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5"/>
  <workbookPr showInkAnnotation="0"/>
  <xr:revisionPtr revIDLastSave="0" documentId="13_ncr:41000001_{C1AFBDB9-9F97-0046-88D3-2F0C6CE66ADA}" xr6:coauthVersionLast="47" xr6:coauthVersionMax="47" xr10:uidLastSave="{00000000-0000-0000-0000-000000000000}"/>
  <bookViews>
    <workbookView xWindow="0" yWindow="0" windowWidth="0" windowHeight="0" activeTab="13" xr2:uid="{00000000-000D-0000-FFFF-FFFF00000000}"/>
  </bookViews>
  <sheets>
    <sheet name="はじめに" sheetId="1" r:id="rId1"/>
    <sheet name="会社・曳船登録" sheetId="2" r:id="rId2"/>
    <sheet name="所定時間登録" sheetId="3" r:id="rId3"/>
    <sheet name="予定・実績" sheetId="4" r:id="rId4"/>
    <sheet name="入渠" sheetId="5" r:id="rId5"/>
    <sheet name="関豊丸・長豊丸の他港作業" sheetId="6" r:id="rId6"/>
    <sheet name="応援・時間調整" sheetId="7" r:id="rId7"/>
    <sheet name="他社の配備・在港" sheetId="8" r:id="rId8"/>
    <sheet name="LNG警戒・交代" sheetId="9" r:id="rId9"/>
    <sheet name="集計・確認" sheetId="10" r:id="rId10"/>
    <sheet name="7つの記入例" sheetId="11" r:id="rId11"/>
    <sheet name="元資料控え" sheetId="12" r:id="rId12"/>
    <sheet name="曳船登録" sheetId="13" r:id="rId13"/>
    <sheet name="入力の選択肢" sheetId="14" r:id="rId1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07" i="13" l="1"/>
  <c r="D506" i="13"/>
  <c r="D505" i="13"/>
  <c r="D504" i="13"/>
  <c r="D503" i="13"/>
  <c r="D502" i="13"/>
  <c r="D501" i="13"/>
  <c r="D500" i="13"/>
  <c r="D499" i="13"/>
  <c r="D498" i="13"/>
  <c r="D497" i="13"/>
  <c r="D496" i="13"/>
  <c r="D495" i="13"/>
  <c r="D494" i="13"/>
  <c r="D493" i="13"/>
  <c r="D492" i="13"/>
  <c r="D491" i="13"/>
  <c r="D490" i="13"/>
  <c r="D489" i="13"/>
  <c r="D488" i="13"/>
  <c r="D487" i="13"/>
  <c r="D486" i="13"/>
  <c r="D485" i="13"/>
  <c r="D484" i="13"/>
  <c r="D483" i="13"/>
  <c r="D482" i="13"/>
  <c r="D481" i="13"/>
  <c r="D480" i="13"/>
  <c r="D479" i="13"/>
  <c r="D478" i="13"/>
  <c r="D477" i="13"/>
  <c r="D476" i="13"/>
  <c r="D475" i="13"/>
  <c r="D474" i="13"/>
  <c r="D473" i="13"/>
  <c r="D472" i="13"/>
  <c r="D471" i="13"/>
  <c r="D470" i="13"/>
  <c r="D469" i="13"/>
  <c r="D468" i="13"/>
  <c r="D467" i="13"/>
  <c r="D466" i="13"/>
  <c r="D465" i="13"/>
  <c r="D464" i="13"/>
  <c r="D463" i="13"/>
  <c r="D462" i="13"/>
  <c r="D461" i="13"/>
  <c r="D460" i="13"/>
  <c r="D459" i="13"/>
  <c r="D458" i="13"/>
  <c r="D457" i="13"/>
  <c r="D456" i="13"/>
  <c r="D455" i="13"/>
  <c r="D454" i="13"/>
  <c r="D453" i="13"/>
  <c r="D452" i="13"/>
  <c r="D451" i="13"/>
  <c r="D450" i="13"/>
  <c r="D449" i="13"/>
  <c r="D448" i="13"/>
  <c r="D447" i="13"/>
  <c r="D446" i="13"/>
  <c r="D445" i="13"/>
  <c r="D444" i="13"/>
  <c r="D443" i="13"/>
  <c r="D442" i="13"/>
  <c r="D441" i="13"/>
  <c r="D440" i="13"/>
  <c r="D439" i="13"/>
  <c r="D438" i="13"/>
  <c r="D437" i="13"/>
  <c r="D436" i="13"/>
  <c r="D435" i="13"/>
  <c r="D434" i="13"/>
  <c r="D433" i="13"/>
  <c r="D432" i="13"/>
  <c r="D431" i="13"/>
  <c r="D430" i="13"/>
  <c r="D429" i="13"/>
  <c r="D428" i="13"/>
  <c r="D427" i="13"/>
  <c r="D426" i="13"/>
  <c r="D425" i="13"/>
  <c r="D424" i="13"/>
  <c r="D423" i="13"/>
  <c r="D422" i="13"/>
  <c r="D421" i="13"/>
  <c r="D420" i="13"/>
  <c r="D419" i="13"/>
  <c r="D418" i="13"/>
  <c r="D417" i="13"/>
  <c r="D416" i="13"/>
  <c r="D415" i="13"/>
  <c r="D414" i="13"/>
  <c r="D413" i="13"/>
  <c r="D412" i="13"/>
  <c r="D411" i="13"/>
  <c r="D410" i="13"/>
  <c r="D409" i="13"/>
  <c r="D408" i="13"/>
  <c r="D407" i="13"/>
  <c r="D406" i="13"/>
  <c r="D405" i="13"/>
  <c r="D404" i="13"/>
  <c r="D403" i="13"/>
  <c r="D402" i="13"/>
  <c r="D401" i="13"/>
  <c r="D400" i="13"/>
  <c r="D399" i="13"/>
  <c r="D398" i="13"/>
  <c r="D397" i="13"/>
  <c r="D396" i="13"/>
  <c r="D395" i="13"/>
  <c r="D394" i="13"/>
  <c r="D393" i="13"/>
  <c r="D392" i="13"/>
  <c r="D391" i="13"/>
  <c r="D390" i="13"/>
  <c r="D389" i="13"/>
  <c r="D388" i="13"/>
  <c r="D387" i="13"/>
  <c r="D386" i="13"/>
  <c r="D385" i="13"/>
  <c r="D384" i="13"/>
  <c r="D383" i="13"/>
  <c r="D382" i="13"/>
  <c r="D381" i="13"/>
  <c r="D380" i="13"/>
  <c r="D379" i="13"/>
  <c r="D378" i="13"/>
  <c r="D377" i="13"/>
  <c r="D376" i="13"/>
  <c r="D375" i="13"/>
  <c r="D374" i="13"/>
  <c r="D373" i="13"/>
  <c r="D372" i="13"/>
  <c r="D371" i="13"/>
  <c r="D370" i="13"/>
  <c r="D369" i="13"/>
  <c r="D368" i="13"/>
  <c r="D367" i="13"/>
  <c r="D366" i="13"/>
  <c r="D365" i="13"/>
  <c r="D364" i="13"/>
  <c r="D363" i="13"/>
  <c r="D362" i="13"/>
  <c r="D361" i="13"/>
  <c r="D360" i="13"/>
  <c r="D359" i="13"/>
  <c r="D358" i="13"/>
  <c r="D357" i="13"/>
  <c r="D356" i="13"/>
  <c r="D355" i="13"/>
  <c r="D354" i="13"/>
  <c r="D353" i="13"/>
  <c r="D352" i="13"/>
  <c r="D351" i="13"/>
  <c r="D350" i="13"/>
  <c r="D349" i="13"/>
  <c r="D348" i="13"/>
  <c r="D347" i="13"/>
  <c r="D346" i="13"/>
  <c r="D345" i="13"/>
  <c r="D344" i="13"/>
  <c r="D343" i="13"/>
  <c r="D342" i="13"/>
  <c r="D341" i="13"/>
  <c r="D340" i="13"/>
  <c r="D339" i="13"/>
  <c r="D338" i="13"/>
  <c r="D337" i="13"/>
  <c r="D336" i="13"/>
  <c r="D335" i="13"/>
  <c r="D334" i="13"/>
  <c r="D333" i="13"/>
  <c r="D332" i="13"/>
  <c r="D331" i="13"/>
  <c r="D330" i="13"/>
  <c r="D329" i="13"/>
  <c r="D328" i="13"/>
  <c r="D327" i="13"/>
  <c r="D326" i="13"/>
  <c r="D325" i="13"/>
  <c r="D324" i="13"/>
  <c r="D323" i="13"/>
  <c r="D322" i="13"/>
  <c r="D321" i="13"/>
  <c r="D320" i="13"/>
  <c r="D319" i="13"/>
  <c r="D318" i="13"/>
  <c r="D317" i="13"/>
  <c r="D316" i="13"/>
  <c r="D315" i="13"/>
  <c r="D314" i="13"/>
  <c r="D313" i="13"/>
  <c r="D312" i="13"/>
  <c r="D311" i="13"/>
  <c r="D310" i="13"/>
  <c r="D309" i="13"/>
  <c r="D308" i="13"/>
  <c r="D307" i="13"/>
  <c r="D306" i="13"/>
  <c r="D305" i="13"/>
  <c r="D304" i="13"/>
  <c r="D303" i="13"/>
  <c r="D302" i="13"/>
  <c r="D301" i="13"/>
  <c r="D300" i="13"/>
  <c r="D299" i="13"/>
  <c r="D298" i="13"/>
  <c r="D297" i="13"/>
  <c r="D296" i="13"/>
  <c r="D295" i="13"/>
  <c r="D294" i="13"/>
  <c r="D293" i="13"/>
  <c r="D292" i="13"/>
  <c r="D291" i="13"/>
  <c r="D290" i="13"/>
  <c r="D289" i="13"/>
  <c r="D288" i="13"/>
  <c r="D287" i="13"/>
  <c r="D286" i="13"/>
  <c r="D285" i="13"/>
  <c r="D284" i="13"/>
  <c r="D283" i="13"/>
  <c r="D282" i="13"/>
  <c r="D281" i="13"/>
  <c r="D280" i="13"/>
  <c r="D279" i="13"/>
  <c r="D278" i="13"/>
  <c r="D277" i="13"/>
  <c r="D276" i="13"/>
  <c r="D275" i="13"/>
  <c r="D274" i="13"/>
  <c r="D273" i="13"/>
  <c r="D272" i="13"/>
  <c r="D271" i="13"/>
  <c r="D270" i="13"/>
  <c r="D269" i="13"/>
  <c r="D268" i="13"/>
  <c r="D267" i="13"/>
  <c r="D266" i="13"/>
  <c r="D265" i="13"/>
  <c r="D264" i="13"/>
  <c r="D263" i="13"/>
  <c r="D262" i="13"/>
  <c r="D261" i="13"/>
  <c r="D260" i="13"/>
  <c r="D259" i="13"/>
  <c r="D258" i="13"/>
  <c r="D257" i="13"/>
  <c r="D256" i="13"/>
  <c r="D255" i="13"/>
  <c r="D254" i="13"/>
  <c r="D253" i="13"/>
  <c r="D252" i="13"/>
  <c r="D251" i="13"/>
  <c r="D250" i="13"/>
  <c r="D249" i="13"/>
  <c r="D248" i="13"/>
  <c r="D247" i="13"/>
  <c r="D246" i="13"/>
  <c r="D245" i="13"/>
  <c r="D244" i="13"/>
  <c r="D243" i="13"/>
  <c r="D242" i="13"/>
  <c r="D241" i="13"/>
  <c r="D240" i="13"/>
  <c r="D239" i="13"/>
  <c r="D238" i="13"/>
  <c r="D237" i="13"/>
  <c r="D236" i="13"/>
  <c r="D235" i="13"/>
  <c r="D234" i="13"/>
  <c r="D233" i="13"/>
  <c r="D232" i="13"/>
  <c r="D231" i="13"/>
  <c r="D230" i="13"/>
  <c r="D229" i="13"/>
  <c r="D228" i="13"/>
  <c r="D227" i="13"/>
  <c r="D226" i="13"/>
  <c r="D225" i="13"/>
  <c r="D224" i="13"/>
  <c r="D223" i="13"/>
  <c r="D222" i="13"/>
  <c r="D221" i="13"/>
  <c r="D220" i="13"/>
  <c r="D219" i="13"/>
  <c r="D218" i="13"/>
  <c r="D217" i="13"/>
  <c r="D216" i="13"/>
  <c r="D215" i="13"/>
  <c r="D214" i="13"/>
  <c r="D213" i="13"/>
  <c r="D212" i="13"/>
  <c r="D211" i="13"/>
  <c r="D210" i="13"/>
  <c r="D209" i="13"/>
  <c r="D208" i="13"/>
  <c r="D207" i="13"/>
  <c r="D206" i="13"/>
  <c r="D205" i="13"/>
  <c r="D204" i="13"/>
  <c r="D203" i="13"/>
  <c r="D202" i="13"/>
  <c r="D201" i="13"/>
  <c r="D200" i="13"/>
  <c r="D199" i="13"/>
  <c r="D198" i="13"/>
  <c r="D197" i="13"/>
  <c r="D196" i="13"/>
  <c r="D195" i="13"/>
  <c r="D194" i="13"/>
  <c r="D193" i="13"/>
  <c r="D192" i="13"/>
  <c r="D191" i="13"/>
  <c r="D190" i="13"/>
  <c r="D189" i="13"/>
  <c r="D188" i="13"/>
  <c r="D187" i="13"/>
  <c r="D186" i="13"/>
  <c r="D185" i="13"/>
  <c r="D184" i="13"/>
  <c r="D183" i="13"/>
  <c r="D182" i="13"/>
  <c r="D181" i="13"/>
  <c r="D180" i="13"/>
  <c r="D179" i="13"/>
  <c r="D178" i="13"/>
  <c r="D177" i="13"/>
  <c r="D176" i="13"/>
  <c r="D175" i="13"/>
  <c r="D174" i="13"/>
  <c r="D173" i="13"/>
  <c r="D172" i="13"/>
  <c r="D171" i="13"/>
  <c r="D170" i="13"/>
  <c r="D169" i="13"/>
  <c r="D168" i="13"/>
  <c r="D167" i="13"/>
  <c r="D166" i="13"/>
  <c r="D165" i="13"/>
  <c r="D164" i="13"/>
  <c r="D163" i="13"/>
  <c r="D162" i="13"/>
  <c r="D161" i="13"/>
  <c r="D160" i="13"/>
  <c r="D159" i="13"/>
  <c r="D158" i="13"/>
  <c r="D157" i="13"/>
  <c r="D156" i="13"/>
  <c r="D155" i="13"/>
  <c r="D154" i="13"/>
  <c r="D153" i="13"/>
  <c r="D152" i="13"/>
  <c r="D151" i="13"/>
  <c r="D150" i="13"/>
  <c r="D149" i="13"/>
  <c r="D148" i="13"/>
  <c r="D147" i="13"/>
  <c r="D146" i="13"/>
  <c r="D145" i="13"/>
  <c r="D144" i="13"/>
  <c r="D143" i="13"/>
  <c r="D142" i="13"/>
  <c r="D141" i="13"/>
  <c r="D140" i="13"/>
  <c r="D139" i="13"/>
  <c r="D138" i="13"/>
  <c r="D137" i="13"/>
  <c r="D136" i="13"/>
  <c r="D135" i="13"/>
  <c r="D134" i="13"/>
  <c r="D133" i="13"/>
  <c r="D132" i="13"/>
  <c r="D131" i="13"/>
  <c r="D130" i="13"/>
  <c r="D129" i="13"/>
  <c r="D128" i="13"/>
  <c r="D127" i="13"/>
  <c r="D126" i="13"/>
  <c r="D125" i="13"/>
  <c r="D124" i="13"/>
  <c r="D123" i="13"/>
  <c r="D122" i="13"/>
  <c r="D121" i="13"/>
  <c r="D120" i="13"/>
  <c r="D119" i="13"/>
  <c r="D118" i="13"/>
  <c r="D117" i="13"/>
  <c r="D116" i="13"/>
  <c r="D115" i="13"/>
  <c r="D114" i="13"/>
  <c r="D113" i="13"/>
  <c r="D112" i="13"/>
  <c r="D111" i="13"/>
  <c r="D110" i="13"/>
  <c r="D109" i="13"/>
  <c r="D108" i="13"/>
  <c r="D107" i="13"/>
  <c r="D106" i="13"/>
  <c r="D105" i="13"/>
  <c r="D104" i="13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7" i="13"/>
  <c r="D86" i="13"/>
  <c r="D85" i="13"/>
  <c r="D84" i="13"/>
  <c r="D83" i="13"/>
  <c r="D82" i="13"/>
  <c r="D81" i="13"/>
  <c r="D80" i="13"/>
  <c r="D79" i="13"/>
  <c r="D78" i="13"/>
  <c r="D77" i="13"/>
  <c r="D76" i="13"/>
  <c r="D75" i="13"/>
  <c r="D74" i="13"/>
  <c r="D73" i="13"/>
  <c r="D72" i="13"/>
  <c r="D71" i="13"/>
  <c r="D70" i="13"/>
  <c r="D69" i="13"/>
  <c r="D68" i="13"/>
  <c r="D67" i="13"/>
  <c r="D66" i="13"/>
  <c r="D65" i="13"/>
  <c r="D64" i="13"/>
  <c r="D63" i="13"/>
  <c r="D62" i="13"/>
  <c r="D61" i="13"/>
  <c r="D60" i="13"/>
  <c r="D59" i="13"/>
  <c r="D58" i="13"/>
  <c r="D57" i="13"/>
  <c r="D56" i="13"/>
  <c r="D55" i="13"/>
  <c r="D54" i="13"/>
  <c r="D53" i="13"/>
  <c r="D52" i="13"/>
  <c r="D51" i="13"/>
  <c r="D50" i="13"/>
  <c r="D49" i="13"/>
  <c r="D48" i="13"/>
  <c r="D47" i="13"/>
  <c r="D46" i="13"/>
  <c r="D45" i="13"/>
  <c r="D44" i="13"/>
  <c r="D43" i="13"/>
  <c r="D42" i="13"/>
  <c r="D41" i="13"/>
  <c r="D40" i="13"/>
  <c r="D39" i="13"/>
  <c r="D38" i="13"/>
  <c r="D37" i="13"/>
  <c r="D36" i="13"/>
  <c r="D35" i="13"/>
  <c r="D34" i="13"/>
  <c r="D33" i="13"/>
  <c r="D32" i="13"/>
  <c r="D31" i="13"/>
  <c r="D30" i="13"/>
  <c r="D29" i="13"/>
  <c r="D28" i="13"/>
  <c r="D27" i="13"/>
  <c r="D26" i="13"/>
  <c r="D25" i="13"/>
  <c r="D24" i="13"/>
  <c r="D23" i="13"/>
  <c r="D22" i="13"/>
  <c r="D21" i="13"/>
  <c r="D20" i="13"/>
  <c r="D19" i="13"/>
  <c r="D18" i="13"/>
  <c r="D17" i="13"/>
  <c r="D16" i="13"/>
  <c r="D15" i="13"/>
  <c r="D14" i="13"/>
  <c r="D13" i="13"/>
  <c r="D12" i="13"/>
  <c r="D11" i="13"/>
  <c r="D10" i="13"/>
  <c r="D9" i="13"/>
  <c r="D8" i="13"/>
  <c r="F50" i="10"/>
  <c r="E50" i="10"/>
  <c r="D50" i="10"/>
  <c r="C50" i="10"/>
  <c r="B50" i="10"/>
  <c r="F49" i="10"/>
  <c r="E49" i="10"/>
  <c r="D49" i="10"/>
  <c r="C49" i="10"/>
  <c r="B49" i="10"/>
  <c r="F43" i="10"/>
  <c r="F42" i="10"/>
  <c r="F41" i="10"/>
  <c r="F40" i="10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L39" i="10"/>
  <c r="F39" i="10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L38" i="10"/>
  <c r="F38" i="10"/>
  <c r="Y8" i="9"/>
  <c r="Y9" i="9"/>
  <c r="Y10" i="9"/>
  <c r="Y11" i="9"/>
  <c r="Y12" i="9"/>
  <c r="Y13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6" i="9"/>
  <c r="Y37" i="9"/>
  <c r="Y38" i="9"/>
  <c r="Y39" i="9"/>
  <c r="Y40" i="9"/>
  <c r="Y41" i="9"/>
  <c r="Y42" i="9"/>
  <c r="Y43" i="9"/>
  <c r="Y44" i="9"/>
  <c r="Y45" i="9"/>
  <c r="Y46" i="9"/>
  <c r="Y47" i="9"/>
  <c r="Y48" i="9"/>
  <c r="Y49" i="9"/>
  <c r="Y50" i="9"/>
  <c r="Y51" i="9"/>
  <c r="Y52" i="9"/>
  <c r="Y53" i="9"/>
  <c r="Y54" i="9"/>
  <c r="Y55" i="9"/>
  <c r="Y56" i="9"/>
  <c r="Y57" i="9"/>
  <c r="Y58" i="9"/>
  <c r="Y59" i="9"/>
  <c r="Y60" i="9"/>
  <c r="Y61" i="9"/>
  <c r="Y62" i="9"/>
  <c r="Y63" i="9"/>
  <c r="Y64" i="9"/>
  <c r="Y65" i="9"/>
  <c r="Y66" i="9"/>
  <c r="Y67" i="9"/>
  <c r="Y68" i="9"/>
  <c r="Y69" i="9"/>
  <c r="Y70" i="9"/>
  <c r="Y71" i="9"/>
  <c r="Y72" i="9"/>
  <c r="Y73" i="9"/>
  <c r="Y74" i="9"/>
  <c r="Y75" i="9"/>
  <c r="Y76" i="9"/>
  <c r="Y77" i="9"/>
  <c r="Y78" i="9"/>
  <c r="Y79" i="9"/>
  <c r="Y80" i="9"/>
  <c r="Y81" i="9"/>
  <c r="Y82" i="9"/>
  <c r="Y83" i="9"/>
  <c r="Y84" i="9"/>
  <c r="Y85" i="9"/>
  <c r="Y86" i="9"/>
  <c r="Y87" i="9"/>
  <c r="Y88" i="9"/>
  <c r="Y89" i="9"/>
  <c r="Y90" i="9"/>
  <c r="Y91" i="9"/>
  <c r="Y92" i="9"/>
  <c r="Y93" i="9"/>
  <c r="Y94" i="9"/>
  <c r="Y95" i="9"/>
  <c r="Y96" i="9"/>
  <c r="Y97" i="9"/>
  <c r="Y98" i="9"/>
  <c r="Y99" i="9"/>
  <c r="Y100" i="9"/>
  <c r="Y101" i="9"/>
  <c r="Y102" i="9"/>
  <c r="Y103" i="9"/>
  <c r="Y104" i="9"/>
  <c r="Y105" i="9"/>
  <c r="Y106" i="9"/>
  <c r="Y107" i="9"/>
  <c r="Y108" i="9"/>
  <c r="Y109" i="9"/>
  <c r="Y110" i="9"/>
  <c r="Y111" i="9"/>
  <c r="Y112" i="9"/>
  <c r="Y113" i="9"/>
  <c r="Y114" i="9"/>
  <c r="Y115" i="9"/>
  <c r="Y116" i="9"/>
  <c r="Y117" i="9"/>
  <c r="Y118" i="9"/>
  <c r="Y119" i="9"/>
  <c r="Y120" i="9"/>
  <c r="Y121" i="9"/>
  <c r="Y122" i="9"/>
  <c r="Y123" i="9"/>
  <c r="Y124" i="9"/>
  <c r="Y125" i="9"/>
  <c r="Y126" i="9"/>
  <c r="Y127" i="9"/>
  <c r="Y128" i="9"/>
  <c r="Y129" i="9"/>
  <c r="Y130" i="9"/>
  <c r="Y131" i="9"/>
  <c r="Y132" i="9"/>
  <c r="Y133" i="9"/>
  <c r="Y134" i="9"/>
  <c r="Y135" i="9"/>
  <c r="Y136" i="9"/>
  <c r="Y137" i="9"/>
  <c r="Y138" i="9"/>
  <c r="Y139" i="9"/>
  <c r="Y140" i="9"/>
  <c r="Y141" i="9"/>
  <c r="Y142" i="9"/>
  <c r="Y143" i="9"/>
  <c r="Y144" i="9"/>
  <c r="Y145" i="9"/>
  <c r="Y146" i="9"/>
  <c r="Y147" i="9"/>
  <c r="Y148" i="9"/>
  <c r="Y149" i="9"/>
  <c r="Y150" i="9"/>
  <c r="Y151" i="9"/>
  <c r="Y152" i="9"/>
  <c r="Y153" i="9"/>
  <c r="Y154" i="9"/>
  <c r="Y155" i="9"/>
  <c r="Y156" i="9"/>
  <c r="Y157" i="9"/>
  <c r="Y158" i="9"/>
  <c r="Y159" i="9"/>
  <c r="Y160" i="9"/>
  <c r="Y161" i="9"/>
  <c r="Y162" i="9"/>
  <c r="Y163" i="9"/>
  <c r="Y164" i="9"/>
  <c r="Y165" i="9"/>
  <c r="Y166" i="9"/>
  <c r="Y167" i="9"/>
  <c r="Y168" i="9"/>
  <c r="Y169" i="9"/>
  <c r="Y170" i="9"/>
  <c r="Y171" i="9"/>
  <c r="Y172" i="9"/>
  <c r="Y173" i="9"/>
  <c r="Y174" i="9"/>
  <c r="Y175" i="9"/>
  <c r="Y176" i="9"/>
  <c r="Y177" i="9"/>
  <c r="Y178" i="9"/>
  <c r="Y179" i="9"/>
  <c r="Y180" i="9"/>
  <c r="Y181" i="9"/>
  <c r="Y182" i="9"/>
  <c r="Y183" i="9"/>
  <c r="Y184" i="9"/>
  <c r="Y185" i="9"/>
  <c r="Y186" i="9"/>
  <c r="Y187" i="9"/>
  <c r="Y188" i="9"/>
  <c r="Y189" i="9"/>
  <c r="Y190" i="9"/>
  <c r="Y191" i="9"/>
  <c r="Y192" i="9"/>
  <c r="Y193" i="9"/>
  <c r="Y194" i="9"/>
  <c r="Y195" i="9"/>
  <c r="Y196" i="9"/>
  <c r="Y197" i="9"/>
  <c r="Y198" i="9"/>
  <c r="Y199" i="9"/>
  <c r="Y200" i="9"/>
  <c r="Y201" i="9"/>
  <c r="Y202" i="9"/>
  <c r="Y203" i="9"/>
  <c r="Y204" i="9"/>
  <c r="Y205" i="9"/>
  <c r="Y206" i="9"/>
  <c r="Y207" i="9"/>
  <c r="Y208" i="9"/>
  <c r="Y209" i="9"/>
  <c r="Y210" i="9"/>
  <c r="Y211" i="9"/>
  <c r="Y212" i="9"/>
  <c r="Y213" i="9"/>
  <c r="Y214" i="9"/>
  <c r="Y215" i="9"/>
  <c r="Y216" i="9"/>
  <c r="Y217" i="9"/>
  <c r="Y218" i="9"/>
  <c r="Y219" i="9"/>
  <c r="Y220" i="9"/>
  <c r="Y221" i="9"/>
  <c r="Y222" i="9"/>
  <c r="Y223" i="9"/>
  <c r="Y224" i="9"/>
  <c r="Y225" i="9"/>
  <c r="Y226" i="9"/>
  <c r="Y227" i="9"/>
  <c r="Y228" i="9"/>
  <c r="Y229" i="9"/>
  <c r="Y230" i="9"/>
  <c r="Y231" i="9"/>
  <c r="Y232" i="9"/>
  <c r="Y233" i="9"/>
  <c r="Y234" i="9"/>
  <c r="Y235" i="9"/>
  <c r="Y236" i="9"/>
  <c r="Y237" i="9"/>
  <c r="Y238" i="9"/>
  <c r="Y239" i="9"/>
  <c r="Y240" i="9"/>
  <c r="Y241" i="9"/>
  <c r="Y242" i="9"/>
  <c r="Y243" i="9"/>
  <c r="Y244" i="9"/>
  <c r="Y245" i="9"/>
  <c r="Y246" i="9"/>
  <c r="Y247" i="9"/>
  <c r="Y248" i="9"/>
  <c r="Y249" i="9"/>
  <c r="Y250" i="9"/>
  <c r="Y251" i="9"/>
  <c r="Y252" i="9"/>
  <c r="Y253" i="9"/>
  <c r="Y254" i="9"/>
  <c r="Y255" i="9"/>
  <c r="Y256" i="9"/>
  <c r="Y257" i="9"/>
  <c r="Y258" i="9"/>
  <c r="Y259" i="9"/>
  <c r="Y260" i="9"/>
  <c r="Y261" i="9"/>
  <c r="Y262" i="9"/>
  <c r="Y263" i="9"/>
  <c r="Y264" i="9"/>
  <c r="Y265" i="9"/>
  <c r="Y266" i="9"/>
  <c r="Y267" i="9"/>
  <c r="Y268" i="9"/>
  <c r="Y269" i="9"/>
  <c r="Y270" i="9"/>
  <c r="Y271" i="9"/>
  <c r="Y272" i="9"/>
  <c r="Y273" i="9"/>
  <c r="Y274" i="9"/>
  <c r="Y275" i="9"/>
  <c r="Y276" i="9"/>
  <c r="Y277" i="9"/>
  <c r="Y278" i="9"/>
  <c r="Y279" i="9"/>
  <c r="Y280" i="9"/>
  <c r="Y281" i="9"/>
  <c r="Y282" i="9"/>
  <c r="Y283" i="9"/>
  <c r="Y284" i="9"/>
  <c r="Y285" i="9"/>
  <c r="Y286" i="9"/>
  <c r="Y287" i="9"/>
  <c r="Y288" i="9"/>
  <c r="Y289" i="9"/>
  <c r="Y290" i="9"/>
  <c r="Y291" i="9"/>
  <c r="Y292" i="9"/>
  <c r="Y293" i="9"/>
  <c r="Y294" i="9"/>
  <c r="Y295" i="9"/>
  <c r="Y296" i="9"/>
  <c r="Y297" i="9"/>
  <c r="Y298" i="9"/>
  <c r="Y299" i="9"/>
  <c r="Y300" i="9"/>
  <c r="Y301" i="9"/>
  <c r="Y302" i="9"/>
  <c r="Y303" i="9"/>
  <c r="Y304" i="9"/>
  <c r="Y305" i="9"/>
  <c r="Y306" i="9"/>
  <c r="Y307" i="9"/>
  <c r="Y308" i="9"/>
  <c r="Y309" i="9"/>
  <c r="Y310" i="9"/>
  <c r="Y311" i="9"/>
  <c r="Y312" i="9"/>
  <c r="Y313" i="9"/>
  <c r="Y314" i="9"/>
  <c r="Y315" i="9"/>
  <c r="Y316" i="9"/>
  <c r="Y317" i="9"/>
  <c r="Y318" i="9"/>
  <c r="Y319" i="9"/>
  <c r="Y320" i="9"/>
  <c r="Y321" i="9"/>
  <c r="Y322" i="9"/>
  <c r="Y323" i="9"/>
  <c r="Y324" i="9"/>
  <c r="Y325" i="9"/>
  <c r="Y326" i="9"/>
  <c r="Y327" i="9"/>
  <c r="Y328" i="9"/>
  <c r="Y329" i="9"/>
  <c r="Y330" i="9"/>
  <c r="Y331" i="9"/>
  <c r="Y332" i="9"/>
  <c r="Y333" i="9"/>
  <c r="Y334" i="9"/>
  <c r="Y335" i="9"/>
  <c r="Y336" i="9"/>
  <c r="Y337" i="9"/>
  <c r="Y338" i="9"/>
  <c r="Y339" i="9"/>
  <c r="Y340" i="9"/>
  <c r="Y341" i="9"/>
  <c r="Y342" i="9"/>
  <c r="Y343" i="9"/>
  <c r="Y344" i="9"/>
  <c r="Y345" i="9"/>
  <c r="Y346" i="9"/>
  <c r="Y347" i="9"/>
  <c r="Y348" i="9"/>
  <c r="Y349" i="9"/>
  <c r="Y350" i="9"/>
  <c r="Y351" i="9"/>
  <c r="Y352" i="9"/>
  <c r="Y353" i="9"/>
  <c r="Y354" i="9"/>
  <c r="Y355" i="9"/>
  <c r="Y356" i="9"/>
  <c r="Y357" i="9"/>
  <c r="Y358" i="9"/>
  <c r="Y359" i="9"/>
  <c r="Y360" i="9"/>
  <c r="Y361" i="9"/>
  <c r="Y362" i="9"/>
  <c r="Y363" i="9"/>
  <c r="Y364" i="9"/>
  <c r="Y365" i="9"/>
  <c r="Y366" i="9"/>
  <c r="Y367" i="9"/>
  <c r="Y368" i="9"/>
  <c r="Y369" i="9"/>
  <c r="Y370" i="9"/>
  <c r="Y371" i="9"/>
  <c r="Y372" i="9"/>
  <c r="Y373" i="9"/>
  <c r="Y374" i="9"/>
  <c r="Y375" i="9"/>
  <c r="Y376" i="9"/>
  <c r="Y377" i="9"/>
  <c r="Y378" i="9"/>
  <c r="Y379" i="9"/>
  <c r="Y380" i="9"/>
  <c r="Y381" i="9"/>
  <c r="Y382" i="9"/>
  <c r="Y383" i="9"/>
  <c r="Y384" i="9"/>
  <c r="Y385" i="9"/>
  <c r="Y386" i="9"/>
  <c r="Y387" i="9"/>
  <c r="Y388" i="9"/>
  <c r="Y389" i="9"/>
  <c r="Y390" i="9"/>
  <c r="Y391" i="9"/>
  <c r="Y392" i="9"/>
  <c r="Y393" i="9"/>
  <c r="Y394" i="9"/>
  <c r="Y395" i="9"/>
  <c r="Y396" i="9"/>
  <c r="Y397" i="9"/>
  <c r="Y398" i="9"/>
  <c r="Y399" i="9"/>
  <c r="Y400" i="9"/>
  <c r="Y401" i="9"/>
  <c r="Y402" i="9"/>
  <c r="Y403" i="9"/>
  <c r="Y404" i="9"/>
  <c r="Y405" i="9"/>
  <c r="Y406" i="9"/>
  <c r="Y407" i="9"/>
  <c r="Y408" i="9"/>
  <c r="Y409" i="9"/>
  <c r="Y410" i="9"/>
  <c r="Y411" i="9"/>
  <c r="Y412" i="9"/>
  <c r="Y413" i="9"/>
  <c r="Y414" i="9"/>
  <c r="Y415" i="9"/>
  <c r="Y416" i="9"/>
  <c r="Y417" i="9"/>
  <c r="Y418" i="9"/>
  <c r="Y419" i="9"/>
  <c r="Y420" i="9"/>
  <c r="Y421" i="9"/>
  <c r="Y422" i="9"/>
  <c r="Y423" i="9"/>
  <c r="Y424" i="9"/>
  <c r="Y425" i="9"/>
  <c r="Y426" i="9"/>
  <c r="Y427" i="9"/>
  <c r="Y428" i="9"/>
  <c r="Y429" i="9"/>
  <c r="Y430" i="9"/>
  <c r="Y431" i="9"/>
  <c r="Y432" i="9"/>
  <c r="Y433" i="9"/>
  <c r="Y434" i="9"/>
  <c r="Y435" i="9"/>
  <c r="Y436" i="9"/>
  <c r="Y437" i="9"/>
  <c r="Y438" i="9"/>
  <c r="Y439" i="9"/>
  <c r="Y440" i="9"/>
  <c r="Y441" i="9"/>
  <c r="Y442" i="9"/>
  <c r="Y443" i="9"/>
  <c r="Y444" i="9"/>
  <c r="Y445" i="9"/>
  <c r="Y446" i="9"/>
  <c r="Y447" i="9"/>
  <c r="Y448" i="9"/>
  <c r="Y449" i="9"/>
  <c r="Y450" i="9"/>
  <c r="Y451" i="9"/>
  <c r="Y452" i="9"/>
  <c r="Y453" i="9"/>
  <c r="Y454" i="9"/>
  <c r="Y455" i="9"/>
  <c r="Y456" i="9"/>
  <c r="Y457" i="9"/>
  <c r="Y458" i="9"/>
  <c r="Y459" i="9"/>
  <c r="Y460" i="9"/>
  <c r="Y461" i="9"/>
  <c r="Y462" i="9"/>
  <c r="Y463" i="9"/>
  <c r="Y464" i="9"/>
  <c r="Y465" i="9"/>
  <c r="Y466" i="9"/>
  <c r="Y467" i="9"/>
  <c r="Y468" i="9"/>
  <c r="Y469" i="9"/>
  <c r="Y470" i="9"/>
  <c r="Y471" i="9"/>
  <c r="Y472" i="9"/>
  <c r="Y473" i="9"/>
  <c r="Y474" i="9"/>
  <c r="Y475" i="9"/>
  <c r="Y476" i="9"/>
  <c r="Y477" i="9"/>
  <c r="Y478" i="9"/>
  <c r="Y479" i="9"/>
  <c r="Y480" i="9"/>
  <c r="Y481" i="9"/>
  <c r="Y482" i="9"/>
  <c r="Y483" i="9"/>
  <c r="Y484" i="9"/>
  <c r="Y485" i="9"/>
  <c r="Y486" i="9"/>
  <c r="Y487" i="9"/>
  <c r="Y488" i="9"/>
  <c r="Y489" i="9"/>
  <c r="Y490" i="9"/>
  <c r="Y491" i="9"/>
  <c r="Y492" i="9"/>
  <c r="Y493" i="9"/>
  <c r="Y494" i="9"/>
  <c r="Y495" i="9"/>
  <c r="Y496" i="9"/>
  <c r="Y497" i="9"/>
  <c r="Y498" i="9"/>
  <c r="Y499" i="9"/>
  <c r="Y500" i="9"/>
  <c r="Y501" i="9"/>
  <c r="Y502" i="9"/>
  <c r="Y503" i="9"/>
  <c r="Y504" i="9"/>
  <c r="Y505" i="9"/>
  <c r="Y506" i="9"/>
  <c r="Y507" i="9"/>
  <c r="Y508" i="9"/>
  <c r="Y509" i="9"/>
  <c r="Y510" i="9"/>
  <c r="Y511" i="9"/>
  <c r="Y512" i="9"/>
  <c r="Y513" i="9"/>
  <c r="Y514" i="9"/>
  <c r="Y515" i="9"/>
  <c r="Y516" i="9"/>
  <c r="Y517" i="9"/>
  <c r="Y518" i="9"/>
  <c r="Y519" i="9"/>
  <c r="Y520" i="9"/>
  <c r="Y521" i="9"/>
  <c r="Y522" i="9"/>
  <c r="Y523" i="9"/>
  <c r="Y524" i="9"/>
  <c r="Y525" i="9"/>
  <c r="Y526" i="9"/>
  <c r="Y527" i="9"/>
  <c r="Y528" i="9"/>
  <c r="Y529" i="9"/>
  <c r="Y530" i="9"/>
  <c r="Y531" i="9"/>
  <c r="Y532" i="9"/>
  <c r="Y533" i="9"/>
  <c r="Y534" i="9"/>
  <c r="Y535" i="9"/>
  <c r="Y536" i="9"/>
  <c r="Y537" i="9"/>
  <c r="Y538" i="9"/>
  <c r="Y539" i="9"/>
  <c r="Y540" i="9"/>
  <c r="Y541" i="9"/>
  <c r="Y542" i="9"/>
  <c r="Y543" i="9"/>
  <c r="Y544" i="9"/>
  <c r="Y545" i="9"/>
  <c r="Y546" i="9"/>
  <c r="Y547" i="9"/>
  <c r="Y548" i="9"/>
  <c r="Y549" i="9"/>
  <c r="Y550" i="9"/>
  <c r="Y551" i="9"/>
  <c r="Y552" i="9"/>
  <c r="Y553" i="9"/>
  <c r="Y554" i="9"/>
  <c r="Y555" i="9"/>
  <c r="Y556" i="9"/>
  <c r="Y557" i="9"/>
  <c r="Y558" i="9"/>
  <c r="Y559" i="9"/>
  <c r="Y560" i="9"/>
  <c r="Y561" i="9"/>
  <c r="Y562" i="9"/>
  <c r="Y563" i="9"/>
  <c r="Y564" i="9"/>
  <c r="Y565" i="9"/>
  <c r="Y566" i="9"/>
  <c r="Y567" i="9"/>
  <c r="Y568" i="9"/>
  <c r="Y569" i="9"/>
  <c r="Y570" i="9"/>
  <c r="Y571" i="9"/>
  <c r="Y572" i="9"/>
  <c r="Y573" i="9"/>
  <c r="Y574" i="9"/>
  <c r="Y575" i="9"/>
  <c r="Y576" i="9"/>
  <c r="Y577" i="9"/>
  <c r="Y578" i="9"/>
  <c r="Y579" i="9"/>
  <c r="Y580" i="9"/>
  <c r="Y581" i="9"/>
  <c r="Y582" i="9"/>
  <c r="Y583" i="9"/>
  <c r="Y584" i="9"/>
  <c r="Y585" i="9"/>
  <c r="Y586" i="9"/>
  <c r="Y587" i="9"/>
  <c r="Y588" i="9"/>
  <c r="Y589" i="9"/>
  <c r="Y590" i="9"/>
  <c r="Y591" i="9"/>
  <c r="Y592" i="9"/>
  <c r="Y593" i="9"/>
  <c r="Y594" i="9"/>
  <c r="Y595" i="9"/>
  <c r="Y596" i="9"/>
  <c r="Y597" i="9"/>
  <c r="Y598" i="9"/>
  <c r="Y599" i="9"/>
  <c r="Y600" i="9"/>
  <c r="Y601" i="9"/>
  <c r="Y602" i="9"/>
  <c r="Y603" i="9"/>
  <c r="Y604" i="9"/>
  <c r="Y605" i="9"/>
  <c r="Y606" i="9"/>
  <c r="Y607" i="9"/>
  <c r="Y608" i="9"/>
  <c r="Y609" i="9"/>
  <c r="Y610" i="9"/>
  <c r="Y611" i="9"/>
  <c r="Y612" i="9"/>
  <c r="Y613" i="9"/>
  <c r="Y614" i="9"/>
  <c r="Y615" i="9"/>
  <c r="Y616" i="9"/>
  <c r="Y617" i="9"/>
  <c r="Y618" i="9"/>
  <c r="Y619" i="9"/>
  <c r="Y620" i="9"/>
  <c r="Y621" i="9"/>
  <c r="Y622" i="9"/>
  <c r="Y623" i="9"/>
  <c r="Y624" i="9"/>
  <c r="Y625" i="9"/>
  <c r="Y626" i="9"/>
  <c r="Y627" i="9"/>
  <c r="Y628" i="9"/>
  <c r="Y629" i="9"/>
  <c r="Y630" i="9"/>
  <c r="Y631" i="9"/>
  <c r="Y632" i="9"/>
  <c r="Y633" i="9"/>
  <c r="Y634" i="9"/>
  <c r="Y635" i="9"/>
  <c r="Y636" i="9"/>
  <c r="Y637" i="9"/>
  <c r="Y638" i="9"/>
  <c r="Y639" i="9"/>
  <c r="Y640" i="9"/>
  <c r="Y641" i="9"/>
  <c r="Y642" i="9"/>
  <c r="Y643" i="9"/>
  <c r="Y644" i="9"/>
  <c r="Y645" i="9"/>
  <c r="Y646" i="9"/>
  <c r="Y647" i="9"/>
  <c r="Y648" i="9"/>
  <c r="Y649" i="9"/>
  <c r="Y650" i="9"/>
  <c r="Y651" i="9"/>
  <c r="Y652" i="9"/>
  <c r="Y653" i="9"/>
  <c r="Y654" i="9"/>
  <c r="Y655" i="9"/>
  <c r="Y656" i="9"/>
  <c r="Y657" i="9"/>
  <c r="Y658" i="9"/>
  <c r="Y659" i="9"/>
  <c r="Y660" i="9"/>
  <c r="Y661" i="9"/>
  <c r="Y662" i="9"/>
  <c r="Y663" i="9"/>
  <c r="Y664" i="9"/>
  <c r="Y665" i="9"/>
  <c r="Y666" i="9"/>
  <c r="Y667" i="9"/>
  <c r="Y668" i="9"/>
  <c r="Y669" i="9"/>
  <c r="Y670" i="9"/>
  <c r="Y671" i="9"/>
  <c r="Y672" i="9"/>
  <c r="Y673" i="9"/>
  <c r="Y674" i="9"/>
  <c r="Y675" i="9"/>
  <c r="Y676" i="9"/>
  <c r="Y677" i="9"/>
  <c r="Y678" i="9"/>
  <c r="Y679" i="9"/>
  <c r="Y680" i="9"/>
  <c r="Y681" i="9"/>
  <c r="Y682" i="9"/>
  <c r="Y683" i="9"/>
  <c r="Y684" i="9"/>
  <c r="Y685" i="9"/>
  <c r="Y686" i="9"/>
  <c r="Y687" i="9"/>
  <c r="Y688" i="9"/>
  <c r="Y689" i="9"/>
  <c r="Y690" i="9"/>
  <c r="Y691" i="9"/>
  <c r="Y692" i="9"/>
  <c r="Y693" i="9"/>
  <c r="Y694" i="9"/>
  <c r="Y695" i="9"/>
  <c r="Y696" i="9"/>
  <c r="Y697" i="9"/>
  <c r="Y698" i="9"/>
  <c r="Y699" i="9"/>
  <c r="Y700" i="9"/>
  <c r="Y701" i="9"/>
  <c r="Y702" i="9"/>
  <c r="Y703" i="9"/>
  <c r="Y704" i="9"/>
  <c r="Y705" i="9"/>
  <c r="Y706" i="9"/>
  <c r="Y707" i="9"/>
  <c r="Y708" i="9"/>
  <c r="Y709" i="9"/>
  <c r="Y710" i="9"/>
  <c r="Y711" i="9"/>
  <c r="Y712" i="9"/>
  <c r="Y713" i="9"/>
  <c r="Y714" i="9"/>
  <c r="Y715" i="9"/>
  <c r="Y716" i="9"/>
  <c r="Y717" i="9"/>
  <c r="Y718" i="9"/>
  <c r="Y719" i="9"/>
  <c r="Y720" i="9"/>
  <c r="Y721" i="9"/>
  <c r="Y722" i="9"/>
  <c r="Y723" i="9"/>
  <c r="Y724" i="9"/>
  <c r="Y725" i="9"/>
  <c r="Y726" i="9"/>
  <c r="Y727" i="9"/>
  <c r="Y728" i="9"/>
  <c r="Y729" i="9"/>
  <c r="Y730" i="9"/>
  <c r="Y731" i="9"/>
  <c r="Y732" i="9"/>
  <c r="Y733" i="9"/>
  <c r="Y734" i="9"/>
  <c r="Y735" i="9"/>
  <c r="Y736" i="9"/>
  <c r="Y737" i="9"/>
  <c r="Y738" i="9"/>
  <c r="Y739" i="9"/>
  <c r="Y740" i="9"/>
  <c r="Y741" i="9"/>
  <c r="Y742" i="9"/>
  <c r="Y743" i="9"/>
  <c r="Y744" i="9"/>
  <c r="Y745" i="9"/>
  <c r="Y746" i="9"/>
  <c r="Y747" i="9"/>
  <c r="Y748" i="9"/>
  <c r="Y749" i="9"/>
  <c r="Y750" i="9"/>
  <c r="Y751" i="9"/>
  <c r="Y752" i="9"/>
  <c r="Y753" i="9"/>
  <c r="Y754" i="9"/>
  <c r="Y755" i="9"/>
  <c r="Y756" i="9"/>
  <c r="Y757" i="9"/>
  <c r="Y758" i="9"/>
  <c r="Y759" i="9"/>
  <c r="Y760" i="9"/>
  <c r="Y761" i="9"/>
  <c r="Y762" i="9"/>
  <c r="Y763" i="9"/>
  <c r="Y764" i="9"/>
  <c r="Y765" i="9"/>
  <c r="Y766" i="9"/>
  <c r="Y767" i="9"/>
  <c r="Y768" i="9"/>
  <c r="Y769" i="9"/>
  <c r="Y770" i="9"/>
  <c r="Y771" i="9"/>
  <c r="Y772" i="9"/>
  <c r="Y773" i="9"/>
  <c r="Y774" i="9"/>
  <c r="Y775" i="9"/>
  <c r="Y776" i="9"/>
  <c r="Y777" i="9"/>
  <c r="Y778" i="9"/>
  <c r="Y779" i="9"/>
  <c r="Y780" i="9"/>
  <c r="Y781" i="9"/>
  <c r="Y782" i="9"/>
  <c r="Y783" i="9"/>
  <c r="Y784" i="9"/>
  <c r="Y785" i="9"/>
  <c r="Y786" i="9"/>
  <c r="Y787" i="9"/>
  <c r="Y788" i="9"/>
  <c r="Y789" i="9"/>
  <c r="Y790" i="9"/>
  <c r="Y791" i="9"/>
  <c r="Y792" i="9"/>
  <c r="Y793" i="9"/>
  <c r="Y794" i="9"/>
  <c r="Y795" i="9"/>
  <c r="Y796" i="9"/>
  <c r="Y797" i="9"/>
  <c r="Y798" i="9"/>
  <c r="Y799" i="9"/>
  <c r="Y800" i="9"/>
  <c r="Y801" i="9"/>
  <c r="Y802" i="9"/>
  <c r="Y803" i="9"/>
  <c r="Y804" i="9"/>
  <c r="Y805" i="9"/>
  <c r="Y806" i="9"/>
  <c r="Y807" i="9"/>
  <c r="Y808" i="9"/>
  <c r="Y809" i="9"/>
  <c r="Y810" i="9"/>
  <c r="Y811" i="9"/>
  <c r="Y812" i="9"/>
  <c r="Y813" i="9"/>
  <c r="Y814" i="9"/>
  <c r="Y815" i="9"/>
  <c r="Y816" i="9"/>
  <c r="Y817" i="9"/>
  <c r="Y818" i="9"/>
  <c r="Y819" i="9"/>
  <c r="Y820" i="9"/>
  <c r="Y821" i="9"/>
  <c r="Y822" i="9"/>
  <c r="Y823" i="9"/>
  <c r="Y824" i="9"/>
  <c r="Y825" i="9"/>
  <c r="Y826" i="9"/>
  <c r="Y827" i="9"/>
  <c r="Y828" i="9"/>
  <c r="Y829" i="9"/>
  <c r="Y830" i="9"/>
  <c r="Y831" i="9"/>
  <c r="Y832" i="9"/>
  <c r="Y833" i="9"/>
  <c r="Y834" i="9"/>
  <c r="Y835" i="9"/>
  <c r="Y836" i="9"/>
  <c r="Y837" i="9"/>
  <c r="Y838" i="9"/>
  <c r="Y839" i="9"/>
  <c r="Y840" i="9"/>
  <c r="Y841" i="9"/>
  <c r="Y842" i="9"/>
  <c r="Y843" i="9"/>
  <c r="Y844" i="9"/>
  <c r="Y845" i="9"/>
  <c r="Y846" i="9"/>
  <c r="Y847" i="9"/>
  <c r="Y848" i="9"/>
  <c r="Y849" i="9"/>
  <c r="Y850" i="9"/>
  <c r="Y851" i="9"/>
  <c r="Y852" i="9"/>
  <c r="Y853" i="9"/>
  <c r="Y854" i="9"/>
  <c r="Y855" i="9"/>
  <c r="Y856" i="9"/>
  <c r="Y857" i="9"/>
  <c r="Y858" i="9"/>
  <c r="Y859" i="9"/>
  <c r="Y860" i="9"/>
  <c r="Y861" i="9"/>
  <c r="Y862" i="9"/>
  <c r="Y863" i="9"/>
  <c r="Y864" i="9"/>
  <c r="Y865" i="9"/>
  <c r="Y866" i="9"/>
  <c r="Y867" i="9"/>
  <c r="Y868" i="9"/>
  <c r="Y869" i="9"/>
  <c r="Y870" i="9"/>
  <c r="Y871" i="9"/>
  <c r="Y872" i="9"/>
  <c r="Y873" i="9"/>
  <c r="Y874" i="9"/>
  <c r="Y875" i="9"/>
  <c r="Y876" i="9"/>
  <c r="Y877" i="9"/>
  <c r="Y878" i="9"/>
  <c r="Y879" i="9"/>
  <c r="Y880" i="9"/>
  <c r="Y881" i="9"/>
  <c r="Y882" i="9"/>
  <c r="Y883" i="9"/>
  <c r="Y884" i="9"/>
  <c r="Y885" i="9"/>
  <c r="Y886" i="9"/>
  <c r="Y887" i="9"/>
  <c r="Y888" i="9"/>
  <c r="Y889" i="9"/>
  <c r="Y890" i="9"/>
  <c r="Y891" i="9"/>
  <c r="Y892" i="9"/>
  <c r="Y893" i="9"/>
  <c r="Y894" i="9"/>
  <c r="Y895" i="9"/>
  <c r="Y896" i="9"/>
  <c r="Y897" i="9"/>
  <c r="Y898" i="9"/>
  <c r="Y899" i="9"/>
  <c r="Y900" i="9"/>
  <c r="Y901" i="9"/>
  <c r="Y902" i="9"/>
  <c r="Y903" i="9"/>
  <c r="Y904" i="9"/>
  <c r="Y905" i="9"/>
  <c r="Y906" i="9"/>
  <c r="Y907" i="9"/>
  <c r="Y908" i="9"/>
  <c r="Y909" i="9"/>
  <c r="Y910" i="9"/>
  <c r="Y911" i="9"/>
  <c r="Y912" i="9"/>
  <c r="Y913" i="9"/>
  <c r="Y914" i="9"/>
  <c r="Y915" i="9"/>
  <c r="Y916" i="9"/>
  <c r="Y917" i="9"/>
  <c r="Y918" i="9"/>
  <c r="Y919" i="9"/>
  <c r="Y920" i="9"/>
  <c r="Y921" i="9"/>
  <c r="Y922" i="9"/>
  <c r="Y923" i="9"/>
  <c r="Y924" i="9"/>
  <c r="Y925" i="9"/>
  <c r="Y926" i="9"/>
  <c r="Y927" i="9"/>
  <c r="Y928" i="9"/>
  <c r="Y929" i="9"/>
  <c r="Y930" i="9"/>
  <c r="Y931" i="9"/>
  <c r="Y932" i="9"/>
  <c r="Y933" i="9"/>
  <c r="Y934" i="9"/>
  <c r="Y935" i="9"/>
  <c r="Y936" i="9"/>
  <c r="Y937" i="9"/>
  <c r="Y938" i="9"/>
  <c r="Y939" i="9"/>
  <c r="Y940" i="9"/>
  <c r="Y941" i="9"/>
  <c r="Y942" i="9"/>
  <c r="Y943" i="9"/>
  <c r="Y944" i="9"/>
  <c r="Y945" i="9"/>
  <c r="Y946" i="9"/>
  <c r="Y947" i="9"/>
  <c r="Y948" i="9"/>
  <c r="Y949" i="9"/>
  <c r="Y950" i="9"/>
  <c r="Y951" i="9"/>
  <c r="Y952" i="9"/>
  <c r="Y953" i="9"/>
  <c r="Y954" i="9"/>
  <c r="Y955" i="9"/>
  <c r="Y956" i="9"/>
  <c r="Y957" i="9"/>
  <c r="Y958" i="9"/>
  <c r="Y959" i="9"/>
  <c r="Y960" i="9"/>
  <c r="Y961" i="9"/>
  <c r="Y962" i="9"/>
  <c r="Y963" i="9"/>
  <c r="Y964" i="9"/>
  <c r="Y965" i="9"/>
  <c r="Y966" i="9"/>
  <c r="Y967" i="9"/>
  <c r="Y968" i="9"/>
  <c r="Y969" i="9"/>
  <c r="Y970" i="9"/>
  <c r="Y971" i="9"/>
  <c r="Y972" i="9"/>
  <c r="Y973" i="9"/>
  <c r="Y974" i="9"/>
  <c r="Y975" i="9"/>
  <c r="Y976" i="9"/>
  <c r="Y977" i="9"/>
  <c r="Y978" i="9"/>
  <c r="Y979" i="9"/>
  <c r="Y980" i="9"/>
  <c r="Y981" i="9"/>
  <c r="Y982" i="9"/>
  <c r="Y983" i="9"/>
  <c r="Y984" i="9"/>
  <c r="Y985" i="9"/>
  <c r="Y986" i="9"/>
  <c r="Y987" i="9"/>
  <c r="Y988" i="9"/>
  <c r="Y989" i="9"/>
  <c r="Y990" i="9"/>
  <c r="Y991" i="9"/>
  <c r="Y992" i="9"/>
  <c r="Y993" i="9"/>
  <c r="Y994" i="9"/>
  <c r="Y995" i="9"/>
  <c r="Y996" i="9"/>
  <c r="Y997" i="9"/>
  <c r="Y998" i="9"/>
  <c r="Y999" i="9"/>
  <c r="Y1000" i="9"/>
  <c r="Y1001" i="9"/>
  <c r="Y1002" i="9"/>
  <c r="Y1003" i="9"/>
  <c r="Y1004" i="9"/>
  <c r="Y1005" i="9"/>
  <c r="Y1006" i="9"/>
  <c r="Y1007" i="9"/>
  <c r="L37" i="10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4" i="8"/>
  <c r="L105" i="8"/>
  <c r="L106" i="8"/>
  <c r="L107" i="8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201" i="8"/>
  <c r="L202" i="8"/>
  <c r="L203" i="8"/>
  <c r="L204" i="8"/>
  <c r="L205" i="8"/>
  <c r="L206" i="8"/>
  <c r="L207" i="8"/>
  <c r="L208" i="8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234" i="8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7" i="8"/>
  <c r="L358" i="8"/>
  <c r="L359" i="8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374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397" i="8"/>
  <c r="L398" i="8"/>
  <c r="L399" i="8"/>
  <c r="L400" i="8"/>
  <c r="L401" i="8"/>
  <c r="L402" i="8"/>
  <c r="L403" i="8"/>
  <c r="L404" i="8"/>
  <c r="L405" i="8"/>
  <c r="L406" i="8"/>
  <c r="L407" i="8"/>
  <c r="L408" i="8"/>
  <c r="L409" i="8"/>
  <c r="L410" i="8"/>
  <c r="L411" i="8"/>
  <c r="L412" i="8"/>
  <c r="L413" i="8"/>
  <c r="L414" i="8"/>
  <c r="L415" i="8"/>
  <c r="L416" i="8"/>
  <c r="L417" i="8"/>
  <c r="L418" i="8"/>
  <c r="L419" i="8"/>
  <c r="L420" i="8"/>
  <c r="L421" i="8"/>
  <c r="L422" i="8"/>
  <c r="L423" i="8"/>
  <c r="L424" i="8"/>
  <c r="L425" i="8"/>
  <c r="L426" i="8"/>
  <c r="L427" i="8"/>
  <c r="L428" i="8"/>
  <c r="L429" i="8"/>
  <c r="L430" i="8"/>
  <c r="L431" i="8"/>
  <c r="L432" i="8"/>
  <c r="L433" i="8"/>
  <c r="L434" i="8"/>
  <c r="L435" i="8"/>
  <c r="L436" i="8"/>
  <c r="L437" i="8"/>
  <c r="L438" i="8"/>
  <c r="L439" i="8"/>
  <c r="L440" i="8"/>
  <c r="L441" i="8"/>
  <c r="L442" i="8"/>
  <c r="L443" i="8"/>
  <c r="L444" i="8"/>
  <c r="L445" i="8"/>
  <c r="L446" i="8"/>
  <c r="L447" i="8"/>
  <c r="L448" i="8"/>
  <c r="L449" i="8"/>
  <c r="L450" i="8"/>
  <c r="L451" i="8"/>
  <c r="L452" i="8"/>
  <c r="L453" i="8"/>
  <c r="L454" i="8"/>
  <c r="L455" i="8"/>
  <c r="L456" i="8"/>
  <c r="L457" i="8"/>
  <c r="L458" i="8"/>
  <c r="L459" i="8"/>
  <c r="L460" i="8"/>
  <c r="L461" i="8"/>
  <c r="L462" i="8"/>
  <c r="L463" i="8"/>
  <c r="L464" i="8"/>
  <c r="L465" i="8"/>
  <c r="L466" i="8"/>
  <c r="L467" i="8"/>
  <c r="L468" i="8"/>
  <c r="L469" i="8"/>
  <c r="L470" i="8"/>
  <c r="L471" i="8"/>
  <c r="L472" i="8"/>
  <c r="L473" i="8"/>
  <c r="L474" i="8"/>
  <c r="L475" i="8"/>
  <c r="L476" i="8"/>
  <c r="L477" i="8"/>
  <c r="L478" i="8"/>
  <c r="L479" i="8"/>
  <c r="L480" i="8"/>
  <c r="L481" i="8"/>
  <c r="L482" i="8"/>
  <c r="L483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603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L639" i="8"/>
  <c r="L640" i="8"/>
  <c r="L641" i="8"/>
  <c r="L642" i="8"/>
  <c r="L643" i="8"/>
  <c r="L644" i="8"/>
  <c r="L645" i="8"/>
  <c r="L646" i="8"/>
  <c r="L647" i="8"/>
  <c r="L648" i="8"/>
  <c r="L649" i="8"/>
  <c r="L650" i="8"/>
  <c r="L651" i="8"/>
  <c r="L652" i="8"/>
  <c r="L653" i="8"/>
  <c r="L654" i="8"/>
  <c r="L655" i="8"/>
  <c r="L656" i="8"/>
  <c r="L657" i="8"/>
  <c r="L658" i="8"/>
  <c r="L659" i="8"/>
  <c r="L660" i="8"/>
  <c r="L661" i="8"/>
  <c r="L662" i="8"/>
  <c r="L663" i="8"/>
  <c r="L664" i="8"/>
  <c r="L665" i="8"/>
  <c r="L666" i="8"/>
  <c r="L667" i="8"/>
  <c r="L668" i="8"/>
  <c r="L669" i="8"/>
  <c r="L670" i="8"/>
  <c r="L671" i="8"/>
  <c r="L672" i="8"/>
  <c r="L673" i="8"/>
  <c r="L674" i="8"/>
  <c r="L675" i="8"/>
  <c r="L676" i="8"/>
  <c r="L677" i="8"/>
  <c r="L678" i="8"/>
  <c r="L679" i="8"/>
  <c r="L680" i="8"/>
  <c r="L681" i="8"/>
  <c r="L682" i="8"/>
  <c r="L683" i="8"/>
  <c r="L684" i="8"/>
  <c r="L685" i="8"/>
  <c r="L686" i="8"/>
  <c r="L687" i="8"/>
  <c r="L688" i="8"/>
  <c r="L689" i="8"/>
  <c r="L690" i="8"/>
  <c r="L691" i="8"/>
  <c r="L692" i="8"/>
  <c r="L693" i="8"/>
  <c r="L694" i="8"/>
  <c r="L695" i="8"/>
  <c r="L696" i="8"/>
  <c r="L697" i="8"/>
  <c r="L698" i="8"/>
  <c r="L699" i="8"/>
  <c r="L700" i="8"/>
  <c r="L701" i="8"/>
  <c r="L702" i="8"/>
  <c r="L703" i="8"/>
  <c r="L704" i="8"/>
  <c r="L705" i="8"/>
  <c r="L706" i="8"/>
  <c r="L707" i="8"/>
  <c r="L708" i="8"/>
  <c r="L709" i="8"/>
  <c r="L710" i="8"/>
  <c r="L711" i="8"/>
  <c r="L712" i="8"/>
  <c r="L713" i="8"/>
  <c r="L714" i="8"/>
  <c r="L715" i="8"/>
  <c r="L716" i="8"/>
  <c r="L717" i="8"/>
  <c r="L718" i="8"/>
  <c r="L719" i="8"/>
  <c r="L720" i="8"/>
  <c r="L721" i="8"/>
  <c r="L722" i="8"/>
  <c r="L723" i="8"/>
  <c r="L724" i="8"/>
  <c r="L725" i="8"/>
  <c r="L726" i="8"/>
  <c r="L727" i="8"/>
  <c r="L728" i="8"/>
  <c r="L729" i="8"/>
  <c r="L730" i="8"/>
  <c r="L731" i="8"/>
  <c r="L732" i="8"/>
  <c r="L733" i="8"/>
  <c r="L734" i="8"/>
  <c r="L735" i="8"/>
  <c r="L736" i="8"/>
  <c r="L737" i="8"/>
  <c r="L738" i="8"/>
  <c r="L739" i="8"/>
  <c r="L740" i="8"/>
  <c r="L741" i="8"/>
  <c r="L742" i="8"/>
  <c r="L743" i="8"/>
  <c r="L744" i="8"/>
  <c r="L745" i="8"/>
  <c r="L746" i="8"/>
  <c r="L747" i="8"/>
  <c r="L748" i="8"/>
  <c r="L749" i="8"/>
  <c r="L750" i="8"/>
  <c r="L751" i="8"/>
  <c r="L752" i="8"/>
  <c r="L753" i="8"/>
  <c r="L754" i="8"/>
  <c r="L755" i="8"/>
  <c r="L756" i="8"/>
  <c r="L757" i="8"/>
  <c r="L758" i="8"/>
  <c r="L759" i="8"/>
  <c r="L760" i="8"/>
  <c r="L761" i="8"/>
  <c r="L762" i="8"/>
  <c r="L763" i="8"/>
  <c r="L764" i="8"/>
  <c r="L765" i="8"/>
  <c r="L766" i="8"/>
  <c r="L767" i="8"/>
  <c r="L768" i="8"/>
  <c r="L769" i="8"/>
  <c r="L770" i="8"/>
  <c r="L771" i="8"/>
  <c r="L772" i="8"/>
  <c r="L773" i="8"/>
  <c r="L774" i="8"/>
  <c r="L775" i="8"/>
  <c r="L776" i="8"/>
  <c r="L777" i="8"/>
  <c r="L778" i="8"/>
  <c r="L779" i="8"/>
  <c r="L780" i="8"/>
  <c r="L781" i="8"/>
  <c r="L782" i="8"/>
  <c r="L783" i="8"/>
  <c r="L784" i="8"/>
  <c r="L785" i="8"/>
  <c r="L786" i="8"/>
  <c r="L787" i="8"/>
  <c r="L788" i="8"/>
  <c r="L789" i="8"/>
  <c r="L790" i="8"/>
  <c r="L791" i="8"/>
  <c r="L792" i="8"/>
  <c r="L793" i="8"/>
  <c r="L794" i="8"/>
  <c r="L795" i="8"/>
  <c r="L796" i="8"/>
  <c r="L797" i="8"/>
  <c r="L798" i="8"/>
  <c r="L799" i="8"/>
  <c r="L800" i="8"/>
  <c r="L801" i="8"/>
  <c r="L802" i="8"/>
  <c r="L803" i="8"/>
  <c r="L804" i="8"/>
  <c r="L805" i="8"/>
  <c r="L806" i="8"/>
  <c r="L807" i="8"/>
  <c r="L808" i="8"/>
  <c r="L809" i="8"/>
  <c r="L810" i="8"/>
  <c r="L811" i="8"/>
  <c r="L812" i="8"/>
  <c r="L813" i="8"/>
  <c r="L814" i="8"/>
  <c r="L815" i="8"/>
  <c r="L816" i="8"/>
  <c r="L817" i="8"/>
  <c r="L818" i="8"/>
  <c r="L819" i="8"/>
  <c r="L820" i="8"/>
  <c r="L821" i="8"/>
  <c r="L822" i="8"/>
  <c r="L823" i="8"/>
  <c r="L824" i="8"/>
  <c r="L825" i="8"/>
  <c r="L826" i="8"/>
  <c r="L827" i="8"/>
  <c r="L828" i="8"/>
  <c r="L829" i="8"/>
  <c r="L830" i="8"/>
  <c r="L831" i="8"/>
  <c r="L832" i="8"/>
  <c r="L833" i="8"/>
  <c r="L834" i="8"/>
  <c r="L835" i="8"/>
  <c r="L836" i="8"/>
  <c r="L837" i="8"/>
  <c r="L838" i="8"/>
  <c r="L839" i="8"/>
  <c r="L840" i="8"/>
  <c r="L841" i="8"/>
  <c r="L842" i="8"/>
  <c r="L843" i="8"/>
  <c r="L844" i="8"/>
  <c r="L845" i="8"/>
  <c r="L846" i="8"/>
  <c r="L847" i="8"/>
  <c r="L848" i="8"/>
  <c r="L849" i="8"/>
  <c r="L850" i="8"/>
  <c r="L851" i="8"/>
  <c r="L852" i="8"/>
  <c r="L853" i="8"/>
  <c r="L854" i="8"/>
  <c r="L855" i="8"/>
  <c r="L856" i="8"/>
  <c r="L857" i="8"/>
  <c r="L858" i="8"/>
  <c r="L859" i="8"/>
  <c r="L860" i="8"/>
  <c r="L861" i="8"/>
  <c r="L862" i="8"/>
  <c r="L863" i="8"/>
  <c r="L864" i="8"/>
  <c r="L865" i="8"/>
  <c r="L866" i="8"/>
  <c r="L867" i="8"/>
  <c r="L868" i="8"/>
  <c r="L869" i="8"/>
  <c r="L870" i="8"/>
  <c r="L871" i="8"/>
  <c r="L872" i="8"/>
  <c r="L873" i="8"/>
  <c r="L874" i="8"/>
  <c r="L875" i="8"/>
  <c r="L876" i="8"/>
  <c r="L877" i="8"/>
  <c r="L878" i="8"/>
  <c r="L879" i="8"/>
  <c r="L880" i="8"/>
  <c r="L881" i="8"/>
  <c r="L882" i="8"/>
  <c r="L883" i="8"/>
  <c r="L884" i="8"/>
  <c r="L885" i="8"/>
  <c r="L886" i="8"/>
  <c r="L887" i="8"/>
  <c r="L888" i="8"/>
  <c r="L889" i="8"/>
  <c r="L890" i="8"/>
  <c r="L891" i="8"/>
  <c r="L892" i="8"/>
  <c r="L893" i="8"/>
  <c r="L894" i="8"/>
  <c r="L895" i="8"/>
  <c r="L896" i="8"/>
  <c r="L897" i="8"/>
  <c r="L898" i="8"/>
  <c r="L899" i="8"/>
  <c r="L900" i="8"/>
  <c r="L901" i="8"/>
  <c r="L902" i="8"/>
  <c r="L903" i="8"/>
  <c r="L904" i="8"/>
  <c r="L905" i="8"/>
  <c r="L906" i="8"/>
  <c r="L907" i="8"/>
  <c r="L908" i="8"/>
  <c r="L909" i="8"/>
  <c r="L910" i="8"/>
  <c r="L911" i="8"/>
  <c r="L912" i="8"/>
  <c r="L913" i="8"/>
  <c r="L914" i="8"/>
  <c r="L915" i="8"/>
  <c r="L916" i="8"/>
  <c r="L917" i="8"/>
  <c r="L918" i="8"/>
  <c r="L919" i="8"/>
  <c r="L920" i="8"/>
  <c r="L921" i="8"/>
  <c r="L922" i="8"/>
  <c r="L923" i="8"/>
  <c r="L924" i="8"/>
  <c r="L925" i="8"/>
  <c r="L926" i="8"/>
  <c r="L927" i="8"/>
  <c r="L928" i="8"/>
  <c r="L929" i="8"/>
  <c r="L930" i="8"/>
  <c r="L931" i="8"/>
  <c r="L932" i="8"/>
  <c r="L933" i="8"/>
  <c r="L934" i="8"/>
  <c r="L935" i="8"/>
  <c r="L936" i="8"/>
  <c r="L937" i="8"/>
  <c r="L938" i="8"/>
  <c r="L939" i="8"/>
  <c r="L940" i="8"/>
  <c r="L941" i="8"/>
  <c r="L942" i="8"/>
  <c r="L943" i="8"/>
  <c r="L944" i="8"/>
  <c r="L945" i="8"/>
  <c r="L946" i="8"/>
  <c r="L947" i="8"/>
  <c r="L948" i="8"/>
  <c r="L949" i="8"/>
  <c r="L950" i="8"/>
  <c r="L951" i="8"/>
  <c r="L952" i="8"/>
  <c r="L953" i="8"/>
  <c r="L954" i="8"/>
  <c r="L955" i="8"/>
  <c r="L956" i="8"/>
  <c r="L957" i="8"/>
  <c r="L958" i="8"/>
  <c r="L959" i="8"/>
  <c r="L960" i="8"/>
  <c r="L961" i="8"/>
  <c r="L962" i="8"/>
  <c r="L963" i="8"/>
  <c r="L964" i="8"/>
  <c r="L965" i="8"/>
  <c r="L966" i="8"/>
  <c r="L967" i="8"/>
  <c r="L968" i="8"/>
  <c r="L969" i="8"/>
  <c r="L970" i="8"/>
  <c r="L971" i="8"/>
  <c r="L972" i="8"/>
  <c r="L973" i="8"/>
  <c r="L974" i="8"/>
  <c r="L975" i="8"/>
  <c r="L976" i="8"/>
  <c r="L977" i="8"/>
  <c r="L978" i="8"/>
  <c r="L979" i="8"/>
  <c r="L980" i="8"/>
  <c r="L981" i="8"/>
  <c r="L982" i="8"/>
  <c r="L983" i="8"/>
  <c r="L984" i="8"/>
  <c r="L985" i="8"/>
  <c r="L986" i="8"/>
  <c r="L987" i="8"/>
  <c r="L988" i="8"/>
  <c r="L989" i="8"/>
  <c r="L990" i="8"/>
  <c r="L991" i="8"/>
  <c r="L992" i="8"/>
  <c r="L993" i="8"/>
  <c r="L994" i="8"/>
  <c r="L995" i="8"/>
  <c r="L996" i="8"/>
  <c r="L997" i="8"/>
  <c r="L998" i="8"/>
  <c r="L999" i="8"/>
  <c r="L1000" i="8"/>
  <c r="L1001" i="8"/>
  <c r="L1002" i="8"/>
  <c r="L1003" i="8"/>
  <c r="L1004" i="8"/>
  <c r="L1005" i="8"/>
  <c r="L1006" i="8"/>
  <c r="L1007" i="8"/>
  <c r="L36" i="10"/>
  <c r="S8" i="7"/>
  <c r="S9" i="7"/>
  <c r="S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S81" i="7"/>
  <c r="S82" i="7"/>
  <c r="S83" i="7"/>
  <c r="S84" i="7"/>
  <c r="S85" i="7"/>
  <c r="S86" i="7"/>
  <c r="S87" i="7"/>
  <c r="S88" i="7"/>
  <c r="S89" i="7"/>
  <c r="S90" i="7"/>
  <c r="S91" i="7"/>
  <c r="S92" i="7"/>
  <c r="S93" i="7"/>
  <c r="S94" i="7"/>
  <c r="S95" i="7"/>
  <c r="S96" i="7"/>
  <c r="S97" i="7"/>
  <c r="S98" i="7"/>
  <c r="S99" i="7"/>
  <c r="S100" i="7"/>
  <c r="S101" i="7"/>
  <c r="S102" i="7"/>
  <c r="S103" i="7"/>
  <c r="S104" i="7"/>
  <c r="S105" i="7"/>
  <c r="S106" i="7"/>
  <c r="S107" i="7"/>
  <c r="S108" i="7"/>
  <c r="S109" i="7"/>
  <c r="S110" i="7"/>
  <c r="S111" i="7"/>
  <c r="S112" i="7"/>
  <c r="S113" i="7"/>
  <c r="S114" i="7"/>
  <c r="S115" i="7"/>
  <c r="S116" i="7"/>
  <c r="S117" i="7"/>
  <c r="S118" i="7"/>
  <c r="S119" i="7"/>
  <c r="S120" i="7"/>
  <c r="S121" i="7"/>
  <c r="S122" i="7"/>
  <c r="S123" i="7"/>
  <c r="S124" i="7"/>
  <c r="S125" i="7"/>
  <c r="S126" i="7"/>
  <c r="S127" i="7"/>
  <c r="S128" i="7"/>
  <c r="S129" i="7"/>
  <c r="S130" i="7"/>
  <c r="S131" i="7"/>
  <c r="S132" i="7"/>
  <c r="S133" i="7"/>
  <c r="S134" i="7"/>
  <c r="S135" i="7"/>
  <c r="S136" i="7"/>
  <c r="S137" i="7"/>
  <c r="S138" i="7"/>
  <c r="S139" i="7"/>
  <c r="S140" i="7"/>
  <c r="S141" i="7"/>
  <c r="S142" i="7"/>
  <c r="S143" i="7"/>
  <c r="S144" i="7"/>
  <c r="S145" i="7"/>
  <c r="S146" i="7"/>
  <c r="S147" i="7"/>
  <c r="S148" i="7"/>
  <c r="S149" i="7"/>
  <c r="S150" i="7"/>
  <c r="S151" i="7"/>
  <c r="S152" i="7"/>
  <c r="S153" i="7"/>
  <c r="S154" i="7"/>
  <c r="S155" i="7"/>
  <c r="S156" i="7"/>
  <c r="S157" i="7"/>
  <c r="S158" i="7"/>
  <c r="S159" i="7"/>
  <c r="S160" i="7"/>
  <c r="S161" i="7"/>
  <c r="S162" i="7"/>
  <c r="S163" i="7"/>
  <c r="S164" i="7"/>
  <c r="S165" i="7"/>
  <c r="S166" i="7"/>
  <c r="S167" i="7"/>
  <c r="S168" i="7"/>
  <c r="S169" i="7"/>
  <c r="S170" i="7"/>
  <c r="S171" i="7"/>
  <c r="S172" i="7"/>
  <c r="S173" i="7"/>
  <c r="S174" i="7"/>
  <c r="S175" i="7"/>
  <c r="S176" i="7"/>
  <c r="S177" i="7"/>
  <c r="S178" i="7"/>
  <c r="S179" i="7"/>
  <c r="S180" i="7"/>
  <c r="S181" i="7"/>
  <c r="S182" i="7"/>
  <c r="S183" i="7"/>
  <c r="S184" i="7"/>
  <c r="S185" i="7"/>
  <c r="S186" i="7"/>
  <c r="S187" i="7"/>
  <c r="S188" i="7"/>
  <c r="S189" i="7"/>
  <c r="S190" i="7"/>
  <c r="S191" i="7"/>
  <c r="S192" i="7"/>
  <c r="S193" i="7"/>
  <c r="S194" i="7"/>
  <c r="S195" i="7"/>
  <c r="S196" i="7"/>
  <c r="S197" i="7"/>
  <c r="S198" i="7"/>
  <c r="S199" i="7"/>
  <c r="S200" i="7"/>
  <c r="S201" i="7"/>
  <c r="S202" i="7"/>
  <c r="S203" i="7"/>
  <c r="S204" i="7"/>
  <c r="S205" i="7"/>
  <c r="S206" i="7"/>
  <c r="S207" i="7"/>
  <c r="S208" i="7"/>
  <c r="S209" i="7"/>
  <c r="S210" i="7"/>
  <c r="S211" i="7"/>
  <c r="S212" i="7"/>
  <c r="S213" i="7"/>
  <c r="S214" i="7"/>
  <c r="S215" i="7"/>
  <c r="S216" i="7"/>
  <c r="S217" i="7"/>
  <c r="S218" i="7"/>
  <c r="S219" i="7"/>
  <c r="S220" i="7"/>
  <c r="S221" i="7"/>
  <c r="S222" i="7"/>
  <c r="S223" i="7"/>
  <c r="S224" i="7"/>
  <c r="S225" i="7"/>
  <c r="S226" i="7"/>
  <c r="S227" i="7"/>
  <c r="S228" i="7"/>
  <c r="S229" i="7"/>
  <c r="S230" i="7"/>
  <c r="S231" i="7"/>
  <c r="S232" i="7"/>
  <c r="S233" i="7"/>
  <c r="S234" i="7"/>
  <c r="S235" i="7"/>
  <c r="S236" i="7"/>
  <c r="S237" i="7"/>
  <c r="S238" i="7"/>
  <c r="S239" i="7"/>
  <c r="S240" i="7"/>
  <c r="S241" i="7"/>
  <c r="S242" i="7"/>
  <c r="S243" i="7"/>
  <c r="S244" i="7"/>
  <c r="S245" i="7"/>
  <c r="S246" i="7"/>
  <c r="S247" i="7"/>
  <c r="S248" i="7"/>
  <c r="S249" i="7"/>
  <c r="S250" i="7"/>
  <c r="S251" i="7"/>
  <c r="S252" i="7"/>
  <c r="S253" i="7"/>
  <c r="S254" i="7"/>
  <c r="S255" i="7"/>
  <c r="S256" i="7"/>
  <c r="S257" i="7"/>
  <c r="S258" i="7"/>
  <c r="S259" i="7"/>
  <c r="S260" i="7"/>
  <c r="S261" i="7"/>
  <c r="S262" i="7"/>
  <c r="S263" i="7"/>
  <c r="S264" i="7"/>
  <c r="S265" i="7"/>
  <c r="S266" i="7"/>
  <c r="S267" i="7"/>
  <c r="S268" i="7"/>
  <c r="S269" i="7"/>
  <c r="S270" i="7"/>
  <c r="S271" i="7"/>
  <c r="S272" i="7"/>
  <c r="S273" i="7"/>
  <c r="S274" i="7"/>
  <c r="S275" i="7"/>
  <c r="S276" i="7"/>
  <c r="S277" i="7"/>
  <c r="S278" i="7"/>
  <c r="S279" i="7"/>
  <c r="S280" i="7"/>
  <c r="S281" i="7"/>
  <c r="S282" i="7"/>
  <c r="S283" i="7"/>
  <c r="S284" i="7"/>
  <c r="S285" i="7"/>
  <c r="S286" i="7"/>
  <c r="S287" i="7"/>
  <c r="S288" i="7"/>
  <c r="S289" i="7"/>
  <c r="S290" i="7"/>
  <c r="S291" i="7"/>
  <c r="S292" i="7"/>
  <c r="S293" i="7"/>
  <c r="S294" i="7"/>
  <c r="S295" i="7"/>
  <c r="S296" i="7"/>
  <c r="S297" i="7"/>
  <c r="S298" i="7"/>
  <c r="S299" i="7"/>
  <c r="S300" i="7"/>
  <c r="S301" i="7"/>
  <c r="S302" i="7"/>
  <c r="S303" i="7"/>
  <c r="S304" i="7"/>
  <c r="S305" i="7"/>
  <c r="S306" i="7"/>
  <c r="S307" i="7"/>
  <c r="S308" i="7"/>
  <c r="S309" i="7"/>
  <c r="S310" i="7"/>
  <c r="S311" i="7"/>
  <c r="S312" i="7"/>
  <c r="S313" i="7"/>
  <c r="S314" i="7"/>
  <c r="S315" i="7"/>
  <c r="S316" i="7"/>
  <c r="S317" i="7"/>
  <c r="S318" i="7"/>
  <c r="S319" i="7"/>
  <c r="S320" i="7"/>
  <c r="S321" i="7"/>
  <c r="S322" i="7"/>
  <c r="S323" i="7"/>
  <c r="S324" i="7"/>
  <c r="S325" i="7"/>
  <c r="S326" i="7"/>
  <c r="S327" i="7"/>
  <c r="S328" i="7"/>
  <c r="S329" i="7"/>
  <c r="S330" i="7"/>
  <c r="S331" i="7"/>
  <c r="S332" i="7"/>
  <c r="S333" i="7"/>
  <c r="S334" i="7"/>
  <c r="S335" i="7"/>
  <c r="S336" i="7"/>
  <c r="S337" i="7"/>
  <c r="S338" i="7"/>
  <c r="S339" i="7"/>
  <c r="S340" i="7"/>
  <c r="S341" i="7"/>
  <c r="S342" i="7"/>
  <c r="S343" i="7"/>
  <c r="S344" i="7"/>
  <c r="S345" i="7"/>
  <c r="S346" i="7"/>
  <c r="S347" i="7"/>
  <c r="S348" i="7"/>
  <c r="S349" i="7"/>
  <c r="S350" i="7"/>
  <c r="S351" i="7"/>
  <c r="S352" i="7"/>
  <c r="S353" i="7"/>
  <c r="S354" i="7"/>
  <c r="S355" i="7"/>
  <c r="S356" i="7"/>
  <c r="S357" i="7"/>
  <c r="S358" i="7"/>
  <c r="S359" i="7"/>
  <c r="S360" i="7"/>
  <c r="S361" i="7"/>
  <c r="S362" i="7"/>
  <c r="S363" i="7"/>
  <c r="S364" i="7"/>
  <c r="S365" i="7"/>
  <c r="S366" i="7"/>
  <c r="S367" i="7"/>
  <c r="S368" i="7"/>
  <c r="S369" i="7"/>
  <c r="S370" i="7"/>
  <c r="S371" i="7"/>
  <c r="S372" i="7"/>
  <c r="S373" i="7"/>
  <c r="S374" i="7"/>
  <c r="S375" i="7"/>
  <c r="S376" i="7"/>
  <c r="S377" i="7"/>
  <c r="S378" i="7"/>
  <c r="S379" i="7"/>
  <c r="S380" i="7"/>
  <c r="S381" i="7"/>
  <c r="S382" i="7"/>
  <c r="S383" i="7"/>
  <c r="S384" i="7"/>
  <c r="S385" i="7"/>
  <c r="S386" i="7"/>
  <c r="S387" i="7"/>
  <c r="S388" i="7"/>
  <c r="S389" i="7"/>
  <c r="S390" i="7"/>
  <c r="S391" i="7"/>
  <c r="S392" i="7"/>
  <c r="S393" i="7"/>
  <c r="S394" i="7"/>
  <c r="S395" i="7"/>
  <c r="S396" i="7"/>
  <c r="S397" i="7"/>
  <c r="S398" i="7"/>
  <c r="S399" i="7"/>
  <c r="S400" i="7"/>
  <c r="S401" i="7"/>
  <c r="S402" i="7"/>
  <c r="S403" i="7"/>
  <c r="S404" i="7"/>
  <c r="S405" i="7"/>
  <c r="S406" i="7"/>
  <c r="S407" i="7"/>
  <c r="S408" i="7"/>
  <c r="S409" i="7"/>
  <c r="S410" i="7"/>
  <c r="S411" i="7"/>
  <c r="S412" i="7"/>
  <c r="S413" i="7"/>
  <c r="S414" i="7"/>
  <c r="S415" i="7"/>
  <c r="S416" i="7"/>
  <c r="S417" i="7"/>
  <c r="S418" i="7"/>
  <c r="S419" i="7"/>
  <c r="S420" i="7"/>
  <c r="S421" i="7"/>
  <c r="S422" i="7"/>
  <c r="S423" i="7"/>
  <c r="S424" i="7"/>
  <c r="S425" i="7"/>
  <c r="S426" i="7"/>
  <c r="S427" i="7"/>
  <c r="S428" i="7"/>
  <c r="S429" i="7"/>
  <c r="S430" i="7"/>
  <c r="S431" i="7"/>
  <c r="S432" i="7"/>
  <c r="S433" i="7"/>
  <c r="S434" i="7"/>
  <c r="S435" i="7"/>
  <c r="S436" i="7"/>
  <c r="S437" i="7"/>
  <c r="S438" i="7"/>
  <c r="S439" i="7"/>
  <c r="S440" i="7"/>
  <c r="S441" i="7"/>
  <c r="S442" i="7"/>
  <c r="S443" i="7"/>
  <c r="S444" i="7"/>
  <c r="S445" i="7"/>
  <c r="S446" i="7"/>
  <c r="S447" i="7"/>
  <c r="S448" i="7"/>
  <c r="S449" i="7"/>
  <c r="S450" i="7"/>
  <c r="S451" i="7"/>
  <c r="S452" i="7"/>
  <c r="S453" i="7"/>
  <c r="S454" i="7"/>
  <c r="S455" i="7"/>
  <c r="S456" i="7"/>
  <c r="S457" i="7"/>
  <c r="S458" i="7"/>
  <c r="S459" i="7"/>
  <c r="S460" i="7"/>
  <c r="S461" i="7"/>
  <c r="S462" i="7"/>
  <c r="S463" i="7"/>
  <c r="S464" i="7"/>
  <c r="S465" i="7"/>
  <c r="S466" i="7"/>
  <c r="S467" i="7"/>
  <c r="S468" i="7"/>
  <c r="S469" i="7"/>
  <c r="S470" i="7"/>
  <c r="S471" i="7"/>
  <c r="S472" i="7"/>
  <c r="S473" i="7"/>
  <c r="S474" i="7"/>
  <c r="S475" i="7"/>
  <c r="S476" i="7"/>
  <c r="S477" i="7"/>
  <c r="S478" i="7"/>
  <c r="S479" i="7"/>
  <c r="S480" i="7"/>
  <c r="S481" i="7"/>
  <c r="S482" i="7"/>
  <c r="S483" i="7"/>
  <c r="S484" i="7"/>
  <c r="S485" i="7"/>
  <c r="S486" i="7"/>
  <c r="S487" i="7"/>
  <c r="S488" i="7"/>
  <c r="S489" i="7"/>
  <c r="S490" i="7"/>
  <c r="S491" i="7"/>
  <c r="S492" i="7"/>
  <c r="S493" i="7"/>
  <c r="S494" i="7"/>
  <c r="S495" i="7"/>
  <c r="S496" i="7"/>
  <c r="S497" i="7"/>
  <c r="S498" i="7"/>
  <c r="S499" i="7"/>
  <c r="S500" i="7"/>
  <c r="S501" i="7"/>
  <c r="S502" i="7"/>
  <c r="S503" i="7"/>
  <c r="S504" i="7"/>
  <c r="S505" i="7"/>
  <c r="S506" i="7"/>
  <c r="S507" i="7"/>
  <c r="S508" i="7"/>
  <c r="S509" i="7"/>
  <c r="S510" i="7"/>
  <c r="S511" i="7"/>
  <c r="S512" i="7"/>
  <c r="S513" i="7"/>
  <c r="S514" i="7"/>
  <c r="S515" i="7"/>
  <c r="S516" i="7"/>
  <c r="S517" i="7"/>
  <c r="S518" i="7"/>
  <c r="S519" i="7"/>
  <c r="S520" i="7"/>
  <c r="S521" i="7"/>
  <c r="S522" i="7"/>
  <c r="S523" i="7"/>
  <c r="S524" i="7"/>
  <c r="S525" i="7"/>
  <c r="S526" i="7"/>
  <c r="S527" i="7"/>
  <c r="S528" i="7"/>
  <c r="S529" i="7"/>
  <c r="S530" i="7"/>
  <c r="S531" i="7"/>
  <c r="S532" i="7"/>
  <c r="S533" i="7"/>
  <c r="S534" i="7"/>
  <c r="S535" i="7"/>
  <c r="S536" i="7"/>
  <c r="S537" i="7"/>
  <c r="S538" i="7"/>
  <c r="S539" i="7"/>
  <c r="S540" i="7"/>
  <c r="S541" i="7"/>
  <c r="S542" i="7"/>
  <c r="S543" i="7"/>
  <c r="S544" i="7"/>
  <c r="S545" i="7"/>
  <c r="S546" i="7"/>
  <c r="S547" i="7"/>
  <c r="S548" i="7"/>
  <c r="S549" i="7"/>
  <c r="S550" i="7"/>
  <c r="S551" i="7"/>
  <c r="S552" i="7"/>
  <c r="S553" i="7"/>
  <c r="S554" i="7"/>
  <c r="S555" i="7"/>
  <c r="S556" i="7"/>
  <c r="S557" i="7"/>
  <c r="S558" i="7"/>
  <c r="S559" i="7"/>
  <c r="S560" i="7"/>
  <c r="S561" i="7"/>
  <c r="S562" i="7"/>
  <c r="S563" i="7"/>
  <c r="S564" i="7"/>
  <c r="S565" i="7"/>
  <c r="S566" i="7"/>
  <c r="S567" i="7"/>
  <c r="S568" i="7"/>
  <c r="S569" i="7"/>
  <c r="S570" i="7"/>
  <c r="S571" i="7"/>
  <c r="S572" i="7"/>
  <c r="S573" i="7"/>
  <c r="S574" i="7"/>
  <c r="S575" i="7"/>
  <c r="S576" i="7"/>
  <c r="S577" i="7"/>
  <c r="S578" i="7"/>
  <c r="S579" i="7"/>
  <c r="S580" i="7"/>
  <c r="S581" i="7"/>
  <c r="S582" i="7"/>
  <c r="S583" i="7"/>
  <c r="S584" i="7"/>
  <c r="S585" i="7"/>
  <c r="S586" i="7"/>
  <c r="S587" i="7"/>
  <c r="S588" i="7"/>
  <c r="S589" i="7"/>
  <c r="S590" i="7"/>
  <c r="S591" i="7"/>
  <c r="S592" i="7"/>
  <c r="S593" i="7"/>
  <c r="S594" i="7"/>
  <c r="S595" i="7"/>
  <c r="S596" i="7"/>
  <c r="S597" i="7"/>
  <c r="S598" i="7"/>
  <c r="S599" i="7"/>
  <c r="S600" i="7"/>
  <c r="S601" i="7"/>
  <c r="S602" i="7"/>
  <c r="S603" i="7"/>
  <c r="S604" i="7"/>
  <c r="S605" i="7"/>
  <c r="S606" i="7"/>
  <c r="S607" i="7"/>
  <c r="S608" i="7"/>
  <c r="S609" i="7"/>
  <c r="S610" i="7"/>
  <c r="S611" i="7"/>
  <c r="S612" i="7"/>
  <c r="S613" i="7"/>
  <c r="S614" i="7"/>
  <c r="S615" i="7"/>
  <c r="S616" i="7"/>
  <c r="S617" i="7"/>
  <c r="S618" i="7"/>
  <c r="S619" i="7"/>
  <c r="S620" i="7"/>
  <c r="S621" i="7"/>
  <c r="S622" i="7"/>
  <c r="S623" i="7"/>
  <c r="S624" i="7"/>
  <c r="S625" i="7"/>
  <c r="S626" i="7"/>
  <c r="S627" i="7"/>
  <c r="S628" i="7"/>
  <c r="S629" i="7"/>
  <c r="S630" i="7"/>
  <c r="S631" i="7"/>
  <c r="S632" i="7"/>
  <c r="S633" i="7"/>
  <c r="S634" i="7"/>
  <c r="S635" i="7"/>
  <c r="S636" i="7"/>
  <c r="S637" i="7"/>
  <c r="S638" i="7"/>
  <c r="S639" i="7"/>
  <c r="S640" i="7"/>
  <c r="S641" i="7"/>
  <c r="S642" i="7"/>
  <c r="S643" i="7"/>
  <c r="S644" i="7"/>
  <c r="S645" i="7"/>
  <c r="S646" i="7"/>
  <c r="S647" i="7"/>
  <c r="S648" i="7"/>
  <c r="S649" i="7"/>
  <c r="S650" i="7"/>
  <c r="S651" i="7"/>
  <c r="S652" i="7"/>
  <c r="S653" i="7"/>
  <c r="S654" i="7"/>
  <c r="S655" i="7"/>
  <c r="S656" i="7"/>
  <c r="S657" i="7"/>
  <c r="S658" i="7"/>
  <c r="S659" i="7"/>
  <c r="S660" i="7"/>
  <c r="S661" i="7"/>
  <c r="S662" i="7"/>
  <c r="S663" i="7"/>
  <c r="S664" i="7"/>
  <c r="S665" i="7"/>
  <c r="S666" i="7"/>
  <c r="S667" i="7"/>
  <c r="S668" i="7"/>
  <c r="S669" i="7"/>
  <c r="S670" i="7"/>
  <c r="S671" i="7"/>
  <c r="S672" i="7"/>
  <c r="S673" i="7"/>
  <c r="S674" i="7"/>
  <c r="S675" i="7"/>
  <c r="S676" i="7"/>
  <c r="S677" i="7"/>
  <c r="S678" i="7"/>
  <c r="S679" i="7"/>
  <c r="S680" i="7"/>
  <c r="S681" i="7"/>
  <c r="S682" i="7"/>
  <c r="S683" i="7"/>
  <c r="S684" i="7"/>
  <c r="S685" i="7"/>
  <c r="S686" i="7"/>
  <c r="S687" i="7"/>
  <c r="S688" i="7"/>
  <c r="S689" i="7"/>
  <c r="S690" i="7"/>
  <c r="S691" i="7"/>
  <c r="S692" i="7"/>
  <c r="S693" i="7"/>
  <c r="S694" i="7"/>
  <c r="S695" i="7"/>
  <c r="S696" i="7"/>
  <c r="S697" i="7"/>
  <c r="S698" i="7"/>
  <c r="S699" i="7"/>
  <c r="S700" i="7"/>
  <c r="S701" i="7"/>
  <c r="S702" i="7"/>
  <c r="S703" i="7"/>
  <c r="S704" i="7"/>
  <c r="S705" i="7"/>
  <c r="S706" i="7"/>
  <c r="S707" i="7"/>
  <c r="S708" i="7"/>
  <c r="S709" i="7"/>
  <c r="S710" i="7"/>
  <c r="S711" i="7"/>
  <c r="S712" i="7"/>
  <c r="S713" i="7"/>
  <c r="S714" i="7"/>
  <c r="S715" i="7"/>
  <c r="S716" i="7"/>
  <c r="S717" i="7"/>
  <c r="S718" i="7"/>
  <c r="S719" i="7"/>
  <c r="S720" i="7"/>
  <c r="S721" i="7"/>
  <c r="S722" i="7"/>
  <c r="S723" i="7"/>
  <c r="S724" i="7"/>
  <c r="S725" i="7"/>
  <c r="S726" i="7"/>
  <c r="S727" i="7"/>
  <c r="S728" i="7"/>
  <c r="S729" i="7"/>
  <c r="S730" i="7"/>
  <c r="S731" i="7"/>
  <c r="S732" i="7"/>
  <c r="S733" i="7"/>
  <c r="S734" i="7"/>
  <c r="S735" i="7"/>
  <c r="S736" i="7"/>
  <c r="S737" i="7"/>
  <c r="S738" i="7"/>
  <c r="S739" i="7"/>
  <c r="S740" i="7"/>
  <c r="S741" i="7"/>
  <c r="S742" i="7"/>
  <c r="S743" i="7"/>
  <c r="S744" i="7"/>
  <c r="S745" i="7"/>
  <c r="S746" i="7"/>
  <c r="S747" i="7"/>
  <c r="S748" i="7"/>
  <c r="S749" i="7"/>
  <c r="S750" i="7"/>
  <c r="S751" i="7"/>
  <c r="S752" i="7"/>
  <c r="S753" i="7"/>
  <c r="S754" i="7"/>
  <c r="S755" i="7"/>
  <c r="S756" i="7"/>
  <c r="S757" i="7"/>
  <c r="S758" i="7"/>
  <c r="S759" i="7"/>
  <c r="S760" i="7"/>
  <c r="S761" i="7"/>
  <c r="S762" i="7"/>
  <c r="S763" i="7"/>
  <c r="S764" i="7"/>
  <c r="S765" i="7"/>
  <c r="S766" i="7"/>
  <c r="S767" i="7"/>
  <c r="S768" i="7"/>
  <c r="S769" i="7"/>
  <c r="S770" i="7"/>
  <c r="S771" i="7"/>
  <c r="S772" i="7"/>
  <c r="S773" i="7"/>
  <c r="S774" i="7"/>
  <c r="S775" i="7"/>
  <c r="S776" i="7"/>
  <c r="S777" i="7"/>
  <c r="S778" i="7"/>
  <c r="S779" i="7"/>
  <c r="S780" i="7"/>
  <c r="S781" i="7"/>
  <c r="S782" i="7"/>
  <c r="S783" i="7"/>
  <c r="S784" i="7"/>
  <c r="S785" i="7"/>
  <c r="S786" i="7"/>
  <c r="S787" i="7"/>
  <c r="S788" i="7"/>
  <c r="S789" i="7"/>
  <c r="S790" i="7"/>
  <c r="S791" i="7"/>
  <c r="S792" i="7"/>
  <c r="S793" i="7"/>
  <c r="S794" i="7"/>
  <c r="S795" i="7"/>
  <c r="S796" i="7"/>
  <c r="S797" i="7"/>
  <c r="S798" i="7"/>
  <c r="S799" i="7"/>
  <c r="S800" i="7"/>
  <c r="S801" i="7"/>
  <c r="S802" i="7"/>
  <c r="S803" i="7"/>
  <c r="S804" i="7"/>
  <c r="S805" i="7"/>
  <c r="S806" i="7"/>
  <c r="S807" i="7"/>
  <c r="S808" i="7"/>
  <c r="S809" i="7"/>
  <c r="S810" i="7"/>
  <c r="S811" i="7"/>
  <c r="S812" i="7"/>
  <c r="S813" i="7"/>
  <c r="S814" i="7"/>
  <c r="S815" i="7"/>
  <c r="S816" i="7"/>
  <c r="S817" i="7"/>
  <c r="S818" i="7"/>
  <c r="S819" i="7"/>
  <c r="S820" i="7"/>
  <c r="S821" i="7"/>
  <c r="S822" i="7"/>
  <c r="S823" i="7"/>
  <c r="S824" i="7"/>
  <c r="S825" i="7"/>
  <c r="S826" i="7"/>
  <c r="S827" i="7"/>
  <c r="S828" i="7"/>
  <c r="S829" i="7"/>
  <c r="S830" i="7"/>
  <c r="S831" i="7"/>
  <c r="S832" i="7"/>
  <c r="S833" i="7"/>
  <c r="S834" i="7"/>
  <c r="S835" i="7"/>
  <c r="S836" i="7"/>
  <c r="S837" i="7"/>
  <c r="S838" i="7"/>
  <c r="S839" i="7"/>
  <c r="S840" i="7"/>
  <c r="S841" i="7"/>
  <c r="S842" i="7"/>
  <c r="S843" i="7"/>
  <c r="S844" i="7"/>
  <c r="S845" i="7"/>
  <c r="S846" i="7"/>
  <c r="S847" i="7"/>
  <c r="S848" i="7"/>
  <c r="S849" i="7"/>
  <c r="S850" i="7"/>
  <c r="S851" i="7"/>
  <c r="S852" i="7"/>
  <c r="S853" i="7"/>
  <c r="S854" i="7"/>
  <c r="S855" i="7"/>
  <c r="S856" i="7"/>
  <c r="S857" i="7"/>
  <c r="S858" i="7"/>
  <c r="S859" i="7"/>
  <c r="S860" i="7"/>
  <c r="S861" i="7"/>
  <c r="S862" i="7"/>
  <c r="S863" i="7"/>
  <c r="S864" i="7"/>
  <c r="S865" i="7"/>
  <c r="S866" i="7"/>
  <c r="S867" i="7"/>
  <c r="S868" i="7"/>
  <c r="S869" i="7"/>
  <c r="S870" i="7"/>
  <c r="S871" i="7"/>
  <c r="S872" i="7"/>
  <c r="S873" i="7"/>
  <c r="S874" i="7"/>
  <c r="S875" i="7"/>
  <c r="S876" i="7"/>
  <c r="S877" i="7"/>
  <c r="S878" i="7"/>
  <c r="S879" i="7"/>
  <c r="S880" i="7"/>
  <c r="S881" i="7"/>
  <c r="S882" i="7"/>
  <c r="S883" i="7"/>
  <c r="S884" i="7"/>
  <c r="S885" i="7"/>
  <c r="S886" i="7"/>
  <c r="S887" i="7"/>
  <c r="S888" i="7"/>
  <c r="S889" i="7"/>
  <c r="S890" i="7"/>
  <c r="S891" i="7"/>
  <c r="S892" i="7"/>
  <c r="S893" i="7"/>
  <c r="S894" i="7"/>
  <c r="S895" i="7"/>
  <c r="S896" i="7"/>
  <c r="S897" i="7"/>
  <c r="S898" i="7"/>
  <c r="S899" i="7"/>
  <c r="S900" i="7"/>
  <c r="S901" i="7"/>
  <c r="S902" i="7"/>
  <c r="S903" i="7"/>
  <c r="S904" i="7"/>
  <c r="S905" i="7"/>
  <c r="S906" i="7"/>
  <c r="S907" i="7"/>
  <c r="S908" i="7"/>
  <c r="S909" i="7"/>
  <c r="S910" i="7"/>
  <c r="S911" i="7"/>
  <c r="S912" i="7"/>
  <c r="S913" i="7"/>
  <c r="S914" i="7"/>
  <c r="S915" i="7"/>
  <c r="S916" i="7"/>
  <c r="S917" i="7"/>
  <c r="S918" i="7"/>
  <c r="S919" i="7"/>
  <c r="S920" i="7"/>
  <c r="S921" i="7"/>
  <c r="S922" i="7"/>
  <c r="S923" i="7"/>
  <c r="S924" i="7"/>
  <c r="S925" i="7"/>
  <c r="S926" i="7"/>
  <c r="S927" i="7"/>
  <c r="S928" i="7"/>
  <c r="S929" i="7"/>
  <c r="S930" i="7"/>
  <c r="S931" i="7"/>
  <c r="S932" i="7"/>
  <c r="S933" i="7"/>
  <c r="S934" i="7"/>
  <c r="S935" i="7"/>
  <c r="S936" i="7"/>
  <c r="S937" i="7"/>
  <c r="S938" i="7"/>
  <c r="S939" i="7"/>
  <c r="S940" i="7"/>
  <c r="S941" i="7"/>
  <c r="S942" i="7"/>
  <c r="S943" i="7"/>
  <c r="S944" i="7"/>
  <c r="S945" i="7"/>
  <c r="S946" i="7"/>
  <c r="S947" i="7"/>
  <c r="S948" i="7"/>
  <c r="S949" i="7"/>
  <c r="S950" i="7"/>
  <c r="S951" i="7"/>
  <c r="S952" i="7"/>
  <c r="S953" i="7"/>
  <c r="S954" i="7"/>
  <c r="S955" i="7"/>
  <c r="S956" i="7"/>
  <c r="S957" i="7"/>
  <c r="S958" i="7"/>
  <c r="S959" i="7"/>
  <c r="S960" i="7"/>
  <c r="S961" i="7"/>
  <c r="S962" i="7"/>
  <c r="S963" i="7"/>
  <c r="S964" i="7"/>
  <c r="S965" i="7"/>
  <c r="S966" i="7"/>
  <c r="S967" i="7"/>
  <c r="S968" i="7"/>
  <c r="S969" i="7"/>
  <c r="S970" i="7"/>
  <c r="S971" i="7"/>
  <c r="S972" i="7"/>
  <c r="S973" i="7"/>
  <c r="S974" i="7"/>
  <c r="S975" i="7"/>
  <c r="S976" i="7"/>
  <c r="S977" i="7"/>
  <c r="S978" i="7"/>
  <c r="S979" i="7"/>
  <c r="S980" i="7"/>
  <c r="S981" i="7"/>
  <c r="S982" i="7"/>
  <c r="S983" i="7"/>
  <c r="S984" i="7"/>
  <c r="S985" i="7"/>
  <c r="S986" i="7"/>
  <c r="S987" i="7"/>
  <c r="S988" i="7"/>
  <c r="S989" i="7"/>
  <c r="S990" i="7"/>
  <c r="S991" i="7"/>
  <c r="S992" i="7"/>
  <c r="S993" i="7"/>
  <c r="S994" i="7"/>
  <c r="S995" i="7"/>
  <c r="S996" i="7"/>
  <c r="S997" i="7"/>
  <c r="S998" i="7"/>
  <c r="S999" i="7"/>
  <c r="S1000" i="7"/>
  <c r="S1001" i="7"/>
  <c r="S1002" i="7"/>
  <c r="S1003" i="7"/>
  <c r="S1004" i="7"/>
  <c r="S1005" i="7"/>
  <c r="S1006" i="7"/>
  <c r="S1007" i="7"/>
  <c r="L35" i="10"/>
  <c r="F35" i="10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3" i="6"/>
  <c r="R34" i="6"/>
  <c r="R35" i="6"/>
  <c r="R36" i="6"/>
  <c r="R37" i="6"/>
  <c r="R38" i="6"/>
  <c r="R39" i="6"/>
  <c r="R40" i="6"/>
  <c r="R41" i="6"/>
  <c r="R42" i="6"/>
  <c r="R43" i="6"/>
  <c r="R44" i="6"/>
  <c r="R45" i="6"/>
  <c r="R46" i="6"/>
  <c r="R47" i="6"/>
  <c r="R48" i="6"/>
  <c r="R49" i="6"/>
  <c r="R50" i="6"/>
  <c r="R51" i="6"/>
  <c r="R52" i="6"/>
  <c r="R53" i="6"/>
  <c r="R54" i="6"/>
  <c r="R55" i="6"/>
  <c r="R56" i="6"/>
  <c r="R57" i="6"/>
  <c r="R58" i="6"/>
  <c r="R59" i="6"/>
  <c r="R60" i="6"/>
  <c r="R61" i="6"/>
  <c r="R62" i="6"/>
  <c r="R63" i="6"/>
  <c r="R64" i="6"/>
  <c r="R65" i="6"/>
  <c r="R66" i="6"/>
  <c r="R67" i="6"/>
  <c r="R68" i="6"/>
  <c r="R69" i="6"/>
  <c r="R70" i="6"/>
  <c r="R71" i="6"/>
  <c r="R72" i="6"/>
  <c r="R73" i="6"/>
  <c r="R74" i="6"/>
  <c r="R75" i="6"/>
  <c r="R76" i="6"/>
  <c r="R77" i="6"/>
  <c r="R78" i="6"/>
  <c r="R79" i="6"/>
  <c r="R80" i="6"/>
  <c r="R81" i="6"/>
  <c r="R82" i="6"/>
  <c r="R83" i="6"/>
  <c r="R84" i="6"/>
  <c r="R85" i="6"/>
  <c r="R86" i="6"/>
  <c r="R87" i="6"/>
  <c r="R88" i="6"/>
  <c r="R89" i="6"/>
  <c r="R90" i="6"/>
  <c r="R91" i="6"/>
  <c r="R92" i="6"/>
  <c r="R93" i="6"/>
  <c r="R94" i="6"/>
  <c r="R95" i="6"/>
  <c r="R96" i="6"/>
  <c r="R97" i="6"/>
  <c r="R98" i="6"/>
  <c r="R99" i="6"/>
  <c r="R100" i="6"/>
  <c r="R101" i="6"/>
  <c r="R102" i="6"/>
  <c r="R103" i="6"/>
  <c r="R104" i="6"/>
  <c r="R105" i="6"/>
  <c r="R106" i="6"/>
  <c r="R107" i="6"/>
  <c r="R108" i="6"/>
  <c r="R109" i="6"/>
  <c r="R110" i="6"/>
  <c r="R111" i="6"/>
  <c r="R112" i="6"/>
  <c r="R113" i="6"/>
  <c r="R114" i="6"/>
  <c r="R115" i="6"/>
  <c r="R116" i="6"/>
  <c r="R117" i="6"/>
  <c r="R118" i="6"/>
  <c r="R119" i="6"/>
  <c r="R120" i="6"/>
  <c r="R121" i="6"/>
  <c r="R122" i="6"/>
  <c r="R123" i="6"/>
  <c r="R124" i="6"/>
  <c r="R125" i="6"/>
  <c r="R126" i="6"/>
  <c r="R127" i="6"/>
  <c r="R128" i="6"/>
  <c r="R129" i="6"/>
  <c r="R130" i="6"/>
  <c r="R131" i="6"/>
  <c r="R132" i="6"/>
  <c r="R133" i="6"/>
  <c r="R134" i="6"/>
  <c r="R135" i="6"/>
  <c r="R136" i="6"/>
  <c r="R137" i="6"/>
  <c r="R138" i="6"/>
  <c r="R139" i="6"/>
  <c r="R140" i="6"/>
  <c r="R141" i="6"/>
  <c r="R142" i="6"/>
  <c r="R143" i="6"/>
  <c r="R144" i="6"/>
  <c r="R145" i="6"/>
  <c r="R146" i="6"/>
  <c r="R147" i="6"/>
  <c r="R148" i="6"/>
  <c r="R149" i="6"/>
  <c r="R150" i="6"/>
  <c r="R151" i="6"/>
  <c r="R152" i="6"/>
  <c r="R153" i="6"/>
  <c r="R154" i="6"/>
  <c r="R155" i="6"/>
  <c r="R156" i="6"/>
  <c r="R157" i="6"/>
  <c r="R158" i="6"/>
  <c r="R159" i="6"/>
  <c r="R160" i="6"/>
  <c r="R161" i="6"/>
  <c r="R162" i="6"/>
  <c r="R163" i="6"/>
  <c r="R164" i="6"/>
  <c r="R165" i="6"/>
  <c r="R166" i="6"/>
  <c r="R167" i="6"/>
  <c r="R168" i="6"/>
  <c r="R169" i="6"/>
  <c r="R170" i="6"/>
  <c r="R171" i="6"/>
  <c r="R172" i="6"/>
  <c r="R173" i="6"/>
  <c r="R174" i="6"/>
  <c r="R175" i="6"/>
  <c r="R176" i="6"/>
  <c r="R177" i="6"/>
  <c r="R178" i="6"/>
  <c r="R179" i="6"/>
  <c r="R180" i="6"/>
  <c r="R181" i="6"/>
  <c r="R182" i="6"/>
  <c r="R183" i="6"/>
  <c r="R184" i="6"/>
  <c r="R185" i="6"/>
  <c r="R186" i="6"/>
  <c r="R187" i="6"/>
  <c r="R188" i="6"/>
  <c r="R189" i="6"/>
  <c r="R190" i="6"/>
  <c r="R191" i="6"/>
  <c r="R192" i="6"/>
  <c r="R193" i="6"/>
  <c r="R194" i="6"/>
  <c r="R195" i="6"/>
  <c r="R196" i="6"/>
  <c r="R197" i="6"/>
  <c r="R198" i="6"/>
  <c r="R199" i="6"/>
  <c r="R200" i="6"/>
  <c r="R201" i="6"/>
  <c r="R202" i="6"/>
  <c r="R203" i="6"/>
  <c r="R204" i="6"/>
  <c r="R205" i="6"/>
  <c r="R206" i="6"/>
  <c r="R207" i="6"/>
  <c r="R208" i="6"/>
  <c r="R209" i="6"/>
  <c r="R210" i="6"/>
  <c r="R211" i="6"/>
  <c r="R212" i="6"/>
  <c r="R213" i="6"/>
  <c r="R214" i="6"/>
  <c r="R215" i="6"/>
  <c r="R216" i="6"/>
  <c r="R217" i="6"/>
  <c r="R218" i="6"/>
  <c r="R219" i="6"/>
  <c r="R220" i="6"/>
  <c r="R221" i="6"/>
  <c r="R222" i="6"/>
  <c r="R223" i="6"/>
  <c r="R224" i="6"/>
  <c r="R225" i="6"/>
  <c r="R226" i="6"/>
  <c r="R227" i="6"/>
  <c r="R228" i="6"/>
  <c r="R229" i="6"/>
  <c r="R230" i="6"/>
  <c r="R231" i="6"/>
  <c r="R232" i="6"/>
  <c r="R233" i="6"/>
  <c r="R234" i="6"/>
  <c r="R235" i="6"/>
  <c r="R236" i="6"/>
  <c r="R237" i="6"/>
  <c r="R238" i="6"/>
  <c r="R239" i="6"/>
  <c r="R240" i="6"/>
  <c r="R241" i="6"/>
  <c r="R242" i="6"/>
  <c r="R243" i="6"/>
  <c r="R244" i="6"/>
  <c r="R245" i="6"/>
  <c r="R246" i="6"/>
  <c r="R247" i="6"/>
  <c r="R248" i="6"/>
  <c r="R249" i="6"/>
  <c r="R250" i="6"/>
  <c r="R251" i="6"/>
  <c r="R252" i="6"/>
  <c r="R253" i="6"/>
  <c r="R254" i="6"/>
  <c r="R255" i="6"/>
  <c r="R256" i="6"/>
  <c r="R257" i="6"/>
  <c r="R258" i="6"/>
  <c r="R259" i="6"/>
  <c r="R260" i="6"/>
  <c r="R261" i="6"/>
  <c r="R262" i="6"/>
  <c r="R263" i="6"/>
  <c r="R264" i="6"/>
  <c r="R265" i="6"/>
  <c r="R266" i="6"/>
  <c r="R267" i="6"/>
  <c r="R268" i="6"/>
  <c r="R269" i="6"/>
  <c r="R270" i="6"/>
  <c r="R271" i="6"/>
  <c r="R272" i="6"/>
  <c r="R273" i="6"/>
  <c r="R274" i="6"/>
  <c r="R275" i="6"/>
  <c r="R276" i="6"/>
  <c r="R277" i="6"/>
  <c r="R278" i="6"/>
  <c r="R279" i="6"/>
  <c r="R280" i="6"/>
  <c r="R281" i="6"/>
  <c r="R282" i="6"/>
  <c r="R283" i="6"/>
  <c r="R284" i="6"/>
  <c r="R285" i="6"/>
  <c r="R286" i="6"/>
  <c r="R287" i="6"/>
  <c r="R288" i="6"/>
  <c r="R289" i="6"/>
  <c r="R290" i="6"/>
  <c r="R291" i="6"/>
  <c r="R292" i="6"/>
  <c r="R293" i="6"/>
  <c r="R294" i="6"/>
  <c r="R295" i="6"/>
  <c r="R296" i="6"/>
  <c r="R297" i="6"/>
  <c r="R298" i="6"/>
  <c r="R299" i="6"/>
  <c r="R300" i="6"/>
  <c r="R301" i="6"/>
  <c r="R302" i="6"/>
  <c r="R303" i="6"/>
  <c r="R304" i="6"/>
  <c r="R305" i="6"/>
  <c r="R306" i="6"/>
  <c r="R307" i="6"/>
  <c r="R308" i="6"/>
  <c r="R309" i="6"/>
  <c r="R310" i="6"/>
  <c r="R311" i="6"/>
  <c r="R312" i="6"/>
  <c r="R313" i="6"/>
  <c r="R314" i="6"/>
  <c r="R315" i="6"/>
  <c r="R316" i="6"/>
  <c r="R317" i="6"/>
  <c r="R318" i="6"/>
  <c r="R319" i="6"/>
  <c r="R320" i="6"/>
  <c r="R321" i="6"/>
  <c r="R322" i="6"/>
  <c r="R323" i="6"/>
  <c r="R324" i="6"/>
  <c r="R325" i="6"/>
  <c r="R326" i="6"/>
  <c r="R327" i="6"/>
  <c r="R328" i="6"/>
  <c r="R329" i="6"/>
  <c r="R330" i="6"/>
  <c r="R331" i="6"/>
  <c r="R332" i="6"/>
  <c r="R333" i="6"/>
  <c r="R334" i="6"/>
  <c r="R335" i="6"/>
  <c r="R336" i="6"/>
  <c r="R337" i="6"/>
  <c r="R338" i="6"/>
  <c r="R339" i="6"/>
  <c r="R340" i="6"/>
  <c r="R341" i="6"/>
  <c r="R342" i="6"/>
  <c r="R343" i="6"/>
  <c r="R344" i="6"/>
  <c r="R345" i="6"/>
  <c r="R346" i="6"/>
  <c r="R347" i="6"/>
  <c r="R348" i="6"/>
  <c r="R349" i="6"/>
  <c r="R350" i="6"/>
  <c r="R351" i="6"/>
  <c r="R352" i="6"/>
  <c r="R353" i="6"/>
  <c r="R354" i="6"/>
  <c r="R355" i="6"/>
  <c r="R356" i="6"/>
  <c r="R357" i="6"/>
  <c r="R358" i="6"/>
  <c r="R359" i="6"/>
  <c r="R360" i="6"/>
  <c r="R361" i="6"/>
  <c r="R362" i="6"/>
  <c r="R363" i="6"/>
  <c r="R364" i="6"/>
  <c r="R365" i="6"/>
  <c r="R366" i="6"/>
  <c r="R367" i="6"/>
  <c r="R368" i="6"/>
  <c r="R369" i="6"/>
  <c r="R370" i="6"/>
  <c r="R371" i="6"/>
  <c r="R372" i="6"/>
  <c r="R373" i="6"/>
  <c r="R374" i="6"/>
  <c r="R375" i="6"/>
  <c r="R376" i="6"/>
  <c r="R377" i="6"/>
  <c r="R378" i="6"/>
  <c r="R379" i="6"/>
  <c r="R380" i="6"/>
  <c r="R381" i="6"/>
  <c r="R382" i="6"/>
  <c r="R383" i="6"/>
  <c r="R384" i="6"/>
  <c r="R385" i="6"/>
  <c r="R386" i="6"/>
  <c r="R387" i="6"/>
  <c r="R388" i="6"/>
  <c r="R389" i="6"/>
  <c r="R390" i="6"/>
  <c r="R391" i="6"/>
  <c r="R392" i="6"/>
  <c r="R393" i="6"/>
  <c r="R394" i="6"/>
  <c r="R395" i="6"/>
  <c r="R396" i="6"/>
  <c r="R397" i="6"/>
  <c r="R398" i="6"/>
  <c r="R399" i="6"/>
  <c r="R400" i="6"/>
  <c r="R401" i="6"/>
  <c r="R402" i="6"/>
  <c r="R403" i="6"/>
  <c r="R404" i="6"/>
  <c r="R405" i="6"/>
  <c r="R406" i="6"/>
  <c r="R407" i="6"/>
  <c r="R408" i="6"/>
  <c r="R409" i="6"/>
  <c r="R410" i="6"/>
  <c r="R411" i="6"/>
  <c r="R412" i="6"/>
  <c r="R413" i="6"/>
  <c r="R414" i="6"/>
  <c r="R415" i="6"/>
  <c r="R416" i="6"/>
  <c r="R417" i="6"/>
  <c r="R418" i="6"/>
  <c r="R419" i="6"/>
  <c r="R420" i="6"/>
  <c r="R421" i="6"/>
  <c r="R422" i="6"/>
  <c r="R423" i="6"/>
  <c r="R424" i="6"/>
  <c r="R425" i="6"/>
  <c r="R426" i="6"/>
  <c r="R427" i="6"/>
  <c r="R428" i="6"/>
  <c r="R429" i="6"/>
  <c r="R430" i="6"/>
  <c r="R431" i="6"/>
  <c r="R432" i="6"/>
  <c r="R433" i="6"/>
  <c r="R434" i="6"/>
  <c r="R435" i="6"/>
  <c r="R436" i="6"/>
  <c r="R437" i="6"/>
  <c r="R438" i="6"/>
  <c r="R439" i="6"/>
  <c r="R440" i="6"/>
  <c r="R441" i="6"/>
  <c r="R442" i="6"/>
  <c r="R443" i="6"/>
  <c r="R444" i="6"/>
  <c r="R445" i="6"/>
  <c r="R446" i="6"/>
  <c r="R447" i="6"/>
  <c r="R448" i="6"/>
  <c r="R449" i="6"/>
  <c r="R450" i="6"/>
  <c r="R451" i="6"/>
  <c r="R452" i="6"/>
  <c r="R453" i="6"/>
  <c r="R454" i="6"/>
  <c r="R455" i="6"/>
  <c r="R456" i="6"/>
  <c r="R457" i="6"/>
  <c r="R458" i="6"/>
  <c r="R459" i="6"/>
  <c r="R460" i="6"/>
  <c r="R461" i="6"/>
  <c r="R462" i="6"/>
  <c r="R463" i="6"/>
  <c r="R464" i="6"/>
  <c r="R465" i="6"/>
  <c r="R466" i="6"/>
  <c r="R467" i="6"/>
  <c r="R468" i="6"/>
  <c r="R469" i="6"/>
  <c r="R470" i="6"/>
  <c r="R471" i="6"/>
  <c r="R472" i="6"/>
  <c r="R473" i="6"/>
  <c r="R474" i="6"/>
  <c r="R475" i="6"/>
  <c r="R476" i="6"/>
  <c r="R477" i="6"/>
  <c r="R478" i="6"/>
  <c r="R479" i="6"/>
  <c r="R480" i="6"/>
  <c r="R481" i="6"/>
  <c r="R482" i="6"/>
  <c r="R483" i="6"/>
  <c r="R484" i="6"/>
  <c r="R485" i="6"/>
  <c r="R486" i="6"/>
  <c r="R487" i="6"/>
  <c r="R488" i="6"/>
  <c r="R489" i="6"/>
  <c r="R490" i="6"/>
  <c r="R491" i="6"/>
  <c r="R492" i="6"/>
  <c r="R493" i="6"/>
  <c r="R494" i="6"/>
  <c r="R495" i="6"/>
  <c r="R496" i="6"/>
  <c r="R497" i="6"/>
  <c r="R498" i="6"/>
  <c r="R499" i="6"/>
  <c r="R500" i="6"/>
  <c r="R501" i="6"/>
  <c r="R502" i="6"/>
  <c r="R503" i="6"/>
  <c r="R504" i="6"/>
  <c r="R505" i="6"/>
  <c r="R506" i="6"/>
  <c r="R507" i="6"/>
  <c r="R508" i="6"/>
  <c r="R509" i="6"/>
  <c r="R510" i="6"/>
  <c r="R511" i="6"/>
  <c r="R512" i="6"/>
  <c r="R513" i="6"/>
  <c r="R514" i="6"/>
  <c r="R515" i="6"/>
  <c r="R516" i="6"/>
  <c r="R517" i="6"/>
  <c r="R518" i="6"/>
  <c r="R519" i="6"/>
  <c r="R520" i="6"/>
  <c r="R521" i="6"/>
  <c r="R522" i="6"/>
  <c r="R523" i="6"/>
  <c r="R524" i="6"/>
  <c r="R525" i="6"/>
  <c r="R526" i="6"/>
  <c r="R527" i="6"/>
  <c r="R528" i="6"/>
  <c r="R529" i="6"/>
  <c r="R530" i="6"/>
  <c r="R531" i="6"/>
  <c r="R532" i="6"/>
  <c r="R533" i="6"/>
  <c r="R534" i="6"/>
  <c r="R535" i="6"/>
  <c r="R536" i="6"/>
  <c r="R537" i="6"/>
  <c r="R538" i="6"/>
  <c r="R539" i="6"/>
  <c r="R540" i="6"/>
  <c r="R541" i="6"/>
  <c r="R542" i="6"/>
  <c r="R543" i="6"/>
  <c r="R544" i="6"/>
  <c r="R545" i="6"/>
  <c r="R546" i="6"/>
  <c r="R547" i="6"/>
  <c r="R548" i="6"/>
  <c r="R549" i="6"/>
  <c r="R550" i="6"/>
  <c r="R551" i="6"/>
  <c r="R552" i="6"/>
  <c r="R553" i="6"/>
  <c r="R554" i="6"/>
  <c r="R555" i="6"/>
  <c r="R556" i="6"/>
  <c r="R557" i="6"/>
  <c r="R558" i="6"/>
  <c r="R559" i="6"/>
  <c r="R560" i="6"/>
  <c r="R561" i="6"/>
  <c r="R562" i="6"/>
  <c r="R563" i="6"/>
  <c r="R564" i="6"/>
  <c r="R565" i="6"/>
  <c r="R566" i="6"/>
  <c r="R567" i="6"/>
  <c r="R568" i="6"/>
  <c r="R569" i="6"/>
  <c r="R570" i="6"/>
  <c r="R571" i="6"/>
  <c r="R572" i="6"/>
  <c r="R573" i="6"/>
  <c r="R574" i="6"/>
  <c r="R575" i="6"/>
  <c r="R576" i="6"/>
  <c r="R577" i="6"/>
  <c r="R578" i="6"/>
  <c r="R579" i="6"/>
  <c r="R580" i="6"/>
  <c r="R581" i="6"/>
  <c r="R582" i="6"/>
  <c r="R583" i="6"/>
  <c r="R584" i="6"/>
  <c r="R585" i="6"/>
  <c r="R586" i="6"/>
  <c r="R587" i="6"/>
  <c r="R588" i="6"/>
  <c r="R589" i="6"/>
  <c r="R590" i="6"/>
  <c r="R591" i="6"/>
  <c r="R592" i="6"/>
  <c r="R593" i="6"/>
  <c r="R594" i="6"/>
  <c r="R595" i="6"/>
  <c r="R596" i="6"/>
  <c r="R597" i="6"/>
  <c r="R598" i="6"/>
  <c r="R599" i="6"/>
  <c r="R600" i="6"/>
  <c r="R601" i="6"/>
  <c r="R602" i="6"/>
  <c r="R603" i="6"/>
  <c r="R604" i="6"/>
  <c r="R605" i="6"/>
  <c r="R606" i="6"/>
  <c r="R607" i="6"/>
  <c r="R608" i="6"/>
  <c r="R609" i="6"/>
  <c r="R610" i="6"/>
  <c r="R611" i="6"/>
  <c r="R612" i="6"/>
  <c r="R613" i="6"/>
  <c r="R614" i="6"/>
  <c r="R615" i="6"/>
  <c r="R616" i="6"/>
  <c r="R617" i="6"/>
  <c r="R618" i="6"/>
  <c r="R619" i="6"/>
  <c r="R620" i="6"/>
  <c r="R621" i="6"/>
  <c r="R622" i="6"/>
  <c r="R623" i="6"/>
  <c r="R624" i="6"/>
  <c r="R625" i="6"/>
  <c r="R626" i="6"/>
  <c r="R627" i="6"/>
  <c r="R628" i="6"/>
  <c r="R629" i="6"/>
  <c r="R630" i="6"/>
  <c r="R631" i="6"/>
  <c r="R632" i="6"/>
  <c r="R633" i="6"/>
  <c r="R634" i="6"/>
  <c r="R635" i="6"/>
  <c r="R636" i="6"/>
  <c r="R637" i="6"/>
  <c r="R638" i="6"/>
  <c r="R639" i="6"/>
  <c r="R640" i="6"/>
  <c r="R641" i="6"/>
  <c r="R642" i="6"/>
  <c r="R643" i="6"/>
  <c r="R644" i="6"/>
  <c r="R645" i="6"/>
  <c r="R646" i="6"/>
  <c r="R647" i="6"/>
  <c r="R648" i="6"/>
  <c r="R649" i="6"/>
  <c r="R650" i="6"/>
  <c r="R651" i="6"/>
  <c r="R652" i="6"/>
  <c r="R653" i="6"/>
  <c r="R654" i="6"/>
  <c r="R655" i="6"/>
  <c r="R656" i="6"/>
  <c r="R657" i="6"/>
  <c r="R658" i="6"/>
  <c r="R659" i="6"/>
  <c r="R660" i="6"/>
  <c r="R661" i="6"/>
  <c r="R662" i="6"/>
  <c r="R663" i="6"/>
  <c r="R664" i="6"/>
  <c r="R665" i="6"/>
  <c r="R666" i="6"/>
  <c r="R667" i="6"/>
  <c r="R668" i="6"/>
  <c r="R669" i="6"/>
  <c r="R670" i="6"/>
  <c r="R671" i="6"/>
  <c r="R672" i="6"/>
  <c r="R673" i="6"/>
  <c r="R674" i="6"/>
  <c r="R675" i="6"/>
  <c r="R676" i="6"/>
  <c r="R677" i="6"/>
  <c r="R678" i="6"/>
  <c r="R679" i="6"/>
  <c r="R680" i="6"/>
  <c r="R681" i="6"/>
  <c r="R682" i="6"/>
  <c r="R683" i="6"/>
  <c r="R684" i="6"/>
  <c r="R685" i="6"/>
  <c r="R686" i="6"/>
  <c r="R687" i="6"/>
  <c r="R688" i="6"/>
  <c r="R689" i="6"/>
  <c r="R690" i="6"/>
  <c r="R691" i="6"/>
  <c r="R692" i="6"/>
  <c r="R693" i="6"/>
  <c r="R694" i="6"/>
  <c r="R695" i="6"/>
  <c r="R696" i="6"/>
  <c r="R697" i="6"/>
  <c r="R698" i="6"/>
  <c r="R699" i="6"/>
  <c r="R700" i="6"/>
  <c r="R701" i="6"/>
  <c r="R702" i="6"/>
  <c r="R703" i="6"/>
  <c r="R704" i="6"/>
  <c r="R705" i="6"/>
  <c r="R706" i="6"/>
  <c r="R707" i="6"/>
  <c r="R708" i="6"/>
  <c r="R709" i="6"/>
  <c r="R710" i="6"/>
  <c r="R711" i="6"/>
  <c r="R712" i="6"/>
  <c r="R713" i="6"/>
  <c r="R714" i="6"/>
  <c r="R715" i="6"/>
  <c r="R716" i="6"/>
  <c r="R717" i="6"/>
  <c r="R718" i="6"/>
  <c r="R719" i="6"/>
  <c r="R720" i="6"/>
  <c r="R721" i="6"/>
  <c r="R722" i="6"/>
  <c r="R723" i="6"/>
  <c r="R724" i="6"/>
  <c r="R725" i="6"/>
  <c r="R726" i="6"/>
  <c r="R727" i="6"/>
  <c r="R728" i="6"/>
  <c r="R729" i="6"/>
  <c r="R730" i="6"/>
  <c r="R731" i="6"/>
  <c r="R732" i="6"/>
  <c r="R733" i="6"/>
  <c r="R734" i="6"/>
  <c r="R735" i="6"/>
  <c r="R736" i="6"/>
  <c r="R737" i="6"/>
  <c r="R738" i="6"/>
  <c r="R739" i="6"/>
  <c r="R740" i="6"/>
  <c r="R741" i="6"/>
  <c r="R742" i="6"/>
  <c r="R743" i="6"/>
  <c r="R744" i="6"/>
  <c r="R745" i="6"/>
  <c r="R746" i="6"/>
  <c r="R747" i="6"/>
  <c r="R748" i="6"/>
  <c r="R749" i="6"/>
  <c r="R750" i="6"/>
  <c r="R751" i="6"/>
  <c r="R752" i="6"/>
  <c r="R753" i="6"/>
  <c r="R754" i="6"/>
  <c r="R755" i="6"/>
  <c r="R756" i="6"/>
  <c r="R757" i="6"/>
  <c r="R758" i="6"/>
  <c r="R759" i="6"/>
  <c r="R760" i="6"/>
  <c r="R761" i="6"/>
  <c r="R762" i="6"/>
  <c r="R763" i="6"/>
  <c r="R764" i="6"/>
  <c r="R765" i="6"/>
  <c r="R766" i="6"/>
  <c r="R767" i="6"/>
  <c r="R768" i="6"/>
  <c r="R769" i="6"/>
  <c r="R770" i="6"/>
  <c r="R771" i="6"/>
  <c r="R772" i="6"/>
  <c r="R773" i="6"/>
  <c r="R774" i="6"/>
  <c r="R775" i="6"/>
  <c r="R776" i="6"/>
  <c r="R777" i="6"/>
  <c r="R778" i="6"/>
  <c r="R779" i="6"/>
  <c r="R780" i="6"/>
  <c r="R781" i="6"/>
  <c r="R782" i="6"/>
  <c r="R783" i="6"/>
  <c r="R784" i="6"/>
  <c r="R785" i="6"/>
  <c r="R786" i="6"/>
  <c r="R787" i="6"/>
  <c r="R788" i="6"/>
  <c r="R789" i="6"/>
  <c r="R790" i="6"/>
  <c r="R791" i="6"/>
  <c r="R792" i="6"/>
  <c r="R793" i="6"/>
  <c r="R794" i="6"/>
  <c r="R795" i="6"/>
  <c r="R796" i="6"/>
  <c r="R797" i="6"/>
  <c r="R798" i="6"/>
  <c r="R799" i="6"/>
  <c r="R800" i="6"/>
  <c r="R801" i="6"/>
  <c r="R802" i="6"/>
  <c r="R803" i="6"/>
  <c r="R804" i="6"/>
  <c r="R805" i="6"/>
  <c r="R806" i="6"/>
  <c r="R807" i="6"/>
  <c r="R808" i="6"/>
  <c r="R809" i="6"/>
  <c r="R810" i="6"/>
  <c r="R811" i="6"/>
  <c r="R812" i="6"/>
  <c r="R813" i="6"/>
  <c r="R814" i="6"/>
  <c r="R815" i="6"/>
  <c r="R816" i="6"/>
  <c r="R817" i="6"/>
  <c r="R818" i="6"/>
  <c r="R819" i="6"/>
  <c r="R820" i="6"/>
  <c r="R821" i="6"/>
  <c r="R822" i="6"/>
  <c r="R823" i="6"/>
  <c r="R824" i="6"/>
  <c r="R825" i="6"/>
  <c r="R826" i="6"/>
  <c r="R827" i="6"/>
  <c r="R828" i="6"/>
  <c r="R829" i="6"/>
  <c r="R830" i="6"/>
  <c r="R831" i="6"/>
  <c r="R832" i="6"/>
  <c r="R833" i="6"/>
  <c r="R834" i="6"/>
  <c r="R835" i="6"/>
  <c r="R836" i="6"/>
  <c r="R837" i="6"/>
  <c r="R838" i="6"/>
  <c r="R839" i="6"/>
  <c r="R840" i="6"/>
  <c r="R841" i="6"/>
  <c r="R842" i="6"/>
  <c r="R843" i="6"/>
  <c r="R844" i="6"/>
  <c r="R845" i="6"/>
  <c r="R846" i="6"/>
  <c r="R847" i="6"/>
  <c r="R848" i="6"/>
  <c r="R849" i="6"/>
  <c r="R850" i="6"/>
  <c r="R851" i="6"/>
  <c r="R852" i="6"/>
  <c r="R853" i="6"/>
  <c r="R854" i="6"/>
  <c r="R855" i="6"/>
  <c r="R856" i="6"/>
  <c r="R857" i="6"/>
  <c r="R858" i="6"/>
  <c r="R859" i="6"/>
  <c r="R860" i="6"/>
  <c r="R861" i="6"/>
  <c r="R862" i="6"/>
  <c r="R863" i="6"/>
  <c r="R864" i="6"/>
  <c r="R865" i="6"/>
  <c r="R866" i="6"/>
  <c r="R867" i="6"/>
  <c r="R868" i="6"/>
  <c r="R869" i="6"/>
  <c r="R870" i="6"/>
  <c r="R871" i="6"/>
  <c r="R872" i="6"/>
  <c r="R873" i="6"/>
  <c r="R874" i="6"/>
  <c r="R875" i="6"/>
  <c r="R876" i="6"/>
  <c r="R877" i="6"/>
  <c r="R878" i="6"/>
  <c r="R879" i="6"/>
  <c r="R880" i="6"/>
  <c r="R881" i="6"/>
  <c r="R882" i="6"/>
  <c r="R883" i="6"/>
  <c r="R884" i="6"/>
  <c r="R885" i="6"/>
  <c r="R886" i="6"/>
  <c r="R887" i="6"/>
  <c r="R888" i="6"/>
  <c r="R889" i="6"/>
  <c r="R890" i="6"/>
  <c r="R891" i="6"/>
  <c r="R892" i="6"/>
  <c r="R893" i="6"/>
  <c r="R894" i="6"/>
  <c r="R895" i="6"/>
  <c r="R896" i="6"/>
  <c r="R897" i="6"/>
  <c r="R898" i="6"/>
  <c r="R899" i="6"/>
  <c r="R900" i="6"/>
  <c r="R901" i="6"/>
  <c r="R902" i="6"/>
  <c r="R903" i="6"/>
  <c r="R904" i="6"/>
  <c r="R905" i="6"/>
  <c r="R906" i="6"/>
  <c r="R907" i="6"/>
  <c r="R908" i="6"/>
  <c r="R909" i="6"/>
  <c r="R910" i="6"/>
  <c r="R911" i="6"/>
  <c r="R912" i="6"/>
  <c r="R913" i="6"/>
  <c r="R914" i="6"/>
  <c r="R915" i="6"/>
  <c r="R916" i="6"/>
  <c r="R917" i="6"/>
  <c r="R918" i="6"/>
  <c r="R919" i="6"/>
  <c r="R920" i="6"/>
  <c r="R921" i="6"/>
  <c r="R922" i="6"/>
  <c r="R923" i="6"/>
  <c r="R924" i="6"/>
  <c r="R925" i="6"/>
  <c r="R926" i="6"/>
  <c r="R927" i="6"/>
  <c r="R928" i="6"/>
  <c r="R929" i="6"/>
  <c r="R930" i="6"/>
  <c r="R931" i="6"/>
  <c r="R932" i="6"/>
  <c r="R933" i="6"/>
  <c r="R934" i="6"/>
  <c r="R935" i="6"/>
  <c r="R936" i="6"/>
  <c r="R937" i="6"/>
  <c r="R938" i="6"/>
  <c r="R939" i="6"/>
  <c r="R940" i="6"/>
  <c r="R941" i="6"/>
  <c r="R942" i="6"/>
  <c r="R943" i="6"/>
  <c r="R944" i="6"/>
  <c r="R945" i="6"/>
  <c r="R946" i="6"/>
  <c r="R947" i="6"/>
  <c r="R948" i="6"/>
  <c r="R949" i="6"/>
  <c r="R950" i="6"/>
  <c r="R951" i="6"/>
  <c r="R952" i="6"/>
  <c r="R953" i="6"/>
  <c r="R954" i="6"/>
  <c r="R955" i="6"/>
  <c r="R956" i="6"/>
  <c r="R957" i="6"/>
  <c r="R958" i="6"/>
  <c r="R959" i="6"/>
  <c r="R960" i="6"/>
  <c r="R961" i="6"/>
  <c r="R962" i="6"/>
  <c r="R963" i="6"/>
  <c r="R964" i="6"/>
  <c r="R965" i="6"/>
  <c r="R966" i="6"/>
  <c r="R967" i="6"/>
  <c r="R968" i="6"/>
  <c r="R969" i="6"/>
  <c r="R970" i="6"/>
  <c r="R971" i="6"/>
  <c r="R972" i="6"/>
  <c r="R973" i="6"/>
  <c r="R974" i="6"/>
  <c r="R975" i="6"/>
  <c r="R976" i="6"/>
  <c r="R977" i="6"/>
  <c r="R978" i="6"/>
  <c r="R979" i="6"/>
  <c r="R980" i="6"/>
  <c r="R981" i="6"/>
  <c r="R982" i="6"/>
  <c r="R983" i="6"/>
  <c r="R984" i="6"/>
  <c r="R985" i="6"/>
  <c r="R986" i="6"/>
  <c r="R987" i="6"/>
  <c r="R988" i="6"/>
  <c r="R989" i="6"/>
  <c r="R990" i="6"/>
  <c r="R991" i="6"/>
  <c r="R992" i="6"/>
  <c r="R993" i="6"/>
  <c r="R994" i="6"/>
  <c r="R995" i="6"/>
  <c r="R996" i="6"/>
  <c r="R997" i="6"/>
  <c r="R998" i="6"/>
  <c r="R999" i="6"/>
  <c r="R1000" i="6"/>
  <c r="R1001" i="6"/>
  <c r="R1002" i="6"/>
  <c r="R1003" i="6"/>
  <c r="R1004" i="6"/>
  <c r="R1005" i="6"/>
  <c r="R1006" i="6"/>
  <c r="R1007" i="6"/>
  <c r="R1008" i="6"/>
  <c r="R1009" i="6"/>
  <c r="R1010" i="6"/>
  <c r="R1011" i="6"/>
  <c r="R1012" i="6"/>
  <c r="R1013" i="6"/>
  <c r="R1014" i="6"/>
  <c r="R1015" i="6"/>
  <c r="R1016" i="6"/>
  <c r="R1017" i="6"/>
  <c r="R1018" i="6"/>
  <c r="R1019" i="6"/>
  <c r="R1020" i="6"/>
  <c r="R1021" i="6"/>
  <c r="R1022" i="6"/>
  <c r="R1023" i="6"/>
  <c r="R1024" i="6"/>
  <c r="R1025" i="6"/>
  <c r="R1026" i="6"/>
  <c r="R1027" i="6"/>
  <c r="R1028" i="6"/>
  <c r="R1029" i="6"/>
  <c r="R1030" i="6"/>
  <c r="R1031" i="6"/>
  <c r="R1032" i="6"/>
  <c r="R1033" i="6"/>
  <c r="R1034" i="6"/>
  <c r="R1035" i="6"/>
  <c r="R1036" i="6"/>
  <c r="R1037" i="6"/>
  <c r="R1038" i="6"/>
  <c r="R1039" i="6"/>
  <c r="R1040" i="6"/>
  <c r="R1041" i="6"/>
  <c r="R1042" i="6"/>
  <c r="R1043" i="6"/>
  <c r="R1044" i="6"/>
  <c r="R1045" i="6"/>
  <c r="R1046" i="6"/>
  <c r="R1047" i="6"/>
  <c r="R1048" i="6"/>
  <c r="R1049" i="6"/>
  <c r="R1050" i="6"/>
  <c r="R1051" i="6"/>
  <c r="R1052" i="6"/>
  <c r="R1053" i="6"/>
  <c r="R1054" i="6"/>
  <c r="R1055" i="6"/>
  <c r="R1056" i="6"/>
  <c r="R1057" i="6"/>
  <c r="R1058" i="6"/>
  <c r="R1059" i="6"/>
  <c r="R1060" i="6"/>
  <c r="R1061" i="6"/>
  <c r="R1062" i="6"/>
  <c r="R1063" i="6"/>
  <c r="R1064" i="6"/>
  <c r="R1065" i="6"/>
  <c r="R1066" i="6"/>
  <c r="R1067" i="6"/>
  <c r="R1068" i="6"/>
  <c r="R1069" i="6"/>
  <c r="R1070" i="6"/>
  <c r="R1071" i="6"/>
  <c r="R1072" i="6"/>
  <c r="R1073" i="6"/>
  <c r="R1074" i="6"/>
  <c r="R1075" i="6"/>
  <c r="R1076" i="6"/>
  <c r="R1077" i="6"/>
  <c r="R1078" i="6"/>
  <c r="R1079" i="6"/>
  <c r="R1080" i="6"/>
  <c r="R1081" i="6"/>
  <c r="R1082" i="6"/>
  <c r="R1083" i="6"/>
  <c r="R1084" i="6"/>
  <c r="R1085" i="6"/>
  <c r="R1086" i="6"/>
  <c r="R1087" i="6"/>
  <c r="R1088" i="6"/>
  <c r="R1089" i="6"/>
  <c r="R1090" i="6"/>
  <c r="R1091" i="6"/>
  <c r="R1092" i="6"/>
  <c r="R1093" i="6"/>
  <c r="R1094" i="6"/>
  <c r="R1095" i="6"/>
  <c r="R1096" i="6"/>
  <c r="R1097" i="6"/>
  <c r="R1098" i="6"/>
  <c r="R1099" i="6"/>
  <c r="R1100" i="6"/>
  <c r="R1101" i="6"/>
  <c r="R1102" i="6"/>
  <c r="R1103" i="6"/>
  <c r="R1104" i="6"/>
  <c r="R1105" i="6"/>
  <c r="R1106" i="6"/>
  <c r="R1107" i="6"/>
  <c r="R1108" i="6"/>
  <c r="R1109" i="6"/>
  <c r="R1110" i="6"/>
  <c r="R1111" i="6"/>
  <c r="R1112" i="6"/>
  <c r="R1113" i="6"/>
  <c r="R1114" i="6"/>
  <c r="R1115" i="6"/>
  <c r="R1116" i="6"/>
  <c r="R1117" i="6"/>
  <c r="R1118" i="6"/>
  <c r="R1119" i="6"/>
  <c r="R1120" i="6"/>
  <c r="R1121" i="6"/>
  <c r="R1122" i="6"/>
  <c r="R1123" i="6"/>
  <c r="R1124" i="6"/>
  <c r="R1125" i="6"/>
  <c r="R1126" i="6"/>
  <c r="R1127" i="6"/>
  <c r="R1128" i="6"/>
  <c r="R1129" i="6"/>
  <c r="R1130" i="6"/>
  <c r="R1131" i="6"/>
  <c r="R1132" i="6"/>
  <c r="R1133" i="6"/>
  <c r="R1134" i="6"/>
  <c r="R1135" i="6"/>
  <c r="R1136" i="6"/>
  <c r="R1137" i="6"/>
  <c r="R1138" i="6"/>
  <c r="R1139" i="6"/>
  <c r="R1140" i="6"/>
  <c r="R1141" i="6"/>
  <c r="R1142" i="6"/>
  <c r="R1143" i="6"/>
  <c r="R1144" i="6"/>
  <c r="R1145" i="6"/>
  <c r="R1146" i="6"/>
  <c r="R1147" i="6"/>
  <c r="R1148" i="6"/>
  <c r="R1149" i="6"/>
  <c r="R1150" i="6"/>
  <c r="R1151" i="6"/>
  <c r="R1152" i="6"/>
  <c r="R1153" i="6"/>
  <c r="R1154" i="6"/>
  <c r="R1155" i="6"/>
  <c r="R1156" i="6"/>
  <c r="R1157" i="6"/>
  <c r="R1158" i="6"/>
  <c r="R1159" i="6"/>
  <c r="R1160" i="6"/>
  <c r="R1161" i="6"/>
  <c r="R1162" i="6"/>
  <c r="R1163" i="6"/>
  <c r="R1164" i="6"/>
  <c r="R1165" i="6"/>
  <c r="R1166" i="6"/>
  <c r="R1167" i="6"/>
  <c r="R1168" i="6"/>
  <c r="R1169" i="6"/>
  <c r="R1170" i="6"/>
  <c r="R1171" i="6"/>
  <c r="R1172" i="6"/>
  <c r="R1173" i="6"/>
  <c r="R1174" i="6"/>
  <c r="R1175" i="6"/>
  <c r="R1176" i="6"/>
  <c r="R1177" i="6"/>
  <c r="R1178" i="6"/>
  <c r="R1179" i="6"/>
  <c r="R1180" i="6"/>
  <c r="R1181" i="6"/>
  <c r="R1182" i="6"/>
  <c r="R1183" i="6"/>
  <c r="R1184" i="6"/>
  <c r="R1185" i="6"/>
  <c r="R1186" i="6"/>
  <c r="R1187" i="6"/>
  <c r="R1188" i="6"/>
  <c r="R1189" i="6"/>
  <c r="R1190" i="6"/>
  <c r="R1191" i="6"/>
  <c r="R1192" i="6"/>
  <c r="R1193" i="6"/>
  <c r="R1194" i="6"/>
  <c r="R1195" i="6"/>
  <c r="R1196" i="6"/>
  <c r="R1197" i="6"/>
  <c r="R1198" i="6"/>
  <c r="R1199" i="6"/>
  <c r="R1200" i="6"/>
  <c r="R1201" i="6"/>
  <c r="R1202" i="6"/>
  <c r="R1203" i="6"/>
  <c r="R1204" i="6"/>
  <c r="R1205" i="6"/>
  <c r="R1206" i="6"/>
  <c r="R1207" i="6"/>
  <c r="R1208" i="6"/>
  <c r="R1209" i="6"/>
  <c r="R1210" i="6"/>
  <c r="R1211" i="6"/>
  <c r="R1212" i="6"/>
  <c r="R1213" i="6"/>
  <c r="R1214" i="6"/>
  <c r="R1215" i="6"/>
  <c r="R1216" i="6"/>
  <c r="R1217" i="6"/>
  <c r="R1218" i="6"/>
  <c r="R1219" i="6"/>
  <c r="R1220" i="6"/>
  <c r="R1221" i="6"/>
  <c r="R1222" i="6"/>
  <c r="R1223" i="6"/>
  <c r="R1224" i="6"/>
  <c r="R1225" i="6"/>
  <c r="R1226" i="6"/>
  <c r="R1227" i="6"/>
  <c r="R1228" i="6"/>
  <c r="R1229" i="6"/>
  <c r="R1230" i="6"/>
  <c r="R1231" i="6"/>
  <c r="R1232" i="6"/>
  <c r="R1233" i="6"/>
  <c r="R1234" i="6"/>
  <c r="R1235" i="6"/>
  <c r="R1236" i="6"/>
  <c r="R1237" i="6"/>
  <c r="R1238" i="6"/>
  <c r="R1239" i="6"/>
  <c r="R1240" i="6"/>
  <c r="R1241" i="6"/>
  <c r="R1242" i="6"/>
  <c r="R1243" i="6"/>
  <c r="R1244" i="6"/>
  <c r="R1245" i="6"/>
  <c r="R1246" i="6"/>
  <c r="R1247" i="6"/>
  <c r="R1248" i="6"/>
  <c r="R1249" i="6"/>
  <c r="R1250" i="6"/>
  <c r="R1251" i="6"/>
  <c r="R1252" i="6"/>
  <c r="R1253" i="6"/>
  <c r="R1254" i="6"/>
  <c r="R1255" i="6"/>
  <c r="R1256" i="6"/>
  <c r="R1257" i="6"/>
  <c r="R1258" i="6"/>
  <c r="R1259" i="6"/>
  <c r="R1260" i="6"/>
  <c r="R1261" i="6"/>
  <c r="R1262" i="6"/>
  <c r="R1263" i="6"/>
  <c r="R1264" i="6"/>
  <c r="R1265" i="6"/>
  <c r="R1266" i="6"/>
  <c r="R1267" i="6"/>
  <c r="R1268" i="6"/>
  <c r="R1269" i="6"/>
  <c r="R1270" i="6"/>
  <c r="R1271" i="6"/>
  <c r="R1272" i="6"/>
  <c r="R1273" i="6"/>
  <c r="R1274" i="6"/>
  <c r="R1275" i="6"/>
  <c r="R1276" i="6"/>
  <c r="R1277" i="6"/>
  <c r="R1278" i="6"/>
  <c r="R1279" i="6"/>
  <c r="R1280" i="6"/>
  <c r="R1281" i="6"/>
  <c r="R1282" i="6"/>
  <c r="R1283" i="6"/>
  <c r="R1284" i="6"/>
  <c r="R1285" i="6"/>
  <c r="R1286" i="6"/>
  <c r="R1287" i="6"/>
  <c r="R1288" i="6"/>
  <c r="R1289" i="6"/>
  <c r="R1290" i="6"/>
  <c r="R1291" i="6"/>
  <c r="R1292" i="6"/>
  <c r="R1293" i="6"/>
  <c r="R1294" i="6"/>
  <c r="R1295" i="6"/>
  <c r="R1296" i="6"/>
  <c r="R1297" i="6"/>
  <c r="R1298" i="6"/>
  <c r="R1299" i="6"/>
  <c r="R1300" i="6"/>
  <c r="R1301" i="6"/>
  <c r="R1302" i="6"/>
  <c r="R1303" i="6"/>
  <c r="R1304" i="6"/>
  <c r="R1305" i="6"/>
  <c r="R1306" i="6"/>
  <c r="R1307" i="6"/>
  <c r="R1308" i="6"/>
  <c r="R1309" i="6"/>
  <c r="R1310" i="6"/>
  <c r="R1311" i="6"/>
  <c r="R1312" i="6"/>
  <c r="R1313" i="6"/>
  <c r="R1314" i="6"/>
  <c r="R1315" i="6"/>
  <c r="R1316" i="6"/>
  <c r="R1317" i="6"/>
  <c r="R1318" i="6"/>
  <c r="R1319" i="6"/>
  <c r="R1320" i="6"/>
  <c r="R1321" i="6"/>
  <c r="R1322" i="6"/>
  <c r="R1323" i="6"/>
  <c r="R1324" i="6"/>
  <c r="R1325" i="6"/>
  <c r="R1326" i="6"/>
  <c r="R1327" i="6"/>
  <c r="R1328" i="6"/>
  <c r="R1329" i="6"/>
  <c r="R1330" i="6"/>
  <c r="R1331" i="6"/>
  <c r="R1332" i="6"/>
  <c r="R1333" i="6"/>
  <c r="R1334" i="6"/>
  <c r="R1335" i="6"/>
  <c r="R1336" i="6"/>
  <c r="R1337" i="6"/>
  <c r="R1338" i="6"/>
  <c r="R1339" i="6"/>
  <c r="R1340" i="6"/>
  <c r="R1341" i="6"/>
  <c r="R1342" i="6"/>
  <c r="R1343" i="6"/>
  <c r="R1344" i="6"/>
  <c r="R1345" i="6"/>
  <c r="R1346" i="6"/>
  <c r="R1347" i="6"/>
  <c r="R1348" i="6"/>
  <c r="R1349" i="6"/>
  <c r="R1350" i="6"/>
  <c r="R1351" i="6"/>
  <c r="R1352" i="6"/>
  <c r="R1353" i="6"/>
  <c r="R1354" i="6"/>
  <c r="R1355" i="6"/>
  <c r="R1356" i="6"/>
  <c r="R1357" i="6"/>
  <c r="R1358" i="6"/>
  <c r="R1359" i="6"/>
  <c r="R1360" i="6"/>
  <c r="R1361" i="6"/>
  <c r="R1362" i="6"/>
  <c r="R1363" i="6"/>
  <c r="R1364" i="6"/>
  <c r="R1365" i="6"/>
  <c r="R1366" i="6"/>
  <c r="R1367" i="6"/>
  <c r="R1368" i="6"/>
  <c r="R1369" i="6"/>
  <c r="R1370" i="6"/>
  <c r="R1371" i="6"/>
  <c r="R1372" i="6"/>
  <c r="R1373" i="6"/>
  <c r="R1374" i="6"/>
  <c r="R1375" i="6"/>
  <c r="R1376" i="6"/>
  <c r="R1377" i="6"/>
  <c r="R1378" i="6"/>
  <c r="R1379" i="6"/>
  <c r="R1380" i="6"/>
  <c r="R1381" i="6"/>
  <c r="R1382" i="6"/>
  <c r="R1383" i="6"/>
  <c r="R1384" i="6"/>
  <c r="R1385" i="6"/>
  <c r="R1386" i="6"/>
  <c r="R1387" i="6"/>
  <c r="R1388" i="6"/>
  <c r="R1389" i="6"/>
  <c r="R1390" i="6"/>
  <c r="R1391" i="6"/>
  <c r="R1392" i="6"/>
  <c r="R1393" i="6"/>
  <c r="R1394" i="6"/>
  <c r="R1395" i="6"/>
  <c r="R1396" i="6"/>
  <c r="R1397" i="6"/>
  <c r="R1398" i="6"/>
  <c r="R1399" i="6"/>
  <c r="R1400" i="6"/>
  <c r="R1401" i="6"/>
  <c r="R1402" i="6"/>
  <c r="R1403" i="6"/>
  <c r="R1404" i="6"/>
  <c r="R1405" i="6"/>
  <c r="R1406" i="6"/>
  <c r="R1407" i="6"/>
  <c r="R1408" i="6"/>
  <c r="R1409" i="6"/>
  <c r="R1410" i="6"/>
  <c r="R1411" i="6"/>
  <c r="R1412" i="6"/>
  <c r="R1413" i="6"/>
  <c r="R1414" i="6"/>
  <c r="R1415" i="6"/>
  <c r="R1416" i="6"/>
  <c r="R1417" i="6"/>
  <c r="R1418" i="6"/>
  <c r="R1419" i="6"/>
  <c r="R1420" i="6"/>
  <c r="R1421" i="6"/>
  <c r="R1422" i="6"/>
  <c r="R1423" i="6"/>
  <c r="R1424" i="6"/>
  <c r="R1425" i="6"/>
  <c r="R1426" i="6"/>
  <c r="R1427" i="6"/>
  <c r="R1428" i="6"/>
  <c r="R1429" i="6"/>
  <c r="R1430" i="6"/>
  <c r="R1431" i="6"/>
  <c r="R1432" i="6"/>
  <c r="R1433" i="6"/>
  <c r="R1434" i="6"/>
  <c r="R1435" i="6"/>
  <c r="R1436" i="6"/>
  <c r="R1437" i="6"/>
  <c r="R1438" i="6"/>
  <c r="R1439" i="6"/>
  <c r="R1440" i="6"/>
  <c r="R1441" i="6"/>
  <c r="R1442" i="6"/>
  <c r="R1443" i="6"/>
  <c r="R1444" i="6"/>
  <c r="R1445" i="6"/>
  <c r="R1446" i="6"/>
  <c r="R1447" i="6"/>
  <c r="R1448" i="6"/>
  <c r="R1449" i="6"/>
  <c r="R1450" i="6"/>
  <c r="R1451" i="6"/>
  <c r="R1452" i="6"/>
  <c r="R1453" i="6"/>
  <c r="R1454" i="6"/>
  <c r="R1455" i="6"/>
  <c r="R1456" i="6"/>
  <c r="R1457" i="6"/>
  <c r="R1458" i="6"/>
  <c r="R1459" i="6"/>
  <c r="R1460" i="6"/>
  <c r="R1461" i="6"/>
  <c r="R1462" i="6"/>
  <c r="R1463" i="6"/>
  <c r="R1464" i="6"/>
  <c r="R1465" i="6"/>
  <c r="R1466" i="6"/>
  <c r="R1467" i="6"/>
  <c r="R1468" i="6"/>
  <c r="R1469" i="6"/>
  <c r="R1470" i="6"/>
  <c r="R1471" i="6"/>
  <c r="R1472" i="6"/>
  <c r="R1473" i="6"/>
  <c r="R1474" i="6"/>
  <c r="R1475" i="6"/>
  <c r="R1476" i="6"/>
  <c r="R1477" i="6"/>
  <c r="R1478" i="6"/>
  <c r="R1479" i="6"/>
  <c r="R1480" i="6"/>
  <c r="R1481" i="6"/>
  <c r="R1482" i="6"/>
  <c r="R1483" i="6"/>
  <c r="R1484" i="6"/>
  <c r="R1485" i="6"/>
  <c r="R1486" i="6"/>
  <c r="R1487" i="6"/>
  <c r="R1488" i="6"/>
  <c r="R1489" i="6"/>
  <c r="R1490" i="6"/>
  <c r="R1491" i="6"/>
  <c r="R1492" i="6"/>
  <c r="R1493" i="6"/>
  <c r="R1494" i="6"/>
  <c r="R1495" i="6"/>
  <c r="R1496" i="6"/>
  <c r="R1497" i="6"/>
  <c r="R1498" i="6"/>
  <c r="R1499" i="6"/>
  <c r="R1500" i="6"/>
  <c r="R1501" i="6"/>
  <c r="R1502" i="6"/>
  <c r="R1503" i="6"/>
  <c r="R1504" i="6"/>
  <c r="R1505" i="6"/>
  <c r="R1506" i="6"/>
  <c r="R1507" i="6"/>
  <c r="L34" i="10"/>
  <c r="F34" i="10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L33" i="10"/>
  <c r="AK8" i="4"/>
  <c r="AK9" i="4"/>
  <c r="AK10" i="4"/>
  <c r="AK11" i="4"/>
  <c r="AI8" i="4"/>
  <c r="AI9" i="4"/>
  <c r="AI10" i="4"/>
  <c r="AI11" i="4"/>
  <c r="AI12" i="4"/>
  <c r="AI13" i="4"/>
  <c r="AI14" i="4"/>
  <c r="AI15" i="4"/>
  <c r="AI16" i="4"/>
  <c r="AI17" i="4"/>
  <c r="AI18" i="4"/>
  <c r="AI19" i="4"/>
  <c r="AI20" i="4"/>
  <c r="AI21" i="4"/>
  <c r="AI22" i="4"/>
  <c r="AI23" i="4"/>
  <c r="AI24" i="4"/>
  <c r="AI25" i="4"/>
  <c r="AI26" i="4"/>
  <c r="AI27" i="4"/>
  <c r="AI28" i="4"/>
  <c r="AI29" i="4"/>
  <c r="AI30" i="4"/>
  <c r="AI31" i="4"/>
  <c r="AI32" i="4"/>
  <c r="AI33" i="4"/>
  <c r="AI34" i="4"/>
  <c r="AI35" i="4"/>
  <c r="AI36" i="4"/>
  <c r="AI37" i="4"/>
  <c r="AI38" i="4"/>
  <c r="AI39" i="4"/>
  <c r="AI40" i="4"/>
  <c r="AI41" i="4"/>
  <c r="AI42" i="4"/>
  <c r="AI43" i="4"/>
  <c r="AI44" i="4"/>
  <c r="AI45" i="4"/>
  <c r="AI46" i="4"/>
  <c r="AI47" i="4"/>
  <c r="AI48" i="4"/>
  <c r="AI49" i="4"/>
  <c r="AI50" i="4"/>
  <c r="AI51" i="4"/>
  <c r="AI52" i="4"/>
  <c r="AI53" i="4"/>
  <c r="AI54" i="4"/>
  <c r="AI55" i="4"/>
  <c r="AI56" i="4"/>
  <c r="AI57" i="4"/>
  <c r="AI58" i="4"/>
  <c r="AI59" i="4"/>
  <c r="AI60" i="4"/>
  <c r="AI61" i="4"/>
  <c r="AI62" i="4"/>
  <c r="AI63" i="4"/>
  <c r="AI64" i="4"/>
  <c r="AI65" i="4"/>
  <c r="AI66" i="4"/>
  <c r="AI67" i="4"/>
  <c r="AI68" i="4"/>
  <c r="AI69" i="4"/>
  <c r="AI70" i="4"/>
  <c r="AI71" i="4"/>
  <c r="AI72" i="4"/>
  <c r="AI73" i="4"/>
  <c r="AI74" i="4"/>
  <c r="AI75" i="4"/>
  <c r="AI76" i="4"/>
  <c r="AI77" i="4"/>
  <c r="AI78" i="4"/>
  <c r="AI79" i="4"/>
  <c r="AI80" i="4"/>
  <c r="AI81" i="4"/>
  <c r="AI82" i="4"/>
  <c r="AI83" i="4"/>
  <c r="AI84" i="4"/>
  <c r="AI85" i="4"/>
  <c r="AI86" i="4"/>
  <c r="AI87" i="4"/>
  <c r="AI88" i="4"/>
  <c r="AI89" i="4"/>
  <c r="AI90" i="4"/>
  <c r="AI91" i="4"/>
  <c r="AI92" i="4"/>
  <c r="AI93" i="4"/>
  <c r="AI94" i="4"/>
  <c r="AI95" i="4"/>
  <c r="AI96" i="4"/>
  <c r="AI97" i="4"/>
  <c r="AI98" i="4"/>
  <c r="AI99" i="4"/>
  <c r="AI100" i="4"/>
  <c r="AI101" i="4"/>
  <c r="AI102" i="4"/>
  <c r="AI103" i="4"/>
  <c r="AI104" i="4"/>
  <c r="AI105" i="4"/>
  <c r="AI106" i="4"/>
  <c r="AI107" i="4"/>
  <c r="AI108" i="4"/>
  <c r="AI109" i="4"/>
  <c r="AI110" i="4"/>
  <c r="AI111" i="4"/>
  <c r="AI112" i="4"/>
  <c r="AI113" i="4"/>
  <c r="AI114" i="4"/>
  <c r="AI115" i="4"/>
  <c r="AI116" i="4"/>
  <c r="AI117" i="4"/>
  <c r="AI118" i="4"/>
  <c r="AI119" i="4"/>
  <c r="AI120" i="4"/>
  <c r="AI121" i="4"/>
  <c r="AI122" i="4"/>
  <c r="AI123" i="4"/>
  <c r="AI124" i="4"/>
  <c r="AI125" i="4"/>
  <c r="AI126" i="4"/>
  <c r="AI127" i="4"/>
  <c r="AI128" i="4"/>
  <c r="AI129" i="4"/>
  <c r="AI130" i="4"/>
  <c r="AI131" i="4"/>
  <c r="AI132" i="4"/>
  <c r="AI133" i="4"/>
  <c r="AI134" i="4"/>
  <c r="AI135" i="4"/>
  <c r="AI136" i="4"/>
  <c r="AI137" i="4"/>
  <c r="AI138" i="4"/>
  <c r="AI139" i="4"/>
  <c r="AI140" i="4"/>
  <c r="AI141" i="4"/>
  <c r="AI142" i="4"/>
  <c r="AI143" i="4"/>
  <c r="AI144" i="4"/>
  <c r="AI145" i="4"/>
  <c r="AI146" i="4"/>
  <c r="AI147" i="4"/>
  <c r="AI148" i="4"/>
  <c r="AI149" i="4"/>
  <c r="AI150" i="4"/>
  <c r="AI151" i="4"/>
  <c r="AI152" i="4"/>
  <c r="AI153" i="4"/>
  <c r="AI154" i="4"/>
  <c r="AI155" i="4"/>
  <c r="AI156" i="4"/>
  <c r="AI157" i="4"/>
  <c r="AI158" i="4"/>
  <c r="AI159" i="4"/>
  <c r="AI160" i="4"/>
  <c r="AI161" i="4"/>
  <c r="AI162" i="4"/>
  <c r="AI163" i="4"/>
  <c r="AI164" i="4"/>
  <c r="AI165" i="4"/>
  <c r="AI166" i="4"/>
  <c r="AI167" i="4"/>
  <c r="AI168" i="4"/>
  <c r="AI169" i="4"/>
  <c r="AI170" i="4"/>
  <c r="AI171" i="4"/>
  <c r="AI172" i="4"/>
  <c r="AI173" i="4"/>
  <c r="AI174" i="4"/>
  <c r="AI175" i="4"/>
  <c r="AI176" i="4"/>
  <c r="AI177" i="4"/>
  <c r="AI178" i="4"/>
  <c r="AI179" i="4"/>
  <c r="AI180" i="4"/>
  <c r="AI181" i="4"/>
  <c r="AI182" i="4"/>
  <c r="AI183" i="4"/>
  <c r="AI184" i="4"/>
  <c r="AI185" i="4"/>
  <c r="AI186" i="4"/>
  <c r="AI187" i="4"/>
  <c r="AI188" i="4"/>
  <c r="AI189" i="4"/>
  <c r="AI190" i="4"/>
  <c r="AI191" i="4"/>
  <c r="AI192" i="4"/>
  <c r="AI193" i="4"/>
  <c r="AI194" i="4"/>
  <c r="AI195" i="4"/>
  <c r="AI196" i="4"/>
  <c r="AI197" i="4"/>
  <c r="AI198" i="4"/>
  <c r="AI199" i="4"/>
  <c r="AI200" i="4"/>
  <c r="AI201" i="4"/>
  <c r="AI202" i="4"/>
  <c r="AI203" i="4"/>
  <c r="AI204" i="4"/>
  <c r="AI205" i="4"/>
  <c r="AI206" i="4"/>
  <c r="AI207" i="4"/>
  <c r="AI208" i="4"/>
  <c r="AI209" i="4"/>
  <c r="AI210" i="4"/>
  <c r="AI211" i="4"/>
  <c r="AI212" i="4"/>
  <c r="AI213" i="4"/>
  <c r="AI214" i="4"/>
  <c r="AI215" i="4"/>
  <c r="AI216" i="4"/>
  <c r="AI217" i="4"/>
  <c r="AI218" i="4"/>
  <c r="AI219" i="4"/>
  <c r="AI220" i="4"/>
  <c r="AI221" i="4"/>
  <c r="AI222" i="4"/>
  <c r="AI223" i="4"/>
  <c r="AI224" i="4"/>
  <c r="AI225" i="4"/>
  <c r="AI226" i="4"/>
  <c r="AI227" i="4"/>
  <c r="AI228" i="4"/>
  <c r="AI229" i="4"/>
  <c r="AI230" i="4"/>
  <c r="AI231" i="4"/>
  <c r="AI232" i="4"/>
  <c r="AI233" i="4"/>
  <c r="AI234" i="4"/>
  <c r="AI235" i="4"/>
  <c r="AI236" i="4"/>
  <c r="AI237" i="4"/>
  <c r="AI238" i="4"/>
  <c r="AI239" i="4"/>
  <c r="AI240" i="4"/>
  <c r="AI241" i="4"/>
  <c r="AI242" i="4"/>
  <c r="AI243" i="4"/>
  <c r="AI244" i="4"/>
  <c r="AI245" i="4"/>
  <c r="AI246" i="4"/>
  <c r="AI247" i="4"/>
  <c r="AI248" i="4"/>
  <c r="AI249" i="4"/>
  <c r="AI250" i="4"/>
  <c r="AI251" i="4"/>
  <c r="AI252" i="4"/>
  <c r="AI253" i="4"/>
  <c r="AI254" i="4"/>
  <c r="AI255" i="4"/>
  <c r="AI256" i="4"/>
  <c r="AI257" i="4"/>
  <c r="AI258" i="4"/>
  <c r="AI259" i="4"/>
  <c r="AI260" i="4"/>
  <c r="AI261" i="4"/>
  <c r="AI262" i="4"/>
  <c r="AI263" i="4"/>
  <c r="AI264" i="4"/>
  <c r="AI265" i="4"/>
  <c r="AI266" i="4"/>
  <c r="AI267" i="4"/>
  <c r="AI268" i="4"/>
  <c r="AI269" i="4"/>
  <c r="AI270" i="4"/>
  <c r="AI271" i="4"/>
  <c r="AI272" i="4"/>
  <c r="AI273" i="4"/>
  <c r="AI274" i="4"/>
  <c r="AI275" i="4"/>
  <c r="AI276" i="4"/>
  <c r="AI277" i="4"/>
  <c r="AI278" i="4"/>
  <c r="AI279" i="4"/>
  <c r="AI280" i="4"/>
  <c r="AI281" i="4"/>
  <c r="AI282" i="4"/>
  <c r="AI283" i="4"/>
  <c r="AI284" i="4"/>
  <c r="AI285" i="4"/>
  <c r="AI286" i="4"/>
  <c r="AI287" i="4"/>
  <c r="AI288" i="4"/>
  <c r="AI289" i="4"/>
  <c r="AI290" i="4"/>
  <c r="AI291" i="4"/>
  <c r="AI292" i="4"/>
  <c r="AI293" i="4"/>
  <c r="AI294" i="4"/>
  <c r="AI295" i="4"/>
  <c r="AI296" i="4"/>
  <c r="AI297" i="4"/>
  <c r="AI298" i="4"/>
  <c r="AI299" i="4"/>
  <c r="AI300" i="4"/>
  <c r="AI301" i="4"/>
  <c r="AI302" i="4"/>
  <c r="AI303" i="4"/>
  <c r="AI304" i="4"/>
  <c r="AI305" i="4"/>
  <c r="AI306" i="4"/>
  <c r="AI307" i="4"/>
  <c r="AI308" i="4"/>
  <c r="AI309" i="4"/>
  <c r="AI310" i="4"/>
  <c r="AI311" i="4"/>
  <c r="AI312" i="4"/>
  <c r="AI313" i="4"/>
  <c r="AI314" i="4"/>
  <c r="AI315" i="4"/>
  <c r="AI316" i="4"/>
  <c r="AI317" i="4"/>
  <c r="AI318" i="4"/>
  <c r="AI319" i="4"/>
  <c r="AI320" i="4"/>
  <c r="AI321" i="4"/>
  <c r="AI322" i="4"/>
  <c r="AI323" i="4"/>
  <c r="AI324" i="4"/>
  <c r="AI325" i="4"/>
  <c r="AI326" i="4"/>
  <c r="AI327" i="4"/>
  <c r="AI328" i="4"/>
  <c r="AI329" i="4"/>
  <c r="AI330" i="4"/>
  <c r="AI331" i="4"/>
  <c r="AI332" i="4"/>
  <c r="AI333" i="4"/>
  <c r="AI334" i="4"/>
  <c r="AI335" i="4"/>
  <c r="AI336" i="4"/>
  <c r="AI337" i="4"/>
  <c r="AI338" i="4"/>
  <c r="AI339" i="4"/>
  <c r="AI340" i="4"/>
  <c r="AI341" i="4"/>
  <c r="AI342" i="4"/>
  <c r="AI343" i="4"/>
  <c r="AI344" i="4"/>
  <c r="AI345" i="4"/>
  <c r="AI346" i="4"/>
  <c r="AI347" i="4"/>
  <c r="AI348" i="4"/>
  <c r="AI349" i="4"/>
  <c r="AI350" i="4"/>
  <c r="AI351" i="4"/>
  <c r="AI352" i="4"/>
  <c r="AI353" i="4"/>
  <c r="AI354" i="4"/>
  <c r="AI355" i="4"/>
  <c r="AI356" i="4"/>
  <c r="AI357" i="4"/>
  <c r="AI358" i="4"/>
  <c r="AI359" i="4"/>
  <c r="AI360" i="4"/>
  <c r="AI361" i="4"/>
  <c r="AI362" i="4"/>
  <c r="AI363" i="4"/>
  <c r="AI364" i="4"/>
  <c r="AI365" i="4"/>
  <c r="AI366" i="4"/>
  <c r="AI367" i="4"/>
  <c r="AI368" i="4"/>
  <c r="AI369" i="4"/>
  <c r="AI370" i="4"/>
  <c r="AI371" i="4"/>
  <c r="AI372" i="4"/>
  <c r="AI373" i="4"/>
  <c r="AI374" i="4"/>
  <c r="AI375" i="4"/>
  <c r="AI376" i="4"/>
  <c r="AI377" i="4"/>
  <c r="AI378" i="4"/>
  <c r="AI379" i="4"/>
  <c r="AI380" i="4"/>
  <c r="AI381" i="4"/>
  <c r="AI382" i="4"/>
  <c r="AI383" i="4"/>
  <c r="AI384" i="4"/>
  <c r="AI385" i="4"/>
  <c r="AI386" i="4"/>
  <c r="AI387" i="4"/>
  <c r="AI388" i="4"/>
  <c r="AI389" i="4"/>
  <c r="AI390" i="4"/>
  <c r="AI391" i="4"/>
  <c r="AI392" i="4"/>
  <c r="AI393" i="4"/>
  <c r="AI394" i="4"/>
  <c r="AI395" i="4"/>
  <c r="AI396" i="4"/>
  <c r="AI397" i="4"/>
  <c r="AI398" i="4"/>
  <c r="AI399" i="4"/>
  <c r="AI400" i="4"/>
  <c r="AI401" i="4"/>
  <c r="AI402" i="4"/>
  <c r="AI403" i="4"/>
  <c r="AI404" i="4"/>
  <c r="AI405" i="4"/>
  <c r="AI406" i="4"/>
  <c r="AI407" i="4"/>
  <c r="AI408" i="4"/>
  <c r="AI409" i="4"/>
  <c r="AI410" i="4"/>
  <c r="AI411" i="4"/>
  <c r="AI412" i="4"/>
  <c r="AI413" i="4"/>
  <c r="AI414" i="4"/>
  <c r="AI415" i="4"/>
  <c r="AI416" i="4"/>
  <c r="AI417" i="4"/>
  <c r="AI418" i="4"/>
  <c r="AI419" i="4"/>
  <c r="AI420" i="4"/>
  <c r="AI421" i="4"/>
  <c r="AI422" i="4"/>
  <c r="AI423" i="4"/>
  <c r="AI424" i="4"/>
  <c r="AI425" i="4"/>
  <c r="AI426" i="4"/>
  <c r="AI427" i="4"/>
  <c r="AI428" i="4"/>
  <c r="AI429" i="4"/>
  <c r="AI430" i="4"/>
  <c r="AI431" i="4"/>
  <c r="AI432" i="4"/>
  <c r="AI433" i="4"/>
  <c r="AI434" i="4"/>
  <c r="AI435" i="4"/>
  <c r="AI436" i="4"/>
  <c r="AI437" i="4"/>
  <c r="AI438" i="4"/>
  <c r="AI439" i="4"/>
  <c r="AI440" i="4"/>
  <c r="AI441" i="4"/>
  <c r="AI442" i="4"/>
  <c r="AI443" i="4"/>
  <c r="AI444" i="4"/>
  <c r="AI445" i="4"/>
  <c r="AI446" i="4"/>
  <c r="AI447" i="4"/>
  <c r="AI448" i="4"/>
  <c r="AI449" i="4"/>
  <c r="AI450" i="4"/>
  <c r="AI451" i="4"/>
  <c r="AI452" i="4"/>
  <c r="AI453" i="4"/>
  <c r="AI454" i="4"/>
  <c r="AI455" i="4"/>
  <c r="AI456" i="4"/>
  <c r="AI457" i="4"/>
  <c r="AI458" i="4"/>
  <c r="AI459" i="4"/>
  <c r="AI460" i="4"/>
  <c r="AI461" i="4"/>
  <c r="AI462" i="4"/>
  <c r="AI463" i="4"/>
  <c r="AI464" i="4"/>
  <c r="AI465" i="4"/>
  <c r="AI466" i="4"/>
  <c r="AI467" i="4"/>
  <c r="AI468" i="4"/>
  <c r="AI469" i="4"/>
  <c r="AI470" i="4"/>
  <c r="AI471" i="4"/>
  <c r="AI472" i="4"/>
  <c r="AI473" i="4"/>
  <c r="AI474" i="4"/>
  <c r="AI475" i="4"/>
  <c r="AI476" i="4"/>
  <c r="AI477" i="4"/>
  <c r="AI478" i="4"/>
  <c r="AI479" i="4"/>
  <c r="AI480" i="4"/>
  <c r="AI481" i="4"/>
  <c r="AI482" i="4"/>
  <c r="AI483" i="4"/>
  <c r="AI484" i="4"/>
  <c r="AI485" i="4"/>
  <c r="AI486" i="4"/>
  <c r="AI487" i="4"/>
  <c r="AI488" i="4"/>
  <c r="AI489" i="4"/>
  <c r="AI490" i="4"/>
  <c r="AI491" i="4"/>
  <c r="AI492" i="4"/>
  <c r="AI493" i="4"/>
  <c r="AI494" i="4"/>
  <c r="AI495" i="4"/>
  <c r="AI496" i="4"/>
  <c r="AI497" i="4"/>
  <c r="AI498" i="4"/>
  <c r="AI499" i="4"/>
  <c r="AI500" i="4"/>
  <c r="AI501" i="4"/>
  <c r="AI502" i="4"/>
  <c r="AI503" i="4"/>
  <c r="AI504" i="4"/>
  <c r="AI505" i="4"/>
  <c r="AI506" i="4"/>
  <c r="AI507" i="4"/>
  <c r="AI508" i="4"/>
  <c r="AI509" i="4"/>
  <c r="AI510" i="4"/>
  <c r="AI511" i="4"/>
  <c r="AI512" i="4"/>
  <c r="AI513" i="4"/>
  <c r="AI514" i="4"/>
  <c r="AI515" i="4"/>
  <c r="AI516" i="4"/>
  <c r="AI517" i="4"/>
  <c r="AI518" i="4"/>
  <c r="AI519" i="4"/>
  <c r="AI520" i="4"/>
  <c r="AI521" i="4"/>
  <c r="AI522" i="4"/>
  <c r="AI523" i="4"/>
  <c r="AI524" i="4"/>
  <c r="AI525" i="4"/>
  <c r="AI526" i="4"/>
  <c r="AI527" i="4"/>
  <c r="AI528" i="4"/>
  <c r="AI529" i="4"/>
  <c r="AI530" i="4"/>
  <c r="AI531" i="4"/>
  <c r="AI532" i="4"/>
  <c r="AI533" i="4"/>
  <c r="AI534" i="4"/>
  <c r="AI535" i="4"/>
  <c r="AI536" i="4"/>
  <c r="AI537" i="4"/>
  <c r="AI538" i="4"/>
  <c r="AI539" i="4"/>
  <c r="AI540" i="4"/>
  <c r="AI541" i="4"/>
  <c r="AI542" i="4"/>
  <c r="AI543" i="4"/>
  <c r="AI544" i="4"/>
  <c r="AI545" i="4"/>
  <c r="AI546" i="4"/>
  <c r="AI547" i="4"/>
  <c r="AI548" i="4"/>
  <c r="AI549" i="4"/>
  <c r="AI550" i="4"/>
  <c r="AI551" i="4"/>
  <c r="AI552" i="4"/>
  <c r="AI553" i="4"/>
  <c r="AI554" i="4"/>
  <c r="AI555" i="4"/>
  <c r="AI556" i="4"/>
  <c r="AI557" i="4"/>
  <c r="AI558" i="4"/>
  <c r="AI559" i="4"/>
  <c r="AI560" i="4"/>
  <c r="AI561" i="4"/>
  <c r="AI562" i="4"/>
  <c r="AI563" i="4"/>
  <c r="AI564" i="4"/>
  <c r="AI565" i="4"/>
  <c r="AI566" i="4"/>
  <c r="AI567" i="4"/>
  <c r="AI568" i="4"/>
  <c r="AI569" i="4"/>
  <c r="AI570" i="4"/>
  <c r="AI571" i="4"/>
  <c r="AI572" i="4"/>
  <c r="AI573" i="4"/>
  <c r="AI574" i="4"/>
  <c r="AI575" i="4"/>
  <c r="AI576" i="4"/>
  <c r="AI577" i="4"/>
  <c r="AI578" i="4"/>
  <c r="AI579" i="4"/>
  <c r="AI580" i="4"/>
  <c r="AI581" i="4"/>
  <c r="AI582" i="4"/>
  <c r="AI583" i="4"/>
  <c r="AI584" i="4"/>
  <c r="AI585" i="4"/>
  <c r="AI586" i="4"/>
  <c r="AI587" i="4"/>
  <c r="AI588" i="4"/>
  <c r="AI589" i="4"/>
  <c r="AI590" i="4"/>
  <c r="AI591" i="4"/>
  <c r="AI592" i="4"/>
  <c r="AI593" i="4"/>
  <c r="AI594" i="4"/>
  <c r="AI595" i="4"/>
  <c r="AI596" i="4"/>
  <c r="AI597" i="4"/>
  <c r="AI598" i="4"/>
  <c r="AI599" i="4"/>
  <c r="AI600" i="4"/>
  <c r="AI601" i="4"/>
  <c r="AI602" i="4"/>
  <c r="AI603" i="4"/>
  <c r="AI604" i="4"/>
  <c r="AI605" i="4"/>
  <c r="AI606" i="4"/>
  <c r="AI607" i="4"/>
  <c r="AI608" i="4"/>
  <c r="AI609" i="4"/>
  <c r="AI610" i="4"/>
  <c r="AI611" i="4"/>
  <c r="AI612" i="4"/>
  <c r="AI613" i="4"/>
  <c r="AI614" i="4"/>
  <c r="AI615" i="4"/>
  <c r="AI616" i="4"/>
  <c r="AI617" i="4"/>
  <c r="AI618" i="4"/>
  <c r="AI619" i="4"/>
  <c r="AI620" i="4"/>
  <c r="AI621" i="4"/>
  <c r="AI622" i="4"/>
  <c r="AI623" i="4"/>
  <c r="AI624" i="4"/>
  <c r="AI625" i="4"/>
  <c r="AI626" i="4"/>
  <c r="AI627" i="4"/>
  <c r="AI628" i="4"/>
  <c r="AI629" i="4"/>
  <c r="AI630" i="4"/>
  <c r="AI631" i="4"/>
  <c r="AI632" i="4"/>
  <c r="AI633" i="4"/>
  <c r="AI634" i="4"/>
  <c r="AI635" i="4"/>
  <c r="AI636" i="4"/>
  <c r="AI637" i="4"/>
  <c r="AI638" i="4"/>
  <c r="AI639" i="4"/>
  <c r="AI640" i="4"/>
  <c r="AI641" i="4"/>
  <c r="AI642" i="4"/>
  <c r="AI643" i="4"/>
  <c r="AI644" i="4"/>
  <c r="AI645" i="4"/>
  <c r="AI646" i="4"/>
  <c r="AI647" i="4"/>
  <c r="AI648" i="4"/>
  <c r="AI649" i="4"/>
  <c r="AI650" i="4"/>
  <c r="AI651" i="4"/>
  <c r="AI652" i="4"/>
  <c r="AI653" i="4"/>
  <c r="AI654" i="4"/>
  <c r="AI655" i="4"/>
  <c r="AI656" i="4"/>
  <c r="AI657" i="4"/>
  <c r="AI658" i="4"/>
  <c r="AI659" i="4"/>
  <c r="AI660" i="4"/>
  <c r="AI661" i="4"/>
  <c r="AI662" i="4"/>
  <c r="AI663" i="4"/>
  <c r="AI664" i="4"/>
  <c r="AI665" i="4"/>
  <c r="AI666" i="4"/>
  <c r="AI667" i="4"/>
  <c r="AI668" i="4"/>
  <c r="AI669" i="4"/>
  <c r="AI670" i="4"/>
  <c r="AI671" i="4"/>
  <c r="AI672" i="4"/>
  <c r="AI673" i="4"/>
  <c r="AI674" i="4"/>
  <c r="AI675" i="4"/>
  <c r="AI676" i="4"/>
  <c r="AI677" i="4"/>
  <c r="AI678" i="4"/>
  <c r="AI679" i="4"/>
  <c r="AI680" i="4"/>
  <c r="AI681" i="4"/>
  <c r="AI682" i="4"/>
  <c r="AI683" i="4"/>
  <c r="AI684" i="4"/>
  <c r="AI685" i="4"/>
  <c r="AI686" i="4"/>
  <c r="AI687" i="4"/>
  <c r="AI688" i="4"/>
  <c r="AI689" i="4"/>
  <c r="AI690" i="4"/>
  <c r="AI691" i="4"/>
  <c r="AI692" i="4"/>
  <c r="AI693" i="4"/>
  <c r="AI694" i="4"/>
  <c r="AI695" i="4"/>
  <c r="AI696" i="4"/>
  <c r="AI697" i="4"/>
  <c r="AI698" i="4"/>
  <c r="AI699" i="4"/>
  <c r="AI700" i="4"/>
  <c r="AI701" i="4"/>
  <c r="AI702" i="4"/>
  <c r="AI703" i="4"/>
  <c r="AI704" i="4"/>
  <c r="AI705" i="4"/>
  <c r="AI706" i="4"/>
  <c r="AI707" i="4"/>
  <c r="AI708" i="4"/>
  <c r="AI709" i="4"/>
  <c r="AI710" i="4"/>
  <c r="AI711" i="4"/>
  <c r="AI712" i="4"/>
  <c r="AI713" i="4"/>
  <c r="AI714" i="4"/>
  <c r="AI715" i="4"/>
  <c r="AI716" i="4"/>
  <c r="AI717" i="4"/>
  <c r="AI718" i="4"/>
  <c r="AI719" i="4"/>
  <c r="AI720" i="4"/>
  <c r="AI721" i="4"/>
  <c r="AI722" i="4"/>
  <c r="AI723" i="4"/>
  <c r="AI724" i="4"/>
  <c r="AI725" i="4"/>
  <c r="AI726" i="4"/>
  <c r="AI727" i="4"/>
  <c r="AI728" i="4"/>
  <c r="AI729" i="4"/>
  <c r="AI730" i="4"/>
  <c r="AI731" i="4"/>
  <c r="AI732" i="4"/>
  <c r="AI733" i="4"/>
  <c r="AI734" i="4"/>
  <c r="AI735" i="4"/>
  <c r="AI736" i="4"/>
  <c r="AI737" i="4"/>
  <c r="AI738" i="4"/>
  <c r="AI739" i="4"/>
  <c r="AI740" i="4"/>
  <c r="AI741" i="4"/>
  <c r="AI742" i="4"/>
  <c r="AI743" i="4"/>
  <c r="AI744" i="4"/>
  <c r="AI745" i="4"/>
  <c r="AI746" i="4"/>
  <c r="AI747" i="4"/>
  <c r="AI748" i="4"/>
  <c r="AI749" i="4"/>
  <c r="AI750" i="4"/>
  <c r="AI751" i="4"/>
  <c r="AI752" i="4"/>
  <c r="AI753" i="4"/>
  <c r="AI754" i="4"/>
  <c r="AI755" i="4"/>
  <c r="AI756" i="4"/>
  <c r="AI757" i="4"/>
  <c r="AI758" i="4"/>
  <c r="AI759" i="4"/>
  <c r="AI760" i="4"/>
  <c r="AI761" i="4"/>
  <c r="AI762" i="4"/>
  <c r="AI763" i="4"/>
  <c r="AI764" i="4"/>
  <c r="AI765" i="4"/>
  <c r="AI766" i="4"/>
  <c r="AI767" i="4"/>
  <c r="AI768" i="4"/>
  <c r="AI769" i="4"/>
  <c r="AI770" i="4"/>
  <c r="AI771" i="4"/>
  <c r="AI772" i="4"/>
  <c r="AI773" i="4"/>
  <c r="AI774" i="4"/>
  <c r="AI775" i="4"/>
  <c r="AI776" i="4"/>
  <c r="AI777" i="4"/>
  <c r="AI778" i="4"/>
  <c r="AI779" i="4"/>
  <c r="AI780" i="4"/>
  <c r="AI781" i="4"/>
  <c r="AI782" i="4"/>
  <c r="AI783" i="4"/>
  <c r="AI784" i="4"/>
  <c r="AI785" i="4"/>
  <c r="AI786" i="4"/>
  <c r="AI787" i="4"/>
  <c r="AI788" i="4"/>
  <c r="AI789" i="4"/>
  <c r="AI790" i="4"/>
  <c r="AI791" i="4"/>
  <c r="AI792" i="4"/>
  <c r="AI793" i="4"/>
  <c r="AI794" i="4"/>
  <c r="AI795" i="4"/>
  <c r="AI796" i="4"/>
  <c r="AI797" i="4"/>
  <c r="AI798" i="4"/>
  <c r="AI799" i="4"/>
  <c r="AI800" i="4"/>
  <c r="AI801" i="4"/>
  <c r="AI802" i="4"/>
  <c r="AI803" i="4"/>
  <c r="AI804" i="4"/>
  <c r="AI805" i="4"/>
  <c r="AI806" i="4"/>
  <c r="AI807" i="4"/>
  <c r="AI808" i="4"/>
  <c r="AI809" i="4"/>
  <c r="AI810" i="4"/>
  <c r="AI811" i="4"/>
  <c r="AI812" i="4"/>
  <c r="AI813" i="4"/>
  <c r="AI814" i="4"/>
  <c r="AI815" i="4"/>
  <c r="AI816" i="4"/>
  <c r="AI817" i="4"/>
  <c r="AI818" i="4"/>
  <c r="AI819" i="4"/>
  <c r="AI820" i="4"/>
  <c r="AI821" i="4"/>
  <c r="AI822" i="4"/>
  <c r="AI823" i="4"/>
  <c r="AI824" i="4"/>
  <c r="AI825" i="4"/>
  <c r="AI826" i="4"/>
  <c r="AI827" i="4"/>
  <c r="AI828" i="4"/>
  <c r="AI829" i="4"/>
  <c r="AI830" i="4"/>
  <c r="AI831" i="4"/>
  <c r="AI832" i="4"/>
  <c r="AI833" i="4"/>
  <c r="AI834" i="4"/>
  <c r="AI835" i="4"/>
  <c r="AI836" i="4"/>
  <c r="AI837" i="4"/>
  <c r="AI838" i="4"/>
  <c r="AI839" i="4"/>
  <c r="AI840" i="4"/>
  <c r="AI841" i="4"/>
  <c r="AI842" i="4"/>
  <c r="AI843" i="4"/>
  <c r="AI844" i="4"/>
  <c r="AI845" i="4"/>
  <c r="AI846" i="4"/>
  <c r="AI847" i="4"/>
  <c r="AI848" i="4"/>
  <c r="AI849" i="4"/>
  <c r="AI850" i="4"/>
  <c r="AI851" i="4"/>
  <c r="AI852" i="4"/>
  <c r="AI853" i="4"/>
  <c r="AI854" i="4"/>
  <c r="AI855" i="4"/>
  <c r="AI856" i="4"/>
  <c r="AI857" i="4"/>
  <c r="AI858" i="4"/>
  <c r="AI859" i="4"/>
  <c r="AI860" i="4"/>
  <c r="AI861" i="4"/>
  <c r="AI862" i="4"/>
  <c r="AI863" i="4"/>
  <c r="AI864" i="4"/>
  <c r="AI865" i="4"/>
  <c r="AI866" i="4"/>
  <c r="AI867" i="4"/>
  <c r="AI868" i="4"/>
  <c r="AI869" i="4"/>
  <c r="AI870" i="4"/>
  <c r="AI871" i="4"/>
  <c r="AI872" i="4"/>
  <c r="AI873" i="4"/>
  <c r="AI874" i="4"/>
  <c r="AI875" i="4"/>
  <c r="AI876" i="4"/>
  <c r="AI877" i="4"/>
  <c r="AI878" i="4"/>
  <c r="AI879" i="4"/>
  <c r="AI880" i="4"/>
  <c r="AI881" i="4"/>
  <c r="AI882" i="4"/>
  <c r="AI883" i="4"/>
  <c r="AI884" i="4"/>
  <c r="AI885" i="4"/>
  <c r="AI886" i="4"/>
  <c r="AI887" i="4"/>
  <c r="AI888" i="4"/>
  <c r="AI889" i="4"/>
  <c r="AI890" i="4"/>
  <c r="AI891" i="4"/>
  <c r="AI892" i="4"/>
  <c r="AI893" i="4"/>
  <c r="AI894" i="4"/>
  <c r="AI895" i="4"/>
  <c r="AI896" i="4"/>
  <c r="AI897" i="4"/>
  <c r="AI898" i="4"/>
  <c r="AI899" i="4"/>
  <c r="AI900" i="4"/>
  <c r="AI901" i="4"/>
  <c r="AI902" i="4"/>
  <c r="AI903" i="4"/>
  <c r="AI904" i="4"/>
  <c r="AI905" i="4"/>
  <c r="AI906" i="4"/>
  <c r="AI907" i="4"/>
  <c r="AI908" i="4"/>
  <c r="AI909" i="4"/>
  <c r="AI910" i="4"/>
  <c r="AI911" i="4"/>
  <c r="AI912" i="4"/>
  <c r="AI913" i="4"/>
  <c r="AI914" i="4"/>
  <c r="AI915" i="4"/>
  <c r="AI916" i="4"/>
  <c r="AI917" i="4"/>
  <c r="AI918" i="4"/>
  <c r="AI919" i="4"/>
  <c r="AI920" i="4"/>
  <c r="AI921" i="4"/>
  <c r="AI922" i="4"/>
  <c r="AI923" i="4"/>
  <c r="AI924" i="4"/>
  <c r="AI925" i="4"/>
  <c r="AI926" i="4"/>
  <c r="AI927" i="4"/>
  <c r="AI928" i="4"/>
  <c r="AI929" i="4"/>
  <c r="AI930" i="4"/>
  <c r="AI931" i="4"/>
  <c r="AI932" i="4"/>
  <c r="AI933" i="4"/>
  <c r="AI934" i="4"/>
  <c r="AI935" i="4"/>
  <c r="AI936" i="4"/>
  <c r="AI937" i="4"/>
  <c r="AI938" i="4"/>
  <c r="AI939" i="4"/>
  <c r="AI940" i="4"/>
  <c r="AI941" i="4"/>
  <c r="AI942" i="4"/>
  <c r="AI943" i="4"/>
  <c r="AI944" i="4"/>
  <c r="AI945" i="4"/>
  <c r="AI946" i="4"/>
  <c r="AI947" i="4"/>
  <c r="AI948" i="4"/>
  <c r="AI949" i="4"/>
  <c r="AI950" i="4"/>
  <c r="AI951" i="4"/>
  <c r="AI952" i="4"/>
  <c r="AI953" i="4"/>
  <c r="AI954" i="4"/>
  <c r="AI955" i="4"/>
  <c r="AI956" i="4"/>
  <c r="AI957" i="4"/>
  <c r="AI958" i="4"/>
  <c r="AI959" i="4"/>
  <c r="AI960" i="4"/>
  <c r="AI961" i="4"/>
  <c r="AI962" i="4"/>
  <c r="AI963" i="4"/>
  <c r="AI964" i="4"/>
  <c r="AI965" i="4"/>
  <c r="AI966" i="4"/>
  <c r="AI967" i="4"/>
  <c r="AI968" i="4"/>
  <c r="AI969" i="4"/>
  <c r="AI970" i="4"/>
  <c r="AI971" i="4"/>
  <c r="AI972" i="4"/>
  <c r="AI973" i="4"/>
  <c r="AI974" i="4"/>
  <c r="AI975" i="4"/>
  <c r="AI976" i="4"/>
  <c r="AI977" i="4"/>
  <c r="AI978" i="4"/>
  <c r="AI979" i="4"/>
  <c r="AI980" i="4"/>
  <c r="AI981" i="4"/>
  <c r="AI982" i="4"/>
  <c r="AI983" i="4"/>
  <c r="AI984" i="4"/>
  <c r="AI985" i="4"/>
  <c r="AI986" i="4"/>
  <c r="AI987" i="4"/>
  <c r="AI988" i="4"/>
  <c r="AI989" i="4"/>
  <c r="AI990" i="4"/>
  <c r="AI991" i="4"/>
  <c r="AI992" i="4"/>
  <c r="AI993" i="4"/>
  <c r="AI994" i="4"/>
  <c r="AI995" i="4"/>
  <c r="AI996" i="4"/>
  <c r="AI997" i="4"/>
  <c r="AI998" i="4"/>
  <c r="AI999" i="4"/>
  <c r="AI1000" i="4"/>
  <c r="AI1001" i="4"/>
  <c r="AI1002" i="4"/>
  <c r="AI1003" i="4"/>
  <c r="AI1004" i="4"/>
  <c r="AI1005" i="4"/>
  <c r="AI1006" i="4"/>
  <c r="AI1007" i="4"/>
  <c r="AK12" i="4"/>
  <c r="AK13" i="4"/>
  <c r="AK14" i="4"/>
  <c r="AK15" i="4"/>
  <c r="AK16" i="4"/>
  <c r="AK17" i="4"/>
  <c r="AK18" i="4"/>
  <c r="AK19" i="4"/>
  <c r="AK20" i="4"/>
  <c r="AK21" i="4"/>
  <c r="AK22" i="4"/>
  <c r="AK23" i="4"/>
  <c r="AK24" i="4"/>
  <c r="AK25" i="4"/>
  <c r="AK26" i="4"/>
  <c r="AK27" i="4"/>
  <c r="AK28" i="4"/>
  <c r="AK29" i="4"/>
  <c r="AK30" i="4"/>
  <c r="AK31" i="4"/>
  <c r="AK32" i="4"/>
  <c r="AK33" i="4"/>
  <c r="AK34" i="4"/>
  <c r="AK35" i="4"/>
  <c r="AK36" i="4"/>
  <c r="AK37" i="4"/>
  <c r="AK38" i="4"/>
  <c r="AK39" i="4"/>
  <c r="AK40" i="4"/>
  <c r="AK41" i="4"/>
  <c r="AK42" i="4"/>
  <c r="AK43" i="4"/>
  <c r="AK44" i="4"/>
  <c r="AK45" i="4"/>
  <c r="AK46" i="4"/>
  <c r="AK47" i="4"/>
  <c r="AK48" i="4"/>
  <c r="AK49" i="4"/>
  <c r="AK50" i="4"/>
  <c r="AK51" i="4"/>
  <c r="AK52" i="4"/>
  <c r="AK53" i="4"/>
  <c r="AK54" i="4"/>
  <c r="AK55" i="4"/>
  <c r="AK56" i="4"/>
  <c r="AK57" i="4"/>
  <c r="AK58" i="4"/>
  <c r="AK59" i="4"/>
  <c r="AK60" i="4"/>
  <c r="AK61" i="4"/>
  <c r="AK62" i="4"/>
  <c r="AK63" i="4"/>
  <c r="AK64" i="4"/>
  <c r="AK65" i="4"/>
  <c r="AK66" i="4"/>
  <c r="AK67" i="4"/>
  <c r="AK68" i="4"/>
  <c r="AK69" i="4"/>
  <c r="AK70" i="4"/>
  <c r="AK71" i="4"/>
  <c r="AK72" i="4"/>
  <c r="AK73" i="4"/>
  <c r="AK74" i="4"/>
  <c r="AK75" i="4"/>
  <c r="AK76" i="4"/>
  <c r="AK77" i="4"/>
  <c r="AK78" i="4"/>
  <c r="AK79" i="4"/>
  <c r="AK80" i="4"/>
  <c r="AK81" i="4"/>
  <c r="AK82" i="4"/>
  <c r="AK83" i="4"/>
  <c r="AK84" i="4"/>
  <c r="AK85" i="4"/>
  <c r="AK86" i="4"/>
  <c r="AK87" i="4"/>
  <c r="AK88" i="4"/>
  <c r="AK89" i="4"/>
  <c r="AK90" i="4"/>
  <c r="AK91" i="4"/>
  <c r="AK92" i="4"/>
  <c r="AK93" i="4"/>
  <c r="AK94" i="4"/>
  <c r="AK95" i="4"/>
  <c r="AK96" i="4"/>
  <c r="AK97" i="4"/>
  <c r="AK98" i="4"/>
  <c r="AK99" i="4"/>
  <c r="AK100" i="4"/>
  <c r="AK101" i="4"/>
  <c r="AK102" i="4"/>
  <c r="AK103" i="4"/>
  <c r="AK104" i="4"/>
  <c r="AK105" i="4"/>
  <c r="AK106" i="4"/>
  <c r="AK107" i="4"/>
  <c r="AK108" i="4"/>
  <c r="AK109" i="4"/>
  <c r="AK110" i="4"/>
  <c r="AK111" i="4"/>
  <c r="AK112" i="4"/>
  <c r="AK113" i="4"/>
  <c r="AK114" i="4"/>
  <c r="AK115" i="4"/>
  <c r="AK116" i="4"/>
  <c r="AK117" i="4"/>
  <c r="AK118" i="4"/>
  <c r="AK119" i="4"/>
  <c r="AK120" i="4"/>
  <c r="AK121" i="4"/>
  <c r="AK122" i="4"/>
  <c r="AK123" i="4"/>
  <c r="AK124" i="4"/>
  <c r="AK125" i="4"/>
  <c r="AK126" i="4"/>
  <c r="AK127" i="4"/>
  <c r="AK128" i="4"/>
  <c r="AK129" i="4"/>
  <c r="AK130" i="4"/>
  <c r="AK131" i="4"/>
  <c r="AK132" i="4"/>
  <c r="AK133" i="4"/>
  <c r="AK134" i="4"/>
  <c r="AK135" i="4"/>
  <c r="AK136" i="4"/>
  <c r="AK137" i="4"/>
  <c r="AK138" i="4"/>
  <c r="AK139" i="4"/>
  <c r="AK140" i="4"/>
  <c r="AK141" i="4"/>
  <c r="AK142" i="4"/>
  <c r="AK143" i="4"/>
  <c r="AK144" i="4"/>
  <c r="AK145" i="4"/>
  <c r="AK146" i="4"/>
  <c r="AK147" i="4"/>
  <c r="AK148" i="4"/>
  <c r="AK149" i="4"/>
  <c r="AK150" i="4"/>
  <c r="AK151" i="4"/>
  <c r="AK152" i="4"/>
  <c r="AK153" i="4"/>
  <c r="AK154" i="4"/>
  <c r="AK155" i="4"/>
  <c r="AK156" i="4"/>
  <c r="AK157" i="4"/>
  <c r="AK158" i="4"/>
  <c r="AK159" i="4"/>
  <c r="AK160" i="4"/>
  <c r="AK161" i="4"/>
  <c r="AK162" i="4"/>
  <c r="AK163" i="4"/>
  <c r="AK164" i="4"/>
  <c r="AK165" i="4"/>
  <c r="AK166" i="4"/>
  <c r="AK167" i="4"/>
  <c r="AK168" i="4"/>
  <c r="AK169" i="4"/>
  <c r="AK170" i="4"/>
  <c r="AK171" i="4"/>
  <c r="AK172" i="4"/>
  <c r="AK173" i="4"/>
  <c r="AK174" i="4"/>
  <c r="AK175" i="4"/>
  <c r="AK176" i="4"/>
  <c r="AK177" i="4"/>
  <c r="AK178" i="4"/>
  <c r="AK179" i="4"/>
  <c r="AK180" i="4"/>
  <c r="AK181" i="4"/>
  <c r="AK182" i="4"/>
  <c r="AK183" i="4"/>
  <c r="AK184" i="4"/>
  <c r="AK185" i="4"/>
  <c r="AK186" i="4"/>
  <c r="AK187" i="4"/>
  <c r="AK188" i="4"/>
  <c r="AK189" i="4"/>
  <c r="AK190" i="4"/>
  <c r="AK191" i="4"/>
  <c r="AK192" i="4"/>
  <c r="AK193" i="4"/>
  <c r="AK194" i="4"/>
  <c r="AK195" i="4"/>
  <c r="AK196" i="4"/>
  <c r="AK197" i="4"/>
  <c r="AK198" i="4"/>
  <c r="AK199" i="4"/>
  <c r="AK200" i="4"/>
  <c r="AK201" i="4"/>
  <c r="AK202" i="4"/>
  <c r="AK203" i="4"/>
  <c r="AK204" i="4"/>
  <c r="AK205" i="4"/>
  <c r="AK206" i="4"/>
  <c r="AK207" i="4"/>
  <c r="AK208" i="4"/>
  <c r="AK209" i="4"/>
  <c r="AK210" i="4"/>
  <c r="AK211" i="4"/>
  <c r="AK212" i="4"/>
  <c r="AK213" i="4"/>
  <c r="AK214" i="4"/>
  <c r="AK215" i="4"/>
  <c r="AK216" i="4"/>
  <c r="AK217" i="4"/>
  <c r="AK218" i="4"/>
  <c r="AK219" i="4"/>
  <c r="AK220" i="4"/>
  <c r="AK221" i="4"/>
  <c r="AK222" i="4"/>
  <c r="AK223" i="4"/>
  <c r="AK224" i="4"/>
  <c r="AK225" i="4"/>
  <c r="AK226" i="4"/>
  <c r="AK227" i="4"/>
  <c r="AK228" i="4"/>
  <c r="AK229" i="4"/>
  <c r="AK230" i="4"/>
  <c r="AK231" i="4"/>
  <c r="AK232" i="4"/>
  <c r="AK233" i="4"/>
  <c r="AK234" i="4"/>
  <c r="AK235" i="4"/>
  <c r="AK236" i="4"/>
  <c r="AK237" i="4"/>
  <c r="AK238" i="4"/>
  <c r="AK239" i="4"/>
  <c r="AK240" i="4"/>
  <c r="AK241" i="4"/>
  <c r="AK242" i="4"/>
  <c r="AK243" i="4"/>
  <c r="AK244" i="4"/>
  <c r="AK245" i="4"/>
  <c r="AK246" i="4"/>
  <c r="AK247" i="4"/>
  <c r="AK248" i="4"/>
  <c r="AK249" i="4"/>
  <c r="AK250" i="4"/>
  <c r="AK251" i="4"/>
  <c r="AK252" i="4"/>
  <c r="AK253" i="4"/>
  <c r="AK254" i="4"/>
  <c r="AK255" i="4"/>
  <c r="AK256" i="4"/>
  <c r="AK257" i="4"/>
  <c r="AK258" i="4"/>
  <c r="AK259" i="4"/>
  <c r="AK260" i="4"/>
  <c r="AK261" i="4"/>
  <c r="AK262" i="4"/>
  <c r="AK263" i="4"/>
  <c r="AK264" i="4"/>
  <c r="AK265" i="4"/>
  <c r="AK266" i="4"/>
  <c r="AK267" i="4"/>
  <c r="AK268" i="4"/>
  <c r="AK269" i="4"/>
  <c r="AK270" i="4"/>
  <c r="AK271" i="4"/>
  <c r="AK272" i="4"/>
  <c r="AK273" i="4"/>
  <c r="AK274" i="4"/>
  <c r="AK275" i="4"/>
  <c r="AK276" i="4"/>
  <c r="AK277" i="4"/>
  <c r="AK278" i="4"/>
  <c r="AK279" i="4"/>
  <c r="AK280" i="4"/>
  <c r="AK281" i="4"/>
  <c r="AK282" i="4"/>
  <c r="AK283" i="4"/>
  <c r="AK284" i="4"/>
  <c r="AK285" i="4"/>
  <c r="AK286" i="4"/>
  <c r="AK287" i="4"/>
  <c r="AK288" i="4"/>
  <c r="AK289" i="4"/>
  <c r="AK290" i="4"/>
  <c r="AK291" i="4"/>
  <c r="AK292" i="4"/>
  <c r="AK293" i="4"/>
  <c r="AK294" i="4"/>
  <c r="AK295" i="4"/>
  <c r="AK296" i="4"/>
  <c r="AK297" i="4"/>
  <c r="AK298" i="4"/>
  <c r="AK299" i="4"/>
  <c r="AK300" i="4"/>
  <c r="AK301" i="4"/>
  <c r="AK302" i="4"/>
  <c r="AK303" i="4"/>
  <c r="AK304" i="4"/>
  <c r="AK305" i="4"/>
  <c r="AK306" i="4"/>
  <c r="AK307" i="4"/>
  <c r="AK308" i="4"/>
  <c r="AK309" i="4"/>
  <c r="AK310" i="4"/>
  <c r="AK311" i="4"/>
  <c r="AK312" i="4"/>
  <c r="AK313" i="4"/>
  <c r="AK314" i="4"/>
  <c r="AK315" i="4"/>
  <c r="AK316" i="4"/>
  <c r="AK317" i="4"/>
  <c r="AK318" i="4"/>
  <c r="AK319" i="4"/>
  <c r="AK320" i="4"/>
  <c r="AK321" i="4"/>
  <c r="AK322" i="4"/>
  <c r="AK323" i="4"/>
  <c r="AK324" i="4"/>
  <c r="AK325" i="4"/>
  <c r="AK326" i="4"/>
  <c r="AK327" i="4"/>
  <c r="AK328" i="4"/>
  <c r="AK329" i="4"/>
  <c r="AK330" i="4"/>
  <c r="AK331" i="4"/>
  <c r="AK332" i="4"/>
  <c r="AK333" i="4"/>
  <c r="AK334" i="4"/>
  <c r="AK335" i="4"/>
  <c r="AK336" i="4"/>
  <c r="AK337" i="4"/>
  <c r="AK338" i="4"/>
  <c r="AK339" i="4"/>
  <c r="AK340" i="4"/>
  <c r="AK341" i="4"/>
  <c r="AK342" i="4"/>
  <c r="AK343" i="4"/>
  <c r="AK344" i="4"/>
  <c r="AK345" i="4"/>
  <c r="AK346" i="4"/>
  <c r="AK347" i="4"/>
  <c r="AK348" i="4"/>
  <c r="AK349" i="4"/>
  <c r="AK350" i="4"/>
  <c r="AK351" i="4"/>
  <c r="AK352" i="4"/>
  <c r="AK353" i="4"/>
  <c r="AK354" i="4"/>
  <c r="AK355" i="4"/>
  <c r="AK356" i="4"/>
  <c r="AK357" i="4"/>
  <c r="AK358" i="4"/>
  <c r="AK359" i="4"/>
  <c r="AK360" i="4"/>
  <c r="AK361" i="4"/>
  <c r="AK362" i="4"/>
  <c r="AK363" i="4"/>
  <c r="AK364" i="4"/>
  <c r="AK365" i="4"/>
  <c r="AK366" i="4"/>
  <c r="AK367" i="4"/>
  <c r="AK368" i="4"/>
  <c r="AK369" i="4"/>
  <c r="AK370" i="4"/>
  <c r="AK371" i="4"/>
  <c r="AK372" i="4"/>
  <c r="AK373" i="4"/>
  <c r="AK374" i="4"/>
  <c r="AK375" i="4"/>
  <c r="AK376" i="4"/>
  <c r="AK377" i="4"/>
  <c r="AK378" i="4"/>
  <c r="AK379" i="4"/>
  <c r="AK380" i="4"/>
  <c r="AK381" i="4"/>
  <c r="AK382" i="4"/>
  <c r="AK383" i="4"/>
  <c r="AK384" i="4"/>
  <c r="AK385" i="4"/>
  <c r="AK386" i="4"/>
  <c r="AK387" i="4"/>
  <c r="AK388" i="4"/>
  <c r="AK389" i="4"/>
  <c r="AK390" i="4"/>
  <c r="AK391" i="4"/>
  <c r="AK392" i="4"/>
  <c r="AK393" i="4"/>
  <c r="AK394" i="4"/>
  <c r="AK395" i="4"/>
  <c r="AK396" i="4"/>
  <c r="AK397" i="4"/>
  <c r="AK398" i="4"/>
  <c r="AK399" i="4"/>
  <c r="AK400" i="4"/>
  <c r="AK401" i="4"/>
  <c r="AK402" i="4"/>
  <c r="AK403" i="4"/>
  <c r="AK404" i="4"/>
  <c r="AK405" i="4"/>
  <c r="AK406" i="4"/>
  <c r="AK407" i="4"/>
  <c r="AK408" i="4"/>
  <c r="AK409" i="4"/>
  <c r="AK410" i="4"/>
  <c r="AK411" i="4"/>
  <c r="AK412" i="4"/>
  <c r="AK413" i="4"/>
  <c r="AK414" i="4"/>
  <c r="AK415" i="4"/>
  <c r="AK416" i="4"/>
  <c r="AK417" i="4"/>
  <c r="AK418" i="4"/>
  <c r="AK419" i="4"/>
  <c r="AK420" i="4"/>
  <c r="AK421" i="4"/>
  <c r="AK422" i="4"/>
  <c r="AK423" i="4"/>
  <c r="AK424" i="4"/>
  <c r="AK425" i="4"/>
  <c r="AK426" i="4"/>
  <c r="AK427" i="4"/>
  <c r="AK428" i="4"/>
  <c r="AK429" i="4"/>
  <c r="AK430" i="4"/>
  <c r="AK431" i="4"/>
  <c r="AK432" i="4"/>
  <c r="AK433" i="4"/>
  <c r="AK434" i="4"/>
  <c r="AK435" i="4"/>
  <c r="AK436" i="4"/>
  <c r="AK437" i="4"/>
  <c r="AK438" i="4"/>
  <c r="AK439" i="4"/>
  <c r="AK440" i="4"/>
  <c r="AK441" i="4"/>
  <c r="AK442" i="4"/>
  <c r="AK443" i="4"/>
  <c r="AK444" i="4"/>
  <c r="AK445" i="4"/>
  <c r="AK446" i="4"/>
  <c r="AK447" i="4"/>
  <c r="AK448" i="4"/>
  <c r="AK449" i="4"/>
  <c r="AK450" i="4"/>
  <c r="AK451" i="4"/>
  <c r="AK452" i="4"/>
  <c r="AK453" i="4"/>
  <c r="AK454" i="4"/>
  <c r="AK455" i="4"/>
  <c r="AK456" i="4"/>
  <c r="AK457" i="4"/>
  <c r="AK458" i="4"/>
  <c r="AK459" i="4"/>
  <c r="AK460" i="4"/>
  <c r="AK461" i="4"/>
  <c r="AK462" i="4"/>
  <c r="AK463" i="4"/>
  <c r="AK464" i="4"/>
  <c r="AK465" i="4"/>
  <c r="AK466" i="4"/>
  <c r="AK467" i="4"/>
  <c r="AK468" i="4"/>
  <c r="AK469" i="4"/>
  <c r="AK470" i="4"/>
  <c r="AK471" i="4"/>
  <c r="AK472" i="4"/>
  <c r="AK473" i="4"/>
  <c r="AK474" i="4"/>
  <c r="AK475" i="4"/>
  <c r="AK476" i="4"/>
  <c r="AK477" i="4"/>
  <c r="AK478" i="4"/>
  <c r="AK479" i="4"/>
  <c r="AK480" i="4"/>
  <c r="AK481" i="4"/>
  <c r="AK482" i="4"/>
  <c r="AK483" i="4"/>
  <c r="AK484" i="4"/>
  <c r="AK485" i="4"/>
  <c r="AK486" i="4"/>
  <c r="AK487" i="4"/>
  <c r="AK488" i="4"/>
  <c r="AK489" i="4"/>
  <c r="AK490" i="4"/>
  <c r="AK491" i="4"/>
  <c r="AK492" i="4"/>
  <c r="AK493" i="4"/>
  <c r="AK494" i="4"/>
  <c r="AK495" i="4"/>
  <c r="AK496" i="4"/>
  <c r="AK497" i="4"/>
  <c r="AK498" i="4"/>
  <c r="AK499" i="4"/>
  <c r="AK500" i="4"/>
  <c r="AK501" i="4"/>
  <c r="AK502" i="4"/>
  <c r="AK503" i="4"/>
  <c r="AK504" i="4"/>
  <c r="AK505" i="4"/>
  <c r="AK506" i="4"/>
  <c r="AK507" i="4"/>
  <c r="AK508" i="4"/>
  <c r="AK509" i="4"/>
  <c r="AK510" i="4"/>
  <c r="AK511" i="4"/>
  <c r="AK512" i="4"/>
  <c r="AK513" i="4"/>
  <c r="AK514" i="4"/>
  <c r="AK515" i="4"/>
  <c r="AK516" i="4"/>
  <c r="AK517" i="4"/>
  <c r="AK518" i="4"/>
  <c r="AK519" i="4"/>
  <c r="AK520" i="4"/>
  <c r="AK521" i="4"/>
  <c r="AK522" i="4"/>
  <c r="AK523" i="4"/>
  <c r="AK524" i="4"/>
  <c r="AK525" i="4"/>
  <c r="AK526" i="4"/>
  <c r="AK527" i="4"/>
  <c r="AK528" i="4"/>
  <c r="AK529" i="4"/>
  <c r="AK530" i="4"/>
  <c r="AK531" i="4"/>
  <c r="AK532" i="4"/>
  <c r="AK533" i="4"/>
  <c r="AK534" i="4"/>
  <c r="AK535" i="4"/>
  <c r="AK536" i="4"/>
  <c r="AK537" i="4"/>
  <c r="AK538" i="4"/>
  <c r="AK539" i="4"/>
  <c r="AK540" i="4"/>
  <c r="AK541" i="4"/>
  <c r="AK542" i="4"/>
  <c r="AK543" i="4"/>
  <c r="AK544" i="4"/>
  <c r="AK545" i="4"/>
  <c r="AK546" i="4"/>
  <c r="AK547" i="4"/>
  <c r="AK548" i="4"/>
  <c r="AK549" i="4"/>
  <c r="AK550" i="4"/>
  <c r="AK551" i="4"/>
  <c r="AK552" i="4"/>
  <c r="AK553" i="4"/>
  <c r="AK554" i="4"/>
  <c r="AK555" i="4"/>
  <c r="AK556" i="4"/>
  <c r="AK557" i="4"/>
  <c r="AK558" i="4"/>
  <c r="AK559" i="4"/>
  <c r="AK560" i="4"/>
  <c r="AK561" i="4"/>
  <c r="AK562" i="4"/>
  <c r="AK563" i="4"/>
  <c r="AK564" i="4"/>
  <c r="AK565" i="4"/>
  <c r="AK566" i="4"/>
  <c r="AK567" i="4"/>
  <c r="AK568" i="4"/>
  <c r="AK569" i="4"/>
  <c r="AK570" i="4"/>
  <c r="AK571" i="4"/>
  <c r="AK572" i="4"/>
  <c r="AK573" i="4"/>
  <c r="AK574" i="4"/>
  <c r="AK575" i="4"/>
  <c r="AK576" i="4"/>
  <c r="AK577" i="4"/>
  <c r="AK578" i="4"/>
  <c r="AK579" i="4"/>
  <c r="AK580" i="4"/>
  <c r="AK581" i="4"/>
  <c r="AK582" i="4"/>
  <c r="AK583" i="4"/>
  <c r="AK584" i="4"/>
  <c r="AK585" i="4"/>
  <c r="AK586" i="4"/>
  <c r="AK587" i="4"/>
  <c r="AK588" i="4"/>
  <c r="AK589" i="4"/>
  <c r="AK590" i="4"/>
  <c r="AK591" i="4"/>
  <c r="AK592" i="4"/>
  <c r="AK593" i="4"/>
  <c r="AK594" i="4"/>
  <c r="AK595" i="4"/>
  <c r="AK596" i="4"/>
  <c r="AK597" i="4"/>
  <c r="AK598" i="4"/>
  <c r="AK599" i="4"/>
  <c r="AK600" i="4"/>
  <c r="AK601" i="4"/>
  <c r="AK602" i="4"/>
  <c r="AK603" i="4"/>
  <c r="AK604" i="4"/>
  <c r="AK605" i="4"/>
  <c r="AK606" i="4"/>
  <c r="AK607" i="4"/>
  <c r="AK608" i="4"/>
  <c r="AK609" i="4"/>
  <c r="AK610" i="4"/>
  <c r="AK611" i="4"/>
  <c r="AK612" i="4"/>
  <c r="AK613" i="4"/>
  <c r="AK614" i="4"/>
  <c r="AK615" i="4"/>
  <c r="AK616" i="4"/>
  <c r="AK617" i="4"/>
  <c r="AK618" i="4"/>
  <c r="AK619" i="4"/>
  <c r="AK620" i="4"/>
  <c r="AK621" i="4"/>
  <c r="AK622" i="4"/>
  <c r="AK623" i="4"/>
  <c r="AK624" i="4"/>
  <c r="AK625" i="4"/>
  <c r="AK626" i="4"/>
  <c r="AK627" i="4"/>
  <c r="AK628" i="4"/>
  <c r="AK629" i="4"/>
  <c r="AK630" i="4"/>
  <c r="AK631" i="4"/>
  <c r="AK632" i="4"/>
  <c r="AK633" i="4"/>
  <c r="AK634" i="4"/>
  <c r="AK635" i="4"/>
  <c r="AK636" i="4"/>
  <c r="AK637" i="4"/>
  <c r="AK638" i="4"/>
  <c r="AK639" i="4"/>
  <c r="AK640" i="4"/>
  <c r="AK641" i="4"/>
  <c r="AK642" i="4"/>
  <c r="AK643" i="4"/>
  <c r="AK644" i="4"/>
  <c r="AK645" i="4"/>
  <c r="AK646" i="4"/>
  <c r="AK647" i="4"/>
  <c r="AK648" i="4"/>
  <c r="AK649" i="4"/>
  <c r="AK650" i="4"/>
  <c r="AK651" i="4"/>
  <c r="AK652" i="4"/>
  <c r="AK653" i="4"/>
  <c r="AK654" i="4"/>
  <c r="AK655" i="4"/>
  <c r="AK656" i="4"/>
  <c r="AK657" i="4"/>
  <c r="AK658" i="4"/>
  <c r="AK659" i="4"/>
  <c r="AK660" i="4"/>
  <c r="AK661" i="4"/>
  <c r="AK662" i="4"/>
  <c r="AK663" i="4"/>
  <c r="AK664" i="4"/>
  <c r="AK665" i="4"/>
  <c r="AK666" i="4"/>
  <c r="AK667" i="4"/>
  <c r="AK668" i="4"/>
  <c r="AK669" i="4"/>
  <c r="AK670" i="4"/>
  <c r="AK671" i="4"/>
  <c r="AK672" i="4"/>
  <c r="AK673" i="4"/>
  <c r="AK674" i="4"/>
  <c r="AK675" i="4"/>
  <c r="AK676" i="4"/>
  <c r="AK677" i="4"/>
  <c r="AK678" i="4"/>
  <c r="AK679" i="4"/>
  <c r="AK680" i="4"/>
  <c r="AK681" i="4"/>
  <c r="AK682" i="4"/>
  <c r="AK683" i="4"/>
  <c r="AK684" i="4"/>
  <c r="AK685" i="4"/>
  <c r="AK686" i="4"/>
  <c r="AK687" i="4"/>
  <c r="AK688" i="4"/>
  <c r="AK689" i="4"/>
  <c r="AK690" i="4"/>
  <c r="AK691" i="4"/>
  <c r="AK692" i="4"/>
  <c r="AK693" i="4"/>
  <c r="AK694" i="4"/>
  <c r="AK695" i="4"/>
  <c r="AK696" i="4"/>
  <c r="AK697" i="4"/>
  <c r="AK698" i="4"/>
  <c r="AK699" i="4"/>
  <c r="AK700" i="4"/>
  <c r="AK701" i="4"/>
  <c r="AK702" i="4"/>
  <c r="AK703" i="4"/>
  <c r="AK704" i="4"/>
  <c r="AK705" i="4"/>
  <c r="AK706" i="4"/>
  <c r="AK707" i="4"/>
  <c r="AK708" i="4"/>
  <c r="AK709" i="4"/>
  <c r="AK710" i="4"/>
  <c r="AK711" i="4"/>
  <c r="AK712" i="4"/>
  <c r="AK713" i="4"/>
  <c r="AK714" i="4"/>
  <c r="AK715" i="4"/>
  <c r="AK716" i="4"/>
  <c r="AK717" i="4"/>
  <c r="AK718" i="4"/>
  <c r="AK719" i="4"/>
  <c r="AK720" i="4"/>
  <c r="AK721" i="4"/>
  <c r="AK722" i="4"/>
  <c r="AK723" i="4"/>
  <c r="AK724" i="4"/>
  <c r="AK725" i="4"/>
  <c r="AK726" i="4"/>
  <c r="AK727" i="4"/>
  <c r="AK728" i="4"/>
  <c r="AK729" i="4"/>
  <c r="AK730" i="4"/>
  <c r="AK731" i="4"/>
  <c r="AK732" i="4"/>
  <c r="AK733" i="4"/>
  <c r="AK734" i="4"/>
  <c r="AK735" i="4"/>
  <c r="AK736" i="4"/>
  <c r="AK737" i="4"/>
  <c r="AK738" i="4"/>
  <c r="AK739" i="4"/>
  <c r="AK740" i="4"/>
  <c r="AK741" i="4"/>
  <c r="AK742" i="4"/>
  <c r="AK743" i="4"/>
  <c r="AK744" i="4"/>
  <c r="AK745" i="4"/>
  <c r="AK746" i="4"/>
  <c r="AK747" i="4"/>
  <c r="AK748" i="4"/>
  <c r="AK749" i="4"/>
  <c r="AK750" i="4"/>
  <c r="AK751" i="4"/>
  <c r="AK752" i="4"/>
  <c r="AK753" i="4"/>
  <c r="AK754" i="4"/>
  <c r="AK755" i="4"/>
  <c r="AK756" i="4"/>
  <c r="AK757" i="4"/>
  <c r="AK758" i="4"/>
  <c r="AK759" i="4"/>
  <c r="AK760" i="4"/>
  <c r="AK761" i="4"/>
  <c r="AK762" i="4"/>
  <c r="AK763" i="4"/>
  <c r="AK764" i="4"/>
  <c r="AK765" i="4"/>
  <c r="AK766" i="4"/>
  <c r="AK767" i="4"/>
  <c r="AK768" i="4"/>
  <c r="AK769" i="4"/>
  <c r="AK770" i="4"/>
  <c r="AK771" i="4"/>
  <c r="AK772" i="4"/>
  <c r="AK773" i="4"/>
  <c r="AK774" i="4"/>
  <c r="AK775" i="4"/>
  <c r="AK776" i="4"/>
  <c r="AK777" i="4"/>
  <c r="AK778" i="4"/>
  <c r="AK779" i="4"/>
  <c r="AK780" i="4"/>
  <c r="AK781" i="4"/>
  <c r="AK782" i="4"/>
  <c r="AK783" i="4"/>
  <c r="AK784" i="4"/>
  <c r="AK785" i="4"/>
  <c r="AK786" i="4"/>
  <c r="AK787" i="4"/>
  <c r="AK788" i="4"/>
  <c r="AK789" i="4"/>
  <c r="AK790" i="4"/>
  <c r="AK791" i="4"/>
  <c r="AK792" i="4"/>
  <c r="AK793" i="4"/>
  <c r="AK794" i="4"/>
  <c r="AK795" i="4"/>
  <c r="AK796" i="4"/>
  <c r="AK797" i="4"/>
  <c r="AK798" i="4"/>
  <c r="AK799" i="4"/>
  <c r="AK800" i="4"/>
  <c r="AK801" i="4"/>
  <c r="AK802" i="4"/>
  <c r="AK803" i="4"/>
  <c r="AK804" i="4"/>
  <c r="AK805" i="4"/>
  <c r="AK806" i="4"/>
  <c r="AK807" i="4"/>
  <c r="AK808" i="4"/>
  <c r="AK809" i="4"/>
  <c r="AK810" i="4"/>
  <c r="AK811" i="4"/>
  <c r="AK812" i="4"/>
  <c r="AK813" i="4"/>
  <c r="AK814" i="4"/>
  <c r="AK815" i="4"/>
  <c r="AK816" i="4"/>
  <c r="AK817" i="4"/>
  <c r="AK818" i="4"/>
  <c r="AK819" i="4"/>
  <c r="AK820" i="4"/>
  <c r="AK821" i="4"/>
  <c r="AK822" i="4"/>
  <c r="AK823" i="4"/>
  <c r="AK824" i="4"/>
  <c r="AK825" i="4"/>
  <c r="AK826" i="4"/>
  <c r="AK827" i="4"/>
  <c r="AK828" i="4"/>
  <c r="AK829" i="4"/>
  <c r="AK830" i="4"/>
  <c r="AK831" i="4"/>
  <c r="AK832" i="4"/>
  <c r="AK833" i="4"/>
  <c r="AK834" i="4"/>
  <c r="AK835" i="4"/>
  <c r="AK836" i="4"/>
  <c r="AK837" i="4"/>
  <c r="AK838" i="4"/>
  <c r="AK839" i="4"/>
  <c r="AK840" i="4"/>
  <c r="AK841" i="4"/>
  <c r="AK842" i="4"/>
  <c r="AK843" i="4"/>
  <c r="AK844" i="4"/>
  <c r="AK845" i="4"/>
  <c r="AK846" i="4"/>
  <c r="AK847" i="4"/>
  <c r="AK848" i="4"/>
  <c r="AK849" i="4"/>
  <c r="AK850" i="4"/>
  <c r="AK851" i="4"/>
  <c r="AK852" i="4"/>
  <c r="AK853" i="4"/>
  <c r="AK854" i="4"/>
  <c r="AK855" i="4"/>
  <c r="AK856" i="4"/>
  <c r="AK857" i="4"/>
  <c r="AK858" i="4"/>
  <c r="AK859" i="4"/>
  <c r="AK860" i="4"/>
  <c r="AK861" i="4"/>
  <c r="AK862" i="4"/>
  <c r="AK863" i="4"/>
  <c r="AK864" i="4"/>
  <c r="AK865" i="4"/>
  <c r="AK866" i="4"/>
  <c r="AK867" i="4"/>
  <c r="AK868" i="4"/>
  <c r="AK869" i="4"/>
  <c r="AK870" i="4"/>
  <c r="AK871" i="4"/>
  <c r="AK872" i="4"/>
  <c r="AK873" i="4"/>
  <c r="AK874" i="4"/>
  <c r="AK875" i="4"/>
  <c r="AK876" i="4"/>
  <c r="AK877" i="4"/>
  <c r="AK878" i="4"/>
  <c r="AK879" i="4"/>
  <c r="AK880" i="4"/>
  <c r="AK881" i="4"/>
  <c r="AK882" i="4"/>
  <c r="AK883" i="4"/>
  <c r="AK884" i="4"/>
  <c r="AK885" i="4"/>
  <c r="AK886" i="4"/>
  <c r="AK887" i="4"/>
  <c r="AK888" i="4"/>
  <c r="AK889" i="4"/>
  <c r="AK890" i="4"/>
  <c r="AK891" i="4"/>
  <c r="AK892" i="4"/>
  <c r="AK893" i="4"/>
  <c r="AK894" i="4"/>
  <c r="AK895" i="4"/>
  <c r="AK896" i="4"/>
  <c r="AK897" i="4"/>
  <c r="AK898" i="4"/>
  <c r="AK899" i="4"/>
  <c r="AK900" i="4"/>
  <c r="AK901" i="4"/>
  <c r="AK902" i="4"/>
  <c r="AK903" i="4"/>
  <c r="AK904" i="4"/>
  <c r="AK905" i="4"/>
  <c r="AK906" i="4"/>
  <c r="AK907" i="4"/>
  <c r="AK908" i="4"/>
  <c r="AK909" i="4"/>
  <c r="AK910" i="4"/>
  <c r="AK911" i="4"/>
  <c r="AK912" i="4"/>
  <c r="AK913" i="4"/>
  <c r="AK914" i="4"/>
  <c r="AK915" i="4"/>
  <c r="AK916" i="4"/>
  <c r="AK917" i="4"/>
  <c r="AK918" i="4"/>
  <c r="AK919" i="4"/>
  <c r="AK920" i="4"/>
  <c r="AK921" i="4"/>
  <c r="AK922" i="4"/>
  <c r="AK923" i="4"/>
  <c r="AK924" i="4"/>
  <c r="AK925" i="4"/>
  <c r="AK926" i="4"/>
  <c r="AK927" i="4"/>
  <c r="AK928" i="4"/>
  <c r="AK929" i="4"/>
  <c r="AK930" i="4"/>
  <c r="AK931" i="4"/>
  <c r="AK932" i="4"/>
  <c r="AK933" i="4"/>
  <c r="AK934" i="4"/>
  <c r="AK935" i="4"/>
  <c r="AK936" i="4"/>
  <c r="AK937" i="4"/>
  <c r="AK938" i="4"/>
  <c r="AK939" i="4"/>
  <c r="AK940" i="4"/>
  <c r="AK941" i="4"/>
  <c r="AK942" i="4"/>
  <c r="AK943" i="4"/>
  <c r="AK944" i="4"/>
  <c r="AK945" i="4"/>
  <c r="AK946" i="4"/>
  <c r="AK947" i="4"/>
  <c r="AK948" i="4"/>
  <c r="AK949" i="4"/>
  <c r="AK950" i="4"/>
  <c r="AK951" i="4"/>
  <c r="AK952" i="4"/>
  <c r="AK953" i="4"/>
  <c r="AK954" i="4"/>
  <c r="AK955" i="4"/>
  <c r="AK956" i="4"/>
  <c r="AK957" i="4"/>
  <c r="AK958" i="4"/>
  <c r="AK959" i="4"/>
  <c r="AK960" i="4"/>
  <c r="AK961" i="4"/>
  <c r="AK962" i="4"/>
  <c r="AK963" i="4"/>
  <c r="AK964" i="4"/>
  <c r="AK965" i="4"/>
  <c r="AK966" i="4"/>
  <c r="AK967" i="4"/>
  <c r="AK968" i="4"/>
  <c r="AK969" i="4"/>
  <c r="AK970" i="4"/>
  <c r="AK971" i="4"/>
  <c r="AK972" i="4"/>
  <c r="AK973" i="4"/>
  <c r="AK974" i="4"/>
  <c r="AK975" i="4"/>
  <c r="AK976" i="4"/>
  <c r="AK977" i="4"/>
  <c r="AK978" i="4"/>
  <c r="AK979" i="4"/>
  <c r="AK980" i="4"/>
  <c r="AK981" i="4"/>
  <c r="AK982" i="4"/>
  <c r="AK983" i="4"/>
  <c r="AK984" i="4"/>
  <c r="AK985" i="4"/>
  <c r="AK986" i="4"/>
  <c r="AK987" i="4"/>
  <c r="AK988" i="4"/>
  <c r="AK989" i="4"/>
  <c r="AK990" i="4"/>
  <c r="AK991" i="4"/>
  <c r="AK992" i="4"/>
  <c r="AK993" i="4"/>
  <c r="AK994" i="4"/>
  <c r="AK995" i="4"/>
  <c r="AK996" i="4"/>
  <c r="AK997" i="4"/>
  <c r="AK998" i="4"/>
  <c r="AK999" i="4"/>
  <c r="AK1000" i="4"/>
  <c r="AK1001" i="4"/>
  <c r="AK1002" i="4"/>
  <c r="AK1003" i="4"/>
  <c r="AK1004" i="4"/>
  <c r="AK1005" i="4"/>
  <c r="AK1006" i="4"/>
  <c r="AK1007" i="4"/>
  <c r="F33" i="10"/>
  <c r="AL8" i="4"/>
  <c r="AL9" i="4"/>
  <c r="AL10" i="4"/>
  <c r="AL11" i="4"/>
  <c r="AL12" i="4"/>
  <c r="AL13" i="4"/>
  <c r="AL14" i="4"/>
  <c r="AL15" i="4"/>
  <c r="AL16" i="4"/>
  <c r="AL17" i="4"/>
  <c r="AL18" i="4"/>
  <c r="AL19" i="4"/>
  <c r="AL20" i="4"/>
  <c r="AL21" i="4"/>
  <c r="AL22" i="4"/>
  <c r="AL23" i="4"/>
  <c r="AL24" i="4"/>
  <c r="AL25" i="4"/>
  <c r="AL26" i="4"/>
  <c r="AL27" i="4"/>
  <c r="AL28" i="4"/>
  <c r="AL29" i="4"/>
  <c r="AL30" i="4"/>
  <c r="AL31" i="4"/>
  <c r="AL32" i="4"/>
  <c r="AL33" i="4"/>
  <c r="AL34" i="4"/>
  <c r="AL35" i="4"/>
  <c r="AL36" i="4"/>
  <c r="AL37" i="4"/>
  <c r="AL38" i="4"/>
  <c r="AL39" i="4"/>
  <c r="AL40" i="4"/>
  <c r="AL41" i="4"/>
  <c r="AL42" i="4"/>
  <c r="AL43" i="4"/>
  <c r="AL44" i="4"/>
  <c r="AL45" i="4"/>
  <c r="AL46" i="4"/>
  <c r="AL47" i="4"/>
  <c r="AL48" i="4"/>
  <c r="AL49" i="4"/>
  <c r="AL50" i="4"/>
  <c r="AL51" i="4"/>
  <c r="AL52" i="4"/>
  <c r="AL53" i="4"/>
  <c r="AL54" i="4"/>
  <c r="AL55" i="4"/>
  <c r="AL56" i="4"/>
  <c r="AL57" i="4"/>
  <c r="AL58" i="4"/>
  <c r="AL59" i="4"/>
  <c r="AL60" i="4"/>
  <c r="AL61" i="4"/>
  <c r="AL62" i="4"/>
  <c r="AL63" i="4"/>
  <c r="AL64" i="4"/>
  <c r="AL65" i="4"/>
  <c r="AL66" i="4"/>
  <c r="AL67" i="4"/>
  <c r="AL68" i="4"/>
  <c r="AL69" i="4"/>
  <c r="AL70" i="4"/>
  <c r="AL71" i="4"/>
  <c r="AL72" i="4"/>
  <c r="AL73" i="4"/>
  <c r="AL74" i="4"/>
  <c r="AL75" i="4"/>
  <c r="AL76" i="4"/>
  <c r="AL77" i="4"/>
  <c r="AL78" i="4"/>
  <c r="AL79" i="4"/>
  <c r="AL80" i="4"/>
  <c r="AL81" i="4"/>
  <c r="AL82" i="4"/>
  <c r="AL83" i="4"/>
  <c r="AL84" i="4"/>
  <c r="AL85" i="4"/>
  <c r="AL86" i="4"/>
  <c r="AL87" i="4"/>
  <c r="AL88" i="4"/>
  <c r="AL89" i="4"/>
  <c r="AL90" i="4"/>
  <c r="AL91" i="4"/>
  <c r="AL92" i="4"/>
  <c r="AL93" i="4"/>
  <c r="AL94" i="4"/>
  <c r="AL95" i="4"/>
  <c r="AL96" i="4"/>
  <c r="AL97" i="4"/>
  <c r="AL98" i="4"/>
  <c r="AL99" i="4"/>
  <c r="AL100" i="4"/>
  <c r="AL101" i="4"/>
  <c r="AL102" i="4"/>
  <c r="AL103" i="4"/>
  <c r="AL104" i="4"/>
  <c r="AL105" i="4"/>
  <c r="AL106" i="4"/>
  <c r="AL107" i="4"/>
  <c r="AL108" i="4"/>
  <c r="AL109" i="4"/>
  <c r="AL110" i="4"/>
  <c r="AL111" i="4"/>
  <c r="AL112" i="4"/>
  <c r="AL113" i="4"/>
  <c r="AL114" i="4"/>
  <c r="AL115" i="4"/>
  <c r="AL116" i="4"/>
  <c r="AL117" i="4"/>
  <c r="AL118" i="4"/>
  <c r="AL119" i="4"/>
  <c r="AL120" i="4"/>
  <c r="AL121" i="4"/>
  <c r="AL122" i="4"/>
  <c r="AL123" i="4"/>
  <c r="AL124" i="4"/>
  <c r="AL125" i="4"/>
  <c r="AL126" i="4"/>
  <c r="AL127" i="4"/>
  <c r="AL128" i="4"/>
  <c r="AL129" i="4"/>
  <c r="AL130" i="4"/>
  <c r="AL131" i="4"/>
  <c r="AL132" i="4"/>
  <c r="AL133" i="4"/>
  <c r="AL134" i="4"/>
  <c r="AL135" i="4"/>
  <c r="AL136" i="4"/>
  <c r="AL137" i="4"/>
  <c r="AL138" i="4"/>
  <c r="AL139" i="4"/>
  <c r="AL140" i="4"/>
  <c r="AL141" i="4"/>
  <c r="AL142" i="4"/>
  <c r="AL143" i="4"/>
  <c r="AL144" i="4"/>
  <c r="AL145" i="4"/>
  <c r="AL146" i="4"/>
  <c r="AL147" i="4"/>
  <c r="AL148" i="4"/>
  <c r="AL149" i="4"/>
  <c r="AL150" i="4"/>
  <c r="AL151" i="4"/>
  <c r="AL152" i="4"/>
  <c r="AL153" i="4"/>
  <c r="AL154" i="4"/>
  <c r="AL155" i="4"/>
  <c r="AL156" i="4"/>
  <c r="AL157" i="4"/>
  <c r="AL158" i="4"/>
  <c r="AL159" i="4"/>
  <c r="AL160" i="4"/>
  <c r="AL161" i="4"/>
  <c r="AL162" i="4"/>
  <c r="AL163" i="4"/>
  <c r="AL164" i="4"/>
  <c r="AL165" i="4"/>
  <c r="AL166" i="4"/>
  <c r="AL167" i="4"/>
  <c r="AL168" i="4"/>
  <c r="AL169" i="4"/>
  <c r="AL170" i="4"/>
  <c r="AL171" i="4"/>
  <c r="AL172" i="4"/>
  <c r="AL173" i="4"/>
  <c r="AL174" i="4"/>
  <c r="AL175" i="4"/>
  <c r="AL176" i="4"/>
  <c r="AL177" i="4"/>
  <c r="AL178" i="4"/>
  <c r="AL179" i="4"/>
  <c r="AL180" i="4"/>
  <c r="AL181" i="4"/>
  <c r="AL182" i="4"/>
  <c r="AL183" i="4"/>
  <c r="AL184" i="4"/>
  <c r="AL185" i="4"/>
  <c r="AL186" i="4"/>
  <c r="AL187" i="4"/>
  <c r="AL188" i="4"/>
  <c r="AL189" i="4"/>
  <c r="AL190" i="4"/>
  <c r="AL191" i="4"/>
  <c r="AL192" i="4"/>
  <c r="AL193" i="4"/>
  <c r="AL194" i="4"/>
  <c r="AL195" i="4"/>
  <c r="AL196" i="4"/>
  <c r="AL197" i="4"/>
  <c r="AL198" i="4"/>
  <c r="AL199" i="4"/>
  <c r="AL200" i="4"/>
  <c r="AL201" i="4"/>
  <c r="AL202" i="4"/>
  <c r="AL203" i="4"/>
  <c r="AL204" i="4"/>
  <c r="AL205" i="4"/>
  <c r="AL206" i="4"/>
  <c r="AL207" i="4"/>
  <c r="AL208" i="4"/>
  <c r="AL209" i="4"/>
  <c r="AL210" i="4"/>
  <c r="AL211" i="4"/>
  <c r="AL212" i="4"/>
  <c r="AL213" i="4"/>
  <c r="AL214" i="4"/>
  <c r="AL215" i="4"/>
  <c r="AL216" i="4"/>
  <c r="AL217" i="4"/>
  <c r="AL218" i="4"/>
  <c r="AL219" i="4"/>
  <c r="AL220" i="4"/>
  <c r="AL221" i="4"/>
  <c r="AL222" i="4"/>
  <c r="AL223" i="4"/>
  <c r="AL224" i="4"/>
  <c r="AL225" i="4"/>
  <c r="AL226" i="4"/>
  <c r="AL227" i="4"/>
  <c r="AL228" i="4"/>
  <c r="AL229" i="4"/>
  <c r="AL230" i="4"/>
  <c r="AL231" i="4"/>
  <c r="AL232" i="4"/>
  <c r="AL233" i="4"/>
  <c r="AL234" i="4"/>
  <c r="AL235" i="4"/>
  <c r="AL236" i="4"/>
  <c r="AL237" i="4"/>
  <c r="AL238" i="4"/>
  <c r="AL239" i="4"/>
  <c r="AL240" i="4"/>
  <c r="AL241" i="4"/>
  <c r="AL242" i="4"/>
  <c r="AL243" i="4"/>
  <c r="AL244" i="4"/>
  <c r="AL245" i="4"/>
  <c r="AL246" i="4"/>
  <c r="AL247" i="4"/>
  <c r="AL248" i="4"/>
  <c r="AL249" i="4"/>
  <c r="AL250" i="4"/>
  <c r="AL251" i="4"/>
  <c r="AL252" i="4"/>
  <c r="AL253" i="4"/>
  <c r="AL254" i="4"/>
  <c r="AL255" i="4"/>
  <c r="AL256" i="4"/>
  <c r="AL257" i="4"/>
  <c r="AL258" i="4"/>
  <c r="AL259" i="4"/>
  <c r="AL260" i="4"/>
  <c r="AL261" i="4"/>
  <c r="AL262" i="4"/>
  <c r="AL263" i="4"/>
  <c r="AL264" i="4"/>
  <c r="AL265" i="4"/>
  <c r="AL266" i="4"/>
  <c r="AL267" i="4"/>
  <c r="AL268" i="4"/>
  <c r="AL269" i="4"/>
  <c r="AL270" i="4"/>
  <c r="AL271" i="4"/>
  <c r="AL272" i="4"/>
  <c r="AL273" i="4"/>
  <c r="AL274" i="4"/>
  <c r="AL275" i="4"/>
  <c r="AL276" i="4"/>
  <c r="AL277" i="4"/>
  <c r="AL278" i="4"/>
  <c r="AL279" i="4"/>
  <c r="AL280" i="4"/>
  <c r="AL281" i="4"/>
  <c r="AL282" i="4"/>
  <c r="AL283" i="4"/>
  <c r="AL284" i="4"/>
  <c r="AL285" i="4"/>
  <c r="AL286" i="4"/>
  <c r="AL287" i="4"/>
  <c r="AL288" i="4"/>
  <c r="AL289" i="4"/>
  <c r="AL290" i="4"/>
  <c r="AL291" i="4"/>
  <c r="AL292" i="4"/>
  <c r="AL293" i="4"/>
  <c r="AL294" i="4"/>
  <c r="AL295" i="4"/>
  <c r="AL296" i="4"/>
  <c r="AL297" i="4"/>
  <c r="AL298" i="4"/>
  <c r="AL299" i="4"/>
  <c r="AL300" i="4"/>
  <c r="AL301" i="4"/>
  <c r="AL302" i="4"/>
  <c r="AL303" i="4"/>
  <c r="AL304" i="4"/>
  <c r="AL305" i="4"/>
  <c r="AL306" i="4"/>
  <c r="AL307" i="4"/>
  <c r="AL308" i="4"/>
  <c r="AL309" i="4"/>
  <c r="AL310" i="4"/>
  <c r="AL311" i="4"/>
  <c r="AL312" i="4"/>
  <c r="AL313" i="4"/>
  <c r="AL314" i="4"/>
  <c r="AL315" i="4"/>
  <c r="AL316" i="4"/>
  <c r="AL317" i="4"/>
  <c r="AL318" i="4"/>
  <c r="AL319" i="4"/>
  <c r="AL320" i="4"/>
  <c r="AL321" i="4"/>
  <c r="AL322" i="4"/>
  <c r="AL323" i="4"/>
  <c r="AL324" i="4"/>
  <c r="AL325" i="4"/>
  <c r="AL326" i="4"/>
  <c r="AL327" i="4"/>
  <c r="AL328" i="4"/>
  <c r="AL329" i="4"/>
  <c r="AL330" i="4"/>
  <c r="AL331" i="4"/>
  <c r="AL332" i="4"/>
  <c r="AL333" i="4"/>
  <c r="AL334" i="4"/>
  <c r="AL335" i="4"/>
  <c r="AL336" i="4"/>
  <c r="AL337" i="4"/>
  <c r="AL338" i="4"/>
  <c r="AL339" i="4"/>
  <c r="AL340" i="4"/>
  <c r="AL341" i="4"/>
  <c r="AL342" i="4"/>
  <c r="AL343" i="4"/>
  <c r="AL344" i="4"/>
  <c r="AL345" i="4"/>
  <c r="AL346" i="4"/>
  <c r="AL347" i="4"/>
  <c r="AL348" i="4"/>
  <c r="AL349" i="4"/>
  <c r="AL350" i="4"/>
  <c r="AL351" i="4"/>
  <c r="AL352" i="4"/>
  <c r="AL353" i="4"/>
  <c r="AL354" i="4"/>
  <c r="AL355" i="4"/>
  <c r="AL356" i="4"/>
  <c r="AL357" i="4"/>
  <c r="AL358" i="4"/>
  <c r="AL359" i="4"/>
  <c r="AL360" i="4"/>
  <c r="AL361" i="4"/>
  <c r="AL362" i="4"/>
  <c r="AL363" i="4"/>
  <c r="AL364" i="4"/>
  <c r="AL365" i="4"/>
  <c r="AL366" i="4"/>
  <c r="AL367" i="4"/>
  <c r="AL368" i="4"/>
  <c r="AL369" i="4"/>
  <c r="AL370" i="4"/>
  <c r="AL371" i="4"/>
  <c r="AL372" i="4"/>
  <c r="AL373" i="4"/>
  <c r="AL374" i="4"/>
  <c r="AL375" i="4"/>
  <c r="AL376" i="4"/>
  <c r="AL377" i="4"/>
  <c r="AL378" i="4"/>
  <c r="AL379" i="4"/>
  <c r="AL380" i="4"/>
  <c r="AL381" i="4"/>
  <c r="AL382" i="4"/>
  <c r="AL383" i="4"/>
  <c r="AL384" i="4"/>
  <c r="AL385" i="4"/>
  <c r="AL386" i="4"/>
  <c r="AL387" i="4"/>
  <c r="AL388" i="4"/>
  <c r="AL389" i="4"/>
  <c r="AL390" i="4"/>
  <c r="AL391" i="4"/>
  <c r="AL392" i="4"/>
  <c r="AL393" i="4"/>
  <c r="AL394" i="4"/>
  <c r="AL395" i="4"/>
  <c r="AL396" i="4"/>
  <c r="AL397" i="4"/>
  <c r="AL398" i="4"/>
  <c r="AL399" i="4"/>
  <c r="AL400" i="4"/>
  <c r="AL401" i="4"/>
  <c r="AL402" i="4"/>
  <c r="AL403" i="4"/>
  <c r="AL404" i="4"/>
  <c r="AL405" i="4"/>
  <c r="AL406" i="4"/>
  <c r="AL407" i="4"/>
  <c r="AL408" i="4"/>
  <c r="AL409" i="4"/>
  <c r="AL410" i="4"/>
  <c r="AL411" i="4"/>
  <c r="AL412" i="4"/>
  <c r="AL413" i="4"/>
  <c r="AL414" i="4"/>
  <c r="AL415" i="4"/>
  <c r="AL416" i="4"/>
  <c r="AL417" i="4"/>
  <c r="AL418" i="4"/>
  <c r="AL419" i="4"/>
  <c r="AL420" i="4"/>
  <c r="AL421" i="4"/>
  <c r="AL422" i="4"/>
  <c r="AL423" i="4"/>
  <c r="AL424" i="4"/>
  <c r="AL425" i="4"/>
  <c r="AL426" i="4"/>
  <c r="AL427" i="4"/>
  <c r="AL428" i="4"/>
  <c r="AL429" i="4"/>
  <c r="AL430" i="4"/>
  <c r="AL431" i="4"/>
  <c r="AL432" i="4"/>
  <c r="AL433" i="4"/>
  <c r="AL434" i="4"/>
  <c r="AL435" i="4"/>
  <c r="AL436" i="4"/>
  <c r="AL437" i="4"/>
  <c r="AL438" i="4"/>
  <c r="AL439" i="4"/>
  <c r="AL440" i="4"/>
  <c r="AL441" i="4"/>
  <c r="AL442" i="4"/>
  <c r="AL443" i="4"/>
  <c r="AL444" i="4"/>
  <c r="AL445" i="4"/>
  <c r="AL446" i="4"/>
  <c r="AL447" i="4"/>
  <c r="AL448" i="4"/>
  <c r="AL449" i="4"/>
  <c r="AL450" i="4"/>
  <c r="AL451" i="4"/>
  <c r="AL452" i="4"/>
  <c r="AL453" i="4"/>
  <c r="AL454" i="4"/>
  <c r="AL455" i="4"/>
  <c r="AL456" i="4"/>
  <c r="AL457" i="4"/>
  <c r="AL458" i="4"/>
  <c r="AL459" i="4"/>
  <c r="AL460" i="4"/>
  <c r="AL461" i="4"/>
  <c r="AL462" i="4"/>
  <c r="AL463" i="4"/>
  <c r="AL464" i="4"/>
  <c r="AL465" i="4"/>
  <c r="AL466" i="4"/>
  <c r="AL467" i="4"/>
  <c r="AL468" i="4"/>
  <c r="AL469" i="4"/>
  <c r="AL470" i="4"/>
  <c r="AL471" i="4"/>
  <c r="AL472" i="4"/>
  <c r="AL473" i="4"/>
  <c r="AL474" i="4"/>
  <c r="AL475" i="4"/>
  <c r="AL476" i="4"/>
  <c r="AL477" i="4"/>
  <c r="AL478" i="4"/>
  <c r="AL479" i="4"/>
  <c r="AL480" i="4"/>
  <c r="AL481" i="4"/>
  <c r="AL482" i="4"/>
  <c r="AL483" i="4"/>
  <c r="AL484" i="4"/>
  <c r="AL485" i="4"/>
  <c r="AL486" i="4"/>
  <c r="AL487" i="4"/>
  <c r="AL488" i="4"/>
  <c r="AL489" i="4"/>
  <c r="AL490" i="4"/>
  <c r="AL491" i="4"/>
  <c r="AL492" i="4"/>
  <c r="AL493" i="4"/>
  <c r="AL494" i="4"/>
  <c r="AL495" i="4"/>
  <c r="AL496" i="4"/>
  <c r="AL497" i="4"/>
  <c r="AL498" i="4"/>
  <c r="AL499" i="4"/>
  <c r="AL500" i="4"/>
  <c r="AL501" i="4"/>
  <c r="AL502" i="4"/>
  <c r="AL503" i="4"/>
  <c r="AL504" i="4"/>
  <c r="AL505" i="4"/>
  <c r="AL506" i="4"/>
  <c r="AL507" i="4"/>
  <c r="AL508" i="4"/>
  <c r="AL509" i="4"/>
  <c r="AL510" i="4"/>
  <c r="AL511" i="4"/>
  <c r="AL512" i="4"/>
  <c r="AL513" i="4"/>
  <c r="AL514" i="4"/>
  <c r="AL515" i="4"/>
  <c r="AL516" i="4"/>
  <c r="AL517" i="4"/>
  <c r="AL518" i="4"/>
  <c r="AL519" i="4"/>
  <c r="AL520" i="4"/>
  <c r="AL521" i="4"/>
  <c r="AL522" i="4"/>
  <c r="AL523" i="4"/>
  <c r="AL524" i="4"/>
  <c r="AL525" i="4"/>
  <c r="AL526" i="4"/>
  <c r="AL527" i="4"/>
  <c r="AL528" i="4"/>
  <c r="AL529" i="4"/>
  <c r="AL530" i="4"/>
  <c r="AL531" i="4"/>
  <c r="AL532" i="4"/>
  <c r="AL533" i="4"/>
  <c r="AL534" i="4"/>
  <c r="AL535" i="4"/>
  <c r="AL536" i="4"/>
  <c r="AL537" i="4"/>
  <c r="AL538" i="4"/>
  <c r="AL539" i="4"/>
  <c r="AL540" i="4"/>
  <c r="AL541" i="4"/>
  <c r="AL542" i="4"/>
  <c r="AL543" i="4"/>
  <c r="AL544" i="4"/>
  <c r="AL545" i="4"/>
  <c r="AL546" i="4"/>
  <c r="AL547" i="4"/>
  <c r="AL548" i="4"/>
  <c r="AL549" i="4"/>
  <c r="AL550" i="4"/>
  <c r="AL551" i="4"/>
  <c r="AL552" i="4"/>
  <c r="AL553" i="4"/>
  <c r="AL554" i="4"/>
  <c r="AL555" i="4"/>
  <c r="AL556" i="4"/>
  <c r="AL557" i="4"/>
  <c r="AL558" i="4"/>
  <c r="AL559" i="4"/>
  <c r="AL560" i="4"/>
  <c r="AL561" i="4"/>
  <c r="AL562" i="4"/>
  <c r="AL563" i="4"/>
  <c r="AL564" i="4"/>
  <c r="AL565" i="4"/>
  <c r="AL566" i="4"/>
  <c r="AL567" i="4"/>
  <c r="AL568" i="4"/>
  <c r="AL569" i="4"/>
  <c r="AL570" i="4"/>
  <c r="AL571" i="4"/>
  <c r="AL572" i="4"/>
  <c r="AL573" i="4"/>
  <c r="AL574" i="4"/>
  <c r="AL575" i="4"/>
  <c r="AL576" i="4"/>
  <c r="AL577" i="4"/>
  <c r="AL578" i="4"/>
  <c r="AL579" i="4"/>
  <c r="AL580" i="4"/>
  <c r="AL581" i="4"/>
  <c r="AL582" i="4"/>
  <c r="AL583" i="4"/>
  <c r="AL584" i="4"/>
  <c r="AL585" i="4"/>
  <c r="AL586" i="4"/>
  <c r="AL587" i="4"/>
  <c r="AL588" i="4"/>
  <c r="AL589" i="4"/>
  <c r="AL590" i="4"/>
  <c r="AL591" i="4"/>
  <c r="AL592" i="4"/>
  <c r="AL593" i="4"/>
  <c r="AL594" i="4"/>
  <c r="AL595" i="4"/>
  <c r="AL596" i="4"/>
  <c r="AL597" i="4"/>
  <c r="AL598" i="4"/>
  <c r="AL599" i="4"/>
  <c r="AL600" i="4"/>
  <c r="AL601" i="4"/>
  <c r="AL602" i="4"/>
  <c r="AL603" i="4"/>
  <c r="AL604" i="4"/>
  <c r="AL605" i="4"/>
  <c r="AL606" i="4"/>
  <c r="AL607" i="4"/>
  <c r="AL608" i="4"/>
  <c r="AL609" i="4"/>
  <c r="AL610" i="4"/>
  <c r="AL611" i="4"/>
  <c r="AL612" i="4"/>
  <c r="AL613" i="4"/>
  <c r="AL614" i="4"/>
  <c r="AL615" i="4"/>
  <c r="AL616" i="4"/>
  <c r="AL617" i="4"/>
  <c r="AL618" i="4"/>
  <c r="AL619" i="4"/>
  <c r="AL620" i="4"/>
  <c r="AL621" i="4"/>
  <c r="AL622" i="4"/>
  <c r="AL623" i="4"/>
  <c r="AL624" i="4"/>
  <c r="AL625" i="4"/>
  <c r="AL626" i="4"/>
  <c r="AL627" i="4"/>
  <c r="AL628" i="4"/>
  <c r="AL629" i="4"/>
  <c r="AL630" i="4"/>
  <c r="AL631" i="4"/>
  <c r="AL632" i="4"/>
  <c r="AL633" i="4"/>
  <c r="AL634" i="4"/>
  <c r="AL635" i="4"/>
  <c r="AL636" i="4"/>
  <c r="AL637" i="4"/>
  <c r="AL638" i="4"/>
  <c r="AL639" i="4"/>
  <c r="AL640" i="4"/>
  <c r="AL641" i="4"/>
  <c r="AL642" i="4"/>
  <c r="AL643" i="4"/>
  <c r="AL644" i="4"/>
  <c r="AL645" i="4"/>
  <c r="AL646" i="4"/>
  <c r="AL647" i="4"/>
  <c r="AL648" i="4"/>
  <c r="AL649" i="4"/>
  <c r="AL650" i="4"/>
  <c r="AL651" i="4"/>
  <c r="AL652" i="4"/>
  <c r="AL653" i="4"/>
  <c r="AL654" i="4"/>
  <c r="AL655" i="4"/>
  <c r="AL656" i="4"/>
  <c r="AL657" i="4"/>
  <c r="AL658" i="4"/>
  <c r="AL659" i="4"/>
  <c r="AL660" i="4"/>
  <c r="AL661" i="4"/>
  <c r="AL662" i="4"/>
  <c r="AL663" i="4"/>
  <c r="AL664" i="4"/>
  <c r="AL665" i="4"/>
  <c r="AL666" i="4"/>
  <c r="AL667" i="4"/>
  <c r="AL668" i="4"/>
  <c r="AL669" i="4"/>
  <c r="AL670" i="4"/>
  <c r="AL671" i="4"/>
  <c r="AL672" i="4"/>
  <c r="AL673" i="4"/>
  <c r="AL674" i="4"/>
  <c r="AL675" i="4"/>
  <c r="AL676" i="4"/>
  <c r="AL677" i="4"/>
  <c r="AL678" i="4"/>
  <c r="AL679" i="4"/>
  <c r="AL680" i="4"/>
  <c r="AL681" i="4"/>
  <c r="AL682" i="4"/>
  <c r="AL683" i="4"/>
  <c r="AL684" i="4"/>
  <c r="AL685" i="4"/>
  <c r="AL686" i="4"/>
  <c r="AL687" i="4"/>
  <c r="AL688" i="4"/>
  <c r="AL689" i="4"/>
  <c r="AL690" i="4"/>
  <c r="AL691" i="4"/>
  <c r="AL692" i="4"/>
  <c r="AL693" i="4"/>
  <c r="AL694" i="4"/>
  <c r="AL695" i="4"/>
  <c r="AL696" i="4"/>
  <c r="AL697" i="4"/>
  <c r="AL698" i="4"/>
  <c r="AL699" i="4"/>
  <c r="AL700" i="4"/>
  <c r="AL701" i="4"/>
  <c r="AL702" i="4"/>
  <c r="AL703" i="4"/>
  <c r="AL704" i="4"/>
  <c r="AL705" i="4"/>
  <c r="AL706" i="4"/>
  <c r="AL707" i="4"/>
  <c r="AL708" i="4"/>
  <c r="AL709" i="4"/>
  <c r="AL710" i="4"/>
  <c r="AL711" i="4"/>
  <c r="AL712" i="4"/>
  <c r="AL713" i="4"/>
  <c r="AL714" i="4"/>
  <c r="AL715" i="4"/>
  <c r="AL716" i="4"/>
  <c r="AL717" i="4"/>
  <c r="AL718" i="4"/>
  <c r="AL719" i="4"/>
  <c r="AL720" i="4"/>
  <c r="AL721" i="4"/>
  <c r="AL722" i="4"/>
  <c r="AL723" i="4"/>
  <c r="AL724" i="4"/>
  <c r="AL725" i="4"/>
  <c r="AL726" i="4"/>
  <c r="AL727" i="4"/>
  <c r="AL728" i="4"/>
  <c r="AL729" i="4"/>
  <c r="AL730" i="4"/>
  <c r="AL731" i="4"/>
  <c r="AL732" i="4"/>
  <c r="AL733" i="4"/>
  <c r="AL734" i="4"/>
  <c r="AL735" i="4"/>
  <c r="AL736" i="4"/>
  <c r="AL737" i="4"/>
  <c r="AL738" i="4"/>
  <c r="AL739" i="4"/>
  <c r="AL740" i="4"/>
  <c r="AL741" i="4"/>
  <c r="AL742" i="4"/>
  <c r="AL743" i="4"/>
  <c r="AL744" i="4"/>
  <c r="AL745" i="4"/>
  <c r="AL746" i="4"/>
  <c r="AL747" i="4"/>
  <c r="AL748" i="4"/>
  <c r="AL749" i="4"/>
  <c r="AL750" i="4"/>
  <c r="AL751" i="4"/>
  <c r="AL752" i="4"/>
  <c r="AL753" i="4"/>
  <c r="AL754" i="4"/>
  <c r="AL755" i="4"/>
  <c r="AL756" i="4"/>
  <c r="AL757" i="4"/>
  <c r="AL758" i="4"/>
  <c r="AL759" i="4"/>
  <c r="AL760" i="4"/>
  <c r="AL761" i="4"/>
  <c r="AL762" i="4"/>
  <c r="AL763" i="4"/>
  <c r="AL764" i="4"/>
  <c r="AL765" i="4"/>
  <c r="AL766" i="4"/>
  <c r="AL767" i="4"/>
  <c r="AL768" i="4"/>
  <c r="AL769" i="4"/>
  <c r="AL770" i="4"/>
  <c r="AL771" i="4"/>
  <c r="AL772" i="4"/>
  <c r="AL773" i="4"/>
  <c r="AL774" i="4"/>
  <c r="AL775" i="4"/>
  <c r="AL776" i="4"/>
  <c r="AL777" i="4"/>
  <c r="AL778" i="4"/>
  <c r="AL779" i="4"/>
  <c r="AL780" i="4"/>
  <c r="AL781" i="4"/>
  <c r="AL782" i="4"/>
  <c r="AL783" i="4"/>
  <c r="AL784" i="4"/>
  <c r="AL785" i="4"/>
  <c r="AL786" i="4"/>
  <c r="AL787" i="4"/>
  <c r="AL788" i="4"/>
  <c r="AL789" i="4"/>
  <c r="AL790" i="4"/>
  <c r="AL791" i="4"/>
  <c r="AL792" i="4"/>
  <c r="AL793" i="4"/>
  <c r="AL794" i="4"/>
  <c r="AL795" i="4"/>
  <c r="AL796" i="4"/>
  <c r="AL797" i="4"/>
  <c r="AL798" i="4"/>
  <c r="AL799" i="4"/>
  <c r="AL800" i="4"/>
  <c r="AL801" i="4"/>
  <c r="AL802" i="4"/>
  <c r="AL803" i="4"/>
  <c r="AL804" i="4"/>
  <c r="AL805" i="4"/>
  <c r="AL806" i="4"/>
  <c r="AL807" i="4"/>
  <c r="AL808" i="4"/>
  <c r="AL809" i="4"/>
  <c r="AL810" i="4"/>
  <c r="AL811" i="4"/>
  <c r="AL812" i="4"/>
  <c r="AL813" i="4"/>
  <c r="AL814" i="4"/>
  <c r="AL815" i="4"/>
  <c r="AL816" i="4"/>
  <c r="AL817" i="4"/>
  <c r="AL818" i="4"/>
  <c r="AL819" i="4"/>
  <c r="AL820" i="4"/>
  <c r="AL821" i="4"/>
  <c r="AL822" i="4"/>
  <c r="AL823" i="4"/>
  <c r="AL824" i="4"/>
  <c r="AL825" i="4"/>
  <c r="AL826" i="4"/>
  <c r="AL827" i="4"/>
  <c r="AL828" i="4"/>
  <c r="AL829" i="4"/>
  <c r="AL830" i="4"/>
  <c r="AL831" i="4"/>
  <c r="AL832" i="4"/>
  <c r="AL833" i="4"/>
  <c r="AL834" i="4"/>
  <c r="AL835" i="4"/>
  <c r="AL836" i="4"/>
  <c r="AL837" i="4"/>
  <c r="AL838" i="4"/>
  <c r="AL839" i="4"/>
  <c r="AL840" i="4"/>
  <c r="AL841" i="4"/>
  <c r="AL842" i="4"/>
  <c r="AL843" i="4"/>
  <c r="AL844" i="4"/>
  <c r="AL845" i="4"/>
  <c r="AL846" i="4"/>
  <c r="AL847" i="4"/>
  <c r="AL848" i="4"/>
  <c r="AL849" i="4"/>
  <c r="AL850" i="4"/>
  <c r="AL851" i="4"/>
  <c r="AL852" i="4"/>
  <c r="AL853" i="4"/>
  <c r="AL854" i="4"/>
  <c r="AL855" i="4"/>
  <c r="AL856" i="4"/>
  <c r="AL857" i="4"/>
  <c r="AL858" i="4"/>
  <c r="AL859" i="4"/>
  <c r="AL860" i="4"/>
  <c r="AL861" i="4"/>
  <c r="AL862" i="4"/>
  <c r="AL863" i="4"/>
  <c r="AL864" i="4"/>
  <c r="AL865" i="4"/>
  <c r="AL866" i="4"/>
  <c r="AL867" i="4"/>
  <c r="AL868" i="4"/>
  <c r="AL869" i="4"/>
  <c r="AL870" i="4"/>
  <c r="AL871" i="4"/>
  <c r="AL872" i="4"/>
  <c r="AL873" i="4"/>
  <c r="AL874" i="4"/>
  <c r="AL875" i="4"/>
  <c r="AL876" i="4"/>
  <c r="AL877" i="4"/>
  <c r="AL878" i="4"/>
  <c r="AL879" i="4"/>
  <c r="AL880" i="4"/>
  <c r="AL881" i="4"/>
  <c r="AL882" i="4"/>
  <c r="AL883" i="4"/>
  <c r="AL884" i="4"/>
  <c r="AL885" i="4"/>
  <c r="AL886" i="4"/>
  <c r="AL887" i="4"/>
  <c r="AL888" i="4"/>
  <c r="AL889" i="4"/>
  <c r="AL890" i="4"/>
  <c r="AL891" i="4"/>
  <c r="AL892" i="4"/>
  <c r="AL893" i="4"/>
  <c r="AL894" i="4"/>
  <c r="AL895" i="4"/>
  <c r="AL896" i="4"/>
  <c r="AL897" i="4"/>
  <c r="AL898" i="4"/>
  <c r="AL899" i="4"/>
  <c r="AL900" i="4"/>
  <c r="AL901" i="4"/>
  <c r="AL902" i="4"/>
  <c r="AL903" i="4"/>
  <c r="AL904" i="4"/>
  <c r="AL905" i="4"/>
  <c r="AL906" i="4"/>
  <c r="AL907" i="4"/>
  <c r="AL908" i="4"/>
  <c r="AL909" i="4"/>
  <c r="AL910" i="4"/>
  <c r="AL911" i="4"/>
  <c r="AL912" i="4"/>
  <c r="AL913" i="4"/>
  <c r="AL914" i="4"/>
  <c r="AL915" i="4"/>
  <c r="AL916" i="4"/>
  <c r="AL917" i="4"/>
  <c r="AL918" i="4"/>
  <c r="AL919" i="4"/>
  <c r="AL920" i="4"/>
  <c r="AL921" i="4"/>
  <c r="AL922" i="4"/>
  <c r="AL923" i="4"/>
  <c r="AL924" i="4"/>
  <c r="AL925" i="4"/>
  <c r="AL926" i="4"/>
  <c r="AL927" i="4"/>
  <c r="AL928" i="4"/>
  <c r="AL929" i="4"/>
  <c r="AL930" i="4"/>
  <c r="AL931" i="4"/>
  <c r="AL932" i="4"/>
  <c r="AL933" i="4"/>
  <c r="AL934" i="4"/>
  <c r="AL935" i="4"/>
  <c r="AL936" i="4"/>
  <c r="AL937" i="4"/>
  <c r="AL938" i="4"/>
  <c r="AL939" i="4"/>
  <c r="AL940" i="4"/>
  <c r="AL941" i="4"/>
  <c r="AL942" i="4"/>
  <c r="AL943" i="4"/>
  <c r="AL944" i="4"/>
  <c r="AL945" i="4"/>
  <c r="AL946" i="4"/>
  <c r="AL947" i="4"/>
  <c r="AL948" i="4"/>
  <c r="AL949" i="4"/>
  <c r="AL950" i="4"/>
  <c r="AL951" i="4"/>
  <c r="AL952" i="4"/>
  <c r="AL953" i="4"/>
  <c r="AL954" i="4"/>
  <c r="AL955" i="4"/>
  <c r="AL956" i="4"/>
  <c r="AL957" i="4"/>
  <c r="AL958" i="4"/>
  <c r="AL959" i="4"/>
  <c r="AL960" i="4"/>
  <c r="AL961" i="4"/>
  <c r="AL962" i="4"/>
  <c r="AL963" i="4"/>
  <c r="AL964" i="4"/>
  <c r="AL965" i="4"/>
  <c r="AL966" i="4"/>
  <c r="AL967" i="4"/>
  <c r="AL968" i="4"/>
  <c r="AL969" i="4"/>
  <c r="AL970" i="4"/>
  <c r="AL971" i="4"/>
  <c r="AL972" i="4"/>
  <c r="AL973" i="4"/>
  <c r="AL974" i="4"/>
  <c r="AL975" i="4"/>
  <c r="AL976" i="4"/>
  <c r="AL977" i="4"/>
  <c r="AL978" i="4"/>
  <c r="AL979" i="4"/>
  <c r="AL980" i="4"/>
  <c r="AL981" i="4"/>
  <c r="AL982" i="4"/>
  <c r="AL983" i="4"/>
  <c r="AL984" i="4"/>
  <c r="AL985" i="4"/>
  <c r="AL986" i="4"/>
  <c r="AL987" i="4"/>
  <c r="AL988" i="4"/>
  <c r="AL989" i="4"/>
  <c r="AL990" i="4"/>
  <c r="AL991" i="4"/>
  <c r="AL992" i="4"/>
  <c r="AL993" i="4"/>
  <c r="AL994" i="4"/>
  <c r="AL995" i="4"/>
  <c r="AL996" i="4"/>
  <c r="AL997" i="4"/>
  <c r="AL998" i="4"/>
  <c r="AL999" i="4"/>
  <c r="AL1000" i="4"/>
  <c r="AL1001" i="4"/>
  <c r="AL1002" i="4"/>
  <c r="AL1003" i="4"/>
  <c r="AL1004" i="4"/>
  <c r="AL1005" i="4"/>
  <c r="AL1006" i="4"/>
  <c r="AL1007" i="4"/>
  <c r="L32" i="10"/>
  <c r="AJ8" i="4"/>
  <c r="AJ9" i="4"/>
  <c r="AJ10" i="4"/>
  <c r="AJ11" i="4"/>
  <c r="AH8" i="4"/>
  <c r="AH9" i="4"/>
  <c r="AH10" i="4"/>
  <c r="AH11" i="4"/>
  <c r="AH12" i="4"/>
  <c r="AH13" i="4"/>
  <c r="AH14" i="4"/>
  <c r="AH15" i="4"/>
  <c r="AH16" i="4"/>
  <c r="AH17" i="4"/>
  <c r="AH18" i="4"/>
  <c r="AH19" i="4"/>
  <c r="AH20" i="4"/>
  <c r="AH21" i="4"/>
  <c r="AH22" i="4"/>
  <c r="AH23" i="4"/>
  <c r="AH24" i="4"/>
  <c r="AH25" i="4"/>
  <c r="AH26" i="4"/>
  <c r="AH27" i="4"/>
  <c r="AH28" i="4"/>
  <c r="AH29" i="4"/>
  <c r="AH30" i="4"/>
  <c r="AH31" i="4"/>
  <c r="AH32" i="4"/>
  <c r="AH33" i="4"/>
  <c r="AH34" i="4"/>
  <c r="AH35" i="4"/>
  <c r="AH36" i="4"/>
  <c r="AH37" i="4"/>
  <c r="AH38" i="4"/>
  <c r="AH39" i="4"/>
  <c r="AH40" i="4"/>
  <c r="AH41" i="4"/>
  <c r="AH42" i="4"/>
  <c r="AH43" i="4"/>
  <c r="AH44" i="4"/>
  <c r="AH45" i="4"/>
  <c r="AH46" i="4"/>
  <c r="AH47" i="4"/>
  <c r="AH48" i="4"/>
  <c r="AH49" i="4"/>
  <c r="AH50" i="4"/>
  <c r="AH51" i="4"/>
  <c r="AH52" i="4"/>
  <c r="AH53" i="4"/>
  <c r="AH54" i="4"/>
  <c r="AH55" i="4"/>
  <c r="AH56" i="4"/>
  <c r="AH57" i="4"/>
  <c r="AH58" i="4"/>
  <c r="AH59" i="4"/>
  <c r="AH60" i="4"/>
  <c r="AH61" i="4"/>
  <c r="AH62" i="4"/>
  <c r="AH63" i="4"/>
  <c r="AH64" i="4"/>
  <c r="AH65" i="4"/>
  <c r="AH66" i="4"/>
  <c r="AH67" i="4"/>
  <c r="AH68" i="4"/>
  <c r="AH69" i="4"/>
  <c r="AH70" i="4"/>
  <c r="AH71" i="4"/>
  <c r="AH72" i="4"/>
  <c r="AH73" i="4"/>
  <c r="AH74" i="4"/>
  <c r="AH75" i="4"/>
  <c r="AH76" i="4"/>
  <c r="AH77" i="4"/>
  <c r="AH78" i="4"/>
  <c r="AH79" i="4"/>
  <c r="AH80" i="4"/>
  <c r="AH81" i="4"/>
  <c r="AH82" i="4"/>
  <c r="AH83" i="4"/>
  <c r="AH84" i="4"/>
  <c r="AH85" i="4"/>
  <c r="AH86" i="4"/>
  <c r="AH87" i="4"/>
  <c r="AH88" i="4"/>
  <c r="AH89" i="4"/>
  <c r="AH90" i="4"/>
  <c r="AH91" i="4"/>
  <c r="AH92" i="4"/>
  <c r="AH93" i="4"/>
  <c r="AH94" i="4"/>
  <c r="AH95" i="4"/>
  <c r="AH96" i="4"/>
  <c r="AH97" i="4"/>
  <c r="AH98" i="4"/>
  <c r="AH99" i="4"/>
  <c r="AH100" i="4"/>
  <c r="AH101" i="4"/>
  <c r="AH102" i="4"/>
  <c r="AH103" i="4"/>
  <c r="AH104" i="4"/>
  <c r="AH105" i="4"/>
  <c r="AH106" i="4"/>
  <c r="AH107" i="4"/>
  <c r="AH108" i="4"/>
  <c r="AH109" i="4"/>
  <c r="AH110" i="4"/>
  <c r="AH111" i="4"/>
  <c r="AH112" i="4"/>
  <c r="AH113" i="4"/>
  <c r="AH114" i="4"/>
  <c r="AH115" i="4"/>
  <c r="AH116" i="4"/>
  <c r="AH117" i="4"/>
  <c r="AH118" i="4"/>
  <c r="AH119" i="4"/>
  <c r="AH120" i="4"/>
  <c r="AH121" i="4"/>
  <c r="AH122" i="4"/>
  <c r="AH123" i="4"/>
  <c r="AH124" i="4"/>
  <c r="AH125" i="4"/>
  <c r="AH126" i="4"/>
  <c r="AH127" i="4"/>
  <c r="AH128" i="4"/>
  <c r="AH129" i="4"/>
  <c r="AH130" i="4"/>
  <c r="AH131" i="4"/>
  <c r="AH132" i="4"/>
  <c r="AH133" i="4"/>
  <c r="AH134" i="4"/>
  <c r="AH135" i="4"/>
  <c r="AH136" i="4"/>
  <c r="AH137" i="4"/>
  <c r="AH138" i="4"/>
  <c r="AH139" i="4"/>
  <c r="AH140" i="4"/>
  <c r="AH141" i="4"/>
  <c r="AH142" i="4"/>
  <c r="AH143" i="4"/>
  <c r="AH144" i="4"/>
  <c r="AH145" i="4"/>
  <c r="AH146" i="4"/>
  <c r="AH147" i="4"/>
  <c r="AH148" i="4"/>
  <c r="AH149" i="4"/>
  <c r="AH150" i="4"/>
  <c r="AH151" i="4"/>
  <c r="AH152" i="4"/>
  <c r="AH153" i="4"/>
  <c r="AH154" i="4"/>
  <c r="AH155" i="4"/>
  <c r="AH156" i="4"/>
  <c r="AH157" i="4"/>
  <c r="AH158" i="4"/>
  <c r="AH159" i="4"/>
  <c r="AH160" i="4"/>
  <c r="AH161" i="4"/>
  <c r="AH162" i="4"/>
  <c r="AH163" i="4"/>
  <c r="AH164" i="4"/>
  <c r="AH165" i="4"/>
  <c r="AH166" i="4"/>
  <c r="AH167" i="4"/>
  <c r="AH168" i="4"/>
  <c r="AH169" i="4"/>
  <c r="AH170" i="4"/>
  <c r="AH171" i="4"/>
  <c r="AH172" i="4"/>
  <c r="AH173" i="4"/>
  <c r="AH174" i="4"/>
  <c r="AH175" i="4"/>
  <c r="AH176" i="4"/>
  <c r="AH177" i="4"/>
  <c r="AH178" i="4"/>
  <c r="AH179" i="4"/>
  <c r="AH180" i="4"/>
  <c r="AH181" i="4"/>
  <c r="AH182" i="4"/>
  <c r="AH183" i="4"/>
  <c r="AH184" i="4"/>
  <c r="AH185" i="4"/>
  <c r="AH186" i="4"/>
  <c r="AH187" i="4"/>
  <c r="AH188" i="4"/>
  <c r="AH189" i="4"/>
  <c r="AH190" i="4"/>
  <c r="AH191" i="4"/>
  <c r="AH192" i="4"/>
  <c r="AH193" i="4"/>
  <c r="AH194" i="4"/>
  <c r="AH195" i="4"/>
  <c r="AH196" i="4"/>
  <c r="AH197" i="4"/>
  <c r="AH198" i="4"/>
  <c r="AH199" i="4"/>
  <c r="AH200" i="4"/>
  <c r="AH201" i="4"/>
  <c r="AH202" i="4"/>
  <c r="AH203" i="4"/>
  <c r="AH204" i="4"/>
  <c r="AH205" i="4"/>
  <c r="AH206" i="4"/>
  <c r="AH207" i="4"/>
  <c r="AH208" i="4"/>
  <c r="AH209" i="4"/>
  <c r="AH210" i="4"/>
  <c r="AH211" i="4"/>
  <c r="AH212" i="4"/>
  <c r="AH213" i="4"/>
  <c r="AH214" i="4"/>
  <c r="AH215" i="4"/>
  <c r="AH216" i="4"/>
  <c r="AH217" i="4"/>
  <c r="AH218" i="4"/>
  <c r="AH219" i="4"/>
  <c r="AH220" i="4"/>
  <c r="AH221" i="4"/>
  <c r="AH222" i="4"/>
  <c r="AH223" i="4"/>
  <c r="AH224" i="4"/>
  <c r="AH225" i="4"/>
  <c r="AH226" i="4"/>
  <c r="AH227" i="4"/>
  <c r="AH228" i="4"/>
  <c r="AH229" i="4"/>
  <c r="AH230" i="4"/>
  <c r="AH231" i="4"/>
  <c r="AH232" i="4"/>
  <c r="AH233" i="4"/>
  <c r="AH234" i="4"/>
  <c r="AH235" i="4"/>
  <c r="AH236" i="4"/>
  <c r="AH237" i="4"/>
  <c r="AH238" i="4"/>
  <c r="AH239" i="4"/>
  <c r="AH240" i="4"/>
  <c r="AH241" i="4"/>
  <c r="AH242" i="4"/>
  <c r="AH243" i="4"/>
  <c r="AH244" i="4"/>
  <c r="AH245" i="4"/>
  <c r="AH246" i="4"/>
  <c r="AH247" i="4"/>
  <c r="AH248" i="4"/>
  <c r="AH249" i="4"/>
  <c r="AH250" i="4"/>
  <c r="AH251" i="4"/>
  <c r="AH252" i="4"/>
  <c r="AH253" i="4"/>
  <c r="AH254" i="4"/>
  <c r="AH255" i="4"/>
  <c r="AH256" i="4"/>
  <c r="AH257" i="4"/>
  <c r="AH258" i="4"/>
  <c r="AH259" i="4"/>
  <c r="AH260" i="4"/>
  <c r="AH261" i="4"/>
  <c r="AH262" i="4"/>
  <c r="AH263" i="4"/>
  <c r="AH264" i="4"/>
  <c r="AH265" i="4"/>
  <c r="AH266" i="4"/>
  <c r="AH267" i="4"/>
  <c r="AH268" i="4"/>
  <c r="AH269" i="4"/>
  <c r="AH270" i="4"/>
  <c r="AH271" i="4"/>
  <c r="AH272" i="4"/>
  <c r="AH273" i="4"/>
  <c r="AH274" i="4"/>
  <c r="AH275" i="4"/>
  <c r="AH276" i="4"/>
  <c r="AH277" i="4"/>
  <c r="AH278" i="4"/>
  <c r="AH279" i="4"/>
  <c r="AH280" i="4"/>
  <c r="AH281" i="4"/>
  <c r="AH282" i="4"/>
  <c r="AH283" i="4"/>
  <c r="AH284" i="4"/>
  <c r="AH285" i="4"/>
  <c r="AH286" i="4"/>
  <c r="AH287" i="4"/>
  <c r="AH288" i="4"/>
  <c r="AH289" i="4"/>
  <c r="AH290" i="4"/>
  <c r="AH291" i="4"/>
  <c r="AH292" i="4"/>
  <c r="AH293" i="4"/>
  <c r="AH294" i="4"/>
  <c r="AH295" i="4"/>
  <c r="AH296" i="4"/>
  <c r="AH297" i="4"/>
  <c r="AH298" i="4"/>
  <c r="AH299" i="4"/>
  <c r="AH300" i="4"/>
  <c r="AH301" i="4"/>
  <c r="AH302" i="4"/>
  <c r="AH303" i="4"/>
  <c r="AH304" i="4"/>
  <c r="AH305" i="4"/>
  <c r="AH306" i="4"/>
  <c r="AH307" i="4"/>
  <c r="AH308" i="4"/>
  <c r="AH309" i="4"/>
  <c r="AH310" i="4"/>
  <c r="AH311" i="4"/>
  <c r="AH312" i="4"/>
  <c r="AH313" i="4"/>
  <c r="AH314" i="4"/>
  <c r="AH315" i="4"/>
  <c r="AH316" i="4"/>
  <c r="AH317" i="4"/>
  <c r="AH318" i="4"/>
  <c r="AH319" i="4"/>
  <c r="AH320" i="4"/>
  <c r="AH321" i="4"/>
  <c r="AH322" i="4"/>
  <c r="AH323" i="4"/>
  <c r="AH324" i="4"/>
  <c r="AH325" i="4"/>
  <c r="AH326" i="4"/>
  <c r="AH327" i="4"/>
  <c r="AH328" i="4"/>
  <c r="AH329" i="4"/>
  <c r="AH330" i="4"/>
  <c r="AH331" i="4"/>
  <c r="AH332" i="4"/>
  <c r="AH333" i="4"/>
  <c r="AH334" i="4"/>
  <c r="AH335" i="4"/>
  <c r="AH336" i="4"/>
  <c r="AH337" i="4"/>
  <c r="AH338" i="4"/>
  <c r="AH339" i="4"/>
  <c r="AH340" i="4"/>
  <c r="AH341" i="4"/>
  <c r="AH342" i="4"/>
  <c r="AH343" i="4"/>
  <c r="AH344" i="4"/>
  <c r="AH345" i="4"/>
  <c r="AH346" i="4"/>
  <c r="AH347" i="4"/>
  <c r="AH348" i="4"/>
  <c r="AH349" i="4"/>
  <c r="AH350" i="4"/>
  <c r="AH351" i="4"/>
  <c r="AH352" i="4"/>
  <c r="AH353" i="4"/>
  <c r="AH354" i="4"/>
  <c r="AH355" i="4"/>
  <c r="AH356" i="4"/>
  <c r="AH357" i="4"/>
  <c r="AH358" i="4"/>
  <c r="AH359" i="4"/>
  <c r="AH360" i="4"/>
  <c r="AH361" i="4"/>
  <c r="AH362" i="4"/>
  <c r="AH363" i="4"/>
  <c r="AH364" i="4"/>
  <c r="AH365" i="4"/>
  <c r="AH366" i="4"/>
  <c r="AH367" i="4"/>
  <c r="AH368" i="4"/>
  <c r="AH369" i="4"/>
  <c r="AH370" i="4"/>
  <c r="AH371" i="4"/>
  <c r="AH372" i="4"/>
  <c r="AH373" i="4"/>
  <c r="AH374" i="4"/>
  <c r="AH375" i="4"/>
  <c r="AH376" i="4"/>
  <c r="AH377" i="4"/>
  <c r="AH378" i="4"/>
  <c r="AH379" i="4"/>
  <c r="AH380" i="4"/>
  <c r="AH381" i="4"/>
  <c r="AH382" i="4"/>
  <c r="AH383" i="4"/>
  <c r="AH384" i="4"/>
  <c r="AH385" i="4"/>
  <c r="AH386" i="4"/>
  <c r="AH387" i="4"/>
  <c r="AH388" i="4"/>
  <c r="AH389" i="4"/>
  <c r="AH390" i="4"/>
  <c r="AH391" i="4"/>
  <c r="AH392" i="4"/>
  <c r="AH393" i="4"/>
  <c r="AH394" i="4"/>
  <c r="AH395" i="4"/>
  <c r="AH396" i="4"/>
  <c r="AH397" i="4"/>
  <c r="AH398" i="4"/>
  <c r="AH399" i="4"/>
  <c r="AH400" i="4"/>
  <c r="AH401" i="4"/>
  <c r="AH402" i="4"/>
  <c r="AH403" i="4"/>
  <c r="AH404" i="4"/>
  <c r="AH405" i="4"/>
  <c r="AH406" i="4"/>
  <c r="AH407" i="4"/>
  <c r="AH408" i="4"/>
  <c r="AH409" i="4"/>
  <c r="AH410" i="4"/>
  <c r="AH411" i="4"/>
  <c r="AH412" i="4"/>
  <c r="AH413" i="4"/>
  <c r="AH414" i="4"/>
  <c r="AH415" i="4"/>
  <c r="AH416" i="4"/>
  <c r="AH417" i="4"/>
  <c r="AH418" i="4"/>
  <c r="AH419" i="4"/>
  <c r="AH420" i="4"/>
  <c r="AH421" i="4"/>
  <c r="AH422" i="4"/>
  <c r="AH423" i="4"/>
  <c r="AH424" i="4"/>
  <c r="AH425" i="4"/>
  <c r="AH426" i="4"/>
  <c r="AH427" i="4"/>
  <c r="AH428" i="4"/>
  <c r="AH429" i="4"/>
  <c r="AH430" i="4"/>
  <c r="AH431" i="4"/>
  <c r="AH432" i="4"/>
  <c r="AH433" i="4"/>
  <c r="AH434" i="4"/>
  <c r="AH435" i="4"/>
  <c r="AH436" i="4"/>
  <c r="AH437" i="4"/>
  <c r="AH438" i="4"/>
  <c r="AH439" i="4"/>
  <c r="AH440" i="4"/>
  <c r="AH441" i="4"/>
  <c r="AH442" i="4"/>
  <c r="AH443" i="4"/>
  <c r="AH444" i="4"/>
  <c r="AH445" i="4"/>
  <c r="AH446" i="4"/>
  <c r="AH447" i="4"/>
  <c r="AH448" i="4"/>
  <c r="AH449" i="4"/>
  <c r="AH450" i="4"/>
  <c r="AH451" i="4"/>
  <c r="AH452" i="4"/>
  <c r="AH453" i="4"/>
  <c r="AH454" i="4"/>
  <c r="AH455" i="4"/>
  <c r="AH456" i="4"/>
  <c r="AH457" i="4"/>
  <c r="AH458" i="4"/>
  <c r="AH459" i="4"/>
  <c r="AH460" i="4"/>
  <c r="AH461" i="4"/>
  <c r="AH462" i="4"/>
  <c r="AH463" i="4"/>
  <c r="AH464" i="4"/>
  <c r="AH465" i="4"/>
  <c r="AH466" i="4"/>
  <c r="AH467" i="4"/>
  <c r="AH468" i="4"/>
  <c r="AH469" i="4"/>
  <c r="AH470" i="4"/>
  <c r="AH471" i="4"/>
  <c r="AH472" i="4"/>
  <c r="AH473" i="4"/>
  <c r="AH474" i="4"/>
  <c r="AH475" i="4"/>
  <c r="AH476" i="4"/>
  <c r="AH477" i="4"/>
  <c r="AH478" i="4"/>
  <c r="AH479" i="4"/>
  <c r="AH480" i="4"/>
  <c r="AH481" i="4"/>
  <c r="AH482" i="4"/>
  <c r="AH483" i="4"/>
  <c r="AH484" i="4"/>
  <c r="AH485" i="4"/>
  <c r="AH486" i="4"/>
  <c r="AH487" i="4"/>
  <c r="AH488" i="4"/>
  <c r="AH489" i="4"/>
  <c r="AH490" i="4"/>
  <c r="AH491" i="4"/>
  <c r="AH492" i="4"/>
  <c r="AH493" i="4"/>
  <c r="AH494" i="4"/>
  <c r="AH495" i="4"/>
  <c r="AH496" i="4"/>
  <c r="AH497" i="4"/>
  <c r="AH498" i="4"/>
  <c r="AH499" i="4"/>
  <c r="AH500" i="4"/>
  <c r="AH501" i="4"/>
  <c r="AH502" i="4"/>
  <c r="AH503" i="4"/>
  <c r="AH504" i="4"/>
  <c r="AH505" i="4"/>
  <c r="AH506" i="4"/>
  <c r="AH507" i="4"/>
  <c r="AH508" i="4"/>
  <c r="AH509" i="4"/>
  <c r="AH510" i="4"/>
  <c r="AH511" i="4"/>
  <c r="AH512" i="4"/>
  <c r="AH513" i="4"/>
  <c r="AH514" i="4"/>
  <c r="AH515" i="4"/>
  <c r="AH516" i="4"/>
  <c r="AH517" i="4"/>
  <c r="AH518" i="4"/>
  <c r="AH519" i="4"/>
  <c r="AH520" i="4"/>
  <c r="AH521" i="4"/>
  <c r="AH522" i="4"/>
  <c r="AH523" i="4"/>
  <c r="AH524" i="4"/>
  <c r="AH525" i="4"/>
  <c r="AH526" i="4"/>
  <c r="AH527" i="4"/>
  <c r="AH528" i="4"/>
  <c r="AH529" i="4"/>
  <c r="AH530" i="4"/>
  <c r="AH531" i="4"/>
  <c r="AH532" i="4"/>
  <c r="AH533" i="4"/>
  <c r="AH534" i="4"/>
  <c r="AH535" i="4"/>
  <c r="AH536" i="4"/>
  <c r="AH537" i="4"/>
  <c r="AH538" i="4"/>
  <c r="AH539" i="4"/>
  <c r="AH540" i="4"/>
  <c r="AH541" i="4"/>
  <c r="AH542" i="4"/>
  <c r="AH543" i="4"/>
  <c r="AH544" i="4"/>
  <c r="AH545" i="4"/>
  <c r="AH546" i="4"/>
  <c r="AH547" i="4"/>
  <c r="AH548" i="4"/>
  <c r="AH549" i="4"/>
  <c r="AH550" i="4"/>
  <c r="AH551" i="4"/>
  <c r="AH552" i="4"/>
  <c r="AH553" i="4"/>
  <c r="AH554" i="4"/>
  <c r="AH555" i="4"/>
  <c r="AH556" i="4"/>
  <c r="AH557" i="4"/>
  <c r="AH558" i="4"/>
  <c r="AH559" i="4"/>
  <c r="AH560" i="4"/>
  <c r="AH561" i="4"/>
  <c r="AH562" i="4"/>
  <c r="AH563" i="4"/>
  <c r="AH564" i="4"/>
  <c r="AH565" i="4"/>
  <c r="AH566" i="4"/>
  <c r="AH567" i="4"/>
  <c r="AH568" i="4"/>
  <c r="AH569" i="4"/>
  <c r="AH570" i="4"/>
  <c r="AH571" i="4"/>
  <c r="AH572" i="4"/>
  <c r="AH573" i="4"/>
  <c r="AH574" i="4"/>
  <c r="AH575" i="4"/>
  <c r="AH576" i="4"/>
  <c r="AH577" i="4"/>
  <c r="AH578" i="4"/>
  <c r="AH579" i="4"/>
  <c r="AH580" i="4"/>
  <c r="AH581" i="4"/>
  <c r="AH582" i="4"/>
  <c r="AH583" i="4"/>
  <c r="AH584" i="4"/>
  <c r="AH585" i="4"/>
  <c r="AH586" i="4"/>
  <c r="AH587" i="4"/>
  <c r="AH588" i="4"/>
  <c r="AH589" i="4"/>
  <c r="AH590" i="4"/>
  <c r="AH591" i="4"/>
  <c r="AH592" i="4"/>
  <c r="AH593" i="4"/>
  <c r="AH594" i="4"/>
  <c r="AH595" i="4"/>
  <c r="AH596" i="4"/>
  <c r="AH597" i="4"/>
  <c r="AH598" i="4"/>
  <c r="AH599" i="4"/>
  <c r="AH600" i="4"/>
  <c r="AH601" i="4"/>
  <c r="AH602" i="4"/>
  <c r="AH603" i="4"/>
  <c r="AH604" i="4"/>
  <c r="AH605" i="4"/>
  <c r="AH606" i="4"/>
  <c r="AH607" i="4"/>
  <c r="AH608" i="4"/>
  <c r="AH609" i="4"/>
  <c r="AH610" i="4"/>
  <c r="AH611" i="4"/>
  <c r="AH612" i="4"/>
  <c r="AH613" i="4"/>
  <c r="AH614" i="4"/>
  <c r="AH615" i="4"/>
  <c r="AH616" i="4"/>
  <c r="AH617" i="4"/>
  <c r="AH618" i="4"/>
  <c r="AH619" i="4"/>
  <c r="AH620" i="4"/>
  <c r="AH621" i="4"/>
  <c r="AH622" i="4"/>
  <c r="AH623" i="4"/>
  <c r="AH624" i="4"/>
  <c r="AH625" i="4"/>
  <c r="AH626" i="4"/>
  <c r="AH627" i="4"/>
  <c r="AH628" i="4"/>
  <c r="AH629" i="4"/>
  <c r="AH630" i="4"/>
  <c r="AH631" i="4"/>
  <c r="AH632" i="4"/>
  <c r="AH633" i="4"/>
  <c r="AH634" i="4"/>
  <c r="AH635" i="4"/>
  <c r="AH636" i="4"/>
  <c r="AH637" i="4"/>
  <c r="AH638" i="4"/>
  <c r="AH639" i="4"/>
  <c r="AH640" i="4"/>
  <c r="AH641" i="4"/>
  <c r="AH642" i="4"/>
  <c r="AH643" i="4"/>
  <c r="AH644" i="4"/>
  <c r="AH645" i="4"/>
  <c r="AH646" i="4"/>
  <c r="AH647" i="4"/>
  <c r="AH648" i="4"/>
  <c r="AH649" i="4"/>
  <c r="AH650" i="4"/>
  <c r="AH651" i="4"/>
  <c r="AH652" i="4"/>
  <c r="AH653" i="4"/>
  <c r="AH654" i="4"/>
  <c r="AH655" i="4"/>
  <c r="AH656" i="4"/>
  <c r="AH657" i="4"/>
  <c r="AH658" i="4"/>
  <c r="AH659" i="4"/>
  <c r="AH660" i="4"/>
  <c r="AH661" i="4"/>
  <c r="AH662" i="4"/>
  <c r="AH663" i="4"/>
  <c r="AH664" i="4"/>
  <c r="AH665" i="4"/>
  <c r="AH666" i="4"/>
  <c r="AH667" i="4"/>
  <c r="AH668" i="4"/>
  <c r="AH669" i="4"/>
  <c r="AH670" i="4"/>
  <c r="AH671" i="4"/>
  <c r="AH672" i="4"/>
  <c r="AH673" i="4"/>
  <c r="AH674" i="4"/>
  <c r="AH675" i="4"/>
  <c r="AH676" i="4"/>
  <c r="AH677" i="4"/>
  <c r="AH678" i="4"/>
  <c r="AH679" i="4"/>
  <c r="AH680" i="4"/>
  <c r="AH681" i="4"/>
  <c r="AH682" i="4"/>
  <c r="AH683" i="4"/>
  <c r="AH684" i="4"/>
  <c r="AH685" i="4"/>
  <c r="AH686" i="4"/>
  <c r="AH687" i="4"/>
  <c r="AH688" i="4"/>
  <c r="AH689" i="4"/>
  <c r="AH690" i="4"/>
  <c r="AH691" i="4"/>
  <c r="AH692" i="4"/>
  <c r="AH693" i="4"/>
  <c r="AH694" i="4"/>
  <c r="AH695" i="4"/>
  <c r="AH696" i="4"/>
  <c r="AH697" i="4"/>
  <c r="AH698" i="4"/>
  <c r="AH699" i="4"/>
  <c r="AH700" i="4"/>
  <c r="AH701" i="4"/>
  <c r="AH702" i="4"/>
  <c r="AH703" i="4"/>
  <c r="AH704" i="4"/>
  <c r="AH705" i="4"/>
  <c r="AH706" i="4"/>
  <c r="AH707" i="4"/>
  <c r="AH708" i="4"/>
  <c r="AH709" i="4"/>
  <c r="AH710" i="4"/>
  <c r="AH711" i="4"/>
  <c r="AH712" i="4"/>
  <c r="AH713" i="4"/>
  <c r="AH714" i="4"/>
  <c r="AH715" i="4"/>
  <c r="AH716" i="4"/>
  <c r="AH717" i="4"/>
  <c r="AH718" i="4"/>
  <c r="AH719" i="4"/>
  <c r="AH720" i="4"/>
  <c r="AH721" i="4"/>
  <c r="AH722" i="4"/>
  <c r="AH723" i="4"/>
  <c r="AH724" i="4"/>
  <c r="AH725" i="4"/>
  <c r="AH726" i="4"/>
  <c r="AH727" i="4"/>
  <c r="AH728" i="4"/>
  <c r="AH729" i="4"/>
  <c r="AH730" i="4"/>
  <c r="AH731" i="4"/>
  <c r="AH732" i="4"/>
  <c r="AH733" i="4"/>
  <c r="AH734" i="4"/>
  <c r="AH735" i="4"/>
  <c r="AH736" i="4"/>
  <c r="AH737" i="4"/>
  <c r="AH738" i="4"/>
  <c r="AH739" i="4"/>
  <c r="AH740" i="4"/>
  <c r="AH741" i="4"/>
  <c r="AH742" i="4"/>
  <c r="AH743" i="4"/>
  <c r="AH744" i="4"/>
  <c r="AH745" i="4"/>
  <c r="AH746" i="4"/>
  <c r="AH747" i="4"/>
  <c r="AH748" i="4"/>
  <c r="AH749" i="4"/>
  <c r="AH750" i="4"/>
  <c r="AH751" i="4"/>
  <c r="AH752" i="4"/>
  <c r="AH753" i="4"/>
  <c r="AH754" i="4"/>
  <c r="AH755" i="4"/>
  <c r="AH756" i="4"/>
  <c r="AH757" i="4"/>
  <c r="AH758" i="4"/>
  <c r="AH759" i="4"/>
  <c r="AH760" i="4"/>
  <c r="AH761" i="4"/>
  <c r="AH762" i="4"/>
  <c r="AH763" i="4"/>
  <c r="AH764" i="4"/>
  <c r="AH765" i="4"/>
  <c r="AH766" i="4"/>
  <c r="AH767" i="4"/>
  <c r="AH768" i="4"/>
  <c r="AH769" i="4"/>
  <c r="AH770" i="4"/>
  <c r="AH771" i="4"/>
  <c r="AH772" i="4"/>
  <c r="AH773" i="4"/>
  <c r="AH774" i="4"/>
  <c r="AH775" i="4"/>
  <c r="AH776" i="4"/>
  <c r="AH777" i="4"/>
  <c r="AH778" i="4"/>
  <c r="AH779" i="4"/>
  <c r="AH780" i="4"/>
  <c r="AH781" i="4"/>
  <c r="AH782" i="4"/>
  <c r="AH783" i="4"/>
  <c r="AH784" i="4"/>
  <c r="AH785" i="4"/>
  <c r="AH786" i="4"/>
  <c r="AH787" i="4"/>
  <c r="AH788" i="4"/>
  <c r="AH789" i="4"/>
  <c r="AH790" i="4"/>
  <c r="AH791" i="4"/>
  <c r="AH792" i="4"/>
  <c r="AH793" i="4"/>
  <c r="AH794" i="4"/>
  <c r="AH795" i="4"/>
  <c r="AH796" i="4"/>
  <c r="AH797" i="4"/>
  <c r="AH798" i="4"/>
  <c r="AH799" i="4"/>
  <c r="AH800" i="4"/>
  <c r="AH801" i="4"/>
  <c r="AH802" i="4"/>
  <c r="AH803" i="4"/>
  <c r="AH804" i="4"/>
  <c r="AH805" i="4"/>
  <c r="AH806" i="4"/>
  <c r="AH807" i="4"/>
  <c r="AH808" i="4"/>
  <c r="AH809" i="4"/>
  <c r="AH810" i="4"/>
  <c r="AH811" i="4"/>
  <c r="AH812" i="4"/>
  <c r="AH813" i="4"/>
  <c r="AH814" i="4"/>
  <c r="AH815" i="4"/>
  <c r="AH816" i="4"/>
  <c r="AH817" i="4"/>
  <c r="AH818" i="4"/>
  <c r="AH819" i="4"/>
  <c r="AH820" i="4"/>
  <c r="AH821" i="4"/>
  <c r="AH822" i="4"/>
  <c r="AH823" i="4"/>
  <c r="AH824" i="4"/>
  <c r="AH825" i="4"/>
  <c r="AH826" i="4"/>
  <c r="AH827" i="4"/>
  <c r="AH828" i="4"/>
  <c r="AH829" i="4"/>
  <c r="AH830" i="4"/>
  <c r="AH831" i="4"/>
  <c r="AH832" i="4"/>
  <c r="AH833" i="4"/>
  <c r="AH834" i="4"/>
  <c r="AH835" i="4"/>
  <c r="AH836" i="4"/>
  <c r="AH837" i="4"/>
  <c r="AH838" i="4"/>
  <c r="AH839" i="4"/>
  <c r="AH840" i="4"/>
  <c r="AH841" i="4"/>
  <c r="AH842" i="4"/>
  <c r="AH843" i="4"/>
  <c r="AH844" i="4"/>
  <c r="AH845" i="4"/>
  <c r="AH846" i="4"/>
  <c r="AH847" i="4"/>
  <c r="AH848" i="4"/>
  <c r="AH849" i="4"/>
  <c r="AH850" i="4"/>
  <c r="AH851" i="4"/>
  <c r="AH852" i="4"/>
  <c r="AH853" i="4"/>
  <c r="AH854" i="4"/>
  <c r="AH855" i="4"/>
  <c r="AH856" i="4"/>
  <c r="AH857" i="4"/>
  <c r="AH858" i="4"/>
  <c r="AH859" i="4"/>
  <c r="AH860" i="4"/>
  <c r="AH861" i="4"/>
  <c r="AH862" i="4"/>
  <c r="AH863" i="4"/>
  <c r="AH864" i="4"/>
  <c r="AH865" i="4"/>
  <c r="AH866" i="4"/>
  <c r="AH867" i="4"/>
  <c r="AH868" i="4"/>
  <c r="AH869" i="4"/>
  <c r="AH870" i="4"/>
  <c r="AH871" i="4"/>
  <c r="AH872" i="4"/>
  <c r="AH873" i="4"/>
  <c r="AH874" i="4"/>
  <c r="AH875" i="4"/>
  <c r="AH876" i="4"/>
  <c r="AH877" i="4"/>
  <c r="AH878" i="4"/>
  <c r="AH879" i="4"/>
  <c r="AH880" i="4"/>
  <c r="AH881" i="4"/>
  <c r="AH882" i="4"/>
  <c r="AH883" i="4"/>
  <c r="AH884" i="4"/>
  <c r="AH885" i="4"/>
  <c r="AH886" i="4"/>
  <c r="AH887" i="4"/>
  <c r="AH888" i="4"/>
  <c r="AH889" i="4"/>
  <c r="AH890" i="4"/>
  <c r="AH891" i="4"/>
  <c r="AH892" i="4"/>
  <c r="AH893" i="4"/>
  <c r="AH894" i="4"/>
  <c r="AH895" i="4"/>
  <c r="AH896" i="4"/>
  <c r="AH897" i="4"/>
  <c r="AH898" i="4"/>
  <c r="AH899" i="4"/>
  <c r="AH900" i="4"/>
  <c r="AH901" i="4"/>
  <c r="AH902" i="4"/>
  <c r="AH903" i="4"/>
  <c r="AH904" i="4"/>
  <c r="AH905" i="4"/>
  <c r="AH906" i="4"/>
  <c r="AH907" i="4"/>
  <c r="AH908" i="4"/>
  <c r="AH909" i="4"/>
  <c r="AH910" i="4"/>
  <c r="AH911" i="4"/>
  <c r="AH912" i="4"/>
  <c r="AH913" i="4"/>
  <c r="AH914" i="4"/>
  <c r="AH915" i="4"/>
  <c r="AH916" i="4"/>
  <c r="AH917" i="4"/>
  <c r="AH918" i="4"/>
  <c r="AH919" i="4"/>
  <c r="AH920" i="4"/>
  <c r="AH921" i="4"/>
  <c r="AH922" i="4"/>
  <c r="AH923" i="4"/>
  <c r="AH924" i="4"/>
  <c r="AH925" i="4"/>
  <c r="AH926" i="4"/>
  <c r="AH927" i="4"/>
  <c r="AH928" i="4"/>
  <c r="AH929" i="4"/>
  <c r="AH930" i="4"/>
  <c r="AH931" i="4"/>
  <c r="AH932" i="4"/>
  <c r="AH933" i="4"/>
  <c r="AH934" i="4"/>
  <c r="AH935" i="4"/>
  <c r="AH936" i="4"/>
  <c r="AH937" i="4"/>
  <c r="AH938" i="4"/>
  <c r="AH939" i="4"/>
  <c r="AH940" i="4"/>
  <c r="AH941" i="4"/>
  <c r="AH942" i="4"/>
  <c r="AH943" i="4"/>
  <c r="AH944" i="4"/>
  <c r="AH945" i="4"/>
  <c r="AH946" i="4"/>
  <c r="AH947" i="4"/>
  <c r="AH948" i="4"/>
  <c r="AH949" i="4"/>
  <c r="AH950" i="4"/>
  <c r="AH951" i="4"/>
  <c r="AH952" i="4"/>
  <c r="AH953" i="4"/>
  <c r="AH954" i="4"/>
  <c r="AH955" i="4"/>
  <c r="AH956" i="4"/>
  <c r="AH957" i="4"/>
  <c r="AH958" i="4"/>
  <c r="AH959" i="4"/>
  <c r="AH960" i="4"/>
  <c r="AH961" i="4"/>
  <c r="AH962" i="4"/>
  <c r="AH963" i="4"/>
  <c r="AH964" i="4"/>
  <c r="AH965" i="4"/>
  <c r="AH966" i="4"/>
  <c r="AH967" i="4"/>
  <c r="AH968" i="4"/>
  <c r="AH969" i="4"/>
  <c r="AH970" i="4"/>
  <c r="AH971" i="4"/>
  <c r="AH972" i="4"/>
  <c r="AH973" i="4"/>
  <c r="AH974" i="4"/>
  <c r="AH975" i="4"/>
  <c r="AH976" i="4"/>
  <c r="AH977" i="4"/>
  <c r="AH978" i="4"/>
  <c r="AH979" i="4"/>
  <c r="AH980" i="4"/>
  <c r="AH981" i="4"/>
  <c r="AH982" i="4"/>
  <c r="AH983" i="4"/>
  <c r="AH984" i="4"/>
  <c r="AH985" i="4"/>
  <c r="AH986" i="4"/>
  <c r="AH987" i="4"/>
  <c r="AH988" i="4"/>
  <c r="AH989" i="4"/>
  <c r="AH990" i="4"/>
  <c r="AH991" i="4"/>
  <c r="AH992" i="4"/>
  <c r="AH993" i="4"/>
  <c r="AH994" i="4"/>
  <c r="AH995" i="4"/>
  <c r="AH996" i="4"/>
  <c r="AH997" i="4"/>
  <c r="AH998" i="4"/>
  <c r="AH999" i="4"/>
  <c r="AH1000" i="4"/>
  <c r="AH1001" i="4"/>
  <c r="AH1002" i="4"/>
  <c r="AH1003" i="4"/>
  <c r="AH1004" i="4"/>
  <c r="AH1005" i="4"/>
  <c r="AH1006" i="4"/>
  <c r="AH1007" i="4"/>
  <c r="AJ12" i="4"/>
  <c r="AJ13" i="4"/>
  <c r="AJ14" i="4"/>
  <c r="AJ15" i="4"/>
  <c r="AJ16" i="4"/>
  <c r="AJ17" i="4"/>
  <c r="AJ18" i="4"/>
  <c r="AJ19" i="4"/>
  <c r="AJ20" i="4"/>
  <c r="AJ21" i="4"/>
  <c r="AJ22" i="4"/>
  <c r="AJ23" i="4"/>
  <c r="AJ24" i="4"/>
  <c r="AJ25" i="4"/>
  <c r="AJ26" i="4"/>
  <c r="AJ27" i="4"/>
  <c r="AJ28" i="4"/>
  <c r="AJ29" i="4"/>
  <c r="AJ30" i="4"/>
  <c r="AJ31" i="4"/>
  <c r="AJ32" i="4"/>
  <c r="AJ33" i="4"/>
  <c r="AJ34" i="4"/>
  <c r="AJ35" i="4"/>
  <c r="AJ36" i="4"/>
  <c r="AJ37" i="4"/>
  <c r="AJ38" i="4"/>
  <c r="AJ39" i="4"/>
  <c r="AJ40" i="4"/>
  <c r="AJ41" i="4"/>
  <c r="AJ42" i="4"/>
  <c r="AJ43" i="4"/>
  <c r="AJ44" i="4"/>
  <c r="AJ45" i="4"/>
  <c r="AJ46" i="4"/>
  <c r="AJ47" i="4"/>
  <c r="AJ48" i="4"/>
  <c r="AJ49" i="4"/>
  <c r="AJ50" i="4"/>
  <c r="AJ51" i="4"/>
  <c r="AJ52" i="4"/>
  <c r="AJ53" i="4"/>
  <c r="AJ54" i="4"/>
  <c r="AJ55" i="4"/>
  <c r="AJ56" i="4"/>
  <c r="AJ57" i="4"/>
  <c r="AJ58" i="4"/>
  <c r="AJ59" i="4"/>
  <c r="AJ60" i="4"/>
  <c r="AJ61" i="4"/>
  <c r="AJ62" i="4"/>
  <c r="AJ63" i="4"/>
  <c r="AJ64" i="4"/>
  <c r="AJ65" i="4"/>
  <c r="AJ66" i="4"/>
  <c r="AJ67" i="4"/>
  <c r="AJ68" i="4"/>
  <c r="AJ69" i="4"/>
  <c r="AJ70" i="4"/>
  <c r="AJ71" i="4"/>
  <c r="AJ72" i="4"/>
  <c r="AJ73" i="4"/>
  <c r="AJ74" i="4"/>
  <c r="AJ75" i="4"/>
  <c r="AJ76" i="4"/>
  <c r="AJ77" i="4"/>
  <c r="AJ78" i="4"/>
  <c r="AJ79" i="4"/>
  <c r="AJ80" i="4"/>
  <c r="AJ81" i="4"/>
  <c r="AJ82" i="4"/>
  <c r="AJ83" i="4"/>
  <c r="AJ84" i="4"/>
  <c r="AJ85" i="4"/>
  <c r="AJ86" i="4"/>
  <c r="AJ87" i="4"/>
  <c r="AJ88" i="4"/>
  <c r="AJ89" i="4"/>
  <c r="AJ90" i="4"/>
  <c r="AJ91" i="4"/>
  <c r="AJ92" i="4"/>
  <c r="AJ93" i="4"/>
  <c r="AJ94" i="4"/>
  <c r="AJ95" i="4"/>
  <c r="AJ96" i="4"/>
  <c r="AJ97" i="4"/>
  <c r="AJ98" i="4"/>
  <c r="AJ99" i="4"/>
  <c r="AJ100" i="4"/>
  <c r="AJ101" i="4"/>
  <c r="AJ102" i="4"/>
  <c r="AJ103" i="4"/>
  <c r="AJ104" i="4"/>
  <c r="AJ105" i="4"/>
  <c r="AJ106" i="4"/>
  <c r="AJ107" i="4"/>
  <c r="AJ108" i="4"/>
  <c r="AJ109" i="4"/>
  <c r="AJ110" i="4"/>
  <c r="AJ111" i="4"/>
  <c r="AJ112" i="4"/>
  <c r="AJ113" i="4"/>
  <c r="AJ114" i="4"/>
  <c r="AJ115" i="4"/>
  <c r="AJ116" i="4"/>
  <c r="AJ117" i="4"/>
  <c r="AJ118" i="4"/>
  <c r="AJ119" i="4"/>
  <c r="AJ120" i="4"/>
  <c r="AJ121" i="4"/>
  <c r="AJ122" i="4"/>
  <c r="AJ123" i="4"/>
  <c r="AJ124" i="4"/>
  <c r="AJ125" i="4"/>
  <c r="AJ126" i="4"/>
  <c r="AJ127" i="4"/>
  <c r="AJ128" i="4"/>
  <c r="AJ129" i="4"/>
  <c r="AJ130" i="4"/>
  <c r="AJ131" i="4"/>
  <c r="AJ132" i="4"/>
  <c r="AJ133" i="4"/>
  <c r="AJ134" i="4"/>
  <c r="AJ135" i="4"/>
  <c r="AJ136" i="4"/>
  <c r="AJ137" i="4"/>
  <c r="AJ138" i="4"/>
  <c r="AJ139" i="4"/>
  <c r="AJ140" i="4"/>
  <c r="AJ141" i="4"/>
  <c r="AJ142" i="4"/>
  <c r="AJ143" i="4"/>
  <c r="AJ144" i="4"/>
  <c r="AJ145" i="4"/>
  <c r="AJ146" i="4"/>
  <c r="AJ147" i="4"/>
  <c r="AJ148" i="4"/>
  <c r="AJ149" i="4"/>
  <c r="AJ150" i="4"/>
  <c r="AJ151" i="4"/>
  <c r="AJ152" i="4"/>
  <c r="AJ153" i="4"/>
  <c r="AJ154" i="4"/>
  <c r="AJ155" i="4"/>
  <c r="AJ156" i="4"/>
  <c r="AJ157" i="4"/>
  <c r="AJ158" i="4"/>
  <c r="AJ159" i="4"/>
  <c r="AJ160" i="4"/>
  <c r="AJ161" i="4"/>
  <c r="AJ162" i="4"/>
  <c r="AJ163" i="4"/>
  <c r="AJ164" i="4"/>
  <c r="AJ165" i="4"/>
  <c r="AJ166" i="4"/>
  <c r="AJ167" i="4"/>
  <c r="AJ168" i="4"/>
  <c r="AJ169" i="4"/>
  <c r="AJ170" i="4"/>
  <c r="AJ171" i="4"/>
  <c r="AJ172" i="4"/>
  <c r="AJ173" i="4"/>
  <c r="AJ174" i="4"/>
  <c r="AJ175" i="4"/>
  <c r="AJ176" i="4"/>
  <c r="AJ177" i="4"/>
  <c r="AJ178" i="4"/>
  <c r="AJ179" i="4"/>
  <c r="AJ180" i="4"/>
  <c r="AJ181" i="4"/>
  <c r="AJ182" i="4"/>
  <c r="AJ183" i="4"/>
  <c r="AJ184" i="4"/>
  <c r="AJ185" i="4"/>
  <c r="AJ186" i="4"/>
  <c r="AJ187" i="4"/>
  <c r="AJ188" i="4"/>
  <c r="AJ189" i="4"/>
  <c r="AJ190" i="4"/>
  <c r="AJ191" i="4"/>
  <c r="AJ192" i="4"/>
  <c r="AJ193" i="4"/>
  <c r="AJ194" i="4"/>
  <c r="AJ195" i="4"/>
  <c r="AJ196" i="4"/>
  <c r="AJ197" i="4"/>
  <c r="AJ198" i="4"/>
  <c r="AJ199" i="4"/>
  <c r="AJ200" i="4"/>
  <c r="AJ201" i="4"/>
  <c r="AJ202" i="4"/>
  <c r="AJ203" i="4"/>
  <c r="AJ204" i="4"/>
  <c r="AJ205" i="4"/>
  <c r="AJ206" i="4"/>
  <c r="AJ207" i="4"/>
  <c r="AJ208" i="4"/>
  <c r="AJ209" i="4"/>
  <c r="AJ210" i="4"/>
  <c r="AJ211" i="4"/>
  <c r="AJ212" i="4"/>
  <c r="AJ213" i="4"/>
  <c r="AJ214" i="4"/>
  <c r="AJ215" i="4"/>
  <c r="AJ216" i="4"/>
  <c r="AJ217" i="4"/>
  <c r="AJ218" i="4"/>
  <c r="AJ219" i="4"/>
  <c r="AJ220" i="4"/>
  <c r="AJ221" i="4"/>
  <c r="AJ222" i="4"/>
  <c r="AJ223" i="4"/>
  <c r="AJ224" i="4"/>
  <c r="AJ225" i="4"/>
  <c r="AJ226" i="4"/>
  <c r="AJ227" i="4"/>
  <c r="AJ228" i="4"/>
  <c r="AJ229" i="4"/>
  <c r="AJ230" i="4"/>
  <c r="AJ231" i="4"/>
  <c r="AJ232" i="4"/>
  <c r="AJ233" i="4"/>
  <c r="AJ234" i="4"/>
  <c r="AJ235" i="4"/>
  <c r="AJ236" i="4"/>
  <c r="AJ237" i="4"/>
  <c r="AJ238" i="4"/>
  <c r="AJ239" i="4"/>
  <c r="AJ240" i="4"/>
  <c r="AJ241" i="4"/>
  <c r="AJ242" i="4"/>
  <c r="AJ243" i="4"/>
  <c r="AJ244" i="4"/>
  <c r="AJ245" i="4"/>
  <c r="AJ246" i="4"/>
  <c r="AJ247" i="4"/>
  <c r="AJ248" i="4"/>
  <c r="AJ249" i="4"/>
  <c r="AJ250" i="4"/>
  <c r="AJ251" i="4"/>
  <c r="AJ252" i="4"/>
  <c r="AJ253" i="4"/>
  <c r="AJ254" i="4"/>
  <c r="AJ255" i="4"/>
  <c r="AJ256" i="4"/>
  <c r="AJ257" i="4"/>
  <c r="AJ258" i="4"/>
  <c r="AJ259" i="4"/>
  <c r="AJ260" i="4"/>
  <c r="AJ261" i="4"/>
  <c r="AJ262" i="4"/>
  <c r="AJ263" i="4"/>
  <c r="AJ264" i="4"/>
  <c r="AJ265" i="4"/>
  <c r="AJ266" i="4"/>
  <c r="AJ267" i="4"/>
  <c r="AJ268" i="4"/>
  <c r="AJ269" i="4"/>
  <c r="AJ270" i="4"/>
  <c r="AJ271" i="4"/>
  <c r="AJ272" i="4"/>
  <c r="AJ273" i="4"/>
  <c r="AJ274" i="4"/>
  <c r="AJ275" i="4"/>
  <c r="AJ276" i="4"/>
  <c r="AJ277" i="4"/>
  <c r="AJ278" i="4"/>
  <c r="AJ279" i="4"/>
  <c r="AJ280" i="4"/>
  <c r="AJ281" i="4"/>
  <c r="AJ282" i="4"/>
  <c r="AJ283" i="4"/>
  <c r="AJ284" i="4"/>
  <c r="AJ285" i="4"/>
  <c r="AJ286" i="4"/>
  <c r="AJ287" i="4"/>
  <c r="AJ288" i="4"/>
  <c r="AJ289" i="4"/>
  <c r="AJ290" i="4"/>
  <c r="AJ291" i="4"/>
  <c r="AJ292" i="4"/>
  <c r="AJ293" i="4"/>
  <c r="AJ294" i="4"/>
  <c r="AJ295" i="4"/>
  <c r="AJ296" i="4"/>
  <c r="AJ297" i="4"/>
  <c r="AJ298" i="4"/>
  <c r="AJ299" i="4"/>
  <c r="AJ300" i="4"/>
  <c r="AJ301" i="4"/>
  <c r="AJ302" i="4"/>
  <c r="AJ303" i="4"/>
  <c r="AJ304" i="4"/>
  <c r="AJ305" i="4"/>
  <c r="AJ306" i="4"/>
  <c r="AJ307" i="4"/>
  <c r="AJ308" i="4"/>
  <c r="AJ309" i="4"/>
  <c r="AJ310" i="4"/>
  <c r="AJ311" i="4"/>
  <c r="AJ312" i="4"/>
  <c r="AJ313" i="4"/>
  <c r="AJ314" i="4"/>
  <c r="AJ315" i="4"/>
  <c r="AJ316" i="4"/>
  <c r="AJ317" i="4"/>
  <c r="AJ318" i="4"/>
  <c r="AJ319" i="4"/>
  <c r="AJ320" i="4"/>
  <c r="AJ321" i="4"/>
  <c r="AJ322" i="4"/>
  <c r="AJ323" i="4"/>
  <c r="AJ324" i="4"/>
  <c r="AJ325" i="4"/>
  <c r="AJ326" i="4"/>
  <c r="AJ327" i="4"/>
  <c r="AJ328" i="4"/>
  <c r="AJ329" i="4"/>
  <c r="AJ330" i="4"/>
  <c r="AJ331" i="4"/>
  <c r="AJ332" i="4"/>
  <c r="AJ333" i="4"/>
  <c r="AJ334" i="4"/>
  <c r="AJ335" i="4"/>
  <c r="AJ336" i="4"/>
  <c r="AJ337" i="4"/>
  <c r="AJ338" i="4"/>
  <c r="AJ339" i="4"/>
  <c r="AJ340" i="4"/>
  <c r="AJ341" i="4"/>
  <c r="AJ342" i="4"/>
  <c r="AJ343" i="4"/>
  <c r="AJ344" i="4"/>
  <c r="AJ345" i="4"/>
  <c r="AJ346" i="4"/>
  <c r="AJ347" i="4"/>
  <c r="AJ348" i="4"/>
  <c r="AJ349" i="4"/>
  <c r="AJ350" i="4"/>
  <c r="AJ351" i="4"/>
  <c r="AJ352" i="4"/>
  <c r="AJ353" i="4"/>
  <c r="AJ354" i="4"/>
  <c r="AJ355" i="4"/>
  <c r="AJ356" i="4"/>
  <c r="AJ357" i="4"/>
  <c r="AJ358" i="4"/>
  <c r="AJ359" i="4"/>
  <c r="AJ360" i="4"/>
  <c r="AJ361" i="4"/>
  <c r="AJ362" i="4"/>
  <c r="AJ363" i="4"/>
  <c r="AJ364" i="4"/>
  <c r="AJ365" i="4"/>
  <c r="AJ366" i="4"/>
  <c r="AJ367" i="4"/>
  <c r="AJ368" i="4"/>
  <c r="AJ369" i="4"/>
  <c r="AJ370" i="4"/>
  <c r="AJ371" i="4"/>
  <c r="AJ372" i="4"/>
  <c r="AJ373" i="4"/>
  <c r="AJ374" i="4"/>
  <c r="AJ375" i="4"/>
  <c r="AJ376" i="4"/>
  <c r="AJ377" i="4"/>
  <c r="AJ378" i="4"/>
  <c r="AJ379" i="4"/>
  <c r="AJ380" i="4"/>
  <c r="AJ381" i="4"/>
  <c r="AJ382" i="4"/>
  <c r="AJ383" i="4"/>
  <c r="AJ384" i="4"/>
  <c r="AJ385" i="4"/>
  <c r="AJ386" i="4"/>
  <c r="AJ387" i="4"/>
  <c r="AJ388" i="4"/>
  <c r="AJ389" i="4"/>
  <c r="AJ390" i="4"/>
  <c r="AJ391" i="4"/>
  <c r="AJ392" i="4"/>
  <c r="AJ393" i="4"/>
  <c r="AJ394" i="4"/>
  <c r="AJ395" i="4"/>
  <c r="AJ396" i="4"/>
  <c r="AJ397" i="4"/>
  <c r="AJ398" i="4"/>
  <c r="AJ399" i="4"/>
  <c r="AJ400" i="4"/>
  <c r="AJ401" i="4"/>
  <c r="AJ402" i="4"/>
  <c r="AJ403" i="4"/>
  <c r="AJ404" i="4"/>
  <c r="AJ405" i="4"/>
  <c r="AJ406" i="4"/>
  <c r="AJ407" i="4"/>
  <c r="AJ408" i="4"/>
  <c r="AJ409" i="4"/>
  <c r="AJ410" i="4"/>
  <c r="AJ411" i="4"/>
  <c r="AJ412" i="4"/>
  <c r="AJ413" i="4"/>
  <c r="AJ414" i="4"/>
  <c r="AJ415" i="4"/>
  <c r="AJ416" i="4"/>
  <c r="AJ417" i="4"/>
  <c r="AJ418" i="4"/>
  <c r="AJ419" i="4"/>
  <c r="AJ420" i="4"/>
  <c r="AJ421" i="4"/>
  <c r="AJ422" i="4"/>
  <c r="AJ423" i="4"/>
  <c r="AJ424" i="4"/>
  <c r="AJ425" i="4"/>
  <c r="AJ426" i="4"/>
  <c r="AJ427" i="4"/>
  <c r="AJ428" i="4"/>
  <c r="AJ429" i="4"/>
  <c r="AJ430" i="4"/>
  <c r="AJ431" i="4"/>
  <c r="AJ432" i="4"/>
  <c r="AJ433" i="4"/>
  <c r="AJ434" i="4"/>
  <c r="AJ435" i="4"/>
  <c r="AJ436" i="4"/>
  <c r="AJ437" i="4"/>
  <c r="AJ438" i="4"/>
  <c r="AJ439" i="4"/>
  <c r="AJ440" i="4"/>
  <c r="AJ441" i="4"/>
  <c r="AJ442" i="4"/>
  <c r="AJ443" i="4"/>
  <c r="AJ444" i="4"/>
  <c r="AJ445" i="4"/>
  <c r="AJ446" i="4"/>
  <c r="AJ447" i="4"/>
  <c r="AJ448" i="4"/>
  <c r="AJ449" i="4"/>
  <c r="AJ450" i="4"/>
  <c r="AJ451" i="4"/>
  <c r="AJ452" i="4"/>
  <c r="AJ453" i="4"/>
  <c r="AJ454" i="4"/>
  <c r="AJ455" i="4"/>
  <c r="AJ456" i="4"/>
  <c r="AJ457" i="4"/>
  <c r="AJ458" i="4"/>
  <c r="AJ459" i="4"/>
  <c r="AJ460" i="4"/>
  <c r="AJ461" i="4"/>
  <c r="AJ462" i="4"/>
  <c r="AJ463" i="4"/>
  <c r="AJ464" i="4"/>
  <c r="AJ465" i="4"/>
  <c r="AJ466" i="4"/>
  <c r="AJ467" i="4"/>
  <c r="AJ468" i="4"/>
  <c r="AJ469" i="4"/>
  <c r="AJ470" i="4"/>
  <c r="AJ471" i="4"/>
  <c r="AJ472" i="4"/>
  <c r="AJ473" i="4"/>
  <c r="AJ474" i="4"/>
  <c r="AJ475" i="4"/>
  <c r="AJ476" i="4"/>
  <c r="AJ477" i="4"/>
  <c r="AJ478" i="4"/>
  <c r="AJ479" i="4"/>
  <c r="AJ480" i="4"/>
  <c r="AJ481" i="4"/>
  <c r="AJ482" i="4"/>
  <c r="AJ483" i="4"/>
  <c r="AJ484" i="4"/>
  <c r="AJ485" i="4"/>
  <c r="AJ486" i="4"/>
  <c r="AJ487" i="4"/>
  <c r="AJ488" i="4"/>
  <c r="AJ489" i="4"/>
  <c r="AJ490" i="4"/>
  <c r="AJ491" i="4"/>
  <c r="AJ492" i="4"/>
  <c r="AJ493" i="4"/>
  <c r="AJ494" i="4"/>
  <c r="AJ495" i="4"/>
  <c r="AJ496" i="4"/>
  <c r="AJ497" i="4"/>
  <c r="AJ498" i="4"/>
  <c r="AJ499" i="4"/>
  <c r="AJ500" i="4"/>
  <c r="AJ501" i="4"/>
  <c r="AJ502" i="4"/>
  <c r="AJ503" i="4"/>
  <c r="AJ504" i="4"/>
  <c r="AJ505" i="4"/>
  <c r="AJ506" i="4"/>
  <c r="AJ507" i="4"/>
  <c r="AJ508" i="4"/>
  <c r="AJ509" i="4"/>
  <c r="AJ510" i="4"/>
  <c r="AJ511" i="4"/>
  <c r="AJ512" i="4"/>
  <c r="AJ513" i="4"/>
  <c r="AJ514" i="4"/>
  <c r="AJ515" i="4"/>
  <c r="AJ516" i="4"/>
  <c r="AJ517" i="4"/>
  <c r="AJ518" i="4"/>
  <c r="AJ519" i="4"/>
  <c r="AJ520" i="4"/>
  <c r="AJ521" i="4"/>
  <c r="AJ522" i="4"/>
  <c r="AJ523" i="4"/>
  <c r="AJ524" i="4"/>
  <c r="AJ525" i="4"/>
  <c r="AJ526" i="4"/>
  <c r="AJ527" i="4"/>
  <c r="AJ528" i="4"/>
  <c r="AJ529" i="4"/>
  <c r="AJ530" i="4"/>
  <c r="AJ531" i="4"/>
  <c r="AJ532" i="4"/>
  <c r="AJ533" i="4"/>
  <c r="AJ534" i="4"/>
  <c r="AJ535" i="4"/>
  <c r="AJ536" i="4"/>
  <c r="AJ537" i="4"/>
  <c r="AJ538" i="4"/>
  <c r="AJ539" i="4"/>
  <c r="AJ540" i="4"/>
  <c r="AJ541" i="4"/>
  <c r="AJ542" i="4"/>
  <c r="AJ543" i="4"/>
  <c r="AJ544" i="4"/>
  <c r="AJ545" i="4"/>
  <c r="AJ546" i="4"/>
  <c r="AJ547" i="4"/>
  <c r="AJ548" i="4"/>
  <c r="AJ549" i="4"/>
  <c r="AJ550" i="4"/>
  <c r="AJ551" i="4"/>
  <c r="AJ552" i="4"/>
  <c r="AJ553" i="4"/>
  <c r="AJ554" i="4"/>
  <c r="AJ555" i="4"/>
  <c r="AJ556" i="4"/>
  <c r="AJ557" i="4"/>
  <c r="AJ558" i="4"/>
  <c r="AJ559" i="4"/>
  <c r="AJ560" i="4"/>
  <c r="AJ561" i="4"/>
  <c r="AJ562" i="4"/>
  <c r="AJ563" i="4"/>
  <c r="AJ564" i="4"/>
  <c r="AJ565" i="4"/>
  <c r="AJ566" i="4"/>
  <c r="AJ567" i="4"/>
  <c r="AJ568" i="4"/>
  <c r="AJ569" i="4"/>
  <c r="AJ570" i="4"/>
  <c r="AJ571" i="4"/>
  <c r="AJ572" i="4"/>
  <c r="AJ573" i="4"/>
  <c r="AJ574" i="4"/>
  <c r="AJ575" i="4"/>
  <c r="AJ576" i="4"/>
  <c r="AJ577" i="4"/>
  <c r="AJ578" i="4"/>
  <c r="AJ579" i="4"/>
  <c r="AJ580" i="4"/>
  <c r="AJ581" i="4"/>
  <c r="AJ582" i="4"/>
  <c r="AJ583" i="4"/>
  <c r="AJ584" i="4"/>
  <c r="AJ585" i="4"/>
  <c r="AJ586" i="4"/>
  <c r="AJ587" i="4"/>
  <c r="AJ588" i="4"/>
  <c r="AJ589" i="4"/>
  <c r="AJ590" i="4"/>
  <c r="AJ591" i="4"/>
  <c r="AJ592" i="4"/>
  <c r="AJ593" i="4"/>
  <c r="AJ594" i="4"/>
  <c r="AJ595" i="4"/>
  <c r="AJ596" i="4"/>
  <c r="AJ597" i="4"/>
  <c r="AJ598" i="4"/>
  <c r="AJ599" i="4"/>
  <c r="AJ600" i="4"/>
  <c r="AJ601" i="4"/>
  <c r="AJ602" i="4"/>
  <c r="AJ603" i="4"/>
  <c r="AJ604" i="4"/>
  <c r="AJ605" i="4"/>
  <c r="AJ606" i="4"/>
  <c r="AJ607" i="4"/>
  <c r="AJ608" i="4"/>
  <c r="AJ609" i="4"/>
  <c r="AJ610" i="4"/>
  <c r="AJ611" i="4"/>
  <c r="AJ612" i="4"/>
  <c r="AJ613" i="4"/>
  <c r="AJ614" i="4"/>
  <c r="AJ615" i="4"/>
  <c r="AJ616" i="4"/>
  <c r="AJ617" i="4"/>
  <c r="AJ618" i="4"/>
  <c r="AJ619" i="4"/>
  <c r="AJ620" i="4"/>
  <c r="AJ621" i="4"/>
  <c r="AJ622" i="4"/>
  <c r="AJ623" i="4"/>
  <c r="AJ624" i="4"/>
  <c r="AJ625" i="4"/>
  <c r="AJ626" i="4"/>
  <c r="AJ627" i="4"/>
  <c r="AJ628" i="4"/>
  <c r="AJ629" i="4"/>
  <c r="AJ630" i="4"/>
  <c r="AJ631" i="4"/>
  <c r="AJ632" i="4"/>
  <c r="AJ633" i="4"/>
  <c r="AJ634" i="4"/>
  <c r="AJ635" i="4"/>
  <c r="AJ636" i="4"/>
  <c r="AJ637" i="4"/>
  <c r="AJ638" i="4"/>
  <c r="AJ639" i="4"/>
  <c r="AJ640" i="4"/>
  <c r="AJ641" i="4"/>
  <c r="AJ642" i="4"/>
  <c r="AJ643" i="4"/>
  <c r="AJ644" i="4"/>
  <c r="AJ645" i="4"/>
  <c r="AJ646" i="4"/>
  <c r="AJ647" i="4"/>
  <c r="AJ648" i="4"/>
  <c r="AJ649" i="4"/>
  <c r="AJ650" i="4"/>
  <c r="AJ651" i="4"/>
  <c r="AJ652" i="4"/>
  <c r="AJ653" i="4"/>
  <c r="AJ654" i="4"/>
  <c r="AJ655" i="4"/>
  <c r="AJ656" i="4"/>
  <c r="AJ657" i="4"/>
  <c r="AJ658" i="4"/>
  <c r="AJ659" i="4"/>
  <c r="AJ660" i="4"/>
  <c r="AJ661" i="4"/>
  <c r="AJ662" i="4"/>
  <c r="AJ663" i="4"/>
  <c r="AJ664" i="4"/>
  <c r="AJ665" i="4"/>
  <c r="AJ666" i="4"/>
  <c r="AJ667" i="4"/>
  <c r="AJ668" i="4"/>
  <c r="AJ669" i="4"/>
  <c r="AJ670" i="4"/>
  <c r="AJ671" i="4"/>
  <c r="AJ672" i="4"/>
  <c r="AJ673" i="4"/>
  <c r="AJ674" i="4"/>
  <c r="AJ675" i="4"/>
  <c r="AJ676" i="4"/>
  <c r="AJ677" i="4"/>
  <c r="AJ678" i="4"/>
  <c r="AJ679" i="4"/>
  <c r="AJ680" i="4"/>
  <c r="AJ681" i="4"/>
  <c r="AJ682" i="4"/>
  <c r="AJ683" i="4"/>
  <c r="AJ684" i="4"/>
  <c r="AJ685" i="4"/>
  <c r="AJ686" i="4"/>
  <c r="AJ687" i="4"/>
  <c r="AJ688" i="4"/>
  <c r="AJ689" i="4"/>
  <c r="AJ690" i="4"/>
  <c r="AJ691" i="4"/>
  <c r="AJ692" i="4"/>
  <c r="AJ693" i="4"/>
  <c r="AJ694" i="4"/>
  <c r="AJ695" i="4"/>
  <c r="AJ696" i="4"/>
  <c r="AJ697" i="4"/>
  <c r="AJ698" i="4"/>
  <c r="AJ699" i="4"/>
  <c r="AJ700" i="4"/>
  <c r="AJ701" i="4"/>
  <c r="AJ702" i="4"/>
  <c r="AJ703" i="4"/>
  <c r="AJ704" i="4"/>
  <c r="AJ705" i="4"/>
  <c r="AJ706" i="4"/>
  <c r="AJ707" i="4"/>
  <c r="AJ708" i="4"/>
  <c r="AJ709" i="4"/>
  <c r="AJ710" i="4"/>
  <c r="AJ711" i="4"/>
  <c r="AJ712" i="4"/>
  <c r="AJ713" i="4"/>
  <c r="AJ714" i="4"/>
  <c r="AJ715" i="4"/>
  <c r="AJ716" i="4"/>
  <c r="AJ717" i="4"/>
  <c r="AJ718" i="4"/>
  <c r="AJ719" i="4"/>
  <c r="AJ720" i="4"/>
  <c r="AJ721" i="4"/>
  <c r="AJ722" i="4"/>
  <c r="AJ723" i="4"/>
  <c r="AJ724" i="4"/>
  <c r="AJ725" i="4"/>
  <c r="AJ726" i="4"/>
  <c r="AJ727" i="4"/>
  <c r="AJ728" i="4"/>
  <c r="AJ729" i="4"/>
  <c r="AJ730" i="4"/>
  <c r="AJ731" i="4"/>
  <c r="AJ732" i="4"/>
  <c r="AJ733" i="4"/>
  <c r="AJ734" i="4"/>
  <c r="AJ735" i="4"/>
  <c r="AJ736" i="4"/>
  <c r="AJ737" i="4"/>
  <c r="AJ738" i="4"/>
  <c r="AJ739" i="4"/>
  <c r="AJ740" i="4"/>
  <c r="AJ741" i="4"/>
  <c r="AJ742" i="4"/>
  <c r="AJ743" i="4"/>
  <c r="AJ744" i="4"/>
  <c r="AJ745" i="4"/>
  <c r="AJ746" i="4"/>
  <c r="AJ747" i="4"/>
  <c r="AJ748" i="4"/>
  <c r="AJ749" i="4"/>
  <c r="AJ750" i="4"/>
  <c r="AJ751" i="4"/>
  <c r="AJ752" i="4"/>
  <c r="AJ753" i="4"/>
  <c r="AJ754" i="4"/>
  <c r="AJ755" i="4"/>
  <c r="AJ756" i="4"/>
  <c r="AJ757" i="4"/>
  <c r="AJ758" i="4"/>
  <c r="AJ759" i="4"/>
  <c r="AJ760" i="4"/>
  <c r="AJ761" i="4"/>
  <c r="AJ762" i="4"/>
  <c r="AJ763" i="4"/>
  <c r="AJ764" i="4"/>
  <c r="AJ765" i="4"/>
  <c r="AJ766" i="4"/>
  <c r="AJ767" i="4"/>
  <c r="AJ768" i="4"/>
  <c r="AJ769" i="4"/>
  <c r="AJ770" i="4"/>
  <c r="AJ771" i="4"/>
  <c r="AJ772" i="4"/>
  <c r="AJ773" i="4"/>
  <c r="AJ774" i="4"/>
  <c r="AJ775" i="4"/>
  <c r="AJ776" i="4"/>
  <c r="AJ777" i="4"/>
  <c r="AJ778" i="4"/>
  <c r="AJ779" i="4"/>
  <c r="AJ780" i="4"/>
  <c r="AJ781" i="4"/>
  <c r="AJ782" i="4"/>
  <c r="AJ783" i="4"/>
  <c r="AJ784" i="4"/>
  <c r="AJ785" i="4"/>
  <c r="AJ786" i="4"/>
  <c r="AJ787" i="4"/>
  <c r="AJ788" i="4"/>
  <c r="AJ789" i="4"/>
  <c r="AJ790" i="4"/>
  <c r="AJ791" i="4"/>
  <c r="AJ792" i="4"/>
  <c r="AJ793" i="4"/>
  <c r="AJ794" i="4"/>
  <c r="AJ795" i="4"/>
  <c r="AJ796" i="4"/>
  <c r="AJ797" i="4"/>
  <c r="AJ798" i="4"/>
  <c r="AJ799" i="4"/>
  <c r="AJ800" i="4"/>
  <c r="AJ801" i="4"/>
  <c r="AJ802" i="4"/>
  <c r="AJ803" i="4"/>
  <c r="AJ804" i="4"/>
  <c r="AJ805" i="4"/>
  <c r="AJ806" i="4"/>
  <c r="AJ807" i="4"/>
  <c r="AJ808" i="4"/>
  <c r="AJ809" i="4"/>
  <c r="AJ810" i="4"/>
  <c r="AJ811" i="4"/>
  <c r="AJ812" i="4"/>
  <c r="AJ813" i="4"/>
  <c r="AJ814" i="4"/>
  <c r="AJ815" i="4"/>
  <c r="AJ816" i="4"/>
  <c r="AJ817" i="4"/>
  <c r="AJ818" i="4"/>
  <c r="AJ819" i="4"/>
  <c r="AJ820" i="4"/>
  <c r="AJ821" i="4"/>
  <c r="AJ822" i="4"/>
  <c r="AJ823" i="4"/>
  <c r="AJ824" i="4"/>
  <c r="AJ825" i="4"/>
  <c r="AJ826" i="4"/>
  <c r="AJ827" i="4"/>
  <c r="AJ828" i="4"/>
  <c r="AJ829" i="4"/>
  <c r="AJ830" i="4"/>
  <c r="AJ831" i="4"/>
  <c r="AJ832" i="4"/>
  <c r="AJ833" i="4"/>
  <c r="AJ834" i="4"/>
  <c r="AJ835" i="4"/>
  <c r="AJ836" i="4"/>
  <c r="AJ837" i="4"/>
  <c r="AJ838" i="4"/>
  <c r="AJ839" i="4"/>
  <c r="AJ840" i="4"/>
  <c r="AJ841" i="4"/>
  <c r="AJ842" i="4"/>
  <c r="AJ843" i="4"/>
  <c r="AJ844" i="4"/>
  <c r="AJ845" i="4"/>
  <c r="AJ846" i="4"/>
  <c r="AJ847" i="4"/>
  <c r="AJ848" i="4"/>
  <c r="AJ849" i="4"/>
  <c r="AJ850" i="4"/>
  <c r="AJ851" i="4"/>
  <c r="AJ852" i="4"/>
  <c r="AJ853" i="4"/>
  <c r="AJ854" i="4"/>
  <c r="AJ855" i="4"/>
  <c r="AJ856" i="4"/>
  <c r="AJ857" i="4"/>
  <c r="AJ858" i="4"/>
  <c r="AJ859" i="4"/>
  <c r="AJ860" i="4"/>
  <c r="AJ861" i="4"/>
  <c r="AJ862" i="4"/>
  <c r="AJ863" i="4"/>
  <c r="AJ864" i="4"/>
  <c r="AJ865" i="4"/>
  <c r="AJ866" i="4"/>
  <c r="AJ867" i="4"/>
  <c r="AJ868" i="4"/>
  <c r="AJ869" i="4"/>
  <c r="AJ870" i="4"/>
  <c r="AJ871" i="4"/>
  <c r="AJ872" i="4"/>
  <c r="AJ873" i="4"/>
  <c r="AJ874" i="4"/>
  <c r="AJ875" i="4"/>
  <c r="AJ876" i="4"/>
  <c r="AJ877" i="4"/>
  <c r="AJ878" i="4"/>
  <c r="AJ879" i="4"/>
  <c r="AJ880" i="4"/>
  <c r="AJ881" i="4"/>
  <c r="AJ882" i="4"/>
  <c r="AJ883" i="4"/>
  <c r="AJ884" i="4"/>
  <c r="AJ885" i="4"/>
  <c r="AJ886" i="4"/>
  <c r="AJ887" i="4"/>
  <c r="AJ888" i="4"/>
  <c r="AJ889" i="4"/>
  <c r="AJ890" i="4"/>
  <c r="AJ891" i="4"/>
  <c r="AJ892" i="4"/>
  <c r="AJ893" i="4"/>
  <c r="AJ894" i="4"/>
  <c r="AJ895" i="4"/>
  <c r="AJ896" i="4"/>
  <c r="AJ897" i="4"/>
  <c r="AJ898" i="4"/>
  <c r="AJ899" i="4"/>
  <c r="AJ900" i="4"/>
  <c r="AJ901" i="4"/>
  <c r="AJ902" i="4"/>
  <c r="AJ903" i="4"/>
  <c r="AJ904" i="4"/>
  <c r="AJ905" i="4"/>
  <c r="AJ906" i="4"/>
  <c r="AJ907" i="4"/>
  <c r="AJ908" i="4"/>
  <c r="AJ909" i="4"/>
  <c r="AJ910" i="4"/>
  <c r="AJ911" i="4"/>
  <c r="AJ912" i="4"/>
  <c r="AJ913" i="4"/>
  <c r="AJ914" i="4"/>
  <c r="AJ915" i="4"/>
  <c r="AJ916" i="4"/>
  <c r="AJ917" i="4"/>
  <c r="AJ918" i="4"/>
  <c r="AJ919" i="4"/>
  <c r="AJ920" i="4"/>
  <c r="AJ921" i="4"/>
  <c r="AJ922" i="4"/>
  <c r="AJ923" i="4"/>
  <c r="AJ924" i="4"/>
  <c r="AJ925" i="4"/>
  <c r="AJ926" i="4"/>
  <c r="AJ927" i="4"/>
  <c r="AJ928" i="4"/>
  <c r="AJ929" i="4"/>
  <c r="AJ930" i="4"/>
  <c r="AJ931" i="4"/>
  <c r="AJ932" i="4"/>
  <c r="AJ933" i="4"/>
  <c r="AJ934" i="4"/>
  <c r="AJ935" i="4"/>
  <c r="AJ936" i="4"/>
  <c r="AJ937" i="4"/>
  <c r="AJ938" i="4"/>
  <c r="AJ939" i="4"/>
  <c r="AJ940" i="4"/>
  <c r="AJ941" i="4"/>
  <c r="AJ942" i="4"/>
  <c r="AJ943" i="4"/>
  <c r="AJ944" i="4"/>
  <c r="AJ945" i="4"/>
  <c r="AJ946" i="4"/>
  <c r="AJ947" i="4"/>
  <c r="AJ948" i="4"/>
  <c r="AJ949" i="4"/>
  <c r="AJ950" i="4"/>
  <c r="AJ951" i="4"/>
  <c r="AJ952" i="4"/>
  <c r="AJ953" i="4"/>
  <c r="AJ954" i="4"/>
  <c r="AJ955" i="4"/>
  <c r="AJ956" i="4"/>
  <c r="AJ957" i="4"/>
  <c r="AJ958" i="4"/>
  <c r="AJ959" i="4"/>
  <c r="AJ960" i="4"/>
  <c r="AJ961" i="4"/>
  <c r="AJ962" i="4"/>
  <c r="AJ963" i="4"/>
  <c r="AJ964" i="4"/>
  <c r="AJ965" i="4"/>
  <c r="AJ966" i="4"/>
  <c r="AJ967" i="4"/>
  <c r="AJ968" i="4"/>
  <c r="AJ969" i="4"/>
  <c r="AJ970" i="4"/>
  <c r="AJ971" i="4"/>
  <c r="AJ972" i="4"/>
  <c r="AJ973" i="4"/>
  <c r="AJ974" i="4"/>
  <c r="AJ975" i="4"/>
  <c r="AJ976" i="4"/>
  <c r="AJ977" i="4"/>
  <c r="AJ978" i="4"/>
  <c r="AJ979" i="4"/>
  <c r="AJ980" i="4"/>
  <c r="AJ981" i="4"/>
  <c r="AJ982" i="4"/>
  <c r="AJ983" i="4"/>
  <c r="AJ984" i="4"/>
  <c r="AJ985" i="4"/>
  <c r="AJ986" i="4"/>
  <c r="AJ987" i="4"/>
  <c r="AJ988" i="4"/>
  <c r="AJ989" i="4"/>
  <c r="AJ990" i="4"/>
  <c r="AJ991" i="4"/>
  <c r="AJ992" i="4"/>
  <c r="AJ993" i="4"/>
  <c r="AJ994" i="4"/>
  <c r="AJ995" i="4"/>
  <c r="AJ996" i="4"/>
  <c r="AJ997" i="4"/>
  <c r="AJ998" i="4"/>
  <c r="AJ999" i="4"/>
  <c r="AJ1000" i="4"/>
  <c r="AJ1001" i="4"/>
  <c r="AJ1002" i="4"/>
  <c r="AJ1003" i="4"/>
  <c r="AJ1004" i="4"/>
  <c r="AJ1005" i="4"/>
  <c r="AJ1006" i="4"/>
  <c r="AJ1007" i="4"/>
  <c r="F32" i="10"/>
  <c r="L28" i="10"/>
  <c r="K28" i="10"/>
  <c r="J28" i="10"/>
  <c r="I28" i="10"/>
  <c r="H28" i="10"/>
  <c r="G28" i="10"/>
  <c r="F28" i="10"/>
  <c r="E28" i="10"/>
  <c r="D28" i="10"/>
  <c r="C28" i="10"/>
  <c r="B28" i="10"/>
  <c r="A27" i="10"/>
  <c r="L27" i="10"/>
  <c r="K27" i="10"/>
  <c r="J27" i="10"/>
  <c r="I27" i="10"/>
  <c r="H27" i="10"/>
  <c r="G27" i="10"/>
  <c r="F27" i="10"/>
  <c r="E27" i="10"/>
  <c r="D27" i="10"/>
  <c r="C27" i="10"/>
  <c r="B27" i="10"/>
  <c r="A26" i="10"/>
  <c r="L26" i="10"/>
  <c r="K26" i="10"/>
  <c r="J26" i="10"/>
  <c r="I26" i="10"/>
  <c r="H26" i="10"/>
  <c r="G26" i="10"/>
  <c r="F26" i="10"/>
  <c r="E26" i="10"/>
  <c r="D26" i="10"/>
  <c r="C26" i="10"/>
  <c r="B26" i="10"/>
  <c r="A25" i="10"/>
  <c r="L25" i="10"/>
  <c r="K25" i="10"/>
  <c r="J25" i="10"/>
  <c r="I25" i="10"/>
  <c r="H25" i="10"/>
  <c r="G25" i="10"/>
  <c r="F25" i="10"/>
  <c r="E25" i="10"/>
  <c r="D25" i="10"/>
  <c r="C25" i="10"/>
  <c r="B25" i="10"/>
  <c r="A24" i="10"/>
  <c r="L24" i="10"/>
  <c r="K24" i="10"/>
  <c r="J24" i="10"/>
  <c r="I24" i="10"/>
  <c r="H24" i="10"/>
  <c r="G24" i="10"/>
  <c r="F24" i="10"/>
  <c r="E24" i="10"/>
  <c r="D24" i="10"/>
  <c r="C24" i="10"/>
  <c r="B24" i="10"/>
  <c r="A23" i="10"/>
  <c r="L23" i="10"/>
  <c r="K23" i="10"/>
  <c r="J23" i="10"/>
  <c r="I23" i="10"/>
  <c r="H23" i="10"/>
  <c r="G23" i="10"/>
  <c r="F23" i="10"/>
  <c r="E23" i="10"/>
  <c r="D23" i="10"/>
  <c r="C23" i="10"/>
  <c r="B23" i="10"/>
  <c r="A22" i="10"/>
  <c r="L22" i="10"/>
  <c r="K22" i="10"/>
  <c r="J22" i="10"/>
  <c r="I22" i="10"/>
  <c r="H22" i="10"/>
  <c r="G22" i="10"/>
  <c r="F22" i="10"/>
  <c r="E22" i="10"/>
  <c r="D22" i="10"/>
  <c r="C22" i="10"/>
  <c r="B22" i="10"/>
  <c r="A21" i="10"/>
  <c r="L21" i="10"/>
  <c r="K21" i="10"/>
  <c r="J21" i="10"/>
  <c r="I21" i="10"/>
  <c r="H21" i="10"/>
  <c r="G21" i="10"/>
  <c r="F21" i="10"/>
  <c r="E21" i="10"/>
  <c r="D21" i="10"/>
  <c r="C21" i="10"/>
  <c r="B21" i="10"/>
  <c r="A20" i="10"/>
  <c r="L20" i="10"/>
  <c r="K20" i="10"/>
  <c r="J20" i="10"/>
  <c r="I20" i="10"/>
  <c r="H20" i="10"/>
  <c r="G20" i="10"/>
  <c r="F20" i="10"/>
  <c r="E20" i="10"/>
  <c r="D20" i="10"/>
  <c r="C20" i="10"/>
  <c r="B20" i="10"/>
  <c r="A19" i="10"/>
  <c r="L19" i="10"/>
  <c r="K19" i="10"/>
  <c r="J19" i="10"/>
  <c r="I19" i="10"/>
  <c r="H19" i="10"/>
  <c r="G19" i="10"/>
  <c r="F19" i="10"/>
  <c r="E19" i="10"/>
  <c r="D19" i="10"/>
  <c r="C19" i="10"/>
  <c r="B19" i="10"/>
  <c r="A18" i="10"/>
  <c r="L18" i="10"/>
  <c r="K18" i="10"/>
  <c r="J18" i="10"/>
  <c r="I18" i="10"/>
  <c r="H18" i="10"/>
  <c r="G18" i="10"/>
  <c r="F18" i="10"/>
  <c r="E18" i="10"/>
  <c r="D18" i="10"/>
  <c r="C18" i="10"/>
  <c r="B18" i="10"/>
  <c r="A17" i="10"/>
  <c r="L17" i="10"/>
  <c r="K17" i="10"/>
  <c r="J17" i="10"/>
  <c r="I17" i="10"/>
  <c r="H17" i="10"/>
  <c r="G17" i="10"/>
  <c r="F17" i="10"/>
  <c r="E17" i="10"/>
  <c r="D17" i="10"/>
  <c r="C17" i="10"/>
  <c r="B17" i="10"/>
  <c r="A16" i="10"/>
  <c r="L16" i="10"/>
  <c r="K16" i="10"/>
  <c r="J16" i="10"/>
  <c r="G8" i="5"/>
  <c r="G9" i="5"/>
  <c r="G10" i="5"/>
  <c r="G11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158" i="5"/>
  <c r="J159" i="5"/>
  <c r="J160" i="5"/>
  <c r="J161" i="5"/>
  <c r="J162" i="5"/>
  <c r="J163" i="5"/>
  <c r="J164" i="5"/>
  <c r="J165" i="5"/>
  <c r="J166" i="5"/>
  <c r="J167" i="5"/>
  <c r="J168" i="5"/>
  <c r="J169" i="5"/>
  <c r="J170" i="5"/>
  <c r="J171" i="5"/>
  <c r="J172" i="5"/>
  <c r="J173" i="5"/>
  <c r="J174" i="5"/>
  <c r="J175" i="5"/>
  <c r="J176" i="5"/>
  <c r="J177" i="5"/>
  <c r="J178" i="5"/>
  <c r="J179" i="5"/>
  <c r="J180" i="5"/>
  <c r="J181" i="5"/>
  <c r="J182" i="5"/>
  <c r="J183" i="5"/>
  <c r="J184" i="5"/>
  <c r="J185" i="5"/>
  <c r="J186" i="5"/>
  <c r="J187" i="5"/>
  <c r="J188" i="5"/>
  <c r="J189" i="5"/>
  <c r="J190" i="5"/>
  <c r="J191" i="5"/>
  <c r="J192" i="5"/>
  <c r="J193" i="5"/>
  <c r="J194" i="5"/>
  <c r="J195" i="5"/>
  <c r="J196" i="5"/>
  <c r="J197" i="5"/>
  <c r="J198" i="5"/>
  <c r="J199" i="5"/>
  <c r="J200" i="5"/>
  <c r="J201" i="5"/>
  <c r="J202" i="5"/>
  <c r="J203" i="5"/>
  <c r="J204" i="5"/>
  <c r="J205" i="5"/>
  <c r="J206" i="5"/>
  <c r="J207" i="5"/>
  <c r="J208" i="5"/>
  <c r="J209" i="5"/>
  <c r="J210" i="5"/>
  <c r="J211" i="5"/>
  <c r="J212" i="5"/>
  <c r="J213" i="5"/>
  <c r="J214" i="5"/>
  <c r="J215" i="5"/>
  <c r="J216" i="5"/>
  <c r="J217" i="5"/>
  <c r="J218" i="5"/>
  <c r="J219" i="5"/>
  <c r="J220" i="5"/>
  <c r="J221" i="5"/>
  <c r="J222" i="5"/>
  <c r="J223" i="5"/>
  <c r="J224" i="5"/>
  <c r="J225" i="5"/>
  <c r="J226" i="5"/>
  <c r="J227" i="5"/>
  <c r="J228" i="5"/>
  <c r="J229" i="5"/>
  <c r="J230" i="5"/>
  <c r="J231" i="5"/>
  <c r="J232" i="5"/>
  <c r="J233" i="5"/>
  <c r="J234" i="5"/>
  <c r="J235" i="5"/>
  <c r="J236" i="5"/>
  <c r="J237" i="5"/>
  <c r="J238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I16" i="10"/>
  <c r="H16" i="10"/>
  <c r="G16" i="10"/>
  <c r="F16" i="10"/>
  <c r="E16" i="10"/>
  <c r="D16" i="10"/>
  <c r="C16" i="10"/>
  <c r="B16" i="10"/>
  <c r="A15" i="10"/>
  <c r="L15" i="10"/>
  <c r="K15" i="10"/>
  <c r="J15" i="10"/>
  <c r="I15" i="10"/>
  <c r="H15" i="10"/>
  <c r="G15" i="10"/>
  <c r="F15" i="10"/>
  <c r="E15" i="10"/>
  <c r="D15" i="10"/>
  <c r="C15" i="10"/>
  <c r="B15" i="10"/>
  <c r="A14" i="10"/>
  <c r="L14" i="10"/>
  <c r="K14" i="10"/>
  <c r="J14" i="10"/>
  <c r="I14" i="10"/>
  <c r="H14" i="10"/>
  <c r="G14" i="10"/>
  <c r="F14" i="10"/>
  <c r="E14" i="10"/>
  <c r="D14" i="10"/>
  <c r="C14" i="10"/>
  <c r="B14" i="10"/>
  <c r="A13" i="10"/>
  <c r="L13" i="10"/>
  <c r="K13" i="10"/>
  <c r="J13" i="10"/>
  <c r="I13" i="10"/>
  <c r="H13" i="10"/>
  <c r="G13" i="10"/>
  <c r="F13" i="10"/>
  <c r="E13" i="10"/>
  <c r="D13" i="10"/>
  <c r="C13" i="10"/>
  <c r="B13" i="10"/>
  <c r="A12" i="10"/>
  <c r="L12" i="10"/>
  <c r="K12" i="10"/>
  <c r="J12" i="10"/>
  <c r="I12" i="10"/>
  <c r="H12" i="10"/>
  <c r="G12" i="10"/>
  <c r="F12" i="10"/>
  <c r="E12" i="10"/>
  <c r="D12" i="10"/>
  <c r="C12" i="10"/>
  <c r="B12" i="10"/>
  <c r="A11" i="10"/>
  <c r="L11" i="10"/>
  <c r="K11" i="10"/>
  <c r="J11" i="10"/>
  <c r="I11" i="10"/>
  <c r="H11" i="10"/>
  <c r="G11" i="10"/>
  <c r="F11" i="10"/>
  <c r="E11" i="10"/>
  <c r="D11" i="10"/>
  <c r="C11" i="10"/>
  <c r="B11" i="10"/>
  <c r="A10" i="10"/>
  <c r="L10" i="10"/>
  <c r="K10" i="10"/>
  <c r="J10" i="10"/>
  <c r="I10" i="10"/>
  <c r="H10" i="10"/>
  <c r="G10" i="10"/>
  <c r="F10" i="10"/>
  <c r="E10" i="10"/>
  <c r="D10" i="10"/>
  <c r="C10" i="10"/>
  <c r="B10" i="10"/>
  <c r="A9" i="10"/>
  <c r="L9" i="10"/>
  <c r="K9" i="10"/>
  <c r="J9" i="10"/>
  <c r="I9" i="10"/>
  <c r="H9" i="10"/>
  <c r="G9" i="10"/>
  <c r="F9" i="10"/>
  <c r="E9" i="10"/>
  <c r="D9" i="10"/>
  <c r="C9" i="10"/>
  <c r="B9" i="10"/>
  <c r="A8" i="10"/>
  <c r="L8" i="10"/>
  <c r="K8" i="10"/>
  <c r="J8" i="10"/>
  <c r="I8" i="10"/>
  <c r="H8" i="10"/>
  <c r="G8" i="10"/>
  <c r="F8" i="10"/>
  <c r="E8" i="10"/>
  <c r="D8" i="10"/>
  <c r="C8" i="10"/>
  <c r="B8" i="10"/>
  <c r="X1007" i="9"/>
  <c r="W1007" i="9"/>
  <c r="V1007" i="9"/>
  <c r="U1007" i="9"/>
  <c r="T1007" i="9"/>
  <c r="S1007" i="9"/>
  <c r="R1007" i="9"/>
  <c r="X1006" i="9"/>
  <c r="W1006" i="9"/>
  <c r="V1006" i="9"/>
  <c r="U1006" i="9"/>
  <c r="T1006" i="9"/>
  <c r="S1006" i="9"/>
  <c r="R1006" i="9"/>
  <c r="X1005" i="9"/>
  <c r="W1005" i="9"/>
  <c r="V1005" i="9"/>
  <c r="U1005" i="9"/>
  <c r="T1005" i="9"/>
  <c r="S1005" i="9"/>
  <c r="R1005" i="9"/>
  <c r="X1004" i="9"/>
  <c r="W1004" i="9"/>
  <c r="V1004" i="9"/>
  <c r="U1004" i="9"/>
  <c r="T1004" i="9"/>
  <c r="S1004" i="9"/>
  <c r="R1004" i="9"/>
  <c r="X1003" i="9"/>
  <c r="W1003" i="9"/>
  <c r="V1003" i="9"/>
  <c r="U1003" i="9"/>
  <c r="T1003" i="9"/>
  <c r="S1003" i="9"/>
  <c r="R1003" i="9"/>
  <c r="X1002" i="9"/>
  <c r="W1002" i="9"/>
  <c r="V1002" i="9"/>
  <c r="U1002" i="9"/>
  <c r="T1002" i="9"/>
  <c r="S1002" i="9"/>
  <c r="R1002" i="9"/>
  <c r="X1001" i="9"/>
  <c r="W1001" i="9"/>
  <c r="V1001" i="9"/>
  <c r="U1001" i="9"/>
  <c r="T1001" i="9"/>
  <c r="S1001" i="9"/>
  <c r="R1001" i="9"/>
  <c r="X1000" i="9"/>
  <c r="W1000" i="9"/>
  <c r="V1000" i="9"/>
  <c r="U1000" i="9"/>
  <c r="T1000" i="9"/>
  <c r="S1000" i="9"/>
  <c r="R1000" i="9"/>
  <c r="X999" i="9"/>
  <c r="W999" i="9"/>
  <c r="V999" i="9"/>
  <c r="U999" i="9"/>
  <c r="T999" i="9"/>
  <c r="S999" i="9"/>
  <c r="R999" i="9"/>
  <c r="X998" i="9"/>
  <c r="W998" i="9"/>
  <c r="V998" i="9"/>
  <c r="U998" i="9"/>
  <c r="T998" i="9"/>
  <c r="S998" i="9"/>
  <c r="R998" i="9"/>
  <c r="X997" i="9"/>
  <c r="W997" i="9"/>
  <c r="V997" i="9"/>
  <c r="U997" i="9"/>
  <c r="T997" i="9"/>
  <c r="S997" i="9"/>
  <c r="R997" i="9"/>
  <c r="X996" i="9"/>
  <c r="W996" i="9"/>
  <c r="V996" i="9"/>
  <c r="U996" i="9"/>
  <c r="T996" i="9"/>
  <c r="S996" i="9"/>
  <c r="R996" i="9"/>
  <c r="X995" i="9"/>
  <c r="W995" i="9"/>
  <c r="V995" i="9"/>
  <c r="U995" i="9"/>
  <c r="T995" i="9"/>
  <c r="S995" i="9"/>
  <c r="R995" i="9"/>
  <c r="X994" i="9"/>
  <c r="W994" i="9"/>
  <c r="V994" i="9"/>
  <c r="U994" i="9"/>
  <c r="T994" i="9"/>
  <c r="S994" i="9"/>
  <c r="R994" i="9"/>
  <c r="X993" i="9"/>
  <c r="W993" i="9"/>
  <c r="V993" i="9"/>
  <c r="U993" i="9"/>
  <c r="T993" i="9"/>
  <c r="S993" i="9"/>
  <c r="R993" i="9"/>
  <c r="X992" i="9"/>
  <c r="W992" i="9"/>
  <c r="V992" i="9"/>
  <c r="U992" i="9"/>
  <c r="T992" i="9"/>
  <c r="S992" i="9"/>
  <c r="R992" i="9"/>
  <c r="X991" i="9"/>
  <c r="W991" i="9"/>
  <c r="V991" i="9"/>
  <c r="U991" i="9"/>
  <c r="T991" i="9"/>
  <c r="S991" i="9"/>
  <c r="R991" i="9"/>
  <c r="X990" i="9"/>
  <c r="W990" i="9"/>
  <c r="V990" i="9"/>
  <c r="U990" i="9"/>
  <c r="T990" i="9"/>
  <c r="S990" i="9"/>
  <c r="R990" i="9"/>
  <c r="X989" i="9"/>
  <c r="W989" i="9"/>
  <c r="V989" i="9"/>
  <c r="U989" i="9"/>
  <c r="T989" i="9"/>
  <c r="S989" i="9"/>
  <c r="R989" i="9"/>
  <c r="X988" i="9"/>
  <c r="W988" i="9"/>
  <c r="V988" i="9"/>
  <c r="U988" i="9"/>
  <c r="T988" i="9"/>
  <c r="S988" i="9"/>
  <c r="R988" i="9"/>
  <c r="X987" i="9"/>
  <c r="W987" i="9"/>
  <c r="V987" i="9"/>
  <c r="U987" i="9"/>
  <c r="T987" i="9"/>
  <c r="S987" i="9"/>
  <c r="R987" i="9"/>
  <c r="X986" i="9"/>
  <c r="W986" i="9"/>
  <c r="V986" i="9"/>
  <c r="U986" i="9"/>
  <c r="T986" i="9"/>
  <c r="S986" i="9"/>
  <c r="R986" i="9"/>
  <c r="X985" i="9"/>
  <c r="W985" i="9"/>
  <c r="V985" i="9"/>
  <c r="U985" i="9"/>
  <c r="T985" i="9"/>
  <c r="S985" i="9"/>
  <c r="R985" i="9"/>
  <c r="X984" i="9"/>
  <c r="W984" i="9"/>
  <c r="V984" i="9"/>
  <c r="U984" i="9"/>
  <c r="T984" i="9"/>
  <c r="S984" i="9"/>
  <c r="R984" i="9"/>
  <c r="X983" i="9"/>
  <c r="W983" i="9"/>
  <c r="V983" i="9"/>
  <c r="U983" i="9"/>
  <c r="T983" i="9"/>
  <c r="S983" i="9"/>
  <c r="R983" i="9"/>
  <c r="X982" i="9"/>
  <c r="W982" i="9"/>
  <c r="V982" i="9"/>
  <c r="U982" i="9"/>
  <c r="T982" i="9"/>
  <c r="S982" i="9"/>
  <c r="R982" i="9"/>
  <c r="X981" i="9"/>
  <c r="W981" i="9"/>
  <c r="V981" i="9"/>
  <c r="U981" i="9"/>
  <c r="T981" i="9"/>
  <c r="S981" i="9"/>
  <c r="R981" i="9"/>
  <c r="X980" i="9"/>
  <c r="W980" i="9"/>
  <c r="V980" i="9"/>
  <c r="U980" i="9"/>
  <c r="T980" i="9"/>
  <c r="S980" i="9"/>
  <c r="R980" i="9"/>
  <c r="X979" i="9"/>
  <c r="W979" i="9"/>
  <c r="V979" i="9"/>
  <c r="U979" i="9"/>
  <c r="T979" i="9"/>
  <c r="S979" i="9"/>
  <c r="R979" i="9"/>
  <c r="X978" i="9"/>
  <c r="W978" i="9"/>
  <c r="V978" i="9"/>
  <c r="U978" i="9"/>
  <c r="T978" i="9"/>
  <c r="S978" i="9"/>
  <c r="R978" i="9"/>
  <c r="X977" i="9"/>
  <c r="W977" i="9"/>
  <c r="V977" i="9"/>
  <c r="U977" i="9"/>
  <c r="T977" i="9"/>
  <c r="S977" i="9"/>
  <c r="R977" i="9"/>
  <c r="X976" i="9"/>
  <c r="W976" i="9"/>
  <c r="V976" i="9"/>
  <c r="U976" i="9"/>
  <c r="T976" i="9"/>
  <c r="S976" i="9"/>
  <c r="R976" i="9"/>
  <c r="X975" i="9"/>
  <c r="W975" i="9"/>
  <c r="V975" i="9"/>
  <c r="U975" i="9"/>
  <c r="T975" i="9"/>
  <c r="S975" i="9"/>
  <c r="R975" i="9"/>
  <c r="X974" i="9"/>
  <c r="W974" i="9"/>
  <c r="V974" i="9"/>
  <c r="U974" i="9"/>
  <c r="T974" i="9"/>
  <c r="S974" i="9"/>
  <c r="R974" i="9"/>
  <c r="X973" i="9"/>
  <c r="W973" i="9"/>
  <c r="V973" i="9"/>
  <c r="U973" i="9"/>
  <c r="T973" i="9"/>
  <c r="S973" i="9"/>
  <c r="R973" i="9"/>
  <c r="X972" i="9"/>
  <c r="W972" i="9"/>
  <c r="V972" i="9"/>
  <c r="U972" i="9"/>
  <c r="T972" i="9"/>
  <c r="S972" i="9"/>
  <c r="R972" i="9"/>
  <c r="X971" i="9"/>
  <c r="W971" i="9"/>
  <c r="V971" i="9"/>
  <c r="U971" i="9"/>
  <c r="T971" i="9"/>
  <c r="S971" i="9"/>
  <c r="R971" i="9"/>
  <c r="X970" i="9"/>
  <c r="W970" i="9"/>
  <c r="V970" i="9"/>
  <c r="U970" i="9"/>
  <c r="T970" i="9"/>
  <c r="S970" i="9"/>
  <c r="R970" i="9"/>
  <c r="X969" i="9"/>
  <c r="W969" i="9"/>
  <c r="V969" i="9"/>
  <c r="U969" i="9"/>
  <c r="T969" i="9"/>
  <c r="S969" i="9"/>
  <c r="R969" i="9"/>
  <c r="X968" i="9"/>
  <c r="W968" i="9"/>
  <c r="V968" i="9"/>
  <c r="U968" i="9"/>
  <c r="T968" i="9"/>
  <c r="S968" i="9"/>
  <c r="R968" i="9"/>
  <c r="X967" i="9"/>
  <c r="W967" i="9"/>
  <c r="V967" i="9"/>
  <c r="U967" i="9"/>
  <c r="T967" i="9"/>
  <c r="S967" i="9"/>
  <c r="R967" i="9"/>
  <c r="X966" i="9"/>
  <c r="W966" i="9"/>
  <c r="V966" i="9"/>
  <c r="U966" i="9"/>
  <c r="T966" i="9"/>
  <c r="S966" i="9"/>
  <c r="R966" i="9"/>
  <c r="X965" i="9"/>
  <c r="W965" i="9"/>
  <c r="V965" i="9"/>
  <c r="U965" i="9"/>
  <c r="T965" i="9"/>
  <c r="S965" i="9"/>
  <c r="R965" i="9"/>
  <c r="X964" i="9"/>
  <c r="W964" i="9"/>
  <c r="V964" i="9"/>
  <c r="U964" i="9"/>
  <c r="T964" i="9"/>
  <c r="S964" i="9"/>
  <c r="R964" i="9"/>
  <c r="X963" i="9"/>
  <c r="W963" i="9"/>
  <c r="V963" i="9"/>
  <c r="U963" i="9"/>
  <c r="T963" i="9"/>
  <c r="S963" i="9"/>
  <c r="R963" i="9"/>
  <c r="X962" i="9"/>
  <c r="W962" i="9"/>
  <c r="V962" i="9"/>
  <c r="U962" i="9"/>
  <c r="T962" i="9"/>
  <c r="S962" i="9"/>
  <c r="R962" i="9"/>
  <c r="X961" i="9"/>
  <c r="W961" i="9"/>
  <c r="V961" i="9"/>
  <c r="U961" i="9"/>
  <c r="T961" i="9"/>
  <c r="S961" i="9"/>
  <c r="R961" i="9"/>
  <c r="X960" i="9"/>
  <c r="W960" i="9"/>
  <c r="V960" i="9"/>
  <c r="U960" i="9"/>
  <c r="T960" i="9"/>
  <c r="S960" i="9"/>
  <c r="R960" i="9"/>
  <c r="X959" i="9"/>
  <c r="W959" i="9"/>
  <c r="V959" i="9"/>
  <c r="U959" i="9"/>
  <c r="T959" i="9"/>
  <c r="S959" i="9"/>
  <c r="R959" i="9"/>
  <c r="X958" i="9"/>
  <c r="W958" i="9"/>
  <c r="V958" i="9"/>
  <c r="U958" i="9"/>
  <c r="T958" i="9"/>
  <c r="S958" i="9"/>
  <c r="R958" i="9"/>
  <c r="X957" i="9"/>
  <c r="W957" i="9"/>
  <c r="V957" i="9"/>
  <c r="U957" i="9"/>
  <c r="T957" i="9"/>
  <c r="S957" i="9"/>
  <c r="R957" i="9"/>
  <c r="X956" i="9"/>
  <c r="W956" i="9"/>
  <c r="V956" i="9"/>
  <c r="U956" i="9"/>
  <c r="T956" i="9"/>
  <c r="S956" i="9"/>
  <c r="R956" i="9"/>
  <c r="X955" i="9"/>
  <c r="W955" i="9"/>
  <c r="V955" i="9"/>
  <c r="U955" i="9"/>
  <c r="T955" i="9"/>
  <c r="S955" i="9"/>
  <c r="R955" i="9"/>
  <c r="X954" i="9"/>
  <c r="W954" i="9"/>
  <c r="V954" i="9"/>
  <c r="U954" i="9"/>
  <c r="T954" i="9"/>
  <c r="S954" i="9"/>
  <c r="R954" i="9"/>
  <c r="X953" i="9"/>
  <c r="W953" i="9"/>
  <c r="V953" i="9"/>
  <c r="U953" i="9"/>
  <c r="T953" i="9"/>
  <c r="S953" i="9"/>
  <c r="R953" i="9"/>
  <c r="X952" i="9"/>
  <c r="W952" i="9"/>
  <c r="V952" i="9"/>
  <c r="U952" i="9"/>
  <c r="T952" i="9"/>
  <c r="S952" i="9"/>
  <c r="R952" i="9"/>
  <c r="X951" i="9"/>
  <c r="W951" i="9"/>
  <c r="V951" i="9"/>
  <c r="U951" i="9"/>
  <c r="T951" i="9"/>
  <c r="S951" i="9"/>
  <c r="R951" i="9"/>
  <c r="X950" i="9"/>
  <c r="W950" i="9"/>
  <c r="V950" i="9"/>
  <c r="U950" i="9"/>
  <c r="T950" i="9"/>
  <c r="S950" i="9"/>
  <c r="R950" i="9"/>
  <c r="X949" i="9"/>
  <c r="W949" i="9"/>
  <c r="V949" i="9"/>
  <c r="U949" i="9"/>
  <c r="T949" i="9"/>
  <c r="S949" i="9"/>
  <c r="R949" i="9"/>
  <c r="X948" i="9"/>
  <c r="W948" i="9"/>
  <c r="V948" i="9"/>
  <c r="U948" i="9"/>
  <c r="T948" i="9"/>
  <c r="S948" i="9"/>
  <c r="R948" i="9"/>
  <c r="X947" i="9"/>
  <c r="W947" i="9"/>
  <c r="V947" i="9"/>
  <c r="U947" i="9"/>
  <c r="T947" i="9"/>
  <c r="S947" i="9"/>
  <c r="R947" i="9"/>
  <c r="X946" i="9"/>
  <c r="W946" i="9"/>
  <c r="V946" i="9"/>
  <c r="U946" i="9"/>
  <c r="T946" i="9"/>
  <c r="S946" i="9"/>
  <c r="R946" i="9"/>
  <c r="X945" i="9"/>
  <c r="W945" i="9"/>
  <c r="V945" i="9"/>
  <c r="U945" i="9"/>
  <c r="T945" i="9"/>
  <c r="S945" i="9"/>
  <c r="R945" i="9"/>
  <c r="X944" i="9"/>
  <c r="W944" i="9"/>
  <c r="V944" i="9"/>
  <c r="U944" i="9"/>
  <c r="T944" i="9"/>
  <c r="S944" i="9"/>
  <c r="R944" i="9"/>
  <c r="X943" i="9"/>
  <c r="W943" i="9"/>
  <c r="V943" i="9"/>
  <c r="U943" i="9"/>
  <c r="T943" i="9"/>
  <c r="S943" i="9"/>
  <c r="R943" i="9"/>
  <c r="X942" i="9"/>
  <c r="W942" i="9"/>
  <c r="V942" i="9"/>
  <c r="U942" i="9"/>
  <c r="T942" i="9"/>
  <c r="S942" i="9"/>
  <c r="R942" i="9"/>
  <c r="X941" i="9"/>
  <c r="W941" i="9"/>
  <c r="V941" i="9"/>
  <c r="U941" i="9"/>
  <c r="T941" i="9"/>
  <c r="S941" i="9"/>
  <c r="R941" i="9"/>
  <c r="X940" i="9"/>
  <c r="W940" i="9"/>
  <c r="V940" i="9"/>
  <c r="U940" i="9"/>
  <c r="T940" i="9"/>
  <c r="S940" i="9"/>
  <c r="R940" i="9"/>
  <c r="X939" i="9"/>
  <c r="W939" i="9"/>
  <c r="V939" i="9"/>
  <c r="U939" i="9"/>
  <c r="T939" i="9"/>
  <c r="S939" i="9"/>
  <c r="R939" i="9"/>
  <c r="X938" i="9"/>
  <c r="W938" i="9"/>
  <c r="V938" i="9"/>
  <c r="U938" i="9"/>
  <c r="T938" i="9"/>
  <c r="S938" i="9"/>
  <c r="R938" i="9"/>
  <c r="X937" i="9"/>
  <c r="W937" i="9"/>
  <c r="V937" i="9"/>
  <c r="U937" i="9"/>
  <c r="T937" i="9"/>
  <c r="S937" i="9"/>
  <c r="R937" i="9"/>
  <c r="X936" i="9"/>
  <c r="W936" i="9"/>
  <c r="V936" i="9"/>
  <c r="U936" i="9"/>
  <c r="T936" i="9"/>
  <c r="S936" i="9"/>
  <c r="R936" i="9"/>
  <c r="X935" i="9"/>
  <c r="W935" i="9"/>
  <c r="V935" i="9"/>
  <c r="U935" i="9"/>
  <c r="T935" i="9"/>
  <c r="S935" i="9"/>
  <c r="R935" i="9"/>
  <c r="X934" i="9"/>
  <c r="W934" i="9"/>
  <c r="V934" i="9"/>
  <c r="U934" i="9"/>
  <c r="T934" i="9"/>
  <c r="S934" i="9"/>
  <c r="R934" i="9"/>
  <c r="X933" i="9"/>
  <c r="W933" i="9"/>
  <c r="V933" i="9"/>
  <c r="U933" i="9"/>
  <c r="T933" i="9"/>
  <c r="S933" i="9"/>
  <c r="R933" i="9"/>
  <c r="X932" i="9"/>
  <c r="W932" i="9"/>
  <c r="V932" i="9"/>
  <c r="U932" i="9"/>
  <c r="T932" i="9"/>
  <c r="S932" i="9"/>
  <c r="R932" i="9"/>
  <c r="X931" i="9"/>
  <c r="W931" i="9"/>
  <c r="V931" i="9"/>
  <c r="U931" i="9"/>
  <c r="T931" i="9"/>
  <c r="S931" i="9"/>
  <c r="R931" i="9"/>
  <c r="X930" i="9"/>
  <c r="W930" i="9"/>
  <c r="V930" i="9"/>
  <c r="U930" i="9"/>
  <c r="T930" i="9"/>
  <c r="S930" i="9"/>
  <c r="R930" i="9"/>
  <c r="X929" i="9"/>
  <c r="W929" i="9"/>
  <c r="V929" i="9"/>
  <c r="U929" i="9"/>
  <c r="T929" i="9"/>
  <c r="S929" i="9"/>
  <c r="R929" i="9"/>
  <c r="X928" i="9"/>
  <c r="W928" i="9"/>
  <c r="V928" i="9"/>
  <c r="U928" i="9"/>
  <c r="T928" i="9"/>
  <c r="S928" i="9"/>
  <c r="R928" i="9"/>
  <c r="X927" i="9"/>
  <c r="W927" i="9"/>
  <c r="V927" i="9"/>
  <c r="U927" i="9"/>
  <c r="T927" i="9"/>
  <c r="S927" i="9"/>
  <c r="R927" i="9"/>
  <c r="X926" i="9"/>
  <c r="W926" i="9"/>
  <c r="V926" i="9"/>
  <c r="U926" i="9"/>
  <c r="T926" i="9"/>
  <c r="S926" i="9"/>
  <c r="R926" i="9"/>
  <c r="X925" i="9"/>
  <c r="W925" i="9"/>
  <c r="V925" i="9"/>
  <c r="U925" i="9"/>
  <c r="T925" i="9"/>
  <c r="S925" i="9"/>
  <c r="R925" i="9"/>
  <c r="X924" i="9"/>
  <c r="W924" i="9"/>
  <c r="V924" i="9"/>
  <c r="U924" i="9"/>
  <c r="T924" i="9"/>
  <c r="S924" i="9"/>
  <c r="R924" i="9"/>
  <c r="X923" i="9"/>
  <c r="W923" i="9"/>
  <c r="V923" i="9"/>
  <c r="U923" i="9"/>
  <c r="T923" i="9"/>
  <c r="S923" i="9"/>
  <c r="R923" i="9"/>
  <c r="X922" i="9"/>
  <c r="W922" i="9"/>
  <c r="V922" i="9"/>
  <c r="U922" i="9"/>
  <c r="T922" i="9"/>
  <c r="S922" i="9"/>
  <c r="R922" i="9"/>
  <c r="X921" i="9"/>
  <c r="W921" i="9"/>
  <c r="V921" i="9"/>
  <c r="U921" i="9"/>
  <c r="T921" i="9"/>
  <c r="S921" i="9"/>
  <c r="R921" i="9"/>
  <c r="X920" i="9"/>
  <c r="W920" i="9"/>
  <c r="V920" i="9"/>
  <c r="U920" i="9"/>
  <c r="T920" i="9"/>
  <c r="S920" i="9"/>
  <c r="R920" i="9"/>
  <c r="X919" i="9"/>
  <c r="W919" i="9"/>
  <c r="V919" i="9"/>
  <c r="U919" i="9"/>
  <c r="T919" i="9"/>
  <c r="S919" i="9"/>
  <c r="R919" i="9"/>
  <c r="X918" i="9"/>
  <c r="W918" i="9"/>
  <c r="V918" i="9"/>
  <c r="U918" i="9"/>
  <c r="T918" i="9"/>
  <c r="S918" i="9"/>
  <c r="R918" i="9"/>
  <c r="X917" i="9"/>
  <c r="W917" i="9"/>
  <c r="V917" i="9"/>
  <c r="U917" i="9"/>
  <c r="T917" i="9"/>
  <c r="S917" i="9"/>
  <c r="R917" i="9"/>
  <c r="X916" i="9"/>
  <c r="W916" i="9"/>
  <c r="V916" i="9"/>
  <c r="U916" i="9"/>
  <c r="T916" i="9"/>
  <c r="S916" i="9"/>
  <c r="R916" i="9"/>
  <c r="X915" i="9"/>
  <c r="W915" i="9"/>
  <c r="V915" i="9"/>
  <c r="U915" i="9"/>
  <c r="T915" i="9"/>
  <c r="S915" i="9"/>
  <c r="R915" i="9"/>
  <c r="X914" i="9"/>
  <c r="W914" i="9"/>
  <c r="V914" i="9"/>
  <c r="U914" i="9"/>
  <c r="T914" i="9"/>
  <c r="S914" i="9"/>
  <c r="R914" i="9"/>
  <c r="X913" i="9"/>
  <c r="W913" i="9"/>
  <c r="V913" i="9"/>
  <c r="U913" i="9"/>
  <c r="T913" i="9"/>
  <c r="S913" i="9"/>
  <c r="R913" i="9"/>
  <c r="X912" i="9"/>
  <c r="W912" i="9"/>
  <c r="V912" i="9"/>
  <c r="U912" i="9"/>
  <c r="T912" i="9"/>
  <c r="S912" i="9"/>
  <c r="R912" i="9"/>
  <c r="X911" i="9"/>
  <c r="W911" i="9"/>
  <c r="V911" i="9"/>
  <c r="U911" i="9"/>
  <c r="T911" i="9"/>
  <c r="S911" i="9"/>
  <c r="R911" i="9"/>
  <c r="X910" i="9"/>
  <c r="W910" i="9"/>
  <c r="V910" i="9"/>
  <c r="U910" i="9"/>
  <c r="T910" i="9"/>
  <c r="S910" i="9"/>
  <c r="R910" i="9"/>
  <c r="X909" i="9"/>
  <c r="W909" i="9"/>
  <c r="V909" i="9"/>
  <c r="U909" i="9"/>
  <c r="T909" i="9"/>
  <c r="S909" i="9"/>
  <c r="R909" i="9"/>
  <c r="X908" i="9"/>
  <c r="W908" i="9"/>
  <c r="V908" i="9"/>
  <c r="U908" i="9"/>
  <c r="T908" i="9"/>
  <c r="S908" i="9"/>
  <c r="R908" i="9"/>
  <c r="X907" i="9"/>
  <c r="W907" i="9"/>
  <c r="V907" i="9"/>
  <c r="U907" i="9"/>
  <c r="T907" i="9"/>
  <c r="S907" i="9"/>
  <c r="R907" i="9"/>
  <c r="X906" i="9"/>
  <c r="W906" i="9"/>
  <c r="V906" i="9"/>
  <c r="U906" i="9"/>
  <c r="T906" i="9"/>
  <c r="S906" i="9"/>
  <c r="R906" i="9"/>
  <c r="X905" i="9"/>
  <c r="W905" i="9"/>
  <c r="V905" i="9"/>
  <c r="U905" i="9"/>
  <c r="T905" i="9"/>
  <c r="S905" i="9"/>
  <c r="R905" i="9"/>
  <c r="X904" i="9"/>
  <c r="W904" i="9"/>
  <c r="V904" i="9"/>
  <c r="U904" i="9"/>
  <c r="T904" i="9"/>
  <c r="S904" i="9"/>
  <c r="R904" i="9"/>
  <c r="X903" i="9"/>
  <c r="W903" i="9"/>
  <c r="V903" i="9"/>
  <c r="U903" i="9"/>
  <c r="T903" i="9"/>
  <c r="S903" i="9"/>
  <c r="R903" i="9"/>
  <c r="X902" i="9"/>
  <c r="W902" i="9"/>
  <c r="V902" i="9"/>
  <c r="U902" i="9"/>
  <c r="T902" i="9"/>
  <c r="S902" i="9"/>
  <c r="R902" i="9"/>
  <c r="X901" i="9"/>
  <c r="W901" i="9"/>
  <c r="V901" i="9"/>
  <c r="U901" i="9"/>
  <c r="T901" i="9"/>
  <c r="S901" i="9"/>
  <c r="R901" i="9"/>
  <c r="X900" i="9"/>
  <c r="W900" i="9"/>
  <c r="V900" i="9"/>
  <c r="U900" i="9"/>
  <c r="T900" i="9"/>
  <c r="S900" i="9"/>
  <c r="R900" i="9"/>
  <c r="X899" i="9"/>
  <c r="W899" i="9"/>
  <c r="V899" i="9"/>
  <c r="U899" i="9"/>
  <c r="T899" i="9"/>
  <c r="S899" i="9"/>
  <c r="R899" i="9"/>
  <c r="X898" i="9"/>
  <c r="W898" i="9"/>
  <c r="V898" i="9"/>
  <c r="U898" i="9"/>
  <c r="T898" i="9"/>
  <c r="S898" i="9"/>
  <c r="R898" i="9"/>
  <c r="X897" i="9"/>
  <c r="W897" i="9"/>
  <c r="V897" i="9"/>
  <c r="U897" i="9"/>
  <c r="T897" i="9"/>
  <c r="S897" i="9"/>
  <c r="R897" i="9"/>
  <c r="X896" i="9"/>
  <c r="W896" i="9"/>
  <c r="V896" i="9"/>
  <c r="U896" i="9"/>
  <c r="T896" i="9"/>
  <c r="S896" i="9"/>
  <c r="R896" i="9"/>
  <c r="X895" i="9"/>
  <c r="W895" i="9"/>
  <c r="V895" i="9"/>
  <c r="U895" i="9"/>
  <c r="T895" i="9"/>
  <c r="S895" i="9"/>
  <c r="R895" i="9"/>
  <c r="X894" i="9"/>
  <c r="W894" i="9"/>
  <c r="V894" i="9"/>
  <c r="U894" i="9"/>
  <c r="T894" i="9"/>
  <c r="S894" i="9"/>
  <c r="R894" i="9"/>
  <c r="X893" i="9"/>
  <c r="W893" i="9"/>
  <c r="V893" i="9"/>
  <c r="U893" i="9"/>
  <c r="T893" i="9"/>
  <c r="S893" i="9"/>
  <c r="R893" i="9"/>
  <c r="X892" i="9"/>
  <c r="W892" i="9"/>
  <c r="V892" i="9"/>
  <c r="U892" i="9"/>
  <c r="T892" i="9"/>
  <c r="S892" i="9"/>
  <c r="R892" i="9"/>
  <c r="X891" i="9"/>
  <c r="W891" i="9"/>
  <c r="V891" i="9"/>
  <c r="U891" i="9"/>
  <c r="T891" i="9"/>
  <c r="S891" i="9"/>
  <c r="R891" i="9"/>
  <c r="X890" i="9"/>
  <c r="W890" i="9"/>
  <c r="V890" i="9"/>
  <c r="U890" i="9"/>
  <c r="T890" i="9"/>
  <c r="S890" i="9"/>
  <c r="R890" i="9"/>
  <c r="X889" i="9"/>
  <c r="W889" i="9"/>
  <c r="V889" i="9"/>
  <c r="U889" i="9"/>
  <c r="T889" i="9"/>
  <c r="S889" i="9"/>
  <c r="R889" i="9"/>
  <c r="X888" i="9"/>
  <c r="W888" i="9"/>
  <c r="V888" i="9"/>
  <c r="U888" i="9"/>
  <c r="T888" i="9"/>
  <c r="S888" i="9"/>
  <c r="R888" i="9"/>
  <c r="X887" i="9"/>
  <c r="W887" i="9"/>
  <c r="V887" i="9"/>
  <c r="U887" i="9"/>
  <c r="T887" i="9"/>
  <c r="S887" i="9"/>
  <c r="R887" i="9"/>
  <c r="X886" i="9"/>
  <c r="W886" i="9"/>
  <c r="V886" i="9"/>
  <c r="U886" i="9"/>
  <c r="T886" i="9"/>
  <c r="S886" i="9"/>
  <c r="R886" i="9"/>
  <c r="X885" i="9"/>
  <c r="W885" i="9"/>
  <c r="V885" i="9"/>
  <c r="U885" i="9"/>
  <c r="T885" i="9"/>
  <c r="S885" i="9"/>
  <c r="R885" i="9"/>
  <c r="X884" i="9"/>
  <c r="W884" i="9"/>
  <c r="V884" i="9"/>
  <c r="U884" i="9"/>
  <c r="T884" i="9"/>
  <c r="S884" i="9"/>
  <c r="R884" i="9"/>
  <c r="X883" i="9"/>
  <c r="W883" i="9"/>
  <c r="V883" i="9"/>
  <c r="U883" i="9"/>
  <c r="T883" i="9"/>
  <c r="S883" i="9"/>
  <c r="R883" i="9"/>
  <c r="X882" i="9"/>
  <c r="W882" i="9"/>
  <c r="V882" i="9"/>
  <c r="U882" i="9"/>
  <c r="T882" i="9"/>
  <c r="S882" i="9"/>
  <c r="R882" i="9"/>
  <c r="X881" i="9"/>
  <c r="W881" i="9"/>
  <c r="V881" i="9"/>
  <c r="U881" i="9"/>
  <c r="T881" i="9"/>
  <c r="S881" i="9"/>
  <c r="R881" i="9"/>
  <c r="X880" i="9"/>
  <c r="W880" i="9"/>
  <c r="V880" i="9"/>
  <c r="U880" i="9"/>
  <c r="T880" i="9"/>
  <c r="S880" i="9"/>
  <c r="R880" i="9"/>
  <c r="X879" i="9"/>
  <c r="W879" i="9"/>
  <c r="V879" i="9"/>
  <c r="U879" i="9"/>
  <c r="T879" i="9"/>
  <c r="S879" i="9"/>
  <c r="R879" i="9"/>
  <c r="X878" i="9"/>
  <c r="W878" i="9"/>
  <c r="V878" i="9"/>
  <c r="U878" i="9"/>
  <c r="T878" i="9"/>
  <c r="S878" i="9"/>
  <c r="R878" i="9"/>
  <c r="X877" i="9"/>
  <c r="W877" i="9"/>
  <c r="V877" i="9"/>
  <c r="U877" i="9"/>
  <c r="T877" i="9"/>
  <c r="S877" i="9"/>
  <c r="R877" i="9"/>
  <c r="X876" i="9"/>
  <c r="W876" i="9"/>
  <c r="V876" i="9"/>
  <c r="U876" i="9"/>
  <c r="T876" i="9"/>
  <c r="S876" i="9"/>
  <c r="R876" i="9"/>
  <c r="X875" i="9"/>
  <c r="W875" i="9"/>
  <c r="V875" i="9"/>
  <c r="U875" i="9"/>
  <c r="T875" i="9"/>
  <c r="S875" i="9"/>
  <c r="R875" i="9"/>
  <c r="X874" i="9"/>
  <c r="W874" i="9"/>
  <c r="V874" i="9"/>
  <c r="U874" i="9"/>
  <c r="T874" i="9"/>
  <c r="S874" i="9"/>
  <c r="R874" i="9"/>
  <c r="X873" i="9"/>
  <c r="W873" i="9"/>
  <c r="V873" i="9"/>
  <c r="U873" i="9"/>
  <c r="T873" i="9"/>
  <c r="S873" i="9"/>
  <c r="R873" i="9"/>
  <c r="X872" i="9"/>
  <c r="W872" i="9"/>
  <c r="V872" i="9"/>
  <c r="U872" i="9"/>
  <c r="T872" i="9"/>
  <c r="S872" i="9"/>
  <c r="R872" i="9"/>
  <c r="X871" i="9"/>
  <c r="W871" i="9"/>
  <c r="V871" i="9"/>
  <c r="U871" i="9"/>
  <c r="T871" i="9"/>
  <c r="S871" i="9"/>
  <c r="R871" i="9"/>
  <c r="X870" i="9"/>
  <c r="W870" i="9"/>
  <c r="V870" i="9"/>
  <c r="U870" i="9"/>
  <c r="T870" i="9"/>
  <c r="S870" i="9"/>
  <c r="R870" i="9"/>
  <c r="X869" i="9"/>
  <c r="W869" i="9"/>
  <c r="V869" i="9"/>
  <c r="U869" i="9"/>
  <c r="T869" i="9"/>
  <c r="S869" i="9"/>
  <c r="R869" i="9"/>
  <c r="X868" i="9"/>
  <c r="W868" i="9"/>
  <c r="V868" i="9"/>
  <c r="U868" i="9"/>
  <c r="T868" i="9"/>
  <c r="S868" i="9"/>
  <c r="R868" i="9"/>
  <c r="X867" i="9"/>
  <c r="W867" i="9"/>
  <c r="V867" i="9"/>
  <c r="U867" i="9"/>
  <c r="T867" i="9"/>
  <c r="S867" i="9"/>
  <c r="R867" i="9"/>
  <c r="X866" i="9"/>
  <c r="W866" i="9"/>
  <c r="V866" i="9"/>
  <c r="U866" i="9"/>
  <c r="T866" i="9"/>
  <c r="S866" i="9"/>
  <c r="R866" i="9"/>
  <c r="X865" i="9"/>
  <c r="W865" i="9"/>
  <c r="V865" i="9"/>
  <c r="U865" i="9"/>
  <c r="T865" i="9"/>
  <c r="S865" i="9"/>
  <c r="R865" i="9"/>
  <c r="X864" i="9"/>
  <c r="W864" i="9"/>
  <c r="V864" i="9"/>
  <c r="U864" i="9"/>
  <c r="T864" i="9"/>
  <c r="S864" i="9"/>
  <c r="R864" i="9"/>
  <c r="X863" i="9"/>
  <c r="W863" i="9"/>
  <c r="V863" i="9"/>
  <c r="U863" i="9"/>
  <c r="T863" i="9"/>
  <c r="S863" i="9"/>
  <c r="R863" i="9"/>
  <c r="X862" i="9"/>
  <c r="W862" i="9"/>
  <c r="V862" i="9"/>
  <c r="U862" i="9"/>
  <c r="T862" i="9"/>
  <c r="S862" i="9"/>
  <c r="R862" i="9"/>
  <c r="X861" i="9"/>
  <c r="W861" i="9"/>
  <c r="V861" i="9"/>
  <c r="U861" i="9"/>
  <c r="T861" i="9"/>
  <c r="S861" i="9"/>
  <c r="R861" i="9"/>
  <c r="X860" i="9"/>
  <c r="W860" i="9"/>
  <c r="V860" i="9"/>
  <c r="U860" i="9"/>
  <c r="T860" i="9"/>
  <c r="S860" i="9"/>
  <c r="R860" i="9"/>
  <c r="X859" i="9"/>
  <c r="W859" i="9"/>
  <c r="V859" i="9"/>
  <c r="U859" i="9"/>
  <c r="T859" i="9"/>
  <c r="S859" i="9"/>
  <c r="R859" i="9"/>
  <c r="X858" i="9"/>
  <c r="W858" i="9"/>
  <c r="V858" i="9"/>
  <c r="U858" i="9"/>
  <c r="T858" i="9"/>
  <c r="S858" i="9"/>
  <c r="R858" i="9"/>
  <c r="X857" i="9"/>
  <c r="W857" i="9"/>
  <c r="V857" i="9"/>
  <c r="U857" i="9"/>
  <c r="T857" i="9"/>
  <c r="S857" i="9"/>
  <c r="R857" i="9"/>
  <c r="X856" i="9"/>
  <c r="W856" i="9"/>
  <c r="V856" i="9"/>
  <c r="U856" i="9"/>
  <c r="T856" i="9"/>
  <c r="S856" i="9"/>
  <c r="R856" i="9"/>
  <c r="X855" i="9"/>
  <c r="W855" i="9"/>
  <c r="V855" i="9"/>
  <c r="U855" i="9"/>
  <c r="T855" i="9"/>
  <c r="S855" i="9"/>
  <c r="R855" i="9"/>
  <c r="X854" i="9"/>
  <c r="W854" i="9"/>
  <c r="V854" i="9"/>
  <c r="U854" i="9"/>
  <c r="T854" i="9"/>
  <c r="S854" i="9"/>
  <c r="R854" i="9"/>
  <c r="X853" i="9"/>
  <c r="W853" i="9"/>
  <c r="V853" i="9"/>
  <c r="U853" i="9"/>
  <c r="T853" i="9"/>
  <c r="S853" i="9"/>
  <c r="R853" i="9"/>
  <c r="X852" i="9"/>
  <c r="W852" i="9"/>
  <c r="V852" i="9"/>
  <c r="U852" i="9"/>
  <c r="T852" i="9"/>
  <c r="S852" i="9"/>
  <c r="R852" i="9"/>
  <c r="X851" i="9"/>
  <c r="W851" i="9"/>
  <c r="V851" i="9"/>
  <c r="U851" i="9"/>
  <c r="T851" i="9"/>
  <c r="S851" i="9"/>
  <c r="R851" i="9"/>
  <c r="X850" i="9"/>
  <c r="W850" i="9"/>
  <c r="V850" i="9"/>
  <c r="U850" i="9"/>
  <c r="T850" i="9"/>
  <c r="S850" i="9"/>
  <c r="R850" i="9"/>
  <c r="X849" i="9"/>
  <c r="W849" i="9"/>
  <c r="V849" i="9"/>
  <c r="U849" i="9"/>
  <c r="T849" i="9"/>
  <c r="S849" i="9"/>
  <c r="R849" i="9"/>
  <c r="X848" i="9"/>
  <c r="W848" i="9"/>
  <c r="V848" i="9"/>
  <c r="U848" i="9"/>
  <c r="T848" i="9"/>
  <c r="S848" i="9"/>
  <c r="R848" i="9"/>
  <c r="X847" i="9"/>
  <c r="W847" i="9"/>
  <c r="V847" i="9"/>
  <c r="U847" i="9"/>
  <c r="T847" i="9"/>
  <c r="S847" i="9"/>
  <c r="R847" i="9"/>
  <c r="X846" i="9"/>
  <c r="W846" i="9"/>
  <c r="V846" i="9"/>
  <c r="U846" i="9"/>
  <c r="T846" i="9"/>
  <c r="S846" i="9"/>
  <c r="R846" i="9"/>
  <c r="X845" i="9"/>
  <c r="W845" i="9"/>
  <c r="V845" i="9"/>
  <c r="U845" i="9"/>
  <c r="T845" i="9"/>
  <c r="S845" i="9"/>
  <c r="R845" i="9"/>
  <c r="X844" i="9"/>
  <c r="W844" i="9"/>
  <c r="V844" i="9"/>
  <c r="U844" i="9"/>
  <c r="T844" i="9"/>
  <c r="S844" i="9"/>
  <c r="R844" i="9"/>
  <c r="X843" i="9"/>
  <c r="W843" i="9"/>
  <c r="V843" i="9"/>
  <c r="U843" i="9"/>
  <c r="T843" i="9"/>
  <c r="S843" i="9"/>
  <c r="R843" i="9"/>
  <c r="X842" i="9"/>
  <c r="W842" i="9"/>
  <c r="V842" i="9"/>
  <c r="U842" i="9"/>
  <c r="T842" i="9"/>
  <c r="S842" i="9"/>
  <c r="R842" i="9"/>
  <c r="X841" i="9"/>
  <c r="W841" i="9"/>
  <c r="V841" i="9"/>
  <c r="U841" i="9"/>
  <c r="T841" i="9"/>
  <c r="S841" i="9"/>
  <c r="R841" i="9"/>
  <c r="X840" i="9"/>
  <c r="W840" i="9"/>
  <c r="V840" i="9"/>
  <c r="U840" i="9"/>
  <c r="T840" i="9"/>
  <c r="S840" i="9"/>
  <c r="R840" i="9"/>
  <c r="X839" i="9"/>
  <c r="W839" i="9"/>
  <c r="V839" i="9"/>
  <c r="U839" i="9"/>
  <c r="T839" i="9"/>
  <c r="S839" i="9"/>
  <c r="R839" i="9"/>
  <c r="X838" i="9"/>
  <c r="W838" i="9"/>
  <c r="V838" i="9"/>
  <c r="U838" i="9"/>
  <c r="T838" i="9"/>
  <c r="S838" i="9"/>
  <c r="R838" i="9"/>
  <c r="X837" i="9"/>
  <c r="W837" i="9"/>
  <c r="V837" i="9"/>
  <c r="U837" i="9"/>
  <c r="T837" i="9"/>
  <c r="S837" i="9"/>
  <c r="R837" i="9"/>
  <c r="X836" i="9"/>
  <c r="W836" i="9"/>
  <c r="V836" i="9"/>
  <c r="U836" i="9"/>
  <c r="T836" i="9"/>
  <c r="S836" i="9"/>
  <c r="R836" i="9"/>
  <c r="X835" i="9"/>
  <c r="W835" i="9"/>
  <c r="V835" i="9"/>
  <c r="U835" i="9"/>
  <c r="T835" i="9"/>
  <c r="S835" i="9"/>
  <c r="R835" i="9"/>
  <c r="X834" i="9"/>
  <c r="W834" i="9"/>
  <c r="V834" i="9"/>
  <c r="U834" i="9"/>
  <c r="T834" i="9"/>
  <c r="S834" i="9"/>
  <c r="R834" i="9"/>
  <c r="X833" i="9"/>
  <c r="W833" i="9"/>
  <c r="V833" i="9"/>
  <c r="U833" i="9"/>
  <c r="T833" i="9"/>
  <c r="S833" i="9"/>
  <c r="R833" i="9"/>
  <c r="X832" i="9"/>
  <c r="W832" i="9"/>
  <c r="V832" i="9"/>
  <c r="U832" i="9"/>
  <c r="T832" i="9"/>
  <c r="S832" i="9"/>
  <c r="R832" i="9"/>
  <c r="X831" i="9"/>
  <c r="W831" i="9"/>
  <c r="V831" i="9"/>
  <c r="U831" i="9"/>
  <c r="T831" i="9"/>
  <c r="S831" i="9"/>
  <c r="R831" i="9"/>
  <c r="X830" i="9"/>
  <c r="W830" i="9"/>
  <c r="V830" i="9"/>
  <c r="U830" i="9"/>
  <c r="T830" i="9"/>
  <c r="S830" i="9"/>
  <c r="R830" i="9"/>
  <c r="X829" i="9"/>
  <c r="W829" i="9"/>
  <c r="V829" i="9"/>
  <c r="U829" i="9"/>
  <c r="T829" i="9"/>
  <c r="S829" i="9"/>
  <c r="R829" i="9"/>
  <c r="X828" i="9"/>
  <c r="W828" i="9"/>
  <c r="V828" i="9"/>
  <c r="U828" i="9"/>
  <c r="T828" i="9"/>
  <c r="S828" i="9"/>
  <c r="R828" i="9"/>
  <c r="X827" i="9"/>
  <c r="W827" i="9"/>
  <c r="V827" i="9"/>
  <c r="U827" i="9"/>
  <c r="T827" i="9"/>
  <c r="S827" i="9"/>
  <c r="R827" i="9"/>
  <c r="X826" i="9"/>
  <c r="W826" i="9"/>
  <c r="V826" i="9"/>
  <c r="U826" i="9"/>
  <c r="T826" i="9"/>
  <c r="S826" i="9"/>
  <c r="R826" i="9"/>
  <c r="X825" i="9"/>
  <c r="W825" i="9"/>
  <c r="V825" i="9"/>
  <c r="U825" i="9"/>
  <c r="T825" i="9"/>
  <c r="S825" i="9"/>
  <c r="R825" i="9"/>
  <c r="X824" i="9"/>
  <c r="W824" i="9"/>
  <c r="V824" i="9"/>
  <c r="U824" i="9"/>
  <c r="T824" i="9"/>
  <c r="S824" i="9"/>
  <c r="R824" i="9"/>
  <c r="X823" i="9"/>
  <c r="W823" i="9"/>
  <c r="V823" i="9"/>
  <c r="U823" i="9"/>
  <c r="T823" i="9"/>
  <c r="S823" i="9"/>
  <c r="R823" i="9"/>
  <c r="X822" i="9"/>
  <c r="W822" i="9"/>
  <c r="V822" i="9"/>
  <c r="U822" i="9"/>
  <c r="T822" i="9"/>
  <c r="S822" i="9"/>
  <c r="R822" i="9"/>
  <c r="X821" i="9"/>
  <c r="W821" i="9"/>
  <c r="V821" i="9"/>
  <c r="U821" i="9"/>
  <c r="T821" i="9"/>
  <c r="S821" i="9"/>
  <c r="R821" i="9"/>
  <c r="X820" i="9"/>
  <c r="W820" i="9"/>
  <c r="V820" i="9"/>
  <c r="U820" i="9"/>
  <c r="T820" i="9"/>
  <c r="S820" i="9"/>
  <c r="R820" i="9"/>
  <c r="X819" i="9"/>
  <c r="W819" i="9"/>
  <c r="V819" i="9"/>
  <c r="U819" i="9"/>
  <c r="T819" i="9"/>
  <c r="S819" i="9"/>
  <c r="R819" i="9"/>
  <c r="X818" i="9"/>
  <c r="W818" i="9"/>
  <c r="V818" i="9"/>
  <c r="U818" i="9"/>
  <c r="T818" i="9"/>
  <c r="S818" i="9"/>
  <c r="R818" i="9"/>
  <c r="X817" i="9"/>
  <c r="W817" i="9"/>
  <c r="V817" i="9"/>
  <c r="U817" i="9"/>
  <c r="T817" i="9"/>
  <c r="S817" i="9"/>
  <c r="R817" i="9"/>
  <c r="X816" i="9"/>
  <c r="W816" i="9"/>
  <c r="V816" i="9"/>
  <c r="U816" i="9"/>
  <c r="T816" i="9"/>
  <c r="S816" i="9"/>
  <c r="R816" i="9"/>
  <c r="X815" i="9"/>
  <c r="W815" i="9"/>
  <c r="V815" i="9"/>
  <c r="U815" i="9"/>
  <c r="T815" i="9"/>
  <c r="S815" i="9"/>
  <c r="R815" i="9"/>
  <c r="X814" i="9"/>
  <c r="W814" i="9"/>
  <c r="V814" i="9"/>
  <c r="U814" i="9"/>
  <c r="T814" i="9"/>
  <c r="S814" i="9"/>
  <c r="R814" i="9"/>
  <c r="X813" i="9"/>
  <c r="W813" i="9"/>
  <c r="V813" i="9"/>
  <c r="U813" i="9"/>
  <c r="T813" i="9"/>
  <c r="S813" i="9"/>
  <c r="R813" i="9"/>
  <c r="X812" i="9"/>
  <c r="W812" i="9"/>
  <c r="V812" i="9"/>
  <c r="U812" i="9"/>
  <c r="T812" i="9"/>
  <c r="S812" i="9"/>
  <c r="R812" i="9"/>
  <c r="X811" i="9"/>
  <c r="W811" i="9"/>
  <c r="V811" i="9"/>
  <c r="U811" i="9"/>
  <c r="T811" i="9"/>
  <c r="S811" i="9"/>
  <c r="R811" i="9"/>
  <c r="X810" i="9"/>
  <c r="W810" i="9"/>
  <c r="V810" i="9"/>
  <c r="U810" i="9"/>
  <c r="T810" i="9"/>
  <c r="S810" i="9"/>
  <c r="R810" i="9"/>
  <c r="X809" i="9"/>
  <c r="W809" i="9"/>
  <c r="V809" i="9"/>
  <c r="U809" i="9"/>
  <c r="T809" i="9"/>
  <c r="S809" i="9"/>
  <c r="R809" i="9"/>
  <c r="X808" i="9"/>
  <c r="W808" i="9"/>
  <c r="V808" i="9"/>
  <c r="U808" i="9"/>
  <c r="T808" i="9"/>
  <c r="S808" i="9"/>
  <c r="R808" i="9"/>
  <c r="X807" i="9"/>
  <c r="W807" i="9"/>
  <c r="V807" i="9"/>
  <c r="U807" i="9"/>
  <c r="T807" i="9"/>
  <c r="S807" i="9"/>
  <c r="R807" i="9"/>
  <c r="X806" i="9"/>
  <c r="W806" i="9"/>
  <c r="V806" i="9"/>
  <c r="U806" i="9"/>
  <c r="T806" i="9"/>
  <c r="S806" i="9"/>
  <c r="R806" i="9"/>
  <c r="X805" i="9"/>
  <c r="W805" i="9"/>
  <c r="V805" i="9"/>
  <c r="U805" i="9"/>
  <c r="T805" i="9"/>
  <c r="S805" i="9"/>
  <c r="R805" i="9"/>
  <c r="X804" i="9"/>
  <c r="W804" i="9"/>
  <c r="V804" i="9"/>
  <c r="U804" i="9"/>
  <c r="T804" i="9"/>
  <c r="S804" i="9"/>
  <c r="R804" i="9"/>
  <c r="X803" i="9"/>
  <c r="W803" i="9"/>
  <c r="V803" i="9"/>
  <c r="U803" i="9"/>
  <c r="T803" i="9"/>
  <c r="S803" i="9"/>
  <c r="R803" i="9"/>
  <c r="X802" i="9"/>
  <c r="W802" i="9"/>
  <c r="V802" i="9"/>
  <c r="U802" i="9"/>
  <c r="T802" i="9"/>
  <c r="S802" i="9"/>
  <c r="R802" i="9"/>
  <c r="X801" i="9"/>
  <c r="W801" i="9"/>
  <c r="V801" i="9"/>
  <c r="U801" i="9"/>
  <c r="T801" i="9"/>
  <c r="S801" i="9"/>
  <c r="R801" i="9"/>
  <c r="X800" i="9"/>
  <c r="W800" i="9"/>
  <c r="V800" i="9"/>
  <c r="U800" i="9"/>
  <c r="T800" i="9"/>
  <c r="S800" i="9"/>
  <c r="R800" i="9"/>
  <c r="X799" i="9"/>
  <c r="W799" i="9"/>
  <c r="V799" i="9"/>
  <c r="U799" i="9"/>
  <c r="T799" i="9"/>
  <c r="S799" i="9"/>
  <c r="R799" i="9"/>
  <c r="X798" i="9"/>
  <c r="W798" i="9"/>
  <c r="V798" i="9"/>
  <c r="U798" i="9"/>
  <c r="T798" i="9"/>
  <c r="S798" i="9"/>
  <c r="R798" i="9"/>
  <c r="X797" i="9"/>
  <c r="W797" i="9"/>
  <c r="V797" i="9"/>
  <c r="U797" i="9"/>
  <c r="T797" i="9"/>
  <c r="S797" i="9"/>
  <c r="R797" i="9"/>
  <c r="X796" i="9"/>
  <c r="W796" i="9"/>
  <c r="V796" i="9"/>
  <c r="U796" i="9"/>
  <c r="T796" i="9"/>
  <c r="S796" i="9"/>
  <c r="R796" i="9"/>
  <c r="X795" i="9"/>
  <c r="W795" i="9"/>
  <c r="V795" i="9"/>
  <c r="U795" i="9"/>
  <c r="T795" i="9"/>
  <c r="S795" i="9"/>
  <c r="R795" i="9"/>
  <c r="X794" i="9"/>
  <c r="W794" i="9"/>
  <c r="V794" i="9"/>
  <c r="U794" i="9"/>
  <c r="T794" i="9"/>
  <c r="S794" i="9"/>
  <c r="R794" i="9"/>
  <c r="X793" i="9"/>
  <c r="W793" i="9"/>
  <c r="V793" i="9"/>
  <c r="U793" i="9"/>
  <c r="T793" i="9"/>
  <c r="S793" i="9"/>
  <c r="R793" i="9"/>
  <c r="X792" i="9"/>
  <c r="W792" i="9"/>
  <c r="V792" i="9"/>
  <c r="U792" i="9"/>
  <c r="T792" i="9"/>
  <c r="S792" i="9"/>
  <c r="R792" i="9"/>
  <c r="X791" i="9"/>
  <c r="W791" i="9"/>
  <c r="V791" i="9"/>
  <c r="U791" i="9"/>
  <c r="T791" i="9"/>
  <c r="S791" i="9"/>
  <c r="R791" i="9"/>
  <c r="X790" i="9"/>
  <c r="W790" i="9"/>
  <c r="V790" i="9"/>
  <c r="U790" i="9"/>
  <c r="T790" i="9"/>
  <c r="S790" i="9"/>
  <c r="R790" i="9"/>
  <c r="X789" i="9"/>
  <c r="W789" i="9"/>
  <c r="V789" i="9"/>
  <c r="U789" i="9"/>
  <c r="T789" i="9"/>
  <c r="S789" i="9"/>
  <c r="R789" i="9"/>
  <c r="X788" i="9"/>
  <c r="W788" i="9"/>
  <c r="V788" i="9"/>
  <c r="U788" i="9"/>
  <c r="T788" i="9"/>
  <c r="S788" i="9"/>
  <c r="R788" i="9"/>
  <c r="X787" i="9"/>
  <c r="W787" i="9"/>
  <c r="V787" i="9"/>
  <c r="U787" i="9"/>
  <c r="T787" i="9"/>
  <c r="S787" i="9"/>
  <c r="R787" i="9"/>
  <c r="X786" i="9"/>
  <c r="W786" i="9"/>
  <c r="V786" i="9"/>
  <c r="U786" i="9"/>
  <c r="T786" i="9"/>
  <c r="S786" i="9"/>
  <c r="R786" i="9"/>
  <c r="X785" i="9"/>
  <c r="W785" i="9"/>
  <c r="V785" i="9"/>
  <c r="U785" i="9"/>
  <c r="T785" i="9"/>
  <c r="S785" i="9"/>
  <c r="R785" i="9"/>
  <c r="X784" i="9"/>
  <c r="W784" i="9"/>
  <c r="V784" i="9"/>
  <c r="U784" i="9"/>
  <c r="T784" i="9"/>
  <c r="S784" i="9"/>
  <c r="R784" i="9"/>
  <c r="X783" i="9"/>
  <c r="W783" i="9"/>
  <c r="V783" i="9"/>
  <c r="U783" i="9"/>
  <c r="T783" i="9"/>
  <c r="S783" i="9"/>
  <c r="R783" i="9"/>
  <c r="X782" i="9"/>
  <c r="W782" i="9"/>
  <c r="V782" i="9"/>
  <c r="U782" i="9"/>
  <c r="T782" i="9"/>
  <c r="S782" i="9"/>
  <c r="R782" i="9"/>
  <c r="X781" i="9"/>
  <c r="W781" i="9"/>
  <c r="V781" i="9"/>
  <c r="U781" i="9"/>
  <c r="T781" i="9"/>
  <c r="S781" i="9"/>
  <c r="R781" i="9"/>
  <c r="X780" i="9"/>
  <c r="W780" i="9"/>
  <c r="V780" i="9"/>
  <c r="U780" i="9"/>
  <c r="T780" i="9"/>
  <c r="S780" i="9"/>
  <c r="R780" i="9"/>
  <c r="X779" i="9"/>
  <c r="W779" i="9"/>
  <c r="V779" i="9"/>
  <c r="U779" i="9"/>
  <c r="T779" i="9"/>
  <c r="S779" i="9"/>
  <c r="R779" i="9"/>
  <c r="X778" i="9"/>
  <c r="W778" i="9"/>
  <c r="V778" i="9"/>
  <c r="U778" i="9"/>
  <c r="T778" i="9"/>
  <c r="S778" i="9"/>
  <c r="R778" i="9"/>
  <c r="X777" i="9"/>
  <c r="W777" i="9"/>
  <c r="V777" i="9"/>
  <c r="U777" i="9"/>
  <c r="T777" i="9"/>
  <c r="S777" i="9"/>
  <c r="R777" i="9"/>
  <c r="X776" i="9"/>
  <c r="W776" i="9"/>
  <c r="V776" i="9"/>
  <c r="U776" i="9"/>
  <c r="T776" i="9"/>
  <c r="S776" i="9"/>
  <c r="R776" i="9"/>
  <c r="X775" i="9"/>
  <c r="W775" i="9"/>
  <c r="V775" i="9"/>
  <c r="U775" i="9"/>
  <c r="T775" i="9"/>
  <c r="S775" i="9"/>
  <c r="R775" i="9"/>
  <c r="X774" i="9"/>
  <c r="W774" i="9"/>
  <c r="V774" i="9"/>
  <c r="U774" i="9"/>
  <c r="T774" i="9"/>
  <c r="S774" i="9"/>
  <c r="R774" i="9"/>
  <c r="X773" i="9"/>
  <c r="W773" i="9"/>
  <c r="V773" i="9"/>
  <c r="U773" i="9"/>
  <c r="T773" i="9"/>
  <c r="S773" i="9"/>
  <c r="R773" i="9"/>
  <c r="X772" i="9"/>
  <c r="W772" i="9"/>
  <c r="V772" i="9"/>
  <c r="U772" i="9"/>
  <c r="T772" i="9"/>
  <c r="S772" i="9"/>
  <c r="R772" i="9"/>
  <c r="X771" i="9"/>
  <c r="W771" i="9"/>
  <c r="V771" i="9"/>
  <c r="U771" i="9"/>
  <c r="T771" i="9"/>
  <c r="S771" i="9"/>
  <c r="R771" i="9"/>
  <c r="X770" i="9"/>
  <c r="W770" i="9"/>
  <c r="V770" i="9"/>
  <c r="U770" i="9"/>
  <c r="T770" i="9"/>
  <c r="S770" i="9"/>
  <c r="R770" i="9"/>
  <c r="X769" i="9"/>
  <c r="W769" i="9"/>
  <c r="V769" i="9"/>
  <c r="U769" i="9"/>
  <c r="T769" i="9"/>
  <c r="S769" i="9"/>
  <c r="R769" i="9"/>
  <c r="X768" i="9"/>
  <c r="W768" i="9"/>
  <c r="V768" i="9"/>
  <c r="U768" i="9"/>
  <c r="T768" i="9"/>
  <c r="S768" i="9"/>
  <c r="R768" i="9"/>
  <c r="X767" i="9"/>
  <c r="W767" i="9"/>
  <c r="V767" i="9"/>
  <c r="U767" i="9"/>
  <c r="T767" i="9"/>
  <c r="S767" i="9"/>
  <c r="R767" i="9"/>
  <c r="X766" i="9"/>
  <c r="W766" i="9"/>
  <c r="V766" i="9"/>
  <c r="U766" i="9"/>
  <c r="T766" i="9"/>
  <c r="S766" i="9"/>
  <c r="R766" i="9"/>
  <c r="X765" i="9"/>
  <c r="W765" i="9"/>
  <c r="V765" i="9"/>
  <c r="U765" i="9"/>
  <c r="T765" i="9"/>
  <c r="S765" i="9"/>
  <c r="R765" i="9"/>
  <c r="X764" i="9"/>
  <c r="W764" i="9"/>
  <c r="V764" i="9"/>
  <c r="U764" i="9"/>
  <c r="T764" i="9"/>
  <c r="S764" i="9"/>
  <c r="R764" i="9"/>
  <c r="X763" i="9"/>
  <c r="W763" i="9"/>
  <c r="V763" i="9"/>
  <c r="U763" i="9"/>
  <c r="T763" i="9"/>
  <c r="S763" i="9"/>
  <c r="R763" i="9"/>
  <c r="X762" i="9"/>
  <c r="W762" i="9"/>
  <c r="V762" i="9"/>
  <c r="U762" i="9"/>
  <c r="T762" i="9"/>
  <c r="S762" i="9"/>
  <c r="R762" i="9"/>
  <c r="X761" i="9"/>
  <c r="W761" i="9"/>
  <c r="V761" i="9"/>
  <c r="U761" i="9"/>
  <c r="T761" i="9"/>
  <c r="S761" i="9"/>
  <c r="R761" i="9"/>
  <c r="X760" i="9"/>
  <c r="W760" i="9"/>
  <c r="V760" i="9"/>
  <c r="U760" i="9"/>
  <c r="T760" i="9"/>
  <c r="S760" i="9"/>
  <c r="R760" i="9"/>
  <c r="X759" i="9"/>
  <c r="W759" i="9"/>
  <c r="V759" i="9"/>
  <c r="U759" i="9"/>
  <c r="T759" i="9"/>
  <c r="S759" i="9"/>
  <c r="R759" i="9"/>
  <c r="X758" i="9"/>
  <c r="W758" i="9"/>
  <c r="V758" i="9"/>
  <c r="U758" i="9"/>
  <c r="T758" i="9"/>
  <c r="S758" i="9"/>
  <c r="R758" i="9"/>
  <c r="X757" i="9"/>
  <c r="W757" i="9"/>
  <c r="V757" i="9"/>
  <c r="U757" i="9"/>
  <c r="T757" i="9"/>
  <c r="S757" i="9"/>
  <c r="R757" i="9"/>
  <c r="X756" i="9"/>
  <c r="W756" i="9"/>
  <c r="V756" i="9"/>
  <c r="U756" i="9"/>
  <c r="T756" i="9"/>
  <c r="S756" i="9"/>
  <c r="R756" i="9"/>
  <c r="X755" i="9"/>
  <c r="W755" i="9"/>
  <c r="V755" i="9"/>
  <c r="U755" i="9"/>
  <c r="T755" i="9"/>
  <c r="S755" i="9"/>
  <c r="R755" i="9"/>
  <c r="X754" i="9"/>
  <c r="W754" i="9"/>
  <c r="V754" i="9"/>
  <c r="U754" i="9"/>
  <c r="T754" i="9"/>
  <c r="S754" i="9"/>
  <c r="R754" i="9"/>
  <c r="X753" i="9"/>
  <c r="W753" i="9"/>
  <c r="V753" i="9"/>
  <c r="U753" i="9"/>
  <c r="T753" i="9"/>
  <c r="S753" i="9"/>
  <c r="R753" i="9"/>
  <c r="X752" i="9"/>
  <c r="W752" i="9"/>
  <c r="V752" i="9"/>
  <c r="U752" i="9"/>
  <c r="T752" i="9"/>
  <c r="S752" i="9"/>
  <c r="R752" i="9"/>
  <c r="X751" i="9"/>
  <c r="W751" i="9"/>
  <c r="V751" i="9"/>
  <c r="U751" i="9"/>
  <c r="T751" i="9"/>
  <c r="S751" i="9"/>
  <c r="R751" i="9"/>
  <c r="X750" i="9"/>
  <c r="W750" i="9"/>
  <c r="V750" i="9"/>
  <c r="U750" i="9"/>
  <c r="T750" i="9"/>
  <c r="S750" i="9"/>
  <c r="R750" i="9"/>
  <c r="X749" i="9"/>
  <c r="W749" i="9"/>
  <c r="V749" i="9"/>
  <c r="U749" i="9"/>
  <c r="T749" i="9"/>
  <c r="S749" i="9"/>
  <c r="R749" i="9"/>
  <c r="X748" i="9"/>
  <c r="W748" i="9"/>
  <c r="V748" i="9"/>
  <c r="U748" i="9"/>
  <c r="T748" i="9"/>
  <c r="S748" i="9"/>
  <c r="R748" i="9"/>
  <c r="X747" i="9"/>
  <c r="W747" i="9"/>
  <c r="V747" i="9"/>
  <c r="U747" i="9"/>
  <c r="T747" i="9"/>
  <c r="S747" i="9"/>
  <c r="R747" i="9"/>
  <c r="X746" i="9"/>
  <c r="W746" i="9"/>
  <c r="V746" i="9"/>
  <c r="U746" i="9"/>
  <c r="T746" i="9"/>
  <c r="S746" i="9"/>
  <c r="R746" i="9"/>
  <c r="X745" i="9"/>
  <c r="W745" i="9"/>
  <c r="V745" i="9"/>
  <c r="U745" i="9"/>
  <c r="T745" i="9"/>
  <c r="S745" i="9"/>
  <c r="R745" i="9"/>
  <c r="X744" i="9"/>
  <c r="W744" i="9"/>
  <c r="V744" i="9"/>
  <c r="U744" i="9"/>
  <c r="T744" i="9"/>
  <c r="S744" i="9"/>
  <c r="R744" i="9"/>
  <c r="X743" i="9"/>
  <c r="W743" i="9"/>
  <c r="V743" i="9"/>
  <c r="U743" i="9"/>
  <c r="T743" i="9"/>
  <c r="S743" i="9"/>
  <c r="R743" i="9"/>
  <c r="X742" i="9"/>
  <c r="W742" i="9"/>
  <c r="V742" i="9"/>
  <c r="U742" i="9"/>
  <c r="T742" i="9"/>
  <c r="S742" i="9"/>
  <c r="R742" i="9"/>
  <c r="X741" i="9"/>
  <c r="W741" i="9"/>
  <c r="V741" i="9"/>
  <c r="U741" i="9"/>
  <c r="T741" i="9"/>
  <c r="S741" i="9"/>
  <c r="R741" i="9"/>
  <c r="X740" i="9"/>
  <c r="W740" i="9"/>
  <c r="V740" i="9"/>
  <c r="U740" i="9"/>
  <c r="T740" i="9"/>
  <c r="S740" i="9"/>
  <c r="R740" i="9"/>
  <c r="X739" i="9"/>
  <c r="W739" i="9"/>
  <c r="V739" i="9"/>
  <c r="U739" i="9"/>
  <c r="T739" i="9"/>
  <c r="S739" i="9"/>
  <c r="R739" i="9"/>
  <c r="X738" i="9"/>
  <c r="W738" i="9"/>
  <c r="V738" i="9"/>
  <c r="U738" i="9"/>
  <c r="T738" i="9"/>
  <c r="S738" i="9"/>
  <c r="R738" i="9"/>
  <c r="X737" i="9"/>
  <c r="W737" i="9"/>
  <c r="V737" i="9"/>
  <c r="U737" i="9"/>
  <c r="T737" i="9"/>
  <c r="S737" i="9"/>
  <c r="R737" i="9"/>
  <c r="X736" i="9"/>
  <c r="W736" i="9"/>
  <c r="V736" i="9"/>
  <c r="U736" i="9"/>
  <c r="T736" i="9"/>
  <c r="S736" i="9"/>
  <c r="R736" i="9"/>
  <c r="X735" i="9"/>
  <c r="W735" i="9"/>
  <c r="V735" i="9"/>
  <c r="U735" i="9"/>
  <c r="T735" i="9"/>
  <c r="S735" i="9"/>
  <c r="R735" i="9"/>
  <c r="X734" i="9"/>
  <c r="W734" i="9"/>
  <c r="V734" i="9"/>
  <c r="U734" i="9"/>
  <c r="T734" i="9"/>
  <c r="S734" i="9"/>
  <c r="R734" i="9"/>
  <c r="X733" i="9"/>
  <c r="W733" i="9"/>
  <c r="V733" i="9"/>
  <c r="U733" i="9"/>
  <c r="T733" i="9"/>
  <c r="S733" i="9"/>
  <c r="R733" i="9"/>
  <c r="X732" i="9"/>
  <c r="W732" i="9"/>
  <c r="V732" i="9"/>
  <c r="U732" i="9"/>
  <c r="T732" i="9"/>
  <c r="S732" i="9"/>
  <c r="R732" i="9"/>
  <c r="X731" i="9"/>
  <c r="W731" i="9"/>
  <c r="V731" i="9"/>
  <c r="U731" i="9"/>
  <c r="T731" i="9"/>
  <c r="S731" i="9"/>
  <c r="R731" i="9"/>
  <c r="X730" i="9"/>
  <c r="W730" i="9"/>
  <c r="V730" i="9"/>
  <c r="U730" i="9"/>
  <c r="T730" i="9"/>
  <c r="S730" i="9"/>
  <c r="R730" i="9"/>
  <c r="X729" i="9"/>
  <c r="W729" i="9"/>
  <c r="V729" i="9"/>
  <c r="U729" i="9"/>
  <c r="T729" i="9"/>
  <c r="S729" i="9"/>
  <c r="R729" i="9"/>
  <c r="X728" i="9"/>
  <c r="W728" i="9"/>
  <c r="V728" i="9"/>
  <c r="U728" i="9"/>
  <c r="T728" i="9"/>
  <c r="S728" i="9"/>
  <c r="R728" i="9"/>
  <c r="X727" i="9"/>
  <c r="W727" i="9"/>
  <c r="V727" i="9"/>
  <c r="U727" i="9"/>
  <c r="T727" i="9"/>
  <c r="S727" i="9"/>
  <c r="R727" i="9"/>
  <c r="X726" i="9"/>
  <c r="W726" i="9"/>
  <c r="V726" i="9"/>
  <c r="U726" i="9"/>
  <c r="T726" i="9"/>
  <c r="S726" i="9"/>
  <c r="R726" i="9"/>
  <c r="X725" i="9"/>
  <c r="W725" i="9"/>
  <c r="V725" i="9"/>
  <c r="U725" i="9"/>
  <c r="T725" i="9"/>
  <c r="S725" i="9"/>
  <c r="R725" i="9"/>
  <c r="X724" i="9"/>
  <c r="W724" i="9"/>
  <c r="V724" i="9"/>
  <c r="U724" i="9"/>
  <c r="T724" i="9"/>
  <c r="S724" i="9"/>
  <c r="R724" i="9"/>
  <c r="X723" i="9"/>
  <c r="W723" i="9"/>
  <c r="V723" i="9"/>
  <c r="U723" i="9"/>
  <c r="T723" i="9"/>
  <c r="S723" i="9"/>
  <c r="R723" i="9"/>
  <c r="X722" i="9"/>
  <c r="W722" i="9"/>
  <c r="V722" i="9"/>
  <c r="U722" i="9"/>
  <c r="T722" i="9"/>
  <c r="S722" i="9"/>
  <c r="R722" i="9"/>
  <c r="X721" i="9"/>
  <c r="W721" i="9"/>
  <c r="V721" i="9"/>
  <c r="U721" i="9"/>
  <c r="T721" i="9"/>
  <c r="S721" i="9"/>
  <c r="R721" i="9"/>
  <c r="X720" i="9"/>
  <c r="W720" i="9"/>
  <c r="V720" i="9"/>
  <c r="U720" i="9"/>
  <c r="T720" i="9"/>
  <c r="S720" i="9"/>
  <c r="R720" i="9"/>
  <c r="X719" i="9"/>
  <c r="W719" i="9"/>
  <c r="V719" i="9"/>
  <c r="U719" i="9"/>
  <c r="T719" i="9"/>
  <c r="S719" i="9"/>
  <c r="R719" i="9"/>
  <c r="X718" i="9"/>
  <c r="W718" i="9"/>
  <c r="V718" i="9"/>
  <c r="U718" i="9"/>
  <c r="T718" i="9"/>
  <c r="S718" i="9"/>
  <c r="R718" i="9"/>
  <c r="X717" i="9"/>
  <c r="W717" i="9"/>
  <c r="V717" i="9"/>
  <c r="U717" i="9"/>
  <c r="T717" i="9"/>
  <c r="S717" i="9"/>
  <c r="R717" i="9"/>
  <c r="X716" i="9"/>
  <c r="W716" i="9"/>
  <c r="V716" i="9"/>
  <c r="U716" i="9"/>
  <c r="T716" i="9"/>
  <c r="S716" i="9"/>
  <c r="R716" i="9"/>
  <c r="X715" i="9"/>
  <c r="W715" i="9"/>
  <c r="V715" i="9"/>
  <c r="U715" i="9"/>
  <c r="T715" i="9"/>
  <c r="S715" i="9"/>
  <c r="R715" i="9"/>
  <c r="X714" i="9"/>
  <c r="W714" i="9"/>
  <c r="V714" i="9"/>
  <c r="U714" i="9"/>
  <c r="T714" i="9"/>
  <c r="S714" i="9"/>
  <c r="R714" i="9"/>
  <c r="X713" i="9"/>
  <c r="W713" i="9"/>
  <c r="V713" i="9"/>
  <c r="U713" i="9"/>
  <c r="T713" i="9"/>
  <c r="S713" i="9"/>
  <c r="R713" i="9"/>
  <c r="X712" i="9"/>
  <c r="W712" i="9"/>
  <c r="V712" i="9"/>
  <c r="U712" i="9"/>
  <c r="T712" i="9"/>
  <c r="S712" i="9"/>
  <c r="R712" i="9"/>
  <c r="X711" i="9"/>
  <c r="W711" i="9"/>
  <c r="V711" i="9"/>
  <c r="U711" i="9"/>
  <c r="T711" i="9"/>
  <c r="S711" i="9"/>
  <c r="R711" i="9"/>
  <c r="X710" i="9"/>
  <c r="W710" i="9"/>
  <c r="V710" i="9"/>
  <c r="U710" i="9"/>
  <c r="T710" i="9"/>
  <c r="S710" i="9"/>
  <c r="R710" i="9"/>
  <c r="X709" i="9"/>
  <c r="W709" i="9"/>
  <c r="V709" i="9"/>
  <c r="U709" i="9"/>
  <c r="T709" i="9"/>
  <c r="S709" i="9"/>
  <c r="R709" i="9"/>
  <c r="X708" i="9"/>
  <c r="W708" i="9"/>
  <c r="V708" i="9"/>
  <c r="U708" i="9"/>
  <c r="T708" i="9"/>
  <c r="S708" i="9"/>
  <c r="R708" i="9"/>
  <c r="X707" i="9"/>
  <c r="W707" i="9"/>
  <c r="V707" i="9"/>
  <c r="U707" i="9"/>
  <c r="T707" i="9"/>
  <c r="S707" i="9"/>
  <c r="R707" i="9"/>
  <c r="X706" i="9"/>
  <c r="W706" i="9"/>
  <c r="V706" i="9"/>
  <c r="U706" i="9"/>
  <c r="T706" i="9"/>
  <c r="S706" i="9"/>
  <c r="R706" i="9"/>
  <c r="X705" i="9"/>
  <c r="W705" i="9"/>
  <c r="V705" i="9"/>
  <c r="U705" i="9"/>
  <c r="T705" i="9"/>
  <c r="S705" i="9"/>
  <c r="R705" i="9"/>
  <c r="X704" i="9"/>
  <c r="W704" i="9"/>
  <c r="V704" i="9"/>
  <c r="U704" i="9"/>
  <c r="T704" i="9"/>
  <c r="S704" i="9"/>
  <c r="R704" i="9"/>
  <c r="X703" i="9"/>
  <c r="W703" i="9"/>
  <c r="V703" i="9"/>
  <c r="U703" i="9"/>
  <c r="T703" i="9"/>
  <c r="S703" i="9"/>
  <c r="R703" i="9"/>
  <c r="X702" i="9"/>
  <c r="W702" i="9"/>
  <c r="V702" i="9"/>
  <c r="U702" i="9"/>
  <c r="T702" i="9"/>
  <c r="S702" i="9"/>
  <c r="R702" i="9"/>
  <c r="X701" i="9"/>
  <c r="W701" i="9"/>
  <c r="V701" i="9"/>
  <c r="U701" i="9"/>
  <c r="T701" i="9"/>
  <c r="S701" i="9"/>
  <c r="R701" i="9"/>
  <c r="X700" i="9"/>
  <c r="W700" i="9"/>
  <c r="V700" i="9"/>
  <c r="U700" i="9"/>
  <c r="T700" i="9"/>
  <c r="S700" i="9"/>
  <c r="R700" i="9"/>
  <c r="X699" i="9"/>
  <c r="W699" i="9"/>
  <c r="V699" i="9"/>
  <c r="U699" i="9"/>
  <c r="T699" i="9"/>
  <c r="S699" i="9"/>
  <c r="R699" i="9"/>
  <c r="X698" i="9"/>
  <c r="W698" i="9"/>
  <c r="V698" i="9"/>
  <c r="U698" i="9"/>
  <c r="T698" i="9"/>
  <c r="S698" i="9"/>
  <c r="R698" i="9"/>
  <c r="X697" i="9"/>
  <c r="W697" i="9"/>
  <c r="V697" i="9"/>
  <c r="U697" i="9"/>
  <c r="T697" i="9"/>
  <c r="S697" i="9"/>
  <c r="R697" i="9"/>
  <c r="X696" i="9"/>
  <c r="W696" i="9"/>
  <c r="V696" i="9"/>
  <c r="U696" i="9"/>
  <c r="T696" i="9"/>
  <c r="S696" i="9"/>
  <c r="R696" i="9"/>
  <c r="X695" i="9"/>
  <c r="W695" i="9"/>
  <c r="V695" i="9"/>
  <c r="U695" i="9"/>
  <c r="T695" i="9"/>
  <c r="S695" i="9"/>
  <c r="R695" i="9"/>
  <c r="X694" i="9"/>
  <c r="W694" i="9"/>
  <c r="V694" i="9"/>
  <c r="U694" i="9"/>
  <c r="T694" i="9"/>
  <c r="S694" i="9"/>
  <c r="R694" i="9"/>
  <c r="X693" i="9"/>
  <c r="W693" i="9"/>
  <c r="V693" i="9"/>
  <c r="U693" i="9"/>
  <c r="T693" i="9"/>
  <c r="S693" i="9"/>
  <c r="R693" i="9"/>
  <c r="X692" i="9"/>
  <c r="W692" i="9"/>
  <c r="V692" i="9"/>
  <c r="U692" i="9"/>
  <c r="T692" i="9"/>
  <c r="S692" i="9"/>
  <c r="R692" i="9"/>
  <c r="X691" i="9"/>
  <c r="W691" i="9"/>
  <c r="V691" i="9"/>
  <c r="U691" i="9"/>
  <c r="T691" i="9"/>
  <c r="S691" i="9"/>
  <c r="R691" i="9"/>
  <c r="X690" i="9"/>
  <c r="W690" i="9"/>
  <c r="V690" i="9"/>
  <c r="U690" i="9"/>
  <c r="T690" i="9"/>
  <c r="S690" i="9"/>
  <c r="R690" i="9"/>
  <c r="X689" i="9"/>
  <c r="W689" i="9"/>
  <c r="V689" i="9"/>
  <c r="U689" i="9"/>
  <c r="T689" i="9"/>
  <c r="S689" i="9"/>
  <c r="R689" i="9"/>
  <c r="X688" i="9"/>
  <c r="W688" i="9"/>
  <c r="V688" i="9"/>
  <c r="U688" i="9"/>
  <c r="T688" i="9"/>
  <c r="S688" i="9"/>
  <c r="R688" i="9"/>
  <c r="X687" i="9"/>
  <c r="W687" i="9"/>
  <c r="V687" i="9"/>
  <c r="U687" i="9"/>
  <c r="T687" i="9"/>
  <c r="S687" i="9"/>
  <c r="R687" i="9"/>
  <c r="X686" i="9"/>
  <c r="W686" i="9"/>
  <c r="V686" i="9"/>
  <c r="U686" i="9"/>
  <c r="T686" i="9"/>
  <c r="S686" i="9"/>
  <c r="R686" i="9"/>
  <c r="X685" i="9"/>
  <c r="W685" i="9"/>
  <c r="V685" i="9"/>
  <c r="U685" i="9"/>
  <c r="T685" i="9"/>
  <c r="S685" i="9"/>
  <c r="R685" i="9"/>
  <c r="X684" i="9"/>
  <c r="W684" i="9"/>
  <c r="V684" i="9"/>
  <c r="U684" i="9"/>
  <c r="T684" i="9"/>
  <c r="S684" i="9"/>
  <c r="R684" i="9"/>
  <c r="X683" i="9"/>
  <c r="W683" i="9"/>
  <c r="V683" i="9"/>
  <c r="U683" i="9"/>
  <c r="T683" i="9"/>
  <c r="S683" i="9"/>
  <c r="R683" i="9"/>
  <c r="X682" i="9"/>
  <c r="W682" i="9"/>
  <c r="V682" i="9"/>
  <c r="U682" i="9"/>
  <c r="T682" i="9"/>
  <c r="S682" i="9"/>
  <c r="R682" i="9"/>
  <c r="X681" i="9"/>
  <c r="W681" i="9"/>
  <c r="V681" i="9"/>
  <c r="U681" i="9"/>
  <c r="T681" i="9"/>
  <c r="S681" i="9"/>
  <c r="R681" i="9"/>
  <c r="X680" i="9"/>
  <c r="W680" i="9"/>
  <c r="V680" i="9"/>
  <c r="U680" i="9"/>
  <c r="T680" i="9"/>
  <c r="S680" i="9"/>
  <c r="R680" i="9"/>
  <c r="X679" i="9"/>
  <c r="W679" i="9"/>
  <c r="V679" i="9"/>
  <c r="U679" i="9"/>
  <c r="T679" i="9"/>
  <c r="S679" i="9"/>
  <c r="R679" i="9"/>
  <c r="X678" i="9"/>
  <c r="W678" i="9"/>
  <c r="V678" i="9"/>
  <c r="U678" i="9"/>
  <c r="T678" i="9"/>
  <c r="S678" i="9"/>
  <c r="R678" i="9"/>
  <c r="X677" i="9"/>
  <c r="W677" i="9"/>
  <c r="V677" i="9"/>
  <c r="U677" i="9"/>
  <c r="T677" i="9"/>
  <c r="S677" i="9"/>
  <c r="R677" i="9"/>
  <c r="X676" i="9"/>
  <c r="W676" i="9"/>
  <c r="V676" i="9"/>
  <c r="U676" i="9"/>
  <c r="T676" i="9"/>
  <c r="S676" i="9"/>
  <c r="R676" i="9"/>
  <c r="X675" i="9"/>
  <c r="W675" i="9"/>
  <c r="V675" i="9"/>
  <c r="U675" i="9"/>
  <c r="T675" i="9"/>
  <c r="S675" i="9"/>
  <c r="R675" i="9"/>
  <c r="X674" i="9"/>
  <c r="W674" i="9"/>
  <c r="V674" i="9"/>
  <c r="U674" i="9"/>
  <c r="T674" i="9"/>
  <c r="S674" i="9"/>
  <c r="R674" i="9"/>
  <c r="X673" i="9"/>
  <c r="W673" i="9"/>
  <c r="V673" i="9"/>
  <c r="U673" i="9"/>
  <c r="T673" i="9"/>
  <c r="S673" i="9"/>
  <c r="R673" i="9"/>
  <c r="X672" i="9"/>
  <c r="W672" i="9"/>
  <c r="V672" i="9"/>
  <c r="U672" i="9"/>
  <c r="T672" i="9"/>
  <c r="S672" i="9"/>
  <c r="R672" i="9"/>
  <c r="X671" i="9"/>
  <c r="W671" i="9"/>
  <c r="V671" i="9"/>
  <c r="U671" i="9"/>
  <c r="T671" i="9"/>
  <c r="S671" i="9"/>
  <c r="R671" i="9"/>
  <c r="X670" i="9"/>
  <c r="W670" i="9"/>
  <c r="V670" i="9"/>
  <c r="U670" i="9"/>
  <c r="T670" i="9"/>
  <c r="S670" i="9"/>
  <c r="R670" i="9"/>
  <c r="X669" i="9"/>
  <c r="W669" i="9"/>
  <c r="V669" i="9"/>
  <c r="U669" i="9"/>
  <c r="T669" i="9"/>
  <c r="S669" i="9"/>
  <c r="R669" i="9"/>
  <c r="X668" i="9"/>
  <c r="W668" i="9"/>
  <c r="V668" i="9"/>
  <c r="U668" i="9"/>
  <c r="T668" i="9"/>
  <c r="S668" i="9"/>
  <c r="R668" i="9"/>
  <c r="X667" i="9"/>
  <c r="W667" i="9"/>
  <c r="V667" i="9"/>
  <c r="U667" i="9"/>
  <c r="T667" i="9"/>
  <c r="S667" i="9"/>
  <c r="R667" i="9"/>
  <c r="X666" i="9"/>
  <c r="W666" i="9"/>
  <c r="V666" i="9"/>
  <c r="U666" i="9"/>
  <c r="T666" i="9"/>
  <c r="S666" i="9"/>
  <c r="R666" i="9"/>
  <c r="X665" i="9"/>
  <c r="W665" i="9"/>
  <c r="V665" i="9"/>
  <c r="U665" i="9"/>
  <c r="T665" i="9"/>
  <c r="S665" i="9"/>
  <c r="R665" i="9"/>
  <c r="X664" i="9"/>
  <c r="W664" i="9"/>
  <c r="V664" i="9"/>
  <c r="U664" i="9"/>
  <c r="T664" i="9"/>
  <c r="S664" i="9"/>
  <c r="R664" i="9"/>
  <c r="X663" i="9"/>
  <c r="W663" i="9"/>
  <c r="V663" i="9"/>
  <c r="U663" i="9"/>
  <c r="T663" i="9"/>
  <c r="S663" i="9"/>
  <c r="R663" i="9"/>
  <c r="X662" i="9"/>
  <c r="W662" i="9"/>
  <c r="V662" i="9"/>
  <c r="U662" i="9"/>
  <c r="T662" i="9"/>
  <c r="S662" i="9"/>
  <c r="R662" i="9"/>
  <c r="X661" i="9"/>
  <c r="W661" i="9"/>
  <c r="V661" i="9"/>
  <c r="U661" i="9"/>
  <c r="T661" i="9"/>
  <c r="S661" i="9"/>
  <c r="R661" i="9"/>
  <c r="X660" i="9"/>
  <c r="W660" i="9"/>
  <c r="V660" i="9"/>
  <c r="U660" i="9"/>
  <c r="T660" i="9"/>
  <c r="S660" i="9"/>
  <c r="R660" i="9"/>
  <c r="X659" i="9"/>
  <c r="W659" i="9"/>
  <c r="V659" i="9"/>
  <c r="U659" i="9"/>
  <c r="T659" i="9"/>
  <c r="S659" i="9"/>
  <c r="R659" i="9"/>
  <c r="X658" i="9"/>
  <c r="W658" i="9"/>
  <c r="V658" i="9"/>
  <c r="U658" i="9"/>
  <c r="T658" i="9"/>
  <c r="S658" i="9"/>
  <c r="R658" i="9"/>
  <c r="X657" i="9"/>
  <c r="W657" i="9"/>
  <c r="V657" i="9"/>
  <c r="U657" i="9"/>
  <c r="T657" i="9"/>
  <c r="S657" i="9"/>
  <c r="R657" i="9"/>
  <c r="X656" i="9"/>
  <c r="W656" i="9"/>
  <c r="V656" i="9"/>
  <c r="U656" i="9"/>
  <c r="T656" i="9"/>
  <c r="S656" i="9"/>
  <c r="R656" i="9"/>
  <c r="X655" i="9"/>
  <c r="W655" i="9"/>
  <c r="V655" i="9"/>
  <c r="U655" i="9"/>
  <c r="T655" i="9"/>
  <c r="S655" i="9"/>
  <c r="R655" i="9"/>
  <c r="X654" i="9"/>
  <c r="W654" i="9"/>
  <c r="V654" i="9"/>
  <c r="U654" i="9"/>
  <c r="T654" i="9"/>
  <c r="S654" i="9"/>
  <c r="R654" i="9"/>
  <c r="X653" i="9"/>
  <c r="W653" i="9"/>
  <c r="V653" i="9"/>
  <c r="U653" i="9"/>
  <c r="T653" i="9"/>
  <c r="S653" i="9"/>
  <c r="R653" i="9"/>
  <c r="X652" i="9"/>
  <c r="W652" i="9"/>
  <c r="V652" i="9"/>
  <c r="U652" i="9"/>
  <c r="T652" i="9"/>
  <c r="S652" i="9"/>
  <c r="R652" i="9"/>
  <c r="X651" i="9"/>
  <c r="W651" i="9"/>
  <c r="V651" i="9"/>
  <c r="U651" i="9"/>
  <c r="T651" i="9"/>
  <c r="S651" i="9"/>
  <c r="R651" i="9"/>
  <c r="X650" i="9"/>
  <c r="W650" i="9"/>
  <c r="V650" i="9"/>
  <c r="U650" i="9"/>
  <c r="T650" i="9"/>
  <c r="S650" i="9"/>
  <c r="R650" i="9"/>
  <c r="X649" i="9"/>
  <c r="W649" i="9"/>
  <c r="V649" i="9"/>
  <c r="U649" i="9"/>
  <c r="T649" i="9"/>
  <c r="S649" i="9"/>
  <c r="R649" i="9"/>
  <c r="X648" i="9"/>
  <c r="W648" i="9"/>
  <c r="V648" i="9"/>
  <c r="U648" i="9"/>
  <c r="T648" i="9"/>
  <c r="S648" i="9"/>
  <c r="R648" i="9"/>
  <c r="X647" i="9"/>
  <c r="W647" i="9"/>
  <c r="V647" i="9"/>
  <c r="U647" i="9"/>
  <c r="T647" i="9"/>
  <c r="S647" i="9"/>
  <c r="R647" i="9"/>
  <c r="X646" i="9"/>
  <c r="W646" i="9"/>
  <c r="V646" i="9"/>
  <c r="U646" i="9"/>
  <c r="T646" i="9"/>
  <c r="S646" i="9"/>
  <c r="R646" i="9"/>
  <c r="X645" i="9"/>
  <c r="W645" i="9"/>
  <c r="V645" i="9"/>
  <c r="U645" i="9"/>
  <c r="T645" i="9"/>
  <c r="S645" i="9"/>
  <c r="R645" i="9"/>
  <c r="X644" i="9"/>
  <c r="W644" i="9"/>
  <c r="V644" i="9"/>
  <c r="U644" i="9"/>
  <c r="T644" i="9"/>
  <c r="S644" i="9"/>
  <c r="R644" i="9"/>
  <c r="X643" i="9"/>
  <c r="W643" i="9"/>
  <c r="V643" i="9"/>
  <c r="U643" i="9"/>
  <c r="T643" i="9"/>
  <c r="S643" i="9"/>
  <c r="R643" i="9"/>
  <c r="X642" i="9"/>
  <c r="W642" i="9"/>
  <c r="V642" i="9"/>
  <c r="U642" i="9"/>
  <c r="T642" i="9"/>
  <c r="S642" i="9"/>
  <c r="R642" i="9"/>
  <c r="X641" i="9"/>
  <c r="W641" i="9"/>
  <c r="V641" i="9"/>
  <c r="U641" i="9"/>
  <c r="T641" i="9"/>
  <c r="S641" i="9"/>
  <c r="R641" i="9"/>
  <c r="X640" i="9"/>
  <c r="W640" i="9"/>
  <c r="V640" i="9"/>
  <c r="U640" i="9"/>
  <c r="T640" i="9"/>
  <c r="S640" i="9"/>
  <c r="R640" i="9"/>
  <c r="X639" i="9"/>
  <c r="W639" i="9"/>
  <c r="V639" i="9"/>
  <c r="U639" i="9"/>
  <c r="T639" i="9"/>
  <c r="S639" i="9"/>
  <c r="R639" i="9"/>
  <c r="X638" i="9"/>
  <c r="W638" i="9"/>
  <c r="V638" i="9"/>
  <c r="U638" i="9"/>
  <c r="T638" i="9"/>
  <c r="S638" i="9"/>
  <c r="R638" i="9"/>
  <c r="X637" i="9"/>
  <c r="W637" i="9"/>
  <c r="V637" i="9"/>
  <c r="U637" i="9"/>
  <c r="T637" i="9"/>
  <c r="S637" i="9"/>
  <c r="R637" i="9"/>
  <c r="X636" i="9"/>
  <c r="W636" i="9"/>
  <c r="V636" i="9"/>
  <c r="U636" i="9"/>
  <c r="T636" i="9"/>
  <c r="S636" i="9"/>
  <c r="R636" i="9"/>
  <c r="X635" i="9"/>
  <c r="W635" i="9"/>
  <c r="V635" i="9"/>
  <c r="U635" i="9"/>
  <c r="T635" i="9"/>
  <c r="S635" i="9"/>
  <c r="R635" i="9"/>
  <c r="X634" i="9"/>
  <c r="W634" i="9"/>
  <c r="V634" i="9"/>
  <c r="U634" i="9"/>
  <c r="T634" i="9"/>
  <c r="S634" i="9"/>
  <c r="R634" i="9"/>
  <c r="X633" i="9"/>
  <c r="W633" i="9"/>
  <c r="V633" i="9"/>
  <c r="U633" i="9"/>
  <c r="T633" i="9"/>
  <c r="S633" i="9"/>
  <c r="R633" i="9"/>
  <c r="X632" i="9"/>
  <c r="W632" i="9"/>
  <c r="V632" i="9"/>
  <c r="U632" i="9"/>
  <c r="T632" i="9"/>
  <c r="S632" i="9"/>
  <c r="R632" i="9"/>
  <c r="X631" i="9"/>
  <c r="W631" i="9"/>
  <c r="V631" i="9"/>
  <c r="U631" i="9"/>
  <c r="T631" i="9"/>
  <c r="S631" i="9"/>
  <c r="R631" i="9"/>
  <c r="X630" i="9"/>
  <c r="W630" i="9"/>
  <c r="V630" i="9"/>
  <c r="U630" i="9"/>
  <c r="T630" i="9"/>
  <c r="S630" i="9"/>
  <c r="R630" i="9"/>
  <c r="X629" i="9"/>
  <c r="W629" i="9"/>
  <c r="V629" i="9"/>
  <c r="U629" i="9"/>
  <c r="T629" i="9"/>
  <c r="S629" i="9"/>
  <c r="R629" i="9"/>
  <c r="X628" i="9"/>
  <c r="W628" i="9"/>
  <c r="V628" i="9"/>
  <c r="U628" i="9"/>
  <c r="T628" i="9"/>
  <c r="S628" i="9"/>
  <c r="R628" i="9"/>
  <c r="X627" i="9"/>
  <c r="W627" i="9"/>
  <c r="V627" i="9"/>
  <c r="U627" i="9"/>
  <c r="T627" i="9"/>
  <c r="S627" i="9"/>
  <c r="R627" i="9"/>
  <c r="X626" i="9"/>
  <c r="W626" i="9"/>
  <c r="V626" i="9"/>
  <c r="U626" i="9"/>
  <c r="T626" i="9"/>
  <c r="S626" i="9"/>
  <c r="R626" i="9"/>
  <c r="X625" i="9"/>
  <c r="W625" i="9"/>
  <c r="V625" i="9"/>
  <c r="U625" i="9"/>
  <c r="T625" i="9"/>
  <c r="S625" i="9"/>
  <c r="R625" i="9"/>
  <c r="X624" i="9"/>
  <c r="W624" i="9"/>
  <c r="V624" i="9"/>
  <c r="U624" i="9"/>
  <c r="T624" i="9"/>
  <c r="S624" i="9"/>
  <c r="R624" i="9"/>
  <c r="X623" i="9"/>
  <c r="W623" i="9"/>
  <c r="V623" i="9"/>
  <c r="U623" i="9"/>
  <c r="T623" i="9"/>
  <c r="S623" i="9"/>
  <c r="R623" i="9"/>
  <c r="X622" i="9"/>
  <c r="W622" i="9"/>
  <c r="V622" i="9"/>
  <c r="U622" i="9"/>
  <c r="T622" i="9"/>
  <c r="S622" i="9"/>
  <c r="R622" i="9"/>
  <c r="X621" i="9"/>
  <c r="W621" i="9"/>
  <c r="V621" i="9"/>
  <c r="U621" i="9"/>
  <c r="T621" i="9"/>
  <c r="S621" i="9"/>
  <c r="R621" i="9"/>
  <c r="X620" i="9"/>
  <c r="W620" i="9"/>
  <c r="V620" i="9"/>
  <c r="U620" i="9"/>
  <c r="T620" i="9"/>
  <c r="S620" i="9"/>
  <c r="R620" i="9"/>
  <c r="X619" i="9"/>
  <c r="W619" i="9"/>
  <c r="V619" i="9"/>
  <c r="U619" i="9"/>
  <c r="T619" i="9"/>
  <c r="S619" i="9"/>
  <c r="R619" i="9"/>
  <c r="X618" i="9"/>
  <c r="W618" i="9"/>
  <c r="V618" i="9"/>
  <c r="U618" i="9"/>
  <c r="T618" i="9"/>
  <c r="S618" i="9"/>
  <c r="R618" i="9"/>
  <c r="X617" i="9"/>
  <c r="W617" i="9"/>
  <c r="V617" i="9"/>
  <c r="U617" i="9"/>
  <c r="T617" i="9"/>
  <c r="S617" i="9"/>
  <c r="R617" i="9"/>
  <c r="X616" i="9"/>
  <c r="W616" i="9"/>
  <c r="V616" i="9"/>
  <c r="U616" i="9"/>
  <c r="T616" i="9"/>
  <c r="S616" i="9"/>
  <c r="R616" i="9"/>
  <c r="X615" i="9"/>
  <c r="W615" i="9"/>
  <c r="V615" i="9"/>
  <c r="U615" i="9"/>
  <c r="T615" i="9"/>
  <c r="S615" i="9"/>
  <c r="R615" i="9"/>
  <c r="X614" i="9"/>
  <c r="W614" i="9"/>
  <c r="V614" i="9"/>
  <c r="U614" i="9"/>
  <c r="T614" i="9"/>
  <c r="S614" i="9"/>
  <c r="R614" i="9"/>
  <c r="X613" i="9"/>
  <c r="W613" i="9"/>
  <c r="V613" i="9"/>
  <c r="U613" i="9"/>
  <c r="T613" i="9"/>
  <c r="S613" i="9"/>
  <c r="R613" i="9"/>
  <c r="X612" i="9"/>
  <c r="W612" i="9"/>
  <c r="V612" i="9"/>
  <c r="U612" i="9"/>
  <c r="T612" i="9"/>
  <c r="S612" i="9"/>
  <c r="R612" i="9"/>
  <c r="X611" i="9"/>
  <c r="W611" i="9"/>
  <c r="V611" i="9"/>
  <c r="U611" i="9"/>
  <c r="T611" i="9"/>
  <c r="S611" i="9"/>
  <c r="R611" i="9"/>
  <c r="X610" i="9"/>
  <c r="W610" i="9"/>
  <c r="V610" i="9"/>
  <c r="U610" i="9"/>
  <c r="T610" i="9"/>
  <c r="S610" i="9"/>
  <c r="R610" i="9"/>
  <c r="X609" i="9"/>
  <c r="W609" i="9"/>
  <c r="V609" i="9"/>
  <c r="U609" i="9"/>
  <c r="T609" i="9"/>
  <c r="S609" i="9"/>
  <c r="R609" i="9"/>
  <c r="X608" i="9"/>
  <c r="W608" i="9"/>
  <c r="V608" i="9"/>
  <c r="U608" i="9"/>
  <c r="T608" i="9"/>
  <c r="S608" i="9"/>
  <c r="R608" i="9"/>
  <c r="X607" i="9"/>
  <c r="W607" i="9"/>
  <c r="V607" i="9"/>
  <c r="U607" i="9"/>
  <c r="T607" i="9"/>
  <c r="S607" i="9"/>
  <c r="R607" i="9"/>
  <c r="X606" i="9"/>
  <c r="W606" i="9"/>
  <c r="V606" i="9"/>
  <c r="U606" i="9"/>
  <c r="T606" i="9"/>
  <c r="S606" i="9"/>
  <c r="R606" i="9"/>
  <c r="X605" i="9"/>
  <c r="W605" i="9"/>
  <c r="V605" i="9"/>
  <c r="U605" i="9"/>
  <c r="T605" i="9"/>
  <c r="S605" i="9"/>
  <c r="R605" i="9"/>
  <c r="X604" i="9"/>
  <c r="W604" i="9"/>
  <c r="V604" i="9"/>
  <c r="U604" i="9"/>
  <c r="T604" i="9"/>
  <c r="S604" i="9"/>
  <c r="R604" i="9"/>
  <c r="X603" i="9"/>
  <c r="W603" i="9"/>
  <c r="V603" i="9"/>
  <c r="U603" i="9"/>
  <c r="T603" i="9"/>
  <c r="S603" i="9"/>
  <c r="R603" i="9"/>
  <c r="X602" i="9"/>
  <c r="W602" i="9"/>
  <c r="V602" i="9"/>
  <c r="U602" i="9"/>
  <c r="T602" i="9"/>
  <c r="S602" i="9"/>
  <c r="R602" i="9"/>
  <c r="X601" i="9"/>
  <c r="W601" i="9"/>
  <c r="V601" i="9"/>
  <c r="U601" i="9"/>
  <c r="T601" i="9"/>
  <c r="S601" i="9"/>
  <c r="R601" i="9"/>
  <c r="X600" i="9"/>
  <c r="W600" i="9"/>
  <c r="V600" i="9"/>
  <c r="U600" i="9"/>
  <c r="T600" i="9"/>
  <c r="S600" i="9"/>
  <c r="R600" i="9"/>
  <c r="X599" i="9"/>
  <c r="W599" i="9"/>
  <c r="V599" i="9"/>
  <c r="U599" i="9"/>
  <c r="T599" i="9"/>
  <c r="S599" i="9"/>
  <c r="R599" i="9"/>
  <c r="X598" i="9"/>
  <c r="W598" i="9"/>
  <c r="V598" i="9"/>
  <c r="U598" i="9"/>
  <c r="T598" i="9"/>
  <c r="S598" i="9"/>
  <c r="R598" i="9"/>
  <c r="X597" i="9"/>
  <c r="W597" i="9"/>
  <c r="V597" i="9"/>
  <c r="U597" i="9"/>
  <c r="T597" i="9"/>
  <c r="S597" i="9"/>
  <c r="R597" i="9"/>
  <c r="X596" i="9"/>
  <c r="W596" i="9"/>
  <c r="V596" i="9"/>
  <c r="U596" i="9"/>
  <c r="T596" i="9"/>
  <c r="S596" i="9"/>
  <c r="R596" i="9"/>
  <c r="X595" i="9"/>
  <c r="W595" i="9"/>
  <c r="V595" i="9"/>
  <c r="U595" i="9"/>
  <c r="T595" i="9"/>
  <c r="S595" i="9"/>
  <c r="R595" i="9"/>
  <c r="X594" i="9"/>
  <c r="W594" i="9"/>
  <c r="V594" i="9"/>
  <c r="U594" i="9"/>
  <c r="T594" i="9"/>
  <c r="S594" i="9"/>
  <c r="R594" i="9"/>
  <c r="X593" i="9"/>
  <c r="W593" i="9"/>
  <c r="V593" i="9"/>
  <c r="U593" i="9"/>
  <c r="T593" i="9"/>
  <c r="S593" i="9"/>
  <c r="R593" i="9"/>
  <c r="X592" i="9"/>
  <c r="W592" i="9"/>
  <c r="V592" i="9"/>
  <c r="U592" i="9"/>
  <c r="T592" i="9"/>
  <c r="S592" i="9"/>
  <c r="R592" i="9"/>
  <c r="X591" i="9"/>
  <c r="W591" i="9"/>
  <c r="V591" i="9"/>
  <c r="U591" i="9"/>
  <c r="T591" i="9"/>
  <c r="S591" i="9"/>
  <c r="R591" i="9"/>
  <c r="X590" i="9"/>
  <c r="W590" i="9"/>
  <c r="V590" i="9"/>
  <c r="U590" i="9"/>
  <c r="T590" i="9"/>
  <c r="S590" i="9"/>
  <c r="R590" i="9"/>
  <c r="X589" i="9"/>
  <c r="W589" i="9"/>
  <c r="V589" i="9"/>
  <c r="U589" i="9"/>
  <c r="T589" i="9"/>
  <c r="S589" i="9"/>
  <c r="R589" i="9"/>
  <c r="X588" i="9"/>
  <c r="W588" i="9"/>
  <c r="V588" i="9"/>
  <c r="U588" i="9"/>
  <c r="T588" i="9"/>
  <c r="S588" i="9"/>
  <c r="R588" i="9"/>
  <c r="X587" i="9"/>
  <c r="W587" i="9"/>
  <c r="V587" i="9"/>
  <c r="U587" i="9"/>
  <c r="T587" i="9"/>
  <c r="S587" i="9"/>
  <c r="R587" i="9"/>
  <c r="X586" i="9"/>
  <c r="W586" i="9"/>
  <c r="V586" i="9"/>
  <c r="U586" i="9"/>
  <c r="T586" i="9"/>
  <c r="S586" i="9"/>
  <c r="R586" i="9"/>
  <c r="X585" i="9"/>
  <c r="W585" i="9"/>
  <c r="V585" i="9"/>
  <c r="U585" i="9"/>
  <c r="T585" i="9"/>
  <c r="S585" i="9"/>
  <c r="R585" i="9"/>
  <c r="X584" i="9"/>
  <c r="W584" i="9"/>
  <c r="V584" i="9"/>
  <c r="U584" i="9"/>
  <c r="T584" i="9"/>
  <c r="S584" i="9"/>
  <c r="R584" i="9"/>
  <c r="X583" i="9"/>
  <c r="W583" i="9"/>
  <c r="V583" i="9"/>
  <c r="U583" i="9"/>
  <c r="T583" i="9"/>
  <c r="S583" i="9"/>
  <c r="R583" i="9"/>
  <c r="X582" i="9"/>
  <c r="W582" i="9"/>
  <c r="V582" i="9"/>
  <c r="U582" i="9"/>
  <c r="T582" i="9"/>
  <c r="S582" i="9"/>
  <c r="R582" i="9"/>
  <c r="X581" i="9"/>
  <c r="W581" i="9"/>
  <c r="V581" i="9"/>
  <c r="U581" i="9"/>
  <c r="T581" i="9"/>
  <c r="S581" i="9"/>
  <c r="R581" i="9"/>
  <c r="X580" i="9"/>
  <c r="W580" i="9"/>
  <c r="V580" i="9"/>
  <c r="U580" i="9"/>
  <c r="T580" i="9"/>
  <c r="S580" i="9"/>
  <c r="R580" i="9"/>
  <c r="X579" i="9"/>
  <c r="W579" i="9"/>
  <c r="V579" i="9"/>
  <c r="U579" i="9"/>
  <c r="T579" i="9"/>
  <c r="S579" i="9"/>
  <c r="R579" i="9"/>
  <c r="X578" i="9"/>
  <c r="W578" i="9"/>
  <c r="V578" i="9"/>
  <c r="U578" i="9"/>
  <c r="T578" i="9"/>
  <c r="S578" i="9"/>
  <c r="R578" i="9"/>
  <c r="X577" i="9"/>
  <c r="W577" i="9"/>
  <c r="V577" i="9"/>
  <c r="U577" i="9"/>
  <c r="T577" i="9"/>
  <c r="S577" i="9"/>
  <c r="R577" i="9"/>
  <c r="X576" i="9"/>
  <c r="W576" i="9"/>
  <c r="V576" i="9"/>
  <c r="U576" i="9"/>
  <c r="T576" i="9"/>
  <c r="S576" i="9"/>
  <c r="R576" i="9"/>
  <c r="X575" i="9"/>
  <c r="W575" i="9"/>
  <c r="V575" i="9"/>
  <c r="U575" i="9"/>
  <c r="T575" i="9"/>
  <c r="S575" i="9"/>
  <c r="R575" i="9"/>
  <c r="X574" i="9"/>
  <c r="W574" i="9"/>
  <c r="V574" i="9"/>
  <c r="U574" i="9"/>
  <c r="T574" i="9"/>
  <c r="S574" i="9"/>
  <c r="R574" i="9"/>
  <c r="X573" i="9"/>
  <c r="W573" i="9"/>
  <c r="V573" i="9"/>
  <c r="U573" i="9"/>
  <c r="T573" i="9"/>
  <c r="S573" i="9"/>
  <c r="R573" i="9"/>
  <c r="X572" i="9"/>
  <c r="W572" i="9"/>
  <c r="V572" i="9"/>
  <c r="U572" i="9"/>
  <c r="T572" i="9"/>
  <c r="S572" i="9"/>
  <c r="R572" i="9"/>
  <c r="X571" i="9"/>
  <c r="W571" i="9"/>
  <c r="V571" i="9"/>
  <c r="U571" i="9"/>
  <c r="T571" i="9"/>
  <c r="S571" i="9"/>
  <c r="R571" i="9"/>
  <c r="X570" i="9"/>
  <c r="W570" i="9"/>
  <c r="V570" i="9"/>
  <c r="U570" i="9"/>
  <c r="T570" i="9"/>
  <c r="S570" i="9"/>
  <c r="R570" i="9"/>
  <c r="X569" i="9"/>
  <c r="W569" i="9"/>
  <c r="V569" i="9"/>
  <c r="U569" i="9"/>
  <c r="T569" i="9"/>
  <c r="S569" i="9"/>
  <c r="R569" i="9"/>
  <c r="X568" i="9"/>
  <c r="W568" i="9"/>
  <c r="V568" i="9"/>
  <c r="U568" i="9"/>
  <c r="T568" i="9"/>
  <c r="S568" i="9"/>
  <c r="R568" i="9"/>
  <c r="X567" i="9"/>
  <c r="W567" i="9"/>
  <c r="V567" i="9"/>
  <c r="U567" i="9"/>
  <c r="T567" i="9"/>
  <c r="S567" i="9"/>
  <c r="R567" i="9"/>
  <c r="X566" i="9"/>
  <c r="W566" i="9"/>
  <c r="V566" i="9"/>
  <c r="U566" i="9"/>
  <c r="T566" i="9"/>
  <c r="S566" i="9"/>
  <c r="R566" i="9"/>
  <c r="X565" i="9"/>
  <c r="W565" i="9"/>
  <c r="V565" i="9"/>
  <c r="U565" i="9"/>
  <c r="T565" i="9"/>
  <c r="S565" i="9"/>
  <c r="R565" i="9"/>
  <c r="X564" i="9"/>
  <c r="W564" i="9"/>
  <c r="V564" i="9"/>
  <c r="U564" i="9"/>
  <c r="T564" i="9"/>
  <c r="S564" i="9"/>
  <c r="R564" i="9"/>
  <c r="X563" i="9"/>
  <c r="W563" i="9"/>
  <c r="V563" i="9"/>
  <c r="U563" i="9"/>
  <c r="T563" i="9"/>
  <c r="S563" i="9"/>
  <c r="R563" i="9"/>
  <c r="X562" i="9"/>
  <c r="W562" i="9"/>
  <c r="V562" i="9"/>
  <c r="U562" i="9"/>
  <c r="T562" i="9"/>
  <c r="S562" i="9"/>
  <c r="R562" i="9"/>
  <c r="X561" i="9"/>
  <c r="W561" i="9"/>
  <c r="V561" i="9"/>
  <c r="U561" i="9"/>
  <c r="T561" i="9"/>
  <c r="S561" i="9"/>
  <c r="R561" i="9"/>
  <c r="X560" i="9"/>
  <c r="W560" i="9"/>
  <c r="V560" i="9"/>
  <c r="U560" i="9"/>
  <c r="T560" i="9"/>
  <c r="S560" i="9"/>
  <c r="R560" i="9"/>
  <c r="X559" i="9"/>
  <c r="W559" i="9"/>
  <c r="V559" i="9"/>
  <c r="U559" i="9"/>
  <c r="T559" i="9"/>
  <c r="S559" i="9"/>
  <c r="R559" i="9"/>
  <c r="X558" i="9"/>
  <c r="W558" i="9"/>
  <c r="V558" i="9"/>
  <c r="U558" i="9"/>
  <c r="T558" i="9"/>
  <c r="S558" i="9"/>
  <c r="R558" i="9"/>
  <c r="X557" i="9"/>
  <c r="W557" i="9"/>
  <c r="V557" i="9"/>
  <c r="U557" i="9"/>
  <c r="T557" i="9"/>
  <c r="S557" i="9"/>
  <c r="R557" i="9"/>
  <c r="X556" i="9"/>
  <c r="W556" i="9"/>
  <c r="V556" i="9"/>
  <c r="U556" i="9"/>
  <c r="T556" i="9"/>
  <c r="S556" i="9"/>
  <c r="R556" i="9"/>
  <c r="X555" i="9"/>
  <c r="W555" i="9"/>
  <c r="V555" i="9"/>
  <c r="U555" i="9"/>
  <c r="T555" i="9"/>
  <c r="S555" i="9"/>
  <c r="R555" i="9"/>
  <c r="X554" i="9"/>
  <c r="W554" i="9"/>
  <c r="V554" i="9"/>
  <c r="U554" i="9"/>
  <c r="T554" i="9"/>
  <c r="S554" i="9"/>
  <c r="R554" i="9"/>
  <c r="X553" i="9"/>
  <c r="W553" i="9"/>
  <c r="V553" i="9"/>
  <c r="U553" i="9"/>
  <c r="T553" i="9"/>
  <c r="S553" i="9"/>
  <c r="R553" i="9"/>
  <c r="X552" i="9"/>
  <c r="W552" i="9"/>
  <c r="V552" i="9"/>
  <c r="U552" i="9"/>
  <c r="T552" i="9"/>
  <c r="S552" i="9"/>
  <c r="R552" i="9"/>
  <c r="X551" i="9"/>
  <c r="W551" i="9"/>
  <c r="V551" i="9"/>
  <c r="U551" i="9"/>
  <c r="T551" i="9"/>
  <c r="S551" i="9"/>
  <c r="R551" i="9"/>
  <c r="X550" i="9"/>
  <c r="W550" i="9"/>
  <c r="V550" i="9"/>
  <c r="U550" i="9"/>
  <c r="T550" i="9"/>
  <c r="S550" i="9"/>
  <c r="R550" i="9"/>
  <c r="X549" i="9"/>
  <c r="W549" i="9"/>
  <c r="V549" i="9"/>
  <c r="U549" i="9"/>
  <c r="T549" i="9"/>
  <c r="S549" i="9"/>
  <c r="R549" i="9"/>
  <c r="X548" i="9"/>
  <c r="W548" i="9"/>
  <c r="V548" i="9"/>
  <c r="U548" i="9"/>
  <c r="T548" i="9"/>
  <c r="S548" i="9"/>
  <c r="R548" i="9"/>
  <c r="X547" i="9"/>
  <c r="W547" i="9"/>
  <c r="V547" i="9"/>
  <c r="U547" i="9"/>
  <c r="T547" i="9"/>
  <c r="S547" i="9"/>
  <c r="R547" i="9"/>
  <c r="X546" i="9"/>
  <c r="W546" i="9"/>
  <c r="V546" i="9"/>
  <c r="U546" i="9"/>
  <c r="T546" i="9"/>
  <c r="S546" i="9"/>
  <c r="R546" i="9"/>
  <c r="X545" i="9"/>
  <c r="W545" i="9"/>
  <c r="V545" i="9"/>
  <c r="U545" i="9"/>
  <c r="T545" i="9"/>
  <c r="S545" i="9"/>
  <c r="R545" i="9"/>
  <c r="X544" i="9"/>
  <c r="W544" i="9"/>
  <c r="V544" i="9"/>
  <c r="U544" i="9"/>
  <c r="T544" i="9"/>
  <c r="S544" i="9"/>
  <c r="R544" i="9"/>
  <c r="X543" i="9"/>
  <c r="W543" i="9"/>
  <c r="V543" i="9"/>
  <c r="U543" i="9"/>
  <c r="T543" i="9"/>
  <c r="S543" i="9"/>
  <c r="R543" i="9"/>
  <c r="X542" i="9"/>
  <c r="W542" i="9"/>
  <c r="V542" i="9"/>
  <c r="U542" i="9"/>
  <c r="T542" i="9"/>
  <c r="S542" i="9"/>
  <c r="R542" i="9"/>
  <c r="X541" i="9"/>
  <c r="W541" i="9"/>
  <c r="V541" i="9"/>
  <c r="U541" i="9"/>
  <c r="T541" i="9"/>
  <c r="S541" i="9"/>
  <c r="R541" i="9"/>
  <c r="X540" i="9"/>
  <c r="W540" i="9"/>
  <c r="V540" i="9"/>
  <c r="U540" i="9"/>
  <c r="T540" i="9"/>
  <c r="S540" i="9"/>
  <c r="R540" i="9"/>
  <c r="X539" i="9"/>
  <c r="W539" i="9"/>
  <c r="V539" i="9"/>
  <c r="U539" i="9"/>
  <c r="T539" i="9"/>
  <c r="S539" i="9"/>
  <c r="R539" i="9"/>
  <c r="X538" i="9"/>
  <c r="W538" i="9"/>
  <c r="V538" i="9"/>
  <c r="U538" i="9"/>
  <c r="T538" i="9"/>
  <c r="S538" i="9"/>
  <c r="R538" i="9"/>
  <c r="X537" i="9"/>
  <c r="W537" i="9"/>
  <c r="V537" i="9"/>
  <c r="U537" i="9"/>
  <c r="T537" i="9"/>
  <c r="S537" i="9"/>
  <c r="R537" i="9"/>
  <c r="X536" i="9"/>
  <c r="W536" i="9"/>
  <c r="V536" i="9"/>
  <c r="U536" i="9"/>
  <c r="T536" i="9"/>
  <c r="S536" i="9"/>
  <c r="R536" i="9"/>
  <c r="X535" i="9"/>
  <c r="W535" i="9"/>
  <c r="V535" i="9"/>
  <c r="U535" i="9"/>
  <c r="T535" i="9"/>
  <c r="S535" i="9"/>
  <c r="R535" i="9"/>
  <c r="X534" i="9"/>
  <c r="W534" i="9"/>
  <c r="V534" i="9"/>
  <c r="U534" i="9"/>
  <c r="T534" i="9"/>
  <c r="S534" i="9"/>
  <c r="R534" i="9"/>
  <c r="X533" i="9"/>
  <c r="W533" i="9"/>
  <c r="V533" i="9"/>
  <c r="U533" i="9"/>
  <c r="T533" i="9"/>
  <c r="S533" i="9"/>
  <c r="R533" i="9"/>
  <c r="X532" i="9"/>
  <c r="W532" i="9"/>
  <c r="V532" i="9"/>
  <c r="U532" i="9"/>
  <c r="T532" i="9"/>
  <c r="S532" i="9"/>
  <c r="R532" i="9"/>
  <c r="X531" i="9"/>
  <c r="W531" i="9"/>
  <c r="V531" i="9"/>
  <c r="U531" i="9"/>
  <c r="T531" i="9"/>
  <c r="S531" i="9"/>
  <c r="R531" i="9"/>
  <c r="X530" i="9"/>
  <c r="W530" i="9"/>
  <c r="V530" i="9"/>
  <c r="U530" i="9"/>
  <c r="T530" i="9"/>
  <c r="S530" i="9"/>
  <c r="R530" i="9"/>
  <c r="X529" i="9"/>
  <c r="W529" i="9"/>
  <c r="V529" i="9"/>
  <c r="U529" i="9"/>
  <c r="T529" i="9"/>
  <c r="S529" i="9"/>
  <c r="R529" i="9"/>
  <c r="X528" i="9"/>
  <c r="W528" i="9"/>
  <c r="V528" i="9"/>
  <c r="U528" i="9"/>
  <c r="T528" i="9"/>
  <c r="S528" i="9"/>
  <c r="R528" i="9"/>
  <c r="X527" i="9"/>
  <c r="W527" i="9"/>
  <c r="V527" i="9"/>
  <c r="U527" i="9"/>
  <c r="T527" i="9"/>
  <c r="S527" i="9"/>
  <c r="R527" i="9"/>
  <c r="X526" i="9"/>
  <c r="W526" i="9"/>
  <c r="V526" i="9"/>
  <c r="U526" i="9"/>
  <c r="T526" i="9"/>
  <c r="S526" i="9"/>
  <c r="R526" i="9"/>
  <c r="X525" i="9"/>
  <c r="W525" i="9"/>
  <c r="V525" i="9"/>
  <c r="U525" i="9"/>
  <c r="T525" i="9"/>
  <c r="S525" i="9"/>
  <c r="R525" i="9"/>
  <c r="X524" i="9"/>
  <c r="W524" i="9"/>
  <c r="V524" i="9"/>
  <c r="U524" i="9"/>
  <c r="T524" i="9"/>
  <c r="S524" i="9"/>
  <c r="R524" i="9"/>
  <c r="X523" i="9"/>
  <c r="W523" i="9"/>
  <c r="V523" i="9"/>
  <c r="U523" i="9"/>
  <c r="T523" i="9"/>
  <c r="S523" i="9"/>
  <c r="R523" i="9"/>
  <c r="X522" i="9"/>
  <c r="W522" i="9"/>
  <c r="V522" i="9"/>
  <c r="U522" i="9"/>
  <c r="T522" i="9"/>
  <c r="S522" i="9"/>
  <c r="R522" i="9"/>
  <c r="X521" i="9"/>
  <c r="W521" i="9"/>
  <c r="V521" i="9"/>
  <c r="U521" i="9"/>
  <c r="T521" i="9"/>
  <c r="S521" i="9"/>
  <c r="R521" i="9"/>
  <c r="X520" i="9"/>
  <c r="W520" i="9"/>
  <c r="V520" i="9"/>
  <c r="U520" i="9"/>
  <c r="T520" i="9"/>
  <c r="S520" i="9"/>
  <c r="R520" i="9"/>
  <c r="X519" i="9"/>
  <c r="W519" i="9"/>
  <c r="V519" i="9"/>
  <c r="U519" i="9"/>
  <c r="T519" i="9"/>
  <c r="S519" i="9"/>
  <c r="R519" i="9"/>
  <c r="X518" i="9"/>
  <c r="W518" i="9"/>
  <c r="V518" i="9"/>
  <c r="U518" i="9"/>
  <c r="T518" i="9"/>
  <c r="S518" i="9"/>
  <c r="R518" i="9"/>
  <c r="X517" i="9"/>
  <c r="W517" i="9"/>
  <c r="V517" i="9"/>
  <c r="U517" i="9"/>
  <c r="T517" i="9"/>
  <c r="S517" i="9"/>
  <c r="R517" i="9"/>
  <c r="X516" i="9"/>
  <c r="W516" i="9"/>
  <c r="V516" i="9"/>
  <c r="U516" i="9"/>
  <c r="T516" i="9"/>
  <c r="S516" i="9"/>
  <c r="R516" i="9"/>
  <c r="X515" i="9"/>
  <c r="W515" i="9"/>
  <c r="V515" i="9"/>
  <c r="U515" i="9"/>
  <c r="T515" i="9"/>
  <c r="S515" i="9"/>
  <c r="R515" i="9"/>
  <c r="X514" i="9"/>
  <c r="W514" i="9"/>
  <c r="V514" i="9"/>
  <c r="U514" i="9"/>
  <c r="T514" i="9"/>
  <c r="S514" i="9"/>
  <c r="R514" i="9"/>
  <c r="X513" i="9"/>
  <c r="W513" i="9"/>
  <c r="V513" i="9"/>
  <c r="U513" i="9"/>
  <c r="T513" i="9"/>
  <c r="S513" i="9"/>
  <c r="R513" i="9"/>
  <c r="X512" i="9"/>
  <c r="W512" i="9"/>
  <c r="V512" i="9"/>
  <c r="U512" i="9"/>
  <c r="T512" i="9"/>
  <c r="S512" i="9"/>
  <c r="R512" i="9"/>
  <c r="X511" i="9"/>
  <c r="W511" i="9"/>
  <c r="V511" i="9"/>
  <c r="U511" i="9"/>
  <c r="T511" i="9"/>
  <c r="S511" i="9"/>
  <c r="R511" i="9"/>
  <c r="X510" i="9"/>
  <c r="W510" i="9"/>
  <c r="V510" i="9"/>
  <c r="U510" i="9"/>
  <c r="T510" i="9"/>
  <c r="S510" i="9"/>
  <c r="R510" i="9"/>
  <c r="X509" i="9"/>
  <c r="W509" i="9"/>
  <c r="V509" i="9"/>
  <c r="U509" i="9"/>
  <c r="T509" i="9"/>
  <c r="S509" i="9"/>
  <c r="R509" i="9"/>
  <c r="X508" i="9"/>
  <c r="W508" i="9"/>
  <c r="V508" i="9"/>
  <c r="U508" i="9"/>
  <c r="T508" i="9"/>
  <c r="S508" i="9"/>
  <c r="R508" i="9"/>
  <c r="X507" i="9"/>
  <c r="W507" i="9"/>
  <c r="V507" i="9"/>
  <c r="U507" i="9"/>
  <c r="T507" i="9"/>
  <c r="S507" i="9"/>
  <c r="R507" i="9"/>
  <c r="X506" i="9"/>
  <c r="W506" i="9"/>
  <c r="V506" i="9"/>
  <c r="U506" i="9"/>
  <c r="T506" i="9"/>
  <c r="S506" i="9"/>
  <c r="R506" i="9"/>
  <c r="X505" i="9"/>
  <c r="W505" i="9"/>
  <c r="V505" i="9"/>
  <c r="U505" i="9"/>
  <c r="T505" i="9"/>
  <c r="S505" i="9"/>
  <c r="R505" i="9"/>
  <c r="X504" i="9"/>
  <c r="W504" i="9"/>
  <c r="V504" i="9"/>
  <c r="U504" i="9"/>
  <c r="T504" i="9"/>
  <c r="S504" i="9"/>
  <c r="R504" i="9"/>
  <c r="X503" i="9"/>
  <c r="W503" i="9"/>
  <c r="V503" i="9"/>
  <c r="U503" i="9"/>
  <c r="T503" i="9"/>
  <c r="S503" i="9"/>
  <c r="R503" i="9"/>
  <c r="X502" i="9"/>
  <c r="W502" i="9"/>
  <c r="V502" i="9"/>
  <c r="U502" i="9"/>
  <c r="T502" i="9"/>
  <c r="S502" i="9"/>
  <c r="R502" i="9"/>
  <c r="X501" i="9"/>
  <c r="W501" i="9"/>
  <c r="V501" i="9"/>
  <c r="U501" i="9"/>
  <c r="T501" i="9"/>
  <c r="S501" i="9"/>
  <c r="R501" i="9"/>
  <c r="X500" i="9"/>
  <c r="W500" i="9"/>
  <c r="V500" i="9"/>
  <c r="U500" i="9"/>
  <c r="T500" i="9"/>
  <c r="S500" i="9"/>
  <c r="R500" i="9"/>
  <c r="X499" i="9"/>
  <c r="W499" i="9"/>
  <c r="V499" i="9"/>
  <c r="U499" i="9"/>
  <c r="T499" i="9"/>
  <c r="S499" i="9"/>
  <c r="R499" i="9"/>
  <c r="X498" i="9"/>
  <c r="W498" i="9"/>
  <c r="V498" i="9"/>
  <c r="U498" i="9"/>
  <c r="T498" i="9"/>
  <c r="S498" i="9"/>
  <c r="R498" i="9"/>
  <c r="X497" i="9"/>
  <c r="W497" i="9"/>
  <c r="V497" i="9"/>
  <c r="U497" i="9"/>
  <c r="T497" i="9"/>
  <c r="S497" i="9"/>
  <c r="R497" i="9"/>
  <c r="X496" i="9"/>
  <c r="W496" i="9"/>
  <c r="V496" i="9"/>
  <c r="U496" i="9"/>
  <c r="T496" i="9"/>
  <c r="S496" i="9"/>
  <c r="R496" i="9"/>
  <c r="X495" i="9"/>
  <c r="W495" i="9"/>
  <c r="V495" i="9"/>
  <c r="U495" i="9"/>
  <c r="T495" i="9"/>
  <c r="S495" i="9"/>
  <c r="R495" i="9"/>
  <c r="X494" i="9"/>
  <c r="W494" i="9"/>
  <c r="V494" i="9"/>
  <c r="U494" i="9"/>
  <c r="T494" i="9"/>
  <c r="S494" i="9"/>
  <c r="R494" i="9"/>
  <c r="X493" i="9"/>
  <c r="W493" i="9"/>
  <c r="V493" i="9"/>
  <c r="U493" i="9"/>
  <c r="T493" i="9"/>
  <c r="S493" i="9"/>
  <c r="R493" i="9"/>
  <c r="X492" i="9"/>
  <c r="W492" i="9"/>
  <c r="V492" i="9"/>
  <c r="U492" i="9"/>
  <c r="T492" i="9"/>
  <c r="S492" i="9"/>
  <c r="R492" i="9"/>
  <c r="X491" i="9"/>
  <c r="W491" i="9"/>
  <c r="V491" i="9"/>
  <c r="U491" i="9"/>
  <c r="T491" i="9"/>
  <c r="S491" i="9"/>
  <c r="R491" i="9"/>
  <c r="X490" i="9"/>
  <c r="W490" i="9"/>
  <c r="V490" i="9"/>
  <c r="U490" i="9"/>
  <c r="T490" i="9"/>
  <c r="S490" i="9"/>
  <c r="R490" i="9"/>
  <c r="X489" i="9"/>
  <c r="W489" i="9"/>
  <c r="V489" i="9"/>
  <c r="U489" i="9"/>
  <c r="T489" i="9"/>
  <c r="S489" i="9"/>
  <c r="R489" i="9"/>
  <c r="X488" i="9"/>
  <c r="W488" i="9"/>
  <c r="V488" i="9"/>
  <c r="U488" i="9"/>
  <c r="T488" i="9"/>
  <c r="S488" i="9"/>
  <c r="R488" i="9"/>
  <c r="X487" i="9"/>
  <c r="W487" i="9"/>
  <c r="V487" i="9"/>
  <c r="U487" i="9"/>
  <c r="T487" i="9"/>
  <c r="S487" i="9"/>
  <c r="R487" i="9"/>
  <c r="X486" i="9"/>
  <c r="W486" i="9"/>
  <c r="V486" i="9"/>
  <c r="U486" i="9"/>
  <c r="T486" i="9"/>
  <c r="S486" i="9"/>
  <c r="R486" i="9"/>
  <c r="X485" i="9"/>
  <c r="W485" i="9"/>
  <c r="V485" i="9"/>
  <c r="U485" i="9"/>
  <c r="T485" i="9"/>
  <c r="S485" i="9"/>
  <c r="R485" i="9"/>
  <c r="X484" i="9"/>
  <c r="W484" i="9"/>
  <c r="V484" i="9"/>
  <c r="U484" i="9"/>
  <c r="T484" i="9"/>
  <c r="S484" i="9"/>
  <c r="R484" i="9"/>
  <c r="X483" i="9"/>
  <c r="W483" i="9"/>
  <c r="V483" i="9"/>
  <c r="U483" i="9"/>
  <c r="T483" i="9"/>
  <c r="S483" i="9"/>
  <c r="R483" i="9"/>
  <c r="X482" i="9"/>
  <c r="W482" i="9"/>
  <c r="V482" i="9"/>
  <c r="U482" i="9"/>
  <c r="T482" i="9"/>
  <c r="S482" i="9"/>
  <c r="R482" i="9"/>
  <c r="X481" i="9"/>
  <c r="W481" i="9"/>
  <c r="V481" i="9"/>
  <c r="U481" i="9"/>
  <c r="T481" i="9"/>
  <c r="S481" i="9"/>
  <c r="R481" i="9"/>
  <c r="X480" i="9"/>
  <c r="W480" i="9"/>
  <c r="V480" i="9"/>
  <c r="U480" i="9"/>
  <c r="T480" i="9"/>
  <c r="S480" i="9"/>
  <c r="R480" i="9"/>
  <c r="X479" i="9"/>
  <c r="W479" i="9"/>
  <c r="V479" i="9"/>
  <c r="U479" i="9"/>
  <c r="T479" i="9"/>
  <c r="S479" i="9"/>
  <c r="R479" i="9"/>
  <c r="X478" i="9"/>
  <c r="W478" i="9"/>
  <c r="V478" i="9"/>
  <c r="U478" i="9"/>
  <c r="T478" i="9"/>
  <c r="S478" i="9"/>
  <c r="R478" i="9"/>
  <c r="X477" i="9"/>
  <c r="W477" i="9"/>
  <c r="V477" i="9"/>
  <c r="U477" i="9"/>
  <c r="T477" i="9"/>
  <c r="S477" i="9"/>
  <c r="R477" i="9"/>
  <c r="X476" i="9"/>
  <c r="W476" i="9"/>
  <c r="V476" i="9"/>
  <c r="U476" i="9"/>
  <c r="T476" i="9"/>
  <c r="S476" i="9"/>
  <c r="R476" i="9"/>
  <c r="X475" i="9"/>
  <c r="W475" i="9"/>
  <c r="V475" i="9"/>
  <c r="U475" i="9"/>
  <c r="T475" i="9"/>
  <c r="S475" i="9"/>
  <c r="R475" i="9"/>
  <c r="X474" i="9"/>
  <c r="W474" i="9"/>
  <c r="V474" i="9"/>
  <c r="U474" i="9"/>
  <c r="T474" i="9"/>
  <c r="S474" i="9"/>
  <c r="R474" i="9"/>
  <c r="X473" i="9"/>
  <c r="W473" i="9"/>
  <c r="V473" i="9"/>
  <c r="U473" i="9"/>
  <c r="T473" i="9"/>
  <c r="S473" i="9"/>
  <c r="R473" i="9"/>
  <c r="X472" i="9"/>
  <c r="W472" i="9"/>
  <c r="V472" i="9"/>
  <c r="U472" i="9"/>
  <c r="T472" i="9"/>
  <c r="S472" i="9"/>
  <c r="R472" i="9"/>
  <c r="X471" i="9"/>
  <c r="W471" i="9"/>
  <c r="V471" i="9"/>
  <c r="U471" i="9"/>
  <c r="T471" i="9"/>
  <c r="S471" i="9"/>
  <c r="R471" i="9"/>
  <c r="X470" i="9"/>
  <c r="W470" i="9"/>
  <c r="V470" i="9"/>
  <c r="U470" i="9"/>
  <c r="T470" i="9"/>
  <c r="S470" i="9"/>
  <c r="R470" i="9"/>
  <c r="X469" i="9"/>
  <c r="W469" i="9"/>
  <c r="V469" i="9"/>
  <c r="U469" i="9"/>
  <c r="T469" i="9"/>
  <c r="S469" i="9"/>
  <c r="R469" i="9"/>
  <c r="X468" i="9"/>
  <c r="W468" i="9"/>
  <c r="V468" i="9"/>
  <c r="U468" i="9"/>
  <c r="T468" i="9"/>
  <c r="S468" i="9"/>
  <c r="R468" i="9"/>
  <c r="X467" i="9"/>
  <c r="W467" i="9"/>
  <c r="V467" i="9"/>
  <c r="U467" i="9"/>
  <c r="T467" i="9"/>
  <c r="S467" i="9"/>
  <c r="R467" i="9"/>
  <c r="X466" i="9"/>
  <c r="W466" i="9"/>
  <c r="V466" i="9"/>
  <c r="U466" i="9"/>
  <c r="T466" i="9"/>
  <c r="S466" i="9"/>
  <c r="R466" i="9"/>
  <c r="X465" i="9"/>
  <c r="W465" i="9"/>
  <c r="V465" i="9"/>
  <c r="U465" i="9"/>
  <c r="T465" i="9"/>
  <c r="S465" i="9"/>
  <c r="R465" i="9"/>
  <c r="X464" i="9"/>
  <c r="W464" i="9"/>
  <c r="V464" i="9"/>
  <c r="U464" i="9"/>
  <c r="T464" i="9"/>
  <c r="S464" i="9"/>
  <c r="R464" i="9"/>
  <c r="X463" i="9"/>
  <c r="W463" i="9"/>
  <c r="V463" i="9"/>
  <c r="U463" i="9"/>
  <c r="T463" i="9"/>
  <c r="S463" i="9"/>
  <c r="R463" i="9"/>
  <c r="X462" i="9"/>
  <c r="W462" i="9"/>
  <c r="V462" i="9"/>
  <c r="U462" i="9"/>
  <c r="T462" i="9"/>
  <c r="S462" i="9"/>
  <c r="R462" i="9"/>
  <c r="X461" i="9"/>
  <c r="W461" i="9"/>
  <c r="V461" i="9"/>
  <c r="U461" i="9"/>
  <c r="T461" i="9"/>
  <c r="S461" i="9"/>
  <c r="R461" i="9"/>
  <c r="X460" i="9"/>
  <c r="W460" i="9"/>
  <c r="V460" i="9"/>
  <c r="U460" i="9"/>
  <c r="T460" i="9"/>
  <c r="S460" i="9"/>
  <c r="R460" i="9"/>
  <c r="X459" i="9"/>
  <c r="W459" i="9"/>
  <c r="V459" i="9"/>
  <c r="U459" i="9"/>
  <c r="T459" i="9"/>
  <c r="S459" i="9"/>
  <c r="R459" i="9"/>
  <c r="X458" i="9"/>
  <c r="W458" i="9"/>
  <c r="V458" i="9"/>
  <c r="U458" i="9"/>
  <c r="T458" i="9"/>
  <c r="S458" i="9"/>
  <c r="R458" i="9"/>
  <c r="X457" i="9"/>
  <c r="W457" i="9"/>
  <c r="V457" i="9"/>
  <c r="U457" i="9"/>
  <c r="T457" i="9"/>
  <c r="S457" i="9"/>
  <c r="R457" i="9"/>
  <c r="X456" i="9"/>
  <c r="W456" i="9"/>
  <c r="V456" i="9"/>
  <c r="U456" i="9"/>
  <c r="T456" i="9"/>
  <c r="S456" i="9"/>
  <c r="R456" i="9"/>
  <c r="X455" i="9"/>
  <c r="W455" i="9"/>
  <c r="V455" i="9"/>
  <c r="U455" i="9"/>
  <c r="T455" i="9"/>
  <c r="S455" i="9"/>
  <c r="R455" i="9"/>
  <c r="X454" i="9"/>
  <c r="W454" i="9"/>
  <c r="V454" i="9"/>
  <c r="U454" i="9"/>
  <c r="T454" i="9"/>
  <c r="S454" i="9"/>
  <c r="R454" i="9"/>
  <c r="X453" i="9"/>
  <c r="W453" i="9"/>
  <c r="V453" i="9"/>
  <c r="U453" i="9"/>
  <c r="T453" i="9"/>
  <c r="S453" i="9"/>
  <c r="R453" i="9"/>
  <c r="X452" i="9"/>
  <c r="W452" i="9"/>
  <c r="V452" i="9"/>
  <c r="U452" i="9"/>
  <c r="T452" i="9"/>
  <c r="S452" i="9"/>
  <c r="R452" i="9"/>
  <c r="X451" i="9"/>
  <c r="W451" i="9"/>
  <c r="V451" i="9"/>
  <c r="U451" i="9"/>
  <c r="T451" i="9"/>
  <c r="S451" i="9"/>
  <c r="R451" i="9"/>
  <c r="X450" i="9"/>
  <c r="W450" i="9"/>
  <c r="V450" i="9"/>
  <c r="U450" i="9"/>
  <c r="T450" i="9"/>
  <c r="S450" i="9"/>
  <c r="R450" i="9"/>
  <c r="X449" i="9"/>
  <c r="W449" i="9"/>
  <c r="V449" i="9"/>
  <c r="U449" i="9"/>
  <c r="T449" i="9"/>
  <c r="S449" i="9"/>
  <c r="R449" i="9"/>
  <c r="X448" i="9"/>
  <c r="W448" i="9"/>
  <c r="V448" i="9"/>
  <c r="U448" i="9"/>
  <c r="T448" i="9"/>
  <c r="S448" i="9"/>
  <c r="R448" i="9"/>
  <c r="X447" i="9"/>
  <c r="W447" i="9"/>
  <c r="V447" i="9"/>
  <c r="U447" i="9"/>
  <c r="T447" i="9"/>
  <c r="S447" i="9"/>
  <c r="R447" i="9"/>
  <c r="X446" i="9"/>
  <c r="W446" i="9"/>
  <c r="V446" i="9"/>
  <c r="U446" i="9"/>
  <c r="T446" i="9"/>
  <c r="S446" i="9"/>
  <c r="R446" i="9"/>
  <c r="X445" i="9"/>
  <c r="W445" i="9"/>
  <c r="V445" i="9"/>
  <c r="U445" i="9"/>
  <c r="T445" i="9"/>
  <c r="S445" i="9"/>
  <c r="R445" i="9"/>
  <c r="X444" i="9"/>
  <c r="W444" i="9"/>
  <c r="V444" i="9"/>
  <c r="U444" i="9"/>
  <c r="T444" i="9"/>
  <c r="S444" i="9"/>
  <c r="R444" i="9"/>
  <c r="X443" i="9"/>
  <c r="W443" i="9"/>
  <c r="V443" i="9"/>
  <c r="U443" i="9"/>
  <c r="T443" i="9"/>
  <c r="S443" i="9"/>
  <c r="R443" i="9"/>
  <c r="X442" i="9"/>
  <c r="W442" i="9"/>
  <c r="V442" i="9"/>
  <c r="U442" i="9"/>
  <c r="T442" i="9"/>
  <c r="S442" i="9"/>
  <c r="R442" i="9"/>
  <c r="X441" i="9"/>
  <c r="W441" i="9"/>
  <c r="V441" i="9"/>
  <c r="U441" i="9"/>
  <c r="T441" i="9"/>
  <c r="S441" i="9"/>
  <c r="R441" i="9"/>
  <c r="X440" i="9"/>
  <c r="W440" i="9"/>
  <c r="V440" i="9"/>
  <c r="U440" i="9"/>
  <c r="T440" i="9"/>
  <c r="S440" i="9"/>
  <c r="R440" i="9"/>
  <c r="X439" i="9"/>
  <c r="W439" i="9"/>
  <c r="V439" i="9"/>
  <c r="U439" i="9"/>
  <c r="T439" i="9"/>
  <c r="S439" i="9"/>
  <c r="R439" i="9"/>
  <c r="X438" i="9"/>
  <c r="W438" i="9"/>
  <c r="V438" i="9"/>
  <c r="U438" i="9"/>
  <c r="T438" i="9"/>
  <c r="S438" i="9"/>
  <c r="R438" i="9"/>
  <c r="X437" i="9"/>
  <c r="W437" i="9"/>
  <c r="V437" i="9"/>
  <c r="U437" i="9"/>
  <c r="T437" i="9"/>
  <c r="S437" i="9"/>
  <c r="R437" i="9"/>
  <c r="X436" i="9"/>
  <c r="W436" i="9"/>
  <c r="V436" i="9"/>
  <c r="U436" i="9"/>
  <c r="T436" i="9"/>
  <c r="S436" i="9"/>
  <c r="R436" i="9"/>
  <c r="X435" i="9"/>
  <c r="W435" i="9"/>
  <c r="V435" i="9"/>
  <c r="U435" i="9"/>
  <c r="T435" i="9"/>
  <c r="S435" i="9"/>
  <c r="R435" i="9"/>
  <c r="X434" i="9"/>
  <c r="W434" i="9"/>
  <c r="V434" i="9"/>
  <c r="U434" i="9"/>
  <c r="T434" i="9"/>
  <c r="S434" i="9"/>
  <c r="R434" i="9"/>
  <c r="X433" i="9"/>
  <c r="W433" i="9"/>
  <c r="V433" i="9"/>
  <c r="U433" i="9"/>
  <c r="T433" i="9"/>
  <c r="S433" i="9"/>
  <c r="R433" i="9"/>
  <c r="X432" i="9"/>
  <c r="W432" i="9"/>
  <c r="V432" i="9"/>
  <c r="U432" i="9"/>
  <c r="T432" i="9"/>
  <c r="S432" i="9"/>
  <c r="R432" i="9"/>
  <c r="X431" i="9"/>
  <c r="W431" i="9"/>
  <c r="V431" i="9"/>
  <c r="U431" i="9"/>
  <c r="T431" i="9"/>
  <c r="S431" i="9"/>
  <c r="R431" i="9"/>
  <c r="X430" i="9"/>
  <c r="W430" i="9"/>
  <c r="V430" i="9"/>
  <c r="U430" i="9"/>
  <c r="T430" i="9"/>
  <c r="S430" i="9"/>
  <c r="R430" i="9"/>
  <c r="X429" i="9"/>
  <c r="W429" i="9"/>
  <c r="V429" i="9"/>
  <c r="U429" i="9"/>
  <c r="T429" i="9"/>
  <c r="S429" i="9"/>
  <c r="R429" i="9"/>
  <c r="X428" i="9"/>
  <c r="W428" i="9"/>
  <c r="V428" i="9"/>
  <c r="U428" i="9"/>
  <c r="T428" i="9"/>
  <c r="S428" i="9"/>
  <c r="R428" i="9"/>
  <c r="X427" i="9"/>
  <c r="W427" i="9"/>
  <c r="V427" i="9"/>
  <c r="U427" i="9"/>
  <c r="T427" i="9"/>
  <c r="S427" i="9"/>
  <c r="R427" i="9"/>
  <c r="X426" i="9"/>
  <c r="W426" i="9"/>
  <c r="V426" i="9"/>
  <c r="U426" i="9"/>
  <c r="T426" i="9"/>
  <c r="S426" i="9"/>
  <c r="R426" i="9"/>
  <c r="X425" i="9"/>
  <c r="W425" i="9"/>
  <c r="V425" i="9"/>
  <c r="U425" i="9"/>
  <c r="T425" i="9"/>
  <c r="S425" i="9"/>
  <c r="R425" i="9"/>
  <c r="X424" i="9"/>
  <c r="W424" i="9"/>
  <c r="V424" i="9"/>
  <c r="U424" i="9"/>
  <c r="T424" i="9"/>
  <c r="S424" i="9"/>
  <c r="R424" i="9"/>
  <c r="X423" i="9"/>
  <c r="W423" i="9"/>
  <c r="V423" i="9"/>
  <c r="U423" i="9"/>
  <c r="T423" i="9"/>
  <c r="S423" i="9"/>
  <c r="R423" i="9"/>
  <c r="X422" i="9"/>
  <c r="W422" i="9"/>
  <c r="V422" i="9"/>
  <c r="U422" i="9"/>
  <c r="T422" i="9"/>
  <c r="S422" i="9"/>
  <c r="R422" i="9"/>
  <c r="X421" i="9"/>
  <c r="W421" i="9"/>
  <c r="V421" i="9"/>
  <c r="U421" i="9"/>
  <c r="T421" i="9"/>
  <c r="S421" i="9"/>
  <c r="R421" i="9"/>
  <c r="X420" i="9"/>
  <c r="W420" i="9"/>
  <c r="V420" i="9"/>
  <c r="U420" i="9"/>
  <c r="T420" i="9"/>
  <c r="S420" i="9"/>
  <c r="R420" i="9"/>
  <c r="X419" i="9"/>
  <c r="W419" i="9"/>
  <c r="V419" i="9"/>
  <c r="U419" i="9"/>
  <c r="T419" i="9"/>
  <c r="S419" i="9"/>
  <c r="R419" i="9"/>
  <c r="X418" i="9"/>
  <c r="W418" i="9"/>
  <c r="V418" i="9"/>
  <c r="U418" i="9"/>
  <c r="T418" i="9"/>
  <c r="S418" i="9"/>
  <c r="R418" i="9"/>
  <c r="X417" i="9"/>
  <c r="W417" i="9"/>
  <c r="V417" i="9"/>
  <c r="U417" i="9"/>
  <c r="T417" i="9"/>
  <c r="S417" i="9"/>
  <c r="R417" i="9"/>
  <c r="X416" i="9"/>
  <c r="W416" i="9"/>
  <c r="V416" i="9"/>
  <c r="U416" i="9"/>
  <c r="T416" i="9"/>
  <c r="S416" i="9"/>
  <c r="R416" i="9"/>
  <c r="X415" i="9"/>
  <c r="W415" i="9"/>
  <c r="V415" i="9"/>
  <c r="U415" i="9"/>
  <c r="T415" i="9"/>
  <c r="S415" i="9"/>
  <c r="R415" i="9"/>
  <c r="X414" i="9"/>
  <c r="W414" i="9"/>
  <c r="V414" i="9"/>
  <c r="U414" i="9"/>
  <c r="T414" i="9"/>
  <c r="S414" i="9"/>
  <c r="R414" i="9"/>
  <c r="X413" i="9"/>
  <c r="W413" i="9"/>
  <c r="V413" i="9"/>
  <c r="U413" i="9"/>
  <c r="T413" i="9"/>
  <c r="S413" i="9"/>
  <c r="R413" i="9"/>
  <c r="X412" i="9"/>
  <c r="W412" i="9"/>
  <c r="V412" i="9"/>
  <c r="U412" i="9"/>
  <c r="T412" i="9"/>
  <c r="S412" i="9"/>
  <c r="R412" i="9"/>
  <c r="X411" i="9"/>
  <c r="W411" i="9"/>
  <c r="V411" i="9"/>
  <c r="U411" i="9"/>
  <c r="T411" i="9"/>
  <c r="S411" i="9"/>
  <c r="R411" i="9"/>
  <c r="X410" i="9"/>
  <c r="W410" i="9"/>
  <c r="V410" i="9"/>
  <c r="U410" i="9"/>
  <c r="T410" i="9"/>
  <c r="S410" i="9"/>
  <c r="R410" i="9"/>
  <c r="X409" i="9"/>
  <c r="W409" i="9"/>
  <c r="V409" i="9"/>
  <c r="U409" i="9"/>
  <c r="T409" i="9"/>
  <c r="S409" i="9"/>
  <c r="R409" i="9"/>
  <c r="X408" i="9"/>
  <c r="W408" i="9"/>
  <c r="V408" i="9"/>
  <c r="U408" i="9"/>
  <c r="T408" i="9"/>
  <c r="S408" i="9"/>
  <c r="R408" i="9"/>
  <c r="X407" i="9"/>
  <c r="W407" i="9"/>
  <c r="V407" i="9"/>
  <c r="U407" i="9"/>
  <c r="T407" i="9"/>
  <c r="S407" i="9"/>
  <c r="R407" i="9"/>
  <c r="X406" i="9"/>
  <c r="W406" i="9"/>
  <c r="V406" i="9"/>
  <c r="U406" i="9"/>
  <c r="T406" i="9"/>
  <c r="S406" i="9"/>
  <c r="R406" i="9"/>
  <c r="X405" i="9"/>
  <c r="W405" i="9"/>
  <c r="V405" i="9"/>
  <c r="U405" i="9"/>
  <c r="T405" i="9"/>
  <c r="S405" i="9"/>
  <c r="R405" i="9"/>
  <c r="X404" i="9"/>
  <c r="W404" i="9"/>
  <c r="V404" i="9"/>
  <c r="U404" i="9"/>
  <c r="T404" i="9"/>
  <c r="S404" i="9"/>
  <c r="R404" i="9"/>
  <c r="X403" i="9"/>
  <c r="W403" i="9"/>
  <c r="V403" i="9"/>
  <c r="U403" i="9"/>
  <c r="T403" i="9"/>
  <c r="S403" i="9"/>
  <c r="R403" i="9"/>
  <c r="X402" i="9"/>
  <c r="W402" i="9"/>
  <c r="V402" i="9"/>
  <c r="U402" i="9"/>
  <c r="T402" i="9"/>
  <c r="S402" i="9"/>
  <c r="R402" i="9"/>
  <c r="X401" i="9"/>
  <c r="W401" i="9"/>
  <c r="V401" i="9"/>
  <c r="U401" i="9"/>
  <c r="T401" i="9"/>
  <c r="S401" i="9"/>
  <c r="R401" i="9"/>
  <c r="X400" i="9"/>
  <c r="W400" i="9"/>
  <c r="V400" i="9"/>
  <c r="U400" i="9"/>
  <c r="T400" i="9"/>
  <c r="S400" i="9"/>
  <c r="R400" i="9"/>
  <c r="X399" i="9"/>
  <c r="W399" i="9"/>
  <c r="V399" i="9"/>
  <c r="U399" i="9"/>
  <c r="T399" i="9"/>
  <c r="S399" i="9"/>
  <c r="R399" i="9"/>
  <c r="X398" i="9"/>
  <c r="W398" i="9"/>
  <c r="V398" i="9"/>
  <c r="U398" i="9"/>
  <c r="T398" i="9"/>
  <c r="S398" i="9"/>
  <c r="R398" i="9"/>
  <c r="X397" i="9"/>
  <c r="W397" i="9"/>
  <c r="V397" i="9"/>
  <c r="U397" i="9"/>
  <c r="T397" i="9"/>
  <c r="S397" i="9"/>
  <c r="R397" i="9"/>
  <c r="X396" i="9"/>
  <c r="W396" i="9"/>
  <c r="V396" i="9"/>
  <c r="U396" i="9"/>
  <c r="T396" i="9"/>
  <c r="S396" i="9"/>
  <c r="R396" i="9"/>
  <c r="X395" i="9"/>
  <c r="W395" i="9"/>
  <c r="V395" i="9"/>
  <c r="U395" i="9"/>
  <c r="T395" i="9"/>
  <c r="S395" i="9"/>
  <c r="R395" i="9"/>
  <c r="X394" i="9"/>
  <c r="W394" i="9"/>
  <c r="V394" i="9"/>
  <c r="U394" i="9"/>
  <c r="T394" i="9"/>
  <c r="S394" i="9"/>
  <c r="R394" i="9"/>
  <c r="X393" i="9"/>
  <c r="W393" i="9"/>
  <c r="V393" i="9"/>
  <c r="U393" i="9"/>
  <c r="T393" i="9"/>
  <c r="S393" i="9"/>
  <c r="R393" i="9"/>
  <c r="X392" i="9"/>
  <c r="W392" i="9"/>
  <c r="V392" i="9"/>
  <c r="U392" i="9"/>
  <c r="T392" i="9"/>
  <c r="S392" i="9"/>
  <c r="R392" i="9"/>
  <c r="X391" i="9"/>
  <c r="W391" i="9"/>
  <c r="V391" i="9"/>
  <c r="U391" i="9"/>
  <c r="T391" i="9"/>
  <c r="S391" i="9"/>
  <c r="R391" i="9"/>
  <c r="X390" i="9"/>
  <c r="W390" i="9"/>
  <c r="V390" i="9"/>
  <c r="U390" i="9"/>
  <c r="T390" i="9"/>
  <c r="S390" i="9"/>
  <c r="R390" i="9"/>
  <c r="X389" i="9"/>
  <c r="W389" i="9"/>
  <c r="V389" i="9"/>
  <c r="U389" i="9"/>
  <c r="T389" i="9"/>
  <c r="S389" i="9"/>
  <c r="R389" i="9"/>
  <c r="X388" i="9"/>
  <c r="W388" i="9"/>
  <c r="V388" i="9"/>
  <c r="U388" i="9"/>
  <c r="T388" i="9"/>
  <c r="S388" i="9"/>
  <c r="R388" i="9"/>
  <c r="X387" i="9"/>
  <c r="W387" i="9"/>
  <c r="V387" i="9"/>
  <c r="U387" i="9"/>
  <c r="T387" i="9"/>
  <c r="S387" i="9"/>
  <c r="R387" i="9"/>
  <c r="X386" i="9"/>
  <c r="W386" i="9"/>
  <c r="V386" i="9"/>
  <c r="U386" i="9"/>
  <c r="T386" i="9"/>
  <c r="S386" i="9"/>
  <c r="R386" i="9"/>
  <c r="X385" i="9"/>
  <c r="W385" i="9"/>
  <c r="V385" i="9"/>
  <c r="U385" i="9"/>
  <c r="T385" i="9"/>
  <c r="S385" i="9"/>
  <c r="R385" i="9"/>
  <c r="X384" i="9"/>
  <c r="W384" i="9"/>
  <c r="V384" i="9"/>
  <c r="U384" i="9"/>
  <c r="T384" i="9"/>
  <c r="S384" i="9"/>
  <c r="R384" i="9"/>
  <c r="X383" i="9"/>
  <c r="W383" i="9"/>
  <c r="V383" i="9"/>
  <c r="U383" i="9"/>
  <c r="T383" i="9"/>
  <c r="S383" i="9"/>
  <c r="R383" i="9"/>
  <c r="X382" i="9"/>
  <c r="W382" i="9"/>
  <c r="V382" i="9"/>
  <c r="U382" i="9"/>
  <c r="T382" i="9"/>
  <c r="S382" i="9"/>
  <c r="R382" i="9"/>
  <c r="X381" i="9"/>
  <c r="W381" i="9"/>
  <c r="V381" i="9"/>
  <c r="U381" i="9"/>
  <c r="T381" i="9"/>
  <c r="S381" i="9"/>
  <c r="R381" i="9"/>
  <c r="X380" i="9"/>
  <c r="W380" i="9"/>
  <c r="V380" i="9"/>
  <c r="U380" i="9"/>
  <c r="T380" i="9"/>
  <c r="S380" i="9"/>
  <c r="R380" i="9"/>
  <c r="X379" i="9"/>
  <c r="W379" i="9"/>
  <c r="V379" i="9"/>
  <c r="U379" i="9"/>
  <c r="T379" i="9"/>
  <c r="S379" i="9"/>
  <c r="R379" i="9"/>
  <c r="X378" i="9"/>
  <c r="W378" i="9"/>
  <c r="V378" i="9"/>
  <c r="U378" i="9"/>
  <c r="T378" i="9"/>
  <c r="S378" i="9"/>
  <c r="R378" i="9"/>
  <c r="X377" i="9"/>
  <c r="W377" i="9"/>
  <c r="V377" i="9"/>
  <c r="U377" i="9"/>
  <c r="T377" i="9"/>
  <c r="S377" i="9"/>
  <c r="R377" i="9"/>
  <c r="X376" i="9"/>
  <c r="W376" i="9"/>
  <c r="V376" i="9"/>
  <c r="U376" i="9"/>
  <c r="T376" i="9"/>
  <c r="S376" i="9"/>
  <c r="R376" i="9"/>
  <c r="X375" i="9"/>
  <c r="W375" i="9"/>
  <c r="V375" i="9"/>
  <c r="U375" i="9"/>
  <c r="T375" i="9"/>
  <c r="S375" i="9"/>
  <c r="R375" i="9"/>
  <c r="X374" i="9"/>
  <c r="W374" i="9"/>
  <c r="V374" i="9"/>
  <c r="U374" i="9"/>
  <c r="T374" i="9"/>
  <c r="S374" i="9"/>
  <c r="R374" i="9"/>
  <c r="X373" i="9"/>
  <c r="W373" i="9"/>
  <c r="V373" i="9"/>
  <c r="U373" i="9"/>
  <c r="T373" i="9"/>
  <c r="S373" i="9"/>
  <c r="R373" i="9"/>
  <c r="X372" i="9"/>
  <c r="W372" i="9"/>
  <c r="V372" i="9"/>
  <c r="U372" i="9"/>
  <c r="T372" i="9"/>
  <c r="S372" i="9"/>
  <c r="R372" i="9"/>
  <c r="X371" i="9"/>
  <c r="W371" i="9"/>
  <c r="V371" i="9"/>
  <c r="U371" i="9"/>
  <c r="T371" i="9"/>
  <c r="S371" i="9"/>
  <c r="R371" i="9"/>
  <c r="X370" i="9"/>
  <c r="W370" i="9"/>
  <c r="V370" i="9"/>
  <c r="U370" i="9"/>
  <c r="T370" i="9"/>
  <c r="S370" i="9"/>
  <c r="R370" i="9"/>
  <c r="X369" i="9"/>
  <c r="W369" i="9"/>
  <c r="V369" i="9"/>
  <c r="U369" i="9"/>
  <c r="T369" i="9"/>
  <c r="S369" i="9"/>
  <c r="R369" i="9"/>
  <c r="X368" i="9"/>
  <c r="W368" i="9"/>
  <c r="V368" i="9"/>
  <c r="U368" i="9"/>
  <c r="T368" i="9"/>
  <c r="S368" i="9"/>
  <c r="R368" i="9"/>
  <c r="X367" i="9"/>
  <c r="W367" i="9"/>
  <c r="V367" i="9"/>
  <c r="U367" i="9"/>
  <c r="T367" i="9"/>
  <c r="S367" i="9"/>
  <c r="R367" i="9"/>
  <c r="X366" i="9"/>
  <c r="W366" i="9"/>
  <c r="V366" i="9"/>
  <c r="U366" i="9"/>
  <c r="T366" i="9"/>
  <c r="S366" i="9"/>
  <c r="R366" i="9"/>
  <c r="X365" i="9"/>
  <c r="W365" i="9"/>
  <c r="V365" i="9"/>
  <c r="U365" i="9"/>
  <c r="T365" i="9"/>
  <c r="S365" i="9"/>
  <c r="R365" i="9"/>
  <c r="X364" i="9"/>
  <c r="W364" i="9"/>
  <c r="V364" i="9"/>
  <c r="U364" i="9"/>
  <c r="T364" i="9"/>
  <c r="S364" i="9"/>
  <c r="R364" i="9"/>
  <c r="X363" i="9"/>
  <c r="W363" i="9"/>
  <c r="V363" i="9"/>
  <c r="U363" i="9"/>
  <c r="T363" i="9"/>
  <c r="S363" i="9"/>
  <c r="R363" i="9"/>
  <c r="X362" i="9"/>
  <c r="W362" i="9"/>
  <c r="V362" i="9"/>
  <c r="U362" i="9"/>
  <c r="T362" i="9"/>
  <c r="S362" i="9"/>
  <c r="R362" i="9"/>
  <c r="X361" i="9"/>
  <c r="W361" i="9"/>
  <c r="V361" i="9"/>
  <c r="U361" i="9"/>
  <c r="T361" i="9"/>
  <c r="S361" i="9"/>
  <c r="R361" i="9"/>
  <c r="X360" i="9"/>
  <c r="W360" i="9"/>
  <c r="V360" i="9"/>
  <c r="U360" i="9"/>
  <c r="T360" i="9"/>
  <c r="S360" i="9"/>
  <c r="R360" i="9"/>
  <c r="X359" i="9"/>
  <c r="W359" i="9"/>
  <c r="V359" i="9"/>
  <c r="U359" i="9"/>
  <c r="T359" i="9"/>
  <c r="S359" i="9"/>
  <c r="R359" i="9"/>
  <c r="X358" i="9"/>
  <c r="W358" i="9"/>
  <c r="V358" i="9"/>
  <c r="U358" i="9"/>
  <c r="T358" i="9"/>
  <c r="S358" i="9"/>
  <c r="R358" i="9"/>
  <c r="X357" i="9"/>
  <c r="W357" i="9"/>
  <c r="V357" i="9"/>
  <c r="U357" i="9"/>
  <c r="T357" i="9"/>
  <c r="S357" i="9"/>
  <c r="R357" i="9"/>
  <c r="X356" i="9"/>
  <c r="W356" i="9"/>
  <c r="V356" i="9"/>
  <c r="U356" i="9"/>
  <c r="T356" i="9"/>
  <c r="S356" i="9"/>
  <c r="R356" i="9"/>
  <c r="X355" i="9"/>
  <c r="W355" i="9"/>
  <c r="V355" i="9"/>
  <c r="U355" i="9"/>
  <c r="T355" i="9"/>
  <c r="S355" i="9"/>
  <c r="R355" i="9"/>
  <c r="X354" i="9"/>
  <c r="W354" i="9"/>
  <c r="V354" i="9"/>
  <c r="U354" i="9"/>
  <c r="T354" i="9"/>
  <c r="S354" i="9"/>
  <c r="R354" i="9"/>
  <c r="X353" i="9"/>
  <c r="W353" i="9"/>
  <c r="V353" i="9"/>
  <c r="U353" i="9"/>
  <c r="T353" i="9"/>
  <c r="S353" i="9"/>
  <c r="R353" i="9"/>
  <c r="X352" i="9"/>
  <c r="W352" i="9"/>
  <c r="V352" i="9"/>
  <c r="U352" i="9"/>
  <c r="T352" i="9"/>
  <c r="S352" i="9"/>
  <c r="R352" i="9"/>
  <c r="X351" i="9"/>
  <c r="W351" i="9"/>
  <c r="V351" i="9"/>
  <c r="U351" i="9"/>
  <c r="T351" i="9"/>
  <c r="S351" i="9"/>
  <c r="R351" i="9"/>
  <c r="X350" i="9"/>
  <c r="W350" i="9"/>
  <c r="V350" i="9"/>
  <c r="U350" i="9"/>
  <c r="T350" i="9"/>
  <c r="S350" i="9"/>
  <c r="R350" i="9"/>
  <c r="X349" i="9"/>
  <c r="W349" i="9"/>
  <c r="V349" i="9"/>
  <c r="U349" i="9"/>
  <c r="T349" i="9"/>
  <c r="S349" i="9"/>
  <c r="R349" i="9"/>
  <c r="X348" i="9"/>
  <c r="W348" i="9"/>
  <c r="V348" i="9"/>
  <c r="U348" i="9"/>
  <c r="T348" i="9"/>
  <c r="S348" i="9"/>
  <c r="R348" i="9"/>
  <c r="X347" i="9"/>
  <c r="W347" i="9"/>
  <c r="V347" i="9"/>
  <c r="U347" i="9"/>
  <c r="T347" i="9"/>
  <c r="S347" i="9"/>
  <c r="R347" i="9"/>
  <c r="X346" i="9"/>
  <c r="W346" i="9"/>
  <c r="V346" i="9"/>
  <c r="U346" i="9"/>
  <c r="T346" i="9"/>
  <c r="S346" i="9"/>
  <c r="R346" i="9"/>
  <c r="X345" i="9"/>
  <c r="W345" i="9"/>
  <c r="V345" i="9"/>
  <c r="U345" i="9"/>
  <c r="T345" i="9"/>
  <c r="S345" i="9"/>
  <c r="R345" i="9"/>
  <c r="X344" i="9"/>
  <c r="W344" i="9"/>
  <c r="V344" i="9"/>
  <c r="U344" i="9"/>
  <c r="T344" i="9"/>
  <c r="S344" i="9"/>
  <c r="R344" i="9"/>
  <c r="X343" i="9"/>
  <c r="W343" i="9"/>
  <c r="V343" i="9"/>
  <c r="U343" i="9"/>
  <c r="T343" i="9"/>
  <c r="S343" i="9"/>
  <c r="R343" i="9"/>
  <c r="X342" i="9"/>
  <c r="W342" i="9"/>
  <c r="V342" i="9"/>
  <c r="U342" i="9"/>
  <c r="T342" i="9"/>
  <c r="S342" i="9"/>
  <c r="R342" i="9"/>
  <c r="X341" i="9"/>
  <c r="W341" i="9"/>
  <c r="V341" i="9"/>
  <c r="U341" i="9"/>
  <c r="T341" i="9"/>
  <c r="S341" i="9"/>
  <c r="R341" i="9"/>
  <c r="X340" i="9"/>
  <c r="W340" i="9"/>
  <c r="V340" i="9"/>
  <c r="U340" i="9"/>
  <c r="T340" i="9"/>
  <c r="S340" i="9"/>
  <c r="R340" i="9"/>
  <c r="X339" i="9"/>
  <c r="W339" i="9"/>
  <c r="V339" i="9"/>
  <c r="U339" i="9"/>
  <c r="T339" i="9"/>
  <c r="S339" i="9"/>
  <c r="R339" i="9"/>
  <c r="X338" i="9"/>
  <c r="W338" i="9"/>
  <c r="V338" i="9"/>
  <c r="U338" i="9"/>
  <c r="T338" i="9"/>
  <c r="S338" i="9"/>
  <c r="R338" i="9"/>
  <c r="X337" i="9"/>
  <c r="W337" i="9"/>
  <c r="V337" i="9"/>
  <c r="U337" i="9"/>
  <c r="T337" i="9"/>
  <c r="S337" i="9"/>
  <c r="R337" i="9"/>
  <c r="X336" i="9"/>
  <c r="W336" i="9"/>
  <c r="V336" i="9"/>
  <c r="U336" i="9"/>
  <c r="T336" i="9"/>
  <c r="S336" i="9"/>
  <c r="R336" i="9"/>
  <c r="X335" i="9"/>
  <c r="W335" i="9"/>
  <c r="V335" i="9"/>
  <c r="U335" i="9"/>
  <c r="T335" i="9"/>
  <c r="S335" i="9"/>
  <c r="R335" i="9"/>
  <c r="X334" i="9"/>
  <c r="W334" i="9"/>
  <c r="V334" i="9"/>
  <c r="U334" i="9"/>
  <c r="T334" i="9"/>
  <c r="S334" i="9"/>
  <c r="R334" i="9"/>
  <c r="X333" i="9"/>
  <c r="W333" i="9"/>
  <c r="V333" i="9"/>
  <c r="U333" i="9"/>
  <c r="T333" i="9"/>
  <c r="S333" i="9"/>
  <c r="R333" i="9"/>
  <c r="X332" i="9"/>
  <c r="W332" i="9"/>
  <c r="V332" i="9"/>
  <c r="U332" i="9"/>
  <c r="T332" i="9"/>
  <c r="S332" i="9"/>
  <c r="R332" i="9"/>
  <c r="X331" i="9"/>
  <c r="W331" i="9"/>
  <c r="V331" i="9"/>
  <c r="U331" i="9"/>
  <c r="T331" i="9"/>
  <c r="S331" i="9"/>
  <c r="R331" i="9"/>
  <c r="X330" i="9"/>
  <c r="W330" i="9"/>
  <c r="V330" i="9"/>
  <c r="U330" i="9"/>
  <c r="T330" i="9"/>
  <c r="S330" i="9"/>
  <c r="R330" i="9"/>
  <c r="X329" i="9"/>
  <c r="W329" i="9"/>
  <c r="V329" i="9"/>
  <c r="U329" i="9"/>
  <c r="T329" i="9"/>
  <c r="S329" i="9"/>
  <c r="R329" i="9"/>
  <c r="X328" i="9"/>
  <c r="W328" i="9"/>
  <c r="V328" i="9"/>
  <c r="U328" i="9"/>
  <c r="T328" i="9"/>
  <c r="S328" i="9"/>
  <c r="R328" i="9"/>
  <c r="X327" i="9"/>
  <c r="W327" i="9"/>
  <c r="V327" i="9"/>
  <c r="U327" i="9"/>
  <c r="T327" i="9"/>
  <c r="S327" i="9"/>
  <c r="R327" i="9"/>
  <c r="X326" i="9"/>
  <c r="W326" i="9"/>
  <c r="V326" i="9"/>
  <c r="U326" i="9"/>
  <c r="T326" i="9"/>
  <c r="S326" i="9"/>
  <c r="R326" i="9"/>
  <c r="X325" i="9"/>
  <c r="W325" i="9"/>
  <c r="V325" i="9"/>
  <c r="U325" i="9"/>
  <c r="T325" i="9"/>
  <c r="S325" i="9"/>
  <c r="R325" i="9"/>
  <c r="X324" i="9"/>
  <c r="W324" i="9"/>
  <c r="V324" i="9"/>
  <c r="U324" i="9"/>
  <c r="T324" i="9"/>
  <c r="S324" i="9"/>
  <c r="R324" i="9"/>
  <c r="X323" i="9"/>
  <c r="W323" i="9"/>
  <c r="V323" i="9"/>
  <c r="U323" i="9"/>
  <c r="T323" i="9"/>
  <c r="S323" i="9"/>
  <c r="R323" i="9"/>
  <c r="X322" i="9"/>
  <c r="W322" i="9"/>
  <c r="V322" i="9"/>
  <c r="U322" i="9"/>
  <c r="T322" i="9"/>
  <c r="S322" i="9"/>
  <c r="R322" i="9"/>
  <c r="X321" i="9"/>
  <c r="W321" i="9"/>
  <c r="V321" i="9"/>
  <c r="U321" i="9"/>
  <c r="T321" i="9"/>
  <c r="S321" i="9"/>
  <c r="R321" i="9"/>
  <c r="X320" i="9"/>
  <c r="W320" i="9"/>
  <c r="V320" i="9"/>
  <c r="U320" i="9"/>
  <c r="T320" i="9"/>
  <c r="S320" i="9"/>
  <c r="R320" i="9"/>
  <c r="X319" i="9"/>
  <c r="W319" i="9"/>
  <c r="V319" i="9"/>
  <c r="U319" i="9"/>
  <c r="T319" i="9"/>
  <c r="S319" i="9"/>
  <c r="R319" i="9"/>
  <c r="X318" i="9"/>
  <c r="W318" i="9"/>
  <c r="V318" i="9"/>
  <c r="U318" i="9"/>
  <c r="T318" i="9"/>
  <c r="S318" i="9"/>
  <c r="R318" i="9"/>
  <c r="X317" i="9"/>
  <c r="W317" i="9"/>
  <c r="V317" i="9"/>
  <c r="U317" i="9"/>
  <c r="T317" i="9"/>
  <c r="S317" i="9"/>
  <c r="R317" i="9"/>
  <c r="X316" i="9"/>
  <c r="W316" i="9"/>
  <c r="V316" i="9"/>
  <c r="U316" i="9"/>
  <c r="T316" i="9"/>
  <c r="S316" i="9"/>
  <c r="R316" i="9"/>
  <c r="X315" i="9"/>
  <c r="W315" i="9"/>
  <c r="V315" i="9"/>
  <c r="U315" i="9"/>
  <c r="T315" i="9"/>
  <c r="S315" i="9"/>
  <c r="R315" i="9"/>
  <c r="X314" i="9"/>
  <c r="W314" i="9"/>
  <c r="V314" i="9"/>
  <c r="U314" i="9"/>
  <c r="T314" i="9"/>
  <c r="S314" i="9"/>
  <c r="R314" i="9"/>
  <c r="X313" i="9"/>
  <c r="W313" i="9"/>
  <c r="V313" i="9"/>
  <c r="U313" i="9"/>
  <c r="T313" i="9"/>
  <c r="S313" i="9"/>
  <c r="R313" i="9"/>
  <c r="X312" i="9"/>
  <c r="W312" i="9"/>
  <c r="V312" i="9"/>
  <c r="U312" i="9"/>
  <c r="T312" i="9"/>
  <c r="S312" i="9"/>
  <c r="R312" i="9"/>
  <c r="X311" i="9"/>
  <c r="W311" i="9"/>
  <c r="V311" i="9"/>
  <c r="U311" i="9"/>
  <c r="T311" i="9"/>
  <c r="S311" i="9"/>
  <c r="R311" i="9"/>
  <c r="X310" i="9"/>
  <c r="W310" i="9"/>
  <c r="V310" i="9"/>
  <c r="U310" i="9"/>
  <c r="T310" i="9"/>
  <c r="S310" i="9"/>
  <c r="R310" i="9"/>
  <c r="X309" i="9"/>
  <c r="W309" i="9"/>
  <c r="V309" i="9"/>
  <c r="U309" i="9"/>
  <c r="T309" i="9"/>
  <c r="S309" i="9"/>
  <c r="R309" i="9"/>
  <c r="X308" i="9"/>
  <c r="W308" i="9"/>
  <c r="V308" i="9"/>
  <c r="U308" i="9"/>
  <c r="T308" i="9"/>
  <c r="S308" i="9"/>
  <c r="R308" i="9"/>
  <c r="X307" i="9"/>
  <c r="W307" i="9"/>
  <c r="V307" i="9"/>
  <c r="U307" i="9"/>
  <c r="T307" i="9"/>
  <c r="S307" i="9"/>
  <c r="R307" i="9"/>
  <c r="X306" i="9"/>
  <c r="W306" i="9"/>
  <c r="V306" i="9"/>
  <c r="U306" i="9"/>
  <c r="T306" i="9"/>
  <c r="S306" i="9"/>
  <c r="R306" i="9"/>
  <c r="X305" i="9"/>
  <c r="W305" i="9"/>
  <c r="V305" i="9"/>
  <c r="U305" i="9"/>
  <c r="T305" i="9"/>
  <c r="S305" i="9"/>
  <c r="R305" i="9"/>
  <c r="X304" i="9"/>
  <c r="W304" i="9"/>
  <c r="V304" i="9"/>
  <c r="U304" i="9"/>
  <c r="T304" i="9"/>
  <c r="S304" i="9"/>
  <c r="R304" i="9"/>
  <c r="X303" i="9"/>
  <c r="W303" i="9"/>
  <c r="V303" i="9"/>
  <c r="U303" i="9"/>
  <c r="T303" i="9"/>
  <c r="S303" i="9"/>
  <c r="R303" i="9"/>
  <c r="X302" i="9"/>
  <c r="W302" i="9"/>
  <c r="V302" i="9"/>
  <c r="U302" i="9"/>
  <c r="T302" i="9"/>
  <c r="S302" i="9"/>
  <c r="R302" i="9"/>
  <c r="X301" i="9"/>
  <c r="W301" i="9"/>
  <c r="V301" i="9"/>
  <c r="U301" i="9"/>
  <c r="T301" i="9"/>
  <c r="S301" i="9"/>
  <c r="R301" i="9"/>
  <c r="X300" i="9"/>
  <c r="W300" i="9"/>
  <c r="V300" i="9"/>
  <c r="U300" i="9"/>
  <c r="T300" i="9"/>
  <c r="S300" i="9"/>
  <c r="R300" i="9"/>
  <c r="X299" i="9"/>
  <c r="W299" i="9"/>
  <c r="V299" i="9"/>
  <c r="U299" i="9"/>
  <c r="T299" i="9"/>
  <c r="S299" i="9"/>
  <c r="R299" i="9"/>
  <c r="X298" i="9"/>
  <c r="W298" i="9"/>
  <c r="V298" i="9"/>
  <c r="U298" i="9"/>
  <c r="T298" i="9"/>
  <c r="S298" i="9"/>
  <c r="R298" i="9"/>
  <c r="X297" i="9"/>
  <c r="W297" i="9"/>
  <c r="V297" i="9"/>
  <c r="U297" i="9"/>
  <c r="T297" i="9"/>
  <c r="S297" i="9"/>
  <c r="R297" i="9"/>
  <c r="X296" i="9"/>
  <c r="W296" i="9"/>
  <c r="V296" i="9"/>
  <c r="U296" i="9"/>
  <c r="T296" i="9"/>
  <c r="S296" i="9"/>
  <c r="R296" i="9"/>
  <c r="X295" i="9"/>
  <c r="W295" i="9"/>
  <c r="V295" i="9"/>
  <c r="U295" i="9"/>
  <c r="T295" i="9"/>
  <c r="S295" i="9"/>
  <c r="R295" i="9"/>
  <c r="X294" i="9"/>
  <c r="W294" i="9"/>
  <c r="V294" i="9"/>
  <c r="U294" i="9"/>
  <c r="T294" i="9"/>
  <c r="S294" i="9"/>
  <c r="R294" i="9"/>
  <c r="X293" i="9"/>
  <c r="W293" i="9"/>
  <c r="V293" i="9"/>
  <c r="U293" i="9"/>
  <c r="T293" i="9"/>
  <c r="S293" i="9"/>
  <c r="R293" i="9"/>
  <c r="X292" i="9"/>
  <c r="W292" i="9"/>
  <c r="V292" i="9"/>
  <c r="U292" i="9"/>
  <c r="T292" i="9"/>
  <c r="S292" i="9"/>
  <c r="R292" i="9"/>
  <c r="X291" i="9"/>
  <c r="W291" i="9"/>
  <c r="V291" i="9"/>
  <c r="U291" i="9"/>
  <c r="T291" i="9"/>
  <c r="S291" i="9"/>
  <c r="R291" i="9"/>
  <c r="X290" i="9"/>
  <c r="W290" i="9"/>
  <c r="V290" i="9"/>
  <c r="U290" i="9"/>
  <c r="T290" i="9"/>
  <c r="S290" i="9"/>
  <c r="R290" i="9"/>
  <c r="X289" i="9"/>
  <c r="W289" i="9"/>
  <c r="V289" i="9"/>
  <c r="U289" i="9"/>
  <c r="T289" i="9"/>
  <c r="S289" i="9"/>
  <c r="R289" i="9"/>
  <c r="X288" i="9"/>
  <c r="W288" i="9"/>
  <c r="V288" i="9"/>
  <c r="U288" i="9"/>
  <c r="T288" i="9"/>
  <c r="S288" i="9"/>
  <c r="R288" i="9"/>
  <c r="X287" i="9"/>
  <c r="W287" i="9"/>
  <c r="V287" i="9"/>
  <c r="U287" i="9"/>
  <c r="T287" i="9"/>
  <c r="S287" i="9"/>
  <c r="R287" i="9"/>
  <c r="X286" i="9"/>
  <c r="W286" i="9"/>
  <c r="V286" i="9"/>
  <c r="U286" i="9"/>
  <c r="T286" i="9"/>
  <c r="S286" i="9"/>
  <c r="R286" i="9"/>
  <c r="X285" i="9"/>
  <c r="W285" i="9"/>
  <c r="V285" i="9"/>
  <c r="U285" i="9"/>
  <c r="T285" i="9"/>
  <c r="S285" i="9"/>
  <c r="R285" i="9"/>
  <c r="X284" i="9"/>
  <c r="W284" i="9"/>
  <c r="V284" i="9"/>
  <c r="U284" i="9"/>
  <c r="T284" i="9"/>
  <c r="S284" i="9"/>
  <c r="R284" i="9"/>
  <c r="X283" i="9"/>
  <c r="W283" i="9"/>
  <c r="V283" i="9"/>
  <c r="U283" i="9"/>
  <c r="T283" i="9"/>
  <c r="S283" i="9"/>
  <c r="R283" i="9"/>
  <c r="X282" i="9"/>
  <c r="W282" i="9"/>
  <c r="V282" i="9"/>
  <c r="U282" i="9"/>
  <c r="T282" i="9"/>
  <c r="S282" i="9"/>
  <c r="R282" i="9"/>
  <c r="X281" i="9"/>
  <c r="W281" i="9"/>
  <c r="V281" i="9"/>
  <c r="U281" i="9"/>
  <c r="T281" i="9"/>
  <c r="S281" i="9"/>
  <c r="R281" i="9"/>
  <c r="X280" i="9"/>
  <c r="W280" i="9"/>
  <c r="V280" i="9"/>
  <c r="U280" i="9"/>
  <c r="T280" i="9"/>
  <c r="S280" i="9"/>
  <c r="R280" i="9"/>
  <c r="X279" i="9"/>
  <c r="W279" i="9"/>
  <c r="V279" i="9"/>
  <c r="U279" i="9"/>
  <c r="T279" i="9"/>
  <c r="S279" i="9"/>
  <c r="R279" i="9"/>
  <c r="X278" i="9"/>
  <c r="W278" i="9"/>
  <c r="V278" i="9"/>
  <c r="U278" i="9"/>
  <c r="T278" i="9"/>
  <c r="S278" i="9"/>
  <c r="R278" i="9"/>
  <c r="X277" i="9"/>
  <c r="W277" i="9"/>
  <c r="V277" i="9"/>
  <c r="U277" i="9"/>
  <c r="T277" i="9"/>
  <c r="S277" i="9"/>
  <c r="R277" i="9"/>
  <c r="X276" i="9"/>
  <c r="W276" i="9"/>
  <c r="V276" i="9"/>
  <c r="U276" i="9"/>
  <c r="T276" i="9"/>
  <c r="S276" i="9"/>
  <c r="R276" i="9"/>
  <c r="X275" i="9"/>
  <c r="W275" i="9"/>
  <c r="V275" i="9"/>
  <c r="U275" i="9"/>
  <c r="T275" i="9"/>
  <c r="S275" i="9"/>
  <c r="R275" i="9"/>
  <c r="X274" i="9"/>
  <c r="W274" i="9"/>
  <c r="V274" i="9"/>
  <c r="U274" i="9"/>
  <c r="T274" i="9"/>
  <c r="S274" i="9"/>
  <c r="R274" i="9"/>
  <c r="X273" i="9"/>
  <c r="W273" i="9"/>
  <c r="V273" i="9"/>
  <c r="U273" i="9"/>
  <c r="T273" i="9"/>
  <c r="S273" i="9"/>
  <c r="R273" i="9"/>
  <c r="X272" i="9"/>
  <c r="W272" i="9"/>
  <c r="V272" i="9"/>
  <c r="U272" i="9"/>
  <c r="T272" i="9"/>
  <c r="S272" i="9"/>
  <c r="R272" i="9"/>
  <c r="X271" i="9"/>
  <c r="W271" i="9"/>
  <c r="V271" i="9"/>
  <c r="U271" i="9"/>
  <c r="T271" i="9"/>
  <c r="S271" i="9"/>
  <c r="R271" i="9"/>
  <c r="X270" i="9"/>
  <c r="W270" i="9"/>
  <c r="V270" i="9"/>
  <c r="U270" i="9"/>
  <c r="T270" i="9"/>
  <c r="S270" i="9"/>
  <c r="R270" i="9"/>
  <c r="X269" i="9"/>
  <c r="W269" i="9"/>
  <c r="V269" i="9"/>
  <c r="U269" i="9"/>
  <c r="T269" i="9"/>
  <c r="S269" i="9"/>
  <c r="R269" i="9"/>
  <c r="X268" i="9"/>
  <c r="W268" i="9"/>
  <c r="V268" i="9"/>
  <c r="U268" i="9"/>
  <c r="T268" i="9"/>
  <c r="S268" i="9"/>
  <c r="R268" i="9"/>
  <c r="X267" i="9"/>
  <c r="W267" i="9"/>
  <c r="V267" i="9"/>
  <c r="U267" i="9"/>
  <c r="T267" i="9"/>
  <c r="S267" i="9"/>
  <c r="R267" i="9"/>
  <c r="X266" i="9"/>
  <c r="W266" i="9"/>
  <c r="V266" i="9"/>
  <c r="U266" i="9"/>
  <c r="T266" i="9"/>
  <c r="S266" i="9"/>
  <c r="R266" i="9"/>
  <c r="X265" i="9"/>
  <c r="W265" i="9"/>
  <c r="V265" i="9"/>
  <c r="U265" i="9"/>
  <c r="T265" i="9"/>
  <c r="S265" i="9"/>
  <c r="R265" i="9"/>
  <c r="X264" i="9"/>
  <c r="W264" i="9"/>
  <c r="V264" i="9"/>
  <c r="U264" i="9"/>
  <c r="T264" i="9"/>
  <c r="S264" i="9"/>
  <c r="R264" i="9"/>
  <c r="X263" i="9"/>
  <c r="W263" i="9"/>
  <c r="V263" i="9"/>
  <c r="U263" i="9"/>
  <c r="T263" i="9"/>
  <c r="S263" i="9"/>
  <c r="R263" i="9"/>
  <c r="X262" i="9"/>
  <c r="W262" i="9"/>
  <c r="V262" i="9"/>
  <c r="U262" i="9"/>
  <c r="T262" i="9"/>
  <c r="S262" i="9"/>
  <c r="R262" i="9"/>
  <c r="X261" i="9"/>
  <c r="W261" i="9"/>
  <c r="V261" i="9"/>
  <c r="U261" i="9"/>
  <c r="T261" i="9"/>
  <c r="S261" i="9"/>
  <c r="R261" i="9"/>
  <c r="X260" i="9"/>
  <c r="W260" i="9"/>
  <c r="V260" i="9"/>
  <c r="U260" i="9"/>
  <c r="T260" i="9"/>
  <c r="S260" i="9"/>
  <c r="R260" i="9"/>
  <c r="X259" i="9"/>
  <c r="W259" i="9"/>
  <c r="V259" i="9"/>
  <c r="U259" i="9"/>
  <c r="T259" i="9"/>
  <c r="S259" i="9"/>
  <c r="R259" i="9"/>
  <c r="X258" i="9"/>
  <c r="W258" i="9"/>
  <c r="V258" i="9"/>
  <c r="U258" i="9"/>
  <c r="T258" i="9"/>
  <c r="S258" i="9"/>
  <c r="R258" i="9"/>
  <c r="X257" i="9"/>
  <c r="W257" i="9"/>
  <c r="V257" i="9"/>
  <c r="U257" i="9"/>
  <c r="T257" i="9"/>
  <c r="S257" i="9"/>
  <c r="R257" i="9"/>
  <c r="X256" i="9"/>
  <c r="W256" i="9"/>
  <c r="V256" i="9"/>
  <c r="U256" i="9"/>
  <c r="T256" i="9"/>
  <c r="S256" i="9"/>
  <c r="R256" i="9"/>
  <c r="X255" i="9"/>
  <c r="W255" i="9"/>
  <c r="V255" i="9"/>
  <c r="U255" i="9"/>
  <c r="T255" i="9"/>
  <c r="S255" i="9"/>
  <c r="R255" i="9"/>
  <c r="X254" i="9"/>
  <c r="W254" i="9"/>
  <c r="V254" i="9"/>
  <c r="U254" i="9"/>
  <c r="T254" i="9"/>
  <c r="S254" i="9"/>
  <c r="R254" i="9"/>
  <c r="X253" i="9"/>
  <c r="W253" i="9"/>
  <c r="V253" i="9"/>
  <c r="U253" i="9"/>
  <c r="T253" i="9"/>
  <c r="S253" i="9"/>
  <c r="R253" i="9"/>
  <c r="X252" i="9"/>
  <c r="W252" i="9"/>
  <c r="V252" i="9"/>
  <c r="U252" i="9"/>
  <c r="T252" i="9"/>
  <c r="S252" i="9"/>
  <c r="R252" i="9"/>
  <c r="X251" i="9"/>
  <c r="W251" i="9"/>
  <c r="V251" i="9"/>
  <c r="U251" i="9"/>
  <c r="T251" i="9"/>
  <c r="S251" i="9"/>
  <c r="R251" i="9"/>
  <c r="X250" i="9"/>
  <c r="W250" i="9"/>
  <c r="V250" i="9"/>
  <c r="U250" i="9"/>
  <c r="T250" i="9"/>
  <c r="S250" i="9"/>
  <c r="R250" i="9"/>
  <c r="X249" i="9"/>
  <c r="W249" i="9"/>
  <c r="V249" i="9"/>
  <c r="U249" i="9"/>
  <c r="T249" i="9"/>
  <c r="S249" i="9"/>
  <c r="R249" i="9"/>
  <c r="X248" i="9"/>
  <c r="W248" i="9"/>
  <c r="V248" i="9"/>
  <c r="U248" i="9"/>
  <c r="T248" i="9"/>
  <c r="S248" i="9"/>
  <c r="R248" i="9"/>
  <c r="X247" i="9"/>
  <c r="W247" i="9"/>
  <c r="V247" i="9"/>
  <c r="U247" i="9"/>
  <c r="T247" i="9"/>
  <c r="S247" i="9"/>
  <c r="R247" i="9"/>
  <c r="X246" i="9"/>
  <c r="W246" i="9"/>
  <c r="V246" i="9"/>
  <c r="U246" i="9"/>
  <c r="T246" i="9"/>
  <c r="S246" i="9"/>
  <c r="R246" i="9"/>
  <c r="X245" i="9"/>
  <c r="W245" i="9"/>
  <c r="V245" i="9"/>
  <c r="U245" i="9"/>
  <c r="T245" i="9"/>
  <c r="S245" i="9"/>
  <c r="R245" i="9"/>
  <c r="X244" i="9"/>
  <c r="W244" i="9"/>
  <c r="V244" i="9"/>
  <c r="U244" i="9"/>
  <c r="T244" i="9"/>
  <c r="S244" i="9"/>
  <c r="R244" i="9"/>
  <c r="X243" i="9"/>
  <c r="W243" i="9"/>
  <c r="V243" i="9"/>
  <c r="U243" i="9"/>
  <c r="T243" i="9"/>
  <c r="S243" i="9"/>
  <c r="R243" i="9"/>
  <c r="X242" i="9"/>
  <c r="W242" i="9"/>
  <c r="V242" i="9"/>
  <c r="U242" i="9"/>
  <c r="T242" i="9"/>
  <c r="S242" i="9"/>
  <c r="R242" i="9"/>
  <c r="X241" i="9"/>
  <c r="W241" i="9"/>
  <c r="V241" i="9"/>
  <c r="U241" i="9"/>
  <c r="T241" i="9"/>
  <c r="S241" i="9"/>
  <c r="R241" i="9"/>
  <c r="X240" i="9"/>
  <c r="W240" i="9"/>
  <c r="V240" i="9"/>
  <c r="U240" i="9"/>
  <c r="T240" i="9"/>
  <c r="S240" i="9"/>
  <c r="R240" i="9"/>
  <c r="X239" i="9"/>
  <c r="W239" i="9"/>
  <c r="V239" i="9"/>
  <c r="U239" i="9"/>
  <c r="T239" i="9"/>
  <c r="S239" i="9"/>
  <c r="R239" i="9"/>
  <c r="X238" i="9"/>
  <c r="W238" i="9"/>
  <c r="V238" i="9"/>
  <c r="U238" i="9"/>
  <c r="T238" i="9"/>
  <c r="S238" i="9"/>
  <c r="R238" i="9"/>
  <c r="X237" i="9"/>
  <c r="W237" i="9"/>
  <c r="V237" i="9"/>
  <c r="U237" i="9"/>
  <c r="T237" i="9"/>
  <c r="S237" i="9"/>
  <c r="R237" i="9"/>
  <c r="X236" i="9"/>
  <c r="W236" i="9"/>
  <c r="V236" i="9"/>
  <c r="U236" i="9"/>
  <c r="T236" i="9"/>
  <c r="S236" i="9"/>
  <c r="R236" i="9"/>
  <c r="X235" i="9"/>
  <c r="W235" i="9"/>
  <c r="V235" i="9"/>
  <c r="U235" i="9"/>
  <c r="T235" i="9"/>
  <c r="S235" i="9"/>
  <c r="R235" i="9"/>
  <c r="X234" i="9"/>
  <c r="W234" i="9"/>
  <c r="V234" i="9"/>
  <c r="U234" i="9"/>
  <c r="T234" i="9"/>
  <c r="S234" i="9"/>
  <c r="R234" i="9"/>
  <c r="X233" i="9"/>
  <c r="W233" i="9"/>
  <c r="V233" i="9"/>
  <c r="U233" i="9"/>
  <c r="T233" i="9"/>
  <c r="S233" i="9"/>
  <c r="R233" i="9"/>
  <c r="X232" i="9"/>
  <c r="W232" i="9"/>
  <c r="V232" i="9"/>
  <c r="U232" i="9"/>
  <c r="T232" i="9"/>
  <c r="S232" i="9"/>
  <c r="R232" i="9"/>
  <c r="X231" i="9"/>
  <c r="W231" i="9"/>
  <c r="V231" i="9"/>
  <c r="U231" i="9"/>
  <c r="T231" i="9"/>
  <c r="S231" i="9"/>
  <c r="R231" i="9"/>
  <c r="X230" i="9"/>
  <c r="W230" i="9"/>
  <c r="V230" i="9"/>
  <c r="U230" i="9"/>
  <c r="T230" i="9"/>
  <c r="S230" i="9"/>
  <c r="R230" i="9"/>
  <c r="X229" i="9"/>
  <c r="W229" i="9"/>
  <c r="V229" i="9"/>
  <c r="U229" i="9"/>
  <c r="T229" i="9"/>
  <c r="S229" i="9"/>
  <c r="R229" i="9"/>
  <c r="X228" i="9"/>
  <c r="W228" i="9"/>
  <c r="V228" i="9"/>
  <c r="U228" i="9"/>
  <c r="T228" i="9"/>
  <c r="S228" i="9"/>
  <c r="R228" i="9"/>
  <c r="X227" i="9"/>
  <c r="W227" i="9"/>
  <c r="V227" i="9"/>
  <c r="U227" i="9"/>
  <c r="T227" i="9"/>
  <c r="S227" i="9"/>
  <c r="R227" i="9"/>
  <c r="X226" i="9"/>
  <c r="W226" i="9"/>
  <c r="V226" i="9"/>
  <c r="U226" i="9"/>
  <c r="T226" i="9"/>
  <c r="S226" i="9"/>
  <c r="R226" i="9"/>
  <c r="X225" i="9"/>
  <c r="W225" i="9"/>
  <c r="V225" i="9"/>
  <c r="U225" i="9"/>
  <c r="T225" i="9"/>
  <c r="S225" i="9"/>
  <c r="R225" i="9"/>
  <c r="X224" i="9"/>
  <c r="W224" i="9"/>
  <c r="V224" i="9"/>
  <c r="U224" i="9"/>
  <c r="T224" i="9"/>
  <c r="S224" i="9"/>
  <c r="R224" i="9"/>
  <c r="X223" i="9"/>
  <c r="W223" i="9"/>
  <c r="V223" i="9"/>
  <c r="U223" i="9"/>
  <c r="T223" i="9"/>
  <c r="S223" i="9"/>
  <c r="R223" i="9"/>
  <c r="X222" i="9"/>
  <c r="W222" i="9"/>
  <c r="V222" i="9"/>
  <c r="U222" i="9"/>
  <c r="T222" i="9"/>
  <c r="S222" i="9"/>
  <c r="R222" i="9"/>
  <c r="X221" i="9"/>
  <c r="W221" i="9"/>
  <c r="V221" i="9"/>
  <c r="U221" i="9"/>
  <c r="T221" i="9"/>
  <c r="S221" i="9"/>
  <c r="R221" i="9"/>
  <c r="X220" i="9"/>
  <c r="W220" i="9"/>
  <c r="V220" i="9"/>
  <c r="U220" i="9"/>
  <c r="T220" i="9"/>
  <c r="S220" i="9"/>
  <c r="R220" i="9"/>
  <c r="X219" i="9"/>
  <c r="W219" i="9"/>
  <c r="V219" i="9"/>
  <c r="U219" i="9"/>
  <c r="T219" i="9"/>
  <c r="S219" i="9"/>
  <c r="R219" i="9"/>
  <c r="X218" i="9"/>
  <c r="W218" i="9"/>
  <c r="V218" i="9"/>
  <c r="U218" i="9"/>
  <c r="T218" i="9"/>
  <c r="S218" i="9"/>
  <c r="R218" i="9"/>
  <c r="X217" i="9"/>
  <c r="W217" i="9"/>
  <c r="V217" i="9"/>
  <c r="U217" i="9"/>
  <c r="T217" i="9"/>
  <c r="S217" i="9"/>
  <c r="R217" i="9"/>
  <c r="X216" i="9"/>
  <c r="W216" i="9"/>
  <c r="V216" i="9"/>
  <c r="U216" i="9"/>
  <c r="T216" i="9"/>
  <c r="S216" i="9"/>
  <c r="R216" i="9"/>
  <c r="X215" i="9"/>
  <c r="W215" i="9"/>
  <c r="V215" i="9"/>
  <c r="U215" i="9"/>
  <c r="T215" i="9"/>
  <c r="S215" i="9"/>
  <c r="R215" i="9"/>
  <c r="X214" i="9"/>
  <c r="W214" i="9"/>
  <c r="V214" i="9"/>
  <c r="U214" i="9"/>
  <c r="T214" i="9"/>
  <c r="S214" i="9"/>
  <c r="R214" i="9"/>
  <c r="X213" i="9"/>
  <c r="W213" i="9"/>
  <c r="V213" i="9"/>
  <c r="U213" i="9"/>
  <c r="T213" i="9"/>
  <c r="S213" i="9"/>
  <c r="R213" i="9"/>
  <c r="X212" i="9"/>
  <c r="W212" i="9"/>
  <c r="V212" i="9"/>
  <c r="U212" i="9"/>
  <c r="T212" i="9"/>
  <c r="S212" i="9"/>
  <c r="R212" i="9"/>
  <c r="X211" i="9"/>
  <c r="W211" i="9"/>
  <c r="V211" i="9"/>
  <c r="U211" i="9"/>
  <c r="T211" i="9"/>
  <c r="S211" i="9"/>
  <c r="R211" i="9"/>
  <c r="X210" i="9"/>
  <c r="W210" i="9"/>
  <c r="V210" i="9"/>
  <c r="U210" i="9"/>
  <c r="T210" i="9"/>
  <c r="S210" i="9"/>
  <c r="R210" i="9"/>
  <c r="X209" i="9"/>
  <c r="W209" i="9"/>
  <c r="V209" i="9"/>
  <c r="U209" i="9"/>
  <c r="T209" i="9"/>
  <c r="S209" i="9"/>
  <c r="R209" i="9"/>
  <c r="X208" i="9"/>
  <c r="W208" i="9"/>
  <c r="V208" i="9"/>
  <c r="U208" i="9"/>
  <c r="T208" i="9"/>
  <c r="S208" i="9"/>
  <c r="R208" i="9"/>
  <c r="X207" i="9"/>
  <c r="W207" i="9"/>
  <c r="V207" i="9"/>
  <c r="U207" i="9"/>
  <c r="T207" i="9"/>
  <c r="S207" i="9"/>
  <c r="R207" i="9"/>
  <c r="X206" i="9"/>
  <c r="W206" i="9"/>
  <c r="V206" i="9"/>
  <c r="U206" i="9"/>
  <c r="T206" i="9"/>
  <c r="S206" i="9"/>
  <c r="R206" i="9"/>
  <c r="X205" i="9"/>
  <c r="W205" i="9"/>
  <c r="V205" i="9"/>
  <c r="U205" i="9"/>
  <c r="T205" i="9"/>
  <c r="S205" i="9"/>
  <c r="R205" i="9"/>
  <c r="X204" i="9"/>
  <c r="W204" i="9"/>
  <c r="V204" i="9"/>
  <c r="U204" i="9"/>
  <c r="T204" i="9"/>
  <c r="S204" i="9"/>
  <c r="R204" i="9"/>
  <c r="X203" i="9"/>
  <c r="W203" i="9"/>
  <c r="V203" i="9"/>
  <c r="U203" i="9"/>
  <c r="T203" i="9"/>
  <c r="S203" i="9"/>
  <c r="R203" i="9"/>
  <c r="X202" i="9"/>
  <c r="W202" i="9"/>
  <c r="V202" i="9"/>
  <c r="U202" i="9"/>
  <c r="T202" i="9"/>
  <c r="S202" i="9"/>
  <c r="R202" i="9"/>
  <c r="X201" i="9"/>
  <c r="W201" i="9"/>
  <c r="V201" i="9"/>
  <c r="U201" i="9"/>
  <c r="T201" i="9"/>
  <c r="S201" i="9"/>
  <c r="R201" i="9"/>
  <c r="X200" i="9"/>
  <c r="W200" i="9"/>
  <c r="V200" i="9"/>
  <c r="U200" i="9"/>
  <c r="T200" i="9"/>
  <c r="S200" i="9"/>
  <c r="R200" i="9"/>
  <c r="X199" i="9"/>
  <c r="W199" i="9"/>
  <c r="V199" i="9"/>
  <c r="U199" i="9"/>
  <c r="T199" i="9"/>
  <c r="S199" i="9"/>
  <c r="R199" i="9"/>
  <c r="X198" i="9"/>
  <c r="W198" i="9"/>
  <c r="V198" i="9"/>
  <c r="U198" i="9"/>
  <c r="T198" i="9"/>
  <c r="S198" i="9"/>
  <c r="R198" i="9"/>
  <c r="X197" i="9"/>
  <c r="W197" i="9"/>
  <c r="V197" i="9"/>
  <c r="U197" i="9"/>
  <c r="T197" i="9"/>
  <c r="S197" i="9"/>
  <c r="R197" i="9"/>
  <c r="X196" i="9"/>
  <c r="W196" i="9"/>
  <c r="V196" i="9"/>
  <c r="U196" i="9"/>
  <c r="T196" i="9"/>
  <c r="S196" i="9"/>
  <c r="R196" i="9"/>
  <c r="X195" i="9"/>
  <c r="W195" i="9"/>
  <c r="V195" i="9"/>
  <c r="U195" i="9"/>
  <c r="T195" i="9"/>
  <c r="S195" i="9"/>
  <c r="R195" i="9"/>
  <c r="X194" i="9"/>
  <c r="W194" i="9"/>
  <c r="V194" i="9"/>
  <c r="U194" i="9"/>
  <c r="T194" i="9"/>
  <c r="S194" i="9"/>
  <c r="R194" i="9"/>
  <c r="X193" i="9"/>
  <c r="W193" i="9"/>
  <c r="V193" i="9"/>
  <c r="U193" i="9"/>
  <c r="T193" i="9"/>
  <c r="S193" i="9"/>
  <c r="R193" i="9"/>
  <c r="X192" i="9"/>
  <c r="W192" i="9"/>
  <c r="V192" i="9"/>
  <c r="U192" i="9"/>
  <c r="T192" i="9"/>
  <c r="S192" i="9"/>
  <c r="R192" i="9"/>
  <c r="X191" i="9"/>
  <c r="W191" i="9"/>
  <c r="V191" i="9"/>
  <c r="U191" i="9"/>
  <c r="T191" i="9"/>
  <c r="S191" i="9"/>
  <c r="R191" i="9"/>
  <c r="X190" i="9"/>
  <c r="W190" i="9"/>
  <c r="V190" i="9"/>
  <c r="U190" i="9"/>
  <c r="T190" i="9"/>
  <c r="S190" i="9"/>
  <c r="R190" i="9"/>
  <c r="X189" i="9"/>
  <c r="W189" i="9"/>
  <c r="V189" i="9"/>
  <c r="U189" i="9"/>
  <c r="T189" i="9"/>
  <c r="S189" i="9"/>
  <c r="R189" i="9"/>
  <c r="X188" i="9"/>
  <c r="W188" i="9"/>
  <c r="V188" i="9"/>
  <c r="U188" i="9"/>
  <c r="T188" i="9"/>
  <c r="S188" i="9"/>
  <c r="R188" i="9"/>
  <c r="X187" i="9"/>
  <c r="W187" i="9"/>
  <c r="V187" i="9"/>
  <c r="U187" i="9"/>
  <c r="T187" i="9"/>
  <c r="S187" i="9"/>
  <c r="R187" i="9"/>
  <c r="X186" i="9"/>
  <c r="W186" i="9"/>
  <c r="V186" i="9"/>
  <c r="U186" i="9"/>
  <c r="T186" i="9"/>
  <c r="S186" i="9"/>
  <c r="R186" i="9"/>
  <c r="X185" i="9"/>
  <c r="W185" i="9"/>
  <c r="V185" i="9"/>
  <c r="U185" i="9"/>
  <c r="T185" i="9"/>
  <c r="S185" i="9"/>
  <c r="R185" i="9"/>
  <c r="X184" i="9"/>
  <c r="W184" i="9"/>
  <c r="V184" i="9"/>
  <c r="U184" i="9"/>
  <c r="T184" i="9"/>
  <c r="S184" i="9"/>
  <c r="R184" i="9"/>
  <c r="X183" i="9"/>
  <c r="W183" i="9"/>
  <c r="V183" i="9"/>
  <c r="U183" i="9"/>
  <c r="T183" i="9"/>
  <c r="S183" i="9"/>
  <c r="R183" i="9"/>
  <c r="X182" i="9"/>
  <c r="W182" i="9"/>
  <c r="V182" i="9"/>
  <c r="U182" i="9"/>
  <c r="T182" i="9"/>
  <c r="S182" i="9"/>
  <c r="R182" i="9"/>
  <c r="X181" i="9"/>
  <c r="W181" i="9"/>
  <c r="V181" i="9"/>
  <c r="U181" i="9"/>
  <c r="T181" i="9"/>
  <c r="S181" i="9"/>
  <c r="R181" i="9"/>
  <c r="X180" i="9"/>
  <c r="W180" i="9"/>
  <c r="V180" i="9"/>
  <c r="U180" i="9"/>
  <c r="T180" i="9"/>
  <c r="S180" i="9"/>
  <c r="R180" i="9"/>
  <c r="X179" i="9"/>
  <c r="W179" i="9"/>
  <c r="V179" i="9"/>
  <c r="U179" i="9"/>
  <c r="T179" i="9"/>
  <c r="S179" i="9"/>
  <c r="R179" i="9"/>
  <c r="X178" i="9"/>
  <c r="W178" i="9"/>
  <c r="V178" i="9"/>
  <c r="U178" i="9"/>
  <c r="T178" i="9"/>
  <c r="S178" i="9"/>
  <c r="R178" i="9"/>
  <c r="X177" i="9"/>
  <c r="W177" i="9"/>
  <c r="V177" i="9"/>
  <c r="U177" i="9"/>
  <c r="T177" i="9"/>
  <c r="S177" i="9"/>
  <c r="R177" i="9"/>
  <c r="X176" i="9"/>
  <c r="W176" i="9"/>
  <c r="V176" i="9"/>
  <c r="U176" i="9"/>
  <c r="T176" i="9"/>
  <c r="S176" i="9"/>
  <c r="R176" i="9"/>
  <c r="X175" i="9"/>
  <c r="W175" i="9"/>
  <c r="V175" i="9"/>
  <c r="U175" i="9"/>
  <c r="T175" i="9"/>
  <c r="S175" i="9"/>
  <c r="R175" i="9"/>
  <c r="X174" i="9"/>
  <c r="W174" i="9"/>
  <c r="V174" i="9"/>
  <c r="U174" i="9"/>
  <c r="T174" i="9"/>
  <c r="S174" i="9"/>
  <c r="R174" i="9"/>
  <c r="X173" i="9"/>
  <c r="W173" i="9"/>
  <c r="V173" i="9"/>
  <c r="U173" i="9"/>
  <c r="T173" i="9"/>
  <c r="S173" i="9"/>
  <c r="R173" i="9"/>
  <c r="X172" i="9"/>
  <c r="W172" i="9"/>
  <c r="V172" i="9"/>
  <c r="U172" i="9"/>
  <c r="T172" i="9"/>
  <c r="S172" i="9"/>
  <c r="R172" i="9"/>
  <c r="X171" i="9"/>
  <c r="W171" i="9"/>
  <c r="V171" i="9"/>
  <c r="U171" i="9"/>
  <c r="T171" i="9"/>
  <c r="S171" i="9"/>
  <c r="R171" i="9"/>
  <c r="X170" i="9"/>
  <c r="W170" i="9"/>
  <c r="V170" i="9"/>
  <c r="U170" i="9"/>
  <c r="T170" i="9"/>
  <c r="S170" i="9"/>
  <c r="R170" i="9"/>
  <c r="X169" i="9"/>
  <c r="W169" i="9"/>
  <c r="V169" i="9"/>
  <c r="U169" i="9"/>
  <c r="T169" i="9"/>
  <c r="S169" i="9"/>
  <c r="R169" i="9"/>
  <c r="X168" i="9"/>
  <c r="W168" i="9"/>
  <c r="V168" i="9"/>
  <c r="U168" i="9"/>
  <c r="T168" i="9"/>
  <c r="S168" i="9"/>
  <c r="R168" i="9"/>
  <c r="X167" i="9"/>
  <c r="W167" i="9"/>
  <c r="V167" i="9"/>
  <c r="U167" i="9"/>
  <c r="T167" i="9"/>
  <c r="S167" i="9"/>
  <c r="R167" i="9"/>
  <c r="X166" i="9"/>
  <c r="W166" i="9"/>
  <c r="V166" i="9"/>
  <c r="U166" i="9"/>
  <c r="T166" i="9"/>
  <c r="S166" i="9"/>
  <c r="R166" i="9"/>
  <c r="X165" i="9"/>
  <c r="W165" i="9"/>
  <c r="V165" i="9"/>
  <c r="U165" i="9"/>
  <c r="T165" i="9"/>
  <c r="S165" i="9"/>
  <c r="R165" i="9"/>
  <c r="X164" i="9"/>
  <c r="W164" i="9"/>
  <c r="V164" i="9"/>
  <c r="U164" i="9"/>
  <c r="T164" i="9"/>
  <c r="S164" i="9"/>
  <c r="R164" i="9"/>
  <c r="X163" i="9"/>
  <c r="W163" i="9"/>
  <c r="V163" i="9"/>
  <c r="U163" i="9"/>
  <c r="T163" i="9"/>
  <c r="S163" i="9"/>
  <c r="R163" i="9"/>
  <c r="X162" i="9"/>
  <c r="W162" i="9"/>
  <c r="V162" i="9"/>
  <c r="U162" i="9"/>
  <c r="T162" i="9"/>
  <c r="S162" i="9"/>
  <c r="R162" i="9"/>
  <c r="X161" i="9"/>
  <c r="W161" i="9"/>
  <c r="V161" i="9"/>
  <c r="U161" i="9"/>
  <c r="T161" i="9"/>
  <c r="S161" i="9"/>
  <c r="R161" i="9"/>
  <c r="X160" i="9"/>
  <c r="W160" i="9"/>
  <c r="V160" i="9"/>
  <c r="U160" i="9"/>
  <c r="T160" i="9"/>
  <c r="S160" i="9"/>
  <c r="R160" i="9"/>
  <c r="X159" i="9"/>
  <c r="W159" i="9"/>
  <c r="V159" i="9"/>
  <c r="U159" i="9"/>
  <c r="T159" i="9"/>
  <c r="S159" i="9"/>
  <c r="R159" i="9"/>
  <c r="X158" i="9"/>
  <c r="W158" i="9"/>
  <c r="V158" i="9"/>
  <c r="U158" i="9"/>
  <c r="T158" i="9"/>
  <c r="S158" i="9"/>
  <c r="R158" i="9"/>
  <c r="X157" i="9"/>
  <c r="W157" i="9"/>
  <c r="V157" i="9"/>
  <c r="U157" i="9"/>
  <c r="T157" i="9"/>
  <c r="S157" i="9"/>
  <c r="R157" i="9"/>
  <c r="X156" i="9"/>
  <c r="W156" i="9"/>
  <c r="V156" i="9"/>
  <c r="U156" i="9"/>
  <c r="T156" i="9"/>
  <c r="S156" i="9"/>
  <c r="R156" i="9"/>
  <c r="X155" i="9"/>
  <c r="W155" i="9"/>
  <c r="V155" i="9"/>
  <c r="U155" i="9"/>
  <c r="T155" i="9"/>
  <c r="S155" i="9"/>
  <c r="R155" i="9"/>
  <c r="X154" i="9"/>
  <c r="W154" i="9"/>
  <c r="V154" i="9"/>
  <c r="U154" i="9"/>
  <c r="T154" i="9"/>
  <c r="S154" i="9"/>
  <c r="R154" i="9"/>
  <c r="X153" i="9"/>
  <c r="W153" i="9"/>
  <c r="V153" i="9"/>
  <c r="U153" i="9"/>
  <c r="T153" i="9"/>
  <c r="S153" i="9"/>
  <c r="R153" i="9"/>
  <c r="X152" i="9"/>
  <c r="W152" i="9"/>
  <c r="V152" i="9"/>
  <c r="U152" i="9"/>
  <c r="T152" i="9"/>
  <c r="S152" i="9"/>
  <c r="R152" i="9"/>
  <c r="X151" i="9"/>
  <c r="W151" i="9"/>
  <c r="V151" i="9"/>
  <c r="U151" i="9"/>
  <c r="T151" i="9"/>
  <c r="S151" i="9"/>
  <c r="R151" i="9"/>
  <c r="X150" i="9"/>
  <c r="W150" i="9"/>
  <c r="V150" i="9"/>
  <c r="U150" i="9"/>
  <c r="T150" i="9"/>
  <c r="S150" i="9"/>
  <c r="R150" i="9"/>
  <c r="X149" i="9"/>
  <c r="W149" i="9"/>
  <c r="V149" i="9"/>
  <c r="U149" i="9"/>
  <c r="T149" i="9"/>
  <c r="S149" i="9"/>
  <c r="R149" i="9"/>
  <c r="X148" i="9"/>
  <c r="W148" i="9"/>
  <c r="V148" i="9"/>
  <c r="U148" i="9"/>
  <c r="T148" i="9"/>
  <c r="S148" i="9"/>
  <c r="R148" i="9"/>
  <c r="X147" i="9"/>
  <c r="W147" i="9"/>
  <c r="V147" i="9"/>
  <c r="U147" i="9"/>
  <c r="T147" i="9"/>
  <c r="S147" i="9"/>
  <c r="R147" i="9"/>
  <c r="X146" i="9"/>
  <c r="W146" i="9"/>
  <c r="V146" i="9"/>
  <c r="U146" i="9"/>
  <c r="T146" i="9"/>
  <c r="S146" i="9"/>
  <c r="R146" i="9"/>
  <c r="X145" i="9"/>
  <c r="W145" i="9"/>
  <c r="V145" i="9"/>
  <c r="U145" i="9"/>
  <c r="T145" i="9"/>
  <c r="S145" i="9"/>
  <c r="R145" i="9"/>
  <c r="X144" i="9"/>
  <c r="W144" i="9"/>
  <c r="V144" i="9"/>
  <c r="U144" i="9"/>
  <c r="T144" i="9"/>
  <c r="S144" i="9"/>
  <c r="R144" i="9"/>
  <c r="X143" i="9"/>
  <c r="W143" i="9"/>
  <c r="V143" i="9"/>
  <c r="U143" i="9"/>
  <c r="T143" i="9"/>
  <c r="S143" i="9"/>
  <c r="R143" i="9"/>
  <c r="X142" i="9"/>
  <c r="W142" i="9"/>
  <c r="V142" i="9"/>
  <c r="U142" i="9"/>
  <c r="T142" i="9"/>
  <c r="S142" i="9"/>
  <c r="R142" i="9"/>
  <c r="X141" i="9"/>
  <c r="W141" i="9"/>
  <c r="V141" i="9"/>
  <c r="U141" i="9"/>
  <c r="T141" i="9"/>
  <c r="S141" i="9"/>
  <c r="R141" i="9"/>
  <c r="X140" i="9"/>
  <c r="W140" i="9"/>
  <c r="V140" i="9"/>
  <c r="U140" i="9"/>
  <c r="T140" i="9"/>
  <c r="S140" i="9"/>
  <c r="R140" i="9"/>
  <c r="X139" i="9"/>
  <c r="W139" i="9"/>
  <c r="V139" i="9"/>
  <c r="U139" i="9"/>
  <c r="T139" i="9"/>
  <c r="S139" i="9"/>
  <c r="R139" i="9"/>
  <c r="X138" i="9"/>
  <c r="W138" i="9"/>
  <c r="V138" i="9"/>
  <c r="U138" i="9"/>
  <c r="T138" i="9"/>
  <c r="S138" i="9"/>
  <c r="R138" i="9"/>
  <c r="X137" i="9"/>
  <c r="W137" i="9"/>
  <c r="V137" i="9"/>
  <c r="U137" i="9"/>
  <c r="T137" i="9"/>
  <c r="S137" i="9"/>
  <c r="R137" i="9"/>
  <c r="X136" i="9"/>
  <c r="W136" i="9"/>
  <c r="V136" i="9"/>
  <c r="U136" i="9"/>
  <c r="T136" i="9"/>
  <c r="S136" i="9"/>
  <c r="R136" i="9"/>
  <c r="X135" i="9"/>
  <c r="W135" i="9"/>
  <c r="V135" i="9"/>
  <c r="U135" i="9"/>
  <c r="T135" i="9"/>
  <c r="S135" i="9"/>
  <c r="R135" i="9"/>
  <c r="X134" i="9"/>
  <c r="W134" i="9"/>
  <c r="V134" i="9"/>
  <c r="U134" i="9"/>
  <c r="T134" i="9"/>
  <c r="S134" i="9"/>
  <c r="R134" i="9"/>
  <c r="X133" i="9"/>
  <c r="W133" i="9"/>
  <c r="V133" i="9"/>
  <c r="U133" i="9"/>
  <c r="T133" i="9"/>
  <c r="S133" i="9"/>
  <c r="R133" i="9"/>
  <c r="X132" i="9"/>
  <c r="W132" i="9"/>
  <c r="V132" i="9"/>
  <c r="U132" i="9"/>
  <c r="T132" i="9"/>
  <c r="S132" i="9"/>
  <c r="R132" i="9"/>
  <c r="X131" i="9"/>
  <c r="W131" i="9"/>
  <c r="V131" i="9"/>
  <c r="U131" i="9"/>
  <c r="T131" i="9"/>
  <c r="S131" i="9"/>
  <c r="R131" i="9"/>
  <c r="X130" i="9"/>
  <c r="W130" i="9"/>
  <c r="V130" i="9"/>
  <c r="U130" i="9"/>
  <c r="T130" i="9"/>
  <c r="S130" i="9"/>
  <c r="R130" i="9"/>
  <c r="X129" i="9"/>
  <c r="W129" i="9"/>
  <c r="V129" i="9"/>
  <c r="U129" i="9"/>
  <c r="T129" i="9"/>
  <c r="S129" i="9"/>
  <c r="R129" i="9"/>
  <c r="X128" i="9"/>
  <c r="W128" i="9"/>
  <c r="V128" i="9"/>
  <c r="U128" i="9"/>
  <c r="T128" i="9"/>
  <c r="S128" i="9"/>
  <c r="R128" i="9"/>
  <c r="X127" i="9"/>
  <c r="W127" i="9"/>
  <c r="V127" i="9"/>
  <c r="U127" i="9"/>
  <c r="T127" i="9"/>
  <c r="S127" i="9"/>
  <c r="R127" i="9"/>
  <c r="X126" i="9"/>
  <c r="W126" i="9"/>
  <c r="V126" i="9"/>
  <c r="U126" i="9"/>
  <c r="T126" i="9"/>
  <c r="S126" i="9"/>
  <c r="R126" i="9"/>
  <c r="X125" i="9"/>
  <c r="W125" i="9"/>
  <c r="V125" i="9"/>
  <c r="U125" i="9"/>
  <c r="T125" i="9"/>
  <c r="S125" i="9"/>
  <c r="R125" i="9"/>
  <c r="X124" i="9"/>
  <c r="W124" i="9"/>
  <c r="V124" i="9"/>
  <c r="U124" i="9"/>
  <c r="T124" i="9"/>
  <c r="S124" i="9"/>
  <c r="R124" i="9"/>
  <c r="X123" i="9"/>
  <c r="W123" i="9"/>
  <c r="V123" i="9"/>
  <c r="U123" i="9"/>
  <c r="T123" i="9"/>
  <c r="S123" i="9"/>
  <c r="R123" i="9"/>
  <c r="X122" i="9"/>
  <c r="W122" i="9"/>
  <c r="V122" i="9"/>
  <c r="U122" i="9"/>
  <c r="T122" i="9"/>
  <c r="S122" i="9"/>
  <c r="R122" i="9"/>
  <c r="X121" i="9"/>
  <c r="W121" i="9"/>
  <c r="V121" i="9"/>
  <c r="U121" i="9"/>
  <c r="T121" i="9"/>
  <c r="S121" i="9"/>
  <c r="R121" i="9"/>
  <c r="X120" i="9"/>
  <c r="W120" i="9"/>
  <c r="V120" i="9"/>
  <c r="U120" i="9"/>
  <c r="T120" i="9"/>
  <c r="S120" i="9"/>
  <c r="R120" i="9"/>
  <c r="X119" i="9"/>
  <c r="W119" i="9"/>
  <c r="V119" i="9"/>
  <c r="U119" i="9"/>
  <c r="T119" i="9"/>
  <c r="S119" i="9"/>
  <c r="R119" i="9"/>
  <c r="X118" i="9"/>
  <c r="W118" i="9"/>
  <c r="V118" i="9"/>
  <c r="U118" i="9"/>
  <c r="T118" i="9"/>
  <c r="S118" i="9"/>
  <c r="R118" i="9"/>
  <c r="X117" i="9"/>
  <c r="W117" i="9"/>
  <c r="V117" i="9"/>
  <c r="U117" i="9"/>
  <c r="T117" i="9"/>
  <c r="S117" i="9"/>
  <c r="R117" i="9"/>
  <c r="X116" i="9"/>
  <c r="W116" i="9"/>
  <c r="V116" i="9"/>
  <c r="U116" i="9"/>
  <c r="T116" i="9"/>
  <c r="S116" i="9"/>
  <c r="R116" i="9"/>
  <c r="X115" i="9"/>
  <c r="W115" i="9"/>
  <c r="V115" i="9"/>
  <c r="U115" i="9"/>
  <c r="T115" i="9"/>
  <c r="S115" i="9"/>
  <c r="R115" i="9"/>
  <c r="X114" i="9"/>
  <c r="W114" i="9"/>
  <c r="V114" i="9"/>
  <c r="U114" i="9"/>
  <c r="T114" i="9"/>
  <c r="S114" i="9"/>
  <c r="R114" i="9"/>
  <c r="X113" i="9"/>
  <c r="W113" i="9"/>
  <c r="V113" i="9"/>
  <c r="U113" i="9"/>
  <c r="T113" i="9"/>
  <c r="S113" i="9"/>
  <c r="R113" i="9"/>
  <c r="X112" i="9"/>
  <c r="W112" i="9"/>
  <c r="V112" i="9"/>
  <c r="U112" i="9"/>
  <c r="T112" i="9"/>
  <c r="S112" i="9"/>
  <c r="R112" i="9"/>
  <c r="X111" i="9"/>
  <c r="W111" i="9"/>
  <c r="V111" i="9"/>
  <c r="U111" i="9"/>
  <c r="T111" i="9"/>
  <c r="S111" i="9"/>
  <c r="R111" i="9"/>
  <c r="X110" i="9"/>
  <c r="W110" i="9"/>
  <c r="V110" i="9"/>
  <c r="U110" i="9"/>
  <c r="T110" i="9"/>
  <c r="S110" i="9"/>
  <c r="R110" i="9"/>
  <c r="X109" i="9"/>
  <c r="W109" i="9"/>
  <c r="V109" i="9"/>
  <c r="U109" i="9"/>
  <c r="T109" i="9"/>
  <c r="S109" i="9"/>
  <c r="R109" i="9"/>
  <c r="X108" i="9"/>
  <c r="W108" i="9"/>
  <c r="V108" i="9"/>
  <c r="U108" i="9"/>
  <c r="T108" i="9"/>
  <c r="S108" i="9"/>
  <c r="R108" i="9"/>
  <c r="X107" i="9"/>
  <c r="W107" i="9"/>
  <c r="V107" i="9"/>
  <c r="U107" i="9"/>
  <c r="T107" i="9"/>
  <c r="S107" i="9"/>
  <c r="R107" i="9"/>
  <c r="X106" i="9"/>
  <c r="W106" i="9"/>
  <c r="V106" i="9"/>
  <c r="U106" i="9"/>
  <c r="T106" i="9"/>
  <c r="S106" i="9"/>
  <c r="R106" i="9"/>
  <c r="X105" i="9"/>
  <c r="W105" i="9"/>
  <c r="V105" i="9"/>
  <c r="U105" i="9"/>
  <c r="T105" i="9"/>
  <c r="S105" i="9"/>
  <c r="R105" i="9"/>
  <c r="X104" i="9"/>
  <c r="W104" i="9"/>
  <c r="V104" i="9"/>
  <c r="U104" i="9"/>
  <c r="T104" i="9"/>
  <c r="S104" i="9"/>
  <c r="R104" i="9"/>
  <c r="X103" i="9"/>
  <c r="W103" i="9"/>
  <c r="V103" i="9"/>
  <c r="U103" i="9"/>
  <c r="T103" i="9"/>
  <c r="S103" i="9"/>
  <c r="R103" i="9"/>
  <c r="X102" i="9"/>
  <c r="W102" i="9"/>
  <c r="V102" i="9"/>
  <c r="U102" i="9"/>
  <c r="T102" i="9"/>
  <c r="S102" i="9"/>
  <c r="R102" i="9"/>
  <c r="X101" i="9"/>
  <c r="W101" i="9"/>
  <c r="V101" i="9"/>
  <c r="U101" i="9"/>
  <c r="T101" i="9"/>
  <c r="S101" i="9"/>
  <c r="R101" i="9"/>
  <c r="X100" i="9"/>
  <c r="W100" i="9"/>
  <c r="V100" i="9"/>
  <c r="U100" i="9"/>
  <c r="T100" i="9"/>
  <c r="S100" i="9"/>
  <c r="R100" i="9"/>
  <c r="X99" i="9"/>
  <c r="W99" i="9"/>
  <c r="V99" i="9"/>
  <c r="U99" i="9"/>
  <c r="T99" i="9"/>
  <c r="S99" i="9"/>
  <c r="R99" i="9"/>
  <c r="X98" i="9"/>
  <c r="W98" i="9"/>
  <c r="V98" i="9"/>
  <c r="U98" i="9"/>
  <c r="T98" i="9"/>
  <c r="S98" i="9"/>
  <c r="R98" i="9"/>
  <c r="X97" i="9"/>
  <c r="W97" i="9"/>
  <c r="V97" i="9"/>
  <c r="U97" i="9"/>
  <c r="T97" i="9"/>
  <c r="S97" i="9"/>
  <c r="R97" i="9"/>
  <c r="X96" i="9"/>
  <c r="W96" i="9"/>
  <c r="V96" i="9"/>
  <c r="U96" i="9"/>
  <c r="T96" i="9"/>
  <c r="S96" i="9"/>
  <c r="R96" i="9"/>
  <c r="X95" i="9"/>
  <c r="W95" i="9"/>
  <c r="V95" i="9"/>
  <c r="U95" i="9"/>
  <c r="T95" i="9"/>
  <c r="S95" i="9"/>
  <c r="R95" i="9"/>
  <c r="X94" i="9"/>
  <c r="W94" i="9"/>
  <c r="V94" i="9"/>
  <c r="U94" i="9"/>
  <c r="T94" i="9"/>
  <c r="S94" i="9"/>
  <c r="R94" i="9"/>
  <c r="X93" i="9"/>
  <c r="W93" i="9"/>
  <c r="V93" i="9"/>
  <c r="U93" i="9"/>
  <c r="T93" i="9"/>
  <c r="S93" i="9"/>
  <c r="R93" i="9"/>
  <c r="X92" i="9"/>
  <c r="W92" i="9"/>
  <c r="V92" i="9"/>
  <c r="U92" i="9"/>
  <c r="T92" i="9"/>
  <c r="S92" i="9"/>
  <c r="R92" i="9"/>
  <c r="X91" i="9"/>
  <c r="W91" i="9"/>
  <c r="V91" i="9"/>
  <c r="U91" i="9"/>
  <c r="T91" i="9"/>
  <c r="S91" i="9"/>
  <c r="R91" i="9"/>
  <c r="X90" i="9"/>
  <c r="W90" i="9"/>
  <c r="V90" i="9"/>
  <c r="U90" i="9"/>
  <c r="T90" i="9"/>
  <c r="S90" i="9"/>
  <c r="R90" i="9"/>
  <c r="X89" i="9"/>
  <c r="W89" i="9"/>
  <c r="V89" i="9"/>
  <c r="U89" i="9"/>
  <c r="T89" i="9"/>
  <c r="S89" i="9"/>
  <c r="R89" i="9"/>
  <c r="X88" i="9"/>
  <c r="W88" i="9"/>
  <c r="V88" i="9"/>
  <c r="U88" i="9"/>
  <c r="T88" i="9"/>
  <c r="S88" i="9"/>
  <c r="R88" i="9"/>
  <c r="X87" i="9"/>
  <c r="W87" i="9"/>
  <c r="V87" i="9"/>
  <c r="U87" i="9"/>
  <c r="T87" i="9"/>
  <c r="S87" i="9"/>
  <c r="R87" i="9"/>
  <c r="X86" i="9"/>
  <c r="W86" i="9"/>
  <c r="V86" i="9"/>
  <c r="U86" i="9"/>
  <c r="T86" i="9"/>
  <c r="S86" i="9"/>
  <c r="R86" i="9"/>
  <c r="X85" i="9"/>
  <c r="W85" i="9"/>
  <c r="V85" i="9"/>
  <c r="U85" i="9"/>
  <c r="T85" i="9"/>
  <c r="S85" i="9"/>
  <c r="R85" i="9"/>
  <c r="X84" i="9"/>
  <c r="W84" i="9"/>
  <c r="V84" i="9"/>
  <c r="U84" i="9"/>
  <c r="T84" i="9"/>
  <c r="S84" i="9"/>
  <c r="R84" i="9"/>
  <c r="X83" i="9"/>
  <c r="W83" i="9"/>
  <c r="V83" i="9"/>
  <c r="U83" i="9"/>
  <c r="T83" i="9"/>
  <c r="S83" i="9"/>
  <c r="R83" i="9"/>
  <c r="X82" i="9"/>
  <c r="W82" i="9"/>
  <c r="V82" i="9"/>
  <c r="U82" i="9"/>
  <c r="T82" i="9"/>
  <c r="S82" i="9"/>
  <c r="R82" i="9"/>
  <c r="X81" i="9"/>
  <c r="W81" i="9"/>
  <c r="V81" i="9"/>
  <c r="U81" i="9"/>
  <c r="T81" i="9"/>
  <c r="S81" i="9"/>
  <c r="R81" i="9"/>
  <c r="X80" i="9"/>
  <c r="W80" i="9"/>
  <c r="V80" i="9"/>
  <c r="U80" i="9"/>
  <c r="T80" i="9"/>
  <c r="S80" i="9"/>
  <c r="R80" i="9"/>
  <c r="X79" i="9"/>
  <c r="W79" i="9"/>
  <c r="V79" i="9"/>
  <c r="U79" i="9"/>
  <c r="T79" i="9"/>
  <c r="S79" i="9"/>
  <c r="R79" i="9"/>
  <c r="X78" i="9"/>
  <c r="W78" i="9"/>
  <c r="V78" i="9"/>
  <c r="U78" i="9"/>
  <c r="T78" i="9"/>
  <c r="S78" i="9"/>
  <c r="R78" i="9"/>
  <c r="X77" i="9"/>
  <c r="W77" i="9"/>
  <c r="V77" i="9"/>
  <c r="U77" i="9"/>
  <c r="T77" i="9"/>
  <c r="S77" i="9"/>
  <c r="R77" i="9"/>
  <c r="X76" i="9"/>
  <c r="W76" i="9"/>
  <c r="V76" i="9"/>
  <c r="U76" i="9"/>
  <c r="T76" i="9"/>
  <c r="S76" i="9"/>
  <c r="R76" i="9"/>
  <c r="X75" i="9"/>
  <c r="W75" i="9"/>
  <c r="V75" i="9"/>
  <c r="U75" i="9"/>
  <c r="T75" i="9"/>
  <c r="S75" i="9"/>
  <c r="R75" i="9"/>
  <c r="X74" i="9"/>
  <c r="W74" i="9"/>
  <c r="V74" i="9"/>
  <c r="U74" i="9"/>
  <c r="T74" i="9"/>
  <c r="S74" i="9"/>
  <c r="R74" i="9"/>
  <c r="X73" i="9"/>
  <c r="W73" i="9"/>
  <c r="V73" i="9"/>
  <c r="U73" i="9"/>
  <c r="T73" i="9"/>
  <c r="S73" i="9"/>
  <c r="R73" i="9"/>
  <c r="X72" i="9"/>
  <c r="W72" i="9"/>
  <c r="V72" i="9"/>
  <c r="U72" i="9"/>
  <c r="T72" i="9"/>
  <c r="S72" i="9"/>
  <c r="R72" i="9"/>
  <c r="X71" i="9"/>
  <c r="W71" i="9"/>
  <c r="V71" i="9"/>
  <c r="U71" i="9"/>
  <c r="T71" i="9"/>
  <c r="S71" i="9"/>
  <c r="R71" i="9"/>
  <c r="X70" i="9"/>
  <c r="W70" i="9"/>
  <c r="V70" i="9"/>
  <c r="U70" i="9"/>
  <c r="T70" i="9"/>
  <c r="S70" i="9"/>
  <c r="R70" i="9"/>
  <c r="X69" i="9"/>
  <c r="W69" i="9"/>
  <c r="V69" i="9"/>
  <c r="U69" i="9"/>
  <c r="T69" i="9"/>
  <c r="S69" i="9"/>
  <c r="R69" i="9"/>
  <c r="X68" i="9"/>
  <c r="W68" i="9"/>
  <c r="V68" i="9"/>
  <c r="U68" i="9"/>
  <c r="T68" i="9"/>
  <c r="S68" i="9"/>
  <c r="R68" i="9"/>
  <c r="X67" i="9"/>
  <c r="W67" i="9"/>
  <c r="V67" i="9"/>
  <c r="U67" i="9"/>
  <c r="T67" i="9"/>
  <c r="S67" i="9"/>
  <c r="R67" i="9"/>
  <c r="X66" i="9"/>
  <c r="W66" i="9"/>
  <c r="V66" i="9"/>
  <c r="U66" i="9"/>
  <c r="T66" i="9"/>
  <c r="S66" i="9"/>
  <c r="R66" i="9"/>
  <c r="X65" i="9"/>
  <c r="W65" i="9"/>
  <c r="V65" i="9"/>
  <c r="U65" i="9"/>
  <c r="T65" i="9"/>
  <c r="S65" i="9"/>
  <c r="R65" i="9"/>
  <c r="X64" i="9"/>
  <c r="W64" i="9"/>
  <c r="V64" i="9"/>
  <c r="U64" i="9"/>
  <c r="T64" i="9"/>
  <c r="S64" i="9"/>
  <c r="R64" i="9"/>
  <c r="X63" i="9"/>
  <c r="W63" i="9"/>
  <c r="V63" i="9"/>
  <c r="U63" i="9"/>
  <c r="T63" i="9"/>
  <c r="S63" i="9"/>
  <c r="R63" i="9"/>
  <c r="X62" i="9"/>
  <c r="W62" i="9"/>
  <c r="V62" i="9"/>
  <c r="U62" i="9"/>
  <c r="T62" i="9"/>
  <c r="S62" i="9"/>
  <c r="R62" i="9"/>
  <c r="X61" i="9"/>
  <c r="W61" i="9"/>
  <c r="V61" i="9"/>
  <c r="U61" i="9"/>
  <c r="T61" i="9"/>
  <c r="S61" i="9"/>
  <c r="R61" i="9"/>
  <c r="X60" i="9"/>
  <c r="W60" i="9"/>
  <c r="V60" i="9"/>
  <c r="U60" i="9"/>
  <c r="T60" i="9"/>
  <c r="S60" i="9"/>
  <c r="R60" i="9"/>
  <c r="X59" i="9"/>
  <c r="W59" i="9"/>
  <c r="V59" i="9"/>
  <c r="U59" i="9"/>
  <c r="T59" i="9"/>
  <c r="S59" i="9"/>
  <c r="R59" i="9"/>
  <c r="X58" i="9"/>
  <c r="W58" i="9"/>
  <c r="V58" i="9"/>
  <c r="U58" i="9"/>
  <c r="T58" i="9"/>
  <c r="S58" i="9"/>
  <c r="R58" i="9"/>
  <c r="X57" i="9"/>
  <c r="W57" i="9"/>
  <c r="V57" i="9"/>
  <c r="U57" i="9"/>
  <c r="T57" i="9"/>
  <c r="S57" i="9"/>
  <c r="R57" i="9"/>
  <c r="X56" i="9"/>
  <c r="W56" i="9"/>
  <c r="V56" i="9"/>
  <c r="U56" i="9"/>
  <c r="T56" i="9"/>
  <c r="S56" i="9"/>
  <c r="R56" i="9"/>
  <c r="X55" i="9"/>
  <c r="W55" i="9"/>
  <c r="V55" i="9"/>
  <c r="U55" i="9"/>
  <c r="T55" i="9"/>
  <c r="S55" i="9"/>
  <c r="R55" i="9"/>
  <c r="X54" i="9"/>
  <c r="W54" i="9"/>
  <c r="V54" i="9"/>
  <c r="U54" i="9"/>
  <c r="T54" i="9"/>
  <c r="S54" i="9"/>
  <c r="R54" i="9"/>
  <c r="X53" i="9"/>
  <c r="W53" i="9"/>
  <c r="V53" i="9"/>
  <c r="U53" i="9"/>
  <c r="T53" i="9"/>
  <c r="S53" i="9"/>
  <c r="R53" i="9"/>
  <c r="X52" i="9"/>
  <c r="W52" i="9"/>
  <c r="V52" i="9"/>
  <c r="U52" i="9"/>
  <c r="T52" i="9"/>
  <c r="S52" i="9"/>
  <c r="R52" i="9"/>
  <c r="X51" i="9"/>
  <c r="W51" i="9"/>
  <c r="V51" i="9"/>
  <c r="U51" i="9"/>
  <c r="T51" i="9"/>
  <c r="S51" i="9"/>
  <c r="R51" i="9"/>
  <c r="X50" i="9"/>
  <c r="W50" i="9"/>
  <c r="V50" i="9"/>
  <c r="U50" i="9"/>
  <c r="T50" i="9"/>
  <c r="S50" i="9"/>
  <c r="R50" i="9"/>
  <c r="X49" i="9"/>
  <c r="W49" i="9"/>
  <c r="V49" i="9"/>
  <c r="U49" i="9"/>
  <c r="T49" i="9"/>
  <c r="S49" i="9"/>
  <c r="R49" i="9"/>
  <c r="X48" i="9"/>
  <c r="W48" i="9"/>
  <c r="V48" i="9"/>
  <c r="U48" i="9"/>
  <c r="T48" i="9"/>
  <c r="S48" i="9"/>
  <c r="R48" i="9"/>
  <c r="X47" i="9"/>
  <c r="W47" i="9"/>
  <c r="V47" i="9"/>
  <c r="U47" i="9"/>
  <c r="T47" i="9"/>
  <c r="S47" i="9"/>
  <c r="R47" i="9"/>
  <c r="X46" i="9"/>
  <c r="W46" i="9"/>
  <c r="V46" i="9"/>
  <c r="U46" i="9"/>
  <c r="T46" i="9"/>
  <c r="S46" i="9"/>
  <c r="R46" i="9"/>
  <c r="X45" i="9"/>
  <c r="W45" i="9"/>
  <c r="V45" i="9"/>
  <c r="U45" i="9"/>
  <c r="T45" i="9"/>
  <c r="S45" i="9"/>
  <c r="R45" i="9"/>
  <c r="X44" i="9"/>
  <c r="W44" i="9"/>
  <c r="V44" i="9"/>
  <c r="U44" i="9"/>
  <c r="T44" i="9"/>
  <c r="S44" i="9"/>
  <c r="R44" i="9"/>
  <c r="X43" i="9"/>
  <c r="W43" i="9"/>
  <c r="V43" i="9"/>
  <c r="U43" i="9"/>
  <c r="T43" i="9"/>
  <c r="S43" i="9"/>
  <c r="R43" i="9"/>
  <c r="X42" i="9"/>
  <c r="W42" i="9"/>
  <c r="V42" i="9"/>
  <c r="U42" i="9"/>
  <c r="T42" i="9"/>
  <c r="S42" i="9"/>
  <c r="R42" i="9"/>
  <c r="X41" i="9"/>
  <c r="W41" i="9"/>
  <c r="V41" i="9"/>
  <c r="U41" i="9"/>
  <c r="T41" i="9"/>
  <c r="S41" i="9"/>
  <c r="R41" i="9"/>
  <c r="X40" i="9"/>
  <c r="W40" i="9"/>
  <c r="V40" i="9"/>
  <c r="U40" i="9"/>
  <c r="T40" i="9"/>
  <c r="S40" i="9"/>
  <c r="R40" i="9"/>
  <c r="X39" i="9"/>
  <c r="W39" i="9"/>
  <c r="V39" i="9"/>
  <c r="U39" i="9"/>
  <c r="T39" i="9"/>
  <c r="S39" i="9"/>
  <c r="R39" i="9"/>
  <c r="X38" i="9"/>
  <c r="W38" i="9"/>
  <c r="V38" i="9"/>
  <c r="U38" i="9"/>
  <c r="T38" i="9"/>
  <c r="S38" i="9"/>
  <c r="R38" i="9"/>
  <c r="X37" i="9"/>
  <c r="W37" i="9"/>
  <c r="V37" i="9"/>
  <c r="U37" i="9"/>
  <c r="T37" i="9"/>
  <c r="S37" i="9"/>
  <c r="R37" i="9"/>
  <c r="X36" i="9"/>
  <c r="W36" i="9"/>
  <c r="V36" i="9"/>
  <c r="U36" i="9"/>
  <c r="T36" i="9"/>
  <c r="S36" i="9"/>
  <c r="R36" i="9"/>
  <c r="X35" i="9"/>
  <c r="W35" i="9"/>
  <c r="V35" i="9"/>
  <c r="U35" i="9"/>
  <c r="T35" i="9"/>
  <c r="S35" i="9"/>
  <c r="R35" i="9"/>
  <c r="X34" i="9"/>
  <c r="W34" i="9"/>
  <c r="V34" i="9"/>
  <c r="U34" i="9"/>
  <c r="T34" i="9"/>
  <c r="S34" i="9"/>
  <c r="R34" i="9"/>
  <c r="X33" i="9"/>
  <c r="W33" i="9"/>
  <c r="V33" i="9"/>
  <c r="U33" i="9"/>
  <c r="T33" i="9"/>
  <c r="S33" i="9"/>
  <c r="R33" i="9"/>
  <c r="X32" i="9"/>
  <c r="W32" i="9"/>
  <c r="V32" i="9"/>
  <c r="U32" i="9"/>
  <c r="T32" i="9"/>
  <c r="S32" i="9"/>
  <c r="R32" i="9"/>
  <c r="X31" i="9"/>
  <c r="W31" i="9"/>
  <c r="V31" i="9"/>
  <c r="U31" i="9"/>
  <c r="T31" i="9"/>
  <c r="S31" i="9"/>
  <c r="R31" i="9"/>
  <c r="X30" i="9"/>
  <c r="W30" i="9"/>
  <c r="V30" i="9"/>
  <c r="U30" i="9"/>
  <c r="T30" i="9"/>
  <c r="S30" i="9"/>
  <c r="R30" i="9"/>
  <c r="X29" i="9"/>
  <c r="W29" i="9"/>
  <c r="V29" i="9"/>
  <c r="U29" i="9"/>
  <c r="T29" i="9"/>
  <c r="S29" i="9"/>
  <c r="R29" i="9"/>
  <c r="X28" i="9"/>
  <c r="W28" i="9"/>
  <c r="V28" i="9"/>
  <c r="U28" i="9"/>
  <c r="T28" i="9"/>
  <c r="S28" i="9"/>
  <c r="R28" i="9"/>
  <c r="X27" i="9"/>
  <c r="W27" i="9"/>
  <c r="V27" i="9"/>
  <c r="U27" i="9"/>
  <c r="T27" i="9"/>
  <c r="S27" i="9"/>
  <c r="R27" i="9"/>
  <c r="X26" i="9"/>
  <c r="W26" i="9"/>
  <c r="V26" i="9"/>
  <c r="U26" i="9"/>
  <c r="T26" i="9"/>
  <c r="S26" i="9"/>
  <c r="R26" i="9"/>
  <c r="X25" i="9"/>
  <c r="W25" i="9"/>
  <c r="V25" i="9"/>
  <c r="U25" i="9"/>
  <c r="T25" i="9"/>
  <c r="S25" i="9"/>
  <c r="R25" i="9"/>
  <c r="X24" i="9"/>
  <c r="W24" i="9"/>
  <c r="V24" i="9"/>
  <c r="U24" i="9"/>
  <c r="T24" i="9"/>
  <c r="S24" i="9"/>
  <c r="R24" i="9"/>
  <c r="X23" i="9"/>
  <c r="W23" i="9"/>
  <c r="V23" i="9"/>
  <c r="U23" i="9"/>
  <c r="T23" i="9"/>
  <c r="S23" i="9"/>
  <c r="R23" i="9"/>
  <c r="X22" i="9"/>
  <c r="W22" i="9"/>
  <c r="V22" i="9"/>
  <c r="U22" i="9"/>
  <c r="T22" i="9"/>
  <c r="S22" i="9"/>
  <c r="R22" i="9"/>
  <c r="X21" i="9"/>
  <c r="W21" i="9"/>
  <c r="V21" i="9"/>
  <c r="U21" i="9"/>
  <c r="T21" i="9"/>
  <c r="S21" i="9"/>
  <c r="R21" i="9"/>
  <c r="X20" i="9"/>
  <c r="W20" i="9"/>
  <c r="V20" i="9"/>
  <c r="U20" i="9"/>
  <c r="T20" i="9"/>
  <c r="S20" i="9"/>
  <c r="R20" i="9"/>
  <c r="X19" i="9"/>
  <c r="W19" i="9"/>
  <c r="V19" i="9"/>
  <c r="U19" i="9"/>
  <c r="T19" i="9"/>
  <c r="S19" i="9"/>
  <c r="R19" i="9"/>
  <c r="X18" i="9"/>
  <c r="W18" i="9"/>
  <c r="V18" i="9"/>
  <c r="U18" i="9"/>
  <c r="T18" i="9"/>
  <c r="S18" i="9"/>
  <c r="R18" i="9"/>
  <c r="X17" i="9"/>
  <c r="W17" i="9"/>
  <c r="V17" i="9"/>
  <c r="U17" i="9"/>
  <c r="T17" i="9"/>
  <c r="S17" i="9"/>
  <c r="R17" i="9"/>
  <c r="X16" i="9"/>
  <c r="W16" i="9"/>
  <c r="V16" i="9"/>
  <c r="U16" i="9"/>
  <c r="T16" i="9"/>
  <c r="S16" i="9"/>
  <c r="R16" i="9"/>
  <c r="X15" i="9"/>
  <c r="W15" i="9"/>
  <c r="V15" i="9"/>
  <c r="U15" i="9"/>
  <c r="T15" i="9"/>
  <c r="S15" i="9"/>
  <c r="R15" i="9"/>
  <c r="X14" i="9"/>
  <c r="W14" i="9"/>
  <c r="V14" i="9"/>
  <c r="U14" i="9"/>
  <c r="T14" i="9"/>
  <c r="S14" i="9"/>
  <c r="R14" i="9"/>
  <c r="X13" i="9"/>
  <c r="W13" i="9"/>
  <c r="V13" i="9"/>
  <c r="U13" i="9"/>
  <c r="T13" i="9"/>
  <c r="S13" i="9"/>
  <c r="R13" i="9"/>
  <c r="X12" i="9"/>
  <c r="W12" i="9"/>
  <c r="V12" i="9"/>
  <c r="U12" i="9"/>
  <c r="T12" i="9"/>
  <c r="S12" i="9"/>
  <c r="R12" i="9"/>
  <c r="X11" i="9"/>
  <c r="W11" i="9"/>
  <c r="V11" i="9"/>
  <c r="U11" i="9"/>
  <c r="T11" i="9"/>
  <c r="S11" i="9"/>
  <c r="R11" i="9"/>
  <c r="X10" i="9"/>
  <c r="W10" i="9"/>
  <c r="V10" i="9"/>
  <c r="U10" i="9"/>
  <c r="T10" i="9"/>
  <c r="S10" i="9"/>
  <c r="R10" i="9"/>
  <c r="X9" i="9"/>
  <c r="W9" i="9"/>
  <c r="V9" i="9"/>
  <c r="U9" i="9"/>
  <c r="T9" i="9"/>
  <c r="S9" i="9"/>
  <c r="R9" i="9"/>
  <c r="X8" i="9"/>
  <c r="W8" i="9"/>
  <c r="V8" i="9"/>
  <c r="U8" i="9"/>
  <c r="T8" i="9"/>
  <c r="S8" i="9"/>
  <c r="R8" i="9"/>
  <c r="R1007" i="7"/>
  <c r="R1006" i="7"/>
  <c r="R1005" i="7"/>
  <c r="R1004" i="7"/>
  <c r="R1003" i="7"/>
  <c r="R1002" i="7"/>
  <c r="R1001" i="7"/>
  <c r="R1000" i="7"/>
  <c r="R999" i="7"/>
  <c r="R998" i="7"/>
  <c r="R997" i="7"/>
  <c r="R996" i="7"/>
  <c r="R995" i="7"/>
  <c r="R994" i="7"/>
  <c r="R993" i="7"/>
  <c r="R992" i="7"/>
  <c r="R991" i="7"/>
  <c r="R990" i="7"/>
  <c r="R989" i="7"/>
  <c r="R988" i="7"/>
  <c r="R987" i="7"/>
  <c r="R986" i="7"/>
  <c r="R985" i="7"/>
  <c r="R984" i="7"/>
  <c r="R983" i="7"/>
  <c r="R982" i="7"/>
  <c r="R981" i="7"/>
  <c r="R980" i="7"/>
  <c r="R979" i="7"/>
  <c r="R978" i="7"/>
  <c r="R977" i="7"/>
  <c r="R976" i="7"/>
  <c r="R975" i="7"/>
  <c r="R974" i="7"/>
  <c r="R973" i="7"/>
  <c r="R972" i="7"/>
  <c r="R971" i="7"/>
  <c r="R970" i="7"/>
  <c r="R969" i="7"/>
  <c r="R968" i="7"/>
  <c r="R967" i="7"/>
  <c r="R966" i="7"/>
  <c r="R965" i="7"/>
  <c r="R964" i="7"/>
  <c r="R963" i="7"/>
  <c r="R962" i="7"/>
  <c r="R961" i="7"/>
  <c r="R960" i="7"/>
  <c r="R959" i="7"/>
  <c r="R958" i="7"/>
  <c r="R957" i="7"/>
  <c r="R956" i="7"/>
  <c r="R955" i="7"/>
  <c r="R954" i="7"/>
  <c r="R953" i="7"/>
  <c r="R952" i="7"/>
  <c r="R951" i="7"/>
  <c r="R950" i="7"/>
  <c r="R949" i="7"/>
  <c r="R948" i="7"/>
  <c r="R947" i="7"/>
  <c r="R946" i="7"/>
  <c r="R945" i="7"/>
  <c r="R944" i="7"/>
  <c r="R943" i="7"/>
  <c r="R942" i="7"/>
  <c r="R941" i="7"/>
  <c r="R940" i="7"/>
  <c r="R939" i="7"/>
  <c r="R938" i="7"/>
  <c r="R937" i="7"/>
  <c r="R936" i="7"/>
  <c r="R935" i="7"/>
  <c r="R934" i="7"/>
  <c r="R933" i="7"/>
  <c r="R932" i="7"/>
  <c r="R931" i="7"/>
  <c r="R930" i="7"/>
  <c r="R929" i="7"/>
  <c r="R928" i="7"/>
  <c r="R927" i="7"/>
  <c r="R926" i="7"/>
  <c r="R925" i="7"/>
  <c r="R924" i="7"/>
  <c r="R923" i="7"/>
  <c r="R922" i="7"/>
  <c r="R921" i="7"/>
  <c r="R920" i="7"/>
  <c r="R919" i="7"/>
  <c r="R918" i="7"/>
  <c r="R917" i="7"/>
  <c r="R916" i="7"/>
  <c r="R915" i="7"/>
  <c r="R914" i="7"/>
  <c r="R913" i="7"/>
  <c r="R912" i="7"/>
  <c r="R911" i="7"/>
  <c r="R910" i="7"/>
  <c r="R909" i="7"/>
  <c r="R908" i="7"/>
  <c r="R907" i="7"/>
  <c r="R906" i="7"/>
  <c r="R905" i="7"/>
  <c r="R904" i="7"/>
  <c r="R903" i="7"/>
  <c r="R902" i="7"/>
  <c r="R901" i="7"/>
  <c r="R900" i="7"/>
  <c r="R899" i="7"/>
  <c r="R898" i="7"/>
  <c r="R897" i="7"/>
  <c r="R896" i="7"/>
  <c r="R895" i="7"/>
  <c r="R894" i="7"/>
  <c r="R893" i="7"/>
  <c r="R892" i="7"/>
  <c r="R891" i="7"/>
  <c r="R890" i="7"/>
  <c r="R889" i="7"/>
  <c r="R888" i="7"/>
  <c r="R887" i="7"/>
  <c r="R886" i="7"/>
  <c r="R885" i="7"/>
  <c r="R884" i="7"/>
  <c r="R883" i="7"/>
  <c r="R882" i="7"/>
  <c r="R881" i="7"/>
  <c r="R880" i="7"/>
  <c r="R879" i="7"/>
  <c r="R878" i="7"/>
  <c r="R877" i="7"/>
  <c r="R876" i="7"/>
  <c r="R875" i="7"/>
  <c r="R874" i="7"/>
  <c r="R873" i="7"/>
  <c r="R872" i="7"/>
  <c r="R871" i="7"/>
  <c r="R870" i="7"/>
  <c r="R869" i="7"/>
  <c r="R868" i="7"/>
  <c r="R867" i="7"/>
  <c r="R866" i="7"/>
  <c r="R865" i="7"/>
  <c r="R864" i="7"/>
  <c r="R863" i="7"/>
  <c r="R862" i="7"/>
  <c r="R861" i="7"/>
  <c r="R860" i="7"/>
  <c r="R859" i="7"/>
  <c r="R858" i="7"/>
  <c r="R857" i="7"/>
  <c r="R856" i="7"/>
  <c r="R855" i="7"/>
  <c r="R854" i="7"/>
  <c r="R853" i="7"/>
  <c r="R852" i="7"/>
  <c r="R851" i="7"/>
  <c r="R850" i="7"/>
  <c r="R849" i="7"/>
  <c r="R848" i="7"/>
  <c r="R847" i="7"/>
  <c r="R846" i="7"/>
  <c r="R845" i="7"/>
  <c r="R844" i="7"/>
  <c r="R843" i="7"/>
  <c r="R842" i="7"/>
  <c r="R841" i="7"/>
  <c r="R840" i="7"/>
  <c r="R839" i="7"/>
  <c r="R838" i="7"/>
  <c r="R837" i="7"/>
  <c r="R836" i="7"/>
  <c r="R835" i="7"/>
  <c r="R834" i="7"/>
  <c r="R833" i="7"/>
  <c r="R832" i="7"/>
  <c r="R831" i="7"/>
  <c r="R830" i="7"/>
  <c r="R829" i="7"/>
  <c r="R828" i="7"/>
  <c r="R827" i="7"/>
  <c r="R826" i="7"/>
  <c r="R825" i="7"/>
  <c r="R824" i="7"/>
  <c r="R823" i="7"/>
  <c r="R822" i="7"/>
  <c r="R821" i="7"/>
  <c r="R820" i="7"/>
  <c r="R819" i="7"/>
  <c r="R818" i="7"/>
  <c r="R817" i="7"/>
  <c r="R816" i="7"/>
  <c r="R815" i="7"/>
  <c r="R814" i="7"/>
  <c r="R813" i="7"/>
  <c r="R812" i="7"/>
  <c r="R811" i="7"/>
  <c r="R810" i="7"/>
  <c r="R809" i="7"/>
  <c r="R808" i="7"/>
  <c r="R807" i="7"/>
  <c r="R806" i="7"/>
  <c r="R805" i="7"/>
  <c r="R804" i="7"/>
  <c r="R803" i="7"/>
  <c r="R802" i="7"/>
  <c r="R801" i="7"/>
  <c r="R800" i="7"/>
  <c r="R799" i="7"/>
  <c r="R798" i="7"/>
  <c r="R797" i="7"/>
  <c r="R796" i="7"/>
  <c r="R795" i="7"/>
  <c r="R794" i="7"/>
  <c r="R793" i="7"/>
  <c r="R792" i="7"/>
  <c r="R791" i="7"/>
  <c r="R790" i="7"/>
  <c r="R789" i="7"/>
  <c r="R788" i="7"/>
  <c r="R787" i="7"/>
  <c r="R786" i="7"/>
  <c r="R785" i="7"/>
  <c r="R784" i="7"/>
  <c r="R783" i="7"/>
  <c r="R782" i="7"/>
  <c r="R781" i="7"/>
  <c r="R780" i="7"/>
  <c r="R779" i="7"/>
  <c r="R778" i="7"/>
  <c r="R777" i="7"/>
  <c r="R776" i="7"/>
  <c r="R775" i="7"/>
  <c r="R774" i="7"/>
  <c r="R773" i="7"/>
  <c r="R772" i="7"/>
  <c r="R771" i="7"/>
  <c r="R770" i="7"/>
  <c r="R769" i="7"/>
  <c r="R768" i="7"/>
  <c r="R767" i="7"/>
  <c r="R766" i="7"/>
  <c r="R765" i="7"/>
  <c r="R764" i="7"/>
  <c r="R763" i="7"/>
  <c r="R762" i="7"/>
  <c r="R761" i="7"/>
  <c r="R760" i="7"/>
  <c r="R759" i="7"/>
  <c r="R758" i="7"/>
  <c r="R757" i="7"/>
  <c r="R756" i="7"/>
  <c r="R755" i="7"/>
  <c r="R754" i="7"/>
  <c r="R753" i="7"/>
  <c r="R752" i="7"/>
  <c r="R751" i="7"/>
  <c r="R750" i="7"/>
  <c r="R749" i="7"/>
  <c r="R748" i="7"/>
  <c r="R747" i="7"/>
  <c r="R746" i="7"/>
  <c r="R745" i="7"/>
  <c r="R744" i="7"/>
  <c r="R743" i="7"/>
  <c r="R742" i="7"/>
  <c r="R741" i="7"/>
  <c r="R740" i="7"/>
  <c r="R739" i="7"/>
  <c r="R738" i="7"/>
  <c r="R737" i="7"/>
  <c r="R736" i="7"/>
  <c r="R735" i="7"/>
  <c r="R734" i="7"/>
  <c r="R733" i="7"/>
  <c r="R732" i="7"/>
  <c r="R731" i="7"/>
  <c r="R730" i="7"/>
  <c r="R729" i="7"/>
  <c r="R728" i="7"/>
  <c r="R727" i="7"/>
  <c r="R726" i="7"/>
  <c r="R725" i="7"/>
  <c r="R724" i="7"/>
  <c r="R723" i="7"/>
  <c r="R722" i="7"/>
  <c r="R721" i="7"/>
  <c r="R720" i="7"/>
  <c r="R719" i="7"/>
  <c r="R718" i="7"/>
  <c r="R717" i="7"/>
  <c r="R716" i="7"/>
  <c r="R715" i="7"/>
  <c r="R714" i="7"/>
  <c r="R713" i="7"/>
  <c r="R712" i="7"/>
  <c r="R711" i="7"/>
  <c r="R710" i="7"/>
  <c r="R709" i="7"/>
  <c r="R708" i="7"/>
  <c r="R707" i="7"/>
  <c r="R706" i="7"/>
  <c r="R705" i="7"/>
  <c r="R704" i="7"/>
  <c r="R703" i="7"/>
  <c r="R702" i="7"/>
  <c r="R701" i="7"/>
  <c r="R700" i="7"/>
  <c r="R699" i="7"/>
  <c r="R698" i="7"/>
  <c r="R697" i="7"/>
  <c r="R696" i="7"/>
  <c r="R695" i="7"/>
  <c r="R694" i="7"/>
  <c r="R693" i="7"/>
  <c r="R692" i="7"/>
  <c r="R691" i="7"/>
  <c r="R690" i="7"/>
  <c r="R689" i="7"/>
  <c r="R688" i="7"/>
  <c r="R687" i="7"/>
  <c r="R686" i="7"/>
  <c r="R685" i="7"/>
  <c r="R684" i="7"/>
  <c r="R683" i="7"/>
  <c r="R682" i="7"/>
  <c r="R681" i="7"/>
  <c r="R680" i="7"/>
  <c r="R679" i="7"/>
  <c r="R678" i="7"/>
  <c r="R677" i="7"/>
  <c r="R676" i="7"/>
  <c r="R675" i="7"/>
  <c r="R674" i="7"/>
  <c r="R673" i="7"/>
  <c r="R672" i="7"/>
  <c r="R671" i="7"/>
  <c r="R670" i="7"/>
  <c r="R669" i="7"/>
  <c r="R668" i="7"/>
  <c r="R667" i="7"/>
  <c r="R666" i="7"/>
  <c r="R665" i="7"/>
  <c r="R664" i="7"/>
  <c r="R663" i="7"/>
  <c r="R662" i="7"/>
  <c r="R661" i="7"/>
  <c r="R660" i="7"/>
  <c r="R659" i="7"/>
  <c r="R658" i="7"/>
  <c r="R657" i="7"/>
  <c r="R656" i="7"/>
  <c r="R655" i="7"/>
  <c r="R654" i="7"/>
  <c r="R653" i="7"/>
  <c r="R652" i="7"/>
  <c r="R651" i="7"/>
  <c r="R650" i="7"/>
  <c r="R649" i="7"/>
  <c r="R648" i="7"/>
  <c r="R647" i="7"/>
  <c r="R646" i="7"/>
  <c r="R645" i="7"/>
  <c r="R644" i="7"/>
  <c r="R643" i="7"/>
  <c r="R642" i="7"/>
  <c r="R641" i="7"/>
  <c r="R640" i="7"/>
  <c r="R639" i="7"/>
  <c r="R638" i="7"/>
  <c r="R637" i="7"/>
  <c r="R636" i="7"/>
  <c r="R635" i="7"/>
  <c r="R634" i="7"/>
  <c r="R633" i="7"/>
  <c r="R632" i="7"/>
  <c r="R631" i="7"/>
  <c r="R630" i="7"/>
  <c r="R629" i="7"/>
  <c r="R628" i="7"/>
  <c r="R627" i="7"/>
  <c r="R626" i="7"/>
  <c r="R625" i="7"/>
  <c r="R624" i="7"/>
  <c r="R623" i="7"/>
  <c r="R622" i="7"/>
  <c r="R621" i="7"/>
  <c r="R620" i="7"/>
  <c r="R619" i="7"/>
  <c r="R618" i="7"/>
  <c r="R617" i="7"/>
  <c r="R616" i="7"/>
  <c r="R615" i="7"/>
  <c r="R614" i="7"/>
  <c r="R613" i="7"/>
  <c r="R612" i="7"/>
  <c r="R611" i="7"/>
  <c r="R610" i="7"/>
  <c r="R609" i="7"/>
  <c r="R608" i="7"/>
  <c r="R607" i="7"/>
  <c r="R606" i="7"/>
  <c r="R605" i="7"/>
  <c r="R604" i="7"/>
  <c r="R603" i="7"/>
  <c r="R602" i="7"/>
  <c r="R601" i="7"/>
  <c r="R600" i="7"/>
  <c r="R599" i="7"/>
  <c r="R598" i="7"/>
  <c r="R597" i="7"/>
  <c r="R596" i="7"/>
  <c r="R595" i="7"/>
  <c r="R594" i="7"/>
  <c r="R593" i="7"/>
  <c r="R592" i="7"/>
  <c r="R591" i="7"/>
  <c r="R590" i="7"/>
  <c r="R589" i="7"/>
  <c r="R588" i="7"/>
  <c r="R587" i="7"/>
  <c r="R586" i="7"/>
  <c r="R585" i="7"/>
  <c r="R584" i="7"/>
  <c r="R583" i="7"/>
  <c r="R582" i="7"/>
  <c r="R581" i="7"/>
  <c r="R580" i="7"/>
  <c r="R579" i="7"/>
  <c r="R578" i="7"/>
  <c r="R577" i="7"/>
  <c r="R576" i="7"/>
  <c r="R575" i="7"/>
  <c r="R574" i="7"/>
  <c r="R573" i="7"/>
  <c r="R572" i="7"/>
  <c r="R571" i="7"/>
  <c r="R570" i="7"/>
  <c r="R569" i="7"/>
  <c r="R568" i="7"/>
  <c r="R567" i="7"/>
  <c r="R566" i="7"/>
  <c r="R565" i="7"/>
  <c r="R564" i="7"/>
  <c r="R563" i="7"/>
  <c r="R562" i="7"/>
  <c r="R561" i="7"/>
  <c r="R560" i="7"/>
  <c r="R559" i="7"/>
  <c r="R558" i="7"/>
  <c r="R557" i="7"/>
  <c r="R556" i="7"/>
  <c r="R555" i="7"/>
  <c r="R554" i="7"/>
  <c r="R553" i="7"/>
  <c r="R552" i="7"/>
  <c r="R551" i="7"/>
  <c r="R550" i="7"/>
  <c r="R549" i="7"/>
  <c r="R548" i="7"/>
  <c r="R547" i="7"/>
  <c r="R546" i="7"/>
  <c r="R545" i="7"/>
  <c r="R544" i="7"/>
  <c r="R543" i="7"/>
  <c r="R542" i="7"/>
  <c r="R541" i="7"/>
  <c r="R540" i="7"/>
  <c r="R539" i="7"/>
  <c r="R538" i="7"/>
  <c r="R537" i="7"/>
  <c r="R536" i="7"/>
  <c r="R535" i="7"/>
  <c r="R534" i="7"/>
  <c r="R533" i="7"/>
  <c r="R532" i="7"/>
  <c r="R531" i="7"/>
  <c r="R530" i="7"/>
  <c r="R529" i="7"/>
  <c r="R528" i="7"/>
  <c r="R527" i="7"/>
  <c r="R526" i="7"/>
  <c r="R525" i="7"/>
  <c r="R524" i="7"/>
  <c r="R523" i="7"/>
  <c r="R522" i="7"/>
  <c r="R521" i="7"/>
  <c r="R520" i="7"/>
  <c r="R519" i="7"/>
  <c r="R518" i="7"/>
  <c r="R517" i="7"/>
  <c r="R516" i="7"/>
  <c r="R515" i="7"/>
  <c r="R514" i="7"/>
  <c r="R513" i="7"/>
  <c r="R512" i="7"/>
  <c r="R511" i="7"/>
  <c r="R510" i="7"/>
  <c r="R509" i="7"/>
  <c r="R508" i="7"/>
  <c r="R507" i="7"/>
  <c r="R506" i="7"/>
  <c r="R505" i="7"/>
  <c r="R504" i="7"/>
  <c r="R503" i="7"/>
  <c r="R502" i="7"/>
  <c r="R501" i="7"/>
  <c r="R500" i="7"/>
  <c r="R499" i="7"/>
  <c r="R498" i="7"/>
  <c r="R497" i="7"/>
  <c r="R496" i="7"/>
  <c r="R495" i="7"/>
  <c r="R494" i="7"/>
  <c r="R493" i="7"/>
  <c r="R492" i="7"/>
  <c r="R491" i="7"/>
  <c r="R490" i="7"/>
  <c r="R489" i="7"/>
  <c r="R488" i="7"/>
  <c r="R487" i="7"/>
  <c r="R486" i="7"/>
  <c r="R485" i="7"/>
  <c r="R484" i="7"/>
  <c r="R483" i="7"/>
  <c r="R482" i="7"/>
  <c r="R481" i="7"/>
  <c r="R480" i="7"/>
  <c r="R479" i="7"/>
  <c r="R478" i="7"/>
  <c r="R477" i="7"/>
  <c r="R476" i="7"/>
  <c r="R475" i="7"/>
  <c r="R474" i="7"/>
  <c r="R473" i="7"/>
  <c r="R472" i="7"/>
  <c r="R471" i="7"/>
  <c r="R470" i="7"/>
  <c r="R469" i="7"/>
  <c r="R468" i="7"/>
  <c r="R467" i="7"/>
  <c r="R466" i="7"/>
  <c r="R465" i="7"/>
  <c r="R464" i="7"/>
  <c r="R463" i="7"/>
  <c r="R462" i="7"/>
  <c r="R461" i="7"/>
  <c r="R460" i="7"/>
  <c r="R459" i="7"/>
  <c r="R458" i="7"/>
  <c r="R457" i="7"/>
  <c r="R456" i="7"/>
  <c r="R455" i="7"/>
  <c r="R454" i="7"/>
  <c r="R453" i="7"/>
  <c r="R452" i="7"/>
  <c r="R451" i="7"/>
  <c r="R450" i="7"/>
  <c r="R449" i="7"/>
  <c r="R448" i="7"/>
  <c r="R447" i="7"/>
  <c r="R446" i="7"/>
  <c r="R445" i="7"/>
  <c r="R444" i="7"/>
  <c r="R443" i="7"/>
  <c r="R442" i="7"/>
  <c r="R441" i="7"/>
  <c r="R440" i="7"/>
  <c r="R439" i="7"/>
  <c r="R438" i="7"/>
  <c r="R437" i="7"/>
  <c r="R436" i="7"/>
  <c r="R435" i="7"/>
  <c r="R434" i="7"/>
  <c r="R433" i="7"/>
  <c r="R432" i="7"/>
  <c r="R431" i="7"/>
  <c r="R430" i="7"/>
  <c r="R429" i="7"/>
  <c r="R428" i="7"/>
  <c r="R427" i="7"/>
  <c r="R426" i="7"/>
  <c r="R425" i="7"/>
  <c r="R424" i="7"/>
  <c r="R423" i="7"/>
  <c r="R422" i="7"/>
  <c r="R421" i="7"/>
  <c r="R420" i="7"/>
  <c r="R419" i="7"/>
  <c r="R418" i="7"/>
  <c r="R417" i="7"/>
  <c r="R416" i="7"/>
  <c r="R415" i="7"/>
  <c r="R414" i="7"/>
  <c r="R413" i="7"/>
  <c r="R412" i="7"/>
  <c r="R411" i="7"/>
  <c r="R410" i="7"/>
  <c r="R409" i="7"/>
  <c r="R408" i="7"/>
  <c r="R407" i="7"/>
  <c r="R406" i="7"/>
  <c r="R405" i="7"/>
  <c r="R404" i="7"/>
  <c r="R403" i="7"/>
  <c r="R402" i="7"/>
  <c r="R401" i="7"/>
  <c r="R400" i="7"/>
  <c r="R399" i="7"/>
  <c r="R398" i="7"/>
  <c r="R397" i="7"/>
  <c r="R396" i="7"/>
  <c r="R395" i="7"/>
  <c r="R394" i="7"/>
  <c r="R393" i="7"/>
  <c r="R392" i="7"/>
  <c r="R391" i="7"/>
  <c r="R390" i="7"/>
  <c r="R389" i="7"/>
  <c r="R388" i="7"/>
  <c r="R387" i="7"/>
  <c r="R386" i="7"/>
  <c r="R385" i="7"/>
  <c r="R384" i="7"/>
  <c r="R383" i="7"/>
  <c r="R382" i="7"/>
  <c r="R381" i="7"/>
  <c r="R380" i="7"/>
  <c r="R379" i="7"/>
  <c r="R378" i="7"/>
  <c r="R377" i="7"/>
  <c r="R376" i="7"/>
  <c r="R375" i="7"/>
  <c r="R374" i="7"/>
  <c r="R373" i="7"/>
  <c r="R372" i="7"/>
  <c r="R371" i="7"/>
  <c r="R370" i="7"/>
  <c r="R369" i="7"/>
  <c r="R368" i="7"/>
  <c r="R367" i="7"/>
  <c r="R366" i="7"/>
  <c r="R365" i="7"/>
  <c r="R364" i="7"/>
  <c r="R363" i="7"/>
  <c r="R362" i="7"/>
  <c r="R361" i="7"/>
  <c r="R360" i="7"/>
  <c r="R359" i="7"/>
  <c r="R358" i="7"/>
  <c r="R357" i="7"/>
  <c r="R356" i="7"/>
  <c r="R355" i="7"/>
  <c r="R354" i="7"/>
  <c r="R353" i="7"/>
  <c r="R352" i="7"/>
  <c r="R351" i="7"/>
  <c r="R350" i="7"/>
  <c r="R349" i="7"/>
  <c r="R348" i="7"/>
  <c r="R347" i="7"/>
  <c r="R346" i="7"/>
  <c r="R345" i="7"/>
  <c r="R344" i="7"/>
  <c r="R343" i="7"/>
  <c r="R342" i="7"/>
  <c r="R341" i="7"/>
  <c r="R340" i="7"/>
  <c r="R339" i="7"/>
  <c r="R338" i="7"/>
  <c r="R337" i="7"/>
  <c r="R336" i="7"/>
  <c r="R335" i="7"/>
  <c r="R334" i="7"/>
  <c r="R333" i="7"/>
  <c r="R332" i="7"/>
  <c r="R331" i="7"/>
  <c r="R330" i="7"/>
  <c r="R329" i="7"/>
  <c r="R328" i="7"/>
  <c r="R327" i="7"/>
  <c r="R326" i="7"/>
  <c r="R325" i="7"/>
  <c r="R324" i="7"/>
  <c r="R323" i="7"/>
  <c r="R322" i="7"/>
  <c r="R321" i="7"/>
  <c r="R320" i="7"/>
  <c r="R319" i="7"/>
  <c r="R318" i="7"/>
  <c r="R317" i="7"/>
  <c r="R316" i="7"/>
  <c r="R315" i="7"/>
  <c r="R314" i="7"/>
  <c r="R313" i="7"/>
  <c r="R312" i="7"/>
  <c r="R311" i="7"/>
  <c r="R310" i="7"/>
  <c r="R309" i="7"/>
  <c r="R308" i="7"/>
  <c r="R307" i="7"/>
  <c r="R306" i="7"/>
  <c r="R305" i="7"/>
  <c r="R304" i="7"/>
  <c r="R303" i="7"/>
  <c r="R302" i="7"/>
  <c r="R301" i="7"/>
  <c r="R300" i="7"/>
  <c r="R299" i="7"/>
  <c r="R298" i="7"/>
  <c r="R297" i="7"/>
  <c r="R296" i="7"/>
  <c r="R295" i="7"/>
  <c r="R294" i="7"/>
  <c r="R293" i="7"/>
  <c r="R292" i="7"/>
  <c r="R291" i="7"/>
  <c r="R290" i="7"/>
  <c r="R289" i="7"/>
  <c r="R288" i="7"/>
  <c r="R287" i="7"/>
  <c r="R286" i="7"/>
  <c r="R285" i="7"/>
  <c r="R284" i="7"/>
  <c r="R283" i="7"/>
  <c r="R282" i="7"/>
  <c r="R281" i="7"/>
  <c r="R280" i="7"/>
  <c r="R279" i="7"/>
  <c r="R278" i="7"/>
  <c r="R277" i="7"/>
  <c r="R276" i="7"/>
  <c r="R275" i="7"/>
  <c r="R274" i="7"/>
  <c r="R273" i="7"/>
  <c r="R272" i="7"/>
  <c r="R271" i="7"/>
  <c r="R270" i="7"/>
  <c r="R269" i="7"/>
  <c r="R268" i="7"/>
  <c r="R267" i="7"/>
  <c r="R266" i="7"/>
  <c r="R265" i="7"/>
  <c r="R264" i="7"/>
  <c r="R263" i="7"/>
  <c r="R262" i="7"/>
  <c r="R261" i="7"/>
  <c r="R260" i="7"/>
  <c r="R259" i="7"/>
  <c r="R258" i="7"/>
  <c r="R257" i="7"/>
  <c r="R256" i="7"/>
  <c r="R255" i="7"/>
  <c r="R254" i="7"/>
  <c r="R253" i="7"/>
  <c r="R252" i="7"/>
  <c r="R251" i="7"/>
  <c r="R250" i="7"/>
  <c r="R249" i="7"/>
  <c r="R248" i="7"/>
  <c r="R247" i="7"/>
  <c r="R246" i="7"/>
  <c r="R245" i="7"/>
  <c r="R244" i="7"/>
  <c r="R243" i="7"/>
  <c r="R242" i="7"/>
  <c r="R241" i="7"/>
  <c r="R240" i="7"/>
  <c r="R239" i="7"/>
  <c r="R238" i="7"/>
  <c r="R237" i="7"/>
  <c r="R236" i="7"/>
  <c r="R235" i="7"/>
  <c r="R234" i="7"/>
  <c r="R233" i="7"/>
  <c r="R232" i="7"/>
  <c r="R231" i="7"/>
  <c r="R230" i="7"/>
  <c r="R229" i="7"/>
  <c r="R228" i="7"/>
  <c r="R227" i="7"/>
  <c r="R226" i="7"/>
  <c r="R225" i="7"/>
  <c r="R224" i="7"/>
  <c r="R223" i="7"/>
  <c r="R222" i="7"/>
  <c r="R221" i="7"/>
  <c r="R220" i="7"/>
  <c r="R219" i="7"/>
  <c r="R218" i="7"/>
  <c r="R217" i="7"/>
  <c r="R216" i="7"/>
  <c r="R215" i="7"/>
  <c r="R214" i="7"/>
  <c r="R213" i="7"/>
  <c r="R212" i="7"/>
  <c r="R211" i="7"/>
  <c r="R210" i="7"/>
  <c r="R209" i="7"/>
  <c r="R208" i="7"/>
  <c r="R207" i="7"/>
  <c r="R206" i="7"/>
  <c r="R205" i="7"/>
  <c r="R204" i="7"/>
  <c r="R203" i="7"/>
  <c r="R202" i="7"/>
  <c r="R201" i="7"/>
  <c r="R200" i="7"/>
  <c r="R199" i="7"/>
  <c r="R198" i="7"/>
  <c r="R197" i="7"/>
  <c r="R196" i="7"/>
  <c r="R195" i="7"/>
  <c r="R194" i="7"/>
  <c r="R193" i="7"/>
  <c r="R192" i="7"/>
  <c r="R191" i="7"/>
  <c r="R190" i="7"/>
  <c r="R189" i="7"/>
  <c r="R188" i="7"/>
  <c r="R187" i="7"/>
  <c r="R186" i="7"/>
  <c r="R185" i="7"/>
  <c r="R184" i="7"/>
  <c r="R183" i="7"/>
  <c r="R182" i="7"/>
  <c r="R181" i="7"/>
  <c r="R180" i="7"/>
  <c r="R179" i="7"/>
  <c r="R178" i="7"/>
  <c r="R177" i="7"/>
  <c r="R176" i="7"/>
  <c r="R175" i="7"/>
  <c r="R174" i="7"/>
  <c r="R173" i="7"/>
  <c r="R172" i="7"/>
  <c r="R171" i="7"/>
  <c r="R170" i="7"/>
  <c r="R169" i="7"/>
  <c r="R168" i="7"/>
  <c r="R167" i="7"/>
  <c r="R166" i="7"/>
  <c r="R165" i="7"/>
  <c r="R164" i="7"/>
  <c r="R163" i="7"/>
  <c r="R162" i="7"/>
  <c r="R161" i="7"/>
  <c r="R160" i="7"/>
  <c r="R159" i="7"/>
  <c r="R158" i="7"/>
  <c r="R157" i="7"/>
  <c r="R156" i="7"/>
  <c r="R155" i="7"/>
  <c r="R154" i="7"/>
  <c r="R153" i="7"/>
  <c r="R152" i="7"/>
  <c r="R151" i="7"/>
  <c r="R150" i="7"/>
  <c r="R149" i="7"/>
  <c r="R148" i="7"/>
  <c r="R147" i="7"/>
  <c r="R146" i="7"/>
  <c r="R145" i="7"/>
  <c r="R144" i="7"/>
  <c r="R143" i="7"/>
  <c r="R142" i="7"/>
  <c r="R141" i="7"/>
  <c r="R140" i="7"/>
  <c r="R139" i="7"/>
  <c r="R138" i="7"/>
  <c r="R137" i="7"/>
  <c r="R136" i="7"/>
  <c r="R135" i="7"/>
  <c r="R134" i="7"/>
  <c r="R133" i="7"/>
  <c r="R132" i="7"/>
  <c r="R131" i="7"/>
  <c r="R130" i="7"/>
  <c r="R129" i="7"/>
  <c r="R128" i="7"/>
  <c r="R127" i="7"/>
  <c r="R126" i="7"/>
  <c r="R125" i="7"/>
  <c r="R124" i="7"/>
  <c r="R123" i="7"/>
  <c r="R122" i="7"/>
  <c r="R121" i="7"/>
  <c r="R120" i="7"/>
  <c r="R119" i="7"/>
  <c r="R118" i="7"/>
  <c r="R117" i="7"/>
  <c r="R116" i="7"/>
  <c r="R115" i="7"/>
  <c r="R114" i="7"/>
  <c r="R113" i="7"/>
  <c r="R112" i="7"/>
  <c r="R111" i="7"/>
  <c r="R110" i="7"/>
  <c r="R109" i="7"/>
  <c r="R108" i="7"/>
  <c r="R107" i="7"/>
  <c r="R106" i="7"/>
  <c r="R105" i="7"/>
  <c r="R104" i="7"/>
  <c r="R103" i="7"/>
  <c r="R102" i="7"/>
  <c r="R101" i="7"/>
  <c r="R100" i="7"/>
  <c r="R99" i="7"/>
  <c r="R98" i="7"/>
  <c r="R97" i="7"/>
  <c r="R96" i="7"/>
  <c r="R95" i="7"/>
  <c r="R94" i="7"/>
  <c r="R93" i="7"/>
  <c r="R92" i="7"/>
  <c r="R91" i="7"/>
  <c r="R90" i="7"/>
  <c r="R89" i="7"/>
  <c r="R88" i="7"/>
  <c r="R87" i="7"/>
  <c r="R86" i="7"/>
  <c r="R85" i="7"/>
  <c r="R84" i="7"/>
  <c r="R83" i="7"/>
  <c r="R82" i="7"/>
  <c r="R81" i="7"/>
  <c r="R80" i="7"/>
  <c r="R79" i="7"/>
  <c r="R78" i="7"/>
  <c r="R77" i="7"/>
  <c r="R76" i="7"/>
  <c r="R75" i="7"/>
  <c r="R74" i="7"/>
  <c r="R73" i="7"/>
  <c r="R72" i="7"/>
  <c r="R71" i="7"/>
  <c r="R70" i="7"/>
  <c r="R69" i="7"/>
  <c r="R68" i="7"/>
  <c r="R67" i="7"/>
  <c r="R66" i="7"/>
  <c r="R65" i="7"/>
  <c r="R64" i="7"/>
  <c r="R63" i="7"/>
  <c r="R62" i="7"/>
  <c r="R61" i="7"/>
  <c r="R60" i="7"/>
  <c r="R59" i="7"/>
  <c r="R58" i="7"/>
  <c r="R57" i="7"/>
  <c r="R56" i="7"/>
  <c r="R55" i="7"/>
  <c r="R54" i="7"/>
  <c r="R53" i="7"/>
  <c r="R52" i="7"/>
  <c r="R51" i="7"/>
  <c r="R50" i="7"/>
  <c r="R49" i="7"/>
  <c r="R48" i="7"/>
  <c r="R47" i="7"/>
  <c r="R46" i="7"/>
  <c r="R45" i="7"/>
  <c r="R44" i="7"/>
  <c r="R43" i="7"/>
  <c r="R42" i="7"/>
  <c r="R41" i="7"/>
  <c r="R40" i="7"/>
  <c r="R39" i="7"/>
  <c r="R38" i="7"/>
  <c r="R37" i="7"/>
  <c r="R36" i="7"/>
  <c r="R35" i="7"/>
  <c r="R34" i="7"/>
  <c r="R33" i="7"/>
  <c r="R32" i="7"/>
  <c r="R31" i="7"/>
  <c r="R30" i="7"/>
  <c r="R29" i="7"/>
  <c r="R28" i="7"/>
  <c r="R27" i="7"/>
  <c r="R26" i="7"/>
  <c r="R25" i="7"/>
  <c r="R24" i="7"/>
  <c r="R23" i="7"/>
  <c r="R22" i="7"/>
  <c r="R21" i="7"/>
  <c r="R20" i="7"/>
  <c r="R19" i="7"/>
  <c r="R18" i="7"/>
  <c r="R17" i="7"/>
  <c r="R16" i="7"/>
  <c r="R15" i="7"/>
  <c r="R14" i="7"/>
  <c r="R13" i="7"/>
  <c r="R12" i="7"/>
  <c r="R11" i="7"/>
  <c r="R10" i="7"/>
  <c r="R9" i="7"/>
  <c r="R8" i="7"/>
  <c r="S1507" i="6"/>
  <c r="Q1507" i="6"/>
  <c r="P1507" i="6"/>
  <c r="O1507" i="6"/>
  <c r="S1506" i="6"/>
  <c r="Q1506" i="6"/>
  <c r="P1506" i="6"/>
  <c r="O1506" i="6"/>
  <c r="S1505" i="6"/>
  <c r="Q1505" i="6"/>
  <c r="P1505" i="6"/>
  <c r="O1505" i="6"/>
  <c r="S1504" i="6"/>
  <c r="Q1504" i="6"/>
  <c r="P1504" i="6"/>
  <c r="O1504" i="6"/>
  <c r="S1503" i="6"/>
  <c r="Q1503" i="6"/>
  <c r="P1503" i="6"/>
  <c r="O1503" i="6"/>
  <c r="S1502" i="6"/>
  <c r="Q1502" i="6"/>
  <c r="P1502" i="6"/>
  <c r="O1502" i="6"/>
  <c r="S1501" i="6"/>
  <c r="Q1501" i="6"/>
  <c r="P1501" i="6"/>
  <c r="O1501" i="6"/>
  <c r="S1500" i="6"/>
  <c r="Q1500" i="6"/>
  <c r="P1500" i="6"/>
  <c r="O1500" i="6"/>
  <c r="S1499" i="6"/>
  <c r="Q1499" i="6"/>
  <c r="P1499" i="6"/>
  <c r="O1499" i="6"/>
  <c r="S1498" i="6"/>
  <c r="Q1498" i="6"/>
  <c r="P1498" i="6"/>
  <c r="O1498" i="6"/>
  <c r="S1497" i="6"/>
  <c r="Q1497" i="6"/>
  <c r="P1497" i="6"/>
  <c r="O1497" i="6"/>
  <c r="S1496" i="6"/>
  <c r="Q1496" i="6"/>
  <c r="P1496" i="6"/>
  <c r="O1496" i="6"/>
  <c r="S1495" i="6"/>
  <c r="Q1495" i="6"/>
  <c r="P1495" i="6"/>
  <c r="O1495" i="6"/>
  <c r="S1494" i="6"/>
  <c r="Q1494" i="6"/>
  <c r="P1494" i="6"/>
  <c r="O1494" i="6"/>
  <c r="S1493" i="6"/>
  <c r="Q1493" i="6"/>
  <c r="P1493" i="6"/>
  <c r="O1493" i="6"/>
  <c r="S1492" i="6"/>
  <c r="Q1492" i="6"/>
  <c r="P1492" i="6"/>
  <c r="O1492" i="6"/>
  <c r="S1491" i="6"/>
  <c r="Q1491" i="6"/>
  <c r="P1491" i="6"/>
  <c r="O1491" i="6"/>
  <c r="S1490" i="6"/>
  <c r="Q1490" i="6"/>
  <c r="P1490" i="6"/>
  <c r="O1490" i="6"/>
  <c r="S1489" i="6"/>
  <c r="Q1489" i="6"/>
  <c r="P1489" i="6"/>
  <c r="O1489" i="6"/>
  <c r="S1488" i="6"/>
  <c r="Q1488" i="6"/>
  <c r="P1488" i="6"/>
  <c r="O1488" i="6"/>
  <c r="S1487" i="6"/>
  <c r="Q1487" i="6"/>
  <c r="P1487" i="6"/>
  <c r="O1487" i="6"/>
  <c r="S1486" i="6"/>
  <c r="Q1486" i="6"/>
  <c r="P1486" i="6"/>
  <c r="O1486" i="6"/>
  <c r="S1485" i="6"/>
  <c r="Q1485" i="6"/>
  <c r="P1485" i="6"/>
  <c r="O1485" i="6"/>
  <c r="S1484" i="6"/>
  <c r="Q1484" i="6"/>
  <c r="P1484" i="6"/>
  <c r="O1484" i="6"/>
  <c r="S1483" i="6"/>
  <c r="Q1483" i="6"/>
  <c r="P1483" i="6"/>
  <c r="O1483" i="6"/>
  <c r="S1482" i="6"/>
  <c r="Q1482" i="6"/>
  <c r="P1482" i="6"/>
  <c r="O1482" i="6"/>
  <c r="S1481" i="6"/>
  <c r="Q1481" i="6"/>
  <c r="P1481" i="6"/>
  <c r="O1481" i="6"/>
  <c r="S1480" i="6"/>
  <c r="Q1480" i="6"/>
  <c r="P1480" i="6"/>
  <c r="O1480" i="6"/>
  <c r="S1479" i="6"/>
  <c r="Q1479" i="6"/>
  <c r="P1479" i="6"/>
  <c r="O1479" i="6"/>
  <c r="S1478" i="6"/>
  <c r="Q1478" i="6"/>
  <c r="P1478" i="6"/>
  <c r="O1478" i="6"/>
  <c r="S1477" i="6"/>
  <c r="Q1477" i="6"/>
  <c r="P1477" i="6"/>
  <c r="O1477" i="6"/>
  <c r="S1476" i="6"/>
  <c r="Q1476" i="6"/>
  <c r="P1476" i="6"/>
  <c r="O1476" i="6"/>
  <c r="S1475" i="6"/>
  <c r="Q1475" i="6"/>
  <c r="P1475" i="6"/>
  <c r="O1475" i="6"/>
  <c r="S1474" i="6"/>
  <c r="Q1474" i="6"/>
  <c r="P1474" i="6"/>
  <c r="O1474" i="6"/>
  <c r="S1473" i="6"/>
  <c r="Q1473" i="6"/>
  <c r="P1473" i="6"/>
  <c r="O1473" i="6"/>
  <c r="S1472" i="6"/>
  <c r="Q1472" i="6"/>
  <c r="P1472" i="6"/>
  <c r="O1472" i="6"/>
  <c r="S1471" i="6"/>
  <c r="Q1471" i="6"/>
  <c r="P1471" i="6"/>
  <c r="O1471" i="6"/>
  <c r="S1470" i="6"/>
  <c r="Q1470" i="6"/>
  <c r="P1470" i="6"/>
  <c r="O1470" i="6"/>
  <c r="S1469" i="6"/>
  <c r="Q1469" i="6"/>
  <c r="P1469" i="6"/>
  <c r="O1469" i="6"/>
  <c r="S1468" i="6"/>
  <c r="Q1468" i="6"/>
  <c r="P1468" i="6"/>
  <c r="O1468" i="6"/>
  <c r="S1467" i="6"/>
  <c r="Q1467" i="6"/>
  <c r="P1467" i="6"/>
  <c r="O1467" i="6"/>
  <c r="S1466" i="6"/>
  <c r="Q1466" i="6"/>
  <c r="P1466" i="6"/>
  <c r="O1466" i="6"/>
  <c r="S1465" i="6"/>
  <c r="Q1465" i="6"/>
  <c r="P1465" i="6"/>
  <c r="O1465" i="6"/>
  <c r="S1464" i="6"/>
  <c r="Q1464" i="6"/>
  <c r="P1464" i="6"/>
  <c r="O1464" i="6"/>
  <c r="S1463" i="6"/>
  <c r="Q1463" i="6"/>
  <c r="P1463" i="6"/>
  <c r="O1463" i="6"/>
  <c r="S1462" i="6"/>
  <c r="Q1462" i="6"/>
  <c r="P1462" i="6"/>
  <c r="O1462" i="6"/>
  <c r="S1461" i="6"/>
  <c r="Q1461" i="6"/>
  <c r="P1461" i="6"/>
  <c r="O1461" i="6"/>
  <c r="S1460" i="6"/>
  <c r="Q1460" i="6"/>
  <c r="P1460" i="6"/>
  <c r="O1460" i="6"/>
  <c r="S1459" i="6"/>
  <c r="Q1459" i="6"/>
  <c r="P1459" i="6"/>
  <c r="O1459" i="6"/>
  <c r="S1458" i="6"/>
  <c r="Q1458" i="6"/>
  <c r="P1458" i="6"/>
  <c r="O1458" i="6"/>
  <c r="S1457" i="6"/>
  <c r="Q1457" i="6"/>
  <c r="P1457" i="6"/>
  <c r="O1457" i="6"/>
  <c r="S1456" i="6"/>
  <c r="Q1456" i="6"/>
  <c r="P1456" i="6"/>
  <c r="O1456" i="6"/>
  <c r="S1455" i="6"/>
  <c r="Q1455" i="6"/>
  <c r="P1455" i="6"/>
  <c r="O1455" i="6"/>
  <c r="S1454" i="6"/>
  <c r="Q1454" i="6"/>
  <c r="P1454" i="6"/>
  <c r="O1454" i="6"/>
  <c r="S1453" i="6"/>
  <c r="Q1453" i="6"/>
  <c r="P1453" i="6"/>
  <c r="O1453" i="6"/>
  <c r="S1452" i="6"/>
  <c r="Q1452" i="6"/>
  <c r="P1452" i="6"/>
  <c r="O1452" i="6"/>
  <c r="S1451" i="6"/>
  <c r="Q1451" i="6"/>
  <c r="P1451" i="6"/>
  <c r="O1451" i="6"/>
  <c r="S1450" i="6"/>
  <c r="Q1450" i="6"/>
  <c r="P1450" i="6"/>
  <c r="O1450" i="6"/>
  <c r="S1449" i="6"/>
  <c r="Q1449" i="6"/>
  <c r="P1449" i="6"/>
  <c r="O1449" i="6"/>
  <c r="S1448" i="6"/>
  <c r="Q1448" i="6"/>
  <c r="P1448" i="6"/>
  <c r="O1448" i="6"/>
  <c r="S1447" i="6"/>
  <c r="Q1447" i="6"/>
  <c r="P1447" i="6"/>
  <c r="O1447" i="6"/>
  <c r="S1446" i="6"/>
  <c r="Q1446" i="6"/>
  <c r="P1446" i="6"/>
  <c r="O1446" i="6"/>
  <c r="S1445" i="6"/>
  <c r="Q1445" i="6"/>
  <c r="P1445" i="6"/>
  <c r="O1445" i="6"/>
  <c r="S1444" i="6"/>
  <c r="Q1444" i="6"/>
  <c r="P1444" i="6"/>
  <c r="O1444" i="6"/>
  <c r="S1443" i="6"/>
  <c r="Q1443" i="6"/>
  <c r="P1443" i="6"/>
  <c r="O1443" i="6"/>
  <c r="S1442" i="6"/>
  <c r="Q1442" i="6"/>
  <c r="P1442" i="6"/>
  <c r="O1442" i="6"/>
  <c r="S1441" i="6"/>
  <c r="Q1441" i="6"/>
  <c r="P1441" i="6"/>
  <c r="O1441" i="6"/>
  <c r="S1440" i="6"/>
  <c r="Q1440" i="6"/>
  <c r="P1440" i="6"/>
  <c r="O1440" i="6"/>
  <c r="S1439" i="6"/>
  <c r="Q1439" i="6"/>
  <c r="P1439" i="6"/>
  <c r="O1439" i="6"/>
  <c r="S1438" i="6"/>
  <c r="Q1438" i="6"/>
  <c r="P1438" i="6"/>
  <c r="O1438" i="6"/>
  <c r="S1437" i="6"/>
  <c r="Q1437" i="6"/>
  <c r="P1437" i="6"/>
  <c r="O1437" i="6"/>
  <c r="S1436" i="6"/>
  <c r="Q1436" i="6"/>
  <c r="P1436" i="6"/>
  <c r="O1436" i="6"/>
  <c r="S1435" i="6"/>
  <c r="Q1435" i="6"/>
  <c r="P1435" i="6"/>
  <c r="O1435" i="6"/>
  <c r="S1434" i="6"/>
  <c r="Q1434" i="6"/>
  <c r="P1434" i="6"/>
  <c r="O1434" i="6"/>
  <c r="S1433" i="6"/>
  <c r="Q1433" i="6"/>
  <c r="P1433" i="6"/>
  <c r="O1433" i="6"/>
  <c r="S1432" i="6"/>
  <c r="Q1432" i="6"/>
  <c r="P1432" i="6"/>
  <c r="O1432" i="6"/>
  <c r="S1431" i="6"/>
  <c r="Q1431" i="6"/>
  <c r="P1431" i="6"/>
  <c r="O1431" i="6"/>
  <c r="S1430" i="6"/>
  <c r="Q1430" i="6"/>
  <c r="P1430" i="6"/>
  <c r="O1430" i="6"/>
  <c r="S1429" i="6"/>
  <c r="Q1429" i="6"/>
  <c r="P1429" i="6"/>
  <c r="O1429" i="6"/>
  <c r="S1428" i="6"/>
  <c r="Q1428" i="6"/>
  <c r="P1428" i="6"/>
  <c r="O1428" i="6"/>
  <c r="S1427" i="6"/>
  <c r="Q1427" i="6"/>
  <c r="P1427" i="6"/>
  <c r="O1427" i="6"/>
  <c r="S1426" i="6"/>
  <c r="Q1426" i="6"/>
  <c r="P1426" i="6"/>
  <c r="O1426" i="6"/>
  <c r="S1425" i="6"/>
  <c r="Q1425" i="6"/>
  <c r="P1425" i="6"/>
  <c r="O1425" i="6"/>
  <c r="S1424" i="6"/>
  <c r="Q1424" i="6"/>
  <c r="P1424" i="6"/>
  <c r="O1424" i="6"/>
  <c r="S1423" i="6"/>
  <c r="Q1423" i="6"/>
  <c r="P1423" i="6"/>
  <c r="O1423" i="6"/>
  <c r="S1422" i="6"/>
  <c r="Q1422" i="6"/>
  <c r="P1422" i="6"/>
  <c r="O1422" i="6"/>
  <c r="S1421" i="6"/>
  <c r="Q1421" i="6"/>
  <c r="P1421" i="6"/>
  <c r="O1421" i="6"/>
  <c r="S1420" i="6"/>
  <c r="Q1420" i="6"/>
  <c r="P1420" i="6"/>
  <c r="O1420" i="6"/>
  <c r="S1419" i="6"/>
  <c r="Q1419" i="6"/>
  <c r="P1419" i="6"/>
  <c r="O1419" i="6"/>
  <c r="S1418" i="6"/>
  <c r="Q1418" i="6"/>
  <c r="P1418" i="6"/>
  <c r="O1418" i="6"/>
  <c r="S1417" i="6"/>
  <c r="Q1417" i="6"/>
  <c r="P1417" i="6"/>
  <c r="O1417" i="6"/>
  <c r="S1416" i="6"/>
  <c r="Q1416" i="6"/>
  <c r="P1416" i="6"/>
  <c r="O1416" i="6"/>
  <c r="S1415" i="6"/>
  <c r="Q1415" i="6"/>
  <c r="P1415" i="6"/>
  <c r="O1415" i="6"/>
  <c r="S1414" i="6"/>
  <c r="Q1414" i="6"/>
  <c r="P1414" i="6"/>
  <c r="O1414" i="6"/>
  <c r="S1413" i="6"/>
  <c r="Q1413" i="6"/>
  <c r="P1413" i="6"/>
  <c r="O1413" i="6"/>
  <c r="S1412" i="6"/>
  <c r="Q1412" i="6"/>
  <c r="P1412" i="6"/>
  <c r="O1412" i="6"/>
  <c r="S1411" i="6"/>
  <c r="Q1411" i="6"/>
  <c r="P1411" i="6"/>
  <c r="O1411" i="6"/>
  <c r="S1410" i="6"/>
  <c r="Q1410" i="6"/>
  <c r="P1410" i="6"/>
  <c r="O1410" i="6"/>
  <c r="S1409" i="6"/>
  <c r="Q1409" i="6"/>
  <c r="P1409" i="6"/>
  <c r="O1409" i="6"/>
  <c r="S1408" i="6"/>
  <c r="Q1408" i="6"/>
  <c r="P1408" i="6"/>
  <c r="O1408" i="6"/>
  <c r="S1407" i="6"/>
  <c r="Q1407" i="6"/>
  <c r="P1407" i="6"/>
  <c r="O1407" i="6"/>
  <c r="S1406" i="6"/>
  <c r="Q1406" i="6"/>
  <c r="P1406" i="6"/>
  <c r="O1406" i="6"/>
  <c r="S1405" i="6"/>
  <c r="Q1405" i="6"/>
  <c r="P1405" i="6"/>
  <c r="O1405" i="6"/>
  <c r="S1404" i="6"/>
  <c r="Q1404" i="6"/>
  <c r="P1404" i="6"/>
  <c r="O1404" i="6"/>
  <c r="S1403" i="6"/>
  <c r="Q1403" i="6"/>
  <c r="P1403" i="6"/>
  <c r="O1403" i="6"/>
  <c r="S1402" i="6"/>
  <c r="Q1402" i="6"/>
  <c r="P1402" i="6"/>
  <c r="O1402" i="6"/>
  <c r="S1401" i="6"/>
  <c r="Q1401" i="6"/>
  <c r="P1401" i="6"/>
  <c r="O1401" i="6"/>
  <c r="S1400" i="6"/>
  <c r="Q1400" i="6"/>
  <c r="P1400" i="6"/>
  <c r="O1400" i="6"/>
  <c r="S1399" i="6"/>
  <c r="Q1399" i="6"/>
  <c r="P1399" i="6"/>
  <c r="O1399" i="6"/>
  <c r="S1398" i="6"/>
  <c r="Q1398" i="6"/>
  <c r="P1398" i="6"/>
  <c r="O1398" i="6"/>
  <c r="S1397" i="6"/>
  <c r="Q1397" i="6"/>
  <c r="P1397" i="6"/>
  <c r="O1397" i="6"/>
  <c r="S1396" i="6"/>
  <c r="Q1396" i="6"/>
  <c r="P1396" i="6"/>
  <c r="O1396" i="6"/>
  <c r="S1395" i="6"/>
  <c r="Q1395" i="6"/>
  <c r="P1395" i="6"/>
  <c r="O1395" i="6"/>
  <c r="S1394" i="6"/>
  <c r="Q1394" i="6"/>
  <c r="P1394" i="6"/>
  <c r="O1394" i="6"/>
  <c r="S1393" i="6"/>
  <c r="Q1393" i="6"/>
  <c r="P1393" i="6"/>
  <c r="O1393" i="6"/>
  <c r="S1392" i="6"/>
  <c r="Q1392" i="6"/>
  <c r="P1392" i="6"/>
  <c r="O1392" i="6"/>
  <c r="S1391" i="6"/>
  <c r="Q1391" i="6"/>
  <c r="P1391" i="6"/>
  <c r="O1391" i="6"/>
  <c r="S1390" i="6"/>
  <c r="Q1390" i="6"/>
  <c r="P1390" i="6"/>
  <c r="O1390" i="6"/>
  <c r="S1389" i="6"/>
  <c r="Q1389" i="6"/>
  <c r="P1389" i="6"/>
  <c r="O1389" i="6"/>
  <c r="S1388" i="6"/>
  <c r="Q1388" i="6"/>
  <c r="P1388" i="6"/>
  <c r="O1388" i="6"/>
  <c r="S1387" i="6"/>
  <c r="Q1387" i="6"/>
  <c r="P1387" i="6"/>
  <c r="O1387" i="6"/>
  <c r="S1386" i="6"/>
  <c r="Q1386" i="6"/>
  <c r="P1386" i="6"/>
  <c r="O1386" i="6"/>
  <c r="S1385" i="6"/>
  <c r="Q1385" i="6"/>
  <c r="P1385" i="6"/>
  <c r="O1385" i="6"/>
  <c r="S1384" i="6"/>
  <c r="Q1384" i="6"/>
  <c r="P1384" i="6"/>
  <c r="O1384" i="6"/>
  <c r="S1383" i="6"/>
  <c r="Q1383" i="6"/>
  <c r="P1383" i="6"/>
  <c r="O1383" i="6"/>
  <c r="S1382" i="6"/>
  <c r="Q1382" i="6"/>
  <c r="P1382" i="6"/>
  <c r="O1382" i="6"/>
  <c r="S1381" i="6"/>
  <c r="Q1381" i="6"/>
  <c r="P1381" i="6"/>
  <c r="O1381" i="6"/>
  <c r="S1380" i="6"/>
  <c r="Q1380" i="6"/>
  <c r="P1380" i="6"/>
  <c r="O1380" i="6"/>
  <c r="S1379" i="6"/>
  <c r="Q1379" i="6"/>
  <c r="P1379" i="6"/>
  <c r="O1379" i="6"/>
  <c r="S1378" i="6"/>
  <c r="Q1378" i="6"/>
  <c r="P1378" i="6"/>
  <c r="O1378" i="6"/>
  <c r="S1377" i="6"/>
  <c r="Q1377" i="6"/>
  <c r="P1377" i="6"/>
  <c r="O1377" i="6"/>
  <c r="S1376" i="6"/>
  <c r="Q1376" i="6"/>
  <c r="P1376" i="6"/>
  <c r="O1376" i="6"/>
  <c r="S1375" i="6"/>
  <c r="Q1375" i="6"/>
  <c r="P1375" i="6"/>
  <c r="O1375" i="6"/>
  <c r="S1374" i="6"/>
  <c r="Q1374" i="6"/>
  <c r="P1374" i="6"/>
  <c r="O1374" i="6"/>
  <c r="S1373" i="6"/>
  <c r="Q1373" i="6"/>
  <c r="P1373" i="6"/>
  <c r="O1373" i="6"/>
  <c r="S1372" i="6"/>
  <c r="Q1372" i="6"/>
  <c r="P1372" i="6"/>
  <c r="O1372" i="6"/>
  <c r="S1371" i="6"/>
  <c r="Q1371" i="6"/>
  <c r="P1371" i="6"/>
  <c r="O1371" i="6"/>
  <c r="S1370" i="6"/>
  <c r="Q1370" i="6"/>
  <c r="P1370" i="6"/>
  <c r="O1370" i="6"/>
  <c r="S1369" i="6"/>
  <c r="Q1369" i="6"/>
  <c r="P1369" i="6"/>
  <c r="O1369" i="6"/>
  <c r="S1368" i="6"/>
  <c r="Q1368" i="6"/>
  <c r="P1368" i="6"/>
  <c r="O1368" i="6"/>
  <c r="S1367" i="6"/>
  <c r="Q1367" i="6"/>
  <c r="P1367" i="6"/>
  <c r="O1367" i="6"/>
  <c r="S1366" i="6"/>
  <c r="Q1366" i="6"/>
  <c r="P1366" i="6"/>
  <c r="O1366" i="6"/>
  <c r="S1365" i="6"/>
  <c r="Q1365" i="6"/>
  <c r="P1365" i="6"/>
  <c r="O1365" i="6"/>
  <c r="S1364" i="6"/>
  <c r="Q1364" i="6"/>
  <c r="P1364" i="6"/>
  <c r="O1364" i="6"/>
  <c r="S1363" i="6"/>
  <c r="Q1363" i="6"/>
  <c r="P1363" i="6"/>
  <c r="O1363" i="6"/>
  <c r="S1362" i="6"/>
  <c r="Q1362" i="6"/>
  <c r="P1362" i="6"/>
  <c r="O1362" i="6"/>
  <c r="S1361" i="6"/>
  <c r="Q1361" i="6"/>
  <c r="P1361" i="6"/>
  <c r="O1361" i="6"/>
  <c r="S1360" i="6"/>
  <c r="Q1360" i="6"/>
  <c r="P1360" i="6"/>
  <c r="O1360" i="6"/>
  <c r="S1359" i="6"/>
  <c r="Q1359" i="6"/>
  <c r="P1359" i="6"/>
  <c r="O1359" i="6"/>
  <c r="S1358" i="6"/>
  <c r="Q1358" i="6"/>
  <c r="P1358" i="6"/>
  <c r="O1358" i="6"/>
  <c r="S1357" i="6"/>
  <c r="Q1357" i="6"/>
  <c r="P1357" i="6"/>
  <c r="O1357" i="6"/>
  <c r="S1356" i="6"/>
  <c r="Q1356" i="6"/>
  <c r="P1356" i="6"/>
  <c r="O1356" i="6"/>
  <c r="S1355" i="6"/>
  <c r="Q1355" i="6"/>
  <c r="P1355" i="6"/>
  <c r="O1355" i="6"/>
  <c r="S1354" i="6"/>
  <c r="Q1354" i="6"/>
  <c r="P1354" i="6"/>
  <c r="O1354" i="6"/>
  <c r="S1353" i="6"/>
  <c r="Q1353" i="6"/>
  <c r="P1353" i="6"/>
  <c r="O1353" i="6"/>
  <c r="S1352" i="6"/>
  <c r="Q1352" i="6"/>
  <c r="P1352" i="6"/>
  <c r="O1352" i="6"/>
  <c r="S1351" i="6"/>
  <c r="Q1351" i="6"/>
  <c r="P1351" i="6"/>
  <c r="O1351" i="6"/>
  <c r="S1350" i="6"/>
  <c r="Q1350" i="6"/>
  <c r="P1350" i="6"/>
  <c r="O1350" i="6"/>
  <c r="S1349" i="6"/>
  <c r="Q1349" i="6"/>
  <c r="P1349" i="6"/>
  <c r="O1349" i="6"/>
  <c r="S1348" i="6"/>
  <c r="Q1348" i="6"/>
  <c r="P1348" i="6"/>
  <c r="O1348" i="6"/>
  <c r="S1347" i="6"/>
  <c r="Q1347" i="6"/>
  <c r="P1347" i="6"/>
  <c r="O1347" i="6"/>
  <c r="S1346" i="6"/>
  <c r="Q1346" i="6"/>
  <c r="P1346" i="6"/>
  <c r="O1346" i="6"/>
  <c r="S1345" i="6"/>
  <c r="Q1345" i="6"/>
  <c r="P1345" i="6"/>
  <c r="O1345" i="6"/>
  <c r="S1344" i="6"/>
  <c r="Q1344" i="6"/>
  <c r="P1344" i="6"/>
  <c r="O1344" i="6"/>
  <c r="S1343" i="6"/>
  <c r="Q1343" i="6"/>
  <c r="P1343" i="6"/>
  <c r="O1343" i="6"/>
  <c r="S1342" i="6"/>
  <c r="Q1342" i="6"/>
  <c r="P1342" i="6"/>
  <c r="O1342" i="6"/>
  <c r="S1341" i="6"/>
  <c r="Q1341" i="6"/>
  <c r="P1341" i="6"/>
  <c r="O1341" i="6"/>
  <c r="S1340" i="6"/>
  <c r="Q1340" i="6"/>
  <c r="P1340" i="6"/>
  <c r="O1340" i="6"/>
  <c r="S1339" i="6"/>
  <c r="Q1339" i="6"/>
  <c r="P1339" i="6"/>
  <c r="O1339" i="6"/>
  <c r="S1338" i="6"/>
  <c r="Q1338" i="6"/>
  <c r="P1338" i="6"/>
  <c r="O1338" i="6"/>
  <c r="S1337" i="6"/>
  <c r="Q1337" i="6"/>
  <c r="P1337" i="6"/>
  <c r="O1337" i="6"/>
  <c r="S1336" i="6"/>
  <c r="Q1336" i="6"/>
  <c r="P1336" i="6"/>
  <c r="O1336" i="6"/>
  <c r="S1335" i="6"/>
  <c r="Q1335" i="6"/>
  <c r="P1335" i="6"/>
  <c r="O1335" i="6"/>
  <c r="S1334" i="6"/>
  <c r="Q1334" i="6"/>
  <c r="P1334" i="6"/>
  <c r="O1334" i="6"/>
  <c r="S1333" i="6"/>
  <c r="Q1333" i="6"/>
  <c r="P1333" i="6"/>
  <c r="O1333" i="6"/>
  <c r="S1332" i="6"/>
  <c r="Q1332" i="6"/>
  <c r="P1332" i="6"/>
  <c r="O1332" i="6"/>
  <c r="S1331" i="6"/>
  <c r="Q1331" i="6"/>
  <c r="P1331" i="6"/>
  <c r="O1331" i="6"/>
  <c r="S1330" i="6"/>
  <c r="Q1330" i="6"/>
  <c r="P1330" i="6"/>
  <c r="O1330" i="6"/>
  <c r="S1329" i="6"/>
  <c r="Q1329" i="6"/>
  <c r="P1329" i="6"/>
  <c r="O1329" i="6"/>
  <c r="S1328" i="6"/>
  <c r="Q1328" i="6"/>
  <c r="P1328" i="6"/>
  <c r="O1328" i="6"/>
  <c r="S1327" i="6"/>
  <c r="Q1327" i="6"/>
  <c r="P1327" i="6"/>
  <c r="O1327" i="6"/>
  <c r="S1326" i="6"/>
  <c r="Q1326" i="6"/>
  <c r="P1326" i="6"/>
  <c r="O1326" i="6"/>
  <c r="S1325" i="6"/>
  <c r="Q1325" i="6"/>
  <c r="P1325" i="6"/>
  <c r="O1325" i="6"/>
  <c r="S1324" i="6"/>
  <c r="Q1324" i="6"/>
  <c r="P1324" i="6"/>
  <c r="O1324" i="6"/>
  <c r="S1323" i="6"/>
  <c r="Q1323" i="6"/>
  <c r="P1323" i="6"/>
  <c r="O1323" i="6"/>
  <c r="S1322" i="6"/>
  <c r="Q1322" i="6"/>
  <c r="P1322" i="6"/>
  <c r="O1322" i="6"/>
  <c r="S1321" i="6"/>
  <c r="Q1321" i="6"/>
  <c r="P1321" i="6"/>
  <c r="O1321" i="6"/>
  <c r="S1320" i="6"/>
  <c r="Q1320" i="6"/>
  <c r="P1320" i="6"/>
  <c r="O1320" i="6"/>
  <c r="S1319" i="6"/>
  <c r="Q1319" i="6"/>
  <c r="P1319" i="6"/>
  <c r="O1319" i="6"/>
  <c r="S1318" i="6"/>
  <c r="Q1318" i="6"/>
  <c r="P1318" i="6"/>
  <c r="O1318" i="6"/>
  <c r="S1317" i="6"/>
  <c r="Q1317" i="6"/>
  <c r="P1317" i="6"/>
  <c r="O1317" i="6"/>
  <c r="S1316" i="6"/>
  <c r="Q1316" i="6"/>
  <c r="P1316" i="6"/>
  <c r="O1316" i="6"/>
  <c r="S1315" i="6"/>
  <c r="Q1315" i="6"/>
  <c r="P1315" i="6"/>
  <c r="O1315" i="6"/>
  <c r="S1314" i="6"/>
  <c r="Q1314" i="6"/>
  <c r="P1314" i="6"/>
  <c r="O1314" i="6"/>
  <c r="S1313" i="6"/>
  <c r="Q1313" i="6"/>
  <c r="P1313" i="6"/>
  <c r="O1313" i="6"/>
  <c r="S1312" i="6"/>
  <c r="Q1312" i="6"/>
  <c r="P1312" i="6"/>
  <c r="O1312" i="6"/>
  <c r="S1311" i="6"/>
  <c r="Q1311" i="6"/>
  <c r="P1311" i="6"/>
  <c r="O1311" i="6"/>
  <c r="S1310" i="6"/>
  <c r="Q1310" i="6"/>
  <c r="P1310" i="6"/>
  <c r="O1310" i="6"/>
  <c r="S1309" i="6"/>
  <c r="Q1309" i="6"/>
  <c r="P1309" i="6"/>
  <c r="O1309" i="6"/>
  <c r="S1308" i="6"/>
  <c r="Q1308" i="6"/>
  <c r="P1308" i="6"/>
  <c r="O1308" i="6"/>
  <c r="S1307" i="6"/>
  <c r="Q1307" i="6"/>
  <c r="P1307" i="6"/>
  <c r="O1307" i="6"/>
  <c r="S1306" i="6"/>
  <c r="Q1306" i="6"/>
  <c r="P1306" i="6"/>
  <c r="O1306" i="6"/>
  <c r="S1305" i="6"/>
  <c r="Q1305" i="6"/>
  <c r="P1305" i="6"/>
  <c r="O1305" i="6"/>
  <c r="S1304" i="6"/>
  <c r="Q1304" i="6"/>
  <c r="P1304" i="6"/>
  <c r="O1304" i="6"/>
  <c r="S1303" i="6"/>
  <c r="Q1303" i="6"/>
  <c r="P1303" i="6"/>
  <c r="O1303" i="6"/>
  <c r="S1302" i="6"/>
  <c r="Q1302" i="6"/>
  <c r="P1302" i="6"/>
  <c r="O1302" i="6"/>
  <c r="S1301" i="6"/>
  <c r="Q1301" i="6"/>
  <c r="P1301" i="6"/>
  <c r="O1301" i="6"/>
  <c r="S1300" i="6"/>
  <c r="Q1300" i="6"/>
  <c r="P1300" i="6"/>
  <c r="O1300" i="6"/>
  <c r="S1299" i="6"/>
  <c r="Q1299" i="6"/>
  <c r="P1299" i="6"/>
  <c r="O1299" i="6"/>
  <c r="S1298" i="6"/>
  <c r="Q1298" i="6"/>
  <c r="P1298" i="6"/>
  <c r="O1298" i="6"/>
  <c r="S1297" i="6"/>
  <c r="Q1297" i="6"/>
  <c r="P1297" i="6"/>
  <c r="O1297" i="6"/>
  <c r="S1296" i="6"/>
  <c r="Q1296" i="6"/>
  <c r="P1296" i="6"/>
  <c r="O1296" i="6"/>
  <c r="S1295" i="6"/>
  <c r="Q1295" i="6"/>
  <c r="P1295" i="6"/>
  <c r="O1295" i="6"/>
  <c r="S1294" i="6"/>
  <c r="Q1294" i="6"/>
  <c r="P1294" i="6"/>
  <c r="O1294" i="6"/>
  <c r="S1293" i="6"/>
  <c r="Q1293" i="6"/>
  <c r="P1293" i="6"/>
  <c r="O1293" i="6"/>
  <c r="S1292" i="6"/>
  <c r="Q1292" i="6"/>
  <c r="P1292" i="6"/>
  <c r="O1292" i="6"/>
  <c r="S1291" i="6"/>
  <c r="Q1291" i="6"/>
  <c r="P1291" i="6"/>
  <c r="O1291" i="6"/>
  <c r="S1290" i="6"/>
  <c r="Q1290" i="6"/>
  <c r="P1290" i="6"/>
  <c r="O1290" i="6"/>
  <c r="S1289" i="6"/>
  <c r="Q1289" i="6"/>
  <c r="P1289" i="6"/>
  <c r="O1289" i="6"/>
  <c r="S1288" i="6"/>
  <c r="Q1288" i="6"/>
  <c r="P1288" i="6"/>
  <c r="O1288" i="6"/>
  <c r="S1287" i="6"/>
  <c r="Q1287" i="6"/>
  <c r="P1287" i="6"/>
  <c r="O1287" i="6"/>
  <c r="S1286" i="6"/>
  <c r="Q1286" i="6"/>
  <c r="P1286" i="6"/>
  <c r="O1286" i="6"/>
  <c r="S1285" i="6"/>
  <c r="Q1285" i="6"/>
  <c r="P1285" i="6"/>
  <c r="O1285" i="6"/>
  <c r="S1284" i="6"/>
  <c r="Q1284" i="6"/>
  <c r="P1284" i="6"/>
  <c r="O1284" i="6"/>
  <c r="S1283" i="6"/>
  <c r="Q1283" i="6"/>
  <c r="P1283" i="6"/>
  <c r="O1283" i="6"/>
  <c r="S1282" i="6"/>
  <c r="Q1282" i="6"/>
  <c r="P1282" i="6"/>
  <c r="O1282" i="6"/>
  <c r="S1281" i="6"/>
  <c r="Q1281" i="6"/>
  <c r="P1281" i="6"/>
  <c r="O1281" i="6"/>
  <c r="S1280" i="6"/>
  <c r="Q1280" i="6"/>
  <c r="P1280" i="6"/>
  <c r="O1280" i="6"/>
  <c r="S1279" i="6"/>
  <c r="Q1279" i="6"/>
  <c r="P1279" i="6"/>
  <c r="O1279" i="6"/>
  <c r="S1278" i="6"/>
  <c r="Q1278" i="6"/>
  <c r="P1278" i="6"/>
  <c r="O1278" i="6"/>
  <c r="S1277" i="6"/>
  <c r="Q1277" i="6"/>
  <c r="P1277" i="6"/>
  <c r="O1277" i="6"/>
  <c r="S1276" i="6"/>
  <c r="Q1276" i="6"/>
  <c r="P1276" i="6"/>
  <c r="O1276" i="6"/>
  <c r="S1275" i="6"/>
  <c r="Q1275" i="6"/>
  <c r="P1275" i="6"/>
  <c r="O1275" i="6"/>
  <c r="S1274" i="6"/>
  <c r="Q1274" i="6"/>
  <c r="P1274" i="6"/>
  <c r="O1274" i="6"/>
  <c r="S1273" i="6"/>
  <c r="Q1273" i="6"/>
  <c r="P1273" i="6"/>
  <c r="O1273" i="6"/>
  <c r="S1272" i="6"/>
  <c r="Q1272" i="6"/>
  <c r="P1272" i="6"/>
  <c r="O1272" i="6"/>
  <c r="S1271" i="6"/>
  <c r="Q1271" i="6"/>
  <c r="P1271" i="6"/>
  <c r="O1271" i="6"/>
  <c r="S1270" i="6"/>
  <c r="Q1270" i="6"/>
  <c r="P1270" i="6"/>
  <c r="O1270" i="6"/>
  <c r="S1269" i="6"/>
  <c r="Q1269" i="6"/>
  <c r="P1269" i="6"/>
  <c r="O1269" i="6"/>
  <c r="S1268" i="6"/>
  <c r="Q1268" i="6"/>
  <c r="P1268" i="6"/>
  <c r="O1268" i="6"/>
  <c r="S1267" i="6"/>
  <c r="Q1267" i="6"/>
  <c r="P1267" i="6"/>
  <c r="O1267" i="6"/>
  <c r="S1266" i="6"/>
  <c r="Q1266" i="6"/>
  <c r="P1266" i="6"/>
  <c r="O1266" i="6"/>
  <c r="S1265" i="6"/>
  <c r="Q1265" i="6"/>
  <c r="P1265" i="6"/>
  <c r="O1265" i="6"/>
  <c r="S1264" i="6"/>
  <c r="Q1264" i="6"/>
  <c r="P1264" i="6"/>
  <c r="O1264" i="6"/>
  <c r="S1263" i="6"/>
  <c r="Q1263" i="6"/>
  <c r="P1263" i="6"/>
  <c r="O1263" i="6"/>
  <c r="S1262" i="6"/>
  <c r="Q1262" i="6"/>
  <c r="P1262" i="6"/>
  <c r="O1262" i="6"/>
  <c r="S1261" i="6"/>
  <c r="Q1261" i="6"/>
  <c r="P1261" i="6"/>
  <c r="O1261" i="6"/>
  <c r="S1260" i="6"/>
  <c r="Q1260" i="6"/>
  <c r="P1260" i="6"/>
  <c r="O1260" i="6"/>
  <c r="S1259" i="6"/>
  <c r="Q1259" i="6"/>
  <c r="P1259" i="6"/>
  <c r="O1259" i="6"/>
  <c r="S1258" i="6"/>
  <c r="Q1258" i="6"/>
  <c r="P1258" i="6"/>
  <c r="O1258" i="6"/>
  <c r="S1257" i="6"/>
  <c r="Q1257" i="6"/>
  <c r="P1257" i="6"/>
  <c r="O1257" i="6"/>
  <c r="S1256" i="6"/>
  <c r="Q1256" i="6"/>
  <c r="P1256" i="6"/>
  <c r="O1256" i="6"/>
  <c r="S1255" i="6"/>
  <c r="Q1255" i="6"/>
  <c r="P1255" i="6"/>
  <c r="O1255" i="6"/>
  <c r="S1254" i="6"/>
  <c r="Q1254" i="6"/>
  <c r="P1254" i="6"/>
  <c r="O1254" i="6"/>
  <c r="S1253" i="6"/>
  <c r="Q1253" i="6"/>
  <c r="P1253" i="6"/>
  <c r="O1253" i="6"/>
  <c r="S1252" i="6"/>
  <c r="Q1252" i="6"/>
  <c r="P1252" i="6"/>
  <c r="O1252" i="6"/>
  <c r="S1251" i="6"/>
  <c r="Q1251" i="6"/>
  <c r="P1251" i="6"/>
  <c r="O1251" i="6"/>
  <c r="S1250" i="6"/>
  <c r="Q1250" i="6"/>
  <c r="P1250" i="6"/>
  <c r="O1250" i="6"/>
  <c r="S1249" i="6"/>
  <c r="Q1249" i="6"/>
  <c r="P1249" i="6"/>
  <c r="O1249" i="6"/>
  <c r="S1248" i="6"/>
  <c r="Q1248" i="6"/>
  <c r="P1248" i="6"/>
  <c r="O1248" i="6"/>
  <c r="S1247" i="6"/>
  <c r="Q1247" i="6"/>
  <c r="P1247" i="6"/>
  <c r="O1247" i="6"/>
  <c r="S1246" i="6"/>
  <c r="Q1246" i="6"/>
  <c r="P1246" i="6"/>
  <c r="O1246" i="6"/>
  <c r="S1245" i="6"/>
  <c r="Q1245" i="6"/>
  <c r="P1245" i="6"/>
  <c r="O1245" i="6"/>
  <c r="S1244" i="6"/>
  <c r="Q1244" i="6"/>
  <c r="P1244" i="6"/>
  <c r="O1244" i="6"/>
  <c r="S1243" i="6"/>
  <c r="Q1243" i="6"/>
  <c r="P1243" i="6"/>
  <c r="O1243" i="6"/>
  <c r="S1242" i="6"/>
  <c r="Q1242" i="6"/>
  <c r="P1242" i="6"/>
  <c r="O1242" i="6"/>
  <c r="S1241" i="6"/>
  <c r="Q1241" i="6"/>
  <c r="P1241" i="6"/>
  <c r="O1241" i="6"/>
  <c r="S1240" i="6"/>
  <c r="Q1240" i="6"/>
  <c r="P1240" i="6"/>
  <c r="O1240" i="6"/>
  <c r="S1239" i="6"/>
  <c r="Q1239" i="6"/>
  <c r="P1239" i="6"/>
  <c r="O1239" i="6"/>
  <c r="S1238" i="6"/>
  <c r="Q1238" i="6"/>
  <c r="P1238" i="6"/>
  <c r="O1238" i="6"/>
  <c r="S1237" i="6"/>
  <c r="Q1237" i="6"/>
  <c r="P1237" i="6"/>
  <c r="O1237" i="6"/>
  <c r="S1236" i="6"/>
  <c r="Q1236" i="6"/>
  <c r="P1236" i="6"/>
  <c r="O1236" i="6"/>
  <c r="S1235" i="6"/>
  <c r="Q1235" i="6"/>
  <c r="P1235" i="6"/>
  <c r="O1235" i="6"/>
  <c r="S1234" i="6"/>
  <c r="Q1234" i="6"/>
  <c r="P1234" i="6"/>
  <c r="O1234" i="6"/>
  <c r="S1233" i="6"/>
  <c r="Q1233" i="6"/>
  <c r="P1233" i="6"/>
  <c r="O1233" i="6"/>
  <c r="S1232" i="6"/>
  <c r="Q1232" i="6"/>
  <c r="P1232" i="6"/>
  <c r="O1232" i="6"/>
  <c r="S1231" i="6"/>
  <c r="Q1231" i="6"/>
  <c r="P1231" i="6"/>
  <c r="O1231" i="6"/>
  <c r="S1230" i="6"/>
  <c r="Q1230" i="6"/>
  <c r="P1230" i="6"/>
  <c r="O1230" i="6"/>
  <c r="S1229" i="6"/>
  <c r="Q1229" i="6"/>
  <c r="P1229" i="6"/>
  <c r="O1229" i="6"/>
  <c r="S1228" i="6"/>
  <c r="Q1228" i="6"/>
  <c r="P1228" i="6"/>
  <c r="O1228" i="6"/>
  <c r="S1227" i="6"/>
  <c r="Q1227" i="6"/>
  <c r="P1227" i="6"/>
  <c r="O1227" i="6"/>
  <c r="S1226" i="6"/>
  <c r="Q1226" i="6"/>
  <c r="P1226" i="6"/>
  <c r="O1226" i="6"/>
  <c r="S1225" i="6"/>
  <c r="Q1225" i="6"/>
  <c r="P1225" i="6"/>
  <c r="O1225" i="6"/>
  <c r="S1224" i="6"/>
  <c r="Q1224" i="6"/>
  <c r="P1224" i="6"/>
  <c r="O1224" i="6"/>
  <c r="S1223" i="6"/>
  <c r="Q1223" i="6"/>
  <c r="P1223" i="6"/>
  <c r="O1223" i="6"/>
  <c r="S1222" i="6"/>
  <c r="Q1222" i="6"/>
  <c r="P1222" i="6"/>
  <c r="O1222" i="6"/>
  <c r="S1221" i="6"/>
  <c r="Q1221" i="6"/>
  <c r="P1221" i="6"/>
  <c r="O1221" i="6"/>
  <c r="S1220" i="6"/>
  <c r="Q1220" i="6"/>
  <c r="P1220" i="6"/>
  <c r="O1220" i="6"/>
  <c r="S1219" i="6"/>
  <c r="Q1219" i="6"/>
  <c r="P1219" i="6"/>
  <c r="O1219" i="6"/>
  <c r="S1218" i="6"/>
  <c r="Q1218" i="6"/>
  <c r="P1218" i="6"/>
  <c r="O1218" i="6"/>
  <c r="S1217" i="6"/>
  <c r="Q1217" i="6"/>
  <c r="P1217" i="6"/>
  <c r="O1217" i="6"/>
  <c r="S1216" i="6"/>
  <c r="Q1216" i="6"/>
  <c r="P1216" i="6"/>
  <c r="O1216" i="6"/>
  <c r="S1215" i="6"/>
  <c r="Q1215" i="6"/>
  <c r="P1215" i="6"/>
  <c r="O1215" i="6"/>
  <c r="S1214" i="6"/>
  <c r="Q1214" i="6"/>
  <c r="P1214" i="6"/>
  <c r="O1214" i="6"/>
  <c r="S1213" i="6"/>
  <c r="Q1213" i="6"/>
  <c r="P1213" i="6"/>
  <c r="O1213" i="6"/>
  <c r="S1212" i="6"/>
  <c r="Q1212" i="6"/>
  <c r="P1212" i="6"/>
  <c r="O1212" i="6"/>
  <c r="S1211" i="6"/>
  <c r="Q1211" i="6"/>
  <c r="P1211" i="6"/>
  <c r="O1211" i="6"/>
  <c r="S1210" i="6"/>
  <c r="Q1210" i="6"/>
  <c r="P1210" i="6"/>
  <c r="O1210" i="6"/>
  <c r="S1209" i="6"/>
  <c r="Q1209" i="6"/>
  <c r="P1209" i="6"/>
  <c r="O1209" i="6"/>
  <c r="S1208" i="6"/>
  <c r="Q1208" i="6"/>
  <c r="P1208" i="6"/>
  <c r="O1208" i="6"/>
  <c r="S1207" i="6"/>
  <c r="Q1207" i="6"/>
  <c r="P1207" i="6"/>
  <c r="O1207" i="6"/>
  <c r="S1206" i="6"/>
  <c r="Q1206" i="6"/>
  <c r="P1206" i="6"/>
  <c r="O1206" i="6"/>
  <c r="S1205" i="6"/>
  <c r="Q1205" i="6"/>
  <c r="P1205" i="6"/>
  <c r="O1205" i="6"/>
  <c r="S1204" i="6"/>
  <c r="Q1204" i="6"/>
  <c r="P1204" i="6"/>
  <c r="O1204" i="6"/>
  <c r="S1203" i="6"/>
  <c r="Q1203" i="6"/>
  <c r="P1203" i="6"/>
  <c r="O1203" i="6"/>
  <c r="S1202" i="6"/>
  <c r="Q1202" i="6"/>
  <c r="P1202" i="6"/>
  <c r="O1202" i="6"/>
  <c r="S1201" i="6"/>
  <c r="Q1201" i="6"/>
  <c r="P1201" i="6"/>
  <c r="O1201" i="6"/>
  <c r="S1200" i="6"/>
  <c r="Q1200" i="6"/>
  <c r="P1200" i="6"/>
  <c r="O1200" i="6"/>
  <c r="S1199" i="6"/>
  <c r="Q1199" i="6"/>
  <c r="P1199" i="6"/>
  <c r="O1199" i="6"/>
  <c r="S1198" i="6"/>
  <c r="Q1198" i="6"/>
  <c r="P1198" i="6"/>
  <c r="O1198" i="6"/>
  <c r="S1197" i="6"/>
  <c r="Q1197" i="6"/>
  <c r="P1197" i="6"/>
  <c r="O1197" i="6"/>
  <c r="S1196" i="6"/>
  <c r="Q1196" i="6"/>
  <c r="P1196" i="6"/>
  <c r="O1196" i="6"/>
  <c r="S1195" i="6"/>
  <c r="Q1195" i="6"/>
  <c r="P1195" i="6"/>
  <c r="O1195" i="6"/>
  <c r="S1194" i="6"/>
  <c r="Q1194" i="6"/>
  <c r="P1194" i="6"/>
  <c r="O1194" i="6"/>
  <c r="S1193" i="6"/>
  <c r="Q1193" i="6"/>
  <c r="P1193" i="6"/>
  <c r="O1193" i="6"/>
  <c r="S1192" i="6"/>
  <c r="Q1192" i="6"/>
  <c r="P1192" i="6"/>
  <c r="O1192" i="6"/>
  <c r="S1191" i="6"/>
  <c r="Q1191" i="6"/>
  <c r="P1191" i="6"/>
  <c r="O1191" i="6"/>
  <c r="S1190" i="6"/>
  <c r="Q1190" i="6"/>
  <c r="P1190" i="6"/>
  <c r="O1190" i="6"/>
  <c r="S1189" i="6"/>
  <c r="Q1189" i="6"/>
  <c r="P1189" i="6"/>
  <c r="O1189" i="6"/>
  <c r="S1188" i="6"/>
  <c r="Q1188" i="6"/>
  <c r="P1188" i="6"/>
  <c r="O1188" i="6"/>
  <c r="S1187" i="6"/>
  <c r="Q1187" i="6"/>
  <c r="P1187" i="6"/>
  <c r="O1187" i="6"/>
  <c r="S1186" i="6"/>
  <c r="Q1186" i="6"/>
  <c r="P1186" i="6"/>
  <c r="O1186" i="6"/>
  <c r="S1185" i="6"/>
  <c r="Q1185" i="6"/>
  <c r="P1185" i="6"/>
  <c r="O1185" i="6"/>
  <c r="S1184" i="6"/>
  <c r="Q1184" i="6"/>
  <c r="P1184" i="6"/>
  <c r="O1184" i="6"/>
  <c r="S1183" i="6"/>
  <c r="Q1183" i="6"/>
  <c r="P1183" i="6"/>
  <c r="O1183" i="6"/>
  <c r="S1182" i="6"/>
  <c r="Q1182" i="6"/>
  <c r="P1182" i="6"/>
  <c r="O1182" i="6"/>
  <c r="S1181" i="6"/>
  <c r="Q1181" i="6"/>
  <c r="P1181" i="6"/>
  <c r="O1181" i="6"/>
  <c r="S1180" i="6"/>
  <c r="Q1180" i="6"/>
  <c r="P1180" i="6"/>
  <c r="O1180" i="6"/>
  <c r="S1179" i="6"/>
  <c r="Q1179" i="6"/>
  <c r="P1179" i="6"/>
  <c r="O1179" i="6"/>
  <c r="S1178" i="6"/>
  <c r="Q1178" i="6"/>
  <c r="P1178" i="6"/>
  <c r="O1178" i="6"/>
  <c r="S1177" i="6"/>
  <c r="Q1177" i="6"/>
  <c r="P1177" i="6"/>
  <c r="O1177" i="6"/>
  <c r="S1176" i="6"/>
  <c r="Q1176" i="6"/>
  <c r="P1176" i="6"/>
  <c r="O1176" i="6"/>
  <c r="S1175" i="6"/>
  <c r="Q1175" i="6"/>
  <c r="P1175" i="6"/>
  <c r="O1175" i="6"/>
  <c r="S1174" i="6"/>
  <c r="Q1174" i="6"/>
  <c r="P1174" i="6"/>
  <c r="O1174" i="6"/>
  <c r="S1173" i="6"/>
  <c r="Q1173" i="6"/>
  <c r="P1173" i="6"/>
  <c r="O1173" i="6"/>
  <c r="S1172" i="6"/>
  <c r="Q1172" i="6"/>
  <c r="P1172" i="6"/>
  <c r="O1172" i="6"/>
  <c r="S1171" i="6"/>
  <c r="Q1171" i="6"/>
  <c r="P1171" i="6"/>
  <c r="O1171" i="6"/>
  <c r="S1170" i="6"/>
  <c r="Q1170" i="6"/>
  <c r="P1170" i="6"/>
  <c r="O1170" i="6"/>
  <c r="S1169" i="6"/>
  <c r="Q1169" i="6"/>
  <c r="P1169" i="6"/>
  <c r="O1169" i="6"/>
  <c r="S1168" i="6"/>
  <c r="Q1168" i="6"/>
  <c r="P1168" i="6"/>
  <c r="O1168" i="6"/>
  <c r="S1167" i="6"/>
  <c r="Q1167" i="6"/>
  <c r="P1167" i="6"/>
  <c r="O1167" i="6"/>
  <c r="S1166" i="6"/>
  <c r="Q1166" i="6"/>
  <c r="P1166" i="6"/>
  <c r="O1166" i="6"/>
  <c r="S1165" i="6"/>
  <c r="Q1165" i="6"/>
  <c r="P1165" i="6"/>
  <c r="O1165" i="6"/>
  <c r="S1164" i="6"/>
  <c r="Q1164" i="6"/>
  <c r="P1164" i="6"/>
  <c r="O1164" i="6"/>
  <c r="S1163" i="6"/>
  <c r="Q1163" i="6"/>
  <c r="P1163" i="6"/>
  <c r="O1163" i="6"/>
  <c r="S1162" i="6"/>
  <c r="Q1162" i="6"/>
  <c r="P1162" i="6"/>
  <c r="O1162" i="6"/>
  <c r="S1161" i="6"/>
  <c r="Q1161" i="6"/>
  <c r="P1161" i="6"/>
  <c r="O1161" i="6"/>
  <c r="S1160" i="6"/>
  <c r="Q1160" i="6"/>
  <c r="P1160" i="6"/>
  <c r="O1160" i="6"/>
  <c r="S1159" i="6"/>
  <c r="Q1159" i="6"/>
  <c r="P1159" i="6"/>
  <c r="O1159" i="6"/>
  <c r="S1158" i="6"/>
  <c r="Q1158" i="6"/>
  <c r="P1158" i="6"/>
  <c r="O1158" i="6"/>
  <c r="S1157" i="6"/>
  <c r="Q1157" i="6"/>
  <c r="P1157" i="6"/>
  <c r="O1157" i="6"/>
  <c r="S1156" i="6"/>
  <c r="Q1156" i="6"/>
  <c r="P1156" i="6"/>
  <c r="O1156" i="6"/>
  <c r="S1155" i="6"/>
  <c r="Q1155" i="6"/>
  <c r="P1155" i="6"/>
  <c r="O1155" i="6"/>
  <c r="S1154" i="6"/>
  <c r="Q1154" i="6"/>
  <c r="P1154" i="6"/>
  <c r="O1154" i="6"/>
  <c r="S1153" i="6"/>
  <c r="Q1153" i="6"/>
  <c r="P1153" i="6"/>
  <c r="O1153" i="6"/>
  <c r="S1152" i="6"/>
  <c r="Q1152" i="6"/>
  <c r="P1152" i="6"/>
  <c r="O1152" i="6"/>
  <c r="S1151" i="6"/>
  <c r="Q1151" i="6"/>
  <c r="P1151" i="6"/>
  <c r="O1151" i="6"/>
  <c r="S1150" i="6"/>
  <c r="Q1150" i="6"/>
  <c r="P1150" i="6"/>
  <c r="O1150" i="6"/>
  <c r="S1149" i="6"/>
  <c r="Q1149" i="6"/>
  <c r="P1149" i="6"/>
  <c r="O1149" i="6"/>
  <c r="S1148" i="6"/>
  <c r="Q1148" i="6"/>
  <c r="P1148" i="6"/>
  <c r="O1148" i="6"/>
  <c r="S1147" i="6"/>
  <c r="Q1147" i="6"/>
  <c r="P1147" i="6"/>
  <c r="O1147" i="6"/>
  <c r="S1146" i="6"/>
  <c r="Q1146" i="6"/>
  <c r="P1146" i="6"/>
  <c r="O1146" i="6"/>
  <c r="S1145" i="6"/>
  <c r="Q1145" i="6"/>
  <c r="P1145" i="6"/>
  <c r="O1145" i="6"/>
  <c r="S1144" i="6"/>
  <c r="Q1144" i="6"/>
  <c r="P1144" i="6"/>
  <c r="O1144" i="6"/>
  <c r="S1143" i="6"/>
  <c r="Q1143" i="6"/>
  <c r="P1143" i="6"/>
  <c r="O1143" i="6"/>
  <c r="S1142" i="6"/>
  <c r="Q1142" i="6"/>
  <c r="P1142" i="6"/>
  <c r="O1142" i="6"/>
  <c r="S1141" i="6"/>
  <c r="Q1141" i="6"/>
  <c r="P1141" i="6"/>
  <c r="O1141" i="6"/>
  <c r="S1140" i="6"/>
  <c r="Q1140" i="6"/>
  <c r="P1140" i="6"/>
  <c r="O1140" i="6"/>
  <c r="S1139" i="6"/>
  <c r="Q1139" i="6"/>
  <c r="P1139" i="6"/>
  <c r="O1139" i="6"/>
  <c r="S1138" i="6"/>
  <c r="Q1138" i="6"/>
  <c r="P1138" i="6"/>
  <c r="O1138" i="6"/>
  <c r="S1137" i="6"/>
  <c r="Q1137" i="6"/>
  <c r="P1137" i="6"/>
  <c r="O1137" i="6"/>
  <c r="S1136" i="6"/>
  <c r="Q1136" i="6"/>
  <c r="P1136" i="6"/>
  <c r="O1136" i="6"/>
  <c r="S1135" i="6"/>
  <c r="Q1135" i="6"/>
  <c r="P1135" i="6"/>
  <c r="O1135" i="6"/>
  <c r="S1134" i="6"/>
  <c r="Q1134" i="6"/>
  <c r="P1134" i="6"/>
  <c r="O1134" i="6"/>
  <c r="S1133" i="6"/>
  <c r="Q1133" i="6"/>
  <c r="P1133" i="6"/>
  <c r="O1133" i="6"/>
  <c r="S1132" i="6"/>
  <c r="Q1132" i="6"/>
  <c r="P1132" i="6"/>
  <c r="O1132" i="6"/>
  <c r="S1131" i="6"/>
  <c r="Q1131" i="6"/>
  <c r="P1131" i="6"/>
  <c r="O1131" i="6"/>
  <c r="S1130" i="6"/>
  <c r="Q1130" i="6"/>
  <c r="P1130" i="6"/>
  <c r="O1130" i="6"/>
  <c r="S1129" i="6"/>
  <c r="Q1129" i="6"/>
  <c r="P1129" i="6"/>
  <c r="O1129" i="6"/>
  <c r="S1128" i="6"/>
  <c r="Q1128" i="6"/>
  <c r="P1128" i="6"/>
  <c r="O1128" i="6"/>
  <c r="S1127" i="6"/>
  <c r="Q1127" i="6"/>
  <c r="P1127" i="6"/>
  <c r="O1127" i="6"/>
  <c r="S1126" i="6"/>
  <c r="Q1126" i="6"/>
  <c r="P1126" i="6"/>
  <c r="O1126" i="6"/>
  <c r="S1125" i="6"/>
  <c r="Q1125" i="6"/>
  <c r="P1125" i="6"/>
  <c r="O1125" i="6"/>
  <c r="S1124" i="6"/>
  <c r="Q1124" i="6"/>
  <c r="P1124" i="6"/>
  <c r="O1124" i="6"/>
  <c r="S1123" i="6"/>
  <c r="Q1123" i="6"/>
  <c r="P1123" i="6"/>
  <c r="O1123" i="6"/>
  <c r="S1122" i="6"/>
  <c r="Q1122" i="6"/>
  <c r="P1122" i="6"/>
  <c r="O1122" i="6"/>
  <c r="S1121" i="6"/>
  <c r="Q1121" i="6"/>
  <c r="P1121" i="6"/>
  <c r="O1121" i="6"/>
  <c r="S1120" i="6"/>
  <c r="Q1120" i="6"/>
  <c r="P1120" i="6"/>
  <c r="O1120" i="6"/>
  <c r="S1119" i="6"/>
  <c r="Q1119" i="6"/>
  <c r="P1119" i="6"/>
  <c r="O1119" i="6"/>
  <c r="S1118" i="6"/>
  <c r="Q1118" i="6"/>
  <c r="P1118" i="6"/>
  <c r="O1118" i="6"/>
  <c r="S1117" i="6"/>
  <c r="Q1117" i="6"/>
  <c r="P1117" i="6"/>
  <c r="O1117" i="6"/>
  <c r="S1116" i="6"/>
  <c r="Q1116" i="6"/>
  <c r="P1116" i="6"/>
  <c r="O1116" i="6"/>
  <c r="S1115" i="6"/>
  <c r="Q1115" i="6"/>
  <c r="P1115" i="6"/>
  <c r="O1115" i="6"/>
  <c r="S1114" i="6"/>
  <c r="Q1114" i="6"/>
  <c r="P1114" i="6"/>
  <c r="O1114" i="6"/>
  <c r="S1113" i="6"/>
  <c r="Q1113" i="6"/>
  <c r="P1113" i="6"/>
  <c r="O1113" i="6"/>
  <c r="S1112" i="6"/>
  <c r="Q1112" i="6"/>
  <c r="P1112" i="6"/>
  <c r="O1112" i="6"/>
  <c r="S1111" i="6"/>
  <c r="Q1111" i="6"/>
  <c r="P1111" i="6"/>
  <c r="O1111" i="6"/>
  <c r="S1110" i="6"/>
  <c r="Q1110" i="6"/>
  <c r="P1110" i="6"/>
  <c r="O1110" i="6"/>
  <c r="S1109" i="6"/>
  <c r="Q1109" i="6"/>
  <c r="P1109" i="6"/>
  <c r="O1109" i="6"/>
  <c r="S1108" i="6"/>
  <c r="Q1108" i="6"/>
  <c r="P1108" i="6"/>
  <c r="O1108" i="6"/>
  <c r="S1107" i="6"/>
  <c r="Q1107" i="6"/>
  <c r="P1107" i="6"/>
  <c r="O1107" i="6"/>
  <c r="S1106" i="6"/>
  <c r="Q1106" i="6"/>
  <c r="P1106" i="6"/>
  <c r="O1106" i="6"/>
  <c r="S1105" i="6"/>
  <c r="Q1105" i="6"/>
  <c r="P1105" i="6"/>
  <c r="O1105" i="6"/>
  <c r="S1104" i="6"/>
  <c r="Q1104" i="6"/>
  <c r="P1104" i="6"/>
  <c r="O1104" i="6"/>
  <c r="S1103" i="6"/>
  <c r="Q1103" i="6"/>
  <c r="P1103" i="6"/>
  <c r="O1103" i="6"/>
  <c r="S1102" i="6"/>
  <c r="Q1102" i="6"/>
  <c r="P1102" i="6"/>
  <c r="O1102" i="6"/>
  <c r="S1101" i="6"/>
  <c r="Q1101" i="6"/>
  <c r="P1101" i="6"/>
  <c r="O1101" i="6"/>
  <c r="S1100" i="6"/>
  <c r="Q1100" i="6"/>
  <c r="P1100" i="6"/>
  <c r="O1100" i="6"/>
  <c r="S1099" i="6"/>
  <c r="Q1099" i="6"/>
  <c r="P1099" i="6"/>
  <c r="O1099" i="6"/>
  <c r="S1098" i="6"/>
  <c r="Q1098" i="6"/>
  <c r="P1098" i="6"/>
  <c r="O1098" i="6"/>
  <c r="S1097" i="6"/>
  <c r="Q1097" i="6"/>
  <c r="P1097" i="6"/>
  <c r="O1097" i="6"/>
  <c r="S1096" i="6"/>
  <c r="Q1096" i="6"/>
  <c r="P1096" i="6"/>
  <c r="O1096" i="6"/>
  <c r="S1095" i="6"/>
  <c r="Q1095" i="6"/>
  <c r="P1095" i="6"/>
  <c r="O1095" i="6"/>
  <c r="S1094" i="6"/>
  <c r="Q1094" i="6"/>
  <c r="P1094" i="6"/>
  <c r="O1094" i="6"/>
  <c r="S1093" i="6"/>
  <c r="Q1093" i="6"/>
  <c r="P1093" i="6"/>
  <c r="O1093" i="6"/>
  <c r="S1092" i="6"/>
  <c r="Q1092" i="6"/>
  <c r="P1092" i="6"/>
  <c r="O1092" i="6"/>
  <c r="S1091" i="6"/>
  <c r="Q1091" i="6"/>
  <c r="P1091" i="6"/>
  <c r="O1091" i="6"/>
  <c r="S1090" i="6"/>
  <c r="Q1090" i="6"/>
  <c r="P1090" i="6"/>
  <c r="O1090" i="6"/>
  <c r="S1089" i="6"/>
  <c r="Q1089" i="6"/>
  <c r="P1089" i="6"/>
  <c r="O1089" i="6"/>
  <c r="S1088" i="6"/>
  <c r="Q1088" i="6"/>
  <c r="P1088" i="6"/>
  <c r="O1088" i="6"/>
  <c r="S1087" i="6"/>
  <c r="Q1087" i="6"/>
  <c r="P1087" i="6"/>
  <c r="O1087" i="6"/>
  <c r="S1086" i="6"/>
  <c r="Q1086" i="6"/>
  <c r="P1086" i="6"/>
  <c r="O1086" i="6"/>
  <c r="S1085" i="6"/>
  <c r="Q1085" i="6"/>
  <c r="P1085" i="6"/>
  <c r="O1085" i="6"/>
  <c r="S1084" i="6"/>
  <c r="Q1084" i="6"/>
  <c r="P1084" i="6"/>
  <c r="O1084" i="6"/>
  <c r="S1083" i="6"/>
  <c r="Q1083" i="6"/>
  <c r="P1083" i="6"/>
  <c r="O1083" i="6"/>
  <c r="S1082" i="6"/>
  <c r="Q1082" i="6"/>
  <c r="P1082" i="6"/>
  <c r="O1082" i="6"/>
  <c r="S1081" i="6"/>
  <c r="Q1081" i="6"/>
  <c r="P1081" i="6"/>
  <c r="O1081" i="6"/>
  <c r="S1080" i="6"/>
  <c r="Q1080" i="6"/>
  <c r="P1080" i="6"/>
  <c r="O1080" i="6"/>
  <c r="S1079" i="6"/>
  <c r="Q1079" i="6"/>
  <c r="P1079" i="6"/>
  <c r="O1079" i="6"/>
  <c r="S1078" i="6"/>
  <c r="Q1078" i="6"/>
  <c r="P1078" i="6"/>
  <c r="O1078" i="6"/>
  <c r="S1077" i="6"/>
  <c r="Q1077" i="6"/>
  <c r="P1077" i="6"/>
  <c r="O1077" i="6"/>
  <c r="S1076" i="6"/>
  <c r="Q1076" i="6"/>
  <c r="P1076" i="6"/>
  <c r="O1076" i="6"/>
  <c r="S1075" i="6"/>
  <c r="Q1075" i="6"/>
  <c r="P1075" i="6"/>
  <c r="O1075" i="6"/>
  <c r="S1074" i="6"/>
  <c r="Q1074" i="6"/>
  <c r="P1074" i="6"/>
  <c r="O1074" i="6"/>
  <c r="S1073" i="6"/>
  <c r="Q1073" i="6"/>
  <c r="P1073" i="6"/>
  <c r="O1073" i="6"/>
  <c r="S1072" i="6"/>
  <c r="Q1072" i="6"/>
  <c r="P1072" i="6"/>
  <c r="O1072" i="6"/>
  <c r="S1071" i="6"/>
  <c r="Q1071" i="6"/>
  <c r="P1071" i="6"/>
  <c r="O1071" i="6"/>
  <c r="S1070" i="6"/>
  <c r="Q1070" i="6"/>
  <c r="P1070" i="6"/>
  <c r="O1070" i="6"/>
  <c r="S1069" i="6"/>
  <c r="Q1069" i="6"/>
  <c r="P1069" i="6"/>
  <c r="O1069" i="6"/>
  <c r="S1068" i="6"/>
  <c r="Q1068" i="6"/>
  <c r="P1068" i="6"/>
  <c r="O1068" i="6"/>
  <c r="S1067" i="6"/>
  <c r="Q1067" i="6"/>
  <c r="P1067" i="6"/>
  <c r="O1067" i="6"/>
  <c r="S1066" i="6"/>
  <c r="Q1066" i="6"/>
  <c r="P1066" i="6"/>
  <c r="O1066" i="6"/>
  <c r="S1065" i="6"/>
  <c r="Q1065" i="6"/>
  <c r="P1065" i="6"/>
  <c r="O1065" i="6"/>
  <c r="S1064" i="6"/>
  <c r="Q1064" i="6"/>
  <c r="P1064" i="6"/>
  <c r="O1064" i="6"/>
  <c r="S1063" i="6"/>
  <c r="Q1063" i="6"/>
  <c r="P1063" i="6"/>
  <c r="O1063" i="6"/>
  <c r="S1062" i="6"/>
  <c r="Q1062" i="6"/>
  <c r="P1062" i="6"/>
  <c r="O1062" i="6"/>
  <c r="S1061" i="6"/>
  <c r="Q1061" i="6"/>
  <c r="P1061" i="6"/>
  <c r="O1061" i="6"/>
  <c r="S1060" i="6"/>
  <c r="Q1060" i="6"/>
  <c r="P1060" i="6"/>
  <c r="O1060" i="6"/>
  <c r="S1059" i="6"/>
  <c r="Q1059" i="6"/>
  <c r="P1059" i="6"/>
  <c r="O1059" i="6"/>
  <c r="S1058" i="6"/>
  <c r="Q1058" i="6"/>
  <c r="P1058" i="6"/>
  <c r="O1058" i="6"/>
  <c r="S1057" i="6"/>
  <c r="Q1057" i="6"/>
  <c r="P1057" i="6"/>
  <c r="O1057" i="6"/>
  <c r="S1056" i="6"/>
  <c r="Q1056" i="6"/>
  <c r="P1056" i="6"/>
  <c r="O1056" i="6"/>
  <c r="S1055" i="6"/>
  <c r="Q1055" i="6"/>
  <c r="P1055" i="6"/>
  <c r="O1055" i="6"/>
  <c r="S1054" i="6"/>
  <c r="Q1054" i="6"/>
  <c r="P1054" i="6"/>
  <c r="O1054" i="6"/>
  <c r="S1053" i="6"/>
  <c r="Q1053" i="6"/>
  <c r="P1053" i="6"/>
  <c r="O1053" i="6"/>
  <c r="S1052" i="6"/>
  <c r="Q1052" i="6"/>
  <c r="P1052" i="6"/>
  <c r="O1052" i="6"/>
  <c r="S1051" i="6"/>
  <c r="Q1051" i="6"/>
  <c r="P1051" i="6"/>
  <c r="O1051" i="6"/>
  <c r="S1050" i="6"/>
  <c r="Q1050" i="6"/>
  <c r="P1050" i="6"/>
  <c r="O1050" i="6"/>
  <c r="S1049" i="6"/>
  <c r="Q1049" i="6"/>
  <c r="P1049" i="6"/>
  <c r="O1049" i="6"/>
  <c r="S1048" i="6"/>
  <c r="Q1048" i="6"/>
  <c r="P1048" i="6"/>
  <c r="O1048" i="6"/>
  <c r="S1047" i="6"/>
  <c r="Q1047" i="6"/>
  <c r="P1047" i="6"/>
  <c r="O1047" i="6"/>
  <c r="S1046" i="6"/>
  <c r="Q1046" i="6"/>
  <c r="P1046" i="6"/>
  <c r="O1046" i="6"/>
  <c r="S1045" i="6"/>
  <c r="Q1045" i="6"/>
  <c r="P1045" i="6"/>
  <c r="O1045" i="6"/>
  <c r="S1044" i="6"/>
  <c r="Q1044" i="6"/>
  <c r="P1044" i="6"/>
  <c r="O1044" i="6"/>
  <c r="S1043" i="6"/>
  <c r="Q1043" i="6"/>
  <c r="P1043" i="6"/>
  <c r="O1043" i="6"/>
  <c r="S1042" i="6"/>
  <c r="Q1042" i="6"/>
  <c r="P1042" i="6"/>
  <c r="O1042" i="6"/>
  <c r="S1041" i="6"/>
  <c r="Q1041" i="6"/>
  <c r="P1041" i="6"/>
  <c r="O1041" i="6"/>
  <c r="S1040" i="6"/>
  <c r="Q1040" i="6"/>
  <c r="P1040" i="6"/>
  <c r="O1040" i="6"/>
  <c r="S1039" i="6"/>
  <c r="Q1039" i="6"/>
  <c r="P1039" i="6"/>
  <c r="O1039" i="6"/>
  <c r="S1038" i="6"/>
  <c r="Q1038" i="6"/>
  <c r="P1038" i="6"/>
  <c r="O1038" i="6"/>
  <c r="S1037" i="6"/>
  <c r="Q1037" i="6"/>
  <c r="P1037" i="6"/>
  <c r="O1037" i="6"/>
  <c r="S1036" i="6"/>
  <c r="Q1036" i="6"/>
  <c r="P1036" i="6"/>
  <c r="O1036" i="6"/>
  <c r="S1035" i="6"/>
  <c r="Q1035" i="6"/>
  <c r="P1035" i="6"/>
  <c r="O1035" i="6"/>
  <c r="S1034" i="6"/>
  <c r="Q1034" i="6"/>
  <c r="P1034" i="6"/>
  <c r="O1034" i="6"/>
  <c r="S1033" i="6"/>
  <c r="Q1033" i="6"/>
  <c r="P1033" i="6"/>
  <c r="O1033" i="6"/>
  <c r="S1032" i="6"/>
  <c r="Q1032" i="6"/>
  <c r="P1032" i="6"/>
  <c r="O1032" i="6"/>
  <c r="S1031" i="6"/>
  <c r="Q1031" i="6"/>
  <c r="P1031" i="6"/>
  <c r="O1031" i="6"/>
  <c r="S1030" i="6"/>
  <c r="Q1030" i="6"/>
  <c r="P1030" i="6"/>
  <c r="O1030" i="6"/>
  <c r="S1029" i="6"/>
  <c r="Q1029" i="6"/>
  <c r="P1029" i="6"/>
  <c r="O1029" i="6"/>
  <c r="S1028" i="6"/>
  <c r="Q1028" i="6"/>
  <c r="P1028" i="6"/>
  <c r="O1028" i="6"/>
  <c r="S1027" i="6"/>
  <c r="Q1027" i="6"/>
  <c r="P1027" i="6"/>
  <c r="O1027" i="6"/>
  <c r="S1026" i="6"/>
  <c r="Q1026" i="6"/>
  <c r="P1026" i="6"/>
  <c r="O1026" i="6"/>
  <c r="S1025" i="6"/>
  <c r="Q1025" i="6"/>
  <c r="P1025" i="6"/>
  <c r="O1025" i="6"/>
  <c r="S1024" i="6"/>
  <c r="Q1024" i="6"/>
  <c r="P1024" i="6"/>
  <c r="O1024" i="6"/>
  <c r="S1023" i="6"/>
  <c r="Q1023" i="6"/>
  <c r="P1023" i="6"/>
  <c r="O1023" i="6"/>
  <c r="S1022" i="6"/>
  <c r="Q1022" i="6"/>
  <c r="P1022" i="6"/>
  <c r="O1022" i="6"/>
  <c r="S1021" i="6"/>
  <c r="Q1021" i="6"/>
  <c r="P1021" i="6"/>
  <c r="O1021" i="6"/>
  <c r="S1020" i="6"/>
  <c r="Q1020" i="6"/>
  <c r="P1020" i="6"/>
  <c r="O1020" i="6"/>
  <c r="S1019" i="6"/>
  <c r="Q1019" i="6"/>
  <c r="P1019" i="6"/>
  <c r="O1019" i="6"/>
  <c r="S1018" i="6"/>
  <c r="Q1018" i="6"/>
  <c r="P1018" i="6"/>
  <c r="O1018" i="6"/>
  <c r="S1017" i="6"/>
  <c r="Q1017" i="6"/>
  <c r="P1017" i="6"/>
  <c r="O1017" i="6"/>
  <c r="S1016" i="6"/>
  <c r="Q1016" i="6"/>
  <c r="P1016" i="6"/>
  <c r="O1016" i="6"/>
  <c r="S1015" i="6"/>
  <c r="Q1015" i="6"/>
  <c r="P1015" i="6"/>
  <c r="O1015" i="6"/>
  <c r="S1014" i="6"/>
  <c r="Q1014" i="6"/>
  <c r="P1014" i="6"/>
  <c r="O1014" i="6"/>
  <c r="S1013" i="6"/>
  <c r="Q1013" i="6"/>
  <c r="P1013" i="6"/>
  <c r="O1013" i="6"/>
  <c r="S1012" i="6"/>
  <c r="Q1012" i="6"/>
  <c r="P1012" i="6"/>
  <c r="O1012" i="6"/>
  <c r="S1011" i="6"/>
  <c r="Q1011" i="6"/>
  <c r="P1011" i="6"/>
  <c r="O1011" i="6"/>
  <c r="S1010" i="6"/>
  <c r="Q1010" i="6"/>
  <c r="P1010" i="6"/>
  <c r="O1010" i="6"/>
  <c r="S1009" i="6"/>
  <c r="Q1009" i="6"/>
  <c r="P1009" i="6"/>
  <c r="O1009" i="6"/>
  <c r="S1008" i="6"/>
  <c r="Q1008" i="6"/>
  <c r="P1008" i="6"/>
  <c r="O1008" i="6"/>
  <c r="S1007" i="6"/>
  <c r="Q1007" i="6"/>
  <c r="P1007" i="6"/>
  <c r="O1007" i="6"/>
  <c r="S1006" i="6"/>
  <c r="Q1006" i="6"/>
  <c r="P1006" i="6"/>
  <c r="O1006" i="6"/>
  <c r="S1005" i="6"/>
  <c r="Q1005" i="6"/>
  <c r="P1005" i="6"/>
  <c r="O1005" i="6"/>
  <c r="S1004" i="6"/>
  <c r="Q1004" i="6"/>
  <c r="P1004" i="6"/>
  <c r="O1004" i="6"/>
  <c r="S1003" i="6"/>
  <c r="Q1003" i="6"/>
  <c r="P1003" i="6"/>
  <c r="O1003" i="6"/>
  <c r="S1002" i="6"/>
  <c r="Q1002" i="6"/>
  <c r="P1002" i="6"/>
  <c r="O1002" i="6"/>
  <c r="S1001" i="6"/>
  <c r="Q1001" i="6"/>
  <c r="P1001" i="6"/>
  <c r="O1001" i="6"/>
  <c r="S1000" i="6"/>
  <c r="Q1000" i="6"/>
  <c r="P1000" i="6"/>
  <c r="O1000" i="6"/>
  <c r="S999" i="6"/>
  <c r="Q999" i="6"/>
  <c r="P999" i="6"/>
  <c r="O999" i="6"/>
  <c r="S998" i="6"/>
  <c r="Q998" i="6"/>
  <c r="P998" i="6"/>
  <c r="O998" i="6"/>
  <c r="S997" i="6"/>
  <c r="Q997" i="6"/>
  <c r="P997" i="6"/>
  <c r="O997" i="6"/>
  <c r="S996" i="6"/>
  <c r="Q996" i="6"/>
  <c r="P996" i="6"/>
  <c r="O996" i="6"/>
  <c r="S995" i="6"/>
  <c r="Q995" i="6"/>
  <c r="P995" i="6"/>
  <c r="O995" i="6"/>
  <c r="S994" i="6"/>
  <c r="Q994" i="6"/>
  <c r="P994" i="6"/>
  <c r="O994" i="6"/>
  <c r="S993" i="6"/>
  <c r="Q993" i="6"/>
  <c r="P993" i="6"/>
  <c r="O993" i="6"/>
  <c r="S992" i="6"/>
  <c r="Q992" i="6"/>
  <c r="P992" i="6"/>
  <c r="O992" i="6"/>
  <c r="S991" i="6"/>
  <c r="Q991" i="6"/>
  <c r="P991" i="6"/>
  <c r="O991" i="6"/>
  <c r="S990" i="6"/>
  <c r="Q990" i="6"/>
  <c r="P990" i="6"/>
  <c r="O990" i="6"/>
  <c r="S989" i="6"/>
  <c r="Q989" i="6"/>
  <c r="P989" i="6"/>
  <c r="O989" i="6"/>
  <c r="S988" i="6"/>
  <c r="Q988" i="6"/>
  <c r="P988" i="6"/>
  <c r="O988" i="6"/>
  <c r="S987" i="6"/>
  <c r="Q987" i="6"/>
  <c r="P987" i="6"/>
  <c r="O987" i="6"/>
  <c r="S986" i="6"/>
  <c r="Q986" i="6"/>
  <c r="P986" i="6"/>
  <c r="O986" i="6"/>
  <c r="S985" i="6"/>
  <c r="Q985" i="6"/>
  <c r="P985" i="6"/>
  <c r="O985" i="6"/>
  <c r="S984" i="6"/>
  <c r="Q984" i="6"/>
  <c r="P984" i="6"/>
  <c r="O984" i="6"/>
  <c r="S983" i="6"/>
  <c r="Q983" i="6"/>
  <c r="P983" i="6"/>
  <c r="O983" i="6"/>
  <c r="S982" i="6"/>
  <c r="Q982" i="6"/>
  <c r="P982" i="6"/>
  <c r="O982" i="6"/>
  <c r="S981" i="6"/>
  <c r="Q981" i="6"/>
  <c r="P981" i="6"/>
  <c r="O981" i="6"/>
  <c r="S980" i="6"/>
  <c r="Q980" i="6"/>
  <c r="P980" i="6"/>
  <c r="O980" i="6"/>
  <c r="S979" i="6"/>
  <c r="Q979" i="6"/>
  <c r="P979" i="6"/>
  <c r="O979" i="6"/>
  <c r="S978" i="6"/>
  <c r="Q978" i="6"/>
  <c r="P978" i="6"/>
  <c r="O978" i="6"/>
  <c r="S977" i="6"/>
  <c r="Q977" i="6"/>
  <c r="P977" i="6"/>
  <c r="O977" i="6"/>
  <c r="S976" i="6"/>
  <c r="Q976" i="6"/>
  <c r="P976" i="6"/>
  <c r="O976" i="6"/>
  <c r="S975" i="6"/>
  <c r="Q975" i="6"/>
  <c r="P975" i="6"/>
  <c r="O975" i="6"/>
  <c r="S974" i="6"/>
  <c r="Q974" i="6"/>
  <c r="P974" i="6"/>
  <c r="O974" i="6"/>
  <c r="S973" i="6"/>
  <c r="Q973" i="6"/>
  <c r="P973" i="6"/>
  <c r="O973" i="6"/>
  <c r="S972" i="6"/>
  <c r="Q972" i="6"/>
  <c r="P972" i="6"/>
  <c r="O972" i="6"/>
  <c r="S971" i="6"/>
  <c r="Q971" i="6"/>
  <c r="P971" i="6"/>
  <c r="O971" i="6"/>
  <c r="S970" i="6"/>
  <c r="Q970" i="6"/>
  <c r="P970" i="6"/>
  <c r="O970" i="6"/>
  <c r="S969" i="6"/>
  <c r="Q969" i="6"/>
  <c r="P969" i="6"/>
  <c r="O969" i="6"/>
  <c r="S968" i="6"/>
  <c r="Q968" i="6"/>
  <c r="P968" i="6"/>
  <c r="O968" i="6"/>
  <c r="S967" i="6"/>
  <c r="Q967" i="6"/>
  <c r="P967" i="6"/>
  <c r="O967" i="6"/>
  <c r="S966" i="6"/>
  <c r="Q966" i="6"/>
  <c r="P966" i="6"/>
  <c r="O966" i="6"/>
  <c r="S965" i="6"/>
  <c r="Q965" i="6"/>
  <c r="P965" i="6"/>
  <c r="O965" i="6"/>
  <c r="S964" i="6"/>
  <c r="Q964" i="6"/>
  <c r="P964" i="6"/>
  <c r="O964" i="6"/>
  <c r="S963" i="6"/>
  <c r="Q963" i="6"/>
  <c r="P963" i="6"/>
  <c r="O963" i="6"/>
  <c r="S962" i="6"/>
  <c r="Q962" i="6"/>
  <c r="P962" i="6"/>
  <c r="O962" i="6"/>
  <c r="S961" i="6"/>
  <c r="Q961" i="6"/>
  <c r="P961" i="6"/>
  <c r="O961" i="6"/>
  <c r="S960" i="6"/>
  <c r="Q960" i="6"/>
  <c r="P960" i="6"/>
  <c r="O960" i="6"/>
  <c r="S959" i="6"/>
  <c r="Q959" i="6"/>
  <c r="P959" i="6"/>
  <c r="O959" i="6"/>
  <c r="S958" i="6"/>
  <c r="Q958" i="6"/>
  <c r="P958" i="6"/>
  <c r="O958" i="6"/>
  <c r="S957" i="6"/>
  <c r="Q957" i="6"/>
  <c r="P957" i="6"/>
  <c r="O957" i="6"/>
  <c r="S956" i="6"/>
  <c r="Q956" i="6"/>
  <c r="P956" i="6"/>
  <c r="O956" i="6"/>
  <c r="S955" i="6"/>
  <c r="Q955" i="6"/>
  <c r="P955" i="6"/>
  <c r="O955" i="6"/>
  <c r="S954" i="6"/>
  <c r="Q954" i="6"/>
  <c r="P954" i="6"/>
  <c r="O954" i="6"/>
  <c r="S953" i="6"/>
  <c r="Q953" i="6"/>
  <c r="P953" i="6"/>
  <c r="O953" i="6"/>
  <c r="S952" i="6"/>
  <c r="Q952" i="6"/>
  <c r="P952" i="6"/>
  <c r="O952" i="6"/>
  <c r="S951" i="6"/>
  <c r="Q951" i="6"/>
  <c r="P951" i="6"/>
  <c r="O951" i="6"/>
  <c r="S950" i="6"/>
  <c r="Q950" i="6"/>
  <c r="P950" i="6"/>
  <c r="O950" i="6"/>
  <c r="S949" i="6"/>
  <c r="Q949" i="6"/>
  <c r="P949" i="6"/>
  <c r="O949" i="6"/>
  <c r="S948" i="6"/>
  <c r="Q948" i="6"/>
  <c r="P948" i="6"/>
  <c r="O948" i="6"/>
  <c r="S947" i="6"/>
  <c r="Q947" i="6"/>
  <c r="P947" i="6"/>
  <c r="O947" i="6"/>
  <c r="S946" i="6"/>
  <c r="Q946" i="6"/>
  <c r="P946" i="6"/>
  <c r="O946" i="6"/>
  <c r="S945" i="6"/>
  <c r="Q945" i="6"/>
  <c r="P945" i="6"/>
  <c r="O945" i="6"/>
  <c r="S944" i="6"/>
  <c r="Q944" i="6"/>
  <c r="P944" i="6"/>
  <c r="O944" i="6"/>
  <c r="S943" i="6"/>
  <c r="Q943" i="6"/>
  <c r="P943" i="6"/>
  <c r="O943" i="6"/>
  <c r="S942" i="6"/>
  <c r="Q942" i="6"/>
  <c r="P942" i="6"/>
  <c r="O942" i="6"/>
  <c r="S941" i="6"/>
  <c r="Q941" i="6"/>
  <c r="P941" i="6"/>
  <c r="O941" i="6"/>
  <c r="S940" i="6"/>
  <c r="Q940" i="6"/>
  <c r="P940" i="6"/>
  <c r="O940" i="6"/>
  <c r="S939" i="6"/>
  <c r="Q939" i="6"/>
  <c r="P939" i="6"/>
  <c r="O939" i="6"/>
  <c r="S938" i="6"/>
  <c r="Q938" i="6"/>
  <c r="P938" i="6"/>
  <c r="O938" i="6"/>
  <c r="S937" i="6"/>
  <c r="Q937" i="6"/>
  <c r="P937" i="6"/>
  <c r="O937" i="6"/>
  <c r="S936" i="6"/>
  <c r="Q936" i="6"/>
  <c r="P936" i="6"/>
  <c r="O936" i="6"/>
  <c r="S935" i="6"/>
  <c r="Q935" i="6"/>
  <c r="P935" i="6"/>
  <c r="O935" i="6"/>
  <c r="S934" i="6"/>
  <c r="Q934" i="6"/>
  <c r="P934" i="6"/>
  <c r="O934" i="6"/>
  <c r="S933" i="6"/>
  <c r="Q933" i="6"/>
  <c r="P933" i="6"/>
  <c r="O933" i="6"/>
  <c r="S932" i="6"/>
  <c r="Q932" i="6"/>
  <c r="P932" i="6"/>
  <c r="O932" i="6"/>
  <c r="S931" i="6"/>
  <c r="Q931" i="6"/>
  <c r="P931" i="6"/>
  <c r="O931" i="6"/>
  <c r="S930" i="6"/>
  <c r="Q930" i="6"/>
  <c r="P930" i="6"/>
  <c r="O930" i="6"/>
  <c r="S929" i="6"/>
  <c r="Q929" i="6"/>
  <c r="P929" i="6"/>
  <c r="O929" i="6"/>
  <c r="S928" i="6"/>
  <c r="Q928" i="6"/>
  <c r="P928" i="6"/>
  <c r="O928" i="6"/>
  <c r="S927" i="6"/>
  <c r="Q927" i="6"/>
  <c r="P927" i="6"/>
  <c r="O927" i="6"/>
  <c r="S926" i="6"/>
  <c r="Q926" i="6"/>
  <c r="P926" i="6"/>
  <c r="O926" i="6"/>
  <c r="S925" i="6"/>
  <c r="Q925" i="6"/>
  <c r="P925" i="6"/>
  <c r="O925" i="6"/>
  <c r="S924" i="6"/>
  <c r="Q924" i="6"/>
  <c r="P924" i="6"/>
  <c r="O924" i="6"/>
  <c r="S923" i="6"/>
  <c r="Q923" i="6"/>
  <c r="P923" i="6"/>
  <c r="O923" i="6"/>
  <c r="S922" i="6"/>
  <c r="Q922" i="6"/>
  <c r="P922" i="6"/>
  <c r="O922" i="6"/>
  <c r="S921" i="6"/>
  <c r="Q921" i="6"/>
  <c r="P921" i="6"/>
  <c r="O921" i="6"/>
  <c r="S920" i="6"/>
  <c r="Q920" i="6"/>
  <c r="P920" i="6"/>
  <c r="O920" i="6"/>
  <c r="S919" i="6"/>
  <c r="Q919" i="6"/>
  <c r="P919" i="6"/>
  <c r="O919" i="6"/>
  <c r="S918" i="6"/>
  <c r="Q918" i="6"/>
  <c r="P918" i="6"/>
  <c r="O918" i="6"/>
  <c r="S917" i="6"/>
  <c r="Q917" i="6"/>
  <c r="P917" i="6"/>
  <c r="O917" i="6"/>
  <c r="S916" i="6"/>
  <c r="Q916" i="6"/>
  <c r="P916" i="6"/>
  <c r="O916" i="6"/>
  <c r="S915" i="6"/>
  <c r="Q915" i="6"/>
  <c r="P915" i="6"/>
  <c r="O915" i="6"/>
  <c r="S914" i="6"/>
  <c r="Q914" i="6"/>
  <c r="P914" i="6"/>
  <c r="O914" i="6"/>
  <c r="S913" i="6"/>
  <c r="Q913" i="6"/>
  <c r="P913" i="6"/>
  <c r="O913" i="6"/>
  <c r="S912" i="6"/>
  <c r="Q912" i="6"/>
  <c r="P912" i="6"/>
  <c r="O912" i="6"/>
  <c r="S911" i="6"/>
  <c r="Q911" i="6"/>
  <c r="P911" i="6"/>
  <c r="O911" i="6"/>
  <c r="S910" i="6"/>
  <c r="Q910" i="6"/>
  <c r="P910" i="6"/>
  <c r="O910" i="6"/>
  <c r="S909" i="6"/>
  <c r="Q909" i="6"/>
  <c r="P909" i="6"/>
  <c r="O909" i="6"/>
  <c r="S908" i="6"/>
  <c r="Q908" i="6"/>
  <c r="P908" i="6"/>
  <c r="O908" i="6"/>
  <c r="S907" i="6"/>
  <c r="Q907" i="6"/>
  <c r="P907" i="6"/>
  <c r="O907" i="6"/>
  <c r="S906" i="6"/>
  <c r="Q906" i="6"/>
  <c r="P906" i="6"/>
  <c r="O906" i="6"/>
  <c r="S905" i="6"/>
  <c r="Q905" i="6"/>
  <c r="P905" i="6"/>
  <c r="O905" i="6"/>
  <c r="S904" i="6"/>
  <c r="Q904" i="6"/>
  <c r="P904" i="6"/>
  <c r="O904" i="6"/>
  <c r="S903" i="6"/>
  <c r="Q903" i="6"/>
  <c r="P903" i="6"/>
  <c r="O903" i="6"/>
  <c r="S902" i="6"/>
  <c r="Q902" i="6"/>
  <c r="P902" i="6"/>
  <c r="O902" i="6"/>
  <c r="S901" i="6"/>
  <c r="Q901" i="6"/>
  <c r="P901" i="6"/>
  <c r="O901" i="6"/>
  <c r="S900" i="6"/>
  <c r="Q900" i="6"/>
  <c r="P900" i="6"/>
  <c r="O900" i="6"/>
  <c r="S899" i="6"/>
  <c r="Q899" i="6"/>
  <c r="P899" i="6"/>
  <c r="O899" i="6"/>
  <c r="S898" i="6"/>
  <c r="Q898" i="6"/>
  <c r="P898" i="6"/>
  <c r="O898" i="6"/>
  <c r="S897" i="6"/>
  <c r="Q897" i="6"/>
  <c r="P897" i="6"/>
  <c r="O897" i="6"/>
  <c r="S896" i="6"/>
  <c r="Q896" i="6"/>
  <c r="P896" i="6"/>
  <c r="O896" i="6"/>
  <c r="S895" i="6"/>
  <c r="Q895" i="6"/>
  <c r="P895" i="6"/>
  <c r="O895" i="6"/>
  <c r="S894" i="6"/>
  <c r="Q894" i="6"/>
  <c r="P894" i="6"/>
  <c r="O894" i="6"/>
  <c r="S893" i="6"/>
  <c r="Q893" i="6"/>
  <c r="P893" i="6"/>
  <c r="O893" i="6"/>
  <c r="S892" i="6"/>
  <c r="Q892" i="6"/>
  <c r="P892" i="6"/>
  <c r="O892" i="6"/>
  <c r="S891" i="6"/>
  <c r="Q891" i="6"/>
  <c r="P891" i="6"/>
  <c r="O891" i="6"/>
  <c r="S890" i="6"/>
  <c r="Q890" i="6"/>
  <c r="P890" i="6"/>
  <c r="O890" i="6"/>
  <c r="S889" i="6"/>
  <c r="Q889" i="6"/>
  <c r="P889" i="6"/>
  <c r="O889" i="6"/>
  <c r="S888" i="6"/>
  <c r="Q888" i="6"/>
  <c r="P888" i="6"/>
  <c r="O888" i="6"/>
  <c r="S887" i="6"/>
  <c r="Q887" i="6"/>
  <c r="P887" i="6"/>
  <c r="O887" i="6"/>
  <c r="S886" i="6"/>
  <c r="Q886" i="6"/>
  <c r="P886" i="6"/>
  <c r="O886" i="6"/>
  <c r="S885" i="6"/>
  <c r="Q885" i="6"/>
  <c r="P885" i="6"/>
  <c r="O885" i="6"/>
  <c r="S884" i="6"/>
  <c r="Q884" i="6"/>
  <c r="P884" i="6"/>
  <c r="O884" i="6"/>
  <c r="S883" i="6"/>
  <c r="Q883" i="6"/>
  <c r="P883" i="6"/>
  <c r="O883" i="6"/>
  <c r="S882" i="6"/>
  <c r="Q882" i="6"/>
  <c r="P882" i="6"/>
  <c r="O882" i="6"/>
  <c r="S881" i="6"/>
  <c r="Q881" i="6"/>
  <c r="P881" i="6"/>
  <c r="O881" i="6"/>
  <c r="S880" i="6"/>
  <c r="Q880" i="6"/>
  <c r="P880" i="6"/>
  <c r="O880" i="6"/>
  <c r="S879" i="6"/>
  <c r="Q879" i="6"/>
  <c r="P879" i="6"/>
  <c r="O879" i="6"/>
  <c r="S878" i="6"/>
  <c r="Q878" i="6"/>
  <c r="P878" i="6"/>
  <c r="O878" i="6"/>
  <c r="S877" i="6"/>
  <c r="Q877" i="6"/>
  <c r="P877" i="6"/>
  <c r="O877" i="6"/>
  <c r="S876" i="6"/>
  <c r="Q876" i="6"/>
  <c r="P876" i="6"/>
  <c r="O876" i="6"/>
  <c r="S875" i="6"/>
  <c r="Q875" i="6"/>
  <c r="P875" i="6"/>
  <c r="O875" i="6"/>
  <c r="S874" i="6"/>
  <c r="Q874" i="6"/>
  <c r="P874" i="6"/>
  <c r="O874" i="6"/>
  <c r="S873" i="6"/>
  <c r="Q873" i="6"/>
  <c r="P873" i="6"/>
  <c r="O873" i="6"/>
  <c r="S872" i="6"/>
  <c r="Q872" i="6"/>
  <c r="P872" i="6"/>
  <c r="O872" i="6"/>
  <c r="S871" i="6"/>
  <c r="Q871" i="6"/>
  <c r="P871" i="6"/>
  <c r="O871" i="6"/>
  <c r="S870" i="6"/>
  <c r="Q870" i="6"/>
  <c r="P870" i="6"/>
  <c r="O870" i="6"/>
  <c r="S869" i="6"/>
  <c r="Q869" i="6"/>
  <c r="P869" i="6"/>
  <c r="O869" i="6"/>
  <c r="S868" i="6"/>
  <c r="Q868" i="6"/>
  <c r="P868" i="6"/>
  <c r="O868" i="6"/>
  <c r="S867" i="6"/>
  <c r="Q867" i="6"/>
  <c r="P867" i="6"/>
  <c r="O867" i="6"/>
  <c r="S866" i="6"/>
  <c r="Q866" i="6"/>
  <c r="P866" i="6"/>
  <c r="O866" i="6"/>
  <c r="S865" i="6"/>
  <c r="Q865" i="6"/>
  <c r="P865" i="6"/>
  <c r="O865" i="6"/>
  <c r="S864" i="6"/>
  <c r="Q864" i="6"/>
  <c r="P864" i="6"/>
  <c r="O864" i="6"/>
  <c r="S863" i="6"/>
  <c r="Q863" i="6"/>
  <c r="P863" i="6"/>
  <c r="O863" i="6"/>
  <c r="S862" i="6"/>
  <c r="Q862" i="6"/>
  <c r="P862" i="6"/>
  <c r="O862" i="6"/>
  <c r="S861" i="6"/>
  <c r="Q861" i="6"/>
  <c r="P861" i="6"/>
  <c r="O861" i="6"/>
  <c r="S860" i="6"/>
  <c r="Q860" i="6"/>
  <c r="P860" i="6"/>
  <c r="O860" i="6"/>
  <c r="S859" i="6"/>
  <c r="Q859" i="6"/>
  <c r="P859" i="6"/>
  <c r="O859" i="6"/>
  <c r="S858" i="6"/>
  <c r="Q858" i="6"/>
  <c r="P858" i="6"/>
  <c r="O858" i="6"/>
  <c r="S857" i="6"/>
  <c r="Q857" i="6"/>
  <c r="P857" i="6"/>
  <c r="O857" i="6"/>
  <c r="S856" i="6"/>
  <c r="Q856" i="6"/>
  <c r="P856" i="6"/>
  <c r="O856" i="6"/>
  <c r="S855" i="6"/>
  <c r="Q855" i="6"/>
  <c r="P855" i="6"/>
  <c r="O855" i="6"/>
  <c r="S854" i="6"/>
  <c r="Q854" i="6"/>
  <c r="P854" i="6"/>
  <c r="O854" i="6"/>
  <c r="S853" i="6"/>
  <c r="Q853" i="6"/>
  <c r="P853" i="6"/>
  <c r="O853" i="6"/>
  <c r="S852" i="6"/>
  <c r="Q852" i="6"/>
  <c r="P852" i="6"/>
  <c r="O852" i="6"/>
  <c r="S851" i="6"/>
  <c r="Q851" i="6"/>
  <c r="P851" i="6"/>
  <c r="O851" i="6"/>
  <c r="S850" i="6"/>
  <c r="Q850" i="6"/>
  <c r="P850" i="6"/>
  <c r="O850" i="6"/>
  <c r="S849" i="6"/>
  <c r="Q849" i="6"/>
  <c r="P849" i="6"/>
  <c r="O849" i="6"/>
  <c r="S848" i="6"/>
  <c r="Q848" i="6"/>
  <c r="P848" i="6"/>
  <c r="O848" i="6"/>
  <c r="S847" i="6"/>
  <c r="Q847" i="6"/>
  <c r="P847" i="6"/>
  <c r="O847" i="6"/>
  <c r="S846" i="6"/>
  <c r="Q846" i="6"/>
  <c r="P846" i="6"/>
  <c r="O846" i="6"/>
  <c r="S845" i="6"/>
  <c r="Q845" i="6"/>
  <c r="P845" i="6"/>
  <c r="O845" i="6"/>
  <c r="S844" i="6"/>
  <c r="Q844" i="6"/>
  <c r="P844" i="6"/>
  <c r="O844" i="6"/>
  <c r="S843" i="6"/>
  <c r="Q843" i="6"/>
  <c r="P843" i="6"/>
  <c r="O843" i="6"/>
  <c r="S842" i="6"/>
  <c r="Q842" i="6"/>
  <c r="P842" i="6"/>
  <c r="O842" i="6"/>
  <c r="S841" i="6"/>
  <c r="Q841" i="6"/>
  <c r="P841" i="6"/>
  <c r="O841" i="6"/>
  <c r="S840" i="6"/>
  <c r="Q840" i="6"/>
  <c r="P840" i="6"/>
  <c r="O840" i="6"/>
  <c r="S839" i="6"/>
  <c r="Q839" i="6"/>
  <c r="P839" i="6"/>
  <c r="O839" i="6"/>
  <c r="S838" i="6"/>
  <c r="Q838" i="6"/>
  <c r="P838" i="6"/>
  <c r="O838" i="6"/>
  <c r="S837" i="6"/>
  <c r="Q837" i="6"/>
  <c r="P837" i="6"/>
  <c r="O837" i="6"/>
  <c r="S836" i="6"/>
  <c r="Q836" i="6"/>
  <c r="P836" i="6"/>
  <c r="O836" i="6"/>
  <c r="S835" i="6"/>
  <c r="Q835" i="6"/>
  <c r="P835" i="6"/>
  <c r="O835" i="6"/>
  <c r="S834" i="6"/>
  <c r="Q834" i="6"/>
  <c r="P834" i="6"/>
  <c r="O834" i="6"/>
  <c r="S833" i="6"/>
  <c r="Q833" i="6"/>
  <c r="P833" i="6"/>
  <c r="O833" i="6"/>
  <c r="S832" i="6"/>
  <c r="Q832" i="6"/>
  <c r="P832" i="6"/>
  <c r="O832" i="6"/>
  <c r="S831" i="6"/>
  <c r="Q831" i="6"/>
  <c r="P831" i="6"/>
  <c r="O831" i="6"/>
  <c r="S830" i="6"/>
  <c r="Q830" i="6"/>
  <c r="P830" i="6"/>
  <c r="O830" i="6"/>
  <c r="S829" i="6"/>
  <c r="Q829" i="6"/>
  <c r="P829" i="6"/>
  <c r="O829" i="6"/>
  <c r="S828" i="6"/>
  <c r="Q828" i="6"/>
  <c r="P828" i="6"/>
  <c r="O828" i="6"/>
  <c r="S827" i="6"/>
  <c r="Q827" i="6"/>
  <c r="P827" i="6"/>
  <c r="O827" i="6"/>
  <c r="S826" i="6"/>
  <c r="Q826" i="6"/>
  <c r="P826" i="6"/>
  <c r="O826" i="6"/>
  <c r="S825" i="6"/>
  <c r="Q825" i="6"/>
  <c r="P825" i="6"/>
  <c r="O825" i="6"/>
  <c r="S824" i="6"/>
  <c r="Q824" i="6"/>
  <c r="P824" i="6"/>
  <c r="O824" i="6"/>
  <c r="S823" i="6"/>
  <c r="Q823" i="6"/>
  <c r="P823" i="6"/>
  <c r="O823" i="6"/>
  <c r="S822" i="6"/>
  <c r="Q822" i="6"/>
  <c r="P822" i="6"/>
  <c r="O822" i="6"/>
  <c r="S821" i="6"/>
  <c r="Q821" i="6"/>
  <c r="P821" i="6"/>
  <c r="O821" i="6"/>
  <c r="S820" i="6"/>
  <c r="Q820" i="6"/>
  <c r="P820" i="6"/>
  <c r="O820" i="6"/>
  <c r="S819" i="6"/>
  <c r="Q819" i="6"/>
  <c r="P819" i="6"/>
  <c r="O819" i="6"/>
  <c r="S818" i="6"/>
  <c r="Q818" i="6"/>
  <c r="P818" i="6"/>
  <c r="O818" i="6"/>
  <c r="S817" i="6"/>
  <c r="Q817" i="6"/>
  <c r="P817" i="6"/>
  <c r="O817" i="6"/>
  <c r="S816" i="6"/>
  <c r="Q816" i="6"/>
  <c r="P816" i="6"/>
  <c r="O816" i="6"/>
  <c r="S815" i="6"/>
  <c r="Q815" i="6"/>
  <c r="P815" i="6"/>
  <c r="O815" i="6"/>
  <c r="S814" i="6"/>
  <c r="Q814" i="6"/>
  <c r="P814" i="6"/>
  <c r="O814" i="6"/>
  <c r="S813" i="6"/>
  <c r="Q813" i="6"/>
  <c r="P813" i="6"/>
  <c r="O813" i="6"/>
  <c r="S812" i="6"/>
  <c r="Q812" i="6"/>
  <c r="P812" i="6"/>
  <c r="O812" i="6"/>
  <c r="S811" i="6"/>
  <c r="Q811" i="6"/>
  <c r="P811" i="6"/>
  <c r="O811" i="6"/>
  <c r="S810" i="6"/>
  <c r="Q810" i="6"/>
  <c r="P810" i="6"/>
  <c r="O810" i="6"/>
  <c r="S809" i="6"/>
  <c r="Q809" i="6"/>
  <c r="P809" i="6"/>
  <c r="O809" i="6"/>
  <c r="S808" i="6"/>
  <c r="Q808" i="6"/>
  <c r="P808" i="6"/>
  <c r="O808" i="6"/>
  <c r="S807" i="6"/>
  <c r="Q807" i="6"/>
  <c r="P807" i="6"/>
  <c r="O807" i="6"/>
  <c r="S806" i="6"/>
  <c r="Q806" i="6"/>
  <c r="P806" i="6"/>
  <c r="O806" i="6"/>
  <c r="S805" i="6"/>
  <c r="Q805" i="6"/>
  <c r="P805" i="6"/>
  <c r="O805" i="6"/>
  <c r="S804" i="6"/>
  <c r="Q804" i="6"/>
  <c r="P804" i="6"/>
  <c r="O804" i="6"/>
  <c r="S803" i="6"/>
  <c r="Q803" i="6"/>
  <c r="P803" i="6"/>
  <c r="O803" i="6"/>
  <c r="S802" i="6"/>
  <c r="Q802" i="6"/>
  <c r="P802" i="6"/>
  <c r="O802" i="6"/>
  <c r="S801" i="6"/>
  <c r="Q801" i="6"/>
  <c r="P801" i="6"/>
  <c r="O801" i="6"/>
  <c r="S800" i="6"/>
  <c r="Q800" i="6"/>
  <c r="P800" i="6"/>
  <c r="O800" i="6"/>
  <c r="S799" i="6"/>
  <c r="Q799" i="6"/>
  <c r="P799" i="6"/>
  <c r="O799" i="6"/>
  <c r="S798" i="6"/>
  <c r="Q798" i="6"/>
  <c r="P798" i="6"/>
  <c r="O798" i="6"/>
  <c r="S797" i="6"/>
  <c r="Q797" i="6"/>
  <c r="P797" i="6"/>
  <c r="O797" i="6"/>
  <c r="S796" i="6"/>
  <c r="Q796" i="6"/>
  <c r="P796" i="6"/>
  <c r="O796" i="6"/>
  <c r="S795" i="6"/>
  <c r="Q795" i="6"/>
  <c r="P795" i="6"/>
  <c r="O795" i="6"/>
  <c r="S794" i="6"/>
  <c r="Q794" i="6"/>
  <c r="P794" i="6"/>
  <c r="O794" i="6"/>
  <c r="S793" i="6"/>
  <c r="Q793" i="6"/>
  <c r="P793" i="6"/>
  <c r="O793" i="6"/>
  <c r="S792" i="6"/>
  <c r="Q792" i="6"/>
  <c r="P792" i="6"/>
  <c r="O792" i="6"/>
  <c r="S791" i="6"/>
  <c r="Q791" i="6"/>
  <c r="P791" i="6"/>
  <c r="O791" i="6"/>
  <c r="S790" i="6"/>
  <c r="Q790" i="6"/>
  <c r="P790" i="6"/>
  <c r="O790" i="6"/>
  <c r="S789" i="6"/>
  <c r="Q789" i="6"/>
  <c r="P789" i="6"/>
  <c r="O789" i="6"/>
  <c r="S788" i="6"/>
  <c r="Q788" i="6"/>
  <c r="P788" i="6"/>
  <c r="O788" i="6"/>
  <c r="S787" i="6"/>
  <c r="Q787" i="6"/>
  <c r="P787" i="6"/>
  <c r="O787" i="6"/>
  <c r="S786" i="6"/>
  <c r="Q786" i="6"/>
  <c r="P786" i="6"/>
  <c r="O786" i="6"/>
  <c r="S785" i="6"/>
  <c r="Q785" i="6"/>
  <c r="P785" i="6"/>
  <c r="O785" i="6"/>
  <c r="S784" i="6"/>
  <c r="Q784" i="6"/>
  <c r="P784" i="6"/>
  <c r="O784" i="6"/>
  <c r="S783" i="6"/>
  <c r="Q783" i="6"/>
  <c r="P783" i="6"/>
  <c r="O783" i="6"/>
  <c r="S782" i="6"/>
  <c r="Q782" i="6"/>
  <c r="P782" i="6"/>
  <c r="O782" i="6"/>
  <c r="S781" i="6"/>
  <c r="Q781" i="6"/>
  <c r="P781" i="6"/>
  <c r="O781" i="6"/>
  <c r="S780" i="6"/>
  <c r="Q780" i="6"/>
  <c r="P780" i="6"/>
  <c r="O780" i="6"/>
  <c r="S779" i="6"/>
  <c r="Q779" i="6"/>
  <c r="P779" i="6"/>
  <c r="O779" i="6"/>
  <c r="S778" i="6"/>
  <c r="Q778" i="6"/>
  <c r="P778" i="6"/>
  <c r="O778" i="6"/>
  <c r="S777" i="6"/>
  <c r="Q777" i="6"/>
  <c r="P777" i="6"/>
  <c r="O777" i="6"/>
  <c r="S776" i="6"/>
  <c r="Q776" i="6"/>
  <c r="P776" i="6"/>
  <c r="O776" i="6"/>
  <c r="S775" i="6"/>
  <c r="Q775" i="6"/>
  <c r="P775" i="6"/>
  <c r="O775" i="6"/>
  <c r="S774" i="6"/>
  <c r="Q774" i="6"/>
  <c r="P774" i="6"/>
  <c r="O774" i="6"/>
  <c r="S773" i="6"/>
  <c r="Q773" i="6"/>
  <c r="P773" i="6"/>
  <c r="O773" i="6"/>
  <c r="S772" i="6"/>
  <c r="Q772" i="6"/>
  <c r="P772" i="6"/>
  <c r="O772" i="6"/>
  <c r="S771" i="6"/>
  <c r="Q771" i="6"/>
  <c r="P771" i="6"/>
  <c r="O771" i="6"/>
  <c r="S770" i="6"/>
  <c r="Q770" i="6"/>
  <c r="P770" i="6"/>
  <c r="O770" i="6"/>
  <c r="S769" i="6"/>
  <c r="Q769" i="6"/>
  <c r="P769" i="6"/>
  <c r="O769" i="6"/>
  <c r="S768" i="6"/>
  <c r="Q768" i="6"/>
  <c r="P768" i="6"/>
  <c r="O768" i="6"/>
  <c r="S767" i="6"/>
  <c r="Q767" i="6"/>
  <c r="P767" i="6"/>
  <c r="O767" i="6"/>
  <c r="S766" i="6"/>
  <c r="Q766" i="6"/>
  <c r="P766" i="6"/>
  <c r="O766" i="6"/>
  <c r="S765" i="6"/>
  <c r="Q765" i="6"/>
  <c r="P765" i="6"/>
  <c r="O765" i="6"/>
  <c r="S764" i="6"/>
  <c r="Q764" i="6"/>
  <c r="P764" i="6"/>
  <c r="O764" i="6"/>
  <c r="S763" i="6"/>
  <c r="Q763" i="6"/>
  <c r="P763" i="6"/>
  <c r="O763" i="6"/>
  <c r="S762" i="6"/>
  <c r="Q762" i="6"/>
  <c r="P762" i="6"/>
  <c r="O762" i="6"/>
  <c r="S761" i="6"/>
  <c r="Q761" i="6"/>
  <c r="P761" i="6"/>
  <c r="O761" i="6"/>
  <c r="S760" i="6"/>
  <c r="Q760" i="6"/>
  <c r="P760" i="6"/>
  <c r="O760" i="6"/>
  <c r="S759" i="6"/>
  <c r="Q759" i="6"/>
  <c r="P759" i="6"/>
  <c r="O759" i="6"/>
  <c r="S758" i="6"/>
  <c r="Q758" i="6"/>
  <c r="P758" i="6"/>
  <c r="O758" i="6"/>
  <c r="S757" i="6"/>
  <c r="Q757" i="6"/>
  <c r="P757" i="6"/>
  <c r="O757" i="6"/>
  <c r="S756" i="6"/>
  <c r="Q756" i="6"/>
  <c r="P756" i="6"/>
  <c r="O756" i="6"/>
  <c r="S755" i="6"/>
  <c r="Q755" i="6"/>
  <c r="P755" i="6"/>
  <c r="O755" i="6"/>
  <c r="S754" i="6"/>
  <c r="Q754" i="6"/>
  <c r="P754" i="6"/>
  <c r="O754" i="6"/>
  <c r="S753" i="6"/>
  <c r="Q753" i="6"/>
  <c r="P753" i="6"/>
  <c r="O753" i="6"/>
  <c r="S752" i="6"/>
  <c r="Q752" i="6"/>
  <c r="P752" i="6"/>
  <c r="O752" i="6"/>
  <c r="S751" i="6"/>
  <c r="Q751" i="6"/>
  <c r="P751" i="6"/>
  <c r="O751" i="6"/>
  <c r="S750" i="6"/>
  <c r="Q750" i="6"/>
  <c r="P750" i="6"/>
  <c r="O750" i="6"/>
  <c r="S749" i="6"/>
  <c r="Q749" i="6"/>
  <c r="P749" i="6"/>
  <c r="O749" i="6"/>
  <c r="S748" i="6"/>
  <c r="Q748" i="6"/>
  <c r="P748" i="6"/>
  <c r="O748" i="6"/>
  <c r="S747" i="6"/>
  <c r="Q747" i="6"/>
  <c r="P747" i="6"/>
  <c r="O747" i="6"/>
  <c r="S746" i="6"/>
  <c r="Q746" i="6"/>
  <c r="P746" i="6"/>
  <c r="O746" i="6"/>
  <c r="S745" i="6"/>
  <c r="Q745" i="6"/>
  <c r="P745" i="6"/>
  <c r="O745" i="6"/>
  <c r="S744" i="6"/>
  <c r="Q744" i="6"/>
  <c r="P744" i="6"/>
  <c r="O744" i="6"/>
  <c r="S743" i="6"/>
  <c r="Q743" i="6"/>
  <c r="P743" i="6"/>
  <c r="O743" i="6"/>
  <c r="S742" i="6"/>
  <c r="Q742" i="6"/>
  <c r="P742" i="6"/>
  <c r="O742" i="6"/>
  <c r="S741" i="6"/>
  <c r="Q741" i="6"/>
  <c r="P741" i="6"/>
  <c r="O741" i="6"/>
  <c r="S740" i="6"/>
  <c r="Q740" i="6"/>
  <c r="P740" i="6"/>
  <c r="O740" i="6"/>
  <c r="S739" i="6"/>
  <c r="Q739" i="6"/>
  <c r="P739" i="6"/>
  <c r="O739" i="6"/>
  <c r="S738" i="6"/>
  <c r="Q738" i="6"/>
  <c r="P738" i="6"/>
  <c r="O738" i="6"/>
  <c r="S737" i="6"/>
  <c r="Q737" i="6"/>
  <c r="P737" i="6"/>
  <c r="O737" i="6"/>
  <c r="S736" i="6"/>
  <c r="Q736" i="6"/>
  <c r="P736" i="6"/>
  <c r="O736" i="6"/>
  <c r="S735" i="6"/>
  <c r="Q735" i="6"/>
  <c r="P735" i="6"/>
  <c r="O735" i="6"/>
  <c r="S734" i="6"/>
  <c r="Q734" i="6"/>
  <c r="P734" i="6"/>
  <c r="O734" i="6"/>
  <c r="S733" i="6"/>
  <c r="Q733" i="6"/>
  <c r="P733" i="6"/>
  <c r="O733" i="6"/>
  <c r="S732" i="6"/>
  <c r="Q732" i="6"/>
  <c r="P732" i="6"/>
  <c r="O732" i="6"/>
  <c r="S731" i="6"/>
  <c r="Q731" i="6"/>
  <c r="P731" i="6"/>
  <c r="O731" i="6"/>
  <c r="S730" i="6"/>
  <c r="Q730" i="6"/>
  <c r="P730" i="6"/>
  <c r="O730" i="6"/>
  <c r="S729" i="6"/>
  <c r="Q729" i="6"/>
  <c r="P729" i="6"/>
  <c r="O729" i="6"/>
  <c r="S728" i="6"/>
  <c r="Q728" i="6"/>
  <c r="P728" i="6"/>
  <c r="O728" i="6"/>
  <c r="S727" i="6"/>
  <c r="Q727" i="6"/>
  <c r="P727" i="6"/>
  <c r="O727" i="6"/>
  <c r="S726" i="6"/>
  <c r="Q726" i="6"/>
  <c r="P726" i="6"/>
  <c r="O726" i="6"/>
  <c r="S725" i="6"/>
  <c r="Q725" i="6"/>
  <c r="P725" i="6"/>
  <c r="O725" i="6"/>
  <c r="S724" i="6"/>
  <c r="Q724" i="6"/>
  <c r="P724" i="6"/>
  <c r="O724" i="6"/>
  <c r="S723" i="6"/>
  <c r="Q723" i="6"/>
  <c r="P723" i="6"/>
  <c r="O723" i="6"/>
  <c r="S722" i="6"/>
  <c r="Q722" i="6"/>
  <c r="P722" i="6"/>
  <c r="O722" i="6"/>
  <c r="S721" i="6"/>
  <c r="Q721" i="6"/>
  <c r="P721" i="6"/>
  <c r="O721" i="6"/>
  <c r="S720" i="6"/>
  <c r="Q720" i="6"/>
  <c r="P720" i="6"/>
  <c r="O720" i="6"/>
  <c r="S719" i="6"/>
  <c r="Q719" i="6"/>
  <c r="P719" i="6"/>
  <c r="O719" i="6"/>
  <c r="S718" i="6"/>
  <c r="Q718" i="6"/>
  <c r="P718" i="6"/>
  <c r="O718" i="6"/>
  <c r="S717" i="6"/>
  <c r="Q717" i="6"/>
  <c r="P717" i="6"/>
  <c r="O717" i="6"/>
  <c r="S716" i="6"/>
  <c r="Q716" i="6"/>
  <c r="P716" i="6"/>
  <c r="O716" i="6"/>
  <c r="S715" i="6"/>
  <c r="Q715" i="6"/>
  <c r="P715" i="6"/>
  <c r="O715" i="6"/>
  <c r="S714" i="6"/>
  <c r="Q714" i="6"/>
  <c r="P714" i="6"/>
  <c r="O714" i="6"/>
  <c r="S713" i="6"/>
  <c r="Q713" i="6"/>
  <c r="P713" i="6"/>
  <c r="O713" i="6"/>
  <c r="S712" i="6"/>
  <c r="Q712" i="6"/>
  <c r="P712" i="6"/>
  <c r="O712" i="6"/>
  <c r="S711" i="6"/>
  <c r="Q711" i="6"/>
  <c r="P711" i="6"/>
  <c r="O711" i="6"/>
  <c r="S710" i="6"/>
  <c r="Q710" i="6"/>
  <c r="P710" i="6"/>
  <c r="O710" i="6"/>
  <c r="S709" i="6"/>
  <c r="Q709" i="6"/>
  <c r="P709" i="6"/>
  <c r="O709" i="6"/>
  <c r="S708" i="6"/>
  <c r="Q708" i="6"/>
  <c r="P708" i="6"/>
  <c r="O708" i="6"/>
  <c r="S707" i="6"/>
  <c r="Q707" i="6"/>
  <c r="P707" i="6"/>
  <c r="O707" i="6"/>
  <c r="S706" i="6"/>
  <c r="Q706" i="6"/>
  <c r="P706" i="6"/>
  <c r="O706" i="6"/>
  <c r="S705" i="6"/>
  <c r="Q705" i="6"/>
  <c r="P705" i="6"/>
  <c r="O705" i="6"/>
  <c r="S704" i="6"/>
  <c r="Q704" i="6"/>
  <c r="P704" i="6"/>
  <c r="O704" i="6"/>
  <c r="S703" i="6"/>
  <c r="Q703" i="6"/>
  <c r="P703" i="6"/>
  <c r="O703" i="6"/>
  <c r="S702" i="6"/>
  <c r="Q702" i="6"/>
  <c r="P702" i="6"/>
  <c r="O702" i="6"/>
  <c r="S701" i="6"/>
  <c r="Q701" i="6"/>
  <c r="P701" i="6"/>
  <c r="O701" i="6"/>
  <c r="S700" i="6"/>
  <c r="Q700" i="6"/>
  <c r="P700" i="6"/>
  <c r="O700" i="6"/>
  <c r="S699" i="6"/>
  <c r="Q699" i="6"/>
  <c r="P699" i="6"/>
  <c r="O699" i="6"/>
  <c r="S698" i="6"/>
  <c r="Q698" i="6"/>
  <c r="P698" i="6"/>
  <c r="O698" i="6"/>
  <c r="S697" i="6"/>
  <c r="Q697" i="6"/>
  <c r="P697" i="6"/>
  <c r="O697" i="6"/>
  <c r="S696" i="6"/>
  <c r="Q696" i="6"/>
  <c r="P696" i="6"/>
  <c r="O696" i="6"/>
  <c r="S695" i="6"/>
  <c r="Q695" i="6"/>
  <c r="P695" i="6"/>
  <c r="O695" i="6"/>
  <c r="S694" i="6"/>
  <c r="Q694" i="6"/>
  <c r="P694" i="6"/>
  <c r="O694" i="6"/>
  <c r="S693" i="6"/>
  <c r="Q693" i="6"/>
  <c r="P693" i="6"/>
  <c r="O693" i="6"/>
  <c r="S692" i="6"/>
  <c r="Q692" i="6"/>
  <c r="P692" i="6"/>
  <c r="O692" i="6"/>
  <c r="S691" i="6"/>
  <c r="Q691" i="6"/>
  <c r="P691" i="6"/>
  <c r="O691" i="6"/>
  <c r="S690" i="6"/>
  <c r="Q690" i="6"/>
  <c r="P690" i="6"/>
  <c r="O690" i="6"/>
  <c r="S689" i="6"/>
  <c r="Q689" i="6"/>
  <c r="P689" i="6"/>
  <c r="O689" i="6"/>
  <c r="S688" i="6"/>
  <c r="Q688" i="6"/>
  <c r="P688" i="6"/>
  <c r="O688" i="6"/>
  <c r="S687" i="6"/>
  <c r="Q687" i="6"/>
  <c r="P687" i="6"/>
  <c r="O687" i="6"/>
  <c r="S686" i="6"/>
  <c r="Q686" i="6"/>
  <c r="P686" i="6"/>
  <c r="O686" i="6"/>
  <c r="S685" i="6"/>
  <c r="Q685" i="6"/>
  <c r="P685" i="6"/>
  <c r="O685" i="6"/>
  <c r="S684" i="6"/>
  <c r="Q684" i="6"/>
  <c r="P684" i="6"/>
  <c r="O684" i="6"/>
  <c r="S683" i="6"/>
  <c r="Q683" i="6"/>
  <c r="P683" i="6"/>
  <c r="O683" i="6"/>
  <c r="S682" i="6"/>
  <c r="Q682" i="6"/>
  <c r="P682" i="6"/>
  <c r="O682" i="6"/>
  <c r="S681" i="6"/>
  <c r="Q681" i="6"/>
  <c r="P681" i="6"/>
  <c r="O681" i="6"/>
  <c r="S680" i="6"/>
  <c r="Q680" i="6"/>
  <c r="P680" i="6"/>
  <c r="O680" i="6"/>
  <c r="S679" i="6"/>
  <c r="Q679" i="6"/>
  <c r="P679" i="6"/>
  <c r="O679" i="6"/>
  <c r="S678" i="6"/>
  <c r="Q678" i="6"/>
  <c r="P678" i="6"/>
  <c r="O678" i="6"/>
  <c r="S677" i="6"/>
  <c r="Q677" i="6"/>
  <c r="P677" i="6"/>
  <c r="O677" i="6"/>
  <c r="S676" i="6"/>
  <c r="Q676" i="6"/>
  <c r="P676" i="6"/>
  <c r="O676" i="6"/>
  <c r="S675" i="6"/>
  <c r="Q675" i="6"/>
  <c r="P675" i="6"/>
  <c r="O675" i="6"/>
  <c r="S674" i="6"/>
  <c r="Q674" i="6"/>
  <c r="P674" i="6"/>
  <c r="O674" i="6"/>
  <c r="S673" i="6"/>
  <c r="Q673" i="6"/>
  <c r="P673" i="6"/>
  <c r="O673" i="6"/>
  <c r="S672" i="6"/>
  <c r="Q672" i="6"/>
  <c r="P672" i="6"/>
  <c r="O672" i="6"/>
  <c r="S671" i="6"/>
  <c r="Q671" i="6"/>
  <c r="P671" i="6"/>
  <c r="O671" i="6"/>
  <c r="S670" i="6"/>
  <c r="Q670" i="6"/>
  <c r="P670" i="6"/>
  <c r="O670" i="6"/>
  <c r="S669" i="6"/>
  <c r="Q669" i="6"/>
  <c r="P669" i="6"/>
  <c r="O669" i="6"/>
  <c r="S668" i="6"/>
  <c r="Q668" i="6"/>
  <c r="P668" i="6"/>
  <c r="O668" i="6"/>
  <c r="S667" i="6"/>
  <c r="Q667" i="6"/>
  <c r="P667" i="6"/>
  <c r="O667" i="6"/>
  <c r="S666" i="6"/>
  <c r="Q666" i="6"/>
  <c r="P666" i="6"/>
  <c r="O666" i="6"/>
  <c r="S665" i="6"/>
  <c r="Q665" i="6"/>
  <c r="P665" i="6"/>
  <c r="O665" i="6"/>
  <c r="S664" i="6"/>
  <c r="Q664" i="6"/>
  <c r="P664" i="6"/>
  <c r="O664" i="6"/>
  <c r="S663" i="6"/>
  <c r="Q663" i="6"/>
  <c r="P663" i="6"/>
  <c r="O663" i="6"/>
  <c r="S662" i="6"/>
  <c r="Q662" i="6"/>
  <c r="P662" i="6"/>
  <c r="O662" i="6"/>
  <c r="S661" i="6"/>
  <c r="Q661" i="6"/>
  <c r="P661" i="6"/>
  <c r="O661" i="6"/>
  <c r="S660" i="6"/>
  <c r="Q660" i="6"/>
  <c r="P660" i="6"/>
  <c r="O660" i="6"/>
  <c r="S659" i="6"/>
  <c r="Q659" i="6"/>
  <c r="P659" i="6"/>
  <c r="O659" i="6"/>
  <c r="S658" i="6"/>
  <c r="Q658" i="6"/>
  <c r="P658" i="6"/>
  <c r="O658" i="6"/>
  <c r="S657" i="6"/>
  <c r="Q657" i="6"/>
  <c r="P657" i="6"/>
  <c r="O657" i="6"/>
  <c r="S656" i="6"/>
  <c r="Q656" i="6"/>
  <c r="P656" i="6"/>
  <c r="O656" i="6"/>
  <c r="S655" i="6"/>
  <c r="Q655" i="6"/>
  <c r="P655" i="6"/>
  <c r="O655" i="6"/>
  <c r="S654" i="6"/>
  <c r="Q654" i="6"/>
  <c r="P654" i="6"/>
  <c r="O654" i="6"/>
  <c r="S653" i="6"/>
  <c r="Q653" i="6"/>
  <c r="P653" i="6"/>
  <c r="O653" i="6"/>
  <c r="S652" i="6"/>
  <c r="Q652" i="6"/>
  <c r="P652" i="6"/>
  <c r="O652" i="6"/>
  <c r="S651" i="6"/>
  <c r="Q651" i="6"/>
  <c r="P651" i="6"/>
  <c r="O651" i="6"/>
  <c r="S650" i="6"/>
  <c r="Q650" i="6"/>
  <c r="P650" i="6"/>
  <c r="O650" i="6"/>
  <c r="S649" i="6"/>
  <c r="Q649" i="6"/>
  <c r="P649" i="6"/>
  <c r="O649" i="6"/>
  <c r="S648" i="6"/>
  <c r="Q648" i="6"/>
  <c r="P648" i="6"/>
  <c r="O648" i="6"/>
  <c r="S647" i="6"/>
  <c r="Q647" i="6"/>
  <c r="P647" i="6"/>
  <c r="O647" i="6"/>
  <c r="S646" i="6"/>
  <c r="Q646" i="6"/>
  <c r="P646" i="6"/>
  <c r="O646" i="6"/>
  <c r="S645" i="6"/>
  <c r="Q645" i="6"/>
  <c r="P645" i="6"/>
  <c r="O645" i="6"/>
  <c r="S644" i="6"/>
  <c r="Q644" i="6"/>
  <c r="P644" i="6"/>
  <c r="O644" i="6"/>
  <c r="S643" i="6"/>
  <c r="Q643" i="6"/>
  <c r="P643" i="6"/>
  <c r="O643" i="6"/>
  <c r="S642" i="6"/>
  <c r="Q642" i="6"/>
  <c r="P642" i="6"/>
  <c r="O642" i="6"/>
  <c r="S641" i="6"/>
  <c r="Q641" i="6"/>
  <c r="P641" i="6"/>
  <c r="O641" i="6"/>
  <c r="S640" i="6"/>
  <c r="Q640" i="6"/>
  <c r="P640" i="6"/>
  <c r="O640" i="6"/>
  <c r="S639" i="6"/>
  <c r="Q639" i="6"/>
  <c r="P639" i="6"/>
  <c r="O639" i="6"/>
  <c r="S638" i="6"/>
  <c r="Q638" i="6"/>
  <c r="P638" i="6"/>
  <c r="O638" i="6"/>
  <c r="S637" i="6"/>
  <c r="Q637" i="6"/>
  <c r="P637" i="6"/>
  <c r="O637" i="6"/>
  <c r="S636" i="6"/>
  <c r="Q636" i="6"/>
  <c r="P636" i="6"/>
  <c r="O636" i="6"/>
  <c r="S635" i="6"/>
  <c r="Q635" i="6"/>
  <c r="P635" i="6"/>
  <c r="O635" i="6"/>
  <c r="S634" i="6"/>
  <c r="Q634" i="6"/>
  <c r="P634" i="6"/>
  <c r="O634" i="6"/>
  <c r="S633" i="6"/>
  <c r="Q633" i="6"/>
  <c r="P633" i="6"/>
  <c r="O633" i="6"/>
  <c r="S632" i="6"/>
  <c r="Q632" i="6"/>
  <c r="P632" i="6"/>
  <c r="O632" i="6"/>
  <c r="S631" i="6"/>
  <c r="Q631" i="6"/>
  <c r="P631" i="6"/>
  <c r="O631" i="6"/>
  <c r="S630" i="6"/>
  <c r="Q630" i="6"/>
  <c r="P630" i="6"/>
  <c r="O630" i="6"/>
  <c r="S629" i="6"/>
  <c r="Q629" i="6"/>
  <c r="P629" i="6"/>
  <c r="O629" i="6"/>
  <c r="S628" i="6"/>
  <c r="Q628" i="6"/>
  <c r="P628" i="6"/>
  <c r="O628" i="6"/>
  <c r="S627" i="6"/>
  <c r="Q627" i="6"/>
  <c r="P627" i="6"/>
  <c r="O627" i="6"/>
  <c r="S626" i="6"/>
  <c r="Q626" i="6"/>
  <c r="P626" i="6"/>
  <c r="O626" i="6"/>
  <c r="S625" i="6"/>
  <c r="Q625" i="6"/>
  <c r="P625" i="6"/>
  <c r="O625" i="6"/>
  <c r="S624" i="6"/>
  <c r="Q624" i="6"/>
  <c r="P624" i="6"/>
  <c r="O624" i="6"/>
  <c r="S623" i="6"/>
  <c r="Q623" i="6"/>
  <c r="P623" i="6"/>
  <c r="O623" i="6"/>
  <c r="S622" i="6"/>
  <c r="Q622" i="6"/>
  <c r="P622" i="6"/>
  <c r="O622" i="6"/>
  <c r="S621" i="6"/>
  <c r="Q621" i="6"/>
  <c r="P621" i="6"/>
  <c r="O621" i="6"/>
  <c r="S620" i="6"/>
  <c r="Q620" i="6"/>
  <c r="P620" i="6"/>
  <c r="O620" i="6"/>
  <c r="S619" i="6"/>
  <c r="Q619" i="6"/>
  <c r="P619" i="6"/>
  <c r="O619" i="6"/>
  <c r="S618" i="6"/>
  <c r="Q618" i="6"/>
  <c r="P618" i="6"/>
  <c r="O618" i="6"/>
  <c r="S617" i="6"/>
  <c r="Q617" i="6"/>
  <c r="P617" i="6"/>
  <c r="O617" i="6"/>
  <c r="S616" i="6"/>
  <c r="Q616" i="6"/>
  <c r="P616" i="6"/>
  <c r="O616" i="6"/>
  <c r="S615" i="6"/>
  <c r="Q615" i="6"/>
  <c r="P615" i="6"/>
  <c r="O615" i="6"/>
  <c r="S614" i="6"/>
  <c r="Q614" i="6"/>
  <c r="P614" i="6"/>
  <c r="O614" i="6"/>
  <c r="S613" i="6"/>
  <c r="Q613" i="6"/>
  <c r="P613" i="6"/>
  <c r="O613" i="6"/>
  <c r="S612" i="6"/>
  <c r="Q612" i="6"/>
  <c r="P612" i="6"/>
  <c r="O612" i="6"/>
  <c r="S611" i="6"/>
  <c r="Q611" i="6"/>
  <c r="P611" i="6"/>
  <c r="O611" i="6"/>
  <c r="S610" i="6"/>
  <c r="Q610" i="6"/>
  <c r="P610" i="6"/>
  <c r="O610" i="6"/>
  <c r="S609" i="6"/>
  <c r="Q609" i="6"/>
  <c r="P609" i="6"/>
  <c r="O609" i="6"/>
  <c r="S608" i="6"/>
  <c r="Q608" i="6"/>
  <c r="P608" i="6"/>
  <c r="O608" i="6"/>
  <c r="S607" i="6"/>
  <c r="Q607" i="6"/>
  <c r="P607" i="6"/>
  <c r="O607" i="6"/>
  <c r="S606" i="6"/>
  <c r="Q606" i="6"/>
  <c r="P606" i="6"/>
  <c r="O606" i="6"/>
  <c r="S605" i="6"/>
  <c r="Q605" i="6"/>
  <c r="P605" i="6"/>
  <c r="O605" i="6"/>
  <c r="S604" i="6"/>
  <c r="Q604" i="6"/>
  <c r="P604" i="6"/>
  <c r="O604" i="6"/>
  <c r="S603" i="6"/>
  <c r="Q603" i="6"/>
  <c r="P603" i="6"/>
  <c r="O603" i="6"/>
  <c r="S602" i="6"/>
  <c r="Q602" i="6"/>
  <c r="P602" i="6"/>
  <c r="O602" i="6"/>
  <c r="S601" i="6"/>
  <c r="Q601" i="6"/>
  <c r="P601" i="6"/>
  <c r="O601" i="6"/>
  <c r="S600" i="6"/>
  <c r="Q600" i="6"/>
  <c r="P600" i="6"/>
  <c r="O600" i="6"/>
  <c r="S599" i="6"/>
  <c r="Q599" i="6"/>
  <c r="P599" i="6"/>
  <c r="O599" i="6"/>
  <c r="S598" i="6"/>
  <c r="Q598" i="6"/>
  <c r="P598" i="6"/>
  <c r="O598" i="6"/>
  <c r="S597" i="6"/>
  <c r="Q597" i="6"/>
  <c r="P597" i="6"/>
  <c r="O597" i="6"/>
  <c r="S596" i="6"/>
  <c r="Q596" i="6"/>
  <c r="P596" i="6"/>
  <c r="O596" i="6"/>
  <c r="S595" i="6"/>
  <c r="Q595" i="6"/>
  <c r="P595" i="6"/>
  <c r="O595" i="6"/>
  <c r="S594" i="6"/>
  <c r="Q594" i="6"/>
  <c r="P594" i="6"/>
  <c r="O594" i="6"/>
  <c r="S593" i="6"/>
  <c r="Q593" i="6"/>
  <c r="P593" i="6"/>
  <c r="O593" i="6"/>
  <c r="S592" i="6"/>
  <c r="Q592" i="6"/>
  <c r="P592" i="6"/>
  <c r="O592" i="6"/>
  <c r="S591" i="6"/>
  <c r="Q591" i="6"/>
  <c r="P591" i="6"/>
  <c r="O591" i="6"/>
  <c r="S590" i="6"/>
  <c r="Q590" i="6"/>
  <c r="P590" i="6"/>
  <c r="O590" i="6"/>
  <c r="S589" i="6"/>
  <c r="Q589" i="6"/>
  <c r="P589" i="6"/>
  <c r="O589" i="6"/>
  <c r="S588" i="6"/>
  <c r="Q588" i="6"/>
  <c r="P588" i="6"/>
  <c r="O588" i="6"/>
  <c r="S587" i="6"/>
  <c r="Q587" i="6"/>
  <c r="P587" i="6"/>
  <c r="O587" i="6"/>
  <c r="S586" i="6"/>
  <c r="Q586" i="6"/>
  <c r="P586" i="6"/>
  <c r="O586" i="6"/>
  <c r="S585" i="6"/>
  <c r="Q585" i="6"/>
  <c r="P585" i="6"/>
  <c r="O585" i="6"/>
  <c r="S584" i="6"/>
  <c r="Q584" i="6"/>
  <c r="P584" i="6"/>
  <c r="O584" i="6"/>
  <c r="S583" i="6"/>
  <c r="Q583" i="6"/>
  <c r="P583" i="6"/>
  <c r="O583" i="6"/>
  <c r="S582" i="6"/>
  <c r="Q582" i="6"/>
  <c r="P582" i="6"/>
  <c r="O582" i="6"/>
  <c r="S581" i="6"/>
  <c r="Q581" i="6"/>
  <c r="P581" i="6"/>
  <c r="O581" i="6"/>
  <c r="S580" i="6"/>
  <c r="Q580" i="6"/>
  <c r="P580" i="6"/>
  <c r="O580" i="6"/>
  <c r="S579" i="6"/>
  <c r="Q579" i="6"/>
  <c r="P579" i="6"/>
  <c r="O579" i="6"/>
  <c r="S578" i="6"/>
  <c r="Q578" i="6"/>
  <c r="P578" i="6"/>
  <c r="O578" i="6"/>
  <c r="S577" i="6"/>
  <c r="Q577" i="6"/>
  <c r="P577" i="6"/>
  <c r="O577" i="6"/>
  <c r="S576" i="6"/>
  <c r="Q576" i="6"/>
  <c r="P576" i="6"/>
  <c r="O576" i="6"/>
  <c r="S575" i="6"/>
  <c r="Q575" i="6"/>
  <c r="P575" i="6"/>
  <c r="O575" i="6"/>
  <c r="S574" i="6"/>
  <c r="Q574" i="6"/>
  <c r="P574" i="6"/>
  <c r="O574" i="6"/>
  <c r="S573" i="6"/>
  <c r="Q573" i="6"/>
  <c r="P573" i="6"/>
  <c r="O573" i="6"/>
  <c r="S572" i="6"/>
  <c r="Q572" i="6"/>
  <c r="P572" i="6"/>
  <c r="O572" i="6"/>
  <c r="S571" i="6"/>
  <c r="Q571" i="6"/>
  <c r="P571" i="6"/>
  <c r="O571" i="6"/>
  <c r="S570" i="6"/>
  <c r="Q570" i="6"/>
  <c r="P570" i="6"/>
  <c r="O570" i="6"/>
  <c r="S569" i="6"/>
  <c r="Q569" i="6"/>
  <c r="P569" i="6"/>
  <c r="O569" i="6"/>
  <c r="S568" i="6"/>
  <c r="Q568" i="6"/>
  <c r="P568" i="6"/>
  <c r="O568" i="6"/>
  <c r="S567" i="6"/>
  <c r="Q567" i="6"/>
  <c r="P567" i="6"/>
  <c r="O567" i="6"/>
  <c r="S566" i="6"/>
  <c r="Q566" i="6"/>
  <c r="P566" i="6"/>
  <c r="O566" i="6"/>
  <c r="S565" i="6"/>
  <c r="Q565" i="6"/>
  <c r="P565" i="6"/>
  <c r="O565" i="6"/>
  <c r="S564" i="6"/>
  <c r="Q564" i="6"/>
  <c r="P564" i="6"/>
  <c r="O564" i="6"/>
  <c r="S563" i="6"/>
  <c r="Q563" i="6"/>
  <c r="P563" i="6"/>
  <c r="O563" i="6"/>
  <c r="S562" i="6"/>
  <c r="Q562" i="6"/>
  <c r="P562" i="6"/>
  <c r="O562" i="6"/>
  <c r="S561" i="6"/>
  <c r="Q561" i="6"/>
  <c r="P561" i="6"/>
  <c r="O561" i="6"/>
  <c r="S560" i="6"/>
  <c r="Q560" i="6"/>
  <c r="P560" i="6"/>
  <c r="O560" i="6"/>
  <c r="S559" i="6"/>
  <c r="Q559" i="6"/>
  <c r="P559" i="6"/>
  <c r="O559" i="6"/>
  <c r="S558" i="6"/>
  <c r="Q558" i="6"/>
  <c r="P558" i="6"/>
  <c r="O558" i="6"/>
  <c r="S557" i="6"/>
  <c r="Q557" i="6"/>
  <c r="P557" i="6"/>
  <c r="O557" i="6"/>
  <c r="S556" i="6"/>
  <c r="Q556" i="6"/>
  <c r="P556" i="6"/>
  <c r="O556" i="6"/>
  <c r="S555" i="6"/>
  <c r="Q555" i="6"/>
  <c r="P555" i="6"/>
  <c r="O555" i="6"/>
  <c r="S554" i="6"/>
  <c r="Q554" i="6"/>
  <c r="P554" i="6"/>
  <c r="O554" i="6"/>
  <c r="S553" i="6"/>
  <c r="Q553" i="6"/>
  <c r="P553" i="6"/>
  <c r="O553" i="6"/>
  <c r="S552" i="6"/>
  <c r="Q552" i="6"/>
  <c r="P552" i="6"/>
  <c r="O552" i="6"/>
  <c r="S551" i="6"/>
  <c r="Q551" i="6"/>
  <c r="P551" i="6"/>
  <c r="O551" i="6"/>
  <c r="S550" i="6"/>
  <c r="Q550" i="6"/>
  <c r="P550" i="6"/>
  <c r="O550" i="6"/>
  <c r="S549" i="6"/>
  <c r="Q549" i="6"/>
  <c r="P549" i="6"/>
  <c r="O549" i="6"/>
  <c r="S548" i="6"/>
  <c r="Q548" i="6"/>
  <c r="P548" i="6"/>
  <c r="O548" i="6"/>
  <c r="S547" i="6"/>
  <c r="Q547" i="6"/>
  <c r="P547" i="6"/>
  <c r="O547" i="6"/>
  <c r="S546" i="6"/>
  <c r="Q546" i="6"/>
  <c r="P546" i="6"/>
  <c r="O546" i="6"/>
  <c r="S545" i="6"/>
  <c r="Q545" i="6"/>
  <c r="P545" i="6"/>
  <c r="O545" i="6"/>
  <c r="S544" i="6"/>
  <c r="Q544" i="6"/>
  <c r="P544" i="6"/>
  <c r="O544" i="6"/>
  <c r="S543" i="6"/>
  <c r="Q543" i="6"/>
  <c r="P543" i="6"/>
  <c r="O543" i="6"/>
  <c r="S542" i="6"/>
  <c r="Q542" i="6"/>
  <c r="P542" i="6"/>
  <c r="O542" i="6"/>
  <c r="S541" i="6"/>
  <c r="Q541" i="6"/>
  <c r="P541" i="6"/>
  <c r="O541" i="6"/>
  <c r="S540" i="6"/>
  <c r="Q540" i="6"/>
  <c r="P540" i="6"/>
  <c r="O540" i="6"/>
  <c r="S539" i="6"/>
  <c r="Q539" i="6"/>
  <c r="P539" i="6"/>
  <c r="O539" i="6"/>
  <c r="S538" i="6"/>
  <c r="Q538" i="6"/>
  <c r="P538" i="6"/>
  <c r="O538" i="6"/>
  <c r="S537" i="6"/>
  <c r="Q537" i="6"/>
  <c r="P537" i="6"/>
  <c r="O537" i="6"/>
  <c r="S536" i="6"/>
  <c r="Q536" i="6"/>
  <c r="P536" i="6"/>
  <c r="O536" i="6"/>
  <c r="S535" i="6"/>
  <c r="Q535" i="6"/>
  <c r="P535" i="6"/>
  <c r="O535" i="6"/>
  <c r="S534" i="6"/>
  <c r="Q534" i="6"/>
  <c r="P534" i="6"/>
  <c r="O534" i="6"/>
  <c r="S533" i="6"/>
  <c r="Q533" i="6"/>
  <c r="P533" i="6"/>
  <c r="O533" i="6"/>
  <c r="S532" i="6"/>
  <c r="Q532" i="6"/>
  <c r="P532" i="6"/>
  <c r="O532" i="6"/>
  <c r="S531" i="6"/>
  <c r="Q531" i="6"/>
  <c r="P531" i="6"/>
  <c r="O531" i="6"/>
  <c r="S530" i="6"/>
  <c r="Q530" i="6"/>
  <c r="P530" i="6"/>
  <c r="O530" i="6"/>
  <c r="S529" i="6"/>
  <c r="Q529" i="6"/>
  <c r="P529" i="6"/>
  <c r="O529" i="6"/>
  <c r="S528" i="6"/>
  <c r="Q528" i="6"/>
  <c r="P528" i="6"/>
  <c r="O528" i="6"/>
  <c r="S527" i="6"/>
  <c r="Q527" i="6"/>
  <c r="P527" i="6"/>
  <c r="O527" i="6"/>
  <c r="S526" i="6"/>
  <c r="Q526" i="6"/>
  <c r="P526" i="6"/>
  <c r="O526" i="6"/>
  <c r="S525" i="6"/>
  <c r="Q525" i="6"/>
  <c r="P525" i="6"/>
  <c r="O525" i="6"/>
  <c r="S524" i="6"/>
  <c r="Q524" i="6"/>
  <c r="P524" i="6"/>
  <c r="O524" i="6"/>
  <c r="S523" i="6"/>
  <c r="Q523" i="6"/>
  <c r="P523" i="6"/>
  <c r="O523" i="6"/>
  <c r="S522" i="6"/>
  <c r="Q522" i="6"/>
  <c r="P522" i="6"/>
  <c r="O522" i="6"/>
  <c r="S521" i="6"/>
  <c r="Q521" i="6"/>
  <c r="P521" i="6"/>
  <c r="O521" i="6"/>
  <c r="S520" i="6"/>
  <c r="Q520" i="6"/>
  <c r="P520" i="6"/>
  <c r="O520" i="6"/>
  <c r="S519" i="6"/>
  <c r="Q519" i="6"/>
  <c r="P519" i="6"/>
  <c r="O519" i="6"/>
  <c r="S518" i="6"/>
  <c r="Q518" i="6"/>
  <c r="P518" i="6"/>
  <c r="O518" i="6"/>
  <c r="S517" i="6"/>
  <c r="Q517" i="6"/>
  <c r="P517" i="6"/>
  <c r="O517" i="6"/>
  <c r="S516" i="6"/>
  <c r="Q516" i="6"/>
  <c r="P516" i="6"/>
  <c r="O516" i="6"/>
  <c r="S515" i="6"/>
  <c r="Q515" i="6"/>
  <c r="P515" i="6"/>
  <c r="O515" i="6"/>
  <c r="S514" i="6"/>
  <c r="Q514" i="6"/>
  <c r="P514" i="6"/>
  <c r="O514" i="6"/>
  <c r="S513" i="6"/>
  <c r="Q513" i="6"/>
  <c r="P513" i="6"/>
  <c r="O513" i="6"/>
  <c r="S512" i="6"/>
  <c r="Q512" i="6"/>
  <c r="P512" i="6"/>
  <c r="O512" i="6"/>
  <c r="S511" i="6"/>
  <c r="Q511" i="6"/>
  <c r="P511" i="6"/>
  <c r="O511" i="6"/>
  <c r="S510" i="6"/>
  <c r="Q510" i="6"/>
  <c r="P510" i="6"/>
  <c r="O510" i="6"/>
  <c r="S509" i="6"/>
  <c r="Q509" i="6"/>
  <c r="P509" i="6"/>
  <c r="O509" i="6"/>
  <c r="S508" i="6"/>
  <c r="Q508" i="6"/>
  <c r="P508" i="6"/>
  <c r="O508" i="6"/>
  <c r="S507" i="6"/>
  <c r="Q507" i="6"/>
  <c r="P507" i="6"/>
  <c r="O507" i="6"/>
  <c r="S506" i="6"/>
  <c r="Q506" i="6"/>
  <c r="P506" i="6"/>
  <c r="O506" i="6"/>
  <c r="S505" i="6"/>
  <c r="Q505" i="6"/>
  <c r="P505" i="6"/>
  <c r="O505" i="6"/>
  <c r="S504" i="6"/>
  <c r="Q504" i="6"/>
  <c r="P504" i="6"/>
  <c r="O504" i="6"/>
  <c r="S503" i="6"/>
  <c r="Q503" i="6"/>
  <c r="P503" i="6"/>
  <c r="O503" i="6"/>
  <c r="S502" i="6"/>
  <c r="Q502" i="6"/>
  <c r="P502" i="6"/>
  <c r="O502" i="6"/>
  <c r="S501" i="6"/>
  <c r="Q501" i="6"/>
  <c r="P501" i="6"/>
  <c r="O501" i="6"/>
  <c r="S500" i="6"/>
  <c r="Q500" i="6"/>
  <c r="P500" i="6"/>
  <c r="O500" i="6"/>
  <c r="S499" i="6"/>
  <c r="Q499" i="6"/>
  <c r="P499" i="6"/>
  <c r="O499" i="6"/>
  <c r="S498" i="6"/>
  <c r="Q498" i="6"/>
  <c r="P498" i="6"/>
  <c r="O498" i="6"/>
  <c r="S497" i="6"/>
  <c r="Q497" i="6"/>
  <c r="P497" i="6"/>
  <c r="O497" i="6"/>
  <c r="S496" i="6"/>
  <c r="Q496" i="6"/>
  <c r="P496" i="6"/>
  <c r="O496" i="6"/>
  <c r="S495" i="6"/>
  <c r="Q495" i="6"/>
  <c r="P495" i="6"/>
  <c r="O495" i="6"/>
  <c r="S494" i="6"/>
  <c r="Q494" i="6"/>
  <c r="P494" i="6"/>
  <c r="O494" i="6"/>
  <c r="S493" i="6"/>
  <c r="Q493" i="6"/>
  <c r="P493" i="6"/>
  <c r="O493" i="6"/>
  <c r="S492" i="6"/>
  <c r="Q492" i="6"/>
  <c r="P492" i="6"/>
  <c r="O492" i="6"/>
  <c r="S491" i="6"/>
  <c r="Q491" i="6"/>
  <c r="P491" i="6"/>
  <c r="O491" i="6"/>
  <c r="S490" i="6"/>
  <c r="Q490" i="6"/>
  <c r="P490" i="6"/>
  <c r="O490" i="6"/>
  <c r="S489" i="6"/>
  <c r="Q489" i="6"/>
  <c r="P489" i="6"/>
  <c r="O489" i="6"/>
  <c r="S488" i="6"/>
  <c r="Q488" i="6"/>
  <c r="P488" i="6"/>
  <c r="O488" i="6"/>
  <c r="S487" i="6"/>
  <c r="Q487" i="6"/>
  <c r="P487" i="6"/>
  <c r="O487" i="6"/>
  <c r="S486" i="6"/>
  <c r="Q486" i="6"/>
  <c r="P486" i="6"/>
  <c r="O486" i="6"/>
  <c r="S485" i="6"/>
  <c r="Q485" i="6"/>
  <c r="P485" i="6"/>
  <c r="O485" i="6"/>
  <c r="S484" i="6"/>
  <c r="Q484" i="6"/>
  <c r="P484" i="6"/>
  <c r="O484" i="6"/>
  <c r="S483" i="6"/>
  <c r="Q483" i="6"/>
  <c r="P483" i="6"/>
  <c r="O483" i="6"/>
  <c r="S482" i="6"/>
  <c r="Q482" i="6"/>
  <c r="P482" i="6"/>
  <c r="O482" i="6"/>
  <c r="S481" i="6"/>
  <c r="Q481" i="6"/>
  <c r="P481" i="6"/>
  <c r="O481" i="6"/>
  <c r="S480" i="6"/>
  <c r="Q480" i="6"/>
  <c r="P480" i="6"/>
  <c r="O480" i="6"/>
  <c r="S479" i="6"/>
  <c r="Q479" i="6"/>
  <c r="P479" i="6"/>
  <c r="O479" i="6"/>
  <c r="S478" i="6"/>
  <c r="Q478" i="6"/>
  <c r="P478" i="6"/>
  <c r="O478" i="6"/>
  <c r="S477" i="6"/>
  <c r="Q477" i="6"/>
  <c r="P477" i="6"/>
  <c r="O477" i="6"/>
  <c r="S476" i="6"/>
  <c r="Q476" i="6"/>
  <c r="P476" i="6"/>
  <c r="O476" i="6"/>
  <c r="S475" i="6"/>
  <c r="Q475" i="6"/>
  <c r="P475" i="6"/>
  <c r="O475" i="6"/>
  <c r="S474" i="6"/>
  <c r="Q474" i="6"/>
  <c r="P474" i="6"/>
  <c r="O474" i="6"/>
  <c r="S473" i="6"/>
  <c r="Q473" i="6"/>
  <c r="P473" i="6"/>
  <c r="O473" i="6"/>
  <c r="S472" i="6"/>
  <c r="Q472" i="6"/>
  <c r="P472" i="6"/>
  <c r="O472" i="6"/>
  <c r="S471" i="6"/>
  <c r="Q471" i="6"/>
  <c r="P471" i="6"/>
  <c r="O471" i="6"/>
  <c r="S470" i="6"/>
  <c r="Q470" i="6"/>
  <c r="P470" i="6"/>
  <c r="O470" i="6"/>
  <c r="S469" i="6"/>
  <c r="Q469" i="6"/>
  <c r="P469" i="6"/>
  <c r="O469" i="6"/>
  <c r="S468" i="6"/>
  <c r="Q468" i="6"/>
  <c r="P468" i="6"/>
  <c r="O468" i="6"/>
  <c r="S467" i="6"/>
  <c r="Q467" i="6"/>
  <c r="P467" i="6"/>
  <c r="O467" i="6"/>
  <c r="S466" i="6"/>
  <c r="Q466" i="6"/>
  <c r="P466" i="6"/>
  <c r="O466" i="6"/>
  <c r="S465" i="6"/>
  <c r="Q465" i="6"/>
  <c r="P465" i="6"/>
  <c r="O465" i="6"/>
  <c r="S464" i="6"/>
  <c r="Q464" i="6"/>
  <c r="P464" i="6"/>
  <c r="O464" i="6"/>
  <c r="S463" i="6"/>
  <c r="Q463" i="6"/>
  <c r="P463" i="6"/>
  <c r="O463" i="6"/>
  <c r="S462" i="6"/>
  <c r="Q462" i="6"/>
  <c r="P462" i="6"/>
  <c r="O462" i="6"/>
  <c r="S461" i="6"/>
  <c r="Q461" i="6"/>
  <c r="P461" i="6"/>
  <c r="O461" i="6"/>
  <c r="S460" i="6"/>
  <c r="Q460" i="6"/>
  <c r="P460" i="6"/>
  <c r="O460" i="6"/>
  <c r="S459" i="6"/>
  <c r="Q459" i="6"/>
  <c r="P459" i="6"/>
  <c r="O459" i="6"/>
  <c r="S458" i="6"/>
  <c r="Q458" i="6"/>
  <c r="P458" i="6"/>
  <c r="O458" i="6"/>
  <c r="S457" i="6"/>
  <c r="Q457" i="6"/>
  <c r="P457" i="6"/>
  <c r="O457" i="6"/>
  <c r="S456" i="6"/>
  <c r="Q456" i="6"/>
  <c r="P456" i="6"/>
  <c r="O456" i="6"/>
  <c r="S455" i="6"/>
  <c r="Q455" i="6"/>
  <c r="P455" i="6"/>
  <c r="O455" i="6"/>
  <c r="S454" i="6"/>
  <c r="Q454" i="6"/>
  <c r="P454" i="6"/>
  <c r="O454" i="6"/>
  <c r="S453" i="6"/>
  <c r="Q453" i="6"/>
  <c r="P453" i="6"/>
  <c r="O453" i="6"/>
  <c r="S452" i="6"/>
  <c r="Q452" i="6"/>
  <c r="P452" i="6"/>
  <c r="O452" i="6"/>
  <c r="S451" i="6"/>
  <c r="Q451" i="6"/>
  <c r="P451" i="6"/>
  <c r="O451" i="6"/>
  <c r="S450" i="6"/>
  <c r="Q450" i="6"/>
  <c r="P450" i="6"/>
  <c r="O450" i="6"/>
  <c r="S449" i="6"/>
  <c r="Q449" i="6"/>
  <c r="P449" i="6"/>
  <c r="O449" i="6"/>
  <c r="S448" i="6"/>
  <c r="Q448" i="6"/>
  <c r="P448" i="6"/>
  <c r="O448" i="6"/>
  <c r="S447" i="6"/>
  <c r="Q447" i="6"/>
  <c r="P447" i="6"/>
  <c r="O447" i="6"/>
  <c r="S446" i="6"/>
  <c r="Q446" i="6"/>
  <c r="P446" i="6"/>
  <c r="O446" i="6"/>
  <c r="S445" i="6"/>
  <c r="Q445" i="6"/>
  <c r="P445" i="6"/>
  <c r="O445" i="6"/>
  <c r="S444" i="6"/>
  <c r="Q444" i="6"/>
  <c r="P444" i="6"/>
  <c r="O444" i="6"/>
  <c r="S443" i="6"/>
  <c r="Q443" i="6"/>
  <c r="P443" i="6"/>
  <c r="O443" i="6"/>
  <c r="S442" i="6"/>
  <c r="Q442" i="6"/>
  <c r="P442" i="6"/>
  <c r="O442" i="6"/>
  <c r="S441" i="6"/>
  <c r="Q441" i="6"/>
  <c r="P441" i="6"/>
  <c r="O441" i="6"/>
  <c r="S440" i="6"/>
  <c r="Q440" i="6"/>
  <c r="P440" i="6"/>
  <c r="O440" i="6"/>
  <c r="S439" i="6"/>
  <c r="Q439" i="6"/>
  <c r="P439" i="6"/>
  <c r="O439" i="6"/>
  <c r="S438" i="6"/>
  <c r="Q438" i="6"/>
  <c r="P438" i="6"/>
  <c r="O438" i="6"/>
  <c r="S437" i="6"/>
  <c r="Q437" i="6"/>
  <c r="P437" i="6"/>
  <c r="O437" i="6"/>
  <c r="S436" i="6"/>
  <c r="Q436" i="6"/>
  <c r="P436" i="6"/>
  <c r="O436" i="6"/>
  <c r="S435" i="6"/>
  <c r="Q435" i="6"/>
  <c r="P435" i="6"/>
  <c r="O435" i="6"/>
  <c r="S434" i="6"/>
  <c r="Q434" i="6"/>
  <c r="P434" i="6"/>
  <c r="O434" i="6"/>
  <c r="S433" i="6"/>
  <c r="Q433" i="6"/>
  <c r="P433" i="6"/>
  <c r="O433" i="6"/>
  <c r="S432" i="6"/>
  <c r="Q432" i="6"/>
  <c r="P432" i="6"/>
  <c r="O432" i="6"/>
  <c r="S431" i="6"/>
  <c r="Q431" i="6"/>
  <c r="P431" i="6"/>
  <c r="O431" i="6"/>
  <c r="S430" i="6"/>
  <c r="Q430" i="6"/>
  <c r="P430" i="6"/>
  <c r="O430" i="6"/>
  <c r="S429" i="6"/>
  <c r="Q429" i="6"/>
  <c r="P429" i="6"/>
  <c r="O429" i="6"/>
  <c r="S428" i="6"/>
  <c r="Q428" i="6"/>
  <c r="P428" i="6"/>
  <c r="O428" i="6"/>
  <c r="S427" i="6"/>
  <c r="Q427" i="6"/>
  <c r="P427" i="6"/>
  <c r="O427" i="6"/>
  <c r="S426" i="6"/>
  <c r="Q426" i="6"/>
  <c r="P426" i="6"/>
  <c r="O426" i="6"/>
  <c r="S425" i="6"/>
  <c r="Q425" i="6"/>
  <c r="P425" i="6"/>
  <c r="O425" i="6"/>
  <c r="S424" i="6"/>
  <c r="Q424" i="6"/>
  <c r="P424" i="6"/>
  <c r="O424" i="6"/>
  <c r="S423" i="6"/>
  <c r="Q423" i="6"/>
  <c r="P423" i="6"/>
  <c r="O423" i="6"/>
  <c r="S422" i="6"/>
  <c r="Q422" i="6"/>
  <c r="P422" i="6"/>
  <c r="O422" i="6"/>
  <c r="S421" i="6"/>
  <c r="Q421" i="6"/>
  <c r="P421" i="6"/>
  <c r="O421" i="6"/>
  <c r="S420" i="6"/>
  <c r="Q420" i="6"/>
  <c r="P420" i="6"/>
  <c r="O420" i="6"/>
  <c r="S419" i="6"/>
  <c r="Q419" i="6"/>
  <c r="P419" i="6"/>
  <c r="O419" i="6"/>
  <c r="S418" i="6"/>
  <c r="Q418" i="6"/>
  <c r="P418" i="6"/>
  <c r="O418" i="6"/>
  <c r="S417" i="6"/>
  <c r="Q417" i="6"/>
  <c r="P417" i="6"/>
  <c r="O417" i="6"/>
  <c r="S416" i="6"/>
  <c r="Q416" i="6"/>
  <c r="P416" i="6"/>
  <c r="O416" i="6"/>
  <c r="S415" i="6"/>
  <c r="Q415" i="6"/>
  <c r="P415" i="6"/>
  <c r="O415" i="6"/>
  <c r="S414" i="6"/>
  <c r="Q414" i="6"/>
  <c r="P414" i="6"/>
  <c r="O414" i="6"/>
  <c r="S413" i="6"/>
  <c r="Q413" i="6"/>
  <c r="P413" i="6"/>
  <c r="O413" i="6"/>
  <c r="S412" i="6"/>
  <c r="Q412" i="6"/>
  <c r="P412" i="6"/>
  <c r="O412" i="6"/>
  <c r="S411" i="6"/>
  <c r="Q411" i="6"/>
  <c r="P411" i="6"/>
  <c r="O411" i="6"/>
  <c r="S410" i="6"/>
  <c r="Q410" i="6"/>
  <c r="P410" i="6"/>
  <c r="O410" i="6"/>
  <c r="S409" i="6"/>
  <c r="Q409" i="6"/>
  <c r="P409" i="6"/>
  <c r="O409" i="6"/>
  <c r="S408" i="6"/>
  <c r="Q408" i="6"/>
  <c r="P408" i="6"/>
  <c r="O408" i="6"/>
  <c r="S407" i="6"/>
  <c r="Q407" i="6"/>
  <c r="P407" i="6"/>
  <c r="O407" i="6"/>
  <c r="S406" i="6"/>
  <c r="Q406" i="6"/>
  <c r="P406" i="6"/>
  <c r="O406" i="6"/>
  <c r="S405" i="6"/>
  <c r="Q405" i="6"/>
  <c r="P405" i="6"/>
  <c r="O405" i="6"/>
  <c r="S404" i="6"/>
  <c r="Q404" i="6"/>
  <c r="P404" i="6"/>
  <c r="O404" i="6"/>
  <c r="S403" i="6"/>
  <c r="Q403" i="6"/>
  <c r="P403" i="6"/>
  <c r="O403" i="6"/>
  <c r="S402" i="6"/>
  <c r="Q402" i="6"/>
  <c r="P402" i="6"/>
  <c r="O402" i="6"/>
  <c r="S401" i="6"/>
  <c r="Q401" i="6"/>
  <c r="P401" i="6"/>
  <c r="O401" i="6"/>
  <c r="S400" i="6"/>
  <c r="Q400" i="6"/>
  <c r="P400" i="6"/>
  <c r="O400" i="6"/>
  <c r="S399" i="6"/>
  <c r="Q399" i="6"/>
  <c r="P399" i="6"/>
  <c r="O399" i="6"/>
  <c r="S398" i="6"/>
  <c r="Q398" i="6"/>
  <c r="P398" i="6"/>
  <c r="O398" i="6"/>
  <c r="S397" i="6"/>
  <c r="Q397" i="6"/>
  <c r="P397" i="6"/>
  <c r="O397" i="6"/>
  <c r="S396" i="6"/>
  <c r="Q396" i="6"/>
  <c r="P396" i="6"/>
  <c r="O396" i="6"/>
  <c r="S395" i="6"/>
  <c r="Q395" i="6"/>
  <c r="P395" i="6"/>
  <c r="O395" i="6"/>
  <c r="S394" i="6"/>
  <c r="Q394" i="6"/>
  <c r="P394" i="6"/>
  <c r="O394" i="6"/>
  <c r="S393" i="6"/>
  <c r="Q393" i="6"/>
  <c r="P393" i="6"/>
  <c r="O393" i="6"/>
  <c r="S392" i="6"/>
  <c r="Q392" i="6"/>
  <c r="P392" i="6"/>
  <c r="O392" i="6"/>
  <c r="S391" i="6"/>
  <c r="Q391" i="6"/>
  <c r="P391" i="6"/>
  <c r="O391" i="6"/>
  <c r="S390" i="6"/>
  <c r="Q390" i="6"/>
  <c r="P390" i="6"/>
  <c r="O390" i="6"/>
  <c r="S389" i="6"/>
  <c r="Q389" i="6"/>
  <c r="P389" i="6"/>
  <c r="O389" i="6"/>
  <c r="S388" i="6"/>
  <c r="Q388" i="6"/>
  <c r="P388" i="6"/>
  <c r="O388" i="6"/>
  <c r="S387" i="6"/>
  <c r="Q387" i="6"/>
  <c r="P387" i="6"/>
  <c r="O387" i="6"/>
  <c r="S386" i="6"/>
  <c r="Q386" i="6"/>
  <c r="P386" i="6"/>
  <c r="O386" i="6"/>
  <c r="S385" i="6"/>
  <c r="Q385" i="6"/>
  <c r="P385" i="6"/>
  <c r="O385" i="6"/>
  <c r="S384" i="6"/>
  <c r="Q384" i="6"/>
  <c r="P384" i="6"/>
  <c r="O384" i="6"/>
  <c r="S383" i="6"/>
  <c r="Q383" i="6"/>
  <c r="P383" i="6"/>
  <c r="O383" i="6"/>
  <c r="S382" i="6"/>
  <c r="Q382" i="6"/>
  <c r="P382" i="6"/>
  <c r="O382" i="6"/>
  <c r="S381" i="6"/>
  <c r="Q381" i="6"/>
  <c r="P381" i="6"/>
  <c r="O381" i="6"/>
  <c r="S380" i="6"/>
  <c r="Q380" i="6"/>
  <c r="P380" i="6"/>
  <c r="O380" i="6"/>
  <c r="S379" i="6"/>
  <c r="Q379" i="6"/>
  <c r="P379" i="6"/>
  <c r="O379" i="6"/>
  <c r="S378" i="6"/>
  <c r="Q378" i="6"/>
  <c r="P378" i="6"/>
  <c r="O378" i="6"/>
  <c r="S377" i="6"/>
  <c r="Q377" i="6"/>
  <c r="P377" i="6"/>
  <c r="O377" i="6"/>
  <c r="S376" i="6"/>
  <c r="Q376" i="6"/>
  <c r="P376" i="6"/>
  <c r="O376" i="6"/>
  <c r="S375" i="6"/>
  <c r="Q375" i="6"/>
  <c r="P375" i="6"/>
  <c r="O375" i="6"/>
  <c r="S374" i="6"/>
  <c r="Q374" i="6"/>
  <c r="P374" i="6"/>
  <c r="O374" i="6"/>
  <c r="S373" i="6"/>
  <c r="Q373" i="6"/>
  <c r="P373" i="6"/>
  <c r="O373" i="6"/>
  <c r="S372" i="6"/>
  <c r="Q372" i="6"/>
  <c r="P372" i="6"/>
  <c r="O372" i="6"/>
  <c r="S371" i="6"/>
  <c r="Q371" i="6"/>
  <c r="P371" i="6"/>
  <c r="O371" i="6"/>
  <c r="S370" i="6"/>
  <c r="Q370" i="6"/>
  <c r="P370" i="6"/>
  <c r="O370" i="6"/>
  <c r="S369" i="6"/>
  <c r="Q369" i="6"/>
  <c r="P369" i="6"/>
  <c r="O369" i="6"/>
  <c r="S368" i="6"/>
  <c r="Q368" i="6"/>
  <c r="P368" i="6"/>
  <c r="O368" i="6"/>
  <c r="S367" i="6"/>
  <c r="Q367" i="6"/>
  <c r="P367" i="6"/>
  <c r="O367" i="6"/>
  <c r="S366" i="6"/>
  <c r="Q366" i="6"/>
  <c r="P366" i="6"/>
  <c r="O366" i="6"/>
  <c r="S365" i="6"/>
  <c r="Q365" i="6"/>
  <c r="P365" i="6"/>
  <c r="O365" i="6"/>
  <c r="S364" i="6"/>
  <c r="Q364" i="6"/>
  <c r="P364" i="6"/>
  <c r="O364" i="6"/>
  <c r="S363" i="6"/>
  <c r="Q363" i="6"/>
  <c r="P363" i="6"/>
  <c r="O363" i="6"/>
  <c r="S362" i="6"/>
  <c r="Q362" i="6"/>
  <c r="P362" i="6"/>
  <c r="O362" i="6"/>
  <c r="S361" i="6"/>
  <c r="Q361" i="6"/>
  <c r="P361" i="6"/>
  <c r="O361" i="6"/>
  <c r="S360" i="6"/>
  <c r="Q360" i="6"/>
  <c r="P360" i="6"/>
  <c r="O360" i="6"/>
  <c r="S359" i="6"/>
  <c r="Q359" i="6"/>
  <c r="P359" i="6"/>
  <c r="O359" i="6"/>
  <c r="S358" i="6"/>
  <c r="Q358" i="6"/>
  <c r="P358" i="6"/>
  <c r="O358" i="6"/>
  <c r="S357" i="6"/>
  <c r="Q357" i="6"/>
  <c r="P357" i="6"/>
  <c r="O357" i="6"/>
  <c r="S356" i="6"/>
  <c r="Q356" i="6"/>
  <c r="P356" i="6"/>
  <c r="O356" i="6"/>
  <c r="S355" i="6"/>
  <c r="Q355" i="6"/>
  <c r="P355" i="6"/>
  <c r="O355" i="6"/>
  <c r="S354" i="6"/>
  <c r="Q354" i="6"/>
  <c r="P354" i="6"/>
  <c r="O354" i="6"/>
  <c r="S353" i="6"/>
  <c r="Q353" i="6"/>
  <c r="P353" i="6"/>
  <c r="O353" i="6"/>
  <c r="S352" i="6"/>
  <c r="Q352" i="6"/>
  <c r="P352" i="6"/>
  <c r="O352" i="6"/>
  <c r="S351" i="6"/>
  <c r="Q351" i="6"/>
  <c r="P351" i="6"/>
  <c r="O351" i="6"/>
  <c r="S350" i="6"/>
  <c r="Q350" i="6"/>
  <c r="P350" i="6"/>
  <c r="O350" i="6"/>
  <c r="S349" i="6"/>
  <c r="Q349" i="6"/>
  <c r="P349" i="6"/>
  <c r="O349" i="6"/>
  <c r="S348" i="6"/>
  <c r="Q348" i="6"/>
  <c r="P348" i="6"/>
  <c r="O348" i="6"/>
  <c r="S347" i="6"/>
  <c r="Q347" i="6"/>
  <c r="P347" i="6"/>
  <c r="O347" i="6"/>
  <c r="S346" i="6"/>
  <c r="Q346" i="6"/>
  <c r="P346" i="6"/>
  <c r="O346" i="6"/>
  <c r="S345" i="6"/>
  <c r="Q345" i="6"/>
  <c r="P345" i="6"/>
  <c r="O345" i="6"/>
  <c r="S344" i="6"/>
  <c r="Q344" i="6"/>
  <c r="P344" i="6"/>
  <c r="O344" i="6"/>
  <c r="S343" i="6"/>
  <c r="Q343" i="6"/>
  <c r="P343" i="6"/>
  <c r="O343" i="6"/>
  <c r="S342" i="6"/>
  <c r="Q342" i="6"/>
  <c r="P342" i="6"/>
  <c r="O342" i="6"/>
  <c r="S341" i="6"/>
  <c r="Q341" i="6"/>
  <c r="P341" i="6"/>
  <c r="O341" i="6"/>
  <c r="S340" i="6"/>
  <c r="Q340" i="6"/>
  <c r="P340" i="6"/>
  <c r="O340" i="6"/>
  <c r="S339" i="6"/>
  <c r="Q339" i="6"/>
  <c r="P339" i="6"/>
  <c r="O339" i="6"/>
  <c r="S338" i="6"/>
  <c r="Q338" i="6"/>
  <c r="P338" i="6"/>
  <c r="O338" i="6"/>
  <c r="S337" i="6"/>
  <c r="Q337" i="6"/>
  <c r="P337" i="6"/>
  <c r="O337" i="6"/>
  <c r="S336" i="6"/>
  <c r="Q336" i="6"/>
  <c r="P336" i="6"/>
  <c r="O336" i="6"/>
  <c r="S335" i="6"/>
  <c r="Q335" i="6"/>
  <c r="P335" i="6"/>
  <c r="O335" i="6"/>
  <c r="S334" i="6"/>
  <c r="Q334" i="6"/>
  <c r="P334" i="6"/>
  <c r="O334" i="6"/>
  <c r="S333" i="6"/>
  <c r="Q333" i="6"/>
  <c r="P333" i="6"/>
  <c r="O333" i="6"/>
  <c r="S332" i="6"/>
  <c r="Q332" i="6"/>
  <c r="P332" i="6"/>
  <c r="O332" i="6"/>
  <c r="S331" i="6"/>
  <c r="Q331" i="6"/>
  <c r="P331" i="6"/>
  <c r="O331" i="6"/>
  <c r="S330" i="6"/>
  <c r="Q330" i="6"/>
  <c r="P330" i="6"/>
  <c r="O330" i="6"/>
  <c r="S329" i="6"/>
  <c r="Q329" i="6"/>
  <c r="P329" i="6"/>
  <c r="O329" i="6"/>
  <c r="S328" i="6"/>
  <c r="Q328" i="6"/>
  <c r="P328" i="6"/>
  <c r="O328" i="6"/>
  <c r="S327" i="6"/>
  <c r="Q327" i="6"/>
  <c r="P327" i="6"/>
  <c r="O327" i="6"/>
  <c r="S326" i="6"/>
  <c r="Q326" i="6"/>
  <c r="P326" i="6"/>
  <c r="O326" i="6"/>
  <c r="S325" i="6"/>
  <c r="Q325" i="6"/>
  <c r="P325" i="6"/>
  <c r="O325" i="6"/>
  <c r="S324" i="6"/>
  <c r="Q324" i="6"/>
  <c r="P324" i="6"/>
  <c r="O324" i="6"/>
  <c r="S323" i="6"/>
  <c r="Q323" i="6"/>
  <c r="P323" i="6"/>
  <c r="O323" i="6"/>
  <c r="S322" i="6"/>
  <c r="Q322" i="6"/>
  <c r="P322" i="6"/>
  <c r="O322" i="6"/>
  <c r="S321" i="6"/>
  <c r="Q321" i="6"/>
  <c r="P321" i="6"/>
  <c r="O321" i="6"/>
  <c r="S320" i="6"/>
  <c r="Q320" i="6"/>
  <c r="P320" i="6"/>
  <c r="O320" i="6"/>
  <c r="S319" i="6"/>
  <c r="Q319" i="6"/>
  <c r="P319" i="6"/>
  <c r="O319" i="6"/>
  <c r="S318" i="6"/>
  <c r="Q318" i="6"/>
  <c r="P318" i="6"/>
  <c r="O318" i="6"/>
  <c r="S317" i="6"/>
  <c r="Q317" i="6"/>
  <c r="P317" i="6"/>
  <c r="O317" i="6"/>
  <c r="S316" i="6"/>
  <c r="Q316" i="6"/>
  <c r="P316" i="6"/>
  <c r="O316" i="6"/>
  <c r="S315" i="6"/>
  <c r="Q315" i="6"/>
  <c r="P315" i="6"/>
  <c r="O315" i="6"/>
  <c r="S314" i="6"/>
  <c r="Q314" i="6"/>
  <c r="P314" i="6"/>
  <c r="O314" i="6"/>
  <c r="S313" i="6"/>
  <c r="Q313" i="6"/>
  <c r="P313" i="6"/>
  <c r="O313" i="6"/>
  <c r="S312" i="6"/>
  <c r="Q312" i="6"/>
  <c r="P312" i="6"/>
  <c r="O312" i="6"/>
  <c r="S311" i="6"/>
  <c r="Q311" i="6"/>
  <c r="P311" i="6"/>
  <c r="O311" i="6"/>
  <c r="S310" i="6"/>
  <c r="Q310" i="6"/>
  <c r="P310" i="6"/>
  <c r="O310" i="6"/>
  <c r="S309" i="6"/>
  <c r="Q309" i="6"/>
  <c r="P309" i="6"/>
  <c r="O309" i="6"/>
  <c r="S308" i="6"/>
  <c r="Q308" i="6"/>
  <c r="P308" i="6"/>
  <c r="O308" i="6"/>
  <c r="S307" i="6"/>
  <c r="Q307" i="6"/>
  <c r="P307" i="6"/>
  <c r="O307" i="6"/>
  <c r="S306" i="6"/>
  <c r="Q306" i="6"/>
  <c r="P306" i="6"/>
  <c r="O306" i="6"/>
  <c r="S305" i="6"/>
  <c r="Q305" i="6"/>
  <c r="P305" i="6"/>
  <c r="O305" i="6"/>
  <c r="S304" i="6"/>
  <c r="Q304" i="6"/>
  <c r="P304" i="6"/>
  <c r="O304" i="6"/>
  <c r="S303" i="6"/>
  <c r="Q303" i="6"/>
  <c r="P303" i="6"/>
  <c r="O303" i="6"/>
  <c r="S302" i="6"/>
  <c r="Q302" i="6"/>
  <c r="P302" i="6"/>
  <c r="O302" i="6"/>
  <c r="S301" i="6"/>
  <c r="Q301" i="6"/>
  <c r="P301" i="6"/>
  <c r="O301" i="6"/>
  <c r="S300" i="6"/>
  <c r="Q300" i="6"/>
  <c r="P300" i="6"/>
  <c r="O300" i="6"/>
  <c r="S299" i="6"/>
  <c r="Q299" i="6"/>
  <c r="P299" i="6"/>
  <c r="O299" i="6"/>
  <c r="S298" i="6"/>
  <c r="Q298" i="6"/>
  <c r="P298" i="6"/>
  <c r="O298" i="6"/>
  <c r="S297" i="6"/>
  <c r="Q297" i="6"/>
  <c r="P297" i="6"/>
  <c r="O297" i="6"/>
  <c r="S296" i="6"/>
  <c r="Q296" i="6"/>
  <c r="P296" i="6"/>
  <c r="O296" i="6"/>
  <c r="S295" i="6"/>
  <c r="Q295" i="6"/>
  <c r="P295" i="6"/>
  <c r="O295" i="6"/>
  <c r="S294" i="6"/>
  <c r="Q294" i="6"/>
  <c r="P294" i="6"/>
  <c r="O294" i="6"/>
  <c r="S293" i="6"/>
  <c r="Q293" i="6"/>
  <c r="P293" i="6"/>
  <c r="O293" i="6"/>
  <c r="S292" i="6"/>
  <c r="Q292" i="6"/>
  <c r="P292" i="6"/>
  <c r="O292" i="6"/>
  <c r="S291" i="6"/>
  <c r="Q291" i="6"/>
  <c r="P291" i="6"/>
  <c r="O291" i="6"/>
  <c r="S290" i="6"/>
  <c r="Q290" i="6"/>
  <c r="P290" i="6"/>
  <c r="O290" i="6"/>
  <c r="S289" i="6"/>
  <c r="Q289" i="6"/>
  <c r="P289" i="6"/>
  <c r="O289" i="6"/>
  <c r="S288" i="6"/>
  <c r="Q288" i="6"/>
  <c r="P288" i="6"/>
  <c r="O288" i="6"/>
  <c r="S287" i="6"/>
  <c r="Q287" i="6"/>
  <c r="P287" i="6"/>
  <c r="O287" i="6"/>
  <c r="S286" i="6"/>
  <c r="Q286" i="6"/>
  <c r="P286" i="6"/>
  <c r="O286" i="6"/>
  <c r="S285" i="6"/>
  <c r="Q285" i="6"/>
  <c r="P285" i="6"/>
  <c r="O285" i="6"/>
  <c r="S284" i="6"/>
  <c r="Q284" i="6"/>
  <c r="P284" i="6"/>
  <c r="O284" i="6"/>
  <c r="S283" i="6"/>
  <c r="Q283" i="6"/>
  <c r="P283" i="6"/>
  <c r="O283" i="6"/>
  <c r="S282" i="6"/>
  <c r="Q282" i="6"/>
  <c r="P282" i="6"/>
  <c r="O282" i="6"/>
  <c r="S281" i="6"/>
  <c r="Q281" i="6"/>
  <c r="P281" i="6"/>
  <c r="O281" i="6"/>
  <c r="S280" i="6"/>
  <c r="Q280" i="6"/>
  <c r="P280" i="6"/>
  <c r="O280" i="6"/>
  <c r="S279" i="6"/>
  <c r="Q279" i="6"/>
  <c r="P279" i="6"/>
  <c r="O279" i="6"/>
  <c r="S278" i="6"/>
  <c r="Q278" i="6"/>
  <c r="P278" i="6"/>
  <c r="O278" i="6"/>
  <c r="S277" i="6"/>
  <c r="Q277" i="6"/>
  <c r="P277" i="6"/>
  <c r="O277" i="6"/>
  <c r="S276" i="6"/>
  <c r="Q276" i="6"/>
  <c r="P276" i="6"/>
  <c r="O276" i="6"/>
  <c r="S275" i="6"/>
  <c r="Q275" i="6"/>
  <c r="P275" i="6"/>
  <c r="O275" i="6"/>
  <c r="S274" i="6"/>
  <c r="Q274" i="6"/>
  <c r="P274" i="6"/>
  <c r="O274" i="6"/>
  <c r="S273" i="6"/>
  <c r="Q273" i="6"/>
  <c r="P273" i="6"/>
  <c r="O273" i="6"/>
  <c r="S272" i="6"/>
  <c r="Q272" i="6"/>
  <c r="P272" i="6"/>
  <c r="O272" i="6"/>
  <c r="S271" i="6"/>
  <c r="Q271" i="6"/>
  <c r="P271" i="6"/>
  <c r="O271" i="6"/>
  <c r="S270" i="6"/>
  <c r="Q270" i="6"/>
  <c r="P270" i="6"/>
  <c r="O270" i="6"/>
  <c r="S269" i="6"/>
  <c r="Q269" i="6"/>
  <c r="P269" i="6"/>
  <c r="O269" i="6"/>
  <c r="S268" i="6"/>
  <c r="Q268" i="6"/>
  <c r="P268" i="6"/>
  <c r="O268" i="6"/>
  <c r="S267" i="6"/>
  <c r="Q267" i="6"/>
  <c r="P267" i="6"/>
  <c r="O267" i="6"/>
  <c r="S266" i="6"/>
  <c r="Q266" i="6"/>
  <c r="P266" i="6"/>
  <c r="O266" i="6"/>
  <c r="S265" i="6"/>
  <c r="Q265" i="6"/>
  <c r="P265" i="6"/>
  <c r="O265" i="6"/>
  <c r="S264" i="6"/>
  <c r="Q264" i="6"/>
  <c r="P264" i="6"/>
  <c r="O264" i="6"/>
  <c r="S263" i="6"/>
  <c r="Q263" i="6"/>
  <c r="P263" i="6"/>
  <c r="O263" i="6"/>
  <c r="S262" i="6"/>
  <c r="Q262" i="6"/>
  <c r="P262" i="6"/>
  <c r="O262" i="6"/>
  <c r="S261" i="6"/>
  <c r="Q261" i="6"/>
  <c r="P261" i="6"/>
  <c r="O261" i="6"/>
  <c r="S260" i="6"/>
  <c r="Q260" i="6"/>
  <c r="P260" i="6"/>
  <c r="O260" i="6"/>
  <c r="S259" i="6"/>
  <c r="Q259" i="6"/>
  <c r="P259" i="6"/>
  <c r="O259" i="6"/>
  <c r="S258" i="6"/>
  <c r="Q258" i="6"/>
  <c r="P258" i="6"/>
  <c r="O258" i="6"/>
  <c r="S257" i="6"/>
  <c r="Q257" i="6"/>
  <c r="P257" i="6"/>
  <c r="O257" i="6"/>
  <c r="S256" i="6"/>
  <c r="Q256" i="6"/>
  <c r="P256" i="6"/>
  <c r="O256" i="6"/>
  <c r="S255" i="6"/>
  <c r="Q255" i="6"/>
  <c r="P255" i="6"/>
  <c r="O255" i="6"/>
  <c r="S254" i="6"/>
  <c r="Q254" i="6"/>
  <c r="P254" i="6"/>
  <c r="O254" i="6"/>
  <c r="S253" i="6"/>
  <c r="Q253" i="6"/>
  <c r="P253" i="6"/>
  <c r="O253" i="6"/>
  <c r="S252" i="6"/>
  <c r="Q252" i="6"/>
  <c r="P252" i="6"/>
  <c r="O252" i="6"/>
  <c r="S251" i="6"/>
  <c r="Q251" i="6"/>
  <c r="P251" i="6"/>
  <c r="O251" i="6"/>
  <c r="S250" i="6"/>
  <c r="Q250" i="6"/>
  <c r="P250" i="6"/>
  <c r="O250" i="6"/>
  <c r="S249" i="6"/>
  <c r="Q249" i="6"/>
  <c r="P249" i="6"/>
  <c r="O249" i="6"/>
  <c r="S248" i="6"/>
  <c r="Q248" i="6"/>
  <c r="P248" i="6"/>
  <c r="O248" i="6"/>
  <c r="S247" i="6"/>
  <c r="Q247" i="6"/>
  <c r="P247" i="6"/>
  <c r="O247" i="6"/>
  <c r="S246" i="6"/>
  <c r="Q246" i="6"/>
  <c r="P246" i="6"/>
  <c r="O246" i="6"/>
  <c r="S245" i="6"/>
  <c r="Q245" i="6"/>
  <c r="P245" i="6"/>
  <c r="O245" i="6"/>
  <c r="S244" i="6"/>
  <c r="Q244" i="6"/>
  <c r="P244" i="6"/>
  <c r="O244" i="6"/>
  <c r="S243" i="6"/>
  <c r="Q243" i="6"/>
  <c r="P243" i="6"/>
  <c r="O243" i="6"/>
  <c r="S242" i="6"/>
  <c r="Q242" i="6"/>
  <c r="P242" i="6"/>
  <c r="O242" i="6"/>
  <c r="S241" i="6"/>
  <c r="Q241" i="6"/>
  <c r="P241" i="6"/>
  <c r="O241" i="6"/>
  <c r="S240" i="6"/>
  <c r="Q240" i="6"/>
  <c r="P240" i="6"/>
  <c r="O240" i="6"/>
  <c r="S239" i="6"/>
  <c r="Q239" i="6"/>
  <c r="P239" i="6"/>
  <c r="O239" i="6"/>
  <c r="S238" i="6"/>
  <c r="Q238" i="6"/>
  <c r="P238" i="6"/>
  <c r="O238" i="6"/>
  <c r="S237" i="6"/>
  <c r="Q237" i="6"/>
  <c r="P237" i="6"/>
  <c r="O237" i="6"/>
  <c r="S236" i="6"/>
  <c r="Q236" i="6"/>
  <c r="P236" i="6"/>
  <c r="O236" i="6"/>
  <c r="S235" i="6"/>
  <c r="Q235" i="6"/>
  <c r="P235" i="6"/>
  <c r="O235" i="6"/>
  <c r="S234" i="6"/>
  <c r="Q234" i="6"/>
  <c r="P234" i="6"/>
  <c r="O234" i="6"/>
  <c r="S233" i="6"/>
  <c r="Q233" i="6"/>
  <c r="P233" i="6"/>
  <c r="O233" i="6"/>
  <c r="S232" i="6"/>
  <c r="Q232" i="6"/>
  <c r="P232" i="6"/>
  <c r="O232" i="6"/>
  <c r="S231" i="6"/>
  <c r="Q231" i="6"/>
  <c r="P231" i="6"/>
  <c r="O231" i="6"/>
  <c r="S230" i="6"/>
  <c r="Q230" i="6"/>
  <c r="P230" i="6"/>
  <c r="O230" i="6"/>
  <c r="S229" i="6"/>
  <c r="Q229" i="6"/>
  <c r="P229" i="6"/>
  <c r="O229" i="6"/>
  <c r="S228" i="6"/>
  <c r="Q228" i="6"/>
  <c r="P228" i="6"/>
  <c r="O228" i="6"/>
  <c r="S227" i="6"/>
  <c r="Q227" i="6"/>
  <c r="P227" i="6"/>
  <c r="O227" i="6"/>
  <c r="S226" i="6"/>
  <c r="Q226" i="6"/>
  <c r="P226" i="6"/>
  <c r="O226" i="6"/>
  <c r="S225" i="6"/>
  <c r="Q225" i="6"/>
  <c r="P225" i="6"/>
  <c r="O225" i="6"/>
  <c r="S224" i="6"/>
  <c r="Q224" i="6"/>
  <c r="P224" i="6"/>
  <c r="O224" i="6"/>
  <c r="S223" i="6"/>
  <c r="Q223" i="6"/>
  <c r="P223" i="6"/>
  <c r="O223" i="6"/>
  <c r="S222" i="6"/>
  <c r="Q222" i="6"/>
  <c r="P222" i="6"/>
  <c r="O222" i="6"/>
  <c r="S221" i="6"/>
  <c r="Q221" i="6"/>
  <c r="P221" i="6"/>
  <c r="O221" i="6"/>
  <c r="S220" i="6"/>
  <c r="Q220" i="6"/>
  <c r="P220" i="6"/>
  <c r="O220" i="6"/>
  <c r="S219" i="6"/>
  <c r="Q219" i="6"/>
  <c r="P219" i="6"/>
  <c r="O219" i="6"/>
  <c r="S218" i="6"/>
  <c r="Q218" i="6"/>
  <c r="P218" i="6"/>
  <c r="O218" i="6"/>
  <c r="S217" i="6"/>
  <c r="Q217" i="6"/>
  <c r="P217" i="6"/>
  <c r="O217" i="6"/>
  <c r="S216" i="6"/>
  <c r="Q216" i="6"/>
  <c r="P216" i="6"/>
  <c r="O216" i="6"/>
  <c r="S215" i="6"/>
  <c r="Q215" i="6"/>
  <c r="P215" i="6"/>
  <c r="O215" i="6"/>
  <c r="S214" i="6"/>
  <c r="Q214" i="6"/>
  <c r="P214" i="6"/>
  <c r="O214" i="6"/>
  <c r="S213" i="6"/>
  <c r="Q213" i="6"/>
  <c r="P213" i="6"/>
  <c r="O213" i="6"/>
  <c r="S212" i="6"/>
  <c r="Q212" i="6"/>
  <c r="P212" i="6"/>
  <c r="O212" i="6"/>
  <c r="S211" i="6"/>
  <c r="Q211" i="6"/>
  <c r="P211" i="6"/>
  <c r="O211" i="6"/>
  <c r="S210" i="6"/>
  <c r="Q210" i="6"/>
  <c r="P210" i="6"/>
  <c r="O210" i="6"/>
  <c r="S209" i="6"/>
  <c r="Q209" i="6"/>
  <c r="P209" i="6"/>
  <c r="O209" i="6"/>
  <c r="S208" i="6"/>
  <c r="Q208" i="6"/>
  <c r="P208" i="6"/>
  <c r="O208" i="6"/>
  <c r="S207" i="6"/>
  <c r="Q207" i="6"/>
  <c r="P207" i="6"/>
  <c r="O207" i="6"/>
  <c r="S206" i="6"/>
  <c r="Q206" i="6"/>
  <c r="P206" i="6"/>
  <c r="O206" i="6"/>
  <c r="S205" i="6"/>
  <c r="Q205" i="6"/>
  <c r="P205" i="6"/>
  <c r="O205" i="6"/>
  <c r="S204" i="6"/>
  <c r="Q204" i="6"/>
  <c r="P204" i="6"/>
  <c r="O204" i="6"/>
  <c r="S203" i="6"/>
  <c r="Q203" i="6"/>
  <c r="P203" i="6"/>
  <c r="O203" i="6"/>
  <c r="S202" i="6"/>
  <c r="Q202" i="6"/>
  <c r="P202" i="6"/>
  <c r="O202" i="6"/>
  <c r="S201" i="6"/>
  <c r="Q201" i="6"/>
  <c r="P201" i="6"/>
  <c r="O201" i="6"/>
  <c r="S200" i="6"/>
  <c r="Q200" i="6"/>
  <c r="P200" i="6"/>
  <c r="O200" i="6"/>
  <c r="S199" i="6"/>
  <c r="Q199" i="6"/>
  <c r="P199" i="6"/>
  <c r="O199" i="6"/>
  <c r="S198" i="6"/>
  <c r="Q198" i="6"/>
  <c r="P198" i="6"/>
  <c r="O198" i="6"/>
  <c r="S197" i="6"/>
  <c r="Q197" i="6"/>
  <c r="P197" i="6"/>
  <c r="O197" i="6"/>
  <c r="S196" i="6"/>
  <c r="Q196" i="6"/>
  <c r="P196" i="6"/>
  <c r="O196" i="6"/>
  <c r="S195" i="6"/>
  <c r="Q195" i="6"/>
  <c r="P195" i="6"/>
  <c r="O195" i="6"/>
  <c r="S194" i="6"/>
  <c r="Q194" i="6"/>
  <c r="P194" i="6"/>
  <c r="O194" i="6"/>
  <c r="S193" i="6"/>
  <c r="Q193" i="6"/>
  <c r="P193" i="6"/>
  <c r="O193" i="6"/>
  <c r="S192" i="6"/>
  <c r="Q192" i="6"/>
  <c r="P192" i="6"/>
  <c r="O192" i="6"/>
  <c r="S191" i="6"/>
  <c r="Q191" i="6"/>
  <c r="P191" i="6"/>
  <c r="O191" i="6"/>
  <c r="S190" i="6"/>
  <c r="Q190" i="6"/>
  <c r="P190" i="6"/>
  <c r="O190" i="6"/>
  <c r="S189" i="6"/>
  <c r="Q189" i="6"/>
  <c r="P189" i="6"/>
  <c r="O189" i="6"/>
  <c r="S188" i="6"/>
  <c r="Q188" i="6"/>
  <c r="P188" i="6"/>
  <c r="O188" i="6"/>
  <c r="S187" i="6"/>
  <c r="Q187" i="6"/>
  <c r="P187" i="6"/>
  <c r="O187" i="6"/>
  <c r="S186" i="6"/>
  <c r="Q186" i="6"/>
  <c r="P186" i="6"/>
  <c r="O186" i="6"/>
  <c r="S185" i="6"/>
  <c r="Q185" i="6"/>
  <c r="P185" i="6"/>
  <c r="O185" i="6"/>
  <c r="S184" i="6"/>
  <c r="Q184" i="6"/>
  <c r="P184" i="6"/>
  <c r="O184" i="6"/>
  <c r="S183" i="6"/>
  <c r="Q183" i="6"/>
  <c r="P183" i="6"/>
  <c r="O183" i="6"/>
  <c r="S182" i="6"/>
  <c r="Q182" i="6"/>
  <c r="P182" i="6"/>
  <c r="O182" i="6"/>
  <c r="S181" i="6"/>
  <c r="Q181" i="6"/>
  <c r="P181" i="6"/>
  <c r="O181" i="6"/>
  <c r="S180" i="6"/>
  <c r="Q180" i="6"/>
  <c r="P180" i="6"/>
  <c r="O180" i="6"/>
  <c r="S179" i="6"/>
  <c r="Q179" i="6"/>
  <c r="P179" i="6"/>
  <c r="O179" i="6"/>
  <c r="S178" i="6"/>
  <c r="Q178" i="6"/>
  <c r="P178" i="6"/>
  <c r="O178" i="6"/>
  <c r="S177" i="6"/>
  <c r="Q177" i="6"/>
  <c r="P177" i="6"/>
  <c r="O177" i="6"/>
  <c r="S176" i="6"/>
  <c r="Q176" i="6"/>
  <c r="P176" i="6"/>
  <c r="O176" i="6"/>
  <c r="S175" i="6"/>
  <c r="Q175" i="6"/>
  <c r="P175" i="6"/>
  <c r="O175" i="6"/>
  <c r="S174" i="6"/>
  <c r="Q174" i="6"/>
  <c r="P174" i="6"/>
  <c r="O174" i="6"/>
  <c r="S173" i="6"/>
  <c r="Q173" i="6"/>
  <c r="P173" i="6"/>
  <c r="O173" i="6"/>
  <c r="S172" i="6"/>
  <c r="Q172" i="6"/>
  <c r="P172" i="6"/>
  <c r="O172" i="6"/>
  <c r="S171" i="6"/>
  <c r="Q171" i="6"/>
  <c r="P171" i="6"/>
  <c r="O171" i="6"/>
  <c r="S170" i="6"/>
  <c r="Q170" i="6"/>
  <c r="P170" i="6"/>
  <c r="O170" i="6"/>
  <c r="S169" i="6"/>
  <c r="Q169" i="6"/>
  <c r="P169" i="6"/>
  <c r="O169" i="6"/>
  <c r="S168" i="6"/>
  <c r="Q168" i="6"/>
  <c r="P168" i="6"/>
  <c r="O168" i="6"/>
  <c r="S167" i="6"/>
  <c r="Q167" i="6"/>
  <c r="P167" i="6"/>
  <c r="O167" i="6"/>
  <c r="S166" i="6"/>
  <c r="Q166" i="6"/>
  <c r="P166" i="6"/>
  <c r="O166" i="6"/>
  <c r="S165" i="6"/>
  <c r="Q165" i="6"/>
  <c r="P165" i="6"/>
  <c r="O165" i="6"/>
  <c r="S164" i="6"/>
  <c r="Q164" i="6"/>
  <c r="P164" i="6"/>
  <c r="O164" i="6"/>
  <c r="S163" i="6"/>
  <c r="Q163" i="6"/>
  <c r="P163" i="6"/>
  <c r="O163" i="6"/>
  <c r="S162" i="6"/>
  <c r="Q162" i="6"/>
  <c r="P162" i="6"/>
  <c r="O162" i="6"/>
  <c r="S161" i="6"/>
  <c r="Q161" i="6"/>
  <c r="P161" i="6"/>
  <c r="O161" i="6"/>
  <c r="S160" i="6"/>
  <c r="Q160" i="6"/>
  <c r="P160" i="6"/>
  <c r="O160" i="6"/>
  <c r="S159" i="6"/>
  <c r="Q159" i="6"/>
  <c r="P159" i="6"/>
  <c r="O159" i="6"/>
  <c r="S158" i="6"/>
  <c r="Q158" i="6"/>
  <c r="P158" i="6"/>
  <c r="O158" i="6"/>
  <c r="S157" i="6"/>
  <c r="Q157" i="6"/>
  <c r="P157" i="6"/>
  <c r="O157" i="6"/>
  <c r="S156" i="6"/>
  <c r="Q156" i="6"/>
  <c r="P156" i="6"/>
  <c r="O156" i="6"/>
  <c r="S155" i="6"/>
  <c r="Q155" i="6"/>
  <c r="P155" i="6"/>
  <c r="O155" i="6"/>
  <c r="S154" i="6"/>
  <c r="Q154" i="6"/>
  <c r="P154" i="6"/>
  <c r="O154" i="6"/>
  <c r="S153" i="6"/>
  <c r="Q153" i="6"/>
  <c r="P153" i="6"/>
  <c r="O153" i="6"/>
  <c r="S152" i="6"/>
  <c r="Q152" i="6"/>
  <c r="P152" i="6"/>
  <c r="O152" i="6"/>
  <c r="S151" i="6"/>
  <c r="Q151" i="6"/>
  <c r="P151" i="6"/>
  <c r="O151" i="6"/>
  <c r="S150" i="6"/>
  <c r="Q150" i="6"/>
  <c r="P150" i="6"/>
  <c r="O150" i="6"/>
  <c r="S149" i="6"/>
  <c r="Q149" i="6"/>
  <c r="P149" i="6"/>
  <c r="O149" i="6"/>
  <c r="S148" i="6"/>
  <c r="Q148" i="6"/>
  <c r="P148" i="6"/>
  <c r="O148" i="6"/>
  <c r="S147" i="6"/>
  <c r="Q147" i="6"/>
  <c r="P147" i="6"/>
  <c r="O147" i="6"/>
  <c r="S146" i="6"/>
  <c r="Q146" i="6"/>
  <c r="P146" i="6"/>
  <c r="O146" i="6"/>
  <c r="S145" i="6"/>
  <c r="Q145" i="6"/>
  <c r="P145" i="6"/>
  <c r="O145" i="6"/>
  <c r="S144" i="6"/>
  <c r="Q144" i="6"/>
  <c r="P144" i="6"/>
  <c r="O144" i="6"/>
  <c r="S143" i="6"/>
  <c r="Q143" i="6"/>
  <c r="P143" i="6"/>
  <c r="O143" i="6"/>
  <c r="S142" i="6"/>
  <c r="Q142" i="6"/>
  <c r="P142" i="6"/>
  <c r="O142" i="6"/>
  <c r="S141" i="6"/>
  <c r="Q141" i="6"/>
  <c r="P141" i="6"/>
  <c r="O141" i="6"/>
  <c r="S140" i="6"/>
  <c r="Q140" i="6"/>
  <c r="P140" i="6"/>
  <c r="O140" i="6"/>
  <c r="S139" i="6"/>
  <c r="Q139" i="6"/>
  <c r="P139" i="6"/>
  <c r="O139" i="6"/>
  <c r="S138" i="6"/>
  <c r="Q138" i="6"/>
  <c r="P138" i="6"/>
  <c r="O138" i="6"/>
  <c r="S137" i="6"/>
  <c r="Q137" i="6"/>
  <c r="P137" i="6"/>
  <c r="O137" i="6"/>
  <c r="S136" i="6"/>
  <c r="Q136" i="6"/>
  <c r="P136" i="6"/>
  <c r="O136" i="6"/>
  <c r="S135" i="6"/>
  <c r="Q135" i="6"/>
  <c r="P135" i="6"/>
  <c r="O135" i="6"/>
  <c r="S134" i="6"/>
  <c r="Q134" i="6"/>
  <c r="P134" i="6"/>
  <c r="O134" i="6"/>
  <c r="S133" i="6"/>
  <c r="Q133" i="6"/>
  <c r="P133" i="6"/>
  <c r="O133" i="6"/>
  <c r="S132" i="6"/>
  <c r="Q132" i="6"/>
  <c r="P132" i="6"/>
  <c r="O132" i="6"/>
  <c r="S131" i="6"/>
  <c r="Q131" i="6"/>
  <c r="P131" i="6"/>
  <c r="O131" i="6"/>
  <c r="S130" i="6"/>
  <c r="Q130" i="6"/>
  <c r="P130" i="6"/>
  <c r="O130" i="6"/>
  <c r="S129" i="6"/>
  <c r="Q129" i="6"/>
  <c r="P129" i="6"/>
  <c r="O129" i="6"/>
  <c r="S128" i="6"/>
  <c r="Q128" i="6"/>
  <c r="P128" i="6"/>
  <c r="O128" i="6"/>
  <c r="S127" i="6"/>
  <c r="Q127" i="6"/>
  <c r="P127" i="6"/>
  <c r="O127" i="6"/>
  <c r="S126" i="6"/>
  <c r="Q126" i="6"/>
  <c r="P126" i="6"/>
  <c r="O126" i="6"/>
  <c r="S125" i="6"/>
  <c r="Q125" i="6"/>
  <c r="P125" i="6"/>
  <c r="O125" i="6"/>
  <c r="S124" i="6"/>
  <c r="Q124" i="6"/>
  <c r="P124" i="6"/>
  <c r="O124" i="6"/>
  <c r="S123" i="6"/>
  <c r="Q123" i="6"/>
  <c r="P123" i="6"/>
  <c r="O123" i="6"/>
  <c r="S122" i="6"/>
  <c r="Q122" i="6"/>
  <c r="P122" i="6"/>
  <c r="O122" i="6"/>
  <c r="S121" i="6"/>
  <c r="Q121" i="6"/>
  <c r="P121" i="6"/>
  <c r="O121" i="6"/>
  <c r="S120" i="6"/>
  <c r="Q120" i="6"/>
  <c r="P120" i="6"/>
  <c r="O120" i="6"/>
  <c r="S119" i="6"/>
  <c r="Q119" i="6"/>
  <c r="P119" i="6"/>
  <c r="O119" i="6"/>
  <c r="S118" i="6"/>
  <c r="Q118" i="6"/>
  <c r="P118" i="6"/>
  <c r="O118" i="6"/>
  <c r="S117" i="6"/>
  <c r="Q117" i="6"/>
  <c r="P117" i="6"/>
  <c r="O117" i="6"/>
  <c r="S116" i="6"/>
  <c r="Q116" i="6"/>
  <c r="P116" i="6"/>
  <c r="O116" i="6"/>
  <c r="S115" i="6"/>
  <c r="Q115" i="6"/>
  <c r="P115" i="6"/>
  <c r="O115" i="6"/>
  <c r="S114" i="6"/>
  <c r="Q114" i="6"/>
  <c r="P114" i="6"/>
  <c r="O114" i="6"/>
  <c r="S113" i="6"/>
  <c r="Q113" i="6"/>
  <c r="P113" i="6"/>
  <c r="O113" i="6"/>
  <c r="S112" i="6"/>
  <c r="Q112" i="6"/>
  <c r="P112" i="6"/>
  <c r="O112" i="6"/>
  <c r="S111" i="6"/>
  <c r="Q111" i="6"/>
  <c r="P111" i="6"/>
  <c r="O111" i="6"/>
  <c r="S110" i="6"/>
  <c r="Q110" i="6"/>
  <c r="P110" i="6"/>
  <c r="O110" i="6"/>
  <c r="S109" i="6"/>
  <c r="Q109" i="6"/>
  <c r="P109" i="6"/>
  <c r="O109" i="6"/>
  <c r="S108" i="6"/>
  <c r="Q108" i="6"/>
  <c r="P108" i="6"/>
  <c r="O108" i="6"/>
  <c r="S107" i="6"/>
  <c r="Q107" i="6"/>
  <c r="P107" i="6"/>
  <c r="O107" i="6"/>
  <c r="S106" i="6"/>
  <c r="Q106" i="6"/>
  <c r="P106" i="6"/>
  <c r="O106" i="6"/>
  <c r="S105" i="6"/>
  <c r="Q105" i="6"/>
  <c r="P105" i="6"/>
  <c r="O105" i="6"/>
  <c r="S104" i="6"/>
  <c r="Q104" i="6"/>
  <c r="P104" i="6"/>
  <c r="O104" i="6"/>
  <c r="S103" i="6"/>
  <c r="Q103" i="6"/>
  <c r="P103" i="6"/>
  <c r="O103" i="6"/>
  <c r="S102" i="6"/>
  <c r="Q102" i="6"/>
  <c r="P102" i="6"/>
  <c r="O102" i="6"/>
  <c r="S101" i="6"/>
  <c r="Q101" i="6"/>
  <c r="P101" i="6"/>
  <c r="O101" i="6"/>
  <c r="S100" i="6"/>
  <c r="Q100" i="6"/>
  <c r="P100" i="6"/>
  <c r="O100" i="6"/>
  <c r="S99" i="6"/>
  <c r="Q99" i="6"/>
  <c r="P99" i="6"/>
  <c r="O99" i="6"/>
  <c r="S98" i="6"/>
  <c r="Q98" i="6"/>
  <c r="P98" i="6"/>
  <c r="O98" i="6"/>
  <c r="S97" i="6"/>
  <c r="Q97" i="6"/>
  <c r="P97" i="6"/>
  <c r="O97" i="6"/>
  <c r="S96" i="6"/>
  <c r="Q96" i="6"/>
  <c r="P96" i="6"/>
  <c r="O96" i="6"/>
  <c r="S95" i="6"/>
  <c r="Q95" i="6"/>
  <c r="P95" i="6"/>
  <c r="O95" i="6"/>
  <c r="S94" i="6"/>
  <c r="Q94" i="6"/>
  <c r="P94" i="6"/>
  <c r="O94" i="6"/>
  <c r="S93" i="6"/>
  <c r="Q93" i="6"/>
  <c r="P93" i="6"/>
  <c r="O93" i="6"/>
  <c r="S92" i="6"/>
  <c r="Q92" i="6"/>
  <c r="P92" i="6"/>
  <c r="O92" i="6"/>
  <c r="S91" i="6"/>
  <c r="Q91" i="6"/>
  <c r="P91" i="6"/>
  <c r="O91" i="6"/>
  <c r="S90" i="6"/>
  <c r="Q90" i="6"/>
  <c r="P90" i="6"/>
  <c r="O90" i="6"/>
  <c r="S89" i="6"/>
  <c r="Q89" i="6"/>
  <c r="P89" i="6"/>
  <c r="O89" i="6"/>
  <c r="S88" i="6"/>
  <c r="Q88" i="6"/>
  <c r="P88" i="6"/>
  <c r="O88" i="6"/>
  <c r="S87" i="6"/>
  <c r="Q87" i="6"/>
  <c r="P87" i="6"/>
  <c r="O87" i="6"/>
  <c r="S86" i="6"/>
  <c r="Q86" i="6"/>
  <c r="P86" i="6"/>
  <c r="O86" i="6"/>
  <c r="S85" i="6"/>
  <c r="Q85" i="6"/>
  <c r="P85" i="6"/>
  <c r="O85" i="6"/>
  <c r="S84" i="6"/>
  <c r="Q84" i="6"/>
  <c r="P84" i="6"/>
  <c r="O84" i="6"/>
  <c r="S83" i="6"/>
  <c r="Q83" i="6"/>
  <c r="P83" i="6"/>
  <c r="O83" i="6"/>
  <c r="S82" i="6"/>
  <c r="Q82" i="6"/>
  <c r="P82" i="6"/>
  <c r="O82" i="6"/>
  <c r="S81" i="6"/>
  <c r="Q81" i="6"/>
  <c r="P81" i="6"/>
  <c r="O81" i="6"/>
  <c r="S80" i="6"/>
  <c r="Q80" i="6"/>
  <c r="P80" i="6"/>
  <c r="O80" i="6"/>
  <c r="S79" i="6"/>
  <c r="Q79" i="6"/>
  <c r="P79" i="6"/>
  <c r="O79" i="6"/>
  <c r="S78" i="6"/>
  <c r="Q78" i="6"/>
  <c r="P78" i="6"/>
  <c r="O78" i="6"/>
  <c r="S77" i="6"/>
  <c r="Q77" i="6"/>
  <c r="P77" i="6"/>
  <c r="O77" i="6"/>
  <c r="S76" i="6"/>
  <c r="Q76" i="6"/>
  <c r="P76" i="6"/>
  <c r="O76" i="6"/>
  <c r="S75" i="6"/>
  <c r="Q75" i="6"/>
  <c r="P75" i="6"/>
  <c r="O75" i="6"/>
  <c r="S74" i="6"/>
  <c r="Q74" i="6"/>
  <c r="P74" i="6"/>
  <c r="O74" i="6"/>
  <c r="S73" i="6"/>
  <c r="Q73" i="6"/>
  <c r="P73" i="6"/>
  <c r="O73" i="6"/>
  <c r="S72" i="6"/>
  <c r="Q72" i="6"/>
  <c r="P72" i="6"/>
  <c r="O72" i="6"/>
  <c r="S71" i="6"/>
  <c r="Q71" i="6"/>
  <c r="P71" i="6"/>
  <c r="O71" i="6"/>
  <c r="S70" i="6"/>
  <c r="Q70" i="6"/>
  <c r="P70" i="6"/>
  <c r="O70" i="6"/>
  <c r="S69" i="6"/>
  <c r="Q69" i="6"/>
  <c r="P69" i="6"/>
  <c r="O69" i="6"/>
  <c r="S68" i="6"/>
  <c r="Q68" i="6"/>
  <c r="P68" i="6"/>
  <c r="O68" i="6"/>
  <c r="S67" i="6"/>
  <c r="Q67" i="6"/>
  <c r="P67" i="6"/>
  <c r="O67" i="6"/>
  <c r="S66" i="6"/>
  <c r="Q66" i="6"/>
  <c r="P66" i="6"/>
  <c r="O66" i="6"/>
  <c r="S65" i="6"/>
  <c r="Q65" i="6"/>
  <c r="P65" i="6"/>
  <c r="O65" i="6"/>
  <c r="S64" i="6"/>
  <c r="Q64" i="6"/>
  <c r="P64" i="6"/>
  <c r="O64" i="6"/>
  <c r="S63" i="6"/>
  <c r="Q63" i="6"/>
  <c r="P63" i="6"/>
  <c r="O63" i="6"/>
  <c r="S62" i="6"/>
  <c r="Q62" i="6"/>
  <c r="P62" i="6"/>
  <c r="O62" i="6"/>
  <c r="S61" i="6"/>
  <c r="Q61" i="6"/>
  <c r="P61" i="6"/>
  <c r="O61" i="6"/>
  <c r="S60" i="6"/>
  <c r="Q60" i="6"/>
  <c r="P60" i="6"/>
  <c r="O60" i="6"/>
  <c r="S59" i="6"/>
  <c r="Q59" i="6"/>
  <c r="P59" i="6"/>
  <c r="O59" i="6"/>
  <c r="S58" i="6"/>
  <c r="Q58" i="6"/>
  <c r="P58" i="6"/>
  <c r="O58" i="6"/>
  <c r="S57" i="6"/>
  <c r="Q57" i="6"/>
  <c r="P57" i="6"/>
  <c r="O57" i="6"/>
  <c r="S56" i="6"/>
  <c r="Q56" i="6"/>
  <c r="P56" i="6"/>
  <c r="O56" i="6"/>
  <c r="S55" i="6"/>
  <c r="Q55" i="6"/>
  <c r="P55" i="6"/>
  <c r="O55" i="6"/>
  <c r="S54" i="6"/>
  <c r="Q54" i="6"/>
  <c r="P54" i="6"/>
  <c r="O54" i="6"/>
  <c r="S53" i="6"/>
  <c r="Q53" i="6"/>
  <c r="P53" i="6"/>
  <c r="O53" i="6"/>
  <c r="S52" i="6"/>
  <c r="Q52" i="6"/>
  <c r="P52" i="6"/>
  <c r="O52" i="6"/>
  <c r="S51" i="6"/>
  <c r="Q51" i="6"/>
  <c r="P51" i="6"/>
  <c r="O51" i="6"/>
  <c r="S50" i="6"/>
  <c r="Q50" i="6"/>
  <c r="P50" i="6"/>
  <c r="O50" i="6"/>
  <c r="S49" i="6"/>
  <c r="Q49" i="6"/>
  <c r="P49" i="6"/>
  <c r="O49" i="6"/>
  <c r="S48" i="6"/>
  <c r="Q48" i="6"/>
  <c r="P48" i="6"/>
  <c r="O48" i="6"/>
  <c r="S47" i="6"/>
  <c r="Q47" i="6"/>
  <c r="P47" i="6"/>
  <c r="O47" i="6"/>
  <c r="S46" i="6"/>
  <c r="Q46" i="6"/>
  <c r="P46" i="6"/>
  <c r="O46" i="6"/>
  <c r="S45" i="6"/>
  <c r="Q45" i="6"/>
  <c r="P45" i="6"/>
  <c r="O45" i="6"/>
  <c r="S44" i="6"/>
  <c r="Q44" i="6"/>
  <c r="P44" i="6"/>
  <c r="O44" i="6"/>
  <c r="S43" i="6"/>
  <c r="Q43" i="6"/>
  <c r="P43" i="6"/>
  <c r="O43" i="6"/>
  <c r="S42" i="6"/>
  <c r="Q42" i="6"/>
  <c r="P42" i="6"/>
  <c r="O42" i="6"/>
  <c r="S41" i="6"/>
  <c r="Q41" i="6"/>
  <c r="P41" i="6"/>
  <c r="O41" i="6"/>
  <c r="S40" i="6"/>
  <c r="Q40" i="6"/>
  <c r="P40" i="6"/>
  <c r="O40" i="6"/>
  <c r="S39" i="6"/>
  <c r="Q39" i="6"/>
  <c r="P39" i="6"/>
  <c r="O39" i="6"/>
  <c r="S38" i="6"/>
  <c r="Q38" i="6"/>
  <c r="P38" i="6"/>
  <c r="O38" i="6"/>
  <c r="S37" i="6"/>
  <c r="Q37" i="6"/>
  <c r="P37" i="6"/>
  <c r="O37" i="6"/>
  <c r="S36" i="6"/>
  <c r="Q36" i="6"/>
  <c r="P36" i="6"/>
  <c r="O36" i="6"/>
  <c r="S35" i="6"/>
  <c r="Q35" i="6"/>
  <c r="P35" i="6"/>
  <c r="O35" i="6"/>
  <c r="S34" i="6"/>
  <c r="Q34" i="6"/>
  <c r="P34" i="6"/>
  <c r="O34" i="6"/>
  <c r="S33" i="6"/>
  <c r="Q33" i="6"/>
  <c r="P33" i="6"/>
  <c r="O33" i="6"/>
  <c r="S32" i="6"/>
  <c r="Q32" i="6"/>
  <c r="P32" i="6"/>
  <c r="O32" i="6"/>
  <c r="S31" i="6"/>
  <c r="Q31" i="6"/>
  <c r="P31" i="6"/>
  <c r="O31" i="6"/>
  <c r="S30" i="6"/>
  <c r="Q30" i="6"/>
  <c r="P30" i="6"/>
  <c r="O30" i="6"/>
  <c r="S29" i="6"/>
  <c r="Q29" i="6"/>
  <c r="P29" i="6"/>
  <c r="O29" i="6"/>
  <c r="S28" i="6"/>
  <c r="Q28" i="6"/>
  <c r="P28" i="6"/>
  <c r="O28" i="6"/>
  <c r="S27" i="6"/>
  <c r="Q27" i="6"/>
  <c r="P27" i="6"/>
  <c r="O27" i="6"/>
  <c r="S26" i="6"/>
  <c r="Q26" i="6"/>
  <c r="P26" i="6"/>
  <c r="O26" i="6"/>
  <c r="S25" i="6"/>
  <c r="Q25" i="6"/>
  <c r="P25" i="6"/>
  <c r="O25" i="6"/>
  <c r="S24" i="6"/>
  <c r="Q24" i="6"/>
  <c r="P24" i="6"/>
  <c r="O24" i="6"/>
  <c r="S23" i="6"/>
  <c r="Q23" i="6"/>
  <c r="P23" i="6"/>
  <c r="O23" i="6"/>
  <c r="S22" i="6"/>
  <c r="Q22" i="6"/>
  <c r="P22" i="6"/>
  <c r="O22" i="6"/>
  <c r="S21" i="6"/>
  <c r="Q21" i="6"/>
  <c r="P21" i="6"/>
  <c r="O21" i="6"/>
  <c r="S20" i="6"/>
  <c r="Q20" i="6"/>
  <c r="P20" i="6"/>
  <c r="O20" i="6"/>
  <c r="S19" i="6"/>
  <c r="Q19" i="6"/>
  <c r="P19" i="6"/>
  <c r="O19" i="6"/>
  <c r="S18" i="6"/>
  <c r="Q18" i="6"/>
  <c r="P18" i="6"/>
  <c r="O18" i="6"/>
  <c r="S17" i="6"/>
  <c r="Q17" i="6"/>
  <c r="P17" i="6"/>
  <c r="O17" i="6"/>
  <c r="S16" i="6"/>
  <c r="Q16" i="6"/>
  <c r="P16" i="6"/>
  <c r="O16" i="6"/>
  <c r="S15" i="6"/>
  <c r="Q15" i="6"/>
  <c r="P15" i="6"/>
  <c r="O15" i="6"/>
  <c r="S14" i="6"/>
  <c r="Q14" i="6"/>
  <c r="P14" i="6"/>
  <c r="O14" i="6"/>
  <c r="S13" i="6"/>
  <c r="Q13" i="6"/>
  <c r="P13" i="6"/>
  <c r="O13" i="6"/>
  <c r="S12" i="6"/>
  <c r="Q12" i="6"/>
  <c r="P12" i="6"/>
  <c r="O12" i="6"/>
  <c r="S11" i="6"/>
  <c r="Q11" i="6"/>
  <c r="P11" i="6"/>
  <c r="O11" i="6"/>
  <c r="S10" i="6"/>
  <c r="Q10" i="6"/>
  <c r="P10" i="6"/>
  <c r="O10" i="6"/>
  <c r="S9" i="6"/>
  <c r="Q9" i="6"/>
  <c r="P9" i="6"/>
  <c r="O9" i="6"/>
  <c r="S8" i="6"/>
  <c r="Q8" i="6"/>
  <c r="P8" i="6"/>
  <c r="O8" i="6"/>
  <c r="I307" i="5"/>
  <c r="H307" i="5"/>
  <c r="I306" i="5"/>
  <c r="H306" i="5"/>
  <c r="I305" i="5"/>
  <c r="H305" i="5"/>
  <c r="I304" i="5"/>
  <c r="H304" i="5"/>
  <c r="I303" i="5"/>
  <c r="H303" i="5"/>
  <c r="I302" i="5"/>
  <c r="H302" i="5"/>
  <c r="I301" i="5"/>
  <c r="H301" i="5"/>
  <c r="I300" i="5"/>
  <c r="H300" i="5"/>
  <c r="I299" i="5"/>
  <c r="H299" i="5"/>
  <c r="I298" i="5"/>
  <c r="H298" i="5"/>
  <c r="I297" i="5"/>
  <c r="H297" i="5"/>
  <c r="I296" i="5"/>
  <c r="H296" i="5"/>
  <c r="I295" i="5"/>
  <c r="H295" i="5"/>
  <c r="I294" i="5"/>
  <c r="H294" i="5"/>
  <c r="I293" i="5"/>
  <c r="H293" i="5"/>
  <c r="I292" i="5"/>
  <c r="H292" i="5"/>
  <c r="I291" i="5"/>
  <c r="H291" i="5"/>
  <c r="I290" i="5"/>
  <c r="H290" i="5"/>
  <c r="I289" i="5"/>
  <c r="H289" i="5"/>
  <c r="I288" i="5"/>
  <c r="H288" i="5"/>
  <c r="I287" i="5"/>
  <c r="H287" i="5"/>
  <c r="I286" i="5"/>
  <c r="H286" i="5"/>
  <c r="I285" i="5"/>
  <c r="H285" i="5"/>
  <c r="I284" i="5"/>
  <c r="H284" i="5"/>
  <c r="I283" i="5"/>
  <c r="H283" i="5"/>
  <c r="I282" i="5"/>
  <c r="H282" i="5"/>
  <c r="I281" i="5"/>
  <c r="H281" i="5"/>
  <c r="I280" i="5"/>
  <c r="H280" i="5"/>
  <c r="I279" i="5"/>
  <c r="H279" i="5"/>
  <c r="I278" i="5"/>
  <c r="H278" i="5"/>
  <c r="I277" i="5"/>
  <c r="H277" i="5"/>
  <c r="I276" i="5"/>
  <c r="H276" i="5"/>
  <c r="I275" i="5"/>
  <c r="H275" i="5"/>
  <c r="I274" i="5"/>
  <c r="H274" i="5"/>
  <c r="I273" i="5"/>
  <c r="H273" i="5"/>
  <c r="I272" i="5"/>
  <c r="H272" i="5"/>
  <c r="I271" i="5"/>
  <c r="H271" i="5"/>
  <c r="I270" i="5"/>
  <c r="H270" i="5"/>
  <c r="I269" i="5"/>
  <c r="H269" i="5"/>
  <c r="I268" i="5"/>
  <c r="H268" i="5"/>
  <c r="I267" i="5"/>
  <c r="H267" i="5"/>
  <c r="I266" i="5"/>
  <c r="H266" i="5"/>
  <c r="I265" i="5"/>
  <c r="H265" i="5"/>
  <c r="I264" i="5"/>
  <c r="H264" i="5"/>
  <c r="I263" i="5"/>
  <c r="H263" i="5"/>
  <c r="I262" i="5"/>
  <c r="H262" i="5"/>
  <c r="I261" i="5"/>
  <c r="H261" i="5"/>
  <c r="I260" i="5"/>
  <c r="H260" i="5"/>
  <c r="I259" i="5"/>
  <c r="H259" i="5"/>
  <c r="I258" i="5"/>
  <c r="H258" i="5"/>
  <c r="I257" i="5"/>
  <c r="H257" i="5"/>
  <c r="I256" i="5"/>
  <c r="H256" i="5"/>
  <c r="I255" i="5"/>
  <c r="H255" i="5"/>
  <c r="I254" i="5"/>
  <c r="H254" i="5"/>
  <c r="I253" i="5"/>
  <c r="H253" i="5"/>
  <c r="I252" i="5"/>
  <c r="H252" i="5"/>
  <c r="I251" i="5"/>
  <c r="H251" i="5"/>
  <c r="I250" i="5"/>
  <c r="H250" i="5"/>
  <c r="I249" i="5"/>
  <c r="H249" i="5"/>
  <c r="I248" i="5"/>
  <c r="H248" i="5"/>
  <c r="I247" i="5"/>
  <c r="H247" i="5"/>
  <c r="I246" i="5"/>
  <c r="H246" i="5"/>
  <c r="I245" i="5"/>
  <c r="H245" i="5"/>
  <c r="I244" i="5"/>
  <c r="H244" i="5"/>
  <c r="I243" i="5"/>
  <c r="H243" i="5"/>
  <c r="I242" i="5"/>
  <c r="H242" i="5"/>
  <c r="I241" i="5"/>
  <c r="H241" i="5"/>
  <c r="I240" i="5"/>
  <c r="H240" i="5"/>
  <c r="I239" i="5"/>
  <c r="H239" i="5"/>
  <c r="I238" i="5"/>
  <c r="H238" i="5"/>
  <c r="I237" i="5"/>
  <c r="H237" i="5"/>
  <c r="I236" i="5"/>
  <c r="H236" i="5"/>
  <c r="I235" i="5"/>
  <c r="H235" i="5"/>
  <c r="I234" i="5"/>
  <c r="H234" i="5"/>
  <c r="I233" i="5"/>
  <c r="H233" i="5"/>
  <c r="I232" i="5"/>
  <c r="H232" i="5"/>
  <c r="I231" i="5"/>
  <c r="H231" i="5"/>
  <c r="I230" i="5"/>
  <c r="H230" i="5"/>
  <c r="I229" i="5"/>
  <c r="H229" i="5"/>
  <c r="I228" i="5"/>
  <c r="H228" i="5"/>
  <c r="I227" i="5"/>
  <c r="H227" i="5"/>
  <c r="I226" i="5"/>
  <c r="H226" i="5"/>
  <c r="I225" i="5"/>
  <c r="H225" i="5"/>
  <c r="I224" i="5"/>
  <c r="H224" i="5"/>
  <c r="I223" i="5"/>
  <c r="H223" i="5"/>
  <c r="I222" i="5"/>
  <c r="H222" i="5"/>
  <c r="I221" i="5"/>
  <c r="H221" i="5"/>
  <c r="I220" i="5"/>
  <c r="H220" i="5"/>
  <c r="I219" i="5"/>
  <c r="H219" i="5"/>
  <c r="I218" i="5"/>
  <c r="H218" i="5"/>
  <c r="I217" i="5"/>
  <c r="H217" i="5"/>
  <c r="I216" i="5"/>
  <c r="H216" i="5"/>
  <c r="I215" i="5"/>
  <c r="H215" i="5"/>
  <c r="I214" i="5"/>
  <c r="H214" i="5"/>
  <c r="I213" i="5"/>
  <c r="H213" i="5"/>
  <c r="I212" i="5"/>
  <c r="H212" i="5"/>
  <c r="I211" i="5"/>
  <c r="H211" i="5"/>
  <c r="I210" i="5"/>
  <c r="H210" i="5"/>
  <c r="I209" i="5"/>
  <c r="H209" i="5"/>
  <c r="I208" i="5"/>
  <c r="H208" i="5"/>
  <c r="I207" i="5"/>
  <c r="H207" i="5"/>
  <c r="I206" i="5"/>
  <c r="H206" i="5"/>
  <c r="I205" i="5"/>
  <c r="H205" i="5"/>
  <c r="I204" i="5"/>
  <c r="H204" i="5"/>
  <c r="I203" i="5"/>
  <c r="H203" i="5"/>
  <c r="I202" i="5"/>
  <c r="H202" i="5"/>
  <c r="I201" i="5"/>
  <c r="H201" i="5"/>
  <c r="I200" i="5"/>
  <c r="H200" i="5"/>
  <c r="I199" i="5"/>
  <c r="H199" i="5"/>
  <c r="I198" i="5"/>
  <c r="H198" i="5"/>
  <c r="I197" i="5"/>
  <c r="H197" i="5"/>
  <c r="I196" i="5"/>
  <c r="H196" i="5"/>
  <c r="I195" i="5"/>
  <c r="H195" i="5"/>
  <c r="I194" i="5"/>
  <c r="H194" i="5"/>
  <c r="I193" i="5"/>
  <c r="H193" i="5"/>
  <c r="I192" i="5"/>
  <c r="H192" i="5"/>
  <c r="I191" i="5"/>
  <c r="H191" i="5"/>
  <c r="I190" i="5"/>
  <c r="H190" i="5"/>
  <c r="I189" i="5"/>
  <c r="H189" i="5"/>
  <c r="I188" i="5"/>
  <c r="H188" i="5"/>
  <c r="I187" i="5"/>
  <c r="H187" i="5"/>
  <c r="I186" i="5"/>
  <c r="H186" i="5"/>
  <c r="I185" i="5"/>
  <c r="H185" i="5"/>
  <c r="I184" i="5"/>
  <c r="H184" i="5"/>
  <c r="I183" i="5"/>
  <c r="H183" i="5"/>
  <c r="I182" i="5"/>
  <c r="H182" i="5"/>
  <c r="I181" i="5"/>
  <c r="H181" i="5"/>
  <c r="I180" i="5"/>
  <c r="H180" i="5"/>
  <c r="I179" i="5"/>
  <c r="H179" i="5"/>
  <c r="I178" i="5"/>
  <c r="H178" i="5"/>
  <c r="I177" i="5"/>
  <c r="H177" i="5"/>
  <c r="I176" i="5"/>
  <c r="H176" i="5"/>
  <c r="I175" i="5"/>
  <c r="H175" i="5"/>
  <c r="I174" i="5"/>
  <c r="H174" i="5"/>
  <c r="I173" i="5"/>
  <c r="H173" i="5"/>
  <c r="I172" i="5"/>
  <c r="H172" i="5"/>
  <c r="I171" i="5"/>
  <c r="H171" i="5"/>
  <c r="I170" i="5"/>
  <c r="H170" i="5"/>
  <c r="I169" i="5"/>
  <c r="H169" i="5"/>
  <c r="I168" i="5"/>
  <c r="H168" i="5"/>
  <c r="I167" i="5"/>
  <c r="H167" i="5"/>
  <c r="I166" i="5"/>
  <c r="H166" i="5"/>
  <c r="I165" i="5"/>
  <c r="H165" i="5"/>
  <c r="I164" i="5"/>
  <c r="H164" i="5"/>
  <c r="I163" i="5"/>
  <c r="H163" i="5"/>
  <c r="I162" i="5"/>
  <c r="H162" i="5"/>
  <c r="I161" i="5"/>
  <c r="H161" i="5"/>
  <c r="I160" i="5"/>
  <c r="H160" i="5"/>
  <c r="I159" i="5"/>
  <c r="H159" i="5"/>
  <c r="I158" i="5"/>
  <c r="H158" i="5"/>
  <c r="I157" i="5"/>
  <c r="H157" i="5"/>
  <c r="I156" i="5"/>
  <c r="H156" i="5"/>
  <c r="I155" i="5"/>
  <c r="H155" i="5"/>
  <c r="I154" i="5"/>
  <c r="H154" i="5"/>
  <c r="I153" i="5"/>
  <c r="H153" i="5"/>
  <c r="I152" i="5"/>
  <c r="H152" i="5"/>
  <c r="I151" i="5"/>
  <c r="H151" i="5"/>
  <c r="I150" i="5"/>
  <c r="H150" i="5"/>
  <c r="I149" i="5"/>
  <c r="H149" i="5"/>
  <c r="I148" i="5"/>
  <c r="H148" i="5"/>
  <c r="I147" i="5"/>
  <c r="H147" i="5"/>
  <c r="I146" i="5"/>
  <c r="H146" i="5"/>
  <c r="I145" i="5"/>
  <c r="H145" i="5"/>
  <c r="I144" i="5"/>
  <c r="H144" i="5"/>
  <c r="I143" i="5"/>
  <c r="H143" i="5"/>
  <c r="I142" i="5"/>
  <c r="H142" i="5"/>
  <c r="I141" i="5"/>
  <c r="H141" i="5"/>
  <c r="I140" i="5"/>
  <c r="H140" i="5"/>
  <c r="I139" i="5"/>
  <c r="H139" i="5"/>
  <c r="I138" i="5"/>
  <c r="H138" i="5"/>
  <c r="I137" i="5"/>
  <c r="H137" i="5"/>
  <c r="I136" i="5"/>
  <c r="H136" i="5"/>
  <c r="I135" i="5"/>
  <c r="H135" i="5"/>
  <c r="I134" i="5"/>
  <c r="H134" i="5"/>
  <c r="I133" i="5"/>
  <c r="H133" i="5"/>
  <c r="I132" i="5"/>
  <c r="H132" i="5"/>
  <c r="I131" i="5"/>
  <c r="H131" i="5"/>
  <c r="I130" i="5"/>
  <c r="H130" i="5"/>
  <c r="I129" i="5"/>
  <c r="H129" i="5"/>
  <c r="I128" i="5"/>
  <c r="H128" i="5"/>
  <c r="I127" i="5"/>
  <c r="H127" i="5"/>
  <c r="I126" i="5"/>
  <c r="H126" i="5"/>
  <c r="I125" i="5"/>
  <c r="H125" i="5"/>
  <c r="I124" i="5"/>
  <c r="H124" i="5"/>
  <c r="I123" i="5"/>
  <c r="H123" i="5"/>
  <c r="I122" i="5"/>
  <c r="H122" i="5"/>
  <c r="I121" i="5"/>
  <c r="H121" i="5"/>
  <c r="I120" i="5"/>
  <c r="H120" i="5"/>
  <c r="I119" i="5"/>
  <c r="H119" i="5"/>
  <c r="I118" i="5"/>
  <c r="H118" i="5"/>
  <c r="I117" i="5"/>
  <c r="H117" i="5"/>
  <c r="I116" i="5"/>
  <c r="H116" i="5"/>
  <c r="I115" i="5"/>
  <c r="H115" i="5"/>
  <c r="I114" i="5"/>
  <c r="H114" i="5"/>
  <c r="I113" i="5"/>
  <c r="H113" i="5"/>
  <c r="I112" i="5"/>
  <c r="H112" i="5"/>
  <c r="I111" i="5"/>
  <c r="H111" i="5"/>
  <c r="I110" i="5"/>
  <c r="H110" i="5"/>
  <c r="I109" i="5"/>
  <c r="H109" i="5"/>
  <c r="I108" i="5"/>
  <c r="H108" i="5"/>
  <c r="I107" i="5"/>
  <c r="H107" i="5"/>
  <c r="I106" i="5"/>
  <c r="H106" i="5"/>
  <c r="I105" i="5"/>
  <c r="H105" i="5"/>
  <c r="I104" i="5"/>
  <c r="H104" i="5"/>
  <c r="I103" i="5"/>
  <c r="H103" i="5"/>
  <c r="I102" i="5"/>
  <c r="H102" i="5"/>
  <c r="I101" i="5"/>
  <c r="H101" i="5"/>
  <c r="I100" i="5"/>
  <c r="H100" i="5"/>
  <c r="I99" i="5"/>
  <c r="H99" i="5"/>
  <c r="I98" i="5"/>
  <c r="H98" i="5"/>
  <c r="I97" i="5"/>
  <c r="H97" i="5"/>
  <c r="I96" i="5"/>
  <c r="H96" i="5"/>
  <c r="I95" i="5"/>
  <c r="H95" i="5"/>
  <c r="I94" i="5"/>
  <c r="H94" i="5"/>
  <c r="I93" i="5"/>
  <c r="H93" i="5"/>
  <c r="I92" i="5"/>
  <c r="H92" i="5"/>
  <c r="I91" i="5"/>
  <c r="H91" i="5"/>
  <c r="I90" i="5"/>
  <c r="H90" i="5"/>
  <c r="I89" i="5"/>
  <c r="H89" i="5"/>
  <c r="I88" i="5"/>
  <c r="H88" i="5"/>
  <c r="I87" i="5"/>
  <c r="H87" i="5"/>
  <c r="I86" i="5"/>
  <c r="H86" i="5"/>
  <c r="I85" i="5"/>
  <c r="H85" i="5"/>
  <c r="I84" i="5"/>
  <c r="H84" i="5"/>
  <c r="I83" i="5"/>
  <c r="H83" i="5"/>
  <c r="I82" i="5"/>
  <c r="H82" i="5"/>
  <c r="I81" i="5"/>
  <c r="H81" i="5"/>
  <c r="I80" i="5"/>
  <c r="H80" i="5"/>
  <c r="I79" i="5"/>
  <c r="H79" i="5"/>
  <c r="I78" i="5"/>
  <c r="H78" i="5"/>
  <c r="I77" i="5"/>
  <c r="H77" i="5"/>
  <c r="I76" i="5"/>
  <c r="H76" i="5"/>
  <c r="I75" i="5"/>
  <c r="H75" i="5"/>
  <c r="I74" i="5"/>
  <c r="H74" i="5"/>
  <c r="I73" i="5"/>
  <c r="H73" i="5"/>
  <c r="I72" i="5"/>
  <c r="H72" i="5"/>
  <c r="I71" i="5"/>
  <c r="H71" i="5"/>
  <c r="I70" i="5"/>
  <c r="H70" i="5"/>
  <c r="I69" i="5"/>
  <c r="H69" i="5"/>
  <c r="I68" i="5"/>
  <c r="H68" i="5"/>
  <c r="I67" i="5"/>
  <c r="H67" i="5"/>
  <c r="I66" i="5"/>
  <c r="H66" i="5"/>
  <c r="I65" i="5"/>
  <c r="H65" i="5"/>
  <c r="I64" i="5"/>
  <c r="H64" i="5"/>
  <c r="I63" i="5"/>
  <c r="H63" i="5"/>
  <c r="I62" i="5"/>
  <c r="H62" i="5"/>
  <c r="I61" i="5"/>
  <c r="H61" i="5"/>
  <c r="I60" i="5"/>
  <c r="H60" i="5"/>
  <c r="I59" i="5"/>
  <c r="H59" i="5"/>
  <c r="I58" i="5"/>
  <c r="H58" i="5"/>
  <c r="I57" i="5"/>
  <c r="H57" i="5"/>
  <c r="I56" i="5"/>
  <c r="H56" i="5"/>
  <c r="I55" i="5"/>
  <c r="H55" i="5"/>
  <c r="I54" i="5"/>
  <c r="H54" i="5"/>
  <c r="I53" i="5"/>
  <c r="H53" i="5"/>
  <c r="I52" i="5"/>
  <c r="H52" i="5"/>
  <c r="I51" i="5"/>
  <c r="H51" i="5"/>
  <c r="I50" i="5"/>
  <c r="H50" i="5"/>
  <c r="I49" i="5"/>
  <c r="H49" i="5"/>
  <c r="I48" i="5"/>
  <c r="H48" i="5"/>
  <c r="I47" i="5"/>
  <c r="H47" i="5"/>
  <c r="I46" i="5"/>
  <c r="H46" i="5"/>
  <c r="I45" i="5"/>
  <c r="H45" i="5"/>
  <c r="I44" i="5"/>
  <c r="H44" i="5"/>
  <c r="I43" i="5"/>
  <c r="H43" i="5"/>
  <c r="I42" i="5"/>
  <c r="H42" i="5"/>
  <c r="I41" i="5"/>
  <c r="H41" i="5"/>
  <c r="I40" i="5"/>
  <c r="H40" i="5"/>
  <c r="I39" i="5"/>
  <c r="H39" i="5"/>
  <c r="I38" i="5"/>
  <c r="H38" i="5"/>
  <c r="I37" i="5"/>
  <c r="H37" i="5"/>
  <c r="I36" i="5"/>
  <c r="H36" i="5"/>
  <c r="I35" i="5"/>
  <c r="H35" i="5"/>
  <c r="I34" i="5"/>
  <c r="H34" i="5"/>
  <c r="I33" i="5"/>
  <c r="H33" i="5"/>
  <c r="I32" i="5"/>
  <c r="H32" i="5"/>
  <c r="I31" i="5"/>
  <c r="H31" i="5"/>
  <c r="I30" i="5"/>
  <c r="H30" i="5"/>
  <c r="I29" i="5"/>
  <c r="H29" i="5"/>
  <c r="I28" i="5"/>
  <c r="H28" i="5"/>
  <c r="I27" i="5"/>
  <c r="H27" i="5"/>
  <c r="I26" i="5"/>
  <c r="H26" i="5"/>
  <c r="I25" i="5"/>
  <c r="H25" i="5"/>
  <c r="I24" i="5"/>
  <c r="H24" i="5"/>
  <c r="I23" i="5"/>
  <c r="H23" i="5"/>
  <c r="I22" i="5"/>
  <c r="H22" i="5"/>
  <c r="I21" i="5"/>
  <c r="H21" i="5"/>
  <c r="I20" i="5"/>
  <c r="H20" i="5"/>
  <c r="I19" i="5"/>
  <c r="H19" i="5"/>
  <c r="I18" i="5"/>
  <c r="H18" i="5"/>
  <c r="I17" i="5"/>
  <c r="H17" i="5"/>
  <c r="I16" i="5"/>
  <c r="H16" i="5"/>
  <c r="I15" i="5"/>
  <c r="H15" i="5"/>
  <c r="I14" i="5"/>
  <c r="H14" i="5"/>
  <c r="I13" i="5"/>
  <c r="H13" i="5"/>
  <c r="I12" i="5"/>
  <c r="H12" i="5"/>
  <c r="I11" i="5"/>
  <c r="H11" i="5"/>
  <c r="I10" i="5"/>
  <c r="H10" i="5"/>
  <c r="I9" i="5"/>
  <c r="H9" i="5"/>
  <c r="I8" i="5"/>
  <c r="H8" i="5"/>
  <c r="AG1007" i="4"/>
  <c r="AF1007" i="4"/>
  <c r="AE1007" i="4"/>
  <c r="AD1007" i="4"/>
  <c r="AC1007" i="4"/>
  <c r="AB1007" i="4"/>
  <c r="AA1007" i="4"/>
  <c r="Z1007" i="4"/>
  <c r="AG1006" i="4"/>
  <c r="AF1006" i="4"/>
  <c r="AE1006" i="4"/>
  <c r="AD1006" i="4"/>
  <c r="AC1006" i="4"/>
  <c r="AB1006" i="4"/>
  <c r="AA1006" i="4"/>
  <c r="Z1006" i="4"/>
  <c r="AG1005" i="4"/>
  <c r="AF1005" i="4"/>
  <c r="AE1005" i="4"/>
  <c r="AD1005" i="4"/>
  <c r="AC1005" i="4"/>
  <c r="AB1005" i="4"/>
  <c r="AA1005" i="4"/>
  <c r="Z1005" i="4"/>
  <c r="AG1004" i="4"/>
  <c r="AF1004" i="4"/>
  <c r="AE1004" i="4"/>
  <c r="AD1004" i="4"/>
  <c r="AC1004" i="4"/>
  <c r="AB1004" i="4"/>
  <c r="AA1004" i="4"/>
  <c r="Z1004" i="4"/>
  <c r="AG1003" i="4"/>
  <c r="AF1003" i="4"/>
  <c r="AE1003" i="4"/>
  <c r="AD1003" i="4"/>
  <c r="AC1003" i="4"/>
  <c r="AB1003" i="4"/>
  <c r="AA1003" i="4"/>
  <c r="Z1003" i="4"/>
  <c r="AG1002" i="4"/>
  <c r="AF1002" i="4"/>
  <c r="AE1002" i="4"/>
  <c r="AD1002" i="4"/>
  <c r="AC1002" i="4"/>
  <c r="AB1002" i="4"/>
  <c r="AA1002" i="4"/>
  <c r="Z1002" i="4"/>
  <c r="AG1001" i="4"/>
  <c r="AF1001" i="4"/>
  <c r="AE1001" i="4"/>
  <c r="AD1001" i="4"/>
  <c r="AC1001" i="4"/>
  <c r="AB1001" i="4"/>
  <c r="AA1001" i="4"/>
  <c r="Z1001" i="4"/>
  <c r="AG1000" i="4"/>
  <c r="AF1000" i="4"/>
  <c r="AE1000" i="4"/>
  <c r="AD1000" i="4"/>
  <c r="AC1000" i="4"/>
  <c r="AB1000" i="4"/>
  <c r="AA1000" i="4"/>
  <c r="Z1000" i="4"/>
  <c r="AG999" i="4"/>
  <c r="AF999" i="4"/>
  <c r="AE999" i="4"/>
  <c r="AD999" i="4"/>
  <c r="AC999" i="4"/>
  <c r="AB999" i="4"/>
  <c r="AA999" i="4"/>
  <c r="Z999" i="4"/>
  <c r="AG998" i="4"/>
  <c r="AF998" i="4"/>
  <c r="AE998" i="4"/>
  <c r="AD998" i="4"/>
  <c r="AC998" i="4"/>
  <c r="AB998" i="4"/>
  <c r="AA998" i="4"/>
  <c r="Z998" i="4"/>
  <c r="AG997" i="4"/>
  <c r="AF997" i="4"/>
  <c r="AE997" i="4"/>
  <c r="AD997" i="4"/>
  <c r="AC997" i="4"/>
  <c r="AB997" i="4"/>
  <c r="AA997" i="4"/>
  <c r="Z997" i="4"/>
  <c r="AG996" i="4"/>
  <c r="AF996" i="4"/>
  <c r="AE996" i="4"/>
  <c r="AD996" i="4"/>
  <c r="AC996" i="4"/>
  <c r="AB996" i="4"/>
  <c r="AA996" i="4"/>
  <c r="Z996" i="4"/>
  <c r="AG995" i="4"/>
  <c r="AF995" i="4"/>
  <c r="AE995" i="4"/>
  <c r="AD995" i="4"/>
  <c r="AC995" i="4"/>
  <c r="AB995" i="4"/>
  <c r="AA995" i="4"/>
  <c r="Z995" i="4"/>
  <c r="AG994" i="4"/>
  <c r="AF994" i="4"/>
  <c r="AE994" i="4"/>
  <c r="AD994" i="4"/>
  <c r="AC994" i="4"/>
  <c r="AB994" i="4"/>
  <c r="AA994" i="4"/>
  <c r="Z994" i="4"/>
  <c r="AG993" i="4"/>
  <c r="AF993" i="4"/>
  <c r="AE993" i="4"/>
  <c r="AD993" i="4"/>
  <c r="AC993" i="4"/>
  <c r="AB993" i="4"/>
  <c r="AA993" i="4"/>
  <c r="Z993" i="4"/>
  <c r="AG992" i="4"/>
  <c r="AF992" i="4"/>
  <c r="AE992" i="4"/>
  <c r="AD992" i="4"/>
  <c r="AC992" i="4"/>
  <c r="AB992" i="4"/>
  <c r="AA992" i="4"/>
  <c r="Z992" i="4"/>
  <c r="AG991" i="4"/>
  <c r="AF991" i="4"/>
  <c r="AE991" i="4"/>
  <c r="AD991" i="4"/>
  <c r="AC991" i="4"/>
  <c r="AB991" i="4"/>
  <c r="AA991" i="4"/>
  <c r="Z991" i="4"/>
  <c r="AG990" i="4"/>
  <c r="AF990" i="4"/>
  <c r="AE990" i="4"/>
  <c r="AD990" i="4"/>
  <c r="AC990" i="4"/>
  <c r="AB990" i="4"/>
  <c r="AA990" i="4"/>
  <c r="Z990" i="4"/>
  <c r="AG989" i="4"/>
  <c r="AF989" i="4"/>
  <c r="AE989" i="4"/>
  <c r="AD989" i="4"/>
  <c r="AC989" i="4"/>
  <c r="AB989" i="4"/>
  <c r="AA989" i="4"/>
  <c r="Z989" i="4"/>
  <c r="AG988" i="4"/>
  <c r="AF988" i="4"/>
  <c r="AE988" i="4"/>
  <c r="AD988" i="4"/>
  <c r="AC988" i="4"/>
  <c r="AB988" i="4"/>
  <c r="AA988" i="4"/>
  <c r="Z988" i="4"/>
  <c r="AG987" i="4"/>
  <c r="AF987" i="4"/>
  <c r="AE987" i="4"/>
  <c r="AD987" i="4"/>
  <c r="AC987" i="4"/>
  <c r="AB987" i="4"/>
  <c r="AA987" i="4"/>
  <c r="Z987" i="4"/>
  <c r="AG986" i="4"/>
  <c r="AF986" i="4"/>
  <c r="AE986" i="4"/>
  <c r="AD986" i="4"/>
  <c r="AC986" i="4"/>
  <c r="AB986" i="4"/>
  <c r="AA986" i="4"/>
  <c r="Z986" i="4"/>
  <c r="AG985" i="4"/>
  <c r="AF985" i="4"/>
  <c r="AE985" i="4"/>
  <c r="AD985" i="4"/>
  <c r="AC985" i="4"/>
  <c r="AB985" i="4"/>
  <c r="AA985" i="4"/>
  <c r="Z985" i="4"/>
  <c r="AG984" i="4"/>
  <c r="AF984" i="4"/>
  <c r="AE984" i="4"/>
  <c r="AD984" i="4"/>
  <c r="AC984" i="4"/>
  <c r="AB984" i="4"/>
  <c r="AA984" i="4"/>
  <c r="Z984" i="4"/>
  <c r="AG983" i="4"/>
  <c r="AF983" i="4"/>
  <c r="AE983" i="4"/>
  <c r="AD983" i="4"/>
  <c r="AC983" i="4"/>
  <c r="AB983" i="4"/>
  <c r="AA983" i="4"/>
  <c r="Z983" i="4"/>
  <c r="AG982" i="4"/>
  <c r="AF982" i="4"/>
  <c r="AE982" i="4"/>
  <c r="AD982" i="4"/>
  <c r="AC982" i="4"/>
  <c r="AB982" i="4"/>
  <c r="AA982" i="4"/>
  <c r="Z982" i="4"/>
  <c r="AG981" i="4"/>
  <c r="AF981" i="4"/>
  <c r="AE981" i="4"/>
  <c r="AD981" i="4"/>
  <c r="AC981" i="4"/>
  <c r="AB981" i="4"/>
  <c r="AA981" i="4"/>
  <c r="Z981" i="4"/>
  <c r="AG980" i="4"/>
  <c r="AF980" i="4"/>
  <c r="AE980" i="4"/>
  <c r="AD980" i="4"/>
  <c r="AC980" i="4"/>
  <c r="AB980" i="4"/>
  <c r="AA980" i="4"/>
  <c r="Z980" i="4"/>
  <c r="AG979" i="4"/>
  <c r="AF979" i="4"/>
  <c r="AE979" i="4"/>
  <c r="AD979" i="4"/>
  <c r="AC979" i="4"/>
  <c r="AB979" i="4"/>
  <c r="AA979" i="4"/>
  <c r="Z979" i="4"/>
  <c r="AG978" i="4"/>
  <c r="AF978" i="4"/>
  <c r="AE978" i="4"/>
  <c r="AD978" i="4"/>
  <c r="AC978" i="4"/>
  <c r="AB978" i="4"/>
  <c r="AA978" i="4"/>
  <c r="Z978" i="4"/>
  <c r="AG977" i="4"/>
  <c r="AF977" i="4"/>
  <c r="AE977" i="4"/>
  <c r="AD977" i="4"/>
  <c r="AC977" i="4"/>
  <c r="AB977" i="4"/>
  <c r="AA977" i="4"/>
  <c r="Z977" i="4"/>
  <c r="AG976" i="4"/>
  <c r="AF976" i="4"/>
  <c r="AE976" i="4"/>
  <c r="AD976" i="4"/>
  <c r="AC976" i="4"/>
  <c r="AB976" i="4"/>
  <c r="AA976" i="4"/>
  <c r="Z976" i="4"/>
  <c r="AG975" i="4"/>
  <c r="AF975" i="4"/>
  <c r="AE975" i="4"/>
  <c r="AD975" i="4"/>
  <c r="AC975" i="4"/>
  <c r="AB975" i="4"/>
  <c r="AA975" i="4"/>
  <c r="Z975" i="4"/>
  <c r="AG974" i="4"/>
  <c r="AF974" i="4"/>
  <c r="AE974" i="4"/>
  <c r="AD974" i="4"/>
  <c r="AC974" i="4"/>
  <c r="AB974" i="4"/>
  <c r="AA974" i="4"/>
  <c r="Z974" i="4"/>
  <c r="AG973" i="4"/>
  <c r="AF973" i="4"/>
  <c r="AE973" i="4"/>
  <c r="AD973" i="4"/>
  <c r="AC973" i="4"/>
  <c r="AB973" i="4"/>
  <c r="AA973" i="4"/>
  <c r="Z973" i="4"/>
  <c r="AG972" i="4"/>
  <c r="AF972" i="4"/>
  <c r="AE972" i="4"/>
  <c r="AD972" i="4"/>
  <c r="AC972" i="4"/>
  <c r="AB972" i="4"/>
  <c r="AA972" i="4"/>
  <c r="Z972" i="4"/>
  <c r="AG971" i="4"/>
  <c r="AF971" i="4"/>
  <c r="AE971" i="4"/>
  <c r="AD971" i="4"/>
  <c r="AC971" i="4"/>
  <c r="AB971" i="4"/>
  <c r="AA971" i="4"/>
  <c r="Z971" i="4"/>
  <c r="AG970" i="4"/>
  <c r="AF970" i="4"/>
  <c r="AE970" i="4"/>
  <c r="AD970" i="4"/>
  <c r="AC970" i="4"/>
  <c r="AB970" i="4"/>
  <c r="AA970" i="4"/>
  <c r="Z970" i="4"/>
  <c r="AG969" i="4"/>
  <c r="AF969" i="4"/>
  <c r="AE969" i="4"/>
  <c r="AD969" i="4"/>
  <c r="AC969" i="4"/>
  <c r="AB969" i="4"/>
  <c r="AA969" i="4"/>
  <c r="Z969" i="4"/>
  <c r="AG968" i="4"/>
  <c r="AF968" i="4"/>
  <c r="AE968" i="4"/>
  <c r="AD968" i="4"/>
  <c r="AC968" i="4"/>
  <c r="AB968" i="4"/>
  <c r="AA968" i="4"/>
  <c r="Z968" i="4"/>
  <c r="AG967" i="4"/>
  <c r="AF967" i="4"/>
  <c r="AE967" i="4"/>
  <c r="AD967" i="4"/>
  <c r="AC967" i="4"/>
  <c r="AB967" i="4"/>
  <c r="AA967" i="4"/>
  <c r="Z967" i="4"/>
  <c r="AG966" i="4"/>
  <c r="AF966" i="4"/>
  <c r="AE966" i="4"/>
  <c r="AD966" i="4"/>
  <c r="AC966" i="4"/>
  <c r="AB966" i="4"/>
  <c r="AA966" i="4"/>
  <c r="Z966" i="4"/>
  <c r="AG965" i="4"/>
  <c r="AF965" i="4"/>
  <c r="AE965" i="4"/>
  <c r="AD965" i="4"/>
  <c r="AC965" i="4"/>
  <c r="AB965" i="4"/>
  <c r="AA965" i="4"/>
  <c r="Z965" i="4"/>
  <c r="AG964" i="4"/>
  <c r="AF964" i="4"/>
  <c r="AE964" i="4"/>
  <c r="AD964" i="4"/>
  <c r="AC964" i="4"/>
  <c r="AB964" i="4"/>
  <c r="AA964" i="4"/>
  <c r="Z964" i="4"/>
  <c r="AG963" i="4"/>
  <c r="AF963" i="4"/>
  <c r="AE963" i="4"/>
  <c r="AD963" i="4"/>
  <c r="AC963" i="4"/>
  <c r="AB963" i="4"/>
  <c r="AA963" i="4"/>
  <c r="Z963" i="4"/>
  <c r="AG962" i="4"/>
  <c r="AF962" i="4"/>
  <c r="AE962" i="4"/>
  <c r="AD962" i="4"/>
  <c r="AC962" i="4"/>
  <c r="AB962" i="4"/>
  <c r="AA962" i="4"/>
  <c r="Z962" i="4"/>
  <c r="AG961" i="4"/>
  <c r="AF961" i="4"/>
  <c r="AE961" i="4"/>
  <c r="AD961" i="4"/>
  <c r="AC961" i="4"/>
  <c r="AB961" i="4"/>
  <c r="AA961" i="4"/>
  <c r="Z961" i="4"/>
  <c r="AG960" i="4"/>
  <c r="AF960" i="4"/>
  <c r="AE960" i="4"/>
  <c r="AD960" i="4"/>
  <c r="AC960" i="4"/>
  <c r="AB960" i="4"/>
  <c r="AA960" i="4"/>
  <c r="Z960" i="4"/>
  <c r="AG959" i="4"/>
  <c r="AF959" i="4"/>
  <c r="AE959" i="4"/>
  <c r="AD959" i="4"/>
  <c r="AC959" i="4"/>
  <c r="AB959" i="4"/>
  <c r="AA959" i="4"/>
  <c r="Z959" i="4"/>
  <c r="AG958" i="4"/>
  <c r="AF958" i="4"/>
  <c r="AE958" i="4"/>
  <c r="AD958" i="4"/>
  <c r="AC958" i="4"/>
  <c r="AB958" i="4"/>
  <c r="AA958" i="4"/>
  <c r="Z958" i="4"/>
  <c r="AG957" i="4"/>
  <c r="AF957" i="4"/>
  <c r="AE957" i="4"/>
  <c r="AD957" i="4"/>
  <c r="AC957" i="4"/>
  <c r="AB957" i="4"/>
  <c r="AA957" i="4"/>
  <c r="Z957" i="4"/>
  <c r="AG956" i="4"/>
  <c r="AF956" i="4"/>
  <c r="AE956" i="4"/>
  <c r="AD956" i="4"/>
  <c r="AC956" i="4"/>
  <c r="AB956" i="4"/>
  <c r="AA956" i="4"/>
  <c r="Z956" i="4"/>
  <c r="AG955" i="4"/>
  <c r="AF955" i="4"/>
  <c r="AE955" i="4"/>
  <c r="AD955" i="4"/>
  <c r="AC955" i="4"/>
  <c r="AB955" i="4"/>
  <c r="AA955" i="4"/>
  <c r="Z955" i="4"/>
  <c r="AG954" i="4"/>
  <c r="AF954" i="4"/>
  <c r="AE954" i="4"/>
  <c r="AD954" i="4"/>
  <c r="AC954" i="4"/>
  <c r="AB954" i="4"/>
  <c r="AA954" i="4"/>
  <c r="Z954" i="4"/>
  <c r="AG953" i="4"/>
  <c r="AF953" i="4"/>
  <c r="AE953" i="4"/>
  <c r="AD953" i="4"/>
  <c r="AC953" i="4"/>
  <c r="AB953" i="4"/>
  <c r="AA953" i="4"/>
  <c r="Z953" i="4"/>
  <c r="AG952" i="4"/>
  <c r="AF952" i="4"/>
  <c r="AE952" i="4"/>
  <c r="AD952" i="4"/>
  <c r="AC952" i="4"/>
  <c r="AB952" i="4"/>
  <c r="AA952" i="4"/>
  <c r="Z952" i="4"/>
  <c r="AG951" i="4"/>
  <c r="AF951" i="4"/>
  <c r="AE951" i="4"/>
  <c r="AD951" i="4"/>
  <c r="AC951" i="4"/>
  <c r="AB951" i="4"/>
  <c r="AA951" i="4"/>
  <c r="Z951" i="4"/>
  <c r="AG950" i="4"/>
  <c r="AF950" i="4"/>
  <c r="AE950" i="4"/>
  <c r="AD950" i="4"/>
  <c r="AC950" i="4"/>
  <c r="AB950" i="4"/>
  <c r="AA950" i="4"/>
  <c r="Z950" i="4"/>
  <c r="AG949" i="4"/>
  <c r="AF949" i="4"/>
  <c r="AE949" i="4"/>
  <c r="AD949" i="4"/>
  <c r="AC949" i="4"/>
  <c r="AB949" i="4"/>
  <c r="AA949" i="4"/>
  <c r="Z949" i="4"/>
  <c r="AG948" i="4"/>
  <c r="AF948" i="4"/>
  <c r="AE948" i="4"/>
  <c r="AD948" i="4"/>
  <c r="AC948" i="4"/>
  <c r="AB948" i="4"/>
  <c r="AA948" i="4"/>
  <c r="Z948" i="4"/>
  <c r="AG947" i="4"/>
  <c r="AF947" i="4"/>
  <c r="AE947" i="4"/>
  <c r="AD947" i="4"/>
  <c r="AC947" i="4"/>
  <c r="AB947" i="4"/>
  <c r="AA947" i="4"/>
  <c r="Z947" i="4"/>
  <c r="AG946" i="4"/>
  <c r="AF946" i="4"/>
  <c r="AE946" i="4"/>
  <c r="AD946" i="4"/>
  <c r="AC946" i="4"/>
  <c r="AB946" i="4"/>
  <c r="AA946" i="4"/>
  <c r="Z946" i="4"/>
  <c r="AG945" i="4"/>
  <c r="AF945" i="4"/>
  <c r="AE945" i="4"/>
  <c r="AD945" i="4"/>
  <c r="AC945" i="4"/>
  <c r="AB945" i="4"/>
  <c r="AA945" i="4"/>
  <c r="Z945" i="4"/>
  <c r="AG944" i="4"/>
  <c r="AF944" i="4"/>
  <c r="AE944" i="4"/>
  <c r="AD944" i="4"/>
  <c r="AC944" i="4"/>
  <c r="AB944" i="4"/>
  <c r="AA944" i="4"/>
  <c r="Z944" i="4"/>
  <c r="AG943" i="4"/>
  <c r="AF943" i="4"/>
  <c r="AE943" i="4"/>
  <c r="AD943" i="4"/>
  <c r="AC943" i="4"/>
  <c r="AB943" i="4"/>
  <c r="AA943" i="4"/>
  <c r="Z943" i="4"/>
  <c r="AG942" i="4"/>
  <c r="AF942" i="4"/>
  <c r="AE942" i="4"/>
  <c r="AD942" i="4"/>
  <c r="AC942" i="4"/>
  <c r="AB942" i="4"/>
  <c r="AA942" i="4"/>
  <c r="Z942" i="4"/>
  <c r="AG941" i="4"/>
  <c r="AF941" i="4"/>
  <c r="AE941" i="4"/>
  <c r="AD941" i="4"/>
  <c r="AC941" i="4"/>
  <c r="AB941" i="4"/>
  <c r="AA941" i="4"/>
  <c r="Z941" i="4"/>
  <c r="AG940" i="4"/>
  <c r="AF940" i="4"/>
  <c r="AE940" i="4"/>
  <c r="AD940" i="4"/>
  <c r="AC940" i="4"/>
  <c r="AB940" i="4"/>
  <c r="AA940" i="4"/>
  <c r="Z940" i="4"/>
  <c r="AG939" i="4"/>
  <c r="AF939" i="4"/>
  <c r="AE939" i="4"/>
  <c r="AD939" i="4"/>
  <c r="AC939" i="4"/>
  <c r="AB939" i="4"/>
  <c r="AA939" i="4"/>
  <c r="Z939" i="4"/>
  <c r="AG938" i="4"/>
  <c r="AF938" i="4"/>
  <c r="AE938" i="4"/>
  <c r="AD938" i="4"/>
  <c r="AC938" i="4"/>
  <c r="AB938" i="4"/>
  <c r="AA938" i="4"/>
  <c r="Z938" i="4"/>
  <c r="AG937" i="4"/>
  <c r="AF937" i="4"/>
  <c r="AE937" i="4"/>
  <c r="AD937" i="4"/>
  <c r="AC937" i="4"/>
  <c r="AB937" i="4"/>
  <c r="AA937" i="4"/>
  <c r="Z937" i="4"/>
  <c r="AG936" i="4"/>
  <c r="AF936" i="4"/>
  <c r="AE936" i="4"/>
  <c r="AD936" i="4"/>
  <c r="AC936" i="4"/>
  <c r="AB936" i="4"/>
  <c r="AA936" i="4"/>
  <c r="Z936" i="4"/>
  <c r="AG935" i="4"/>
  <c r="AF935" i="4"/>
  <c r="AE935" i="4"/>
  <c r="AD935" i="4"/>
  <c r="AC935" i="4"/>
  <c r="AB935" i="4"/>
  <c r="AA935" i="4"/>
  <c r="Z935" i="4"/>
  <c r="AG934" i="4"/>
  <c r="AF934" i="4"/>
  <c r="AE934" i="4"/>
  <c r="AD934" i="4"/>
  <c r="AC934" i="4"/>
  <c r="AB934" i="4"/>
  <c r="AA934" i="4"/>
  <c r="Z934" i="4"/>
  <c r="AG933" i="4"/>
  <c r="AF933" i="4"/>
  <c r="AE933" i="4"/>
  <c r="AD933" i="4"/>
  <c r="AC933" i="4"/>
  <c r="AB933" i="4"/>
  <c r="AA933" i="4"/>
  <c r="Z933" i="4"/>
  <c r="AG932" i="4"/>
  <c r="AF932" i="4"/>
  <c r="AE932" i="4"/>
  <c r="AD932" i="4"/>
  <c r="AC932" i="4"/>
  <c r="AB932" i="4"/>
  <c r="AA932" i="4"/>
  <c r="Z932" i="4"/>
  <c r="AG931" i="4"/>
  <c r="AF931" i="4"/>
  <c r="AE931" i="4"/>
  <c r="AD931" i="4"/>
  <c r="AC931" i="4"/>
  <c r="AB931" i="4"/>
  <c r="AA931" i="4"/>
  <c r="Z931" i="4"/>
  <c r="AG930" i="4"/>
  <c r="AF930" i="4"/>
  <c r="AE930" i="4"/>
  <c r="AD930" i="4"/>
  <c r="AC930" i="4"/>
  <c r="AB930" i="4"/>
  <c r="AA930" i="4"/>
  <c r="Z930" i="4"/>
  <c r="AG929" i="4"/>
  <c r="AF929" i="4"/>
  <c r="AE929" i="4"/>
  <c r="AD929" i="4"/>
  <c r="AC929" i="4"/>
  <c r="AB929" i="4"/>
  <c r="AA929" i="4"/>
  <c r="Z929" i="4"/>
  <c r="AG928" i="4"/>
  <c r="AF928" i="4"/>
  <c r="AE928" i="4"/>
  <c r="AD928" i="4"/>
  <c r="AC928" i="4"/>
  <c r="AB928" i="4"/>
  <c r="AA928" i="4"/>
  <c r="Z928" i="4"/>
  <c r="AG927" i="4"/>
  <c r="AF927" i="4"/>
  <c r="AE927" i="4"/>
  <c r="AD927" i="4"/>
  <c r="AC927" i="4"/>
  <c r="AB927" i="4"/>
  <c r="AA927" i="4"/>
  <c r="Z927" i="4"/>
  <c r="AG926" i="4"/>
  <c r="AF926" i="4"/>
  <c r="AE926" i="4"/>
  <c r="AD926" i="4"/>
  <c r="AC926" i="4"/>
  <c r="AB926" i="4"/>
  <c r="AA926" i="4"/>
  <c r="Z926" i="4"/>
  <c r="AG925" i="4"/>
  <c r="AF925" i="4"/>
  <c r="AE925" i="4"/>
  <c r="AD925" i="4"/>
  <c r="AC925" i="4"/>
  <c r="AB925" i="4"/>
  <c r="AA925" i="4"/>
  <c r="Z925" i="4"/>
  <c r="AG924" i="4"/>
  <c r="AF924" i="4"/>
  <c r="AE924" i="4"/>
  <c r="AD924" i="4"/>
  <c r="AC924" i="4"/>
  <c r="AB924" i="4"/>
  <c r="AA924" i="4"/>
  <c r="Z924" i="4"/>
  <c r="AG923" i="4"/>
  <c r="AF923" i="4"/>
  <c r="AE923" i="4"/>
  <c r="AD923" i="4"/>
  <c r="AC923" i="4"/>
  <c r="AB923" i="4"/>
  <c r="AA923" i="4"/>
  <c r="Z923" i="4"/>
  <c r="AG922" i="4"/>
  <c r="AF922" i="4"/>
  <c r="AE922" i="4"/>
  <c r="AD922" i="4"/>
  <c r="AC922" i="4"/>
  <c r="AB922" i="4"/>
  <c r="AA922" i="4"/>
  <c r="Z922" i="4"/>
  <c r="AG921" i="4"/>
  <c r="AF921" i="4"/>
  <c r="AE921" i="4"/>
  <c r="AD921" i="4"/>
  <c r="AC921" i="4"/>
  <c r="AB921" i="4"/>
  <c r="AA921" i="4"/>
  <c r="Z921" i="4"/>
  <c r="AG920" i="4"/>
  <c r="AF920" i="4"/>
  <c r="AE920" i="4"/>
  <c r="AD920" i="4"/>
  <c r="AC920" i="4"/>
  <c r="AB920" i="4"/>
  <c r="AA920" i="4"/>
  <c r="Z920" i="4"/>
  <c r="AG919" i="4"/>
  <c r="AF919" i="4"/>
  <c r="AE919" i="4"/>
  <c r="AD919" i="4"/>
  <c r="AC919" i="4"/>
  <c r="AB919" i="4"/>
  <c r="AA919" i="4"/>
  <c r="Z919" i="4"/>
  <c r="AG918" i="4"/>
  <c r="AF918" i="4"/>
  <c r="AE918" i="4"/>
  <c r="AD918" i="4"/>
  <c r="AC918" i="4"/>
  <c r="AB918" i="4"/>
  <c r="AA918" i="4"/>
  <c r="Z918" i="4"/>
  <c r="AG917" i="4"/>
  <c r="AF917" i="4"/>
  <c r="AE917" i="4"/>
  <c r="AD917" i="4"/>
  <c r="AC917" i="4"/>
  <c r="AB917" i="4"/>
  <c r="AA917" i="4"/>
  <c r="Z917" i="4"/>
  <c r="AG916" i="4"/>
  <c r="AF916" i="4"/>
  <c r="AE916" i="4"/>
  <c r="AD916" i="4"/>
  <c r="AC916" i="4"/>
  <c r="AB916" i="4"/>
  <c r="AA916" i="4"/>
  <c r="Z916" i="4"/>
  <c r="AG915" i="4"/>
  <c r="AF915" i="4"/>
  <c r="AE915" i="4"/>
  <c r="AD915" i="4"/>
  <c r="AC915" i="4"/>
  <c r="AB915" i="4"/>
  <c r="AA915" i="4"/>
  <c r="Z915" i="4"/>
  <c r="AG914" i="4"/>
  <c r="AF914" i="4"/>
  <c r="AE914" i="4"/>
  <c r="AD914" i="4"/>
  <c r="AC914" i="4"/>
  <c r="AB914" i="4"/>
  <c r="AA914" i="4"/>
  <c r="Z914" i="4"/>
  <c r="AG913" i="4"/>
  <c r="AF913" i="4"/>
  <c r="AE913" i="4"/>
  <c r="AD913" i="4"/>
  <c r="AC913" i="4"/>
  <c r="AB913" i="4"/>
  <c r="AA913" i="4"/>
  <c r="Z913" i="4"/>
  <c r="AG912" i="4"/>
  <c r="AF912" i="4"/>
  <c r="AE912" i="4"/>
  <c r="AD912" i="4"/>
  <c r="AC912" i="4"/>
  <c r="AB912" i="4"/>
  <c r="AA912" i="4"/>
  <c r="Z912" i="4"/>
  <c r="AG911" i="4"/>
  <c r="AF911" i="4"/>
  <c r="AE911" i="4"/>
  <c r="AD911" i="4"/>
  <c r="AC911" i="4"/>
  <c r="AB911" i="4"/>
  <c r="AA911" i="4"/>
  <c r="Z911" i="4"/>
  <c r="AG910" i="4"/>
  <c r="AF910" i="4"/>
  <c r="AE910" i="4"/>
  <c r="AD910" i="4"/>
  <c r="AC910" i="4"/>
  <c r="AB910" i="4"/>
  <c r="AA910" i="4"/>
  <c r="Z910" i="4"/>
  <c r="AG909" i="4"/>
  <c r="AF909" i="4"/>
  <c r="AE909" i="4"/>
  <c r="AD909" i="4"/>
  <c r="AC909" i="4"/>
  <c r="AB909" i="4"/>
  <c r="AA909" i="4"/>
  <c r="Z909" i="4"/>
  <c r="AG908" i="4"/>
  <c r="AF908" i="4"/>
  <c r="AE908" i="4"/>
  <c r="AD908" i="4"/>
  <c r="AC908" i="4"/>
  <c r="AB908" i="4"/>
  <c r="AA908" i="4"/>
  <c r="Z908" i="4"/>
  <c r="AG907" i="4"/>
  <c r="AF907" i="4"/>
  <c r="AE907" i="4"/>
  <c r="AD907" i="4"/>
  <c r="AC907" i="4"/>
  <c r="AB907" i="4"/>
  <c r="AA907" i="4"/>
  <c r="Z907" i="4"/>
  <c r="AG906" i="4"/>
  <c r="AF906" i="4"/>
  <c r="AE906" i="4"/>
  <c r="AD906" i="4"/>
  <c r="AC906" i="4"/>
  <c r="AB906" i="4"/>
  <c r="AA906" i="4"/>
  <c r="Z906" i="4"/>
  <c r="AG905" i="4"/>
  <c r="AF905" i="4"/>
  <c r="AE905" i="4"/>
  <c r="AD905" i="4"/>
  <c r="AC905" i="4"/>
  <c r="AB905" i="4"/>
  <c r="AA905" i="4"/>
  <c r="Z905" i="4"/>
  <c r="AG904" i="4"/>
  <c r="AF904" i="4"/>
  <c r="AE904" i="4"/>
  <c r="AD904" i="4"/>
  <c r="AC904" i="4"/>
  <c r="AB904" i="4"/>
  <c r="AA904" i="4"/>
  <c r="Z904" i="4"/>
  <c r="AG903" i="4"/>
  <c r="AF903" i="4"/>
  <c r="AE903" i="4"/>
  <c r="AD903" i="4"/>
  <c r="AC903" i="4"/>
  <c r="AB903" i="4"/>
  <c r="AA903" i="4"/>
  <c r="Z903" i="4"/>
  <c r="AG902" i="4"/>
  <c r="AF902" i="4"/>
  <c r="AE902" i="4"/>
  <c r="AD902" i="4"/>
  <c r="AC902" i="4"/>
  <c r="AB902" i="4"/>
  <c r="AA902" i="4"/>
  <c r="Z902" i="4"/>
  <c r="AG901" i="4"/>
  <c r="AF901" i="4"/>
  <c r="AE901" i="4"/>
  <c r="AD901" i="4"/>
  <c r="AC901" i="4"/>
  <c r="AB901" i="4"/>
  <c r="AA901" i="4"/>
  <c r="Z901" i="4"/>
  <c r="AG900" i="4"/>
  <c r="AF900" i="4"/>
  <c r="AE900" i="4"/>
  <c r="AD900" i="4"/>
  <c r="AC900" i="4"/>
  <c r="AB900" i="4"/>
  <c r="AA900" i="4"/>
  <c r="Z900" i="4"/>
  <c r="AG899" i="4"/>
  <c r="AF899" i="4"/>
  <c r="AE899" i="4"/>
  <c r="AD899" i="4"/>
  <c r="AC899" i="4"/>
  <c r="AB899" i="4"/>
  <c r="AA899" i="4"/>
  <c r="Z899" i="4"/>
  <c r="AG898" i="4"/>
  <c r="AF898" i="4"/>
  <c r="AE898" i="4"/>
  <c r="AD898" i="4"/>
  <c r="AC898" i="4"/>
  <c r="AB898" i="4"/>
  <c r="AA898" i="4"/>
  <c r="Z898" i="4"/>
  <c r="AG897" i="4"/>
  <c r="AF897" i="4"/>
  <c r="AE897" i="4"/>
  <c r="AD897" i="4"/>
  <c r="AC897" i="4"/>
  <c r="AB897" i="4"/>
  <c r="AA897" i="4"/>
  <c r="Z897" i="4"/>
  <c r="AG896" i="4"/>
  <c r="AF896" i="4"/>
  <c r="AE896" i="4"/>
  <c r="AD896" i="4"/>
  <c r="AC896" i="4"/>
  <c r="AB896" i="4"/>
  <c r="AA896" i="4"/>
  <c r="Z896" i="4"/>
  <c r="AG895" i="4"/>
  <c r="AF895" i="4"/>
  <c r="AE895" i="4"/>
  <c r="AD895" i="4"/>
  <c r="AC895" i="4"/>
  <c r="AB895" i="4"/>
  <c r="AA895" i="4"/>
  <c r="Z895" i="4"/>
  <c r="AG894" i="4"/>
  <c r="AF894" i="4"/>
  <c r="AE894" i="4"/>
  <c r="AD894" i="4"/>
  <c r="AC894" i="4"/>
  <c r="AB894" i="4"/>
  <c r="AA894" i="4"/>
  <c r="Z894" i="4"/>
  <c r="AG893" i="4"/>
  <c r="AF893" i="4"/>
  <c r="AE893" i="4"/>
  <c r="AD893" i="4"/>
  <c r="AC893" i="4"/>
  <c r="AB893" i="4"/>
  <c r="AA893" i="4"/>
  <c r="Z893" i="4"/>
  <c r="AG892" i="4"/>
  <c r="AF892" i="4"/>
  <c r="AE892" i="4"/>
  <c r="AD892" i="4"/>
  <c r="AC892" i="4"/>
  <c r="AB892" i="4"/>
  <c r="AA892" i="4"/>
  <c r="Z892" i="4"/>
  <c r="AG891" i="4"/>
  <c r="AF891" i="4"/>
  <c r="AE891" i="4"/>
  <c r="AD891" i="4"/>
  <c r="AC891" i="4"/>
  <c r="AB891" i="4"/>
  <c r="AA891" i="4"/>
  <c r="Z891" i="4"/>
  <c r="AG890" i="4"/>
  <c r="AF890" i="4"/>
  <c r="AE890" i="4"/>
  <c r="AD890" i="4"/>
  <c r="AC890" i="4"/>
  <c r="AB890" i="4"/>
  <c r="AA890" i="4"/>
  <c r="Z890" i="4"/>
  <c r="AG889" i="4"/>
  <c r="AF889" i="4"/>
  <c r="AE889" i="4"/>
  <c r="AD889" i="4"/>
  <c r="AC889" i="4"/>
  <c r="AB889" i="4"/>
  <c r="AA889" i="4"/>
  <c r="Z889" i="4"/>
  <c r="AG888" i="4"/>
  <c r="AF888" i="4"/>
  <c r="AE888" i="4"/>
  <c r="AD888" i="4"/>
  <c r="AC888" i="4"/>
  <c r="AB888" i="4"/>
  <c r="AA888" i="4"/>
  <c r="Z888" i="4"/>
  <c r="AG887" i="4"/>
  <c r="AF887" i="4"/>
  <c r="AE887" i="4"/>
  <c r="AD887" i="4"/>
  <c r="AC887" i="4"/>
  <c r="AB887" i="4"/>
  <c r="AA887" i="4"/>
  <c r="Z887" i="4"/>
  <c r="AG886" i="4"/>
  <c r="AF886" i="4"/>
  <c r="AE886" i="4"/>
  <c r="AD886" i="4"/>
  <c r="AC886" i="4"/>
  <c r="AB886" i="4"/>
  <c r="AA886" i="4"/>
  <c r="Z886" i="4"/>
  <c r="AG885" i="4"/>
  <c r="AF885" i="4"/>
  <c r="AE885" i="4"/>
  <c r="AD885" i="4"/>
  <c r="AC885" i="4"/>
  <c r="AB885" i="4"/>
  <c r="AA885" i="4"/>
  <c r="Z885" i="4"/>
  <c r="AG884" i="4"/>
  <c r="AF884" i="4"/>
  <c r="AE884" i="4"/>
  <c r="AD884" i="4"/>
  <c r="AC884" i="4"/>
  <c r="AB884" i="4"/>
  <c r="AA884" i="4"/>
  <c r="Z884" i="4"/>
  <c r="AG883" i="4"/>
  <c r="AF883" i="4"/>
  <c r="AE883" i="4"/>
  <c r="AD883" i="4"/>
  <c r="AC883" i="4"/>
  <c r="AB883" i="4"/>
  <c r="AA883" i="4"/>
  <c r="Z883" i="4"/>
  <c r="AG882" i="4"/>
  <c r="AF882" i="4"/>
  <c r="AE882" i="4"/>
  <c r="AD882" i="4"/>
  <c r="AC882" i="4"/>
  <c r="AB882" i="4"/>
  <c r="AA882" i="4"/>
  <c r="Z882" i="4"/>
  <c r="AG881" i="4"/>
  <c r="AF881" i="4"/>
  <c r="AE881" i="4"/>
  <c r="AD881" i="4"/>
  <c r="AC881" i="4"/>
  <c r="AB881" i="4"/>
  <c r="AA881" i="4"/>
  <c r="Z881" i="4"/>
  <c r="AG880" i="4"/>
  <c r="AF880" i="4"/>
  <c r="AE880" i="4"/>
  <c r="AD880" i="4"/>
  <c r="AC880" i="4"/>
  <c r="AB880" i="4"/>
  <c r="AA880" i="4"/>
  <c r="Z880" i="4"/>
  <c r="AG879" i="4"/>
  <c r="AF879" i="4"/>
  <c r="AE879" i="4"/>
  <c r="AD879" i="4"/>
  <c r="AC879" i="4"/>
  <c r="AB879" i="4"/>
  <c r="AA879" i="4"/>
  <c r="Z879" i="4"/>
  <c r="AG878" i="4"/>
  <c r="AF878" i="4"/>
  <c r="AE878" i="4"/>
  <c r="AD878" i="4"/>
  <c r="AC878" i="4"/>
  <c r="AB878" i="4"/>
  <c r="AA878" i="4"/>
  <c r="Z878" i="4"/>
  <c r="AG877" i="4"/>
  <c r="AF877" i="4"/>
  <c r="AE877" i="4"/>
  <c r="AD877" i="4"/>
  <c r="AC877" i="4"/>
  <c r="AB877" i="4"/>
  <c r="AA877" i="4"/>
  <c r="Z877" i="4"/>
  <c r="AG876" i="4"/>
  <c r="AF876" i="4"/>
  <c r="AE876" i="4"/>
  <c r="AD876" i="4"/>
  <c r="AC876" i="4"/>
  <c r="AB876" i="4"/>
  <c r="AA876" i="4"/>
  <c r="Z876" i="4"/>
  <c r="AG875" i="4"/>
  <c r="AF875" i="4"/>
  <c r="AE875" i="4"/>
  <c r="AD875" i="4"/>
  <c r="AC875" i="4"/>
  <c r="AB875" i="4"/>
  <c r="AA875" i="4"/>
  <c r="Z875" i="4"/>
  <c r="AG874" i="4"/>
  <c r="AF874" i="4"/>
  <c r="AE874" i="4"/>
  <c r="AD874" i="4"/>
  <c r="AC874" i="4"/>
  <c r="AB874" i="4"/>
  <c r="AA874" i="4"/>
  <c r="Z874" i="4"/>
  <c r="AG873" i="4"/>
  <c r="AF873" i="4"/>
  <c r="AE873" i="4"/>
  <c r="AD873" i="4"/>
  <c r="AC873" i="4"/>
  <c r="AB873" i="4"/>
  <c r="AA873" i="4"/>
  <c r="Z873" i="4"/>
  <c r="AG872" i="4"/>
  <c r="AF872" i="4"/>
  <c r="AE872" i="4"/>
  <c r="AD872" i="4"/>
  <c r="AC872" i="4"/>
  <c r="AB872" i="4"/>
  <c r="AA872" i="4"/>
  <c r="Z872" i="4"/>
  <c r="AG871" i="4"/>
  <c r="AF871" i="4"/>
  <c r="AE871" i="4"/>
  <c r="AD871" i="4"/>
  <c r="AC871" i="4"/>
  <c r="AB871" i="4"/>
  <c r="AA871" i="4"/>
  <c r="Z871" i="4"/>
  <c r="AG870" i="4"/>
  <c r="AF870" i="4"/>
  <c r="AE870" i="4"/>
  <c r="AD870" i="4"/>
  <c r="AC870" i="4"/>
  <c r="AB870" i="4"/>
  <c r="AA870" i="4"/>
  <c r="Z870" i="4"/>
  <c r="AG869" i="4"/>
  <c r="AF869" i="4"/>
  <c r="AE869" i="4"/>
  <c r="AD869" i="4"/>
  <c r="AC869" i="4"/>
  <c r="AB869" i="4"/>
  <c r="AA869" i="4"/>
  <c r="Z869" i="4"/>
  <c r="AG868" i="4"/>
  <c r="AF868" i="4"/>
  <c r="AE868" i="4"/>
  <c r="AD868" i="4"/>
  <c r="AC868" i="4"/>
  <c r="AB868" i="4"/>
  <c r="AA868" i="4"/>
  <c r="Z868" i="4"/>
  <c r="AG867" i="4"/>
  <c r="AF867" i="4"/>
  <c r="AE867" i="4"/>
  <c r="AD867" i="4"/>
  <c r="AC867" i="4"/>
  <c r="AB867" i="4"/>
  <c r="AA867" i="4"/>
  <c r="Z867" i="4"/>
  <c r="AG866" i="4"/>
  <c r="AF866" i="4"/>
  <c r="AE866" i="4"/>
  <c r="AD866" i="4"/>
  <c r="AC866" i="4"/>
  <c r="AB866" i="4"/>
  <c r="AA866" i="4"/>
  <c r="Z866" i="4"/>
  <c r="AG865" i="4"/>
  <c r="AF865" i="4"/>
  <c r="AE865" i="4"/>
  <c r="AD865" i="4"/>
  <c r="AC865" i="4"/>
  <c r="AB865" i="4"/>
  <c r="AA865" i="4"/>
  <c r="Z865" i="4"/>
  <c r="AG864" i="4"/>
  <c r="AF864" i="4"/>
  <c r="AE864" i="4"/>
  <c r="AD864" i="4"/>
  <c r="AC864" i="4"/>
  <c r="AB864" i="4"/>
  <c r="AA864" i="4"/>
  <c r="Z864" i="4"/>
  <c r="AG863" i="4"/>
  <c r="AF863" i="4"/>
  <c r="AE863" i="4"/>
  <c r="AD863" i="4"/>
  <c r="AC863" i="4"/>
  <c r="AB863" i="4"/>
  <c r="AA863" i="4"/>
  <c r="Z863" i="4"/>
  <c r="AG862" i="4"/>
  <c r="AF862" i="4"/>
  <c r="AE862" i="4"/>
  <c r="AD862" i="4"/>
  <c r="AC862" i="4"/>
  <c r="AB862" i="4"/>
  <c r="AA862" i="4"/>
  <c r="Z862" i="4"/>
  <c r="AG861" i="4"/>
  <c r="AF861" i="4"/>
  <c r="AE861" i="4"/>
  <c r="AD861" i="4"/>
  <c r="AC861" i="4"/>
  <c r="AB861" i="4"/>
  <c r="AA861" i="4"/>
  <c r="Z861" i="4"/>
  <c r="AG860" i="4"/>
  <c r="AF860" i="4"/>
  <c r="AE860" i="4"/>
  <c r="AD860" i="4"/>
  <c r="AC860" i="4"/>
  <c r="AB860" i="4"/>
  <c r="AA860" i="4"/>
  <c r="Z860" i="4"/>
  <c r="AG859" i="4"/>
  <c r="AF859" i="4"/>
  <c r="AE859" i="4"/>
  <c r="AD859" i="4"/>
  <c r="AC859" i="4"/>
  <c r="AB859" i="4"/>
  <c r="AA859" i="4"/>
  <c r="Z859" i="4"/>
  <c r="AG858" i="4"/>
  <c r="AF858" i="4"/>
  <c r="AE858" i="4"/>
  <c r="AD858" i="4"/>
  <c r="AC858" i="4"/>
  <c r="AB858" i="4"/>
  <c r="AA858" i="4"/>
  <c r="Z858" i="4"/>
  <c r="AG857" i="4"/>
  <c r="AF857" i="4"/>
  <c r="AE857" i="4"/>
  <c r="AD857" i="4"/>
  <c r="AC857" i="4"/>
  <c r="AB857" i="4"/>
  <c r="AA857" i="4"/>
  <c r="Z857" i="4"/>
  <c r="AG856" i="4"/>
  <c r="AF856" i="4"/>
  <c r="AE856" i="4"/>
  <c r="AD856" i="4"/>
  <c r="AC856" i="4"/>
  <c r="AB856" i="4"/>
  <c r="AA856" i="4"/>
  <c r="Z856" i="4"/>
  <c r="AG855" i="4"/>
  <c r="AF855" i="4"/>
  <c r="AE855" i="4"/>
  <c r="AD855" i="4"/>
  <c r="AC855" i="4"/>
  <c r="AB855" i="4"/>
  <c r="AA855" i="4"/>
  <c r="Z855" i="4"/>
  <c r="AG854" i="4"/>
  <c r="AF854" i="4"/>
  <c r="AE854" i="4"/>
  <c r="AD854" i="4"/>
  <c r="AC854" i="4"/>
  <c r="AB854" i="4"/>
  <c r="AA854" i="4"/>
  <c r="Z854" i="4"/>
  <c r="AG853" i="4"/>
  <c r="AF853" i="4"/>
  <c r="AE853" i="4"/>
  <c r="AD853" i="4"/>
  <c r="AC853" i="4"/>
  <c r="AB853" i="4"/>
  <c r="AA853" i="4"/>
  <c r="Z853" i="4"/>
  <c r="AG852" i="4"/>
  <c r="AF852" i="4"/>
  <c r="AE852" i="4"/>
  <c r="AD852" i="4"/>
  <c r="AC852" i="4"/>
  <c r="AB852" i="4"/>
  <c r="AA852" i="4"/>
  <c r="Z852" i="4"/>
  <c r="AG851" i="4"/>
  <c r="AF851" i="4"/>
  <c r="AE851" i="4"/>
  <c r="AD851" i="4"/>
  <c r="AC851" i="4"/>
  <c r="AB851" i="4"/>
  <c r="AA851" i="4"/>
  <c r="Z851" i="4"/>
  <c r="AG850" i="4"/>
  <c r="AF850" i="4"/>
  <c r="AE850" i="4"/>
  <c r="AD850" i="4"/>
  <c r="AC850" i="4"/>
  <c r="AB850" i="4"/>
  <c r="AA850" i="4"/>
  <c r="Z850" i="4"/>
  <c r="AG849" i="4"/>
  <c r="AF849" i="4"/>
  <c r="AE849" i="4"/>
  <c r="AD849" i="4"/>
  <c r="AC849" i="4"/>
  <c r="AB849" i="4"/>
  <c r="AA849" i="4"/>
  <c r="Z849" i="4"/>
  <c r="AG848" i="4"/>
  <c r="AF848" i="4"/>
  <c r="AE848" i="4"/>
  <c r="AD848" i="4"/>
  <c r="AC848" i="4"/>
  <c r="AB848" i="4"/>
  <c r="AA848" i="4"/>
  <c r="Z848" i="4"/>
  <c r="AG847" i="4"/>
  <c r="AF847" i="4"/>
  <c r="AE847" i="4"/>
  <c r="AD847" i="4"/>
  <c r="AC847" i="4"/>
  <c r="AB847" i="4"/>
  <c r="AA847" i="4"/>
  <c r="Z847" i="4"/>
  <c r="AG846" i="4"/>
  <c r="AF846" i="4"/>
  <c r="AE846" i="4"/>
  <c r="AD846" i="4"/>
  <c r="AC846" i="4"/>
  <c r="AB846" i="4"/>
  <c r="AA846" i="4"/>
  <c r="Z846" i="4"/>
  <c r="AG845" i="4"/>
  <c r="AF845" i="4"/>
  <c r="AE845" i="4"/>
  <c r="AD845" i="4"/>
  <c r="AC845" i="4"/>
  <c r="AB845" i="4"/>
  <c r="AA845" i="4"/>
  <c r="Z845" i="4"/>
  <c r="AG844" i="4"/>
  <c r="AF844" i="4"/>
  <c r="AE844" i="4"/>
  <c r="AD844" i="4"/>
  <c r="AC844" i="4"/>
  <c r="AB844" i="4"/>
  <c r="AA844" i="4"/>
  <c r="Z844" i="4"/>
  <c r="AG843" i="4"/>
  <c r="AF843" i="4"/>
  <c r="AE843" i="4"/>
  <c r="AD843" i="4"/>
  <c r="AC843" i="4"/>
  <c r="AB843" i="4"/>
  <c r="AA843" i="4"/>
  <c r="Z843" i="4"/>
  <c r="AG842" i="4"/>
  <c r="AF842" i="4"/>
  <c r="AE842" i="4"/>
  <c r="AD842" i="4"/>
  <c r="AC842" i="4"/>
  <c r="AB842" i="4"/>
  <c r="AA842" i="4"/>
  <c r="Z842" i="4"/>
  <c r="AG841" i="4"/>
  <c r="AF841" i="4"/>
  <c r="AE841" i="4"/>
  <c r="AD841" i="4"/>
  <c r="AC841" i="4"/>
  <c r="AB841" i="4"/>
  <c r="AA841" i="4"/>
  <c r="Z841" i="4"/>
  <c r="AG840" i="4"/>
  <c r="AF840" i="4"/>
  <c r="AE840" i="4"/>
  <c r="AD840" i="4"/>
  <c r="AC840" i="4"/>
  <c r="AB840" i="4"/>
  <c r="AA840" i="4"/>
  <c r="Z840" i="4"/>
  <c r="AG839" i="4"/>
  <c r="AF839" i="4"/>
  <c r="AE839" i="4"/>
  <c r="AD839" i="4"/>
  <c r="AC839" i="4"/>
  <c r="AB839" i="4"/>
  <c r="AA839" i="4"/>
  <c r="Z839" i="4"/>
  <c r="AG838" i="4"/>
  <c r="AF838" i="4"/>
  <c r="AE838" i="4"/>
  <c r="AD838" i="4"/>
  <c r="AC838" i="4"/>
  <c r="AB838" i="4"/>
  <c r="AA838" i="4"/>
  <c r="Z838" i="4"/>
  <c r="AG837" i="4"/>
  <c r="AF837" i="4"/>
  <c r="AE837" i="4"/>
  <c r="AD837" i="4"/>
  <c r="AC837" i="4"/>
  <c r="AB837" i="4"/>
  <c r="AA837" i="4"/>
  <c r="Z837" i="4"/>
  <c r="AG836" i="4"/>
  <c r="AF836" i="4"/>
  <c r="AE836" i="4"/>
  <c r="AD836" i="4"/>
  <c r="AC836" i="4"/>
  <c r="AB836" i="4"/>
  <c r="AA836" i="4"/>
  <c r="Z836" i="4"/>
  <c r="AG835" i="4"/>
  <c r="AF835" i="4"/>
  <c r="AE835" i="4"/>
  <c r="AD835" i="4"/>
  <c r="AC835" i="4"/>
  <c r="AB835" i="4"/>
  <c r="AA835" i="4"/>
  <c r="Z835" i="4"/>
  <c r="AG834" i="4"/>
  <c r="AF834" i="4"/>
  <c r="AE834" i="4"/>
  <c r="AD834" i="4"/>
  <c r="AC834" i="4"/>
  <c r="AB834" i="4"/>
  <c r="AA834" i="4"/>
  <c r="Z834" i="4"/>
  <c r="AG833" i="4"/>
  <c r="AF833" i="4"/>
  <c r="AE833" i="4"/>
  <c r="AD833" i="4"/>
  <c r="AC833" i="4"/>
  <c r="AB833" i="4"/>
  <c r="AA833" i="4"/>
  <c r="Z833" i="4"/>
  <c r="AG832" i="4"/>
  <c r="AF832" i="4"/>
  <c r="AE832" i="4"/>
  <c r="AD832" i="4"/>
  <c r="AC832" i="4"/>
  <c r="AB832" i="4"/>
  <c r="AA832" i="4"/>
  <c r="Z832" i="4"/>
  <c r="AG831" i="4"/>
  <c r="AF831" i="4"/>
  <c r="AE831" i="4"/>
  <c r="AD831" i="4"/>
  <c r="AC831" i="4"/>
  <c r="AB831" i="4"/>
  <c r="AA831" i="4"/>
  <c r="Z831" i="4"/>
  <c r="AG830" i="4"/>
  <c r="AF830" i="4"/>
  <c r="AE830" i="4"/>
  <c r="AD830" i="4"/>
  <c r="AC830" i="4"/>
  <c r="AB830" i="4"/>
  <c r="AA830" i="4"/>
  <c r="Z830" i="4"/>
  <c r="AG829" i="4"/>
  <c r="AF829" i="4"/>
  <c r="AE829" i="4"/>
  <c r="AD829" i="4"/>
  <c r="AC829" i="4"/>
  <c r="AB829" i="4"/>
  <c r="AA829" i="4"/>
  <c r="Z829" i="4"/>
  <c r="AG828" i="4"/>
  <c r="AF828" i="4"/>
  <c r="AE828" i="4"/>
  <c r="AD828" i="4"/>
  <c r="AC828" i="4"/>
  <c r="AB828" i="4"/>
  <c r="AA828" i="4"/>
  <c r="Z828" i="4"/>
  <c r="AG827" i="4"/>
  <c r="AF827" i="4"/>
  <c r="AE827" i="4"/>
  <c r="AD827" i="4"/>
  <c r="AC827" i="4"/>
  <c r="AB827" i="4"/>
  <c r="AA827" i="4"/>
  <c r="Z827" i="4"/>
  <c r="AG826" i="4"/>
  <c r="AF826" i="4"/>
  <c r="AE826" i="4"/>
  <c r="AD826" i="4"/>
  <c r="AC826" i="4"/>
  <c r="AB826" i="4"/>
  <c r="AA826" i="4"/>
  <c r="Z826" i="4"/>
  <c r="AG825" i="4"/>
  <c r="AF825" i="4"/>
  <c r="AE825" i="4"/>
  <c r="AD825" i="4"/>
  <c r="AC825" i="4"/>
  <c r="AB825" i="4"/>
  <c r="AA825" i="4"/>
  <c r="Z825" i="4"/>
  <c r="AG824" i="4"/>
  <c r="AF824" i="4"/>
  <c r="AE824" i="4"/>
  <c r="AD824" i="4"/>
  <c r="AC824" i="4"/>
  <c r="AB824" i="4"/>
  <c r="AA824" i="4"/>
  <c r="Z824" i="4"/>
  <c r="AG823" i="4"/>
  <c r="AF823" i="4"/>
  <c r="AE823" i="4"/>
  <c r="AD823" i="4"/>
  <c r="AC823" i="4"/>
  <c r="AB823" i="4"/>
  <c r="AA823" i="4"/>
  <c r="Z823" i="4"/>
  <c r="AG822" i="4"/>
  <c r="AF822" i="4"/>
  <c r="AE822" i="4"/>
  <c r="AD822" i="4"/>
  <c r="AC822" i="4"/>
  <c r="AB822" i="4"/>
  <c r="AA822" i="4"/>
  <c r="Z822" i="4"/>
  <c r="AG821" i="4"/>
  <c r="AF821" i="4"/>
  <c r="AE821" i="4"/>
  <c r="AD821" i="4"/>
  <c r="AC821" i="4"/>
  <c r="AB821" i="4"/>
  <c r="AA821" i="4"/>
  <c r="Z821" i="4"/>
  <c r="AG820" i="4"/>
  <c r="AF820" i="4"/>
  <c r="AE820" i="4"/>
  <c r="AD820" i="4"/>
  <c r="AC820" i="4"/>
  <c r="AB820" i="4"/>
  <c r="AA820" i="4"/>
  <c r="Z820" i="4"/>
  <c r="AG819" i="4"/>
  <c r="AF819" i="4"/>
  <c r="AE819" i="4"/>
  <c r="AD819" i="4"/>
  <c r="AC819" i="4"/>
  <c r="AB819" i="4"/>
  <c r="AA819" i="4"/>
  <c r="Z819" i="4"/>
  <c r="AG818" i="4"/>
  <c r="AF818" i="4"/>
  <c r="AE818" i="4"/>
  <c r="AD818" i="4"/>
  <c r="AC818" i="4"/>
  <c r="AB818" i="4"/>
  <c r="AA818" i="4"/>
  <c r="Z818" i="4"/>
  <c r="AG817" i="4"/>
  <c r="AF817" i="4"/>
  <c r="AE817" i="4"/>
  <c r="AD817" i="4"/>
  <c r="AC817" i="4"/>
  <c r="AB817" i="4"/>
  <c r="AA817" i="4"/>
  <c r="Z817" i="4"/>
  <c r="AG816" i="4"/>
  <c r="AF816" i="4"/>
  <c r="AE816" i="4"/>
  <c r="AD816" i="4"/>
  <c r="AC816" i="4"/>
  <c r="AB816" i="4"/>
  <c r="AA816" i="4"/>
  <c r="Z816" i="4"/>
  <c r="AG815" i="4"/>
  <c r="AF815" i="4"/>
  <c r="AE815" i="4"/>
  <c r="AD815" i="4"/>
  <c r="AC815" i="4"/>
  <c r="AB815" i="4"/>
  <c r="AA815" i="4"/>
  <c r="Z815" i="4"/>
  <c r="AG814" i="4"/>
  <c r="AF814" i="4"/>
  <c r="AE814" i="4"/>
  <c r="AD814" i="4"/>
  <c r="AC814" i="4"/>
  <c r="AB814" i="4"/>
  <c r="AA814" i="4"/>
  <c r="Z814" i="4"/>
  <c r="AG813" i="4"/>
  <c r="AF813" i="4"/>
  <c r="AE813" i="4"/>
  <c r="AD813" i="4"/>
  <c r="AC813" i="4"/>
  <c r="AB813" i="4"/>
  <c r="AA813" i="4"/>
  <c r="Z813" i="4"/>
  <c r="AG812" i="4"/>
  <c r="AF812" i="4"/>
  <c r="AE812" i="4"/>
  <c r="AD812" i="4"/>
  <c r="AC812" i="4"/>
  <c r="AB812" i="4"/>
  <c r="AA812" i="4"/>
  <c r="Z812" i="4"/>
  <c r="AG811" i="4"/>
  <c r="AF811" i="4"/>
  <c r="AE811" i="4"/>
  <c r="AD811" i="4"/>
  <c r="AC811" i="4"/>
  <c r="AB811" i="4"/>
  <c r="AA811" i="4"/>
  <c r="Z811" i="4"/>
  <c r="AG810" i="4"/>
  <c r="AF810" i="4"/>
  <c r="AE810" i="4"/>
  <c r="AD810" i="4"/>
  <c r="AC810" i="4"/>
  <c r="AB810" i="4"/>
  <c r="AA810" i="4"/>
  <c r="Z810" i="4"/>
  <c r="AG809" i="4"/>
  <c r="AF809" i="4"/>
  <c r="AE809" i="4"/>
  <c r="AD809" i="4"/>
  <c r="AC809" i="4"/>
  <c r="AB809" i="4"/>
  <c r="AA809" i="4"/>
  <c r="Z809" i="4"/>
  <c r="AG808" i="4"/>
  <c r="AF808" i="4"/>
  <c r="AE808" i="4"/>
  <c r="AD808" i="4"/>
  <c r="AC808" i="4"/>
  <c r="AB808" i="4"/>
  <c r="AA808" i="4"/>
  <c r="Z808" i="4"/>
  <c r="AG807" i="4"/>
  <c r="AF807" i="4"/>
  <c r="AE807" i="4"/>
  <c r="AD807" i="4"/>
  <c r="AC807" i="4"/>
  <c r="AB807" i="4"/>
  <c r="AA807" i="4"/>
  <c r="Z807" i="4"/>
  <c r="AG806" i="4"/>
  <c r="AF806" i="4"/>
  <c r="AE806" i="4"/>
  <c r="AD806" i="4"/>
  <c r="AC806" i="4"/>
  <c r="AB806" i="4"/>
  <c r="AA806" i="4"/>
  <c r="Z806" i="4"/>
  <c r="AG805" i="4"/>
  <c r="AF805" i="4"/>
  <c r="AE805" i="4"/>
  <c r="AD805" i="4"/>
  <c r="AC805" i="4"/>
  <c r="AB805" i="4"/>
  <c r="AA805" i="4"/>
  <c r="Z805" i="4"/>
  <c r="AG804" i="4"/>
  <c r="AF804" i="4"/>
  <c r="AE804" i="4"/>
  <c r="AD804" i="4"/>
  <c r="AC804" i="4"/>
  <c r="AB804" i="4"/>
  <c r="AA804" i="4"/>
  <c r="Z804" i="4"/>
  <c r="AG803" i="4"/>
  <c r="AF803" i="4"/>
  <c r="AE803" i="4"/>
  <c r="AD803" i="4"/>
  <c r="AC803" i="4"/>
  <c r="AB803" i="4"/>
  <c r="AA803" i="4"/>
  <c r="Z803" i="4"/>
  <c r="AG802" i="4"/>
  <c r="AF802" i="4"/>
  <c r="AE802" i="4"/>
  <c r="AD802" i="4"/>
  <c r="AC802" i="4"/>
  <c r="AB802" i="4"/>
  <c r="AA802" i="4"/>
  <c r="Z802" i="4"/>
  <c r="AG801" i="4"/>
  <c r="AF801" i="4"/>
  <c r="AE801" i="4"/>
  <c r="AD801" i="4"/>
  <c r="AC801" i="4"/>
  <c r="AB801" i="4"/>
  <c r="AA801" i="4"/>
  <c r="Z801" i="4"/>
  <c r="AG800" i="4"/>
  <c r="AF800" i="4"/>
  <c r="AE800" i="4"/>
  <c r="AD800" i="4"/>
  <c r="AC800" i="4"/>
  <c r="AB800" i="4"/>
  <c r="AA800" i="4"/>
  <c r="Z800" i="4"/>
  <c r="AG799" i="4"/>
  <c r="AF799" i="4"/>
  <c r="AE799" i="4"/>
  <c r="AD799" i="4"/>
  <c r="AC799" i="4"/>
  <c r="AB799" i="4"/>
  <c r="AA799" i="4"/>
  <c r="Z799" i="4"/>
  <c r="AG798" i="4"/>
  <c r="AF798" i="4"/>
  <c r="AE798" i="4"/>
  <c r="AD798" i="4"/>
  <c r="AC798" i="4"/>
  <c r="AB798" i="4"/>
  <c r="AA798" i="4"/>
  <c r="Z798" i="4"/>
  <c r="AG797" i="4"/>
  <c r="AF797" i="4"/>
  <c r="AE797" i="4"/>
  <c r="AD797" i="4"/>
  <c r="AC797" i="4"/>
  <c r="AB797" i="4"/>
  <c r="AA797" i="4"/>
  <c r="Z797" i="4"/>
  <c r="AG796" i="4"/>
  <c r="AF796" i="4"/>
  <c r="AE796" i="4"/>
  <c r="AD796" i="4"/>
  <c r="AC796" i="4"/>
  <c r="AB796" i="4"/>
  <c r="AA796" i="4"/>
  <c r="Z796" i="4"/>
  <c r="AG795" i="4"/>
  <c r="AF795" i="4"/>
  <c r="AE795" i="4"/>
  <c r="AD795" i="4"/>
  <c r="AC795" i="4"/>
  <c r="AB795" i="4"/>
  <c r="AA795" i="4"/>
  <c r="Z795" i="4"/>
  <c r="AG794" i="4"/>
  <c r="AF794" i="4"/>
  <c r="AE794" i="4"/>
  <c r="AD794" i="4"/>
  <c r="AC794" i="4"/>
  <c r="AB794" i="4"/>
  <c r="AA794" i="4"/>
  <c r="Z794" i="4"/>
  <c r="AG793" i="4"/>
  <c r="AF793" i="4"/>
  <c r="AE793" i="4"/>
  <c r="AD793" i="4"/>
  <c r="AC793" i="4"/>
  <c r="AB793" i="4"/>
  <c r="AA793" i="4"/>
  <c r="Z793" i="4"/>
  <c r="AG792" i="4"/>
  <c r="AF792" i="4"/>
  <c r="AE792" i="4"/>
  <c r="AD792" i="4"/>
  <c r="AC792" i="4"/>
  <c r="AB792" i="4"/>
  <c r="AA792" i="4"/>
  <c r="Z792" i="4"/>
  <c r="AG791" i="4"/>
  <c r="AF791" i="4"/>
  <c r="AE791" i="4"/>
  <c r="AD791" i="4"/>
  <c r="AC791" i="4"/>
  <c r="AB791" i="4"/>
  <c r="AA791" i="4"/>
  <c r="Z791" i="4"/>
  <c r="AG790" i="4"/>
  <c r="AF790" i="4"/>
  <c r="AE790" i="4"/>
  <c r="AD790" i="4"/>
  <c r="AC790" i="4"/>
  <c r="AB790" i="4"/>
  <c r="AA790" i="4"/>
  <c r="Z790" i="4"/>
  <c r="AG789" i="4"/>
  <c r="AF789" i="4"/>
  <c r="AE789" i="4"/>
  <c r="AD789" i="4"/>
  <c r="AC789" i="4"/>
  <c r="AB789" i="4"/>
  <c r="AA789" i="4"/>
  <c r="Z789" i="4"/>
  <c r="AG788" i="4"/>
  <c r="AF788" i="4"/>
  <c r="AE788" i="4"/>
  <c r="AD788" i="4"/>
  <c r="AC788" i="4"/>
  <c r="AB788" i="4"/>
  <c r="AA788" i="4"/>
  <c r="Z788" i="4"/>
  <c r="AG787" i="4"/>
  <c r="AF787" i="4"/>
  <c r="AE787" i="4"/>
  <c r="AD787" i="4"/>
  <c r="AC787" i="4"/>
  <c r="AB787" i="4"/>
  <c r="AA787" i="4"/>
  <c r="Z787" i="4"/>
  <c r="AG786" i="4"/>
  <c r="AF786" i="4"/>
  <c r="AE786" i="4"/>
  <c r="AD786" i="4"/>
  <c r="AC786" i="4"/>
  <c r="AB786" i="4"/>
  <c r="AA786" i="4"/>
  <c r="Z786" i="4"/>
  <c r="AG785" i="4"/>
  <c r="AF785" i="4"/>
  <c r="AE785" i="4"/>
  <c r="AD785" i="4"/>
  <c r="AC785" i="4"/>
  <c r="AB785" i="4"/>
  <c r="AA785" i="4"/>
  <c r="Z785" i="4"/>
  <c r="AG784" i="4"/>
  <c r="AF784" i="4"/>
  <c r="AE784" i="4"/>
  <c r="AD784" i="4"/>
  <c r="AC784" i="4"/>
  <c r="AB784" i="4"/>
  <c r="AA784" i="4"/>
  <c r="Z784" i="4"/>
  <c r="AG783" i="4"/>
  <c r="AF783" i="4"/>
  <c r="AE783" i="4"/>
  <c r="AD783" i="4"/>
  <c r="AC783" i="4"/>
  <c r="AB783" i="4"/>
  <c r="AA783" i="4"/>
  <c r="Z783" i="4"/>
  <c r="AG782" i="4"/>
  <c r="AF782" i="4"/>
  <c r="AE782" i="4"/>
  <c r="AD782" i="4"/>
  <c r="AC782" i="4"/>
  <c r="AB782" i="4"/>
  <c r="AA782" i="4"/>
  <c r="Z782" i="4"/>
  <c r="AG781" i="4"/>
  <c r="AF781" i="4"/>
  <c r="AE781" i="4"/>
  <c r="AD781" i="4"/>
  <c r="AC781" i="4"/>
  <c r="AB781" i="4"/>
  <c r="AA781" i="4"/>
  <c r="Z781" i="4"/>
  <c r="AG780" i="4"/>
  <c r="AF780" i="4"/>
  <c r="AE780" i="4"/>
  <c r="AD780" i="4"/>
  <c r="AC780" i="4"/>
  <c r="AB780" i="4"/>
  <c r="AA780" i="4"/>
  <c r="Z780" i="4"/>
  <c r="AG779" i="4"/>
  <c r="AF779" i="4"/>
  <c r="AE779" i="4"/>
  <c r="AD779" i="4"/>
  <c r="AC779" i="4"/>
  <c r="AB779" i="4"/>
  <c r="AA779" i="4"/>
  <c r="Z779" i="4"/>
  <c r="AG778" i="4"/>
  <c r="AF778" i="4"/>
  <c r="AE778" i="4"/>
  <c r="AD778" i="4"/>
  <c r="AC778" i="4"/>
  <c r="AB778" i="4"/>
  <c r="AA778" i="4"/>
  <c r="Z778" i="4"/>
  <c r="AG777" i="4"/>
  <c r="AF777" i="4"/>
  <c r="AE777" i="4"/>
  <c r="AD777" i="4"/>
  <c r="AC777" i="4"/>
  <c r="AB777" i="4"/>
  <c r="AA777" i="4"/>
  <c r="Z777" i="4"/>
  <c r="AG776" i="4"/>
  <c r="AF776" i="4"/>
  <c r="AE776" i="4"/>
  <c r="AD776" i="4"/>
  <c r="AC776" i="4"/>
  <c r="AB776" i="4"/>
  <c r="AA776" i="4"/>
  <c r="Z776" i="4"/>
  <c r="AG775" i="4"/>
  <c r="AF775" i="4"/>
  <c r="AE775" i="4"/>
  <c r="AD775" i="4"/>
  <c r="AC775" i="4"/>
  <c r="AB775" i="4"/>
  <c r="AA775" i="4"/>
  <c r="Z775" i="4"/>
  <c r="AG774" i="4"/>
  <c r="AF774" i="4"/>
  <c r="AE774" i="4"/>
  <c r="AD774" i="4"/>
  <c r="AC774" i="4"/>
  <c r="AB774" i="4"/>
  <c r="AA774" i="4"/>
  <c r="Z774" i="4"/>
  <c r="AG773" i="4"/>
  <c r="AF773" i="4"/>
  <c r="AE773" i="4"/>
  <c r="AD773" i="4"/>
  <c r="AC773" i="4"/>
  <c r="AB773" i="4"/>
  <c r="AA773" i="4"/>
  <c r="Z773" i="4"/>
  <c r="AG772" i="4"/>
  <c r="AF772" i="4"/>
  <c r="AE772" i="4"/>
  <c r="AD772" i="4"/>
  <c r="AC772" i="4"/>
  <c r="AB772" i="4"/>
  <c r="AA772" i="4"/>
  <c r="Z772" i="4"/>
  <c r="AG771" i="4"/>
  <c r="AF771" i="4"/>
  <c r="AE771" i="4"/>
  <c r="AD771" i="4"/>
  <c r="AC771" i="4"/>
  <c r="AB771" i="4"/>
  <c r="AA771" i="4"/>
  <c r="Z771" i="4"/>
  <c r="AG770" i="4"/>
  <c r="AF770" i="4"/>
  <c r="AE770" i="4"/>
  <c r="AD770" i="4"/>
  <c r="AC770" i="4"/>
  <c r="AB770" i="4"/>
  <c r="AA770" i="4"/>
  <c r="Z770" i="4"/>
  <c r="AG769" i="4"/>
  <c r="AF769" i="4"/>
  <c r="AE769" i="4"/>
  <c r="AD769" i="4"/>
  <c r="AC769" i="4"/>
  <c r="AB769" i="4"/>
  <c r="AA769" i="4"/>
  <c r="Z769" i="4"/>
  <c r="AG768" i="4"/>
  <c r="AF768" i="4"/>
  <c r="AE768" i="4"/>
  <c r="AD768" i="4"/>
  <c r="AC768" i="4"/>
  <c r="AB768" i="4"/>
  <c r="AA768" i="4"/>
  <c r="Z768" i="4"/>
  <c r="AG767" i="4"/>
  <c r="AF767" i="4"/>
  <c r="AE767" i="4"/>
  <c r="AD767" i="4"/>
  <c r="AC767" i="4"/>
  <c r="AB767" i="4"/>
  <c r="AA767" i="4"/>
  <c r="Z767" i="4"/>
  <c r="AG766" i="4"/>
  <c r="AF766" i="4"/>
  <c r="AE766" i="4"/>
  <c r="AD766" i="4"/>
  <c r="AC766" i="4"/>
  <c r="AB766" i="4"/>
  <c r="AA766" i="4"/>
  <c r="Z766" i="4"/>
  <c r="AG765" i="4"/>
  <c r="AF765" i="4"/>
  <c r="AE765" i="4"/>
  <c r="AD765" i="4"/>
  <c r="AC765" i="4"/>
  <c r="AB765" i="4"/>
  <c r="AA765" i="4"/>
  <c r="Z765" i="4"/>
  <c r="AG764" i="4"/>
  <c r="AF764" i="4"/>
  <c r="AE764" i="4"/>
  <c r="AD764" i="4"/>
  <c r="AC764" i="4"/>
  <c r="AB764" i="4"/>
  <c r="AA764" i="4"/>
  <c r="Z764" i="4"/>
  <c r="AG763" i="4"/>
  <c r="AF763" i="4"/>
  <c r="AE763" i="4"/>
  <c r="AD763" i="4"/>
  <c r="AC763" i="4"/>
  <c r="AB763" i="4"/>
  <c r="AA763" i="4"/>
  <c r="Z763" i="4"/>
  <c r="AG762" i="4"/>
  <c r="AF762" i="4"/>
  <c r="AE762" i="4"/>
  <c r="AD762" i="4"/>
  <c r="AC762" i="4"/>
  <c r="AB762" i="4"/>
  <c r="AA762" i="4"/>
  <c r="Z762" i="4"/>
  <c r="AG761" i="4"/>
  <c r="AF761" i="4"/>
  <c r="AE761" i="4"/>
  <c r="AD761" i="4"/>
  <c r="AC761" i="4"/>
  <c r="AB761" i="4"/>
  <c r="AA761" i="4"/>
  <c r="Z761" i="4"/>
  <c r="AG760" i="4"/>
  <c r="AF760" i="4"/>
  <c r="AE760" i="4"/>
  <c r="AD760" i="4"/>
  <c r="AC760" i="4"/>
  <c r="AB760" i="4"/>
  <c r="AA760" i="4"/>
  <c r="Z760" i="4"/>
  <c r="AG759" i="4"/>
  <c r="AF759" i="4"/>
  <c r="AE759" i="4"/>
  <c r="AD759" i="4"/>
  <c r="AC759" i="4"/>
  <c r="AB759" i="4"/>
  <c r="AA759" i="4"/>
  <c r="Z759" i="4"/>
  <c r="AG758" i="4"/>
  <c r="AF758" i="4"/>
  <c r="AE758" i="4"/>
  <c r="AD758" i="4"/>
  <c r="AC758" i="4"/>
  <c r="AB758" i="4"/>
  <c r="AA758" i="4"/>
  <c r="Z758" i="4"/>
  <c r="AG757" i="4"/>
  <c r="AF757" i="4"/>
  <c r="AE757" i="4"/>
  <c r="AD757" i="4"/>
  <c r="AC757" i="4"/>
  <c r="AB757" i="4"/>
  <c r="AA757" i="4"/>
  <c r="Z757" i="4"/>
  <c r="AG756" i="4"/>
  <c r="AF756" i="4"/>
  <c r="AE756" i="4"/>
  <c r="AD756" i="4"/>
  <c r="AC756" i="4"/>
  <c r="AB756" i="4"/>
  <c r="AA756" i="4"/>
  <c r="Z756" i="4"/>
  <c r="AG755" i="4"/>
  <c r="AF755" i="4"/>
  <c r="AE755" i="4"/>
  <c r="AD755" i="4"/>
  <c r="AC755" i="4"/>
  <c r="AB755" i="4"/>
  <c r="AA755" i="4"/>
  <c r="Z755" i="4"/>
  <c r="AG754" i="4"/>
  <c r="AF754" i="4"/>
  <c r="AE754" i="4"/>
  <c r="AD754" i="4"/>
  <c r="AC754" i="4"/>
  <c r="AB754" i="4"/>
  <c r="AA754" i="4"/>
  <c r="Z754" i="4"/>
  <c r="AG753" i="4"/>
  <c r="AF753" i="4"/>
  <c r="AE753" i="4"/>
  <c r="AD753" i="4"/>
  <c r="AC753" i="4"/>
  <c r="AB753" i="4"/>
  <c r="AA753" i="4"/>
  <c r="Z753" i="4"/>
  <c r="AG752" i="4"/>
  <c r="AF752" i="4"/>
  <c r="AE752" i="4"/>
  <c r="AD752" i="4"/>
  <c r="AC752" i="4"/>
  <c r="AB752" i="4"/>
  <c r="AA752" i="4"/>
  <c r="Z752" i="4"/>
  <c r="AG751" i="4"/>
  <c r="AF751" i="4"/>
  <c r="AE751" i="4"/>
  <c r="AD751" i="4"/>
  <c r="AC751" i="4"/>
  <c r="AB751" i="4"/>
  <c r="AA751" i="4"/>
  <c r="Z751" i="4"/>
  <c r="AG750" i="4"/>
  <c r="AF750" i="4"/>
  <c r="AE750" i="4"/>
  <c r="AD750" i="4"/>
  <c r="AC750" i="4"/>
  <c r="AB750" i="4"/>
  <c r="AA750" i="4"/>
  <c r="Z750" i="4"/>
  <c r="AG749" i="4"/>
  <c r="AF749" i="4"/>
  <c r="AE749" i="4"/>
  <c r="AD749" i="4"/>
  <c r="AC749" i="4"/>
  <c r="AB749" i="4"/>
  <c r="AA749" i="4"/>
  <c r="Z749" i="4"/>
  <c r="AG748" i="4"/>
  <c r="AF748" i="4"/>
  <c r="AE748" i="4"/>
  <c r="AD748" i="4"/>
  <c r="AC748" i="4"/>
  <c r="AB748" i="4"/>
  <c r="AA748" i="4"/>
  <c r="Z748" i="4"/>
  <c r="AG747" i="4"/>
  <c r="AF747" i="4"/>
  <c r="AE747" i="4"/>
  <c r="AD747" i="4"/>
  <c r="AC747" i="4"/>
  <c r="AB747" i="4"/>
  <c r="AA747" i="4"/>
  <c r="Z747" i="4"/>
  <c r="AG746" i="4"/>
  <c r="AF746" i="4"/>
  <c r="AE746" i="4"/>
  <c r="AD746" i="4"/>
  <c r="AC746" i="4"/>
  <c r="AB746" i="4"/>
  <c r="AA746" i="4"/>
  <c r="Z746" i="4"/>
  <c r="AG745" i="4"/>
  <c r="AF745" i="4"/>
  <c r="AE745" i="4"/>
  <c r="AD745" i="4"/>
  <c r="AC745" i="4"/>
  <c r="AB745" i="4"/>
  <c r="AA745" i="4"/>
  <c r="Z745" i="4"/>
  <c r="AG744" i="4"/>
  <c r="AF744" i="4"/>
  <c r="AE744" i="4"/>
  <c r="AD744" i="4"/>
  <c r="AC744" i="4"/>
  <c r="AB744" i="4"/>
  <c r="AA744" i="4"/>
  <c r="Z744" i="4"/>
  <c r="AG743" i="4"/>
  <c r="AF743" i="4"/>
  <c r="AE743" i="4"/>
  <c r="AD743" i="4"/>
  <c r="AC743" i="4"/>
  <c r="AB743" i="4"/>
  <c r="AA743" i="4"/>
  <c r="Z743" i="4"/>
  <c r="AG742" i="4"/>
  <c r="AF742" i="4"/>
  <c r="AE742" i="4"/>
  <c r="AD742" i="4"/>
  <c r="AC742" i="4"/>
  <c r="AB742" i="4"/>
  <c r="AA742" i="4"/>
  <c r="Z742" i="4"/>
  <c r="AG741" i="4"/>
  <c r="AF741" i="4"/>
  <c r="AE741" i="4"/>
  <c r="AD741" i="4"/>
  <c r="AC741" i="4"/>
  <c r="AB741" i="4"/>
  <c r="AA741" i="4"/>
  <c r="Z741" i="4"/>
  <c r="AG740" i="4"/>
  <c r="AF740" i="4"/>
  <c r="AE740" i="4"/>
  <c r="AD740" i="4"/>
  <c r="AC740" i="4"/>
  <c r="AB740" i="4"/>
  <c r="AA740" i="4"/>
  <c r="Z740" i="4"/>
  <c r="AG739" i="4"/>
  <c r="AF739" i="4"/>
  <c r="AE739" i="4"/>
  <c r="AD739" i="4"/>
  <c r="AC739" i="4"/>
  <c r="AB739" i="4"/>
  <c r="AA739" i="4"/>
  <c r="Z739" i="4"/>
  <c r="AG738" i="4"/>
  <c r="AF738" i="4"/>
  <c r="AE738" i="4"/>
  <c r="AD738" i="4"/>
  <c r="AC738" i="4"/>
  <c r="AB738" i="4"/>
  <c r="AA738" i="4"/>
  <c r="Z738" i="4"/>
  <c r="AG737" i="4"/>
  <c r="AF737" i="4"/>
  <c r="AE737" i="4"/>
  <c r="AD737" i="4"/>
  <c r="AC737" i="4"/>
  <c r="AB737" i="4"/>
  <c r="AA737" i="4"/>
  <c r="Z737" i="4"/>
  <c r="AG736" i="4"/>
  <c r="AF736" i="4"/>
  <c r="AE736" i="4"/>
  <c r="AD736" i="4"/>
  <c r="AC736" i="4"/>
  <c r="AB736" i="4"/>
  <c r="AA736" i="4"/>
  <c r="Z736" i="4"/>
  <c r="AG735" i="4"/>
  <c r="AF735" i="4"/>
  <c r="AE735" i="4"/>
  <c r="AD735" i="4"/>
  <c r="AC735" i="4"/>
  <c r="AB735" i="4"/>
  <c r="AA735" i="4"/>
  <c r="Z735" i="4"/>
  <c r="AG734" i="4"/>
  <c r="AF734" i="4"/>
  <c r="AE734" i="4"/>
  <c r="AD734" i="4"/>
  <c r="AC734" i="4"/>
  <c r="AB734" i="4"/>
  <c r="AA734" i="4"/>
  <c r="Z734" i="4"/>
  <c r="AG733" i="4"/>
  <c r="AF733" i="4"/>
  <c r="AE733" i="4"/>
  <c r="AD733" i="4"/>
  <c r="AC733" i="4"/>
  <c r="AB733" i="4"/>
  <c r="AA733" i="4"/>
  <c r="Z733" i="4"/>
  <c r="AG732" i="4"/>
  <c r="AF732" i="4"/>
  <c r="AE732" i="4"/>
  <c r="AD732" i="4"/>
  <c r="AC732" i="4"/>
  <c r="AB732" i="4"/>
  <c r="AA732" i="4"/>
  <c r="Z732" i="4"/>
  <c r="AG731" i="4"/>
  <c r="AF731" i="4"/>
  <c r="AE731" i="4"/>
  <c r="AD731" i="4"/>
  <c r="AC731" i="4"/>
  <c r="AB731" i="4"/>
  <c r="AA731" i="4"/>
  <c r="Z731" i="4"/>
  <c r="AG730" i="4"/>
  <c r="AF730" i="4"/>
  <c r="AE730" i="4"/>
  <c r="AD730" i="4"/>
  <c r="AC730" i="4"/>
  <c r="AB730" i="4"/>
  <c r="AA730" i="4"/>
  <c r="Z730" i="4"/>
  <c r="AG729" i="4"/>
  <c r="AF729" i="4"/>
  <c r="AE729" i="4"/>
  <c r="AD729" i="4"/>
  <c r="AC729" i="4"/>
  <c r="AB729" i="4"/>
  <c r="AA729" i="4"/>
  <c r="Z729" i="4"/>
  <c r="AG728" i="4"/>
  <c r="AF728" i="4"/>
  <c r="AE728" i="4"/>
  <c r="AD728" i="4"/>
  <c r="AC728" i="4"/>
  <c r="AB728" i="4"/>
  <c r="AA728" i="4"/>
  <c r="Z728" i="4"/>
  <c r="AG727" i="4"/>
  <c r="AF727" i="4"/>
  <c r="AE727" i="4"/>
  <c r="AD727" i="4"/>
  <c r="AC727" i="4"/>
  <c r="AB727" i="4"/>
  <c r="AA727" i="4"/>
  <c r="Z727" i="4"/>
  <c r="AG726" i="4"/>
  <c r="AF726" i="4"/>
  <c r="AE726" i="4"/>
  <c r="AD726" i="4"/>
  <c r="AC726" i="4"/>
  <c r="AB726" i="4"/>
  <c r="AA726" i="4"/>
  <c r="Z726" i="4"/>
  <c r="AG725" i="4"/>
  <c r="AF725" i="4"/>
  <c r="AE725" i="4"/>
  <c r="AD725" i="4"/>
  <c r="AC725" i="4"/>
  <c r="AB725" i="4"/>
  <c r="AA725" i="4"/>
  <c r="Z725" i="4"/>
  <c r="AG724" i="4"/>
  <c r="AF724" i="4"/>
  <c r="AE724" i="4"/>
  <c r="AD724" i="4"/>
  <c r="AC724" i="4"/>
  <c r="AB724" i="4"/>
  <c r="AA724" i="4"/>
  <c r="Z724" i="4"/>
  <c r="AG723" i="4"/>
  <c r="AF723" i="4"/>
  <c r="AE723" i="4"/>
  <c r="AD723" i="4"/>
  <c r="AC723" i="4"/>
  <c r="AB723" i="4"/>
  <c r="AA723" i="4"/>
  <c r="Z723" i="4"/>
  <c r="AG722" i="4"/>
  <c r="AF722" i="4"/>
  <c r="AE722" i="4"/>
  <c r="AD722" i="4"/>
  <c r="AC722" i="4"/>
  <c r="AB722" i="4"/>
  <c r="AA722" i="4"/>
  <c r="Z722" i="4"/>
  <c r="AG721" i="4"/>
  <c r="AF721" i="4"/>
  <c r="AE721" i="4"/>
  <c r="AD721" i="4"/>
  <c r="AC721" i="4"/>
  <c r="AB721" i="4"/>
  <c r="AA721" i="4"/>
  <c r="Z721" i="4"/>
  <c r="AG720" i="4"/>
  <c r="AF720" i="4"/>
  <c r="AE720" i="4"/>
  <c r="AD720" i="4"/>
  <c r="AC720" i="4"/>
  <c r="AB720" i="4"/>
  <c r="AA720" i="4"/>
  <c r="Z720" i="4"/>
  <c r="AG719" i="4"/>
  <c r="AF719" i="4"/>
  <c r="AE719" i="4"/>
  <c r="AD719" i="4"/>
  <c r="AC719" i="4"/>
  <c r="AB719" i="4"/>
  <c r="AA719" i="4"/>
  <c r="Z719" i="4"/>
  <c r="AG718" i="4"/>
  <c r="AF718" i="4"/>
  <c r="AE718" i="4"/>
  <c r="AD718" i="4"/>
  <c r="AC718" i="4"/>
  <c r="AB718" i="4"/>
  <c r="AA718" i="4"/>
  <c r="Z718" i="4"/>
  <c r="AG717" i="4"/>
  <c r="AF717" i="4"/>
  <c r="AE717" i="4"/>
  <c r="AD717" i="4"/>
  <c r="AC717" i="4"/>
  <c r="AB717" i="4"/>
  <c r="AA717" i="4"/>
  <c r="Z717" i="4"/>
  <c r="AG716" i="4"/>
  <c r="AF716" i="4"/>
  <c r="AE716" i="4"/>
  <c r="AD716" i="4"/>
  <c r="AC716" i="4"/>
  <c r="AB716" i="4"/>
  <c r="AA716" i="4"/>
  <c r="Z716" i="4"/>
  <c r="AG715" i="4"/>
  <c r="AF715" i="4"/>
  <c r="AE715" i="4"/>
  <c r="AD715" i="4"/>
  <c r="AC715" i="4"/>
  <c r="AB715" i="4"/>
  <c r="AA715" i="4"/>
  <c r="Z715" i="4"/>
  <c r="AG714" i="4"/>
  <c r="AF714" i="4"/>
  <c r="AE714" i="4"/>
  <c r="AD714" i="4"/>
  <c r="AC714" i="4"/>
  <c r="AB714" i="4"/>
  <c r="AA714" i="4"/>
  <c r="Z714" i="4"/>
  <c r="AG713" i="4"/>
  <c r="AF713" i="4"/>
  <c r="AE713" i="4"/>
  <c r="AD713" i="4"/>
  <c r="AC713" i="4"/>
  <c r="AB713" i="4"/>
  <c r="AA713" i="4"/>
  <c r="Z713" i="4"/>
  <c r="AG712" i="4"/>
  <c r="AF712" i="4"/>
  <c r="AE712" i="4"/>
  <c r="AD712" i="4"/>
  <c r="AC712" i="4"/>
  <c r="AB712" i="4"/>
  <c r="AA712" i="4"/>
  <c r="Z712" i="4"/>
  <c r="AG711" i="4"/>
  <c r="AF711" i="4"/>
  <c r="AE711" i="4"/>
  <c r="AD711" i="4"/>
  <c r="AC711" i="4"/>
  <c r="AB711" i="4"/>
  <c r="AA711" i="4"/>
  <c r="Z711" i="4"/>
  <c r="AG710" i="4"/>
  <c r="AF710" i="4"/>
  <c r="AE710" i="4"/>
  <c r="AD710" i="4"/>
  <c r="AC710" i="4"/>
  <c r="AB710" i="4"/>
  <c r="AA710" i="4"/>
  <c r="Z710" i="4"/>
  <c r="AG709" i="4"/>
  <c r="AF709" i="4"/>
  <c r="AE709" i="4"/>
  <c r="AD709" i="4"/>
  <c r="AC709" i="4"/>
  <c r="AB709" i="4"/>
  <c r="AA709" i="4"/>
  <c r="Z709" i="4"/>
  <c r="AG708" i="4"/>
  <c r="AF708" i="4"/>
  <c r="AE708" i="4"/>
  <c r="AD708" i="4"/>
  <c r="AC708" i="4"/>
  <c r="AB708" i="4"/>
  <c r="AA708" i="4"/>
  <c r="Z708" i="4"/>
  <c r="AG707" i="4"/>
  <c r="AF707" i="4"/>
  <c r="AE707" i="4"/>
  <c r="AD707" i="4"/>
  <c r="AC707" i="4"/>
  <c r="AB707" i="4"/>
  <c r="AA707" i="4"/>
  <c r="Z707" i="4"/>
  <c r="AG706" i="4"/>
  <c r="AF706" i="4"/>
  <c r="AE706" i="4"/>
  <c r="AD706" i="4"/>
  <c r="AC706" i="4"/>
  <c r="AB706" i="4"/>
  <c r="AA706" i="4"/>
  <c r="Z706" i="4"/>
  <c r="AG705" i="4"/>
  <c r="AF705" i="4"/>
  <c r="AE705" i="4"/>
  <c r="AD705" i="4"/>
  <c r="AC705" i="4"/>
  <c r="AB705" i="4"/>
  <c r="AA705" i="4"/>
  <c r="Z705" i="4"/>
  <c r="AG704" i="4"/>
  <c r="AF704" i="4"/>
  <c r="AE704" i="4"/>
  <c r="AD704" i="4"/>
  <c r="AC704" i="4"/>
  <c r="AB704" i="4"/>
  <c r="AA704" i="4"/>
  <c r="Z704" i="4"/>
  <c r="AG703" i="4"/>
  <c r="AF703" i="4"/>
  <c r="AE703" i="4"/>
  <c r="AD703" i="4"/>
  <c r="AC703" i="4"/>
  <c r="AB703" i="4"/>
  <c r="AA703" i="4"/>
  <c r="Z703" i="4"/>
  <c r="AG702" i="4"/>
  <c r="AF702" i="4"/>
  <c r="AE702" i="4"/>
  <c r="AD702" i="4"/>
  <c r="AC702" i="4"/>
  <c r="AB702" i="4"/>
  <c r="AA702" i="4"/>
  <c r="Z702" i="4"/>
  <c r="AG701" i="4"/>
  <c r="AF701" i="4"/>
  <c r="AE701" i="4"/>
  <c r="AD701" i="4"/>
  <c r="AC701" i="4"/>
  <c r="AB701" i="4"/>
  <c r="AA701" i="4"/>
  <c r="Z701" i="4"/>
  <c r="AG700" i="4"/>
  <c r="AF700" i="4"/>
  <c r="AE700" i="4"/>
  <c r="AD700" i="4"/>
  <c r="AC700" i="4"/>
  <c r="AB700" i="4"/>
  <c r="AA700" i="4"/>
  <c r="Z700" i="4"/>
  <c r="AG699" i="4"/>
  <c r="AF699" i="4"/>
  <c r="AE699" i="4"/>
  <c r="AD699" i="4"/>
  <c r="AC699" i="4"/>
  <c r="AB699" i="4"/>
  <c r="AA699" i="4"/>
  <c r="Z699" i="4"/>
  <c r="AG698" i="4"/>
  <c r="AF698" i="4"/>
  <c r="AE698" i="4"/>
  <c r="AD698" i="4"/>
  <c r="AC698" i="4"/>
  <c r="AB698" i="4"/>
  <c r="AA698" i="4"/>
  <c r="Z698" i="4"/>
  <c r="AG697" i="4"/>
  <c r="AF697" i="4"/>
  <c r="AE697" i="4"/>
  <c r="AD697" i="4"/>
  <c r="AC697" i="4"/>
  <c r="AB697" i="4"/>
  <c r="AA697" i="4"/>
  <c r="Z697" i="4"/>
  <c r="AG696" i="4"/>
  <c r="AF696" i="4"/>
  <c r="AE696" i="4"/>
  <c r="AD696" i="4"/>
  <c r="AC696" i="4"/>
  <c r="AB696" i="4"/>
  <c r="AA696" i="4"/>
  <c r="Z696" i="4"/>
  <c r="AG695" i="4"/>
  <c r="AF695" i="4"/>
  <c r="AE695" i="4"/>
  <c r="AD695" i="4"/>
  <c r="AC695" i="4"/>
  <c r="AB695" i="4"/>
  <c r="AA695" i="4"/>
  <c r="Z695" i="4"/>
  <c r="AG694" i="4"/>
  <c r="AF694" i="4"/>
  <c r="AE694" i="4"/>
  <c r="AD694" i="4"/>
  <c r="AC694" i="4"/>
  <c r="AB694" i="4"/>
  <c r="AA694" i="4"/>
  <c r="Z694" i="4"/>
  <c r="AG693" i="4"/>
  <c r="AF693" i="4"/>
  <c r="AE693" i="4"/>
  <c r="AD693" i="4"/>
  <c r="AC693" i="4"/>
  <c r="AB693" i="4"/>
  <c r="AA693" i="4"/>
  <c r="Z693" i="4"/>
  <c r="AG692" i="4"/>
  <c r="AF692" i="4"/>
  <c r="AE692" i="4"/>
  <c r="AD692" i="4"/>
  <c r="AC692" i="4"/>
  <c r="AB692" i="4"/>
  <c r="AA692" i="4"/>
  <c r="Z692" i="4"/>
  <c r="AG691" i="4"/>
  <c r="AF691" i="4"/>
  <c r="AE691" i="4"/>
  <c r="AD691" i="4"/>
  <c r="AC691" i="4"/>
  <c r="AB691" i="4"/>
  <c r="AA691" i="4"/>
  <c r="Z691" i="4"/>
  <c r="AG690" i="4"/>
  <c r="AF690" i="4"/>
  <c r="AE690" i="4"/>
  <c r="AD690" i="4"/>
  <c r="AC690" i="4"/>
  <c r="AB690" i="4"/>
  <c r="AA690" i="4"/>
  <c r="Z690" i="4"/>
  <c r="AG689" i="4"/>
  <c r="AF689" i="4"/>
  <c r="AE689" i="4"/>
  <c r="AD689" i="4"/>
  <c r="AC689" i="4"/>
  <c r="AB689" i="4"/>
  <c r="AA689" i="4"/>
  <c r="Z689" i="4"/>
  <c r="AG688" i="4"/>
  <c r="AF688" i="4"/>
  <c r="AE688" i="4"/>
  <c r="AD688" i="4"/>
  <c r="AC688" i="4"/>
  <c r="AB688" i="4"/>
  <c r="AA688" i="4"/>
  <c r="Z688" i="4"/>
  <c r="AG687" i="4"/>
  <c r="AF687" i="4"/>
  <c r="AE687" i="4"/>
  <c r="AD687" i="4"/>
  <c r="AC687" i="4"/>
  <c r="AB687" i="4"/>
  <c r="AA687" i="4"/>
  <c r="Z687" i="4"/>
  <c r="AG686" i="4"/>
  <c r="AF686" i="4"/>
  <c r="AE686" i="4"/>
  <c r="AD686" i="4"/>
  <c r="AC686" i="4"/>
  <c r="AB686" i="4"/>
  <c r="AA686" i="4"/>
  <c r="Z686" i="4"/>
  <c r="AG685" i="4"/>
  <c r="AF685" i="4"/>
  <c r="AE685" i="4"/>
  <c r="AD685" i="4"/>
  <c r="AC685" i="4"/>
  <c r="AB685" i="4"/>
  <c r="AA685" i="4"/>
  <c r="Z685" i="4"/>
  <c r="AG684" i="4"/>
  <c r="AF684" i="4"/>
  <c r="AE684" i="4"/>
  <c r="AD684" i="4"/>
  <c r="AC684" i="4"/>
  <c r="AB684" i="4"/>
  <c r="AA684" i="4"/>
  <c r="Z684" i="4"/>
  <c r="AG683" i="4"/>
  <c r="AF683" i="4"/>
  <c r="AE683" i="4"/>
  <c r="AD683" i="4"/>
  <c r="AC683" i="4"/>
  <c r="AB683" i="4"/>
  <c r="AA683" i="4"/>
  <c r="Z683" i="4"/>
  <c r="AG682" i="4"/>
  <c r="AF682" i="4"/>
  <c r="AE682" i="4"/>
  <c r="AD682" i="4"/>
  <c r="AC682" i="4"/>
  <c r="AB682" i="4"/>
  <c r="AA682" i="4"/>
  <c r="Z682" i="4"/>
  <c r="AG681" i="4"/>
  <c r="AF681" i="4"/>
  <c r="AE681" i="4"/>
  <c r="AD681" i="4"/>
  <c r="AC681" i="4"/>
  <c r="AB681" i="4"/>
  <c r="AA681" i="4"/>
  <c r="Z681" i="4"/>
  <c r="AG680" i="4"/>
  <c r="AF680" i="4"/>
  <c r="AE680" i="4"/>
  <c r="AD680" i="4"/>
  <c r="AC680" i="4"/>
  <c r="AB680" i="4"/>
  <c r="AA680" i="4"/>
  <c r="Z680" i="4"/>
  <c r="AG679" i="4"/>
  <c r="AF679" i="4"/>
  <c r="AE679" i="4"/>
  <c r="AD679" i="4"/>
  <c r="AC679" i="4"/>
  <c r="AB679" i="4"/>
  <c r="AA679" i="4"/>
  <c r="Z679" i="4"/>
  <c r="AG678" i="4"/>
  <c r="AF678" i="4"/>
  <c r="AE678" i="4"/>
  <c r="AD678" i="4"/>
  <c r="AC678" i="4"/>
  <c r="AB678" i="4"/>
  <c r="AA678" i="4"/>
  <c r="Z678" i="4"/>
  <c r="AG677" i="4"/>
  <c r="AF677" i="4"/>
  <c r="AE677" i="4"/>
  <c r="AD677" i="4"/>
  <c r="AC677" i="4"/>
  <c r="AB677" i="4"/>
  <c r="AA677" i="4"/>
  <c r="Z677" i="4"/>
  <c r="AG676" i="4"/>
  <c r="AF676" i="4"/>
  <c r="AE676" i="4"/>
  <c r="AD676" i="4"/>
  <c r="AC676" i="4"/>
  <c r="AB676" i="4"/>
  <c r="AA676" i="4"/>
  <c r="Z676" i="4"/>
  <c r="AG675" i="4"/>
  <c r="AF675" i="4"/>
  <c r="AE675" i="4"/>
  <c r="AD675" i="4"/>
  <c r="AC675" i="4"/>
  <c r="AB675" i="4"/>
  <c r="AA675" i="4"/>
  <c r="Z675" i="4"/>
  <c r="AG674" i="4"/>
  <c r="AF674" i="4"/>
  <c r="AE674" i="4"/>
  <c r="AD674" i="4"/>
  <c r="AC674" i="4"/>
  <c r="AB674" i="4"/>
  <c r="AA674" i="4"/>
  <c r="Z674" i="4"/>
  <c r="AG673" i="4"/>
  <c r="AF673" i="4"/>
  <c r="AE673" i="4"/>
  <c r="AD673" i="4"/>
  <c r="AC673" i="4"/>
  <c r="AB673" i="4"/>
  <c r="AA673" i="4"/>
  <c r="Z673" i="4"/>
  <c r="AG672" i="4"/>
  <c r="AF672" i="4"/>
  <c r="AE672" i="4"/>
  <c r="AD672" i="4"/>
  <c r="AC672" i="4"/>
  <c r="AB672" i="4"/>
  <c r="AA672" i="4"/>
  <c r="Z672" i="4"/>
  <c r="AG671" i="4"/>
  <c r="AF671" i="4"/>
  <c r="AE671" i="4"/>
  <c r="AD671" i="4"/>
  <c r="AC671" i="4"/>
  <c r="AB671" i="4"/>
  <c r="AA671" i="4"/>
  <c r="Z671" i="4"/>
  <c r="AG670" i="4"/>
  <c r="AF670" i="4"/>
  <c r="AE670" i="4"/>
  <c r="AD670" i="4"/>
  <c r="AC670" i="4"/>
  <c r="AB670" i="4"/>
  <c r="AA670" i="4"/>
  <c r="Z670" i="4"/>
  <c r="AG669" i="4"/>
  <c r="AF669" i="4"/>
  <c r="AE669" i="4"/>
  <c r="AD669" i="4"/>
  <c r="AC669" i="4"/>
  <c r="AB669" i="4"/>
  <c r="AA669" i="4"/>
  <c r="Z669" i="4"/>
  <c r="AG668" i="4"/>
  <c r="AF668" i="4"/>
  <c r="AE668" i="4"/>
  <c r="AD668" i="4"/>
  <c r="AC668" i="4"/>
  <c r="AB668" i="4"/>
  <c r="AA668" i="4"/>
  <c r="Z668" i="4"/>
  <c r="AG667" i="4"/>
  <c r="AF667" i="4"/>
  <c r="AE667" i="4"/>
  <c r="AD667" i="4"/>
  <c r="AC667" i="4"/>
  <c r="AB667" i="4"/>
  <c r="AA667" i="4"/>
  <c r="Z667" i="4"/>
  <c r="AG666" i="4"/>
  <c r="AF666" i="4"/>
  <c r="AE666" i="4"/>
  <c r="AD666" i="4"/>
  <c r="AC666" i="4"/>
  <c r="AB666" i="4"/>
  <c r="AA666" i="4"/>
  <c r="Z666" i="4"/>
  <c r="AG665" i="4"/>
  <c r="AF665" i="4"/>
  <c r="AE665" i="4"/>
  <c r="AD665" i="4"/>
  <c r="AC665" i="4"/>
  <c r="AB665" i="4"/>
  <c r="AA665" i="4"/>
  <c r="Z665" i="4"/>
  <c r="AG664" i="4"/>
  <c r="AF664" i="4"/>
  <c r="AE664" i="4"/>
  <c r="AD664" i="4"/>
  <c r="AC664" i="4"/>
  <c r="AB664" i="4"/>
  <c r="AA664" i="4"/>
  <c r="Z664" i="4"/>
  <c r="AG663" i="4"/>
  <c r="AF663" i="4"/>
  <c r="AE663" i="4"/>
  <c r="AD663" i="4"/>
  <c r="AC663" i="4"/>
  <c r="AB663" i="4"/>
  <c r="AA663" i="4"/>
  <c r="Z663" i="4"/>
  <c r="AG662" i="4"/>
  <c r="AF662" i="4"/>
  <c r="AE662" i="4"/>
  <c r="AD662" i="4"/>
  <c r="AC662" i="4"/>
  <c r="AB662" i="4"/>
  <c r="AA662" i="4"/>
  <c r="Z662" i="4"/>
  <c r="AG661" i="4"/>
  <c r="AF661" i="4"/>
  <c r="AE661" i="4"/>
  <c r="AD661" i="4"/>
  <c r="AC661" i="4"/>
  <c r="AB661" i="4"/>
  <c r="AA661" i="4"/>
  <c r="Z661" i="4"/>
  <c r="AG660" i="4"/>
  <c r="AF660" i="4"/>
  <c r="AE660" i="4"/>
  <c r="AD660" i="4"/>
  <c r="AC660" i="4"/>
  <c r="AB660" i="4"/>
  <c r="AA660" i="4"/>
  <c r="Z660" i="4"/>
  <c r="AG659" i="4"/>
  <c r="AF659" i="4"/>
  <c r="AE659" i="4"/>
  <c r="AD659" i="4"/>
  <c r="AC659" i="4"/>
  <c r="AB659" i="4"/>
  <c r="AA659" i="4"/>
  <c r="Z659" i="4"/>
  <c r="AG658" i="4"/>
  <c r="AF658" i="4"/>
  <c r="AE658" i="4"/>
  <c r="AD658" i="4"/>
  <c r="AC658" i="4"/>
  <c r="AB658" i="4"/>
  <c r="AA658" i="4"/>
  <c r="Z658" i="4"/>
  <c r="AG657" i="4"/>
  <c r="AF657" i="4"/>
  <c r="AE657" i="4"/>
  <c r="AD657" i="4"/>
  <c r="AC657" i="4"/>
  <c r="AB657" i="4"/>
  <c r="AA657" i="4"/>
  <c r="Z657" i="4"/>
  <c r="AG656" i="4"/>
  <c r="AF656" i="4"/>
  <c r="AE656" i="4"/>
  <c r="AD656" i="4"/>
  <c r="AC656" i="4"/>
  <c r="AB656" i="4"/>
  <c r="AA656" i="4"/>
  <c r="Z656" i="4"/>
  <c r="AG655" i="4"/>
  <c r="AF655" i="4"/>
  <c r="AE655" i="4"/>
  <c r="AD655" i="4"/>
  <c r="AC655" i="4"/>
  <c r="AB655" i="4"/>
  <c r="AA655" i="4"/>
  <c r="Z655" i="4"/>
  <c r="AG654" i="4"/>
  <c r="AF654" i="4"/>
  <c r="AE654" i="4"/>
  <c r="AD654" i="4"/>
  <c r="AC654" i="4"/>
  <c r="AB654" i="4"/>
  <c r="AA654" i="4"/>
  <c r="Z654" i="4"/>
  <c r="AG653" i="4"/>
  <c r="AF653" i="4"/>
  <c r="AE653" i="4"/>
  <c r="AD653" i="4"/>
  <c r="AC653" i="4"/>
  <c r="AB653" i="4"/>
  <c r="AA653" i="4"/>
  <c r="Z653" i="4"/>
  <c r="AG652" i="4"/>
  <c r="AF652" i="4"/>
  <c r="AE652" i="4"/>
  <c r="AD652" i="4"/>
  <c r="AC652" i="4"/>
  <c r="AB652" i="4"/>
  <c r="AA652" i="4"/>
  <c r="Z652" i="4"/>
  <c r="AG651" i="4"/>
  <c r="AF651" i="4"/>
  <c r="AE651" i="4"/>
  <c r="AD651" i="4"/>
  <c r="AC651" i="4"/>
  <c r="AB651" i="4"/>
  <c r="AA651" i="4"/>
  <c r="Z651" i="4"/>
  <c r="AG650" i="4"/>
  <c r="AF650" i="4"/>
  <c r="AE650" i="4"/>
  <c r="AD650" i="4"/>
  <c r="AC650" i="4"/>
  <c r="AB650" i="4"/>
  <c r="AA650" i="4"/>
  <c r="Z650" i="4"/>
  <c r="AG649" i="4"/>
  <c r="AF649" i="4"/>
  <c r="AE649" i="4"/>
  <c r="AD649" i="4"/>
  <c r="AC649" i="4"/>
  <c r="AB649" i="4"/>
  <c r="AA649" i="4"/>
  <c r="Z649" i="4"/>
  <c r="AG648" i="4"/>
  <c r="AF648" i="4"/>
  <c r="AE648" i="4"/>
  <c r="AD648" i="4"/>
  <c r="AC648" i="4"/>
  <c r="AB648" i="4"/>
  <c r="AA648" i="4"/>
  <c r="Z648" i="4"/>
  <c r="AG647" i="4"/>
  <c r="AF647" i="4"/>
  <c r="AE647" i="4"/>
  <c r="AD647" i="4"/>
  <c r="AC647" i="4"/>
  <c r="AB647" i="4"/>
  <c r="AA647" i="4"/>
  <c r="Z647" i="4"/>
  <c r="AG646" i="4"/>
  <c r="AF646" i="4"/>
  <c r="AE646" i="4"/>
  <c r="AD646" i="4"/>
  <c r="AC646" i="4"/>
  <c r="AB646" i="4"/>
  <c r="AA646" i="4"/>
  <c r="Z646" i="4"/>
  <c r="AG645" i="4"/>
  <c r="AF645" i="4"/>
  <c r="AE645" i="4"/>
  <c r="AD645" i="4"/>
  <c r="AC645" i="4"/>
  <c r="AB645" i="4"/>
  <c r="AA645" i="4"/>
  <c r="Z645" i="4"/>
  <c r="AG644" i="4"/>
  <c r="AF644" i="4"/>
  <c r="AE644" i="4"/>
  <c r="AD644" i="4"/>
  <c r="AC644" i="4"/>
  <c r="AB644" i="4"/>
  <c r="AA644" i="4"/>
  <c r="Z644" i="4"/>
  <c r="AG643" i="4"/>
  <c r="AF643" i="4"/>
  <c r="AE643" i="4"/>
  <c r="AD643" i="4"/>
  <c r="AC643" i="4"/>
  <c r="AB643" i="4"/>
  <c r="AA643" i="4"/>
  <c r="Z643" i="4"/>
  <c r="AG642" i="4"/>
  <c r="AF642" i="4"/>
  <c r="AE642" i="4"/>
  <c r="AD642" i="4"/>
  <c r="AC642" i="4"/>
  <c r="AB642" i="4"/>
  <c r="AA642" i="4"/>
  <c r="Z642" i="4"/>
  <c r="AG641" i="4"/>
  <c r="AF641" i="4"/>
  <c r="AE641" i="4"/>
  <c r="AD641" i="4"/>
  <c r="AC641" i="4"/>
  <c r="AB641" i="4"/>
  <c r="AA641" i="4"/>
  <c r="Z641" i="4"/>
  <c r="AG640" i="4"/>
  <c r="AF640" i="4"/>
  <c r="AE640" i="4"/>
  <c r="AD640" i="4"/>
  <c r="AC640" i="4"/>
  <c r="AB640" i="4"/>
  <c r="AA640" i="4"/>
  <c r="Z640" i="4"/>
  <c r="AG639" i="4"/>
  <c r="AF639" i="4"/>
  <c r="AE639" i="4"/>
  <c r="AD639" i="4"/>
  <c r="AC639" i="4"/>
  <c r="AB639" i="4"/>
  <c r="AA639" i="4"/>
  <c r="Z639" i="4"/>
  <c r="AG638" i="4"/>
  <c r="AF638" i="4"/>
  <c r="AE638" i="4"/>
  <c r="AD638" i="4"/>
  <c r="AC638" i="4"/>
  <c r="AB638" i="4"/>
  <c r="AA638" i="4"/>
  <c r="Z638" i="4"/>
  <c r="AG637" i="4"/>
  <c r="AF637" i="4"/>
  <c r="AE637" i="4"/>
  <c r="AD637" i="4"/>
  <c r="AC637" i="4"/>
  <c r="AB637" i="4"/>
  <c r="AA637" i="4"/>
  <c r="Z637" i="4"/>
  <c r="AG636" i="4"/>
  <c r="AF636" i="4"/>
  <c r="AE636" i="4"/>
  <c r="AD636" i="4"/>
  <c r="AC636" i="4"/>
  <c r="AB636" i="4"/>
  <c r="AA636" i="4"/>
  <c r="Z636" i="4"/>
  <c r="AG635" i="4"/>
  <c r="AF635" i="4"/>
  <c r="AE635" i="4"/>
  <c r="AD635" i="4"/>
  <c r="AC635" i="4"/>
  <c r="AB635" i="4"/>
  <c r="AA635" i="4"/>
  <c r="Z635" i="4"/>
  <c r="AG634" i="4"/>
  <c r="AF634" i="4"/>
  <c r="AE634" i="4"/>
  <c r="AD634" i="4"/>
  <c r="AC634" i="4"/>
  <c r="AB634" i="4"/>
  <c r="AA634" i="4"/>
  <c r="Z634" i="4"/>
  <c r="AG633" i="4"/>
  <c r="AF633" i="4"/>
  <c r="AE633" i="4"/>
  <c r="AD633" i="4"/>
  <c r="AC633" i="4"/>
  <c r="AB633" i="4"/>
  <c r="AA633" i="4"/>
  <c r="Z633" i="4"/>
  <c r="AG632" i="4"/>
  <c r="AF632" i="4"/>
  <c r="AE632" i="4"/>
  <c r="AD632" i="4"/>
  <c r="AC632" i="4"/>
  <c r="AB632" i="4"/>
  <c r="AA632" i="4"/>
  <c r="Z632" i="4"/>
  <c r="AG631" i="4"/>
  <c r="AF631" i="4"/>
  <c r="AE631" i="4"/>
  <c r="AD631" i="4"/>
  <c r="AC631" i="4"/>
  <c r="AB631" i="4"/>
  <c r="AA631" i="4"/>
  <c r="Z631" i="4"/>
  <c r="AG630" i="4"/>
  <c r="AF630" i="4"/>
  <c r="AE630" i="4"/>
  <c r="AD630" i="4"/>
  <c r="AC630" i="4"/>
  <c r="AB630" i="4"/>
  <c r="AA630" i="4"/>
  <c r="Z630" i="4"/>
  <c r="AG629" i="4"/>
  <c r="AF629" i="4"/>
  <c r="AE629" i="4"/>
  <c r="AD629" i="4"/>
  <c r="AC629" i="4"/>
  <c r="AB629" i="4"/>
  <c r="AA629" i="4"/>
  <c r="Z629" i="4"/>
  <c r="AG628" i="4"/>
  <c r="AF628" i="4"/>
  <c r="AE628" i="4"/>
  <c r="AD628" i="4"/>
  <c r="AC628" i="4"/>
  <c r="AB628" i="4"/>
  <c r="AA628" i="4"/>
  <c r="Z628" i="4"/>
  <c r="AG627" i="4"/>
  <c r="AF627" i="4"/>
  <c r="AE627" i="4"/>
  <c r="AD627" i="4"/>
  <c r="AC627" i="4"/>
  <c r="AB627" i="4"/>
  <c r="AA627" i="4"/>
  <c r="Z627" i="4"/>
  <c r="AG626" i="4"/>
  <c r="AF626" i="4"/>
  <c r="AE626" i="4"/>
  <c r="AD626" i="4"/>
  <c r="AC626" i="4"/>
  <c r="AB626" i="4"/>
  <c r="AA626" i="4"/>
  <c r="Z626" i="4"/>
  <c r="AG625" i="4"/>
  <c r="AF625" i="4"/>
  <c r="AE625" i="4"/>
  <c r="AD625" i="4"/>
  <c r="AC625" i="4"/>
  <c r="AB625" i="4"/>
  <c r="AA625" i="4"/>
  <c r="Z625" i="4"/>
  <c r="AG624" i="4"/>
  <c r="AF624" i="4"/>
  <c r="AE624" i="4"/>
  <c r="AD624" i="4"/>
  <c r="AC624" i="4"/>
  <c r="AB624" i="4"/>
  <c r="AA624" i="4"/>
  <c r="Z624" i="4"/>
  <c r="AG623" i="4"/>
  <c r="AF623" i="4"/>
  <c r="AE623" i="4"/>
  <c r="AD623" i="4"/>
  <c r="AC623" i="4"/>
  <c r="AB623" i="4"/>
  <c r="AA623" i="4"/>
  <c r="Z623" i="4"/>
  <c r="AG622" i="4"/>
  <c r="AF622" i="4"/>
  <c r="AE622" i="4"/>
  <c r="AD622" i="4"/>
  <c r="AC622" i="4"/>
  <c r="AB622" i="4"/>
  <c r="AA622" i="4"/>
  <c r="Z622" i="4"/>
  <c r="AG621" i="4"/>
  <c r="AF621" i="4"/>
  <c r="AE621" i="4"/>
  <c r="AD621" i="4"/>
  <c r="AC621" i="4"/>
  <c r="AB621" i="4"/>
  <c r="AA621" i="4"/>
  <c r="Z621" i="4"/>
  <c r="AG620" i="4"/>
  <c r="AF620" i="4"/>
  <c r="AE620" i="4"/>
  <c r="AD620" i="4"/>
  <c r="AC620" i="4"/>
  <c r="AB620" i="4"/>
  <c r="AA620" i="4"/>
  <c r="Z620" i="4"/>
  <c r="AG619" i="4"/>
  <c r="AF619" i="4"/>
  <c r="AE619" i="4"/>
  <c r="AD619" i="4"/>
  <c r="AC619" i="4"/>
  <c r="AB619" i="4"/>
  <c r="AA619" i="4"/>
  <c r="Z619" i="4"/>
  <c r="AG618" i="4"/>
  <c r="AF618" i="4"/>
  <c r="AE618" i="4"/>
  <c r="AD618" i="4"/>
  <c r="AC618" i="4"/>
  <c r="AB618" i="4"/>
  <c r="AA618" i="4"/>
  <c r="Z618" i="4"/>
  <c r="AG617" i="4"/>
  <c r="AF617" i="4"/>
  <c r="AE617" i="4"/>
  <c r="AD617" i="4"/>
  <c r="AC617" i="4"/>
  <c r="AB617" i="4"/>
  <c r="AA617" i="4"/>
  <c r="Z617" i="4"/>
  <c r="AG616" i="4"/>
  <c r="AF616" i="4"/>
  <c r="AE616" i="4"/>
  <c r="AD616" i="4"/>
  <c r="AC616" i="4"/>
  <c r="AB616" i="4"/>
  <c r="AA616" i="4"/>
  <c r="Z616" i="4"/>
  <c r="AG615" i="4"/>
  <c r="AF615" i="4"/>
  <c r="AE615" i="4"/>
  <c r="AD615" i="4"/>
  <c r="AC615" i="4"/>
  <c r="AB615" i="4"/>
  <c r="AA615" i="4"/>
  <c r="Z615" i="4"/>
  <c r="AG614" i="4"/>
  <c r="AF614" i="4"/>
  <c r="AE614" i="4"/>
  <c r="AD614" i="4"/>
  <c r="AC614" i="4"/>
  <c r="AB614" i="4"/>
  <c r="AA614" i="4"/>
  <c r="Z614" i="4"/>
  <c r="AG613" i="4"/>
  <c r="AF613" i="4"/>
  <c r="AE613" i="4"/>
  <c r="AD613" i="4"/>
  <c r="AC613" i="4"/>
  <c r="AB613" i="4"/>
  <c r="AA613" i="4"/>
  <c r="Z613" i="4"/>
  <c r="AG612" i="4"/>
  <c r="AF612" i="4"/>
  <c r="AE612" i="4"/>
  <c r="AD612" i="4"/>
  <c r="AC612" i="4"/>
  <c r="AB612" i="4"/>
  <c r="AA612" i="4"/>
  <c r="Z612" i="4"/>
  <c r="AG611" i="4"/>
  <c r="AF611" i="4"/>
  <c r="AE611" i="4"/>
  <c r="AD611" i="4"/>
  <c r="AC611" i="4"/>
  <c r="AB611" i="4"/>
  <c r="AA611" i="4"/>
  <c r="Z611" i="4"/>
  <c r="AG610" i="4"/>
  <c r="AF610" i="4"/>
  <c r="AE610" i="4"/>
  <c r="AD610" i="4"/>
  <c r="AC610" i="4"/>
  <c r="AB610" i="4"/>
  <c r="AA610" i="4"/>
  <c r="Z610" i="4"/>
  <c r="AG609" i="4"/>
  <c r="AF609" i="4"/>
  <c r="AE609" i="4"/>
  <c r="AD609" i="4"/>
  <c r="AC609" i="4"/>
  <c r="AB609" i="4"/>
  <c r="AA609" i="4"/>
  <c r="Z609" i="4"/>
  <c r="AG608" i="4"/>
  <c r="AF608" i="4"/>
  <c r="AE608" i="4"/>
  <c r="AD608" i="4"/>
  <c r="AC608" i="4"/>
  <c r="AB608" i="4"/>
  <c r="AA608" i="4"/>
  <c r="Z608" i="4"/>
  <c r="AG607" i="4"/>
  <c r="AF607" i="4"/>
  <c r="AE607" i="4"/>
  <c r="AD607" i="4"/>
  <c r="AC607" i="4"/>
  <c r="AB607" i="4"/>
  <c r="AA607" i="4"/>
  <c r="Z607" i="4"/>
  <c r="AG606" i="4"/>
  <c r="AF606" i="4"/>
  <c r="AE606" i="4"/>
  <c r="AD606" i="4"/>
  <c r="AC606" i="4"/>
  <c r="AB606" i="4"/>
  <c r="AA606" i="4"/>
  <c r="Z606" i="4"/>
  <c r="AG605" i="4"/>
  <c r="AF605" i="4"/>
  <c r="AE605" i="4"/>
  <c r="AD605" i="4"/>
  <c r="AC605" i="4"/>
  <c r="AB605" i="4"/>
  <c r="AA605" i="4"/>
  <c r="Z605" i="4"/>
  <c r="AG604" i="4"/>
  <c r="AF604" i="4"/>
  <c r="AE604" i="4"/>
  <c r="AD604" i="4"/>
  <c r="AC604" i="4"/>
  <c r="AB604" i="4"/>
  <c r="AA604" i="4"/>
  <c r="Z604" i="4"/>
  <c r="AG603" i="4"/>
  <c r="AF603" i="4"/>
  <c r="AE603" i="4"/>
  <c r="AD603" i="4"/>
  <c r="AC603" i="4"/>
  <c r="AB603" i="4"/>
  <c r="AA603" i="4"/>
  <c r="Z603" i="4"/>
  <c r="AG602" i="4"/>
  <c r="AF602" i="4"/>
  <c r="AE602" i="4"/>
  <c r="AD602" i="4"/>
  <c r="AC602" i="4"/>
  <c r="AB602" i="4"/>
  <c r="AA602" i="4"/>
  <c r="Z602" i="4"/>
  <c r="AG601" i="4"/>
  <c r="AF601" i="4"/>
  <c r="AE601" i="4"/>
  <c r="AD601" i="4"/>
  <c r="AC601" i="4"/>
  <c r="AB601" i="4"/>
  <c r="AA601" i="4"/>
  <c r="Z601" i="4"/>
  <c r="AG600" i="4"/>
  <c r="AF600" i="4"/>
  <c r="AE600" i="4"/>
  <c r="AD600" i="4"/>
  <c r="AC600" i="4"/>
  <c r="AB600" i="4"/>
  <c r="AA600" i="4"/>
  <c r="Z600" i="4"/>
  <c r="AG599" i="4"/>
  <c r="AF599" i="4"/>
  <c r="AE599" i="4"/>
  <c r="AD599" i="4"/>
  <c r="AC599" i="4"/>
  <c r="AB599" i="4"/>
  <c r="AA599" i="4"/>
  <c r="Z599" i="4"/>
  <c r="AG598" i="4"/>
  <c r="AF598" i="4"/>
  <c r="AE598" i="4"/>
  <c r="AD598" i="4"/>
  <c r="AC598" i="4"/>
  <c r="AB598" i="4"/>
  <c r="AA598" i="4"/>
  <c r="Z598" i="4"/>
  <c r="AG597" i="4"/>
  <c r="AF597" i="4"/>
  <c r="AE597" i="4"/>
  <c r="AD597" i="4"/>
  <c r="AC597" i="4"/>
  <c r="AB597" i="4"/>
  <c r="AA597" i="4"/>
  <c r="Z597" i="4"/>
  <c r="AG596" i="4"/>
  <c r="AF596" i="4"/>
  <c r="AE596" i="4"/>
  <c r="AD596" i="4"/>
  <c r="AC596" i="4"/>
  <c r="AB596" i="4"/>
  <c r="AA596" i="4"/>
  <c r="Z596" i="4"/>
  <c r="AG595" i="4"/>
  <c r="AF595" i="4"/>
  <c r="AE595" i="4"/>
  <c r="AD595" i="4"/>
  <c r="AC595" i="4"/>
  <c r="AB595" i="4"/>
  <c r="AA595" i="4"/>
  <c r="Z595" i="4"/>
  <c r="AG594" i="4"/>
  <c r="AF594" i="4"/>
  <c r="AE594" i="4"/>
  <c r="AD594" i="4"/>
  <c r="AC594" i="4"/>
  <c r="AB594" i="4"/>
  <c r="AA594" i="4"/>
  <c r="Z594" i="4"/>
  <c r="AG593" i="4"/>
  <c r="AF593" i="4"/>
  <c r="AE593" i="4"/>
  <c r="AD593" i="4"/>
  <c r="AC593" i="4"/>
  <c r="AB593" i="4"/>
  <c r="AA593" i="4"/>
  <c r="Z593" i="4"/>
  <c r="AG592" i="4"/>
  <c r="AF592" i="4"/>
  <c r="AE592" i="4"/>
  <c r="AD592" i="4"/>
  <c r="AC592" i="4"/>
  <c r="AB592" i="4"/>
  <c r="AA592" i="4"/>
  <c r="Z592" i="4"/>
  <c r="AG591" i="4"/>
  <c r="AF591" i="4"/>
  <c r="AE591" i="4"/>
  <c r="AD591" i="4"/>
  <c r="AC591" i="4"/>
  <c r="AB591" i="4"/>
  <c r="AA591" i="4"/>
  <c r="Z591" i="4"/>
  <c r="AG590" i="4"/>
  <c r="AF590" i="4"/>
  <c r="AE590" i="4"/>
  <c r="AD590" i="4"/>
  <c r="AC590" i="4"/>
  <c r="AB590" i="4"/>
  <c r="AA590" i="4"/>
  <c r="Z590" i="4"/>
  <c r="AG589" i="4"/>
  <c r="AF589" i="4"/>
  <c r="AE589" i="4"/>
  <c r="AD589" i="4"/>
  <c r="AC589" i="4"/>
  <c r="AB589" i="4"/>
  <c r="AA589" i="4"/>
  <c r="Z589" i="4"/>
  <c r="AG588" i="4"/>
  <c r="AF588" i="4"/>
  <c r="AE588" i="4"/>
  <c r="AD588" i="4"/>
  <c r="AC588" i="4"/>
  <c r="AB588" i="4"/>
  <c r="AA588" i="4"/>
  <c r="Z588" i="4"/>
  <c r="AG587" i="4"/>
  <c r="AF587" i="4"/>
  <c r="AE587" i="4"/>
  <c r="AD587" i="4"/>
  <c r="AC587" i="4"/>
  <c r="AB587" i="4"/>
  <c r="AA587" i="4"/>
  <c r="Z587" i="4"/>
  <c r="AG586" i="4"/>
  <c r="AF586" i="4"/>
  <c r="AE586" i="4"/>
  <c r="AD586" i="4"/>
  <c r="AC586" i="4"/>
  <c r="AB586" i="4"/>
  <c r="AA586" i="4"/>
  <c r="Z586" i="4"/>
  <c r="AG585" i="4"/>
  <c r="AF585" i="4"/>
  <c r="AE585" i="4"/>
  <c r="AD585" i="4"/>
  <c r="AC585" i="4"/>
  <c r="AB585" i="4"/>
  <c r="AA585" i="4"/>
  <c r="Z585" i="4"/>
  <c r="AG584" i="4"/>
  <c r="AF584" i="4"/>
  <c r="AE584" i="4"/>
  <c r="AD584" i="4"/>
  <c r="AC584" i="4"/>
  <c r="AB584" i="4"/>
  <c r="AA584" i="4"/>
  <c r="Z584" i="4"/>
  <c r="AG583" i="4"/>
  <c r="AF583" i="4"/>
  <c r="AE583" i="4"/>
  <c r="AD583" i="4"/>
  <c r="AC583" i="4"/>
  <c r="AB583" i="4"/>
  <c r="AA583" i="4"/>
  <c r="Z583" i="4"/>
  <c r="AG582" i="4"/>
  <c r="AF582" i="4"/>
  <c r="AE582" i="4"/>
  <c r="AD582" i="4"/>
  <c r="AC582" i="4"/>
  <c r="AB582" i="4"/>
  <c r="AA582" i="4"/>
  <c r="Z582" i="4"/>
  <c r="AG581" i="4"/>
  <c r="AF581" i="4"/>
  <c r="AE581" i="4"/>
  <c r="AD581" i="4"/>
  <c r="AC581" i="4"/>
  <c r="AB581" i="4"/>
  <c r="AA581" i="4"/>
  <c r="Z581" i="4"/>
  <c r="AG580" i="4"/>
  <c r="AF580" i="4"/>
  <c r="AE580" i="4"/>
  <c r="AD580" i="4"/>
  <c r="AC580" i="4"/>
  <c r="AB580" i="4"/>
  <c r="AA580" i="4"/>
  <c r="Z580" i="4"/>
  <c r="AG579" i="4"/>
  <c r="AF579" i="4"/>
  <c r="AE579" i="4"/>
  <c r="AD579" i="4"/>
  <c r="AC579" i="4"/>
  <c r="AB579" i="4"/>
  <c r="AA579" i="4"/>
  <c r="Z579" i="4"/>
  <c r="AG578" i="4"/>
  <c r="AF578" i="4"/>
  <c r="AE578" i="4"/>
  <c r="AD578" i="4"/>
  <c r="AC578" i="4"/>
  <c r="AB578" i="4"/>
  <c r="AA578" i="4"/>
  <c r="Z578" i="4"/>
  <c r="AG577" i="4"/>
  <c r="AF577" i="4"/>
  <c r="AE577" i="4"/>
  <c r="AD577" i="4"/>
  <c r="AC577" i="4"/>
  <c r="AB577" i="4"/>
  <c r="AA577" i="4"/>
  <c r="Z577" i="4"/>
  <c r="AG576" i="4"/>
  <c r="AF576" i="4"/>
  <c r="AE576" i="4"/>
  <c r="AD576" i="4"/>
  <c r="AC576" i="4"/>
  <c r="AB576" i="4"/>
  <c r="AA576" i="4"/>
  <c r="Z576" i="4"/>
  <c r="AG575" i="4"/>
  <c r="AF575" i="4"/>
  <c r="AE575" i="4"/>
  <c r="AD575" i="4"/>
  <c r="AC575" i="4"/>
  <c r="AB575" i="4"/>
  <c r="AA575" i="4"/>
  <c r="Z575" i="4"/>
  <c r="AG574" i="4"/>
  <c r="AF574" i="4"/>
  <c r="AE574" i="4"/>
  <c r="AD574" i="4"/>
  <c r="AC574" i="4"/>
  <c r="AB574" i="4"/>
  <c r="AA574" i="4"/>
  <c r="Z574" i="4"/>
  <c r="AG573" i="4"/>
  <c r="AF573" i="4"/>
  <c r="AE573" i="4"/>
  <c r="AD573" i="4"/>
  <c r="AC573" i="4"/>
  <c r="AB573" i="4"/>
  <c r="AA573" i="4"/>
  <c r="Z573" i="4"/>
  <c r="AG572" i="4"/>
  <c r="AF572" i="4"/>
  <c r="AE572" i="4"/>
  <c r="AD572" i="4"/>
  <c r="AC572" i="4"/>
  <c r="AB572" i="4"/>
  <c r="AA572" i="4"/>
  <c r="Z572" i="4"/>
  <c r="AG571" i="4"/>
  <c r="AF571" i="4"/>
  <c r="AE571" i="4"/>
  <c r="AD571" i="4"/>
  <c r="AC571" i="4"/>
  <c r="AB571" i="4"/>
  <c r="AA571" i="4"/>
  <c r="Z571" i="4"/>
  <c r="AG570" i="4"/>
  <c r="AF570" i="4"/>
  <c r="AE570" i="4"/>
  <c r="AD570" i="4"/>
  <c r="AC570" i="4"/>
  <c r="AB570" i="4"/>
  <c r="AA570" i="4"/>
  <c r="Z570" i="4"/>
  <c r="AG569" i="4"/>
  <c r="AF569" i="4"/>
  <c r="AE569" i="4"/>
  <c r="AD569" i="4"/>
  <c r="AC569" i="4"/>
  <c r="AB569" i="4"/>
  <c r="AA569" i="4"/>
  <c r="Z569" i="4"/>
  <c r="AG568" i="4"/>
  <c r="AF568" i="4"/>
  <c r="AE568" i="4"/>
  <c r="AD568" i="4"/>
  <c r="AC568" i="4"/>
  <c r="AB568" i="4"/>
  <c r="AA568" i="4"/>
  <c r="Z568" i="4"/>
  <c r="AG567" i="4"/>
  <c r="AF567" i="4"/>
  <c r="AE567" i="4"/>
  <c r="AD567" i="4"/>
  <c r="AC567" i="4"/>
  <c r="AB567" i="4"/>
  <c r="AA567" i="4"/>
  <c r="Z567" i="4"/>
  <c r="AG566" i="4"/>
  <c r="AF566" i="4"/>
  <c r="AE566" i="4"/>
  <c r="AD566" i="4"/>
  <c r="AC566" i="4"/>
  <c r="AB566" i="4"/>
  <c r="AA566" i="4"/>
  <c r="Z566" i="4"/>
  <c r="AG565" i="4"/>
  <c r="AF565" i="4"/>
  <c r="AE565" i="4"/>
  <c r="AD565" i="4"/>
  <c r="AC565" i="4"/>
  <c r="AB565" i="4"/>
  <c r="AA565" i="4"/>
  <c r="Z565" i="4"/>
  <c r="AG564" i="4"/>
  <c r="AF564" i="4"/>
  <c r="AE564" i="4"/>
  <c r="AD564" i="4"/>
  <c r="AC564" i="4"/>
  <c r="AB564" i="4"/>
  <c r="AA564" i="4"/>
  <c r="Z564" i="4"/>
  <c r="AG563" i="4"/>
  <c r="AF563" i="4"/>
  <c r="AE563" i="4"/>
  <c r="AD563" i="4"/>
  <c r="AC563" i="4"/>
  <c r="AB563" i="4"/>
  <c r="AA563" i="4"/>
  <c r="Z563" i="4"/>
  <c r="AG562" i="4"/>
  <c r="AF562" i="4"/>
  <c r="AE562" i="4"/>
  <c r="AD562" i="4"/>
  <c r="AC562" i="4"/>
  <c r="AB562" i="4"/>
  <c r="AA562" i="4"/>
  <c r="Z562" i="4"/>
  <c r="AG561" i="4"/>
  <c r="AF561" i="4"/>
  <c r="AE561" i="4"/>
  <c r="AD561" i="4"/>
  <c r="AC561" i="4"/>
  <c r="AB561" i="4"/>
  <c r="AA561" i="4"/>
  <c r="Z561" i="4"/>
  <c r="AG560" i="4"/>
  <c r="AF560" i="4"/>
  <c r="AE560" i="4"/>
  <c r="AD560" i="4"/>
  <c r="AC560" i="4"/>
  <c r="AB560" i="4"/>
  <c r="AA560" i="4"/>
  <c r="Z560" i="4"/>
  <c r="AG559" i="4"/>
  <c r="AF559" i="4"/>
  <c r="AE559" i="4"/>
  <c r="AD559" i="4"/>
  <c r="AC559" i="4"/>
  <c r="AB559" i="4"/>
  <c r="AA559" i="4"/>
  <c r="Z559" i="4"/>
  <c r="AG558" i="4"/>
  <c r="AF558" i="4"/>
  <c r="AE558" i="4"/>
  <c r="AD558" i="4"/>
  <c r="AC558" i="4"/>
  <c r="AB558" i="4"/>
  <c r="AA558" i="4"/>
  <c r="Z558" i="4"/>
  <c r="AG557" i="4"/>
  <c r="AF557" i="4"/>
  <c r="AE557" i="4"/>
  <c r="AD557" i="4"/>
  <c r="AC557" i="4"/>
  <c r="AB557" i="4"/>
  <c r="AA557" i="4"/>
  <c r="Z557" i="4"/>
  <c r="AG556" i="4"/>
  <c r="AF556" i="4"/>
  <c r="AE556" i="4"/>
  <c r="AD556" i="4"/>
  <c r="AC556" i="4"/>
  <c r="AB556" i="4"/>
  <c r="AA556" i="4"/>
  <c r="Z556" i="4"/>
  <c r="AG555" i="4"/>
  <c r="AF555" i="4"/>
  <c r="AE555" i="4"/>
  <c r="AD555" i="4"/>
  <c r="AC555" i="4"/>
  <c r="AB555" i="4"/>
  <c r="AA555" i="4"/>
  <c r="Z555" i="4"/>
  <c r="AG554" i="4"/>
  <c r="AF554" i="4"/>
  <c r="AE554" i="4"/>
  <c r="AD554" i="4"/>
  <c r="AC554" i="4"/>
  <c r="AB554" i="4"/>
  <c r="AA554" i="4"/>
  <c r="Z554" i="4"/>
  <c r="AG553" i="4"/>
  <c r="AF553" i="4"/>
  <c r="AE553" i="4"/>
  <c r="AD553" i="4"/>
  <c r="AC553" i="4"/>
  <c r="AB553" i="4"/>
  <c r="AA553" i="4"/>
  <c r="Z553" i="4"/>
  <c r="AG552" i="4"/>
  <c r="AF552" i="4"/>
  <c r="AE552" i="4"/>
  <c r="AD552" i="4"/>
  <c r="AC552" i="4"/>
  <c r="AB552" i="4"/>
  <c r="AA552" i="4"/>
  <c r="Z552" i="4"/>
  <c r="AG551" i="4"/>
  <c r="AF551" i="4"/>
  <c r="AE551" i="4"/>
  <c r="AD551" i="4"/>
  <c r="AC551" i="4"/>
  <c r="AB551" i="4"/>
  <c r="AA551" i="4"/>
  <c r="Z551" i="4"/>
  <c r="AG550" i="4"/>
  <c r="AF550" i="4"/>
  <c r="AE550" i="4"/>
  <c r="AD550" i="4"/>
  <c r="AC550" i="4"/>
  <c r="AB550" i="4"/>
  <c r="AA550" i="4"/>
  <c r="Z550" i="4"/>
  <c r="AG549" i="4"/>
  <c r="AF549" i="4"/>
  <c r="AE549" i="4"/>
  <c r="AD549" i="4"/>
  <c r="AC549" i="4"/>
  <c r="AB549" i="4"/>
  <c r="AA549" i="4"/>
  <c r="Z549" i="4"/>
  <c r="AG548" i="4"/>
  <c r="AF548" i="4"/>
  <c r="AE548" i="4"/>
  <c r="AD548" i="4"/>
  <c r="AC548" i="4"/>
  <c r="AB548" i="4"/>
  <c r="AA548" i="4"/>
  <c r="Z548" i="4"/>
  <c r="AG547" i="4"/>
  <c r="AF547" i="4"/>
  <c r="AE547" i="4"/>
  <c r="AD547" i="4"/>
  <c r="AC547" i="4"/>
  <c r="AB547" i="4"/>
  <c r="AA547" i="4"/>
  <c r="Z547" i="4"/>
  <c r="AG546" i="4"/>
  <c r="AF546" i="4"/>
  <c r="AE546" i="4"/>
  <c r="AD546" i="4"/>
  <c r="AC546" i="4"/>
  <c r="AB546" i="4"/>
  <c r="AA546" i="4"/>
  <c r="Z546" i="4"/>
  <c r="AG545" i="4"/>
  <c r="AF545" i="4"/>
  <c r="AE545" i="4"/>
  <c r="AD545" i="4"/>
  <c r="AC545" i="4"/>
  <c r="AB545" i="4"/>
  <c r="AA545" i="4"/>
  <c r="Z545" i="4"/>
  <c r="AG544" i="4"/>
  <c r="AF544" i="4"/>
  <c r="AE544" i="4"/>
  <c r="AD544" i="4"/>
  <c r="AC544" i="4"/>
  <c r="AB544" i="4"/>
  <c r="AA544" i="4"/>
  <c r="Z544" i="4"/>
  <c r="AG543" i="4"/>
  <c r="AF543" i="4"/>
  <c r="AE543" i="4"/>
  <c r="AD543" i="4"/>
  <c r="AC543" i="4"/>
  <c r="AB543" i="4"/>
  <c r="AA543" i="4"/>
  <c r="Z543" i="4"/>
  <c r="AG542" i="4"/>
  <c r="AF542" i="4"/>
  <c r="AE542" i="4"/>
  <c r="AD542" i="4"/>
  <c r="AC542" i="4"/>
  <c r="AB542" i="4"/>
  <c r="AA542" i="4"/>
  <c r="Z542" i="4"/>
  <c r="AG541" i="4"/>
  <c r="AF541" i="4"/>
  <c r="AE541" i="4"/>
  <c r="AD541" i="4"/>
  <c r="AC541" i="4"/>
  <c r="AB541" i="4"/>
  <c r="AA541" i="4"/>
  <c r="Z541" i="4"/>
  <c r="AG540" i="4"/>
  <c r="AF540" i="4"/>
  <c r="AE540" i="4"/>
  <c r="AD540" i="4"/>
  <c r="AC540" i="4"/>
  <c r="AB540" i="4"/>
  <c r="AA540" i="4"/>
  <c r="Z540" i="4"/>
  <c r="AG539" i="4"/>
  <c r="AF539" i="4"/>
  <c r="AE539" i="4"/>
  <c r="AD539" i="4"/>
  <c r="AC539" i="4"/>
  <c r="AB539" i="4"/>
  <c r="AA539" i="4"/>
  <c r="Z539" i="4"/>
  <c r="AG538" i="4"/>
  <c r="AF538" i="4"/>
  <c r="AE538" i="4"/>
  <c r="AD538" i="4"/>
  <c r="AC538" i="4"/>
  <c r="AB538" i="4"/>
  <c r="AA538" i="4"/>
  <c r="Z538" i="4"/>
  <c r="AG537" i="4"/>
  <c r="AF537" i="4"/>
  <c r="AE537" i="4"/>
  <c r="AD537" i="4"/>
  <c r="AC537" i="4"/>
  <c r="AB537" i="4"/>
  <c r="AA537" i="4"/>
  <c r="Z537" i="4"/>
  <c r="AG536" i="4"/>
  <c r="AF536" i="4"/>
  <c r="AE536" i="4"/>
  <c r="AD536" i="4"/>
  <c r="AC536" i="4"/>
  <c r="AB536" i="4"/>
  <c r="AA536" i="4"/>
  <c r="Z536" i="4"/>
  <c r="AG535" i="4"/>
  <c r="AF535" i="4"/>
  <c r="AE535" i="4"/>
  <c r="AD535" i="4"/>
  <c r="AC535" i="4"/>
  <c r="AB535" i="4"/>
  <c r="AA535" i="4"/>
  <c r="Z535" i="4"/>
  <c r="AG534" i="4"/>
  <c r="AF534" i="4"/>
  <c r="AE534" i="4"/>
  <c r="AD534" i="4"/>
  <c r="AC534" i="4"/>
  <c r="AB534" i="4"/>
  <c r="AA534" i="4"/>
  <c r="Z534" i="4"/>
  <c r="AG533" i="4"/>
  <c r="AF533" i="4"/>
  <c r="AE533" i="4"/>
  <c r="AD533" i="4"/>
  <c r="AC533" i="4"/>
  <c r="AB533" i="4"/>
  <c r="AA533" i="4"/>
  <c r="Z533" i="4"/>
  <c r="AG532" i="4"/>
  <c r="AF532" i="4"/>
  <c r="AE532" i="4"/>
  <c r="AD532" i="4"/>
  <c r="AC532" i="4"/>
  <c r="AB532" i="4"/>
  <c r="AA532" i="4"/>
  <c r="Z532" i="4"/>
  <c r="AG531" i="4"/>
  <c r="AF531" i="4"/>
  <c r="AE531" i="4"/>
  <c r="AD531" i="4"/>
  <c r="AC531" i="4"/>
  <c r="AB531" i="4"/>
  <c r="AA531" i="4"/>
  <c r="Z531" i="4"/>
  <c r="AG530" i="4"/>
  <c r="AF530" i="4"/>
  <c r="AE530" i="4"/>
  <c r="AD530" i="4"/>
  <c r="AC530" i="4"/>
  <c r="AB530" i="4"/>
  <c r="AA530" i="4"/>
  <c r="Z530" i="4"/>
  <c r="AG529" i="4"/>
  <c r="AF529" i="4"/>
  <c r="AE529" i="4"/>
  <c r="AD529" i="4"/>
  <c r="AC529" i="4"/>
  <c r="AB529" i="4"/>
  <c r="AA529" i="4"/>
  <c r="Z529" i="4"/>
  <c r="AG528" i="4"/>
  <c r="AF528" i="4"/>
  <c r="AE528" i="4"/>
  <c r="AD528" i="4"/>
  <c r="AC528" i="4"/>
  <c r="AB528" i="4"/>
  <c r="AA528" i="4"/>
  <c r="Z528" i="4"/>
  <c r="AG527" i="4"/>
  <c r="AF527" i="4"/>
  <c r="AE527" i="4"/>
  <c r="AD527" i="4"/>
  <c r="AC527" i="4"/>
  <c r="AB527" i="4"/>
  <c r="AA527" i="4"/>
  <c r="Z527" i="4"/>
  <c r="AG526" i="4"/>
  <c r="AF526" i="4"/>
  <c r="AE526" i="4"/>
  <c r="AD526" i="4"/>
  <c r="AC526" i="4"/>
  <c r="AB526" i="4"/>
  <c r="AA526" i="4"/>
  <c r="Z526" i="4"/>
  <c r="AG525" i="4"/>
  <c r="AF525" i="4"/>
  <c r="AE525" i="4"/>
  <c r="AD525" i="4"/>
  <c r="AC525" i="4"/>
  <c r="AB525" i="4"/>
  <c r="AA525" i="4"/>
  <c r="Z525" i="4"/>
  <c r="AG524" i="4"/>
  <c r="AF524" i="4"/>
  <c r="AE524" i="4"/>
  <c r="AD524" i="4"/>
  <c r="AC524" i="4"/>
  <c r="AB524" i="4"/>
  <c r="AA524" i="4"/>
  <c r="Z524" i="4"/>
  <c r="AG523" i="4"/>
  <c r="AF523" i="4"/>
  <c r="AE523" i="4"/>
  <c r="AD523" i="4"/>
  <c r="AC523" i="4"/>
  <c r="AB523" i="4"/>
  <c r="AA523" i="4"/>
  <c r="Z523" i="4"/>
  <c r="AG522" i="4"/>
  <c r="AF522" i="4"/>
  <c r="AE522" i="4"/>
  <c r="AD522" i="4"/>
  <c r="AC522" i="4"/>
  <c r="AB522" i="4"/>
  <c r="AA522" i="4"/>
  <c r="Z522" i="4"/>
  <c r="AG521" i="4"/>
  <c r="AF521" i="4"/>
  <c r="AE521" i="4"/>
  <c r="AD521" i="4"/>
  <c r="AC521" i="4"/>
  <c r="AB521" i="4"/>
  <c r="AA521" i="4"/>
  <c r="Z521" i="4"/>
  <c r="AG520" i="4"/>
  <c r="AF520" i="4"/>
  <c r="AE520" i="4"/>
  <c r="AD520" i="4"/>
  <c r="AC520" i="4"/>
  <c r="AB520" i="4"/>
  <c r="AA520" i="4"/>
  <c r="Z520" i="4"/>
  <c r="AG519" i="4"/>
  <c r="AF519" i="4"/>
  <c r="AE519" i="4"/>
  <c r="AD519" i="4"/>
  <c r="AC519" i="4"/>
  <c r="AB519" i="4"/>
  <c r="AA519" i="4"/>
  <c r="Z519" i="4"/>
  <c r="AG518" i="4"/>
  <c r="AF518" i="4"/>
  <c r="AE518" i="4"/>
  <c r="AD518" i="4"/>
  <c r="AC518" i="4"/>
  <c r="AB518" i="4"/>
  <c r="AA518" i="4"/>
  <c r="Z518" i="4"/>
  <c r="AG517" i="4"/>
  <c r="AF517" i="4"/>
  <c r="AE517" i="4"/>
  <c r="AD517" i="4"/>
  <c r="AC517" i="4"/>
  <c r="AB517" i="4"/>
  <c r="AA517" i="4"/>
  <c r="Z517" i="4"/>
  <c r="AG516" i="4"/>
  <c r="AF516" i="4"/>
  <c r="AE516" i="4"/>
  <c r="AD516" i="4"/>
  <c r="AC516" i="4"/>
  <c r="AB516" i="4"/>
  <c r="AA516" i="4"/>
  <c r="Z516" i="4"/>
  <c r="AG515" i="4"/>
  <c r="AF515" i="4"/>
  <c r="AE515" i="4"/>
  <c r="AD515" i="4"/>
  <c r="AC515" i="4"/>
  <c r="AB515" i="4"/>
  <c r="AA515" i="4"/>
  <c r="Z515" i="4"/>
  <c r="AG514" i="4"/>
  <c r="AF514" i="4"/>
  <c r="AE514" i="4"/>
  <c r="AD514" i="4"/>
  <c r="AC514" i="4"/>
  <c r="AB514" i="4"/>
  <c r="AA514" i="4"/>
  <c r="Z514" i="4"/>
  <c r="AG513" i="4"/>
  <c r="AF513" i="4"/>
  <c r="AE513" i="4"/>
  <c r="AD513" i="4"/>
  <c r="AC513" i="4"/>
  <c r="AB513" i="4"/>
  <c r="AA513" i="4"/>
  <c r="Z513" i="4"/>
  <c r="AG512" i="4"/>
  <c r="AF512" i="4"/>
  <c r="AE512" i="4"/>
  <c r="AD512" i="4"/>
  <c r="AC512" i="4"/>
  <c r="AB512" i="4"/>
  <c r="AA512" i="4"/>
  <c r="Z512" i="4"/>
  <c r="AG511" i="4"/>
  <c r="AF511" i="4"/>
  <c r="AE511" i="4"/>
  <c r="AD511" i="4"/>
  <c r="AC511" i="4"/>
  <c r="AB511" i="4"/>
  <c r="AA511" i="4"/>
  <c r="Z511" i="4"/>
  <c r="AG510" i="4"/>
  <c r="AF510" i="4"/>
  <c r="AE510" i="4"/>
  <c r="AD510" i="4"/>
  <c r="AC510" i="4"/>
  <c r="AB510" i="4"/>
  <c r="AA510" i="4"/>
  <c r="Z510" i="4"/>
  <c r="AG509" i="4"/>
  <c r="AF509" i="4"/>
  <c r="AE509" i="4"/>
  <c r="AD509" i="4"/>
  <c r="AC509" i="4"/>
  <c r="AB509" i="4"/>
  <c r="AA509" i="4"/>
  <c r="Z509" i="4"/>
  <c r="AG508" i="4"/>
  <c r="AF508" i="4"/>
  <c r="AE508" i="4"/>
  <c r="AD508" i="4"/>
  <c r="AC508" i="4"/>
  <c r="AB508" i="4"/>
  <c r="AA508" i="4"/>
  <c r="Z508" i="4"/>
  <c r="AG507" i="4"/>
  <c r="AF507" i="4"/>
  <c r="AE507" i="4"/>
  <c r="AD507" i="4"/>
  <c r="AC507" i="4"/>
  <c r="AB507" i="4"/>
  <c r="AA507" i="4"/>
  <c r="Z507" i="4"/>
  <c r="AG506" i="4"/>
  <c r="AF506" i="4"/>
  <c r="AE506" i="4"/>
  <c r="AD506" i="4"/>
  <c r="AC506" i="4"/>
  <c r="AB506" i="4"/>
  <c r="AA506" i="4"/>
  <c r="Z506" i="4"/>
  <c r="AG505" i="4"/>
  <c r="AF505" i="4"/>
  <c r="AE505" i="4"/>
  <c r="AD505" i="4"/>
  <c r="AC505" i="4"/>
  <c r="AB505" i="4"/>
  <c r="AA505" i="4"/>
  <c r="Z505" i="4"/>
  <c r="AG504" i="4"/>
  <c r="AF504" i="4"/>
  <c r="AE504" i="4"/>
  <c r="AD504" i="4"/>
  <c r="AC504" i="4"/>
  <c r="AB504" i="4"/>
  <c r="AA504" i="4"/>
  <c r="Z504" i="4"/>
  <c r="AG503" i="4"/>
  <c r="AF503" i="4"/>
  <c r="AE503" i="4"/>
  <c r="AD503" i="4"/>
  <c r="AC503" i="4"/>
  <c r="AB503" i="4"/>
  <c r="AA503" i="4"/>
  <c r="Z503" i="4"/>
  <c r="AG502" i="4"/>
  <c r="AF502" i="4"/>
  <c r="AE502" i="4"/>
  <c r="AD502" i="4"/>
  <c r="AC502" i="4"/>
  <c r="AB502" i="4"/>
  <c r="AA502" i="4"/>
  <c r="Z502" i="4"/>
  <c r="AG501" i="4"/>
  <c r="AF501" i="4"/>
  <c r="AE501" i="4"/>
  <c r="AD501" i="4"/>
  <c r="AC501" i="4"/>
  <c r="AB501" i="4"/>
  <c r="AA501" i="4"/>
  <c r="Z501" i="4"/>
  <c r="AG500" i="4"/>
  <c r="AF500" i="4"/>
  <c r="AE500" i="4"/>
  <c r="AD500" i="4"/>
  <c r="AC500" i="4"/>
  <c r="AB500" i="4"/>
  <c r="AA500" i="4"/>
  <c r="Z500" i="4"/>
  <c r="AG499" i="4"/>
  <c r="AF499" i="4"/>
  <c r="AE499" i="4"/>
  <c r="AD499" i="4"/>
  <c r="AC499" i="4"/>
  <c r="AB499" i="4"/>
  <c r="AA499" i="4"/>
  <c r="Z499" i="4"/>
  <c r="AG498" i="4"/>
  <c r="AF498" i="4"/>
  <c r="AE498" i="4"/>
  <c r="AD498" i="4"/>
  <c r="AC498" i="4"/>
  <c r="AB498" i="4"/>
  <c r="AA498" i="4"/>
  <c r="Z498" i="4"/>
  <c r="AG497" i="4"/>
  <c r="AF497" i="4"/>
  <c r="AE497" i="4"/>
  <c r="AD497" i="4"/>
  <c r="AC497" i="4"/>
  <c r="AB497" i="4"/>
  <c r="AA497" i="4"/>
  <c r="Z497" i="4"/>
  <c r="AG496" i="4"/>
  <c r="AF496" i="4"/>
  <c r="AE496" i="4"/>
  <c r="AD496" i="4"/>
  <c r="AC496" i="4"/>
  <c r="AB496" i="4"/>
  <c r="AA496" i="4"/>
  <c r="Z496" i="4"/>
  <c r="AG495" i="4"/>
  <c r="AF495" i="4"/>
  <c r="AE495" i="4"/>
  <c r="AD495" i="4"/>
  <c r="AC495" i="4"/>
  <c r="AB495" i="4"/>
  <c r="AA495" i="4"/>
  <c r="Z495" i="4"/>
  <c r="AG494" i="4"/>
  <c r="AF494" i="4"/>
  <c r="AE494" i="4"/>
  <c r="AD494" i="4"/>
  <c r="AC494" i="4"/>
  <c r="AB494" i="4"/>
  <c r="AA494" i="4"/>
  <c r="Z494" i="4"/>
  <c r="AG493" i="4"/>
  <c r="AF493" i="4"/>
  <c r="AE493" i="4"/>
  <c r="AD493" i="4"/>
  <c r="AC493" i="4"/>
  <c r="AB493" i="4"/>
  <c r="AA493" i="4"/>
  <c r="Z493" i="4"/>
  <c r="AG492" i="4"/>
  <c r="AF492" i="4"/>
  <c r="AE492" i="4"/>
  <c r="AD492" i="4"/>
  <c r="AC492" i="4"/>
  <c r="AB492" i="4"/>
  <c r="AA492" i="4"/>
  <c r="Z492" i="4"/>
  <c r="AG491" i="4"/>
  <c r="AF491" i="4"/>
  <c r="AE491" i="4"/>
  <c r="AD491" i="4"/>
  <c r="AC491" i="4"/>
  <c r="AB491" i="4"/>
  <c r="AA491" i="4"/>
  <c r="Z491" i="4"/>
  <c r="AG490" i="4"/>
  <c r="AF490" i="4"/>
  <c r="AE490" i="4"/>
  <c r="AD490" i="4"/>
  <c r="AC490" i="4"/>
  <c r="AB490" i="4"/>
  <c r="AA490" i="4"/>
  <c r="Z490" i="4"/>
  <c r="AG489" i="4"/>
  <c r="AF489" i="4"/>
  <c r="AE489" i="4"/>
  <c r="AD489" i="4"/>
  <c r="AC489" i="4"/>
  <c r="AB489" i="4"/>
  <c r="AA489" i="4"/>
  <c r="Z489" i="4"/>
  <c r="AG488" i="4"/>
  <c r="AF488" i="4"/>
  <c r="AE488" i="4"/>
  <c r="AD488" i="4"/>
  <c r="AC488" i="4"/>
  <c r="AB488" i="4"/>
  <c r="AA488" i="4"/>
  <c r="Z488" i="4"/>
  <c r="AG487" i="4"/>
  <c r="AF487" i="4"/>
  <c r="AE487" i="4"/>
  <c r="AD487" i="4"/>
  <c r="AC487" i="4"/>
  <c r="AB487" i="4"/>
  <c r="AA487" i="4"/>
  <c r="Z487" i="4"/>
  <c r="AG486" i="4"/>
  <c r="AF486" i="4"/>
  <c r="AE486" i="4"/>
  <c r="AD486" i="4"/>
  <c r="AC486" i="4"/>
  <c r="AB486" i="4"/>
  <c r="AA486" i="4"/>
  <c r="Z486" i="4"/>
  <c r="AG485" i="4"/>
  <c r="AF485" i="4"/>
  <c r="AE485" i="4"/>
  <c r="AD485" i="4"/>
  <c r="AC485" i="4"/>
  <c r="AB485" i="4"/>
  <c r="AA485" i="4"/>
  <c r="Z485" i="4"/>
  <c r="AG484" i="4"/>
  <c r="AF484" i="4"/>
  <c r="AE484" i="4"/>
  <c r="AD484" i="4"/>
  <c r="AC484" i="4"/>
  <c r="AB484" i="4"/>
  <c r="AA484" i="4"/>
  <c r="Z484" i="4"/>
  <c r="AG483" i="4"/>
  <c r="AF483" i="4"/>
  <c r="AE483" i="4"/>
  <c r="AD483" i="4"/>
  <c r="AC483" i="4"/>
  <c r="AB483" i="4"/>
  <c r="AA483" i="4"/>
  <c r="Z483" i="4"/>
  <c r="AG482" i="4"/>
  <c r="AF482" i="4"/>
  <c r="AE482" i="4"/>
  <c r="AD482" i="4"/>
  <c r="AC482" i="4"/>
  <c r="AB482" i="4"/>
  <c r="AA482" i="4"/>
  <c r="Z482" i="4"/>
  <c r="AG481" i="4"/>
  <c r="AF481" i="4"/>
  <c r="AE481" i="4"/>
  <c r="AD481" i="4"/>
  <c r="AC481" i="4"/>
  <c r="AB481" i="4"/>
  <c r="AA481" i="4"/>
  <c r="Z481" i="4"/>
  <c r="AG480" i="4"/>
  <c r="AF480" i="4"/>
  <c r="AE480" i="4"/>
  <c r="AD480" i="4"/>
  <c r="AC480" i="4"/>
  <c r="AB480" i="4"/>
  <c r="AA480" i="4"/>
  <c r="Z480" i="4"/>
  <c r="AG479" i="4"/>
  <c r="AF479" i="4"/>
  <c r="AE479" i="4"/>
  <c r="AD479" i="4"/>
  <c r="AC479" i="4"/>
  <c r="AB479" i="4"/>
  <c r="AA479" i="4"/>
  <c r="Z479" i="4"/>
  <c r="AG478" i="4"/>
  <c r="AF478" i="4"/>
  <c r="AE478" i="4"/>
  <c r="AD478" i="4"/>
  <c r="AC478" i="4"/>
  <c r="AB478" i="4"/>
  <c r="AA478" i="4"/>
  <c r="Z478" i="4"/>
  <c r="AG477" i="4"/>
  <c r="AF477" i="4"/>
  <c r="AE477" i="4"/>
  <c r="AD477" i="4"/>
  <c r="AC477" i="4"/>
  <c r="AB477" i="4"/>
  <c r="AA477" i="4"/>
  <c r="Z477" i="4"/>
  <c r="AG476" i="4"/>
  <c r="AF476" i="4"/>
  <c r="AE476" i="4"/>
  <c r="AD476" i="4"/>
  <c r="AC476" i="4"/>
  <c r="AB476" i="4"/>
  <c r="AA476" i="4"/>
  <c r="Z476" i="4"/>
  <c r="AG475" i="4"/>
  <c r="AF475" i="4"/>
  <c r="AE475" i="4"/>
  <c r="AD475" i="4"/>
  <c r="AC475" i="4"/>
  <c r="AB475" i="4"/>
  <c r="AA475" i="4"/>
  <c r="Z475" i="4"/>
  <c r="AG474" i="4"/>
  <c r="AF474" i="4"/>
  <c r="AE474" i="4"/>
  <c r="AD474" i="4"/>
  <c r="AC474" i="4"/>
  <c r="AB474" i="4"/>
  <c r="AA474" i="4"/>
  <c r="Z474" i="4"/>
  <c r="AG473" i="4"/>
  <c r="AF473" i="4"/>
  <c r="AE473" i="4"/>
  <c r="AD473" i="4"/>
  <c r="AC473" i="4"/>
  <c r="AB473" i="4"/>
  <c r="AA473" i="4"/>
  <c r="Z473" i="4"/>
  <c r="AG472" i="4"/>
  <c r="AF472" i="4"/>
  <c r="AE472" i="4"/>
  <c r="AD472" i="4"/>
  <c r="AC472" i="4"/>
  <c r="AB472" i="4"/>
  <c r="AA472" i="4"/>
  <c r="Z472" i="4"/>
  <c r="AG471" i="4"/>
  <c r="AF471" i="4"/>
  <c r="AE471" i="4"/>
  <c r="AD471" i="4"/>
  <c r="AC471" i="4"/>
  <c r="AB471" i="4"/>
  <c r="AA471" i="4"/>
  <c r="Z471" i="4"/>
  <c r="AG470" i="4"/>
  <c r="AF470" i="4"/>
  <c r="AE470" i="4"/>
  <c r="AD470" i="4"/>
  <c r="AC470" i="4"/>
  <c r="AB470" i="4"/>
  <c r="AA470" i="4"/>
  <c r="Z470" i="4"/>
  <c r="AG469" i="4"/>
  <c r="AF469" i="4"/>
  <c r="AE469" i="4"/>
  <c r="AD469" i="4"/>
  <c r="AC469" i="4"/>
  <c r="AB469" i="4"/>
  <c r="AA469" i="4"/>
  <c r="Z469" i="4"/>
  <c r="AG468" i="4"/>
  <c r="AF468" i="4"/>
  <c r="AE468" i="4"/>
  <c r="AD468" i="4"/>
  <c r="AC468" i="4"/>
  <c r="AB468" i="4"/>
  <c r="AA468" i="4"/>
  <c r="Z468" i="4"/>
  <c r="AG467" i="4"/>
  <c r="AF467" i="4"/>
  <c r="AE467" i="4"/>
  <c r="AD467" i="4"/>
  <c r="AC467" i="4"/>
  <c r="AB467" i="4"/>
  <c r="AA467" i="4"/>
  <c r="Z467" i="4"/>
  <c r="AG466" i="4"/>
  <c r="AF466" i="4"/>
  <c r="AE466" i="4"/>
  <c r="AD466" i="4"/>
  <c r="AC466" i="4"/>
  <c r="AB466" i="4"/>
  <c r="AA466" i="4"/>
  <c r="Z466" i="4"/>
  <c r="AG465" i="4"/>
  <c r="AF465" i="4"/>
  <c r="AE465" i="4"/>
  <c r="AD465" i="4"/>
  <c r="AC465" i="4"/>
  <c r="AB465" i="4"/>
  <c r="AA465" i="4"/>
  <c r="Z465" i="4"/>
  <c r="AG464" i="4"/>
  <c r="AF464" i="4"/>
  <c r="AE464" i="4"/>
  <c r="AD464" i="4"/>
  <c r="AC464" i="4"/>
  <c r="AB464" i="4"/>
  <c r="AA464" i="4"/>
  <c r="Z464" i="4"/>
  <c r="AG463" i="4"/>
  <c r="AF463" i="4"/>
  <c r="AE463" i="4"/>
  <c r="AD463" i="4"/>
  <c r="AC463" i="4"/>
  <c r="AB463" i="4"/>
  <c r="AA463" i="4"/>
  <c r="Z463" i="4"/>
  <c r="AG462" i="4"/>
  <c r="AF462" i="4"/>
  <c r="AE462" i="4"/>
  <c r="AD462" i="4"/>
  <c r="AC462" i="4"/>
  <c r="AB462" i="4"/>
  <c r="AA462" i="4"/>
  <c r="Z462" i="4"/>
  <c r="AG461" i="4"/>
  <c r="AF461" i="4"/>
  <c r="AE461" i="4"/>
  <c r="AD461" i="4"/>
  <c r="AC461" i="4"/>
  <c r="AB461" i="4"/>
  <c r="AA461" i="4"/>
  <c r="Z461" i="4"/>
  <c r="AG460" i="4"/>
  <c r="AF460" i="4"/>
  <c r="AE460" i="4"/>
  <c r="AD460" i="4"/>
  <c r="AC460" i="4"/>
  <c r="AB460" i="4"/>
  <c r="AA460" i="4"/>
  <c r="Z460" i="4"/>
  <c r="AG459" i="4"/>
  <c r="AF459" i="4"/>
  <c r="AE459" i="4"/>
  <c r="AD459" i="4"/>
  <c r="AC459" i="4"/>
  <c r="AB459" i="4"/>
  <c r="AA459" i="4"/>
  <c r="Z459" i="4"/>
  <c r="AG458" i="4"/>
  <c r="AF458" i="4"/>
  <c r="AE458" i="4"/>
  <c r="AD458" i="4"/>
  <c r="AC458" i="4"/>
  <c r="AB458" i="4"/>
  <c r="AA458" i="4"/>
  <c r="Z458" i="4"/>
  <c r="AG457" i="4"/>
  <c r="AF457" i="4"/>
  <c r="AE457" i="4"/>
  <c r="AD457" i="4"/>
  <c r="AC457" i="4"/>
  <c r="AB457" i="4"/>
  <c r="AA457" i="4"/>
  <c r="Z457" i="4"/>
  <c r="AG456" i="4"/>
  <c r="AF456" i="4"/>
  <c r="AE456" i="4"/>
  <c r="AD456" i="4"/>
  <c r="AC456" i="4"/>
  <c r="AB456" i="4"/>
  <c r="AA456" i="4"/>
  <c r="Z456" i="4"/>
  <c r="AG455" i="4"/>
  <c r="AF455" i="4"/>
  <c r="AE455" i="4"/>
  <c r="AD455" i="4"/>
  <c r="AC455" i="4"/>
  <c r="AB455" i="4"/>
  <c r="AA455" i="4"/>
  <c r="Z455" i="4"/>
  <c r="AG454" i="4"/>
  <c r="AF454" i="4"/>
  <c r="AE454" i="4"/>
  <c r="AD454" i="4"/>
  <c r="AC454" i="4"/>
  <c r="AB454" i="4"/>
  <c r="AA454" i="4"/>
  <c r="Z454" i="4"/>
  <c r="AG453" i="4"/>
  <c r="AF453" i="4"/>
  <c r="AE453" i="4"/>
  <c r="AD453" i="4"/>
  <c r="AC453" i="4"/>
  <c r="AB453" i="4"/>
  <c r="AA453" i="4"/>
  <c r="Z453" i="4"/>
  <c r="AG452" i="4"/>
  <c r="AF452" i="4"/>
  <c r="AE452" i="4"/>
  <c r="AD452" i="4"/>
  <c r="AC452" i="4"/>
  <c r="AB452" i="4"/>
  <c r="AA452" i="4"/>
  <c r="Z452" i="4"/>
  <c r="AG451" i="4"/>
  <c r="AF451" i="4"/>
  <c r="AE451" i="4"/>
  <c r="AD451" i="4"/>
  <c r="AC451" i="4"/>
  <c r="AB451" i="4"/>
  <c r="AA451" i="4"/>
  <c r="Z451" i="4"/>
  <c r="AG450" i="4"/>
  <c r="AF450" i="4"/>
  <c r="AE450" i="4"/>
  <c r="AD450" i="4"/>
  <c r="AC450" i="4"/>
  <c r="AB450" i="4"/>
  <c r="AA450" i="4"/>
  <c r="Z450" i="4"/>
  <c r="AG449" i="4"/>
  <c r="AF449" i="4"/>
  <c r="AE449" i="4"/>
  <c r="AD449" i="4"/>
  <c r="AC449" i="4"/>
  <c r="AB449" i="4"/>
  <c r="AA449" i="4"/>
  <c r="Z449" i="4"/>
  <c r="AG448" i="4"/>
  <c r="AF448" i="4"/>
  <c r="AE448" i="4"/>
  <c r="AD448" i="4"/>
  <c r="AC448" i="4"/>
  <c r="AB448" i="4"/>
  <c r="AA448" i="4"/>
  <c r="Z448" i="4"/>
  <c r="AG447" i="4"/>
  <c r="AF447" i="4"/>
  <c r="AE447" i="4"/>
  <c r="AD447" i="4"/>
  <c r="AC447" i="4"/>
  <c r="AB447" i="4"/>
  <c r="AA447" i="4"/>
  <c r="Z447" i="4"/>
  <c r="AG446" i="4"/>
  <c r="AF446" i="4"/>
  <c r="AE446" i="4"/>
  <c r="AD446" i="4"/>
  <c r="AC446" i="4"/>
  <c r="AB446" i="4"/>
  <c r="AA446" i="4"/>
  <c r="Z446" i="4"/>
  <c r="AG445" i="4"/>
  <c r="AF445" i="4"/>
  <c r="AE445" i="4"/>
  <c r="AD445" i="4"/>
  <c r="AC445" i="4"/>
  <c r="AB445" i="4"/>
  <c r="AA445" i="4"/>
  <c r="Z445" i="4"/>
  <c r="AG444" i="4"/>
  <c r="AF444" i="4"/>
  <c r="AE444" i="4"/>
  <c r="AD444" i="4"/>
  <c r="AC444" i="4"/>
  <c r="AB444" i="4"/>
  <c r="AA444" i="4"/>
  <c r="Z444" i="4"/>
  <c r="AG443" i="4"/>
  <c r="AF443" i="4"/>
  <c r="AE443" i="4"/>
  <c r="AD443" i="4"/>
  <c r="AC443" i="4"/>
  <c r="AB443" i="4"/>
  <c r="AA443" i="4"/>
  <c r="Z443" i="4"/>
  <c r="AG442" i="4"/>
  <c r="AF442" i="4"/>
  <c r="AE442" i="4"/>
  <c r="AD442" i="4"/>
  <c r="AC442" i="4"/>
  <c r="AB442" i="4"/>
  <c r="AA442" i="4"/>
  <c r="Z442" i="4"/>
  <c r="AG441" i="4"/>
  <c r="AF441" i="4"/>
  <c r="AE441" i="4"/>
  <c r="AD441" i="4"/>
  <c r="AC441" i="4"/>
  <c r="AB441" i="4"/>
  <c r="AA441" i="4"/>
  <c r="Z441" i="4"/>
  <c r="AG440" i="4"/>
  <c r="AF440" i="4"/>
  <c r="AE440" i="4"/>
  <c r="AD440" i="4"/>
  <c r="AC440" i="4"/>
  <c r="AB440" i="4"/>
  <c r="AA440" i="4"/>
  <c r="Z440" i="4"/>
  <c r="AG439" i="4"/>
  <c r="AF439" i="4"/>
  <c r="AE439" i="4"/>
  <c r="AD439" i="4"/>
  <c r="AC439" i="4"/>
  <c r="AB439" i="4"/>
  <c r="AA439" i="4"/>
  <c r="Z439" i="4"/>
  <c r="AG438" i="4"/>
  <c r="AF438" i="4"/>
  <c r="AE438" i="4"/>
  <c r="AD438" i="4"/>
  <c r="AC438" i="4"/>
  <c r="AB438" i="4"/>
  <c r="AA438" i="4"/>
  <c r="Z438" i="4"/>
  <c r="AG437" i="4"/>
  <c r="AF437" i="4"/>
  <c r="AE437" i="4"/>
  <c r="AD437" i="4"/>
  <c r="AC437" i="4"/>
  <c r="AB437" i="4"/>
  <c r="AA437" i="4"/>
  <c r="Z437" i="4"/>
  <c r="AG436" i="4"/>
  <c r="AF436" i="4"/>
  <c r="AE436" i="4"/>
  <c r="AD436" i="4"/>
  <c r="AC436" i="4"/>
  <c r="AB436" i="4"/>
  <c r="AA436" i="4"/>
  <c r="Z436" i="4"/>
  <c r="AG435" i="4"/>
  <c r="AF435" i="4"/>
  <c r="AE435" i="4"/>
  <c r="AD435" i="4"/>
  <c r="AC435" i="4"/>
  <c r="AB435" i="4"/>
  <c r="AA435" i="4"/>
  <c r="Z435" i="4"/>
  <c r="AG434" i="4"/>
  <c r="AF434" i="4"/>
  <c r="AE434" i="4"/>
  <c r="AD434" i="4"/>
  <c r="AC434" i="4"/>
  <c r="AB434" i="4"/>
  <c r="AA434" i="4"/>
  <c r="Z434" i="4"/>
  <c r="AG433" i="4"/>
  <c r="AF433" i="4"/>
  <c r="AE433" i="4"/>
  <c r="AD433" i="4"/>
  <c r="AC433" i="4"/>
  <c r="AB433" i="4"/>
  <c r="AA433" i="4"/>
  <c r="Z433" i="4"/>
  <c r="AG432" i="4"/>
  <c r="AF432" i="4"/>
  <c r="AE432" i="4"/>
  <c r="AD432" i="4"/>
  <c r="AC432" i="4"/>
  <c r="AB432" i="4"/>
  <c r="AA432" i="4"/>
  <c r="Z432" i="4"/>
  <c r="AG431" i="4"/>
  <c r="AF431" i="4"/>
  <c r="AE431" i="4"/>
  <c r="AD431" i="4"/>
  <c r="AC431" i="4"/>
  <c r="AB431" i="4"/>
  <c r="AA431" i="4"/>
  <c r="Z431" i="4"/>
  <c r="AG430" i="4"/>
  <c r="AF430" i="4"/>
  <c r="AE430" i="4"/>
  <c r="AD430" i="4"/>
  <c r="AC430" i="4"/>
  <c r="AB430" i="4"/>
  <c r="AA430" i="4"/>
  <c r="Z430" i="4"/>
  <c r="AG429" i="4"/>
  <c r="AF429" i="4"/>
  <c r="AE429" i="4"/>
  <c r="AD429" i="4"/>
  <c r="AC429" i="4"/>
  <c r="AB429" i="4"/>
  <c r="AA429" i="4"/>
  <c r="Z429" i="4"/>
  <c r="AG428" i="4"/>
  <c r="AF428" i="4"/>
  <c r="AE428" i="4"/>
  <c r="AD428" i="4"/>
  <c r="AC428" i="4"/>
  <c r="AB428" i="4"/>
  <c r="AA428" i="4"/>
  <c r="Z428" i="4"/>
  <c r="AG427" i="4"/>
  <c r="AF427" i="4"/>
  <c r="AE427" i="4"/>
  <c r="AD427" i="4"/>
  <c r="AC427" i="4"/>
  <c r="AB427" i="4"/>
  <c r="AA427" i="4"/>
  <c r="Z427" i="4"/>
  <c r="AG426" i="4"/>
  <c r="AF426" i="4"/>
  <c r="AE426" i="4"/>
  <c r="AD426" i="4"/>
  <c r="AC426" i="4"/>
  <c r="AB426" i="4"/>
  <c r="AA426" i="4"/>
  <c r="Z426" i="4"/>
  <c r="AG425" i="4"/>
  <c r="AF425" i="4"/>
  <c r="AE425" i="4"/>
  <c r="AD425" i="4"/>
  <c r="AC425" i="4"/>
  <c r="AB425" i="4"/>
  <c r="AA425" i="4"/>
  <c r="Z425" i="4"/>
  <c r="AG424" i="4"/>
  <c r="AF424" i="4"/>
  <c r="AE424" i="4"/>
  <c r="AD424" i="4"/>
  <c r="AC424" i="4"/>
  <c r="AB424" i="4"/>
  <c r="AA424" i="4"/>
  <c r="Z424" i="4"/>
  <c r="AG423" i="4"/>
  <c r="AF423" i="4"/>
  <c r="AE423" i="4"/>
  <c r="AD423" i="4"/>
  <c r="AC423" i="4"/>
  <c r="AB423" i="4"/>
  <c r="AA423" i="4"/>
  <c r="Z423" i="4"/>
  <c r="AG422" i="4"/>
  <c r="AF422" i="4"/>
  <c r="AE422" i="4"/>
  <c r="AD422" i="4"/>
  <c r="AC422" i="4"/>
  <c r="AB422" i="4"/>
  <c r="AA422" i="4"/>
  <c r="Z422" i="4"/>
  <c r="AG421" i="4"/>
  <c r="AF421" i="4"/>
  <c r="AE421" i="4"/>
  <c r="AD421" i="4"/>
  <c r="AC421" i="4"/>
  <c r="AB421" i="4"/>
  <c r="AA421" i="4"/>
  <c r="Z421" i="4"/>
  <c r="AG420" i="4"/>
  <c r="AF420" i="4"/>
  <c r="AE420" i="4"/>
  <c r="AD420" i="4"/>
  <c r="AC420" i="4"/>
  <c r="AB420" i="4"/>
  <c r="AA420" i="4"/>
  <c r="Z420" i="4"/>
  <c r="AG419" i="4"/>
  <c r="AF419" i="4"/>
  <c r="AE419" i="4"/>
  <c r="AD419" i="4"/>
  <c r="AC419" i="4"/>
  <c r="AB419" i="4"/>
  <c r="AA419" i="4"/>
  <c r="Z419" i="4"/>
  <c r="AG418" i="4"/>
  <c r="AF418" i="4"/>
  <c r="AE418" i="4"/>
  <c r="AD418" i="4"/>
  <c r="AC418" i="4"/>
  <c r="AB418" i="4"/>
  <c r="AA418" i="4"/>
  <c r="Z418" i="4"/>
  <c r="AG417" i="4"/>
  <c r="AF417" i="4"/>
  <c r="AE417" i="4"/>
  <c r="AD417" i="4"/>
  <c r="AC417" i="4"/>
  <c r="AB417" i="4"/>
  <c r="AA417" i="4"/>
  <c r="Z417" i="4"/>
  <c r="AG416" i="4"/>
  <c r="AF416" i="4"/>
  <c r="AE416" i="4"/>
  <c r="AD416" i="4"/>
  <c r="AC416" i="4"/>
  <c r="AB416" i="4"/>
  <c r="AA416" i="4"/>
  <c r="Z416" i="4"/>
  <c r="AG415" i="4"/>
  <c r="AF415" i="4"/>
  <c r="AE415" i="4"/>
  <c r="AD415" i="4"/>
  <c r="AC415" i="4"/>
  <c r="AB415" i="4"/>
  <c r="AA415" i="4"/>
  <c r="Z415" i="4"/>
  <c r="AG414" i="4"/>
  <c r="AF414" i="4"/>
  <c r="AE414" i="4"/>
  <c r="AD414" i="4"/>
  <c r="AC414" i="4"/>
  <c r="AB414" i="4"/>
  <c r="AA414" i="4"/>
  <c r="Z414" i="4"/>
  <c r="AG413" i="4"/>
  <c r="AF413" i="4"/>
  <c r="AE413" i="4"/>
  <c r="AD413" i="4"/>
  <c r="AC413" i="4"/>
  <c r="AB413" i="4"/>
  <c r="AA413" i="4"/>
  <c r="Z413" i="4"/>
  <c r="AG412" i="4"/>
  <c r="AF412" i="4"/>
  <c r="AE412" i="4"/>
  <c r="AD412" i="4"/>
  <c r="AC412" i="4"/>
  <c r="AB412" i="4"/>
  <c r="AA412" i="4"/>
  <c r="Z412" i="4"/>
  <c r="AG411" i="4"/>
  <c r="AF411" i="4"/>
  <c r="AE411" i="4"/>
  <c r="AD411" i="4"/>
  <c r="AC411" i="4"/>
  <c r="AB411" i="4"/>
  <c r="AA411" i="4"/>
  <c r="Z411" i="4"/>
  <c r="AG410" i="4"/>
  <c r="AF410" i="4"/>
  <c r="AE410" i="4"/>
  <c r="AD410" i="4"/>
  <c r="AC410" i="4"/>
  <c r="AB410" i="4"/>
  <c r="AA410" i="4"/>
  <c r="Z410" i="4"/>
  <c r="AG409" i="4"/>
  <c r="AF409" i="4"/>
  <c r="AE409" i="4"/>
  <c r="AD409" i="4"/>
  <c r="AC409" i="4"/>
  <c r="AB409" i="4"/>
  <c r="AA409" i="4"/>
  <c r="Z409" i="4"/>
  <c r="AG408" i="4"/>
  <c r="AF408" i="4"/>
  <c r="AE408" i="4"/>
  <c r="AD408" i="4"/>
  <c r="AC408" i="4"/>
  <c r="AB408" i="4"/>
  <c r="AA408" i="4"/>
  <c r="Z408" i="4"/>
  <c r="AG407" i="4"/>
  <c r="AF407" i="4"/>
  <c r="AE407" i="4"/>
  <c r="AD407" i="4"/>
  <c r="AC407" i="4"/>
  <c r="AB407" i="4"/>
  <c r="AA407" i="4"/>
  <c r="Z407" i="4"/>
  <c r="AG406" i="4"/>
  <c r="AF406" i="4"/>
  <c r="AE406" i="4"/>
  <c r="AD406" i="4"/>
  <c r="AC406" i="4"/>
  <c r="AB406" i="4"/>
  <c r="AA406" i="4"/>
  <c r="Z406" i="4"/>
  <c r="AG405" i="4"/>
  <c r="AF405" i="4"/>
  <c r="AE405" i="4"/>
  <c r="AD405" i="4"/>
  <c r="AC405" i="4"/>
  <c r="AB405" i="4"/>
  <c r="AA405" i="4"/>
  <c r="Z405" i="4"/>
  <c r="AG404" i="4"/>
  <c r="AF404" i="4"/>
  <c r="AE404" i="4"/>
  <c r="AD404" i="4"/>
  <c r="AC404" i="4"/>
  <c r="AB404" i="4"/>
  <c r="AA404" i="4"/>
  <c r="Z404" i="4"/>
  <c r="AG403" i="4"/>
  <c r="AF403" i="4"/>
  <c r="AE403" i="4"/>
  <c r="AD403" i="4"/>
  <c r="AC403" i="4"/>
  <c r="AB403" i="4"/>
  <c r="AA403" i="4"/>
  <c r="Z403" i="4"/>
  <c r="AG402" i="4"/>
  <c r="AF402" i="4"/>
  <c r="AE402" i="4"/>
  <c r="AD402" i="4"/>
  <c r="AC402" i="4"/>
  <c r="AB402" i="4"/>
  <c r="AA402" i="4"/>
  <c r="Z402" i="4"/>
  <c r="AG401" i="4"/>
  <c r="AF401" i="4"/>
  <c r="AE401" i="4"/>
  <c r="AD401" i="4"/>
  <c r="AC401" i="4"/>
  <c r="AB401" i="4"/>
  <c r="AA401" i="4"/>
  <c r="Z401" i="4"/>
  <c r="AG400" i="4"/>
  <c r="AF400" i="4"/>
  <c r="AE400" i="4"/>
  <c r="AD400" i="4"/>
  <c r="AC400" i="4"/>
  <c r="AB400" i="4"/>
  <c r="AA400" i="4"/>
  <c r="Z400" i="4"/>
  <c r="AG399" i="4"/>
  <c r="AF399" i="4"/>
  <c r="AE399" i="4"/>
  <c r="AD399" i="4"/>
  <c r="AC399" i="4"/>
  <c r="AB399" i="4"/>
  <c r="AA399" i="4"/>
  <c r="Z399" i="4"/>
  <c r="AG398" i="4"/>
  <c r="AF398" i="4"/>
  <c r="AE398" i="4"/>
  <c r="AD398" i="4"/>
  <c r="AC398" i="4"/>
  <c r="AB398" i="4"/>
  <c r="AA398" i="4"/>
  <c r="Z398" i="4"/>
  <c r="AG397" i="4"/>
  <c r="AF397" i="4"/>
  <c r="AE397" i="4"/>
  <c r="AD397" i="4"/>
  <c r="AC397" i="4"/>
  <c r="AB397" i="4"/>
  <c r="AA397" i="4"/>
  <c r="Z397" i="4"/>
  <c r="AG396" i="4"/>
  <c r="AF396" i="4"/>
  <c r="AE396" i="4"/>
  <c r="AD396" i="4"/>
  <c r="AC396" i="4"/>
  <c r="AB396" i="4"/>
  <c r="AA396" i="4"/>
  <c r="Z396" i="4"/>
  <c r="AG395" i="4"/>
  <c r="AF395" i="4"/>
  <c r="AE395" i="4"/>
  <c r="AD395" i="4"/>
  <c r="AC395" i="4"/>
  <c r="AB395" i="4"/>
  <c r="AA395" i="4"/>
  <c r="Z395" i="4"/>
  <c r="AG394" i="4"/>
  <c r="AF394" i="4"/>
  <c r="AE394" i="4"/>
  <c r="AD394" i="4"/>
  <c r="AC394" i="4"/>
  <c r="AB394" i="4"/>
  <c r="AA394" i="4"/>
  <c r="Z394" i="4"/>
  <c r="AG393" i="4"/>
  <c r="AF393" i="4"/>
  <c r="AE393" i="4"/>
  <c r="AD393" i="4"/>
  <c r="AC393" i="4"/>
  <c r="AB393" i="4"/>
  <c r="AA393" i="4"/>
  <c r="Z393" i="4"/>
  <c r="AG392" i="4"/>
  <c r="AF392" i="4"/>
  <c r="AE392" i="4"/>
  <c r="AD392" i="4"/>
  <c r="AC392" i="4"/>
  <c r="AB392" i="4"/>
  <c r="AA392" i="4"/>
  <c r="Z392" i="4"/>
  <c r="AG391" i="4"/>
  <c r="AF391" i="4"/>
  <c r="AE391" i="4"/>
  <c r="AD391" i="4"/>
  <c r="AC391" i="4"/>
  <c r="AB391" i="4"/>
  <c r="AA391" i="4"/>
  <c r="Z391" i="4"/>
  <c r="AG390" i="4"/>
  <c r="AF390" i="4"/>
  <c r="AE390" i="4"/>
  <c r="AD390" i="4"/>
  <c r="AC390" i="4"/>
  <c r="AB390" i="4"/>
  <c r="AA390" i="4"/>
  <c r="Z390" i="4"/>
  <c r="AG389" i="4"/>
  <c r="AF389" i="4"/>
  <c r="AE389" i="4"/>
  <c r="AD389" i="4"/>
  <c r="AC389" i="4"/>
  <c r="AB389" i="4"/>
  <c r="AA389" i="4"/>
  <c r="Z389" i="4"/>
  <c r="AG388" i="4"/>
  <c r="AF388" i="4"/>
  <c r="AE388" i="4"/>
  <c r="AD388" i="4"/>
  <c r="AC388" i="4"/>
  <c r="AB388" i="4"/>
  <c r="AA388" i="4"/>
  <c r="Z388" i="4"/>
  <c r="AG387" i="4"/>
  <c r="AF387" i="4"/>
  <c r="AE387" i="4"/>
  <c r="AD387" i="4"/>
  <c r="AC387" i="4"/>
  <c r="AB387" i="4"/>
  <c r="AA387" i="4"/>
  <c r="Z387" i="4"/>
  <c r="AG386" i="4"/>
  <c r="AF386" i="4"/>
  <c r="AE386" i="4"/>
  <c r="AD386" i="4"/>
  <c r="AC386" i="4"/>
  <c r="AB386" i="4"/>
  <c r="AA386" i="4"/>
  <c r="Z386" i="4"/>
  <c r="AG385" i="4"/>
  <c r="AF385" i="4"/>
  <c r="AE385" i="4"/>
  <c r="AD385" i="4"/>
  <c r="AC385" i="4"/>
  <c r="AB385" i="4"/>
  <c r="AA385" i="4"/>
  <c r="Z385" i="4"/>
  <c r="AG384" i="4"/>
  <c r="AF384" i="4"/>
  <c r="AE384" i="4"/>
  <c r="AD384" i="4"/>
  <c r="AC384" i="4"/>
  <c r="AB384" i="4"/>
  <c r="AA384" i="4"/>
  <c r="Z384" i="4"/>
  <c r="AG383" i="4"/>
  <c r="AF383" i="4"/>
  <c r="AE383" i="4"/>
  <c r="AD383" i="4"/>
  <c r="AC383" i="4"/>
  <c r="AB383" i="4"/>
  <c r="AA383" i="4"/>
  <c r="Z383" i="4"/>
  <c r="AG382" i="4"/>
  <c r="AF382" i="4"/>
  <c r="AE382" i="4"/>
  <c r="AD382" i="4"/>
  <c r="AC382" i="4"/>
  <c r="AB382" i="4"/>
  <c r="AA382" i="4"/>
  <c r="Z382" i="4"/>
  <c r="AG381" i="4"/>
  <c r="AF381" i="4"/>
  <c r="AE381" i="4"/>
  <c r="AD381" i="4"/>
  <c r="AC381" i="4"/>
  <c r="AB381" i="4"/>
  <c r="AA381" i="4"/>
  <c r="Z381" i="4"/>
  <c r="AG380" i="4"/>
  <c r="AF380" i="4"/>
  <c r="AE380" i="4"/>
  <c r="AD380" i="4"/>
  <c r="AC380" i="4"/>
  <c r="AB380" i="4"/>
  <c r="AA380" i="4"/>
  <c r="Z380" i="4"/>
  <c r="AG379" i="4"/>
  <c r="AF379" i="4"/>
  <c r="AE379" i="4"/>
  <c r="AD379" i="4"/>
  <c r="AC379" i="4"/>
  <c r="AB379" i="4"/>
  <c r="AA379" i="4"/>
  <c r="Z379" i="4"/>
  <c r="AG378" i="4"/>
  <c r="AF378" i="4"/>
  <c r="AE378" i="4"/>
  <c r="AD378" i="4"/>
  <c r="AC378" i="4"/>
  <c r="AB378" i="4"/>
  <c r="AA378" i="4"/>
  <c r="Z378" i="4"/>
  <c r="AG377" i="4"/>
  <c r="AF377" i="4"/>
  <c r="AE377" i="4"/>
  <c r="AD377" i="4"/>
  <c r="AC377" i="4"/>
  <c r="AB377" i="4"/>
  <c r="AA377" i="4"/>
  <c r="Z377" i="4"/>
  <c r="AG376" i="4"/>
  <c r="AF376" i="4"/>
  <c r="AE376" i="4"/>
  <c r="AD376" i="4"/>
  <c r="AC376" i="4"/>
  <c r="AB376" i="4"/>
  <c r="AA376" i="4"/>
  <c r="Z376" i="4"/>
  <c r="AG375" i="4"/>
  <c r="AF375" i="4"/>
  <c r="AE375" i="4"/>
  <c r="AD375" i="4"/>
  <c r="AC375" i="4"/>
  <c r="AB375" i="4"/>
  <c r="AA375" i="4"/>
  <c r="Z375" i="4"/>
  <c r="AG374" i="4"/>
  <c r="AF374" i="4"/>
  <c r="AE374" i="4"/>
  <c r="AD374" i="4"/>
  <c r="AC374" i="4"/>
  <c r="AB374" i="4"/>
  <c r="AA374" i="4"/>
  <c r="Z374" i="4"/>
  <c r="AG373" i="4"/>
  <c r="AF373" i="4"/>
  <c r="AE373" i="4"/>
  <c r="AD373" i="4"/>
  <c r="AC373" i="4"/>
  <c r="AB373" i="4"/>
  <c r="AA373" i="4"/>
  <c r="Z373" i="4"/>
  <c r="AG372" i="4"/>
  <c r="AF372" i="4"/>
  <c r="AE372" i="4"/>
  <c r="AD372" i="4"/>
  <c r="AC372" i="4"/>
  <c r="AB372" i="4"/>
  <c r="AA372" i="4"/>
  <c r="Z372" i="4"/>
  <c r="AG371" i="4"/>
  <c r="AF371" i="4"/>
  <c r="AE371" i="4"/>
  <c r="AD371" i="4"/>
  <c r="AC371" i="4"/>
  <c r="AB371" i="4"/>
  <c r="AA371" i="4"/>
  <c r="Z371" i="4"/>
  <c r="AG370" i="4"/>
  <c r="AF370" i="4"/>
  <c r="AE370" i="4"/>
  <c r="AD370" i="4"/>
  <c r="AC370" i="4"/>
  <c r="AB370" i="4"/>
  <c r="AA370" i="4"/>
  <c r="Z370" i="4"/>
  <c r="AG369" i="4"/>
  <c r="AF369" i="4"/>
  <c r="AE369" i="4"/>
  <c r="AD369" i="4"/>
  <c r="AC369" i="4"/>
  <c r="AB369" i="4"/>
  <c r="AA369" i="4"/>
  <c r="Z369" i="4"/>
  <c r="AG368" i="4"/>
  <c r="AF368" i="4"/>
  <c r="AE368" i="4"/>
  <c r="AD368" i="4"/>
  <c r="AC368" i="4"/>
  <c r="AB368" i="4"/>
  <c r="AA368" i="4"/>
  <c r="Z368" i="4"/>
  <c r="AG367" i="4"/>
  <c r="AF367" i="4"/>
  <c r="AE367" i="4"/>
  <c r="AD367" i="4"/>
  <c r="AC367" i="4"/>
  <c r="AB367" i="4"/>
  <c r="AA367" i="4"/>
  <c r="Z367" i="4"/>
  <c r="AG366" i="4"/>
  <c r="AF366" i="4"/>
  <c r="AE366" i="4"/>
  <c r="AD366" i="4"/>
  <c r="AC366" i="4"/>
  <c r="AB366" i="4"/>
  <c r="AA366" i="4"/>
  <c r="Z366" i="4"/>
  <c r="AG365" i="4"/>
  <c r="AF365" i="4"/>
  <c r="AE365" i="4"/>
  <c r="AD365" i="4"/>
  <c r="AC365" i="4"/>
  <c r="AB365" i="4"/>
  <c r="AA365" i="4"/>
  <c r="Z365" i="4"/>
  <c r="AG364" i="4"/>
  <c r="AF364" i="4"/>
  <c r="AE364" i="4"/>
  <c r="AD364" i="4"/>
  <c r="AC364" i="4"/>
  <c r="AB364" i="4"/>
  <c r="AA364" i="4"/>
  <c r="Z364" i="4"/>
  <c r="AG363" i="4"/>
  <c r="AF363" i="4"/>
  <c r="AE363" i="4"/>
  <c r="AD363" i="4"/>
  <c r="AC363" i="4"/>
  <c r="AB363" i="4"/>
  <c r="AA363" i="4"/>
  <c r="Z363" i="4"/>
  <c r="AG362" i="4"/>
  <c r="AF362" i="4"/>
  <c r="AE362" i="4"/>
  <c r="AD362" i="4"/>
  <c r="AC362" i="4"/>
  <c r="AB362" i="4"/>
  <c r="AA362" i="4"/>
  <c r="Z362" i="4"/>
  <c r="AG361" i="4"/>
  <c r="AF361" i="4"/>
  <c r="AE361" i="4"/>
  <c r="AD361" i="4"/>
  <c r="AC361" i="4"/>
  <c r="AB361" i="4"/>
  <c r="AA361" i="4"/>
  <c r="Z361" i="4"/>
  <c r="AG360" i="4"/>
  <c r="AF360" i="4"/>
  <c r="AE360" i="4"/>
  <c r="AD360" i="4"/>
  <c r="AC360" i="4"/>
  <c r="AB360" i="4"/>
  <c r="AA360" i="4"/>
  <c r="Z360" i="4"/>
  <c r="AG359" i="4"/>
  <c r="AF359" i="4"/>
  <c r="AE359" i="4"/>
  <c r="AD359" i="4"/>
  <c r="AC359" i="4"/>
  <c r="AB359" i="4"/>
  <c r="AA359" i="4"/>
  <c r="Z359" i="4"/>
  <c r="AG358" i="4"/>
  <c r="AF358" i="4"/>
  <c r="AE358" i="4"/>
  <c r="AD358" i="4"/>
  <c r="AC358" i="4"/>
  <c r="AB358" i="4"/>
  <c r="AA358" i="4"/>
  <c r="Z358" i="4"/>
  <c r="AG357" i="4"/>
  <c r="AF357" i="4"/>
  <c r="AE357" i="4"/>
  <c r="AD357" i="4"/>
  <c r="AC357" i="4"/>
  <c r="AB357" i="4"/>
  <c r="AA357" i="4"/>
  <c r="Z357" i="4"/>
  <c r="AG356" i="4"/>
  <c r="AF356" i="4"/>
  <c r="AE356" i="4"/>
  <c r="AD356" i="4"/>
  <c r="AC356" i="4"/>
  <c r="AB356" i="4"/>
  <c r="AA356" i="4"/>
  <c r="Z356" i="4"/>
  <c r="AG355" i="4"/>
  <c r="AF355" i="4"/>
  <c r="AE355" i="4"/>
  <c r="AD355" i="4"/>
  <c r="AC355" i="4"/>
  <c r="AB355" i="4"/>
  <c r="AA355" i="4"/>
  <c r="Z355" i="4"/>
  <c r="AG354" i="4"/>
  <c r="AF354" i="4"/>
  <c r="AE354" i="4"/>
  <c r="AD354" i="4"/>
  <c r="AC354" i="4"/>
  <c r="AB354" i="4"/>
  <c r="AA354" i="4"/>
  <c r="Z354" i="4"/>
  <c r="AG353" i="4"/>
  <c r="AF353" i="4"/>
  <c r="AE353" i="4"/>
  <c r="AD353" i="4"/>
  <c r="AC353" i="4"/>
  <c r="AB353" i="4"/>
  <c r="AA353" i="4"/>
  <c r="Z353" i="4"/>
  <c r="AG352" i="4"/>
  <c r="AF352" i="4"/>
  <c r="AE352" i="4"/>
  <c r="AD352" i="4"/>
  <c r="AC352" i="4"/>
  <c r="AB352" i="4"/>
  <c r="AA352" i="4"/>
  <c r="Z352" i="4"/>
  <c r="AG351" i="4"/>
  <c r="AF351" i="4"/>
  <c r="AE351" i="4"/>
  <c r="AD351" i="4"/>
  <c r="AC351" i="4"/>
  <c r="AB351" i="4"/>
  <c r="AA351" i="4"/>
  <c r="Z351" i="4"/>
  <c r="AG350" i="4"/>
  <c r="AF350" i="4"/>
  <c r="AE350" i="4"/>
  <c r="AD350" i="4"/>
  <c r="AC350" i="4"/>
  <c r="AB350" i="4"/>
  <c r="AA350" i="4"/>
  <c r="Z350" i="4"/>
  <c r="AG349" i="4"/>
  <c r="AF349" i="4"/>
  <c r="AE349" i="4"/>
  <c r="AD349" i="4"/>
  <c r="AC349" i="4"/>
  <c r="AB349" i="4"/>
  <c r="AA349" i="4"/>
  <c r="Z349" i="4"/>
  <c r="AG348" i="4"/>
  <c r="AF348" i="4"/>
  <c r="AE348" i="4"/>
  <c r="AD348" i="4"/>
  <c r="AC348" i="4"/>
  <c r="AB348" i="4"/>
  <c r="AA348" i="4"/>
  <c r="Z348" i="4"/>
  <c r="AG347" i="4"/>
  <c r="AF347" i="4"/>
  <c r="AE347" i="4"/>
  <c r="AD347" i="4"/>
  <c r="AC347" i="4"/>
  <c r="AB347" i="4"/>
  <c r="AA347" i="4"/>
  <c r="Z347" i="4"/>
  <c r="AG346" i="4"/>
  <c r="AF346" i="4"/>
  <c r="AE346" i="4"/>
  <c r="AD346" i="4"/>
  <c r="AC346" i="4"/>
  <c r="AB346" i="4"/>
  <c r="AA346" i="4"/>
  <c r="Z346" i="4"/>
  <c r="AG345" i="4"/>
  <c r="AF345" i="4"/>
  <c r="AE345" i="4"/>
  <c r="AD345" i="4"/>
  <c r="AC345" i="4"/>
  <c r="AB345" i="4"/>
  <c r="AA345" i="4"/>
  <c r="Z345" i="4"/>
  <c r="AG344" i="4"/>
  <c r="AF344" i="4"/>
  <c r="AE344" i="4"/>
  <c r="AD344" i="4"/>
  <c r="AC344" i="4"/>
  <c r="AB344" i="4"/>
  <c r="AA344" i="4"/>
  <c r="Z344" i="4"/>
  <c r="AG343" i="4"/>
  <c r="AF343" i="4"/>
  <c r="AE343" i="4"/>
  <c r="AD343" i="4"/>
  <c r="AC343" i="4"/>
  <c r="AB343" i="4"/>
  <c r="AA343" i="4"/>
  <c r="Z343" i="4"/>
  <c r="AG342" i="4"/>
  <c r="AF342" i="4"/>
  <c r="AE342" i="4"/>
  <c r="AD342" i="4"/>
  <c r="AC342" i="4"/>
  <c r="AB342" i="4"/>
  <c r="AA342" i="4"/>
  <c r="Z342" i="4"/>
  <c r="AG341" i="4"/>
  <c r="AF341" i="4"/>
  <c r="AE341" i="4"/>
  <c r="AD341" i="4"/>
  <c r="AC341" i="4"/>
  <c r="AB341" i="4"/>
  <c r="AA341" i="4"/>
  <c r="Z341" i="4"/>
  <c r="AG340" i="4"/>
  <c r="AF340" i="4"/>
  <c r="AE340" i="4"/>
  <c r="AD340" i="4"/>
  <c r="AC340" i="4"/>
  <c r="AB340" i="4"/>
  <c r="AA340" i="4"/>
  <c r="Z340" i="4"/>
  <c r="AG339" i="4"/>
  <c r="AF339" i="4"/>
  <c r="AE339" i="4"/>
  <c r="AD339" i="4"/>
  <c r="AC339" i="4"/>
  <c r="AB339" i="4"/>
  <c r="AA339" i="4"/>
  <c r="Z339" i="4"/>
  <c r="AG338" i="4"/>
  <c r="AF338" i="4"/>
  <c r="AE338" i="4"/>
  <c r="AD338" i="4"/>
  <c r="AC338" i="4"/>
  <c r="AB338" i="4"/>
  <c r="AA338" i="4"/>
  <c r="Z338" i="4"/>
  <c r="AG337" i="4"/>
  <c r="AF337" i="4"/>
  <c r="AE337" i="4"/>
  <c r="AD337" i="4"/>
  <c r="AC337" i="4"/>
  <c r="AB337" i="4"/>
  <c r="AA337" i="4"/>
  <c r="Z337" i="4"/>
  <c r="AG336" i="4"/>
  <c r="AF336" i="4"/>
  <c r="AE336" i="4"/>
  <c r="AD336" i="4"/>
  <c r="AC336" i="4"/>
  <c r="AB336" i="4"/>
  <c r="AA336" i="4"/>
  <c r="Z336" i="4"/>
  <c r="AG335" i="4"/>
  <c r="AF335" i="4"/>
  <c r="AE335" i="4"/>
  <c r="AD335" i="4"/>
  <c r="AC335" i="4"/>
  <c r="AB335" i="4"/>
  <c r="AA335" i="4"/>
  <c r="Z335" i="4"/>
  <c r="AG334" i="4"/>
  <c r="AF334" i="4"/>
  <c r="AE334" i="4"/>
  <c r="AD334" i="4"/>
  <c r="AC334" i="4"/>
  <c r="AB334" i="4"/>
  <c r="AA334" i="4"/>
  <c r="Z334" i="4"/>
  <c r="AG333" i="4"/>
  <c r="AF333" i="4"/>
  <c r="AE333" i="4"/>
  <c r="AD333" i="4"/>
  <c r="AC333" i="4"/>
  <c r="AB333" i="4"/>
  <c r="AA333" i="4"/>
  <c r="Z333" i="4"/>
  <c r="AG332" i="4"/>
  <c r="AF332" i="4"/>
  <c r="AE332" i="4"/>
  <c r="AD332" i="4"/>
  <c r="AC332" i="4"/>
  <c r="AB332" i="4"/>
  <c r="AA332" i="4"/>
  <c r="Z332" i="4"/>
  <c r="AG331" i="4"/>
  <c r="AF331" i="4"/>
  <c r="AE331" i="4"/>
  <c r="AD331" i="4"/>
  <c r="AC331" i="4"/>
  <c r="AB331" i="4"/>
  <c r="AA331" i="4"/>
  <c r="Z331" i="4"/>
  <c r="AG330" i="4"/>
  <c r="AF330" i="4"/>
  <c r="AE330" i="4"/>
  <c r="AD330" i="4"/>
  <c r="AC330" i="4"/>
  <c r="AB330" i="4"/>
  <c r="AA330" i="4"/>
  <c r="Z330" i="4"/>
  <c r="AG329" i="4"/>
  <c r="AF329" i="4"/>
  <c r="AE329" i="4"/>
  <c r="AD329" i="4"/>
  <c r="AC329" i="4"/>
  <c r="AB329" i="4"/>
  <c r="AA329" i="4"/>
  <c r="Z329" i="4"/>
  <c r="AG328" i="4"/>
  <c r="AF328" i="4"/>
  <c r="AE328" i="4"/>
  <c r="AD328" i="4"/>
  <c r="AC328" i="4"/>
  <c r="AB328" i="4"/>
  <c r="AA328" i="4"/>
  <c r="Z328" i="4"/>
  <c r="AG327" i="4"/>
  <c r="AF327" i="4"/>
  <c r="AE327" i="4"/>
  <c r="AD327" i="4"/>
  <c r="AC327" i="4"/>
  <c r="AB327" i="4"/>
  <c r="AA327" i="4"/>
  <c r="Z327" i="4"/>
  <c r="AG326" i="4"/>
  <c r="AF326" i="4"/>
  <c r="AE326" i="4"/>
  <c r="AD326" i="4"/>
  <c r="AC326" i="4"/>
  <c r="AB326" i="4"/>
  <c r="AA326" i="4"/>
  <c r="Z326" i="4"/>
  <c r="AG325" i="4"/>
  <c r="AF325" i="4"/>
  <c r="AE325" i="4"/>
  <c r="AD325" i="4"/>
  <c r="AC325" i="4"/>
  <c r="AB325" i="4"/>
  <c r="AA325" i="4"/>
  <c r="Z325" i="4"/>
  <c r="AG324" i="4"/>
  <c r="AF324" i="4"/>
  <c r="AE324" i="4"/>
  <c r="AD324" i="4"/>
  <c r="AC324" i="4"/>
  <c r="AB324" i="4"/>
  <c r="AA324" i="4"/>
  <c r="Z324" i="4"/>
  <c r="AG323" i="4"/>
  <c r="AF323" i="4"/>
  <c r="AE323" i="4"/>
  <c r="AD323" i="4"/>
  <c r="AC323" i="4"/>
  <c r="AB323" i="4"/>
  <c r="AA323" i="4"/>
  <c r="Z323" i="4"/>
  <c r="AG322" i="4"/>
  <c r="AF322" i="4"/>
  <c r="AE322" i="4"/>
  <c r="AD322" i="4"/>
  <c r="AC322" i="4"/>
  <c r="AB322" i="4"/>
  <c r="AA322" i="4"/>
  <c r="Z322" i="4"/>
  <c r="AG321" i="4"/>
  <c r="AF321" i="4"/>
  <c r="AE321" i="4"/>
  <c r="AD321" i="4"/>
  <c r="AC321" i="4"/>
  <c r="AB321" i="4"/>
  <c r="AA321" i="4"/>
  <c r="Z321" i="4"/>
  <c r="AG320" i="4"/>
  <c r="AF320" i="4"/>
  <c r="AE320" i="4"/>
  <c r="AD320" i="4"/>
  <c r="AC320" i="4"/>
  <c r="AB320" i="4"/>
  <c r="AA320" i="4"/>
  <c r="Z320" i="4"/>
  <c r="AG319" i="4"/>
  <c r="AF319" i="4"/>
  <c r="AE319" i="4"/>
  <c r="AD319" i="4"/>
  <c r="AC319" i="4"/>
  <c r="AB319" i="4"/>
  <c r="AA319" i="4"/>
  <c r="Z319" i="4"/>
  <c r="AG318" i="4"/>
  <c r="AF318" i="4"/>
  <c r="AE318" i="4"/>
  <c r="AD318" i="4"/>
  <c r="AC318" i="4"/>
  <c r="AB318" i="4"/>
  <c r="AA318" i="4"/>
  <c r="Z318" i="4"/>
  <c r="AG317" i="4"/>
  <c r="AF317" i="4"/>
  <c r="AE317" i="4"/>
  <c r="AD317" i="4"/>
  <c r="AC317" i="4"/>
  <c r="AB317" i="4"/>
  <c r="AA317" i="4"/>
  <c r="Z317" i="4"/>
  <c r="AG316" i="4"/>
  <c r="AF316" i="4"/>
  <c r="AE316" i="4"/>
  <c r="AD316" i="4"/>
  <c r="AC316" i="4"/>
  <c r="AB316" i="4"/>
  <c r="AA316" i="4"/>
  <c r="Z316" i="4"/>
  <c r="AG315" i="4"/>
  <c r="AF315" i="4"/>
  <c r="AE315" i="4"/>
  <c r="AD315" i="4"/>
  <c r="AC315" i="4"/>
  <c r="AB315" i="4"/>
  <c r="AA315" i="4"/>
  <c r="Z315" i="4"/>
  <c r="AG314" i="4"/>
  <c r="AF314" i="4"/>
  <c r="AE314" i="4"/>
  <c r="AD314" i="4"/>
  <c r="AC314" i="4"/>
  <c r="AB314" i="4"/>
  <c r="AA314" i="4"/>
  <c r="Z314" i="4"/>
  <c r="AG313" i="4"/>
  <c r="AF313" i="4"/>
  <c r="AE313" i="4"/>
  <c r="AD313" i="4"/>
  <c r="AC313" i="4"/>
  <c r="AB313" i="4"/>
  <c r="AA313" i="4"/>
  <c r="Z313" i="4"/>
  <c r="AG312" i="4"/>
  <c r="AF312" i="4"/>
  <c r="AE312" i="4"/>
  <c r="AD312" i="4"/>
  <c r="AC312" i="4"/>
  <c r="AB312" i="4"/>
  <c r="AA312" i="4"/>
  <c r="Z312" i="4"/>
  <c r="AG311" i="4"/>
  <c r="AF311" i="4"/>
  <c r="AE311" i="4"/>
  <c r="AD311" i="4"/>
  <c r="AC311" i="4"/>
  <c r="AB311" i="4"/>
  <c r="AA311" i="4"/>
  <c r="Z311" i="4"/>
  <c r="AG310" i="4"/>
  <c r="AF310" i="4"/>
  <c r="AE310" i="4"/>
  <c r="AD310" i="4"/>
  <c r="AC310" i="4"/>
  <c r="AB310" i="4"/>
  <c r="AA310" i="4"/>
  <c r="Z310" i="4"/>
  <c r="AG309" i="4"/>
  <c r="AF309" i="4"/>
  <c r="AE309" i="4"/>
  <c r="AD309" i="4"/>
  <c r="AC309" i="4"/>
  <c r="AB309" i="4"/>
  <c r="AA309" i="4"/>
  <c r="Z309" i="4"/>
  <c r="AG308" i="4"/>
  <c r="AF308" i="4"/>
  <c r="AE308" i="4"/>
  <c r="AD308" i="4"/>
  <c r="AC308" i="4"/>
  <c r="AB308" i="4"/>
  <c r="AA308" i="4"/>
  <c r="Z308" i="4"/>
  <c r="AG307" i="4"/>
  <c r="AF307" i="4"/>
  <c r="AE307" i="4"/>
  <c r="AD307" i="4"/>
  <c r="AC307" i="4"/>
  <c r="AB307" i="4"/>
  <c r="AA307" i="4"/>
  <c r="Z307" i="4"/>
  <c r="AG306" i="4"/>
  <c r="AF306" i="4"/>
  <c r="AE306" i="4"/>
  <c r="AD306" i="4"/>
  <c r="AC306" i="4"/>
  <c r="AB306" i="4"/>
  <c r="AA306" i="4"/>
  <c r="Z306" i="4"/>
  <c r="AG305" i="4"/>
  <c r="AF305" i="4"/>
  <c r="AE305" i="4"/>
  <c r="AD305" i="4"/>
  <c r="AC305" i="4"/>
  <c r="AB305" i="4"/>
  <c r="AA305" i="4"/>
  <c r="Z305" i="4"/>
  <c r="AG304" i="4"/>
  <c r="AF304" i="4"/>
  <c r="AE304" i="4"/>
  <c r="AD304" i="4"/>
  <c r="AC304" i="4"/>
  <c r="AB304" i="4"/>
  <c r="AA304" i="4"/>
  <c r="Z304" i="4"/>
  <c r="AG303" i="4"/>
  <c r="AF303" i="4"/>
  <c r="AE303" i="4"/>
  <c r="AD303" i="4"/>
  <c r="AC303" i="4"/>
  <c r="AB303" i="4"/>
  <c r="AA303" i="4"/>
  <c r="Z303" i="4"/>
  <c r="AG302" i="4"/>
  <c r="AF302" i="4"/>
  <c r="AE302" i="4"/>
  <c r="AD302" i="4"/>
  <c r="AC302" i="4"/>
  <c r="AB302" i="4"/>
  <c r="AA302" i="4"/>
  <c r="Z302" i="4"/>
  <c r="AG301" i="4"/>
  <c r="AF301" i="4"/>
  <c r="AE301" i="4"/>
  <c r="AD301" i="4"/>
  <c r="AC301" i="4"/>
  <c r="AB301" i="4"/>
  <c r="AA301" i="4"/>
  <c r="Z301" i="4"/>
  <c r="AG300" i="4"/>
  <c r="AF300" i="4"/>
  <c r="AE300" i="4"/>
  <c r="AD300" i="4"/>
  <c r="AC300" i="4"/>
  <c r="AB300" i="4"/>
  <c r="AA300" i="4"/>
  <c r="Z300" i="4"/>
  <c r="AG299" i="4"/>
  <c r="AF299" i="4"/>
  <c r="AE299" i="4"/>
  <c r="AD299" i="4"/>
  <c r="AC299" i="4"/>
  <c r="AB299" i="4"/>
  <c r="AA299" i="4"/>
  <c r="Z299" i="4"/>
  <c r="AG298" i="4"/>
  <c r="AF298" i="4"/>
  <c r="AE298" i="4"/>
  <c r="AD298" i="4"/>
  <c r="AC298" i="4"/>
  <c r="AB298" i="4"/>
  <c r="AA298" i="4"/>
  <c r="Z298" i="4"/>
  <c r="AG297" i="4"/>
  <c r="AF297" i="4"/>
  <c r="AE297" i="4"/>
  <c r="AD297" i="4"/>
  <c r="AC297" i="4"/>
  <c r="AB297" i="4"/>
  <c r="AA297" i="4"/>
  <c r="Z297" i="4"/>
  <c r="AG296" i="4"/>
  <c r="AF296" i="4"/>
  <c r="AE296" i="4"/>
  <c r="AD296" i="4"/>
  <c r="AC296" i="4"/>
  <c r="AB296" i="4"/>
  <c r="AA296" i="4"/>
  <c r="Z296" i="4"/>
  <c r="AG295" i="4"/>
  <c r="AF295" i="4"/>
  <c r="AE295" i="4"/>
  <c r="AD295" i="4"/>
  <c r="AC295" i="4"/>
  <c r="AB295" i="4"/>
  <c r="AA295" i="4"/>
  <c r="Z295" i="4"/>
  <c r="AG294" i="4"/>
  <c r="AF294" i="4"/>
  <c r="AE294" i="4"/>
  <c r="AD294" i="4"/>
  <c r="AC294" i="4"/>
  <c r="AB294" i="4"/>
  <c r="AA294" i="4"/>
  <c r="Z294" i="4"/>
  <c r="AG293" i="4"/>
  <c r="AF293" i="4"/>
  <c r="AE293" i="4"/>
  <c r="AD293" i="4"/>
  <c r="AC293" i="4"/>
  <c r="AB293" i="4"/>
  <c r="AA293" i="4"/>
  <c r="Z293" i="4"/>
  <c r="AG292" i="4"/>
  <c r="AF292" i="4"/>
  <c r="AE292" i="4"/>
  <c r="AD292" i="4"/>
  <c r="AC292" i="4"/>
  <c r="AB292" i="4"/>
  <c r="AA292" i="4"/>
  <c r="Z292" i="4"/>
  <c r="AG291" i="4"/>
  <c r="AF291" i="4"/>
  <c r="AE291" i="4"/>
  <c r="AD291" i="4"/>
  <c r="AC291" i="4"/>
  <c r="AB291" i="4"/>
  <c r="AA291" i="4"/>
  <c r="Z291" i="4"/>
  <c r="AG290" i="4"/>
  <c r="AF290" i="4"/>
  <c r="AE290" i="4"/>
  <c r="AD290" i="4"/>
  <c r="AC290" i="4"/>
  <c r="AB290" i="4"/>
  <c r="AA290" i="4"/>
  <c r="Z290" i="4"/>
  <c r="AG289" i="4"/>
  <c r="AF289" i="4"/>
  <c r="AE289" i="4"/>
  <c r="AD289" i="4"/>
  <c r="AC289" i="4"/>
  <c r="AB289" i="4"/>
  <c r="AA289" i="4"/>
  <c r="Z289" i="4"/>
  <c r="AG288" i="4"/>
  <c r="AF288" i="4"/>
  <c r="AE288" i="4"/>
  <c r="AD288" i="4"/>
  <c r="AC288" i="4"/>
  <c r="AB288" i="4"/>
  <c r="AA288" i="4"/>
  <c r="Z288" i="4"/>
  <c r="AG287" i="4"/>
  <c r="AF287" i="4"/>
  <c r="AE287" i="4"/>
  <c r="AD287" i="4"/>
  <c r="AC287" i="4"/>
  <c r="AB287" i="4"/>
  <c r="AA287" i="4"/>
  <c r="Z287" i="4"/>
  <c r="AG286" i="4"/>
  <c r="AF286" i="4"/>
  <c r="AE286" i="4"/>
  <c r="AD286" i="4"/>
  <c r="AC286" i="4"/>
  <c r="AB286" i="4"/>
  <c r="AA286" i="4"/>
  <c r="Z286" i="4"/>
  <c r="AG285" i="4"/>
  <c r="AF285" i="4"/>
  <c r="AE285" i="4"/>
  <c r="AD285" i="4"/>
  <c r="AC285" i="4"/>
  <c r="AB285" i="4"/>
  <c r="AA285" i="4"/>
  <c r="Z285" i="4"/>
  <c r="AG284" i="4"/>
  <c r="AF284" i="4"/>
  <c r="AE284" i="4"/>
  <c r="AD284" i="4"/>
  <c r="AC284" i="4"/>
  <c r="AB284" i="4"/>
  <c r="AA284" i="4"/>
  <c r="Z284" i="4"/>
  <c r="AG283" i="4"/>
  <c r="AF283" i="4"/>
  <c r="AE283" i="4"/>
  <c r="AD283" i="4"/>
  <c r="AC283" i="4"/>
  <c r="AB283" i="4"/>
  <c r="AA283" i="4"/>
  <c r="Z283" i="4"/>
  <c r="AG282" i="4"/>
  <c r="AF282" i="4"/>
  <c r="AE282" i="4"/>
  <c r="AD282" i="4"/>
  <c r="AC282" i="4"/>
  <c r="AB282" i="4"/>
  <c r="AA282" i="4"/>
  <c r="Z282" i="4"/>
  <c r="AG281" i="4"/>
  <c r="AF281" i="4"/>
  <c r="AE281" i="4"/>
  <c r="AD281" i="4"/>
  <c r="AC281" i="4"/>
  <c r="AB281" i="4"/>
  <c r="AA281" i="4"/>
  <c r="Z281" i="4"/>
  <c r="AG280" i="4"/>
  <c r="AF280" i="4"/>
  <c r="AE280" i="4"/>
  <c r="AD280" i="4"/>
  <c r="AC280" i="4"/>
  <c r="AB280" i="4"/>
  <c r="AA280" i="4"/>
  <c r="Z280" i="4"/>
  <c r="AG279" i="4"/>
  <c r="AF279" i="4"/>
  <c r="AE279" i="4"/>
  <c r="AD279" i="4"/>
  <c r="AC279" i="4"/>
  <c r="AB279" i="4"/>
  <c r="AA279" i="4"/>
  <c r="Z279" i="4"/>
  <c r="AG278" i="4"/>
  <c r="AF278" i="4"/>
  <c r="AE278" i="4"/>
  <c r="AD278" i="4"/>
  <c r="AC278" i="4"/>
  <c r="AB278" i="4"/>
  <c r="AA278" i="4"/>
  <c r="Z278" i="4"/>
  <c r="AG277" i="4"/>
  <c r="AF277" i="4"/>
  <c r="AE277" i="4"/>
  <c r="AD277" i="4"/>
  <c r="AC277" i="4"/>
  <c r="AB277" i="4"/>
  <c r="AA277" i="4"/>
  <c r="Z277" i="4"/>
  <c r="AG276" i="4"/>
  <c r="AF276" i="4"/>
  <c r="AE276" i="4"/>
  <c r="AD276" i="4"/>
  <c r="AC276" i="4"/>
  <c r="AB276" i="4"/>
  <c r="AA276" i="4"/>
  <c r="Z276" i="4"/>
  <c r="AG275" i="4"/>
  <c r="AF275" i="4"/>
  <c r="AE275" i="4"/>
  <c r="AD275" i="4"/>
  <c r="AC275" i="4"/>
  <c r="AB275" i="4"/>
  <c r="AA275" i="4"/>
  <c r="Z275" i="4"/>
  <c r="AG274" i="4"/>
  <c r="AF274" i="4"/>
  <c r="AE274" i="4"/>
  <c r="AD274" i="4"/>
  <c r="AC274" i="4"/>
  <c r="AB274" i="4"/>
  <c r="AA274" i="4"/>
  <c r="Z274" i="4"/>
  <c r="AG273" i="4"/>
  <c r="AF273" i="4"/>
  <c r="AE273" i="4"/>
  <c r="AD273" i="4"/>
  <c r="AC273" i="4"/>
  <c r="AB273" i="4"/>
  <c r="AA273" i="4"/>
  <c r="Z273" i="4"/>
  <c r="AG272" i="4"/>
  <c r="AF272" i="4"/>
  <c r="AE272" i="4"/>
  <c r="AD272" i="4"/>
  <c r="AC272" i="4"/>
  <c r="AB272" i="4"/>
  <c r="AA272" i="4"/>
  <c r="Z272" i="4"/>
  <c r="AG271" i="4"/>
  <c r="AF271" i="4"/>
  <c r="AE271" i="4"/>
  <c r="AD271" i="4"/>
  <c r="AC271" i="4"/>
  <c r="AB271" i="4"/>
  <c r="AA271" i="4"/>
  <c r="Z271" i="4"/>
  <c r="AG270" i="4"/>
  <c r="AF270" i="4"/>
  <c r="AE270" i="4"/>
  <c r="AD270" i="4"/>
  <c r="AC270" i="4"/>
  <c r="AB270" i="4"/>
  <c r="AA270" i="4"/>
  <c r="Z270" i="4"/>
  <c r="AG269" i="4"/>
  <c r="AF269" i="4"/>
  <c r="AE269" i="4"/>
  <c r="AD269" i="4"/>
  <c r="AC269" i="4"/>
  <c r="AB269" i="4"/>
  <c r="AA269" i="4"/>
  <c r="Z269" i="4"/>
  <c r="AG268" i="4"/>
  <c r="AF268" i="4"/>
  <c r="AE268" i="4"/>
  <c r="AD268" i="4"/>
  <c r="AC268" i="4"/>
  <c r="AB268" i="4"/>
  <c r="AA268" i="4"/>
  <c r="Z268" i="4"/>
  <c r="AG267" i="4"/>
  <c r="AF267" i="4"/>
  <c r="AE267" i="4"/>
  <c r="AD267" i="4"/>
  <c r="AC267" i="4"/>
  <c r="AB267" i="4"/>
  <c r="AA267" i="4"/>
  <c r="Z267" i="4"/>
  <c r="AG266" i="4"/>
  <c r="AF266" i="4"/>
  <c r="AE266" i="4"/>
  <c r="AD266" i="4"/>
  <c r="AC266" i="4"/>
  <c r="AB266" i="4"/>
  <c r="AA266" i="4"/>
  <c r="Z266" i="4"/>
  <c r="AG265" i="4"/>
  <c r="AF265" i="4"/>
  <c r="AE265" i="4"/>
  <c r="AD265" i="4"/>
  <c r="AC265" i="4"/>
  <c r="AB265" i="4"/>
  <c r="AA265" i="4"/>
  <c r="Z265" i="4"/>
  <c r="AG264" i="4"/>
  <c r="AF264" i="4"/>
  <c r="AE264" i="4"/>
  <c r="AD264" i="4"/>
  <c r="AC264" i="4"/>
  <c r="AB264" i="4"/>
  <c r="AA264" i="4"/>
  <c r="Z264" i="4"/>
  <c r="AG263" i="4"/>
  <c r="AF263" i="4"/>
  <c r="AE263" i="4"/>
  <c r="AD263" i="4"/>
  <c r="AC263" i="4"/>
  <c r="AB263" i="4"/>
  <c r="AA263" i="4"/>
  <c r="Z263" i="4"/>
  <c r="AG262" i="4"/>
  <c r="AF262" i="4"/>
  <c r="AE262" i="4"/>
  <c r="AD262" i="4"/>
  <c r="AC262" i="4"/>
  <c r="AB262" i="4"/>
  <c r="AA262" i="4"/>
  <c r="Z262" i="4"/>
  <c r="AG261" i="4"/>
  <c r="AF261" i="4"/>
  <c r="AE261" i="4"/>
  <c r="AD261" i="4"/>
  <c r="AC261" i="4"/>
  <c r="AB261" i="4"/>
  <c r="AA261" i="4"/>
  <c r="Z261" i="4"/>
  <c r="AG260" i="4"/>
  <c r="AF260" i="4"/>
  <c r="AE260" i="4"/>
  <c r="AD260" i="4"/>
  <c r="AC260" i="4"/>
  <c r="AB260" i="4"/>
  <c r="AA260" i="4"/>
  <c r="Z260" i="4"/>
  <c r="AG259" i="4"/>
  <c r="AF259" i="4"/>
  <c r="AE259" i="4"/>
  <c r="AD259" i="4"/>
  <c r="AC259" i="4"/>
  <c r="AB259" i="4"/>
  <c r="AA259" i="4"/>
  <c r="Z259" i="4"/>
  <c r="AG258" i="4"/>
  <c r="AF258" i="4"/>
  <c r="AE258" i="4"/>
  <c r="AD258" i="4"/>
  <c r="AC258" i="4"/>
  <c r="AB258" i="4"/>
  <c r="AA258" i="4"/>
  <c r="Z258" i="4"/>
  <c r="AG257" i="4"/>
  <c r="AF257" i="4"/>
  <c r="AE257" i="4"/>
  <c r="AD257" i="4"/>
  <c r="AC257" i="4"/>
  <c r="AB257" i="4"/>
  <c r="AA257" i="4"/>
  <c r="Z257" i="4"/>
  <c r="AG256" i="4"/>
  <c r="AF256" i="4"/>
  <c r="AE256" i="4"/>
  <c r="AD256" i="4"/>
  <c r="AC256" i="4"/>
  <c r="AB256" i="4"/>
  <c r="AA256" i="4"/>
  <c r="Z256" i="4"/>
  <c r="AG255" i="4"/>
  <c r="AF255" i="4"/>
  <c r="AE255" i="4"/>
  <c r="AD255" i="4"/>
  <c r="AC255" i="4"/>
  <c r="AB255" i="4"/>
  <c r="AA255" i="4"/>
  <c r="Z255" i="4"/>
  <c r="AG254" i="4"/>
  <c r="AF254" i="4"/>
  <c r="AE254" i="4"/>
  <c r="AD254" i="4"/>
  <c r="AC254" i="4"/>
  <c r="AB254" i="4"/>
  <c r="AA254" i="4"/>
  <c r="Z254" i="4"/>
  <c r="AG253" i="4"/>
  <c r="AF253" i="4"/>
  <c r="AE253" i="4"/>
  <c r="AD253" i="4"/>
  <c r="AC253" i="4"/>
  <c r="AB253" i="4"/>
  <c r="AA253" i="4"/>
  <c r="Z253" i="4"/>
  <c r="AG252" i="4"/>
  <c r="AF252" i="4"/>
  <c r="AE252" i="4"/>
  <c r="AD252" i="4"/>
  <c r="AC252" i="4"/>
  <c r="AB252" i="4"/>
  <c r="AA252" i="4"/>
  <c r="Z252" i="4"/>
  <c r="AG251" i="4"/>
  <c r="AF251" i="4"/>
  <c r="AE251" i="4"/>
  <c r="AD251" i="4"/>
  <c r="AC251" i="4"/>
  <c r="AB251" i="4"/>
  <c r="AA251" i="4"/>
  <c r="Z251" i="4"/>
  <c r="AG250" i="4"/>
  <c r="AF250" i="4"/>
  <c r="AE250" i="4"/>
  <c r="AD250" i="4"/>
  <c r="AC250" i="4"/>
  <c r="AB250" i="4"/>
  <c r="AA250" i="4"/>
  <c r="Z250" i="4"/>
  <c r="AG249" i="4"/>
  <c r="AF249" i="4"/>
  <c r="AE249" i="4"/>
  <c r="AD249" i="4"/>
  <c r="AC249" i="4"/>
  <c r="AB249" i="4"/>
  <c r="AA249" i="4"/>
  <c r="Z249" i="4"/>
  <c r="AG248" i="4"/>
  <c r="AF248" i="4"/>
  <c r="AE248" i="4"/>
  <c r="AD248" i="4"/>
  <c r="AC248" i="4"/>
  <c r="AB248" i="4"/>
  <c r="AA248" i="4"/>
  <c r="Z248" i="4"/>
  <c r="AG247" i="4"/>
  <c r="AF247" i="4"/>
  <c r="AE247" i="4"/>
  <c r="AD247" i="4"/>
  <c r="AC247" i="4"/>
  <c r="AB247" i="4"/>
  <c r="AA247" i="4"/>
  <c r="Z247" i="4"/>
  <c r="AG246" i="4"/>
  <c r="AF246" i="4"/>
  <c r="AE246" i="4"/>
  <c r="AD246" i="4"/>
  <c r="AC246" i="4"/>
  <c r="AB246" i="4"/>
  <c r="AA246" i="4"/>
  <c r="Z246" i="4"/>
  <c r="AG245" i="4"/>
  <c r="AF245" i="4"/>
  <c r="AE245" i="4"/>
  <c r="AD245" i="4"/>
  <c r="AC245" i="4"/>
  <c r="AB245" i="4"/>
  <c r="AA245" i="4"/>
  <c r="Z245" i="4"/>
  <c r="AG244" i="4"/>
  <c r="AF244" i="4"/>
  <c r="AE244" i="4"/>
  <c r="AD244" i="4"/>
  <c r="AC244" i="4"/>
  <c r="AB244" i="4"/>
  <c r="AA244" i="4"/>
  <c r="Z244" i="4"/>
  <c r="AG243" i="4"/>
  <c r="AF243" i="4"/>
  <c r="AE243" i="4"/>
  <c r="AD243" i="4"/>
  <c r="AC243" i="4"/>
  <c r="AB243" i="4"/>
  <c r="AA243" i="4"/>
  <c r="Z243" i="4"/>
  <c r="AG242" i="4"/>
  <c r="AF242" i="4"/>
  <c r="AE242" i="4"/>
  <c r="AD242" i="4"/>
  <c r="AC242" i="4"/>
  <c r="AB242" i="4"/>
  <c r="AA242" i="4"/>
  <c r="Z242" i="4"/>
  <c r="AG241" i="4"/>
  <c r="AF241" i="4"/>
  <c r="AE241" i="4"/>
  <c r="AD241" i="4"/>
  <c r="AC241" i="4"/>
  <c r="AB241" i="4"/>
  <c r="AA241" i="4"/>
  <c r="Z241" i="4"/>
  <c r="AG240" i="4"/>
  <c r="AF240" i="4"/>
  <c r="AE240" i="4"/>
  <c r="AD240" i="4"/>
  <c r="AC240" i="4"/>
  <c r="AB240" i="4"/>
  <c r="AA240" i="4"/>
  <c r="Z240" i="4"/>
  <c r="AG239" i="4"/>
  <c r="AF239" i="4"/>
  <c r="AE239" i="4"/>
  <c r="AD239" i="4"/>
  <c r="AC239" i="4"/>
  <c r="AB239" i="4"/>
  <c r="AA239" i="4"/>
  <c r="Z239" i="4"/>
  <c r="AG238" i="4"/>
  <c r="AF238" i="4"/>
  <c r="AE238" i="4"/>
  <c r="AD238" i="4"/>
  <c r="AC238" i="4"/>
  <c r="AB238" i="4"/>
  <c r="AA238" i="4"/>
  <c r="Z238" i="4"/>
  <c r="AG237" i="4"/>
  <c r="AF237" i="4"/>
  <c r="AE237" i="4"/>
  <c r="AD237" i="4"/>
  <c r="AC237" i="4"/>
  <c r="AB237" i="4"/>
  <c r="AA237" i="4"/>
  <c r="Z237" i="4"/>
  <c r="AG236" i="4"/>
  <c r="AF236" i="4"/>
  <c r="AE236" i="4"/>
  <c r="AD236" i="4"/>
  <c r="AC236" i="4"/>
  <c r="AB236" i="4"/>
  <c r="AA236" i="4"/>
  <c r="Z236" i="4"/>
  <c r="AG235" i="4"/>
  <c r="AF235" i="4"/>
  <c r="AE235" i="4"/>
  <c r="AD235" i="4"/>
  <c r="AC235" i="4"/>
  <c r="AB235" i="4"/>
  <c r="AA235" i="4"/>
  <c r="Z235" i="4"/>
  <c r="AG234" i="4"/>
  <c r="AF234" i="4"/>
  <c r="AE234" i="4"/>
  <c r="AD234" i="4"/>
  <c r="AC234" i="4"/>
  <c r="AB234" i="4"/>
  <c r="AA234" i="4"/>
  <c r="Z234" i="4"/>
  <c r="AG233" i="4"/>
  <c r="AF233" i="4"/>
  <c r="AE233" i="4"/>
  <c r="AD233" i="4"/>
  <c r="AC233" i="4"/>
  <c r="AB233" i="4"/>
  <c r="AA233" i="4"/>
  <c r="Z233" i="4"/>
  <c r="AG232" i="4"/>
  <c r="AF232" i="4"/>
  <c r="AE232" i="4"/>
  <c r="AD232" i="4"/>
  <c r="AC232" i="4"/>
  <c r="AB232" i="4"/>
  <c r="AA232" i="4"/>
  <c r="Z232" i="4"/>
  <c r="AG231" i="4"/>
  <c r="AF231" i="4"/>
  <c r="AE231" i="4"/>
  <c r="AD231" i="4"/>
  <c r="AC231" i="4"/>
  <c r="AB231" i="4"/>
  <c r="AA231" i="4"/>
  <c r="Z231" i="4"/>
  <c r="AG230" i="4"/>
  <c r="AF230" i="4"/>
  <c r="AE230" i="4"/>
  <c r="AD230" i="4"/>
  <c r="AC230" i="4"/>
  <c r="AB230" i="4"/>
  <c r="AA230" i="4"/>
  <c r="Z230" i="4"/>
  <c r="AG229" i="4"/>
  <c r="AF229" i="4"/>
  <c r="AE229" i="4"/>
  <c r="AD229" i="4"/>
  <c r="AC229" i="4"/>
  <c r="AB229" i="4"/>
  <c r="AA229" i="4"/>
  <c r="Z229" i="4"/>
  <c r="AG228" i="4"/>
  <c r="AF228" i="4"/>
  <c r="AE228" i="4"/>
  <c r="AD228" i="4"/>
  <c r="AC228" i="4"/>
  <c r="AB228" i="4"/>
  <c r="AA228" i="4"/>
  <c r="Z228" i="4"/>
  <c r="AG227" i="4"/>
  <c r="AF227" i="4"/>
  <c r="AE227" i="4"/>
  <c r="AD227" i="4"/>
  <c r="AC227" i="4"/>
  <c r="AB227" i="4"/>
  <c r="AA227" i="4"/>
  <c r="Z227" i="4"/>
  <c r="AG226" i="4"/>
  <c r="AF226" i="4"/>
  <c r="AE226" i="4"/>
  <c r="AD226" i="4"/>
  <c r="AC226" i="4"/>
  <c r="AB226" i="4"/>
  <c r="AA226" i="4"/>
  <c r="Z226" i="4"/>
  <c r="AG225" i="4"/>
  <c r="AF225" i="4"/>
  <c r="AE225" i="4"/>
  <c r="AD225" i="4"/>
  <c r="AC225" i="4"/>
  <c r="AB225" i="4"/>
  <c r="AA225" i="4"/>
  <c r="Z225" i="4"/>
  <c r="AG224" i="4"/>
  <c r="AF224" i="4"/>
  <c r="AE224" i="4"/>
  <c r="AD224" i="4"/>
  <c r="AC224" i="4"/>
  <c r="AB224" i="4"/>
  <c r="AA224" i="4"/>
  <c r="Z224" i="4"/>
  <c r="AG223" i="4"/>
  <c r="AF223" i="4"/>
  <c r="AE223" i="4"/>
  <c r="AD223" i="4"/>
  <c r="AC223" i="4"/>
  <c r="AB223" i="4"/>
  <c r="AA223" i="4"/>
  <c r="Z223" i="4"/>
  <c r="AG222" i="4"/>
  <c r="AF222" i="4"/>
  <c r="AE222" i="4"/>
  <c r="AD222" i="4"/>
  <c r="AC222" i="4"/>
  <c r="AB222" i="4"/>
  <c r="AA222" i="4"/>
  <c r="Z222" i="4"/>
  <c r="AG221" i="4"/>
  <c r="AF221" i="4"/>
  <c r="AE221" i="4"/>
  <c r="AD221" i="4"/>
  <c r="AC221" i="4"/>
  <c r="AB221" i="4"/>
  <c r="AA221" i="4"/>
  <c r="Z221" i="4"/>
  <c r="AG220" i="4"/>
  <c r="AF220" i="4"/>
  <c r="AE220" i="4"/>
  <c r="AD220" i="4"/>
  <c r="AC220" i="4"/>
  <c r="AB220" i="4"/>
  <c r="AA220" i="4"/>
  <c r="Z220" i="4"/>
  <c r="AG219" i="4"/>
  <c r="AF219" i="4"/>
  <c r="AE219" i="4"/>
  <c r="AD219" i="4"/>
  <c r="AC219" i="4"/>
  <c r="AB219" i="4"/>
  <c r="AA219" i="4"/>
  <c r="Z219" i="4"/>
  <c r="AG218" i="4"/>
  <c r="AF218" i="4"/>
  <c r="AE218" i="4"/>
  <c r="AD218" i="4"/>
  <c r="AC218" i="4"/>
  <c r="AB218" i="4"/>
  <c r="AA218" i="4"/>
  <c r="Z218" i="4"/>
  <c r="AG217" i="4"/>
  <c r="AF217" i="4"/>
  <c r="AE217" i="4"/>
  <c r="AD217" i="4"/>
  <c r="AC217" i="4"/>
  <c r="AB217" i="4"/>
  <c r="AA217" i="4"/>
  <c r="Z217" i="4"/>
  <c r="AG216" i="4"/>
  <c r="AF216" i="4"/>
  <c r="AE216" i="4"/>
  <c r="AD216" i="4"/>
  <c r="AC216" i="4"/>
  <c r="AB216" i="4"/>
  <c r="AA216" i="4"/>
  <c r="Z216" i="4"/>
  <c r="AG215" i="4"/>
  <c r="AF215" i="4"/>
  <c r="AE215" i="4"/>
  <c r="AD215" i="4"/>
  <c r="AC215" i="4"/>
  <c r="AB215" i="4"/>
  <c r="AA215" i="4"/>
  <c r="Z215" i="4"/>
  <c r="AG214" i="4"/>
  <c r="AF214" i="4"/>
  <c r="AE214" i="4"/>
  <c r="AD214" i="4"/>
  <c r="AC214" i="4"/>
  <c r="AB214" i="4"/>
  <c r="AA214" i="4"/>
  <c r="Z214" i="4"/>
  <c r="AG213" i="4"/>
  <c r="AF213" i="4"/>
  <c r="AE213" i="4"/>
  <c r="AD213" i="4"/>
  <c r="AC213" i="4"/>
  <c r="AB213" i="4"/>
  <c r="AA213" i="4"/>
  <c r="Z213" i="4"/>
  <c r="AG212" i="4"/>
  <c r="AF212" i="4"/>
  <c r="AE212" i="4"/>
  <c r="AD212" i="4"/>
  <c r="AC212" i="4"/>
  <c r="AB212" i="4"/>
  <c r="AA212" i="4"/>
  <c r="Z212" i="4"/>
  <c r="AG211" i="4"/>
  <c r="AF211" i="4"/>
  <c r="AE211" i="4"/>
  <c r="AD211" i="4"/>
  <c r="AC211" i="4"/>
  <c r="AB211" i="4"/>
  <c r="AA211" i="4"/>
  <c r="Z211" i="4"/>
  <c r="AG210" i="4"/>
  <c r="AF210" i="4"/>
  <c r="AE210" i="4"/>
  <c r="AD210" i="4"/>
  <c r="AC210" i="4"/>
  <c r="AB210" i="4"/>
  <c r="AA210" i="4"/>
  <c r="Z210" i="4"/>
  <c r="AG209" i="4"/>
  <c r="AF209" i="4"/>
  <c r="AE209" i="4"/>
  <c r="AD209" i="4"/>
  <c r="AC209" i="4"/>
  <c r="AB209" i="4"/>
  <c r="AA209" i="4"/>
  <c r="Z209" i="4"/>
  <c r="AG208" i="4"/>
  <c r="AF208" i="4"/>
  <c r="AE208" i="4"/>
  <c r="AD208" i="4"/>
  <c r="AC208" i="4"/>
  <c r="AB208" i="4"/>
  <c r="AA208" i="4"/>
  <c r="Z208" i="4"/>
  <c r="AG207" i="4"/>
  <c r="AF207" i="4"/>
  <c r="AE207" i="4"/>
  <c r="AD207" i="4"/>
  <c r="AC207" i="4"/>
  <c r="AB207" i="4"/>
  <c r="AA207" i="4"/>
  <c r="Z207" i="4"/>
  <c r="AG206" i="4"/>
  <c r="AF206" i="4"/>
  <c r="AE206" i="4"/>
  <c r="AD206" i="4"/>
  <c r="AC206" i="4"/>
  <c r="AB206" i="4"/>
  <c r="AA206" i="4"/>
  <c r="Z206" i="4"/>
  <c r="AG205" i="4"/>
  <c r="AF205" i="4"/>
  <c r="AE205" i="4"/>
  <c r="AD205" i="4"/>
  <c r="AC205" i="4"/>
  <c r="AB205" i="4"/>
  <c r="AA205" i="4"/>
  <c r="Z205" i="4"/>
  <c r="AG204" i="4"/>
  <c r="AF204" i="4"/>
  <c r="AE204" i="4"/>
  <c r="AD204" i="4"/>
  <c r="AC204" i="4"/>
  <c r="AB204" i="4"/>
  <c r="AA204" i="4"/>
  <c r="Z204" i="4"/>
  <c r="AG203" i="4"/>
  <c r="AF203" i="4"/>
  <c r="AE203" i="4"/>
  <c r="AD203" i="4"/>
  <c r="AC203" i="4"/>
  <c r="AB203" i="4"/>
  <c r="AA203" i="4"/>
  <c r="Z203" i="4"/>
  <c r="AG202" i="4"/>
  <c r="AF202" i="4"/>
  <c r="AE202" i="4"/>
  <c r="AD202" i="4"/>
  <c r="AC202" i="4"/>
  <c r="AB202" i="4"/>
  <c r="AA202" i="4"/>
  <c r="Z202" i="4"/>
  <c r="AG201" i="4"/>
  <c r="AF201" i="4"/>
  <c r="AE201" i="4"/>
  <c r="AD201" i="4"/>
  <c r="AC201" i="4"/>
  <c r="AB201" i="4"/>
  <c r="AA201" i="4"/>
  <c r="Z201" i="4"/>
  <c r="AG200" i="4"/>
  <c r="AF200" i="4"/>
  <c r="AE200" i="4"/>
  <c r="AD200" i="4"/>
  <c r="AC200" i="4"/>
  <c r="AB200" i="4"/>
  <c r="AA200" i="4"/>
  <c r="Z200" i="4"/>
  <c r="AG199" i="4"/>
  <c r="AF199" i="4"/>
  <c r="AE199" i="4"/>
  <c r="AD199" i="4"/>
  <c r="AC199" i="4"/>
  <c r="AB199" i="4"/>
  <c r="AA199" i="4"/>
  <c r="Z199" i="4"/>
  <c r="AG198" i="4"/>
  <c r="AF198" i="4"/>
  <c r="AE198" i="4"/>
  <c r="AD198" i="4"/>
  <c r="AC198" i="4"/>
  <c r="AB198" i="4"/>
  <c r="AA198" i="4"/>
  <c r="Z198" i="4"/>
  <c r="AG197" i="4"/>
  <c r="AF197" i="4"/>
  <c r="AE197" i="4"/>
  <c r="AD197" i="4"/>
  <c r="AC197" i="4"/>
  <c r="AB197" i="4"/>
  <c r="AA197" i="4"/>
  <c r="Z197" i="4"/>
  <c r="AG196" i="4"/>
  <c r="AF196" i="4"/>
  <c r="AE196" i="4"/>
  <c r="AD196" i="4"/>
  <c r="AC196" i="4"/>
  <c r="AB196" i="4"/>
  <c r="AA196" i="4"/>
  <c r="Z196" i="4"/>
  <c r="AG195" i="4"/>
  <c r="AF195" i="4"/>
  <c r="AE195" i="4"/>
  <c r="AD195" i="4"/>
  <c r="AC195" i="4"/>
  <c r="AB195" i="4"/>
  <c r="AA195" i="4"/>
  <c r="Z195" i="4"/>
  <c r="AG194" i="4"/>
  <c r="AF194" i="4"/>
  <c r="AE194" i="4"/>
  <c r="AD194" i="4"/>
  <c r="AC194" i="4"/>
  <c r="AB194" i="4"/>
  <c r="AA194" i="4"/>
  <c r="Z194" i="4"/>
  <c r="AG193" i="4"/>
  <c r="AF193" i="4"/>
  <c r="AE193" i="4"/>
  <c r="AD193" i="4"/>
  <c r="AC193" i="4"/>
  <c r="AB193" i="4"/>
  <c r="AA193" i="4"/>
  <c r="Z193" i="4"/>
  <c r="AG192" i="4"/>
  <c r="AF192" i="4"/>
  <c r="AE192" i="4"/>
  <c r="AD192" i="4"/>
  <c r="AC192" i="4"/>
  <c r="AB192" i="4"/>
  <c r="AA192" i="4"/>
  <c r="Z192" i="4"/>
  <c r="AG191" i="4"/>
  <c r="AF191" i="4"/>
  <c r="AE191" i="4"/>
  <c r="AD191" i="4"/>
  <c r="AC191" i="4"/>
  <c r="AB191" i="4"/>
  <c r="AA191" i="4"/>
  <c r="Z191" i="4"/>
  <c r="AG190" i="4"/>
  <c r="AF190" i="4"/>
  <c r="AE190" i="4"/>
  <c r="AD190" i="4"/>
  <c r="AC190" i="4"/>
  <c r="AB190" i="4"/>
  <c r="AA190" i="4"/>
  <c r="Z190" i="4"/>
  <c r="AG189" i="4"/>
  <c r="AF189" i="4"/>
  <c r="AE189" i="4"/>
  <c r="AD189" i="4"/>
  <c r="AC189" i="4"/>
  <c r="AB189" i="4"/>
  <c r="AA189" i="4"/>
  <c r="Z189" i="4"/>
  <c r="AG188" i="4"/>
  <c r="AF188" i="4"/>
  <c r="AE188" i="4"/>
  <c r="AD188" i="4"/>
  <c r="AC188" i="4"/>
  <c r="AB188" i="4"/>
  <c r="AA188" i="4"/>
  <c r="Z188" i="4"/>
  <c r="AG187" i="4"/>
  <c r="AF187" i="4"/>
  <c r="AE187" i="4"/>
  <c r="AD187" i="4"/>
  <c r="AC187" i="4"/>
  <c r="AB187" i="4"/>
  <c r="AA187" i="4"/>
  <c r="Z187" i="4"/>
  <c r="AG186" i="4"/>
  <c r="AF186" i="4"/>
  <c r="AE186" i="4"/>
  <c r="AD186" i="4"/>
  <c r="AC186" i="4"/>
  <c r="AB186" i="4"/>
  <c r="AA186" i="4"/>
  <c r="Z186" i="4"/>
  <c r="AG185" i="4"/>
  <c r="AF185" i="4"/>
  <c r="AE185" i="4"/>
  <c r="AD185" i="4"/>
  <c r="AC185" i="4"/>
  <c r="AB185" i="4"/>
  <c r="AA185" i="4"/>
  <c r="Z185" i="4"/>
  <c r="AG184" i="4"/>
  <c r="AF184" i="4"/>
  <c r="AE184" i="4"/>
  <c r="AD184" i="4"/>
  <c r="AC184" i="4"/>
  <c r="AB184" i="4"/>
  <c r="AA184" i="4"/>
  <c r="Z184" i="4"/>
  <c r="AG183" i="4"/>
  <c r="AF183" i="4"/>
  <c r="AE183" i="4"/>
  <c r="AD183" i="4"/>
  <c r="AC183" i="4"/>
  <c r="AB183" i="4"/>
  <c r="AA183" i="4"/>
  <c r="Z183" i="4"/>
  <c r="AG182" i="4"/>
  <c r="AF182" i="4"/>
  <c r="AE182" i="4"/>
  <c r="AD182" i="4"/>
  <c r="AC182" i="4"/>
  <c r="AB182" i="4"/>
  <c r="AA182" i="4"/>
  <c r="Z182" i="4"/>
  <c r="AG181" i="4"/>
  <c r="AF181" i="4"/>
  <c r="AE181" i="4"/>
  <c r="AD181" i="4"/>
  <c r="AC181" i="4"/>
  <c r="AB181" i="4"/>
  <c r="AA181" i="4"/>
  <c r="Z181" i="4"/>
  <c r="AG180" i="4"/>
  <c r="AF180" i="4"/>
  <c r="AE180" i="4"/>
  <c r="AD180" i="4"/>
  <c r="AC180" i="4"/>
  <c r="AB180" i="4"/>
  <c r="AA180" i="4"/>
  <c r="Z180" i="4"/>
  <c r="AG179" i="4"/>
  <c r="AF179" i="4"/>
  <c r="AE179" i="4"/>
  <c r="AD179" i="4"/>
  <c r="AC179" i="4"/>
  <c r="AB179" i="4"/>
  <c r="AA179" i="4"/>
  <c r="Z179" i="4"/>
  <c r="AG178" i="4"/>
  <c r="AF178" i="4"/>
  <c r="AE178" i="4"/>
  <c r="AD178" i="4"/>
  <c r="AC178" i="4"/>
  <c r="AB178" i="4"/>
  <c r="AA178" i="4"/>
  <c r="Z178" i="4"/>
  <c r="AG177" i="4"/>
  <c r="AF177" i="4"/>
  <c r="AE177" i="4"/>
  <c r="AD177" i="4"/>
  <c r="AC177" i="4"/>
  <c r="AB177" i="4"/>
  <c r="AA177" i="4"/>
  <c r="Z177" i="4"/>
  <c r="AG176" i="4"/>
  <c r="AF176" i="4"/>
  <c r="AE176" i="4"/>
  <c r="AD176" i="4"/>
  <c r="AC176" i="4"/>
  <c r="AB176" i="4"/>
  <c r="AA176" i="4"/>
  <c r="Z176" i="4"/>
  <c r="AG175" i="4"/>
  <c r="AF175" i="4"/>
  <c r="AE175" i="4"/>
  <c r="AD175" i="4"/>
  <c r="AC175" i="4"/>
  <c r="AB175" i="4"/>
  <c r="AA175" i="4"/>
  <c r="Z175" i="4"/>
  <c r="AG174" i="4"/>
  <c r="AF174" i="4"/>
  <c r="AE174" i="4"/>
  <c r="AD174" i="4"/>
  <c r="AC174" i="4"/>
  <c r="AB174" i="4"/>
  <c r="AA174" i="4"/>
  <c r="Z174" i="4"/>
  <c r="AG173" i="4"/>
  <c r="AF173" i="4"/>
  <c r="AE173" i="4"/>
  <c r="AD173" i="4"/>
  <c r="AC173" i="4"/>
  <c r="AB173" i="4"/>
  <c r="AA173" i="4"/>
  <c r="Z173" i="4"/>
  <c r="AG172" i="4"/>
  <c r="AF172" i="4"/>
  <c r="AE172" i="4"/>
  <c r="AD172" i="4"/>
  <c r="AC172" i="4"/>
  <c r="AB172" i="4"/>
  <c r="AA172" i="4"/>
  <c r="Z172" i="4"/>
  <c r="AG171" i="4"/>
  <c r="AF171" i="4"/>
  <c r="AE171" i="4"/>
  <c r="AD171" i="4"/>
  <c r="AC171" i="4"/>
  <c r="AB171" i="4"/>
  <c r="AA171" i="4"/>
  <c r="Z171" i="4"/>
  <c r="AG170" i="4"/>
  <c r="AF170" i="4"/>
  <c r="AE170" i="4"/>
  <c r="AD170" i="4"/>
  <c r="AC170" i="4"/>
  <c r="AB170" i="4"/>
  <c r="AA170" i="4"/>
  <c r="Z170" i="4"/>
  <c r="AG169" i="4"/>
  <c r="AF169" i="4"/>
  <c r="AE169" i="4"/>
  <c r="AD169" i="4"/>
  <c r="AC169" i="4"/>
  <c r="AB169" i="4"/>
  <c r="AA169" i="4"/>
  <c r="Z169" i="4"/>
  <c r="AG168" i="4"/>
  <c r="AF168" i="4"/>
  <c r="AE168" i="4"/>
  <c r="AD168" i="4"/>
  <c r="AC168" i="4"/>
  <c r="AB168" i="4"/>
  <c r="AA168" i="4"/>
  <c r="Z168" i="4"/>
  <c r="AG167" i="4"/>
  <c r="AF167" i="4"/>
  <c r="AE167" i="4"/>
  <c r="AD167" i="4"/>
  <c r="AC167" i="4"/>
  <c r="AB167" i="4"/>
  <c r="AA167" i="4"/>
  <c r="Z167" i="4"/>
  <c r="AG166" i="4"/>
  <c r="AF166" i="4"/>
  <c r="AE166" i="4"/>
  <c r="AD166" i="4"/>
  <c r="AC166" i="4"/>
  <c r="AB166" i="4"/>
  <c r="AA166" i="4"/>
  <c r="Z166" i="4"/>
  <c r="AG165" i="4"/>
  <c r="AF165" i="4"/>
  <c r="AE165" i="4"/>
  <c r="AD165" i="4"/>
  <c r="AC165" i="4"/>
  <c r="AB165" i="4"/>
  <c r="AA165" i="4"/>
  <c r="Z165" i="4"/>
  <c r="AG164" i="4"/>
  <c r="AF164" i="4"/>
  <c r="AE164" i="4"/>
  <c r="AD164" i="4"/>
  <c r="AC164" i="4"/>
  <c r="AB164" i="4"/>
  <c r="AA164" i="4"/>
  <c r="Z164" i="4"/>
  <c r="AG163" i="4"/>
  <c r="AF163" i="4"/>
  <c r="AE163" i="4"/>
  <c r="AD163" i="4"/>
  <c r="AC163" i="4"/>
  <c r="AB163" i="4"/>
  <c r="AA163" i="4"/>
  <c r="Z163" i="4"/>
  <c r="AG162" i="4"/>
  <c r="AF162" i="4"/>
  <c r="AE162" i="4"/>
  <c r="AD162" i="4"/>
  <c r="AC162" i="4"/>
  <c r="AB162" i="4"/>
  <c r="AA162" i="4"/>
  <c r="Z162" i="4"/>
  <c r="AG161" i="4"/>
  <c r="AF161" i="4"/>
  <c r="AE161" i="4"/>
  <c r="AD161" i="4"/>
  <c r="AC161" i="4"/>
  <c r="AB161" i="4"/>
  <c r="AA161" i="4"/>
  <c r="Z161" i="4"/>
  <c r="AG160" i="4"/>
  <c r="AF160" i="4"/>
  <c r="AE160" i="4"/>
  <c r="AD160" i="4"/>
  <c r="AC160" i="4"/>
  <c r="AB160" i="4"/>
  <c r="AA160" i="4"/>
  <c r="Z160" i="4"/>
  <c r="AG159" i="4"/>
  <c r="AF159" i="4"/>
  <c r="AE159" i="4"/>
  <c r="AD159" i="4"/>
  <c r="AC159" i="4"/>
  <c r="AB159" i="4"/>
  <c r="AA159" i="4"/>
  <c r="Z159" i="4"/>
  <c r="AG158" i="4"/>
  <c r="AF158" i="4"/>
  <c r="AE158" i="4"/>
  <c r="AD158" i="4"/>
  <c r="AC158" i="4"/>
  <c r="AB158" i="4"/>
  <c r="AA158" i="4"/>
  <c r="Z158" i="4"/>
  <c r="AG157" i="4"/>
  <c r="AF157" i="4"/>
  <c r="AE157" i="4"/>
  <c r="AD157" i="4"/>
  <c r="AC157" i="4"/>
  <c r="AB157" i="4"/>
  <c r="AA157" i="4"/>
  <c r="Z157" i="4"/>
  <c r="AG156" i="4"/>
  <c r="AF156" i="4"/>
  <c r="AE156" i="4"/>
  <c r="AD156" i="4"/>
  <c r="AC156" i="4"/>
  <c r="AB156" i="4"/>
  <c r="AA156" i="4"/>
  <c r="Z156" i="4"/>
  <c r="AG155" i="4"/>
  <c r="AF155" i="4"/>
  <c r="AE155" i="4"/>
  <c r="AD155" i="4"/>
  <c r="AC155" i="4"/>
  <c r="AB155" i="4"/>
  <c r="AA155" i="4"/>
  <c r="Z155" i="4"/>
  <c r="AG154" i="4"/>
  <c r="AF154" i="4"/>
  <c r="AE154" i="4"/>
  <c r="AD154" i="4"/>
  <c r="AC154" i="4"/>
  <c r="AB154" i="4"/>
  <c r="AA154" i="4"/>
  <c r="Z154" i="4"/>
  <c r="AG153" i="4"/>
  <c r="AF153" i="4"/>
  <c r="AE153" i="4"/>
  <c r="AD153" i="4"/>
  <c r="AC153" i="4"/>
  <c r="AB153" i="4"/>
  <c r="AA153" i="4"/>
  <c r="Z153" i="4"/>
  <c r="AG152" i="4"/>
  <c r="AF152" i="4"/>
  <c r="AE152" i="4"/>
  <c r="AD152" i="4"/>
  <c r="AC152" i="4"/>
  <c r="AB152" i="4"/>
  <c r="AA152" i="4"/>
  <c r="Z152" i="4"/>
  <c r="AG151" i="4"/>
  <c r="AF151" i="4"/>
  <c r="AE151" i="4"/>
  <c r="AD151" i="4"/>
  <c r="AC151" i="4"/>
  <c r="AB151" i="4"/>
  <c r="AA151" i="4"/>
  <c r="Z151" i="4"/>
  <c r="AG150" i="4"/>
  <c r="AF150" i="4"/>
  <c r="AE150" i="4"/>
  <c r="AD150" i="4"/>
  <c r="AC150" i="4"/>
  <c r="AB150" i="4"/>
  <c r="AA150" i="4"/>
  <c r="Z150" i="4"/>
  <c r="AG149" i="4"/>
  <c r="AF149" i="4"/>
  <c r="AE149" i="4"/>
  <c r="AD149" i="4"/>
  <c r="AC149" i="4"/>
  <c r="AB149" i="4"/>
  <c r="AA149" i="4"/>
  <c r="Z149" i="4"/>
  <c r="AG148" i="4"/>
  <c r="AF148" i="4"/>
  <c r="AE148" i="4"/>
  <c r="AD148" i="4"/>
  <c r="AC148" i="4"/>
  <c r="AB148" i="4"/>
  <c r="AA148" i="4"/>
  <c r="Z148" i="4"/>
  <c r="AG147" i="4"/>
  <c r="AF147" i="4"/>
  <c r="AE147" i="4"/>
  <c r="AD147" i="4"/>
  <c r="AC147" i="4"/>
  <c r="AB147" i="4"/>
  <c r="AA147" i="4"/>
  <c r="Z147" i="4"/>
  <c r="AG146" i="4"/>
  <c r="AF146" i="4"/>
  <c r="AE146" i="4"/>
  <c r="AD146" i="4"/>
  <c r="AC146" i="4"/>
  <c r="AB146" i="4"/>
  <c r="AA146" i="4"/>
  <c r="Z146" i="4"/>
  <c r="AG145" i="4"/>
  <c r="AF145" i="4"/>
  <c r="AE145" i="4"/>
  <c r="AD145" i="4"/>
  <c r="AC145" i="4"/>
  <c r="AB145" i="4"/>
  <c r="AA145" i="4"/>
  <c r="Z145" i="4"/>
  <c r="AG144" i="4"/>
  <c r="AF144" i="4"/>
  <c r="AE144" i="4"/>
  <c r="AD144" i="4"/>
  <c r="AC144" i="4"/>
  <c r="AB144" i="4"/>
  <c r="AA144" i="4"/>
  <c r="Z144" i="4"/>
  <c r="AG143" i="4"/>
  <c r="AF143" i="4"/>
  <c r="AE143" i="4"/>
  <c r="AD143" i="4"/>
  <c r="AC143" i="4"/>
  <c r="AB143" i="4"/>
  <c r="AA143" i="4"/>
  <c r="Z143" i="4"/>
  <c r="AG142" i="4"/>
  <c r="AF142" i="4"/>
  <c r="AE142" i="4"/>
  <c r="AD142" i="4"/>
  <c r="AC142" i="4"/>
  <c r="AB142" i="4"/>
  <c r="AA142" i="4"/>
  <c r="Z142" i="4"/>
  <c r="AG141" i="4"/>
  <c r="AF141" i="4"/>
  <c r="AE141" i="4"/>
  <c r="AD141" i="4"/>
  <c r="AC141" i="4"/>
  <c r="AB141" i="4"/>
  <c r="AA141" i="4"/>
  <c r="Z141" i="4"/>
  <c r="AG140" i="4"/>
  <c r="AF140" i="4"/>
  <c r="AE140" i="4"/>
  <c r="AD140" i="4"/>
  <c r="AC140" i="4"/>
  <c r="AB140" i="4"/>
  <c r="AA140" i="4"/>
  <c r="Z140" i="4"/>
  <c r="AG139" i="4"/>
  <c r="AF139" i="4"/>
  <c r="AE139" i="4"/>
  <c r="AD139" i="4"/>
  <c r="AC139" i="4"/>
  <c r="AB139" i="4"/>
  <c r="AA139" i="4"/>
  <c r="Z139" i="4"/>
  <c r="AG138" i="4"/>
  <c r="AF138" i="4"/>
  <c r="AE138" i="4"/>
  <c r="AD138" i="4"/>
  <c r="AC138" i="4"/>
  <c r="AB138" i="4"/>
  <c r="AA138" i="4"/>
  <c r="Z138" i="4"/>
  <c r="AG137" i="4"/>
  <c r="AF137" i="4"/>
  <c r="AE137" i="4"/>
  <c r="AD137" i="4"/>
  <c r="AC137" i="4"/>
  <c r="AB137" i="4"/>
  <c r="AA137" i="4"/>
  <c r="Z137" i="4"/>
  <c r="AG136" i="4"/>
  <c r="AF136" i="4"/>
  <c r="AE136" i="4"/>
  <c r="AD136" i="4"/>
  <c r="AC136" i="4"/>
  <c r="AB136" i="4"/>
  <c r="AA136" i="4"/>
  <c r="Z136" i="4"/>
  <c r="AG135" i="4"/>
  <c r="AF135" i="4"/>
  <c r="AE135" i="4"/>
  <c r="AD135" i="4"/>
  <c r="AC135" i="4"/>
  <c r="AB135" i="4"/>
  <c r="AA135" i="4"/>
  <c r="Z135" i="4"/>
  <c r="AG134" i="4"/>
  <c r="AF134" i="4"/>
  <c r="AE134" i="4"/>
  <c r="AD134" i="4"/>
  <c r="AC134" i="4"/>
  <c r="AB134" i="4"/>
  <c r="AA134" i="4"/>
  <c r="Z134" i="4"/>
  <c r="AG133" i="4"/>
  <c r="AF133" i="4"/>
  <c r="AE133" i="4"/>
  <c r="AD133" i="4"/>
  <c r="AC133" i="4"/>
  <c r="AB133" i="4"/>
  <c r="AA133" i="4"/>
  <c r="Z133" i="4"/>
  <c r="AG132" i="4"/>
  <c r="AF132" i="4"/>
  <c r="AE132" i="4"/>
  <c r="AD132" i="4"/>
  <c r="AC132" i="4"/>
  <c r="AB132" i="4"/>
  <c r="AA132" i="4"/>
  <c r="Z132" i="4"/>
  <c r="AG131" i="4"/>
  <c r="AF131" i="4"/>
  <c r="AE131" i="4"/>
  <c r="AD131" i="4"/>
  <c r="AC131" i="4"/>
  <c r="AB131" i="4"/>
  <c r="AA131" i="4"/>
  <c r="Z131" i="4"/>
  <c r="AG130" i="4"/>
  <c r="AF130" i="4"/>
  <c r="AE130" i="4"/>
  <c r="AD130" i="4"/>
  <c r="AC130" i="4"/>
  <c r="AB130" i="4"/>
  <c r="AA130" i="4"/>
  <c r="Z130" i="4"/>
  <c r="AG129" i="4"/>
  <c r="AF129" i="4"/>
  <c r="AE129" i="4"/>
  <c r="AD129" i="4"/>
  <c r="AC129" i="4"/>
  <c r="AB129" i="4"/>
  <c r="AA129" i="4"/>
  <c r="Z129" i="4"/>
  <c r="AG128" i="4"/>
  <c r="AF128" i="4"/>
  <c r="AE128" i="4"/>
  <c r="AD128" i="4"/>
  <c r="AC128" i="4"/>
  <c r="AB128" i="4"/>
  <c r="AA128" i="4"/>
  <c r="Z128" i="4"/>
  <c r="AG127" i="4"/>
  <c r="AF127" i="4"/>
  <c r="AE127" i="4"/>
  <c r="AD127" i="4"/>
  <c r="AC127" i="4"/>
  <c r="AB127" i="4"/>
  <c r="AA127" i="4"/>
  <c r="Z127" i="4"/>
  <c r="AG126" i="4"/>
  <c r="AF126" i="4"/>
  <c r="AE126" i="4"/>
  <c r="AD126" i="4"/>
  <c r="AC126" i="4"/>
  <c r="AB126" i="4"/>
  <c r="AA126" i="4"/>
  <c r="Z126" i="4"/>
  <c r="AG125" i="4"/>
  <c r="AF125" i="4"/>
  <c r="AE125" i="4"/>
  <c r="AD125" i="4"/>
  <c r="AC125" i="4"/>
  <c r="AB125" i="4"/>
  <c r="AA125" i="4"/>
  <c r="Z125" i="4"/>
  <c r="AG124" i="4"/>
  <c r="AF124" i="4"/>
  <c r="AE124" i="4"/>
  <c r="AD124" i="4"/>
  <c r="AC124" i="4"/>
  <c r="AB124" i="4"/>
  <c r="AA124" i="4"/>
  <c r="Z124" i="4"/>
  <c r="AG123" i="4"/>
  <c r="AF123" i="4"/>
  <c r="AE123" i="4"/>
  <c r="AD123" i="4"/>
  <c r="AC123" i="4"/>
  <c r="AB123" i="4"/>
  <c r="AA123" i="4"/>
  <c r="Z123" i="4"/>
  <c r="AG122" i="4"/>
  <c r="AF122" i="4"/>
  <c r="AE122" i="4"/>
  <c r="AD122" i="4"/>
  <c r="AC122" i="4"/>
  <c r="AB122" i="4"/>
  <c r="AA122" i="4"/>
  <c r="Z122" i="4"/>
  <c r="AG121" i="4"/>
  <c r="AF121" i="4"/>
  <c r="AE121" i="4"/>
  <c r="AD121" i="4"/>
  <c r="AC121" i="4"/>
  <c r="AB121" i="4"/>
  <c r="AA121" i="4"/>
  <c r="Z121" i="4"/>
  <c r="AG120" i="4"/>
  <c r="AF120" i="4"/>
  <c r="AE120" i="4"/>
  <c r="AD120" i="4"/>
  <c r="AC120" i="4"/>
  <c r="AB120" i="4"/>
  <c r="AA120" i="4"/>
  <c r="Z120" i="4"/>
  <c r="AG119" i="4"/>
  <c r="AF119" i="4"/>
  <c r="AE119" i="4"/>
  <c r="AD119" i="4"/>
  <c r="AC119" i="4"/>
  <c r="AB119" i="4"/>
  <c r="AA119" i="4"/>
  <c r="Z119" i="4"/>
  <c r="AG118" i="4"/>
  <c r="AF118" i="4"/>
  <c r="AE118" i="4"/>
  <c r="AD118" i="4"/>
  <c r="AC118" i="4"/>
  <c r="AB118" i="4"/>
  <c r="AA118" i="4"/>
  <c r="Z118" i="4"/>
  <c r="AG117" i="4"/>
  <c r="AF117" i="4"/>
  <c r="AE117" i="4"/>
  <c r="AD117" i="4"/>
  <c r="AC117" i="4"/>
  <c r="AB117" i="4"/>
  <c r="AA117" i="4"/>
  <c r="Z117" i="4"/>
  <c r="AG116" i="4"/>
  <c r="AF116" i="4"/>
  <c r="AE116" i="4"/>
  <c r="AD116" i="4"/>
  <c r="AC116" i="4"/>
  <c r="AB116" i="4"/>
  <c r="AA116" i="4"/>
  <c r="Z116" i="4"/>
  <c r="AG115" i="4"/>
  <c r="AF115" i="4"/>
  <c r="AE115" i="4"/>
  <c r="AD115" i="4"/>
  <c r="AC115" i="4"/>
  <c r="AB115" i="4"/>
  <c r="AA115" i="4"/>
  <c r="Z115" i="4"/>
  <c r="AG114" i="4"/>
  <c r="AF114" i="4"/>
  <c r="AE114" i="4"/>
  <c r="AD114" i="4"/>
  <c r="AC114" i="4"/>
  <c r="AB114" i="4"/>
  <c r="AA114" i="4"/>
  <c r="Z114" i="4"/>
  <c r="AG113" i="4"/>
  <c r="AF113" i="4"/>
  <c r="AE113" i="4"/>
  <c r="AD113" i="4"/>
  <c r="AC113" i="4"/>
  <c r="AB113" i="4"/>
  <c r="AA113" i="4"/>
  <c r="Z113" i="4"/>
  <c r="AG112" i="4"/>
  <c r="AF112" i="4"/>
  <c r="AE112" i="4"/>
  <c r="AD112" i="4"/>
  <c r="AC112" i="4"/>
  <c r="AB112" i="4"/>
  <c r="AA112" i="4"/>
  <c r="Z112" i="4"/>
  <c r="AG111" i="4"/>
  <c r="AF111" i="4"/>
  <c r="AE111" i="4"/>
  <c r="AD111" i="4"/>
  <c r="AC111" i="4"/>
  <c r="AB111" i="4"/>
  <c r="AA111" i="4"/>
  <c r="Z111" i="4"/>
  <c r="AG110" i="4"/>
  <c r="AF110" i="4"/>
  <c r="AE110" i="4"/>
  <c r="AD110" i="4"/>
  <c r="AC110" i="4"/>
  <c r="AB110" i="4"/>
  <c r="AA110" i="4"/>
  <c r="Z110" i="4"/>
  <c r="AG109" i="4"/>
  <c r="AF109" i="4"/>
  <c r="AE109" i="4"/>
  <c r="AD109" i="4"/>
  <c r="AC109" i="4"/>
  <c r="AB109" i="4"/>
  <c r="AA109" i="4"/>
  <c r="Z109" i="4"/>
  <c r="AG108" i="4"/>
  <c r="AF108" i="4"/>
  <c r="AE108" i="4"/>
  <c r="AD108" i="4"/>
  <c r="AC108" i="4"/>
  <c r="AB108" i="4"/>
  <c r="AA108" i="4"/>
  <c r="Z108" i="4"/>
  <c r="AG107" i="4"/>
  <c r="AF107" i="4"/>
  <c r="AE107" i="4"/>
  <c r="AD107" i="4"/>
  <c r="AC107" i="4"/>
  <c r="AB107" i="4"/>
  <c r="AA107" i="4"/>
  <c r="Z107" i="4"/>
  <c r="AG106" i="4"/>
  <c r="AF106" i="4"/>
  <c r="AE106" i="4"/>
  <c r="AD106" i="4"/>
  <c r="AC106" i="4"/>
  <c r="AB106" i="4"/>
  <c r="AA106" i="4"/>
  <c r="Z106" i="4"/>
  <c r="AG105" i="4"/>
  <c r="AF105" i="4"/>
  <c r="AE105" i="4"/>
  <c r="AD105" i="4"/>
  <c r="AC105" i="4"/>
  <c r="AB105" i="4"/>
  <c r="AA105" i="4"/>
  <c r="Z105" i="4"/>
  <c r="AG104" i="4"/>
  <c r="AF104" i="4"/>
  <c r="AE104" i="4"/>
  <c r="AD104" i="4"/>
  <c r="AC104" i="4"/>
  <c r="AB104" i="4"/>
  <c r="AA104" i="4"/>
  <c r="Z104" i="4"/>
  <c r="AG103" i="4"/>
  <c r="AF103" i="4"/>
  <c r="AE103" i="4"/>
  <c r="AD103" i="4"/>
  <c r="AC103" i="4"/>
  <c r="AB103" i="4"/>
  <c r="AA103" i="4"/>
  <c r="Z103" i="4"/>
  <c r="AG102" i="4"/>
  <c r="AF102" i="4"/>
  <c r="AE102" i="4"/>
  <c r="AD102" i="4"/>
  <c r="AC102" i="4"/>
  <c r="AB102" i="4"/>
  <c r="AA102" i="4"/>
  <c r="Z102" i="4"/>
  <c r="AG101" i="4"/>
  <c r="AF101" i="4"/>
  <c r="AE101" i="4"/>
  <c r="AD101" i="4"/>
  <c r="AC101" i="4"/>
  <c r="AB101" i="4"/>
  <c r="AA101" i="4"/>
  <c r="Z101" i="4"/>
  <c r="AG100" i="4"/>
  <c r="AF100" i="4"/>
  <c r="AE100" i="4"/>
  <c r="AD100" i="4"/>
  <c r="AC100" i="4"/>
  <c r="AB100" i="4"/>
  <c r="AA100" i="4"/>
  <c r="Z100" i="4"/>
  <c r="AG99" i="4"/>
  <c r="AF99" i="4"/>
  <c r="AE99" i="4"/>
  <c r="AD99" i="4"/>
  <c r="AC99" i="4"/>
  <c r="AB99" i="4"/>
  <c r="AA99" i="4"/>
  <c r="Z99" i="4"/>
  <c r="AG98" i="4"/>
  <c r="AF98" i="4"/>
  <c r="AE98" i="4"/>
  <c r="AD98" i="4"/>
  <c r="AC98" i="4"/>
  <c r="AB98" i="4"/>
  <c r="AA98" i="4"/>
  <c r="Z98" i="4"/>
  <c r="AG97" i="4"/>
  <c r="AF97" i="4"/>
  <c r="AE97" i="4"/>
  <c r="AD97" i="4"/>
  <c r="AC97" i="4"/>
  <c r="AB97" i="4"/>
  <c r="AA97" i="4"/>
  <c r="Z97" i="4"/>
  <c r="AG96" i="4"/>
  <c r="AF96" i="4"/>
  <c r="AE96" i="4"/>
  <c r="AD96" i="4"/>
  <c r="AC96" i="4"/>
  <c r="AB96" i="4"/>
  <c r="AA96" i="4"/>
  <c r="Z96" i="4"/>
  <c r="AG95" i="4"/>
  <c r="AF95" i="4"/>
  <c r="AE95" i="4"/>
  <c r="AD95" i="4"/>
  <c r="AC95" i="4"/>
  <c r="AB95" i="4"/>
  <c r="AA95" i="4"/>
  <c r="Z95" i="4"/>
  <c r="AG94" i="4"/>
  <c r="AF94" i="4"/>
  <c r="AE94" i="4"/>
  <c r="AD94" i="4"/>
  <c r="AC94" i="4"/>
  <c r="AB94" i="4"/>
  <c r="AA94" i="4"/>
  <c r="Z94" i="4"/>
  <c r="AG93" i="4"/>
  <c r="AF93" i="4"/>
  <c r="AE93" i="4"/>
  <c r="AD93" i="4"/>
  <c r="AC93" i="4"/>
  <c r="AB93" i="4"/>
  <c r="AA93" i="4"/>
  <c r="Z93" i="4"/>
  <c r="AG92" i="4"/>
  <c r="AF92" i="4"/>
  <c r="AE92" i="4"/>
  <c r="AD92" i="4"/>
  <c r="AC92" i="4"/>
  <c r="AB92" i="4"/>
  <c r="AA92" i="4"/>
  <c r="Z92" i="4"/>
  <c r="AG91" i="4"/>
  <c r="AF91" i="4"/>
  <c r="AE91" i="4"/>
  <c r="AD91" i="4"/>
  <c r="AC91" i="4"/>
  <c r="AB91" i="4"/>
  <c r="AA91" i="4"/>
  <c r="Z91" i="4"/>
  <c r="AG90" i="4"/>
  <c r="AF90" i="4"/>
  <c r="AE90" i="4"/>
  <c r="AD90" i="4"/>
  <c r="AC90" i="4"/>
  <c r="AB90" i="4"/>
  <c r="AA90" i="4"/>
  <c r="Z90" i="4"/>
  <c r="AG89" i="4"/>
  <c r="AF89" i="4"/>
  <c r="AE89" i="4"/>
  <c r="AD89" i="4"/>
  <c r="AC89" i="4"/>
  <c r="AB89" i="4"/>
  <c r="AA89" i="4"/>
  <c r="Z89" i="4"/>
  <c r="AG88" i="4"/>
  <c r="AF88" i="4"/>
  <c r="AE88" i="4"/>
  <c r="AD88" i="4"/>
  <c r="AC88" i="4"/>
  <c r="AB88" i="4"/>
  <c r="AA88" i="4"/>
  <c r="Z88" i="4"/>
  <c r="AG87" i="4"/>
  <c r="AF87" i="4"/>
  <c r="AE87" i="4"/>
  <c r="AD87" i="4"/>
  <c r="AC87" i="4"/>
  <c r="AB87" i="4"/>
  <c r="AA87" i="4"/>
  <c r="Z87" i="4"/>
  <c r="AG86" i="4"/>
  <c r="AF86" i="4"/>
  <c r="AE86" i="4"/>
  <c r="AD86" i="4"/>
  <c r="AC86" i="4"/>
  <c r="AB86" i="4"/>
  <c r="AA86" i="4"/>
  <c r="Z86" i="4"/>
  <c r="AG85" i="4"/>
  <c r="AF85" i="4"/>
  <c r="AE85" i="4"/>
  <c r="AD85" i="4"/>
  <c r="AC85" i="4"/>
  <c r="AB85" i="4"/>
  <c r="AA85" i="4"/>
  <c r="Z85" i="4"/>
  <c r="AG84" i="4"/>
  <c r="AF84" i="4"/>
  <c r="AE84" i="4"/>
  <c r="AD84" i="4"/>
  <c r="AC84" i="4"/>
  <c r="AB84" i="4"/>
  <c r="AA84" i="4"/>
  <c r="Z84" i="4"/>
  <c r="AG83" i="4"/>
  <c r="AF83" i="4"/>
  <c r="AE83" i="4"/>
  <c r="AD83" i="4"/>
  <c r="AC83" i="4"/>
  <c r="AB83" i="4"/>
  <c r="AA83" i="4"/>
  <c r="Z83" i="4"/>
  <c r="AG82" i="4"/>
  <c r="AF82" i="4"/>
  <c r="AE82" i="4"/>
  <c r="AD82" i="4"/>
  <c r="AC82" i="4"/>
  <c r="AB82" i="4"/>
  <c r="AA82" i="4"/>
  <c r="Z82" i="4"/>
  <c r="AG81" i="4"/>
  <c r="AF81" i="4"/>
  <c r="AE81" i="4"/>
  <c r="AD81" i="4"/>
  <c r="AC81" i="4"/>
  <c r="AB81" i="4"/>
  <c r="AA81" i="4"/>
  <c r="Z81" i="4"/>
  <c r="AG80" i="4"/>
  <c r="AF80" i="4"/>
  <c r="AE80" i="4"/>
  <c r="AD80" i="4"/>
  <c r="AC80" i="4"/>
  <c r="AB80" i="4"/>
  <c r="AA80" i="4"/>
  <c r="Z80" i="4"/>
  <c r="AG79" i="4"/>
  <c r="AF79" i="4"/>
  <c r="AE79" i="4"/>
  <c r="AD79" i="4"/>
  <c r="AC79" i="4"/>
  <c r="AB79" i="4"/>
  <c r="AA79" i="4"/>
  <c r="Z79" i="4"/>
  <c r="AG78" i="4"/>
  <c r="AF78" i="4"/>
  <c r="AE78" i="4"/>
  <c r="AD78" i="4"/>
  <c r="AC78" i="4"/>
  <c r="AB78" i="4"/>
  <c r="AA78" i="4"/>
  <c r="Z78" i="4"/>
  <c r="AG77" i="4"/>
  <c r="AF77" i="4"/>
  <c r="AE77" i="4"/>
  <c r="AD77" i="4"/>
  <c r="AC77" i="4"/>
  <c r="AB77" i="4"/>
  <c r="AA77" i="4"/>
  <c r="Z77" i="4"/>
  <c r="AG76" i="4"/>
  <c r="AF76" i="4"/>
  <c r="AE76" i="4"/>
  <c r="AD76" i="4"/>
  <c r="AC76" i="4"/>
  <c r="AB76" i="4"/>
  <c r="AA76" i="4"/>
  <c r="Z76" i="4"/>
  <c r="AG75" i="4"/>
  <c r="AF75" i="4"/>
  <c r="AE75" i="4"/>
  <c r="AD75" i="4"/>
  <c r="AC75" i="4"/>
  <c r="AB75" i="4"/>
  <c r="AA75" i="4"/>
  <c r="Z75" i="4"/>
  <c r="AG74" i="4"/>
  <c r="AF74" i="4"/>
  <c r="AE74" i="4"/>
  <c r="AD74" i="4"/>
  <c r="AC74" i="4"/>
  <c r="AB74" i="4"/>
  <c r="AA74" i="4"/>
  <c r="Z74" i="4"/>
  <c r="AG73" i="4"/>
  <c r="AF73" i="4"/>
  <c r="AE73" i="4"/>
  <c r="AD73" i="4"/>
  <c r="AC73" i="4"/>
  <c r="AB73" i="4"/>
  <c r="AA73" i="4"/>
  <c r="Z73" i="4"/>
  <c r="AG72" i="4"/>
  <c r="AF72" i="4"/>
  <c r="AE72" i="4"/>
  <c r="AD72" i="4"/>
  <c r="AC72" i="4"/>
  <c r="AB72" i="4"/>
  <c r="AA72" i="4"/>
  <c r="Z72" i="4"/>
  <c r="AG71" i="4"/>
  <c r="AF71" i="4"/>
  <c r="AE71" i="4"/>
  <c r="AD71" i="4"/>
  <c r="AC71" i="4"/>
  <c r="AB71" i="4"/>
  <c r="AA71" i="4"/>
  <c r="Z71" i="4"/>
  <c r="AG70" i="4"/>
  <c r="AF70" i="4"/>
  <c r="AE70" i="4"/>
  <c r="AD70" i="4"/>
  <c r="AC70" i="4"/>
  <c r="AB70" i="4"/>
  <c r="AA70" i="4"/>
  <c r="Z70" i="4"/>
  <c r="AG69" i="4"/>
  <c r="AF69" i="4"/>
  <c r="AE69" i="4"/>
  <c r="AD69" i="4"/>
  <c r="AC69" i="4"/>
  <c r="AB69" i="4"/>
  <c r="AA69" i="4"/>
  <c r="Z69" i="4"/>
  <c r="AG68" i="4"/>
  <c r="AF68" i="4"/>
  <c r="AE68" i="4"/>
  <c r="AD68" i="4"/>
  <c r="AC68" i="4"/>
  <c r="AB68" i="4"/>
  <c r="AA68" i="4"/>
  <c r="Z68" i="4"/>
  <c r="AG67" i="4"/>
  <c r="AF67" i="4"/>
  <c r="AE67" i="4"/>
  <c r="AD67" i="4"/>
  <c r="AC67" i="4"/>
  <c r="AB67" i="4"/>
  <c r="AA67" i="4"/>
  <c r="Z67" i="4"/>
  <c r="AG66" i="4"/>
  <c r="AF66" i="4"/>
  <c r="AE66" i="4"/>
  <c r="AD66" i="4"/>
  <c r="AC66" i="4"/>
  <c r="AB66" i="4"/>
  <c r="AA66" i="4"/>
  <c r="Z66" i="4"/>
  <c r="AG65" i="4"/>
  <c r="AF65" i="4"/>
  <c r="AE65" i="4"/>
  <c r="AD65" i="4"/>
  <c r="AC65" i="4"/>
  <c r="AB65" i="4"/>
  <c r="AA65" i="4"/>
  <c r="Z65" i="4"/>
  <c r="AG64" i="4"/>
  <c r="AF64" i="4"/>
  <c r="AE64" i="4"/>
  <c r="AD64" i="4"/>
  <c r="AC64" i="4"/>
  <c r="AB64" i="4"/>
  <c r="AA64" i="4"/>
  <c r="Z64" i="4"/>
  <c r="AG63" i="4"/>
  <c r="AF63" i="4"/>
  <c r="AE63" i="4"/>
  <c r="AD63" i="4"/>
  <c r="AC63" i="4"/>
  <c r="AB63" i="4"/>
  <c r="AA63" i="4"/>
  <c r="Z63" i="4"/>
  <c r="AG62" i="4"/>
  <c r="AF62" i="4"/>
  <c r="AE62" i="4"/>
  <c r="AD62" i="4"/>
  <c r="AC62" i="4"/>
  <c r="AB62" i="4"/>
  <c r="AA62" i="4"/>
  <c r="Z62" i="4"/>
  <c r="AG61" i="4"/>
  <c r="AF61" i="4"/>
  <c r="AE61" i="4"/>
  <c r="AD61" i="4"/>
  <c r="AC61" i="4"/>
  <c r="AB61" i="4"/>
  <c r="AA61" i="4"/>
  <c r="Z61" i="4"/>
  <c r="AG60" i="4"/>
  <c r="AF60" i="4"/>
  <c r="AE60" i="4"/>
  <c r="AD60" i="4"/>
  <c r="AC60" i="4"/>
  <c r="AB60" i="4"/>
  <c r="AA60" i="4"/>
  <c r="Z60" i="4"/>
  <c r="AG59" i="4"/>
  <c r="AF59" i="4"/>
  <c r="AE59" i="4"/>
  <c r="AD59" i="4"/>
  <c r="AC59" i="4"/>
  <c r="AB59" i="4"/>
  <c r="AA59" i="4"/>
  <c r="Z59" i="4"/>
  <c r="AG58" i="4"/>
  <c r="AF58" i="4"/>
  <c r="AE58" i="4"/>
  <c r="AD58" i="4"/>
  <c r="AC58" i="4"/>
  <c r="AB58" i="4"/>
  <c r="AA58" i="4"/>
  <c r="Z58" i="4"/>
  <c r="AG57" i="4"/>
  <c r="AF57" i="4"/>
  <c r="AE57" i="4"/>
  <c r="AD57" i="4"/>
  <c r="AC57" i="4"/>
  <c r="AB57" i="4"/>
  <c r="AA57" i="4"/>
  <c r="Z57" i="4"/>
  <c r="AG56" i="4"/>
  <c r="AF56" i="4"/>
  <c r="AE56" i="4"/>
  <c r="AD56" i="4"/>
  <c r="AC56" i="4"/>
  <c r="AB56" i="4"/>
  <c r="AA56" i="4"/>
  <c r="Z56" i="4"/>
  <c r="AG55" i="4"/>
  <c r="AF55" i="4"/>
  <c r="AE55" i="4"/>
  <c r="AD55" i="4"/>
  <c r="AC55" i="4"/>
  <c r="AB55" i="4"/>
  <c r="AA55" i="4"/>
  <c r="Z55" i="4"/>
  <c r="AG54" i="4"/>
  <c r="AF54" i="4"/>
  <c r="AE54" i="4"/>
  <c r="AD54" i="4"/>
  <c r="AC54" i="4"/>
  <c r="AB54" i="4"/>
  <c r="AA54" i="4"/>
  <c r="Z54" i="4"/>
  <c r="AG53" i="4"/>
  <c r="AF53" i="4"/>
  <c r="AE53" i="4"/>
  <c r="AD53" i="4"/>
  <c r="AC53" i="4"/>
  <c r="AB53" i="4"/>
  <c r="AA53" i="4"/>
  <c r="Z53" i="4"/>
  <c r="AG52" i="4"/>
  <c r="AF52" i="4"/>
  <c r="AE52" i="4"/>
  <c r="AD52" i="4"/>
  <c r="AC52" i="4"/>
  <c r="AB52" i="4"/>
  <c r="AA52" i="4"/>
  <c r="Z52" i="4"/>
  <c r="AG51" i="4"/>
  <c r="AF51" i="4"/>
  <c r="AE51" i="4"/>
  <c r="AD51" i="4"/>
  <c r="AC51" i="4"/>
  <c r="AB51" i="4"/>
  <c r="AA51" i="4"/>
  <c r="Z51" i="4"/>
  <c r="AG50" i="4"/>
  <c r="AF50" i="4"/>
  <c r="AE50" i="4"/>
  <c r="AD50" i="4"/>
  <c r="AC50" i="4"/>
  <c r="AB50" i="4"/>
  <c r="AA50" i="4"/>
  <c r="Z50" i="4"/>
  <c r="AG49" i="4"/>
  <c r="AF49" i="4"/>
  <c r="AE49" i="4"/>
  <c r="AD49" i="4"/>
  <c r="AC49" i="4"/>
  <c r="AB49" i="4"/>
  <c r="AA49" i="4"/>
  <c r="Z49" i="4"/>
  <c r="AG48" i="4"/>
  <c r="AF48" i="4"/>
  <c r="AE48" i="4"/>
  <c r="AD48" i="4"/>
  <c r="AC48" i="4"/>
  <c r="AB48" i="4"/>
  <c r="AA48" i="4"/>
  <c r="Z48" i="4"/>
  <c r="AG47" i="4"/>
  <c r="AF47" i="4"/>
  <c r="AE47" i="4"/>
  <c r="AD47" i="4"/>
  <c r="AC47" i="4"/>
  <c r="AB47" i="4"/>
  <c r="AA47" i="4"/>
  <c r="Z47" i="4"/>
  <c r="AG46" i="4"/>
  <c r="AF46" i="4"/>
  <c r="AE46" i="4"/>
  <c r="AD46" i="4"/>
  <c r="AC46" i="4"/>
  <c r="AB46" i="4"/>
  <c r="AA46" i="4"/>
  <c r="Z46" i="4"/>
  <c r="AG45" i="4"/>
  <c r="AF45" i="4"/>
  <c r="AE45" i="4"/>
  <c r="AD45" i="4"/>
  <c r="AC45" i="4"/>
  <c r="AB45" i="4"/>
  <c r="AA45" i="4"/>
  <c r="Z45" i="4"/>
  <c r="AG44" i="4"/>
  <c r="AF44" i="4"/>
  <c r="AE44" i="4"/>
  <c r="AD44" i="4"/>
  <c r="AC44" i="4"/>
  <c r="AB44" i="4"/>
  <c r="AA44" i="4"/>
  <c r="Z44" i="4"/>
  <c r="AG43" i="4"/>
  <c r="AF43" i="4"/>
  <c r="AE43" i="4"/>
  <c r="AD43" i="4"/>
  <c r="AC43" i="4"/>
  <c r="AB43" i="4"/>
  <c r="AA43" i="4"/>
  <c r="Z43" i="4"/>
  <c r="AG42" i="4"/>
  <c r="AF42" i="4"/>
  <c r="AE42" i="4"/>
  <c r="AD42" i="4"/>
  <c r="AC42" i="4"/>
  <c r="AB42" i="4"/>
  <c r="AA42" i="4"/>
  <c r="Z42" i="4"/>
  <c r="AG41" i="4"/>
  <c r="AF41" i="4"/>
  <c r="AE41" i="4"/>
  <c r="AD41" i="4"/>
  <c r="AC41" i="4"/>
  <c r="AB41" i="4"/>
  <c r="AA41" i="4"/>
  <c r="Z41" i="4"/>
  <c r="AG40" i="4"/>
  <c r="AF40" i="4"/>
  <c r="AE40" i="4"/>
  <c r="AD40" i="4"/>
  <c r="AC40" i="4"/>
  <c r="AB40" i="4"/>
  <c r="AA40" i="4"/>
  <c r="Z40" i="4"/>
  <c r="AG39" i="4"/>
  <c r="AF39" i="4"/>
  <c r="AE39" i="4"/>
  <c r="AD39" i="4"/>
  <c r="AC39" i="4"/>
  <c r="AB39" i="4"/>
  <c r="AA39" i="4"/>
  <c r="Z39" i="4"/>
  <c r="AG38" i="4"/>
  <c r="AF38" i="4"/>
  <c r="AE38" i="4"/>
  <c r="AD38" i="4"/>
  <c r="AC38" i="4"/>
  <c r="AB38" i="4"/>
  <c r="AA38" i="4"/>
  <c r="Z38" i="4"/>
  <c r="AG37" i="4"/>
  <c r="AF37" i="4"/>
  <c r="AE37" i="4"/>
  <c r="AD37" i="4"/>
  <c r="AC37" i="4"/>
  <c r="AB37" i="4"/>
  <c r="AA37" i="4"/>
  <c r="Z37" i="4"/>
  <c r="AG36" i="4"/>
  <c r="AF36" i="4"/>
  <c r="AE36" i="4"/>
  <c r="AD36" i="4"/>
  <c r="AC36" i="4"/>
  <c r="AB36" i="4"/>
  <c r="AA36" i="4"/>
  <c r="Z36" i="4"/>
  <c r="AG35" i="4"/>
  <c r="AF35" i="4"/>
  <c r="AE35" i="4"/>
  <c r="AD35" i="4"/>
  <c r="AC35" i="4"/>
  <c r="AB35" i="4"/>
  <c r="AA35" i="4"/>
  <c r="Z35" i="4"/>
  <c r="AG34" i="4"/>
  <c r="AF34" i="4"/>
  <c r="AE34" i="4"/>
  <c r="AD34" i="4"/>
  <c r="AC34" i="4"/>
  <c r="AB34" i="4"/>
  <c r="AA34" i="4"/>
  <c r="Z34" i="4"/>
  <c r="AG33" i="4"/>
  <c r="AF33" i="4"/>
  <c r="AE33" i="4"/>
  <c r="AD33" i="4"/>
  <c r="AC33" i="4"/>
  <c r="AB33" i="4"/>
  <c r="AA33" i="4"/>
  <c r="Z33" i="4"/>
  <c r="AG32" i="4"/>
  <c r="AF32" i="4"/>
  <c r="AE32" i="4"/>
  <c r="AD32" i="4"/>
  <c r="AC32" i="4"/>
  <c r="AB32" i="4"/>
  <c r="AA32" i="4"/>
  <c r="Z32" i="4"/>
  <c r="AG31" i="4"/>
  <c r="AF31" i="4"/>
  <c r="AE31" i="4"/>
  <c r="AD31" i="4"/>
  <c r="AC31" i="4"/>
  <c r="AB31" i="4"/>
  <c r="AA31" i="4"/>
  <c r="Z31" i="4"/>
  <c r="AG30" i="4"/>
  <c r="AF30" i="4"/>
  <c r="AE30" i="4"/>
  <c r="AD30" i="4"/>
  <c r="AC30" i="4"/>
  <c r="AB30" i="4"/>
  <c r="AA30" i="4"/>
  <c r="Z30" i="4"/>
  <c r="AG29" i="4"/>
  <c r="AF29" i="4"/>
  <c r="AE29" i="4"/>
  <c r="AD29" i="4"/>
  <c r="AC29" i="4"/>
  <c r="AB29" i="4"/>
  <c r="AA29" i="4"/>
  <c r="Z29" i="4"/>
  <c r="AG28" i="4"/>
  <c r="AF28" i="4"/>
  <c r="AE28" i="4"/>
  <c r="AD28" i="4"/>
  <c r="AC28" i="4"/>
  <c r="AB28" i="4"/>
  <c r="AA28" i="4"/>
  <c r="Z28" i="4"/>
  <c r="AG27" i="4"/>
  <c r="AF27" i="4"/>
  <c r="AE27" i="4"/>
  <c r="AD27" i="4"/>
  <c r="AC27" i="4"/>
  <c r="AB27" i="4"/>
  <c r="AA27" i="4"/>
  <c r="Z27" i="4"/>
  <c r="AG26" i="4"/>
  <c r="AF26" i="4"/>
  <c r="AE26" i="4"/>
  <c r="AD26" i="4"/>
  <c r="AC26" i="4"/>
  <c r="AB26" i="4"/>
  <c r="AA26" i="4"/>
  <c r="Z26" i="4"/>
  <c r="AG25" i="4"/>
  <c r="AF25" i="4"/>
  <c r="AE25" i="4"/>
  <c r="AD25" i="4"/>
  <c r="AC25" i="4"/>
  <c r="AB25" i="4"/>
  <c r="AA25" i="4"/>
  <c r="Z25" i="4"/>
  <c r="AG24" i="4"/>
  <c r="AF24" i="4"/>
  <c r="AE24" i="4"/>
  <c r="AD24" i="4"/>
  <c r="AC24" i="4"/>
  <c r="AB24" i="4"/>
  <c r="AA24" i="4"/>
  <c r="Z24" i="4"/>
  <c r="AG23" i="4"/>
  <c r="AF23" i="4"/>
  <c r="AE23" i="4"/>
  <c r="AD23" i="4"/>
  <c r="AC23" i="4"/>
  <c r="AB23" i="4"/>
  <c r="AA23" i="4"/>
  <c r="Z23" i="4"/>
  <c r="AG22" i="4"/>
  <c r="AF22" i="4"/>
  <c r="AE22" i="4"/>
  <c r="AD22" i="4"/>
  <c r="AC22" i="4"/>
  <c r="AB22" i="4"/>
  <c r="AA22" i="4"/>
  <c r="Z22" i="4"/>
  <c r="AG21" i="4"/>
  <c r="AF21" i="4"/>
  <c r="AE21" i="4"/>
  <c r="AD21" i="4"/>
  <c r="AC21" i="4"/>
  <c r="AB21" i="4"/>
  <c r="AA21" i="4"/>
  <c r="Z21" i="4"/>
  <c r="AG20" i="4"/>
  <c r="AF20" i="4"/>
  <c r="AE20" i="4"/>
  <c r="AD20" i="4"/>
  <c r="AC20" i="4"/>
  <c r="AB20" i="4"/>
  <c r="AA20" i="4"/>
  <c r="Z20" i="4"/>
  <c r="AG19" i="4"/>
  <c r="AF19" i="4"/>
  <c r="AE19" i="4"/>
  <c r="AD19" i="4"/>
  <c r="AC19" i="4"/>
  <c r="AB19" i="4"/>
  <c r="AA19" i="4"/>
  <c r="Z19" i="4"/>
  <c r="AG18" i="4"/>
  <c r="AF18" i="4"/>
  <c r="AE18" i="4"/>
  <c r="AD18" i="4"/>
  <c r="AC18" i="4"/>
  <c r="AB18" i="4"/>
  <c r="AA18" i="4"/>
  <c r="Z18" i="4"/>
  <c r="AG17" i="4"/>
  <c r="AF17" i="4"/>
  <c r="AE17" i="4"/>
  <c r="AD17" i="4"/>
  <c r="AC17" i="4"/>
  <c r="AB17" i="4"/>
  <c r="AA17" i="4"/>
  <c r="Z17" i="4"/>
  <c r="AG16" i="4"/>
  <c r="AF16" i="4"/>
  <c r="AE16" i="4"/>
  <c r="AD16" i="4"/>
  <c r="AC16" i="4"/>
  <c r="AB16" i="4"/>
  <c r="AA16" i="4"/>
  <c r="Z16" i="4"/>
  <c r="AG15" i="4"/>
  <c r="AF15" i="4"/>
  <c r="AE15" i="4"/>
  <c r="AD15" i="4"/>
  <c r="AC15" i="4"/>
  <c r="AB15" i="4"/>
  <c r="AA15" i="4"/>
  <c r="Z15" i="4"/>
  <c r="AG14" i="4"/>
  <c r="AF14" i="4"/>
  <c r="AE14" i="4"/>
  <c r="AD14" i="4"/>
  <c r="AC14" i="4"/>
  <c r="AB14" i="4"/>
  <c r="AA14" i="4"/>
  <c r="Z14" i="4"/>
  <c r="AG13" i="4"/>
  <c r="AF13" i="4"/>
  <c r="AE13" i="4"/>
  <c r="AD13" i="4"/>
  <c r="AC13" i="4"/>
  <c r="AB13" i="4"/>
  <c r="AA13" i="4"/>
  <c r="Z13" i="4"/>
  <c r="AG12" i="4"/>
  <c r="AF12" i="4"/>
  <c r="AE12" i="4"/>
  <c r="AD12" i="4"/>
  <c r="AC12" i="4"/>
  <c r="AB12" i="4"/>
  <c r="AA12" i="4"/>
  <c r="Z12" i="4"/>
  <c r="AG11" i="4"/>
  <c r="AF11" i="4"/>
  <c r="AE11" i="4"/>
  <c r="AD11" i="4"/>
  <c r="AC11" i="4"/>
  <c r="AB11" i="4"/>
  <c r="AA11" i="4"/>
  <c r="Z11" i="4"/>
  <c r="AG10" i="4"/>
  <c r="AF10" i="4"/>
  <c r="AE10" i="4"/>
  <c r="AD10" i="4"/>
  <c r="AC10" i="4"/>
  <c r="AB10" i="4"/>
  <c r="AA10" i="4"/>
  <c r="Z10" i="4"/>
  <c r="AG9" i="4"/>
  <c r="AF9" i="4"/>
  <c r="AE9" i="4"/>
  <c r="AD9" i="4"/>
  <c r="AC9" i="4"/>
  <c r="AB9" i="4"/>
  <c r="AA9" i="4"/>
  <c r="Z9" i="4"/>
  <c r="AG8" i="4"/>
  <c r="AF8" i="4"/>
  <c r="AE8" i="4"/>
  <c r="AD8" i="4"/>
  <c r="AC8" i="4"/>
  <c r="AB8" i="4"/>
  <c r="AA8" i="4"/>
  <c r="Z8" i="4"/>
  <c r="L407" i="3"/>
  <c r="I407" i="3"/>
  <c r="L406" i="3"/>
  <c r="I406" i="3"/>
  <c r="L405" i="3"/>
  <c r="I405" i="3"/>
  <c r="L404" i="3"/>
  <c r="I404" i="3"/>
  <c r="L403" i="3"/>
  <c r="I403" i="3"/>
  <c r="L402" i="3"/>
  <c r="I402" i="3"/>
  <c r="L401" i="3"/>
  <c r="I401" i="3"/>
  <c r="L400" i="3"/>
  <c r="I400" i="3"/>
  <c r="L399" i="3"/>
  <c r="I399" i="3"/>
  <c r="L398" i="3"/>
  <c r="I398" i="3"/>
  <c r="L397" i="3"/>
  <c r="I397" i="3"/>
  <c r="L396" i="3"/>
  <c r="I396" i="3"/>
  <c r="L395" i="3"/>
  <c r="I395" i="3"/>
  <c r="L394" i="3"/>
  <c r="I394" i="3"/>
  <c r="L393" i="3"/>
  <c r="I393" i="3"/>
  <c r="L392" i="3"/>
  <c r="I392" i="3"/>
  <c r="L391" i="3"/>
  <c r="I391" i="3"/>
  <c r="L390" i="3"/>
  <c r="I390" i="3"/>
  <c r="L389" i="3"/>
  <c r="I389" i="3"/>
  <c r="L388" i="3"/>
  <c r="I388" i="3"/>
  <c r="L387" i="3"/>
  <c r="I387" i="3"/>
  <c r="L386" i="3"/>
  <c r="I386" i="3"/>
  <c r="L385" i="3"/>
  <c r="I385" i="3"/>
  <c r="L384" i="3"/>
  <c r="I384" i="3"/>
  <c r="L383" i="3"/>
  <c r="I383" i="3"/>
  <c r="L382" i="3"/>
  <c r="I382" i="3"/>
  <c r="L381" i="3"/>
  <c r="I381" i="3"/>
  <c r="L380" i="3"/>
  <c r="I380" i="3"/>
  <c r="L379" i="3"/>
  <c r="I379" i="3"/>
  <c r="L378" i="3"/>
  <c r="I378" i="3"/>
  <c r="L377" i="3"/>
  <c r="I377" i="3"/>
  <c r="L376" i="3"/>
  <c r="I376" i="3"/>
  <c r="L375" i="3"/>
  <c r="I375" i="3"/>
  <c r="L374" i="3"/>
  <c r="I374" i="3"/>
  <c r="L373" i="3"/>
  <c r="I373" i="3"/>
  <c r="L372" i="3"/>
  <c r="I372" i="3"/>
  <c r="L371" i="3"/>
  <c r="I371" i="3"/>
  <c r="L370" i="3"/>
  <c r="I370" i="3"/>
  <c r="L369" i="3"/>
  <c r="I369" i="3"/>
  <c r="L368" i="3"/>
  <c r="I368" i="3"/>
  <c r="L367" i="3"/>
  <c r="I367" i="3"/>
  <c r="L366" i="3"/>
  <c r="I366" i="3"/>
  <c r="L365" i="3"/>
  <c r="I365" i="3"/>
  <c r="L364" i="3"/>
  <c r="I364" i="3"/>
  <c r="L363" i="3"/>
  <c r="I363" i="3"/>
  <c r="L362" i="3"/>
  <c r="I362" i="3"/>
  <c r="L361" i="3"/>
  <c r="I361" i="3"/>
  <c r="L360" i="3"/>
  <c r="I360" i="3"/>
  <c r="L359" i="3"/>
  <c r="I359" i="3"/>
  <c r="L358" i="3"/>
  <c r="I358" i="3"/>
  <c r="L357" i="3"/>
  <c r="I357" i="3"/>
  <c r="L356" i="3"/>
  <c r="I356" i="3"/>
  <c r="L355" i="3"/>
  <c r="I355" i="3"/>
  <c r="L354" i="3"/>
  <c r="I354" i="3"/>
  <c r="L353" i="3"/>
  <c r="I353" i="3"/>
  <c r="L352" i="3"/>
  <c r="I352" i="3"/>
  <c r="L351" i="3"/>
  <c r="I351" i="3"/>
  <c r="L350" i="3"/>
  <c r="I350" i="3"/>
  <c r="L349" i="3"/>
  <c r="I349" i="3"/>
  <c r="L348" i="3"/>
  <c r="I348" i="3"/>
  <c r="L347" i="3"/>
  <c r="I347" i="3"/>
  <c r="L346" i="3"/>
  <c r="I346" i="3"/>
  <c r="L345" i="3"/>
  <c r="I345" i="3"/>
  <c r="L344" i="3"/>
  <c r="I344" i="3"/>
  <c r="L343" i="3"/>
  <c r="I343" i="3"/>
  <c r="L342" i="3"/>
  <c r="I342" i="3"/>
  <c r="L341" i="3"/>
  <c r="I341" i="3"/>
  <c r="L340" i="3"/>
  <c r="I340" i="3"/>
  <c r="L339" i="3"/>
  <c r="I339" i="3"/>
  <c r="L338" i="3"/>
  <c r="I338" i="3"/>
  <c r="L337" i="3"/>
  <c r="I337" i="3"/>
  <c r="L336" i="3"/>
  <c r="I336" i="3"/>
  <c r="L335" i="3"/>
  <c r="I335" i="3"/>
  <c r="L334" i="3"/>
  <c r="I334" i="3"/>
  <c r="L333" i="3"/>
  <c r="I333" i="3"/>
  <c r="L332" i="3"/>
  <c r="I332" i="3"/>
  <c r="L331" i="3"/>
  <c r="I331" i="3"/>
  <c r="L330" i="3"/>
  <c r="I330" i="3"/>
  <c r="L329" i="3"/>
  <c r="I329" i="3"/>
  <c r="L328" i="3"/>
  <c r="I328" i="3"/>
  <c r="L327" i="3"/>
  <c r="I327" i="3"/>
  <c r="L326" i="3"/>
  <c r="I326" i="3"/>
  <c r="L325" i="3"/>
  <c r="I325" i="3"/>
  <c r="L324" i="3"/>
  <c r="I324" i="3"/>
  <c r="L323" i="3"/>
  <c r="I323" i="3"/>
  <c r="L322" i="3"/>
  <c r="I322" i="3"/>
  <c r="L321" i="3"/>
  <c r="I321" i="3"/>
  <c r="L320" i="3"/>
  <c r="I320" i="3"/>
  <c r="L319" i="3"/>
  <c r="I319" i="3"/>
  <c r="L318" i="3"/>
  <c r="I318" i="3"/>
  <c r="L317" i="3"/>
  <c r="I317" i="3"/>
  <c r="L316" i="3"/>
  <c r="I316" i="3"/>
  <c r="L315" i="3"/>
  <c r="I315" i="3"/>
  <c r="L314" i="3"/>
  <c r="I314" i="3"/>
  <c r="L313" i="3"/>
  <c r="I313" i="3"/>
  <c r="L312" i="3"/>
  <c r="I312" i="3"/>
  <c r="L311" i="3"/>
  <c r="I311" i="3"/>
  <c r="L310" i="3"/>
  <c r="I310" i="3"/>
  <c r="L309" i="3"/>
  <c r="I309" i="3"/>
  <c r="L308" i="3"/>
  <c r="I308" i="3"/>
  <c r="L307" i="3"/>
  <c r="I307" i="3"/>
  <c r="L306" i="3"/>
  <c r="I306" i="3"/>
  <c r="L305" i="3"/>
  <c r="I305" i="3"/>
  <c r="L304" i="3"/>
  <c r="I304" i="3"/>
  <c r="L303" i="3"/>
  <c r="I303" i="3"/>
  <c r="L302" i="3"/>
  <c r="I302" i="3"/>
  <c r="L301" i="3"/>
  <c r="I301" i="3"/>
  <c r="L300" i="3"/>
  <c r="I300" i="3"/>
  <c r="L299" i="3"/>
  <c r="I299" i="3"/>
  <c r="L298" i="3"/>
  <c r="I298" i="3"/>
  <c r="L297" i="3"/>
  <c r="I297" i="3"/>
  <c r="L296" i="3"/>
  <c r="I296" i="3"/>
  <c r="L295" i="3"/>
  <c r="I295" i="3"/>
  <c r="L294" i="3"/>
  <c r="I294" i="3"/>
  <c r="L293" i="3"/>
  <c r="I293" i="3"/>
  <c r="L292" i="3"/>
  <c r="I292" i="3"/>
  <c r="L291" i="3"/>
  <c r="I291" i="3"/>
  <c r="L290" i="3"/>
  <c r="I290" i="3"/>
  <c r="L289" i="3"/>
  <c r="I289" i="3"/>
  <c r="L288" i="3"/>
  <c r="I288" i="3"/>
  <c r="L287" i="3"/>
  <c r="I287" i="3"/>
  <c r="L286" i="3"/>
  <c r="I286" i="3"/>
  <c r="L285" i="3"/>
  <c r="I285" i="3"/>
  <c r="L284" i="3"/>
  <c r="I284" i="3"/>
  <c r="L283" i="3"/>
  <c r="I283" i="3"/>
  <c r="L282" i="3"/>
  <c r="I282" i="3"/>
  <c r="L281" i="3"/>
  <c r="I281" i="3"/>
  <c r="L280" i="3"/>
  <c r="I280" i="3"/>
  <c r="L279" i="3"/>
  <c r="I279" i="3"/>
  <c r="L278" i="3"/>
  <c r="I278" i="3"/>
  <c r="L277" i="3"/>
  <c r="I277" i="3"/>
  <c r="L276" i="3"/>
  <c r="I276" i="3"/>
  <c r="L275" i="3"/>
  <c r="I275" i="3"/>
  <c r="L274" i="3"/>
  <c r="I274" i="3"/>
  <c r="L273" i="3"/>
  <c r="I273" i="3"/>
  <c r="L272" i="3"/>
  <c r="I272" i="3"/>
  <c r="L271" i="3"/>
  <c r="I271" i="3"/>
  <c r="L270" i="3"/>
  <c r="I270" i="3"/>
  <c r="L269" i="3"/>
  <c r="I269" i="3"/>
  <c r="L268" i="3"/>
  <c r="I268" i="3"/>
  <c r="L267" i="3"/>
  <c r="I267" i="3"/>
  <c r="L266" i="3"/>
  <c r="I266" i="3"/>
  <c r="L265" i="3"/>
  <c r="I265" i="3"/>
  <c r="L264" i="3"/>
  <c r="I264" i="3"/>
  <c r="L263" i="3"/>
  <c r="I263" i="3"/>
  <c r="L262" i="3"/>
  <c r="I262" i="3"/>
  <c r="L261" i="3"/>
  <c r="I261" i="3"/>
  <c r="L260" i="3"/>
  <c r="I260" i="3"/>
  <c r="L259" i="3"/>
  <c r="I259" i="3"/>
  <c r="L258" i="3"/>
  <c r="I258" i="3"/>
  <c r="L257" i="3"/>
  <c r="I257" i="3"/>
  <c r="L256" i="3"/>
  <c r="I256" i="3"/>
  <c r="L255" i="3"/>
  <c r="I255" i="3"/>
  <c r="L254" i="3"/>
  <c r="I254" i="3"/>
  <c r="L253" i="3"/>
  <c r="I253" i="3"/>
  <c r="L252" i="3"/>
  <c r="I252" i="3"/>
  <c r="L251" i="3"/>
  <c r="I251" i="3"/>
  <c r="L250" i="3"/>
  <c r="I250" i="3"/>
  <c r="L249" i="3"/>
  <c r="I249" i="3"/>
  <c r="L248" i="3"/>
  <c r="I248" i="3"/>
  <c r="L247" i="3"/>
  <c r="I247" i="3"/>
  <c r="L246" i="3"/>
  <c r="I246" i="3"/>
  <c r="L245" i="3"/>
  <c r="I245" i="3"/>
  <c r="L244" i="3"/>
  <c r="I244" i="3"/>
  <c r="L243" i="3"/>
  <c r="I243" i="3"/>
  <c r="L242" i="3"/>
  <c r="I242" i="3"/>
  <c r="L241" i="3"/>
  <c r="I241" i="3"/>
  <c r="L240" i="3"/>
  <c r="I240" i="3"/>
  <c r="L239" i="3"/>
  <c r="I239" i="3"/>
  <c r="L238" i="3"/>
  <c r="I238" i="3"/>
  <c r="L237" i="3"/>
  <c r="I237" i="3"/>
  <c r="L236" i="3"/>
  <c r="I236" i="3"/>
  <c r="L235" i="3"/>
  <c r="I235" i="3"/>
  <c r="L234" i="3"/>
  <c r="I234" i="3"/>
  <c r="L233" i="3"/>
  <c r="I233" i="3"/>
  <c r="L232" i="3"/>
  <c r="I232" i="3"/>
  <c r="L231" i="3"/>
  <c r="I231" i="3"/>
  <c r="L230" i="3"/>
  <c r="I230" i="3"/>
  <c r="L229" i="3"/>
  <c r="I229" i="3"/>
  <c r="L228" i="3"/>
  <c r="I228" i="3"/>
  <c r="L227" i="3"/>
  <c r="I227" i="3"/>
  <c r="L226" i="3"/>
  <c r="I226" i="3"/>
  <c r="L225" i="3"/>
  <c r="I225" i="3"/>
  <c r="L224" i="3"/>
  <c r="I224" i="3"/>
  <c r="L223" i="3"/>
  <c r="I223" i="3"/>
  <c r="L222" i="3"/>
  <c r="I222" i="3"/>
  <c r="L221" i="3"/>
  <c r="I221" i="3"/>
  <c r="L220" i="3"/>
  <c r="I220" i="3"/>
  <c r="L219" i="3"/>
  <c r="I219" i="3"/>
  <c r="L218" i="3"/>
  <c r="I218" i="3"/>
  <c r="L217" i="3"/>
  <c r="I217" i="3"/>
  <c r="L216" i="3"/>
  <c r="I216" i="3"/>
  <c r="L215" i="3"/>
  <c r="I215" i="3"/>
  <c r="L214" i="3"/>
  <c r="I214" i="3"/>
  <c r="L213" i="3"/>
  <c r="I213" i="3"/>
  <c r="L212" i="3"/>
  <c r="I212" i="3"/>
  <c r="L211" i="3"/>
  <c r="I211" i="3"/>
  <c r="L210" i="3"/>
  <c r="I210" i="3"/>
  <c r="L209" i="3"/>
  <c r="I209" i="3"/>
  <c r="L208" i="3"/>
  <c r="I208" i="3"/>
  <c r="L207" i="3"/>
  <c r="I207" i="3"/>
  <c r="L206" i="3"/>
  <c r="I206" i="3"/>
  <c r="L205" i="3"/>
  <c r="I205" i="3"/>
  <c r="L204" i="3"/>
  <c r="I204" i="3"/>
  <c r="L203" i="3"/>
  <c r="I203" i="3"/>
  <c r="L202" i="3"/>
  <c r="I202" i="3"/>
  <c r="L201" i="3"/>
  <c r="I201" i="3"/>
  <c r="L200" i="3"/>
  <c r="I200" i="3"/>
  <c r="L199" i="3"/>
  <c r="I199" i="3"/>
  <c r="L198" i="3"/>
  <c r="I198" i="3"/>
  <c r="L197" i="3"/>
  <c r="I197" i="3"/>
  <c r="L196" i="3"/>
  <c r="I196" i="3"/>
  <c r="L195" i="3"/>
  <c r="I195" i="3"/>
  <c r="L194" i="3"/>
  <c r="I194" i="3"/>
  <c r="L193" i="3"/>
  <c r="I193" i="3"/>
  <c r="L192" i="3"/>
  <c r="I192" i="3"/>
  <c r="L191" i="3"/>
  <c r="I191" i="3"/>
  <c r="L190" i="3"/>
  <c r="I190" i="3"/>
  <c r="L189" i="3"/>
  <c r="I189" i="3"/>
  <c r="L188" i="3"/>
  <c r="I188" i="3"/>
  <c r="L187" i="3"/>
  <c r="I187" i="3"/>
  <c r="L186" i="3"/>
  <c r="I186" i="3"/>
  <c r="L185" i="3"/>
  <c r="I185" i="3"/>
  <c r="L184" i="3"/>
  <c r="I184" i="3"/>
  <c r="L183" i="3"/>
  <c r="I183" i="3"/>
  <c r="L182" i="3"/>
  <c r="I182" i="3"/>
  <c r="L181" i="3"/>
  <c r="I181" i="3"/>
  <c r="L180" i="3"/>
  <c r="I180" i="3"/>
  <c r="L179" i="3"/>
  <c r="I179" i="3"/>
  <c r="L178" i="3"/>
  <c r="I178" i="3"/>
  <c r="L177" i="3"/>
  <c r="I177" i="3"/>
  <c r="L176" i="3"/>
  <c r="I176" i="3"/>
  <c r="L175" i="3"/>
  <c r="I175" i="3"/>
  <c r="L174" i="3"/>
  <c r="I174" i="3"/>
  <c r="L173" i="3"/>
  <c r="I173" i="3"/>
  <c r="L172" i="3"/>
  <c r="I172" i="3"/>
  <c r="L171" i="3"/>
  <c r="I171" i="3"/>
  <c r="L170" i="3"/>
  <c r="I170" i="3"/>
  <c r="L169" i="3"/>
  <c r="I169" i="3"/>
  <c r="L168" i="3"/>
  <c r="I168" i="3"/>
  <c r="L167" i="3"/>
  <c r="I167" i="3"/>
  <c r="L166" i="3"/>
  <c r="I166" i="3"/>
  <c r="L165" i="3"/>
  <c r="I165" i="3"/>
  <c r="L164" i="3"/>
  <c r="I164" i="3"/>
  <c r="L163" i="3"/>
  <c r="I163" i="3"/>
  <c r="L162" i="3"/>
  <c r="I162" i="3"/>
  <c r="L161" i="3"/>
  <c r="I161" i="3"/>
  <c r="L160" i="3"/>
  <c r="I160" i="3"/>
  <c r="L159" i="3"/>
  <c r="I159" i="3"/>
  <c r="L158" i="3"/>
  <c r="I158" i="3"/>
  <c r="L157" i="3"/>
  <c r="I157" i="3"/>
  <c r="L156" i="3"/>
  <c r="I156" i="3"/>
  <c r="L155" i="3"/>
  <c r="I155" i="3"/>
  <c r="L154" i="3"/>
  <c r="I154" i="3"/>
  <c r="L153" i="3"/>
  <c r="I153" i="3"/>
  <c r="L152" i="3"/>
  <c r="I152" i="3"/>
  <c r="L151" i="3"/>
  <c r="I151" i="3"/>
  <c r="L150" i="3"/>
  <c r="I150" i="3"/>
  <c r="L149" i="3"/>
  <c r="I149" i="3"/>
  <c r="L148" i="3"/>
  <c r="I148" i="3"/>
  <c r="L147" i="3"/>
  <c r="I147" i="3"/>
  <c r="L146" i="3"/>
  <c r="I146" i="3"/>
  <c r="L145" i="3"/>
  <c r="I145" i="3"/>
  <c r="L144" i="3"/>
  <c r="I144" i="3"/>
  <c r="L143" i="3"/>
  <c r="I143" i="3"/>
  <c r="L142" i="3"/>
  <c r="I142" i="3"/>
  <c r="L141" i="3"/>
  <c r="I141" i="3"/>
  <c r="L140" i="3"/>
  <c r="I140" i="3"/>
  <c r="L139" i="3"/>
  <c r="I139" i="3"/>
  <c r="L138" i="3"/>
  <c r="I138" i="3"/>
  <c r="L137" i="3"/>
  <c r="I137" i="3"/>
  <c r="L136" i="3"/>
  <c r="I136" i="3"/>
  <c r="L135" i="3"/>
  <c r="I135" i="3"/>
  <c r="L134" i="3"/>
  <c r="I134" i="3"/>
  <c r="L133" i="3"/>
  <c r="I133" i="3"/>
  <c r="L132" i="3"/>
  <c r="I132" i="3"/>
  <c r="L131" i="3"/>
  <c r="I131" i="3"/>
  <c r="L130" i="3"/>
  <c r="I130" i="3"/>
  <c r="L129" i="3"/>
  <c r="I129" i="3"/>
  <c r="L128" i="3"/>
  <c r="I128" i="3"/>
  <c r="L127" i="3"/>
  <c r="I127" i="3"/>
  <c r="L126" i="3"/>
  <c r="I126" i="3"/>
  <c r="L125" i="3"/>
  <c r="I125" i="3"/>
  <c r="L124" i="3"/>
  <c r="I124" i="3"/>
  <c r="L123" i="3"/>
  <c r="I123" i="3"/>
  <c r="L122" i="3"/>
  <c r="I122" i="3"/>
  <c r="L121" i="3"/>
  <c r="I121" i="3"/>
  <c r="L120" i="3"/>
  <c r="I120" i="3"/>
  <c r="L119" i="3"/>
  <c r="I119" i="3"/>
  <c r="L118" i="3"/>
  <c r="I118" i="3"/>
  <c r="L117" i="3"/>
  <c r="I117" i="3"/>
  <c r="L116" i="3"/>
  <c r="I116" i="3"/>
  <c r="L115" i="3"/>
  <c r="I115" i="3"/>
  <c r="L114" i="3"/>
  <c r="I114" i="3"/>
  <c r="L113" i="3"/>
  <c r="I113" i="3"/>
  <c r="L112" i="3"/>
  <c r="I112" i="3"/>
  <c r="L111" i="3"/>
  <c r="I111" i="3"/>
  <c r="L110" i="3"/>
  <c r="I110" i="3"/>
  <c r="L109" i="3"/>
  <c r="I109" i="3"/>
  <c r="L108" i="3"/>
  <c r="I108" i="3"/>
  <c r="L107" i="3"/>
  <c r="I107" i="3"/>
  <c r="L106" i="3"/>
  <c r="I106" i="3"/>
  <c r="L105" i="3"/>
  <c r="I105" i="3"/>
  <c r="L104" i="3"/>
  <c r="I104" i="3"/>
  <c r="L103" i="3"/>
  <c r="I103" i="3"/>
  <c r="L102" i="3"/>
  <c r="I102" i="3"/>
  <c r="L101" i="3"/>
  <c r="I101" i="3"/>
  <c r="L100" i="3"/>
  <c r="I100" i="3"/>
  <c r="L99" i="3"/>
  <c r="I99" i="3"/>
  <c r="L98" i="3"/>
  <c r="I98" i="3"/>
  <c r="L97" i="3"/>
  <c r="I97" i="3"/>
  <c r="L96" i="3"/>
  <c r="I96" i="3"/>
  <c r="L95" i="3"/>
  <c r="I95" i="3"/>
  <c r="L94" i="3"/>
  <c r="I94" i="3"/>
  <c r="L93" i="3"/>
  <c r="I93" i="3"/>
  <c r="L92" i="3"/>
  <c r="I92" i="3"/>
  <c r="L91" i="3"/>
  <c r="I91" i="3"/>
  <c r="L90" i="3"/>
  <c r="I90" i="3"/>
  <c r="L89" i="3"/>
  <c r="I89" i="3"/>
  <c r="L88" i="3"/>
  <c r="I88" i="3"/>
  <c r="L87" i="3"/>
  <c r="I87" i="3"/>
  <c r="L86" i="3"/>
  <c r="I86" i="3"/>
  <c r="L85" i="3"/>
  <c r="I85" i="3"/>
  <c r="L84" i="3"/>
  <c r="I84" i="3"/>
  <c r="L83" i="3"/>
  <c r="I83" i="3"/>
  <c r="L82" i="3"/>
  <c r="I82" i="3"/>
  <c r="L81" i="3"/>
  <c r="I81" i="3"/>
  <c r="L80" i="3"/>
  <c r="I80" i="3"/>
  <c r="L79" i="3"/>
  <c r="I79" i="3"/>
  <c r="L78" i="3"/>
  <c r="I78" i="3"/>
  <c r="L77" i="3"/>
  <c r="I77" i="3"/>
  <c r="L76" i="3"/>
  <c r="I76" i="3"/>
  <c r="L75" i="3"/>
  <c r="I75" i="3"/>
  <c r="L74" i="3"/>
  <c r="I74" i="3"/>
  <c r="L73" i="3"/>
  <c r="I73" i="3"/>
  <c r="L72" i="3"/>
  <c r="I72" i="3"/>
  <c r="L71" i="3"/>
  <c r="I71" i="3"/>
  <c r="L70" i="3"/>
  <c r="I70" i="3"/>
  <c r="L69" i="3"/>
  <c r="I69" i="3"/>
  <c r="L68" i="3"/>
  <c r="I68" i="3"/>
  <c r="L67" i="3"/>
  <c r="I67" i="3"/>
  <c r="L66" i="3"/>
  <c r="I66" i="3"/>
  <c r="L65" i="3"/>
  <c r="I65" i="3"/>
  <c r="L64" i="3"/>
  <c r="I64" i="3"/>
  <c r="L63" i="3"/>
  <c r="I63" i="3"/>
  <c r="L62" i="3"/>
  <c r="I62" i="3"/>
  <c r="L61" i="3"/>
  <c r="I61" i="3"/>
  <c r="L60" i="3"/>
  <c r="I60" i="3"/>
  <c r="L59" i="3"/>
  <c r="I59" i="3"/>
  <c r="L58" i="3"/>
  <c r="I58" i="3"/>
  <c r="L57" i="3"/>
  <c r="I57" i="3"/>
  <c r="L56" i="3"/>
  <c r="I56" i="3"/>
  <c r="L55" i="3"/>
  <c r="I55" i="3"/>
  <c r="L54" i="3"/>
  <c r="I54" i="3"/>
  <c r="L53" i="3"/>
  <c r="I53" i="3"/>
  <c r="L52" i="3"/>
  <c r="I52" i="3"/>
  <c r="L51" i="3"/>
  <c r="I51" i="3"/>
  <c r="L50" i="3"/>
  <c r="I50" i="3"/>
  <c r="L49" i="3"/>
  <c r="I49" i="3"/>
  <c r="L48" i="3"/>
  <c r="I48" i="3"/>
  <c r="L47" i="3"/>
  <c r="I47" i="3"/>
  <c r="L46" i="3"/>
  <c r="I46" i="3"/>
  <c r="L45" i="3"/>
  <c r="I45" i="3"/>
  <c r="L44" i="3"/>
  <c r="I44" i="3"/>
  <c r="L43" i="3"/>
  <c r="I43" i="3"/>
  <c r="L42" i="3"/>
  <c r="I42" i="3"/>
  <c r="L41" i="3"/>
  <c r="I41" i="3"/>
  <c r="L40" i="3"/>
  <c r="I40" i="3"/>
  <c r="L39" i="3"/>
  <c r="I39" i="3"/>
  <c r="L38" i="3"/>
  <c r="I38" i="3"/>
  <c r="L37" i="3"/>
  <c r="I37" i="3"/>
  <c r="L36" i="3"/>
  <c r="I36" i="3"/>
  <c r="L35" i="3"/>
  <c r="I35" i="3"/>
  <c r="L34" i="3"/>
  <c r="I34" i="3"/>
  <c r="L33" i="3"/>
  <c r="I33" i="3"/>
  <c r="L32" i="3"/>
  <c r="I32" i="3"/>
  <c r="L31" i="3"/>
  <c r="I31" i="3"/>
  <c r="L30" i="3"/>
  <c r="I30" i="3"/>
  <c r="L29" i="3"/>
  <c r="I29" i="3"/>
  <c r="L28" i="3"/>
  <c r="I28" i="3"/>
  <c r="L27" i="3"/>
  <c r="I27" i="3"/>
  <c r="L26" i="3"/>
  <c r="I26" i="3"/>
  <c r="L25" i="3"/>
  <c r="I25" i="3"/>
  <c r="L24" i="3"/>
  <c r="I24" i="3"/>
  <c r="L23" i="3"/>
  <c r="I23" i="3"/>
  <c r="L22" i="3"/>
  <c r="I22" i="3"/>
  <c r="L21" i="3"/>
  <c r="I21" i="3"/>
  <c r="L20" i="3"/>
  <c r="I20" i="3"/>
  <c r="L19" i="3"/>
  <c r="I19" i="3"/>
  <c r="L18" i="3"/>
  <c r="I18" i="3"/>
  <c r="L17" i="3"/>
  <c r="I17" i="3"/>
  <c r="L16" i="3"/>
  <c r="I16" i="3"/>
  <c r="L15" i="3"/>
  <c r="I15" i="3"/>
  <c r="L14" i="3"/>
  <c r="I14" i="3"/>
  <c r="L13" i="3"/>
  <c r="I13" i="3"/>
  <c r="L12" i="3"/>
  <c r="I12" i="3"/>
  <c r="L11" i="3"/>
  <c r="I11" i="3"/>
  <c r="L10" i="3"/>
  <c r="I10" i="3"/>
  <c r="L9" i="3"/>
  <c r="I9" i="3"/>
  <c r="L8" i="3"/>
  <c r="I8" i="3"/>
</calcChain>
</file>

<file path=xl/sharedStrings.xml><?xml version="1.0" encoding="utf-8"?>
<sst xmlns="http://schemas.openxmlformats.org/spreadsheetml/2006/main" count="458" uniqueCount="325">
  <si>
    <t>八幡地区の曳船体制を検証するための基礎調査</t>
  </si>
  <si>
    <t>記入担当：上田さん／対象：2025年度の記録を中心に、不足する事例は2026年度以降も継続して集める。</t>
  </si>
  <si>
    <t>この調査で何を確認するか</t>
  </si>
  <si>
    <t>電炉化に伴う減船を1隻にとどめ、常駐4隻を日鉄に認めてもらうための基礎事実を集めます。その後、必要な供給体制と負担を根拠に料金体系の見直しへ進みます。本表は、その交渉の基盤となる記録を収集する段階の資料です。</t>
  </si>
  <si>
    <t>確認するのは、実施した仕事だけではありません。前日に船の時間・曳船・乗組員を確保できたか、取消・変更でも拘束が生じたか、入渠や他港作業中に応援を確保できたかを残します。上田さんに必要隻数の結論を記入してもらう表ではありません。</t>
  </si>
  <si>
    <t>最初の3手順</t>
  </si>
  <si>
    <t>1　「会社・曳船登録」は会社一覧、「曳船登録」は船名・会社名・基地港の一覧です。記入済みの会社や船は入力し直さず、未確認の基地港と不足する船だけ追加してください。</t>
  </si>
  <si>
    <t>2　「所定時間登録」で、基地→作業→基地の所定時間を登録。実績時刻がある行は実績を優先し、所定時間を使った行には「見込み」と表示。</t>
  </si>
  <si>
    <t>3　下表の入力先に、分かる記録から入力。実績入力欄は全て空欄。架空データは「7つの記入例」だけに掲載してあり、集計に含みません。</t>
  </si>
  <si>
    <t>調査</t>
  </si>
  <si>
    <t>入力先</t>
  </si>
  <si>
    <t>何を残すか</t>
  </si>
  <si>
    <t>主な確認元</t>
  </si>
  <si>
    <t>検証に使う視点</t>
  </si>
  <si>
    <t>①</t>
  </si>
  <si>
    <t>予定・実績</t>
  </si>
  <si>
    <t>前日予定、変更・取消、使用曳船、基地発着、待機</t>
  </si>
  <si>
    <t>前日版・変更版の作業予定表、作業記録</t>
  </si>
  <si>
    <t>前日に必要船を確保できるか</t>
  </si>
  <si>
    <t>②</t>
  </si>
  <si>
    <t>入渠</t>
  </si>
  <si>
    <t>製鉄5隻と関豊丸・長豊丸の入渠開始・復帰</t>
  </si>
  <si>
    <t>入渠記録、配船記録</t>
  </si>
  <si>
    <t>供給できない期間</t>
  </si>
  <si>
    <t>③</t>
  </si>
  <si>
    <t>関豊丸・長豊丸の他港作業</t>
  </si>
  <si>
    <t>他港作業日時、回航込み拘束、料金（判明時）</t>
  </si>
  <si>
    <t>他港作業記録、請求・支払記録</t>
  </si>
  <si>
    <t>応援需要と他港拘束の重なり</t>
  </si>
  <si>
    <t>④</t>
  </si>
  <si>
    <t>他社の応援船名。安瀬の通常分担と不足補充を区別</t>
  </si>
  <si>
    <t>予定表、変更記録、応援の記録</t>
  </si>
  <si>
    <t>応援を誰がどれだけ担ったか</t>
  </si>
  <si>
    <t>⑤</t>
  </si>
  <si>
    <t>応援・時間調整</t>
  </si>
  <si>
    <t>依頼・回答理由、時間調整、水先人・代理店の回答</t>
  </si>
  <si>
    <t>照会記録、連絡記録、担当者の記憶</t>
  </si>
  <si>
    <t>応援不可・時間調整の制約</t>
  </si>
  <si>
    <t>⑥</t>
  </si>
  <si>
    <t>他社の配備・在港</t>
  </si>
  <si>
    <t>実際の所在・配備期間、応援条件の回答</t>
  </si>
  <si>
    <t>他社への確認、配備・出張の記録</t>
  </si>
  <si>
    <t>在港・保有と応援可能の違い</t>
  </si>
  <si>
    <t>⑦</t>
  </si>
  <si>
    <t>予定・実績／LNG警戒・交代</t>
  </si>
  <si>
    <t>入出港等は前者、警戒と曳船・乗組員交代は後者</t>
  </si>
  <si>
    <t>LNG作業記録、警戒・交代記録</t>
  </si>
  <si>
    <t>同じ船・同じ時間の二重計上防止</t>
  </si>
  <si>
    <t>色・単位・記録の扱い</t>
  </si>
  <si>
    <t>オレンジ：入力</t>
  </si>
  <si>
    <t>黄色：記録がある場合に入力</t>
  </si>
  <si>
    <t>灰色：自動表示・計算</t>
  </si>
  <si>
    <t>日時は「2025/4/10 7:00」、時間は時間単位（30分＝0.5）。空欄は不明・未収集であり0ではありません。「記録」「記憶」「未確認」を必ず分け、記憶を実績時刻の証拠とは扱いません。</t>
  </si>
  <si>
    <t>作業予定表の用語「予定」「船名」「荷種」「バース」「入出・転」「曳船名」「エスコート」「回頭」を使用。船名が判別できない場合は元資料を残し、確認後に船名を登録してください。</t>
  </si>
  <si>
    <t>登録表がどこにつながるか</t>
  </si>
  <si>
    <t>会社一覧 → 曳船登録の会社選択、会社別集計。曳船登録 → 各作業シートの船名選択、会社名・基地港の表示。「入力の選択肢」 → 各入力欄の選択肢。通常の入力では選択肢のシートへの記入は不要です。</t>
  </si>
  <si>
    <t>所定時間登録 → 予定・実績の「所定合計h」。出動基地港＋バース＋荷種＋入出／転＋作業内容で照合します。安瀬の通常分担・不足補充と、応援の有無は、予定・実績の別々の欄で記録します。</t>
  </si>
  <si>
    <t>曳船は「曳船登録」の空行へ1隻ずつ追加します。同じ会社に4隻あれば4行。新しい会社は会社一覧にも追加してください。空行が足りないときは、表の最終空行をコピー→表内に行を挿入→貼り付けて数式・選択欄も増やします。</t>
  </si>
  <si>
    <t>後の検証で必要な区別</t>
  </si>
  <si>
    <t>3隻案＝戸畑2・八幡1、4隻案＝戸畑2・八幡2。入渠、LNG、鋼材船が重なる日時と門司2隻の他港拘束を照合し、応援の実態も併せて検証します。本表では将来需要を実績へ混ぜません。</t>
  </si>
  <si>
    <t>LNG警戒は、1泊2日なら曳船交代なし、2泊3日なら曳船交換という運用を踏まえ、実際の交代・担当時間を記録。回頭とパイロット送りを同じ曳船が兼務した場合は1隻として記入。LNG月2回は将来の検証条件であり、実績欄に入れません。</t>
  </si>
  <si>
    <t>安瀬の継続見通しは未確定。通常分担、若松分の不足補充、他社応援を分けて集めます。応援会社の所在地・保有隻数だけで応援可能とせず、実際の配備・在港、依頼への回答を根拠にします。</t>
  </si>
  <si>
    <t>収集状況：ここにも記入してください</t>
  </si>
  <si>
    <t>対象年度</t>
  </si>
  <si>
    <t>対象期間の開始</t>
  </si>
  <si>
    <t>対象期間の終了</t>
  </si>
  <si>
    <t>収集状況</t>
  </si>
  <si>
    <t>未収集・不足している記録</t>
  </si>
  <si>
    <t>確認担当・確認日</t>
  </si>
  <si>
    <t>補足</t>
  </si>
  <si>
    <t>1</t>
  </si>
  <si>
    <t>2</t>
  </si>
  <si>
    <t>3</t>
  </si>
  <si>
    <t>4</t>
  </si>
  <si>
    <t>5</t>
  </si>
  <si>
    <t>6</t>
  </si>
  <si>
    <t>7</t>
  </si>
  <si>
    <t>会社一覧：不足する会社だけ追加</t>
  </si>
  <si>
    <t>このシートは会社の一覧です。船名と基地港は「曳船登録」にあります。既に登録した会社は入力し直さず、不足する会社だけ空行に追加してください。</t>
  </si>
  <si>
    <t>地区は会社別の整理に使います。曳船が実際にいる港は「曳船登録」の基地港と、作業・在港記録で確認します。</t>
  </si>
  <si>
    <t>会社名</t>
  </si>
  <si>
    <t>地区</t>
  </si>
  <si>
    <t>入力確認（自動）</t>
  </si>
  <si>
    <t>製鉄曳船</t>
  </si>
  <si>
    <t>戸畑・八幡</t>
  </si>
  <si>
    <t>西日本海運</t>
  </si>
  <si>
    <t>関門</t>
  </si>
  <si>
    <t>矢野海運</t>
  </si>
  <si>
    <t>若松</t>
  </si>
  <si>
    <t>洞海マリン</t>
  </si>
  <si>
    <t>グリーンシッピング</t>
  </si>
  <si>
    <t>シーゲートコーポレーション</t>
  </si>
  <si>
    <t>日鉄物流</t>
  </si>
  <si>
    <t>春風海運</t>
  </si>
  <si>
    <t>福島海運</t>
  </si>
  <si>
    <t>苅田</t>
  </si>
  <si>
    <t>所定時間登録</t>
  </si>
  <si>
    <t>実績の基地発・基地着が残っていないときの見込みに使用。基地・バース・荷種・入出／転・作業内容の組合せごとに1行。3つの時間は、0時間も含めて全て数値で登録。</t>
  </si>
  <si>
    <t>基地港</t>
  </si>
  <si>
    <t>バース</t>
  </si>
  <si>
    <t>荷種</t>
  </si>
  <si>
    <t>入出・転</t>
  </si>
  <si>
    <t>作業内容</t>
  </si>
  <si>
    <t>行きの移動h</t>
  </si>
  <si>
    <t>タグ作業h</t>
  </si>
  <si>
    <t>帰りの移動h</t>
  </si>
  <si>
    <t>所定合計h（自動）</t>
  </si>
  <si>
    <t>確認元・設定根拠</t>
  </si>
  <si>
    <t>照合項目（自動）</t>
  </si>
  <si>
    <t>曳船1隻・1作業につき1行。前日予定は消さず、変更・取消と当日使用を記録します。「安瀬の作業」は分担の内容、「応援の有無」は通常分担外の応援かを別々に選びます。</t>
  </si>
  <si>
    <t>前日予定・曳船の割当</t>
  </si>
  <si>
    <t>当日の変更・使用・拘束・待機</t>
  </si>
  <si>
    <t>根拠と補足</t>
  </si>
  <si>
    <t>確認元・記録区分・補足</t>
  </si>
  <si>
    <t>登録表との照合・集計用（自動）</t>
  </si>
  <si>
    <t>予定表の作業日</t>
  </si>
  <si>
    <t>前日版の予定時刻</t>
  </si>
  <si>
    <t>船名</t>
  </si>
  <si>
    <t>曳船名</t>
  </si>
  <si>
    <t>前日割当</t>
  </si>
  <si>
    <t>当日使用</t>
  </si>
  <si>
    <t>本船作業の最終結果</t>
  </si>
  <si>
    <t>最終作業日時</t>
  </si>
  <si>
    <t>変更・取消理由</t>
  </si>
  <si>
    <t>関連する前船・後船</t>
  </si>
  <si>
    <t>安瀬の作業</t>
  </si>
  <si>
    <t>応援の有無</t>
  </si>
  <si>
    <t>出動基地港（変更時）</t>
  </si>
  <si>
    <t>基地発（実績）</t>
  </si>
  <si>
    <t>基地着（実績）</t>
  </si>
  <si>
    <t>拘束h（記録の時間）</t>
  </si>
  <si>
    <t>出勤・待機</t>
  </si>
  <si>
    <t>待機h</t>
  </si>
  <si>
    <t>確認元</t>
  </si>
  <si>
    <t>記録区分</t>
  </si>
  <si>
    <t>会社（自動）</t>
  </si>
  <si>
    <t>地区（自動）</t>
  </si>
  <si>
    <t>出動基地港（自動）</t>
  </si>
  <si>
    <t>拘束h（自動）</t>
  </si>
  <si>
    <t>時間根拠（自動）</t>
  </si>
  <si>
    <t>前日割当隻数（自動）</t>
  </si>
  <si>
    <t>当日使用隻数（自動）</t>
  </si>
  <si>
    <t>前日予定本船件数（自動）</t>
  </si>
  <si>
    <t>実施本船件数（自動）</t>
  </si>
  <si>
    <t>予定年度（自動）</t>
  </si>
  <si>
    <t>実施年度（自動）</t>
  </si>
  <si>
    <t>製鉄曳船5隻と関豊丸・長豊丸が対象。復帰日は作業に戻った日。開始日から復帰日前日までを数える。年度をまたぐ入渠は選択年度に重なる日数だけ集計。</t>
  </si>
  <si>
    <t>入渠開始日</t>
  </si>
  <si>
    <t>作業復帰日</t>
  </si>
  <si>
    <t>基地港（自動）</t>
  </si>
  <si>
    <t>不稼働日数（自動）</t>
  </si>
  <si>
    <t>選択年度の日数（自動）</t>
  </si>
  <si>
    <t>関豊丸・長豊丸が他港の仕事で門司を離れた時間を記録。料金は分かる場合だけ入力し、不明は空欄。港名は実際の港を登録。回航込みの拘束時間と請求時間を混同しない。</t>
  </si>
  <si>
    <t>作業日</t>
  </si>
  <si>
    <t>他港の港名</t>
  </si>
  <si>
    <t>入出・転／作業内容</t>
  </si>
  <si>
    <t>門司港発</t>
  </si>
  <si>
    <t>他港作業開始</t>
  </si>
  <si>
    <t>他港作業終了</t>
  </si>
  <si>
    <t>門司港着</t>
  </si>
  <si>
    <t>回航込みh（記録の時間）</t>
  </si>
  <si>
    <t>作業料金円</t>
  </si>
  <si>
    <t>回航込み拘束h（自動）</t>
  </si>
  <si>
    <t>年度（自動）</t>
  </si>
  <si>
    <t>料金未確認（自動）</t>
  </si>
  <si>
    <t>1件の応援照会・時間調整につき1行。未依頼と応援不可を分ける。依頼先が複数なら各社を別行に記録し、同じ出来事と分かる船名・日時を残す。記憶しかない事例も「記憶」として残す。</t>
  </si>
  <si>
    <t>船名・対象作業</t>
  </si>
  <si>
    <t>必要な開始日時</t>
  </si>
  <si>
    <t>必要な終了日時</t>
  </si>
  <si>
    <t>不足した曳船隻数</t>
  </si>
  <si>
    <t>依頼先会社</t>
  </si>
  <si>
    <t>依頼したか</t>
  </si>
  <si>
    <t>依頼日時</t>
  </si>
  <si>
    <t>回答日時</t>
  </si>
  <si>
    <t>応援の回答</t>
  </si>
  <si>
    <t>回答・依頼しなかった理由</t>
  </si>
  <si>
    <t>時間調整の内容</t>
  </si>
  <si>
    <t>水先人・代理店への確認</t>
  </si>
  <si>
    <t>最終対応・結果</t>
  </si>
  <si>
    <t>会社の保有隻数だけで応援可能としない。実際の配備・在港・出張を期間とともに記録。料金条件は相手の実際の回答のみ。期間が月単位・推定の場合は補足に精度を記す。</t>
  </si>
  <si>
    <t>曳船名（判明時）</t>
  </si>
  <si>
    <t>確認期間開始</t>
  </si>
  <si>
    <t>確認期間終了</t>
  </si>
  <si>
    <t>通常の配備場所</t>
  </si>
  <si>
    <t>期間中の実際の所在</t>
  </si>
  <si>
    <t>応援条件・回答内容</t>
  </si>
  <si>
    <t>回答者・確認日</t>
  </si>
  <si>
    <t>LNG警戒・交代</t>
  </si>
  <si>
    <t>警戒は1隻・1警戒区間につき1行。交代後の船は次行に実際の担当時間だけ入力。入出港・回頭・エスコートは「予定・実績」に記入し、ここへ重複入力しない。</t>
  </si>
  <si>
    <t>入港日（同一航海）</t>
  </si>
  <si>
    <t>出港日</t>
  </si>
  <si>
    <t>警戒開始日時</t>
  </si>
  <si>
    <t>警戒終了日時</t>
  </si>
  <si>
    <t>交代先の曳船名</t>
  </si>
  <si>
    <t>曳船の交代日時</t>
  </si>
  <si>
    <t>乗組員の交代日時</t>
  </si>
  <si>
    <t>交代人数</t>
  </si>
  <si>
    <t>乗組員の勤務・休息</t>
  </si>
  <si>
    <t>泊数（自動）</t>
  </si>
  <si>
    <t>警戒h（自動）</t>
  </si>
  <si>
    <t>基地発着拘束h（自動）</t>
  </si>
  <si>
    <t>基礎データの集計・確認</t>
  </si>
  <si>
    <t>ここは自動集計。年度を入力（20社を超える会社はA28で選択）。数値は入力済みの範囲であり、未収集を0件とは判定しない。常駐3隻／4隻の判断は、収集後に予定・拘束・入渠・応援制約を合わせて検証する。</t>
  </si>
  <si>
    <t>集計年度</t>
  </si>
  <si>
    <t>2025年度＝2025/4/1～2026/3/31。以後も年度を変えて継続。</t>
  </si>
  <si>
    <t>登録曳船数</t>
  </si>
  <si>
    <t>前日予定の延べ隻数（記録）</t>
  </si>
  <si>
    <t>実際使用の延べ隻数（記録）</t>
  </si>
  <si>
    <t>実績拘束h（記録）</t>
  </si>
  <si>
    <t>所定見込みh（記録）</t>
  </si>
  <si>
    <t>時間未確認の使用隻数（記録）</t>
  </si>
  <si>
    <t>取消待機h（記録）</t>
  </si>
  <si>
    <t>入渠日数（記録・年度内）</t>
  </si>
  <si>
    <t>LNG警戒h（記録・入港年度）</t>
  </si>
  <si>
    <t>入力要確認行数</t>
  </si>
  <si>
    <t>記憶の使用隻数・注記</t>
  </si>
  <si>
    <t>一覧は登録順の20社。さらに増えた会社は、オレンジのA28欄で選んで同じ集計を確認できます。</t>
  </si>
  <si>
    <t>本船の予定・実施と安瀬の内訳</t>
  </si>
  <si>
    <t>欠けている記録を確認</t>
  </si>
  <si>
    <t>前日予定の本船作業件数</t>
  </si>
  <si>
    <t>実施した本船作業件数</t>
  </si>
  <si>
    <t>前日割当があり本船が取消になった延べ隻数</t>
  </si>
  <si>
    <t>当日追加・割当替えによる使用の延べ隻数</t>
  </si>
  <si>
    <t>安瀬以外：製鉄曳船の作業</t>
  </si>
  <si>
    <t>会社・曳船の登録</t>
  </si>
  <si>
    <t>安瀬：製鉄曳船の通常分担</t>
  </si>
  <si>
    <t>所定時間の登録</t>
  </si>
  <si>
    <t>安瀬：若松の通常分担</t>
  </si>
  <si>
    <t>安瀬：若松の不足分を製鉄曳船が補充</t>
  </si>
  <si>
    <t>安瀬：他社の応援で不足分を補充</t>
  </si>
  <si>
    <t>安瀬以外：応援船を使用</t>
  </si>
  <si>
    <t>関豊丸・長豊丸の他港作業（回航込み）</t>
  </si>
  <si>
    <t>件数</t>
  </si>
  <si>
    <t>回航込みh</t>
  </si>
  <si>
    <t>時間未確認件数</t>
  </si>
  <si>
    <t>料金が判明した円</t>
  </si>
  <si>
    <t>料金未記入件数</t>
  </si>
  <si>
    <t>関豊丸</t>
  </si>
  <si>
    <t>長豊丸</t>
  </si>
  <si>
    <t>会社別の実績・見込みは「記録」のみ。記憶の使用隻数は注記へ。予定・実施は各作業日の年度、LNG警戒hは入港年度で集計し、入渠は年度内期間を数える。取消待機と実施拘束は別集計。LNG警戒hと基地発着拘束hを重ねて足さない。</t>
  </si>
  <si>
    <t>7つの記入例（全て架空・集計対象外）</t>
  </si>
  <si>
    <t>入力の考え方を示す説明用です。実際の作業記録として使わず、下記の架空船名を本番の登録表へ入れないでください。</t>
  </si>
  <si>
    <t>① 前日の予定が取消になった</t>
  </si>
  <si>
    <t>2025/4/10・7:00／架空鋼材船A／架空タグA</t>
  </si>
  <si>
    <t>前日割当＝あり、当日使用＝なし、最終結果＝取消。前日の時刻は消さない。出勤・待機＝基地で待機、待機h＝1.5。</t>
  </si>
  <si>
    <t>関連する前船・後船＝架空前船Bの出港遅延。変更理由＝荷役遅延。前日割当1、実施0、待機1.5hとして別々に確認。</t>
  </si>
  <si>
    <t>② 入渠が年度をまたぐ</t>
  </si>
  <si>
    <t>架空タグA／2025/3/28開始／2025/4/4復帰</t>
  </si>
  <si>
    <t>不稼働日数＝7日。2025年度に含むのは4/1・2・3の3日。復帰日4/4は不稼働に含めない。</t>
  </si>
  <si>
    <t>開始年度だけで全7日を振り分けない。開始・復帰未確認の場合、0日にせず空欄と要確認を残す。</t>
  </si>
  <si>
    <t>③ 関豊丸が他港の仕事に出た</t>
  </si>
  <si>
    <t>2025/4/11／関豊丸／架空港／架空船C</t>
  </si>
  <si>
    <t>門司発7:00、他港作業9:00～10:00、門司着12:00 → 回航込み拘束5h。料金は判明した額だけ（例250,000円）。</t>
  </si>
  <si>
    <t>この7:00～12:00は他港拘束として残す。同時間帯の構内応援に使えたと無条件に扱わない。料金不明は空欄。</t>
  </si>
  <si>
    <t>④ 同じ会社から応援船が4隻</t>
  </si>
  <si>
    <t>曳船登録 → 予定・実績</t>
  </si>
  <si>
    <t>グリーンシッピング／例GS-A・例GS-B・例GS-C・例GS-D</t>
  </si>
  <si>
    <t>登録表に4隻を4行で追加。同一の本船作業に使用した場合も4行。前日割当・当日使用は各船の事実を入力。</t>
  </si>
  <si>
    <t>安瀬の不足補充なら「安瀬の作業＝不足分の補充」「応援の有無＝あり」。通常分担と区別します。4隻が常に応援可能とは扱いません。</t>
  </si>
  <si>
    <t>⑤ 応援が得られず時間を調整</t>
  </si>
  <si>
    <t>2025/4/12／架空船D／不足1隻／架空照会先</t>
  </si>
  <si>
    <t>依頼した＝依頼した、回答＝不可、理由＝当該船が他作業。調整内容＝8:00を10:00へ、水先人・代理店回答と最終結果を記入。</t>
  </si>
  <si>
    <t>依頼していない場合は「依頼しなかった」「未依頼」。記憶だけの事例は記録区分＝記憶とし、記録ありと混ぜない。</t>
  </si>
  <si>
    <t>⑥ 他社船の所在・条件を確認</t>
  </si>
  <si>
    <t>例GS-A／2025/4/1～4/30／実際の所在＝架空出張先</t>
  </si>
  <si>
    <t>期間・実際の所在・確認元を記録。条件付きの応援回答があったら、その回答内容と相手・確認日をそのまま記入。</t>
  </si>
  <si>
    <t>保有船一覧に載っていても、在港して応援できたとは判定しない。料金が低いから応援不可という推測は実際の回答へ置き換えない。</t>
  </si>
  <si>
    <t>⑦ LNGで警戒船を交換する</t>
  </si>
  <si>
    <t>架空LNG船E／2025/4/13入港～4/15出港（2泊）</t>
  </si>
  <si>
    <t>警戒A：4/13 9:00～4/14 9:00、警戒B：4/14 9:00～4/15 9:00。各船1行。警戒hは24＋24＝48h。基地発着は各船の実績。</t>
  </si>
  <si>
    <t>入港・出港・回頭・エスコートは予定・実績へ。回頭・送り兼務は1隻。交換したこと自体を新たな同時必要隻数に足さない。乗組員の交代・休息も別に記録。</t>
  </si>
  <si>
    <t>④の登録例：同じ会社でも船ごとに増やす</t>
  </si>
  <si>
    <t>本番の登録表は船名を固定していません。4隻目、5隻目も追加でき、会社・地区・基地の照合と会社別集計へつながります。</t>
  </si>
  <si>
    <t>例GS-A</t>
  </si>
  <si>
    <t>架空基地</t>
  </si>
  <si>
    <t>説明用</t>
  </si>
  <si>
    <t>例GS-B</t>
  </si>
  <si>
    <t>例GS-C</t>
  </si>
  <si>
    <t>例GS-D</t>
  </si>
  <si>
    <t>元資料控え（任意）</t>
  </si>
  <si>
    <t>既存Excel・CSVは原表の列名・順番を変えず、A8以降に貼り付けて保存できます。PDF等はファイル名・日付を入力表の確認元へ記入し、原本を保管。ここは自動集計しません。</t>
  </si>
  <si>
    <t>資料ごとに空行で区切り、直前の行に資料名・前日版／変更版・作成日を記載。複数資料の列を無理に統一しません。</t>
  </si>
  <si>
    <t>曳船登録：船名・会社名・基地港</t>
  </si>
  <si>
    <t>入力するのは左の3項目です。1隻につき1行。同じ会社の船も船名ごとに追加できます。船名を各作業シートで選ぶと、会社名・基地港が表示されます。</t>
  </si>
  <si>
    <t>船名：関門港常駐曳船要目表（2026年8月）・2026/10/3のご指示。関門各社の基地港は門司港。製鉄曳船5隻の基地港、若松・苅田の他社船名は未確認のため空欄です。</t>
  </si>
  <si>
    <t>八幡丸</t>
  </si>
  <si>
    <t>鐵豊丸</t>
  </si>
  <si>
    <t>新豊丸</t>
  </si>
  <si>
    <t>八豊丸</t>
  </si>
  <si>
    <t>松豊丸</t>
  </si>
  <si>
    <t>門司港</t>
  </si>
  <si>
    <t>かざし丸</t>
  </si>
  <si>
    <t>鷲羽丸</t>
  </si>
  <si>
    <t>かいせい</t>
  </si>
  <si>
    <t>むさし丸2</t>
  </si>
  <si>
    <t>かなで</t>
  </si>
  <si>
    <t>春風</t>
  </si>
  <si>
    <t>栄春</t>
  </si>
  <si>
    <t>双美</t>
  </si>
  <si>
    <t>春幸</t>
  </si>
  <si>
    <t>各入力シートの選択肢</t>
  </si>
  <si>
    <t>通常のデータ入力では、このシートへの記入は不要です。選択肢を追加するときだけ空行に追加します。安瀬の作業と応援の有無は、「予定・実績」でそれぞれ別の欄に記入します。</t>
  </si>
  <si>
    <t>「安瀬の作業」＝安瀬以外／通常分担／不足分の補充。「応援の有無」＝通常分担外の応援で使用したか。相手先・補充の理由は作業行の補足に記入してください。</t>
  </si>
  <si>
    <t>他港作業の港</t>
  </si>
  <si>
    <t>入港</t>
  </si>
  <si>
    <t>鋼材</t>
  </si>
  <si>
    <t>曳船作業</t>
  </si>
  <si>
    <t>安瀬以外</t>
  </si>
  <si>
    <t>あり</t>
  </si>
  <si>
    <t>戸畑</t>
  </si>
  <si>
    <t>出港</t>
  </si>
  <si>
    <t>LNG</t>
  </si>
  <si>
    <t>回頭</t>
  </si>
  <si>
    <t>通常分担</t>
  </si>
  <si>
    <t>なし</t>
  </si>
  <si>
    <t>八幡</t>
  </si>
  <si>
    <t>転</t>
  </si>
  <si>
    <t>原料</t>
  </si>
  <si>
    <t>エスコート</t>
  </si>
  <si>
    <t>不足分の補充</t>
  </si>
  <si>
    <t>未確認</t>
  </si>
  <si>
    <t>スクラップ</t>
  </si>
  <si>
    <t>パイロット送り</t>
  </si>
  <si>
    <t>回頭・パイロット送り兼務</t>
  </si>
  <si>
    <t>その他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</si>
</sst>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"/>
    <numFmt numFmtId="177" formatCode="yyyy/mm/dd\ hh:mm"/>
    <numFmt numFmtId="178" formatCode="hh:mm"/>
  </numFmts>
  <fonts count="10" x14ac:knownFonts="1">
    <font>
      <sz val="11"/>
      <name val="Carlito"/>
    </font>
    <font>
      <sz val="11"/>
      <color rgb="FF243244"/>
      <name val="Noto Sans CJK JP"/>
    </font>
    <font>
      <b/>
      <sz val="18"/>
      <color rgb="FF243244"/>
      <name val="Noto Sans CJK JP"/>
    </font>
    <font>
      <sz val="11"/>
      <color rgb="FF243244"/>
      <name val="Noto Sans CJK JP"/>
    </font>
    <font>
      <b/>
      <sz val="11"/>
      <color rgb="FF243244"/>
      <name val="Noto Sans CJK JP"/>
    </font>
    <font>
      <b/>
      <sz val="14"/>
      <color rgb="FF243244"/>
      <name val="Noto Sans CJK JP"/>
    </font>
    <font>
      <sz val="11"/>
      <name val="Noto Sans CJK JP"/>
    </font>
    <font>
      <b/>
      <sz val="18"/>
      <color rgb="FFFFFFFF"/>
      <name val="Noto Sans CJK JP"/>
    </font>
    <font>
      <b/>
      <sz val="11"/>
      <color rgb="FFFFFFFF"/>
      <name val="Noto Sans CJK JP"/>
    </font>
    <font>
      <sz val="11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EAF2FA"/>
      </patternFill>
    </fill>
    <fill>
      <patternFill patternType="solid">
        <fgColor rgb="FFFCE5C5"/>
      </patternFill>
    </fill>
    <fill>
      <patternFill patternType="solid">
        <fgColor rgb="FFEEF1F4"/>
      </patternFill>
    </fill>
    <fill>
      <patternFill patternType="solid">
        <fgColor rgb="FFFFF7DB"/>
      </patternFill>
    </fill>
    <fill>
      <patternFill patternType="solid">
        <fgColor rgb="FF193E57"/>
      </patternFill>
    </fill>
    <fill>
      <patternFill patternType="solid">
        <fgColor rgb="FFFCE8CD"/>
      </patternFill>
    </fill>
    <fill>
      <patternFill patternType="solid">
        <fgColor rgb="FFEDF1F5"/>
      </patternFill>
    </fill>
    <fill>
      <patternFill patternType="solid">
        <fgColor rgb="FFFFF5DA"/>
      </patternFill>
    </fill>
  </fills>
  <borders count="7">
    <border>
      <left/>
      <right/>
      <top/>
      <bottom/>
      <diagonal/>
    </border>
    <border>
      <left/>
      <right/>
      <top/>
      <bottom style="thin">
        <color rgb="FF294563"/>
      </bottom>
      <diagonal/>
    </border>
    <border>
      <left/>
      <right/>
      <top/>
      <bottom style="thin">
        <color rgb="FFD7DEE5"/>
      </bottom>
      <diagonal/>
    </border>
    <border>
      <left style="thin">
        <color rgb="FFD7DEE5"/>
      </left>
      <right style="thin">
        <color rgb="FFD7DEE5"/>
      </right>
      <top style="thin">
        <color rgb="FFD7DEE5"/>
      </top>
      <bottom style="thin">
        <color rgb="FFD7DEE5"/>
      </bottom>
      <diagonal/>
    </border>
    <border>
      <left/>
      <right/>
      <top/>
      <bottom style="thin">
        <color rgb="FFEDF0F3"/>
      </bottom>
      <diagonal/>
    </border>
    <border>
      <left/>
      <right/>
      <top style="thin">
        <color rgb="FFEDF0F3"/>
      </top>
      <bottom style="thin">
        <color rgb="FFEDF0F3"/>
      </bottom>
      <diagonal/>
    </border>
    <border>
      <left/>
      <right/>
      <top style="thin">
        <color rgb="FFEDF0F3"/>
      </top>
      <bottom/>
      <diagonal/>
    </border>
  </borders>
  <cellStyleXfs count="2">
    <xf numFmtId="0" fontId="0" fillId="0" borderId="0"/>
    <xf numFmtId="0" fontId="9" fillId="0" borderId="0"/>
  </cellStyleXfs>
  <cellXfs count="86">
    <xf numFmtId="0" fontId="0" fillId="0" borderId="0" xfId="0"/>
    <xf numFmtId="0" fontId="1" fillId="0" borderId="0" xfId="1" applyFont="1"/>
    <xf numFmtId="0" fontId="1" fillId="0" borderId="0" xfId="1" applyFont="1" applyAlignment="1">
      <alignment vertical="center"/>
    </xf>
    <xf numFmtId="0" fontId="4" fillId="2" borderId="0" xfId="1" applyFont="1" applyFill="1" applyAlignment="1">
      <alignment vertical="center" wrapText="1"/>
    </xf>
    <xf numFmtId="0" fontId="1" fillId="3" borderId="0" xfId="1" applyFont="1" applyFill="1" applyAlignment="1">
      <alignment vertical="center"/>
    </xf>
    <xf numFmtId="0" fontId="4" fillId="3" borderId="3" xfId="1" applyFont="1" applyFill="1" applyBorder="1" applyAlignment="1">
      <alignment vertical="center" wrapText="1"/>
    </xf>
    <xf numFmtId="0" fontId="1" fillId="3" borderId="4" xfId="1" applyFont="1" applyFill="1" applyBorder="1" applyAlignment="1">
      <alignment vertical="center"/>
    </xf>
    <xf numFmtId="0" fontId="1" fillId="3" borderId="5" xfId="1" applyFont="1" applyFill="1" applyBorder="1" applyAlignment="1">
      <alignment vertical="center"/>
    </xf>
    <xf numFmtId="0" fontId="1" fillId="3" borderId="6" xfId="1" applyFont="1" applyFill="1" applyBorder="1" applyAlignment="1">
      <alignment vertical="center"/>
    </xf>
    <xf numFmtId="0" fontId="4" fillId="4" borderId="3" xfId="1" applyFont="1" applyFill="1" applyBorder="1" applyAlignment="1">
      <alignment vertical="center" wrapText="1"/>
    </xf>
    <xf numFmtId="0" fontId="1" fillId="4" borderId="4" xfId="1" applyFont="1" applyFill="1" applyBorder="1" applyAlignment="1">
      <alignment vertical="center"/>
    </xf>
    <xf numFmtId="0" fontId="4" fillId="5" borderId="3" xfId="1" applyFont="1" applyFill="1" applyBorder="1" applyAlignment="1">
      <alignment vertical="center" wrapText="1"/>
    </xf>
    <xf numFmtId="0" fontId="1" fillId="5" borderId="4" xfId="1" applyFont="1" applyFill="1" applyBorder="1" applyAlignment="1">
      <alignment vertical="center"/>
    </xf>
    <xf numFmtId="0" fontId="1" fillId="5" borderId="5" xfId="1" applyFont="1" applyFill="1" applyBorder="1" applyAlignment="1">
      <alignment vertical="center"/>
    </xf>
    <xf numFmtId="0" fontId="1" fillId="5" borderId="6" xfId="1" applyFont="1" applyFill="1" applyBorder="1" applyAlignment="1">
      <alignment vertical="center"/>
    </xf>
    <xf numFmtId="2" fontId="1" fillId="3" borderId="4" xfId="1" applyNumberFormat="1" applyFont="1" applyFill="1" applyBorder="1" applyAlignment="1">
      <alignment vertical="center"/>
    </xf>
    <xf numFmtId="2" fontId="1" fillId="3" borderId="5" xfId="1" applyNumberFormat="1" applyFont="1" applyFill="1" applyBorder="1" applyAlignment="1">
      <alignment vertical="center"/>
    </xf>
    <xf numFmtId="2" fontId="1" fillId="3" borderId="6" xfId="1" applyNumberFormat="1" applyFont="1" applyFill="1" applyBorder="1" applyAlignment="1">
      <alignment vertical="center"/>
    </xf>
    <xf numFmtId="2" fontId="1" fillId="4" borderId="4" xfId="1" applyNumberFormat="1" applyFont="1" applyFill="1" applyBorder="1" applyAlignment="1">
      <alignment vertical="center"/>
    </xf>
    <xf numFmtId="176" fontId="1" fillId="3" borderId="4" xfId="1" applyNumberFormat="1" applyFont="1" applyFill="1" applyBorder="1" applyAlignment="1">
      <alignment vertical="center"/>
    </xf>
    <xf numFmtId="176" fontId="1" fillId="3" borderId="5" xfId="1" applyNumberFormat="1" applyFont="1" applyFill="1" applyBorder="1" applyAlignment="1">
      <alignment vertical="center"/>
    </xf>
    <xf numFmtId="176" fontId="1" fillId="3" borderId="6" xfId="1" applyNumberFormat="1" applyFont="1" applyFill="1" applyBorder="1" applyAlignment="1">
      <alignment vertical="center"/>
    </xf>
    <xf numFmtId="177" fontId="1" fillId="3" borderId="4" xfId="1" applyNumberFormat="1" applyFont="1" applyFill="1" applyBorder="1" applyAlignment="1">
      <alignment vertical="center"/>
    </xf>
    <xf numFmtId="177" fontId="1" fillId="3" borderId="5" xfId="1" applyNumberFormat="1" applyFont="1" applyFill="1" applyBorder="1" applyAlignment="1">
      <alignment vertical="center"/>
    </xf>
    <xf numFmtId="177" fontId="1" fillId="3" borderId="6" xfId="1" applyNumberFormat="1" applyFont="1" applyFill="1" applyBorder="1" applyAlignment="1">
      <alignment vertical="center"/>
    </xf>
    <xf numFmtId="177" fontId="1" fillId="5" borderId="4" xfId="1" applyNumberFormat="1" applyFont="1" applyFill="1" applyBorder="1" applyAlignment="1">
      <alignment vertical="center"/>
    </xf>
    <xf numFmtId="177" fontId="1" fillId="5" borderId="5" xfId="1" applyNumberFormat="1" applyFont="1" applyFill="1" applyBorder="1" applyAlignment="1">
      <alignment vertical="center"/>
    </xf>
    <xf numFmtId="177" fontId="1" fillId="5" borderId="6" xfId="1" applyNumberFormat="1" applyFont="1" applyFill="1" applyBorder="1" applyAlignment="1">
      <alignment vertical="center"/>
    </xf>
    <xf numFmtId="178" fontId="1" fillId="3" borderId="4" xfId="1" applyNumberFormat="1" applyFont="1" applyFill="1" applyBorder="1" applyAlignment="1">
      <alignment vertical="center"/>
    </xf>
    <xf numFmtId="178" fontId="1" fillId="3" borderId="5" xfId="1" applyNumberFormat="1" applyFont="1" applyFill="1" applyBorder="1" applyAlignment="1">
      <alignment vertical="center"/>
    </xf>
    <xf numFmtId="178" fontId="1" fillId="3" borderId="6" xfId="1" applyNumberFormat="1" applyFont="1" applyFill="1" applyBorder="1" applyAlignment="1">
      <alignment vertical="center"/>
    </xf>
    <xf numFmtId="2" fontId="1" fillId="5" borderId="4" xfId="1" applyNumberFormat="1" applyFont="1" applyFill="1" applyBorder="1" applyAlignment="1">
      <alignment vertical="center"/>
    </xf>
    <xf numFmtId="2" fontId="1" fillId="5" borderId="5" xfId="1" applyNumberFormat="1" applyFont="1" applyFill="1" applyBorder="1" applyAlignment="1">
      <alignment vertical="center"/>
    </xf>
    <xf numFmtId="2" fontId="1" fillId="5" borderId="6" xfId="1" applyNumberFormat="1" applyFont="1" applyFill="1" applyBorder="1" applyAlignment="1">
      <alignment vertical="center"/>
    </xf>
    <xf numFmtId="3" fontId="1" fillId="5" borderId="4" xfId="1" applyNumberFormat="1" applyFont="1" applyFill="1" applyBorder="1" applyAlignment="1">
      <alignment vertical="center"/>
    </xf>
    <xf numFmtId="3" fontId="1" fillId="5" borderId="5" xfId="1" applyNumberFormat="1" applyFont="1" applyFill="1" applyBorder="1" applyAlignment="1">
      <alignment vertical="center"/>
    </xf>
    <xf numFmtId="3" fontId="1" fillId="5" borderId="6" xfId="1" applyNumberFormat="1" applyFont="1" applyFill="1" applyBorder="1" applyAlignment="1">
      <alignment vertical="center"/>
    </xf>
    <xf numFmtId="0" fontId="5" fillId="3" borderId="0" xfId="1" applyFont="1" applyFill="1" applyAlignment="1">
      <alignment vertical="center"/>
    </xf>
    <xf numFmtId="2" fontId="1" fillId="0" borderId="0" xfId="1" applyNumberFormat="1" applyFont="1" applyAlignment="1">
      <alignment vertical="center"/>
    </xf>
    <xf numFmtId="3" fontId="1" fillId="0" borderId="0" xfId="1" applyNumberFormat="1" applyFont="1" applyAlignment="1">
      <alignment vertical="center"/>
    </xf>
    <xf numFmtId="0" fontId="1" fillId="0" borderId="0" xfId="1" applyFont="1" applyAlignment="1">
      <alignment vertical="center" wrapText="1"/>
    </xf>
    <xf numFmtId="0" fontId="1" fillId="0" borderId="2" xfId="1" applyFont="1" applyBorder="1" applyAlignment="1">
      <alignment vertical="center" wrapText="1"/>
    </xf>
    <xf numFmtId="0" fontId="6" fillId="0" borderId="3" xfId="1" applyFont="1" applyBorder="1" applyAlignment="1">
      <alignment wrapText="1"/>
    </xf>
    <xf numFmtId="0" fontId="6" fillId="3" borderId="3" xfId="1" applyFont="1" applyFill="1" applyBorder="1" applyAlignment="1">
      <alignment wrapText="1"/>
    </xf>
    <xf numFmtId="0" fontId="1" fillId="0" borderId="3" xfId="1" applyFont="1" applyBorder="1" applyAlignment="1">
      <alignment vertical="center" wrapText="1"/>
    </xf>
    <xf numFmtId="0" fontId="1" fillId="3" borderId="3" xfId="1" applyFont="1" applyFill="1" applyBorder="1" applyAlignment="1">
      <alignment vertical="center" wrapText="1"/>
    </xf>
    <xf numFmtId="176" fontId="1" fillId="3" borderId="3" xfId="1" applyNumberFormat="1" applyFont="1" applyFill="1" applyBorder="1" applyAlignment="1">
      <alignment vertical="center" wrapText="1"/>
    </xf>
    <xf numFmtId="0" fontId="1" fillId="7" borderId="0" xfId="1" applyFont="1" applyFill="1"/>
    <xf numFmtId="0" fontId="1" fillId="8" borderId="0" xfId="1" applyFont="1" applyFill="1"/>
    <xf numFmtId="0" fontId="8" fillId="6" borderId="0" xfId="1" applyFont="1" applyFill="1"/>
    <xf numFmtId="0" fontId="1" fillId="7" borderId="4" xfId="1" applyFont="1" applyFill="1" applyBorder="1" applyAlignment="1">
      <alignment vertical="center"/>
    </xf>
    <xf numFmtId="0" fontId="1" fillId="7" borderId="5" xfId="1" applyFont="1" applyFill="1" applyBorder="1" applyAlignment="1">
      <alignment vertical="center"/>
    </xf>
    <xf numFmtId="0" fontId="1" fillId="7" borderId="6" xfId="1" applyFont="1" applyFill="1" applyBorder="1" applyAlignment="1">
      <alignment vertical="center"/>
    </xf>
    <xf numFmtId="2" fontId="1" fillId="8" borderId="4" xfId="1" applyNumberFormat="1" applyFont="1" applyFill="1" applyBorder="1" applyAlignment="1">
      <alignment vertical="center"/>
    </xf>
    <xf numFmtId="0" fontId="1" fillId="8" borderId="4" xfId="1" applyFont="1" applyFill="1" applyBorder="1" applyAlignment="1">
      <alignment vertical="center"/>
    </xf>
    <xf numFmtId="1" fontId="1" fillId="8" borderId="4" xfId="1" applyNumberFormat="1" applyFont="1" applyFill="1" applyBorder="1" applyAlignment="1">
      <alignment vertical="center"/>
    </xf>
    <xf numFmtId="1" fontId="0" fillId="8" borderId="0" xfId="1" applyNumberFormat="1" applyFont="1" applyFill="1"/>
    <xf numFmtId="0" fontId="4" fillId="7" borderId="3" xfId="1" applyFont="1" applyFill="1" applyBorder="1" applyAlignment="1">
      <alignment vertical="center" wrapText="1"/>
    </xf>
    <xf numFmtId="177" fontId="1" fillId="9" borderId="4" xfId="1" applyNumberFormat="1" applyFont="1" applyFill="1" applyBorder="1" applyAlignment="1">
      <alignment vertical="center"/>
    </xf>
    <xf numFmtId="22" fontId="1" fillId="9" borderId="4" xfId="1" applyNumberFormat="1" applyFont="1" applyFill="1" applyBorder="1" applyAlignment="1">
      <alignment vertical="center"/>
    </xf>
    <xf numFmtId="2" fontId="1" fillId="9" borderId="4" xfId="1" applyNumberFormat="1" applyFont="1" applyFill="1" applyBorder="1" applyAlignment="1">
      <alignment vertical="center"/>
    </xf>
    <xf numFmtId="177" fontId="1" fillId="9" borderId="5" xfId="1" applyNumberFormat="1" applyFont="1" applyFill="1" applyBorder="1" applyAlignment="1">
      <alignment vertical="center"/>
    </xf>
    <xf numFmtId="22" fontId="1" fillId="9" borderId="5" xfId="1" applyNumberFormat="1" applyFont="1" applyFill="1" applyBorder="1" applyAlignment="1">
      <alignment vertical="center"/>
    </xf>
    <xf numFmtId="2" fontId="1" fillId="9" borderId="5" xfId="1" applyNumberFormat="1" applyFont="1" applyFill="1" applyBorder="1" applyAlignment="1">
      <alignment vertical="center"/>
    </xf>
    <xf numFmtId="177" fontId="1" fillId="9" borderId="6" xfId="1" applyNumberFormat="1" applyFont="1" applyFill="1" applyBorder="1" applyAlignment="1">
      <alignment vertical="center"/>
    </xf>
    <xf numFmtId="22" fontId="1" fillId="9" borderId="6" xfId="1" applyNumberFormat="1" applyFont="1" applyFill="1" applyBorder="1" applyAlignment="1">
      <alignment vertical="center"/>
    </xf>
    <xf numFmtId="2" fontId="1" fillId="9" borderId="6" xfId="1" applyNumberFormat="1" applyFont="1" applyFill="1" applyBorder="1" applyAlignment="1">
      <alignment vertical="center"/>
    </xf>
    <xf numFmtId="0" fontId="1" fillId="9" borderId="4" xfId="1" applyFont="1" applyFill="1" applyBorder="1" applyAlignment="1">
      <alignment vertical="center"/>
    </xf>
    <xf numFmtId="0" fontId="4" fillId="9" borderId="3" xfId="1" applyFont="1" applyFill="1" applyBorder="1" applyAlignment="1">
      <alignment vertical="center" wrapText="1"/>
    </xf>
    <xf numFmtId="0" fontId="4" fillId="8" borderId="3" xfId="1" applyFont="1" applyFill="1" applyBorder="1" applyAlignment="1">
      <alignment vertical="center" wrapText="1"/>
    </xf>
    <xf numFmtId="0" fontId="4" fillId="8" borderId="0" xfId="1" applyFont="1" applyFill="1" applyAlignment="1">
      <alignment wrapText="1"/>
    </xf>
    <xf numFmtId="0" fontId="2" fillId="0" borderId="1" xfId="1" applyFont="1" applyBorder="1" applyAlignment="1">
      <alignment vertical="center" wrapText="1"/>
    </xf>
    <xf numFmtId="0" fontId="3" fillId="0" borderId="0" xfId="1" applyFont="1" applyAlignment="1">
      <alignment vertical="center" wrapText="1"/>
    </xf>
    <xf numFmtId="0" fontId="4" fillId="2" borderId="0" xfId="1" applyFont="1" applyFill="1" applyAlignment="1">
      <alignment vertical="center" wrapText="1"/>
    </xf>
    <xf numFmtId="0" fontId="3" fillId="0" borderId="2" xfId="1" applyFont="1" applyBorder="1" applyAlignment="1">
      <alignment vertical="center" wrapText="1"/>
    </xf>
    <xf numFmtId="0" fontId="3" fillId="3" borderId="0" xfId="1" applyFont="1" applyFill="1" applyAlignment="1">
      <alignment vertical="center" wrapText="1"/>
    </xf>
    <xf numFmtId="0" fontId="3" fillId="5" borderId="0" xfId="1" applyFont="1" applyFill="1" applyAlignment="1">
      <alignment vertical="center" wrapText="1"/>
    </xf>
    <xf numFmtId="0" fontId="3" fillId="4" borderId="0" xfId="1" applyFont="1" applyFill="1" applyAlignment="1">
      <alignment vertical="center" wrapText="1"/>
    </xf>
    <xf numFmtId="0" fontId="7" fillId="6" borderId="0" xfId="1" applyFont="1" applyFill="1"/>
    <xf numFmtId="0" fontId="1" fillId="0" borderId="0" xfId="1" applyFont="1" applyAlignment="1">
      <alignment wrapText="1"/>
    </xf>
    <xf numFmtId="0" fontId="4" fillId="4" borderId="0" xfId="1" applyFont="1" applyFill="1" applyAlignment="1">
      <alignment vertical="center" wrapText="1"/>
    </xf>
    <xf numFmtId="0" fontId="0" fillId="0" borderId="0" xfId="0"/>
    <xf numFmtId="0" fontId="1" fillId="0" borderId="0" xfId="1" applyFont="1" applyAlignment="1">
      <alignment vertical="center"/>
    </xf>
    <xf numFmtId="2" fontId="3" fillId="0" borderId="0" xfId="1" applyNumberFormat="1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3" fillId="2" borderId="0" xfId="1" applyFont="1" applyFill="1" applyAlignment="1">
      <alignment vertical="center" wrapText="1"/>
    </xf>
  </cellXfs>
  <cellStyles count="2">
    <cellStyle name="Normal" xfId="1" xr:uid="{00000000-0005-0000-0000-000000000000}"/>
    <cellStyle name="標準" xfId="0" builtinId="0"/>
  </cellStyles>
  <dxfs count="12">
    <dxf>
      <font>
        <color rgb="FF9C3028"/>
      </font>
      <fill>
        <patternFill>
          <bgColor rgb="FFFBE3E1"/>
        </patternFill>
      </fill>
    </dxf>
    <dxf>
      <font>
        <color rgb="FFA82323"/>
      </font>
      <fill>
        <patternFill>
          <bgColor rgb="FFFBE1E0"/>
        </patternFill>
      </fill>
    </dxf>
    <dxf>
      <font>
        <color rgb="FFA82323"/>
      </font>
      <fill>
        <patternFill>
          <bgColor rgb="FFFBE1E0"/>
        </patternFill>
      </fill>
    </dxf>
    <dxf>
      <font>
        <color rgb="FFA82323"/>
      </font>
      <fill>
        <patternFill>
          <bgColor rgb="FFFBE1E0"/>
        </patternFill>
      </fill>
    </dxf>
    <dxf>
      <font>
        <color rgb="FFA82323"/>
      </font>
      <fill>
        <patternFill>
          <bgColor rgb="FFFBE1E0"/>
        </patternFill>
      </fill>
    </dxf>
    <dxf>
      <font>
        <color rgb="FFA82323"/>
      </font>
      <fill>
        <patternFill>
          <bgColor rgb="FFFBE1E0"/>
        </patternFill>
      </fill>
    </dxf>
    <dxf>
      <font>
        <color rgb="FF9C3028"/>
      </font>
      <fill>
        <patternFill>
          <bgColor rgb="FFFBE3E1"/>
        </patternFill>
      </fill>
    </dxf>
    <dxf>
      <font>
        <color rgb="FFA82323"/>
      </font>
      <fill>
        <patternFill>
          <bgColor rgb="FFFBE1E0"/>
        </patternFill>
      </fill>
    </dxf>
    <dxf>
      <font>
        <color rgb="FFA82323"/>
      </font>
      <fill>
        <patternFill>
          <bgColor rgb="FFFBE1E0"/>
        </patternFill>
      </fill>
    </dxf>
    <dxf>
      <font>
        <color rgb="FFA82323"/>
      </font>
      <fill>
        <patternFill>
          <bgColor rgb="FFFBE1E0"/>
        </patternFill>
      </fill>
    </dxf>
    <dxf>
      <font>
        <color rgb="FFA82323"/>
      </font>
      <fill>
        <patternFill>
          <bgColor rgb="FFFBE1E0"/>
        </patternFill>
      </fill>
    </dxf>
    <dxf>
      <font>
        <color rgb="FF9C3028"/>
      </font>
      <fill>
        <patternFill>
          <bgColor rgb="FFFBE3E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0000000}" name="Companies" displayName="Companies" ref="A7:C107" totalsRowShown="0">
  <autoFilter ref="A7:C107" xr:uid="{00000000-0009-0000-0100-00000B000000}"/>
  <tableColumns count="3">
    <tableColumn id="1" xr3:uid="{00000000-0010-0000-0000-000001000000}" name="会社名"/>
    <tableColumn id="2" xr3:uid="{00000000-0010-0000-0000-000002000000}" name="地区"/>
    <tableColumn id="3" xr3:uid="{00000000-0010-0000-0000-000003000000}" name="入力確認（自動）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1000000}" name="Standards" displayName="Standards" ref="A7:L407" totalsRowShown="0">
  <autoFilter ref="A7:L407" xr:uid="{00000000-0009-0000-0100-00000F000000}"/>
  <tableColumns count="12">
    <tableColumn id="1" xr3:uid="{00000000-0010-0000-0100-000001000000}" name="基地港"/>
    <tableColumn id="2" xr3:uid="{00000000-0010-0000-0100-000002000000}" name="バース"/>
    <tableColumn id="3" xr3:uid="{00000000-0010-0000-0100-000003000000}" name="荷種"/>
    <tableColumn id="4" xr3:uid="{00000000-0010-0000-0100-000004000000}" name="入出・転"/>
    <tableColumn id="5" xr3:uid="{00000000-0010-0000-0100-000005000000}" name="作業内容"/>
    <tableColumn id="6" xr3:uid="{00000000-0010-0000-0100-000006000000}" name="行きの移動h"/>
    <tableColumn id="7" xr3:uid="{00000000-0010-0000-0100-000007000000}" name="タグ作業h"/>
    <tableColumn id="8" xr3:uid="{00000000-0010-0000-0100-000008000000}" name="帰りの移動h"/>
    <tableColumn id="9" xr3:uid="{00000000-0010-0000-0100-000009000000}" name="所定合計h（自動）"/>
    <tableColumn id="10" xr3:uid="{00000000-0010-0000-0100-00000A000000}" name="確認元・設定根拠"/>
    <tableColumn id="11" xr3:uid="{00000000-0010-0000-0100-00000B000000}" name="入力確認（自動）"/>
    <tableColumn id="12" xr3:uid="{00000000-0010-0000-0100-00000C000000}" name="照合項目（自動）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2000000}" name="Work" displayName="Work" ref="A7:AL1007" totalsRowShown="0">
  <autoFilter ref="A7:AL1007" xr:uid="{00000000-0009-0000-0100-00000E000000}"/>
  <tableColumns count="38">
    <tableColumn id="1" xr3:uid="{00000000-0010-0000-0200-000001000000}" name="予定表の作業日"/>
    <tableColumn id="2" xr3:uid="{00000000-0010-0000-0200-000002000000}" name="前日版の予定時刻"/>
    <tableColumn id="3" xr3:uid="{00000000-0010-0000-0200-000003000000}" name="船名"/>
    <tableColumn id="4" xr3:uid="{00000000-0010-0000-0200-000004000000}" name="荷種"/>
    <tableColumn id="5" xr3:uid="{00000000-0010-0000-0200-000005000000}" name="バース"/>
    <tableColumn id="6" xr3:uid="{00000000-0010-0000-0200-000006000000}" name="入出・転"/>
    <tableColumn id="7" xr3:uid="{00000000-0010-0000-0200-000007000000}" name="曳船名"/>
    <tableColumn id="8" xr3:uid="{00000000-0010-0000-0200-000008000000}" name="前日割当"/>
    <tableColumn id="9" xr3:uid="{00000000-0010-0000-0200-000009000000}" name="当日使用"/>
    <tableColumn id="10" xr3:uid="{00000000-0010-0000-0200-00000A000000}" name="本船作業の最終結果"/>
    <tableColumn id="11" xr3:uid="{00000000-0010-0000-0200-00000B000000}" name="最終作業日時"/>
    <tableColumn id="12" xr3:uid="{00000000-0010-0000-0200-00000C000000}" name="変更・取消理由"/>
    <tableColumn id="13" xr3:uid="{00000000-0010-0000-0200-00000D000000}" name="関連する前船・後船"/>
    <tableColumn id="14" xr3:uid="{00000000-0010-0000-0200-00000E000000}" name="安瀬の作業"/>
    <tableColumn id="15" xr3:uid="{00000000-0010-0000-0200-00000F000000}" name="応援の有無"/>
    <tableColumn id="16" xr3:uid="{00000000-0010-0000-0200-000010000000}" name="作業内容"/>
    <tableColumn id="17" xr3:uid="{00000000-0010-0000-0200-000011000000}" name="出動基地港（変更時）"/>
    <tableColumn id="18" xr3:uid="{00000000-0010-0000-0200-000012000000}" name="基地発（実績）"/>
    <tableColumn id="19" xr3:uid="{00000000-0010-0000-0200-000013000000}" name="基地着（実績）"/>
    <tableColumn id="20" xr3:uid="{00000000-0010-0000-0200-000014000000}" name="拘束h（記録の時間）"/>
    <tableColumn id="21" xr3:uid="{00000000-0010-0000-0200-000015000000}" name="出勤・待機"/>
    <tableColumn id="22" xr3:uid="{00000000-0010-0000-0200-000016000000}" name="待機h"/>
    <tableColumn id="23" xr3:uid="{00000000-0010-0000-0200-000017000000}" name="確認元"/>
    <tableColumn id="24" xr3:uid="{00000000-0010-0000-0200-000018000000}" name="記録区分"/>
    <tableColumn id="25" xr3:uid="{00000000-0010-0000-0200-000019000000}" name="補足"/>
    <tableColumn id="26" xr3:uid="{00000000-0010-0000-0200-00001A000000}" name="会社（自動）"/>
    <tableColumn id="27" xr3:uid="{00000000-0010-0000-0200-00001B000000}" name="地区（自動）"/>
    <tableColumn id="28" xr3:uid="{00000000-0010-0000-0200-00001C000000}" name="出動基地港（自動）"/>
    <tableColumn id="29" xr3:uid="{00000000-0010-0000-0200-00001D000000}" name="所定合計h（自動）"/>
    <tableColumn id="30" xr3:uid="{00000000-0010-0000-0200-00001E000000}" name="拘束h（自動）"/>
    <tableColumn id="31" xr3:uid="{00000000-0010-0000-0200-00001F000000}" name="時間根拠（自動）"/>
    <tableColumn id="32" xr3:uid="{00000000-0010-0000-0200-000020000000}" name="前日割当隻数（自動）"/>
    <tableColumn id="33" xr3:uid="{00000000-0010-0000-0200-000021000000}" name="当日使用隻数（自動）"/>
    <tableColumn id="34" xr3:uid="{00000000-0010-0000-0200-000022000000}" name="前日予定本船件数（自動）"/>
    <tableColumn id="35" xr3:uid="{00000000-0010-0000-0200-000023000000}" name="実施本船件数（自動）"/>
    <tableColumn id="36" xr3:uid="{00000000-0010-0000-0200-000024000000}" name="予定年度（自動）"/>
    <tableColumn id="37" xr3:uid="{00000000-0010-0000-0200-000025000000}" name="実施年度（自動）"/>
    <tableColumn id="38" xr3:uid="{00000000-0010-0000-0200-000026000000}" name="入力確認（自動）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3000000}" name="Docks" displayName="Docks" ref="A7:K307" totalsRowShown="0">
  <autoFilter ref="A7:K307" xr:uid="{00000000-0009-0000-0100-000010000000}"/>
  <tableColumns count="11">
    <tableColumn id="1" xr3:uid="{00000000-0010-0000-0300-000001000000}" name="曳船名"/>
    <tableColumn id="2" xr3:uid="{00000000-0010-0000-0300-000002000000}" name="入渠開始日"/>
    <tableColumn id="3" xr3:uid="{00000000-0010-0000-0300-000003000000}" name="作業復帰日"/>
    <tableColumn id="4" xr3:uid="{00000000-0010-0000-0300-000004000000}" name="確認元"/>
    <tableColumn id="5" xr3:uid="{00000000-0010-0000-0300-000005000000}" name="記録区分"/>
    <tableColumn id="6" xr3:uid="{00000000-0010-0000-0300-000006000000}" name="補足"/>
    <tableColumn id="7" xr3:uid="{00000000-0010-0000-0300-000007000000}" name="会社（自動）"/>
    <tableColumn id="8" xr3:uid="{00000000-0010-0000-0300-000008000000}" name="基地港（自動）"/>
    <tableColumn id="9" xr3:uid="{00000000-0010-0000-0300-000009000000}" name="不稼働日数（自動）"/>
    <tableColumn id="10" xr3:uid="{00000000-0010-0000-0300-00000A000000}" name="選択年度の日数（自動）"/>
    <tableColumn id="11" xr3:uid="{00000000-0010-0000-0300-00000B000000}" name="入力確認（自動）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04000000}" name="OtherPorts" displayName="OtherPorts" ref="A7:S1507" totalsRowShown="0">
  <autoFilter ref="A7:S1507" xr:uid="{00000000-0009-0000-0100-000012000000}"/>
  <tableColumns count="19">
    <tableColumn id="1" xr3:uid="{00000000-0010-0000-0400-000001000000}" name="作業日"/>
    <tableColumn id="2" xr3:uid="{00000000-0010-0000-0400-000002000000}" name="曳船名"/>
    <tableColumn id="3" xr3:uid="{00000000-0010-0000-0400-000003000000}" name="他港の港名"/>
    <tableColumn id="4" xr3:uid="{00000000-0010-0000-0400-000004000000}" name="船名"/>
    <tableColumn id="5" xr3:uid="{00000000-0010-0000-0400-000005000000}" name="入出・転／作業内容"/>
    <tableColumn id="6" xr3:uid="{00000000-0010-0000-0400-000006000000}" name="門司港発"/>
    <tableColumn id="7" xr3:uid="{00000000-0010-0000-0400-000007000000}" name="他港作業開始"/>
    <tableColumn id="8" xr3:uid="{00000000-0010-0000-0400-000008000000}" name="他港作業終了"/>
    <tableColumn id="9" xr3:uid="{00000000-0010-0000-0400-000009000000}" name="門司港着"/>
    <tableColumn id="10" xr3:uid="{00000000-0010-0000-0400-00000A000000}" name="回航込みh（記録の時間）"/>
    <tableColumn id="11" xr3:uid="{00000000-0010-0000-0400-00000B000000}" name="作業料金円"/>
    <tableColumn id="12" xr3:uid="{00000000-0010-0000-0400-00000C000000}" name="確認元"/>
    <tableColumn id="13" xr3:uid="{00000000-0010-0000-0400-00000D000000}" name="記録区分"/>
    <tableColumn id="14" xr3:uid="{00000000-0010-0000-0400-00000E000000}" name="補足"/>
    <tableColumn id="15" xr3:uid="{00000000-0010-0000-0400-00000F000000}" name="回航込み拘束h（自動）"/>
    <tableColumn id="16" xr3:uid="{00000000-0010-0000-0400-000010000000}" name="時間根拠（自動）"/>
    <tableColumn id="17" xr3:uid="{00000000-0010-0000-0400-000011000000}" name="年度（自動）"/>
    <tableColumn id="18" xr3:uid="{00000000-0010-0000-0400-000012000000}" name="入力確認（自動）"/>
    <tableColumn id="19" xr3:uid="{00000000-0010-0000-0400-000013000000}" name="料金未確認（自動）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Support" displayName="Support" ref="A7:S1007" totalsRowShown="0">
  <autoFilter ref="A7:S1007" xr:uid="{00000000-0009-0000-0100-000008000000}"/>
  <tableColumns count="19">
    <tableColumn id="1" xr3:uid="{00000000-0010-0000-0500-000001000000}" name="作業日"/>
    <tableColumn id="2" xr3:uid="{00000000-0010-0000-0500-000002000000}" name="船名・対象作業"/>
    <tableColumn id="3" xr3:uid="{00000000-0010-0000-0500-000003000000}" name="必要な開始日時"/>
    <tableColumn id="4" xr3:uid="{00000000-0010-0000-0500-000004000000}" name="必要な終了日時"/>
    <tableColumn id="5" xr3:uid="{00000000-0010-0000-0500-000005000000}" name="不足した曳船隻数"/>
    <tableColumn id="6" xr3:uid="{00000000-0010-0000-0500-000006000000}" name="依頼先会社"/>
    <tableColumn id="7" xr3:uid="{00000000-0010-0000-0500-000007000000}" name="依頼したか"/>
    <tableColumn id="8" xr3:uid="{00000000-0010-0000-0500-000008000000}" name="依頼日時"/>
    <tableColumn id="9" xr3:uid="{00000000-0010-0000-0500-000009000000}" name="回答日時"/>
    <tableColumn id="10" xr3:uid="{00000000-0010-0000-0500-00000A000000}" name="応援の回答"/>
    <tableColumn id="11" xr3:uid="{00000000-0010-0000-0500-00000B000000}" name="回答・依頼しなかった理由"/>
    <tableColumn id="12" xr3:uid="{00000000-0010-0000-0500-00000C000000}" name="時間調整の内容"/>
    <tableColumn id="13" xr3:uid="{00000000-0010-0000-0500-00000D000000}" name="水先人・代理店への確認"/>
    <tableColumn id="14" xr3:uid="{00000000-0010-0000-0500-00000E000000}" name="最終対応・結果"/>
    <tableColumn id="15" xr3:uid="{00000000-0010-0000-0500-00000F000000}" name="確認元"/>
    <tableColumn id="16" xr3:uid="{00000000-0010-0000-0500-000010000000}" name="記録区分"/>
    <tableColumn id="17" xr3:uid="{00000000-0010-0000-0500-000011000000}" name="補足"/>
    <tableColumn id="18" xr3:uid="{00000000-0010-0000-0500-000012000000}" name="年度（自動）"/>
    <tableColumn id="19" xr3:uid="{00000000-0010-0000-0500-000013000000}" name="入力確認（自動）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Presence" displayName="Presence" ref="A7:L1007" totalsRowShown="0">
  <autoFilter ref="A7:L1007" xr:uid="{00000000-0009-0000-0100-000009000000}"/>
  <tableColumns count="12">
    <tableColumn id="1" xr3:uid="{00000000-0010-0000-0600-000001000000}" name="会社名"/>
    <tableColumn id="2" xr3:uid="{00000000-0010-0000-0600-000002000000}" name="曳船名（判明時）"/>
    <tableColumn id="3" xr3:uid="{00000000-0010-0000-0600-000003000000}" name="確認期間開始"/>
    <tableColumn id="4" xr3:uid="{00000000-0010-0000-0600-000004000000}" name="確認期間終了"/>
    <tableColumn id="5" xr3:uid="{00000000-0010-0000-0600-000005000000}" name="通常の配備場所"/>
    <tableColumn id="6" xr3:uid="{00000000-0010-0000-0600-000006000000}" name="期間中の実際の所在"/>
    <tableColumn id="7" xr3:uid="{00000000-0010-0000-0600-000007000000}" name="応援条件・回答内容"/>
    <tableColumn id="8" xr3:uid="{00000000-0010-0000-0600-000008000000}" name="回答者・確認日"/>
    <tableColumn id="9" xr3:uid="{00000000-0010-0000-0600-000009000000}" name="確認元"/>
    <tableColumn id="10" xr3:uid="{00000000-0010-0000-0600-00000A000000}" name="記録区分"/>
    <tableColumn id="11" xr3:uid="{00000000-0010-0000-0600-00000B000000}" name="補足"/>
    <tableColumn id="12" xr3:uid="{00000000-0010-0000-0600-00000C000000}" name="入力確認（自動）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7000000}" name="LNGWatch" displayName="LNGWatch" ref="A7:Y1007" totalsRowShown="0">
  <autoFilter ref="A7:Y1007" xr:uid="{00000000-0009-0000-0100-000011000000}"/>
  <tableColumns count="25">
    <tableColumn id="1" xr3:uid="{00000000-0010-0000-0700-000001000000}" name="船名"/>
    <tableColumn id="2" xr3:uid="{00000000-0010-0000-0700-000002000000}" name="入港日（同一航海）"/>
    <tableColumn id="3" xr3:uid="{00000000-0010-0000-0700-000003000000}" name="出港日"/>
    <tableColumn id="4" xr3:uid="{00000000-0010-0000-0700-000004000000}" name="曳船名"/>
    <tableColumn id="5" xr3:uid="{00000000-0010-0000-0700-000005000000}" name="警戒開始日時"/>
    <tableColumn id="6" xr3:uid="{00000000-0010-0000-0700-000006000000}" name="警戒終了日時"/>
    <tableColumn id="7" xr3:uid="{00000000-0010-0000-0700-000007000000}" name="基地発（実績）"/>
    <tableColumn id="8" xr3:uid="{00000000-0010-0000-0700-000008000000}" name="基地着（実績）"/>
    <tableColumn id="9" xr3:uid="{00000000-0010-0000-0700-000009000000}" name="拘束h（記録の時間）"/>
    <tableColumn id="10" xr3:uid="{00000000-0010-0000-0700-00000A000000}" name="交代先の曳船名"/>
    <tableColumn id="11" xr3:uid="{00000000-0010-0000-0700-00000B000000}" name="曳船の交代日時"/>
    <tableColumn id="12" xr3:uid="{00000000-0010-0000-0700-00000C000000}" name="乗組員の交代日時"/>
    <tableColumn id="13" xr3:uid="{00000000-0010-0000-0700-00000D000000}" name="交代人数"/>
    <tableColumn id="14" xr3:uid="{00000000-0010-0000-0700-00000E000000}" name="乗組員の勤務・休息"/>
    <tableColumn id="15" xr3:uid="{00000000-0010-0000-0700-00000F000000}" name="確認元"/>
    <tableColumn id="16" xr3:uid="{00000000-0010-0000-0700-000010000000}" name="記録区分"/>
    <tableColumn id="17" xr3:uid="{00000000-0010-0000-0700-000011000000}" name="補足"/>
    <tableColumn id="18" xr3:uid="{00000000-0010-0000-0700-000012000000}" name="会社（自動）"/>
    <tableColumn id="19" xr3:uid="{00000000-0010-0000-0700-000013000000}" name="基地港（自動）"/>
    <tableColumn id="20" xr3:uid="{00000000-0010-0000-0700-000014000000}" name="泊数（自動）"/>
    <tableColumn id="21" xr3:uid="{00000000-0010-0000-0700-000015000000}" name="警戒h（自動）"/>
    <tableColumn id="22" xr3:uid="{00000000-0010-0000-0700-000016000000}" name="基地発着拘束h（自動）"/>
    <tableColumn id="23" xr3:uid="{00000000-0010-0000-0700-000017000000}" name="時間根拠（自動）"/>
    <tableColumn id="24" xr3:uid="{00000000-0010-0000-0700-000018000000}" name="年度（自動）"/>
    <tableColumn id="25" xr3:uid="{00000000-0010-0000-0700-000019000000}" name="入力確認（自動）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8000000}" name="Tugs" displayName="Tugs" ref="A7:D507" totalsRowShown="0">
  <autoFilter ref="A7:D507" xr:uid="{00000000-0009-0000-0100-00000C000000}"/>
  <tableColumns count="4">
    <tableColumn id="1" xr3:uid="{00000000-0010-0000-0800-000001000000}" name="曳船名"/>
    <tableColumn id="2" xr3:uid="{00000000-0010-0000-0800-000002000000}" name="会社名"/>
    <tableColumn id="3" xr3:uid="{00000000-0010-0000-0800-000003000000}" name="基地港"/>
    <tableColumn id="4" xr3:uid="{00000000-0010-0000-0800-000004000000}" name="入力確認（自動）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9000000}" name="Choices" displayName="Choices" ref="A7:G107" totalsRowShown="0">
  <autoFilter ref="A7:G107" xr:uid="{00000000-0009-0000-0100-00000D000000}"/>
  <tableColumns count="7">
    <tableColumn id="1" xr3:uid="{00000000-0010-0000-0900-000001000000}" name="入出・転"/>
    <tableColumn id="2" xr3:uid="{00000000-0010-0000-0900-000002000000}" name="荷種"/>
    <tableColumn id="3" xr3:uid="{00000000-0010-0000-0900-000003000000}" name="作業内容"/>
    <tableColumn id="4" xr3:uid="{00000000-0010-0000-0900-000004000000}" name="安瀬の作業"/>
    <tableColumn id="5" xr3:uid="{00000000-0010-0000-0900-000005000000}" name="応援の有無"/>
    <tableColumn id="6" xr3:uid="{00000000-0010-0000-0900-000006000000}" name="基地港"/>
    <tableColumn id="7" xr3:uid="{00000000-0010-0000-0900-000007000000}" name="他港作業の港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5A5B4"/>
  </sheetPr>
  <dimension ref="A1:H62"/>
  <sheetViews>
    <sheetView showGridLines="0" topLeftCell="B1" workbookViewId="0">
      <pane ySplit="5" topLeftCell="B43" activePane="bottomLeft" state="frozen"/>
      <selection activeCell="B1" sqref="B1"/>
      <selection pane="bottomLeft"/>
    </sheetView>
  </sheetViews>
  <sheetFormatPr defaultRowHeight="15" x14ac:dyDescent="0.2"/>
  <cols>
    <col min="1" max="1" width="6.9921875" customWidth="1"/>
    <col min="2" max="8" width="16.0078125" customWidth="1"/>
  </cols>
  <sheetData>
    <row r="1" spans="1:8" ht="24.95" customHeight="1" x14ac:dyDescent="0.2">
      <c r="A1" s="2"/>
      <c r="B1" s="2"/>
      <c r="C1" s="2"/>
      <c r="D1" s="2"/>
      <c r="E1" s="2"/>
      <c r="F1" s="2"/>
      <c r="G1" s="2"/>
      <c r="H1" s="2"/>
    </row>
    <row r="2" spans="1:8" ht="33.950000000000003" customHeight="1" x14ac:dyDescent="0.2">
      <c r="A2" s="71" t="s">
        <v>0</v>
      </c>
      <c r="B2" s="71"/>
      <c r="C2" s="71"/>
      <c r="D2" s="71"/>
      <c r="E2" s="71"/>
      <c r="F2" s="71"/>
      <c r="G2" s="71"/>
      <c r="H2" s="71"/>
    </row>
    <row r="3" spans="1:8" ht="24" customHeight="1" x14ac:dyDescent="0.2">
      <c r="A3" s="72" t="s">
        <v>1</v>
      </c>
      <c r="B3" s="72"/>
      <c r="C3" s="72"/>
      <c r="D3" s="72"/>
      <c r="E3" s="72"/>
      <c r="F3" s="72"/>
      <c r="G3" s="72"/>
      <c r="H3" s="72"/>
    </row>
    <row r="4" spans="1:8" ht="24" customHeight="1" x14ac:dyDescent="0.2">
      <c r="A4" s="72"/>
      <c r="B4" s="72"/>
      <c r="C4" s="72"/>
      <c r="D4" s="72"/>
      <c r="E4" s="72"/>
      <c r="F4" s="72"/>
      <c r="G4" s="72"/>
      <c r="H4" s="72"/>
    </row>
    <row r="5" spans="1:8" ht="24.95" customHeight="1" x14ac:dyDescent="0.2">
      <c r="A5" s="2"/>
      <c r="B5" s="2"/>
      <c r="C5" s="2"/>
      <c r="D5" s="2"/>
      <c r="E5" s="2"/>
      <c r="F5" s="2"/>
      <c r="G5" s="2"/>
      <c r="H5" s="2"/>
    </row>
    <row r="6" spans="1:8" ht="27.95" customHeight="1" x14ac:dyDescent="0.2">
      <c r="A6" s="73" t="s">
        <v>2</v>
      </c>
      <c r="B6" s="73"/>
      <c r="C6" s="73"/>
      <c r="D6" s="73"/>
      <c r="E6" s="73"/>
      <c r="F6" s="73"/>
      <c r="G6" s="73"/>
      <c r="H6" s="73"/>
    </row>
    <row r="7" spans="1:8" ht="24.95" customHeight="1" x14ac:dyDescent="0.2">
      <c r="A7" s="72" t="s">
        <v>3</v>
      </c>
      <c r="B7" s="72"/>
      <c r="C7" s="72"/>
      <c r="D7" s="72"/>
      <c r="E7" s="72"/>
      <c r="F7" s="72"/>
      <c r="G7" s="72"/>
      <c r="H7" s="72"/>
    </row>
    <row r="8" spans="1:8" ht="24.95" customHeight="1" x14ac:dyDescent="0.2">
      <c r="A8" s="72"/>
      <c r="B8" s="72"/>
      <c r="C8" s="72"/>
      <c r="D8" s="72"/>
      <c r="E8" s="72"/>
      <c r="F8" s="72"/>
      <c r="G8" s="72"/>
      <c r="H8" s="72"/>
    </row>
    <row r="9" spans="1:8" ht="24.95" customHeight="1" x14ac:dyDescent="0.2">
      <c r="A9" s="72"/>
      <c r="B9" s="72"/>
      <c r="C9" s="72"/>
      <c r="D9" s="72"/>
      <c r="E9" s="72"/>
      <c r="F9" s="72"/>
      <c r="G9" s="72"/>
      <c r="H9" s="72"/>
    </row>
    <row r="10" spans="1:8" ht="24.95" customHeight="1" x14ac:dyDescent="0.2">
      <c r="A10" s="72" t="s">
        <v>4</v>
      </c>
      <c r="B10" s="72"/>
      <c r="C10" s="72"/>
      <c r="D10" s="72"/>
      <c r="E10" s="72"/>
      <c r="F10" s="72"/>
      <c r="G10" s="72"/>
      <c r="H10" s="72"/>
    </row>
    <row r="11" spans="1:8" ht="24.95" customHeight="1" x14ac:dyDescent="0.2">
      <c r="A11" s="72"/>
      <c r="B11" s="72"/>
      <c r="C11" s="72"/>
      <c r="D11" s="72"/>
      <c r="E11" s="72"/>
      <c r="F11" s="72"/>
      <c r="G11" s="72"/>
      <c r="H11" s="72"/>
    </row>
    <row r="12" spans="1:8" ht="24.95" customHeight="1" x14ac:dyDescent="0.2">
      <c r="A12" s="72"/>
      <c r="B12" s="72"/>
      <c r="C12" s="72"/>
      <c r="D12" s="72"/>
      <c r="E12" s="72"/>
      <c r="F12" s="72"/>
      <c r="G12" s="72"/>
      <c r="H12" s="72"/>
    </row>
    <row r="13" spans="1:8" ht="24.95" customHeight="1" x14ac:dyDescent="0.2">
      <c r="A13" s="2"/>
      <c r="B13" s="2"/>
      <c r="C13" s="2"/>
      <c r="D13" s="2"/>
      <c r="E13" s="2"/>
      <c r="F13" s="2"/>
      <c r="G13" s="2"/>
      <c r="H13" s="2"/>
    </row>
    <row r="14" spans="1:8" ht="27.95" customHeight="1" x14ac:dyDescent="0.2">
      <c r="A14" s="73" t="s">
        <v>5</v>
      </c>
      <c r="B14" s="73"/>
      <c r="C14" s="73"/>
      <c r="D14" s="73"/>
      <c r="E14" s="73"/>
      <c r="F14" s="73"/>
      <c r="G14" s="73"/>
      <c r="H14" s="73"/>
    </row>
    <row r="15" spans="1:8" ht="24.95" customHeight="1" x14ac:dyDescent="0.2">
      <c r="A15" s="72" t="s">
        <v>6</v>
      </c>
      <c r="B15" s="72"/>
      <c r="C15" s="72"/>
      <c r="D15" s="72"/>
      <c r="E15" s="72"/>
      <c r="F15" s="72"/>
      <c r="G15" s="72"/>
      <c r="H15" s="72"/>
    </row>
    <row r="16" spans="1:8" ht="24.95" customHeight="1" x14ac:dyDescent="0.2">
      <c r="A16" s="72"/>
      <c r="B16" s="72"/>
      <c r="C16" s="72"/>
      <c r="D16" s="72"/>
      <c r="E16" s="72"/>
      <c r="F16" s="72"/>
      <c r="G16" s="72"/>
      <c r="H16" s="72"/>
    </row>
    <row r="17" spans="1:8" ht="24.95" customHeight="1" x14ac:dyDescent="0.2">
      <c r="A17" s="72" t="s">
        <v>7</v>
      </c>
      <c r="B17" s="72"/>
      <c r="C17" s="72"/>
      <c r="D17" s="72"/>
      <c r="E17" s="72"/>
      <c r="F17" s="72"/>
      <c r="G17" s="72"/>
      <c r="H17" s="72"/>
    </row>
    <row r="18" spans="1:8" ht="24.95" customHeight="1" x14ac:dyDescent="0.2">
      <c r="A18" s="72"/>
      <c r="B18" s="72"/>
      <c r="C18" s="72"/>
      <c r="D18" s="72"/>
      <c r="E18" s="72"/>
      <c r="F18" s="72"/>
      <c r="G18" s="72"/>
      <c r="H18" s="72"/>
    </row>
    <row r="19" spans="1:8" ht="24.95" customHeight="1" x14ac:dyDescent="0.2">
      <c r="A19" s="72" t="s">
        <v>8</v>
      </c>
      <c r="B19" s="72"/>
      <c r="C19" s="72"/>
      <c r="D19" s="72"/>
      <c r="E19" s="72"/>
      <c r="F19" s="72"/>
      <c r="G19" s="72"/>
      <c r="H19" s="72"/>
    </row>
    <row r="20" spans="1:8" ht="24.95" customHeight="1" x14ac:dyDescent="0.2">
      <c r="A20" s="72"/>
      <c r="B20" s="72"/>
      <c r="C20" s="72"/>
      <c r="D20" s="72"/>
      <c r="E20" s="72"/>
      <c r="F20" s="72"/>
      <c r="G20" s="72"/>
      <c r="H20" s="72"/>
    </row>
    <row r="21" spans="1:8" ht="24.95" customHeight="1" x14ac:dyDescent="0.2">
      <c r="A21" s="2"/>
      <c r="B21" s="2"/>
      <c r="C21" s="2"/>
      <c r="D21" s="2"/>
      <c r="E21" s="2"/>
      <c r="F21" s="2"/>
      <c r="G21" s="2"/>
      <c r="H21" s="2"/>
    </row>
    <row r="22" spans="1:8" ht="38.1" customHeight="1" x14ac:dyDescent="0.2">
      <c r="A22" s="3" t="s">
        <v>9</v>
      </c>
      <c r="B22" s="73" t="s">
        <v>10</v>
      </c>
      <c r="C22" s="73"/>
      <c r="D22" s="73" t="s">
        <v>11</v>
      </c>
      <c r="E22" s="73"/>
      <c r="F22" s="73" t="s">
        <v>12</v>
      </c>
      <c r="G22" s="73"/>
      <c r="H22" s="3" t="s">
        <v>13</v>
      </c>
    </row>
    <row r="23" spans="1:8" ht="51.95" customHeight="1" x14ac:dyDescent="0.2">
      <c r="A23" s="41" t="s">
        <v>14</v>
      </c>
      <c r="B23" s="74" t="s">
        <v>15</v>
      </c>
      <c r="C23" s="74"/>
      <c r="D23" s="74" t="s">
        <v>16</v>
      </c>
      <c r="E23" s="74"/>
      <c r="F23" s="74" t="s">
        <v>17</v>
      </c>
      <c r="G23" s="74"/>
      <c r="H23" s="41" t="s">
        <v>18</v>
      </c>
    </row>
    <row r="24" spans="1:8" ht="51.95" customHeight="1" x14ac:dyDescent="0.2">
      <c r="A24" s="41" t="s">
        <v>19</v>
      </c>
      <c r="B24" s="74" t="s">
        <v>20</v>
      </c>
      <c r="C24" s="74"/>
      <c r="D24" s="74" t="s">
        <v>21</v>
      </c>
      <c r="E24" s="74"/>
      <c r="F24" s="74" t="s">
        <v>22</v>
      </c>
      <c r="G24" s="74"/>
      <c r="H24" s="41" t="s">
        <v>23</v>
      </c>
    </row>
    <row r="25" spans="1:8" ht="51.95" customHeight="1" x14ac:dyDescent="0.2">
      <c r="A25" s="41" t="s">
        <v>24</v>
      </c>
      <c r="B25" s="74" t="s">
        <v>25</v>
      </c>
      <c r="C25" s="74"/>
      <c r="D25" s="74" t="s">
        <v>26</v>
      </c>
      <c r="E25" s="74"/>
      <c r="F25" s="74" t="s">
        <v>27</v>
      </c>
      <c r="G25" s="74"/>
      <c r="H25" s="41" t="s">
        <v>28</v>
      </c>
    </row>
    <row r="26" spans="1:8" ht="51.95" customHeight="1" x14ac:dyDescent="0.2">
      <c r="A26" s="41" t="s">
        <v>29</v>
      </c>
      <c r="B26" s="74" t="s">
        <v>15</v>
      </c>
      <c r="C26" s="74"/>
      <c r="D26" s="74" t="s">
        <v>30</v>
      </c>
      <c r="E26" s="74"/>
      <c r="F26" s="74" t="s">
        <v>31</v>
      </c>
      <c r="G26" s="74"/>
      <c r="H26" s="41" t="s">
        <v>32</v>
      </c>
    </row>
    <row r="27" spans="1:8" ht="51.95" customHeight="1" x14ac:dyDescent="0.2">
      <c r="A27" s="41" t="s">
        <v>33</v>
      </c>
      <c r="B27" s="74" t="s">
        <v>34</v>
      </c>
      <c r="C27" s="74"/>
      <c r="D27" s="74" t="s">
        <v>35</v>
      </c>
      <c r="E27" s="74"/>
      <c r="F27" s="74" t="s">
        <v>36</v>
      </c>
      <c r="G27" s="74"/>
      <c r="H27" s="41" t="s">
        <v>37</v>
      </c>
    </row>
    <row r="28" spans="1:8" ht="51.95" customHeight="1" x14ac:dyDescent="0.2">
      <c r="A28" s="41" t="s">
        <v>38</v>
      </c>
      <c r="B28" s="74" t="s">
        <v>39</v>
      </c>
      <c r="C28" s="74"/>
      <c r="D28" s="74" t="s">
        <v>40</v>
      </c>
      <c r="E28" s="74"/>
      <c r="F28" s="74" t="s">
        <v>41</v>
      </c>
      <c r="G28" s="74"/>
      <c r="H28" s="41" t="s">
        <v>42</v>
      </c>
    </row>
    <row r="29" spans="1:8" ht="51.95" customHeight="1" x14ac:dyDescent="0.2">
      <c r="A29" s="41" t="s">
        <v>43</v>
      </c>
      <c r="B29" s="74" t="s">
        <v>44</v>
      </c>
      <c r="C29" s="74"/>
      <c r="D29" s="74" t="s">
        <v>45</v>
      </c>
      <c r="E29" s="74"/>
      <c r="F29" s="74" t="s">
        <v>46</v>
      </c>
      <c r="G29" s="74"/>
      <c r="H29" s="41" t="s">
        <v>47</v>
      </c>
    </row>
    <row r="30" spans="1:8" ht="24.95" customHeight="1" x14ac:dyDescent="0.2">
      <c r="A30" s="2"/>
      <c r="B30" s="2"/>
      <c r="C30" s="2"/>
      <c r="D30" s="2"/>
      <c r="E30" s="2"/>
      <c r="F30" s="2"/>
      <c r="G30" s="2"/>
      <c r="H30" s="2"/>
    </row>
    <row r="31" spans="1:8" ht="27.95" customHeight="1" x14ac:dyDescent="0.2">
      <c r="A31" s="73" t="s">
        <v>48</v>
      </c>
      <c r="B31" s="73"/>
      <c r="C31" s="73"/>
      <c r="D31" s="73"/>
      <c r="E31" s="73"/>
      <c r="F31" s="73"/>
      <c r="G31" s="73"/>
      <c r="H31" s="73"/>
    </row>
    <row r="32" spans="1:8" x14ac:dyDescent="0.2">
      <c r="A32" s="75" t="s">
        <v>49</v>
      </c>
      <c r="B32" s="75"/>
      <c r="C32" s="76" t="s">
        <v>50</v>
      </c>
      <c r="D32" s="76"/>
      <c r="E32" s="76"/>
      <c r="F32" s="77" t="s">
        <v>51</v>
      </c>
      <c r="G32" s="77"/>
      <c r="H32" s="77"/>
    </row>
    <row r="33" spans="1:8" x14ac:dyDescent="0.2">
      <c r="A33" s="72" t="s">
        <v>52</v>
      </c>
      <c r="B33" s="72"/>
      <c r="C33" s="72"/>
      <c r="D33" s="72"/>
      <c r="E33" s="72"/>
      <c r="F33" s="72"/>
      <c r="G33" s="72"/>
      <c r="H33" s="72"/>
    </row>
    <row r="34" spans="1:8" x14ac:dyDescent="0.2">
      <c r="A34" s="72"/>
      <c r="B34" s="72"/>
      <c r="C34" s="72"/>
      <c r="D34" s="72"/>
      <c r="E34" s="72"/>
      <c r="F34" s="72"/>
      <c r="G34" s="72"/>
      <c r="H34" s="72"/>
    </row>
    <row r="35" spans="1:8" x14ac:dyDescent="0.2">
      <c r="A35" s="72" t="s">
        <v>53</v>
      </c>
      <c r="B35" s="72"/>
      <c r="C35" s="72"/>
      <c r="D35" s="72"/>
      <c r="E35" s="72"/>
      <c r="F35" s="72"/>
      <c r="G35" s="72"/>
      <c r="H35" s="72"/>
    </row>
    <row r="36" spans="1:8" x14ac:dyDescent="0.2">
      <c r="A36" s="72"/>
      <c r="B36" s="72"/>
      <c r="C36" s="72"/>
      <c r="D36" s="72"/>
      <c r="E36" s="72"/>
      <c r="F36" s="72"/>
      <c r="G36" s="72"/>
      <c r="H36" s="72"/>
    </row>
    <row r="38" spans="1:8" ht="27.95" customHeight="1" x14ac:dyDescent="0.2">
      <c r="A38" s="73" t="s">
        <v>54</v>
      </c>
      <c r="B38" s="73"/>
      <c r="C38" s="73"/>
      <c r="D38" s="73"/>
      <c r="E38" s="73"/>
      <c r="F38" s="73"/>
      <c r="G38" s="73"/>
      <c r="H38" s="73"/>
    </row>
    <row r="39" spans="1:8" ht="33.950000000000003" customHeight="1" x14ac:dyDescent="0.2">
      <c r="A39" s="72" t="s">
        <v>55</v>
      </c>
      <c r="B39" s="72"/>
      <c r="C39" s="72"/>
      <c r="D39" s="72"/>
      <c r="E39" s="72"/>
      <c r="F39" s="72"/>
      <c r="G39" s="72"/>
      <c r="H39" s="72"/>
    </row>
    <row r="40" spans="1:8" ht="33.950000000000003" customHeight="1" x14ac:dyDescent="0.2">
      <c r="A40" s="72"/>
      <c r="B40" s="72"/>
      <c r="C40" s="72"/>
      <c r="D40" s="72"/>
      <c r="E40" s="72"/>
      <c r="F40" s="72"/>
      <c r="G40" s="72"/>
      <c r="H40" s="72"/>
    </row>
    <row r="41" spans="1:8" ht="33.950000000000003" customHeight="1" x14ac:dyDescent="0.2">
      <c r="A41" s="72" t="s">
        <v>56</v>
      </c>
      <c r="B41" s="72"/>
      <c r="C41" s="72"/>
      <c r="D41" s="72"/>
      <c r="E41" s="72"/>
      <c r="F41" s="72"/>
      <c r="G41" s="72"/>
      <c r="H41" s="72"/>
    </row>
    <row r="42" spans="1:8" ht="33.950000000000003" customHeight="1" x14ac:dyDescent="0.2">
      <c r="A42" s="72"/>
      <c r="B42" s="72"/>
      <c r="C42" s="72"/>
      <c r="D42" s="72"/>
      <c r="E42" s="72"/>
      <c r="F42" s="72"/>
      <c r="G42" s="72"/>
      <c r="H42" s="72"/>
    </row>
    <row r="43" spans="1:8" ht="33.950000000000003" customHeight="1" x14ac:dyDescent="0.2">
      <c r="A43" s="72" t="s">
        <v>57</v>
      </c>
      <c r="B43" s="72"/>
      <c r="C43" s="72"/>
      <c r="D43" s="72"/>
      <c r="E43" s="72"/>
      <c r="F43" s="72"/>
      <c r="G43" s="72"/>
      <c r="H43" s="72"/>
    </row>
    <row r="44" spans="1:8" ht="33.950000000000003" customHeight="1" x14ac:dyDescent="0.2">
      <c r="A44" s="72"/>
      <c r="B44" s="72"/>
      <c r="C44" s="72"/>
      <c r="D44" s="72"/>
      <c r="E44" s="72"/>
      <c r="F44" s="72"/>
      <c r="G44" s="72"/>
      <c r="H44" s="72"/>
    </row>
    <row r="46" spans="1:8" ht="27.95" customHeight="1" x14ac:dyDescent="0.2">
      <c r="A46" s="73" t="s">
        <v>58</v>
      </c>
      <c r="B46" s="73"/>
      <c r="C46" s="73"/>
      <c r="D46" s="73"/>
      <c r="E46" s="73"/>
      <c r="F46" s="73"/>
      <c r="G46" s="73"/>
      <c r="H46" s="73"/>
    </row>
    <row r="47" spans="1:8" ht="32.1" customHeight="1" x14ac:dyDescent="0.2">
      <c r="A47" s="72" t="s">
        <v>59</v>
      </c>
      <c r="B47" s="72"/>
      <c r="C47" s="72"/>
      <c r="D47" s="72"/>
      <c r="E47" s="72"/>
      <c r="F47" s="72"/>
      <c r="G47" s="72"/>
      <c r="H47" s="72"/>
    </row>
    <row r="48" spans="1:8" ht="32.1" customHeight="1" x14ac:dyDescent="0.2">
      <c r="A48" s="72"/>
      <c r="B48" s="72"/>
      <c r="C48" s="72"/>
      <c r="D48" s="72"/>
      <c r="E48" s="72"/>
      <c r="F48" s="72"/>
      <c r="G48" s="72"/>
      <c r="H48" s="72"/>
    </row>
    <row r="49" spans="1:8" ht="32.1" customHeight="1" x14ac:dyDescent="0.2">
      <c r="A49" s="72" t="s">
        <v>60</v>
      </c>
      <c r="B49" s="72"/>
      <c r="C49" s="72"/>
      <c r="D49" s="72"/>
      <c r="E49" s="72"/>
      <c r="F49" s="72"/>
      <c r="G49" s="72"/>
      <c r="H49" s="72"/>
    </row>
    <row r="50" spans="1:8" ht="32.1" customHeight="1" x14ac:dyDescent="0.2">
      <c r="A50" s="72"/>
      <c r="B50" s="72"/>
      <c r="C50" s="72"/>
      <c r="D50" s="72"/>
      <c r="E50" s="72"/>
      <c r="F50" s="72"/>
      <c r="G50" s="72"/>
      <c r="H50" s="72"/>
    </row>
    <row r="51" spans="1:8" ht="32.1" customHeight="1" x14ac:dyDescent="0.2">
      <c r="A51" s="72" t="s">
        <v>61</v>
      </c>
      <c r="B51" s="72"/>
      <c r="C51" s="72"/>
      <c r="D51" s="72"/>
      <c r="E51" s="72"/>
      <c r="F51" s="72"/>
      <c r="G51" s="72"/>
      <c r="H51" s="72"/>
    </row>
    <row r="52" spans="1:8" ht="32.1" customHeight="1" x14ac:dyDescent="0.2">
      <c r="A52" s="72"/>
      <c r="B52" s="72"/>
      <c r="C52" s="72"/>
      <c r="D52" s="72"/>
      <c r="E52" s="72"/>
      <c r="F52" s="72"/>
      <c r="G52" s="72"/>
      <c r="H52" s="72"/>
    </row>
    <row r="54" spans="1:8" ht="27.95" customHeight="1" x14ac:dyDescent="0.2">
      <c r="A54" s="73" t="s">
        <v>62</v>
      </c>
      <c r="B54" s="73"/>
      <c r="C54" s="73"/>
      <c r="D54" s="73"/>
      <c r="E54" s="73"/>
      <c r="F54" s="73"/>
      <c r="G54" s="73"/>
      <c r="H54" s="73"/>
    </row>
    <row r="55" spans="1:8" ht="51.95" customHeight="1" x14ac:dyDescent="0.2">
      <c r="A55" s="5" t="s">
        <v>9</v>
      </c>
      <c r="B55" s="5" t="s">
        <v>63</v>
      </c>
      <c r="C55" s="5" t="s">
        <v>64</v>
      </c>
      <c r="D55" s="5" t="s">
        <v>65</v>
      </c>
      <c r="E55" s="5" t="s">
        <v>66</v>
      </c>
      <c r="F55" s="5" t="s">
        <v>67</v>
      </c>
      <c r="G55" s="5" t="s">
        <v>68</v>
      </c>
      <c r="H55" s="5" t="s">
        <v>69</v>
      </c>
    </row>
    <row r="56" spans="1:8" ht="45.95" customHeight="1" x14ac:dyDescent="0.2">
      <c r="A56" s="44" t="s">
        <v>70</v>
      </c>
      <c r="B56" s="45"/>
      <c r="C56" s="46"/>
      <c r="D56" s="46"/>
      <c r="E56" s="45"/>
      <c r="F56" s="45"/>
      <c r="G56" s="45"/>
      <c r="H56" s="45"/>
    </row>
    <row r="57" spans="1:8" ht="45.95" customHeight="1" x14ac:dyDescent="0.2">
      <c r="A57" s="44" t="s">
        <v>71</v>
      </c>
      <c r="B57" s="45"/>
      <c r="C57" s="46"/>
      <c r="D57" s="46"/>
      <c r="E57" s="45"/>
      <c r="F57" s="45"/>
      <c r="G57" s="45"/>
      <c r="H57" s="45"/>
    </row>
    <row r="58" spans="1:8" ht="45.95" customHeight="1" x14ac:dyDescent="0.2">
      <c r="A58" s="44" t="s">
        <v>72</v>
      </c>
      <c r="B58" s="45"/>
      <c r="C58" s="46"/>
      <c r="D58" s="46"/>
      <c r="E58" s="45"/>
      <c r="F58" s="45"/>
      <c r="G58" s="45"/>
      <c r="H58" s="45"/>
    </row>
    <row r="59" spans="1:8" ht="45.95" customHeight="1" x14ac:dyDescent="0.2">
      <c r="A59" s="44" t="s">
        <v>73</v>
      </c>
      <c r="B59" s="45"/>
      <c r="C59" s="46"/>
      <c r="D59" s="46"/>
      <c r="E59" s="45"/>
      <c r="F59" s="45"/>
      <c r="G59" s="45"/>
      <c r="H59" s="45"/>
    </row>
    <row r="60" spans="1:8" ht="45.95" customHeight="1" x14ac:dyDescent="0.2">
      <c r="A60" s="44" t="s">
        <v>74</v>
      </c>
      <c r="B60" s="45"/>
      <c r="C60" s="46"/>
      <c r="D60" s="46"/>
      <c r="E60" s="45"/>
      <c r="F60" s="45"/>
      <c r="G60" s="45"/>
      <c r="H60" s="45"/>
    </row>
    <row r="61" spans="1:8" ht="45.95" customHeight="1" x14ac:dyDescent="0.2">
      <c r="A61" s="44" t="s">
        <v>75</v>
      </c>
      <c r="B61" s="45"/>
      <c r="C61" s="46"/>
      <c r="D61" s="46"/>
      <c r="E61" s="45"/>
      <c r="F61" s="45"/>
      <c r="G61" s="45"/>
      <c r="H61" s="45"/>
    </row>
    <row r="62" spans="1:8" ht="45.95" customHeight="1" x14ac:dyDescent="0.2">
      <c r="A62" s="44" t="s">
        <v>76</v>
      </c>
      <c r="B62" s="45"/>
      <c r="C62" s="46"/>
      <c r="D62" s="46"/>
      <c r="E62" s="45"/>
      <c r="F62" s="45"/>
      <c r="G62" s="45"/>
      <c r="H62" s="45"/>
    </row>
  </sheetData>
  <mergeCells count="48">
    <mergeCell ref="A54:H54"/>
    <mergeCell ref="A43:H44"/>
    <mergeCell ref="A46:H46"/>
    <mergeCell ref="A47:H48"/>
    <mergeCell ref="A49:H50"/>
    <mergeCell ref="A51:H52"/>
    <mergeCell ref="A33:H34"/>
    <mergeCell ref="A35:H36"/>
    <mergeCell ref="A38:H38"/>
    <mergeCell ref="A39:H40"/>
    <mergeCell ref="A41:H42"/>
    <mergeCell ref="B29:C29"/>
    <mergeCell ref="D29:E29"/>
    <mergeCell ref="F29:G29"/>
    <mergeCell ref="A31:H31"/>
    <mergeCell ref="A32:B32"/>
    <mergeCell ref="C32:E32"/>
    <mergeCell ref="F32:H32"/>
    <mergeCell ref="B27:C27"/>
    <mergeCell ref="D27:E27"/>
    <mergeCell ref="F27:G27"/>
    <mergeCell ref="B28:C28"/>
    <mergeCell ref="D28:E28"/>
    <mergeCell ref="F28:G28"/>
    <mergeCell ref="B25:C25"/>
    <mergeCell ref="D25:E25"/>
    <mergeCell ref="F25:G25"/>
    <mergeCell ref="B26:C26"/>
    <mergeCell ref="D26:E26"/>
    <mergeCell ref="F26:G26"/>
    <mergeCell ref="B23:C23"/>
    <mergeCell ref="D23:E23"/>
    <mergeCell ref="F23:G23"/>
    <mergeCell ref="B24:C24"/>
    <mergeCell ref="D24:E24"/>
    <mergeCell ref="F24:G24"/>
    <mergeCell ref="A14:H14"/>
    <mergeCell ref="A15:H16"/>
    <mergeCell ref="A17:H18"/>
    <mergeCell ref="A19:H20"/>
    <mergeCell ref="B22:C22"/>
    <mergeCell ref="D22:E22"/>
    <mergeCell ref="F22:G22"/>
    <mergeCell ref="A2:H2"/>
    <mergeCell ref="A3:H4"/>
    <mergeCell ref="A6:H6"/>
    <mergeCell ref="A7:H9"/>
    <mergeCell ref="A10:H12"/>
  </mergeCells>
  <dataValidations count="1">
    <dataValidation type="list" sqref="E56:E62" xr:uid="{00000000-0002-0000-0000-000000000000}">
      <formula1>"未着手,一部収集,対象期間の収集完了,記録なし（確認済）"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93E57"/>
  </sheetPr>
  <dimension ref="A1:C507"/>
  <sheetViews>
    <sheetView showGridLines="0" workbookViewId="0">
      <pane ySplit="7" topLeftCell="A44" activePane="bottomLeft" state="frozen"/>
      <selection pane="bottomLeft"/>
    </sheetView>
  </sheetViews>
  <sheetFormatPr defaultRowHeight="15" x14ac:dyDescent="0.2"/>
  <cols>
    <col min="1" max="1" width="39.01171875" customWidth="1"/>
    <col min="2" max="2" width="20.984375" customWidth="1"/>
    <col min="3" max="3" width="29.0546875" customWidth="1"/>
    <col min="4" max="4" width="23" customWidth="1"/>
    <col min="5" max="5" width="2.95703125" customWidth="1"/>
    <col min="6" max="6" width="20.984375" customWidth="1"/>
    <col min="7" max="7" width="25.01953125" customWidth="1"/>
    <col min="8" max="9" width="18.0234375" customWidth="1"/>
    <col min="10" max="10" width="43.046875" customWidth="1"/>
    <col min="11" max="11" width="29.99609375" customWidth="1"/>
    <col min="12" max="12" width="2.95703125" customWidth="1"/>
    <col min="13" max="13" width="14.9296875" customWidth="1"/>
    <col min="14" max="14" width="18.0234375" customWidth="1"/>
    <col min="15" max="15" width="34.97265625" customWidth="1"/>
    <col min="16" max="16" width="43.046875" customWidth="1"/>
    <col min="17" max="17" width="16.0078125" customWidth="1"/>
    <col min="18" max="18" width="23" customWidth="1"/>
  </cols>
  <sheetData>
    <row r="1" spans="1:3" ht="27" customHeight="1" x14ac:dyDescent="0.2">
      <c r="A1" s="1"/>
      <c r="B1" s="1"/>
      <c r="C1" s="1"/>
    </row>
    <row r="2" spans="1:3" ht="36" customHeight="1" x14ac:dyDescent="0.3">
      <c r="A2" s="78" t="s">
        <v>77</v>
      </c>
      <c r="B2" s="78"/>
      <c r="C2" s="78"/>
    </row>
    <row r="3" spans="1:3" ht="30" customHeight="1" x14ac:dyDescent="0.2">
      <c r="A3" s="79" t="s">
        <v>78</v>
      </c>
      <c r="B3" s="79"/>
      <c r="C3" s="79"/>
    </row>
    <row r="4" spans="1:3" ht="30" customHeight="1" x14ac:dyDescent="0.2">
      <c r="A4" s="79"/>
      <c r="B4" s="79"/>
      <c r="C4" s="79"/>
    </row>
    <row r="5" spans="1:3" ht="48" customHeight="1" x14ac:dyDescent="0.2">
      <c r="A5" s="79" t="s">
        <v>79</v>
      </c>
      <c r="B5" s="79"/>
      <c r="C5" s="79"/>
    </row>
    <row r="6" spans="1:3" ht="27" customHeight="1" x14ac:dyDescent="0.2">
      <c r="A6" s="1"/>
      <c r="B6" s="1"/>
      <c r="C6" s="1"/>
    </row>
    <row r="7" spans="1:3" ht="33.950000000000003" customHeight="1" x14ac:dyDescent="0.2">
      <c r="A7" s="49" t="s">
        <v>80</v>
      </c>
      <c r="B7" s="49" t="s">
        <v>81</v>
      </c>
      <c r="C7" s="49" t="s">
        <v>82</v>
      </c>
    </row>
    <row r="8" spans="1:3" ht="27" customHeight="1" x14ac:dyDescent="0.2">
      <c r="A8" s="47" t="s">
        <v>83</v>
      </c>
      <c r="B8" s="47" t="s">
        <v>84</v>
      </c>
      <c r="C8" s="48" t="str">
        <f>IF(A8="","",IF(COUNTIF(Companies[会社名],A8)&gt;1,"要確認：会社名重複",IF(B8="","要確認：地区未登録","登録済")))</f>
        <v>登録済</v>
      </c>
    </row>
    <row r="9" spans="1:3" ht="27" customHeight="1" x14ac:dyDescent="0.2">
      <c r="A9" s="47" t="s">
        <v>85</v>
      </c>
      <c r="B9" s="47" t="s">
        <v>86</v>
      </c>
      <c r="C9" s="48" t="str">
        <f>IF(A9="","",IF(COUNTIF(Companies[会社名],A9)&gt;1,"要確認：会社名重複",IF(B9="","要確認：地区未登録","登録済")))</f>
        <v>登録済</v>
      </c>
    </row>
    <row r="10" spans="1:3" ht="27" customHeight="1" x14ac:dyDescent="0.2">
      <c r="A10" s="47" t="s">
        <v>87</v>
      </c>
      <c r="B10" s="47" t="s">
        <v>88</v>
      </c>
      <c r="C10" s="48" t="str">
        <f>IF(A10="","",IF(COUNTIF(Companies[会社名],A10)&gt;1,"要確認：会社名重複",IF(B10="","要確認：地区未登録","登録済")))</f>
        <v>登録済</v>
      </c>
    </row>
    <row r="11" spans="1:3" ht="27" customHeight="1" x14ac:dyDescent="0.2">
      <c r="A11" s="47" t="s">
        <v>89</v>
      </c>
      <c r="B11" s="47" t="s">
        <v>88</v>
      </c>
      <c r="C11" s="48" t="str">
        <f>IF(A11="","",IF(COUNTIF(Companies[会社名],A11)&gt;1,"要確認：会社名重複",IF(B11="","要確認：地区未登録","登録済")))</f>
        <v>登録済</v>
      </c>
    </row>
    <row r="12" spans="1:3" ht="27" customHeight="1" x14ac:dyDescent="0.2">
      <c r="A12" s="47" t="s">
        <v>90</v>
      </c>
      <c r="B12" s="47" t="s">
        <v>86</v>
      </c>
      <c r="C12" s="48" t="str">
        <f>IF(A12="","",IF(COUNTIF(Companies[会社名],A12)&gt;1,"要確認：会社名重複",IF(B12="","要確認：地区未登録","登録済")))</f>
        <v>登録済</v>
      </c>
    </row>
    <row r="13" spans="1:3" ht="27" customHeight="1" x14ac:dyDescent="0.2">
      <c r="A13" s="47" t="s">
        <v>91</v>
      </c>
      <c r="B13" s="47" t="s">
        <v>86</v>
      </c>
      <c r="C13" s="48" t="str">
        <f>IF(A13="","",IF(COUNTIF(Companies[会社名],A13)&gt;1,"要確認：会社名重複",IF(B13="","要確認：地区未登録","登録済")))</f>
        <v>登録済</v>
      </c>
    </row>
    <row r="14" spans="1:3" ht="27" customHeight="1" x14ac:dyDescent="0.2">
      <c r="A14" s="47" t="s">
        <v>92</v>
      </c>
      <c r="B14" s="47" t="s">
        <v>86</v>
      </c>
      <c r="C14" s="48" t="str">
        <f>IF(A14="","",IF(COUNTIF(Companies[会社名],A14)&gt;1,"要確認：会社名重複",IF(B14="","要確認：地区未登録","登録済")))</f>
        <v>登録済</v>
      </c>
    </row>
    <row r="15" spans="1:3" ht="27" customHeight="1" x14ac:dyDescent="0.2">
      <c r="A15" s="47" t="s">
        <v>93</v>
      </c>
      <c r="B15" s="47" t="s">
        <v>86</v>
      </c>
      <c r="C15" s="48" t="str">
        <f>IF(A15="","",IF(COUNTIF(Companies[会社名],A15)&gt;1,"要確認：会社名重複",IF(B15="","要確認：地区未登録","登録済")))</f>
        <v>登録済</v>
      </c>
    </row>
    <row r="16" spans="1:3" ht="27" customHeight="1" x14ac:dyDescent="0.2">
      <c r="A16" s="47" t="s">
        <v>94</v>
      </c>
      <c r="B16" s="47" t="s">
        <v>95</v>
      </c>
      <c r="C16" s="48" t="str">
        <f>IF(A16="","",IF(COUNTIF(Companies[会社名],A16)&gt;1,"要確認：会社名重複",IF(B16="","要確認：地区未登録","登録済")))</f>
        <v>登録済</v>
      </c>
    </row>
    <row r="17" spans="1:3" ht="27" customHeight="1" x14ac:dyDescent="0.2">
      <c r="A17" s="47"/>
      <c r="B17" s="47"/>
      <c r="C17" s="48" t="str">
        <f>IF(A17="","",IF(COUNTIF(Companies[会社名],A17)&gt;1,"要確認：会社名重複",IF(B17="","要確認：地区未登録","登録済")))</f>
        <v/>
      </c>
    </row>
    <row r="18" spans="1:3" ht="27" customHeight="1" x14ac:dyDescent="0.2">
      <c r="A18" s="47"/>
      <c r="B18" s="47"/>
      <c r="C18" s="48" t="str">
        <f>IF(A18="","",IF(COUNTIF(Companies[会社名],A18)&gt;1,"要確認：会社名重複",IF(B18="","要確認：地区未登録","登録済")))</f>
        <v/>
      </c>
    </row>
    <row r="19" spans="1:3" ht="27" customHeight="1" x14ac:dyDescent="0.2">
      <c r="A19" s="47"/>
      <c r="B19" s="47"/>
      <c r="C19" s="48" t="str">
        <f>IF(A19="","",IF(COUNTIF(Companies[会社名],A19)&gt;1,"要確認：会社名重複",IF(B19="","要確認：地区未登録","登録済")))</f>
        <v/>
      </c>
    </row>
    <row r="20" spans="1:3" ht="27" customHeight="1" x14ac:dyDescent="0.2">
      <c r="A20" s="47"/>
      <c r="B20" s="47"/>
      <c r="C20" s="48" t="str">
        <f>IF(A20="","",IF(COUNTIF(Companies[会社名],A20)&gt;1,"要確認：会社名重複",IF(B20="","要確認：地区未登録","登録済")))</f>
        <v/>
      </c>
    </row>
    <row r="21" spans="1:3" ht="27" customHeight="1" x14ac:dyDescent="0.2">
      <c r="A21" s="47"/>
      <c r="B21" s="47"/>
      <c r="C21" s="48" t="str">
        <f>IF(A21="","",IF(COUNTIF(Companies[会社名],A21)&gt;1,"要確認：会社名重複",IF(B21="","要確認：地区未登録","登録済")))</f>
        <v/>
      </c>
    </row>
    <row r="22" spans="1:3" ht="27" customHeight="1" x14ac:dyDescent="0.2">
      <c r="A22" s="47"/>
      <c r="B22" s="47"/>
      <c r="C22" s="48" t="str">
        <f>IF(A22="","",IF(COUNTIF(Companies[会社名],A22)&gt;1,"要確認：会社名重複",IF(B22="","要確認：地区未登録","登録済")))</f>
        <v/>
      </c>
    </row>
    <row r="23" spans="1:3" ht="27" customHeight="1" x14ac:dyDescent="0.2">
      <c r="A23" s="47"/>
      <c r="B23" s="47"/>
      <c r="C23" s="48" t="str">
        <f>IF(A23="","",IF(COUNTIF(Companies[会社名],A23)&gt;1,"要確認：会社名重複",IF(B23="","要確認：地区未登録","登録済")))</f>
        <v/>
      </c>
    </row>
    <row r="24" spans="1:3" ht="27" customHeight="1" x14ac:dyDescent="0.2">
      <c r="A24" s="47"/>
      <c r="B24" s="47"/>
      <c r="C24" s="48" t="str">
        <f>IF(A24="","",IF(COUNTIF(Companies[会社名],A24)&gt;1,"要確認：会社名重複",IF(B24="","要確認：地区未登録","登録済")))</f>
        <v/>
      </c>
    </row>
    <row r="25" spans="1:3" ht="27" customHeight="1" x14ac:dyDescent="0.2">
      <c r="A25" s="47"/>
      <c r="B25" s="47"/>
      <c r="C25" s="48" t="str">
        <f>IF(A25="","",IF(COUNTIF(Companies[会社名],A25)&gt;1,"要確認：会社名重複",IF(B25="","要確認：地区未登録","登録済")))</f>
        <v/>
      </c>
    </row>
    <row r="26" spans="1:3" ht="27" customHeight="1" x14ac:dyDescent="0.2">
      <c r="A26" s="47"/>
      <c r="B26" s="47"/>
      <c r="C26" s="48" t="str">
        <f>IF(A26="","",IF(COUNTIF(Companies[会社名],A26)&gt;1,"要確認：会社名重複",IF(B26="","要確認：地区未登録","登録済")))</f>
        <v/>
      </c>
    </row>
    <row r="27" spans="1:3" ht="27" customHeight="1" x14ac:dyDescent="0.2">
      <c r="A27" s="47"/>
      <c r="B27" s="47"/>
      <c r="C27" s="48" t="str">
        <f>IF(A27="","",IF(COUNTIF(Companies[会社名],A27)&gt;1,"要確認：会社名重複",IF(B27="","要確認：地区未登録","登録済")))</f>
        <v/>
      </c>
    </row>
    <row r="28" spans="1:3" ht="27" customHeight="1" x14ac:dyDescent="0.2">
      <c r="A28" s="47"/>
      <c r="B28" s="47"/>
      <c r="C28" s="48" t="str">
        <f>IF(A28="","",IF(COUNTIF(Companies[会社名],A28)&gt;1,"要確認：会社名重複",IF(B28="","要確認：地区未登録","登録済")))</f>
        <v/>
      </c>
    </row>
    <row r="29" spans="1:3" ht="27" customHeight="1" x14ac:dyDescent="0.2">
      <c r="A29" s="47"/>
      <c r="B29" s="47"/>
      <c r="C29" s="48" t="str">
        <f>IF(A29="","",IF(COUNTIF(Companies[会社名],A29)&gt;1,"要確認：会社名重複",IF(B29="","要確認：地区未登録","登録済")))</f>
        <v/>
      </c>
    </row>
    <row r="30" spans="1:3" ht="27" customHeight="1" x14ac:dyDescent="0.2">
      <c r="A30" s="47"/>
      <c r="B30" s="47"/>
      <c r="C30" s="48" t="str">
        <f>IF(A30="","",IF(COUNTIF(Companies[会社名],A30)&gt;1,"要確認：会社名重複",IF(B30="","要確認：地区未登録","登録済")))</f>
        <v/>
      </c>
    </row>
    <row r="31" spans="1:3" ht="27" customHeight="1" x14ac:dyDescent="0.2">
      <c r="A31" s="47"/>
      <c r="B31" s="47"/>
      <c r="C31" s="48" t="str">
        <f>IF(A31="","",IF(COUNTIF(Companies[会社名],A31)&gt;1,"要確認：会社名重複",IF(B31="","要確認：地区未登録","登録済")))</f>
        <v/>
      </c>
    </row>
    <row r="32" spans="1:3" ht="27" customHeight="1" x14ac:dyDescent="0.2">
      <c r="A32" s="47"/>
      <c r="B32" s="47"/>
      <c r="C32" s="48" t="str">
        <f>IF(A32="","",IF(COUNTIF(Companies[会社名],A32)&gt;1,"要確認：会社名重複",IF(B32="","要確認：地区未登録","登録済")))</f>
        <v/>
      </c>
    </row>
    <row r="33" spans="1:3" ht="27" customHeight="1" x14ac:dyDescent="0.2">
      <c r="A33" s="47"/>
      <c r="B33" s="47"/>
      <c r="C33" s="48" t="str">
        <f>IF(A33="","",IF(COUNTIF(Companies[会社名],A33)&gt;1,"要確認：会社名重複",IF(B33="","要確認：地区未登録","登録済")))</f>
        <v/>
      </c>
    </row>
    <row r="34" spans="1:3" ht="27" customHeight="1" x14ac:dyDescent="0.2">
      <c r="A34" s="47"/>
      <c r="B34" s="47"/>
      <c r="C34" s="48" t="str">
        <f>IF(A34="","",IF(COUNTIF(Companies[会社名],A34)&gt;1,"要確認：会社名重複",IF(B34="","要確認：地区未登録","登録済")))</f>
        <v/>
      </c>
    </row>
    <row r="35" spans="1:3" ht="27" customHeight="1" x14ac:dyDescent="0.2">
      <c r="A35" s="47"/>
      <c r="B35" s="47"/>
      <c r="C35" s="48" t="str">
        <f>IF(A35="","",IF(COUNTIF(Companies[会社名],A35)&gt;1,"要確認：会社名重複",IF(B35="","要確認：地区未登録","登録済")))</f>
        <v/>
      </c>
    </row>
    <row r="36" spans="1:3" ht="27" customHeight="1" x14ac:dyDescent="0.2">
      <c r="A36" s="47"/>
      <c r="B36" s="47"/>
      <c r="C36" s="48" t="str">
        <f>IF(A36="","",IF(COUNTIF(Companies[会社名],A36)&gt;1,"要確認：会社名重複",IF(B36="","要確認：地区未登録","登録済")))</f>
        <v/>
      </c>
    </row>
    <row r="37" spans="1:3" ht="27" customHeight="1" x14ac:dyDescent="0.2">
      <c r="A37" s="47"/>
      <c r="B37" s="47"/>
      <c r="C37" s="48" t="str">
        <f>IF(A37="","",IF(COUNTIF(Companies[会社名],A37)&gt;1,"要確認：会社名重複",IF(B37="","要確認：地区未登録","登録済")))</f>
        <v/>
      </c>
    </row>
    <row r="38" spans="1:3" ht="27" customHeight="1" x14ac:dyDescent="0.2">
      <c r="A38" s="47"/>
      <c r="B38" s="47"/>
      <c r="C38" s="48" t="str">
        <f>IF(A38="","",IF(COUNTIF(Companies[会社名],A38)&gt;1,"要確認：会社名重複",IF(B38="","要確認：地区未登録","登録済")))</f>
        <v/>
      </c>
    </row>
    <row r="39" spans="1:3" ht="27" customHeight="1" x14ac:dyDescent="0.2">
      <c r="A39" s="47"/>
      <c r="B39" s="47"/>
      <c r="C39" s="48" t="str">
        <f>IF(A39="","",IF(COUNTIF(Companies[会社名],A39)&gt;1,"要確認：会社名重複",IF(B39="","要確認：地区未登録","登録済")))</f>
        <v/>
      </c>
    </row>
    <row r="40" spans="1:3" ht="27" customHeight="1" x14ac:dyDescent="0.2">
      <c r="A40" s="47"/>
      <c r="B40" s="47"/>
      <c r="C40" s="48" t="str">
        <f>IF(A40="","",IF(COUNTIF(Companies[会社名],A40)&gt;1,"要確認：会社名重複",IF(B40="","要確認：地区未登録","登録済")))</f>
        <v/>
      </c>
    </row>
    <row r="41" spans="1:3" ht="27" customHeight="1" x14ac:dyDescent="0.2">
      <c r="A41" s="47"/>
      <c r="B41" s="47"/>
      <c r="C41" s="48" t="str">
        <f>IF(A41="","",IF(COUNTIF(Companies[会社名],A41)&gt;1,"要確認：会社名重複",IF(B41="","要確認：地区未登録","登録済")))</f>
        <v/>
      </c>
    </row>
    <row r="42" spans="1:3" ht="27" customHeight="1" x14ac:dyDescent="0.2">
      <c r="A42" s="47"/>
      <c r="B42" s="47"/>
      <c r="C42" s="48" t="str">
        <f>IF(A42="","",IF(COUNTIF(Companies[会社名],A42)&gt;1,"要確認：会社名重複",IF(B42="","要確認：地区未登録","登録済")))</f>
        <v/>
      </c>
    </row>
    <row r="43" spans="1:3" ht="27" customHeight="1" x14ac:dyDescent="0.2">
      <c r="A43" s="47"/>
      <c r="B43" s="47"/>
      <c r="C43" s="48" t="str">
        <f>IF(A43="","",IF(COUNTIF(Companies[会社名],A43)&gt;1,"要確認：会社名重複",IF(B43="","要確認：地区未登録","登録済")))</f>
        <v/>
      </c>
    </row>
    <row r="44" spans="1:3" ht="27" customHeight="1" x14ac:dyDescent="0.2">
      <c r="A44" s="47"/>
      <c r="B44" s="47"/>
      <c r="C44" s="48" t="str">
        <f>IF(A44="","",IF(COUNTIF(Companies[会社名],A44)&gt;1,"要確認：会社名重複",IF(B44="","要確認：地区未登録","登録済")))</f>
        <v/>
      </c>
    </row>
    <row r="45" spans="1:3" ht="27" customHeight="1" x14ac:dyDescent="0.2">
      <c r="A45" s="47"/>
      <c r="B45" s="47"/>
      <c r="C45" s="48" t="str">
        <f>IF(A45="","",IF(COUNTIF(Companies[会社名],A45)&gt;1,"要確認：会社名重複",IF(B45="","要確認：地区未登録","登録済")))</f>
        <v/>
      </c>
    </row>
    <row r="46" spans="1:3" ht="27" customHeight="1" x14ac:dyDescent="0.2">
      <c r="A46" s="47"/>
      <c r="B46" s="47"/>
      <c r="C46" s="48" t="str">
        <f>IF(A46="","",IF(COUNTIF(Companies[会社名],A46)&gt;1,"要確認：会社名重複",IF(B46="","要確認：地区未登録","登録済")))</f>
        <v/>
      </c>
    </row>
    <row r="47" spans="1:3" ht="27" customHeight="1" x14ac:dyDescent="0.2">
      <c r="A47" s="47"/>
      <c r="B47" s="47"/>
      <c r="C47" s="48" t="str">
        <f>IF(A47="","",IF(COUNTIF(Companies[会社名],A47)&gt;1,"要確認：会社名重複",IF(B47="","要確認：地区未登録","登録済")))</f>
        <v/>
      </c>
    </row>
    <row r="48" spans="1:3" ht="27" customHeight="1" x14ac:dyDescent="0.2">
      <c r="A48" s="47"/>
      <c r="B48" s="47"/>
      <c r="C48" s="48" t="str">
        <f>IF(A48="","",IF(COUNTIF(Companies[会社名],A48)&gt;1,"要確認：会社名重複",IF(B48="","要確認：地区未登録","登録済")))</f>
        <v/>
      </c>
    </row>
    <row r="49" spans="1:3" ht="27" customHeight="1" x14ac:dyDescent="0.2">
      <c r="A49" s="47"/>
      <c r="B49" s="47"/>
      <c r="C49" s="48" t="str">
        <f>IF(A49="","",IF(COUNTIF(Companies[会社名],A49)&gt;1,"要確認：会社名重複",IF(B49="","要確認：地区未登録","登録済")))</f>
        <v/>
      </c>
    </row>
    <row r="50" spans="1:3" ht="27" customHeight="1" x14ac:dyDescent="0.2">
      <c r="A50" s="47"/>
      <c r="B50" s="47"/>
      <c r="C50" s="48" t="str">
        <f>IF(A50="","",IF(COUNTIF(Companies[会社名],A50)&gt;1,"要確認：会社名重複",IF(B50="","要確認：地区未登録","登録済")))</f>
        <v/>
      </c>
    </row>
    <row r="51" spans="1:3" ht="27" customHeight="1" x14ac:dyDescent="0.2">
      <c r="A51" s="47"/>
      <c r="B51" s="47"/>
      <c r="C51" s="48" t="str">
        <f>IF(A51="","",IF(COUNTIF(Companies[会社名],A51)&gt;1,"要確認：会社名重複",IF(B51="","要確認：地区未登録","登録済")))</f>
        <v/>
      </c>
    </row>
    <row r="52" spans="1:3" ht="27" customHeight="1" x14ac:dyDescent="0.2">
      <c r="A52" s="47"/>
      <c r="B52" s="47"/>
      <c r="C52" s="48" t="str">
        <f>IF(A52="","",IF(COUNTIF(Companies[会社名],A52)&gt;1,"要確認：会社名重複",IF(B52="","要確認：地区未登録","登録済")))</f>
        <v/>
      </c>
    </row>
    <row r="53" spans="1:3" ht="27" customHeight="1" x14ac:dyDescent="0.2">
      <c r="A53" s="47"/>
      <c r="B53" s="47"/>
      <c r="C53" s="48" t="str">
        <f>IF(A53="","",IF(COUNTIF(Companies[会社名],A53)&gt;1,"要確認：会社名重複",IF(B53="","要確認：地区未登録","登録済")))</f>
        <v/>
      </c>
    </row>
    <row r="54" spans="1:3" ht="27" customHeight="1" x14ac:dyDescent="0.2">
      <c r="A54" s="47"/>
      <c r="B54" s="47"/>
      <c r="C54" s="48" t="str">
        <f>IF(A54="","",IF(COUNTIF(Companies[会社名],A54)&gt;1,"要確認：会社名重複",IF(B54="","要確認：地区未登録","登録済")))</f>
        <v/>
      </c>
    </row>
    <row r="55" spans="1:3" ht="27" customHeight="1" x14ac:dyDescent="0.2">
      <c r="A55" s="47"/>
      <c r="B55" s="47"/>
      <c r="C55" s="48" t="str">
        <f>IF(A55="","",IF(COUNTIF(Companies[会社名],A55)&gt;1,"要確認：会社名重複",IF(B55="","要確認：地区未登録","登録済")))</f>
        <v/>
      </c>
    </row>
    <row r="56" spans="1:3" ht="27" customHeight="1" x14ac:dyDescent="0.2">
      <c r="A56" s="47"/>
      <c r="B56" s="47"/>
      <c r="C56" s="48" t="str">
        <f>IF(A56="","",IF(COUNTIF(Companies[会社名],A56)&gt;1,"要確認：会社名重複",IF(B56="","要確認：地区未登録","登録済")))</f>
        <v/>
      </c>
    </row>
    <row r="57" spans="1:3" ht="27" customHeight="1" x14ac:dyDescent="0.2">
      <c r="A57" s="47"/>
      <c r="B57" s="47"/>
      <c r="C57" s="48" t="str">
        <f>IF(A57="","",IF(COUNTIF(Companies[会社名],A57)&gt;1,"要確認：会社名重複",IF(B57="","要確認：地区未登録","登録済")))</f>
        <v/>
      </c>
    </row>
    <row r="58" spans="1:3" ht="27" customHeight="1" x14ac:dyDescent="0.2">
      <c r="A58" s="47"/>
      <c r="B58" s="47"/>
      <c r="C58" s="48" t="str">
        <f>IF(A58="","",IF(COUNTIF(Companies[会社名],A58)&gt;1,"要確認：会社名重複",IF(B58="","要確認：地区未登録","登録済")))</f>
        <v/>
      </c>
    </row>
    <row r="59" spans="1:3" ht="27" customHeight="1" x14ac:dyDescent="0.2">
      <c r="A59" s="47"/>
      <c r="B59" s="47"/>
      <c r="C59" s="48" t="str">
        <f>IF(A59="","",IF(COUNTIF(Companies[会社名],A59)&gt;1,"要確認：会社名重複",IF(B59="","要確認：地区未登録","登録済")))</f>
        <v/>
      </c>
    </row>
    <row r="60" spans="1:3" ht="27" customHeight="1" x14ac:dyDescent="0.2">
      <c r="A60" s="47"/>
      <c r="B60" s="47"/>
      <c r="C60" s="48" t="str">
        <f>IF(A60="","",IF(COUNTIF(Companies[会社名],A60)&gt;1,"要確認：会社名重複",IF(B60="","要確認：地区未登録","登録済")))</f>
        <v/>
      </c>
    </row>
    <row r="61" spans="1:3" ht="27" customHeight="1" x14ac:dyDescent="0.2">
      <c r="A61" s="47"/>
      <c r="B61" s="47"/>
      <c r="C61" s="48" t="str">
        <f>IF(A61="","",IF(COUNTIF(Companies[会社名],A61)&gt;1,"要確認：会社名重複",IF(B61="","要確認：地区未登録","登録済")))</f>
        <v/>
      </c>
    </row>
    <row r="62" spans="1:3" ht="27" customHeight="1" x14ac:dyDescent="0.2">
      <c r="A62" s="47"/>
      <c r="B62" s="47"/>
      <c r="C62" s="48" t="str">
        <f>IF(A62="","",IF(COUNTIF(Companies[会社名],A62)&gt;1,"要確認：会社名重複",IF(B62="","要確認：地区未登録","登録済")))</f>
        <v/>
      </c>
    </row>
    <row r="63" spans="1:3" ht="27" customHeight="1" x14ac:dyDescent="0.2">
      <c r="A63" s="47"/>
      <c r="B63" s="47"/>
      <c r="C63" s="48" t="str">
        <f>IF(A63="","",IF(COUNTIF(Companies[会社名],A63)&gt;1,"要確認：会社名重複",IF(B63="","要確認：地区未登録","登録済")))</f>
        <v/>
      </c>
    </row>
    <row r="64" spans="1:3" ht="27" customHeight="1" x14ac:dyDescent="0.2">
      <c r="A64" s="47"/>
      <c r="B64" s="47"/>
      <c r="C64" s="48" t="str">
        <f>IF(A64="","",IF(COUNTIF(Companies[会社名],A64)&gt;1,"要確認：会社名重複",IF(B64="","要確認：地区未登録","登録済")))</f>
        <v/>
      </c>
    </row>
    <row r="65" spans="1:3" ht="27" customHeight="1" x14ac:dyDescent="0.2">
      <c r="A65" s="47"/>
      <c r="B65" s="47"/>
      <c r="C65" s="48" t="str">
        <f>IF(A65="","",IF(COUNTIF(Companies[会社名],A65)&gt;1,"要確認：会社名重複",IF(B65="","要確認：地区未登録","登録済")))</f>
        <v/>
      </c>
    </row>
    <row r="66" spans="1:3" ht="27" customHeight="1" x14ac:dyDescent="0.2">
      <c r="A66" s="47"/>
      <c r="B66" s="47"/>
      <c r="C66" s="48" t="str">
        <f>IF(A66="","",IF(COUNTIF(Companies[会社名],A66)&gt;1,"要確認：会社名重複",IF(B66="","要確認：地区未登録","登録済")))</f>
        <v/>
      </c>
    </row>
    <row r="67" spans="1:3" ht="27" customHeight="1" x14ac:dyDescent="0.2">
      <c r="A67" s="47"/>
      <c r="B67" s="47"/>
      <c r="C67" s="48" t="str">
        <f>IF(A67="","",IF(COUNTIF(Companies[会社名],A67)&gt;1,"要確認：会社名重複",IF(B67="","要確認：地区未登録","登録済")))</f>
        <v/>
      </c>
    </row>
    <row r="68" spans="1:3" ht="27" customHeight="1" x14ac:dyDescent="0.2">
      <c r="A68" s="47"/>
      <c r="B68" s="47"/>
      <c r="C68" s="48" t="str">
        <f>IF(A68="","",IF(COUNTIF(Companies[会社名],A68)&gt;1,"要確認：会社名重複",IF(B68="","要確認：地区未登録","登録済")))</f>
        <v/>
      </c>
    </row>
    <row r="69" spans="1:3" ht="27" customHeight="1" x14ac:dyDescent="0.2">
      <c r="A69" s="47"/>
      <c r="B69" s="47"/>
      <c r="C69" s="48" t="str">
        <f>IF(A69="","",IF(COUNTIF(Companies[会社名],A69)&gt;1,"要確認：会社名重複",IF(B69="","要確認：地区未登録","登録済")))</f>
        <v/>
      </c>
    </row>
    <row r="70" spans="1:3" ht="27" customHeight="1" x14ac:dyDescent="0.2">
      <c r="A70" s="47"/>
      <c r="B70" s="47"/>
      <c r="C70" s="48" t="str">
        <f>IF(A70="","",IF(COUNTIF(Companies[会社名],A70)&gt;1,"要確認：会社名重複",IF(B70="","要確認：地区未登録","登録済")))</f>
        <v/>
      </c>
    </row>
    <row r="71" spans="1:3" ht="27" customHeight="1" x14ac:dyDescent="0.2">
      <c r="A71" s="47"/>
      <c r="B71" s="47"/>
      <c r="C71" s="48" t="str">
        <f>IF(A71="","",IF(COUNTIF(Companies[会社名],A71)&gt;1,"要確認：会社名重複",IF(B71="","要確認：地区未登録","登録済")))</f>
        <v/>
      </c>
    </row>
    <row r="72" spans="1:3" ht="27" customHeight="1" x14ac:dyDescent="0.2">
      <c r="A72" s="47"/>
      <c r="B72" s="47"/>
      <c r="C72" s="48" t="str">
        <f>IF(A72="","",IF(COUNTIF(Companies[会社名],A72)&gt;1,"要確認：会社名重複",IF(B72="","要確認：地区未登録","登録済")))</f>
        <v/>
      </c>
    </row>
    <row r="73" spans="1:3" ht="27" customHeight="1" x14ac:dyDescent="0.2">
      <c r="A73" s="47"/>
      <c r="B73" s="47"/>
      <c r="C73" s="48" t="str">
        <f>IF(A73="","",IF(COUNTIF(Companies[会社名],A73)&gt;1,"要確認：会社名重複",IF(B73="","要確認：地区未登録","登録済")))</f>
        <v/>
      </c>
    </row>
    <row r="74" spans="1:3" ht="27" customHeight="1" x14ac:dyDescent="0.2">
      <c r="A74" s="47"/>
      <c r="B74" s="47"/>
      <c r="C74" s="48" t="str">
        <f>IF(A74="","",IF(COUNTIF(Companies[会社名],A74)&gt;1,"要確認：会社名重複",IF(B74="","要確認：地区未登録","登録済")))</f>
        <v/>
      </c>
    </row>
    <row r="75" spans="1:3" ht="27" customHeight="1" x14ac:dyDescent="0.2">
      <c r="A75" s="47"/>
      <c r="B75" s="47"/>
      <c r="C75" s="48" t="str">
        <f>IF(A75="","",IF(COUNTIF(Companies[会社名],A75)&gt;1,"要確認：会社名重複",IF(B75="","要確認：地区未登録","登録済")))</f>
        <v/>
      </c>
    </row>
    <row r="76" spans="1:3" ht="27" customHeight="1" x14ac:dyDescent="0.2">
      <c r="A76" s="47"/>
      <c r="B76" s="47"/>
      <c r="C76" s="48" t="str">
        <f>IF(A76="","",IF(COUNTIF(Companies[会社名],A76)&gt;1,"要確認：会社名重複",IF(B76="","要確認：地区未登録","登録済")))</f>
        <v/>
      </c>
    </row>
    <row r="77" spans="1:3" ht="27" customHeight="1" x14ac:dyDescent="0.2">
      <c r="A77" s="47"/>
      <c r="B77" s="47"/>
      <c r="C77" s="48" t="str">
        <f>IF(A77="","",IF(COUNTIF(Companies[会社名],A77)&gt;1,"要確認：会社名重複",IF(B77="","要確認：地区未登録","登録済")))</f>
        <v/>
      </c>
    </row>
    <row r="78" spans="1:3" ht="27" customHeight="1" x14ac:dyDescent="0.2">
      <c r="A78" s="47"/>
      <c r="B78" s="47"/>
      <c r="C78" s="48" t="str">
        <f>IF(A78="","",IF(COUNTIF(Companies[会社名],A78)&gt;1,"要確認：会社名重複",IF(B78="","要確認：地区未登録","登録済")))</f>
        <v/>
      </c>
    </row>
    <row r="79" spans="1:3" ht="27" customHeight="1" x14ac:dyDescent="0.2">
      <c r="A79" s="47"/>
      <c r="B79" s="47"/>
      <c r="C79" s="48" t="str">
        <f>IF(A79="","",IF(COUNTIF(Companies[会社名],A79)&gt;1,"要確認：会社名重複",IF(B79="","要確認：地区未登録","登録済")))</f>
        <v/>
      </c>
    </row>
    <row r="80" spans="1:3" ht="27" customHeight="1" x14ac:dyDescent="0.2">
      <c r="A80" s="47"/>
      <c r="B80" s="47"/>
      <c r="C80" s="48" t="str">
        <f>IF(A80="","",IF(COUNTIF(Companies[会社名],A80)&gt;1,"要確認：会社名重複",IF(B80="","要確認：地区未登録","登録済")))</f>
        <v/>
      </c>
    </row>
    <row r="81" spans="1:3" ht="27" customHeight="1" x14ac:dyDescent="0.2">
      <c r="A81" s="47"/>
      <c r="B81" s="47"/>
      <c r="C81" s="48" t="str">
        <f>IF(A81="","",IF(COUNTIF(Companies[会社名],A81)&gt;1,"要確認：会社名重複",IF(B81="","要確認：地区未登録","登録済")))</f>
        <v/>
      </c>
    </row>
    <row r="82" spans="1:3" ht="27" customHeight="1" x14ac:dyDescent="0.2">
      <c r="A82" s="47"/>
      <c r="B82" s="47"/>
      <c r="C82" s="48" t="str">
        <f>IF(A82="","",IF(COUNTIF(Companies[会社名],A82)&gt;1,"要確認：会社名重複",IF(B82="","要確認：地区未登録","登録済")))</f>
        <v/>
      </c>
    </row>
    <row r="83" spans="1:3" ht="27" customHeight="1" x14ac:dyDescent="0.2">
      <c r="A83" s="47"/>
      <c r="B83" s="47"/>
      <c r="C83" s="48" t="str">
        <f>IF(A83="","",IF(COUNTIF(Companies[会社名],A83)&gt;1,"要確認：会社名重複",IF(B83="","要確認：地区未登録","登録済")))</f>
        <v/>
      </c>
    </row>
    <row r="84" spans="1:3" ht="27" customHeight="1" x14ac:dyDescent="0.2">
      <c r="A84" s="47"/>
      <c r="B84" s="47"/>
      <c r="C84" s="48" t="str">
        <f>IF(A84="","",IF(COUNTIF(Companies[会社名],A84)&gt;1,"要確認：会社名重複",IF(B84="","要確認：地区未登録","登録済")))</f>
        <v/>
      </c>
    </row>
    <row r="85" spans="1:3" ht="27" customHeight="1" x14ac:dyDescent="0.2">
      <c r="A85" s="47"/>
      <c r="B85" s="47"/>
      <c r="C85" s="48" t="str">
        <f>IF(A85="","",IF(COUNTIF(Companies[会社名],A85)&gt;1,"要確認：会社名重複",IF(B85="","要確認：地区未登録","登録済")))</f>
        <v/>
      </c>
    </row>
    <row r="86" spans="1:3" ht="27" customHeight="1" x14ac:dyDescent="0.2">
      <c r="A86" s="47"/>
      <c r="B86" s="47"/>
      <c r="C86" s="48" t="str">
        <f>IF(A86="","",IF(COUNTIF(Companies[会社名],A86)&gt;1,"要確認：会社名重複",IF(B86="","要確認：地区未登録","登録済")))</f>
        <v/>
      </c>
    </row>
    <row r="87" spans="1:3" ht="27" customHeight="1" x14ac:dyDescent="0.2">
      <c r="A87" s="47"/>
      <c r="B87" s="47"/>
      <c r="C87" s="48" t="str">
        <f>IF(A87="","",IF(COUNTIF(Companies[会社名],A87)&gt;1,"要確認：会社名重複",IF(B87="","要確認：地区未登録","登録済")))</f>
        <v/>
      </c>
    </row>
    <row r="88" spans="1:3" ht="27" customHeight="1" x14ac:dyDescent="0.2">
      <c r="A88" s="47"/>
      <c r="B88" s="47"/>
      <c r="C88" s="48" t="str">
        <f>IF(A88="","",IF(COUNTIF(Companies[会社名],A88)&gt;1,"要確認：会社名重複",IF(B88="","要確認：地区未登録","登録済")))</f>
        <v/>
      </c>
    </row>
    <row r="89" spans="1:3" ht="27" customHeight="1" x14ac:dyDescent="0.2">
      <c r="A89" s="47"/>
      <c r="B89" s="47"/>
      <c r="C89" s="48" t="str">
        <f>IF(A89="","",IF(COUNTIF(Companies[会社名],A89)&gt;1,"要確認：会社名重複",IF(B89="","要確認：地区未登録","登録済")))</f>
        <v/>
      </c>
    </row>
    <row r="90" spans="1:3" ht="27" customHeight="1" x14ac:dyDescent="0.2">
      <c r="A90" s="47"/>
      <c r="B90" s="47"/>
      <c r="C90" s="48" t="str">
        <f>IF(A90="","",IF(COUNTIF(Companies[会社名],A90)&gt;1,"要確認：会社名重複",IF(B90="","要確認：地区未登録","登録済")))</f>
        <v/>
      </c>
    </row>
    <row r="91" spans="1:3" ht="27" customHeight="1" x14ac:dyDescent="0.2">
      <c r="A91" s="47"/>
      <c r="B91" s="47"/>
      <c r="C91" s="48" t="str">
        <f>IF(A91="","",IF(COUNTIF(Companies[会社名],A91)&gt;1,"要確認：会社名重複",IF(B91="","要確認：地区未登録","登録済")))</f>
        <v/>
      </c>
    </row>
    <row r="92" spans="1:3" ht="27" customHeight="1" x14ac:dyDescent="0.2">
      <c r="A92" s="47"/>
      <c r="B92" s="47"/>
      <c r="C92" s="48" t="str">
        <f>IF(A92="","",IF(COUNTIF(Companies[会社名],A92)&gt;1,"要確認：会社名重複",IF(B92="","要確認：地区未登録","登録済")))</f>
        <v/>
      </c>
    </row>
    <row r="93" spans="1:3" ht="27" customHeight="1" x14ac:dyDescent="0.2">
      <c r="A93" s="47"/>
      <c r="B93" s="47"/>
      <c r="C93" s="48" t="str">
        <f>IF(A93="","",IF(COUNTIF(Companies[会社名],A93)&gt;1,"要確認：会社名重複",IF(B93="","要確認：地区未登録","登録済")))</f>
        <v/>
      </c>
    </row>
    <row r="94" spans="1:3" ht="27" customHeight="1" x14ac:dyDescent="0.2">
      <c r="A94" s="47"/>
      <c r="B94" s="47"/>
      <c r="C94" s="48" t="str">
        <f>IF(A94="","",IF(COUNTIF(Companies[会社名],A94)&gt;1,"要確認：会社名重複",IF(B94="","要確認：地区未登録","登録済")))</f>
        <v/>
      </c>
    </row>
    <row r="95" spans="1:3" ht="27" customHeight="1" x14ac:dyDescent="0.2">
      <c r="A95" s="47"/>
      <c r="B95" s="47"/>
      <c r="C95" s="48" t="str">
        <f>IF(A95="","",IF(COUNTIF(Companies[会社名],A95)&gt;1,"要確認：会社名重複",IF(B95="","要確認：地区未登録","登録済")))</f>
        <v/>
      </c>
    </row>
    <row r="96" spans="1:3" ht="27" customHeight="1" x14ac:dyDescent="0.2">
      <c r="A96" s="47"/>
      <c r="B96" s="47"/>
      <c r="C96" s="48" t="str">
        <f>IF(A96="","",IF(COUNTIF(Companies[会社名],A96)&gt;1,"要確認：会社名重複",IF(B96="","要確認：地区未登録","登録済")))</f>
        <v/>
      </c>
    </row>
    <row r="97" spans="1:3" ht="27" customHeight="1" x14ac:dyDescent="0.2">
      <c r="A97" s="47"/>
      <c r="B97" s="47"/>
      <c r="C97" s="48" t="str">
        <f>IF(A97="","",IF(COUNTIF(Companies[会社名],A97)&gt;1,"要確認：会社名重複",IF(B97="","要確認：地区未登録","登録済")))</f>
        <v/>
      </c>
    </row>
    <row r="98" spans="1:3" ht="27" customHeight="1" x14ac:dyDescent="0.2">
      <c r="A98" s="47"/>
      <c r="B98" s="47"/>
      <c r="C98" s="48" t="str">
        <f>IF(A98="","",IF(COUNTIF(Companies[会社名],A98)&gt;1,"要確認：会社名重複",IF(B98="","要確認：地区未登録","登録済")))</f>
        <v/>
      </c>
    </row>
    <row r="99" spans="1:3" ht="27" customHeight="1" x14ac:dyDescent="0.2">
      <c r="A99" s="47"/>
      <c r="B99" s="47"/>
      <c r="C99" s="48" t="str">
        <f>IF(A99="","",IF(COUNTIF(Companies[会社名],A99)&gt;1,"要確認：会社名重複",IF(B99="","要確認：地区未登録","登録済")))</f>
        <v/>
      </c>
    </row>
    <row r="100" spans="1:3" ht="27" customHeight="1" x14ac:dyDescent="0.2">
      <c r="A100" s="47"/>
      <c r="B100" s="47"/>
      <c r="C100" s="48" t="str">
        <f>IF(A100="","",IF(COUNTIF(Companies[会社名],A100)&gt;1,"要確認：会社名重複",IF(B100="","要確認：地区未登録","登録済")))</f>
        <v/>
      </c>
    </row>
    <row r="101" spans="1:3" ht="27" customHeight="1" x14ac:dyDescent="0.2">
      <c r="A101" s="47"/>
      <c r="B101" s="47"/>
      <c r="C101" s="48" t="str">
        <f>IF(A101="","",IF(COUNTIF(Companies[会社名],A101)&gt;1,"要確認：会社名重複",IF(B101="","要確認：地区未登録","登録済")))</f>
        <v/>
      </c>
    </row>
    <row r="102" spans="1:3" ht="27" customHeight="1" x14ac:dyDescent="0.2">
      <c r="A102" s="47"/>
      <c r="B102" s="47"/>
      <c r="C102" s="48" t="str">
        <f>IF(A102="","",IF(COUNTIF(Companies[会社名],A102)&gt;1,"要確認：会社名重複",IF(B102="","要確認：地区未登録","登録済")))</f>
        <v/>
      </c>
    </row>
    <row r="103" spans="1:3" ht="27" customHeight="1" x14ac:dyDescent="0.2">
      <c r="A103" s="47"/>
      <c r="B103" s="47"/>
      <c r="C103" s="48" t="str">
        <f>IF(A103="","",IF(COUNTIF(Companies[会社名],A103)&gt;1,"要確認：会社名重複",IF(B103="","要確認：地区未登録","登録済")))</f>
        <v/>
      </c>
    </row>
    <row r="104" spans="1:3" ht="27" customHeight="1" x14ac:dyDescent="0.2">
      <c r="A104" s="47"/>
      <c r="B104" s="47"/>
      <c r="C104" s="48" t="str">
        <f>IF(A104="","",IF(COUNTIF(Companies[会社名],A104)&gt;1,"要確認：会社名重複",IF(B104="","要確認：地区未登録","登録済")))</f>
        <v/>
      </c>
    </row>
    <row r="105" spans="1:3" ht="27" customHeight="1" x14ac:dyDescent="0.2">
      <c r="A105" s="47"/>
      <c r="B105" s="47"/>
      <c r="C105" s="48" t="str">
        <f>IF(A105="","",IF(COUNTIF(Companies[会社名],A105)&gt;1,"要確認：会社名重複",IF(B105="","要確認：地区未登録","登録済")))</f>
        <v/>
      </c>
    </row>
    <row r="106" spans="1:3" ht="27" customHeight="1" x14ac:dyDescent="0.2">
      <c r="A106" s="47"/>
      <c r="B106" s="47"/>
      <c r="C106" s="48" t="str">
        <f>IF(A106="","",IF(COUNTIF(Companies[会社名],A106)&gt;1,"要確認：会社名重複",IF(B106="","要確認：地区未登録","登録済")))</f>
        <v/>
      </c>
    </row>
    <row r="107" spans="1:3" ht="27" customHeight="1" x14ac:dyDescent="0.2">
      <c r="A107" s="47"/>
      <c r="B107" s="47"/>
      <c r="C107" s="48" t="str">
        <f>IF(A107="","",IF(COUNTIF(Companies[会社名],A107)&gt;1,"要確認：会社名重複",IF(B107="","要確認：地区未登録","登録済")))</f>
        <v/>
      </c>
    </row>
    <row r="108" spans="1:3" ht="24.95" customHeight="1" x14ac:dyDescent="0.2"/>
    <row r="109" spans="1:3" ht="24.95" customHeight="1" x14ac:dyDescent="0.2"/>
    <row r="110" spans="1:3" ht="24.95" customHeight="1" x14ac:dyDescent="0.2"/>
    <row r="111" spans="1:3" ht="24.95" customHeight="1" x14ac:dyDescent="0.2"/>
    <row r="112" spans="1:3" ht="24.95" customHeight="1" x14ac:dyDescent="0.2"/>
    <row r="113" ht="24.95" customHeight="1" x14ac:dyDescent="0.2"/>
    <row r="114" ht="24.95" customHeight="1" x14ac:dyDescent="0.2"/>
    <row r="115" ht="24.95" customHeight="1" x14ac:dyDescent="0.2"/>
    <row r="116" ht="24.95" customHeight="1" x14ac:dyDescent="0.2"/>
    <row r="117" ht="24.95" customHeight="1" x14ac:dyDescent="0.2"/>
    <row r="118" ht="24.95" customHeight="1" x14ac:dyDescent="0.2"/>
    <row r="119" ht="24.95" customHeight="1" x14ac:dyDescent="0.2"/>
    <row r="120" ht="24.95" customHeight="1" x14ac:dyDescent="0.2"/>
    <row r="121" ht="24.95" customHeight="1" x14ac:dyDescent="0.2"/>
    <row r="122" ht="24.95" customHeight="1" x14ac:dyDescent="0.2"/>
    <row r="123" ht="24.95" customHeight="1" x14ac:dyDescent="0.2"/>
    <row r="124" ht="24.95" customHeight="1" x14ac:dyDescent="0.2"/>
    <row r="125" ht="24.95" customHeight="1" x14ac:dyDescent="0.2"/>
    <row r="126" ht="24.95" customHeight="1" x14ac:dyDescent="0.2"/>
    <row r="127" ht="24.95" customHeight="1" x14ac:dyDescent="0.2"/>
    <row r="128" ht="24.95" customHeight="1" x14ac:dyDescent="0.2"/>
    <row r="129" ht="24.95" customHeight="1" x14ac:dyDescent="0.2"/>
    <row r="130" ht="24.95" customHeight="1" x14ac:dyDescent="0.2"/>
    <row r="131" ht="24.95" customHeight="1" x14ac:dyDescent="0.2"/>
    <row r="132" ht="24.95" customHeight="1" x14ac:dyDescent="0.2"/>
    <row r="133" ht="24.95" customHeight="1" x14ac:dyDescent="0.2"/>
    <row r="134" ht="24.95" customHeight="1" x14ac:dyDescent="0.2"/>
    <row r="135" ht="24.95" customHeight="1" x14ac:dyDescent="0.2"/>
    <row r="136" ht="24.95" customHeight="1" x14ac:dyDescent="0.2"/>
    <row r="137" ht="24.95" customHeight="1" x14ac:dyDescent="0.2"/>
    <row r="138" ht="24.95" customHeight="1" x14ac:dyDescent="0.2"/>
    <row r="139" ht="24.95" customHeight="1" x14ac:dyDescent="0.2"/>
    <row r="140" ht="24.95" customHeight="1" x14ac:dyDescent="0.2"/>
    <row r="141" ht="24.95" customHeight="1" x14ac:dyDescent="0.2"/>
    <row r="142" ht="24.95" customHeight="1" x14ac:dyDescent="0.2"/>
    <row r="143" ht="24.95" customHeight="1" x14ac:dyDescent="0.2"/>
    <row r="144" ht="24.95" customHeight="1" x14ac:dyDescent="0.2"/>
    <row r="145" ht="24.95" customHeight="1" x14ac:dyDescent="0.2"/>
    <row r="146" ht="24.95" customHeight="1" x14ac:dyDescent="0.2"/>
    <row r="147" ht="24.95" customHeight="1" x14ac:dyDescent="0.2"/>
    <row r="148" ht="24.95" customHeight="1" x14ac:dyDescent="0.2"/>
    <row r="149" ht="24.95" customHeight="1" x14ac:dyDescent="0.2"/>
    <row r="150" ht="24.95" customHeight="1" x14ac:dyDescent="0.2"/>
    <row r="151" ht="24.95" customHeight="1" x14ac:dyDescent="0.2"/>
    <row r="152" ht="24.95" customHeight="1" x14ac:dyDescent="0.2"/>
    <row r="153" ht="24.95" customHeight="1" x14ac:dyDescent="0.2"/>
    <row r="154" ht="24.95" customHeight="1" x14ac:dyDescent="0.2"/>
    <row r="155" ht="24.95" customHeight="1" x14ac:dyDescent="0.2"/>
    <row r="156" ht="24.95" customHeight="1" x14ac:dyDescent="0.2"/>
    <row r="157" ht="24.95" customHeight="1" x14ac:dyDescent="0.2"/>
    <row r="158" ht="24.95" customHeight="1" x14ac:dyDescent="0.2"/>
    <row r="159" ht="24.95" customHeight="1" x14ac:dyDescent="0.2"/>
    <row r="160" ht="24.95" customHeight="1" x14ac:dyDescent="0.2"/>
    <row r="161" ht="24.95" customHeight="1" x14ac:dyDescent="0.2"/>
    <row r="162" ht="24.95" customHeight="1" x14ac:dyDescent="0.2"/>
    <row r="163" ht="24.95" customHeight="1" x14ac:dyDescent="0.2"/>
    <row r="164" ht="24.95" customHeight="1" x14ac:dyDescent="0.2"/>
    <row r="165" ht="24.95" customHeight="1" x14ac:dyDescent="0.2"/>
    <row r="166" ht="24.95" customHeight="1" x14ac:dyDescent="0.2"/>
    <row r="167" ht="24.95" customHeight="1" x14ac:dyDescent="0.2"/>
    <row r="168" ht="24.95" customHeight="1" x14ac:dyDescent="0.2"/>
    <row r="169" ht="24.95" customHeight="1" x14ac:dyDescent="0.2"/>
    <row r="170" ht="24.95" customHeight="1" x14ac:dyDescent="0.2"/>
    <row r="171" ht="24.95" customHeight="1" x14ac:dyDescent="0.2"/>
    <row r="172" ht="24.95" customHeight="1" x14ac:dyDescent="0.2"/>
    <row r="173" ht="24.95" customHeight="1" x14ac:dyDescent="0.2"/>
    <row r="174" ht="24.95" customHeight="1" x14ac:dyDescent="0.2"/>
    <row r="175" ht="24.95" customHeight="1" x14ac:dyDescent="0.2"/>
    <row r="176" ht="24.95" customHeight="1" x14ac:dyDescent="0.2"/>
    <row r="177" ht="24.95" customHeight="1" x14ac:dyDescent="0.2"/>
    <row r="178" ht="24.95" customHeight="1" x14ac:dyDescent="0.2"/>
    <row r="179" ht="24.95" customHeight="1" x14ac:dyDescent="0.2"/>
    <row r="180" ht="24.95" customHeight="1" x14ac:dyDescent="0.2"/>
    <row r="181" ht="24.95" customHeight="1" x14ac:dyDescent="0.2"/>
    <row r="182" ht="24.95" customHeight="1" x14ac:dyDescent="0.2"/>
    <row r="183" ht="24.95" customHeight="1" x14ac:dyDescent="0.2"/>
    <row r="184" ht="24.95" customHeight="1" x14ac:dyDescent="0.2"/>
    <row r="185" ht="24.95" customHeight="1" x14ac:dyDescent="0.2"/>
    <row r="186" ht="24.95" customHeight="1" x14ac:dyDescent="0.2"/>
    <row r="187" ht="24.95" customHeight="1" x14ac:dyDescent="0.2"/>
    <row r="188" ht="24.95" customHeight="1" x14ac:dyDescent="0.2"/>
    <row r="189" ht="24.95" customHeight="1" x14ac:dyDescent="0.2"/>
    <row r="190" ht="24.95" customHeight="1" x14ac:dyDescent="0.2"/>
    <row r="191" ht="24.95" customHeight="1" x14ac:dyDescent="0.2"/>
    <row r="192" ht="24.95" customHeight="1" x14ac:dyDescent="0.2"/>
    <row r="193" ht="24.95" customHeight="1" x14ac:dyDescent="0.2"/>
    <row r="194" ht="24.95" customHeight="1" x14ac:dyDescent="0.2"/>
    <row r="195" ht="24.95" customHeight="1" x14ac:dyDescent="0.2"/>
    <row r="196" ht="24.95" customHeight="1" x14ac:dyDescent="0.2"/>
    <row r="197" ht="24.95" customHeight="1" x14ac:dyDescent="0.2"/>
    <row r="198" ht="24.95" customHeight="1" x14ac:dyDescent="0.2"/>
    <row r="199" ht="24.95" customHeight="1" x14ac:dyDescent="0.2"/>
    <row r="200" ht="24.95" customHeight="1" x14ac:dyDescent="0.2"/>
    <row r="201" ht="24.95" customHeight="1" x14ac:dyDescent="0.2"/>
    <row r="202" ht="24.95" customHeight="1" x14ac:dyDescent="0.2"/>
    <row r="203" ht="24.95" customHeight="1" x14ac:dyDescent="0.2"/>
    <row r="204" ht="24.95" customHeight="1" x14ac:dyDescent="0.2"/>
    <row r="205" ht="24.95" customHeight="1" x14ac:dyDescent="0.2"/>
    <row r="206" ht="24.95" customHeight="1" x14ac:dyDescent="0.2"/>
    <row r="207" ht="24.95" customHeight="1" x14ac:dyDescent="0.2"/>
    <row r="208" ht="24.95" customHeight="1" x14ac:dyDescent="0.2"/>
    <row r="209" ht="24.95" customHeight="1" x14ac:dyDescent="0.2"/>
    <row r="210" ht="24.95" customHeight="1" x14ac:dyDescent="0.2"/>
    <row r="211" ht="24.95" customHeight="1" x14ac:dyDescent="0.2"/>
    <row r="212" ht="24.95" customHeight="1" x14ac:dyDescent="0.2"/>
    <row r="213" ht="24.95" customHeight="1" x14ac:dyDescent="0.2"/>
    <row r="214" ht="24.95" customHeight="1" x14ac:dyDescent="0.2"/>
    <row r="215" ht="24.95" customHeight="1" x14ac:dyDescent="0.2"/>
    <row r="216" ht="24.95" customHeight="1" x14ac:dyDescent="0.2"/>
    <row r="217" ht="24.95" customHeight="1" x14ac:dyDescent="0.2"/>
    <row r="218" ht="24.95" customHeight="1" x14ac:dyDescent="0.2"/>
    <row r="219" ht="24.95" customHeight="1" x14ac:dyDescent="0.2"/>
    <row r="220" ht="24.95" customHeight="1" x14ac:dyDescent="0.2"/>
    <row r="221" ht="24.95" customHeight="1" x14ac:dyDescent="0.2"/>
    <row r="222" ht="24.95" customHeight="1" x14ac:dyDescent="0.2"/>
    <row r="223" ht="24.95" customHeight="1" x14ac:dyDescent="0.2"/>
    <row r="224" ht="24.95" customHeight="1" x14ac:dyDescent="0.2"/>
    <row r="225" ht="24.95" customHeight="1" x14ac:dyDescent="0.2"/>
    <row r="226" ht="24.95" customHeight="1" x14ac:dyDescent="0.2"/>
    <row r="227" ht="24.95" customHeight="1" x14ac:dyDescent="0.2"/>
    <row r="228" ht="24.95" customHeight="1" x14ac:dyDescent="0.2"/>
    <row r="229" ht="24.95" customHeight="1" x14ac:dyDescent="0.2"/>
    <row r="230" ht="24.95" customHeight="1" x14ac:dyDescent="0.2"/>
    <row r="231" ht="24.95" customHeight="1" x14ac:dyDescent="0.2"/>
    <row r="232" ht="24.95" customHeight="1" x14ac:dyDescent="0.2"/>
    <row r="233" ht="24.95" customHeight="1" x14ac:dyDescent="0.2"/>
    <row r="234" ht="24.95" customHeight="1" x14ac:dyDescent="0.2"/>
    <row r="235" ht="24.95" customHeight="1" x14ac:dyDescent="0.2"/>
    <row r="236" ht="24.95" customHeight="1" x14ac:dyDescent="0.2"/>
    <row r="237" ht="24.95" customHeight="1" x14ac:dyDescent="0.2"/>
    <row r="238" ht="24.95" customHeight="1" x14ac:dyDescent="0.2"/>
    <row r="239" ht="24.95" customHeight="1" x14ac:dyDescent="0.2"/>
    <row r="240" ht="24.95" customHeight="1" x14ac:dyDescent="0.2"/>
    <row r="241" ht="24.95" customHeight="1" x14ac:dyDescent="0.2"/>
    <row r="242" ht="24.95" customHeight="1" x14ac:dyDescent="0.2"/>
    <row r="243" ht="24.95" customHeight="1" x14ac:dyDescent="0.2"/>
    <row r="244" ht="24.95" customHeight="1" x14ac:dyDescent="0.2"/>
    <row r="245" ht="24.95" customHeight="1" x14ac:dyDescent="0.2"/>
    <row r="246" ht="24.95" customHeight="1" x14ac:dyDescent="0.2"/>
    <row r="247" ht="24.95" customHeight="1" x14ac:dyDescent="0.2"/>
    <row r="248" ht="24.95" customHeight="1" x14ac:dyDescent="0.2"/>
    <row r="249" ht="24.95" customHeight="1" x14ac:dyDescent="0.2"/>
    <row r="250" ht="24.95" customHeight="1" x14ac:dyDescent="0.2"/>
    <row r="251" ht="24.95" customHeight="1" x14ac:dyDescent="0.2"/>
    <row r="252" ht="24.95" customHeight="1" x14ac:dyDescent="0.2"/>
    <row r="253" ht="24.95" customHeight="1" x14ac:dyDescent="0.2"/>
    <row r="254" ht="24.95" customHeight="1" x14ac:dyDescent="0.2"/>
    <row r="255" ht="24.95" customHeight="1" x14ac:dyDescent="0.2"/>
    <row r="256" ht="24.95" customHeight="1" x14ac:dyDescent="0.2"/>
    <row r="257" ht="24.95" customHeight="1" x14ac:dyDescent="0.2"/>
    <row r="258" ht="24.95" customHeight="1" x14ac:dyDescent="0.2"/>
    <row r="259" ht="24.95" customHeight="1" x14ac:dyDescent="0.2"/>
    <row r="260" ht="24.95" customHeight="1" x14ac:dyDescent="0.2"/>
    <row r="261" ht="24.95" customHeight="1" x14ac:dyDescent="0.2"/>
    <row r="262" ht="24.95" customHeight="1" x14ac:dyDescent="0.2"/>
    <row r="263" ht="24.95" customHeight="1" x14ac:dyDescent="0.2"/>
    <row r="264" ht="24.95" customHeight="1" x14ac:dyDescent="0.2"/>
    <row r="265" ht="24.95" customHeight="1" x14ac:dyDescent="0.2"/>
    <row r="266" ht="24.95" customHeight="1" x14ac:dyDescent="0.2"/>
    <row r="267" ht="24.95" customHeight="1" x14ac:dyDescent="0.2"/>
    <row r="268" ht="24.95" customHeight="1" x14ac:dyDescent="0.2"/>
    <row r="269" ht="24.95" customHeight="1" x14ac:dyDescent="0.2"/>
    <row r="270" ht="24.95" customHeight="1" x14ac:dyDescent="0.2"/>
    <row r="271" ht="24.95" customHeight="1" x14ac:dyDescent="0.2"/>
    <row r="272" ht="24.95" customHeight="1" x14ac:dyDescent="0.2"/>
    <row r="273" ht="24.95" customHeight="1" x14ac:dyDescent="0.2"/>
    <row r="274" ht="24.95" customHeight="1" x14ac:dyDescent="0.2"/>
    <row r="275" ht="24.95" customHeight="1" x14ac:dyDescent="0.2"/>
    <row r="276" ht="24.95" customHeight="1" x14ac:dyDescent="0.2"/>
    <row r="277" ht="24.95" customHeight="1" x14ac:dyDescent="0.2"/>
    <row r="278" ht="24.95" customHeight="1" x14ac:dyDescent="0.2"/>
    <row r="279" ht="24.95" customHeight="1" x14ac:dyDescent="0.2"/>
    <row r="280" ht="24.95" customHeight="1" x14ac:dyDescent="0.2"/>
    <row r="281" ht="24.95" customHeight="1" x14ac:dyDescent="0.2"/>
    <row r="282" ht="24.95" customHeight="1" x14ac:dyDescent="0.2"/>
    <row r="283" ht="24.95" customHeight="1" x14ac:dyDescent="0.2"/>
    <row r="284" ht="24.95" customHeight="1" x14ac:dyDescent="0.2"/>
    <row r="285" ht="24.95" customHeight="1" x14ac:dyDescent="0.2"/>
    <row r="286" ht="24.95" customHeight="1" x14ac:dyDescent="0.2"/>
    <row r="287" ht="24.95" customHeight="1" x14ac:dyDescent="0.2"/>
    <row r="288" ht="24.95" customHeight="1" x14ac:dyDescent="0.2"/>
    <row r="289" ht="24.95" customHeight="1" x14ac:dyDescent="0.2"/>
    <row r="290" ht="24.95" customHeight="1" x14ac:dyDescent="0.2"/>
    <row r="291" ht="24.95" customHeight="1" x14ac:dyDescent="0.2"/>
    <row r="292" ht="24.95" customHeight="1" x14ac:dyDescent="0.2"/>
    <row r="293" ht="24.95" customHeight="1" x14ac:dyDescent="0.2"/>
    <row r="294" ht="24.95" customHeight="1" x14ac:dyDescent="0.2"/>
    <row r="295" ht="24.95" customHeight="1" x14ac:dyDescent="0.2"/>
    <row r="296" ht="24.95" customHeight="1" x14ac:dyDescent="0.2"/>
    <row r="297" ht="24.95" customHeight="1" x14ac:dyDescent="0.2"/>
    <row r="298" ht="24.95" customHeight="1" x14ac:dyDescent="0.2"/>
    <row r="299" ht="24.95" customHeight="1" x14ac:dyDescent="0.2"/>
    <row r="300" ht="24.95" customHeight="1" x14ac:dyDescent="0.2"/>
    <row r="301" ht="24.95" customHeight="1" x14ac:dyDescent="0.2"/>
    <row r="302" ht="24.95" customHeight="1" x14ac:dyDescent="0.2"/>
    <row r="303" ht="24.95" customHeight="1" x14ac:dyDescent="0.2"/>
    <row r="304" ht="24.95" customHeight="1" x14ac:dyDescent="0.2"/>
    <row r="305" ht="24.95" customHeight="1" x14ac:dyDescent="0.2"/>
    <row r="306" ht="24.95" customHeight="1" x14ac:dyDescent="0.2"/>
    <row r="307" ht="24.95" customHeight="1" x14ac:dyDescent="0.2"/>
    <row r="308" ht="24.95" customHeight="1" x14ac:dyDescent="0.2"/>
    <row r="309" ht="24.95" customHeight="1" x14ac:dyDescent="0.2"/>
    <row r="310" ht="24.95" customHeight="1" x14ac:dyDescent="0.2"/>
    <row r="311" ht="24.95" customHeight="1" x14ac:dyDescent="0.2"/>
    <row r="312" ht="24.95" customHeight="1" x14ac:dyDescent="0.2"/>
    <row r="313" ht="24.95" customHeight="1" x14ac:dyDescent="0.2"/>
    <row r="314" ht="24.95" customHeight="1" x14ac:dyDescent="0.2"/>
    <row r="315" ht="24.95" customHeight="1" x14ac:dyDescent="0.2"/>
    <row r="316" ht="24.95" customHeight="1" x14ac:dyDescent="0.2"/>
    <row r="317" ht="24.95" customHeight="1" x14ac:dyDescent="0.2"/>
    <row r="318" ht="24.95" customHeight="1" x14ac:dyDescent="0.2"/>
    <row r="319" ht="24.95" customHeight="1" x14ac:dyDescent="0.2"/>
    <row r="320" ht="24.95" customHeight="1" x14ac:dyDescent="0.2"/>
    <row r="321" ht="24.95" customHeight="1" x14ac:dyDescent="0.2"/>
    <row r="322" ht="24.95" customHeight="1" x14ac:dyDescent="0.2"/>
    <row r="323" ht="24.95" customHeight="1" x14ac:dyDescent="0.2"/>
    <row r="324" ht="24.95" customHeight="1" x14ac:dyDescent="0.2"/>
    <row r="325" ht="24.95" customHeight="1" x14ac:dyDescent="0.2"/>
    <row r="326" ht="24.95" customHeight="1" x14ac:dyDescent="0.2"/>
    <row r="327" ht="24.95" customHeight="1" x14ac:dyDescent="0.2"/>
    <row r="328" ht="24.95" customHeight="1" x14ac:dyDescent="0.2"/>
    <row r="329" ht="24.95" customHeight="1" x14ac:dyDescent="0.2"/>
    <row r="330" ht="24.95" customHeight="1" x14ac:dyDescent="0.2"/>
    <row r="331" ht="24.95" customHeight="1" x14ac:dyDescent="0.2"/>
    <row r="332" ht="24.95" customHeight="1" x14ac:dyDescent="0.2"/>
    <row r="333" ht="24.95" customHeight="1" x14ac:dyDescent="0.2"/>
    <row r="334" ht="24.95" customHeight="1" x14ac:dyDescent="0.2"/>
    <row r="335" ht="24.95" customHeight="1" x14ac:dyDescent="0.2"/>
    <row r="336" ht="24.95" customHeight="1" x14ac:dyDescent="0.2"/>
    <row r="337" ht="24.95" customHeight="1" x14ac:dyDescent="0.2"/>
    <row r="338" ht="24.95" customHeight="1" x14ac:dyDescent="0.2"/>
    <row r="339" ht="24.95" customHeight="1" x14ac:dyDescent="0.2"/>
    <row r="340" ht="24.95" customHeight="1" x14ac:dyDescent="0.2"/>
    <row r="341" ht="24.95" customHeight="1" x14ac:dyDescent="0.2"/>
    <row r="342" ht="24.95" customHeight="1" x14ac:dyDescent="0.2"/>
    <row r="343" ht="24.95" customHeight="1" x14ac:dyDescent="0.2"/>
    <row r="344" ht="24.95" customHeight="1" x14ac:dyDescent="0.2"/>
    <row r="345" ht="24.95" customHeight="1" x14ac:dyDescent="0.2"/>
    <row r="346" ht="24.95" customHeight="1" x14ac:dyDescent="0.2"/>
    <row r="347" ht="24.95" customHeight="1" x14ac:dyDescent="0.2"/>
    <row r="348" ht="24.95" customHeight="1" x14ac:dyDescent="0.2"/>
    <row r="349" ht="24.95" customHeight="1" x14ac:dyDescent="0.2"/>
    <row r="350" ht="24.95" customHeight="1" x14ac:dyDescent="0.2"/>
    <row r="351" ht="24.95" customHeight="1" x14ac:dyDescent="0.2"/>
    <row r="352" ht="24.95" customHeight="1" x14ac:dyDescent="0.2"/>
    <row r="353" ht="24.95" customHeight="1" x14ac:dyDescent="0.2"/>
    <row r="354" ht="24.95" customHeight="1" x14ac:dyDescent="0.2"/>
    <row r="355" ht="24.95" customHeight="1" x14ac:dyDescent="0.2"/>
    <row r="356" ht="24.95" customHeight="1" x14ac:dyDescent="0.2"/>
    <row r="357" ht="24.95" customHeight="1" x14ac:dyDescent="0.2"/>
    <row r="358" ht="24.95" customHeight="1" x14ac:dyDescent="0.2"/>
    <row r="359" ht="24.95" customHeight="1" x14ac:dyDescent="0.2"/>
    <row r="360" ht="24.95" customHeight="1" x14ac:dyDescent="0.2"/>
    <row r="361" ht="24.95" customHeight="1" x14ac:dyDescent="0.2"/>
    <row r="362" ht="24.95" customHeight="1" x14ac:dyDescent="0.2"/>
    <row r="363" ht="24.95" customHeight="1" x14ac:dyDescent="0.2"/>
    <row r="364" ht="24.95" customHeight="1" x14ac:dyDescent="0.2"/>
    <row r="365" ht="24.95" customHeight="1" x14ac:dyDescent="0.2"/>
    <row r="366" ht="24.95" customHeight="1" x14ac:dyDescent="0.2"/>
    <row r="367" ht="24.95" customHeight="1" x14ac:dyDescent="0.2"/>
    <row r="368" ht="24.95" customHeight="1" x14ac:dyDescent="0.2"/>
    <row r="369" ht="24.95" customHeight="1" x14ac:dyDescent="0.2"/>
    <row r="370" ht="24.95" customHeight="1" x14ac:dyDescent="0.2"/>
    <row r="371" ht="24.95" customHeight="1" x14ac:dyDescent="0.2"/>
    <row r="372" ht="24.95" customHeight="1" x14ac:dyDescent="0.2"/>
    <row r="373" ht="24.95" customHeight="1" x14ac:dyDescent="0.2"/>
    <row r="374" ht="24.95" customHeight="1" x14ac:dyDescent="0.2"/>
    <row r="375" ht="24.95" customHeight="1" x14ac:dyDescent="0.2"/>
    <row r="376" ht="24.95" customHeight="1" x14ac:dyDescent="0.2"/>
    <row r="377" ht="24.95" customHeight="1" x14ac:dyDescent="0.2"/>
    <row r="378" ht="24.95" customHeight="1" x14ac:dyDescent="0.2"/>
    <row r="379" ht="24.95" customHeight="1" x14ac:dyDescent="0.2"/>
    <row r="380" ht="24.95" customHeight="1" x14ac:dyDescent="0.2"/>
    <row r="381" ht="24.95" customHeight="1" x14ac:dyDescent="0.2"/>
    <row r="382" ht="24.95" customHeight="1" x14ac:dyDescent="0.2"/>
    <row r="383" ht="24.95" customHeight="1" x14ac:dyDescent="0.2"/>
    <row r="384" ht="24.95" customHeight="1" x14ac:dyDescent="0.2"/>
    <row r="385" ht="24.95" customHeight="1" x14ac:dyDescent="0.2"/>
    <row r="386" ht="24.95" customHeight="1" x14ac:dyDescent="0.2"/>
    <row r="387" ht="24.95" customHeight="1" x14ac:dyDescent="0.2"/>
    <row r="388" ht="24.95" customHeight="1" x14ac:dyDescent="0.2"/>
    <row r="389" ht="24.95" customHeight="1" x14ac:dyDescent="0.2"/>
    <row r="390" ht="24.95" customHeight="1" x14ac:dyDescent="0.2"/>
    <row r="391" ht="24.95" customHeight="1" x14ac:dyDescent="0.2"/>
    <row r="392" ht="24.95" customHeight="1" x14ac:dyDescent="0.2"/>
    <row r="393" ht="24.95" customHeight="1" x14ac:dyDescent="0.2"/>
    <row r="394" ht="24.95" customHeight="1" x14ac:dyDescent="0.2"/>
    <row r="395" ht="24.95" customHeight="1" x14ac:dyDescent="0.2"/>
    <row r="396" ht="24.95" customHeight="1" x14ac:dyDescent="0.2"/>
    <row r="397" ht="24.95" customHeight="1" x14ac:dyDescent="0.2"/>
    <row r="398" ht="24.95" customHeight="1" x14ac:dyDescent="0.2"/>
    <row r="399" ht="24.95" customHeight="1" x14ac:dyDescent="0.2"/>
    <row r="400" ht="24.95" customHeight="1" x14ac:dyDescent="0.2"/>
    <row r="401" ht="24.95" customHeight="1" x14ac:dyDescent="0.2"/>
    <row r="402" ht="24.95" customHeight="1" x14ac:dyDescent="0.2"/>
    <row r="403" ht="24.95" customHeight="1" x14ac:dyDescent="0.2"/>
    <row r="404" ht="24.95" customHeight="1" x14ac:dyDescent="0.2"/>
    <row r="405" ht="24.95" customHeight="1" x14ac:dyDescent="0.2"/>
    <row r="406" ht="24.95" customHeight="1" x14ac:dyDescent="0.2"/>
    <row r="407" ht="24.95" customHeight="1" x14ac:dyDescent="0.2"/>
    <row r="408" ht="24.95" customHeight="1" x14ac:dyDescent="0.2"/>
    <row r="409" ht="24.95" customHeight="1" x14ac:dyDescent="0.2"/>
    <row r="410" ht="24.95" customHeight="1" x14ac:dyDescent="0.2"/>
    <row r="411" ht="24.95" customHeight="1" x14ac:dyDescent="0.2"/>
    <row r="412" ht="24.95" customHeight="1" x14ac:dyDescent="0.2"/>
    <row r="413" ht="24.95" customHeight="1" x14ac:dyDescent="0.2"/>
    <row r="414" ht="24.95" customHeight="1" x14ac:dyDescent="0.2"/>
    <row r="415" ht="24.95" customHeight="1" x14ac:dyDescent="0.2"/>
    <row r="416" ht="24.95" customHeight="1" x14ac:dyDescent="0.2"/>
    <row r="417" ht="24.95" customHeight="1" x14ac:dyDescent="0.2"/>
    <row r="418" ht="24.95" customHeight="1" x14ac:dyDescent="0.2"/>
    <row r="419" ht="24.95" customHeight="1" x14ac:dyDescent="0.2"/>
    <row r="420" ht="24.95" customHeight="1" x14ac:dyDescent="0.2"/>
    <row r="421" ht="24.95" customHeight="1" x14ac:dyDescent="0.2"/>
    <row r="422" ht="24.95" customHeight="1" x14ac:dyDescent="0.2"/>
    <row r="423" ht="24.95" customHeight="1" x14ac:dyDescent="0.2"/>
    <row r="424" ht="24.95" customHeight="1" x14ac:dyDescent="0.2"/>
    <row r="425" ht="24.95" customHeight="1" x14ac:dyDescent="0.2"/>
    <row r="426" ht="24.95" customHeight="1" x14ac:dyDescent="0.2"/>
    <row r="427" ht="24.95" customHeight="1" x14ac:dyDescent="0.2"/>
    <row r="428" ht="24.95" customHeight="1" x14ac:dyDescent="0.2"/>
    <row r="429" ht="24.95" customHeight="1" x14ac:dyDescent="0.2"/>
    <row r="430" ht="24.95" customHeight="1" x14ac:dyDescent="0.2"/>
    <row r="431" ht="24.95" customHeight="1" x14ac:dyDescent="0.2"/>
    <row r="432" ht="24.95" customHeight="1" x14ac:dyDescent="0.2"/>
    <row r="433" ht="24.95" customHeight="1" x14ac:dyDescent="0.2"/>
    <row r="434" ht="24.95" customHeight="1" x14ac:dyDescent="0.2"/>
    <row r="435" ht="24.95" customHeight="1" x14ac:dyDescent="0.2"/>
    <row r="436" ht="24.95" customHeight="1" x14ac:dyDescent="0.2"/>
    <row r="437" ht="24.95" customHeight="1" x14ac:dyDescent="0.2"/>
    <row r="438" ht="24.95" customHeight="1" x14ac:dyDescent="0.2"/>
    <row r="439" ht="24.95" customHeight="1" x14ac:dyDescent="0.2"/>
    <row r="440" ht="24.95" customHeight="1" x14ac:dyDescent="0.2"/>
    <row r="441" ht="24.95" customHeight="1" x14ac:dyDescent="0.2"/>
    <row r="442" ht="24.95" customHeight="1" x14ac:dyDescent="0.2"/>
    <row r="443" ht="24.95" customHeight="1" x14ac:dyDescent="0.2"/>
    <row r="444" ht="24.95" customHeight="1" x14ac:dyDescent="0.2"/>
    <row r="445" ht="24.95" customHeight="1" x14ac:dyDescent="0.2"/>
    <row r="446" ht="24.95" customHeight="1" x14ac:dyDescent="0.2"/>
    <row r="447" ht="24.95" customHeight="1" x14ac:dyDescent="0.2"/>
    <row r="448" ht="24.95" customHeight="1" x14ac:dyDescent="0.2"/>
    <row r="449" ht="24.95" customHeight="1" x14ac:dyDescent="0.2"/>
    <row r="450" ht="24.95" customHeight="1" x14ac:dyDescent="0.2"/>
    <row r="451" ht="24.95" customHeight="1" x14ac:dyDescent="0.2"/>
    <row r="452" ht="24.95" customHeight="1" x14ac:dyDescent="0.2"/>
    <row r="453" ht="24.95" customHeight="1" x14ac:dyDescent="0.2"/>
    <row r="454" ht="24.95" customHeight="1" x14ac:dyDescent="0.2"/>
    <row r="455" ht="24.95" customHeight="1" x14ac:dyDescent="0.2"/>
    <row r="456" ht="24.95" customHeight="1" x14ac:dyDescent="0.2"/>
    <row r="457" ht="24.95" customHeight="1" x14ac:dyDescent="0.2"/>
    <row r="458" ht="24.95" customHeight="1" x14ac:dyDescent="0.2"/>
    <row r="459" ht="24.95" customHeight="1" x14ac:dyDescent="0.2"/>
    <row r="460" ht="24.95" customHeight="1" x14ac:dyDescent="0.2"/>
    <row r="461" ht="24.95" customHeight="1" x14ac:dyDescent="0.2"/>
    <row r="462" ht="24.95" customHeight="1" x14ac:dyDescent="0.2"/>
    <row r="463" ht="24.95" customHeight="1" x14ac:dyDescent="0.2"/>
    <row r="464" ht="24.95" customHeight="1" x14ac:dyDescent="0.2"/>
    <row r="465" ht="24.95" customHeight="1" x14ac:dyDescent="0.2"/>
    <row r="466" ht="24.95" customHeight="1" x14ac:dyDescent="0.2"/>
    <row r="467" ht="24.95" customHeight="1" x14ac:dyDescent="0.2"/>
    <row r="468" ht="24.95" customHeight="1" x14ac:dyDescent="0.2"/>
    <row r="469" ht="24.95" customHeight="1" x14ac:dyDescent="0.2"/>
    <row r="470" ht="24.95" customHeight="1" x14ac:dyDescent="0.2"/>
    <row r="471" ht="24.95" customHeight="1" x14ac:dyDescent="0.2"/>
    <row r="472" ht="24.95" customHeight="1" x14ac:dyDescent="0.2"/>
    <row r="473" ht="24.95" customHeight="1" x14ac:dyDescent="0.2"/>
    <row r="474" ht="24.95" customHeight="1" x14ac:dyDescent="0.2"/>
    <row r="475" ht="24.95" customHeight="1" x14ac:dyDescent="0.2"/>
    <row r="476" ht="24.95" customHeight="1" x14ac:dyDescent="0.2"/>
    <row r="477" ht="24.95" customHeight="1" x14ac:dyDescent="0.2"/>
    <row r="478" ht="24.95" customHeight="1" x14ac:dyDescent="0.2"/>
    <row r="479" ht="24.95" customHeight="1" x14ac:dyDescent="0.2"/>
    <row r="480" ht="24.95" customHeight="1" x14ac:dyDescent="0.2"/>
    <row r="481" ht="24.95" customHeight="1" x14ac:dyDescent="0.2"/>
    <row r="482" ht="24.95" customHeight="1" x14ac:dyDescent="0.2"/>
    <row r="483" ht="24.95" customHeight="1" x14ac:dyDescent="0.2"/>
    <row r="484" ht="24.95" customHeight="1" x14ac:dyDescent="0.2"/>
    <row r="485" ht="24.95" customHeight="1" x14ac:dyDescent="0.2"/>
    <row r="486" ht="24.95" customHeight="1" x14ac:dyDescent="0.2"/>
    <row r="487" ht="24.95" customHeight="1" x14ac:dyDescent="0.2"/>
    <row r="488" ht="24.95" customHeight="1" x14ac:dyDescent="0.2"/>
    <row r="489" ht="24.95" customHeight="1" x14ac:dyDescent="0.2"/>
    <row r="490" ht="24.95" customHeight="1" x14ac:dyDescent="0.2"/>
    <row r="491" ht="24.95" customHeight="1" x14ac:dyDescent="0.2"/>
    <row r="492" ht="24.95" customHeight="1" x14ac:dyDescent="0.2"/>
    <row r="493" ht="24.95" customHeight="1" x14ac:dyDescent="0.2"/>
    <row r="494" ht="24.95" customHeight="1" x14ac:dyDescent="0.2"/>
    <row r="495" ht="24.95" customHeight="1" x14ac:dyDescent="0.2"/>
    <row r="496" ht="24.95" customHeight="1" x14ac:dyDescent="0.2"/>
    <row r="497" ht="24.95" customHeight="1" x14ac:dyDescent="0.2"/>
    <row r="498" ht="24.95" customHeight="1" x14ac:dyDescent="0.2"/>
    <row r="499" ht="24.95" customHeight="1" x14ac:dyDescent="0.2"/>
    <row r="500" ht="24.95" customHeight="1" x14ac:dyDescent="0.2"/>
    <row r="501" ht="24.95" customHeight="1" x14ac:dyDescent="0.2"/>
    <row r="502" ht="24.95" customHeight="1" x14ac:dyDescent="0.2"/>
    <row r="503" ht="24.95" customHeight="1" x14ac:dyDescent="0.2"/>
    <row r="504" ht="24.95" customHeight="1" x14ac:dyDescent="0.2"/>
    <row r="505" ht="24.95" customHeight="1" x14ac:dyDescent="0.2"/>
    <row r="506" ht="24.95" customHeight="1" x14ac:dyDescent="0.2"/>
    <row r="507" ht="24.95" customHeight="1" x14ac:dyDescent="0.2"/>
  </sheetData>
  <mergeCells count="3">
    <mergeCell ref="A2:C2"/>
    <mergeCell ref="A3:C4"/>
    <mergeCell ref="A5:C5"/>
  </mergeCells>
  <conditionalFormatting sqref="C8:C107">
    <cfRule type="beginsWith" dxfId="11" priority="3" operator="beginsWith" text="要確認"/>
  </conditionalFormatting>
  <conditionalFormatting sqref="D8:D107">
    <cfRule type="containsText" dxfId="10" priority="1" operator="containsText" text="要確認"/>
  </conditionalFormatting>
  <conditionalFormatting sqref="K8:K507">
    <cfRule type="containsText" dxfId="9" priority="2" operator="containsText" text="要確認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49C5B"/>
  </sheetPr>
  <dimension ref="A1:L407"/>
  <sheetViews>
    <sheetView showGridLines="0" workbookViewId="0">
      <pane xSplit="3" ySplit="7" topLeftCell="D8" activePane="bottomRight" state="frozen"/>
      <selection pane="bottomLeft" activeCell="A8" sqref="A8"/>
      <selection pane="topRight" activeCell="D1" sqref="D1"/>
      <selection pane="bottomRight"/>
    </sheetView>
  </sheetViews>
  <sheetFormatPr defaultRowHeight="15" x14ac:dyDescent="0.2"/>
  <cols>
    <col min="1" max="1" width="18.0234375" customWidth="1"/>
    <col min="2" max="2" width="23" customWidth="1"/>
    <col min="3" max="3" width="20.04296875" customWidth="1"/>
    <col min="4" max="4" width="16.0078125" customWidth="1"/>
    <col min="5" max="5" width="34.97265625" customWidth="1"/>
    <col min="6" max="8" width="18.96484375" customWidth="1"/>
    <col min="9" max="9" width="20.04296875" customWidth="1"/>
    <col min="10" max="10" width="39.953125" customWidth="1"/>
    <col min="11" max="11" width="32.015625" customWidth="1"/>
    <col min="12" max="12" width="45.0625" customWidth="1"/>
  </cols>
  <sheetData>
    <row r="1" spans="1:12" ht="24.9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33.950000000000003" customHeight="1" x14ac:dyDescent="0.2">
      <c r="A2" s="71" t="s">
        <v>96</v>
      </c>
      <c r="B2" s="71"/>
      <c r="C2" s="71"/>
      <c r="D2" s="71"/>
      <c r="E2" s="71"/>
      <c r="F2" s="71"/>
      <c r="G2" s="71"/>
      <c r="H2" s="71"/>
      <c r="I2" s="2"/>
      <c r="J2" s="2"/>
      <c r="K2" s="2"/>
      <c r="L2" s="2"/>
    </row>
    <row r="3" spans="1:12" ht="24" customHeight="1" x14ac:dyDescent="0.2">
      <c r="A3" s="72" t="s">
        <v>97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2"/>
    </row>
    <row r="4" spans="1:12" ht="24" customHeight="1" x14ac:dyDescent="0.2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2"/>
    </row>
    <row r="5" spans="1:12" ht="24.9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24.9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68.099999999999994" customHeight="1" x14ac:dyDescent="0.2">
      <c r="A7" s="5" t="s">
        <v>98</v>
      </c>
      <c r="B7" s="5" t="s">
        <v>99</v>
      </c>
      <c r="C7" s="5" t="s">
        <v>100</v>
      </c>
      <c r="D7" s="5" t="s">
        <v>101</v>
      </c>
      <c r="E7" s="5" t="s">
        <v>102</v>
      </c>
      <c r="F7" s="5" t="s">
        <v>103</v>
      </c>
      <c r="G7" s="5" t="s">
        <v>104</v>
      </c>
      <c r="H7" s="5" t="s">
        <v>105</v>
      </c>
      <c r="I7" s="9" t="s">
        <v>106</v>
      </c>
      <c r="J7" s="11" t="s">
        <v>107</v>
      </c>
      <c r="K7" s="9" t="s">
        <v>82</v>
      </c>
      <c r="L7" s="9" t="s">
        <v>108</v>
      </c>
    </row>
    <row r="8" spans="1:12" ht="24.95" customHeight="1" x14ac:dyDescent="0.2">
      <c r="A8" s="6"/>
      <c r="B8" s="6"/>
      <c r="C8" s="6"/>
      <c r="D8" s="6"/>
      <c r="E8" s="6"/>
      <c r="F8" s="15"/>
      <c r="G8" s="15"/>
      <c r="H8" s="15"/>
      <c r="I8" s="18" t="str">
        <f>IF(A8="","",IF(AND(COUNT(F8:H8)=3,MIN(F8:H8)&gt;=0),SUM(F8:H8),"未確認"))</f>
        <v/>
      </c>
      <c r="J8" s="6"/>
      <c r="K8" s="10" t="str">
        <f>IF(A8="","",IF(OR(B8="",C8="",D8="",E8=""),"要確認：照合項目不足",IF(COUNTIF(Standards[照合項目（自動）],L8)&gt;1,"要確認：同じ組合せ重複",IF(NOT(ISNUMBER(I8)),"要確認：時間不足・負数",IF(J8="","要確認：設定根拠未記入","確認済")))))</f>
        <v/>
      </c>
      <c r="L8" s="10" t="str">
        <f>IF(A8="","",A8&amp;"｜"&amp;B8&amp;"｜"&amp;C8&amp;"｜"&amp;D8&amp;"｜"&amp;E8)</f>
        <v/>
      </c>
    </row>
    <row r="9" spans="1:12" ht="24.95" customHeight="1" x14ac:dyDescent="0.2">
      <c r="A9" s="7"/>
      <c r="B9" s="7"/>
      <c r="C9" s="7"/>
      <c r="D9" s="7"/>
      <c r="E9" s="7"/>
      <c r="F9" s="16"/>
      <c r="G9" s="16"/>
      <c r="H9" s="16"/>
      <c r="I9" s="18" t="str">
        <f>IF(A9="","",IF(AND(COUNT(F9:H9)=3,MIN(F9:H9)&gt;=0),SUM(F9:H9),"未確認"))</f>
        <v/>
      </c>
      <c r="J9" s="7"/>
      <c r="K9" s="10" t="str">
        <f>IF(A9="","",IF(OR(B9="",C9="",D9="",E9=""),"要確認：照合項目不足",IF(COUNTIF(Standards[照合項目（自動）],L9)&gt;1,"要確認：同じ組合せ重複",IF(NOT(ISNUMBER(I9)),"要確認：時間不足・負数",IF(J9="","要確認：設定根拠未記入","確認済")))))</f>
        <v/>
      </c>
      <c r="L9" s="10" t="str">
        <f>IF(A9="","",A9&amp;"｜"&amp;B9&amp;"｜"&amp;C9&amp;"｜"&amp;D9&amp;"｜"&amp;E9)</f>
        <v/>
      </c>
    </row>
    <row r="10" spans="1:12" ht="24.95" customHeight="1" x14ac:dyDescent="0.2">
      <c r="A10" s="7"/>
      <c r="B10" s="7"/>
      <c r="C10" s="7"/>
      <c r="D10" s="7"/>
      <c r="E10" s="7"/>
      <c r="F10" s="16"/>
      <c r="G10" s="16"/>
      <c r="H10" s="16"/>
      <c r="I10" s="18" t="str">
        <f>IF(A10="","",IF(AND(COUNT(F10:H10)=3,MIN(F10:H10)&gt;=0),SUM(F10:H10),"未確認"))</f>
        <v/>
      </c>
      <c r="J10" s="7"/>
      <c r="K10" s="10" t="str">
        <f>IF(A10="","",IF(OR(B10="",C10="",D10="",E10=""),"要確認：照合項目不足",IF(COUNTIF(Standards[照合項目（自動）],L10)&gt;1,"要確認：同じ組合せ重複",IF(NOT(ISNUMBER(I10)),"要確認：時間不足・負数",IF(J10="","要確認：設定根拠未記入","確認済")))))</f>
        <v/>
      </c>
      <c r="L10" s="10" t="str">
        <f>IF(A10="","",A10&amp;"｜"&amp;B10&amp;"｜"&amp;C10&amp;"｜"&amp;D10&amp;"｜"&amp;E10)</f>
        <v/>
      </c>
    </row>
    <row r="11" spans="1:12" ht="24.95" customHeight="1" x14ac:dyDescent="0.2">
      <c r="A11" s="7"/>
      <c r="B11" s="7"/>
      <c r="C11" s="7"/>
      <c r="D11" s="7"/>
      <c r="E11" s="7"/>
      <c r="F11" s="16"/>
      <c r="G11" s="16"/>
      <c r="H11" s="16"/>
      <c r="I11" s="18" t="str">
        <f>IF(A11="","",IF(AND(COUNT(F11:H11)=3,MIN(F11:H11)&gt;=0),SUM(F11:H11),"未確認"))</f>
        <v/>
      </c>
      <c r="J11" s="7"/>
      <c r="K11" s="10" t="str">
        <f>IF(A11="","",IF(OR(B11="",C11="",D11="",E11=""),"要確認：照合項目不足",IF(COUNTIF(Standards[照合項目（自動）],L11)&gt;1,"要確認：同じ組合せ重複",IF(NOT(ISNUMBER(I11)),"要確認：時間不足・負数",IF(J11="","要確認：設定根拠未記入","確認済")))))</f>
        <v/>
      </c>
      <c r="L11" s="10" t="str">
        <f>IF(A11="","",A11&amp;"｜"&amp;B11&amp;"｜"&amp;C11&amp;"｜"&amp;D11&amp;"｜"&amp;E11)</f>
        <v/>
      </c>
    </row>
    <row r="12" spans="1:12" ht="24.95" customHeight="1" x14ac:dyDescent="0.2">
      <c r="A12" s="7"/>
      <c r="B12" s="7"/>
      <c r="C12" s="7"/>
      <c r="D12" s="7"/>
      <c r="E12" s="7"/>
      <c r="F12" s="16"/>
      <c r="G12" s="16"/>
      <c r="H12" s="16"/>
      <c r="I12" s="18" t="str">
        <f>IF(A12="","",IF(AND(COUNT(F12:H12)=3,MIN(F12:H12)&gt;=0),SUM(F12:H12),"未確認"))</f>
        <v/>
      </c>
      <c r="J12" s="7"/>
      <c r="K12" s="10" t="str">
        <f>IF(A12="","",IF(OR(B12="",C12="",D12="",E12=""),"要確認：照合項目不足",IF(COUNTIF(Standards[照合項目（自動）],L12)&gt;1,"要確認：同じ組合せ重複",IF(NOT(ISNUMBER(I12)),"要確認：時間不足・負数",IF(J12="","要確認：設定根拠未記入","確認済")))))</f>
        <v/>
      </c>
      <c r="L12" s="10" t="str">
        <f>IF(A12="","",A12&amp;"｜"&amp;B12&amp;"｜"&amp;C12&amp;"｜"&amp;D12&amp;"｜"&amp;E12)</f>
        <v/>
      </c>
    </row>
    <row r="13" spans="1:12" ht="24.95" customHeight="1" x14ac:dyDescent="0.2">
      <c r="A13" s="7"/>
      <c r="B13" s="7"/>
      <c r="C13" s="7"/>
      <c r="D13" s="7"/>
      <c r="E13" s="7"/>
      <c r="F13" s="16"/>
      <c r="G13" s="16"/>
      <c r="H13" s="16"/>
      <c r="I13" s="18" t="str">
        <f>IF(A13="","",IF(AND(COUNT(F13:H13)=3,MIN(F13:H13)&gt;=0),SUM(F13:H13),"未確認"))</f>
        <v/>
      </c>
      <c r="J13" s="7"/>
      <c r="K13" s="10" t="str">
        <f>IF(A13="","",IF(OR(B13="",C13="",D13="",E13=""),"要確認：照合項目不足",IF(COUNTIF(Standards[照合項目（自動）],L13)&gt;1,"要確認：同じ組合せ重複",IF(NOT(ISNUMBER(I13)),"要確認：時間不足・負数",IF(J13="","要確認：設定根拠未記入","確認済")))))</f>
        <v/>
      </c>
      <c r="L13" s="10" t="str">
        <f>IF(A13="","",A13&amp;"｜"&amp;B13&amp;"｜"&amp;C13&amp;"｜"&amp;D13&amp;"｜"&amp;E13)</f>
        <v/>
      </c>
    </row>
    <row r="14" spans="1:12" ht="24.95" customHeight="1" x14ac:dyDescent="0.2">
      <c r="A14" s="7"/>
      <c r="B14" s="7"/>
      <c r="C14" s="7"/>
      <c r="D14" s="7"/>
      <c r="E14" s="7"/>
      <c r="F14" s="16"/>
      <c r="G14" s="16"/>
      <c r="H14" s="16"/>
      <c r="I14" s="18" t="str">
        <f>IF(A14="","",IF(AND(COUNT(F14:H14)=3,MIN(F14:H14)&gt;=0),SUM(F14:H14),"未確認"))</f>
        <v/>
      </c>
      <c r="J14" s="7"/>
      <c r="K14" s="10" t="str">
        <f>IF(A14="","",IF(OR(B14="",C14="",D14="",E14=""),"要確認：照合項目不足",IF(COUNTIF(Standards[照合項目（自動）],L14)&gt;1,"要確認：同じ組合せ重複",IF(NOT(ISNUMBER(I14)),"要確認：時間不足・負数",IF(J14="","要確認：設定根拠未記入","確認済")))))</f>
        <v/>
      </c>
      <c r="L14" s="10" t="str">
        <f>IF(A14="","",A14&amp;"｜"&amp;B14&amp;"｜"&amp;C14&amp;"｜"&amp;D14&amp;"｜"&amp;E14)</f>
        <v/>
      </c>
    </row>
    <row r="15" spans="1:12" ht="24.95" customHeight="1" x14ac:dyDescent="0.2">
      <c r="A15" s="7"/>
      <c r="B15" s="7"/>
      <c r="C15" s="7"/>
      <c r="D15" s="7"/>
      <c r="E15" s="7"/>
      <c r="F15" s="16"/>
      <c r="G15" s="16"/>
      <c r="H15" s="16"/>
      <c r="I15" s="18" t="str">
        <f>IF(A15="","",IF(AND(COUNT(F15:H15)=3,MIN(F15:H15)&gt;=0),SUM(F15:H15),"未確認"))</f>
        <v/>
      </c>
      <c r="J15" s="7"/>
      <c r="K15" s="10" t="str">
        <f>IF(A15="","",IF(OR(B15="",C15="",D15="",E15=""),"要確認：照合項目不足",IF(COUNTIF(Standards[照合項目（自動）],L15)&gt;1,"要確認：同じ組合せ重複",IF(NOT(ISNUMBER(I15)),"要確認：時間不足・負数",IF(J15="","要確認：設定根拠未記入","確認済")))))</f>
        <v/>
      </c>
      <c r="L15" s="10" t="str">
        <f>IF(A15="","",A15&amp;"｜"&amp;B15&amp;"｜"&amp;C15&amp;"｜"&amp;D15&amp;"｜"&amp;E15)</f>
        <v/>
      </c>
    </row>
    <row r="16" spans="1:12" ht="24.95" customHeight="1" x14ac:dyDescent="0.2">
      <c r="A16" s="7"/>
      <c r="B16" s="7"/>
      <c r="C16" s="7"/>
      <c r="D16" s="7"/>
      <c r="E16" s="7"/>
      <c r="F16" s="16"/>
      <c r="G16" s="16"/>
      <c r="H16" s="16"/>
      <c r="I16" s="18" t="str">
        <f>IF(A16="","",IF(AND(COUNT(F16:H16)=3,MIN(F16:H16)&gt;=0),SUM(F16:H16),"未確認"))</f>
        <v/>
      </c>
      <c r="J16" s="7"/>
      <c r="K16" s="10" t="str">
        <f>IF(A16="","",IF(OR(B16="",C16="",D16="",E16=""),"要確認：照合項目不足",IF(COUNTIF(Standards[照合項目（自動）],L16)&gt;1,"要確認：同じ組合せ重複",IF(NOT(ISNUMBER(I16)),"要確認：時間不足・負数",IF(J16="","要確認：設定根拠未記入","確認済")))))</f>
        <v/>
      </c>
      <c r="L16" s="10" t="str">
        <f>IF(A16="","",A16&amp;"｜"&amp;B16&amp;"｜"&amp;C16&amp;"｜"&amp;D16&amp;"｜"&amp;E16)</f>
        <v/>
      </c>
    </row>
    <row r="17" spans="1:12" ht="24.95" customHeight="1" x14ac:dyDescent="0.2">
      <c r="A17" s="7"/>
      <c r="B17" s="7"/>
      <c r="C17" s="7"/>
      <c r="D17" s="7"/>
      <c r="E17" s="7"/>
      <c r="F17" s="16"/>
      <c r="G17" s="16"/>
      <c r="H17" s="16"/>
      <c r="I17" s="18" t="str">
        <f>IF(A17="","",IF(AND(COUNT(F17:H17)=3,MIN(F17:H17)&gt;=0),SUM(F17:H17),"未確認"))</f>
        <v/>
      </c>
      <c r="J17" s="7"/>
      <c r="K17" s="10" t="str">
        <f>IF(A17="","",IF(OR(B17="",C17="",D17="",E17=""),"要確認：照合項目不足",IF(COUNTIF(Standards[照合項目（自動）],L17)&gt;1,"要確認：同じ組合せ重複",IF(NOT(ISNUMBER(I17)),"要確認：時間不足・負数",IF(J17="","要確認：設定根拠未記入","確認済")))))</f>
        <v/>
      </c>
      <c r="L17" s="10" t="str">
        <f>IF(A17="","",A17&amp;"｜"&amp;B17&amp;"｜"&amp;C17&amp;"｜"&amp;D17&amp;"｜"&amp;E17)</f>
        <v/>
      </c>
    </row>
    <row r="18" spans="1:12" ht="24.95" customHeight="1" x14ac:dyDescent="0.2">
      <c r="A18" s="7"/>
      <c r="B18" s="7"/>
      <c r="C18" s="7"/>
      <c r="D18" s="7"/>
      <c r="E18" s="7"/>
      <c r="F18" s="16"/>
      <c r="G18" s="16"/>
      <c r="H18" s="16"/>
      <c r="I18" s="18" t="str">
        <f>IF(A18="","",IF(AND(COUNT(F18:H18)=3,MIN(F18:H18)&gt;=0),SUM(F18:H18),"未確認"))</f>
        <v/>
      </c>
      <c r="J18" s="7"/>
      <c r="K18" s="10" t="str">
        <f>IF(A18="","",IF(OR(B18="",C18="",D18="",E18=""),"要確認：照合項目不足",IF(COUNTIF(Standards[照合項目（自動）],L18)&gt;1,"要確認：同じ組合せ重複",IF(NOT(ISNUMBER(I18)),"要確認：時間不足・負数",IF(J18="","要確認：設定根拠未記入","確認済")))))</f>
        <v/>
      </c>
      <c r="L18" s="10" t="str">
        <f>IF(A18="","",A18&amp;"｜"&amp;B18&amp;"｜"&amp;C18&amp;"｜"&amp;D18&amp;"｜"&amp;E18)</f>
        <v/>
      </c>
    </row>
    <row r="19" spans="1:12" ht="24.95" customHeight="1" x14ac:dyDescent="0.2">
      <c r="A19" s="7"/>
      <c r="B19" s="7"/>
      <c r="C19" s="7"/>
      <c r="D19" s="7"/>
      <c r="E19" s="7"/>
      <c r="F19" s="16"/>
      <c r="G19" s="16"/>
      <c r="H19" s="16"/>
      <c r="I19" s="18" t="str">
        <f>IF(A19="","",IF(AND(COUNT(F19:H19)=3,MIN(F19:H19)&gt;=0),SUM(F19:H19),"未確認"))</f>
        <v/>
      </c>
      <c r="J19" s="7"/>
      <c r="K19" s="10" t="str">
        <f>IF(A19="","",IF(OR(B19="",C19="",D19="",E19=""),"要確認：照合項目不足",IF(COUNTIF(Standards[照合項目（自動）],L19)&gt;1,"要確認：同じ組合せ重複",IF(NOT(ISNUMBER(I19)),"要確認：時間不足・負数",IF(J19="","要確認：設定根拠未記入","確認済")))))</f>
        <v/>
      </c>
      <c r="L19" s="10" t="str">
        <f>IF(A19="","",A19&amp;"｜"&amp;B19&amp;"｜"&amp;C19&amp;"｜"&amp;D19&amp;"｜"&amp;E19)</f>
        <v/>
      </c>
    </row>
    <row r="20" spans="1:12" ht="24.95" customHeight="1" x14ac:dyDescent="0.2">
      <c r="A20" s="7"/>
      <c r="B20" s="7"/>
      <c r="C20" s="7"/>
      <c r="D20" s="7"/>
      <c r="E20" s="7"/>
      <c r="F20" s="16"/>
      <c r="G20" s="16"/>
      <c r="H20" s="16"/>
      <c r="I20" s="18" t="str">
        <f>IF(A20="","",IF(AND(COUNT(F20:H20)=3,MIN(F20:H20)&gt;=0),SUM(F20:H20),"未確認"))</f>
        <v/>
      </c>
      <c r="J20" s="7"/>
      <c r="K20" s="10" t="str">
        <f>IF(A20="","",IF(OR(B20="",C20="",D20="",E20=""),"要確認：照合項目不足",IF(COUNTIF(Standards[照合項目（自動）],L20)&gt;1,"要確認：同じ組合せ重複",IF(NOT(ISNUMBER(I20)),"要確認：時間不足・負数",IF(J20="","要確認：設定根拠未記入","確認済")))))</f>
        <v/>
      </c>
      <c r="L20" s="10" t="str">
        <f>IF(A20="","",A20&amp;"｜"&amp;B20&amp;"｜"&amp;C20&amp;"｜"&amp;D20&amp;"｜"&amp;E20)</f>
        <v/>
      </c>
    </row>
    <row r="21" spans="1:12" ht="24.95" customHeight="1" x14ac:dyDescent="0.2">
      <c r="A21" s="7"/>
      <c r="B21" s="7"/>
      <c r="C21" s="7"/>
      <c r="D21" s="7"/>
      <c r="E21" s="7"/>
      <c r="F21" s="16"/>
      <c r="G21" s="16"/>
      <c r="H21" s="16"/>
      <c r="I21" s="18" t="str">
        <f>IF(A21="","",IF(AND(COUNT(F21:H21)=3,MIN(F21:H21)&gt;=0),SUM(F21:H21),"未確認"))</f>
        <v/>
      </c>
      <c r="J21" s="7"/>
      <c r="K21" s="10" t="str">
        <f>IF(A21="","",IF(OR(B21="",C21="",D21="",E21=""),"要確認：照合項目不足",IF(COUNTIF(Standards[照合項目（自動）],L21)&gt;1,"要確認：同じ組合せ重複",IF(NOT(ISNUMBER(I21)),"要確認：時間不足・負数",IF(J21="","要確認：設定根拠未記入","確認済")))))</f>
        <v/>
      </c>
      <c r="L21" s="10" t="str">
        <f>IF(A21="","",A21&amp;"｜"&amp;B21&amp;"｜"&amp;C21&amp;"｜"&amp;D21&amp;"｜"&amp;E21)</f>
        <v/>
      </c>
    </row>
    <row r="22" spans="1:12" ht="24.95" customHeight="1" x14ac:dyDescent="0.2">
      <c r="A22" s="7"/>
      <c r="B22" s="7"/>
      <c r="C22" s="7"/>
      <c r="D22" s="7"/>
      <c r="E22" s="7"/>
      <c r="F22" s="16"/>
      <c r="G22" s="16"/>
      <c r="H22" s="16"/>
      <c r="I22" s="18" t="str">
        <f>IF(A22="","",IF(AND(COUNT(F22:H22)=3,MIN(F22:H22)&gt;=0),SUM(F22:H22),"未確認"))</f>
        <v/>
      </c>
      <c r="J22" s="7"/>
      <c r="K22" s="10" t="str">
        <f>IF(A22="","",IF(OR(B22="",C22="",D22="",E22=""),"要確認：照合項目不足",IF(COUNTIF(Standards[照合項目（自動）],L22)&gt;1,"要確認：同じ組合せ重複",IF(NOT(ISNUMBER(I22)),"要確認：時間不足・負数",IF(J22="","要確認：設定根拠未記入","確認済")))))</f>
        <v/>
      </c>
      <c r="L22" s="10" t="str">
        <f>IF(A22="","",A22&amp;"｜"&amp;B22&amp;"｜"&amp;C22&amp;"｜"&amp;D22&amp;"｜"&amp;E22)</f>
        <v/>
      </c>
    </row>
    <row r="23" spans="1:12" ht="24.95" customHeight="1" x14ac:dyDescent="0.2">
      <c r="A23" s="7"/>
      <c r="B23" s="7"/>
      <c r="C23" s="7"/>
      <c r="D23" s="7"/>
      <c r="E23" s="7"/>
      <c r="F23" s="16"/>
      <c r="G23" s="16"/>
      <c r="H23" s="16"/>
      <c r="I23" s="18" t="str">
        <f>IF(A23="","",IF(AND(COUNT(F23:H23)=3,MIN(F23:H23)&gt;=0),SUM(F23:H23),"未確認"))</f>
        <v/>
      </c>
      <c r="J23" s="7"/>
      <c r="K23" s="10" t="str">
        <f>IF(A23="","",IF(OR(B23="",C23="",D23="",E23=""),"要確認：照合項目不足",IF(COUNTIF(Standards[照合項目（自動）],L23)&gt;1,"要確認：同じ組合せ重複",IF(NOT(ISNUMBER(I23)),"要確認：時間不足・負数",IF(J23="","要確認：設定根拠未記入","確認済")))))</f>
        <v/>
      </c>
      <c r="L23" s="10" t="str">
        <f>IF(A23="","",A23&amp;"｜"&amp;B23&amp;"｜"&amp;C23&amp;"｜"&amp;D23&amp;"｜"&amp;E23)</f>
        <v/>
      </c>
    </row>
    <row r="24" spans="1:12" ht="24.95" customHeight="1" x14ac:dyDescent="0.2">
      <c r="A24" s="7"/>
      <c r="B24" s="7"/>
      <c r="C24" s="7"/>
      <c r="D24" s="7"/>
      <c r="E24" s="7"/>
      <c r="F24" s="16"/>
      <c r="G24" s="16"/>
      <c r="H24" s="16"/>
      <c r="I24" s="18" t="str">
        <f>IF(A24="","",IF(AND(COUNT(F24:H24)=3,MIN(F24:H24)&gt;=0),SUM(F24:H24),"未確認"))</f>
        <v/>
      </c>
      <c r="J24" s="7"/>
      <c r="K24" s="10" t="str">
        <f>IF(A24="","",IF(OR(B24="",C24="",D24="",E24=""),"要確認：照合項目不足",IF(COUNTIF(Standards[照合項目（自動）],L24)&gt;1,"要確認：同じ組合せ重複",IF(NOT(ISNUMBER(I24)),"要確認：時間不足・負数",IF(J24="","要確認：設定根拠未記入","確認済")))))</f>
        <v/>
      </c>
      <c r="L24" s="10" t="str">
        <f>IF(A24="","",A24&amp;"｜"&amp;B24&amp;"｜"&amp;C24&amp;"｜"&amp;D24&amp;"｜"&amp;E24)</f>
        <v/>
      </c>
    </row>
    <row r="25" spans="1:12" ht="24.95" customHeight="1" x14ac:dyDescent="0.2">
      <c r="A25" s="7"/>
      <c r="B25" s="7"/>
      <c r="C25" s="7"/>
      <c r="D25" s="7"/>
      <c r="E25" s="7"/>
      <c r="F25" s="16"/>
      <c r="G25" s="16"/>
      <c r="H25" s="16"/>
      <c r="I25" s="18" t="str">
        <f>IF(A25="","",IF(AND(COUNT(F25:H25)=3,MIN(F25:H25)&gt;=0),SUM(F25:H25),"未確認"))</f>
        <v/>
      </c>
      <c r="J25" s="7"/>
      <c r="K25" s="10" t="str">
        <f>IF(A25="","",IF(OR(B25="",C25="",D25="",E25=""),"要確認：照合項目不足",IF(COUNTIF(Standards[照合項目（自動）],L25)&gt;1,"要確認：同じ組合せ重複",IF(NOT(ISNUMBER(I25)),"要確認：時間不足・負数",IF(J25="","要確認：設定根拠未記入","確認済")))))</f>
        <v/>
      </c>
      <c r="L25" s="10" t="str">
        <f>IF(A25="","",A25&amp;"｜"&amp;B25&amp;"｜"&amp;C25&amp;"｜"&amp;D25&amp;"｜"&amp;E25)</f>
        <v/>
      </c>
    </row>
    <row r="26" spans="1:12" ht="24.95" customHeight="1" x14ac:dyDescent="0.2">
      <c r="A26" s="7"/>
      <c r="B26" s="7"/>
      <c r="C26" s="7"/>
      <c r="D26" s="7"/>
      <c r="E26" s="7"/>
      <c r="F26" s="16"/>
      <c r="G26" s="16"/>
      <c r="H26" s="16"/>
      <c r="I26" s="18" t="str">
        <f>IF(A26="","",IF(AND(COUNT(F26:H26)=3,MIN(F26:H26)&gt;=0),SUM(F26:H26),"未確認"))</f>
        <v/>
      </c>
      <c r="J26" s="7"/>
      <c r="K26" s="10" t="str">
        <f>IF(A26="","",IF(OR(B26="",C26="",D26="",E26=""),"要確認：照合項目不足",IF(COUNTIF(Standards[照合項目（自動）],L26)&gt;1,"要確認：同じ組合せ重複",IF(NOT(ISNUMBER(I26)),"要確認：時間不足・負数",IF(J26="","要確認：設定根拠未記入","確認済")))))</f>
        <v/>
      </c>
      <c r="L26" s="10" t="str">
        <f>IF(A26="","",A26&amp;"｜"&amp;B26&amp;"｜"&amp;C26&amp;"｜"&amp;D26&amp;"｜"&amp;E26)</f>
        <v/>
      </c>
    </row>
    <row r="27" spans="1:12" ht="24.95" customHeight="1" x14ac:dyDescent="0.2">
      <c r="A27" s="7"/>
      <c r="B27" s="7"/>
      <c r="C27" s="7"/>
      <c r="D27" s="7"/>
      <c r="E27" s="7"/>
      <c r="F27" s="16"/>
      <c r="G27" s="16"/>
      <c r="H27" s="16"/>
      <c r="I27" s="18" t="str">
        <f>IF(A27="","",IF(AND(COUNT(F27:H27)=3,MIN(F27:H27)&gt;=0),SUM(F27:H27),"未確認"))</f>
        <v/>
      </c>
      <c r="J27" s="7"/>
      <c r="K27" s="10" t="str">
        <f>IF(A27="","",IF(OR(B27="",C27="",D27="",E27=""),"要確認：照合項目不足",IF(COUNTIF(Standards[照合項目（自動）],L27)&gt;1,"要確認：同じ組合せ重複",IF(NOT(ISNUMBER(I27)),"要確認：時間不足・負数",IF(J27="","要確認：設定根拠未記入","確認済")))))</f>
        <v/>
      </c>
      <c r="L27" s="10" t="str">
        <f>IF(A27="","",A27&amp;"｜"&amp;B27&amp;"｜"&amp;C27&amp;"｜"&amp;D27&amp;"｜"&amp;E27)</f>
        <v/>
      </c>
    </row>
    <row r="28" spans="1:12" ht="24.95" customHeight="1" x14ac:dyDescent="0.2">
      <c r="A28" s="7"/>
      <c r="B28" s="7"/>
      <c r="C28" s="7"/>
      <c r="D28" s="7"/>
      <c r="E28" s="7"/>
      <c r="F28" s="16"/>
      <c r="G28" s="16"/>
      <c r="H28" s="16"/>
      <c r="I28" s="18" t="str">
        <f>IF(A28="","",IF(AND(COUNT(F28:H28)=3,MIN(F28:H28)&gt;=0),SUM(F28:H28),"未確認"))</f>
        <v/>
      </c>
      <c r="J28" s="7"/>
      <c r="K28" s="10" t="str">
        <f>IF(A28="","",IF(OR(B28="",C28="",D28="",E28=""),"要確認：照合項目不足",IF(COUNTIF(Standards[照合項目（自動）],L28)&gt;1,"要確認：同じ組合せ重複",IF(NOT(ISNUMBER(I28)),"要確認：時間不足・負数",IF(J28="","要確認：設定根拠未記入","確認済")))))</f>
        <v/>
      </c>
      <c r="L28" s="10" t="str">
        <f>IF(A28="","",A28&amp;"｜"&amp;B28&amp;"｜"&amp;C28&amp;"｜"&amp;D28&amp;"｜"&amp;E28)</f>
        <v/>
      </c>
    </row>
    <row r="29" spans="1:12" ht="24.95" customHeight="1" x14ac:dyDescent="0.2">
      <c r="A29" s="7"/>
      <c r="B29" s="7"/>
      <c r="C29" s="7"/>
      <c r="D29" s="7"/>
      <c r="E29" s="7"/>
      <c r="F29" s="16"/>
      <c r="G29" s="16"/>
      <c r="H29" s="16"/>
      <c r="I29" s="18" t="str">
        <f>IF(A29="","",IF(AND(COUNT(F29:H29)=3,MIN(F29:H29)&gt;=0),SUM(F29:H29),"未確認"))</f>
        <v/>
      </c>
      <c r="J29" s="7"/>
      <c r="K29" s="10" t="str">
        <f>IF(A29="","",IF(OR(B29="",C29="",D29="",E29=""),"要確認：照合項目不足",IF(COUNTIF(Standards[照合項目（自動）],L29)&gt;1,"要確認：同じ組合せ重複",IF(NOT(ISNUMBER(I29)),"要確認：時間不足・負数",IF(J29="","要確認：設定根拠未記入","確認済")))))</f>
        <v/>
      </c>
      <c r="L29" s="10" t="str">
        <f>IF(A29="","",A29&amp;"｜"&amp;B29&amp;"｜"&amp;C29&amp;"｜"&amp;D29&amp;"｜"&amp;E29)</f>
        <v/>
      </c>
    </row>
    <row r="30" spans="1:12" ht="24.95" customHeight="1" x14ac:dyDescent="0.2">
      <c r="A30" s="7"/>
      <c r="B30" s="7"/>
      <c r="C30" s="7"/>
      <c r="D30" s="7"/>
      <c r="E30" s="7"/>
      <c r="F30" s="16"/>
      <c r="G30" s="16"/>
      <c r="H30" s="16"/>
      <c r="I30" s="18" t="str">
        <f>IF(A30="","",IF(AND(COUNT(F30:H30)=3,MIN(F30:H30)&gt;=0),SUM(F30:H30),"未確認"))</f>
        <v/>
      </c>
      <c r="J30" s="7"/>
      <c r="K30" s="10" t="str">
        <f>IF(A30="","",IF(OR(B30="",C30="",D30="",E30=""),"要確認：照合項目不足",IF(COUNTIF(Standards[照合項目（自動）],L30)&gt;1,"要確認：同じ組合せ重複",IF(NOT(ISNUMBER(I30)),"要確認：時間不足・負数",IF(J30="","要確認：設定根拠未記入","確認済")))))</f>
        <v/>
      </c>
      <c r="L30" s="10" t="str">
        <f>IF(A30="","",A30&amp;"｜"&amp;B30&amp;"｜"&amp;C30&amp;"｜"&amp;D30&amp;"｜"&amp;E30)</f>
        <v/>
      </c>
    </row>
    <row r="31" spans="1:12" ht="24.95" customHeight="1" x14ac:dyDescent="0.2">
      <c r="A31" s="7"/>
      <c r="B31" s="7"/>
      <c r="C31" s="7"/>
      <c r="D31" s="7"/>
      <c r="E31" s="7"/>
      <c r="F31" s="16"/>
      <c r="G31" s="16"/>
      <c r="H31" s="16"/>
      <c r="I31" s="18" t="str">
        <f>IF(A31="","",IF(AND(COUNT(F31:H31)=3,MIN(F31:H31)&gt;=0),SUM(F31:H31),"未確認"))</f>
        <v/>
      </c>
      <c r="J31" s="7"/>
      <c r="K31" s="10" t="str">
        <f>IF(A31="","",IF(OR(B31="",C31="",D31="",E31=""),"要確認：照合項目不足",IF(COUNTIF(Standards[照合項目（自動）],L31)&gt;1,"要確認：同じ組合せ重複",IF(NOT(ISNUMBER(I31)),"要確認：時間不足・負数",IF(J31="","要確認：設定根拠未記入","確認済")))))</f>
        <v/>
      </c>
      <c r="L31" s="10" t="str">
        <f>IF(A31="","",A31&amp;"｜"&amp;B31&amp;"｜"&amp;C31&amp;"｜"&amp;D31&amp;"｜"&amp;E31)</f>
        <v/>
      </c>
    </row>
    <row r="32" spans="1:12" ht="24.95" customHeight="1" x14ac:dyDescent="0.2">
      <c r="A32" s="7"/>
      <c r="B32" s="7"/>
      <c r="C32" s="7"/>
      <c r="D32" s="7"/>
      <c r="E32" s="7"/>
      <c r="F32" s="16"/>
      <c r="G32" s="16"/>
      <c r="H32" s="16"/>
      <c r="I32" s="18" t="str">
        <f>IF(A32="","",IF(AND(COUNT(F32:H32)=3,MIN(F32:H32)&gt;=0),SUM(F32:H32),"未確認"))</f>
        <v/>
      </c>
      <c r="J32" s="7"/>
      <c r="K32" s="10" t="str">
        <f>IF(A32="","",IF(OR(B32="",C32="",D32="",E32=""),"要確認：照合項目不足",IF(COUNTIF(Standards[照合項目（自動）],L32)&gt;1,"要確認：同じ組合せ重複",IF(NOT(ISNUMBER(I32)),"要確認：時間不足・負数",IF(J32="","要確認：設定根拠未記入","確認済")))))</f>
        <v/>
      </c>
      <c r="L32" s="10" t="str">
        <f>IF(A32="","",A32&amp;"｜"&amp;B32&amp;"｜"&amp;C32&amp;"｜"&amp;D32&amp;"｜"&amp;E32)</f>
        <v/>
      </c>
    </row>
    <row r="33" spans="1:12" ht="24.95" customHeight="1" x14ac:dyDescent="0.2">
      <c r="A33" s="7"/>
      <c r="B33" s="7"/>
      <c r="C33" s="7"/>
      <c r="D33" s="7"/>
      <c r="E33" s="7"/>
      <c r="F33" s="16"/>
      <c r="G33" s="16"/>
      <c r="H33" s="16"/>
      <c r="I33" s="18" t="str">
        <f>IF(A33="","",IF(AND(COUNT(F33:H33)=3,MIN(F33:H33)&gt;=0),SUM(F33:H33),"未確認"))</f>
        <v/>
      </c>
      <c r="J33" s="7"/>
      <c r="K33" s="10" t="str">
        <f>IF(A33="","",IF(OR(B33="",C33="",D33="",E33=""),"要確認：照合項目不足",IF(COUNTIF(Standards[照合項目（自動）],L33)&gt;1,"要確認：同じ組合せ重複",IF(NOT(ISNUMBER(I33)),"要確認：時間不足・負数",IF(J33="","要確認：設定根拠未記入","確認済")))))</f>
        <v/>
      </c>
      <c r="L33" s="10" t="str">
        <f>IF(A33="","",A33&amp;"｜"&amp;B33&amp;"｜"&amp;C33&amp;"｜"&amp;D33&amp;"｜"&amp;E33)</f>
        <v/>
      </c>
    </row>
    <row r="34" spans="1:12" ht="24.95" customHeight="1" x14ac:dyDescent="0.2">
      <c r="A34" s="7"/>
      <c r="B34" s="7"/>
      <c r="C34" s="7"/>
      <c r="D34" s="7"/>
      <c r="E34" s="7"/>
      <c r="F34" s="16"/>
      <c r="G34" s="16"/>
      <c r="H34" s="16"/>
      <c r="I34" s="18" t="str">
        <f>IF(A34="","",IF(AND(COUNT(F34:H34)=3,MIN(F34:H34)&gt;=0),SUM(F34:H34),"未確認"))</f>
        <v/>
      </c>
      <c r="J34" s="7"/>
      <c r="K34" s="10" t="str">
        <f>IF(A34="","",IF(OR(B34="",C34="",D34="",E34=""),"要確認：照合項目不足",IF(COUNTIF(Standards[照合項目（自動）],L34)&gt;1,"要確認：同じ組合せ重複",IF(NOT(ISNUMBER(I34)),"要確認：時間不足・負数",IF(J34="","要確認：設定根拠未記入","確認済")))))</f>
        <v/>
      </c>
      <c r="L34" s="10" t="str">
        <f>IF(A34="","",A34&amp;"｜"&amp;B34&amp;"｜"&amp;C34&amp;"｜"&amp;D34&amp;"｜"&amp;E34)</f>
        <v/>
      </c>
    </row>
    <row r="35" spans="1:12" ht="24.95" customHeight="1" x14ac:dyDescent="0.2">
      <c r="A35" s="7"/>
      <c r="B35" s="7"/>
      <c r="C35" s="7"/>
      <c r="D35" s="7"/>
      <c r="E35" s="7"/>
      <c r="F35" s="16"/>
      <c r="G35" s="16"/>
      <c r="H35" s="16"/>
      <c r="I35" s="18" t="str">
        <f>IF(A35="","",IF(AND(COUNT(F35:H35)=3,MIN(F35:H35)&gt;=0),SUM(F35:H35),"未確認"))</f>
        <v/>
      </c>
      <c r="J35" s="7"/>
      <c r="K35" s="10" t="str">
        <f>IF(A35="","",IF(OR(B35="",C35="",D35="",E35=""),"要確認：照合項目不足",IF(COUNTIF(Standards[照合項目（自動）],L35)&gt;1,"要確認：同じ組合せ重複",IF(NOT(ISNUMBER(I35)),"要確認：時間不足・負数",IF(J35="","要確認：設定根拠未記入","確認済")))))</f>
        <v/>
      </c>
      <c r="L35" s="10" t="str">
        <f>IF(A35="","",A35&amp;"｜"&amp;B35&amp;"｜"&amp;C35&amp;"｜"&amp;D35&amp;"｜"&amp;E35)</f>
        <v/>
      </c>
    </row>
    <row r="36" spans="1:12" ht="24.95" customHeight="1" x14ac:dyDescent="0.2">
      <c r="A36" s="7"/>
      <c r="B36" s="7"/>
      <c r="C36" s="7"/>
      <c r="D36" s="7"/>
      <c r="E36" s="7"/>
      <c r="F36" s="16"/>
      <c r="G36" s="16"/>
      <c r="H36" s="16"/>
      <c r="I36" s="18" t="str">
        <f>IF(A36="","",IF(AND(COUNT(F36:H36)=3,MIN(F36:H36)&gt;=0),SUM(F36:H36),"未確認"))</f>
        <v/>
      </c>
      <c r="J36" s="7"/>
      <c r="K36" s="10" t="str">
        <f>IF(A36="","",IF(OR(B36="",C36="",D36="",E36=""),"要確認：照合項目不足",IF(COUNTIF(Standards[照合項目（自動）],L36)&gt;1,"要確認：同じ組合せ重複",IF(NOT(ISNUMBER(I36)),"要確認：時間不足・負数",IF(J36="","要確認：設定根拠未記入","確認済")))))</f>
        <v/>
      </c>
      <c r="L36" s="10" t="str">
        <f>IF(A36="","",A36&amp;"｜"&amp;B36&amp;"｜"&amp;C36&amp;"｜"&amp;D36&amp;"｜"&amp;E36)</f>
        <v/>
      </c>
    </row>
    <row r="37" spans="1:12" ht="24.95" customHeight="1" x14ac:dyDescent="0.2">
      <c r="A37" s="7"/>
      <c r="B37" s="7"/>
      <c r="C37" s="7"/>
      <c r="D37" s="7"/>
      <c r="E37" s="7"/>
      <c r="F37" s="16"/>
      <c r="G37" s="16"/>
      <c r="H37" s="16"/>
      <c r="I37" s="18" t="str">
        <f>IF(A37="","",IF(AND(COUNT(F37:H37)=3,MIN(F37:H37)&gt;=0),SUM(F37:H37),"未確認"))</f>
        <v/>
      </c>
      <c r="J37" s="7"/>
      <c r="K37" s="10" t="str">
        <f>IF(A37="","",IF(OR(B37="",C37="",D37="",E37=""),"要確認：照合項目不足",IF(COUNTIF(Standards[照合項目（自動）],L37)&gt;1,"要確認：同じ組合せ重複",IF(NOT(ISNUMBER(I37)),"要確認：時間不足・負数",IF(J37="","要確認：設定根拠未記入","確認済")))))</f>
        <v/>
      </c>
      <c r="L37" s="10" t="str">
        <f>IF(A37="","",A37&amp;"｜"&amp;B37&amp;"｜"&amp;C37&amp;"｜"&amp;D37&amp;"｜"&amp;E37)</f>
        <v/>
      </c>
    </row>
    <row r="38" spans="1:12" ht="24.95" customHeight="1" x14ac:dyDescent="0.2">
      <c r="A38" s="7"/>
      <c r="B38" s="7"/>
      <c r="C38" s="7"/>
      <c r="D38" s="7"/>
      <c r="E38" s="7"/>
      <c r="F38" s="16"/>
      <c r="G38" s="16"/>
      <c r="H38" s="16"/>
      <c r="I38" s="18" t="str">
        <f>IF(A38="","",IF(AND(COUNT(F38:H38)=3,MIN(F38:H38)&gt;=0),SUM(F38:H38),"未確認"))</f>
        <v/>
      </c>
      <c r="J38" s="7"/>
      <c r="K38" s="10" t="str">
        <f>IF(A38="","",IF(OR(B38="",C38="",D38="",E38=""),"要確認：照合項目不足",IF(COUNTIF(Standards[照合項目（自動）],L38)&gt;1,"要確認：同じ組合せ重複",IF(NOT(ISNUMBER(I38)),"要確認：時間不足・負数",IF(J38="","要確認：設定根拠未記入","確認済")))))</f>
        <v/>
      </c>
      <c r="L38" s="10" t="str">
        <f>IF(A38="","",A38&amp;"｜"&amp;B38&amp;"｜"&amp;C38&amp;"｜"&amp;D38&amp;"｜"&amp;E38)</f>
        <v/>
      </c>
    </row>
    <row r="39" spans="1:12" ht="24.95" customHeight="1" x14ac:dyDescent="0.2">
      <c r="A39" s="7"/>
      <c r="B39" s="7"/>
      <c r="C39" s="7"/>
      <c r="D39" s="7"/>
      <c r="E39" s="7"/>
      <c r="F39" s="16"/>
      <c r="G39" s="16"/>
      <c r="H39" s="16"/>
      <c r="I39" s="18" t="str">
        <f>IF(A39="","",IF(AND(COUNT(F39:H39)=3,MIN(F39:H39)&gt;=0),SUM(F39:H39),"未確認"))</f>
        <v/>
      </c>
      <c r="J39" s="7"/>
      <c r="K39" s="10" t="str">
        <f>IF(A39="","",IF(OR(B39="",C39="",D39="",E39=""),"要確認：照合項目不足",IF(COUNTIF(Standards[照合項目（自動）],L39)&gt;1,"要確認：同じ組合せ重複",IF(NOT(ISNUMBER(I39)),"要確認：時間不足・負数",IF(J39="","要確認：設定根拠未記入","確認済")))))</f>
        <v/>
      </c>
      <c r="L39" s="10" t="str">
        <f>IF(A39="","",A39&amp;"｜"&amp;B39&amp;"｜"&amp;C39&amp;"｜"&amp;D39&amp;"｜"&amp;E39)</f>
        <v/>
      </c>
    </row>
    <row r="40" spans="1:12" ht="24.95" customHeight="1" x14ac:dyDescent="0.2">
      <c r="A40" s="7"/>
      <c r="B40" s="7"/>
      <c r="C40" s="7"/>
      <c r="D40" s="7"/>
      <c r="E40" s="7"/>
      <c r="F40" s="16"/>
      <c r="G40" s="16"/>
      <c r="H40" s="16"/>
      <c r="I40" s="18" t="str">
        <f>IF(A40="","",IF(AND(COUNT(F40:H40)=3,MIN(F40:H40)&gt;=0),SUM(F40:H40),"未確認"))</f>
        <v/>
      </c>
      <c r="J40" s="7"/>
      <c r="K40" s="10" t="str">
        <f>IF(A40="","",IF(OR(B40="",C40="",D40="",E40=""),"要確認：照合項目不足",IF(COUNTIF(Standards[照合項目（自動）],L40)&gt;1,"要確認：同じ組合せ重複",IF(NOT(ISNUMBER(I40)),"要確認：時間不足・負数",IF(J40="","要確認：設定根拠未記入","確認済")))))</f>
        <v/>
      </c>
      <c r="L40" s="10" t="str">
        <f>IF(A40="","",A40&amp;"｜"&amp;B40&amp;"｜"&amp;C40&amp;"｜"&amp;D40&amp;"｜"&amp;E40)</f>
        <v/>
      </c>
    </row>
    <row r="41" spans="1:12" ht="24.95" customHeight="1" x14ac:dyDescent="0.2">
      <c r="A41" s="7"/>
      <c r="B41" s="7"/>
      <c r="C41" s="7"/>
      <c r="D41" s="7"/>
      <c r="E41" s="7"/>
      <c r="F41" s="16"/>
      <c r="G41" s="16"/>
      <c r="H41" s="16"/>
      <c r="I41" s="18" t="str">
        <f>IF(A41="","",IF(AND(COUNT(F41:H41)=3,MIN(F41:H41)&gt;=0),SUM(F41:H41),"未確認"))</f>
        <v/>
      </c>
      <c r="J41" s="7"/>
      <c r="K41" s="10" t="str">
        <f>IF(A41="","",IF(OR(B41="",C41="",D41="",E41=""),"要確認：照合項目不足",IF(COUNTIF(Standards[照合項目（自動）],L41)&gt;1,"要確認：同じ組合せ重複",IF(NOT(ISNUMBER(I41)),"要確認：時間不足・負数",IF(J41="","要確認：設定根拠未記入","確認済")))))</f>
        <v/>
      </c>
      <c r="L41" s="10" t="str">
        <f>IF(A41="","",A41&amp;"｜"&amp;B41&amp;"｜"&amp;C41&amp;"｜"&amp;D41&amp;"｜"&amp;E41)</f>
        <v/>
      </c>
    </row>
    <row r="42" spans="1:12" ht="24.95" customHeight="1" x14ac:dyDescent="0.2">
      <c r="A42" s="7"/>
      <c r="B42" s="7"/>
      <c r="C42" s="7"/>
      <c r="D42" s="7"/>
      <c r="E42" s="7"/>
      <c r="F42" s="16"/>
      <c r="G42" s="16"/>
      <c r="H42" s="16"/>
      <c r="I42" s="18" t="str">
        <f>IF(A42="","",IF(AND(COUNT(F42:H42)=3,MIN(F42:H42)&gt;=0),SUM(F42:H42),"未確認"))</f>
        <v/>
      </c>
      <c r="J42" s="7"/>
      <c r="K42" s="10" t="str">
        <f>IF(A42="","",IF(OR(B42="",C42="",D42="",E42=""),"要確認：照合項目不足",IF(COUNTIF(Standards[照合項目（自動）],L42)&gt;1,"要確認：同じ組合せ重複",IF(NOT(ISNUMBER(I42)),"要確認：時間不足・負数",IF(J42="","要確認：設定根拠未記入","確認済")))))</f>
        <v/>
      </c>
      <c r="L42" s="10" t="str">
        <f>IF(A42="","",A42&amp;"｜"&amp;B42&amp;"｜"&amp;C42&amp;"｜"&amp;D42&amp;"｜"&amp;E42)</f>
        <v/>
      </c>
    </row>
    <row r="43" spans="1:12" ht="24.95" customHeight="1" x14ac:dyDescent="0.2">
      <c r="A43" s="7"/>
      <c r="B43" s="7"/>
      <c r="C43" s="7"/>
      <c r="D43" s="7"/>
      <c r="E43" s="7"/>
      <c r="F43" s="16"/>
      <c r="G43" s="16"/>
      <c r="H43" s="16"/>
      <c r="I43" s="18" t="str">
        <f>IF(A43="","",IF(AND(COUNT(F43:H43)=3,MIN(F43:H43)&gt;=0),SUM(F43:H43),"未確認"))</f>
        <v/>
      </c>
      <c r="J43" s="7"/>
      <c r="K43" s="10" t="str">
        <f>IF(A43="","",IF(OR(B43="",C43="",D43="",E43=""),"要確認：照合項目不足",IF(COUNTIF(Standards[照合項目（自動）],L43)&gt;1,"要確認：同じ組合せ重複",IF(NOT(ISNUMBER(I43)),"要確認：時間不足・負数",IF(J43="","要確認：設定根拠未記入","確認済")))))</f>
        <v/>
      </c>
      <c r="L43" s="10" t="str">
        <f>IF(A43="","",A43&amp;"｜"&amp;B43&amp;"｜"&amp;C43&amp;"｜"&amp;D43&amp;"｜"&amp;E43)</f>
        <v/>
      </c>
    </row>
    <row r="44" spans="1:12" ht="24.95" customHeight="1" x14ac:dyDescent="0.2">
      <c r="A44" s="7"/>
      <c r="B44" s="7"/>
      <c r="C44" s="7"/>
      <c r="D44" s="7"/>
      <c r="E44" s="7"/>
      <c r="F44" s="16"/>
      <c r="G44" s="16"/>
      <c r="H44" s="16"/>
      <c r="I44" s="18" t="str">
        <f>IF(A44="","",IF(AND(COUNT(F44:H44)=3,MIN(F44:H44)&gt;=0),SUM(F44:H44),"未確認"))</f>
        <v/>
      </c>
      <c r="J44" s="7"/>
      <c r="K44" s="10" t="str">
        <f>IF(A44="","",IF(OR(B44="",C44="",D44="",E44=""),"要確認：照合項目不足",IF(COUNTIF(Standards[照合項目（自動）],L44)&gt;1,"要確認：同じ組合せ重複",IF(NOT(ISNUMBER(I44)),"要確認：時間不足・負数",IF(J44="","要確認：設定根拠未記入","確認済")))))</f>
        <v/>
      </c>
      <c r="L44" s="10" t="str">
        <f>IF(A44="","",A44&amp;"｜"&amp;B44&amp;"｜"&amp;C44&amp;"｜"&amp;D44&amp;"｜"&amp;E44)</f>
        <v/>
      </c>
    </row>
    <row r="45" spans="1:12" ht="24.95" customHeight="1" x14ac:dyDescent="0.2">
      <c r="A45" s="7"/>
      <c r="B45" s="7"/>
      <c r="C45" s="7"/>
      <c r="D45" s="7"/>
      <c r="E45" s="7"/>
      <c r="F45" s="16"/>
      <c r="G45" s="16"/>
      <c r="H45" s="16"/>
      <c r="I45" s="18" t="str">
        <f>IF(A45="","",IF(AND(COUNT(F45:H45)=3,MIN(F45:H45)&gt;=0),SUM(F45:H45),"未確認"))</f>
        <v/>
      </c>
      <c r="J45" s="7"/>
      <c r="K45" s="10" t="str">
        <f>IF(A45="","",IF(OR(B45="",C45="",D45="",E45=""),"要確認：照合項目不足",IF(COUNTIF(Standards[照合項目（自動）],L45)&gt;1,"要確認：同じ組合せ重複",IF(NOT(ISNUMBER(I45)),"要確認：時間不足・負数",IF(J45="","要確認：設定根拠未記入","確認済")))))</f>
        <v/>
      </c>
      <c r="L45" s="10" t="str">
        <f>IF(A45="","",A45&amp;"｜"&amp;B45&amp;"｜"&amp;C45&amp;"｜"&amp;D45&amp;"｜"&amp;E45)</f>
        <v/>
      </c>
    </row>
    <row r="46" spans="1:12" ht="24.95" customHeight="1" x14ac:dyDescent="0.2">
      <c r="A46" s="7"/>
      <c r="B46" s="7"/>
      <c r="C46" s="7"/>
      <c r="D46" s="7"/>
      <c r="E46" s="7"/>
      <c r="F46" s="16"/>
      <c r="G46" s="16"/>
      <c r="H46" s="16"/>
      <c r="I46" s="18" t="str">
        <f>IF(A46="","",IF(AND(COUNT(F46:H46)=3,MIN(F46:H46)&gt;=0),SUM(F46:H46),"未確認"))</f>
        <v/>
      </c>
      <c r="J46" s="7"/>
      <c r="K46" s="10" t="str">
        <f>IF(A46="","",IF(OR(B46="",C46="",D46="",E46=""),"要確認：照合項目不足",IF(COUNTIF(Standards[照合項目（自動）],L46)&gt;1,"要確認：同じ組合せ重複",IF(NOT(ISNUMBER(I46)),"要確認：時間不足・負数",IF(J46="","要確認：設定根拠未記入","確認済")))))</f>
        <v/>
      </c>
      <c r="L46" s="10" t="str">
        <f>IF(A46="","",A46&amp;"｜"&amp;B46&amp;"｜"&amp;C46&amp;"｜"&amp;D46&amp;"｜"&amp;E46)</f>
        <v/>
      </c>
    </row>
    <row r="47" spans="1:12" ht="24.95" customHeight="1" x14ac:dyDescent="0.2">
      <c r="A47" s="7"/>
      <c r="B47" s="7"/>
      <c r="C47" s="7"/>
      <c r="D47" s="7"/>
      <c r="E47" s="7"/>
      <c r="F47" s="16"/>
      <c r="G47" s="16"/>
      <c r="H47" s="16"/>
      <c r="I47" s="18" t="str">
        <f>IF(A47="","",IF(AND(COUNT(F47:H47)=3,MIN(F47:H47)&gt;=0),SUM(F47:H47),"未確認"))</f>
        <v/>
      </c>
      <c r="J47" s="7"/>
      <c r="K47" s="10" t="str">
        <f>IF(A47="","",IF(OR(B47="",C47="",D47="",E47=""),"要確認：照合項目不足",IF(COUNTIF(Standards[照合項目（自動）],L47)&gt;1,"要確認：同じ組合せ重複",IF(NOT(ISNUMBER(I47)),"要確認：時間不足・負数",IF(J47="","要確認：設定根拠未記入","確認済")))))</f>
        <v/>
      </c>
      <c r="L47" s="10" t="str">
        <f>IF(A47="","",A47&amp;"｜"&amp;B47&amp;"｜"&amp;C47&amp;"｜"&amp;D47&amp;"｜"&amp;E47)</f>
        <v/>
      </c>
    </row>
    <row r="48" spans="1:12" ht="24.95" customHeight="1" x14ac:dyDescent="0.2">
      <c r="A48" s="7"/>
      <c r="B48" s="7"/>
      <c r="C48" s="7"/>
      <c r="D48" s="7"/>
      <c r="E48" s="7"/>
      <c r="F48" s="16"/>
      <c r="G48" s="16"/>
      <c r="H48" s="16"/>
      <c r="I48" s="18" t="str">
        <f>IF(A48="","",IF(AND(COUNT(F48:H48)=3,MIN(F48:H48)&gt;=0),SUM(F48:H48),"未確認"))</f>
        <v/>
      </c>
      <c r="J48" s="7"/>
      <c r="K48" s="10" t="str">
        <f>IF(A48="","",IF(OR(B48="",C48="",D48="",E48=""),"要確認：照合項目不足",IF(COUNTIF(Standards[照合項目（自動）],L48)&gt;1,"要確認：同じ組合せ重複",IF(NOT(ISNUMBER(I48)),"要確認：時間不足・負数",IF(J48="","要確認：設定根拠未記入","確認済")))))</f>
        <v/>
      </c>
      <c r="L48" s="10" t="str">
        <f>IF(A48="","",A48&amp;"｜"&amp;B48&amp;"｜"&amp;C48&amp;"｜"&amp;D48&amp;"｜"&amp;E48)</f>
        <v/>
      </c>
    </row>
    <row r="49" spans="1:12" ht="24.95" customHeight="1" x14ac:dyDescent="0.2">
      <c r="A49" s="7"/>
      <c r="B49" s="7"/>
      <c r="C49" s="7"/>
      <c r="D49" s="7"/>
      <c r="E49" s="7"/>
      <c r="F49" s="16"/>
      <c r="G49" s="16"/>
      <c r="H49" s="16"/>
      <c r="I49" s="18" t="str">
        <f>IF(A49="","",IF(AND(COUNT(F49:H49)=3,MIN(F49:H49)&gt;=0),SUM(F49:H49),"未確認"))</f>
        <v/>
      </c>
      <c r="J49" s="7"/>
      <c r="K49" s="10" t="str">
        <f>IF(A49="","",IF(OR(B49="",C49="",D49="",E49=""),"要確認：照合項目不足",IF(COUNTIF(Standards[照合項目（自動）],L49)&gt;1,"要確認：同じ組合せ重複",IF(NOT(ISNUMBER(I49)),"要確認：時間不足・負数",IF(J49="","要確認：設定根拠未記入","確認済")))))</f>
        <v/>
      </c>
      <c r="L49" s="10" t="str">
        <f>IF(A49="","",A49&amp;"｜"&amp;B49&amp;"｜"&amp;C49&amp;"｜"&amp;D49&amp;"｜"&amp;E49)</f>
        <v/>
      </c>
    </row>
    <row r="50" spans="1:12" ht="24.95" customHeight="1" x14ac:dyDescent="0.2">
      <c r="A50" s="7"/>
      <c r="B50" s="7"/>
      <c r="C50" s="7"/>
      <c r="D50" s="7"/>
      <c r="E50" s="7"/>
      <c r="F50" s="16"/>
      <c r="G50" s="16"/>
      <c r="H50" s="16"/>
      <c r="I50" s="18" t="str">
        <f>IF(A50="","",IF(AND(COUNT(F50:H50)=3,MIN(F50:H50)&gt;=0),SUM(F50:H50),"未確認"))</f>
        <v/>
      </c>
      <c r="J50" s="7"/>
      <c r="K50" s="10" t="str">
        <f>IF(A50="","",IF(OR(B50="",C50="",D50="",E50=""),"要確認：照合項目不足",IF(COUNTIF(Standards[照合項目（自動）],L50)&gt;1,"要確認：同じ組合せ重複",IF(NOT(ISNUMBER(I50)),"要確認：時間不足・負数",IF(J50="","要確認：設定根拠未記入","確認済")))))</f>
        <v/>
      </c>
      <c r="L50" s="10" t="str">
        <f>IF(A50="","",A50&amp;"｜"&amp;B50&amp;"｜"&amp;C50&amp;"｜"&amp;D50&amp;"｜"&amp;E50)</f>
        <v/>
      </c>
    </row>
    <row r="51" spans="1:12" ht="24.95" customHeight="1" x14ac:dyDescent="0.2">
      <c r="A51" s="7"/>
      <c r="B51" s="7"/>
      <c r="C51" s="7"/>
      <c r="D51" s="7"/>
      <c r="E51" s="7"/>
      <c r="F51" s="16"/>
      <c r="G51" s="16"/>
      <c r="H51" s="16"/>
      <c r="I51" s="18" t="str">
        <f>IF(A51="","",IF(AND(COUNT(F51:H51)=3,MIN(F51:H51)&gt;=0),SUM(F51:H51),"未確認"))</f>
        <v/>
      </c>
      <c r="J51" s="7"/>
      <c r="K51" s="10" t="str">
        <f>IF(A51="","",IF(OR(B51="",C51="",D51="",E51=""),"要確認：照合項目不足",IF(COUNTIF(Standards[照合項目（自動）],L51)&gt;1,"要確認：同じ組合せ重複",IF(NOT(ISNUMBER(I51)),"要確認：時間不足・負数",IF(J51="","要確認：設定根拠未記入","確認済")))))</f>
        <v/>
      </c>
      <c r="L51" s="10" t="str">
        <f>IF(A51="","",A51&amp;"｜"&amp;B51&amp;"｜"&amp;C51&amp;"｜"&amp;D51&amp;"｜"&amp;E51)</f>
        <v/>
      </c>
    </row>
    <row r="52" spans="1:12" ht="24.95" customHeight="1" x14ac:dyDescent="0.2">
      <c r="A52" s="7"/>
      <c r="B52" s="7"/>
      <c r="C52" s="7"/>
      <c r="D52" s="7"/>
      <c r="E52" s="7"/>
      <c r="F52" s="16"/>
      <c r="G52" s="16"/>
      <c r="H52" s="16"/>
      <c r="I52" s="18" t="str">
        <f>IF(A52="","",IF(AND(COUNT(F52:H52)=3,MIN(F52:H52)&gt;=0),SUM(F52:H52),"未確認"))</f>
        <v/>
      </c>
      <c r="J52" s="7"/>
      <c r="K52" s="10" t="str">
        <f>IF(A52="","",IF(OR(B52="",C52="",D52="",E52=""),"要確認：照合項目不足",IF(COUNTIF(Standards[照合項目（自動）],L52)&gt;1,"要確認：同じ組合せ重複",IF(NOT(ISNUMBER(I52)),"要確認：時間不足・負数",IF(J52="","要確認：設定根拠未記入","確認済")))))</f>
        <v/>
      </c>
      <c r="L52" s="10" t="str">
        <f>IF(A52="","",A52&amp;"｜"&amp;B52&amp;"｜"&amp;C52&amp;"｜"&amp;D52&amp;"｜"&amp;E52)</f>
        <v/>
      </c>
    </row>
    <row r="53" spans="1:12" ht="24.95" customHeight="1" x14ac:dyDescent="0.2">
      <c r="A53" s="7"/>
      <c r="B53" s="7"/>
      <c r="C53" s="7"/>
      <c r="D53" s="7"/>
      <c r="E53" s="7"/>
      <c r="F53" s="16"/>
      <c r="G53" s="16"/>
      <c r="H53" s="16"/>
      <c r="I53" s="18" t="str">
        <f>IF(A53="","",IF(AND(COUNT(F53:H53)=3,MIN(F53:H53)&gt;=0),SUM(F53:H53),"未確認"))</f>
        <v/>
      </c>
      <c r="J53" s="7"/>
      <c r="K53" s="10" t="str">
        <f>IF(A53="","",IF(OR(B53="",C53="",D53="",E53=""),"要確認：照合項目不足",IF(COUNTIF(Standards[照合項目（自動）],L53)&gt;1,"要確認：同じ組合せ重複",IF(NOT(ISNUMBER(I53)),"要確認：時間不足・負数",IF(J53="","要確認：設定根拠未記入","確認済")))))</f>
        <v/>
      </c>
      <c r="L53" s="10" t="str">
        <f>IF(A53="","",A53&amp;"｜"&amp;B53&amp;"｜"&amp;C53&amp;"｜"&amp;D53&amp;"｜"&amp;E53)</f>
        <v/>
      </c>
    </row>
    <row r="54" spans="1:12" ht="24.95" customHeight="1" x14ac:dyDescent="0.2">
      <c r="A54" s="7"/>
      <c r="B54" s="7"/>
      <c r="C54" s="7"/>
      <c r="D54" s="7"/>
      <c r="E54" s="7"/>
      <c r="F54" s="16"/>
      <c r="G54" s="16"/>
      <c r="H54" s="16"/>
      <c r="I54" s="18" t="str">
        <f>IF(A54="","",IF(AND(COUNT(F54:H54)=3,MIN(F54:H54)&gt;=0),SUM(F54:H54),"未確認"))</f>
        <v/>
      </c>
      <c r="J54" s="7"/>
      <c r="K54" s="10" t="str">
        <f>IF(A54="","",IF(OR(B54="",C54="",D54="",E54=""),"要確認：照合項目不足",IF(COUNTIF(Standards[照合項目（自動）],L54)&gt;1,"要確認：同じ組合せ重複",IF(NOT(ISNUMBER(I54)),"要確認：時間不足・負数",IF(J54="","要確認：設定根拠未記入","確認済")))))</f>
        <v/>
      </c>
      <c r="L54" s="10" t="str">
        <f>IF(A54="","",A54&amp;"｜"&amp;B54&amp;"｜"&amp;C54&amp;"｜"&amp;D54&amp;"｜"&amp;E54)</f>
        <v/>
      </c>
    </row>
    <row r="55" spans="1:12" ht="24.95" customHeight="1" x14ac:dyDescent="0.2">
      <c r="A55" s="7"/>
      <c r="B55" s="7"/>
      <c r="C55" s="7"/>
      <c r="D55" s="7"/>
      <c r="E55" s="7"/>
      <c r="F55" s="16"/>
      <c r="G55" s="16"/>
      <c r="H55" s="16"/>
      <c r="I55" s="18" t="str">
        <f>IF(A55="","",IF(AND(COUNT(F55:H55)=3,MIN(F55:H55)&gt;=0),SUM(F55:H55),"未確認"))</f>
        <v/>
      </c>
      <c r="J55" s="7"/>
      <c r="K55" s="10" t="str">
        <f>IF(A55="","",IF(OR(B55="",C55="",D55="",E55=""),"要確認：照合項目不足",IF(COUNTIF(Standards[照合項目（自動）],L55)&gt;1,"要確認：同じ組合せ重複",IF(NOT(ISNUMBER(I55)),"要確認：時間不足・負数",IF(J55="","要確認：設定根拠未記入","確認済")))))</f>
        <v/>
      </c>
      <c r="L55" s="10" t="str">
        <f>IF(A55="","",A55&amp;"｜"&amp;B55&amp;"｜"&amp;C55&amp;"｜"&amp;D55&amp;"｜"&amp;E55)</f>
        <v/>
      </c>
    </row>
    <row r="56" spans="1:12" ht="24.95" customHeight="1" x14ac:dyDescent="0.2">
      <c r="A56" s="7"/>
      <c r="B56" s="7"/>
      <c r="C56" s="7"/>
      <c r="D56" s="7"/>
      <c r="E56" s="7"/>
      <c r="F56" s="16"/>
      <c r="G56" s="16"/>
      <c r="H56" s="16"/>
      <c r="I56" s="18" t="str">
        <f>IF(A56="","",IF(AND(COUNT(F56:H56)=3,MIN(F56:H56)&gt;=0),SUM(F56:H56),"未確認"))</f>
        <v/>
      </c>
      <c r="J56" s="7"/>
      <c r="K56" s="10" t="str">
        <f>IF(A56="","",IF(OR(B56="",C56="",D56="",E56=""),"要確認：照合項目不足",IF(COUNTIF(Standards[照合項目（自動）],L56)&gt;1,"要確認：同じ組合せ重複",IF(NOT(ISNUMBER(I56)),"要確認：時間不足・負数",IF(J56="","要確認：設定根拠未記入","確認済")))))</f>
        <v/>
      </c>
      <c r="L56" s="10" t="str">
        <f>IF(A56="","",A56&amp;"｜"&amp;B56&amp;"｜"&amp;C56&amp;"｜"&amp;D56&amp;"｜"&amp;E56)</f>
        <v/>
      </c>
    </row>
    <row r="57" spans="1:12" ht="24.95" customHeight="1" x14ac:dyDescent="0.2">
      <c r="A57" s="7"/>
      <c r="B57" s="7"/>
      <c r="C57" s="7"/>
      <c r="D57" s="7"/>
      <c r="E57" s="7"/>
      <c r="F57" s="16"/>
      <c r="G57" s="16"/>
      <c r="H57" s="16"/>
      <c r="I57" s="18" t="str">
        <f>IF(A57="","",IF(AND(COUNT(F57:H57)=3,MIN(F57:H57)&gt;=0),SUM(F57:H57),"未確認"))</f>
        <v/>
      </c>
      <c r="J57" s="7"/>
      <c r="K57" s="10" t="str">
        <f>IF(A57="","",IF(OR(B57="",C57="",D57="",E57=""),"要確認：照合項目不足",IF(COUNTIF(Standards[照合項目（自動）],L57)&gt;1,"要確認：同じ組合せ重複",IF(NOT(ISNUMBER(I57)),"要確認：時間不足・負数",IF(J57="","要確認：設定根拠未記入","確認済")))))</f>
        <v/>
      </c>
      <c r="L57" s="10" t="str">
        <f>IF(A57="","",A57&amp;"｜"&amp;B57&amp;"｜"&amp;C57&amp;"｜"&amp;D57&amp;"｜"&amp;E57)</f>
        <v/>
      </c>
    </row>
    <row r="58" spans="1:12" ht="24.95" customHeight="1" x14ac:dyDescent="0.2">
      <c r="A58" s="7"/>
      <c r="B58" s="7"/>
      <c r="C58" s="7"/>
      <c r="D58" s="7"/>
      <c r="E58" s="7"/>
      <c r="F58" s="16"/>
      <c r="G58" s="16"/>
      <c r="H58" s="16"/>
      <c r="I58" s="18" t="str">
        <f>IF(A58="","",IF(AND(COUNT(F58:H58)=3,MIN(F58:H58)&gt;=0),SUM(F58:H58),"未確認"))</f>
        <v/>
      </c>
      <c r="J58" s="7"/>
      <c r="K58" s="10" t="str">
        <f>IF(A58="","",IF(OR(B58="",C58="",D58="",E58=""),"要確認：照合項目不足",IF(COUNTIF(Standards[照合項目（自動）],L58)&gt;1,"要確認：同じ組合せ重複",IF(NOT(ISNUMBER(I58)),"要確認：時間不足・負数",IF(J58="","要確認：設定根拠未記入","確認済")))))</f>
        <v/>
      </c>
      <c r="L58" s="10" t="str">
        <f>IF(A58="","",A58&amp;"｜"&amp;B58&amp;"｜"&amp;C58&amp;"｜"&amp;D58&amp;"｜"&amp;E58)</f>
        <v/>
      </c>
    </row>
    <row r="59" spans="1:12" ht="24.95" customHeight="1" x14ac:dyDescent="0.2">
      <c r="A59" s="7"/>
      <c r="B59" s="7"/>
      <c r="C59" s="7"/>
      <c r="D59" s="7"/>
      <c r="E59" s="7"/>
      <c r="F59" s="16"/>
      <c r="G59" s="16"/>
      <c r="H59" s="16"/>
      <c r="I59" s="18" t="str">
        <f>IF(A59="","",IF(AND(COUNT(F59:H59)=3,MIN(F59:H59)&gt;=0),SUM(F59:H59),"未確認"))</f>
        <v/>
      </c>
      <c r="J59" s="7"/>
      <c r="K59" s="10" t="str">
        <f>IF(A59="","",IF(OR(B59="",C59="",D59="",E59=""),"要確認：照合項目不足",IF(COUNTIF(Standards[照合項目（自動）],L59)&gt;1,"要確認：同じ組合せ重複",IF(NOT(ISNUMBER(I59)),"要確認：時間不足・負数",IF(J59="","要確認：設定根拠未記入","確認済")))))</f>
        <v/>
      </c>
      <c r="L59" s="10" t="str">
        <f>IF(A59="","",A59&amp;"｜"&amp;B59&amp;"｜"&amp;C59&amp;"｜"&amp;D59&amp;"｜"&amp;E59)</f>
        <v/>
      </c>
    </row>
    <row r="60" spans="1:12" ht="24.95" customHeight="1" x14ac:dyDescent="0.2">
      <c r="A60" s="7"/>
      <c r="B60" s="7"/>
      <c r="C60" s="7"/>
      <c r="D60" s="7"/>
      <c r="E60" s="7"/>
      <c r="F60" s="16"/>
      <c r="G60" s="16"/>
      <c r="H60" s="16"/>
      <c r="I60" s="18" t="str">
        <f>IF(A60="","",IF(AND(COUNT(F60:H60)=3,MIN(F60:H60)&gt;=0),SUM(F60:H60),"未確認"))</f>
        <v/>
      </c>
      <c r="J60" s="7"/>
      <c r="K60" s="10" t="str">
        <f>IF(A60="","",IF(OR(B60="",C60="",D60="",E60=""),"要確認：照合項目不足",IF(COUNTIF(Standards[照合項目（自動）],L60)&gt;1,"要確認：同じ組合せ重複",IF(NOT(ISNUMBER(I60)),"要確認：時間不足・負数",IF(J60="","要確認：設定根拠未記入","確認済")))))</f>
        <v/>
      </c>
      <c r="L60" s="10" t="str">
        <f>IF(A60="","",A60&amp;"｜"&amp;B60&amp;"｜"&amp;C60&amp;"｜"&amp;D60&amp;"｜"&amp;E60)</f>
        <v/>
      </c>
    </row>
    <row r="61" spans="1:12" ht="24.95" customHeight="1" x14ac:dyDescent="0.2">
      <c r="A61" s="7"/>
      <c r="B61" s="7"/>
      <c r="C61" s="7"/>
      <c r="D61" s="7"/>
      <c r="E61" s="7"/>
      <c r="F61" s="16"/>
      <c r="G61" s="16"/>
      <c r="H61" s="16"/>
      <c r="I61" s="18" t="str">
        <f>IF(A61="","",IF(AND(COUNT(F61:H61)=3,MIN(F61:H61)&gt;=0),SUM(F61:H61),"未確認"))</f>
        <v/>
      </c>
      <c r="J61" s="7"/>
      <c r="K61" s="10" t="str">
        <f>IF(A61="","",IF(OR(B61="",C61="",D61="",E61=""),"要確認：照合項目不足",IF(COUNTIF(Standards[照合項目（自動）],L61)&gt;1,"要確認：同じ組合せ重複",IF(NOT(ISNUMBER(I61)),"要確認：時間不足・負数",IF(J61="","要確認：設定根拠未記入","確認済")))))</f>
        <v/>
      </c>
      <c r="L61" s="10" t="str">
        <f>IF(A61="","",A61&amp;"｜"&amp;B61&amp;"｜"&amp;C61&amp;"｜"&amp;D61&amp;"｜"&amp;E61)</f>
        <v/>
      </c>
    </row>
    <row r="62" spans="1:12" ht="24.95" customHeight="1" x14ac:dyDescent="0.2">
      <c r="A62" s="7"/>
      <c r="B62" s="7"/>
      <c r="C62" s="7"/>
      <c r="D62" s="7"/>
      <c r="E62" s="7"/>
      <c r="F62" s="16"/>
      <c r="G62" s="16"/>
      <c r="H62" s="16"/>
      <c r="I62" s="18" t="str">
        <f>IF(A62="","",IF(AND(COUNT(F62:H62)=3,MIN(F62:H62)&gt;=0),SUM(F62:H62),"未確認"))</f>
        <v/>
      </c>
      <c r="J62" s="7"/>
      <c r="K62" s="10" t="str">
        <f>IF(A62="","",IF(OR(B62="",C62="",D62="",E62=""),"要確認：照合項目不足",IF(COUNTIF(Standards[照合項目（自動）],L62)&gt;1,"要確認：同じ組合せ重複",IF(NOT(ISNUMBER(I62)),"要確認：時間不足・負数",IF(J62="","要確認：設定根拠未記入","確認済")))))</f>
        <v/>
      </c>
      <c r="L62" s="10" t="str">
        <f>IF(A62="","",A62&amp;"｜"&amp;B62&amp;"｜"&amp;C62&amp;"｜"&amp;D62&amp;"｜"&amp;E62)</f>
        <v/>
      </c>
    </row>
    <row r="63" spans="1:12" ht="24.95" customHeight="1" x14ac:dyDescent="0.2">
      <c r="A63" s="7"/>
      <c r="B63" s="7"/>
      <c r="C63" s="7"/>
      <c r="D63" s="7"/>
      <c r="E63" s="7"/>
      <c r="F63" s="16"/>
      <c r="G63" s="16"/>
      <c r="H63" s="16"/>
      <c r="I63" s="18" t="str">
        <f>IF(A63="","",IF(AND(COUNT(F63:H63)=3,MIN(F63:H63)&gt;=0),SUM(F63:H63),"未確認"))</f>
        <v/>
      </c>
      <c r="J63" s="7"/>
      <c r="K63" s="10" t="str">
        <f>IF(A63="","",IF(OR(B63="",C63="",D63="",E63=""),"要確認：照合項目不足",IF(COUNTIF(Standards[照合項目（自動）],L63)&gt;1,"要確認：同じ組合せ重複",IF(NOT(ISNUMBER(I63)),"要確認：時間不足・負数",IF(J63="","要確認：設定根拠未記入","確認済")))))</f>
        <v/>
      </c>
      <c r="L63" s="10" t="str">
        <f>IF(A63="","",A63&amp;"｜"&amp;B63&amp;"｜"&amp;C63&amp;"｜"&amp;D63&amp;"｜"&amp;E63)</f>
        <v/>
      </c>
    </row>
    <row r="64" spans="1:12" ht="24.95" customHeight="1" x14ac:dyDescent="0.2">
      <c r="A64" s="7"/>
      <c r="B64" s="7"/>
      <c r="C64" s="7"/>
      <c r="D64" s="7"/>
      <c r="E64" s="7"/>
      <c r="F64" s="16"/>
      <c r="G64" s="16"/>
      <c r="H64" s="16"/>
      <c r="I64" s="18" t="str">
        <f>IF(A64="","",IF(AND(COUNT(F64:H64)=3,MIN(F64:H64)&gt;=0),SUM(F64:H64),"未確認"))</f>
        <v/>
      </c>
      <c r="J64" s="7"/>
      <c r="K64" s="10" t="str">
        <f>IF(A64="","",IF(OR(B64="",C64="",D64="",E64=""),"要確認：照合項目不足",IF(COUNTIF(Standards[照合項目（自動）],L64)&gt;1,"要確認：同じ組合せ重複",IF(NOT(ISNUMBER(I64)),"要確認：時間不足・負数",IF(J64="","要確認：設定根拠未記入","確認済")))))</f>
        <v/>
      </c>
      <c r="L64" s="10" t="str">
        <f>IF(A64="","",A64&amp;"｜"&amp;B64&amp;"｜"&amp;C64&amp;"｜"&amp;D64&amp;"｜"&amp;E64)</f>
        <v/>
      </c>
    </row>
    <row r="65" spans="1:12" ht="24.95" customHeight="1" x14ac:dyDescent="0.2">
      <c r="A65" s="7"/>
      <c r="B65" s="7"/>
      <c r="C65" s="7"/>
      <c r="D65" s="7"/>
      <c r="E65" s="7"/>
      <c r="F65" s="16"/>
      <c r="G65" s="16"/>
      <c r="H65" s="16"/>
      <c r="I65" s="18" t="str">
        <f>IF(A65="","",IF(AND(COUNT(F65:H65)=3,MIN(F65:H65)&gt;=0),SUM(F65:H65),"未確認"))</f>
        <v/>
      </c>
      <c r="J65" s="7"/>
      <c r="K65" s="10" t="str">
        <f>IF(A65="","",IF(OR(B65="",C65="",D65="",E65=""),"要確認：照合項目不足",IF(COUNTIF(Standards[照合項目（自動）],L65)&gt;1,"要確認：同じ組合せ重複",IF(NOT(ISNUMBER(I65)),"要確認：時間不足・負数",IF(J65="","要確認：設定根拠未記入","確認済")))))</f>
        <v/>
      </c>
      <c r="L65" s="10" t="str">
        <f>IF(A65="","",A65&amp;"｜"&amp;B65&amp;"｜"&amp;C65&amp;"｜"&amp;D65&amp;"｜"&amp;E65)</f>
        <v/>
      </c>
    </row>
    <row r="66" spans="1:12" ht="24.95" customHeight="1" x14ac:dyDescent="0.2">
      <c r="A66" s="7"/>
      <c r="B66" s="7"/>
      <c r="C66" s="7"/>
      <c r="D66" s="7"/>
      <c r="E66" s="7"/>
      <c r="F66" s="16"/>
      <c r="G66" s="16"/>
      <c r="H66" s="16"/>
      <c r="I66" s="18" t="str">
        <f>IF(A66="","",IF(AND(COUNT(F66:H66)=3,MIN(F66:H66)&gt;=0),SUM(F66:H66),"未確認"))</f>
        <v/>
      </c>
      <c r="J66" s="7"/>
      <c r="K66" s="10" t="str">
        <f>IF(A66="","",IF(OR(B66="",C66="",D66="",E66=""),"要確認：照合項目不足",IF(COUNTIF(Standards[照合項目（自動）],L66)&gt;1,"要確認：同じ組合せ重複",IF(NOT(ISNUMBER(I66)),"要確認：時間不足・負数",IF(J66="","要確認：設定根拠未記入","確認済")))))</f>
        <v/>
      </c>
      <c r="L66" s="10" t="str">
        <f>IF(A66="","",A66&amp;"｜"&amp;B66&amp;"｜"&amp;C66&amp;"｜"&amp;D66&amp;"｜"&amp;E66)</f>
        <v/>
      </c>
    </row>
    <row r="67" spans="1:12" ht="24.95" customHeight="1" x14ac:dyDescent="0.2">
      <c r="A67" s="7"/>
      <c r="B67" s="7"/>
      <c r="C67" s="7"/>
      <c r="D67" s="7"/>
      <c r="E67" s="7"/>
      <c r="F67" s="16"/>
      <c r="G67" s="16"/>
      <c r="H67" s="16"/>
      <c r="I67" s="18" t="str">
        <f>IF(A67="","",IF(AND(COUNT(F67:H67)=3,MIN(F67:H67)&gt;=0),SUM(F67:H67),"未確認"))</f>
        <v/>
      </c>
      <c r="J67" s="7"/>
      <c r="K67" s="10" t="str">
        <f>IF(A67="","",IF(OR(B67="",C67="",D67="",E67=""),"要確認：照合項目不足",IF(COUNTIF(Standards[照合項目（自動）],L67)&gt;1,"要確認：同じ組合せ重複",IF(NOT(ISNUMBER(I67)),"要確認：時間不足・負数",IF(J67="","要確認：設定根拠未記入","確認済")))))</f>
        <v/>
      </c>
      <c r="L67" s="10" t="str">
        <f>IF(A67="","",A67&amp;"｜"&amp;B67&amp;"｜"&amp;C67&amp;"｜"&amp;D67&amp;"｜"&amp;E67)</f>
        <v/>
      </c>
    </row>
    <row r="68" spans="1:12" ht="24.95" customHeight="1" x14ac:dyDescent="0.2">
      <c r="A68" s="7"/>
      <c r="B68" s="7"/>
      <c r="C68" s="7"/>
      <c r="D68" s="7"/>
      <c r="E68" s="7"/>
      <c r="F68" s="16"/>
      <c r="G68" s="16"/>
      <c r="H68" s="16"/>
      <c r="I68" s="18" t="str">
        <f>IF(A68="","",IF(AND(COUNT(F68:H68)=3,MIN(F68:H68)&gt;=0),SUM(F68:H68),"未確認"))</f>
        <v/>
      </c>
      <c r="J68" s="7"/>
      <c r="K68" s="10" t="str">
        <f>IF(A68="","",IF(OR(B68="",C68="",D68="",E68=""),"要確認：照合項目不足",IF(COUNTIF(Standards[照合項目（自動）],L68)&gt;1,"要確認：同じ組合せ重複",IF(NOT(ISNUMBER(I68)),"要確認：時間不足・負数",IF(J68="","要確認：設定根拠未記入","確認済")))))</f>
        <v/>
      </c>
      <c r="L68" s="10" t="str">
        <f>IF(A68="","",A68&amp;"｜"&amp;B68&amp;"｜"&amp;C68&amp;"｜"&amp;D68&amp;"｜"&amp;E68)</f>
        <v/>
      </c>
    </row>
    <row r="69" spans="1:12" ht="24.95" customHeight="1" x14ac:dyDescent="0.2">
      <c r="A69" s="7"/>
      <c r="B69" s="7"/>
      <c r="C69" s="7"/>
      <c r="D69" s="7"/>
      <c r="E69" s="7"/>
      <c r="F69" s="16"/>
      <c r="G69" s="16"/>
      <c r="H69" s="16"/>
      <c r="I69" s="18" t="str">
        <f>IF(A69="","",IF(AND(COUNT(F69:H69)=3,MIN(F69:H69)&gt;=0),SUM(F69:H69),"未確認"))</f>
        <v/>
      </c>
      <c r="J69" s="7"/>
      <c r="K69" s="10" t="str">
        <f>IF(A69="","",IF(OR(B69="",C69="",D69="",E69=""),"要確認：照合項目不足",IF(COUNTIF(Standards[照合項目（自動）],L69)&gt;1,"要確認：同じ組合せ重複",IF(NOT(ISNUMBER(I69)),"要確認：時間不足・負数",IF(J69="","要確認：設定根拠未記入","確認済")))))</f>
        <v/>
      </c>
      <c r="L69" s="10" t="str">
        <f>IF(A69="","",A69&amp;"｜"&amp;B69&amp;"｜"&amp;C69&amp;"｜"&amp;D69&amp;"｜"&amp;E69)</f>
        <v/>
      </c>
    </row>
    <row r="70" spans="1:12" ht="24.95" customHeight="1" x14ac:dyDescent="0.2">
      <c r="A70" s="7"/>
      <c r="B70" s="7"/>
      <c r="C70" s="7"/>
      <c r="D70" s="7"/>
      <c r="E70" s="7"/>
      <c r="F70" s="16"/>
      <c r="G70" s="16"/>
      <c r="H70" s="16"/>
      <c r="I70" s="18" t="str">
        <f>IF(A70="","",IF(AND(COUNT(F70:H70)=3,MIN(F70:H70)&gt;=0),SUM(F70:H70),"未確認"))</f>
        <v/>
      </c>
      <c r="J70" s="7"/>
      <c r="K70" s="10" t="str">
        <f>IF(A70="","",IF(OR(B70="",C70="",D70="",E70=""),"要確認：照合項目不足",IF(COUNTIF(Standards[照合項目（自動）],L70)&gt;1,"要確認：同じ組合せ重複",IF(NOT(ISNUMBER(I70)),"要確認：時間不足・負数",IF(J70="","要確認：設定根拠未記入","確認済")))))</f>
        <v/>
      </c>
      <c r="L70" s="10" t="str">
        <f>IF(A70="","",A70&amp;"｜"&amp;B70&amp;"｜"&amp;C70&amp;"｜"&amp;D70&amp;"｜"&amp;E70)</f>
        <v/>
      </c>
    </row>
    <row r="71" spans="1:12" ht="24.95" customHeight="1" x14ac:dyDescent="0.2">
      <c r="A71" s="7"/>
      <c r="B71" s="7"/>
      <c r="C71" s="7"/>
      <c r="D71" s="7"/>
      <c r="E71" s="7"/>
      <c r="F71" s="16"/>
      <c r="G71" s="16"/>
      <c r="H71" s="16"/>
      <c r="I71" s="18" t="str">
        <f>IF(A71="","",IF(AND(COUNT(F71:H71)=3,MIN(F71:H71)&gt;=0),SUM(F71:H71),"未確認"))</f>
        <v/>
      </c>
      <c r="J71" s="7"/>
      <c r="K71" s="10" t="str">
        <f>IF(A71="","",IF(OR(B71="",C71="",D71="",E71=""),"要確認：照合項目不足",IF(COUNTIF(Standards[照合項目（自動）],L71)&gt;1,"要確認：同じ組合せ重複",IF(NOT(ISNUMBER(I71)),"要確認：時間不足・負数",IF(J71="","要確認：設定根拠未記入","確認済")))))</f>
        <v/>
      </c>
      <c r="L71" s="10" t="str">
        <f>IF(A71="","",A71&amp;"｜"&amp;B71&amp;"｜"&amp;C71&amp;"｜"&amp;D71&amp;"｜"&amp;E71)</f>
        <v/>
      </c>
    </row>
    <row r="72" spans="1:12" ht="24.95" customHeight="1" x14ac:dyDescent="0.2">
      <c r="A72" s="7"/>
      <c r="B72" s="7"/>
      <c r="C72" s="7"/>
      <c r="D72" s="7"/>
      <c r="E72" s="7"/>
      <c r="F72" s="16"/>
      <c r="G72" s="16"/>
      <c r="H72" s="16"/>
      <c r="I72" s="18" t="str">
        <f>IF(A72="","",IF(AND(COUNT(F72:H72)=3,MIN(F72:H72)&gt;=0),SUM(F72:H72),"未確認"))</f>
        <v/>
      </c>
      <c r="J72" s="7"/>
      <c r="K72" s="10" t="str">
        <f>IF(A72="","",IF(OR(B72="",C72="",D72="",E72=""),"要確認：照合項目不足",IF(COUNTIF(Standards[照合項目（自動）],L72)&gt;1,"要確認：同じ組合せ重複",IF(NOT(ISNUMBER(I72)),"要確認：時間不足・負数",IF(J72="","要確認：設定根拠未記入","確認済")))))</f>
        <v/>
      </c>
      <c r="L72" s="10" t="str">
        <f>IF(A72="","",A72&amp;"｜"&amp;B72&amp;"｜"&amp;C72&amp;"｜"&amp;D72&amp;"｜"&amp;E72)</f>
        <v/>
      </c>
    </row>
    <row r="73" spans="1:12" ht="24.95" customHeight="1" x14ac:dyDescent="0.2">
      <c r="A73" s="7"/>
      <c r="B73" s="7"/>
      <c r="C73" s="7"/>
      <c r="D73" s="7"/>
      <c r="E73" s="7"/>
      <c r="F73" s="16"/>
      <c r="G73" s="16"/>
      <c r="H73" s="16"/>
      <c r="I73" s="18" t="str">
        <f>IF(A73="","",IF(AND(COUNT(F73:H73)=3,MIN(F73:H73)&gt;=0),SUM(F73:H73),"未確認"))</f>
        <v/>
      </c>
      <c r="J73" s="7"/>
      <c r="K73" s="10" t="str">
        <f>IF(A73="","",IF(OR(B73="",C73="",D73="",E73=""),"要確認：照合項目不足",IF(COUNTIF(Standards[照合項目（自動）],L73)&gt;1,"要確認：同じ組合せ重複",IF(NOT(ISNUMBER(I73)),"要確認：時間不足・負数",IF(J73="","要確認：設定根拠未記入","確認済")))))</f>
        <v/>
      </c>
      <c r="L73" s="10" t="str">
        <f>IF(A73="","",A73&amp;"｜"&amp;B73&amp;"｜"&amp;C73&amp;"｜"&amp;D73&amp;"｜"&amp;E73)</f>
        <v/>
      </c>
    </row>
    <row r="74" spans="1:12" ht="24.95" customHeight="1" x14ac:dyDescent="0.2">
      <c r="A74" s="7"/>
      <c r="B74" s="7"/>
      <c r="C74" s="7"/>
      <c r="D74" s="7"/>
      <c r="E74" s="7"/>
      <c r="F74" s="16"/>
      <c r="G74" s="16"/>
      <c r="H74" s="16"/>
      <c r="I74" s="18" t="str">
        <f>IF(A74="","",IF(AND(COUNT(F74:H74)=3,MIN(F74:H74)&gt;=0),SUM(F74:H74),"未確認"))</f>
        <v/>
      </c>
      <c r="J74" s="7"/>
      <c r="K74" s="10" t="str">
        <f>IF(A74="","",IF(OR(B74="",C74="",D74="",E74=""),"要確認：照合項目不足",IF(COUNTIF(Standards[照合項目（自動）],L74)&gt;1,"要確認：同じ組合せ重複",IF(NOT(ISNUMBER(I74)),"要確認：時間不足・負数",IF(J74="","要確認：設定根拠未記入","確認済")))))</f>
        <v/>
      </c>
      <c r="L74" s="10" t="str">
        <f>IF(A74="","",A74&amp;"｜"&amp;B74&amp;"｜"&amp;C74&amp;"｜"&amp;D74&amp;"｜"&amp;E74)</f>
        <v/>
      </c>
    </row>
    <row r="75" spans="1:12" ht="24.95" customHeight="1" x14ac:dyDescent="0.2">
      <c r="A75" s="7"/>
      <c r="B75" s="7"/>
      <c r="C75" s="7"/>
      <c r="D75" s="7"/>
      <c r="E75" s="7"/>
      <c r="F75" s="16"/>
      <c r="G75" s="16"/>
      <c r="H75" s="16"/>
      <c r="I75" s="18" t="str">
        <f>IF(A75="","",IF(AND(COUNT(F75:H75)=3,MIN(F75:H75)&gt;=0),SUM(F75:H75),"未確認"))</f>
        <v/>
      </c>
      <c r="J75" s="7"/>
      <c r="K75" s="10" t="str">
        <f>IF(A75="","",IF(OR(B75="",C75="",D75="",E75=""),"要確認：照合項目不足",IF(COUNTIF(Standards[照合項目（自動）],L75)&gt;1,"要確認：同じ組合せ重複",IF(NOT(ISNUMBER(I75)),"要確認：時間不足・負数",IF(J75="","要確認：設定根拠未記入","確認済")))))</f>
        <v/>
      </c>
      <c r="L75" s="10" t="str">
        <f>IF(A75="","",A75&amp;"｜"&amp;B75&amp;"｜"&amp;C75&amp;"｜"&amp;D75&amp;"｜"&amp;E75)</f>
        <v/>
      </c>
    </row>
    <row r="76" spans="1:12" ht="24.95" customHeight="1" x14ac:dyDescent="0.2">
      <c r="A76" s="7"/>
      <c r="B76" s="7"/>
      <c r="C76" s="7"/>
      <c r="D76" s="7"/>
      <c r="E76" s="7"/>
      <c r="F76" s="16"/>
      <c r="G76" s="16"/>
      <c r="H76" s="16"/>
      <c r="I76" s="18" t="str">
        <f>IF(A76="","",IF(AND(COUNT(F76:H76)=3,MIN(F76:H76)&gt;=0),SUM(F76:H76),"未確認"))</f>
        <v/>
      </c>
      <c r="J76" s="7"/>
      <c r="K76" s="10" t="str">
        <f>IF(A76="","",IF(OR(B76="",C76="",D76="",E76=""),"要確認：照合項目不足",IF(COUNTIF(Standards[照合項目（自動）],L76)&gt;1,"要確認：同じ組合せ重複",IF(NOT(ISNUMBER(I76)),"要確認：時間不足・負数",IF(J76="","要確認：設定根拠未記入","確認済")))))</f>
        <v/>
      </c>
      <c r="L76" s="10" t="str">
        <f>IF(A76="","",A76&amp;"｜"&amp;B76&amp;"｜"&amp;C76&amp;"｜"&amp;D76&amp;"｜"&amp;E76)</f>
        <v/>
      </c>
    </row>
    <row r="77" spans="1:12" ht="24.95" customHeight="1" x14ac:dyDescent="0.2">
      <c r="A77" s="7"/>
      <c r="B77" s="7"/>
      <c r="C77" s="7"/>
      <c r="D77" s="7"/>
      <c r="E77" s="7"/>
      <c r="F77" s="16"/>
      <c r="G77" s="16"/>
      <c r="H77" s="16"/>
      <c r="I77" s="18" t="str">
        <f>IF(A77="","",IF(AND(COUNT(F77:H77)=3,MIN(F77:H77)&gt;=0),SUM(F77:H77),"未確認"))</f>
        <v/>
      </c>
      <c r="J77" s="7"/>
      <c r="K77" s="10" t="str">
        <f>IF(A77="","",IF(OR(B77="",C77="",D77="",E77=""),"要確認：照合項目不足",IF(COUNTIF(Standards[照合項目（自動）],L77)&gt;1,"要確認：同じ組合せ重複",IF(NOT(ISNUMBER(I77)),"要確認：時間不足・負数",IF(J77="","要確認：設定根拠未記入","確認済")))))</f>
        <v/>
      </c>
      <c r="L77" s="10" t="str">
        <f>IF(A77="","",A77&amp;"｜"&amp;B77&amp;"｜"&amp;C77&amp;"｜"&amp;D77&amp;"｜"&amp;E77)</f>
        <v/>
      </c>
    </row>
    <row r="78" spans="1:12" ht="24.95" customHeight="1" x14ac:dyDescent="0.2">
      <c r="A78" s="7"/>
      <c r="B78" s="7"/>
      <c r="C78" s="7"/>
      <c r="D78" s="7"/>
      <c r="E78" s="7"/>
      <c r="F78" s="16"/>
      <c r="G78" s="16"/>
      <c r="H78" s="16"/>
      <c r="I78" s="18" t="str">
        <f>IF(A78="","",IF(AND(COUNT(F78:H78)=3,MIN(F78:H78)&gt;=0),SUM(F78:H78),"未確認"))</f>
        <v/>
      </c>
      <c r="J78" s="7"/>
      <c r="K78" s="10" t="str">
        <f>IF(A78="","",IF(OR(B78="",C78="",D78="",E78=""),"要確認：照合項目不足",IF(COUNTIF(Standards[照合項目（自動）],L78)&gt;1,"要確認：同じ組合せ重複",IF(NOT(ISNUMBER(I78)),"要確認：時間不足・負数",IF(J78="","要確認：設定根拠未記入","確認済")))))</f>
        <v/>
      </c>
      <c r="L78" s="10" t="str">
        <f>IF(A78="","",A78&amp;"｜"&amp;B78&amp;"｜"&amp;C78&amp;"｜"&amp;D78&amp;"｜"&amp;E78)</f>
        <v/>
      </c>
    </row>
    <row r="79" spans="1:12" ht="24.95" customHeight="1" x14ac:dyDescent="0.2">
      <c r="A79" s="7"/>
      <c r="B79" s="7"/>
      <c r="C79" s="7"/>
      <c r="D79" s="7"/>
      <c r="E79" s="7"/>
      <c r="F79" s="16"/>
      <c r="G79" s="16"/>
      <c r="H79" s="16"/>
      <c r="I79" s="18" t="str">
        <f>IF(A79="","",IF(AND(COUNT(F79:H79)=3,MIN(F79:H79)&gt;=0),SUM(F79:H79),"未確認"))</f>
        <v/>
      </c>
      <c r="J79" s="7"/>
      <c r="K79" s="10" t="str">
        <f>IF(A79="","",IF(OR(B79="",C79="",D79="",E79=""),"要確認：照合項目不足",IF(COUNTIF(Standards[照合項目（自動）],L79)&gt;1,"要確認：同じ組合せ重複",IF(NOT(ISNUMBER(I79)),"要確認：時間不足・負数",IF(J79="","要確認：設定根拠未記入","確認済")))))</f>
        <v/>
      </c>
      <c r="L79" s="10" t="str">
        <f>IF(A79="","",A79&amp;"｜"&amp;B79&amp;"｜"&amp;C79&amp;"｜"&amp;D79&amp;"｜"&amp;E79)</f>
        <v/>
      </c>
    </row>
    <row r="80" spans="1:12" ht="24.95" customHeight="1" x14ac:dyDescent="0.2">
      <c r="A80" s="7"/>
      <c r="B80" s="7"/>
      <c r="C80" s="7"/>
      <c r="D80" s="7"/>
      <c r="E80" s="7"/>
      <c r="F80" s="16"/>
      <c r="G80" s="16"/>
      <c r="H80" s="16"/>
      <c r="I80" s="18" t="str">
        <f>IF(A80="","",IF(AND(COUNT(F80:H80)=3,MIN(F80:H80)&gt;=0),SUM(F80:H80),"未確認"))</f>
        <v/>
      </c>
      <c r="J80" s="7"/>
      <c r="K80" s="10" t="str">
        <f>IF(A80="","",IF(OR(B80="",C80="",D80="",E80=""),"要確認：照合項目不足",IF(COUNTIF(Standards[照合項目（自動）],L80)&gt;1,"要確認：同じ組合せ重複",IF(NOT(ISNUMBER(I80)),"要確認：時間不足・負数",IF(J80="","要確認：設定根拠未記入","確認済")))))</f>
        <v/>
      </c>
      <c r="L80" s="10" t="str">
        <f>IF(A80="","",A80&amp;"｜"&amp;B80&amp;"｜"&amp;C80&amp;"｜"&amp;D80&amp;"｜"&amp;E80)</f>
        <v/>
      </c>
    </row>
    <row r="81" spans="1:12" ht="24.95" customHeight="1" x14ac:dyDescent="0.2">
      <c r="A81" s="7"/>
      <c r="B81" s="7"/>
      <c r="C81" s="7"/>
      <c r="D81" s="7"/>
      <c r="E81" s="7"/>
      <c r="F81" s="16"/>
      <c r="G81" s="16"/>
      <c r="H81" s="16"/>
      <c r="I81" s="18" t="str">
        <f>IF(A81="","",IF(AND(COUNT(F81:H81)=3,MIN(F81:H81)&gt;=0),SUM(F81:H81),"未確認"))</f>
        <v/>
      </c>
      <c r="J81" s="7"/>
      <c r="K81" s="10" t="str">
        <f>IF(A81="","",IF(OR(B81="",C81="",D81="",E81=""),"要確認：照合項目不足",IF(COUNTIF(Standards[照合項目（自動）],L81)&gt;1,"要確認：同じ組合せ重複",IF(NOT(ISNUMBER(I81)),"要確認：時間不足・負数",IF(J81="","要確認：設定根拠未記入","確認済")))))</f>
        <v/>
      </c>
      <c r="L81" s="10" t="str">
        <f>IF(A81="","",A81&amp;"｜"&amp;B81&amp;"｜"&amp;C81&amp;"｜"&amp;D81&amp;"｜"&amp;E81)</f>
        <v/>
      </c>
    </row>
    <row r="82" spans="1:12" ht="24.95" customHeight="1" x14ac:dyDescent="0.2">
      <c r="A82" s="7"/>
      <c r="B82" s="7"/>
      <c r="C82" s="7"/>
      <c r="D82" s="7"/>
      <c r="E82" s="7"/>
      <c r="F82" s="16"/>
      <c r="G82" s="16"/>
      <c r="H82" s="16"/>
      <c r="I82" s="18" t="str">
        <f>IF(A82="","",IF(AND(COUNT(F82:H82)=3,MIN(F82:H82)&gt;=0),SUM(F82:H82),"未確認"))</f>
        <v/>
      </c>
      <c r="J82" s="7"/>
      <c r="K82" s="10" t="str">
        <f>IF(A82="","",IF(OR(B82="",C82="",D82="",E82=""),"要確認：照合項目不足",IF(COUNTIF(Standards[照合項目（自動）],L82)&gt;1,"要確認：同じ組合せ重複",IF(NOT(ISNUMBER(I82)),"要確認：時間不足・負数",IF(J82="","要確認：設定根拠未記入","確認済")))))</f>
        <v/>
      </c>
      <c r="L82" s="10" t="str">
        <f>IF(A82="","",A82&amp;"｜"&amp;B82&amp;"｜"&amp;C82&amp;"｜"&amp;D82&amp;"｜"&amp;E82)</f>
        <v/>
      </c>
    </row>
    <row r="83" spans="1:12" ht="24.95" customHeight="1" x14ac:dyDescent="0.2">
      <c r="A83" s="7"/>
      <c r="B83" s="7"/>
      <c r="C83" s="7"/>
      <c r="D83" s="7"/>
      <c r="E83" s="7"/>
      <c r="F83" s="16"/>
      <c r="G83" s="16"/>
      <c r="H83" s="16"/>
      <c r="I83" s="18" t="str">
        <f>IF(A83="","",IF(AND(COUNT(F83:H83)=3,MIN(F83:H83)&gt;=0),SUM(F83:H83),"未確認"))</f>
        <v/>
      </c>
      <c r="J83" s="7"/>
      <c r="K83" s="10" t="str">
        <f>IF(A83="","",IF(OR(B83="",C83="",D83="",E83=""),"要確認：照合項目不足",IF(COUNTIF(Standards[照合項目（自動）],L83)&gt;1,"要確認：同じ組合せ重複",IF(NOT(ISNUMBER(I83)),"要確認：時間不足・負数",IF(J83="","要確認：設定根拠未記入","確認済")))))</f>
        <v/>
      </c>
      <c r="L83" s="10" t="str">
        <f>IF(A83="","",A83&amp;"｜"&amp;B83&amp;"｜"&amp;C83&amp;"｜"&amp;D83&amp;"｜"&amp;E83)</f>
        <v/>
      </c>
    </row>
    <row r="84" spans="1:12" ht="24.95" customHeight="1" x14ac:dyDescent="0.2">
      <c r="A84" s="7"/>
      <c r="B84" s="7"/>
      <c r="C84" s="7"/>
      <c r="D84" s="7"/>
      <c r="E84" s="7"/>
      <c r="F84" s="16"/>
      <c r="G84" s="16"/>
      <c r="H84" s="16"/>
      <c r="I84" s="18" t="str">
        <f>IF(A84="","",IF(AND(COUNT(F84:H84)=3,MIN(F84:H84)&gt;=0),SUM(F84:H84),"未確認"))</f>
        <v/>
      </c>
      <c r="J84" s="7"/>
      <c r="K84" s="10" t="str">
        <f>IF(A84="","",IF(OR(B84="",C84="",D84="",E84=""),"要確認：照合項目不足",IF(COUNTIF(Standards[照合項目（自動）],L84)&gt;1,"要確認：同じ組合せ重複",IF(NOT(ISNUMBER(I84)),"要確認：時間不足・負数",IF(J84="","要確認：設定根拠未記入","確認済")))))</f>
        <v/>
      </c>
      <c r="L84" s="10" t="str">
        <f>IF(A84="","",A84&amp;"｜"&amp;B84&amp;"｜"&amp;C84&amp;"｜"&amp;D84&amp;"｜"&amp;E84)</f>
        <v/>
      </c>
    </row>
    <row r="85" spans="1:12" ht="24.95" customHeight="1" x14ac:dyDescent="0.2">
      <c r="A85" s="7"/>
      <c r="B85" s="7"/>
      <c r="C85" s="7"/>
      <c r="D85" s="7"/>
      <c r="E85" s="7"/>
      <c r="F85" s="16"/>
      <c r="G85" s="16"/>
      <c r="H85" s="16"/>
      <c r="I85" s="18" t="str">
        <f>IF(A85="","",IF(AND(COUNT(F85:H85)=3,MIN(F85:H85)&gt;=0),SUM(F85:H85),"未確認"))</f>
        <v/>
      </c>
      <c r="J85" s="7"/>
      <c r="K85" s="10" t="str">
        <f>IF(A85="","",IF(OR(B85="",C85="",D85="",E85=""),"要確認：照合項目不足",IF(COUNTIF(Standards[照合項目（自動）],L85)&gt;1,"要確認：同じ組合せ重複",IF(NOT(ISNUMBER(I85)),"要確認：時間不足・負数",IF(J85="","要確認：設定根拠未記入","確認済")))))</f>
        <v/>
      </c>
      <c r="L85" s="10" t="str">
        <f>IF(A85="","",A85&amp;"｜"&amp;B85&amp;"｜"&amp;C85&amp;"｜"&amp;D85&amp;"｜"&amp;E85)</f>
        <v/>
      </c>
    </row>
    <row r="86" spans="1:12" ht="24.95" customHeight="1" x14ac:dyDescent="0.2">
      <c r="A86" s="7"/>
      <c r="B86" s="7"/>
      <c r="C86" s="7"/>
      <c r="D86" s="7"/>
      <c r="E86" s="7"/>
      <c r="F86" s="16"/>
      <c r="G86" s="16"/>
      <c r="H86" s="16"/>
      <c r="I86" s="18" t="str">
        <f>IF(A86="","",IF(AND(COUNT(F86:H86)=3,MIN(F86:H86)&gt;=0),SUM(F86:H86),"未確認"))</f>
        <v/>
      </c>
      <c r="J86" s="7"/>
      <c r="K86" s="10" t="str">
        <f>IF(A86="","",IF(OR(B86="",C86="",D86="",E86=""),"要確認：照合項目不足",IF(COUNTIF(Standards[照合項目（自動）],L86)&gt;1,"要確認：同じ組合せ重複",IF(NOT(ISNUMBER(I86)),"要確認：時間不足・負数",IF(J86="","要確認：設定根拠未記入","確認済")))))</f>
        <v/>
      </c>
      <c r="L86" s="10" t="str">
        <f>IF(A86="","",A86&amp;"｜"&amp;B86&amp;"｜"&amp;C86&amp;"｜"&amp;D86&amp;"｜"&amp;E86)</f>
        <v/>
      </c>
    </row>
    <row r="87" spans="1:12" ht="24.95" customHeight="1" x14ac:dyDescent="0.2">
      <c r="A87" s="7"/>
      <c r="B87" s="7"/>
      <c r="C87" s="7"/>
      <c r="D87" s="7"/>
      <c r="E87" s="7"/>
      <c r="F87" s="16"/>
      <c r="G87" s="16"/>
      <c r="H87" s="16"/>
      <c r="I87" s="18" t="str">
        <f>IF(A87="","",IF(AND(COUNT(F87:H87)=3,MIN(F87:H87)&gt;=0),SUM(F87:H87),"未確認"))</f>
        <v/>
      </c>
      <c r="J87" s="7"/>
      <c r="K87" s="10" t="str">
        <f>IF(A87="","",IF(OR(B87="",C87="",D87="",E87=""),"要確認：照合項目不足",IF(COUNTIF(Standards[照合項目（自動）],L87)&gt;1,"要確認：同じ組合せ重複",IF(NOT(ISNUMBER(I87)),"要確認：時間不足・負数",IF(J87="","要確認：設定根拠未記入","確認済")))))</f>
        <v/>
      </c>
      <c r="L87" s="10" t="str">
        <f>IF(A87="","",A87&amp;"｜"&amp;B87&amp;"｜"&amp;C87&amp;"｜"&amp;D87&amp;"｜"&amp;E87)</f>
        <v/>
      </c>
    </row>
    <row r="88" spans="1:12" ht="24.95" customHeight="1" x14ac:dyDescent="0.2">
      <c r="A88" s="7"/>
      <c r="B88" s="7"/>
      <c r="C88" s="7"/>
      <c r="D88" s="7"/>
      <c r="E88" s="7"/>
      <c r="F88" s="16"/>
      <c r="G88" s="16"/>
      <c r="H88" s="16"/>
      <c r="I88" s="18" t="str">
        <f>IF(A88="","",IF(AND(COUNT(F88:H88)=3,MIN(F88:H88)&gt;=0),SUM(F88:H88),"未確認"))</f>
        <v/>
      </c>
      <c r="J88" s="7"/>
      <c r="K88" s="10" t="str">
        <f>IF(A88="","",IF(OR(B88="",C88="",D88="",E88=""),"要確認：照合項目不足",IF(COUNTIF(Standards[照合項目（自動）],L88)&gt;1,"要確認：同じ組合せ重複",IF(NOT(ISNUMBER(I88)),"要確認：時間不足・負数",IF(J88="","要確認：設定根拠未記入","確認済")))))</f>
        <v/>
      </c>
      <c r="L88" s="10" t="str">
        <f>IF(A88="","",A88&amp;"｜"&amp;B88&amp;"｜"&amp;C88&amp;"｜"&amp;D88&amp;"｜"&amp;E88)</f>
        <v/>
      </c>
    </row>
    <row r="89" spans="1:12" ht="24.95" customHeight="1" x14ac:dyDescent="0.2">
      <c r="A89" s="7"/>
      <c r="B89" s="7"/>
      <c r="C89" s="7"/>
      <c r="D89" s="7"/>
      <c r="E89" s="7"/>
      <c r="F89" s="16"/>
      <c r="G89" s="16"/>
      <c r="H89" s="16"/>
      <c r="I89" s="18" t="str">
        <f>IF(A89="","",IF(AND(COUNT(F89:H89)=3,MIN(F89:H89)&gt;=0),SUM(F89:H89),"未確認"))</f>
        <v/>
      </c>
      <c r="J89" s="7"/>
      <c r="K89" s="10" t="str">
        <f>IF(A89="","",IF(OR(B89="",C89="",D89="",E89=""),"要確認：照合項目不足",IF(COUNTIF(Standards[照合項目（自動）],L89)&gt;1,"要確認：同じ組合せ重複",IF(NOT(ISNUMBER(I89)),"要確認：時間不足・負数",IF(J89="","要確認：設定根拠未記入","確認済")))))</f>
        <v/>
      </c>
      <c r="L89" s="10" t="str">
        <f>IF(A89="","",A89&amp;"｜"&amp;B89&amp;"｜"&amp;C89&amp;"｜"&amp;D89&amp;"｜"&amp;E89)</f>
        <v/>
      </c>
    </row>
    <row r="90" spans="1:12" ht="24.95" customHeight="1" x14ac:dyDescent="0.2">
      <c r="A90" s="7"/>
      <c r="B90" s="7"/>
      <c r="C90" s="7"/>
      <c r="D90" s="7"/>
      <c r="E90" s="7"/>
      <c r="F90" s="16"/>
      <c r="G90" s="16"/>
      <c r="H90" s="16"/>
      <c r="I90" s="18" t="str">
        <f>IF(A90="","",IF(AND(COUNT(F90:H90)=3,MIN(F90:H90)&gt;=0),SUM(F90:H90),"未確認"))</f>
        <v/>
      </c>
      <c r="J90" s="7"/>
      <c r="K90" s="10" t="str">
        <f>IF(A90="","",IF(OR(B90="",C90="",D90="",E90=""),"要確認：照合項目不足",IF(COUNTIF(Standards[照合項目（自動）],L90)&gt;1,"要確認：同じ組合せ重複",IF(NOT(ISNUMBER(I90)),"要確認：時間不足・負数",IF(J90="","要確認：設定根拠未記入","確認済")))))</f>
        <v/>
      </c>
      <c r="L90" s="10" t="str">
        <f>IF(A90="","",A90&amp;"｜"&amp;B90&amp;"｜"&amp;C90&amp;"｜"&amp;D90&amp;"｜"&amp;E90)</f>
        <v/>
      </c>
    </row>
    <row r="91" spans="1:12" ht="24.95" customHeight="1" x14ac:dyDescent="0.2">
      <c r="A91" s="7"/>
      <c r="B91" s="7"/>
      <c r="C91" s="7"/>
      <c r="D91" s="7"/>
      <c r="E91" s="7"/>
      <c r="F91" s="16"/>
      <c r="G91" s="16"/>
      <c r="H91" s="16"/>
      <c r="I91" s="18" t="str">
        <f>IF(A91="","",IF(AND(COUNT(F91:H91)=3,MIN(F91:H91)&gt;=0),SUM(F91:H91),"未確認"))</f>
        <v/>
      </c>
      <c r="J91" s="7"/>
      <c r="K91" s="10" t="str">
        <f>IF(A91="","",IF(OR(B91="",C91="",D91="",E91=""),"要確認：照合項目不足",IF(COUNTIF(Standards[照合項目（自動）],L91)&gt;1,"要確認：同じ組合せ重複",IF(NOT(ISNUMBER(I91)),"要確認：時間不足・負数",IF(J91="","要確認：設定根拠未記入","確認済")))))</f>
        <v/>
      </c>
      <c r="L91" s="10" t="str">
        <f>IF(A91="","",A91&amp;"｜"&amp;B91&amp;"｜"&amp;C91&amp;"｜"&amp;D91&amp;"｜"&amp;E91)</f>
        <v/>
      </c>
    </row>
    <row r="92" spans="1:12" ht="24.95" customHeight="1" x14ac:dyDescent="0.2">
      <c r="A92" s="7"/>
      <c r="B92" s="7"/>
      <c r="C92" s="7"/>
      <c r="D92" s="7"/>
      <c r="E92" s="7"/>
      <c r="F92" s="16"/>
      <c r="G92" s="16"/>
      <c r="H92" s="16"/>
      <c r="I92" s="18" t="str">
        <f>IF(A92="","",IF(AND(COUNT(F92:H92)=3,MIN(F92:H92)&gt;=0),SUM(F92:H92),"未確認"))</f>
        <v/>
      </c>
      <c r="J92" s="7"/>
      <c r="K92" s="10" t="str">
        <f>IF(A92="","",IF(OR(B92="",C92="",D92="",E92=""),"要確認：照合項目不足",IF(COUNTIF(Standards[照合項目（自動）],L92)&gt;1,"要確認：同じ組合せ重複",IF(NOT(ISNUMBER(I92)),"要確認：時間不足・負数",IF(J92="","要確認：設定根拠未記入","確認済")))))</f>
        <v/>
      </c>
      <c r="L92" s="10" t="str">
        <f>IF(A92="","",A92&amp;"｜"&amp;B92&amp;"｜"&amp;C92&amp;"｜"&amp;D92&amp;"｜"&amp;E92)</f>
        <v/>
      </c>
    </row>
    <row r="93" spans="1:12" ht="24.95" customHeight="1" x14ac:dyDescent="0.2">
      <c r="A93" s="7"/>
      <c r="B93" s="7"/>
      <c r="C93" s="7"/>
      <c r="D93" s="7"/>
      <c r="E93" s="7"/>
      <c r="F93" s="16"/>
      <c r="G93" s="16"/>
      <c r="H93" s="16"/>
      <c r="I93" s="18" t="str">
        <f>IF(A93="","",IF(AND(COUNT(F93:H93)=3,MIN(F93:H93)&gt;=0),SUM(F93:H93),"未確認"))</f>
        <v/>
      </c>
      <c r="J93" s="7"/>
      <c r="K93" s="10" t="str">
        <f>IF(A93="","",IF(OR(B93="",C93="",D93="",E93=""),"要確認：照合項目不足",IF(COUNTIF(Standards[照合項目（自動）],L93)&gt;1,"要確認：同じ組合せ重複",IF(NOT(ISNUMBER(I93)),"要確認：時間不足・負数",IF(J93="","要確認：設定根拠未記入","確認済")))))</f>
        <v/>
      </c>
      <c r="L93" s="10" t="str">
        <f>IF(A93="","",A93&amp;"｜"&amp;B93&amp;"｜"&amp;C93&amp;"｜"&amp;D93&amp;"｜"&amp;E93)</f>
        <v/>
      </c>
    </row>
    <row r="94" spans="1:12" ht="24.95" customHeight="1" x14ac:dyDescent="0.2">
      <c r="A94" s="7"/>
      <c r="B94" s="7"/>
      <c r="C94" s="7"/>
      <c r="D94" s="7"/>
      <c r="E94" s="7"/>
      <c r="F94" s="16"/>
      <c r="G94" s="16"/>
      <c r="H94" s="16"/>
      <c r="I94" s="18" t="str">
        <f>IF(A94="","",IF(AND(COUNT(F94:H94)=3,MIN(F94:H94)&gt;=0),SUM(F94:H94),"未確認"))</f>
        <v/>
      </c>
      <c r="J94" s="7"/>
      <c r="K94" s="10" t="str">
        <f>IF(A94="","",IF(OR(B94="",C94="",D94="",E94=""),"要確認：照合項目不足",IF(COUNTIF(Standards[照合項目（自動）],L94)&gt;1,"要確認：同じ組合せ重複",IF(NOT(ISNUMBER(I94)),"要確認：時間不足・負数",IF(J94="","要確認：設定根拠未記入","確認済")))))</f>
        <v/>
      </c>
      <c r="L94" s="10" t="str">
        <f>IF(A94="","",A94&amp;"｜"&amp;B94&amp;"｜"&amp;C94&amp;"｜"&amp;D94&amp;"｜"&amp;E94)</f>
        <v/>
      </c>
    </row>
    <row r="95" spans="1:12" ht="24.95" customHeight="1" x14ac:dyDescent="0.2">
      <c r="A95" s="7"/>
      <c r="B95" s="7"/>
      <c r="C95" s="7"/>
      <c r="D95" s="7"/>
      <c r="E95" s="7"/>
      <c r="F95" s="16"/>
      <c r="G95" s="16"/>
      <c r="H95" s="16"/>
      <c r="I95" s="18" t="str">
        <f>IF(A95="","",IF(AND(COUNT(F95:H95)=3,MIN(F95:H95)&gt;=0),SUM(F95:H95),"未確認"))</f>
        <v/>
      </c>
      <c r="J95" s="7"/>
      <c r="K95" s="10" t="str">
        <f>IF(A95="","",IF(OR(B95="",C95="",D95="",E95=""),"要確認：照合項目不足",IF(COUNTIF(Standards[照合項目（自動）],L95)&gt;1,"要確認：同じ組合せ重複",IF(NOT(ISNUMBER(I95)),"要確認：時間不足・負数",IF(J95="","要確認：設定根拠未記入","確認済")))))</f>
        <v/>
      </c>
      <c r="L95" s="10" t="str">
        <f>IF(A95="","",A95&amp;"｜"&amp;B95&amp;"｜"&amp;C95&amp;"｜"&amp;D95&amp;"｜"&amp;E95)</f>
        <v/>
      </c>
    </row>
    <row r="96" spans="1:12" ht="24.95" customHeight="1" x14ac:dyDescent="0.2">
      <c r="A96" s="7"/>
      <c r="B96" s="7"/>
      <c r="C96" s="7"/>
      <c r="D96" s="7"/>
      <c r="E96" s="7"/>
      <c r="F96" s="16"/>
      <c r="G96" s="16"/>
      <c r="H96" s="16"/>
      <c r="I96" s="18" t="str">
        <f>IF(A96="","",IF(AND(COUNT(F96:H96)=3,MIN(F96:H96)&gt;=0),SUM(F96:H96),"未確認"))</f>
        <v/>
      </c>
      <c r="J96" s="7"/>
      <c r="K96" s="10" t="str">
        <f>IF(A96="","",IF(OR(B96="",C96="",D96="",E96=""),"要確認：照合項目不足",IF(COUNTIF(Standards[照合項目（自動）],L96)&gt;1,"要確認：同じ組合せ重複",IF(NOT(ISNUMBER(I96)),"要確認：時間不足・負数",IF(J96="","要確認：設定根拠未記入","確認済")))))</f>
        <v/>
      </c>
      <c r="L96" s="10" t="str">
        <f>IF(A96="","",A96&amp;"｜"&amp;B96&amp;"｜"&amp;C96&amp;"｜"&amp;D96&amp;"｜"&amp;E96)</f>
        <v/>
      </c>
    </row>
    <row r="97" spans="1:12" ht="24.95" customHeight="1" x14ac:dyDescent="0.2">
      <c r="A97" s="7"/>
      <c r="B97" s="7"/>
      <c r="C97" s="7"/>
      <c r="D97" s="7"/>
      <c r="E97" s="7"/>
      <c r="F97" s="16"/>
      <c r="G97" s="16"/>
      <c r="H97" s="16"/>
      <c r="I97" s="18" t="str">
        <f>IF(A97="","",IF(AND(COUNT(F97:H97)=3,MIN(F97:H97)&gt;=0),SUM(F97:H97),"未確認"))</f>
        <v/>
      </c>
      <c r="J97" s="7"/>
      <c r="K97" s="10" t="str">
        <f>IF(A97="","",IF(OR(B97="",C97="",D97="",E97=""),"要確認：照合項目不足",IF(COUNTIF(Standards[照合項目（自動）],L97)&gt;1,"要確認：同じ組合せ重複",IF(NOT(ISNUMBER(I97)),"要確認：時間不足・負数",IF(J97="","要確認：設定根拠未記入","確認済")))))</f>
        <v/>
      </c>
      <c r="L97" s="10" t="str">
        <f>IF(A97="","",A97&amp;"｜"&amp;B97&amp;"｜"&amp;C97&amp;"｜"&amp;D97&amp;"｜"&amp;E97)</f>
        <v/>
      </c>
    </row>
    <row r="98" spans="1:12" ht="24.95" customHeight="1" x14ac:dyDescent="0.2">
      <c r="A98" s="7"/>
      <c r="B98" s="7"/>
      <c r="C98" s="7"/>
      <c r="D98" s="7"/>
      <c r="E98" s="7"/>
      <c r="F98" s="16"/>
      <c r="G98" s="16"/>
      <c r="H98" s="16"/>
      <c r="I98" s="18" t="str">
        <f>IF(A98="","",IF(AND(COUNT(F98:H98)=3,MIN(F98:H98)&gt;=0),SUM(F98:H98),"未確認"))</f>
        <v/>
      </c>
      <c r="J98" s="7"/>
      <c r="K98" s="10" t="str">
        <f>IF(A98="","",IF(OR(B98="",C98="",D98="",E98=""),"要確認：照合項目不足",IF(COUNTIF(Standards[照合項目（自動）],L98)&gt;1,"要確認：同じ組合せ重複",IF(NOT(ISNUMBER(I98)),"要確認：時間不足・負数",IF(J98="","要確認：設定根拠未記入","確認済")))))</f>
        <v/>
      </c>
      <c r="L98" s="10" t="str">
        <f>IF(A98="","",A98&amp;"｜"&amp;B98&amp;"｜"&amp;C98&amp;"｜"&amp;D98&amp;"｜"&amp;E98)</f>
        <v/>
      </c>
    </row>
    <row r="99" spans="1:12" ht="24.95" customHeight="1" x14ac:dyDescent="0.2">
      <c r="A99" s="7"/>
      <c r="B99" s="7"/>
      <c r="C99" s="7"/>
      <c r="D99" s="7"/>
      <c r="E99" s="7"/>
      <c r="F99" s="16"/>
      <c r="G99" s="16"/>
      <c r="H99" s="16"/>
      <c r="I99" s="18" t="str">
        <f>IF(A99="","",IF(AND(COUNT(F99:H99)=3,MIN(F99:H99)&gt;=0),SUM(F99:H99),"未確認"))</f>
        <v/>
      </c>
      <c r="J99" s="7"/>
      <c r="K99" s="10" t="str">
        <f>IF(A99="","",IF(OR(B99="",C99="",D99="",E99=""),"要確認：照合項目不足",IF(COUNTIF(Standards[照合項目（自動）],L99)&gt;1,"要確認：同じ組合せ重複",IF(NOT(ISNUMBER(I99)),"要確認：時間不足・負数",IF(J99="","要確認：設定根拠未記入","確認済")))))</f>
        <v/>
      </c>
      <c r="L99" s="10" t="str">
        <f>IF(A99="","",A99&amp;"｜"&amp;B99&amp;"｜"&amp;C99&amp;"｜"&amp;D99&amp;"｜"&amp;E99)</f>
        <v/>
      </c>
    </row>
    <row r="100" spans="1:12" ht="24.95" customHeight="1" x14ac:dyDescent="0.2">
      <c r="A100" s="7"/>
      <c r="B100" s="7"/>
      <c r="C100" s="7"/>
      <c r="D100" s="7"/>
      <c r="E100" s="7"/>
      <c r="F100" s="16"/>
      <c r="G100" s="16"/>
      <c r="H100" s="16"/>
      <c r="I100" s="18" t="str">
        <f>IF(A100="","",IF(AND(COUNT(F100:H100)=3,MIN(F100:H100)&gt;=0),SUM(F100:H100),"未確認"))</f>
        <v/>
      </c>
      <c r="J100" s="7"/>
      <c r="K100" s="10" t="str">
        <f>IF(A100="","",IF(OR(B100="",C100="",D100="",E100=""),"要確認：照合項目不足",IF(COUNTIF(Standards[照合項目（自動）],L100)&gt;1,"要確認：同じ組合せ重複",IF(NOT(ISNUMBER(I100)),"要確認：時間不足・負数",IF(J100="","要確認：設定根拠未記入","確認済")))))</f>
        <v/>
      </c>
      <c r="L100" s="10" t="str">
        <f>IF(A100="","",A100&amp;"｜"&amp;B100&amp;"｜"&amp;C100&amp;"｜"&amp;D100&amp;"｜"&amp;E100)</f>
        <v/>
      </c>
    </row>
    <row r="101" spans="1:12" ht="24.95" customHeight="1" x14ac:dyDescent="0.2">
      <c r="A101" s="7"/>
      <c r="B101" s="7"/>
      <c r="C101" s="7"/>
      <c r="D101" s="7"/>
      <c r="E101" s="7"/>
      <c r="F101" s="16"/>
      <c r="G101" s="16"/>
      <c r="H101" s="16"/>
      <c r="I101" s="18" t="str">
        <f>IF(A101="","",IF(AND(COUNT(F101:H101)=3,MIN(F101:H101)&gt;=0),SUM(F101:H101),"未確認"))</f>
        <v/>
      </c>
      <c r="J101" s="7"/>
      <c r="K101" s="10" t="str">
        <f>IF(A101="","",IF(OR(B101="",C101="",D101="",E101=""),"要確認：照合項目不足",IF(COUNTIF(Standards[照合項目（自動）],L101)&gt;1,"要確認：同じ組合せ重複",IF(NOT(ISNUMBER(I101)),"要確認：時間不足・負数",IF(J101="","要確認：設定根拠未記入","確認済")))))</f>
        <v/>
      </c>
      <c r="L101" s="10" t="str">
        <f>IF(A101="","",A101&amp;"｜"&amp;B101&amp;"｜"&amp;C101&amp;"｜"&amp;D101&amp;"｜"&amp;E101)</f>
        <v/>
      </c>
    </row>
    <row r="102" spans="1:12" ht="24.95" customHeight="1" x14ac:dyDescent="0.2">
      <c r="A102" s="7"/>
      <c r="B102" s="7"/>
      <c r="C102" s="7"/>
      <c r="D102" s="7"/>
      <c r="E102" s="7"/>
      <c r="F102" s="16"/>
      <c r="G102" s="16"/>
      <c r="H102" s="16"/>
      <c r="I102" s="18" t="str">
        <f>IF(A102="","",IF(AND(COUNT(F102:H102)=3,MIN(F102:H102)&gt;=0),SUM(F102:H102),"未確認"))</f>
        <v/>
      </c>
      <c r="J102" s="7"/>
      <c r="K102" s="10" t="str">
        <f>IF(A102="","",IF(OR(B102="",C102="",D102="",E102=""),"要確認：照合項目不足",IF(COUNTIF(Standards[照合項目（自動）],L102)&gt;1,"要確認：同じ組合せ重複",IF(NOT(ISNUMBER(I102)),"要確認：時間不足・負数",IF(J102="","要確認：設定根拠未記入","確認済")))))</f>
        <v/>
      </c>
      <c r="L102" s="10" t="str">
        <f>IF(A102="","",A102&amp;"｜"&amp;B102&amp;"｜"&amp;C102&amp;"｜"&amp;D102&amp;"｜"&amp;E102)</f>
        <v/>
      </c>
    </row>
    <row r="103" spans="1:12" ht="24.95" customHeight="1" x14ac:dyDescent="0.2">
      <c r="A103" s="7"/>
      <c r="B103" s="7"/>
      <c r="C103" s="7"/>
      <c r="D103" s="7"/>
      <c r="E103" s="7"/>
      <c r="F103" s="16"/>
      <c r="G103" s="16"/>
      <c r="H103" s="16"/>
      <c r="I103" s="18" t="str">
        <f>IF(A103="","",IF(AND(COUNT(F103:H103)=3,MIN(F103:H103)&gt;=0),SUM(F103:H103),"未確認"))</f>
        <v/>
      </c>
      <c r="J103" s="7"/>
      <c r="K103" s="10" t="str">
        <f>IF(A103="","",IF(OR(B103="",C103="",D103="",E103=""),"要確認：照合項目不足",IF(COUNTIF(Standards[照合項目（自動）],L103)&gt;1,"要確認：同じ組合せ重複",IF(NOT(ISNUMBER(I103)),"要確認：時間不足・負数",IF(J103="","要確認：設定根拠未記入","確認済")))))</f>
        <v/>
      </c>
      <c r="L103" s="10" t="str">
        <f>IF(A103="","",A103&amp;"｜"&amp;B103&amp;"｜"&amp;C103&amp;"｜"&amp;D103&amp;"｜"&amp;E103)</f>
        <v/>
      </c>
    </row>
    <row r="104" spans="1:12" ht="24.95" customHeight="1" x14ac:dyDescent="0.2">
      <c r="A104" s="7"/>
      <c r="B104" s="7"/>
      <c r="C104" s="7"/>
      <c r="D104" s="7"/>
      <c r="E104" s="7"/>
      <c r="F104" s="16"/>
      <c r="G104" s="16"/>
      <c r="H104" s="16"/>
      <c r="I104" s="18" t="str">
        <f>IF(A104="","",IF(AND(COUNT(F104:H104)=3,MIN(F104:H104)&gt;=0),SUM(F104:H104),"未確認"))</f>
        <v/>
      </c>
      <c r="J104" s="7"/>
      <c r="K104" s="10" t="str">
        <f>IF(A104="","",IF(OR(B104="",C104="",D104="",E104=""),"要確認：照合項目不足",IF(COUNTIF(Standards[照合項目（自動）],L104)&gt;1,"要確認：同じ組合せ重複",IF(NOT(ISNUMBER(I104)),"要確認：時間不足・負数",IF(J104="","要確認：設定根拠未記入","確認済")))))</f>
        <v/>
      </c>
      <c r="L104" s="10" t="str">
        <f>IF(A104="","",A104&amp;"｜"&amp;B104&amp;"｜"&amp;C104&amp;"｜"&amp;D104&amp;"｜"&amp;E104)</f>
        <v/>
      </c>
    </row>
    <row r="105" spans="1:12" ht="24.95" customHeight="1" x14ac:dyDescent="0.2">
      <c r="A105" s="7"/>
      <c r="B105" s="7"/>
      <c r="C105" s="7"/>
      <c r="D105" s="7"/>
      <c r="E105" s="7"/>
      <c r="F105" s="16"/>
      <c r="G105" s="16"/>
      <c r="H105" s="16"/>
      <c r="I105" s="18" t="str">
        <f>IF(A105="","",IF(AND(COUNT(F105:H105)=3,MIN(F105:H105)&gt;=0),SUM(F105:H105),"未確認"))</f>
        <v/>
      </c>
      <c r="J105" s="7"/>
      <c r="K105" s="10" t="str">
        <f>IF(A105="","",IF(OR(B105="",C105="",D105="",E105=""),"要確認：照合項目不足",IF(COUNTIF(Standards[照合項目（自動）],L105)&gt;1,"要確認：同じ組合せ重複",IF(NOT(ISNUMBER(I105)),"要確認：時間不足・負数",IF(J105="","要確認：設定根拠未記入","確認済")))))</f>
        <v/>
      </c>
      <c r="L105" s="10" t="str">
        <f>IF(A105="","",A105&amp;"｜"&amp;B105&amp;"｜"&amp;C105&amp;"｜"&amp;D105&amp;"｜"&amp;E105)</f>
        <v/>
      </c>
    </row>
    <row r="106" spans="1:12" ht="24.95" customHeight="1" x14ac:dyDescent="0.2">
      <c r="A106" s="7"/>
      <c r="B106" s="7"/>
      <c r="C106" s="7"/>
      <c r="D106" s="7"/>
      <c r="E106" s="7"/>
      <c r="F106" s="16"/>
      <c r="G106" s="16"/>
      <c r="H106" s="16"/>
      <c r="I106" s="18" t="str">
        <f>IF(A106="","",IF(AND(COUNT(F106:H106)=3,MIN(F106:H106)&gt;=0),SUM(F106:H106),"未確認"))</f>
        <v/>
      </c>
      <c r="J106" s="7"/>
      <c r="K106" s="10" t="str">
        <f>IF(A106="","",IF(OR(B106="",C106="",D106="",E106=""),"要確認：照合項目不足",IF(COUNTIF(Standards[照合項目（自動）],L106)&gt;1,"要確認：同じ組合せ重複",IF(NOT(ISNUMBER(I106)),"要確認：時間不足・負数",IF(J106="","要確認：設定根拠未記入","確認済")))))</f>
        <v/>
      </c>
      <c r="L106" s="10" t="str">
        <f>IF(A106="","",A106&amp;"｜"&amp;B106&amp;"｜"&amp;C106&amp;"｜"&amp;D106&amp;"｜"&amp;E106)</f>
        <v/>
      </c>
    </row>
    <row r="107" spans="1:12" ht="24.95" customHeight="1" x14ac:dyDescent="0.2">
      <c r="A107" s="7"/>
      <c r="B107" s="7"/>
      <c r="C107" s="7"/>
      <c r="D107" s="7"/>
      <c r="E107" s="7"/>
      <c r="F107" s="16"/>
      <c r="G107" s="16"/>
      <c r="H107" s="16"/>
      <c r="I107" s="18" t="str">
        <f>IF(A107="","",IF(AND(COUNT(F107:H107)=3,MIN(F107:H107)&gt;=0),SUM(F107:H107),"未確認"))</f>
        <v/>
      </c>
      <c r="J107" s="7"/>
      <c r="K107" s="10" t="str">
        <f>IF(A107="","",IF(OR(B107="",C107="",D107="",E107=""),"要確認：照合項目不足",IF(COUNTIF(Standards[照合項目（自動）],L107)&gt;1,"要確認：同じ組合せ重複",IF(NOT(ISNUMBER(I107)),"要確認：時間不足・負数",IF(J107="","要確認：設定根拠未記入","確認済")))))</f>
        <v/>
      </c>
      <c r="L107" s="10" t="str">
        <f>IF(A107="","",A107&amp;"｜"&amp;B107&amp;"｜"&amp;C107&amp;"｜"&amp;D107&amp;"｜"&amp;E107)</f>
        <v/>
      </c>
    </row>
    <row r="108" spans="1:12" ht="24.95" customHeight="1" x14ac:dyDescent="0.2">
      <c r="A108" s="7"/>
      <c r="B108" s="7"/>
      <c r="C108" s="7"/>
      <c r="D108" s="7"/>
      <c r="E108" s="7"/>
      <c r="F108" s="16"/>
      <c r="G108" s="16"/>
      <c r="H108" s="16"/>
      <c r="I108" s="18" t="str">
        <f>IF(A108="","",IF(AND(COUNT(F108:H108)=3,MIN(F108:H108)&gt;=0),SUM(F108:H108),"未確認"))</f>
        <v/>
      </c>
      <c r="J108" s="7"/>
      <c r="K108" s="10" t="str">
        <f>IF(A108="","",IF(OR(B108="",C108="",D108="",E108=""),"要確認：照合項目不足",IF(COUNTIF(Standards[照合項目（自動）],L108)&gt;1,"要確認：同じ組合せ重複",IF(NOT(ISNUMBER(I108)),"要確認：時間不足・負数",IF(J108="","要確認：設定根拠未記入","確認済")))))</f>
        <v/>
      </c>
      <c r="L108" s="10" t="str">
        <f>IF(A108="","",A108&amp;"｜"&amp;B108&amp;"｜"&amp;C108&amp;"｜"&amp;D108&amp;"｜"&amp;E108)</f>
        <v/>
      </c>
    </row>
    <row r="109" spans="1:12" ht="24.95" customHeight="1" x14ac:dyDescent="0.2">
      <c r="A109" s="7"/>
      <c r="B109" s="7"/>
      <c r="C109" s="7"/>
      <c r="D109" s="7"/>
      <c r="E109" s="7"/>
      <c r="F109" s="16"/>
      <c r="G109" s="16"/>
      <c r="H109" s="16"/>
      <c r="I109" s="18" t="str">
        <f>IF(A109="","",IF(AND(COUNT(F109:H109)=3,MIN(F109:H109)&gt;=0),SUM(F109:H109),"未確認"))</f>
        <v/>
      </c>
      <c r="J109" s="7"/>
      <c r="K109" s="10" t="str">
        <f>IF(A109="","",IF(OR(B109="",C109="",D109="",E109=""),"要確認：照合項目不足",IF(COUNTIF(Standards[照合項目（自動）],L109)&gt;1,"要確認：同じ組合せ重複",IF(NOT(ISNUMBER(I109)),"要確認：時間不足・負数",IF(J109="","要確認：設定根拠未記入","確認済")))))</f>
        <v/>
      </c>
      <c r="L109" s="10" t="str">
        <f>IF(A109="","",A109&amp;"｜"&amp;B109&amp;"｜"&amp;C109&amp;"｜"&amp;D109&amp;"｜"&amp;E109)</f>
        <v/>
      </c>
    </row>
    <row r="110" spans="1:12" ht="24.95" customHeight="1" x14ac:dyDescent="0.2">
      <c r="A110" s="7"/>
      <c r="B110" s="7"/>
      <c r="C110" s="7"/>
      <c r="D110" s="7"/>
      <c r="E110" s="7"/>
      <c r="F110" s="16"/>
      <c r="G110" s="16"/>
      <c r="H110" s="16"/>
      <c r="I110" s="18" t="str">
        <f>IF(A110="","",IF(AND(COUNT(F110:H110)=3,MIN(F110:H110)&gt;=0),SUM(F110:H110),"未確認"))</f>
        <v/>
      </c>
      <c r="J110" s="7"/>
      <c r="K110" s="10" t="str">
        <f>IF(A110="","",IF(OR(B110="",C110="",D110="",E110=""),"要確認：照合項目不足",IF(COUNTIF(Standards[照合項目（自動）],L110)&gt;1,"要確認：同じ組合せ重複",IF(NOT(ISNUMBER(I110)),"要確認：時間不足・負数",IF(J110="","要確認：設定根拠未記入","確認済")))))</f>
        <v/>
      </c>
      <c r="L110" s="10" t="str">
        <f>IF(A110="","",A110&amp;"｜"&amp;B110&amp;"｜"&amp;C110&amp;"｜"&amp;D110&amp;"｜"&amp;E110)</f>
        <v/>
      </c>
    </row>
    <row r="111" spans="1:12" ht="24.95" customHeight="1" x14ac:dyDescent="0.2">
      <c r="A111" s="7"/>
      <c r="B111" s="7"/>
      <c r="C111" s="7"/>
      <c r="D111" s="7"/>
      <c r="E111" s="7"/>
      <c r="F111" s="16"/>
      <c r="G111" s="16"/>
      <c r="H111" s="16"/>
      <c r="I111" s="18" t="str">
        <f>IF(A111="","",IF(AND(COUNT(F111:H111)=3,MIN(F111:H111)&gt;=0),SUM(F111:H111),"未確認"))</f>
        <v/>
      </c>
      <c r="J111" s="7"/>
      <c r="K111" s="10" t="str">
        <f>IF(A111="","",IF(OR(B111="",C111="",D111="",E111=""),"要確認：照合項目不足",IF(COUNTIF(Standards[照合項目（自動）],L111)&gt;1,"要確認：同じ組合せ重複",IF(NOT(ISNUMBER(I111)),"要確認：時間不足・負数",IF(J111="","要確認：設定根拠未記入","確認済")))))</f>
        <v/>
      </c>
      <c r="L111" s="10" t="str">
        <f>IF(A111="","",A111&amp;"｜"&amp;B111&amp;"｜"&amp;C111&amp;"｜"&amp;D111&amp;"｜"&amp;E111)</f>
        <v/>
      </c>
    </row>
    <row r="112" spans="1:12" ht="24.95" customHeight="1" x14ac:dyDescent="0.2">
      <c r="A112" s="7"/>
      <c r="B112" s="7"/>
      <c r="C112" s="7"/>
      <c r="D112" s="7"/>
      <c r="E112" s="7"/>
      <c r="F112" s="16"/>
      <c r="G112" s="16"/>
      <c r="H112" s="16"/>
      <c r="I112" s="18" t="str">
        <f>IF(A112="","",IF(AND(COUNT(F112:H112)=3,MIN(F112:H112)&gt;=0),SUM(F112:H112),"未確認"))</f>
        <v/>
      </c>
      <c r="J112" s="7"/>
      <c r="K112" s="10" t="str">
        <f>IF(A112="","",IF(OR(B112="",C112="",D112="",E112=""),"要確認：照合項目不足",IF(COUNTIF(Standards[照合項目（自動）],L112)&gt;1,"要確認：同じ組合せ重複",IF(NOT(ISNUMBER(I112)),"要確認：時間不足・負数",IF(J112="","要確認：設定根拠未記入","確認済")))))</f>
        <v/>
      </c>
      <c r="L112" s="10" t="str">
        <f>IF(A112="","",A112&amp;"｜"&amp;B112&amp;"｜"&amp;C112&amp;"｜"&amp;D112&amp;"｜"&amp;E112)</f>
        <v/>
      </c>
    </row>
    <row r="113" spans="1:12" ht="24.95" customHeight="1" x14ac:dyDescent="0.2">
      <c r="A113" s="7"/>
      <c r="B113" s="7"/>
      <c r="C113" s="7"/>
      <c r="D113" s="7"/>
      <c r="E113" s="7"/>
      <c r="F113" s="16"/>
      <c r="G113" s="16"/>
      <c r="H113" s="16"/>
      <c r="I113" s="18" t="str">
        <f>IF(A113="","",IF(AND(COUNT(F113:H113)=3,MIN(F113:H113)&gt;=0),SUM(F113:H113),"未確認"))</f>
        <v/>
      </c>
      <c r="J113" s="7"/>
      <c r="K113" s="10" t="str">
        <f>IF(A113="","",IF(OR(B113="",C113="",D113="",E113=""),"要確認：照合項目不足",IF(COUNTIF(Standards[照合項目（自動）],L113)&gt;1,"要確認：同じ組合せ重複",IF(NOT(ISNUMBER(I113)),"要確認：時間不足・負数",IF(J113="","要確認：設定根拠未記入","確認済")))))</f>
        <v/>
      </c>
      <c r="L113" s="10" t="str">
        <f>IF(A113="","",A113&amp;"｜"&amp;B113&amp;"｜"&amp;C113&amp;"｜"&amp;D113&amp;"｜"&amp;E113)</f>
        <v/>
      </c>
    </row>
    <row r="114" spans="1:12" ht="24.95" customHeight="1" x14ac:dyDescent="0.2">
      <c r="A114" s="7"/>
      <c r="B114" s="7"/>
      <c r="C114" s="7"/>
      <c r="D114" s="7"/>
      <c r="E114" s="7"/>
      <c r="F114" s="16"/>
      <c r="G114" s="16"/>
      <c r="H114" s="16"/>
      <c r="I114" s="18" t="str">
        <f>IF(A114="","",IF(AND(COUNT(F114:H114)=3,MIN(F114:H114)&gt;=0),SUM(F114:H114),"未確認"))</f>
        <v/>
      </c>
      <c r="J114" s="7"/>
      <c r="K114" s="10" t="str">
        <f>IF(A114="","",IF(OR(B114="",C114="",D114="",E114=""),"要確認：照合項目不足",IF(COUNTIF(Standards[照合項目（自動）],L114)&gt;1,"要確認：同じ組合せ重複",IF(NOT(ISNUMBER(I114)),"要確認：時間不足・負数",IF(J114="","要確認：設定根拠未記入","確認済")))))</f>
        <v/>
      </c>
      <c r="L114" s="10" t="str">
        <f>IF(A114="","",A114&amp;"｜"&amp;B114&amp;"｜"&amp;C114&amp;"｜"&amp;D114&amp;"｜"&amp;E114)</f>
        <v/>
      </c>
    </row>
    <row r="115" spans="1:12" ht="24.95" customHeight="1" x14ac:dyDescent="0.2">
      <c r="A115" s="7"/>
      <c r="B115" s="7"/>
      <c r="C115" s="7"/>
      <c r="D115" s="7"/>
      <c r="E115" s="7"/>
      <c r="F115" s="16"/>
      <c r="G115" s="16"/>
      <c r="H115" s="16"/>
      <c r="I115" s="18" t="str">
        <f>IF(A115="","",IF(AND(COUNT(F115:H115)=3,MIN(F115:H115)&gt;=0),SUM(F115:H115),"未確認"))</f>
        <v/>
      </c>
      <c r="J115" s="7"/>
      <c r="K115" s="10" t="str">
        <f>IF(A115="","",IF(OR(B115="",C115="",D115="",E115=""),"要確認：照合項目不足",IF(COUNTIF(Standards[照合項目（自動）],L115)&gt;1,"要確認：同じ組合せ重複",IF(NOT(ISNUMBER(I115)),"要確認：時間不足・負数",IF(J115="","要確認：設定根拠未記入","確認済")))))</f>
        <v/>
      </c>
      <c r="L115" s="10" t="str">
        <f>IF(A115="","",A115&amp;"｜"&amp;B115&amp;"｜"&amp;C115&amp;"｜"&amp;D115&amp;"｜"&amp;E115)</f>
        <v/>
      </c>
    </row>
    <row r="116" spans="1:12" ht="24.95" customHeight="1" x14ac:dyDescent="0.2">
      <c r="A116" s="7"/>
      <c r="B116" s="7"/>
      <c r="C116" s="7"/>
      <c r="D116" s="7"/>
      <c r="E116" s="7"/>
      <c r="F116" s="16"/>
      <c r="G116" s="16"/>
      <c r="H116" s="16"/>
      <c r="I116" s="18" t="str">
        <f>IF(A116="","",IF(AND(COUNT(F116:H116)=3,MIN(F116:H116)&gt;=0),SUM(F116:H116),"未確認"))</f>
        <v/>
      </c>
      <c r="J116" s="7"/>
      <c r="K116" s="10" t="str">
        <f>IF(A116="","",IF(OR(B116="",C116="",D116="",E116=""),"要確認：照合項目不足",IF(COUNTIF(Standards[照合項目（自動）],L116)&gt;1,"要確認：同じ組合せ重複",IF(NOT(ISNUMBER(I116)),"要確認：時間不足・負数",IF(J116="","要確認：設定根拠未記入","確認済")))))</f>
        <v/>
      </c>
      <c r="L116" s="10" t="str">
        <f>IF(A116="","",A116&amp;"｜"&amp;B116&amp;"｜"&amp;C116&amp;"｜"&amp;D116&amp;"｜"&amp;E116)</f>
        <v/>
      </c>
    </row>
    <row r="117" spans="1:12" ht="24.95" customHeight="1" x14ac:dyDescent="0.2">
      <c r="A117" s="7"/>
      <c r="B117" s="7"/>
      <c r="C117" s="7"/>
      <c r="D117" s="7"/>
      <c r="E117" s="7"/>
      <c r="F117" s="16"/>
      <c r="G117" s="16"/>
      <c r="H117" s="16"/>
      <c r="I117" s="18" t="str">
        <f>IF(A117="","",IF(AND(COUNT(F117:H117)=3,MIN(F117:H117)&gt;=0),SUM(F117:H117),"未確認"))</f>
        <v/>
      </c>
      <c r="J117" s="7"/>
      <c r="K117" s="10" t="str">
        <f>IF(A117="","",IF(OR(B117="",C117="",D117="",E117=""),"要確認：照合項目不足",IF(COUNTIF(Standards[照合項目（自動）],L117)&gt;1,"要確認：同じ組合せ重複",IF(NOT(ISNUMBER(I117)),"要確認：時間不足・負数",IF(J117="","要確認：設定根拠未記入","確認済")))))</f>
        <v/>
      </c>
      <c r="L117" s="10" t="str">
        <f>IF(A117="","",A117&amp;"｜"&amp;B117&amp;"｜"&amp;C117&amp;"｜"&amp;D117&amp;"｜"&amp;E117)</f>
        <v/>
      </c>
    </row>
    <row r="118" spans="1:12" ht="24.95" customHeight="1" x14ac:dyDescent="0.2">
      <c r="A118" s="7"/>
      <c r="B118" s="7"/>
      <c r="C118" s="7"/>
      <c r="D118" s="7"/>
      <c r="E118" s="7"/>
      <c r="F118" s="16"/>
      <c r="G118" s="16"/>
      <c r="H118" s="16"/>
      <c r="I118" s="18" t="str">
        <f>IF(A118="","",IF(AND(COUNT(F118:H118)=3,MIN(F118:H118)&gt;=0),SUM(F118:H118),"未確認"))</f>
        <v/>
      </c>
      <c r="J118" s="7"/>
      <c r="K118" s="10" t="str">
        <f>IF(A118="","",IF(OR(B118="",C118="",D118="",E118=""),"要確認：照合項目不足",IF(COUNTIF(Standards[照合項目（自動）],L118)&gt;1,"要確認：同じ組合せ重複",IF(NOT(ISNUMBER(I118)),"要確認：時間不足・負数",IF(J118="","要確認：設定根拠未記入","確認済")))))</f>
        <v/>
      </c>
      <c r="L118" s="10" t="str">
        <f>IF(A118="","",A118&amp;"｜"&amp;B118&amp;"｜"&amp;C118&amp;"｜"&amp;D118&amp;"｜"&amp;E118)</f>
        <v/>
      </c>
    </row>
    <row r="119" spans="1:12" ht="24.95" customHeight="1" x14ac:dyDescent="0.2">
      <c r="A119" s="7"/>
      <c r="B119" s="7"/>
      <c r="C119" s="7"/>
      <c r="D119" s="7"/>
      <c r="E119" s="7"/>
      <c r="F119" s="16"/>
      <c r="G119" s="16"/>
      <c r="H119" s="16"/>
      <c r="I119" s="18" t="str">
        <f>IF(A119="","",IF(AND(COUNT(F119:H119)=3,MIN(F119:H119)&gt;=0),SUM(F119:H119),"未確認"))</f>
        <v/>
      </c>
      <c r="J119" s="7"/>
      <c r="K119" s="10" t="str">
        <f>IF(A119="","",IF(OR(B119="",C119="",D119="",E119=""),"要確認：照合項目不足",IF(COUNTIF(Standards[照合項目（自動）],L119)&gt;1,"要確認：同じ組合せ重複",IF(NOT(ISNUMBER(I119)),"要確認：時間不足・負数",IF(J119="","要確認：設定根拠未記入","確認済")))))</f>
        <v/>
      </c>
      <c r="L119" s="10" t="str">
        <f>IF(A119="","",A119&amp;"｜"&amp;B119&amp;"｜"&amp;C119&amp;"｜"&amp;D119&amp;"｜"&amp;E119)</f>
        <v/>
      </c>
    </row>
    <row r="120" spans="1:12" ht="24.95" customHeight="1" x14ac:dyDescent="0.2">
      <c r="A120" s="7"/>
      <c r="B120" s="7"/>
      <c r="C120" s="7"/>
      <c r="D120" s="7"/>
      <c r="E120" s="7"/>
      <c r="F120" s="16"/>
      <c r="G120" s="16"/>
      <c r="H120" s="16"/>
      <c r="I120" s="18" t="str">
        <f>IF(A120="","",IF(AND(COUNT(F120:H120)=3,MIN(F120:H120)&gt;=0),SUM(F120:H120),"未確認"))</f>
        <v/>
      </c>
      <c r="J120" s="7"/>
      <c r="K120" s="10" t="str">
        <f>IF(A120="","",IF(OR(B120="",C120="",D120="",E120=""),"要確認：照合項目不足",IF(COUNTIF(Standards[照合項目（自動）],L120)&gt;1,"要確認：同じ組合せ重複",IF(NOT(ISNUMBER(I120)),"要確認：時間不足・負数",IF(J120="","要確認：設定根拠未記入","確認済")))))</f>
        <v/>
      </c>
      <c r="L120" s="10" t="str">
        <f>IF(A120="","",A120&amp;"｜"&amp;B120&amp;"｜"&amp;C120&amp;"｜"&amp;D120&amp;"｜"&amp;E120)</f>
        <v/>
      </c>
    </row>
    <row r="121" spans="1:12" ht="24.95" customHeight="1" x14ac:dyDescent="0.2">
      <c r="A121" s="7"/>
      <c r="B121" s="7"/>
      <c r="C121" s="7"/>
      <c r="D121" s="7"/>
      <c r="E121" s="7"/>
      <c r="F121" s="16"/>
      <c r="G121" s="16"/>
      <c r="H121" s="16"/>
      <c r="I121" s="18" t="str">
        <f>IF(A121="","",IF(AND(COUNT(F121:H121)=3,MIN(F121:H121)&gt;=0),SUM(F121:H121),"未確認"))</f>
        <v/>
      </c>
      <c r="J121" s="7"/>
      <c r="K121" s="10" t="str">
        <f>IF(A121="","",IF(OR(B121="",C121="",D121="",E121=""),"要確認：照合項目不足",IF(COUNTIF(Standards[照合項目（自動）],L121)&gt;1,"要確認：同じ組合せ重複",IF(NOT(ISNUMBER(I121)),"要確認：時間不足・負数",IF(J121="","要確認：設定根拠未記入","確認済")))))</f>
        <v/>
      </c>
      <c r="L121" s="10" t="str">
        <f>IF(A121="","",A121&amp;"｜"&amp;B121&amp;"｜"&amp;C121&amp;"｜"&amp;D121&amp;"｜"&amp;E121)</f>
        <v/>
      </c>
    </row>
    <row r="122" spans="1:12" ht="24.95" customHeight="1" x14ac:dyDescent="0.2">
      <c r="A122" s="7"/>
      <c r="B122" s="7"/>
      <c r="C122" s="7"/>
      <c r="D122" s="7"/>
      <c r="E122" s="7"/>
      <c r="F122" s="16"/>
      <c r="G122" s="16"/>
      <c r="H122" s="16"/>
      <c r="I122" s="18" t="str">
        <f>IF(A122="","",IF(AND(COUNT(F122:H122)=3,MIN(F122:H122)&gt;=0),SUM(F122:H122),"未確認"))</f>
        <v/>
      </c>
      <c r="J122" s="7"/>
      <c r="K122" s="10" t="str">
        <f>IF(A122="","",IF(OR(B122="",C122="",D122="",E122=""),"要確認：照合項目不足",IF(COUNTIF(Standards[照合項目（自動）],L122)&gt;1,"要確認：同じ組合せ重複",IF(NOT(ISNUMBER(I122)),"要確認：時間不足・負数",IF(J122="","要確認：設定根拠未記入","確認済")))))</f>
        <v/>
      </c>
      <c r="L122" s="10" t="str">
        <f>IF(A122="","",A122&amp;"｜"&amp;B122&amp;"｜"&amp;C122&amp;"｜"&amp;D122&amp;"｜"&amp;E122)</f>
        <v/>
      </c>
    </row>
    <row r="123" spans="1:12" ht="24.95" customHeight="1" x14ac:dyDescent="0.2">
      <c r="A123" s="7"/>
      <c r="B123" s="7"/>
      <c r="C123" s="7"/>
      <c r="D123" s="7"/>
      <c r="E123" s="7"/>
      <c r="F123" s="16"/>
      <c r="G123" s="16"/>
      <c r="H123" s="16"/>
      <c r="I123" s="18" t="str">
        <f>IF(A123="","",IF(AND(COUNT(F123:H123)=3,MIN(F123:H123)&gt;=0),SUM(F123:H123),"未確認"))</f>
        <v/>
      </c>
      <c r="J123" s="7"/>
      <c r="K123" s="10" t="str">
        <f>IF(A123="","",IF(OR(B123="",C123="",D123="",E123=""),"要確認：照合項目不足",IF(COUNTIF(Standards[照合項目（自動）],L123)&gt;1,"要確認：同じ組合せ重複",IF(NOT(ISNUMBER(I123)),"要確認：時間不足・負数",IF(J123="","要確認：設定根拠未記入","確認済")))))</f>
        <v/>
      </c>
      <c r="L123" s="10" t="str">
        <f>IF(A123="","",A123&amp;"｜"&amp;B123&amp;"｜"&amp;C123&amp;"｜"&amp;D123&amp;"｜"&amp;E123)</f>
        <v/>
      </c>
    </row>
    <row r="124" spans="1:12" ht="24.95" customHeight="1" x14ac:dyDescent="0.2">
      <c r="A124" s="7"/>
      <c r="B124" s="7"/>
      <c r="C124" s="7"/>
      <c r="D124" s="7"/>
      <c r="E124" s="7"/>
      <c r="F124" s="16"/>
      <c r="G124" s="16"/>
      <c r="H124" s="16"/>
      <c r="I124" s="18" t="str">
        <f>IF(A124="","",IF(AND(COUNT(F124:H124)=3,MIN(F124:H124)&gt;=0),SUM(F124:H124),"未確認"))</f>
        <v/>
      </c>
      <c r="J124" s="7"/>
      <c r="K124" s="10" t="str">
        <f>IF(A124="","",IF(OR(B124="",C124="",D124="",E124=""),"要確認：照合項目不足",IF(COUNTIF(Standards[照合項目（自動）],L124)&gt;1,"要確認：同じ組合せ重複",IF(NOT(ISNUMBER(I124)),"要確認：時間不足・負数",IF(J124="","要確認：設定根拠未記入","確認済")))))</f>
        <v/>
      </c>
      <c r="L124" s="10" t="str">
        <f>IF(A124="","",A124&amp;"｜"&amp;B124&amp;"｜"&amp;C124&amp;"｜"&amp;D124&amp;"｜"&amp;E124)</f>
        <v/>
      </c>
    </row>
    <row r="125" spans="1:12" ht="24.95" customHeight="1" x14ac:dyDescent="0.2">
      <c r="A125" s="7"/>
      <c r="B125" s="7"/>
      <c r="C125" s="7"/>
      <c r="D125" s="7"/>
      <c r="E125" s="7"/>
      <c r="F125" s="16"/>
      <c r="G125" s="16"/>
      <c r="H125" s="16"/>
      <c r="I125" s="18" t="str">
        <f>IF(A125="","",IF(AND(COUNT(F125:H125)=3,MIN(F125:H125)&gt;=0),SUM(F125:H125),"未確認"))</f>
        <v/>
      </c>
      <c r="J125" s="7"/>
      <c r="K125" s="10" t="str">
        <f>IF(A125="","",IF(OR(B125="",C125="",D125="",E125=""),"要確認：照合項目不足",IF(COUNTIF(Standards[照合項目（自動）],L125)&gt;1,"要確認：同じ組合せ重複",IF(NOT(ISNUMBER(I125)),"要確認：時間不足・負数",IF(J125="","要確認：設定根拠未記入","確認済")))))</f>
        <v/>
      </c>
      <c r="L125" s="10" t="str">
        <f>IF(A125="","",A125&amp;"｜"&amp;B125&amp;"｜"&amp;C125&amp;"｜"&amp;D125&amp;"｜"&amp;E125)</f>
        <v/>
      </c>
    </row>
    <row r="126" spans="1:12" ht="24.95" customHeight="1" x14ac:dyDescent="0.2">
      <c r="A126" s="7"/>
      <c r="B126" s="7"/>
      <c r="C126" s="7"/>
      <c r="D126" s="7"/>
      <c r="E126" s="7"/>
      <c r="F126" s="16"/>
      <c r="G126" s="16"/>
      <c r="H126" s="16"/>
      <c r="I126" s="18" t="str">
        <f>IF(A126="","",IF(AND(COUNT(F126:H126)=3,MIN(F126:H126)&gt;=0),SUM(F126:H126),"未確認"))</f>
        <v/>
      </c>
      <c r="J126" s="7"/>
      <c r="K126" s="10" t="str">
        <f>IF(A126="","",IF(OR(B126="",C126="",D126="",E126=""),"要確認：照合項目不足",IF(COUNTIF(Standards[照合項目（自動）],L126)&gt;1,"要確認：同じ組合せ重複",IF(NOT(ISNUMBER(I126)),"要確認：時間不足・負数",IF(J126="","要確認：設定根拠未記入","確認済")))))</f>
        <v/>
      </c>
      <c r="L126" s="10" t="str">
        <f>IF(A126="","",A126&amp;"｜"&amp;B126&amp;"｜"&amp;C126&amp;"｜"&amp;D126&amp;"｜"&amp;E126)</f>
        <v/>
      </c>
    </row>
    <row r="127" spans="1:12" ht="24.95" customHeight="1" x14ac:dyDescent="0.2">
      <c r="A127" s="7"/>
      <c r="B127" s="7"/>
      <c r="C127" s="7"/>
      <c r="D127" s="7"/>
      <c r="E127" s="7"/>
      <c r="F127" s="16"/>
      <c r="G127" s="16"/>
      <c r="H127" s="16"/>
      <c r="I127" s="18" t="str">
        <f>IF(A127="","",IF(AND(COUNT(F127:H127)=3,MIN(F127:H127)&gt;=0),SUM(F127:H127),"未確認"))</f>
        <v/>
      </c>
      <c r="J127" s="7"/>
      <c r="K127" s="10" t="str">
        <f>IF(A127="","",IF(OR(B127="",C127="",D127="",E127=""),"要確認：照合項目不足",IF(COUNTIF(Standards[照合項目（自動）],L127)&gt;1,"要確認：同じ組合せ重複",IF(NOT(ISNUMBER(I127)),"要確認：時間不足・負数",IF(J127="","要確認：設定根拠未記入","確認済")))))</f>
        <v/>
      </c>
      <c r="L127" s="10" t="str">
        <f>IF(A127="","",A127&amp;"｜"&amp;B127&amp;"｜"&amp;C127&amp;"｜"&amp;D127&amp;"｜"&amp;E127)</f>
        <v/>
      </c>
    </row>
    <row r="128" spans="1:12" ht="24.95" customHeight="1" x14ac:dyDescent="0.2">
      <c r="A128" s="7"/>
      <c r="B128" s="7"/>
      <c r="C128" s="7"/>
      <c r="D128" s="7"/>
      <c r="E128" s="7"/>
      <c r="F128" s="16"/>
      <c r="G128" s="16"/>
      <c r="H128" s="16"/>
      <c r="I128" s="18" t="str">
        <f>IF(A128="","",IF(AND(COUNT(F128:H128)=3,MIN(F128:H128)&gt;=0),SUM(F128:H128),"未確認"))</f>
        <v/>
      </c>
      <c r="J128" s="7"/>
      <c r="K128" s="10" t="str">
        <f>IF(A128="","",IF(OR(B128="",C128="",D128="",E128=""),"要確認：照合項目不足",IF(COUNTIF(Standards[照合項目（自動）],L128)&gt;1,"要確認：同じ組合せ重複",IF(NOT(ISNUMBER(I128)),"要確認：時間不足・負数",IF(J128="","要確認：設定根拠未記入","確認済")))))</f>
        <v/>
      </c>
      <c r="L128" s="10" t="str">
        <f>IF(A128="","",A128&amp;"｜"&amp;B128&amp;"｜"&amp;C128&amp;"｜"&amp;D128&amp;"｜"&amp;E128)</f>
        <v/>
      </c>
    </row>
    <row r="129" spans="1:12" ht="24.95" customHeight="1" x14ac:dyDescent="0.2">
      <c r="A129" s="7"/>
      <c r="B129" s="7"/>
      <c r="C129" s="7"/>
      <c r="D129" s="7"/>
      <c r="E129" s="7"/>
      <c r="F129" s="16"/>
      <c r="G129" s="16"/>
      <c r="H129" s="16"/>
      <c r="I129" s="18" t="str">
        <f>IF(A129="","",IF(AND(COUNT(F129:H129)=3,MIN(F129:H129)&gt;=0),SUM(F129:H129),"未確認"))</f>
        <v/>
      </c>
      <c r="J129" s="7"/>
      <c r="K129" s="10" t="str">
        <f>IF(A129="","",IF(OR(B129="",C129="",D129="",E129=""),"要確認：照合項目不足",IF(COUNTIF(Standards[照合項目（自動）],L129)&gt;1,"要確認：同じ組合せ重複",IF(NOT(ISNUMBER(I129)),"要確認：時間不足・負数",IF(J129="","要確認：設定根拠未記入","確認済")))))</f>
        <v/>
      </c>
      <c r="L129" s="10" t="str">
        <f>IF(A129="","",A129&amp;"｜"&amp;B129&amp;"｜"&amp;C129&amp;"｜"&amp;D129&amp;"｜"&amp;E129)</f>
        <v/>
      </c>
    </row>
    <row r="130" spans="1:12" ht="24.95" customHeight="1" x14ac:dyDescent="0.2">
      <c r="A130" s="7"/>
      <c r="B130" s="7"/>
      <c r="C130" s="7"/>
      <c r="D130" s="7"/>
      <c r="E130" s="7"/>
      <c r="F130" s="16"/>
      <c r="G130" s="16"/>
      <c r="H130" s="16"/>
      <c r="I130" s="18" t="str">
        <f>IF(A130="","",IF(AND(COUNT(F130:H130)=3,MIN(F130:H130)&gt;=0),SUM(F130:H130),"未確認"))</f>
        <v/>
      </c>
      <c r="J130" s="7"/>
      <c r="K130" s="10" t="str">
        <f>IF(A130="","",IF(OR(B130="",C130="",D130="",E130=""),"要確認：照合項目不足",IF(COUNTIF(Standards[照合項目（自動）],L130)&gt;1,"要確認：同じ組合せ重複",IF(NOT(ISNUMBER(I130)),"要確認：時間不足・負数",IF(J130="","要確認：設定根拠未記入","確認済")))))</f>
        <v/>
      </c>
      <c r="L130" s="10" t="str">
        <f>IF(A130="","",A130&amp;"｜"&amp;B130&amp;"｜"&amp;C130&amp;"｜"&amp;D130&amp;"｜"&amp;E130)</f>
        <v/>
      </c>
    </row>
    <row r="131" spans="1:12" ht="24.95" customHeight="1" x14ac:dyDescent="0.2">
      <c r="A131" s="7"/>
      <c r="B131" s="7"/>
      <c r="C131" s="7"/>
      <c r="D131" s="7"/>
      <c r="E131" s="7"/>
      <c r="F131" s="16"/>
      <c r="G131" s="16"/>
      <c r="H131" s="16"/>
      <c r="I131" s="18" t="str">
        <f>IF(A131="","",IF(AND(COUNT(F131:H131)=3,MIN(F131:H131)&gt;=0),SUM(F131:H131),"未確認"))</f>
        <v/>
      </c>
      <c r="J131" s="7"/>
      <c r="K131" s="10" t="str">
        <f>IF(A131="","",IF(OR(B131="",C131="",D131="",E131=""),"要確認：照合項目不足",IF(COUNTIF(Standards[照合項目（自動）],L131)&gt;1,"要確認：同じ組合せ重複",IF(NOT(ISNUMBER(I131)),"要確認：時間不足・負数",IF(J131="","要確認：設定根拠未記入","確認済")))))</f>
        <v/>
      </c>
      <c r="L131" s="10" t="str">
        <f>IF(A131="","",A131&amp;"｜"&amp;B131&amp;"｜"&amp;C131&amp;"｜"&amp;D131&amp;"｜"&amp;E131)</f>
        <v/>
      </c>
    </row>
    <row r="132" spans="1:12" ht="24.95" customHeight="1" x14ac:dyDescent="0.2">
      <c r="A132" s="7"/>
      <c r="B132" s="7"/>
      <c r="C132" s="7"/>
      <c r="D132" s="7"/>
      <c r="E132" s="7"/>
      <c r="F132" s="16"/>
      <c r="G132" s="16"/>
      <c r="H132" s="16"/>
      <c r="I132" s="18" t="str">
        <f>IF(A132="","",IF(AND(COUNT(F132:H132)=3,MIN(F132:H132)&gt;=0),SUM(F132:H132),"未確認"))</f>
        <v/>
      </c>
      <c r="J132" s="7"/>
      <c r="K132" s="10" t="str">
        <f>IF(A132="","",IF(OR(B132="",C132="",D132="",E132=""),"要確認：照合項目不足",IF(COUNTIF(Standards[照合項目（自動）],L132)&gt;1,"要確認：同じ組合せ重複",IF(NOT(ISNUMBER(I132)),"要確認：時間不足・負数",IF(J132="","要確認：設定根拠未記入","確認済")))))</f>
        <v/>
      </c>
      <c r="L132" s="10" t="str">
        <f>IF(A132="","",A132&amp;"｜"&amp;B132&amp;"｜"&amp;C132&amp;"｜"&amp;D132&amp;"｜"&amp;E132)</f>
        <v/>
      </c>
    </row>
    <row r="133" spans="1:12" ht="24.95" customHeight="1" x14ac:dyDescent="0.2">
      <c r="A133" s="7"/>
      <c r="B133" s="7"/>
      <c r="C133" s="7"/>
      <c r="D133" s="7"/>
      <c r="E133" s="7"/>
      <c r="F133" s="16"/>
      <c r="G133" s="16"/>
      <c r="H133" s="16"/>
      <c r="I133" s="18" t="str">
        <f>IF(A133="","",IF(AND(COUNT(F133:H133)=3,MIN(F133:H133)&gt;=0),SUM(F133:H133),"未確認"))</f>
        <v/>
      </c>
      <c r="J133" s="7"/>
      <c r="K133" s="10" t="str">
        <f>IF(A133="","",IF(OR(B133="",C133="",D133="",E133=""),"要確認：照合項目不足",IF(COUNTIF(Standards[照合項目（自動）],L133)&gt;1,"要確認：同じ組合せ重複",IF(NOT(ISNUMBER(I133)),"要確認：時間不足・負数",IF(J133="","要確認：設定根拠未記入","確認済")))))</f>
        <v/>
      </c>
      <c r="L133" s="10" t="str">
        <f>IF(A133="","",A133&amp;"｜"&amp;B133&amp;"｜"&amp;C133&amp;"｜"&amp;D133&amp;"｜"&amp;E133)</f>
        <v/>
      </c>
    </row>
    <row r="134" spans="1:12" ht="24.95" customHeight="1" x14ac:dyDescent="0.2">
      <c r="A134" s="7"/>
      <c r="B134" s="7"/>
      <c r="C134" s="7"/>
      <c r="D134" s="7"/>
      <c r="E134" s="7"/>
      <c r="F134" s="16"/>
      <c r="G134" s="16"/>
      <c r="H134" s="16"/>
      <c r="I134" s="18" t="str">
        <f>IF(A134="","",IF(AND(COUNT(F134:H134)=3,MIN(F134:H134)&gt;=0),SUM(F134:H134),"未確認"))</f>
        <v/>
      </c>
      <c r="J134" s="7"/>
      <c r="K134" s="10" t="str">
        <f>IF(A134="","",IF(OR(B134="",C134="",D134="",E134=""),"要確認：照合項目不足",IF(COUNTIF(Standards[照合項目（自動）],L134)&gt;1,"要確認：同じ組合せ重複",IF(NOT(ISNUMBER(I134)),"要確認：時間不足・負数",IF(J134="","要確認：設定根拠未記入","確認済")))))</f>
        <v/>
      </c>
      <c r="L134" s="10" t="str">
        <f>IF(A134="","",A134&amp;"｜"&amp;B134&amp;"｜"&amp;C134&amp;"｜"&amp;D134&amp;"｜"&amp;E134)</f>
        <v/>
      </c>
    </row>
    <row r="135" spans="1:12" ht="24.95" customHeight="1" x14ac:dyDescent="0.2">
      <c r="A135" s="7"/>
      <c r="B135" s="7"/>
      <c r="C135" s="7"/>
      <c r="D135" s="7"/>
      <c r="E135" s="7"/>
      <c r="F135" s="16"/>
      <c r="G135" s="16"/>
      <c r="H135" s="16"/>
      <c r="I135" s="18" t="str">
        <f>IF(A135="","",IF(AND(COUNT(F135:H135)=3,MIN(F135:H135)&gt;=0),SUM(F135:H135),"未確認"))</f>
        <v/>
      </c>
      <c r="J135" s="7"/>
      <c r="K135" s="10" t="str">
        <f>IF(A135="","",IF(OR(B135="",C135="",D135="",E135=""),"要確認：照合項目不足",IF(COUNTIF(Standards[照合項目（自動）],L135)&gt;1,"要確認：同じ組合せ重複",IF(NOT(ISNUMBER(I135)),"要確認：時間不足・負数",IF(J135="","要確認：設定根拠未記入","確認済")))))</f>
        <v/>
      </c>
      <c r="L135" s="10" t="str">
        <f>IF(A135="","",A135&amp;"｜"&amp;B135&amp;"｜"&amp;C135&amp;"｜"&amp;D135&amp;"｜"&amp;E135)</f>
        <v/>
      </c>
    </row>
    <row r="136" spans="1:12" ht="24.95" customHeight="1" x14ac:dyDescent="0.2">
      <c r="A136" s="7"/>
      <c r="B136" s="7"/>
      <c r="C136" s="7"/>
      <c r="D136" s="7"/>
      <c r="E136" s="7"/>
      <c r="F136" s="16"/>
      <c r="G136" s="16"/>
      <c r="H136" s="16"/>
      <c r="I136" s="18" t="str">
        <f>IF(A136="","",IF(AND(COUNT(F136:H136)=3,MIN(F136:H136)&gt;=0),SUM(F136:H136),"未確認"))</f>
        <v/>
      </c>
      <c r="J136" s="7"/>
      <c r="K136" s="10" t="str">
        <f>IF(A136="","",IF(OR(B136="",C136="",D136="",E136=""),"要確認：照合項目不足",IF(COUNTIF(Standards[照合項目（自動）],L136)&gt;1,"要確認：同じ組合せ重複",IF(NOT(ISNUMBER(I136)),"要確認：時間不足・負数",IF(J136="","要確認：設定根拠未記入","確認済")))))</f>
        <v/>
      </c>
      <c r="L136" s="10" t="str">
        <f>IF(A136="","",A136&amp;"｜"&amp;B136&amp;"｜"&amp;C136&amp;"｜"&amp;D136&amp;"｜"&amp;E136)</f>
        <v/>
      </c>
    </row>
    <row r="137" spans="1:12" ht="24.95" customHeight="1" x14ac:dyDescent="0.2">
      <c r="A137" s="7"/>
      <c r="B137" s="7"/>
      <c r="C137" s="7"/>
      <c r="D137" s="7"/>
      <c r="E137" s="7"/>
      <c r="F137" s="16"/>
      <c r="G137" s="16"/>
      <c r="H137" s="16"/>
      <c r="I137" s="18" t="str">
        <f>IF(A137="","",IF(AND(COUNT(F137:H137)=3,MIN(F137:H137)&gt;=0),SUM(F137:H137),"未確認"))</f>
        <v/>
      </c>
      <c r="J137" s="7"/>
      <c r="K137" s="10" t="str">
        <f>IF(A137="","",IF(OR(B137="",C137="",D137="",E137=""),"要確認：照合項目不足",IF(COUNTIF(Standards[照合項目（自動）],L137)&gt;1,"要確認：同じ組合せ重複",IF(NOT(ISNUMBER(I137)),"要確認：時間不足・負数",IF(J137="","要確認：設定根拠未記入","確認済")))))</f>
        <v/>
      </c>
      <c r="L137" s="10" t="str">
        <f>IF(A137="","",A137&amp;"｜"&amp;B137&amp;"｜"&amp;C137&amp;"｜"&amp;D137&amp;"｜"&amp;E137)</f>
        <v/>
      </c>
    </row>
    <row r="138" spans="1:12" ht="24.95" customHeight="1" x14ac:dyDescent="0.2">
      <c r="A138" s="7"/>
      <c r="B138" s="7"/>
      <c r="C138" s="7"/>
      <c r="D138" s="7"/>
      <c r="E138" s="7"/>
      <c r="F138" s="16"/>
      <c r="G138" s="16"/>
      <c r="H138" s="16"/>
      <c r="I138" s="18" t="str">
        <f>IF(A138="","",IF(AND(COUNT(F138:H138)=3,MIN(F138:H138)&gt;=0),SUM(F138:H138),"未確認"))</f>
        <v/>
      </c>
      <c r="J138" s="7"/>
      <c r="K138" s="10" t="str">
        <f>IF(A138="","",IF(OR(B138="",C138="",D138="",E138=""),"要確認：照合項目不足",IF(COUNTIF(Standards[照合項目（自動）],L138)&gt;1,"要確認：同じ組合せ重複",IF(NOT(ISNUMBER(I138)),"要確認：時間不足・負数",IF(J138="","要確認：設定根拠未記入","確認済")))))</f>
        <v/>
      </c>
      <c r="L138" s="10" t="str">
        <f>IF(A138="","",A138&amp;"｜"&amp;B138&amp;"｜"&amp;C138&amp;"｜"&amp;D138&amp;"｜"&amp;E138)</f>
        <v/>
      </c>
    </row>
    <row r="139" spans="1:12" ht="24.95" customHeight="1" x14ac:dyDescent="0.2">
      <c r="A139" s="7"/>
      <c r="B139" s="7"/>
      <c r="C139" s="7"/>
      <c r="D139" s="7"/>
      <c r="E139" s="7"/>
      <c r="F139" s="16"/>
      <c r="G139" s="16"/>
      <c r="H139" s="16"/>
      <c r="I139" s="18" t="str">
        <f>IF(A139="","",IF(AND(COUNT(F139:H139)=3,MIN(F139:H139)&gt;=0),SUM(F139:H139),"未確認"))</f>
        <v/>
      </c>
      <c r="J139" s="7"/>
      <c r="K139" s="10" t="str">
        <f>IF(A139="","",IF(OR(B139="",C139="",D139="",E139=""),"要確認：照合項目不足",IF(COUNTIF(Standards[照合項目（自動）],L139)&gt;1,"要確認：同じ組合せ重複",IF(NOT(ISNUMBER(I139)),"要確認：時間不足・負数",IF(J139="","要確認：設定根拠未記入","確認済")))))</f>
        <v/>
      </c>
      <c r="L139" s="10" t="str">
        <f>IF(A139="","",A139&amp;"｜"&amp;B139&amp;"｜"&amp;C139&amp;"｜"&amp;D139&amp;"｜"&amp;E139)</f>
        <v/>
      </c>
    </row>
    <row r="140" spans="1:12" ht="24.95" customHeight="1" x14ac:dyDescent="0.2">
      <c r="A140" s="7"/>
      <c r="B140" s="7"/>
      <c r="C140" s="7"/>
      <c r="D140" s="7"/>
      <c r="E140" s="7"/>
      <c r="F140" s="16"/>
      <c r="G140" s="16"/>
      <c r="H140" s="16"/>
      <c r="I140" s="18" t="str">
        <f>IF(A140="","",IF(AND(COUNT(F140:H140)=3,MIN(F140:H140)&gt;=0),SUM(F140:H140),"未確認"))</f>
        <v/>
      </c>
      <c r="J140" s="7"/>
      <c r="K140" s="10" t="str">
        <f>IF(A140="","",IF(OR(B140="",C140="",D140="",E140=""),"要確認：照合項目不足",IF(COUNTIF(Standards[照合項目（自動）],L140)&gt;1,"要確認：同じ組合せ重複",IF(NOT(ISNUMBER(I140)),"要確認：時間不足・負数",IF(J140="","要確認：設定根拠未記入","確認済")))))</f>
        <v/>
      </c>
      <c r="L140" s="10" t="str">
        <f>IF(A140="","",A140&amp;"｜"&amp;B140&amp;"｜"&amp;C140&amp;"｜"&amp;D140&amp;"｜"&amp;E140)</f>
        <v/>
      </c>
    </row>
    <row r="141" spans="1:12" ht="24.95" customHeight="1" x14ac:dyDescent="0.2">
      <c r="A141" s="7"/>
      <c r="B141" s="7"/>
      <c r="C141" s="7"/>
      <c r="D141" s="7"/>
      <c r="E141" s="7"/>
      <c r="F141" s="16"/>
      <c r="G141" s="16"/>
      <c r="H141" s="16"/>
      <c r="I141" s="18" t="str">
        <f>IF(A141="","",IF(AND(COUNT(F141:H141)=3,MIN(F141:H141)&gt;=0),SUM(F141:H141),"未確認"))</f>
        <v/>
      </c>
      <c r="J141" s="7"/>
      <c r="K141" s="10" t="str">
        <f>IF(A141="","",IF(OR(B141="",C141="",D141="",E141=""),"要確認：照合項目不足",IF(COUNTIF(Standards[照合項目（自動）],L141)&gt;1,"要確認：同じ組合せ重複",IF(NOT(ISNUMBER(I141)),"要確認：時間不足・負数",IF(J141="","要確認：設定根拠未記入","確認済")))))</f>
        <v/>
      </c>
      <c r="L141" s="10" t="str">
        <f>IF(A141="","",A141&amp;"｜"&amp;B141&amp;"｜"&amp;C141&amp;"｜"&amp;D141&amp;"｜"&amp;E141)</f>
        <v/>
      </c>
    </row>
    <row r="142" spans="1:12" ht="24.95" customHeight="1" x14ac:dyDescent="0.2">
      <c r="A142" s="7"/>
      <c r="B142" s="7"/>
      <c r="C142" s="7"/>
      <c r="D142" s="7"/>
      <c r="E142" s="7"/>
      <c r="F142" s="16"/>
      <c r="G142" s="16"/>
      <c r="H142" s="16"/>
      <c r="I142" s="18" t="str">
        <f>IF(A142="","",IF(AND(COUNT(F142:H142)=3,MIN(F142:H142)&gt;=0),SUM(F142:H142),"未確認"))</f>
        <v/>
      </c>
      <c r="J142" s="7"/>
      <c r="K142" s="10" t="str">
        <f>IF(A142="","",IF(OR(B142="",C142="",D142="",E142=""),"要確認：照合項目不足",IF(COUNTIF(Standards[照合項目（自動）],L142)&gt;1,"要確認：同じ組合せ重複",IF(NOT(ISNUMBER(I142)),"要確認：時間不足・負数",IF(J142="","要確認：設定根拠未記入","確認済")))))</f>
        <v/>
      </c>
      <c r="L142" s="10" t="str">
        <f>IF(A142="","",A142&amp;"｜"&amp;B142&amp;"｜"&amp;C142&amp;"｜"&amp;D142&amp;"｜"&amp;E142)</f>
        <v/>
      </c>
    </row>
    <row r="143" spans="1:12" ht="24.95" customHeight="1" x14ac:dyDescent="0.2">
      <c r="A143" s="7"/>
      <c r="B143" s="7"/>
      <c r="C143" s="7"/>
      <c r="D143" s="7"/>
      <c r="E143" s="7"/>
      <c r="F143" s="16"/>
      <c r="G143" s="16"/>
      <c r="H143" s="16"/>
      <c r="I143" s="18" t="str">
        <f>IF(A143="","",IF(AND(COUNT(F143:H143)=3,MIN(F143:H143)&gt;=0),SUM(F143:H143),"未確認"))</f>
        <v/>
      </c>
      <c r="J143" s="7"/>
      <c r="K143" s="10" t="str">
        <f>IF(A143="","",IF(OR(B143="",C143="",D143="",E143=""),"要確認：照合項目不足",IF(COUNTIF(Standards[照合項目（自動）],L143)&gt;1,"要確認：同じ組合せ重複",IF(NOT(ISNUMBER(I143)),"要確認：時間不足・負数",IF(J143="","要確認：設定根拠未記入","確認済")))))</f>
        <v/>
      </c>
      <c r="L143" s="10" t="str">
        <f>IF(A143="","",A143&amp;"｜"&amp;B143&amp;"｜"&amp;C143&amp;"｜"&amp;D143&amp;"｜"&amp;E143)</f>
        <v/>
      </c>
    </row>
    <row r="144" spans="1:12" ht="24.95" customHeight="1" x14ac:dyDescent="0.2">
      <c r="A144" s="7"/>
      <c r="B144" s="7"/>
      <c r="C144" s="7"/>
      <c r="D144" s="7"/>
      <c r="E144" s="7"/>
      <c r="F144" s="16"/>
      <c r="G144" s="16"/>
      <c r="H144" s="16"/>
      <c r="I144" s="18" t="str">
        <f>IF(A144="","",IF(AND(COUNT(F144:H144)=3,MIN(F144:H144)&gt;=0),SUM(F144:H144),"未確認"))</f>
        <v/>
      </c>
      <c r="J144" s="7"/>
      <c r="K144" s="10" t="str">
        <f>IF(A144="","",IF(OR(B144="",C144="",D144="",E144=""),"要確認：照合項目不足",IF(COUNTIF(Standards[照合項目（自動）],L144)&gt;1,"要確認：同じ組合せ重複",IF(NOT(ISNUMBER(I144)),"要確認：時間不足・負数",IF(J144="","要確認：設定根拠未記入","確認済")))))</f>
        <v/>
      </c>
      <c r="L144" s="10" t="str">
        <f>IF(A144="","",A144&amp;"｜"&amp;B144&amp;"｜"&amp;C144&amp;"｜"&amp;D144&amp;"｜"&amp;E144)</f>
        <v/>
      </c>
    </row>
    <row r="145" spans="1:12" ht="24.95" customHeight="1" x14ac:dyDescent="0.2">
      <c r="A145" s="7"/>
      <c r="B145" s="7"/>
      <c r="C145" s="7"/>
      <c r="D145" s="7"/>
      <c r="E145" s="7"/>
      <c r="F145" s="16"/>
      <c r="G145" s="16"/>
      <c r="H145" s="16"/>
      <c r="I145" s="18" t="str">
        <f>IF(A145="","",IF(AND(COUNT(F145:H145)=3,MIN(F145:H145)&gt;=0),SUM(F145:H145),"未確認"))</f>
        <v/>
      </c>
      <c r="J145" s="7"/>
      <c r="K145" s="10" t="str">
        <f>IF(A145="","",IF(OR(B145="",C145="",D145="",E145=""),"要確認：照合項目不足",IF(COUNTIF(Standards[照合項目（自動）],L145)&gt;1,"要確認：同じ組合せ重複",IF(NOT(ISNUMBER(I145)),"要確認：時間不足・負数",IF(J145="","要確認：設定根拠未記入","確認済")))))</f>
        <v/>
      </c>
      <c r="L145" s="10" t="str">
        <f>IF(A145="","",A145&amp;"｜"&amp;B145&amp;"｜"&amp;C145&amp;"｜"&amp;D145&amp;"｜"&amp;E145)</f>
        <v/>
      </c>
    </row>
    <row r="146" spans="1:12" ht="24.95" customHeight="1" x14ac:dyDescent="0.2">
      <c r="A146" s="7"/>
      <c r="B146" s="7"/>
      <c r="C146" s="7"/>
      <c r="D146" s="7"/>
      <c r="E146" s="7"/>
      <c r="F146" s="16"/>
      <c r="G146" s="16"/>
      <c r="H146" s="16"/>
      <c r="I146" s="18" t="str">
        <f>IF(A146="","",IF(AND(COUNT(F146:H146)=3,MIN(F146:H146)&gt;=0),SUM(F146:H146),"未確認"))</f>
        <v/>
      </c>
      <c r="J146" s="7"/>
      <c r="K146" s="10" t="str">
        <f>IF(A146="","",IF(OR(B146="",C146="",D146="",E146=""),"要確認：照合項目不足",IF(COUNTIF(Standards[照合項目（自動）],L146)&gt;1,"要確認：同じ組合せ重複",IF(NOT(ISNUMBER(I146)),"要確認：時間不足・負数",IF(J146="","要確認：設定根拠未記入","確認済")))))</f>
        <v/>
      </c>
      <c r="L146" s="10" t="str">
        <f>IF(A146="","",A146&amp;"｜"&amp;B146&amp;"｜"&amp;C146&amp;"｜"&amp;D146&amp;"｜"&amp;E146)</f>
        <v/>
      </c>
    </row>
    <row r="147" spans="1:12" ht="24.95" customHeight="1" x14ac:dyDescent="0.2">
      <c r="A147" s="7"/>
      <c r="B147" s="7"/>
      <c r="C147" s="7"/>
      <c r="D147" s="7"/>
      <c r="E147" s="7"/>
      <c r="F147" s="16"/>
      <c r="G147" s="16"/>
      <c r="H147" s="16"/>
      <c r="I147" s="18" t="str">
        <f>IF(A147="","",IF(AND(COUNT(F147:H147)=3,MIN(F147:H147)&gt;=0),SUM(F147:H147),"未確認"))</f>
        <v/>
      </c>
      <c r="J147" s="7"/>
      <c r="K147" s="10" t="str">
        <f>IF(A147="","",IF(OR(B147="",C147="",D147="",E147=""),"要確認：照合項目不足",IF(COUNTIF(Standards[照合項目（自動）],L147)&gt;1,"要確認：同じ組合せ重複",IF(NOT(ISNUMBER(I147)),"要確認：時間不足・負数",IF(J147="","要確認：設定根拠未記入","確認済")))))</f>
        <v/>
      </c>
      <c r="L147" s="10" t="str">
        <f>IF(A147="","",A147&amp;"｜"&amp;B147&amp;"｜"&amp;C147&amp;"｜"&amp;D147&amp;"｜"&amp;E147)</f>
        <v/>
      </c>
    </row>
    <row r="148" spans="1:12" ht="24.95" customHeight="1" x14ac:dyDescent="0.2">
      <c r="A148" s="7"/>
      <c r="B148" s="7"/>
      <c r="C148" s="7"/>
      <c r="D148" s="7"/>
      <c r="E148" s="7"/>
      <c r="F148" s="16"/>
      <c r="G148" s="16"/>
      <c r="H148" s="16"/>
      <c r="I148" s="18" t="str">
        <f>IF(A148="","",IF(AND(COUNT(F148:H148)=3,MIN(F148:H148)&gt;=0),SUM(F148:H148),"未確認"))</f>
        <v/>
      </c>
      <c r="J148" s="7"/>
      <c r="K148" s="10" t="str">
        <f>IF(A148="","",IF(OR(B148="",C148="",D148="",E148=""),"要確認：照合項目不足",IF(COUNTIF(Standards[照合項目（自動）],L148)&gt;1,"要確認：同じ組合せ重複",IF(NOT(ISNUMBER(I148)),"要確認：時間不足・負数",IF(J148="","要確認：設定根拠未記入","確認済")))))</f>
        <v/>
      </c>
      <c r="L148" s="10" t="str">
        <f>IF(A148="","",A148&amp;"｜"&amp;B148&amp;"｜"&amp;C148&amp;"｜"&amp;D148&amp;"｜"&amp;E148)</f>
        <v/>
      </c>
    </row>
    <row r="149" spans="1:12" ht="24.95" customHeight="1" x14ac:dyDescent="0.2">
      <c r="A149" s="7"/>
      <c r="B149" s="7"/>
      <c r="C149" s="7"/>
      <c r="D149" s="7"/>
      <c r="E149" s="7"/>
      <c r="F149" s="16"/>
      <c r="G149" s="16"/>
      <c r="H149" s="16"/>
      <c r="I149" s="18" t="str">
        <f>IF(A149="","",IF(AND(COUNT(F149:H149)=3,MIN(F149:H149)&gt;=0),SUM(F149:H149),"未確認"))</f>
        <v/>
      </c>
      <c r="J149" s="7"/>
      <c r="K149" s="10" t="str">
        <f>IF(A149="","",IF(OR(B149="",C149="",D149="",E149=""),"要確認：照合項目不足",IF(COUNTIF(Standards[照合項目（自動）],L149)&gt;1,"要確認：同じ組合せ重複",IF(NOT(ISNUMBER(I149)),"要確認：時間不足・負数",IF(J149="","要確認：設定根拠未記入","確認済")))))</f>
        <v/>
      </c>
      <c r="L149" s="10" t="str">
        <f>IF(A149="","",A149&amp;"｜"&amp;B149&amp;"｜"&amp;C149&amp;"｜"&amp;D149&amp;"｜"&amp;E149)</f>
        <v/>
      </c>
    </row>
    <row r="150" spans="1:12" ht="24.95" customHeight="1" x14ac:dyDescent="0.2">
      <c r="A150" s="7"/>
      <c r="B150" s="7"/>
      <c r="C150" s="7"/>
      <c r="D150" s="7"/>
      <c r="E150" s="7"/>
      <c r="F150" s="16"/>
      <c r="G150" s="16"/>
      <c r="H150" s="16"/>
      <c r="I150" s="18" t="str">
        <f>IF(A150="","",IF(AND(COUNT(F150:H150)=3,MIN(F150:H150)&gt;=0),SUM(F150:H150),"未確認"))</f>
        <v/>
      </c>
      <c r="J150" s="7"/>
      <c r="K150" s="10" t="str">
        <f>IF(A150="","",IF(OR(B150="",C150="",D150="",E150=""),"要確認：照合項目不足",IF(COUNTIF(Standards[照合項目（自動）],L150)&gt;1,"要確認：同じ組合せ重複",IF(NOT(ISNUMBER(I150)),"要確認：時間不足・負数",IF(J150="","要確認：設定根拠未記入","確認済")))))</f>
        <v/>
      </c>
      <c r="L150" s="10" t="str">
        <f>IF(A150="","",A150&amp;"｜"&amp;B150&amp;"｜"&amp;C150&amp;"｜"&amp;D150&amp;"｜"&amp;E150)</f>
        <v/>
      </c>
    </row>
    <row r="151" spans="1:12" ht="24.95" customHeight="1" x14ac:dyDescent="0.2">
      <c r="A151" s="7"/>
      <c r="B151" s="7"/>
      <c r="C151" s="7"/>
      <c r="D151" s="7"/>
      <c r="E151" s="7"/>
      <c r="F151" s="16"/>
      <c r="G151" s="16"/>
      <c r="H151" s="16"/>
      <c r="I151" s="18" t="str">
        <f>IF(A151="","",IF(AND(COUNT(F151:H151)=3,MIN(F151:H151)&gt;=0),SUM(F151:H151),"未確認"))</f>
        <v/>
      </c>
      <c r="J151" s="7"/>
      <c r="K151" s="10" t="str">
        <f>IF(A151="","",IF(OR(B151="",C151="",D151="",E151=""),"要確認：照合項目不足",IF(COUNTIF(Standards[照合項目（自動）],L151)&gt;1,"要確認：同じ組合せ重複",IF(NOT(ISNUMBER(I151)),"要確認：時間不足・負数",IF(J151="","要確認：設定根拠未記入","確認済")))))</f>
        <v/>
      </c>
      <c r="L151" s="10" t="str">
        <f>IF(A151="","",A151&amp;"｜"&amp;B151&amp;"｜"&amp;C151&amp;"｜"&amp;D151&amp;"｜"&amp;E151)</f>
        <v/>
      </c>
    </row>
    <row r="152" spans="1:12" ht="24.95" customHeight="1" x14ac:dyDescent="0.2">
      <c r="A152" s="7"/>
      <c r="B152" s="7"/>
      <c r="C152" s="7"/>
      <c r="D152" s="7"/>
      <c r="E152" s="7"/>
      <c r="F152" s="16"/>
      <c r="G152" s="16"/>
      <c r="H152" s="16"/>
      <c r="I152" s="18" t="str">
        <f>IF(A152="","",IF(AND(COUNT(F152:H152)=3,MIN(F152:H152)&gt;=0),SUM(F152:H152),"未確認"))</f>
        <v/>
      </c>
      <c r="J152" s="7"/>
      <c r="K152" s="10" t="str">
        <f>IF(A152="","",IF(OR(B152="",C152="",D152="",E152=""),"要確認：照合項目不足",IF(COUNTIF(Standards[照合項目（自動）],L152)&gt;1,"要確認：同じ組合せ重複",IF(NOT(ISNUMBER(I152)),"要確認：時間不足・負数",IF(J152="","要確認：設定根拠未記入","確認済")))))</f>
        <v/>
      </c>
      <c r="L152" s="10" t="str">
        <f>IF(A152="","",A152&amp;"｜"&amp;B152&amp;"｜"&amp;C152&amp;"｜"&amp;D152&amp;"｜"&amp;E152)</f>
        <v/>
      </c>
    </row>
    <row r="153" spans="1:12" ht="24.95" customHeight="1" x14ac:dyDescent="0.2">
      <c r="A153" s="7"/>
      <c r="B153" s="7"/>
      <c r="C153" s="7"/>
      <c r="D153" s="7"/>
      <c r="E153" s="7"/>
      <c r="F153" s="16"/>
      <c r="G153" s="16"/>
      <c r="H153" s="16"/>
      <c r="I153" s="18" t="str">
        <f>IF(A153="","",IF(AND(COUNT(F153:H153)=3,MIN(F153:H153)&gt;=0),SUM(F153:H153),"未確認"))</f>
        <v/>
      </c>
      <c r="J153" s="7"/>
      <c r="K153" s="10" t="str">
        <f>IF(A153="","",IF(OR(B153="",C153="",D153="",E153=""),"要確認：照合項目不足",IF(COUNTIF(Standards[照合項目（自動）],L153)&gt;1,"要確認：同じ組合せ重複",IF(NOT(ISNUMBER(I153)),"要確認：時間不足・負数",IF(J153="","要確認：設定根拠未記入","確認済")))))</f>
        <v/>
      </c>
      <c r="L153" s="10" t="str">
        <f>IF(A153="","",A153&amp;"｜"&amp;B153&amp;"｜"&amp;C153&amp;"｜"&amp;D153&amp;"｜"&amp;E153)</f>
        <v/>
      </c>
    </row>
    <row r="154" spans="1:12" ht="24.95" customHeight="1" x14ac:dyDescent="0.2">
      <c r="A154" s="7"/>
      <c r="B154" s="7"/>
      <c r="C154" s="7"/>
      <c r="D154" s="7"/>
      <c r="E154" s="7"/>
      <c r="F154" s="16"/>
      <c r="G154" s="16"/>
      <c r="H154" s="16"/>
      <c r="I154" s="18" t="str">
        <f>IF(A154="","",IF(AND(COUNT(F154:H154)=3,MIN(F154:H154)&gt;=0),SUM(F154:H154),"未確認"))</f>
        <v/>
      </c>
      <c r="J154" s="7"/>
      <c r="K154" s="10" t="str">
        <f>IF(A154="","",IF(OR(B154="",C154="",D154="",E154=""),"要確認：照合項目不足",IF(COUNTIF(Standards[照合項目（自動）],L154)&gt;1,"要確認：同じ組合せ重複",IF(NOT(ISNUMBER(I154)),"要確認：時間不足・負数",IF(J154="","要確認：設定根拠未記入","確認済")))))</f>
        <v/>
      </c>
      <c r="L154" s="10" t="str">
        <f>IF(A154="","",A154&amp;"｜"&amp;B154&amp;"｜"&amp;C154&amp;"｜"&amp;D154&amp;"｜"&amp;E154)</f>
        <v/>
      </c>
    </row>
    <row r="155" spans="1:12" ht="24.95" customHeight="1" x14ac:dyDescent="0.2">
      <c r="A155" s="7"/>
      <c r="B155" s="7"/>
      <c r="C155" s="7"/>
      <c r="D155" s="7"/>
      <c r="E155" s="7"/>
      <c r="F155" s="16"/>
      <c r="G155" s="16"/>
      <c r="H155" s="16"/>
      <c r="I155" s="18" t="str">
        <f>IF(A155="","",IF(AND(COUNT(F155:H155)=3,MIN(F155:H155)&gt;=0),SUM(F155:H155),"未確認"))</f>
        <v/>
      </c>
      <c r="J155" s="7"/>
      <c r="K155" s="10" t="str">
        <f>IF(A155="","",IF(OR(B155="",C155="",D155="",E155=""),"要確認：照合項目不足",IF(COUNTIF(Standards[照合項目（自動）],L155)&gt;1,"要確認：同じ組合せ重複",IF(NOT(ISNUMBER(I155)),"要確認：時間不足・負数",IF(J155="","要確認：設定根拠未記入","確認済")))))</f>
        <v/>
      </c>
      <c r="L155" s="10" t="str">
        <f>IF(A155="","",A155&amp;"｜"&amp;B155&amp;"｜"&amp;C155&amp;"｜"&amp;D155&amp;"｜"&amp;E155)</f>
        <v/>
      </c>
    </row>
    <row r="156" spans="1:12" ht="24.95" customHeight="1" x14ac:dyDescent="0.2">
      <c r="A156" s="7"/>
      <c r="B156" s="7"/>
      <c r="C156" s="7"/>
      <c r="D156" s="7"/>
      <c r="E156" s="7"/>
      <c r="F156" s="16"/>
      <c r="G156" s="16"/>
      <c r="H156" s="16"/>
      <c r="I156" s="18" t="str">
        <f>IF(A156="","",IF(AND(COUNT(F156:H156)=3,MIN(F156:H156)&gt;=0),SUM(F156:H156),"未確認"))</f>
        <v/>
      </c>
      <c r="J156" s="7"/>
      <c r="K156" s="10" t="str">
        <f>IF(A156="","",IF(OR(B156="",C156="",D156="",E156=""),"要確認：照合項目不足",IF(COUNTIF(Standards[照合項目（自動）],L156)&gt;1,"要確認：同じ組合せ重複",IF(NOT(ISNUMBER(I156)),"要確認：時間不足・負数",IF(J156="","要確認：設定根拠未記入","確認済")))))</f>
        <v/>
      </c>
      <c r="L156" s="10" t="str">
        <f>IF(A156="","",A156&amp;"｜"&amp;B156&amp;"｜"&amp;C156&amp;"｜"&amp;D156&amp;"｜"&amp;E156)</f>
        <v/>
      </c>
    </row>
    <row r="157" spans="1:12" ht="24.95" customHeight="1" x14ac:dyDescent="0.2">
      <c r="A157" s="7"/>
      <c r="B157" s="7"/>
      <c r="C157" s="7"/>
      <c r="D157" s="7"/>
      <c r="E157" s="7"/>
      <c r="F157" s="16"/>
      <c r="G157" s="16"/>
      <c r="H157" s="16"/>
      <c r="I157" s="18" t="str">
        <f>IF(A157="","",IF(AND(COUNT(F157:H157)=3,MIN(F157:H157)&gt;=0),SUM(F157:H157),"未確認"))</f>
        <v/>
      </c>
      <c r="J157" s="7"/>
      <c r="K157" s="10" t="str">
        <f>IF(A157="","",IF(OR(B157="",C157="",D157="",E157=""),"要確認：照合項目不足",IF(COUNTIF(Standards[照合項目（自動）],L157)&gt;1,"要確認：同じ組合せ重複",IF(NOT(ISNUMBER(I157)),"要確認：時間不足・負数",IF(J157="","要確認：設定根拠未記入","確認済")))))</f>
        <v/>
      </c>
      <c r="L157" s="10" t="str">
        <f>IF(A157="","",A157&amp;"｜"&amp;B157&amp;"｜"&amp;C157&amp;"｜"&amp;D157&amp;"｜"&amp;E157)</f>
        <v/>
      </c>
    </row>
    <row r="158" spans="1:12" ht="24.95" customHeight="1" x14ac:dyDescent="0.2">
      <c r="A158" s="7"/>
      <c r="B158" s="7"/>
      <c r="C158" s="7"/>
      <c r="D158" s="7"/>
      <c r="E158" s="7"/>
      <c r="F158" s="16"/>
      <c r="G158" s="16"/>
      <c r="H158" s="16"/>
      <c r="I158" s="18" t="str">
        <f>IF(A158="","",IF(AND(COUNT(F158:H158)=3,MIN(F158:H158)&gt;=0),SUM(F158:H158),"未確認"))</f>
        <v/>
      </c>
      <c r="J158" s="7"/>
      <c r="K158" s="10" t="str">
        <f>IF(A158="","",IF(OR(B158="",C158="",D158="",E158=""),"要確認：照合項目不足",IF(COUNTIF(Standards[照合項目（自動）],L158)&gt;1,"要確認：同じ組合せ重複",IF(NOT(ISNUMBER(I158)),"要確認：時間不足・負数",IF(J158="","要確認：設定根拠未記入","確認済")))))</f>
        <v/>
      </c>
      <c r="L158" s="10" t="str">
        <f>IF(A158="","",A158&amp;"｜"&amp;B158&amp;"｜"&amp;C158&amp;"｜"&amp;D158&amp;"｜"&amp;E158)</f>
        <v/>
      </c>
    </row>
    <row r="159" spans="1:12" ht="24.95" customHeight="1" x14ac:dyDescent="0.2">
      <c r="A159" s="7"/>
      <c r="B159" s="7"/>
      <c r="C159" s="7"/>
      <c r="D159" s="7"/>
      <c r="E159" s="7"/>
      <c r="F159" s="16"/>
      <c r="G159" s="16"/>
      <c r="H159" s="16"/>
      <c r="I159" s="18" t="str">
        <f>IF(A159="","",IF(AND(COUNT(F159:H159)=3,MIN(F159:H159)&gt;=0),SUM(F159:H159),"未確認"))</f>
        <v/>
      </c>
      <c r="J159" s="7"/>
      <c r="K159" s="10" t="str">
        <f>IF(A159="","",IF(OR(B159="",C159="",D159="",E159=""),"要確認：照合項目不足",IF(COUNTIF(Standards[照合項目（自動）],L159)&gt;1,"要確認：同じ組合せ重複",IF(NOT(ISNUMBER(I159)),"要確認：時間不足・負数",IF(J159="","要確認：設定根拠未記入","確認済")))))</f>
        <v/>
      </c>
      <c r="L159" s="10" t="str">
        <f>IF(A159="","",A159&amp;"｜"&amp;B159&amp;"｜"&amp;C159&amp;"｜"&amp;D159&amp;"｜"&amp;E159)</f>
        <v/>
      </c>
    </row>
    <row r="160" spans="1:12" ht="24.95" customHeight="1" x14ac:dyDescent="0.2">
      <c r="A160" s="7"/>
      <c r="B160" s="7"/>
      <c r="C160" s="7"/>
      <c r="D160" s="7"/>
      <c r="E160" s="7"/>
      <c r="F160" s="16"/>
      <c r="G160" s="16"/>
      <c r="H160" s="16"/>
      <c r="I160" s="18" t="str">
        <f>IF(A160="","",IF(AND(COUNT(F160:H160)=3,MIN(F160:H160)&gt;=0),SUM(F160:H160),"未確認"))</f>
        <v/>
      </c>
      <c r="J160" s="7"/>
      <c r="K160" s="10" t="str">
        <f>IF(A160="","",IF(OR(B160="",C160="",D160="",E160=""),"要確認：照合項目不足",IF(COUNTIF(Standards[照合項目（自動）],L160)&gt;1,"要確認：同じ組合せ重複",IF(NOT(ISNUMBER(I160)),"要確認：時間不足・負数",IF(J160="","要確認：設定根拠未記入","確認済")))))</f>
        <v/>
      </c>
      <c r="L160" s="10" t="str">
        <f>IF(A160="","",A160&amp;"｜"&amp;B160&amp;"｜"&amp;C160&amp;"｜"&amp;D160&amp;"｜"&amp;E160)</f>
        <v/>
      </c>
    </row>
    <row r="161" spans="1:12" ht="24.95" customHeight="1" x14ac:dyDescent="0.2">
      <c r="A161" s="7"/>
      <c r="B161" s="7"/>
      <c r="C161" s="7"/>
      <c r="D161" s="7"/>
      <c r="E161" s="7"/>
      <c r="F161" s="16"/>
      <c r="G161" s="16"/>
      <c r="H161" s="16"/>
      <c r="I161" s="18" t="str">
        <f>IF(A161="","",IF(AND(COUNT(F161:H161)=3,MIN(F161:H161)&gt;=0),SUM(F161:H161),"未確認"))</f>
        <v/>
      </c>
      <c r="J161" s="7"/>
      <c r="K161" s="10" t="str">
        <f>IF(A161="","",IF(OR(B161="",C161="",D161="",E161=""),"要確認：照合項目不足",IF(COUNTIF(Standards[照合項目（自動）],L161)&gt;1,"要確認：同じ組合せ重複",IF(NOT(ISNUMBER(I161)),"要確認：時間不足・負数",IF(J161="","要確認：設定根拠未記入","確認済")))))</f>
        <v/>
      </c>
      <c r="L161" s="10" t="str">
        <f>IF(A161="","",A161&amp;"｜"&amp;B161&amp;"｜"&amp;C161&amp;"｜"&amp;D161&amp;"｜"&amp;E161)</f>
        <v/>
      </c>
    </row>
    <row r="162" spans="1:12" ht="24.95" customHeight="1" x14ac:dyDescent="0.2">
      <c r="A162" s="7"/>
      <c r="B162" s="7"/>
      <c r="C162" s="7"/>
      <c r="D162" s="7"/>
      <c r="E162" s="7"/>
      <c r="F162" s="16"/>
      <c r="G162" s="16"/>
      <c r="H162" s="16"/>
      <c r="I162" s="18" t="str">
        <f>IF(A162="","",IF(AND(COUNT(F162:H162)=3,MIN(F162:H162)&gt;=0),SUM(F162:H162),"未確認"))</f>
        <v/>
      </c>
      <c r="J162" s="7"/>
      <c r="K162" s="10" t="str">
        <f>IF(A162="","",IF(OR(B162="",C162="",D162="",E162=""),"要確認：照合項目不足",IF(COUNTIF(Standards[照合項目（自動）],L162)&gt;1,"要確認：同じ組合せ重複",IF(NOT(ISNUMBER(I162)),"要確認：時間不足・負数",IF(J162="","要確認：設定根拠未記入","確認済")))))</f>
        <v/>
      </c>
      <c r="L162" s="10" t="str">
        <f>IF(A162="","",A162&amp;"｜"&amp;B162&amp;"｜"&amp;C162&amp;"｜"&amp;D162&amp;"｜"&amp;E162)</f>
        <v/>
      </c>
    </row>
    <row r="163" spans="1:12" ht="24.95" customHeight="1" x14ac:dyDescent="0.2">
      <c r="A163" s="7"/>
      <c r="B163" s="7"/>
      <c r="C163" s="7"/>
      <c r="D163" s="7"/>
      <c r="E163" s="7"/>
      <c r="F163" s="16"/>
      <c r="G163" s="16"/>
      <c r="H163" s="16"/>
      <c r="I163" s="18" t="str">
        <f>IF(A163="","",IF(AND(COUNT(F163:H163)=3,MIN(F163:H163)&gt;=0),SUM(F163:H163),"未確認"))</f>
        <v/>
      </c>
      <c r="J163" s="7"/>
      <c r="K163" s="10" t="str">
        <f>IF(A163="","",IF(OR(B163="",C163="",D163="",E163=""),"要確認：照合項目不足",IF(COUNTIF(Standards[照合項目（自動）],L163)&gt;1,"要確認：同じ組合せ重複",IF(NOT(ISNUMBER(I163)),"要確認：時間不足・負数",IF(J163="","要確認：設定根拠未記入","確認済")))))</f>
        <v/>
      </c>
      <c r="L163" s="10" t="str">
        <f>IF(A163="","",A163&amp;"｜"&amp;B163&amp;"｜"&amp;C163&amp;"｜"&amp;D163&amp;"｜"&amp;E163)</f>
        <v/>
      </c>
    </row>
    <row r="164" spans="1:12" ht="24.95" customHeight="1" x14ac:dyDescent="0.2">
      <c r="A164" s="7"/>
      <c r="B164" s="7"/>
      <c r="C164" s="7"/>
      <c r="D164" s="7"/>
      <c r="E164" s="7"/>
      <c r="F164" s="16"/>
      <c r="G164" s="16"/>
      <c r="H164" s="16"/>
      <c r="I164" s="18" t="str">
        <f>IF(A164="","",IF(AND(COUNT(F164:H164)=3,MIN(F164:H164)&gt;=0),SUM(F164:H164),"未確認"))</f>
        <v/>
      </c>
      <c r="J164" s="7"/>
      <c r="K164" s="10" t="str">
        <f>IF(A164="","",IF(OR(B164="",C164="",D164="",E164=""),"要確認：照合項目不足",IF(COUNTIF(Standards[照合項目（自動）],L164)&gt;1,"要確認：同じ組合せ重複",IF(NOT(ISNUMBER(I164)),"要確認：時間不足・負数",IF(J164="","要確認：設定根拠未記入","確認済")))))</f>
        <v/>
      </c>
      <c r="L164" s="10" t="str">
        <f>IF(A164="","",A164&amp;"｜"&amp;B164&amp;"｜"&amp;C164&amp;"｜"&amp;D164&amp;"｜"&amp;E164)</f>
        <v/>
      </c>
    </row>
    <row r="165" spans="1:12" ht="24.95" customHeight="1" x14ac:dyDescent="0.2">
      <c r="A165" s="7"/>
      <c r="B165" s="7"/>
      <c r="C165" s="7"/>
      <c r="D165" s="7"/>
      <c r="E165" s="7"/>
      <c r="F165" s="16"/>
      <c r="G165" s="16"/>
      <c r="H165" s="16"/>
      <c r="I165" s="18" t="str">
        <f>IF(A165="","",IF(AND(COUNT(F165:H165)=3,MIN(F165:H165)&gt;=0),SUM(F165:H165),"未確認"))</f>
        <v/>
      </c>
      <c r="J165" s="7"/>
      <c r="K165" s="10" t="str">
        <f>IF(A165="","",IF(OR(B165="",C165="",D165="",E165=""),"要確認：照合項目不足",IF(COUNTIF(Standards[照合項目（自動）],L165)&gt;1,"要確認：同じ組合せ重複",IF(NOT(ISNUMBER(I165)),"要確認：時間不足・負数",IF(J165="","要確認：設定根拠未記入","確認済")))))</f>
        <v/>
      </c>
      <c r="L165" s="10" t="str">
        <f>IF(A165="","",A165&amp;"｜"&amp;B165&amp;"｜"&amp;C165&amp;"｜"&amp;D165&amp;"｜"&amp;E165)</f>
        <v/>
      </c>
    </row>
    <row r="166" spans="1:12" ht="24.95" customHeight="1" x14ac:dyDescent="0.2">
      <c r="A166" s="7"/>
      <c r="B166" s="7"/>
      <c r="C166" s="7"/>
      <c r="D166" s="7"/>
      <c r="E166" s="7"/>
      <c r="F166" s="16"/>
      <c r="G166" s="16"/>
      <c r="H166" s="16"/>
      <c r="I166" s="18" t="str">
        <f>IF(A166="","",IF(AND(COUNT(F166:H166)=3,MIN(F166:H166)&gt;=0),SUM(F166:H166),"未確認"))</f>
        <v/>
      </c>
      <c r="J166" s="7"/>
      <c r="K166" s="10" t="str">
        <f>IF(A166="","",IF(OR(B166="",C166="",D166="",E166=""),"要確認：照合項目不足",IF(COUNTIF(Standards[照合項目（自動）],L166)&gt;1,"要確認：同じ組合せ重複",IF(NOT(ISNUMBER(I166)),"要確認：時間不足・負数",IF(J166="","要確認：設定根拠未記入","確認済")))))</f>
        <v/>
      </c>
      <c r="L166" s="10" t="str">
        <f>IF(A166="","",A166&amp;"｜"&amp;B166&amp;"｜"&amp;C166&amp;"｜"&amp;D166&amp;"｜"&amp;E166)</f>
        <v/>
      </c>
    </row>
    <row r="167" spans="1:12" ht="24.95" customHeight="1" x14ac:dyDescent="0.2">
      <c r="A167" s="7"/>
      <c r="B167" s="7"/>
      <c r="C167" s="7"/>
      <c r="D167" s="7"/>
      <c r="E167" s="7"/>
      <c r="F167" s="16"/>
      <c r="G167" s="16"/>
      <c r="H167" s="16"/>
      <c r="I167" s="18" t="str">
        <f>IF(A167="","",IF(AND(COUNT(F167:H167)=3,MIN(F167:H167)&gt;=0),SUM(F167:H167),"未確認"))</f>
        <v/>
      </c>
      <c r="J167" s="7"/>
      <c r="K167" s="10" t="str">
        <f>IF(A167="","",IF(OR(B167="",C167="",D167="",E167=""),"要確認：照合項目不足",IF(COUNTIF(Standards[照合項目（自動）],L167)&gt;1,"要確認：同じ組合せ重複",IF(NOT(ISNUMBER(I167)),"要確認：時間不足・負数",IF(J167="","要確認：設定根拠未記入","確認済")))))</f>
        <v/>
      </c>
      <c r="L167" s="10" t="str">
        <f>IF(A167="","",A167&amp;"｜"&amp;B167&amp;"｜"&amp;C167&amp;"｜"&amp;D167&amp;"｜"&amp;E167)</f>
        <v/>
      </c>
    </row>
    <row r="168" spans="1:12" ht="24.95" customHeight="1" x14ac:dyDescent="0.2">
      <c r="A168" s="7"/>
      <c r="B168" s="7"/>
      <c r="C168" s="7"/>
      <c r="D168" s="7"/>
      <c r="E168" s="7"/>
      <c r="F168" s="16"/>
      <c r="G168" s="16"/>
      <c r="H168" s="16"/>
      <c r="I168" s="18" t="str">
        <f>IF(A168="","",IF(AND(COUNT(F168:H168)=3,MIN(F168:H168)&gt;=0),SUM(F168:H168),"未確認"))</f>
        <v/>
      </c>
      <c r="J168" s="7"/>
      <c r="K168" s="10" t="str">
        <f>IF(A168="","",IF(OR(B168="",C168="",D168="",E168=""),"要確認：照合項目不足",IF(COUNTIF(Standards[照合項目（自動）],L168)&gt;1,"要確認：同じ組合せ重複",IF(NOT(ISNUMBER(I168)),"要確認：時間不足・負数",IF(J168="","要確認：設定根拠未記入","確認済")))))</f>
        <v/>
      </c>
      <c r="L168" s="10" t="str">
        <f>IF(A168="","",A168&amp;"｜"&amp;B168&amp;"｜"&amp;C168&amp;"｜"&amp;D168&amp;"｜"&amp;E168)</f>
        <v/>
      </c>
    </row>
    <row r="169" spans="1:12" ht="24.95" customHeight="1" x14ac:dyDescent="0.2">
      <c r="A169" s="7"/>
      <c r="B169" s="7"/>
      <c r="C169" s="7"/>
      <c r="D169" s="7"/>
      <c r="E169" s="7"/>
      <c r="F169" s="16"/>
      <c r="G169" s="16"/>
      <c r="H169" s="16"/>
      <c r="I169" s="18" t="str">
        <f>IF(A169="","",IF(AND(COUNT(F169:H169)=3,MIN(F169:H169)&gt;=0),SUM(F169:H169),"未確認"))</f>
        <v/>
      </c>
      <c r="J169" s="7"/>
      <c r="K169" s="10" t="str">
        <f>IF(A169="","",IF(OR(B169="",C169="",D169="",E169=""),"要確認：照合項目不足",IF(COUNTIF(Standards[照合項目（自動）],L169)&gt;1,"要確認：同じ組合せ重複",IF(NOT(ISNUMBER(I169)),"要確認：時間不足・負数",IF(J169="","要確認：設定根拠未記入","確認済")))))</f>
        <v/>
      </c>
      <c r="L169" s="10" t="str">
        <f>IF(A169="","",A169&amp;"｜"&amp;B169&amp;"｜"&amp;C169&amp;"｜"&amp;D169&amp;"｜"&amp;E169)</f>
        <v/>
      </c>
    </row>
    <row r="170" spans="1:12" ht="24.95" customHeight="1" x14ac:dyDescent="0.2">
      <c r="A170" s="7"/>
      <c r="B170" s="7"/>
      <c r="C170" s="7"/>
      <c r="D170" s="7"/>
      <c r="E170" s="7"/>
      <c r="F170" s="16"/>
      <c r="G170" s="16"/>
      <c r="H170" s="16"/>
      <c r="I170" s="18" t="str">
        <f>IF(A170="","",IF(AND(COUNT(F170:H170)=3,MIN(F170:H170)&gt;=0),SUM(F170:H170),"未確認"))</f>
        <v/>
      </c>
      <c r="J170" s="7"/>
      <c r="K170" s="10" t="str">
        <f>IF(A170="","",IF(OR(B170="",C170="",D170="",E170=""),"要確認：照合項目不足",IF(COUNTIF(Standards[照合項目（自動）],L170)&gt;1,"要確認：同じ組合せ重複",IF(NOT(ISNUMBER(I170)),"要確認：時間不足・負数",IF(J170="","要確認：設定根拠未記入","確認済")))))</f>
        <v/>
      </c>
      <c r="L170" s="10" t="str">
        <f>IF(A170="","",A170&amp;"｜"&amp;B170&amp;"｜"&amp;C170&amp;"｜"&amp;D170&amp;"｜"&amp;E170)</f>
        <v/>
      </c>
    </row>
    <row r="171" spans="1:12" ht="24.95" customHeight="1" x14ac:dyDescent="0.2">
      <c r="A171" s="7"/>
      <c r="B171" s="7"/>
      <c r="C171" s="7"/>
      <c r="D171" s="7"/>
      <c r="E171" s="7"/>
      <c r="F171" s="16"/>
      <c r="G171" s="16"/>
      <c r="H171" s="16"/>
      <c r="I171" s="18" t="str">
        <f>IF(A171="","",IF(AND(COUNT(F171:H171)=3,MIN(F171:H171)&gt;=0),SUM(F171:H171),"未確認"))</f>
        <v/>
      </c>
      <c r="J171" s="7"/>
      <c r="K171" s="10" t="str">
        <f>IF(A171="","",IF(OR(B171="",C171="",D171="",E171=""),"要確認：照合項目不足",IF(COUNTIF(Standards[照合項目（自動）],L171)&gt;1,"要確認：同じ組合せ重複",IF(NOT(ISNUMBER(I171)),"要確認：時間不足・負数",IF(J171="","要確認：設定根拠未記入","確認済")))))</f>
        <v/>
      </c>
      <c r="L171" s="10" t="str">
        <f>IF(A171="","",A171&amp;"｜"&amp;B171&amp;"｜"&amp;C171&amp;"｜"&amp;D171&amp;"｜"&amp;E171)</f>
        <v/>
      </c>
    </row>
    <row r="172" spans="1:12" ht="24.95" customHeight="1" x14ac:dyDescent="0.2">
      <c r="A172" s="7"/>
      <c r="B172" s="7"/>
      <c r="C172" s="7"/>
      <c r="D172" s="7"/>
      <c r="E172" s="7"/>
      <c r="F172" s="16"/>
      <c r="G172" s="16"/>
      <c r="H172" s="16"/>
      <c r="I172" s="18" t="str">
        <f>IF(A172="","",IF(AND(COUNT(F172:H172)=3,MIN(F172:H172)&gt;=0),SUM(F172:H172),"未確認"))</f>
        <v/>
      </c>
      <c r="J172" s="7"/>
      <c r="K172" s="10" t="str">
        <f>IF(A172="","",IF(OR(B172="",C172="",D172="",E172=""),"要確認：照合項目不足",IF(COUNTIF(Standards[照合項目（自動）],L172)&gt;1,"要確認：同じ組合せ重複",IF(NOT(ISNUMBER(I172)),"要確認：時間不足・負数",IF(J172="","要確認：設定根拠未記入","確認済")))))</f>
        <v/>
      </c>
      <c r="L172" s="10" t="str">
        <f>IF(A172="","",A172&amp;"｜"&amp;B172&amp;"｜"&amp;C172&amp;"｜"&amp;D172&amp;"｜"&amp;E172)</f>
        <v/>
      </c>
    </row>
    <row r="173" spans="1:12" ht="24.95" customHeight="1" x14ac:dyDescent="0.2">
      <c r="A173" s="7"/>
      <c r="B173" s="7"/>
      <c r="C173" s="7"/>
      <c r="D173" s="7"/>
      <c r="E173" s="7"/>
      <c r="F173" s="16"/>
      <c r="G173" s="16"/>
      <c r="H173" s="16"/>
      <c r="I173" s="18" t="str">
        <f>IF(A173="","",IF(AND(COUNT(F173:H173)=3,MIN(F173:H173)&gt;=0),SUM(F173:H173),"未確認"))</f>
        <v/>
      </c>
      <c r="J173" s="7"/>
      <c r="K173" s="10" t="str">
        <f>IF(A173="","",IF(OR(B173="",C173="",D173="",E173=""),"要確認：照合項目不足",IF(COUNTIF(Standards[照合項目（自動）],L173)&gt;1,"要確認：同じ組合せ重複",IF(NOT(ISNUMBER(I173)),"要確認：時間不足・負数",IF(J173="","要確認：設定根拠未記入","確認済")))))</f>
        <v/>
      </c>
      <c r="L173" s="10" t="str">
        <f>IF(A173="","",A173&amp;"｜"&amp;B173&amp;"｜"&amp;C173&amp;"｜"&amp;D173&amp;"｜"&amp;E173)</f>
        <v/>
      </c>
    </row>
    <row r="174" spans="1:12" ht="24.95" customHeight="1" x14ac:dyDescent="0.2">
      <c r="A174" s="7"/>
      <c r="B174" s="7"/>
      <c r="C174" s="7"/>
      <c r="D174" s="7"/>
      <c r="E174" s="7"/>
      <c r="F174" s="16"/>
      <c r="G174" s="16"/>
      <c r="H174" s="16"/>
      <c r="I174" s="18" t="str">
        <f>IF(A174="","",IF(AND(COUNT(F174:H174)=3,MIN(F174:H174)&gt;=0),SUM(F174:H174),"未確認"))</f>
        <v/>
      </c>
      <c r="J174" s="7"/>
      <c r="K174" s="10" t="str">
        <f>IF(A174="","",IF(OR(B174="",C174="",D174="",E174=""),"要確認：照合項目不足",IF(COUNTIF(Standards[照合項目（自動）],L174)&gt;1,"要確認：同じ組合せ重複",IF(NOT(ISNUMBER(I174)),"要確認：時間不足・負数",IF(J174="","要確認：設定根拠未記入","確認済")))))</f>
        <v/>
      </c>
      <c r="L174" s="10" t="str">
        <f>IF(A174="","",A174&amp;"｜"&amp;B174&amp;"｜"&amp;C174&amp;"｜"&amp;D174&amp;"｜"&amp;E174)</f>
        <v/>
      </c>
    </row>
    <row r="175" spans="1:12" ht="24.95" customHeight="1" x14ac:dyDescent="0.2">
      <c r="A175" s="7"/>
      <c r="B175" s="7"/>
      <c r="C175" s="7"/>
      <c r="D175" s="7"/>
      <c r="E175" s="7"/>
      <c r="F175" s="16"/>
      <c r="G175" s="16"/>
      <c r="H175" s="16"/>
      <c r="I175" s="18" t="str">
        <f>IF(A175="","",IF(AND(COUNT(F175:H175)=3,MIN(F175:H175)&gt;=0),SUM(F175:H175),"未確認"))</f>
        <v/>
      </c>
      <c r="J175" s="7"/>
      <c r="K175" s="10" t="str">
        <f>IF(A175="","",IF(OR(B175="",C175="",D175="",E175=""),"要確認：照合項目不足",IF(COUNTIF(Standards[照合項目（自動）],L175)&gt;1,"要確認：同じ組合せ重複",IF(NOT(ISNUMBER(I175)),"要確認：時間不足・負数",IF(J175="","要確認：設定根拠未記入","確認済")))))</f>
        <v/>
      </c>
      <c r="L175" s="10" t="str">
        <f>IF(A175="","",A175&amp;"｜"&amp;B175&amp;"｜"&amp;C175&amp;"｜"&amp;D175&amp;"｜"&amp;E175)</f>
        <v/>
      </c>
    </row>
    <row r="176" spans="1:12" ht="24.95" customHeight="1" x14ac:dyDescent="0.2">
      <c r="A176" s="7"/>
      <c r="B176" s="7"/>
      <c r="C176" s="7"/>
      <c r="D176" s="7"/>
      <c r="E176" s="7"/>
      <c r="F176" s="16"/>
      <c r="G176" s="16"/>
      <c r="H176" s="16"/>
      <c r="I176" s="18" t="str">
        <f>IF(A176="","",IF(AND(COUNT(F176:H176)=3,MIN(F176:H176)&gt;=0),SUM(F176:H176),"未確認"))</f>
        <v/>
      </c>
      <c r="J176" s="7"/>
      <c r="K176" s="10" t="str">
        <f>IF(A176="","",IF(OR(B176="",C176="",D176="",E176=""),"要確認：照合項目不足",IF(COUNTIF(Standards[照合項目（自動）],L176)&gt;1,"要確認：同じ組合せ重複",IF(NOT(ISNUMBER(I176)),"要確認：時間不足・負数",IF(J176="","要確認：設定根拠未記入","確認済")))))</f>
        <v/>
      </c>
      <c r="L176" s="10" t="str">
        <f>IF(A176="","",A176&amp;"｜"&amp;B176&amp;"｜"&amp;C176&amp;"｜"&amp;D176&amp;"｜"&amp;E176)</f>
        <v/>
      </c>
    </row>
    <row r="177" spans="1:12" ht="24.95" customHeight="1" x14ac:dyDescent="0.2">
      <c r="A177" s="7"/>
      <c r="B177" s="7"/>
      <c r="C177" s="7"/>
      <c r="D177" s="7"/>
      <c r="E177" s="7"/>
      <c r="F177" s="16"/>
      <c r="G177" s="16"/>
      <c r="H177" s="16"/>
      <c r="I177" s="18" t="str">
        <f>IF(A177="","",IF(AND(COUNT(F177:H177)=3,MIN(F177:H177)&gt;=0),SUM(F177:H177),"未確認"))</f>
        <v/>
      </c>
      <c r="J177" s="7"/>
      <c r="K177" s="10" t="str">
        <f>IF(A177="","",IF(OR(B177="",C177="",D177="",E177=""),"要確認：照合項目不足",IF(COUNTIF(Standards[照合項目（自動）],L177)&gt;1,"要確認：同じ組合せ重複",IF(NOT(ISNUMBER(I177)),"要確認：時間不足・負数",IF(J177="","要確認：設定根拠未記入","確認済")))))</f>
        <v/>
      </c>
      <c r="L177" s="10" t="str">
        <f>IF(A177="","",A177&amp;"｜"&amp;B177&amp;"｜"&amp;C177&amp;"｜"&amp;D177&amp;"｜"&amp;E177)</f>
        <v/>
      </c>
    </row>
    <row r="178" spans="1:12" ht="24.95" customHeight="1" x14ac:dyDescent="0.2">
      <c r="A178" s="7"/>
      <c r="B178" s="7"/>
      <c r="C178" s="7"/>
      <c r="D178" s="7"/>
      <c r="E178" s="7"/>
      <c r="F178" s="16"/>
      <c r="G178" s="16"/>
      <c r="H178" s="16"/>
      <c r="I178" s="18" t="str">
        <f>IF(A178="","",IF(AND(COUNT(F178:H178)=3,MIN(F178:H178)&gt;=0),SUM(F178:H178),"未確認"))</f>
        <v/>
      </c>
      <c r="J178" s="7"/>
      <c r="K178" s="10" t="str">
        <f>IF(A178="","",IF(OR(B178="",C178="",D178="",E178=""),"要確認：照合項目不足",IF(COUNTIF(Standards[照合項目（自動）],L178)&gt;1,"要確認：同じ組合せ重複",IF(NOT(ISNUMBER(I178)),"要確認：時間不足・負数",IF(J178="","要確認：設定根拠未記入","確認済")))))</f>
        <v/>
      </c>
      <c r="L178" s="10" t="str">
        <f>IF(A178="","",A178&amp;"｜"&amp;B178&amp;"｜"&amp;C178&amp;"｜"&amp;D178&amp;"｜"&amp;E178)</f>
        <v/>
      </c>
    </row>
    <row r="179" spans="1:12" ht="24.95" customHeight="1" x14ac:dyDescent="0.2">
      <c r="A179" s="7"/>
      <c r="B179" s="7"/>
      <c r="C179" s="7"/>
      <c r="D179" s="7"/>
      <c r="E179" s="7"/>
      <c r="F179" s="16"/>
      <c r="G179" s="16"/>
      <c r="H179" s="16"/>
      <c r="I179" s="18" t="str">
        <f>IF(A179="","",IF(AND(COUNT(F179:H179)=3,MIN(F179:H179)&gt;=0),SUM(F179:H179),"未確認"))</f>
        <v/>
      </c>
      <c r="J179" s="7"/>
      <c r="K179" s="10" t="str">
        <f>IF(A179="","",IF(OR(B179="",C179="",D179="",E179=""),"要確認：照合項目不足",IF(COUNTIF(Standards[照合項目（自動）],L179)&gt;1,"要確認：同じ組合せ重複",IF(NOT(ISNUMBER(I179)),"要確認：時間不足・負数",IF(J179="","要確認：設定根拠未記入","確認済")))))</f>
        <v/>
      </c>
      <c r="L179" s="10" t="str">
        <f>IF(A179="","",A179&amp;"｜"&amp;B179&amp;"｜"&amp;C179&amp;"｜"&amp;D179&amp;"｜"&amp;E179)</f>
        <v/>
      </c>
    </row>
    <row r="180" spans="1:12" ht="24.95" customHeight="1" x14ac:dyDescent="0.2">
      <c r="A180" s="7"/>
      <c r="B180" s="7"/>
      <c r="C180" s="7"/>
      <c r="D180" s="7"/>
      <c r="E180" s="7"/>
      <c r="F180" s="16"/>
      <c r="G180" s="16"/>
      <c r="H180" s="16"/>
      <c r="I180" s="18" t="str">
        <f>IF(A180="","",IF(AND(COUNT(F180:H180)=3,MIN(F180:H180)&gt;=0),SUM(F180:H180),"未確認"))</f>
        <v/>
      </c>
      <c r="J180" s="7"/>
      <c r="K180" s="10" t="str">
        <f>IF(A180="","",IF(OR(B180="",C180="",D180="",E180=""),"要確認：照合項目不足",IF(COUNTIF(Standards[照合項目（自動）],L180)&gt;1,"要確認：同じ組合せ重複",IF(NOT(ISNUMBER(I180)),"要確認：時間不足・負数",IF(J180="","要確認：設定根拠未記入","確認済")))))</f>
        <v/>
      </c>
      <c r="L180" s="10" t="str">
        <f>IF(A180="","",A180&amp;"｜"&amp;B180&amp;"｜"&amp;C180&amp;"｜"&amp;D180&amp;"｜"&amp;E180)</f>
        <v/>
      </c>
    </row>
    <row r="181" spans="1:12" ht="24.95" customHeight="1" x14ac:dyDescent="0.2">
      <c r="A181" s="7"/>
      <c r="B181" s="7"/>
      <c r="C181" s="7"/>
      <c r="D181" s="7"/>
      <c r="E181" s="7"/>
      <c r="F181" s="16"/>
      <c r="G181" s="16"/>
      <c r="H181" s="16"/>
      <c r="I181" s="18" t="str">
        <f>IF(A181="","",IF(AND(COUNT(F181:H181)=3,MIN(F181:H181)&gt;=0),SUM(F181:H181),"未確認"))</f>
        <v/>
      </c>
      <c r="J181" s="7"/>
      <c r="K181" s="10" t="str">
        <f>IF(A181="","",IF(OR(B181="",C181="",D181="",E181=""),"要確認：照合項目不足",IF(COUNTIF(Standards[照合項目（自動）],L181)&gt;1,"要確認：同じ組合せ重複",IF(NOT(ISNUMBER(I181)),"要確認：時間不足・負数",IF(J181="","要確認：設定根拠未記入","確認済")))))</f>
        <v/>
      </c>
      <c r="L181" s="10" t="str">
        <f>IF(A181="","",A181&amp;"｜"&amp;B181&amp;"｜"&amp;C181&amp;"｜"&amp;D181&amp;"｜"&amp;E181)</f>
        <v/>
      </c>
    </row>
    <row r="182" spans="1:12" ht="24.95" customHeight="1" x14ac:dyDescent="0.2">
      <c r="A182" s="7"/>
      <c r="B182" s="7"/>
      <c r="C182" s="7"/>
      <c r="D182" s="7"/>
      <c r="E182" s="7"/>
      <c r="F182" s="16"/>
      <c r="G182" s="16"/>
      <c r="H182" s="16"/>
      <c r="I182" s="18" t="str">
        <f>IF(A182="","",IF(AND(COUNT(F182:H182)=3,MIN(F182:H182)&gt;=0),SUM(F182:H182),"未確認"))</f>
        <v/>
      </c>
      <c r="J182" s="7"/>
      <c r="K182" s="10" t="str">
        <f>IF(A182="","",IF(OR(B182="",C182="",D182="",E182=""),"要確認：照合項目不足",IF(COUNTIF(Standards[照合項目（自動）],L182)&gt;1,"要確認：同じ組合せ重複",IF(NOT(ISNUMBER(I182)),"要確認：時間不足・負数",IF(J182="","要確認：設定根拠未記入","確認済")))))</f>
        <v/>
      </c>
      <c r="L182" s="10" t="str">
        <f>IF(A182="","",A182&amp;"｜"&amp;B182&amp;"｜"&amp;C182&amp;"｜"&amp;D182&amp;"｜"&amp;E182)</f>
        <v/>
      </c>
    </row>
    <row r="183" spans="1:12" ht="24.95" customHeight="1" x14ac:dyDescent="0.2">
      <c r="A183" s="7"/>
      <c r="B183" s="7"/>
      <c r="C183" s="7"/>
      <c r="D183" s="7"/>
      <c r="E183" s="7"/>
      <c r="F183" s="16"/>
      <c r="G183" s="16"/>
      <c r="H183" s="16"/>
      <c r="I183" s="18" t="str">
        <f>IF(A183="","",IF(AND(COUNT(F183:H183)=3,MIN(F183:H183)&gt;=0),SUM(F183:H183),"未確認"))</f>
        <v/>
      </c>
      <c r="J183" s="7"/>
      <c r="K183" s="10" t="str">
        <f>IF(A183="","",IF(OR(B183="",C183="",D183="",E183=""),"要確認：照合項目不足",IF(COUNTIF(Standards[照合項目（自動）],L183)&gt;1,"要確認：同じ組合せ重複",IF(NOT(ISNUMBER(I183)),"要確認：時間不足・負数",IF(J183="","要確認：設定根拠未記入","確認済")))))</f>
        <v/>
      </c>
      <c r="L183" s="10" t="str">
        <f>IF(A183="","",A183&amp;"｜"&amp;B183&amp;"｜"&amp;C183&amp;"｜"&amp;D183&amp;"｜"&amp;E183)</f>
        <v/>
      </c>
    </row>
    <row r="184" spans="1:12" ht="24.95" customHeight="1" x14ac:dyDescent="0.2">
      <c r="A184" s="7"/>
      <c r="B184" s="7"/>
      <c r="C184" s="7"/>
      <c r="D184" s="7"/>
      <c r="E184" s="7"/>
      <c r="F184" s="16"/>
      <c r="G184" s="16"/>
      <c r="H184" s="16"/>
      <c r="I184" s="18" t="str">
        <f>IF(A184="","",IF(AND(COUNT(F184:H184)=3,MIN(F184:H184)&gt;=0),SUM(F184:H184),"未確認"))</f>
        <v/>
      </c>
      <c r="J184" s="7"/>
      <c r="K184" s="10" t="str">
        <f>IF(A184="","",IF(OR(B184="",C184="",D184="",E184=""),"要確認：照合項目不足",IF(COUNTIF(Standards[照合項目（自動）],L184)&gt;1,"要確認：同じ組合せ重複",IF(NOT(ISNUMBER(I184)),"要確認：時間不足・負数",IF(J184="","要確認：設定根拠未記入","確認済")))))</f>
        <v/>
      </c>
      <c r="L184" s="10" t="str">
        <f>IF(A184="","",A184&amp;"｜"&amp;B184&amp;"｜"&amp;C184&amp;"｜"&amp;D184&amp;"｜"&amp;E184)</f>
        <v/>
      </c>
    </row>
    <row r="185" spans="1:12" ht="24.95" customHeight="1" x14ac:dyDescent="0.2">
      <c r="A185" s="7"/>
      <c r="B185" s="7"/>
      <c r="C185" s="7"/>
      <c r="D185" s="7"/>
      <c r="E185" s="7"/>
      <c r="F185" s="16"/>
      <c r="G185" s="16"/>
      <c r="H185" s="16"/>
      <c r="I185" s="18" t="str">
        <f>IF(A185="","",IF(AND(COUNT(F185:H185)=3,MIN(F185:H185)&gt;=0),SUM(F185:H185),"未確認"))</f>
        <v/>
      </c>
      <c r="J185" s="7"/>
      <c r="K185" s="10" t="str">
        <f>IF(A185="","",IF(OR(B185="",C185="",D185="",E185=""),"要確認：照合項目不足",IF(COUNTIF(Standards[照合項目（自動）],L185)&gt;1,"要確認：同じ組合せ重複",IF(NOT(ISNUMBER(I185)),"要確認：時間不足・負数",IF(J185="","要確認：設定根拠未記入","確認済")))))</f>
        <v/>
      </c>
      <c r="L185" s="10" t="str">
        <f>IF(A185="","",A185&amp;"｜"&amp;B185&amp;"｜"&amp;C185&amp;"｜"&amp;D185&amp;"｜"&amp;E185)</f>
        <v/>
      </c>
    </row>
    <row r="186" spans="1:12" ht="24.95" customHeight="1" x14ac:dyDescent="0.2">
      <c r="A186" s="7"/>
      <c r="B186" s="7"/>
      <c r="C186" s="7"/>
      <c r="D186" s="7"/>
      <c r="E186" s="7"/>
      <c r="F186" s="16"/>
      <c r="G186" s="16"/>
      <c r="H186" s="16"/>
      <c r="I186" s="18" t="str">
        <f>IF(A186="","",IF(AND(COUNT(F186:H186)=3,MIN(F186:H186)&gt;=0),SUM(F186:H186),"未確認"))</f>
        <v/>
      </c>
      <c r="J186" s="7"/>
      <c r="K186" s="10" t="str">
        <f>IF(A186="","",IF(OR(B186="",C186="",D186="",E186=""),"要確認：照合項目不足",IF(COUNTIF(Standards[照合項目（自動）],L186)&gt;1,"要確認：同じ組合せ重複",IF(NOT(ISNUMBER(I186)),"要確認：時間不足・負数",IF(J186="","要確認：設定根拠未記入","確認済")))))</f>
        <v/>
      </c>
      <c r="L186" s="10" t="str">
        <f>IF(A186="","",A186&amp;"｜"&amp;B186&amp;"｜"&amp;C186&amp;"｜"&amp;D186&amp;"｜"&amp;E186)</f>
        <v/>
      </c>
    </row>
    <row r="187" spans="1:12" ht="24.95" customHeight="1" x14ac:dyDescent="0.2">
      <c r="A187" s="7"/>
      <c r="B187" s="7"/>
      <c r="C187" s="7"/>
      <c r="D187" s="7"/>
      <c r="E187" s="7"/>
      <c r="F187" s="16"/>
      <c r="G187" s="16"/>
      <c r="H187" s="16"/>
      <c r="I187" s="18" t="str">
        <f>IF(A187="","",IF(AND(COUNT(F187:H187)=3,MIN(F187:H187)&gt;=0),SUM(F187:H187),"未確認"))</f>
        <v/>
      </c>
      <c r="J187" s="7"/>
      <c r="K187" s="10" t="str">
        <f>IF(A187="","",IF(OR(B187="",C187="",D187="",E187=""),"要確認：照合項目不足",IF(COUNTIF(Standards[照合項目（自動）],L187)&gt;1,"要確認：同じ組合せ重複",IF(NOT(ISNUMBER(I187)),"要確認：時間不足・負数",IF(J187="","要確認：設定根拠未記入","確認済")))))</f>
        <v/>
      </c>
      <c r="L187" s="10" t="str">
        <f>IF(A187="","",A187&amp;"｜"&amp;B187&amp;"｜"&amp;C187&amp;"｜"&amp;D187&amp;"｜"&amp;E187)</f>
        <v/>
      </c>
    </row>
    <row r="188" spans="1:12" ht="24.95" customHeight="1" x14ac:dyDescent="0.2">
      <c r="A188" s="7"/>
      <c r="B188" s="7"/>
      <c r="C188" s="7"/>
      <c r="D188" s="7"/>
      <c r="E188" s="7"/>
      <c r="F188" s="16"/>
      <c r="G188" s="16"/>
      <c r="H188" s="16"/>
      <c r="I188" s="18" t="str">
        <f>IF(A188="","",IF(AND(COUNT(F188:H188)=3,MIN(F188:H188)&gt;=0),SUM(F188:H188),"未確認"))</f>
        <v/>
      </c>
      <c r="J188" s="7"/>
      <c r="K188" s="10" t="str">
        <f>IF(A188="","",IF(OR(B188="",C188="",D188="",E188=""),"要確認：照合項目不足",IF(COUNTIF(Standards[照合項目（自動）],L188)&gt;1,"要確認：同じ組合せ重複",IF(NOT(ISNUMBER(I188)),"要確認：時間不足・負数",IF(J188="","要確認：設定根拠未記入","確認済")))))</f>
        <v/>
      </c>
      <c r="L188" s="10" t="str">
        <f>IF(A188="","",A188&amp;"｜"&amp;B188&amp;"｜"&amp;C188&amp;"｜"&amp;D188&amp;"｜"&amp;E188)</f>
        <v/>
      </c>
    </row>
    <row r="189" spans="1:12" ht="24.95" customHeight="1" x14ac:dyDescent="0.2">
      <c r="A189" s="7"/>
      <c r="B189" s="7"/>
      <c r="C189" s="7"/>
      <c r="D189" s="7"/>
      <c r="E189" s="7"/>
      <c r="F189" s="16"/>
      <c r="G189" s="16"/>
      <c r="H189" s="16"/>
      <c r="I189" s="18" t="str">
        <f>IF(A189="","",IF(AND(COUNT(F189:H189)=3,MIN(F189:H189)&gt;=0),SUM(F189:H189),"未確認"))</f>
        <v/>
      </c>
      <c r="J189" s="7"/>
      <c r="K189" s="10" t="str">
        <f>IF(A189="","",IF(OR(B189="",C189="",D189="",E189=""),"要確認：照合項目不足",IF(COUNTIF(Standards[照合項目（自動）],L189)&gt;1,"要確認：同じ組合せ重複",IF(NOT(ISNUMBER(I189)),"要確認：時間不足・負数",IF(J189="","要確認：設定根拠未記入","確認済")))))</f>
        <v/>
      </c>
      <c r="L189" s="10" t="str">
        <f>IF(A189="","",A189&amp;"｜"&amp;B189&amp;"｜"&amp;C189&amp;"｜"&amp;D189&amp;"｜"&amp;E189)</f>
        <v/>
      </c>
    </row>
    <row r="190" spans="1:12" ht="24.95" customHeight="1" x14ac:dyDescent="0.2">
      <c r="A190" s="7"/>
      <c r="B190" s="7"/>
      <c r="C190" s="7"/>
      <c r="D190" s="7"/>
      <c r="E190" s="7"/>
      <c r="F190" s="16"/>
      <c r="G190" s="16"/>
      <c r="H190" s="16"/>
      <c r="I190" s="18" t="str">
        <f>IF(A190="","",IF(AND(COUNT(F190:H190)=3,MIN(F190:H190)&gt;=0),SUM(F190:H190),"未確認"))</f>
        <v/>
      </c>
      <c r="J190" s="7"/>
      <c r="K190" s="10" t="str">
        <f>IF(A190="","",IF(OR(B190="",C190="",D190="",E190=""),"要確認：照合項目不足",IF(COUNTIF(Standards[照合項目（自動）],L190)&gt;1,"要確認：同じ組合せ重複",IF(NOT(ISNUMBER(I190)),"要確認：時間不足・負数",IF(J190="","要確認：設定根拠未記入","確認済")))))</f>
        <v/>
      </c>
      <c r="L190" s="10" t="str">
        <f>IF(A190="","",A190&amp;"｜"&amp;B190&amp;"｜"&amp;C190&amp;"｜"&amp;D190&amp;"｜"&amp;E190)</f>
        <v/>
      </c>
    </row>
    <row r="191" spans="1:12" ht="24.95" customHeight="1" x14ac:dyDescent="0.2">
      <c r="A191" s="7"/>
      <c r="B191" s="7"/>
      <c r="C191" s="7"/>
      <c r="D191" s="7"/>
      <c r="E191" s="7"/>
      <c r="F191" s="16"/>
      <c r="G191" s="16"/>
      <c r="H191" s="16"/>
      <c r="I191" s="18" t="str">
        <f>IF(A191="","",IF(AND(COUNT(F191:H191)=3,MIN(F191:H191)&gt;=0),SUM(F191:H191),"未確認"))</f>
        <v/>
      </c>
      <c r="J191" s="7"/>
      <c r="K191" s="10" t="str">
        <f>IF(A191="","",IF(OR(B191="",C191="",D191="",E191=""),"要確認：照合項目不足",IF(COUNTIF(Standards[照合項目（自動）],L191)&gt;1,"要確認：同じ組合せ重複",IF(NOT(ISNUMBER(I191)),"要確認：時間不足・負数",IF(J191="","要確認：設定根拠未記入","確認済")))))</f>
        <v/>
      </c>
      <c r="L191" s="10" t="str">
        <f>IF(A191="","",A191&amp;"｜"&amp;B191&amp;"｜"&amp;C191&amp;"｜"&amp;D191&amp;"｜"&amp;E191)</f>
        <v/>
      </c>
    </row>
    <row r="192" spans="1:12" ht="24.95" customHeight="1" x14ac:dyDescent="0.2">
      <c r="A192" s="7"/>
      <c r="B192" s="7"/>
      <c r="C192" s="7"/>
      <c r="D192" s="7"/>
      <c r="E192" s="7"/>
      <c r="F192" s="16"/>
      <c r="G192" s="16"/>
      <c r="H192" s="16"/>
      <c r="I192" s="18" t="str">
        <f>IF(A192="","",IF(AND(COUNT(F192:H192)=3,MIN(F192:H192)&gt;=0),SUM(F192:H192),"未確認"))</f>
        <v/>
      </c>
      <c r="J192" s="7"/>
      <c r="K192" s="10" t="str">
        <f>IF(A192="","",IF(OR(B192="",C192="",D192="",E192=""),"要確認：照合項目不足",IF(COUNTIF(Standards[照合項目（自動）],L192)&gt;1,"要確認：同じ組合せ重複",IF(NOT(ISNUMBER(I192)),"要確認：時間不足・負数",IF(J192="","要確認：設定根拠未記入","確認済")))))</f>
        <v/>
      </c>
      <c r="L192" s="10" t="str">
        <f>IF(A192="","",A192&amp;"｜"&amp;B192&amp;"｜"&amp;C192&amp;"｜"&amp;D192&amp;"｜"&amp;E192)</f>
        <v/>
      </c>
    </row>
    <row r="193" spans="1:12" ht="24.95" customHeight="1" x14ac:dyDescent="0.2">
      <c r="A193" s="7"/>
      <c r="B193" s="7"/>
      <c r="C193" s="7"/>
      <c r="D193" s="7"/>
      <c r="E193" s="7"/>
      <c r="F193" s="16"/>
      <c r="G193" s="16"/>
      <c r="H193" s="16"/>
      <c r="I193" s="18" t="str">
        <f>IF(A193="","",IF(AND(COUNT(F193:H193)=3,MIN(F193:H193)&gt;=0),SUM(F193:H193),"未確認"))</f>
        <v/>
      </c>
      <c r="J193" s="7"/>
      <c r="K193" s="10" t="str">
        <f>IF(A193="","",IF(OR(B193="",C193="",D193="",E193=""),"要確認：照合項目不足",IF(COUNTIF(Standards[照合項目（自動）],L193)&gt;1,"要確認：同じ組合せ重複",IF(NOT(ISNUMBER(I193)),"要確認：時間不足・負数",IF(J193="","要確認：設定根拠未記入","確認済")))))</f>
        <v/>
      </c>
      <c r="L193" s="10" t="str">
        <f>IF(A193="","",A193&amp;"｜"&amp;B193&amp;"｜"&amp;C193&amp;"｜"&amp;D193&amp;"｜"&amp;E193)</f>
        <v/>
      </c>
    </row>
    <row r="194" spans="1:12" ht="24.95" customHeight="1" x14ac:dyDescent="0.2">
      <c r="A194" s="7"/>
      <c r="B194" s="7"/>
      <c r="C194" s="7"/>
      <c r="D194" s="7"/>
      <c r="E194" s="7"/>
      <c r="F194" s="16"/>
      <c r="G194" s="16"/>
      <c r="H194" s="16"/>
      <c r="I194" s="18" t="str">
        <f>IF(A194="","",IF(AND(COUNT(F194:H194)=3,MIN(F194:H194)&gt;=0),SUM(F194:H194),"未確認"))</f>
        <v/>
      </c>
      <c r="J194" s="7"/>
      <c r="K194" s="10" t="str">
        <f>IF(A194="","",IF(OR(B194="",C194="",D194="",E194=""),"要確認：照合項目不足",IF(COUNTIF(Standards[照合項目（自動）],L194)&gt;1,"要確認：同じ組合せ重複",IF(NOT(ISNUMBER(I194)),"要確認：時間不足・負数",IF(J194="","要確認：設定根拠未記入","確認済")))))</f>
        <v/>
      </c>
      <c r="L194" s="10" t="str">
        <f>IF(A194="","",A194&amp;"｜"&amp;B194&amp;"｜"&amp;C194&amp;"｜"&amp;D194&amp;"｜"&amp;E194)</f>
        <v/>
      </c>
    </row>
    <row r="195" spans="1:12" ht="24.95" customHeight="1" x14ac:dyDescent="0.2">
      <c r="A195" s="7"/>
      <c r="B195" s="7"/>
      <c r="C195" s="7"/>
      <c r="D195" s="7"/>
      <c r="E195" s="7"/>
      <c r="F195" s="16"/>
      <c r="G195" s="16"/>
      <c r="H195" s="16"/>
      <c r="I195" s="18" t="str">
        <f>IF(A195="","",IF(AND(COUNT(F195:H195)=3,MIN(F195:H195)&gt;=0),SUM(F195:H195),"未確認"))</f>
        <v/>
      </c>
      <c r="J195" s="7"/>
      <c r="K195" s="10" t="str">
        <f>IF(A195="","",IF(OR(B195="",C195="",D195="",E195=""),"要確認：照合項目不足",IF(COUNTIF(Standards[照合項目（自動）],L195)&gt;1,"要確認：同じ組合せ重複",IF(NOT(ISNUMBER(I195)),"要確認：時間不足・負数",IF(J195="","要確認：設定根拠未記入","確認済")))))</f>
        <v/>
      </c>
      <c r="L195" s="10" t="str">
        <f>IF(A195="","",A195&amp;"｜"&amp;B195&amp;"｜"&amp;C195&amp;"｜"&amp;D195&amp;"｜"&amp;E195)</f>
        <v/>
      </c>
    </row>
    <row r="196" spans="1:12" ht="24.95" customHeight="1" x14ac:dyDescent="0.2">
      <c r="A196" s="7"/>
      <c r="B196" s="7"/>
      <c r="C196" s="7"/>
      <c r="D196" s="7"/>
      <c r="E196" s="7"/>
      <c r="F196" s="16"/>
      <c r="G196" s="16"/>
      <c r="H196" s="16"/>
      <c r="I196" s="18" t="str">
        <f>IF(A196="","",IF(AND(COUNT(F196:H196)=3,MIN(F196:H196)&gt;=0),SUM(F196:H196),"未確認"))</f>
        <v/>
      </c>
      <c r="J196" s="7"/>
      <c r="K196" s="10" t="str">
        <f>IF(A196="","",IF(OR(B196="",C196="",D196="",E196=""),"要確認：照合項目不足",IF(COUNTIF(Standards[照合項目（自動）],L196)&gt;1,"要確認：同じ組合せ重複",IF(NOT(ISNUMBER(I196)),"要確認：時間不足・負数",IF(J196="","要確認：設定根拠未記入","確認済")))))</f>
        <v/>
      </c>
      <c r="L196" s="10" t="str">
        <f>IF(A196="","",A196&amp;"｜"&amp;B196&amp;"｜"&amp;C196&amp;"｜"&amp;D196&amp;"｜"&amp;E196)</f>
        <v/>
      </c>
    </row>
    <row r="197" spans="1:12" ht="24.95" customHeight="1" x14ac:dyDescent="0.2">
      <c r="A197" s="7"/>
      <c r="B197" s="7"/>
      <c r="C197" s="7"/>
      <c r="D197" s="7"/>
      <c r="E197" s="7"/>
      <c r="F197" s="16"/>
      <c r="G197" s="16"/>
      <c r="H197" s="16"/>
      <c r="I197" s="18" t="str">
        <f>IF(A197="","",IF(AND(COUNT(F197:H197)=3,MIN(F197:H197)&gt;=0),SUM(F197:H197),"未確認"))</f>
        <v/>
      </c>
      <c r="J197" s="7"/>
      <c r="K197" s="10" t="str">
        <f>IF(A197="","",IF(OR(B197="",C197="",D197="",E197=""),"要確認：照合項目不足",IF(COUNTIF(Standards[照合項目（自動）],L197)&gt;1,"要確認：同じ組合せ重複",IF(NOT(ISNUMBER(I197)),"要確認：時間不足・負数",IF(J197="","要確認：設定根拠未記入","確認済")))))</f>
        <v/>
      </c>
      <c r="L197" s="10" t="str">
        <f>IF(A197="","",A197&amp;"｜"&amp;B197&amp;"｜"&amp;C197&amp;"｜"&amp;D197&amp;"｜"&amp;E197)</f>
        <v/>
      </c>
    </row>
    <row r="198" spans="1:12" ht="24.95" customHeight="1" x14ac:dyDescent="0.2">
      <c r="A198" s="7"/>
      <c r="B198" s="7"/>
      <c r="C198" s="7"/>
      <c r="D198" s="7"/>
      <c r="E198" s="7"/>
      <c r="F198" s="16"/>
      <c r="G198" s="16"/>
      <c r="H198" s="16"/>
      <c r="I198" s="18" t="str">
        <f>IF(A198="","",IF(AND(COUNT(F198:H198)=3,MIN(F198:H198)&gt;=0),SUM(F198:H198),"未確認"))</f>
        <v/>
      </c>
      <c r="J198" s="7"/>
      <c r="K198" s="10" t="str">
        <f>IF(A198="","",IF(OR(B198="",C198="",D198="",E198=""),"要確認：照合項目不足",IF(COUNTIF(Standards[照合項目（自動）],L198)&gt;1,"要確認：同じ組合せ重複",IF(NOT(ISNUMBER(I198)),"要確認：時間不足・負数",IF(J198="","要確認：設定根拠未記入","確認済")))))</f>
        <v/>
      </c>
      <c r="L198" s="10" t="str">
        <f>IF(A198="","",A198&amp;"｜"&amp;B198&amp;"｜"&amp;C198&amp;"｜"&amp;D198&amp;"｜"&amp;E198)</f>
        <v/>
      </c>
    </row>
    <row r="199" spans="1:12" ht="24.95" customHeight="1" x14ac:dyDescent="0.2">
      <c r="A199" s="7"/>
      <c r="B199" s="7"/>
      <c r="C199" s="7"/>
      <c r="D199" s="7"/>
      <c r="E199" s="7"/>
      <c r="F199" s="16"/>
      <c r="G199" s="16"/>
      <c r="H199" s="16"/>
      <c r="I199" s="18" t="str">
        <f>IF(A199="","",IF(AND(COUNT(F199:H199)=3,MIN(F199:H199)&gt;=0),SUM(F199:H199),"未確認"))</f>
        <v/>
      </c>
      <c r="J199" s="7"/>
      <c r="K199" s="10" t="str">
        <f>IF(A199="","",IF(OR(B199="",C199="",D199="",E199=""),"要確認：照合項目不足",IF(COUNTIF(Standards[照合項目（自動）],L199)&gt;1,"要確認：同じ組合せ重複",IF(NOT(ISNUMBER(I199)),"要確認：時間不足・負数",IF(J199="","要確認：設定根拠未記入","確認済")))))</f>
        <v/>
      </c>
      <c r="L199" s="10" t="str">
        <f>IF(A199="","",A199&amp;"｜"&amp;B199&amp;"｜"&amp;C199&amp;"｜"&amp;D199&amp;"｜"&amp;E199)</f>
        <v/>
      </c>
    </row>
    <row r="200" spans="1:12" ht="24.95" customHeight="1" x14ac:dyDescent="0.2">
      <c r="A200" s="7"/>
      <c r="B200" s="7"/>
      <c r="C200" s="7"/>
      <c r="D200" s="7"/>
      <c r="E200" s="7"/>
      <c r="F200" s="16"/>
      <c r="G200" s="16"/>
      <c r="H200" s="16"/>
      <c r="I200" s="18" t="str">
        <f>IF(A200="","",IF(AND(COUNT(F200:H200)=3,MIN(F200:H200)&gt;=0),SUM(F200:H200),"未確認"))</f>
        <v/>
      </c>
      <c r="J200" s="7"/>
      <c r="K200" s="10" t="str">
        <f>IF(A200="","",IF(OR(B200="",C200="",D200="",E200=""),"要確認：照合項目不足",IF(COUNTIF(Standards[照合項目（自動）],L200)&gt;1,"要確認：同じ組合せ重複",IF(NOT(ISNUMBER(I200)),"要確認：時間不足・負数",IF(J200="","要確認：設定根拠未記入","確認済")))))</f>
        <v/>
      </c>
      <c r="L200" s="10" t="str">
        <f>IF(A200="","",A200&amp;"｜"&amp;B200&amp;"｜"&amp;C200&amp;"｜"&amp;D200&amp;"｜"&amp;E200)</f>
        <v/>
      </c>
    </row>
    <row r="201" spans="1:12" ht="24.95" customHeight="1" x14ac:dyDescent="0.2">
      <c r="A201" s="7"/>
      <c r="B201" s="7"/>
      <c r="C201" s="7"/>
      <c r="D201" s="7"/>
      <c r="E201" s="7"/>
      <c r="F201" s="16"/>
      <c r="G201" s="16"/>
      <c r="H201" s="16"/>
      <c r="I201" s="18" t="str">
        <f>IF(A201="","",IF(AND(COUNT(F201:H201)=3,MIN(F201:H201)&gt;=0),SUM(F201:H201),"未確認"))</f>
        <v/>
      </c>
      <c r="J201" s="7"/>
      <c r="K201" s="10" t="str">
        <f>IF(A201="","",IF(OR(B201="",C201="",D201="",E201=""),"要確認：照合項目不足",IF(COUNTIF(Standards[照合項目（自動）],L201)&gt;1,"要確認：同じ組合せ重複",IF(NOT(ISNUMBER(I201)),"要確認：時間不足・負数",IF(J201="","要確認：設定根拠未記入","確認済")))))</f>
        <v/>
      </c>
      <c r="L201" s="10" t="str">
        <f>IF(A201="","",A201&amp;"｜"&amp;B201&amp;"｜"&amp;C201&amp;"｜"&amp;D201&amp;"｜"&amp;E201)</f>
        <v/>
      </c>
    </row>
    <row r="202" spans="1:12" ht="24.95" customHeight="1" x14ac:dyDescent="0.2">
      <c r="A202" s="7"/>
      <c r="B202" s="7"/>
      <c r="C202" s="7"/>
      <c r="D202" s="7"/>
      <c r="E202" s="7"/>
      <c r="F202" s="16"/>
      <c r="G202" s="16"/>
      <c r="H202" s="16"/>
      <c r="I202" s="18" t="str">
        <f>IF(A202="","",IF(AND(COUNT(F202:H202)=3,MIN(F202:H202)&gt;=0),SUM(F202:H202),"未確認"))</f>
        <v/>
      </c>
      <c r="J202" s="7"/>
      <c r="K202" s="10" t="str">
        <f>IF(A202="","",IF(OR(B202="",C202="",D202="",E202=""),"要確認：照合項目不足",IF(COUNTIF(Standards[照合項目（自動）],L202)&gt;1,"要確認：同じ組合せ重複",IF(NOT(ISNUMBER(I202)),"要確認：時間不足・負数",IF(J202="","要確認：設定根拠未記入","確認済")))))</f>
        <v/>
      </c>
      <c r="L202" s="10" t="str">
        <f>IF(A202="","",A202&amp;"｜"&amp;B202&amp;"｜"&amp;C202&amp;"｜"&amp;D202&amp;"｜"&amp;E202)</f>
        <v/>
      </c>
    </row>
    <row r="203" spans="1:12" ht="24.95" customHeight="1" x14ac:dyDescent="0.2">
      <c r="A203" s="7"/>
      <c r="B203" s="7"/>
      <c r="C203" s="7"/>
      <c r="D203" s="7"/>
      <c r="E203" s="7"/>
      <c r="F203" s="16"/>
      <c r="G203" s="16"/>
      <c r="H203" s="16"/>
      <c r="I203" s="18" t="str">
        <f>IF(A203="","",IF(AND(COUNT(F203:H203)=3,MIN(F203:H203)&gt;=0),SUM(F203:H203),"未確認"))</f>
        <v/>
      </c>
      <c r="J203" s="7"/>
      <c r="K203" s="10" t="str">
        <f>IF(A203="","",IF(OR(B203="",C203="",D203="",E203=""),"要確認：照合項目不足",IF(COUNTIF(Standards[照合項目（自動）],L203)&gt;1,"要確認：同じ組合せ重複",IF(NOT(ISNUMBER(I203)),"要確認：時間不足・負数",IF(J203="","要確認：設定根拠未記入","確認済")))))</f>
        <v/>
      </c>
      <c r="L203" s="10" t="str">
        <f>IF(A203="","",A203&amp;"｜"&amp;B203&amp;"｜"&amp;C203&amp;"｜"&amp;D203&amp;"｜"&amp;E203)</f>
        <v/>
      </c>
    </row>
    <row r="204" spans="1:12" ht="24.95" customHeight="1" x14ac:dyDescent="0.2">
      <c r="A204" s="7"/>
      <c r="B204" s="7"/>
      <c r="C204" s="7"/>
      <c r="D204" s="7"/>
      <c r="E204" s="7"/>
      <c r="F204" s="16"/>
      <c r="G204" s="16"/>
      <c r="H204" s="16"/>
      <c r="I204" s="18" t="str">
        <f>IF(A204="","",IF(AND(COUNT(F204:H204)=3,MIN(F204:H204)&gt;=0),SUM(F204:H204),"未確認"))</f>
        <v/>
      </c>
      <c r="J204" s="7"/>
      <c r="K204" s="10" t="str">
        <f>IF(A204="","",IF(OR(B204="",C204="",D204="",E204=""),"要確認：照合項目不足",IF(COUNTIF(Standards[照合項目（自動）],L204)&gt;1,"要確認：同じ組合せ重複",IF(NOT(ISNUMBER(I204)),"要確認：時間不足・負数",IF(J204="","要確認：設定根拠未記入","確認済")))))</f>
        <v/>
      </c>
      <c r="L204" s="10" t="str">
        <f>IF(A204="","",A204&amp;"｜"&amp;B204&amp;"｜"&amp;C204&amp;"｜"&amp;D204&amp;"｜"&amp;E204)</f>
        <v/>
      </c>
    </row>
    <row r="205" spans="1:12" ht="24.95" customHeight="1" x14ac:dyDescent="0.2">
      <c r="A205" s="7"/>
      <c r="B205" s="7"/>
      <c r="C205" s="7"/>
      <c r="D205" s="7"/>
      <c r="E205" s="7"/>
      <c r="F205" s="16"/>
      <c r="G205" s="16"/>
      <c r="H205" s="16"/>
      <c r="I205" s="18" t="str">
        <f>IF(A205="","",IF(AND(COUNT(F205:H205)=3,MIN(F205:H205)&gt;=0),SUM(F205:H205),"未確認"))</f>
        <v/>
      </c>
      <c r="J205" s="7"/>
      <c r="K205" s="10" t="str">
        <f>IF(A205="","",IF(OR(B205="",C205="",D205="",E205=""),"要確認：照合項目不足",IF(COUNTIF(Standards[照合項目（自動）],L205)&gt;1,"要確認：同じ組合せ重複",IF(NOT(ISNUMBER(I205)),"要確認：時間不足・負数",IF(J205="","要確認：設定根拠未記入","確認済")))))</f>
        <v/>
      </c>
      <c r="L205" s="10" t="str">
        <f>IF(A205="","",A205&amp;"｜"&amp;B205&amp;"｜"&amp;C205&amp;"｜"&amp;D205&amp;"｜"&amp;E205)</f>
        <v/>
      </c>
    </row>
    <row r="206" spans="1:12" ht="24.95" customHeight="1" x14ac:dyDescent="0.2">
      <c r="A206" s="7"/>
      <c r="B206" s="7"/>
      <c r="C206" s="7"/>
      <c r="D206" s="7"/>
      <c r="E206" s="7"/>
      <c r="F206" s="16"/>
      <c r="G206" s="16"/>
      <c r="H206" s="16"/>
      <c r="I206" s="18" t="str">
        <f>IF(A206="","",IF(AND(COUNT(F206:H206)=3,MIN(F206:H206)&gt;=0),SUM(F206:H206),"未確認"))</f>
        <v/>
      </c>
      <c r="J206" s="7"/>
      <c r="K206" s="10" t="str">
        <f>IF(A206="","",IF(OR(B206="",C206="",D206="",E206=""),"要確認：照合項目不足",IF(COUNTIF(Standards[照合項目（自動）],L206)&gt;1,"要確認：同じ組合せ重複",IF(NOT(ISNUMBER(I206)),"要確認：時間不足・負数",IF(J206="","要確認：設定根拠未記入","確認済")))))</f>
        <v/>
      </c>
      <c r="L206" s="10" t="str">
        <f>IF(A206="","",A206&amp;"｜"&amp;B206&amp;"｜"&amp;C206&amp;"｜"&amp;D206&amp;"｜"&amp;E206)</f>
        <v/>
      </c>
    </row>
    <row r="207" spans="1:12" ht="24.95" customHeight="1" x14ac:dyDescent="0.2">
      <c r="A207" s="7"/>
      <c r="B207" s="7"/>
      <c r="C207" s="7"/>
      <c r="D207" s="7"/>
      <c r="E207" s="7"/>
      <c r="F207" s="16"/>
      <c r="G207" s="16"/>
      <c r="H207" s="16"/>
      <c r="I207" s="18" t="str">
        <f>IF(A207="","",IF(AND(COUNT(F207:H207)=3,MIN(F207:H207)&gt;=0),SUM(F207:H207),"未確認"))</f>
        <v/>
      </c>
      <c r="J207" s="7"/>
      <c r="K207" s="10" t="str">
        <f>IF(A207="","",IF(OR(B207="",C207="",D207="",E207=""),"要確認：照合項目不足",IF(COUNTIF(Standards[照合項目（自動）],L207)&gt;1,"要確認：同じ組合せ重複",IF(NOT(ISNUMBER(I207)),"要確認：時間不足・負数",IF(J207="","要確認：設定根拠未記入","確認済")))))</f>
        <v/>
      </c>
      <c r="L207" s="10" t="str">
        <f>IF(A207="","",A207&amp;"｜"&amp;B207&amp;"｜"&amp;C207&amp;"｜"&amp;D207&amp;"｜"&amp;E207)</f>
        <v/>
      </c>
    </row>
    <row r="208" spans="1:12" ht="24.95" customHeight="1" x14ac:dyDescent="0.2">
      <c r="A208" s="7"/>
      <c r="B208" s="7"/>
      <c r="C208" s="7"/>
      <c r="D208" s="7"/>
      <c r="E208" s="7"/>
      <c r="F208" s="16"/>
      <c r="G208" s="16"/>
      <c r="H208" s="16"/>
      <c r="I208" s="18" t="str">
        <f>IF(A208="","",IF(AND(COUNT(F208:H208)=3,MIN(F208:H208)&gt;=0),SUM(F208:H208),"未確認"))</f>
        <v/>
      </c>
      <c r="J208" s="7"/>
      <c r="K208" s="10" t="str">
        <f>IF(A208="","",IF(OR(B208="",C208="",D208="",E208=""),"要確認：照合項目不足",IF(COUNTIF(Standards[照合項目（自動）],L208)&gt;1,"要確認：同じ組合せ重複",IF(NOT(ISNUMBER(I208)),"要確認：時間不足・負数",IF(J208="","要確認：設定根拠未記入","確認済")))))</f>
        <v/>
      </c>
      <c r="L208" s="10" t="str">
        <f>IF(A208="","",A208&amp;"｜"&amp;B208&amp;"｜"&amp;C208&amp;"｜"&amp;D208&amp;"｜"&amp;E208)</f>
        <v/>
      </c>
    </row>
    <row r="209" spans="1:12" ht="24.95" customHeight="1" x14ac:dyDescent="0.2">
      <c r="A209" s="7"/>
      <c r="B209" s="7"/>
      <c r="C209" s="7"/>
      <c r="D209" s="7"/>
      <c r="E209" s="7"/>
      <c r="F209" s="16"/>
      <c r="G209" s="16"/>
      <c r="H209" s="16"/>
      <c r="I209" s="18" t="str">
        <f>IF(A209="","",IF(AND(COUNT(F209:H209)=3,MIN(F209:H209)&gt;=0),SUM(F209:H209),"未確認"))</f>
        <v/>
      </c>
      <c r="J209" s="7"/>
      <c r="K209" s="10" t="str">
        <f>IF(A209="","",IF(OR(B209="",C209="",D209="",E209=""),"要確認：照合項目不足",IF(COUNTIF(Standards[照合項目（自動）],L209)&gt;1,"要確認：同じ組合せ重複",IF(NOT(ISNUMBER(I209)),"要確認：時間不足・負数",IF(J209="","要確認：設定根拠未記入","確認済")))))</f>
        <v/>
      </c>
      <c r="L209" s="10" t="str">
        <f>IF(A209="","",A209&amp;"｜"&amp;B209&amp;"｜"&amp;C209&amp;"｜"&amp;D209&amp;"｜"&amp;E209)</f>
        <v/>
      </c>
    </row>
    <row r="210" spans="1:12" ht="24.95" customHeight="1" x14ac:dyDescent="0.2">
      <c r="A210" s="7"/>
      <c r="B210" s="7"/>
      <c r="C210" s="7"/>
      <c r="D210" s="7"/>
      <c r="E210" s="7"/>
      <c r="F210" s="16"/>
      <c r="G210" s="16"/>
      <c r="H210" s="16"/>
      <c r="I210" s="18" t="str">
        <f>IF(A210="","",IF(AND(COUNT(F210:H210)=3,MIN(F210:H210)&gt;=0),SUM(F210:H210),"未確認"))</f>
        <v/>
      </c>
      <c r="J210" s="7"/>
      <c r="K210" s="10" t="str">
        <f>IF(A210="","",IF(OR(B210="",C210="",D210="",E210=""),"要確認：照合項目不足",IF(COUNTIF(Standards[照合項目（自動）],L210)&gt;1,"要確認：同じ組合せ重複",IF(NOT(ISNUMBER(I210)),"要確認：時間不足・負数",IF(J210="","要確認：設定根拠未記入","確認済")))))</f>
        <v/>
      </c>
      <c r="L210" s="10" t="str">
        <f>IF(A210="","",A210&amp;"｜"&amp;B210&amp;"｜"&amp;C210&amp;"｜"&amp;D210&amp;"｜"&amp;E210)</f>
        <v/>
      </c>
    </row>
    <row r="211" spans="1:12" ht="24.95" customHeight="1" x14ac:dyDescent="0.2">
      <c r="A211" s="7"/>
      <c r="B211" s="7"/>
      <c r="C211" s="7"/>
      <c r="D211" s="7"/>
      <c r="E211" s="7"/>
      <c r="F211" s="16"/>
      <c r="G211" s="16"/>
      <c r="H211" s="16"/>
      <c r="I211" s="18" t="str">
        <f>IF(A211="","",IF(AND(COUNT(F211:H211)=3,MIN(F211:H211)&gt;=0),SUM(F211:H211),"未確認"))</f>
        <v/>
      </c>
      <c r="J211" s="7"/>
      <c r="K211" s="10" t="str">
        <f>IF(A211="","",IF(OR(B211="",C211="",D211="",E211=""),"要確認：照合項目不足",IF(COUNTIF(Standards[照合項目（自動）],L211)&gt;1,"要確認：同じ組合せ重複",IF(NOT(ISNUMBER(I211)),"要確認：時間不足・負数",IF(J211="","要確認：設定根拠未記入","確認済")))))</f>
        <v/>
      </c>
      <c r="L211" s="10" t="str">
        <f>IF(A211="","",A211&amp;"｜"&amp;B211&amp;"｜"&amp;C211&amp;"｜"&amp;D211&amp;"｜"&amp;E211)</f>
        <v/>
      </c>
    </row>
    <row r="212" spans="1:12" ht="24.95" customHeight="1" x14ac:dyDescent="0.2">
      <c r="A212" s="7"/>
      <c r="B212" s="7"/>
      <c r="C212" s="7"/>
      <c r="D212" s="7"/>
      <c r="E212" s="7"/>
      <c r="F212" s="16"/>
      <c r="G212" s="16"/>
      <c r="H212" s="16"/>
      <c r="I212" s="18" t="str">
        <f>IF(A212="","",IF(AND(COUNT(F212:H212)=3,MIN(F212:H212)&gt;=0),SUM(F212:H212),"未確認"))</f>
        <v/>
      </c>
      <c r="J212" s="7"/>
      <c r="K212" s="10" t="str">
        <f>IF(A212="","",IF(OR(B212="",C212="",D212="",E212=""),"要確認：照合項目不足",IF(COUNTIF(Standards[照合項目（自動）],L212)&gt;1,"要確認：同じ組合せ重複",IF(NOT(ISNUMBER(I212)),"要確認：時間不足・負数",IF(J212="","要確認：設定根拠未記入","確認済")))))</f>
        <v/>
      </c>
      <c r="L212" s="10" t="str">
        <f>IF(A212="","",A212&amp;"｜"&amp;B212&amp;"｜"&amp;C212&amp;"｜"&amp;D212&amp;"｜"&amp;E212)</f>
        <v/>
      </c>
    </row>
    <row r="213" spans="1:12" ht="24.95" customHeight="1" x14ac:dyDescent="0.2">
      <c r="A213" s="7"/>
      <c r="B213" s="7"/>
      <c r="C213" s="7"/>
      <c r="D213" s="7"/>
      <c r="E213" s="7"/>
      <c r="F213" s="16"/>
      <c r="G213" s="16"/>
      <c r="H213" s="16"/>
      <c r="I213" s="18" t="str">
        <f>IF(A213="","",IF(AND(COUNT(F213:H213)=3,MIN(F213:H213)&gt;=0),SUM(F213:H213),"未確認"))</f>
        <v/>
      </c>
      <c r="J213" s="7"/>
      <c r="K213" s="10" t="str">
        <f>IF(A213="","",IF(OR(B213="",C213="",D213="",E213=""),"要確認：照合項目不足",IF(COUNTIF(Standards[照合項目（自動）],L213)&gt;1,"要確認：同じ組合せ重複",IF(NOT(ISNUMBER(I213)),"要確認：時間不足・負数",IF(J213="","要確認：設定根拠未記入","確認済")))))</f>
        <v/>
      </c>
      <c r="L213" s="10" t="str">
        <f>IF(A213="","",A213&amp;"｜"&amp;B213&amp;"｜"&amp;C213&amp;"｜"&amp;D213&amp;"｜"&amp;E213)</f>
        <v/>
      </c>
    </row>
    <row r="214" spans="1:12" ht="24.95" customHeight="1" x14ac:dyDescent="0.2">
      <c r="A214" s="7"/>
      <c r="B214" s="7"/>
      <c r="C214" s="7"/>
      <c r="D214" s="7"/>
      <c r="E214" s="7"/>
      <c r="F214" s="16"/>
      <c r="G214" s="16"/>
      <c r="H214" s="16"/>
      <c r="I214" s="18" t="str">
        <f>IF(A214="","",IF(AND(COUNT(F214:H214)=3,MIN(F214:H214)&gt;=0),SUM(F214:H214),"未確認"))</f>
        <v/>
      </c>
      <c r="J214" s="7"/>
      <c r="K214" s="10" t="str">
        <f>IF(A214="","",IF(OR(B214="",C214="",D214="",E214=""),"要確認：照合項目不足",IF(COUNTIF(Standards[照合項目（自動）],L214)&gt;1,"要確認：同じ組合せ重複",IF(NOT(ISNUMBER(I214)),"要確認：時間不足・負数",IF(J214="","要確認：設定根拠未記入","確認済")))))</f>
        <v/>
      </c>
      <c r="L214" s="10" t="str">
        <f>IF(A214="","",A214&amp;"｜"&amp;B214&amp;"｜"&amp;C214&amp;"｜"&amp;D214&amp;"｜"&amp;E214)</f>
        <v/>
      </c>
    </row>
    <row r="215" spans="1:12" ht="24.95" customHeight="1" x14ac:dyDescent="0.2">
      <c r="A215" s="7"/>
      <c r="B215" s="7"/>
      <c r="C215" s="7"/>
      <c r="D215" s="7"/>
      <c r="E215" s="7"/>
      <c r="F215" s="16"/>
      <c r="G215" s="16"/>
      <c r="H215" s="16"/>
      <c r="I215" s="18" t="str">
        <f>IF(A215="","",IF(AND(COUNT(F215:H215)=3,MIN(F215:H215)&gt;=0),SUM(F215:H215),"未確認"))</f>
        <v/>
      </c>
      <c r="J215" s="7"/>
      <c r="K215" s="10" t="str">
        <f>IF(A215="","",IF(OR(B215="",C215="",D215="",E215=""),"要確認：照合項目不足",IF(COUNTIF(Standards[照合項目（自動）],L215)&gt;1,"要確認：同じ組合せ重複",IF(NOT(ISNUMBER(I215)),"要確認：時間不足・負数",IF(J215="","要確認：設定根拠未記入","確認済")))))</f>
        <v/>
      </c>
      <c r="L215" s="10" t="str">
        <f>IF(A215="","",A215&amp;"｜"&amp;B215&amp;"｜"&amp;C215&amp;"｜"&amp;D215&amp;"｜"&amp;E215)</f>
        <v/>
      </c>
    </row>
    <row r="216" spans="1:12" ht="24.95" customHeight="1" x14ac:dyDescent="0.2">
      <c r="A216" s="7"/>
      <c r="B216" s="7"/>
      <c r="C216" s="7"/>
      <c r="D216" s="7"/>
      <c r="E216" s="7"/>
      <c r="F216" s="16"/>
      <c r="G216" s="16"/>
      <c r="H216" s="16"/>
      <c r="I216" s="18" t="str">
        <f>IF(A216="","",IF(AND(COUNT(F216:H216)=3,MIN(F216:H216)&gt;=0),SUM(F216:H216),"未確認"))</f>
        <v/>
      </c>
      <c r="J216" s="7"/>
      <c r="K216" s="10" t="str">
        <f>IF(A216="","",IF(OR(B216="",C216="",D216="",E216=""),"要確認：照合項目不足",IF(COUNTIF(Standards[照合項目（自動）],L216)&gt;1,"要確認：同じ組合せ重複",IF(NOT(ISNUMBER(I216)),"要確認：時間不足・負数",IF(J216="","要確認：設定根拠未記入","確認済")))))</f>
        <v/>
      </c>
      <c r="L216" s="10" t="str">
        <f>IF(A216="","",A216&amp;"｜"&amp;B216&amp;"｜"&amp;C216&amp;"｜"&amp;D216&amp;"｜"&amp;E216)</f>
        <v/>
      </c>
    </row>
    <row r="217" spans="1:12" ht="24.95" customHeight="1" x14ac:dyDescent="0.2">
      <c r="A217" s="7"/>
      <c r="B217" s="7"/>
      <c r="C217" s="7"/>
      <c r="D217" s="7"/>
      <c r="E217" s="7"/>
      <c r="F217" s="16"/>
      <c r="G217" s="16"/>
      <c r="H217" s="16"/>
      <c r="I217" s="18" t="str">
        <f>IF(A217="","",IF(AND(COUNT(F217:H217)=3,MIN(F217:H217)&gt;=0),SUM(F217:H217),"未確認"))</f>
        <v/>
      </c>
      <c r="J217" s="7"/>
      <c r="K217" s="10" t="str">
        <f>IF(A217="","",IF(OR(B217="",C217="",D217="",E217=""),"要確認：照合項目不足",IF(COUNTIF(Standards[照合項目（自動）],L217)&gt;1,"要確認：同じ組合せ重複",IF(NOT(ISNUMBER(I217)),"要確認：時間不足・負数",IF(J217="","要確認：設定根拠未記入","確認済")))))</f>
        <v/>
      </c>
      <c r="L217" s="10" t="str">
        <f>IF(A217="","",A217&amp;"｜"&amp;B217&amp;"｜"&amp;C217&amp;"｜"&amp;D217&amp;"｜"&amp;E217)</f>
        <v/>
      </c>
    </row>
    <row r="218" spans="1:12" ht="24.95" customHeight="1" x14ac:dyDescent="0.2">
      <c r="A218" s="7"/>
      <c r="B218" s="7"/>
      <c r="C218" s="7"/>
      <c r="D218" s="7"/>
      <c r="E218" s="7"/>
      <c r="F218" s="16"/>
      <c r="G218" s="16"/>
      <c r="H218" s="16"/>
      <c r="I218" s="18" t="str">
        <f>IF(A218="","",IF(AND(COUNT(F218:H218)=3,MIN(F218:H218)&gt;=0),SUM(F218:H218),"未確認"))</f>
        <v/>
      </c>
      <c r="J218" s="7"/>
      <c r="K218" s="10" t="str">
        <f>IF(A218="","",IF(OR(B218="",C218="",D218="",E218=""),"要確認：照合項目不足",IF(COUNTIF(Standards[照合項目（自動）],L218)&gt;1,"要確認：同じ組合せ重複",IF(NOT(ISNUMBER(I218)),"要確認：時間不足・負数",IF(J218="","要確認：設定根拠未記入","確認済")))))</f>
        <v/>
      </c>
      <c r="L218" s="10" t="str">
        <f>IF(A218="","",A218&amp;"｜"&amp;B218&amp;"｜"&amp;C218&amp;"｜"&amp;D218&amp;"｜"&amp;E218)</f>
        <v/>
      </c>
    </row>
    <row r="219" spans="1:12" ht="24.95" customHeight="1" x14ac:dyDescent="0.2">
      <c r="A219" s="7"/>
      <c r="B219" s="7"/>
      <c r="C219" s="7"/>
      <c r="D219" s="7"/>
      <c r="E219" s="7"/>
      <c r="F219" s="16"/>
      <c r="G219" s="16"/>
      <c r="H219" s="16"/>
      <c r="I219" s="18" t="str">
        <f>IF(A219="","",IF(AND(COUNT(F219:H219)=3,MIN(F219:H219)&gt;=0),SUM(F219:H219),"未確認"))</f>
        <v/>
      </c>
      <c r="J219" s="7"/>
      <c r="K219" s="10" t="str">
        <f>IF(A219="","",IF(OR(B219="",C219="",D219="",E219=""),"要確認：照合項目不足",IF(COUNTIF(Standards[照合項目（自動）],L219)&gt;1,"要確認：同じ組合せ重複",IF(NOT(ISNUMBER(I219)),"要確認：時間不足・負数",IF(J219="","要確認：設定根拠未記入","確認済")))))</f>
        <v/>
      </c>
      <c r="L219" s="10" t="str">
        <f>IF(A219="","",A219&amp;"｜"&amp;B219&amp;"｜"&amp;C219&amp;"｜"&amp;D219&amp;"｜"&amp;E219)</f>
        <v/>
      </c>
    </row>
    <row r="220" spans="1:12" ht="24.95" customHeight="1" x14ac:dyDescent="0.2">
      <c r="A220" s="7"/>
      <c r="B220" s="7"/>
      <c r="C220" s="7"/>
      <c r="D220" s="7"/>
      <c r="E220" s="7"/>
      <c r="F220" s="16"/>
      <c r="G220" s="16"/>
      <c r="H220" s="16"/>
      <c r="I220" s="18" t="str">
        <f>IF(A220="","",IF(AND(COUNT(F220:H220)=3,MIN(F220:H220)&gt;=0),SUM(F220:H220),"未確認"))</f>
        <v/>
      </c>
      <c r="J220" s="7"/>
      <c r="K220" s="10" t="str">
        <f>IF(A220="","",IF(OR(B220="",C220="",D220="",E220=""),"要確認：照合項目不足",IF(COUNTIF(Standards[照合項目（自動）],L220)&gt;1,"要確認：同じ組合せ重複",IF(NOT(ISNUMBER(I220)),"要確認：時間不足・負数",IF(J220="","要確認：設定根拠未記入","確認済")))))</f>
        <v/>
      </c>
      <c r="L220" s="10" t="str">
        <f>IF(A220="","",A220&amp;"｜"&amp;B220&amp;"｜"&amp;C220&amp;"｜"&amp;D220&amp;"｜"&amp;E220)</f>
        <v/>
      </c>
    </row>
    <row r="221" spans="1:12" ht="24.95" customHeight="1" x14ac:dyDescent="0.2">
      <c r="A221" s="7"/>
      <c r="B221" s="7"/>
      <c r="C221" s="7"/>
      <c r="D221" s="7"/>
      <c r="E221" s="7"/>
      <c r="F221" s="16"/>
      <c r="G221" s="16"/>
      <c r="H221" s="16"/>
      <c r="I221" s="18" t="str">
        <f>IF(A221="","",IF(AND(COUNT(F221:H221)=3,MIN(F221:H221)&gt;=0),SUM(F221:H221),"未確認"))</f>
        <v/>
      </c>
      <c r="J221" s="7"/>
      <c r="K221" s="10" t="str">
        <f>IF(A221="","",IF(OR(B221="",C221="",D221="",E221=""),"要確認：照合項目不足",IF(COUNTIF(Standards[照合項目（自動）],L221)&gt;1,"要確認：同じ組合せ重複",IF(NOT(ISNUMBER(I221)),"要確認：時間不足・負数",IF(J221="","要確認：設定根拠未記入","確認済")))))</f>
        <v/>
      </c>
      <c r="L221" s="10" t="str">
        <f>IF(A221="","",A221&amp;"｜"&amp;B221&amp;"｜"&amp;C221&amp;"｜"&amp;D221&amp;"｜"&amp;E221)</f>
        <v/>
      </c>
    </row>
    <row r="222" spans="1:12" ht="24.95" customHeight="1" x14ac:dyDescent="0.2">
      <c r="A222" s="7"/>
      <c r="B222" s="7"/>
      <c r="C222" s="7"/>
      <c r="D222" s="7"/>
      <c r="E222" s="7"/>
      <c r="F222" s="16"/>
      <c r="G222" s="16"/>
      <c r="H222" s="16"/>
      <c r="I222" s="18" t="str">
        <f>IF(A222="","",IF(AND(COUNT(F222:H222)=3,MIN(F222:H222)&gt;=0),SUM(F222:H222),"未確認"))</f>
        <v/>
      </c>
      <c r="J222" s="7"/>
      <c r="K222" s="10" t="str">
        <f>IF(A222="","",IF(OR(B222="",C222="",D222="",E222=""),"要確認：照合項目不足",IF(COUNTIF(Standards[照合項目（自動）],L222)&gt;1,"要確認：同じ組合せ重複",IF(NOT(ISNUMBER(I222)),"要確認：時間不足・負数",IF(J222="","要確認：設定根拠未記入","確認済")))))</f>
        <v/>
      </c>
      <c r="L222" s="10" t="str">
        <f>IF(A222="","",A222&amp;"｜"&amp;B222&amp;"｜"&amp;C222&amp;"｜"&amp;D222&amp;"｜"&amp;E222)</f>
        <v/>
      </c>
    </row>
    <row r="223" spans="1:12" ht="24.95" customHeight="1" x14ac:dyDescent="0.2">
      <c r="A223" s="7"/>
      <c r="B223" s="7"/>
      <c r="C223" s="7"/>
      <c r="D223" s="7"/>
      <c r="E223" s="7"/>
      <c r="F223" s="16"/>
      <c r="G223" s="16"/>
      <c r="H223" s="16"/>
      <c r="I223" s="18" t="str">
        <f>IF(A223="","",IF(AND(COUNT(F223:H223)=3,MIN(F223:H223)&gt;=0),SUM(F223:H223),"未確認"))</f>
        <v/>
      </c>
      <c r="J223" s="7"/>
      <c r="K223" s="10" t="str">
        <f>IF(A223="","",IF(OR(B223="",C223="",D223="",E223=""),"要確認：照合項目不足",IF(COUNTIF(Standards[照合項目（自動）],L223)&gt;1,"要確認：同じ組合せ重複",IF(NOT(ISNUMBER(I223)),"要確認：時間不足・負数",IF(J223="","要確認：設定根拠未記入","確認済")))))</f>
        <v/>
      </c>
      <c r="L223" s="10" t="str">
        <f>IF(A223="","",A223&amp;"｜"&amp;B223&amp;"｜"&amp;C223&amp;"｜"&amp;D223&amp;"｜"&amp;E223)</f>
        <v/>
      </c>
    </row>
    <row r="224" spans="1:12" ht="24.95" customHeight="1" x14ac:dyDescent="0.2">
      <c r="A224" s="7"/>
      <c r="B224" s="7"/>
      <c r="C224" s="7"/>
      <c r="D224" s="7"/>
      <c r="E224" s="7"/>
      <c r="F224" s="16"/>
      <c r="G224" s="16"/>
      <c r="H224" s="16"/>
      <c r="I224" s="18" t="str">
        <f>IF(A224="","",IF(AND(COUNT(F224:H224)=3,MIN(F224:H224)&gt;=0),SUM(F224:H224),"未確認"))</f>
        <v/>
      </c>
      <c r="J224" s="7"/>
      <c r="K224" s="10" t="str">
        <f>IF(A224="","",IF(OR(B224="",C224="",D224="",E224=""),"要確認：照合項目不足",IF(COUNTIF(Standards[照合項目（自動）],L224)&gt;1,"要確認：同じ組合せ重複",IF(NOT(ISNUMBER(I224)),"要確認：時間不足・負数",IF(J224="","要確認：設定根拠未記入","確認済")))))</f>
        <v/>
      </c>
      <c r="L224" s="10" t="str">
        <f>IF(A224="","",A224&amp;"｜"&amp;B224&amp;"｜"&amp;C224&amp;"｜"&amp;D224&amp;"｜"&amp;E224)</f>
        <v/>
      </c>
    </row>
    <row r="225" spans="1:12" ht="24.95" customHeight="1" x14ac:dyDescent="0.2">
      <c r="A225" s="7"/>
      <c r="B225" s="7"/>
      <c r="C225" s="7"/>
      <c r="D225" s="7"/>
      <c r="E225" s="7"/>
      <c r="F225" s="16"/>
      <c r="G225" s="16"/>
      <c r="H225" s="16"/>
      <c r="I225" s="18" t="str">
        <f>IF(A225="","",IF(AND(COUNT(F225:H225)=3,MIN(F225:H225)&gt;=0),SUM(F225:H225),"未確認"))</f>
        <v/>
      </c>
      <c r="J225" s="7"/>
      <c r="K225" s="10" t="str">
        <f>IF(A225="","",IF(OR(B225="",C225="",D225="",E225=""),"要確認：照合項目不足",IF(COUNTIF(Standards[照合項目（自動）],L225)&gt;1,"要確認：同じ組合せ重複",IF(NOT(ISNUMBER(I225)),"要確認：時間不足・負数",IF(J225="","要確認：設定根拠未記入","確認済")))))</f>
        <v/>
      </c>
      <c r="L225" s="10" t="str">
        <f>IF(A225="","",A225&amp;"｜"&amp;B225&amp;"｜"&amp;C225&amp;"｜"&amp;D225&amp;"｜"&amp;E225)</f>
        <v/>
      </c>
    </row>
    <row r="226" spans="1:12" ht="24.95" customHeight="1" x14ac:dyDescent="0.2">
      <c r="A226" s="7"/>
      <c r="B226" s="7"/>
      <c r="C226" s="7"/>
      <c r="D226" s="7"/>
      <c r="E226" s="7"/>
      <c r="F226" s="16"/>
      <c r="G226" s="16"/>
      <c r="H226" s="16"/>
      <c r="I226" s="18" t="str">
        <f>IF(A226="","",IF(AND(COUNT(F226:H226)=3,MIN(F226:H226)&gt;=0),SUM(F226:H226),"未確認"))</f>
        <v/>
      </c>
      <c r="J226" s="7"/>
      <c r="K226" s="10" t="str">
        <f>IF(A226="","",IF(OR(B226="",C226="",D226="",E226=""),"要確認：照合項目不足",IF(COUNTIF(Standards[照合項目（自動）],L226)&gt;1,"要確認：同じ組合せ重複",IF(NOT(ISNUMBER(I226)),"要確認：時間不足・負数",IF(J226="","要確認：設定根拠未記入","確認済")))))</f>
        <v/>
      </c>
      <c r="L226" s="10" t="str">
        <f>IF(A226="","",A226&amp;"｜"&amp;B226&amp;"｜"&amp;C226&amp;"｜"&amp;D226&amp;"｜"&amp;E226)</f>
        <v/>
      </c>
    </row>
    <row r="227" spans="1:12" ht="24.95" customHeight="1" x14ac:dyDescent="0.2">
      <c r="A227" s="7"/>
      <c r="B227" s="7"/>
      <c r="C227" s="7"/>
      <c r="D227" s="7"/>
      <c r="E227" s="7"/>
      <c r="F227" s="16"/>
      <c r="G227" s="16"/>
      <c r="H227" s="16"/>
      <c r="I227" s="18" t="str">
        <f>IF(A227="","",IF(AND(COUNT(F227:H227)=3,MIN(F227:H227)&gt;=0),SUM(F227:H227),"未確認"))</f>
        <v/>
      </c>
      <c r="J227" s="7"/>
      <c r="K227" s="10" t="str">
        <f>IF(A227="","",IF(OR(B227="",C227="",D227="",E227=""),"要確認：照合項目不足",IF(COUNTIF(Standards[照合項目（自動）],L227)&gt;1,"要確認：同じ組合せ重複",IF(NOT(ISNUMBER(I227)),"要確認：時間不足・負数",IF(J227="","要確認：設定根拠未記入","確認済")))))</f>
        <v/>
      </c>
      <c r="L227" s="10" t="str">
        <f>IF(A227="","",A227&amp;"｜"&amp;B227&amp;"｜"&amp;C227&amp;"｜"&amp;D227&amp;"｜"&amp;E227)</f>
        <v/>
      </c>
    </row>
    <row r="228" spans="1:12" ht="24.95" customHeight="1" x14ac:dyDescent="0.2">
      <c r="A228" s="7"/>
      <c r="B228" s="7"/>
      <c r="C228" s="7"/>
      <c r="D228" s="7"/>
      <c r="E228" s="7"/>
      <c r="F228" s="16"/>
      <c r="G228" s="16"/>
      <c r="H228" s="16"/>
      <c r="I228" s="18" t="str">
        <f>IF(A228="","",IF(AND(COUNT(F228:H228)=3,MIN(F228:H228)&gt;=0),SUM(F228:H228),"未確認"))</f>
        <v/>
      </c>
      <c r="J228" s="7"/>
      <c r="K228" s="10" t="str">
        <f>IF(A228="","",IF(OR(B228="",C228="",D228="",E228=""),"要確認：照合項目不足",IF(COUNTIF(Standards[照合項目（自動）],L228)&gt;1,"要確認：同じ組合せ重複",IF(NOT(ISNUMBER(I228)),"要確認：時間不足・負数",IF(J228="","要確認：設定根拠未記入","確認済")))))</f>
        <v/>
      </c>
      <c r="L228" s="10" t="str">
        <f>IF(A228="","",A228&amp;"｜"&amp;B228&amp;"｜"&amp;C228&amp;"｜"&amp;D228&amp;"｜"&amp;E228)</f>
        <v/>
      </c>
    </row>
    <row r="229" spans="1:12" ht="24.95" customHeight="1" x14ac:dyDescent="0.2">
      <c r="A229" s="7"/>
      <c r="B229" s="7"/>
      <c r="C229" s="7"/>
      <c r="D229" s="7"/>
      <c r="E229" s="7"/>
      <c r="F229" s="16"/>
      <c r="G229" s="16"/>
      <c r="H229" s="16"/>
      <c r="I229" s="18" t="str">
        <f>IF(A229="","",IF(AND(COUNT(F229:H229)=3,MIN(F229:H229)&gt;=0),SUM(F229:H229),"未確認"))</f>
        <v/>
      </c>
      <c r="J229" s="7"/>
      <c r="K229" s="10" t="str">
        <f>IF(A229="","",IF(OR(B229="",C229="",D229="",E229=""),"要確認：照合項目不足",IF(COUNTIF(Standards[照合項目（自動）],L229)&gt;1,"要確認：同じ組合せ重複",IF(NOT(ISNUMBER(I229)),"要確認：時間不足・負数",IF(J229="","要確認：設定根拠未記入","確認済")))))</f>
        <v/>
      </c>
      <c r="L229" s="10" t="str">
        <f>IF(A229="","",A229&amp;"｜"&amp;B229&amp;"｜"&amp;C229&amp;"｜"&amp;D229&amp;"｜"&amp;E229)</f>
        <v/>
      </c>
    </row>
    <row r="230" spans="1:12" ht="24.95" customHeight="1" x14ac:dyDescent="0.2">
      <c r="A230" s="7"/>
      <c r="B230" s="7"/>
      <c r="C230" s="7"/>
      <c r="D230" s="7"/>
      <c r="E230" s="7"/>
      <c r="F230" s="16"/>
      <c r="G230" s="16"/>
      <c r="H230" s="16"/>
      <c r="I230" s="18" t="str">
        <f>IF(A230="","",IF(AND(COUNT(F230:H230)=3,MIN(F230:H230)&gt;=0),SUM(F230:H230),"未確認"))</f>
        <v/>
      </c>
      <c r="J230" s="7"/>
      <c r="K230" s="10" t="str">
        <f>IF(A230="","",IF(OR(B230="",C230="",D230="",E230=""),"要確認：照合項目不足",IF(COUNTIF(Standards[照合項目（自動）],L230)&gt;1,"要確認：同じ組合せ重複",IF(NOT(ISNUMBER(I230)),"要確認：時間不足・負数",IF(J230="","要確認：設定根拠未記入","確認済")))))</f>
        <v/>
      </c>
      <c r="L230" s="10" t="str">
        <f>IF(A230="","",A230&amp;"｜"&amp;B230&amp;"｜"&amp;C230&amp;"｜"&amp;D230&amp;"｜"&amp;E230)</f>
        <v/>
      </c>
    </row>
    <row r="231" spans="1:12" ht="24.95" customHeight="1" x14ac:dyDescent="0.2">
      <c r="A231" s="7"/>
      <c r="B231" s="7"/>
      <c r="C231" s="7"/>
      <c r="D231" s="7"/>
      <c r="E231" s="7"/>
      <c r="F231" s="16"/>
      <c r="G231" s="16"/>
      <c r="H231" s="16"/>
      <c r="I231" s="18" t="str">
        <f>IF(A231="","",IF(AND(COUNT(F231:H231)=3,MIN(F231:H231)&gt;=0),SUM(F231:H231),"未確認"))</f>
        <v/>
      </c>
      <c r="J231" s="7"/>
      <c r="K231" s="10" t="str">
        <f>IF(A231="","",IF(OR(B231="",C231="",D231="",E231=""),"要確認：照合項目不足",IF(COUNTIF(Standards[照合項目（自動）],L231)&gt;1,"要確認：同じ組合せ重複",IF(NOT(ISNUMBER(I231)),"要確認：時間不足・負数",IF(J231="","要確認：設定根拠未記入","確認済")))))</f>
        <v/>
      </c>
      <c r="L231" s="10" t="str">
        <f>IF(A231="","",A231&amp;"｜"&amp;B231&amp;"｜"&amp;C231&amp;"｜"&amp;D231&amp;"｜"&amp;E231)</f>
        <v/>
      </c>
    </row>
    <row r="232" spans="1:12" ht="24.95" customHeight="1" x14ac:dyDescent="0.2">
      <c r="A232" s="7"/>
      <c r="B232" s="7"/>
      <c r="C232" s="7"/>
      <c r="D232" s="7"/>
      <c r="E232" s="7"/>
      <c r="F232" s="16"/>
      <c r="G232" s="16"/>
      <c r="H232" s="16"/>
      <c r="I232" s="18" t="str">
        <f>IF(A232="","",IF(AND(COUNT(F232:H232)=3,MIN(F232:H232)&gt;=0),SUM(F232:H232),"未確認"))</f>
        <v/>
      </c>
      <c r="J232" s="7"/>
      <c r="K232" s="10" t="str">
        <f>IF(A232="","",IF(OR(B232="",C232="",D232="",E232=""),"要確認：照合項目不足",IF(COUNTIF(Standards[照合項目（自動）],L232)&gt;1,"要確認：同じ組合せ重複",IF(NOT(ISNUMBER(I232)),"要確認：時間不足・負数",IF(J232="","要確認：設定根拠未記入","確認済")))))</f>
        <v/>
      </c>
      <c r="L232" s="10" t="str">
        <f>IF(A232="","",A232&amp;"｜"&amp;B232&amp;"｜"&amp;C232&amp;"｜"&amp;D232&amp;"｜"&amp;E232)</f>
        <v/>
      </c>
    </row>
    <row r="233" spans="1:12" ht="24.95" customHeight="1" x14ac:dyDescent="0.2">
      <c r="A233" s="7"/>
      <c r="B233" s="7"/>
      <c r="C233" s="7"/>
      <c r="D233" s="7"/>
      <c r="E233" s="7"/>
      <c r="F233" s="16"/>
      <c r="G233" s="16"/>
      <c r="H233" s="16"/>
      <c r="I233" s="18" t="str">
        <f>IF(A233="","",IF(AND(COUNT(F233:H233)=3,MIN(F233:H233)&gt;=0),SUM(F233:H233),"未確認"))</f>
        <v/>
      </c>
      <c r="J233" s="7"/>
      <c r="K233" s="10" t="str">
        <f>IF(A233="","",IF(OR(B233="",C233="",D233="",E233=""),"要確認：照合項目不足",IF(COUNTIF(Standards[照合項目（自動）],L233)&gt;1,"要確認：同じ組合せ重複",IF(NOT(ISNUMBER(I233)),"要確認：時間不足・負数",IF(J233="","要確認：設定根拠未記入","確認済")))))</f>
        <v/>
      </c>
      <c r="L233" s="10" t="str">
        <f>IF(A233="","",A233&amp;"｜"&amp;B233&amp;"｜"&amp;C233&amp;"｜"&amp;D233&amp;"｜"&amp;E233)</f>
        <v/>
      </c>
    </row>
    <row r="234" spans="1:12" ht="24.95" customHeight="1" x14ac:dyDescent="0.2">
      <c r="A234" s="7"/>
      <c r="B234" s="7"/>
      <c r="C234" s="7"/>
      <c r="D234" s="7"/>
      <c r="E234" s="7"/>
      <c r="F234" s="16"/>
      <c r="G234" s="16"/>
      <c r="H234" s="16"/>
      <c r="I234" s="18" t="str">
        <f>IF(A234="","",IF(AND(COUNT(F234:H234)=3,MIN(F234:H234)&gt;=0),SUM(F234:H234),"未確認"))</f>
        <v/>
      </c>
      <c r="J234" s="7"/>
      <c r="K234" s="10" t="str">
        <f>IF(A234="","",IF(OR(B234="",C234="",D234="",E234=""),"要確認：照合項目不足",IF(COUNTIF(Standards[照合項目（自動）],L234)&gt;1,"要確認：同じ組合せ重複",IF(NOT(ISNUMBER(I234)),"要確認：時間不足・負数",IF(J234="","要確認：設定根拠未記入","確認済")))))</f>
        <v/>
      </c>
      <c r="L234" s="10" t="str">
        <f>IF(A234="","",A234&amp;"｜"&amp;B234&amp;"｜"&amp;C234&amp;"｜"&amp;D234&amp;"｜"&amp;E234)</f>
        <v/>
      </c>
    </row>
    <row r="235" spans="1:12" ht="24.95" customHeight="1" x14ac:dyDescent="0.2">
      <c r="A235" s="7"/>
      <c r="B235" s="7"/>
      <c r="C235" s="7"/>
      <c r="D235" s="7"/>
      <c r="E235" s="7"/>
      <c r="F235" s="16"/>
      <c r="G235" s="16"/>
      <c r="H235" s="16"/>
      <c r="I235" s="18" t="str">
        <f>IF(A235="","",IF(AND(COUNT(F235:H235)=3,MIN(F235:H235)&gt;=0),SUM(F235:H235),"未確認"))</f>
        <v/>
      </c>
      <c r="J235" s="7"/>
      <c r="K235" s="10" t="str">
        <f>IF(A235="","",IF(OR(B235="",C235="",D235="",E235=""),"要確認：照合項目不足",IF(COUNTIF(Standards[照合項目（自動）],L235)&gt;1,"要確認：同じ組合せ重複",IF(NOT(ISNUMBER(I235)),"要確認：時間不足・負数",IF(J235="","要確認：設定根拠未記入","確認済")))))</f>
        <v/>
      </c>
      <c r="L235" s="10" t="str">
        <f>IF(A235="","",A235&amp;"｜"&amp;B235&amp;"｜"&amp;C235&amp;"｜"&amp;D235&amp;"｜"&amp;E235)</f>
        <v/>
      </c>
    </row>
    <row r="236" spans="1:12" ht="24.95" customHeight="1" x14ac:dyDescent="0.2">
      <c r="A236" s="7"/>
      <c r="B236" s="7"/>
      <c r="C236" s="7"/>
      <c r="D236" s="7"/>
      <c r="E236" s="7"/>
      <c r="F236" s="16"/>
      <c r="G236" s="16"/>
      <c r="H236" s="16"/>
      <c r="I236" s="18" t="str">
        <f>IF(A236="","",IF(AND(COUNT(F236:H236)=3,MIN(F236:H236)&gt;=0),SUM(F236:H236),"未確認"))</f>
        <v/>
      </c>
      <c r="J236" s="7"/>
      <c r="K236" s="10" t="str">
        <f>IF(A236="","",IF(OR(B236="",C236="",D236="",E236=""),"要確認：照合項目不足",IF(COUNTIF(Standards[照合項目（自動）],L236)&gt;1,"要確認：同じ組合せ重複",IF(NOT(ISNUMBER(I236)),"要確認：時間不足・負数",IF(J236="","要確認：設定根拠未記入","確認済")))))</f>
        <v/>
      </c>
      <c r="L236" s="10" t="str">
        <f>IF(A236="","",A236&amp;"｜"&amp;B236&amp;"｜"&amp;C236&amp;"｜"&amp;D236&amp;"｜"&amp;E236)</f>
        <v/>
      </c>
    </row>
    <row r="237" spans="1:12" ht="24.95" customHeight="1" x14ac:dyDescent="0.2">
      <c r="A237" s="7"/>
      <c r="B237" s="7"/>
      <c r="C237" s="7"/>
      <c r="D237" s="7"/>
      <c r="E237" s="7"/>
      <c r="F237" s="16"/>
      <c r="G237" s="16"/>
      <c r="H237" s="16"/>
      <c r="I237" s="18" t="str">
        <f>IF(A237="","",IF(AND(COUNT(F237:H237)=3,MIN(F237:H237)&gt;=0),SUM(F237:H237),"未確認"))</f>
        <v/>
      </c>
      <c r="J237" s="7"/>
      <c r="K237" s="10" t="str">
        <f>IF(A237="","",IF(OR(B237="",C237="",D237="",E237=""),"要確認：照合項目不足",IF(COUNTIF(Standards[照合項目（自動）],L237)&gt;1,"要確認：同じ組合せ重複",IF(NOT(ISNUMBER(I237)),"要確認：時間不足・負数",IF(J237="","要確認：設定根拠未記入","確認済")))))</f>
        <v/>
      </c>
      <c r="L237" s="10" t="str">
        <f>IF(A237="","",A237&amp;"｜"&amp;B237&amp;"｜"&amp;C237&amp;"｜"&amp;D237&amp;"｜"&amp;E237)</f>
        <v/>
      </c>
    </row>
    <row r="238" spans="1:12" ht="24.95" customHeight="1" x14ac:dyDescent="0.2">
      <c r="A238" s="7"/>
      <c r="B238" s="7"/>
      <c r="C238" s="7"/>
      <c r="D238" s="7"/>
      <c r="E238" s="7"/>
      <c r="F238" s="16"/>
      <c r="G238" s="16"/>
      <c r="H238" s="16"/>
      <c r="I238" s="18" t="str">
        <f>IF(A238="","",IF(AND(COUNT(F238:H238)=3,MIN(F238:H238)&gt;=0),SUM(F238:H238),"未確認"))</f>
        <v/>
      </c>
      <c r="J238" s="7"/>
      <c r="K238" s="10" t="str">
        <f>IF(A238="","",IF(OR(B238="",C238="",D238="",E238=""),"要確認：照合項目不足",IF(COUNTIF(Standards[照合項目（自動）],L238)&gt;1,"要確認：同じ組合せ重複",IF(NOT(ISNUMBER(I238)),"要確認：時間不足・負数",IF(J238="","要確認：設定根拠未記入","確認済")))))</f>
        <v/>
      </c>
      <c r="L238" s="10" t="str">
        <f>IF(A238="","",A238&amp;"｜"&amp;B238&amp;"｜"&amp;C238&amp;"｜"&amp;D238&amp;"｜"&amp;E238)</f>
        <v/>
      </c>
    </row>
    <row r="239" spans="1:12" ht="24.95" customHeight="1" x14ac:dyDescent="0.2">
      <c r="A239" s="7"/>
      <c r="B239" s="7"/>
      <c r="C239" s="7"/>
      <c r="D239" s="7"/>
      <c r="E239" s="7"/>
      <c r="F239" s="16"/>
      <c r="G239" s="16"/>
      <c r="H239" s="16"/>
      <c r="I239" s="18" t="str">
        <f>IF(A239="","",IF(AND(COUNT(F239:H239)=3,MIN(F239:H239)&gt;=0),SUM(F239:H239),"未確認"))</f>
        <v/>
      </c>
      <c r="J239" s="7"/>
      <c r="K239" s="10" t="str">
        <f>IF(A239="","",IF(OR(B239="",C239="",D239="",E239=""),"要確認：照合項目不足",IF(COUNTIF(Standards[照合項目（自動）],L239)&gt;1,"要確認：同じ組合せ重複",IF(NOT(ISNUMBER(I239)),"要確認：時間不足・負数",IF(J239="","要確認：設定根拠未記入","確認済")))))</f>
        <v/>
      </c>
      <c r="L239" s="10" t="str">
        <f>IF(A239="","",A239&amp;"｜"&amp;B239&amp;"｜"&amp;C239&amp;"｜"&amp;D239&amp;"｜"&amp;E239)</f>
        <v/>
      </c>
    </row>
    <row r="240" spans="1:12" ht="24.95" customHeight="1" x14ac:dyDescent="0.2">
      <c r="A240" s="7"/>
      <c r="B240" s="7"/>
      <c r="C240" s="7"/>
      <c r="D240" s="7"/>
      <c r="E240" s="7"/>
      <c r="F240" s="16"/>
      <c r="G240" s="16"/>
      <c r="H240" s="16"/>
      <c r="I240" s="18" t="str">
        <f>IF(A240="","",IF(AND(COUNT(F240:H240)=3,MIN(F240:H240)&gt;=0),SUM(F240:H240),"未確認"))</f>
        <v/>
      </c>
      <c r="J240" s="7"/>
      <c r="K240" s="10" t="str">
        <f>IF(A240="","",IF(OR(B240="",C240="",D240="",E240=""),"要確認：照合項目不足",IF(COUNTIF(Standards[照合項目（自動）],L240)&gt;1,"要確認：同じ組合せ重複",IF(NOT(ISNUMBER(I240)),"要確認：時間不足・負数",IF(J240="","要確認：設定根拠未記入","確認済")))))</f>
        <v/>
      </c>
      <c r="L240" s="10" t="str">
        <f>IF(A240="","",A240&amp;"｜"&amp;B240&amp;"｜"&amp;C240&amp;"｜"&amp;D240&amp;"｜"&amp;E240)</f>
        <v/>
      </c>
    </row>
    <row r="241" spans="1:12" ht="24.95" customHeight="1" x14ac:dyDescent="0.2">
      <c r="A241" s="7"/>
      <c r="B241" s="7"/>
      <c r="C241" s="7"/>
      <c r="D241" s="7"/>
      <c r="E241" s="7"/>
      <c r="F241" s="16"/>
      <c r="G241" s="16"/>
      <c r="H241" s="16"/>
      <c r="I241" s="18" t="str">
        <f>IF(A241="","",IF(AND(COUNT(F241:H241)=3,MIN(F241:H241)&gt;=0),SUM(F241:H241),"未確認"))</f>
        <v/>
      </c>
      <c r="J241" s="7"/>
      <c r="K241" s="10" t="str">
        <f>IF(A241="","",IF(OR(B241="",C241="",D241="",E241=""),"要確認：照合項目不足",IF(COUNTIF(Standards[照合項目（自動）],L241)&gt;1,"要確認：同じ組合せ重複",IF(NOT(ISNUMBER(I241)),"要確認：時間不足・負数",IF(J241="","要確認：設定根拠未記入","確認済")))))</f>
        <v/>
      </c>
      <c r="L241" s="10" t="str">
        <f>IF(A241="","",A241&amp;"｜"&amp;B241&amp;"｜"&amp;C241&amp;"｜"&amp;D241&amp;"｜"&amp;E241)</f>
        <v/>
      </c>
    </row>
    <row r="242" spans="1:12" ht="24.95" customHeight="1" x14ac:dyDescent="0.2">
      <c r="A242" s="7"/>
      <c r="B242" s="7"/>
      <c r="C242" s="7"/>
      <c r="D242" s="7"/>
      <c r="E242" s="7"/>
      <c r="F242" s="16"/>
      <c r="G242" s="16"/>
      <c r="H242" s="16"/>
      <c r="I242" s="18" t="str">
        <f>IF(A242="","",IF(AND(COUNT(F242:H242)=3,MIN(F242:H242)&gt;=0),SUM(F242:H242),"未確認"))</f>
        <v/>
      </c>
      <c r="J242" s="7"/>
      <c r="K242" s="10" t="str">
        <f>IF(A242="","",IF(OR(B242="",C242="",D242="",E242=""),"要確認：照合項目不足",IF(COUNTIF(Standards[照合項目（自動）],L242)&gt;1,"要確認：同じ組合せ重複",IF(NOT(ISNUMBER(I242)),"要確認：時間不足・負数",IF(J242="","要確認：設定根拠未記入","確認済")))))</f>
        <v/>
      </c>
      <c r="L242" s="10" t="str">
        <f>IF(A242="","",A242&amp;"｜"&amp;B242&amp;"｜"&amp;C242&amp;"｜"&amp;D242&amp;"｜"&amp;E242)</f>
        <v/>
      </c>
    </row>
    <row r="243" spans="1:12" ht="24.95" customHeight="1" x14ac:dyDescent="0.2">
      <c r="A243" s="7"/>
      <c r="B243" s="7"/>
      <c r="C243" s="7"/>
      <c r="D243" s="7"/>
      <c r="E243" s="7"/>
      <c r="F243" s="16"/>
      <c r="G243" s="16"/>
      <c r="H243" s="16"/>
      <c r="I243" s="18" t="str">
        <f>IF(A243="","",IF(AND(COUNT(F243:H243)=3,MIN(F243:H243)&gt;=0),SUM(F243:H243),"未確認"))</f>
        <v/>
      </c>
      <c r="J243" s="7"/>
      <c r="K243" s="10" t="str">
        <f>IF(A243="","",IF(OR(B243="",C243="",D243="",E243=""),"要確認：照合項目不足",IF(COUNTIF(Standards[照合項目（自動）],L243)&gt;1,"要確認：同じ組合せ重複",IF(NOT(ISNUMBER(I243)),"要確認：時間不足・負数",IF(J243="","要確認：設定根拠未記入","確認済")))))</f>
        <v/>
      </c>
      <c r="L243" s="10" t="str">
        <f>IF(A243="","",A243&amp;"｜"&amp;B243&amp;"｜"&amp;C243&amp;"｜"&amp;D243&amp;"｜"&amp;E243)</f>
        <v/>
      </c>
    </row>
    <row r="244" spans="1:12" ht="24.95" customHeight="1" x14ac:dyDescent="0.2">
      <c r="A244" s="7"/>
      <c r="B244" s="7"/>
      <c r="C244" s="7"/>
      <c r="D244" s="7"/>
      <c r="E244" s="7"/>
      <c r="F244" s="16"/>
      <c r="G244" s="16"/>
      <c r="H244" s="16"/>
      <c r="I244" s="18" t="str">
        <f>IF(A244="","",IF(AND(COUNT(F244:H244)=3,MIN(F244:H244)&gt;=0),SUM(F244:H244),"未確認"))</f>
        <v/>
      </c>
      <c r="J244" s="7"/>
      <c r="K244" s="10" t="str">
        <f>IF(A244="","",IF(OR(B244="",C244="",D244="",E244=""),"要確認：照合項目不足",IF(COUNTIF(Standards[照合項目（自動）],L244)&gt;1,"要確認：同じ組合せ重複",IF(NOT(ISNUMBER(I244)),"要確認：時間不足・負数",IF(J244="","要確認：設定根拠未記入","確認済")))))</f>
        <v/>
      </c>
      <c r="L244" s="10" t="str">
        <f>IF(A244="","",A244&amp;"｜"&amp;B244&amp;"｜"&amp;C244&amp;"｜"&amp;D244&amp;"｜"&amp;E244)</f>
        <v/>
      </c>
    </row>
    <row r="245" spans="1:12" ht="24.95" customHeight="1" x14ac:dyDescent="0.2">
      <c r="A245" s="7"/>
      <c r="B245" s="7"/>
      <c r="C245" s="7"/>
      <c r="D245" s="7"/>
      <c r="E245" s="7"/>
      <c r="F245" s="16"/>
      <c r="G245" s="16"/>
      <c r="H245" s="16"/>
      <c r="I245" s="18" t="str">
        <f>IF(A245="","",IF(AND(COUNT(F245:H245)=3,MIN(F245:H245)&gt;=0),SUM(F245:H245),"未確認"))</f>
        <v/>
      </c>
      <c r="J245" s="7"/>
      <c r="K245" s="10" t="str">
        <f>IF(A245="","",IF(OR(B245="",C245="",D245="",E245=""),"要確認：照合項目不足",IF(COUNTIF(Standards[照合項目（自動）],L245)&gt;1,"要確認：同じ組合せ重複",IF(NOT(ISNUMBER(I245)),"要確認：時間不足・負数",IF(J245="","要確認：設定根拠未記入","確認済")))))</f>
        <v/>
      </c>
      <c r="L245" s="10" t="str">
        <f>IF(A245="","",A245&amp;"｜"&amp;B245&amp;"｜"&amp;C245&amp;"｜"&amp;D245&amp;"｜"&amp;E245)</f>
        <v/>
      </c>
    </row>
    <row r="246" spans="1:12" ht="24.95" customHeight="1" x14ac:dyDescent="0.2">
      <c r="A246" s="7"/>
      <c r="B246" s="7"/>
      <c r="C246" s="7"/>
      <c r="D246" s="7"/>
      <c r="E246" s="7"/>
      <c r="F246" s="16"/>
      <c r="G246" s="16"/>
      <c r="H246" s="16"/>
      <c r="I246" s="18" t="str">
        <f>IF(A246="","",IF(AND(COUNT(F246:H246)=3,MIN(F246:H246)&gt;=0),SUM(F246:H246),"未確認"))</f>
        <v/>
      </c>
      <c r="J246" s="7"/>
      <c r="K246" s="10" t="str">
        <f>IF(A246="","",IF(OR(B246="",C246="",D246="",E246=""),"要確認：照合項目不足",IF(COUNTIF(Standards[照合項目（自動）],L246)&gt;1,"要確認：同じ組合せ重複",IF(NOT(ISNUMBER(I246)),"要確認：時間不足・負数",IF(J246="","要確認：設定根拠未記入","確認済")))))</f>
        <v/>
      </c>
      <c r="L246" s="10" t="str">
        <f>IF(A246="","",A246&amp;"｜"&amp;B246&amp;"｜"&amp;C246&amp;"｜"&amp;D246&amp;"｜"&amp;E246)</f>
        <v/>
      </c>
    </row>
    <row r="247" spans="1:12" ht="24.95" customHeight="1" x14ac:dyDescent="0.2">
      <c r="A247" s="7"/>
      <c r="B247" s="7"/>
      <c r="C247" s="7"/>
      <c r="D247" s="7"/>
      <c r="E247" s="7"/>
      <c r="F247" s="16"/>
      <c r="G247" s="16"/>
      <c r="H247" s="16"/>
      <c r="I247" s="18" t="str">
        <f>IF(A247="","",IF(AND(COUNT(F247:H247)=3,MIN(F247:H247)&gt;=0),SUM(F247:H247),"未確認"))</f>
        <v/>
      </c>
      <c r="J247" s="7"/>
      <c r="K247" s="10" t="str">
        <f>IF(A247="","",IF(OR(B247="",C247="",D247="",E247=""),"要確認：照合項目不足",IF(COUNTIF(Standards[照合項目（自動）],L247)&gt;1,"要確認：同じ組合せ重複",IF(NOT(ISNUMBER(I247)),"要確認：時間不足・負数",IF(J247="","要確認：設定根拠未記入","確認済")))))</f>
        <v/>
      </c>
      <c r="L247" s="10" t="str">
        <f>IF(A247="","",A247&amp;"｜"&amp;B247&amp;"｜"&amp;C247&amp;"｜"&amp;D247&amp;"｜"&amp;E247)</f>
        <v/>
      </c>
    </row>
    <row r="248" spans="1:12" ht="24.95" customHeight="1" x14ac:dyDescent="0.2">
      <c r="A248" s="7"/>
      <c r="B248" s="7"/>
      <c r="C248" s="7"/>
      <c r="D248" s="7"/>
      <c r="E248" s="7"/>
      <c r="F248" s="16"/>
      <c r="G248" s="16"/>
      <c r="H248" s="16"/>
      <c r="I248" s="18" t="str">
        <f>IF(A248="","",IF(AND(COUNT(F248:H248)=3,MIN(F248:H248)&gt;=0),SUM(F248:H248),"未確認"))</f>
        <v/>
      </c>
      <c r="J248" s="7"/>
      <c r="K248" s="10" t="str">
        <f>IF(A248="","",IF(OR(B248="",C248="",D248="",E248=""),"要確認：照合項目不足",IF(COUNTIF(Standards[照合項目（自動）],L248)&gt;1,"要確認：同じ組合せ重複",IF(NOT(ISNUMBER(I248)),"要確認：時間不足・負数",IF(J248="","要確認：設定根拠未記入","確認済")))))</f>
        <v/>
      </c>
      <c r="L248" s="10" t="str">
        <f>IF(A248="","",A248&amp;"｜"&amp;B248&amp;"｜"&amp;C248&amp;"｜"&amp;D248&amp;"｜"&amp;E248)</f>
        <v/>
      </c>
    </row>
    <row r="249" spans="1:12" ht="24.95" customHeight="1" x14ac:dyDescent="0.2">
      <c r="A249" s="7"/>
      <c r="B249" s="7"/>
      <c r="C249" s="7"/>
      <c r="D249" s="7"/>
      <c r="E249" s="7"/>
      <c r="F249" s="16"/>
      <c r="G249" s="16"/>
      <c r="H249" s="16"/>
      <c r="I249" s="18" t="str">
        <f>IF(A249="","",IF(AND(COUNT(F249:H249)=3,MIN(F249:H249)&gt;=0),SUM(F249:H249),"未確認"))</f>
        <v/>
      </c>
      <c r="J249" s="7"/>
      <c r="K249" s="10" t="str">
        <f>IF(A249="","",IF(OR(B249="",C249="",D249="",E249=""),"要確認：照合項目不足",IF(COUNTIF(Standards[照合項目（自動）],L249)&gt;1,"要確認：同じ組合せ重複",IF(NOT(ISNUMBER(I249)),"要確認：時間不足・負数",IF(J249="","要確認：設定根拠未記入","確認済")))))</f>
        <v/>
      </c>
      <c r="L249" s="10" t="str">
        <f>IF(A249="","",A249&amp;"｜"&amp;B249&amp;"｜"&amp;C249&amp;"｜"&amp;D249&amp;"｜"&amp;E249)</f>
        <v/>
      </c>
    </row>
    <row r="250" spans="1:12" ht="24.95" customHeight="1" x14ac:dyDescent="0.2">
      <c r="A250" s="7"/>
      <c r="B250" s="7"/>
      <c r="C250" s="7"/>
      <c r="D250" s="7"/>
      <c r="E250" s="7"/>
      <c r="F250" s="16"/>
      <c r="G250" s="16"/>
      <c r="H250" s="16"/>
      <c r="I250" s="18" t="str">
        <f>IF(A250="","",IF(AND(COUNT(F250:H250)=3,MIN(F250:H250)&gt;=0),SUM(F250:H250),"未確認"))</f>
        <v/>
      </c>
      <c r="J250" s="7"/>
      <c r="K250" s="10" t="str">
        <f>IF(A250="","",IF(OR(B250="",C250="",D250="",E250=""),"要確認：照合項目不足",IF(COUNTIF(Standards[照合項目（自動）],L250)&gt;1,"要確認：同じ組合せ重複",IF(NOT(ISNUMBER(I250)),"要確認：時間不足・負数",IF(J250="","要確認：設定根拠未記入","確認済")))))</f>
        <v/>
      </c>
      <c r="L250" s="10" t="str">
        <f>IF(A250="","",A250&amp;"｜"&amp;B250&amp;"｜"&amp;C250&amp;"｜"&amp;D250&amp;"｜"&amp;E250)</f>
        <v/>
      </c>
    </row>
    <row r="251" spans="1:12" ht="24.95" customHeight="1" x14ac:dyDescent="0.2">
      <c r="A251" s="7"/>
      <c r="B251" s="7"/>
      <c r="C251" s="7"/>
      <c r="D251" s="7"/>
      <c r="E251" s="7"/>
      <c r="F251" s="16"/>
      <c r="G251" s="16"/>
      <c r="H251" s="16"/>
      <c r="I251" s="18" t="str">
        <f>IF(A251="","",IF(AND(COUNT(F251:H251)=3,MIN(F251:H251)&gt;=0),SUM(F251:H251),"未確認"))</f>
        <v/>
      </c>
      <c r="J251" s="7"/>
      <c r="K251" s="10" t="str">
        <f>IF(A251="","",IF(OR(B251="",C251="",D251="",E251=""),"要確認：照合項目不足",IF(COUNTIF(Standards[照合項目（自動）],L251)&gt;1,"要確認：同じ組合せ重複",IF(NOT(ISNUMBER(I251)),"要確認：時間不足・負数",IF(J251="","要確認：設定根拠未記入","確認済")))))</f>
        <v/>
      </c>
      <c r="L251" s="10" t="str">
        <f>IF(A251="","",A251&amp;"｜"&amp;B251&amp;"｜"&amp;C251&amp;"｜"&amp;D251&amp;"｜"&amp;E251)</f>
        <v/>
      </c>
    </row>
    <row r="252" spans="1:12" ht="24.95" customHeight="1" x14ac:dyDescent="0.2">
      <c r="A252" s="7"/>
      <c r="B252" s="7"/>
      <c r="C252" s="7"/>
      <c r="D252" s="7"/>
      <c r="E252" s="7"/>
      <c r="F252" s="16"/>
      <c r="G252" s="16"/>
      <c r="H252" s="16"/>
      <c r="I252" s="18" t="str">
        <f>IF(A252="","",IF(AND(COUNT(F252:H252)=3,MIN(F252:H252)&gt;=0),SUM(F252:H252),"未確認"))</f>
        <v/>
      </c>
      <c r="J252" s="7"/>
      <c r="K252" s="10" t="str">
        <f>IF(A252="","",IF(OR(B252="",C252="",D252="",E252=""),"要確認：照合項目不足",IF(COUNTIF(Standards[照合項目（自動）],L252)&gt;1,"要確認：同じ組合せ重複",IF(NOT(ISNUMBER(I252)),"要確認：時間不足・負数",IF(J252="","要確認：設定根拠未記入","確認済")))))</f>
        <v/>
      </c>
      <c r="L252" s="10" t="str">
        <f>IF(A252="","",A252&amp;"｜"&amp;B252&amp;"｜"&amp;C252&amp;"｜"&amp;D252&amp;"｜"&amp;E252)</f>
        <v/>
      </c>
    </row>
    <row r="253" spans="1:12" ht="24.95" customHeight="1" x14ac:dyDescent="0.2">
      <c r="A253" s="7"/>
      <c r="B253" s="7"/>
      <c r="C253" s="7"/>
      <c r="D253" s="7"/>
      <c r="E253" s="7"/>
      <c r="F253" s="16"/>
      <c r="G253" s="16"/>
      <c r="H253" s="16"/>
      <c r="I253" s="18" t="str">
        <f>IF(A253="","",IF(AND(COUNT(F253:H253)=3,MIN(F253:H253)&gt;=0),SUM(F253:H253),"未確認"))</f>
        <v/>
      </c>
      <c r="J253" s="7"/>
      <c r="K253" s="10" t="str">
        <f>IF(A253="","",IF(OR(B253="",C253="",D253="",E253=""),"要確認：照合項目不足",IF(COUNTIF(Standards[照合項目（自動）],L253)&gt;1,"要確認：同じ組合せ重複",IF(NOT(ISNUMBER(I253)),"要確認：時間不足・負数",IF(J253="","要確認：設定根拠未記入","確認済")))))</f>
        <v/>
      </c>
      <c r="L253" s="10" t="str">
        <f>IF(A253="","",A253&amp;"｜"&amp;B253&amp;"｜"&amp;C253&amp;"｜"&amp;D253&amp;"｜"&amp;E253)</f>
        <v/>
      </c>
    </row>
    <row r="254" spans="1:12" ht="24.95" customHeight="1" x14ac:dyDescent="0.2">
      <c r="A254" s="7"/>
      <c r="B254" s="7"/>
      <c r="C254" s="7"/>
      <c r="D254" s="7"/>
      <c r="E254" s="7"/>
      <c r="F254" s="16"/>
      <c r="G254" s="16"/>
      <c r="H254" s="16"/>
      <c r="I254" s="18" t="str">
        <f>IF(A254="","",IF(AND(COUNT(F254:H254)=3,MIN(F254:H254)&gt;=0),SUM(F254:H254),"未確認"))</f>
        <v/>
      </c>
      <c r="J254" s="7"/>
      <c r="K254" s="10" t="str">
        <f>IF(A254="","",IF(OR(B254="",C254="",D254="",E254=""),"要確認：照合項目不足",IF(COUNTIF(Standards[照合項目（自動）],L254)&gt;1,"要確認：同じ組合せ重複",IF(NOT(ISNUMBER(I254)),"要確認：時間不足・負数",IF(J254="","要確認：設定根拠未記入","確認済")))))</f>
        <v/>
      </c>
      <c r="L254" s="10" t="str">
        <f>IF(A254="","",A254&amp;"｜"&amp;B254&amp;"｜"&amp;C254&amp;"｜"&amp;D254&amp;"｜"&amp;E254)</f>
        <v/>
      </c>
    </row>
    <row r="255" spans="1:12" ht="24.95" customHeight="1" x14ac:dyDescent="0.2">
      <c r="A255" s="7"/>
      <c r="B255" s="7"/>
      <c r="C255" s="7"/>
      <c r="D255" s="7"/>
      <c r="E255" s="7"/>
      <c r="F255" s="16"/>
      <c r="G255" s="16"/>
      <c r="H255" s="16"/>
      <c r="I255" s="18" t="str">
        <f>IF(A255="","",IF(AND(COUNT(F255:H255)=3,MIN(F255:H255)&gt;=0),SUM(F255:H255),"未確認"))</f>
        <v/>
      </c>
      <c r="J255" s="7"/>
      <c r="K255" s="10" t="str">
        <f>IF(A255="","",IF(OR(B255="",C255="",D255="",E255=""),"要確認：照合項目不足",IF(COUNTIF(Standards[照合項目（自動）],L255)&gt;1,"要確認：同じ組合せ重複",IF(NOT(ISNUMBER(I255)),"要確認：時間不足・負数",IF(J255="","要確認：設定根拠未記入","確認済")))))</f>
        <v/>
      </c>
      <c r="L255" s="10" t="str">
        <f>IF(A255="","",A255&amp;"｜"&amp;B255&amp;"｜"&amp;C255&amp;"｜"&amp;D255&amp;"｜"&amp;E255)</f>
        <v/>
      </c>
    </row>
    <row r="256" spans="1:12" ht="24.95" customHeight="1" x14ac:dyDescent="0.2">
      <c r="A256" s="7"/>
      <c r="B256" s="7"/>
      <c r="C256" s="7"/>
      <c r="D256" s="7"/>
      <c r="E256" s="7"/>
      <c r="F256" s="16"/>
      <c r="G256" s="16"/>
      <c r="H256" s="16"/>
      <c r="I256" s="18" t="str">
        <f>IF(A256="","",IF(AND(COUNT(F256:H256)=3,MIN(F256:H256)&gt;=0),SUM(F256:H256),"未確認"))</f>
        <v/>
      </c>
      <c r="J256" s="7"/>
      <c r="K256" s="10" t="str">
        <f>IF(A256="","",IF(OR(B256="",C256="",D256="",E256=""),"要確認：照合項目不足",IF(COUNTIF(Standards[照合項目（自動）],L256)&gt;1,"要確認：同じ組合せ重複",IF(NOT(ISNUMBER(I256)),"要確認：時間不足・負数",IF(J256="","要確認：設定根拠未記入","確認済")))))</f>
        <v/>
      </c>
      <c r="L256" s="10" t="str">
        <f>IF(A256="","",A256&amp;"｜"&amp;B256&amp;"｜"&amp;C256&amp;"｜"&amp;D256&amp;"｜"&amp;E256)</f>
        <v/>
      </c>
    </row>
    <row r="257" spans="1:12" ht="24.95" customHeight="1" x14ac:dyDescent="0.2">
      <c r="A257" s="7"/>
      <c r="B257" s="7"/>
      <c r="C257" s="7"/>
      <c r="D257" s="7"/>
      <c r="E257" s="7"/>
      <c r="F257" s="16"/>
      <c r="G257" s="16"/>
      <c r="H257" s="16"/>
      <c r="I257" s="18" t="str">
        <f>IF(A257="","",IF(AND(COUNT(F257:H257)=3,MIN(F257:H257)&gt;=0),SUM(F257:H257),"未確認"))</f>
        <v/>
      </c>
      <c r="J257" s="7"/>
      <c r="K257" s="10" t="str">
        <f>IF(A257="","",IF(OR(B257="",C257="",D257="",E257=""),"要確認：照合項目不足",IF(COUNTIF(Standards[照合項目（自動）],L257)&gt;1,"要確認：同じ組合せ重複",IF(NOT(ISNUMBER(I257)),"要確認：時間不足・負数",IF(J257="","要確認：設定根拠未記入","確認済")))))</f>
        <v/>
      </c>
      <c r="L257" s="10" t="str">
        <f>IF(A257="","",A257&amp;"｜"&amp;B257&amp;"｜"&amp;C257&amp;"｜"&amp;D257&amp;"｜"&amp;E257)</f>
        <v/>
      </c>
    </row>
    <row r="258" spans="1:12" ht="24.95" customHeight="1" x14ac:dyDescent="0.2">
      <c r="A258" s="7"/>
      <c r="B258" s="7"/>
      <c r="C258" s="7"/>
      <c r="D258" s="7"/>
      <c r="E258" s="7"/>
      <c r="F258" s="16"/>
      <c r="G258" s="16"/>
      <c r="H258" s="16"/>
      <c r="I258" s="18" t="str">
        <f>IF(A258="","",IF(AND(COUNT(F258:H258)=3,MIN(F258:H258)&gt;=0),SUM(F258:H258),"未確認"))</f>
        <v/>
      </c>
      <c r="J258" s="7"/>
      <c r="K258" s="10" t="str">
        <f>IF(A258="","",IF(OR(B258="",C258="",D258="",E258=""),"要確認：照合項目不足",IF(COUNTIF(Standards[照合項目（自動）],L258)&gt;1,"要確認：同じ組合せ重複",IF(NOT(ISNUMBER(I258)),"要確認：時間不足・負数",IF(J258="","要確認：設定根拠未記入","確認済")))))</f>
        <v/>
      </c>
      <c r="L258" s="10" t="str">
        <f>IF(A258="","",A258&amp;"｜"&amp;B258&amp;"｜"&amp;C258&amp;"｜"&amp;D258&amp;"｜"&amp;E258)</f>
        <v/>
      </c>
    </row>
    <row r="259" spans="1:12" ht="24.95" customHeight="1" x14ac:dyDescent="0.2">
      <c r="A259" s="7"/>
      <c r="B259" s="7"/>
      <c r="C259" s="7"/>
      <c r="D259" s="7"/>
      <c r="E259" s="7"/>
      <c r="F259" s="16"/>
      <c r="G259" s="16"/>
      <c r="H259" s="16"/>
      <c r="I259" s="18" t="str">
        <f>IF(A259="","",IF(AND(COUNT(F259:H259)=3,MIN(F259:H259)&gt;=0),SUM(F259:H259),"未確認"))</f>
        <v/>
      </c>
      <c r="J259" s="7"/>
      <c r="K259" s="10" t="str">
        <f>IF(A259="","",IF(OR(B259="",C259="",D259="",E259=""),"要確認：照合項目不足",IF(COUNTIF(Standards[照合項目（自動）],L259)&gt;1,"要確認：同じ組合せ重複",IF(NOT(ISNUMBER(I259)),"要確認：時間不足・負数",IF(J259="","要確認：設定根拠未記入","確認済")))))</f>
        <v/>
      </c>
      <c r="L259" s="10" t="str">
        <f>IF(A259="","",A259&amp;"｜"&amp;B259&amp;"｜"&amp;C259&amp;"｜"&amp;D259&amp;"｜"&amp;E259)</f>
        <v/>
      </c>
    </row>
    <row r="260" spans="1:12" ht="24.95" customHeight="1" x14ac:dyDescent="0.2">
      <c r="A260" s="7"/>
      <c r="B260" s="7"/>
      <c r="C260" s="7"/>
      <c r="D260" s="7"/>
      <c r="E260" s="7"/>
      <c r="F260" s="16"/>
      <c r="G260" s="16"/>
      <c r="H260" s="16"/>
      <c r="I260" s="18" t="str">
        <f>IF(A260="","",IF(AND(COUNT(F260:H260)=3,MIN(F260:H260)&gt;=0),SUM(F260:H260),"未確認"))</f>
        <v/>
      </c>
      <c r="J260" s="7"/>
      <c r="K260" s="10" t="str">
        <f>IF(A260="","",IF(OR(B260="",C260="",D260="",E260=""),"要確認：照合項目不足",IF(COUNTIF(Standards[照合項目（自動）],L260)&gt;1,"要確認：同じ組合せ重複",IF(NOT(ISNUMBER(I260)),"要確認：時間不足・負数",IF(J260="","要確認：設定根拠未記入","確認済")))))</f>
        <v/>
      </c>
      <c r="L260" s="10" t="str">
        <f>IF(A260="","",A260&amp;"｜"&amp;B260&amp;"｜"&amp;C260&amp;"｜"&amp;D260&amp;"｜"&amp;E260)</f>
        <v/>
      </c>
    </row>
    <row r="261" spans="1:12" ht="24.95" customHeight="1" x14ac:dyDescent="0.2">
      <c r="A261" s="7"/>
      <c r="B261" s="7"/>
      <c r="C261" s="7"/>
      <c r="D261" s="7"/>
      <c r="E261" s="7"/>
      <c r="F261" s="16"/>
      <c r="G261" s="16"/>
      <c r="H261" s="16"/>
      <c r="I261" s="18" t="str">
        <f>IF(A261="","",IF(AND(COUNT(F261:H261)=3,MIN(F261:H261)&gt;=0),SUM(F261:H261),"未確認"))</f>
        <v/>
      </c>
      <c r="J261" s="7"/>
      <c r="K261" s="10" t="str">
        <f>IF(A261="","",IF(OR(B261="",C261="",D261="",E261=""),"要確認：照合項目不足",IF(COUNTIF(Standards[照合項目（自動）],L261)&gt;1,"要確認：同じ組合せ重複",IF(NOT(ISNUMBER(I261)),"要確認：時間不足・負数",IF(J261="","要確認：設定根拠未記入","確認済")))))</f>
        <v/>
      </c>
      <c r="L261" s="10" t="str">
        <f>IF(A261="","",A261&amp;"｜"&amp;B261&amp;"｜"&amp;C261&amp;"｜"&amp;D261&amp;"｜"&amp;E261)</f>
        <v/>
      </c>
    </row>
    <row r="262" spans="1:12" ht="24.95" customHeight="1" x14ac:dyDescent="0.2">
      <c r="A262" s="7"/>
      <c r="B262" s="7"/>
      <c r="C262" s="7"/>
      <c r="D262" s="7"/>
      <c r="E262" s="7"/>
      <c r="F262" s="16"/>
      <c r="G262" s="16"/>
      <c r="H262" s="16"/>
      <c r="I262" s="18" t="str">
        <f>IF(A262="","",IF(AND(COUNT(F262:H262)=3,MIN(F262:H262)&gt;=0),SUM(F262:H262),"未確認"))</f>
        <v/>
      </c>
      <c r="J262" s="7"/>
      <c r="K262" s="10" t="str">
        <f>IF(A262="","",IF(OR(B262="",C262="",D262="",E262=""),"要確認：照合項目不足",IF(COUNTIF(Standards[照合項目（自動）],L262)&gt;1,"要確認：同じ組合せ重複",IF(NOT(ISNUMBER(I262)),"要確認：時間不足・負数",IF(J262="","要確認：設定根拠未記入","確認済")))))</f>
        <v/>
      </c>
      <c r="L262" s="10" t="str">
        <f>IF(A262="","",A262&amp;"｜"&amp;B262&amp;"｜"&amp;C262&amp;"｜"&amp;D262&amp;"｜"&amp;E262)</f>
        <v/>
      </c>
    </row>
    <row r="263" spans="1:12" ht="24.95" customHeight="1" x14ac:dyDescent="0.2">
      <c r="A263" s="7"/>
      <c r="B263" s="7"/>
      <c r="C263" s="7"/>
      <c r="D263" s="7"/>
      <c r="E263" s="7"/>
      <c r="F263" s="16"/>
      <c r="G263" s="16"/>
      <c r="H263" s="16"/>
      <c r="I263" s="18" t="str">
        <f>IF(A263="","",IF(AND(COUNT(F263:H263)=3,MIN(F263:H263)&gt;=0),SUM(F263:H263),"未確認"))</f>
        <v/>
      </c>
      <c r="J263" s="7"/>
      <c r="K263" s="10" t="str">
        <f>IF(A263="","",IF(OR(B263="",C263="",D263="",E263=""),"要確認：照合項目不足",IF(COUNTIF(Standards[照合項目（自動）],L263)&gt;1,"要確認：同じ組合せ重複",IF(NOT(ISNUMBER(I263)),"要確認：時間不足・負数",IF(J263="","要確認：設定根拠未記入","確認済")))))</f>
        <v/>
      </c>
      <c r="L263" s="10" t="str">
        <f>IF(A263="","",A263&amp;"｜"&amp;B263&amp;"｜"&amp;C263&amp;"｜"&amp;D263&amp;"｜"&amp;E263)</f>
        <v/>
      </c>
    </row>
    <row r="264" spans="1:12" ht="24.95" customHeight="1" x14ac:dyDescent="0.2">
      <c r="A264" s="7"/>
      <c r="B264" s="7"/>
      <c r="C264" s="7"/>
      <c r="D264" s="7"/>
      <c r="E264" s="7"/>
      <c r="F264" s="16"/>
      <c r="G264" s="16"/>
      <c r="H264" s="16"/>
      <c r="I264" s="18" t="str">
        <f>IF(A264="","",IF(AND(COUNT(F264:H264)=3,MIN(F264:H264)&gt;=0),SUM(F264:H264),"未確認"))</f>
        <v/>
      </c>
      <c r="J264" s="7"/>
      <c r="K264" s="10" t="str">
        <f>IF(A264="","",IF(OR(B264="",C264="",D264="",E264=""),"要確認：照合項目不足",IF(COUNTIF(Standards[照合項目（自動）],L264)&gt;1,"要確認：同じ組合せ重複",IF(NOT(ISNUMBER(I264)),"要確認：時間不足・負数",IF(J264="","要確認：設定根拠未記入","確認済")))))</f>
        <v/>
      </c>
      <c r="L264" s="10" t="str">
        <f>IF(A264="","",A264&amp;"｜"&amp;B264&amp;"｜"&amp;C264&amp;"｜"&amp;D264&amp;"｜"&amp;E264)</f>
        <v/>
      </c>
    </row>
    <row r="265" spans="1:12" ht="24.95" customHeight="1" x14ac:dyDescent="0.2">
      <c r="A265" s="7"/>
      <c r="B265" s="7"/>
      <c r="C265" s="7"/>
      <c r="D265" s="7"/>
      <c r="E265" s="7"/>
      <c r="F265" s="16"/>
      <c r="G265" s="16"/>
      <c r="H265" s="16"/>
      <c r="I265" s="18" t="str">
        <f>IF(A265="","",IF(AND(COUNT(F265:H265)=3,MIN(F265:H265)&gt;=0),SUM(F265:H265),"未確認"))</f>
        <v/>
      </c>
      <c r="J265" s="7"/>
      <c r="K265" s="10" t="str">
        <f>IF(A265="","",IF(OR(B265="",C265="",D265="",E265=""),"要確認：照合項目不足",IF(COUNTIF(Standards[照合項目（自動）],L265)&gt;1,"要確認：同じ組合せ重複",IF(NOT(ISNUMBER(I265)),"要確認：時間不足・負数",IF(J265="","要確認：設定根拠未記入","確認済")))))</f>
        <v/>
      </c>
      <c r="L265" s="10" t="str">
        <f>IF(A265="","",A265&amp;"｜"&amp;B265&amp;"｜"&amp;C265&amp;"｜"&amp;D265&amp;"｜"&amp;E265)</f>
        <v/>
      </c>
    </row>
    <row r="266" spans="1:12" ht="24.95" customHeight="1" x14ac:dyDescent="0.2">
      <c r="A266" s="7"/>
      <c r="B266" s="7"/>
      <c r="C266" s="7"/>
      <c r="D266" s="7"/>
      <c r="E266" s="7"/>
      <c r="F266" s="16"/>
      <c r="G266" s="16"/>
      <c r="H266" s="16"/>
      <c r="I266" s="18" t="str">
        <f>IF(A266="","",IF(AND(COUNT(F266:H266)=3,MIN(F266:H266)&gt;=0),SUM(F266:H266),"未確認"))</f>
        <v/>
      </c>
      <c r="J266" s="7"/>
      <c r="K266" s="10" t="str">
        <f>IF(A266="","",IF(OR(B266="",C266="",D266="",E266=""),"要確認：照合項目不足",IF(COUNTIF(Standards[照合項目（自動）],L266)&gt;1,"要確認：同じ組合せ重複",IF(NOT(ISNUMBER(I266)),"要確認：時間不足・負数",IF(J266="","要確認：設定根拠未記入","確認済")))))</f>
        <v/>
      </c>
      <c r="L266" s="10" t="str">
        <f>IF(A266="","",A266&amp;"｜"&amp;B266&amp;"｜"&amp;C266&amp;"｜"&amp;D266&amp;"｜"&amp;E266)</f>
        <v/>
      </c>
    </row>
    <row r="267" spans="1:12" ht="24.95" customHeight="1" x14ac:dyDescent="0.2">
      <c r="A267" s="7"/>
      <c r="B267" s="7"/>
      <c r="C267" s="7"/>
      <c r="D267" s="7"/>
      <c r="E267" s="7"/>
      <c r="F267" s="16"/>
      <c r="G267" s="16"/>
      <c r="H267" s="16"/>
      <c r="I267" s="18" t="str">
        <f>IF(A267="","",IF(AND(COUNT(F267:H267)=3,MIN(F267:H267)&gt;=0),SUM(F267:H267),"未確認"))</f>
        <v/>
      </c>
      <c r="J267" s="7"/>
      <c r="K267" s="10" t="str">
        <f>IF(A267="","",IF(OR(B267="",C267="",D267="",E267=""),"要確認：照合項目不足",IF(COUNTIF(Standards[照合項目（自動）],L267)&gt;1,"要確認：同じ組合せ重複",IF(NOT(ISNUMBER(I267)),"要確認：時間不足・負数",IF(J267="","要確認：設定根拠未記入","確認済")))))</f>
        <v/>
      </c>
      <c r="L267" s="10" t="str">
        <f>IF(A267="","",A267&amp;"｜"&amp;B267&amp;"｜"&amp;C267&amp;"｜"&amp;D267&amp;"｜"&amp;E267)</f>
        <v/>
      </c>
    </row>
    <row r="268" spans="1:12" ht="24.95" customHeight="1" x14ac:dyDescent="0.2">
      <c r="A268" s="7"/>
      <c r="B268" s="7"/>
      <c r="C268" s="7"/>
      <c r="D268" s="7"/>
      <c r="E268" s="7"/>
      <c r="F268" s="16"/>
      <c r="G268" s="16"/>
      <c r="H268" s="16"/>
      <c r="I268" s="18" t="str">
        <f>IF(A268="","",IF(AND(COUNT(F268:H268)=3,MIN(F268:H268)&gt;=0),SUM(F268:H268),"未確認"))</f>
        <v/>
      </c>
      <c r="J268" s="7"/>
      <c r="K268" s="10" t="str">
        <f>IF(A268="","",IF(OR(B268="",C268="",D268="",E268=""),"要確認：照合項目不足",IF(COUNTIF(Standards[照合項目（自動）],L268)&gt;1,"要確認：同じ組合せ重複",IF(NOT(ISNUMBER(I268)),"要確認：時間不足・負数",IF(J268="","要確認：設定根拠未記入","確認済")))))</f>
        <v/>
      </c>
      <c r="L268" s="10" t="str">
        <f>IF(A268="","",A268&amp;"｜"&amp;B268&amp;"｜"&amp;C268&amp;"｜"&amp;D268&amp;"｜"&amp;E268)</f>
        <v/>
      </c>
    </row>
    <row r="269" spans="1:12" ht="24.95" customHeight="1" x14ac:dyDescent="0.2">
      <c r="A269" s="7"/>
      <c r="B269" s="7"/>
      <c r="C269" s="7"/>
      <c r="D269" s="7"/>
      <c r="E269" s="7"/>
      <c r="F269" s="16"/>
      <c r="G269" s="16"/>
      <c r="H269" s="16"/>
      <c r="I269" s="18" t="str">
        <f>IF(A269="","",IF(AND(COUNT(F269:H269)=3,MIN(F269:H269)&gt;=0),SUM(F269:H269),"未確認"))</f>
        <v/>
      </c>
      <c r="J269" s="7"/>
      <c r="K269" s="10" t="str">
        <f>IF(A269="","",IF(OR(B269="",C269="",D269="",E269=""),"要確認：照合項目不足",IF(COUNTIF(Standards[照合項目（自動）],L269)&gt;1,"要確認：同じ組合せ重複",IF(NOT(ISNUMBER(I269)),"要確認：時間不足・負数",IF(J269="","要確認：設定根拠未記入","確認済")))))</f>
        <v/>
      </c>
      <c r="L269" s="10" t="str">
        <f>IF(A269="","",A269&amp;"｜"&amp;B269&amp;"｜"&amp;C269&amp;"｜"&amp;D269&amp;"｜"&amp;E269)</f>
        <v/>
      </c>
    </row>
    <row r="270" spans="1:12" ht="24.95" customHeight="1" x14ac:dyDescent="0.2">
      <c r="A270" s="7"/>
      <c r="B270" s="7"/>
      <c r="C270" s="7"/>
      <c r="D270" s="7"/>
      <c r="E270" s="7"/>
      <c r="F270" s="16"/>
      <c r="G270" s="16"/>
      <c r="H270" s="16"/>
      <c r="I270" s="18" t="str">
        <f>IF(A270="","",IF(AND(COUNT(F270:H270)=3,MIN(F270:H270)&gt;=0),SUM(F270:H270),"未確認"))</f>
        <v/>
      </c>
      <c r="J270" s="7"/>
      <c r="K270" s="10" t="str">
        <f>IF(A270="","",IF(OR(B270="",C270="",D270="",E270=""),"要確認：照合項目不足",IF(COUNTIF(Standards[照合項目（自動）],L270)&gt;1,"要確認：同じ組合せ重複",IF(NOT(ISNUMBER(I270)),"要確認：時間不足・負数",IF(J270="","要確認：設定根拠未記入","確認済")))))</f>
        <v/>
      </c>
      <c r="L270" s="10" t="str">
        <f>IF(A270="","",A270&amp;"｜"&amp;B270&amp;"｜"&amp;C270&amp;"｜"&amp;D270&amp;"｜"&amp;E270)</f>
        <v/>
      </c>
    </row>
    <row r="271" spans="1:12" ht="24.95" customHeight="1" x14ac:dyDescent="0.2">
      <c r="A271" s="7"/>
      <c r="B271" s="7"/>
      <c r="C271" s="7"/>
      <c r="D271" s="7"/>
      <c r="E271" s="7"/>
      <c r="F271" s="16"/>
      <c r="G271" s="16"/>
      <c r="H271" s="16"/>
      <c r="I271" s="18" t="str">
        <f>IF(A271="","",IF(AND(COUNT(F271:H271)=3,MIN(F271:H271)&gt;=0),SUM(F271:H271),"未確認"))</f>
        <v/>
      </c>
      <c r="J271" s="7"/>
      <c r="K271" s="10" t="str">
        <f>IF(A271="","",IF(OR(B271="",C271="",D271="",E271=""),"要確認：照合項目不足",IF(COUNTIF(Standards[照合項目（自動）],L271)&gt;1,"要確認：同じ組合せ重複",IF(NOT(ISNUMBER(I271)),"要確認：時間不足・負数",IF(J271="","要確認：設定根拠未記入","確認済")))))</f>
        <v/>
      </c>
      <c r="L271" s="10" t="str">
        <f>IF(A271="","",A271&amp;"｜"&amp;B271&amp;"｜"&amp;C271&amp;"｜"&amp;D271&amp;"｜"&amp;E271)</f>
        <v/>
      </c>
    </row>
    <row r="272" spans="1:12" ht="24.95" customHeight="1" x14ac:dyDescent="0.2">
      <c r="A272" s="7"/>
      <c r="B272" s="7"/>
      <c r="C272" s="7"/>
      <c r="D272" s="7"/>
      <c r="E272" s="7"/>
      <c r="F272" s="16"/>
      <c r="G272" s="16"/>
      <c r="H272" s="16"/>
      <c r="I272" s="18" t="str">
        <f>IF(A272="","",IF(AND(COUNT(F272:H272)=3,MIN(F272:H272)&gt;=0),SUM(F272:H272),"未確認"))</f>
        <v/>
      </c>
      <c r="J272" s="7"/>
      <c r="K272" s="10" t="str">
        <f>IF(A272="","",IF(OR(B272="",C272="",D272="",E272=""),"要確認：照合項目不足",IF(COUNTIF(Standards[照合項目（自動）],L272)&gt;1,"要確認：同じ組合せ重複",IF(NOT(ISNUMBER(I272)),"要確認：時間不足・負数",IF(J272="","要確認：設定根拠未記入","確認済")))))</f>
        <v/>
      </c>
      <c r="L272" s="10" t="str">
        <f>IF(A272="","",A272&amp;"｜"&amp;B272&amp;"｜"&amp;C272&amp;"｜"&amp;D272&amp;"｜"&amp;E272)</f>
        <v/>
      </c>
    </row>
    <row r="273" spans="1:12" ht="24.95" customHeight="1" x14ac:dyDescent="0.2">
      <c r="A273" s="7"/>
      <c r="B273" s="7"/>
      <c r="C273" s="7"/>
      <c r="D273" s="7"/>
      <c r="E273" s="7"/>
      <c r="F273" s="16"/>
      <c r="G273" s="16"/>
      <c r="H273" s="16"/>
      <c r="I273" s="18" t="str">
        <f>IF(A273="","",IF(AND(COUNT(F273:H273)=3,MIN(F273:H273)&gt;=0),SUM(F273:H273),"未確認"))</f>
        <v/>
      </c>
      <c r="J273" s="7"/>
      <c r="K273" s="10" t="str">
        <f>IF(A273="","",IF(OR(B273="",C273="",D273="",E273=""),"要確認：照合項目不足",IF(COUNTIF(Standards[照合項目（自動）],L273)&gt;1,"要確認：同じ組合せ重複",IF(NOT(ISNUMBER(I273)),"要確認：時間不足・負数",IF(J273="","要確認：設定根拠未記入","確認済")))))</f>
        <v/>
      </c>
      <c r="L273" s="10" t="str">
        <f>IF(A273="","",A273&amp;"｜"&amp;B273&amp;"｜"&amp;C273&amp;"｜"&amp;D273&amp;"｜"&amp;E273)</f>
        <v/>
      </c>
    </row>
    <row r="274" spans="1:12" ht="24.95" customHeight="1" x14ac:dyDescent="0.2">
      <c r="A274" s="7"/>
      <c r="B274" s="7"/>
      <c r="C274" s="7"/>
      <c r="D274" s="7"/>
      <c r="E274" s="7"/>
      <c r="F274" s="16"/>
      <c r="G274" s="16"/>
      <c r="H274" s="16"/>
      <c r="I274" s="18" t="str">
        <f>IF(A274="","",IF(AND(COUNT(F274:H274)=3,MIN(F274:H274)&gt;=0),SUM(F274:H274),"未確認"))</f>
        <v/>
      </c>
      <c r="J274" s="7"/>
      <c r="K274" s="10" t="str">
        <f>IF(A274="","",IF(OR(B274="",C274="",D274="",E274=""),"要確認：照合項目不足",IF(COUNTIF(Standards[照合項目（自動）],L274)&gt;1,"要確認：同じ組合せ重複",IF(NOT(ISNUMBER(I274)),"要確認：時間不足・負数",IF(J274="","要確認：設定根拠未記入","確認済")))))</f>
        <v/>
      </c>
      <c r="L274" s="10" t="str">
        <f>IF(A274="","",A274&amp;"｜"&amp;B274&amp;"｜"&amp;C274&amp;"｜"&amp;D274&amp;"｜"&amp;E274)</f>
        <v/>
      </c>
    </row>
    <row r="275" spans="1:12" ht="24.95" customHeight="1" x14ac:dyDescent="0.2">
      <c r="A275" s="7"/>
      <c r="B275" s="7"/>
      <c r="C275" s="7"/>
      <c r="D275" s="7"/>
      <c r="E275" s="7"/>
      <c r="F275" s="16"/>
      <c r="G275" s="16"/>
      <c r="H275" s="16"/>
      <c r="I275" s="18" t="str">
        <f>IF(A275="","",IF(AND(COUNT(F275:H275)=3,MIN(F275:H275)&gt;=0),SUM(F275:H275),"未確認"))</f>
        <v/>
      </c>
      <c r="J275" s="7"/>
      <c r="K275" s="10" t="str">
        <f>IF(A275="","",IF(OR(B275="",C275="",D275="",E275=""),"要確認：照合項目不足",IF(COUNTIF(Standards[照合項目（自動）],L275)&gt;1,"要確認：同じ組合せ重複",IF(NOT(ISNUMBER(I275)),"要確認：時間不足・負数",IF(J275="","要確認：設定根拠未記入","確認済")))))</f>
        <v/>
      </c>
      <c r="L275" s="10" t="str">
        <f>IF(A275="","",A275&amp;"｜"&amp;B275&amp;"｜"&amp;C275&amp;"｜"&amp;D275&amp;"｜"&amp;E275)</f>
        <v/>
      </c>
    </row>
    <row r="276" spans="1:12" ht="24.95" customHeight="1" x14ac:dyDescent="0.2">
      <c r="A276" s="7"/>
      <c r="B276" s="7"/>
      <c r="C276" s="7"/>
      <c r="D276" s="7"/>
      <c r="E276" s="7"/>
      <c r="F276" s="16"/>
      <c r="G276" s="16"/>
      <c r="H276" s="16"/>
      <c r="I276" s="18" t="str">
        <f>IF(A276="","",IF(AND(COUNT(F276:H276)=3,MIN(F276:H276)&gt;=0),SUM(F276:H276),"未確認"))</f>
        <v/>
      </c>
      <c r="J276" s="7"/>
      <c r="K276" s="10" t="str">
        <f>IF(A276="","",IF(OR(B276="",C276="",D276="",E276=""),"要確認：照合項目不足",IF(COUNTIF(Standards[照合項目（自動）],L276)&gt;1,"要確認：同じ組合せ重複",IF(NOT(ISNUMBER(I276)),"要確認：時間不足・負数",IF(J276="","要確認：設定根拠未記入","確認済")))))</f>
        <v/>
      </c>
      <c r="L276" s="10" t="str">
        <f>IF(A276="","",A276&amp;"｜"&amp;B276&amp;"｜"&amp;C276&amp;"｜"&amp;D276&amp;"｜"&amp;E276)</f>
        <v/>
      </c>
    </row>
    <row r="277" spans="1:12" ht="24.95" customHeight="1" x14ac:dyDescent="0.2">
      <c r="A277" s="7"/>
      <c r="B277" s="7"/>
      <c r="C277" s="7"/>
      <c r="D277" s="7"/>
      <c r="E277" s="7"/>
      <c r="F277" s="16"/>
      <c r="G277" s="16"/>
      <c r="H277" s="16"/>
      <c r="I277" s="18" t="str">
        <f>IF(A277="","",IF(AND(COUNT(F277:H277)=3,MIN(F277:H277)&gt;=0),SUM(F277:H277),"未確認"))</f>
        <v/>
      </c>
      <c r="J277" s="7"/>
      <c r="K277" s="10" t="str">
        <f>IF(A277="","",IF(OR(B277="",C277="",D277="",E277=""),"要確認：照合項目不足",IF(COUNTIF(Standards[照合項目（自動）],L277)&gt;1,"要確認：同じ組合せ重複",IF(NOT(ISNUMBER(I277)),"要確認：時間不足・負数",IF(J277="","要確認：設定根拠未記入","確認済")))))</f>
        <v/>
      </c>
      <c r="L277" s="10" t="str">
        <f>IF(A277="","",A277&amp;"｜"&amp;B277&amp;"｜"&amp;C277&amp;"｜"&amp;D277&amp;"｜"&amp;E277)</f>
        <v/>
      </c>
    </row>
    <row r="278" spans="1:12" ht="24.95" customHeight="1" x14ac:dyDescent="0.2">
      <c r="A278" s="7"/>
      <c r="B278" s="7"/>
      <c r="C278" s="7"/>
      <c r="D278" s="7"/>
      <c r="E278" s="7"/>
      <c r="F278" s="16"/>
      <c r="G278" s="16"/>
      <c r="H278" s="16"/>
      <c r="I278" s="18" t="str">
        <f>IF(A278="","",IF(AND(COUNT(F278:H278)=3,MIN(F278:H278)&gt;=0),SUM(F278:H278),"未確認"))</f>
        <v/>
      </c>
      <c r="J278" s="7"/>
      <c r="K278" s="10" t="str">
        <f>IF(A278="","",IF(OR(B278="",C278="",D278="",E278=""),"要確認：照合項目不足",IF(COUNTIF(Standards[照合項目（自動）],L278)&gt;1,"要確認：同じ組合せ重複",IF(NOT(ISNUMBER(I278)),"要確認：時間不足・負数",IF(J278="","要確認：設定根拠未記入","確認済")))))</f>
        <v/>
      </c>
      <c r="L278" s="10" t="str">
        <f>IF(A278="","",A278&amp;"｜"&amp;B278&amp;"｜"&amp;C278&amp;"｜"&amp;D278&amp;"｜"&amp;E278)</f>
        <v/>
      </c>
    </row>
    <row r="279" spans="1:12" ht="24.95" customHeight="1" x14ac:dyDescent="0.2">
      <c r="A279" s="7"/>
      <c r="B279" s="7"/>
      <c r="C279" s="7"/>
      <c r="D279" s="7"/>
      <c r="E279" s="7"/>
      <c r="F279" s="16"/>
      <c r="G279" s="16"/>
      <c r="H279" s="16"/>
      <c r="I279" s="18" t="str">
        <f>IF(A279="","",IF(AND(COUNT(F279:H279)=3,MIN(F279:H279)&gt;=0),SUM(F279:H279),"未確認"))</f>
        <v/>
      </c>
      <c r="J279" s="7"/>
      <c r="K279" s="10" t="str">
        <f>IF(A279="","",IF(OR(B279="",C279="",D279="",E279=""),"要確認：照合項目不足",IF(COUNTIF(Standards[照合項目（自動）],L279)&gt;1,"要確認：同じ組合せ重複",IF(NOT(ISNUMBER(I279)),"要確認：時間不足・負数",IF(J279="","要確認：設定根拠未記入","確認済")))))</f>
        <v/>
      </c>
      <c r="L279" s="10" t="str">
        <f>IF(A279="","",A279&amp;"｜"&amp;B279&amp;"｜"&amp;C279&amp;"｜"&amp;D279&amp;"｜"&amp;E279)</f>
        <v/>
      </c>
    </row>
    <row r="280" spans="1:12" ht="24.95" customHeight="1" x14ac:dyDescent="0.2">
      <c r="A280" s="7"/>
      <c r="B280" s="7"/>
      <c r="C280" s="7"/>
      <c r="D280" s="7"/>
      <c r="E280" s="7"/>
      <c r="F280" s="16"/>
      <c r="G280" s="16"/>
      <c r="H280" s="16"/>
      <c r="I280" s="18" t="str">
        <f>IF(A280="","",IF(AND(COUNT(F280:H280)=3,MIN(F280:H280)&gt;=0),SUM(F280:H280),"未確認"))</f>
        <v/>
      </c>
      <c r="J280" s="7"/>
      <c r="K280" s="10" t="str">
        <f>IF(A280="","",IF(OR(B280="",C280="",D280="",E280=""),"要確認：照合項目不足",IF(COUNTIF(Standards[照合項目（自動）],L280)&gt;1,"要確認：同じ組合せ重複",IF(NOT(ISNUMBER(I280)),"要確認：時間不足・負数",IF(J280="","要確認：設定根拠未記入","確認済")))))</f>
        <v/>
      </c>
      <c r="L280" s="10" t="str">
        <f>IF(A280="","",A280&amp;"｜"&amp;B280&amp;"｜"&amp;C280&amp;"｜"&amp;D280&amp;"｜"&amp;E280)</f>
        <v/>
      </c>
    </row>
    <row r="281" spans="1:12" ht="24.95" customHeight="1" x14ac:dyDescent="0.2">
      <c r="A281" s="7"/>
      <c r="B281" s="7"/>
      <c r="C281" s="7"/>
      <c r="D281" s="7"/>
      <c r="E281" s="7"/>
      <c r="F281" s="16"/>
      <c r="G281" s="16"/>
      <c r="H281" s="16"/>
      <c r="I281" s="18" t="str">
        <f>IF(A281="","",IF(AND(COUNT(F281:H281)=3,MIN(F281:H281)&gt;=0),SUM(F281:H281),"未確認"))</f>
        <v/>
      </c>
      <c r="J281" s="7"/>
      <c r="K281" s="10" t="str">
        <f>IF(A281="","",IF(OR(B281="",C281="",D281="",E281=""),"要確認：照合項目不足",IF(COUNTIF(Standards[照合項目（自動）],L281)&gt;1,"要確認：同じ組合せ重複",IF(NOT(ISNUMBER(I281)),"要確認：時間不足・負数",IF(J281="","要確認：設定根拠未記入","確認済")))))</f>
        <v/>
      </c>
      <c r="L281" s="10" t="str">
        <f>IF(A281="","",A281&amp;"｜"&amp;B281&amp;"｜"&amp;C281&amp;"｜"&amp;D281&amp;"｜"&amp;E281)</f>
        <v/>
      </c>
    </row>
    <row r="282" spans="1:12" ht="24.95" customHeight="1" x14ac:dyDescent="0.2">
      <c r="A282" s="7"/>
      <c r="B282" s="7"/>
      <c r="C282" s="7"/>
      <c r="D282" s="7"/>
      <c r="E282" s="7"/>
      <c r="F282" s="16"/>
      <c r="G282" s="16"/>
      <c r="H282" s="16"/>
      <c r="I282" s="18" t="str">
        <f>IF(A282="","",IF(AND(COUNT(F282:H282)=3,MIN(F282:H282)&gt;=0),SUM(F282:H282),"未確認"))</f>
        <v/>
      </c>
      <c r="J282" s="7"/>
      <c r="K282" s="10" t="str">
        <f>IF(A282="","",IF(OR(B282="",C282="",D282="",E282=""),"要確認：照合項目不足",IF(COUNTIF(Standards[照合項目（自動）],L282)&gt;1,"要確認：同じ組合せ重複",IF(NOT(ISNUMBER(I282)),"要確認：時間不足・負数",IF(J282="","要確認：設定根拠未記入","確認済")))))</f>
        <v/>
      </c>
      <c r="L282" s="10" t="str">
        <f>IF(A282="","",A282&amp;"｜"&amp;B282&amp;"｜"&amp;C282&amp;"｜"&amp;D282&amp;"｜"&amp;E282)</f>
        <v/>
      </c>
    </row>
    <row r="283" spans="1:12" ht="24.95" customHeight="1" x14ac:dyDescent="0.2">
      <c r="A283" s="7"/>
      <c r="B283" s="7"/>
      <c r="C283" s="7"/>
      <c r="D283" s="7"/>
      <c r="E283" s="7"/>
      <c r="F283" s="16"/>
      <c r="G283" s="16"/>
      <c r="H283" s="16"/>
      <c r="I283" s="18" t="str">
        <f>IF(A283="","",IF(AND(COUNT(F283:H283)=3,MIN(F283:H283)&gt;=0),SUM(F283:H283),"未確認"))</f>
        <v/>
      </c>
      <c r="J283" s="7"/>
      <c r="K283" s="10" t="str">
        <f>IF(A283="","",IF(OR(B283="",C283="",D283="",E283=""),"要確認：照合項目不足",IF(COUNTIF(Standards[照合項目（自動）],L283)&gt;1,"要確認：同じ組合せ重複",IF(NOT(ISNUMBER(I283)),"要確認：時間不足・負数",IF(J283="","要確認：設定根拠未記入","確認済")))))</f>
        <v/>
      </c>
      <c r="L283" s="10" t="str">
        <f>IF(A283="","",A283&amp;"｜"&amp;B283&amp;"｜"&amp;C283&amp;"｜"&amp;D283&amp;"｜"&amp;E283)</f>
        <v/>
      </c>
    </row>
    <row r="284" spans="1:12" ht="24.95" customHeight="1" x14ac:dyDescent="0.2">
      <c r="A284" s="7"/>
      <c r="B284" s="7"/>
      <c r="C284" s="7"/>
      <c r="D284" s="7"/>
      <c r="E284" s="7"/>
      <c r="F284" s="16"/>
      <c r="G284" s="16"/>
      <c r="H284" s="16"/>
      <c r="I284" s="18" t="str">
        <f>IF(A284="","",IF(AND(COUNT(F284:H284)=3,MIN(F284:H284)&gt;=0),SUM(F284:H284),"未確認"))</f>
        <v/>
      </c>
      <c r="J284" s="7"/>
      <c r="K284" s="10" t="str">
        <f>IF(A284="","",IF(OR(B284="",C284="",D284="",E284=""),"要確認：照合項目不足",IF(COUNTIF(Standards[照合項目（自動）],L284)&gt;1,"要確認：同じ組合せ重複",IF(NOT(ISNUMBER(I284)),"要確認：時間不足・負数",IF(J284="","要確認：設定根拠未記入","確認済")))))</f>
        <v/>
      </c>
      <c r="L284" s="10" t="str">
        <f>IF(A284="","",A284&amp;"｜"&amp;B284&amp;"｜"&amp;C284&amp;"｜"&amp;D284&amp;"｜"&amp;E284)</f>
        <v/>
      </c>
    </row>
    <row r="285" spans="1:12" ht="24.95" customHeight="1" x14ac:dyDescent="0.2">
      <c r="A285" s="7"/>
      <c r="B285" s="7"/>
      <c r="C285" s="7"/>
      <c r="D285" s="7"/>
      <c r="E285" s="7"/>
      <c r="F285" s="16"/>
      <c r="G285" s="16"/>
      <c r="H285" s="16"/>
      <c r="I285" s="18" t="str">
        <f>IF(A285="","",IF(AND(COUNT(F285:H285)=3,MIN(F285:H285)&gt;=0),SUM(F285:H285),"未確認"))</f>
        <v/>
      </c>
      <c r="J285" s="7"/>
      <c r="K285" s="10" t="str">
        <f>IF(A285="","",IF(OR(B285="",C285="",D285="",E285=""),"要確認：照合項目不足",IF(COUNTIF(Standards[照合項目（自動）],L285)&gt;1,"要確認：同じ組合せ重複",IF(NOT(ISNUMBER(I285)),"要確認：時間不足・負数",IF(J285="","要確認：設定根拠未記入","確認済")))))</f>
        <v/>
      </c>
      <c r="L285" s="10" t="str">
        <f>IF(A285="","",A285&amp;"｜"&amp;B285&amp;"｜"&amp;C285&amp;"｜"&amp;D285&amp;"｜"&amp;E285)</f>
        <v/>
      </c>
    </row>
    <row r="286" spans="1:12" ht="24.95" customHeight="1" x14ac:dyDescent="0.2">
      <c r="A286" s="7"/>
      <c r="B286" s="7"/>
      <c r="C286" s="7"/>
      <c r="D286" s="7"/>
      <c r="E286" s="7"/>
      <c r="F286" s="16"/>
      <c r="G286" s="16"/>
      <c r="H286" s="16"/>
      <c r="I286" s="18" t="str">
        <f>IF(A286="","",IF(AND(COUNT(F286:H286)=3,MIN(F286:H286)&gt;=0),SUM(F286:H286),"未確認"))</f>
        <v/>
      </c>
      <c r="J286" s="7"/>
      <c r="K286" s="10" t="str">
        <f>IF(A286="","",IF(OR(B286="",C286="",D286="",E286=""),"要確認：照合項目不足",IF(COUNTIF(Standards[照合項目（自動）],L286)&gt;1,"要確認：同じ組合せ重複",IF(NOT(ISNUMBER(I286)),"要確認：時間不足・負数",IF(J286="","要確認：設定根拠未記入","確認済")))))</f>
        <v/>
      </c>
      <c r="L286" s="10" t="str">
        <f>IF(A286="","",A286&amp;"｜"&amp;B286&amp;"｜"&amp;C286&amp;"｜"&amp;D286&amp;"｜"&amp;E286)</f>
        <v/>
      </c>
    </row>
    <row r="287" spans="1:12" ht="24.95" customHeight="1" x14ac:dyDescent="0.2">
      <c r="A287" s="7"/>
      <c r="B287" s="7"/>
      <c r="C287" s="7"/>
      <c r="D287" s="7"/>
      <c r="E287" s="7"/>
      <c r="F287" s="16"/>
      <c r="G287" s="16"/>
      <c r="H287" s="16"/>
      <c r="I287" s="18" t="str">
        <f>IF(A287="","",IF(AND(COUNT(F287:H287)=3,MIN(F287:H287)&gt;=0),SUM(F287:H287),"未確認"))</f>
        <v/>
      </c>
      <c r="J287" s="7"/>
      <c r="K287" s="10" t="str">
        <f>IF(A287="","",IF(OR(B287="",C287="",D287="",E287=""),"要確認：照合項目不足",IF(COUNTIF(Standards[照合項目（自動）],L287)&gt;1,"要確認：同じ組合せ重複",IF(NOT(ISNUMBER(I287)),"要確認：時間不足・負数",IF(J287="","要確認：設定根拠未記入","確認済")))))</f>
        <v/>
      </c>
      <c r="L287" s="10" t="str">
        <f>IF(A287="","",A287&amp;"｜"&amp;B287&amp;"｜"&amp;C287&amp;"｜"&amp;D287&amp;"｜"&amp;E287)</f>
        <v/>
      </c>
    </row>
    <row r="288" spans="1:12" ht="24.95" customHeight="1" x14ac:dyDescent="0.2">
      <c r="A288" s="7"/>
      <c r="B288" s="7"/>
      <c r="C288" s="7"/>
      <c r="D288" s="7"/>
      <c r="E288" s="7"/>
      <c r="F288" s="16"/>
      <c r="G288" s="16"/>
      <c r="H288" s="16"/>
      <c r="I288" s="18" t="str">
        <f>IF(A288="","",IF(AND(COUNT(F288:H288)=3,MIN(F288:H288)&gt;=0),SUM(F288:H288),"未確認"))</f>
        <v/>
      </c>
      <c r="J288" s="7"/>
      <c r="K288" s="10" t="str">
        <f>IF(A288="","",IF(OR(B288="",C288="",D288="",E288=""),"要確認：照合項目不足",IF(COUNTIF(Standards[照合項目（自動）],L288)&gt;1,"要確認：同じ組合せ重複",IF(NOT(ISNUMBER(I288)),"要確認：時間不足・負数",IF(J288="","要確認：設定根拠未記入","確認済")))))</f>
        <v/>
      </c>
      <c r="L288" s="10" t="str">
        <f>IF(A288="","",A288&amp;"｜"&amp;B288&amp;"｜"&amp;C288&amp;"｜"&amp;D288&amp;"｜"&amp;E288)</f>
        <v/>
      </c>
    </row>
    <row r="289" spans="1:12" ht="24.95" customHeight="1" x14ac:dyDescent="0.2">
      <c r="A289" s="7"/>
      <c r="B289" s="7"/>
      <c r="C289" s="7"/>
      <c r="D289" s="7"/>
      <c r="E289" s="7"/>
      <c r="F289" s="16"/>
      <c r="G289" s="16"/>
      <c r="H289" s="16"/>
      <c r="I289" s="18" t="str">
        <f>IF(A289="","",IF(AND(COUNT(F289:H289)=3,MIN(F289:H289)&gt;=0),SUM(F289:H289),"未確認"))</f>
        <v/>
      </c>
      <c r="J289" s="7"/>
      <c r="K289" s="10" t="str">
        <f>IF(A289="","",IF(OR(B289="",C289="",D289="",E289=""),"要確認：照合項目不足",IF(COUNTIF(Standards[照合項目（自動）],L289)&gt;1,"要確認：同じ組合せ重複",IF(NOT(ISNUMBER(I289)),"要確認：時間不足・負数",IF(J289="","要確認：設定根拠未記入","確認済")))))</f>
        <v/>
      </c>
      <c r="L289" s="10" t="str">
        <f>IF(A289="","",A289&amp;"｜"&amp;B289&amp;"｜"&amp;C289&amp;"｜"&amp;D289&amp;"｜"&amp;E289)</f>
        <v/>
      </c>
    </row>
    <row r="290" spans="1:12" ht="24.95" customHeight="1" x14ac:dyDescent="0.2">
      <c r="A290" s="7"/>
      <c r="B290" s="7"/>
      <c r="C290" s="7"/>
      <c r="D290" s="7"/>
      <c r="E290" s="7"/>
      <c r="F290" s="16"/>
      <c r="G290" s="16"/>
      <c r="H290" s="16"/>
      <c r="I290" s="18" t="str">
        <f>IF(A290="","",IF(AND(COUNT(F290:H290)=3,MIN(F290:H290)&gt;=0),SUM(F290:H290),"未確認"))</f>
        <v/>
      </c>
      <c r="J290" s="7"/>
      <c r="K290" s="10" t="str">
        <f>IF(A290="","",IF(OR(B290="",C290="",D290="",E290=""),"要確認：照合項目不足",IF(COUNTIF(Standards[照合項目（自動）],L290)&gt;1,"要確認：同じ組合せ重複",IF(NOT(ISNUMBER(I290)),"要確認：時間不足・負数",IF(J290="","要確認：設定根拠未記入","確認済")))))</f>
        <v/>
      </c>
      <c r="L290" s="10" t="str">
        <f>IF(A290="","",A290&amp;"｜"&amp;B290&amp;"｜"&amp;C290&amp;"｜"&amp;D290&amp;"｜"&amp;E290)</f>
        <v/>
      </c>
    </row>
    <row r="291" spans="1:12" ht="24.95" customHeight="1" x14ac:dyDescent="0.2">
      <c r="A291" s="7"/>
      <c r="B291" s="7"/>
      <c r="C291" s="7"/>
      <c r="D291" s="7"/>
      <c r="E291" s="7"/>
      <c r="F291" s="16"/>
      <c r="G291" s="16"/>
      <c r="H291" s="16"/>
      <c r="I291" s="18" t="str">
        <f>IF(A291="","",IF(AND(COUNT(F291:H291)=3,MIN(F291:H291)&gt;=0),SUM(F291:H291),"未確認"))</f>
        <v/>
      </c>
      <c r="J291" s="7"/>
      <c r="K291" s="10" t="str">
        <f>IF(A291="","",IF(OR(B291="",C291="",D291="",E291=""),"要確認：照合項目不足",IF(COUNTIF(Standards[照合項目（自動）],L291)&gt;1,"要確認：同じ組合せ重複",IF(NOT(ISNUMBER(I291)),"要確認：時間不足・負数",IF(J291="","要確認：設定根拠未記入","確認済")))))</f>
        <v/>
      </c>
      <c r="L291" s="10" t="str">
        <f>IF(A291="","",A291&amp;"｜"&amp;B291&amp;"｜"&amp;C291&amp;"｜"&amp;D291&amp;"｜"&amp;E291)</f>
        <v/>
      </c>
    </row>
    <row r="292" spans="1:12" ht="24.95" customHeight="1" x14ac:dyDescent="0.2">
      <c r="A292" s="7"/>
      <c r="B292" s="7"/>
      <c r="C292" s="7"/>
      <c r="D292" s="7"/>
      <c r="E292" s="7"/>
      <c r="F292" s="16"/>
      <c r="G292" s="16"/>
      <c r="H292" s="16"/>
      <c r="I292" s="18" t="str">
        <f>IF(A292="","",IF(AND(COUNT(F292:H292)=3,MIN(F292:H292)&gt;=0),SUM(F292:H292),"未確認"))</f>
        <v/>
      </c>
      <c r="J292" s="7"/>
      <c r="K292" s="10" t="str">
        <f>IF(A292="","",IF(OR(B292="",C292="",D292="",E292=""),"要確認：照合項目不足",IF(COUNTIF(Standards[照合項目（自動）],L292)&gt;1,"要確認：同じ組合せ重複",IF(NOT(ISNUMBER(I292)),"要確認：時間不足・負数",IF(J292="","要確認：設定根拠未記入","確認済")))))</f>
        <v/>
      </c>
      <c r="L292" s="10" t="str">
        <f>IF(A292="","",A292&amp;"｜"&amp;B292&amp;"｜"&amp;C292&amp;"｜"&amp;D292&amp;"｜"&amp;E292)</f>
        <v/>
      </c>
    </row>
    <row r="293" spans="1:12" ht="24.95" customHeight="1" x14ac:dyDescent="0.2">
      <c r="A293" s="7"/>
      <c r="B293" s="7"/>
      <c r="C293" s="7"/>
      <c r="D293" s="7"/>
      <c r="E293" s="7"/>
      <c r="F293" s="16"/>
      <c r="G293" s="16"/>
      <c r="H293" s="16"/>
      <c r="I293" s="18" t="str">
        <f>IF(A293="","",IF(AND(COUNT(F293:H293)=3,MIN(F293:H293)&gt;=0),SUM(F293:H293),"未確認"))</f>
        <v/>
      </c>
      <c r="J293" s="7"/>
      <c r="K293" s="10" t="str">
        <f>IF(A293="","",IF(OR(B293="",C293="",D293="",E293=""),"要確認：照合項目不足",IF(COUNTIF(Standards[照合項目（自動）],L293)&gt;1,"要確認：同じ組合せ重複",IF(NOT(ISNUMBER(I293)),"要確認：時間不足・負数",IF(J293="","要確認：設定根拠未記入","確認済")))))</f>
        <v/>
      </c>
      <c r="L293" s="10" t="str">
        <f>IF(A293="","",A293&amp;"｜"&amp;B293&amp;"｜"&amp;C293&amp;"｜"&amp;D293&amp;"｜"&amp;E293)</f>
        <v/>
      </c>
    </row>
    <row r="294" spans="1:12" ht="24.95" customHeight="1" x14ac:dyDescent="0.2">
      <c r="A294" s="7"/>
      <c r="B294" s="7"/>
      <c r="C294" s="7"/>
      <c r="D294" s="7"/>
      <c r="E294" s="7"/>
      <c r="F294" s="16"/>
      <c r="G294" s="16"/>
      <c r="H294" s="16"/>
      <c r="I294" s="18" t="str">
        <f>IF(A294="","",IF(AND(COUNT(F294:H294)=3,MIN(F294:H294)&gt;=0),SUM(F294:H294),"未確認"))</f>
        <v/>
      </c>
      <c r="J294" s="7"/>
      <c r="K294" s="10" t="str">
        <f>IF(A294="","",IF(OR(B294="",C294="",D294="",E294=""),"要確認：照合項目不足",IF(COUNTIF(Standards[照合項目（自動）],L294)&gt;1,"要確認：同じ組合せ重複",IF(NOT(ISNUMBER(I294)),"要確認：時間不足・負数",IF(J294="","要確認：設定根拠未記入","確認済")))))</f>
        <v/>
      </c>
      <c r="L294" s="10" t="str">
        <f>IF(A294="","",A294&amp;"｜"&amp;B294&amp;"｜"&amp;C294&amp;"｜"&amp;D294&amp;"｜"&amp;E294)</f>
        <v/>
      </c>
    </row>
    <row r="295" spans="1:12" ht="24.95" customHeight="1" x14ac:dyDescent="0.2">
      <c r="A295" s="7"/>
      <c r="B295" s="7"/>
      <c r="C295" s="7"/>
      <c r="D295" s="7"/>
      <c r="E295" s="7"/>
      <c r="F295" s="16"/>
      <c r="G295" s="16"/>
      <c r="H295" s="16"/>
      <c r="I295" s="18" t="str">
        <f>IF(A295="","",IF(AND(COUNT(F295:H295)=3,MIN(F295:H295)&gt;=0),SUM(F295:H295),"未確認"))</f>
        <v/>
      </c>
      <c r="J295" s="7"/>
      <c r="K295" s="10" t="str">
        <f>IF(A295="","",IF(OR(B295="",C295="",D295="",E295=""),"要確認：照合項目不足",IF(COUNTIF(Standards[照合項目（自動）],L295)&gt;1,"要確認：同じ組合せ重複",IF(NOT(ISNUMBER(I295)),"要確認：時間不足・負数",IF(J295="","要確認：設定根拠未記入","確認済")))))</f>
        <v/>
      </c>
      <c r="L295" s="10" t="str">
        <f>IF(A295="","",A295&amp;"｜"&amp;B295&amp;"｜"&amp;C295&amp;"｜"&amp;D295&amp;"｜"&amp;E295)</f>
        <v/>
      </c>
    </row>
    <row r="296" spans="1:12" ht="24.95" customHeight="1" x14ac:dyDescent="0.2">
      <c r="A296" s="7"/>
      <c r="B296" s="7"/>
      <c r="C296" s="7"/>
      <c r="D296" s="7"/>
      <c r="E296" s="7"/>
      <c r="F296" s="16"/>
      <c r="G296" s="16"/>
      <c r="H296" s="16"/>
      <c r="I296" s="18" t="str">
        <f>IF(A296="","",IF(AND(COUNT(F296:H296)=3,MIN(F296:H296)&gt;=0),SUM(F296:H296),"未確認"))</f>
        <v/>
      </c>
      <c r="J296" s="7"/>
      <c r="K296" s="10" t="str">
        <f>IF(A296="","",IF(OR(B296="",C296="",D296="",E296=""),"要確認：照合項目不足",IF(COUNTIF(Standards[照合項目（自動）],L296)&gt;1,"要確認：同じ組合せ重複",IF(NOT(ISNUMBER(I296)),"要確認：時間不足・負数",IF(J296="","要確認：設定根拠未記入","確認済")))))</f>
        <v/>
      </c>
      <c r="L296" s="10" t="str">
        <f>IF(A296="","",A296&amp;"｜"&amp;B296&amp;"｜"&amp;C296&amp;"｜"&amp;D296&amp;"｜"&amp;E296)</f>
        <v/>
      </c>
    </row>
    <row r="297" spans="1:12" ht="24.95" customHeight="1" x14ac:dyDescent="0.2">
      <c r="A297" s="7"/>
      <c r="B297" s="7"/>
      <c r="C297" s="7"/>
      <c r="D297" s="7"/>
      <c r="E297" s="7"/>
      <c r="F297" s="16"/>
      <c r="G297" s="16"/>
      <c r="H297" s="16"/>
      <c r="I297" s="18" t="str">
        <f>IF(A297="","",IF(AND(COUNT(F297:H297)=3,MIN(F297:H297)&gt;=0),SUM(F297:H297),"未確認"))</f>
        <v/>
      </c>
      <c r="J297" s="7"/>
      <c r="K297" s="10" t="str">
        <f>IF(A297="","",IF(OR(B297="",C297="",D297="",E297=""),"要確認：照合項目不足",IF(COUNTIF(Standards[照合項目（自動）],L297)&gt;1,"要確認：同じ組合せ重複",IF(NOT(ISNUMBER(I297)),"要確認：時間不足・負数",IF(J297="","要確認：設定根拠未記入","確認済")))))</f>
        <v/>
      </c>
      <c r="L297" s="10" t="str">
        <f>IF(A297="","",A297&amp;"｜"&amp;B297&amp;"｜"&amp;C297&amp;"｜"&amp;D297&amp;"｜"&amp;E297)</f>
        <v/>
      </c>
    </row>
    <row r="298" spans="1:12" ht="24.95" customHeight="1" x14ac:dyDescent="0.2">
      <c r="A298" s="7"/>
      <c r="B298" s="7"/>
      <c r="C298" s="7"/>
      <c r="D298" s="7"/>
      <c r="E298" s="7"/>
      <c r="F298" s="16"/>
      <c r="G298" s="16"/>
      <c r="H298" s="16"/>
      <c r="I298" s="18" t="str">
        <f>IF(A298="","",IF(AND(COUNT(F298:H298)=3,MIN(F298:H298)&gt;=0),SUM(F298:H298),"未確認"))</f>
        <v/>
      </c>
      <c r="J298" s="7"/>
      <c r="K298" s="10" t="str">
        <f>IF(A298="","",IF(OR(B298="",C298="",D298="",E298=""),"要確認：照合項目不足",IF(COUNTIF(Standards[照合項目（自動）],L298)&gt;1,"要確認：同じ組合せ重複",IF(NOT(ISNUMBER(I298)),"要確認：時間不足・負数",IF(J298="","要確認：設定根拠未記入","確認済")))))</f>
        <v/>
      </c>
      <c r="L298" s="10" t="str">
        <f>IF(A298="","",A298&amp;"｜"&amp;B298&amp;"｜"&amp;C298&amp;"｜"&amp;D298&amp;"｜"&amp;E298)</f>
        <v/>
      </c>
    </row>
    <row r="299" spans="1:12" ht="24.95" customHeight="1" x14ac:dyDescent="0.2">
      <c r="A299" s="7"/>
      <c r="B299" s="7"/>
      <c r="C299" s="7"/>
      <c r="D299" s="7"/>
      <c r="E299" s="7"/>
      <c r="F299" s="16"/>
      <c r="G299" s="16"/>
      <c r="H299" s="16"/>
      <c r="I299" s="18" t="str">
        <f>IF(A299="","",IF(AND(COUNT(F299:H299)=3,MIN(F299:H299)&gt;=0),SUM(F299:H299),"未確認"))</f>
        <v/>
      </c>
      <c r="J299" s="7"/>
      <c r="K299" s="10" t="str">
        <f>IF(A299="","",IF(OR(B299="",C299="",D299="",E299=""),"要確認：照合項目不足",IF(COUNTIF(Standards[照合項目（自動）],L299)&gt;1,"要確認：同じ組合せ重複",IF(NOT(ISNUMBER(I299)),"要確認：時間不足・負数",IF(J299="","要確認：設定根拠未記入","確認済")))))</f>
        <v/>
      </c>
      <c r="L299" s="10" t="str">
        <f>IF(A299="","",A299&amp;"｜"&amp;B299&amp;"｜"&amp;C299&amp;"｜"&amp;D299&amp;"｜"&amp;E299)</f>
        <v/>
      </c>
    </row>
    <row r="300" spans="1:12" ht="24.95" customHeight="1" x14ac:dyDescent="0.2">
      <c r="A300" s="7"/>
      <c r="B300" s="7"/>
      <c r="C300" s="7"/>
      <c r="D300" s="7"/>
      <c r="E300" s="7"/>
      <c r="F300" s="16"/>
      <c r="G300" s="16"/>
      <c r="H300" s="16"/>
      <c r="I300" s="18" t="str">
        <f>IF(A300="","",IF(AND(COUNT(F300:H300)=3,MIN(F300:H300)&gt;=0),SUM(F300:H300),"未確認"))</f>
        <v/>
      </c>
      <c r="J300" s="7"/>
      <c r="K300" s="10" t="str">
        <f>IF(A300="","",IF(OR(B300="",C300="",D300="",E300=""),"要確認：照合項目不足",IF(COUNTIF(Standards[照合項目（自動）],L300)&gt;1,"要確認：同じ組合せ重複",IF(NOT(ISNUMBER(I300)),"要確認：時間不足・負数",IF(J300="","要確認：設定根拠未記入","確認済")))))</f>
        <v/>
      </c>
      <c r="L300" s="10" t="str">
        <f>IF(A300="","",A300&amp;"｜"&amp;B300&amp;"｜"&amp;C300&amp;"｜"&amp;D300&amp;"｜"&amp;E300)</f>
        <v/>
      </c>
    </row>
    <row r="301" spans="1:12" ht="24.95" customHeight="1" x14ac:dyDescent="0.2">
      <c r="A301" s="7"/>
      <c r="B301" s="7"/>
      <c r="C301" s="7"/>
      <c r="D301" s="7"/>
      <c r="E301" s="7"/>
      <c r="F301" s="16"/>
      <c r="G301" s="16"/>
      <c r="H301" s="16"/>
      <c r="I301" s="18" t="str">
        <f>IF(A301="","",IF(AND(COUNT(F301:H301)=3,MIN(F301:H301)&gt;=0),SUM(F301:H301),"未確認"))</f>
        <v/>
      </c>
      <c r="J301" s="7"/>
      <c r="K301" s="10" t="str">
        <f>IF(A301="","",IF(OR(B301="",C301="",D301="",E301=""),"要確認：照合項目不足",IF(COUNTIF(Standards[照合項目（自動）],L301)&gt;1,"要確認：同じ組合せ重複",IF(NOT(ISNUMBER(I301)),"要確認：時間不足・負数",IF(J301="","要確認：設定根拠未記入","確認済")))))</f>
        <v/>
      </c>
      <c r="L301" s="10" t="str">
        <f>IF(A301="","",A301&amp;"｜"&amp;B301&amp;"｜"&amp;C301&amp;"｜"&amp;D301&amp;"｜"&amp;E301)</f>
        <v/>
      </c>
    </row>
    <row r="302" spans="1:12" ht="24.95" customHeight="1" x14ac:dyDescent="0.2">
      <c r="A302" s="7"/>
      <c r="B302" s="7"/>
      <c r="C302" s="7"/>
      <c r="D302" s="7"/>
      <c r="E302" s="7"/>
      <c r="F302" s="16"/>
      <c r="G302" s="16"/>
      <c r="H302" s="16"/>
      <c r="I302" s="18" t="str">
        <f>IF(A302="","",IF(AND(COUNT(F302:H302)=3,MIN(F302:H302)&gt;=0),SUM(F302:H302),"未確認"))</f>
        <v/>
      </c>
      <c r="J302" s="7"/>
      <c r="K302" s="10" t="str">
        <f>IF(A302="","",IF(OR(B302="",C302="",D302="",E302=""),"要確認：照合項目不足",IF(COUNTIF(Standards[照合項目（自動）],L302)&gt;1,"要確認：同じ組合せ重複",IF(NOT(ISNUMBER(I302)),"要確認：時間不足・負数",IF(J302="","要確認：設定根拠未記入","確認済")))))</f>
        <v/>
      </c>
      <c r="L302" s="10" t="str">
        <f>IF(A302="","",A302&amp;"｜"&amp;B302&amp;"｜"&amp;C302&amp;"｜"&amp;D302&amp;"｜"&amp;E302)</f>
        <v/>
      </c>
    </row>
    <row r="303" spans="1:12" ht="24.95" customHeight="1" x14ac:dyDescent="0.2">
      <c r="A303" s="7"/>
      <c r="B303" s="7"/>
      <c r="C303" s="7"/>
      <c r="D303" s="7"/>
      <c r="E303" s="7"/>
      <c r="F303" s="16"/>
      <c r="G303" s="16"/>
      <c r="H303" s="16"/>
      <c r="I303" s="18" t="str">
        <f>IF(A303="","",IF(AND(COUNT(F303:H303)=3,MIN(F303:H303)&gt;=0),SUM(F303:H303),"未確認"))</f>
        <v/>
      </c>
      <c r="J303" s="7"/>
      <c r="K303" s="10" t="str">
        <f>IF(A303="","",IF(OR(B303="",C303="",D303="",E303=""),"要確認：照合項目不足",IF(COUNTIF(Standards[照合項目（自動）],L303)&gt;1,"要確認：同じ組合せ重複",IF(NOT(ISNUMBER(I303)),"要確認：時間不足・負数",IF(J303="","要確認：設定根拠未記入","確認済")))))</f>
        <v/>
      </c>
      <c r="L303" s="10" t="str">
        <f>IF(A303="","",A303&amp;"｜"&amp;B303&amp;"｜"&amp;C303&amp;"｜"&amp;D303&amp;"｜"&amp;E303)</f>
        <v/>
      </c>
    </row>
    <row r="304" spans="1:12" ht="24.95" customHeight="1" x14ac:dyDescent="0.2">
      <c r="A304" s="7"/>
      <c r="B304" s="7"/>
      <c r="C304" s="7"/>
      <c r="D304" s="7"/>
      <c r="E304" s="7"/>
      <c r="F304" s="16"/>
      <c r="G304" s="16"/>
      <c r="H304" s="16"/>
      <c r="I304" s="18" t="str">
        <f>IF(A304="","",IF(AND(COUNT(F304:H304)=3,MIN(F304:H304)&gt;=0),SUM(F304:H304),"未確認"))</f>
        <v/>
      </c>
      <c r="J304" s="7"/>
      <c r="K304" s="10" t="str">
        <f>IF(A304="","",IF(OR(B304="",C304="",D304="",E304=""),"要確認：照合項目不足",IF(COUNTIF(Standards[照合項目（自動）],L304)&gt;1,"要確認：同じ組合せ重複",IF(NOT(ISNUMBER(I304)),"要確認：時間不足・負数",IF(J304="","要確認：設定根拠未記入","確認済")))))</f>
        <v/>
      </c>
      <c r="L304" s="10" t="str">
        <f>IF(A304="","",A304&amp;"｜"&amp;B304&amp;"｜"&amp;C304&amp;"｜"&amp;D304&amp;"｜"&amp;E304)</f>
        <v/>
      </c>
    </row>
    <row r="305" spans="1:12" ht="24.95" customHeight="1" x14ac:dyDescent="0.2">
      <c r="A305" s="7"/>
      <c r="B305" s="7"/>
      <c r="C305" s="7"/>
      <c r="D305" s="7"/>
      <c r="E305" s="7"/>
      <c r="F305" s="16"/>
      <c r="G305" s="16"/>
      <c r="H305" s="16"/>
      <c r="I305" s="18" t="str">
        <f>IF(A305="","",IF(AND(COUNT(F305:H305)=3,MIN(F305:H305)&gt;=0),SUM(F305:H305),"未確認"))</f>
        <v/>
      </c>
      <c r="J305" s="7"/>
      <c r="K305" s="10" t="str">
        <f>IF(A305="","",IF(OR(B305="",C305="",D305="",E305=""),"要確認：照合項目不足",IF(COUNTIF(Standards[照合項目（自動）],L305)&gt;1,"要確認：同じ組合せ重複",IF(NOT(ISNUMBER(I305)),"要確認：時間不足・負数",IF(J305="","要確認：設定根拠未記入","確認済")))))</f>
        <v/>
      </c>
      <c r="L305" s="10" t="str">
        <f>IF(A305="","",A305&amp;"｜"&amp;B305&amp;"｜"&amp;C305&amp;"｜"&amp;D305&amp;"｜"&amp;E305)</f>
        <v/>
      </c>
    </row>
    <row r="306" spans="1:12" ht="24.95" customHeight="1" x14ac:dyDescent="0.2">
      <c r="A306" s="7"/>
      <c r="B306" s="7"/>
      <c r="C306" s="7"/>
      <c r="D306" s="7"/>
      <c r="E306" s="7"/>
      <c r="F306" s="16"/>
      <c r="G306" s="16"/>
      <c r="H306" s="16"/>
      <c r="I306" s="18" t="str">
        <f>IF(A306="","",IF(AND(COUNT(F306:H306)=3,MIN(F306:H306)&gt;=0),SUM(F306:H306),"未確認"))</f>
        <v/>
      </c>
      <c r="J306" s="7"/>
      <c r="K306" s="10" t="str">
        <f>IF(A306="","",IF(OR(B306="",C306="",D306="",E306=""),"要確認：照合項目不足",IF(COUNTIF(Standards[照合項目（自動）],L306)&gt;1,"要確認：同じ組合せ重複",IF(NOT(ISNUMBER(I306)),"要確認：時間不足・負数",IF(J306="","要確認：設定根拠未記入","確認済")))))</f>
        <v/>
      </c>
      <c r="L306" s="10" t="str">
        <f>IF(A306="","",A306&amp;"｜"&amp;B306&amp;"｜"&amp;C306&amp;"｜"&amp;D306&amp;"｜"&amp;E306)</f>
        <v/>
      </c>
    </row>
    <row r="307" spans="1:12" ht="24.95" customHeight="1" x14ac:dyDescent="0.2">
      <c r="A307" s="7"/>
      <c r="B307" s="7"/>
      <c r="C307" s="7"/>
      <c r="D307" s="7"/>
      <c r="E307" s="7"/>
      <c r="F307" s="16"/>
      <c r="G307" s="16"/>
      <c r="H307" s="16"/>
      <c r="I307" s="18" t="str">
        <f>IF(A307="","",IF(AND(COUNT(F307:H307)=3,MIN(F307:H307)&gt;=0),SUM(F307:H307),"未確認"))</f>
        <v/>
      </c>
      <c r="J307" s="7"/>
      <c r="K307" s="10" t="str">
        <f>IF(A307="","",IF(OR(B307="",C307="",D307="",E307=""),"要確認：照合項目不足",IF(COUNTIF(Standards[照合項目（自動）],L307)&gt;1,"要確認：同じ組合せ重複",IF(NOT(ISNUMBER(I307)),"要確認：時間不足・負数",IF(J307="","要確認：設定根拠未記入","確認済")))))</f>
        <v/>
      </c>
      <c r="L307" s="10" t="str">
        <f>IF(A307="","",A307&amp;"｜"&amp;B307&amp;"｜"&amp;C307&amp;"｜"&amp;D307&amp;"｜"&amp;E307)</f>
        <v/>
      </c>
    </row>
    <row r="308" spans="1:12" ht="24.95" customHeight="1" x14ac:dyDescent="0.2">
      <c r="A308" s="7"/>
      <c r="B308" s="7"/>
      <c r="C308" s="7"/>
      <c r="D308" s="7"/>
      <c r="E308" s="7"/>
      <c r="F308" s="16"/>
      <c r="G308" s="16"/>
      <c r="H308" s="16"/>
      <c r="I308" s="18" t="str">
        <f>IF(A308="","",IF(AND(COUNT(F308:H308)=3,MIN(F308:H308)&gt;=0),SUM(F308:H308),"未確認"))</f>
        <v/>
      </c>
      <c r="J308" s="7"/>
      <c r="K308" s="10" t="str">
        <f>IF(A308="","",IF(OR(B308="",C308="",D308="",E308=""),"要確認：照合項目不足",IF(COUNTIF(Standards[照合項目（自動）],L308)&gt;1,"要確認：同じ組合せ重複",IF(NOT(ISNUMBER(I308)),"要確認：時間不足・負数",IF(J308="","要確認：設定根拠未記入","確認済")))))</f>
        <v/>
      </c>
      <c r="L308" s="10" t="str">
        <f>IF(A308="","",A308&amp;"｜"&amp;B308&amp;"｜"&amp;C308&amp;"｜"&amp;D308&amp;"｜"&amp;E308)</f>
        <v/>
      </c>
    </row>
    <row r="309" spans="1:12" ht="24.95" customHeight="1" x14ac:dyDescent="0.2">
      <c r="A309" s="7"/>
      <c r="B309" s="7"/>
      <c r="C309" s="7"/>
      <c r="D309" s="7"/>
      <c r="E309" s="7"/>
      <c r="F309" s="16"/>
      <c r="G309" s="16"/>
      <c r="H309" s="16"/>
      <c r="I309" s="18" t="str">
        <f>IF(A309="","",IF(AND(COUNT(F309:H309)=3,MIN(F309:H309)&gt;=0),SUM(F309:H309),"未確認"))</f>
        <v/>
      </c>
      <c r="J309" s="7"/>
      <c r="K309" s="10" t="str">
        <f>IF(A309="","",IF(OR(B309="",C309="",D309="",E309=""),"要確認：照合項目不足",IF(COUNTIF(Standards[照合項目（自動）],L309)&gt;1,"要確認：同じ組合せ重複",IF(NOT(ISNUMBER(I309)),"要確認：時間不足・負数",IF(J309="","要確認：設定根拠未記入","確認済")))))</f>
        <v/>
      </c>
      <c r="L309" s="10" t="str">
        <f>IF(A309="","",A309&amp;"｜"&amp;B309&amp;"｜"&amp;C309&amp;"｜"&amp;D309&amp;"｜"&amp;E309)</f>
        <v/>
      </c>
    </row>
    <row r="310" spans="1:12" ht="24.95" customHeight="1" x14ac:dyDescent="0.2">
      <c r="A310" s="7"/>
      <c r="B310" s="7"/>
      <c r="C310" s="7"/>
      <c r="D310" s="7"/>
      <c r="E310" s="7"/>
      <c r="F310" s="16"/>
      <c r="G310" s="16"/>
      <c r="H310" s="16"/>
      <c r="I310" s="18" t="str">
        <f>IF(A310="","",IF(AND(COUNT(F310:H310)=3,MIN(F310:H310)&gt;=0),SUM(F310:H310),"未確認"))</f>
        <v/>
      </c>
      <c r="J310" s="7"/>
      <c r="K310" s="10" t="str">
        <f>IF(A310="","",IF(OR(B310="",C310="",D310="",E310=""),"要確認：照合項目不足",IF(COUNTIF(Standards[照合項目（自動）],L310)&gt;1,"要確認：同じ組合せ重複",IF(NOT(ISNUMBER(I310)),"要確認：時間不足・負数",IF(J310="","要確認：設定根拠未記入","確認済")))))</f>
        <v/>
      </c>
      <c r="L310" s="10" t="str">
        <f>IF(A310="","",A310&amp;"｜"&amp;B310&amp;"｜"&amp;C310&amp;"｜"&amp;D310&amp;"｜"&amp;E310)</f>
        <v/>
      </c>
    </row>
    <row r="311" spans="1:12" ht="24.95" customHeight="1" x14ac:dyDescent="0.2">
      <c r="A311" s="7"/>
      <c r="B311" s="7"/>
      <c r="C311" s="7"/>
      <c r="D311" s="7"/>
      <c r="E311" s="7"/>
      <c r="F311" s="16"/>
      <c r="G311" s="16"/>
      <c r="H311" s="16"/>
      <c r="I311" s="18" t="str">
        <f>IF(A311="","",IF(AND(COUNT(F311:H311)=3,MIN(F311:H311)&gt;=0),SUM(F311:H311),"未確認"))</f>
        <v/>
      </c>
      <c r="J311" s="7"/>
      <c r="K311" s="10" t="str">
        <f>IF(A311="","",IF(OR(B311="",C311="",D311="",E311=""),"要確認：照合項目不足",IF(COUNTIF(Standards[照合項目（自動）],L311)&gt;1,"要確認：同じ組合せ重複",IF(NOT(ISNUMBER(I311)),"要確認：時間不足・負数",IF(J311="","要確認：設定根拠未記入","確認済")))))</f>
        <v/>
      </c>
      <c r="L311" s="10" t="str">
        <f>IF(A311="","",A311&amp;"｜"&amp;B311&amp;"｜"&amp;C311&amp;"｜"&amp;D311&amp;"｜"&amp;E311)</f>
        <v/>
      </c>
    </row>
    <row r="312" spans="1:12" ht="24.95" customHeight="1" x14ac:dyDescent="0.2">
      <c r="A312" s="7"/>
      <c r="B312" s="7"/>
      <c r="C312" s="7"/>
      <c r="D312" s="7"/>
      <c r="E312" s="7"/>
      <c r="F312" s="16"/>
      <c r="G312" s="16"/>
      <c r="H312" s="16"/>
      <c r="I312" s="18" t="str">
        <f>IF(A312="","",IF(AND(COUNT(F312:H312)=3,MIN(F312:H312)&gt;=0),SUM(F312:H312),"未確認"))</f>
        <v/>
      </c>
      <c r="J312" s="7"/>
      <c r="K312" s="10" t="str">
        <f>IF(A312="","",IF(OR(B312="",C312="",D312="",E312=""),"要確認：照合項目不足",IF(COUNTIF(Standards[照合項目（自動）],L312)&gt;1,"要確認：同じ組合せ重複",IF(NOT(ISNUMBER(I312)),"要確認：時間不足・負数",IF(J312="","要確認：設定根拠未記入","確認済")))))</f>
        <v/>
      </c>
      <c r="L312" s="10" t="str">
        <f>IF(A312="","",A312&amp;"｜"&amp;B312&amp;"｜"&amp;C312&amp;"｜"&amp;D312&amp;"｜"&amp;E312)</f>
        <v/>
      </c>
    </row>
    <row r="313" spans="1:12" ht="24.95" customHeight="1" x14ac:dyDescent="0.2">
      <c r="A313" s="7"/>
      <c r="B313" s="7"/>
      <c r="C313" s="7"/>
      <c r="D313" s="7"/>
      <c r="E313" s="7"/>
      <c r="F313" s="16"/>
      <c r="G313" s="16"/>
      <c r="H313" s="16"/>
      <c r="I313" s="18" t="str">
        <f>IF(A313="","",IF(AND(COUNT(F313:H313)=3,MIN(F313:H313)&gt;=0),SUM(F313:H313),"未確認"))</f>
        <v/>
      </c>
      <c r="J313" s="7"/>
      <c r="K313" s="10" t="str">
        <f>IF(A313="","",IF(OR(B313="",C313="",D313="",E313=""),"要確認：照合項目不足",IF(COUNTIF(Standards[照合項目（自動）],L313)&gt;1,"要確認：同じ組合せ重複",IF(NOT(ISNUMBER(I313)),"要確認：時間不足・負数",IF(J313="","要確認：設定根拠未記入","確認済")))))</f>
        <v/>
      </c>
      <c r="L313" s="10" t="str">
        <f>IF(A313="","",A313&amp;"｜"&amp;B313&amp;"｜"&amp;C313&amp;"｜"&amp;D313&amp;"｜"&amp;E313)</f>
        <v/>
      </c>
    </row>
    <row r="314" spans="1:12" ht="24.95" customHeight="1" x14ac:dyDescent="0.2">
      <c r="A314" s="7"/>
      <c r="B314" s="7"/>
      <c r="C314" s="7"/>
      <c r="D314" s="7"/>
      <c r="E314" s="7"/>
      <c r="F314" s="16"/>
      <c r="G314" s="16"/>
      <c r="H314" s="16"/>
      <c r="I314" s="18" t="str">
        <f>IF(A314="","",IF(AND(COUNT(F314:H314)=3,MIN(F314:H314)&gt;=0),SUM(F314:H314),"未確認"))</f>
        <v/>
      </c>
      <c r="J314" s="7"/>
      <c r="K314" s="10" t="str">
        <f>IF(A314="","",IF(OR(B314="",C314="",D314="",E314=""),"要確認：照合項目不足",IF(COUNTIF(Standards[照合項目（自動）],L314)&gt;1,"要確認：同じ組合せ重複",IF(NOT(ISNUMBER(I314)),"要確認：時間不足・負数",IF(J314="","要確認：設定根拠未記入","確認済")))))</f>
        <v/>
      </c>
      <c r="L314" s="10" t="str">
        <f>IF(A314="","",A314&amp;"｜"&amp;B314&amp;"｜"&amp;C314&amp;"｜"&amp;D314&amp;"｜"&amp;E314)</f>
        <v/>
      </c>
    </row>
    <row r="315" spans="1:12" ht="24.95" customHeight="1" x14ac:dyDescent="0.2">
      <c r="A315" s="7"/>
      <c r="B315" s="7"/>
      <c r="C315" s="7"/>
      <c r="D315" s="7"/>
      <c r="E315" s="7"/>
      <c r="F315" s="16"/>
      <c r="G315" s="16"/>
      <c r="H315" s="16"/>
      <c r="I315" s="18" t="str">
        <f>IF(A315="","",IF(AND(COUNT(F315:H315)=3,MIN(F315:H315)&gt;=0),SUM(F315:H315),"未確認"))</f>
        <v/>
      </c>
      <c r="J315" s="7"/>
      <c r="K315" s="10" t="str">
        <f>IF(A315="","",IF(OR(B315="",C315="",D315="",E315=""),"要確認：照合項目不足",IF(COUNTIF(Standards[照合項目（自動）],L315)&gt;1,"要確認：同じ組合せ重複",IF(NOT(ISNUMBER(I315)),"要確認：時間不足・負数",IF(J315="","要確認：設定根拠未記入","確認済")))))</f>
        <v/>
      </c>
      <c r="L315" s="10" t="str">
        <f>IF(A315="","",A315&amp;"｜"&amp;B315&amp;"｜"&amp;C315&amp;"｜"&amp;D315&amp;"｜"&amp;E315)</f>
        <v/>
      </c>
    </row>
    <row r="316" spans="1:12" ht="24.95" customHeight="1" x14ac:dyDescent="0.2">
      <c r="A316" s="7"/>
      <c r="B316" s="7"/>
      <c r="C316" s="7"/>
      <c r="D316" s="7"/>
      <c r="E316" s="7"/>
      <c r="F316" s="16"/>
      <c r="G316" s="16"/>
      <c r="H316" s="16"/>
      <c r="I316" s="18" t="str">
        <f>IF(A316="","",IF(AND(COUNT(F316:H316)=3,MIN(F316:H316)&gt;=0),SUM(F316:H316),"未確認"))</f>
        <v/>
      </c>
      <c r="J316" s="7"/>
      <c r="K316" s="10" t="str">
        <f>IF(A316="","",IF(OR(B316="",C316="",D316="",E316=""),"要確認：照合項目不足",IF(COUNTIF(Standards[照合項目（自動）],L316)&gt;1,"要確認：同じ組合せ重複",IF(NOT(ISNUMBER(I316)),"要確認：時間不足・負数",IF(J316="","要確認：設定根拠未記入","確認済")))))</f>
        <v/>
      </c>
      <c r="L316" s="10" t="str">
        <f>IF(A316="","",A316&amp;"｜"&amp;B316&amp;"｜"&amp;C316&amp;"｜"&amp;D316&amp;"｜"&amp;E316)</f>
        <v/>
      </c>
    </row>
    <row r="317" spans="1:12" ht="24.95" customHeight="1" x14ac:dyDescent="0.2">
      <c r="A317" s="7"/>
      <c r="B317" s="7"/>
      <c r="C317" s="7"/>
      <c r="D317" s="7"/>
      <c r="E317" s="7"/>
      <c r="F317" s="16"/>
      <c r="G317" s="16"/>
      <c r="H317" s="16"/>
      <c r="I317" s="18" t="str">
        <f>IF(A317="","",IF(AND(COUNT(F317:H317)=3,MIN(F317:H317)&gt;=0),SUM(F317:H317),"未確認"))</f>
        <v/>
      </c>
      <c r="J317" s="7"/>
      <c r="K317" s="10" t="str">
        <f>IF(A317="","",IF(OR(B317="",C317="",D317="",E317=""),"要確認：照合項目不足",IF(COUNTIF(Standards[照合項目（自動）],L317)&gt;1,"要確認：同じ組合せ重複",IF(NOT(ISNUMBER(I317)),"要確認：時間不足・負数",IF(J317="","要確認：設定根拠未記入","確認済")))))</f>
        <v/>
      </c>
      <c r="L317" s="10" t="str">
        <f>IF(A317="","",A317&amp;"｜"&amp;B317&amp;"｜"&amp;C317&amp;"｜"&amp;D317&amp;"｜"&amp;E317)</f>
        <v/>
      </c>
    </row>
    <row r="318" spans="1:12" ht="24.95" customHeight="1" x14ac:dyDescent="0.2">
      <c r="A318" s="7"/>
      <c r="B318" s="7"/>
      <c r="C318" s="7"/>
      <c r="D318" s="7"/>
      <c r="E318" s="7"/>
      <c r="F318" s="16"/>
      <c r="G318" s="16"/>
      <c r="H318" s="16"/>
      <c r="I318" s="18" t="str">
        <f>IF(A318="","",IF(AND(COUNT(F318:H318)=3,MIN(F318:H318)&gt;=0),SUM(F318:H318),"未確認"))</f>
        <v/>
      </c>
      <c r="J318" s="7"/>
      <c r="K318" s="10" t="str">
        <f>IF(A318="","",IF(OR(B318="",C318="",D318="",E318=""),"要確認：照合項目不足",IF(COUNTIF(Standards[照合項目（自動）],L318)&gt;1,"要確認：同じ組合せ重複",IF(NOT(ISNUMBER(I318)),"要確認：時間不足・負数",IF(J318="","要確認：設定根拠未記入","確認済")))))</f>
        <v/>
      </c>
      <c r="L318" s="10" t="str">
        <f>IF(A318="","",A318&amp;"｜"&amp;B318&amp;"｜"&amp;C318&amp;"｜"&amp;D318&amp;"｜"&amp;E318)</f>
        <v/>
      </c>
    </row>
    <row r="319" spans="1:12" ht="24.95" customHeight="1" x14ac:dyDescent="0.2">
      <c r="A319" s="7"/>
      <c r="B319" s="7"/>
      <c r="C319" s="7"/>
      <c r="D319" s="7"/>
      <c r="E319" s="7"/>
      <c r="F319" s="16"/>
      <c r="G319" s="16"/>
      <c r="H319" s="16"/>
      <c r="I319" s="18" t="str">
        <f>IF(A319="","",IF(AND(COUNT(F319:H319)=3,MIN(F319:H319)&gt;=0),SUM(F319:H319),"未確認"))</f>
        <v/>
      </c>
      <c r="J319" s="7"/>
      <c r="K319" s="10" t="str">
        <f>IF(A319="","",IF(OR(B319="",C319="",D319="",E319=""),"要確認：照合項目不足",IF(COUNTIF(Standards[照合項目（自動）],L319)&gt;1,"要確認：同じ組合せ重複",IF(NOT(ISNUMBER(I319)),"要確認：時間不足・負数",IF(J319="","要確認：設定根拠未記入","確認済")))))</f>
        <v/>
      </c>
      <c r="L319" s="10" t="str">
        <f>IF(A319="","",A319&amp;"｜"&amp;B319&amp;"｜"&amp;C319&amp;"｜"&amp;D319&amp;"｜"&amp;E319)</f>
        <v/>
      </c>
    </row>
    <row r="320" spans="1:12" ht="24.95" customHeight="1" x14ac:dyDescent="0.2">
      <c r="A320" s="7"/>
      <c r="B320" s="7"/>
      <c r="C320" s="7"/>
      <c r="D320" s="7"/>
      <c r="E320" s="7"/>
      <c r="F320" s="16"/>
      <c r="G320" s="16"/>
      <c r="H320" s="16"/>
      <c r="I320" s="18" t="str">
        <f>IF(A320="","",IF(AND(COUNT(F320:H320)=3,MIN(F320:H320)&gt;=0),SUM(F320:H320),"未確認"))</f>
        <v/>
      </c>
      <c r="J320" s="7"/>
      <c r="K320" s="10" t="str">
        <f>IF(A320="","",IF(OR(B320="",C320="",D320="",E320=""),"要確認：照合項目不足",IF(COUNTIF(Standards[照合項目（自動）],L320)&gt;1,"要確認：同じ組合せ重複",IF(NOT(ISNUMBER(I320)),"要確認：時間不足・負数",IF(J320="","要確認：設定根拠未記入","確認済")))))</f>
        <v/>
      </c>
      <c r="L320" s="10" t="str">
        <f>IF(A320="","",A320&amp;"｜"&amp;B320&amp;"｜"&amp;C320&amp;"｜"&amp;D320&amp;"｜"&amp;E320)</f>
        <v/>
      </c>
    </row>
    <row r="321" spans="1:12" ht="24.95" customHeight="1" x14ac:dyDescent="0.2">
      <c r="A321" s="7"/>
      <c r="B321" s="7"/>
      <c r="C321" s="7"/>
      <c r="D321" s="7"/>
      <c r="E321" s="7"/>
      <c r="F321" s="16"/>
      <c r="G321" s="16"/>
      <c r="H321" s="16"/>
      <c r="I321" s="18" t="str">
        <f>IF(A321="","",IF(AND(COUNT(F321:H321)=3,MIN(F321:H321)&gt;=0),SUM(F321:H321),"未確認"))</f>
        <v/>
      </c>
      <c r="J321" s="7"/>
      <c r="K321" s="10" t="str">
        <f>IF(A321="","",IF(OR(B321="",C321="",D321="",E321=""),"要確認：照合項目不足",IF(COUNTIF(Standards[照合項目（自動）],L321)&gt;1,"要確認：同じ組合せ重複",IF(NOT(ISNUMBER(I321)),"要確認：時間不足・負数",IF(J321="","要確認：設定根拠未記入","確認済")))))</f>
        <v/>
      </c>
      <c r="L321" s="10" t="str">
        <f>IF(A321="","",A321&amp;"｜"&amp;B321&amp;"｜"&amp;C321&amp;"｜"&amp;D321&amp;"｜"&amp;E321)</f>
        <v/>
      </c>
    </row>
    <row r="322" spans="1:12" ht="24.95" customHeight="1" x14ac:dyDescent="0.2">
      <c r="A322" s="7"/>
      <c r="B322" s="7"/>
      <c r="C322" s="7"/>
      <c r="D322" s="7"/>
      <c r="E322" s="7"/>
      <c r="F322" s="16"/>
      <c r="G322" s="16"/>
      <c r="H322" s="16"/>
      <c r="I322" s="18" t="str">
        <f>IF(A322="","",IF(AND(COUNT(F322:H322)=3,MIN(F322:H322)&gt;=0),SUM(F322:H322),"未確認"))</f>
        <v/>
      </c>
      <c r="J322" s="7"/>
      <c r="K322" s="10" t="str">
        <f>IF(A322="","",IF(OR(B322="",C322="",D322="",E322=""),"要確認：照合項目不足",IF(COUNTIF(Standards[照合項目（自動）],L322)&gt;1,"要確認：同じ組合せ重複",IF(NOT(ISNUMBER(I322)),"要確認：時間不足・負数",IF(J322="","要確認：設定根拠未記入","確認済")))))</f>
        <v/>
      </c>
      <c r="L322" s="10" t="str">
        <f>IF(A322="","",A322&amp;"｜"&amp;B322&amp;"｜"&amp;C322&amp;"｜"&amp;D322&amp;"｜"&amp;E322)</f>
        <v/>
      </c>
    </row>
    <row r="323" spans="1:12" ht="24.95" customHeight="1" x14ac:dyDescent="0.2">
      <c r="A323" s="7"/>
      <c r="B323" s="7"/>
      <c r="C323" s="7"/>
      <c r="D323" s="7"/>
      <c r="E323" s="7"/>
      <c r="F323" s="16"/>
      <c r="G323" s="16"/>
      <c r="H323" s="16"/>
      <c r="I323" s="18" t="str">
        <f>IF(A323="","",IF(AND(COUNT(F323:H323)=3,MIN(F323:H323)&gt;=0),SUM(F323:H323),"未確認"))</f>
        <v/>
      </c>
      <c r="J323" s="7"/>
      <c r="K323" s="10" t="str">
        <f>IF(A323="","",IF(OR(B323="",C323="",D323="",E323=""),"要確認：照合項目不足",IF(COUNTIF(Standards[照合項目（自動）],L323)&gt;1,"要確認：同じ組合せ重複",IF(NOT(ISNUMBER(I323)),"要確認：時間不足・負数",IF(J323="","要確認：設定根拠未記入","確認済")))))</f>
        <v/>
      </c>
      <c r="L323" s="10" t="str">
        <f>IF(A323="","",A323&amp;"｜"&amp;B323&amp;"｜"&amp;C323&amp;"｜"&amp;D323&amp;"｜"&amp;E323)</f>
        <v/>
      </c>
    </row>
    <row r="324" spans="1:12" ht="24.95" customHeight="1" x14ac:dyDescent="0.2">
      <c r="A324" s="7"/>
      <c r="B324" s="7"/>
      <c r="C324" s="7"/>
      <c r="D324" s="7"/>
      <c r="E324" s="7"/>
      <c r="F324" s="16"/>
      <c r="G324" s="16"/>
      <c r="H324" s="16"/>
      <c r="I324" s="18" t="str">
        <f>IF(A324="","",IF(AND(COUNT(F324:H324)=3,MIN(F324:H324)&gt;=0),SUM(F324:H324),"未確認"))</f>
        <v/>
      </c>
      <c r="J324" s="7"/>
      <c r="K324" s="10" t="str">
        <f>IF(A324="","",IF(OR(B324="",C324="",D324="",E324=""),"要確認：照合項目不足",IF(COUNTIF(Standards[照合項目（自動）],L324)&gt;1,"要確認：同じ組合せ重複",IF(NOT(ISNUMBER(I324)),"要確認：時間不足・負数",IF(J324="","要確認：設定根拠未記入","確認済")))))</f>
        <v/>
      </c>
      <c r="L324" s="10" t="str">
        <f>IF(A324="","",A324&amp;"｜"&amp;B324&amp;"｜"&amp;C324&amp;"｜"&amp;D324&amp;"｜"&amp;E324)</f>
        <v/>
      </c>
    </row>
    <row r="325" spans="1:12" ht="24.95" customHeight="1" x14ac:dyDescent="0.2">
      <c r="A325" s="7"/>
      <c r="B325" s="7"/>
      <c r="C325" s="7"/>
      <c r="D325" s="7"/>
      <c r="E325" s="7"/>
      <c r="F325" s="16"/>
      <c r="G325" s="16"/>
      <c r="H325" s="16"/>
      <c r="I325" s="18" t="str">
        <f>IF(A325="","",IF(AND(COUNT(F325:H325)=3,MIN(F325:H325)&gt;=0),SUM(F325:H325),"未確認"))</f>
        <v/>
      </c>
      <c r="J325" s="7"/>
      <c r="K325" s="10" t="str">
        <f>IF(A325="","",IF(OR(B325="",C325="",D325="",E325=""),"要確認：照合項目不足",IF(COUNTIF(Standards[照合項目（自動）],L325)&gt;1,"要確認：同じ組合せ重複",IF(NOT(ISNUMBER(I325)),"要確認：時間不足・負数",IF(J325="","要確認：設定根拠未記入","確認済")))))</f>
        <v/>
      </c>
      <c r="L325" s="10" t="str">
        <f>IF(A325="","",A325&amp;"｜"&amp;B325&amp;"｜"&amp;C325&amp;"｜"&amp;D325&amp;"｜"&amp;E325)</f>
        <v/>
      </c>
    </row>
    <row r="326" spans="1:12" ht="24.95" customHeight="1" x14ac:dyDescent="0.2">
      <c r="A326" s="7"/>
      <c r="B326" s="7"/>
      <c r="C326" s="7"/>
      <c r="D326" s="7"/>
      <c r="E326" s="7"/>
      <c r="F326" s="16"/>
      <c r="G326" s="16"/>
      <c r="H326" s="16"/>
      <c r="I326" s="18" t="str">
        <f>IF(A326="","",IF(AND(COUNT(F326:H326)=3,MIN(F326:H326)&gt;=0),SUM(F326:H326),"未確認"))</f>
        <v/>
      </c>
      <c r="J326" s="7"/>
      <c r="K326" s="10" t="str">
        <f>IF(A326="","",IF(OR(B326="",C326="",D326="",E326=""),"要確認：照合項目不足",IF(COUNTIF(Standards[照合項目（自動）],L326)&gt;1,"要確認：同じ組合せ重複",IF(NOT(ISNUMBER(I326)),"要確認：時間不足・負数",IF(J326="","要確認：設定根拠未記入","確認済")))))</f>
        <v/>
      </c>
      <c r="L326" s="10" t="str">
        <f>IF(A326="","",A326&amp;"｜"&amp;B326&amp;"｜"&amp;C326&amp;"｜"&amp;D326&amp;"｜"&amp;E326)</f>
        <v/>
      </c>
    </row>
    <row r="327" spans="1:12" ht="24.95" customHeight="1" x14ac:dyDescent="0.2">
      <c r="A327" s="7"/>
      <c r="B327" s="7"/>
      <c r="C327" s="7"/>
      <c r="D327" s="7"/>
      <c r="E327" s="7"/>
      <c r="F327" s="16"/>
      <c r="G327" s="16"/>
      <c r="H327" s="16"/>
      <c r="I327" s="18" t="str">
        <f>IF(A327="","",IF(AND(COUNT(F327:H327)=3,MIN(F327:H327)&gt;=0),SUM(F327:H327),"未確認"))</f>
        <v/>
      </c>
      <c r="J327" s="7"/>
      <c r="K327" s="10" t="str">
        <f>IF(A327="","",IF(OR(B327="",C327="",D327="",E327=""),"要確認：照合項目不足",IF(COUNTIF(Standards[照合項目（自動）],L327)&gt;1,"要確認：同じ組合せ重複",IF(NOT(ISNUMBER(I327)),"要確認：時間不足・負数",IF(J327="","要確認：設定根拠未記入","確認済")))))</f>
        <v/>
      </c>
      <c r="L327" s="10" t="str">
        <f>IF(A327="","",A327&amp;"｜"&amp;B327&amp;"｜"&amp;C327&amp;"｜"&amp;D327&amp;"｜"&amp;E327)</f>
        <v/>
      </c>
    </row>
    <row r="328" spans="1:12" ht="24.95" customHeight="1" x14ac:dyDescent="0.2">
      <c r="A328" s="7"/>
      <c r="B328" s="7"/>
      <c r="C328" s="7"/>
      <c r="D328" s="7"/>
      <c r="E328" s="7"/>
      <c r="F328" s="16"/>
      <c r="G328" s="16"/>
      <c r="H328" s="16"/>
      <c r="I328" s="18" t="str">
        <f>IF(A328="","",IF(AND(COUNT(F328:H328)=3,MIN(F328:H328)&gt;=0),SUM(F328:H328),"未確認"))</f>
        <v/>
      </c>
      <c r="J328" s="7"/>
      <c r="K328" s="10" t="str">
        <f>IF(A328="","",IF(OR(B328="",C328="",D328="",E328=""),"要確認：照合項目不足",IF(COUNTIF(Standards[照合項目（自動）],L328)&gt;1,"要確認：同じ組合せ重複",IF(NOT(ISNUMBER(I328)),"要確認：時間不足・負数",IF(J328="","要確認：設定根拠未記入","確認済")))))</f>
        <v/>
      </c>
      <c r="L328" s="10" t="str">
        <f>IF(A328="","",A328&amp;"｜"&amp;B328&amp;"｜"&amp;C328&amp;"｜"&amp;D328&amp;"｜"&amp;E328)</f>
        <v/>
      </c>
    </row>
    <row r="329" spans="1:12" ht="24.95" customHeight="1" x14ac:dyDescent="0.2">
      <c r="A329" s="7"/>
      <c r="B329" s="7"/>
      <c r="C329" s="7"/>
      <c r="D329" s="7"/>
      <c r="E329" s="7"/>
      <c r="F329" s="16"/>
      <c r="G329" s="16"/>
      <c r="H329" s="16"/>
      <c r="I329" s="18" t="str">
        <f>IF(A329="","",IF(AND(COUNT(F329:H329)=3,MIN(F329:H329)&gt;=0),SUM(F329:H329),"未確認"))</f>
        <v/>
      </c>
      <c r="J329" s="7"/>
      <c r="K329" s="10" t="str">
        <f>IF(A329="","",IF(OR(B329="",C329="",D329="",E329=""),"要確認：照合項目不足",IF(COUNTIF(Standards[照合項目（自動）],L329)&gt;1,"要確認：同じ組合せ重複",IF(NOT(ISNUMBER(I329)),"要確認：時間不足・負数",IF(J329="","要確認：設定根拠未記入","確認済")))))</f>
        <v/>
      </c>
      <c r="L329" s="10" t="str">
        <f>IF(A329="","",A329&amp;"｜"&amp;B329&amp;"｜"&amp;C329&amp;"｜"&amp;D329&amp;"｜"&amp;E329)</f>
        <v/>
      </c>
    </row>
    <row r="330" spans="1:12" ht="24.95" customHeight="1" x14ac:dyDescent="0.2">
      <c r="A330" s="7"/>
      <c r="B330" s="7"/>
      <c r="C330" s="7"/>
      <c r="D330" s="7"/>
      <c r="E330" s="7"/>
      <c r="F330" s="16"/>
      <c r="G330" s="16"/>
      <c r="H330" s="16"/>
      <c r="I330" s="18" t="str">
        <f>IF(A330="","",IF(AND(COUNT(F330:H330)=3,MIN(F330:H330)&gt;=0),SUM(F330:H330),"未確認"))</f>
        <v/>
      </c>
      <c r="J330" s="7"/>
      <c r="K330" s="10" t="str">
        <f>IF(A330="","",IF(OR(B330="",C330="",D330="",E330=""),"要確認：照合項目不足",IF(COUNTIF(Standards[照合項目（自動）],L330)&gt;1,"要確認：同じ組合せ重複",IF(NOT(ISNUMBER(I330)),"要確認：時間不足・負数",IF(J330="","要確認：設定根拠未記入","確認済")))))</f>
        <v/>
      </c>
      <c r="L330" s="10" t="str">
        <f>IF(A330="","",A330&amp;"｜"&amp;B330&amp;"｜"&amp;C330&amp;"｜"&amp;D330&amp;"｜"&amp;E330)</f>
        <v/>
      </c>
    </row>
    <row r="331" spans="1:12" ht="24.95" customHeight="1" x14ac:dyDescent="0.2">
      <c r="A331" s="7"/>
      <c r="B331" s="7"/>
      <c r="C331" s="7"/>
      <c r="D331" s="7"/>
      <c r="E331" s="7"/>
      <c r="F331" s="16"/>
      <c r="G331" s="16"/>
      <c r="H331" s="16"/>
      <c r="I331" s="18" t="str">
        <f>IF(A331="","",IF(AND(COUNT(F331:H331)=3,MIN(F331:H331)&gt;=0),SUM(F331:H331),"未確認"))</f>
        <v/>
      </c>
      <c r="J331" s="7"/>
      <c r="K331" s="10" t="str">
        <f>IF(A331="","",IF(OR(B331="",C331="",D331="",E331=""),"要確認：照合項目不足",IF(COUNTIF(Standards[照合項目（自動）],L331)&gt;1,"要確認：同じ組合せ重複",IF(NOT(ISNUMBER(I331)),"要確認：時間不足・負数",IF(J331="","要確認：設定根拠未記入","確認済")))))</f>
        <v/>
      </c>
      <c r="L331" s="10" t="str">
        <f>IF(A331="","",A331&amp;"｜"&amp;B331&amp;"｜"&amp;C331&amp;"｜"&amp;D331&amp;"｜"&amp;E331)</f>
        <v/>
      </c>
    </row>
    <row r="332" spans="1:12" ht="24.95" customHeight="1" x14ac:dyDescent="0.2">
      <c r="A332" s="7"/>
      <c r="B332" s="7"/>
      <c r="C332" s="7"/>
      <c r="D332" s="7"/>
      <c r="E332" s="7"/>
      <c r="F332" s="16"/>
      <c r="G332" s="16"/>
      <c r="H332" s="16"/>
      <c r="I332" s="18" t="str">
        <f>IF(A332="","",IF(AND(COUNT(F332:H332)=3,MIN(F332:H332)&gt;=0),SUM(F332:H332),"未確認"))</f>
        <v/>
      </c>
      <c r="J332" s="7"/>
      <c r="K332" s="10" t="str">
        <f>IF(A332="","",IF(OR(B332="",C332="",D332="",E332=""),"要確認：照合項目不足",IF(COUNTIF(Standards[照合項目（自動）],L332)&gt;1,"要確認：同じ組合せ重複",IF(NOT(ISNUMBER(I332)),"要確認：時間不足・負数",IF(J332="","要確認：設定根拠未記入","確認済")))))</f>
        <v/>
      </c>
      <c r="L332" s="10" t="str">
        <f>IF(A332="","",A332&amp;"｜"&amp;B332&amp;"｜"&amp;C332&amp;"｜"&amp;D332&amp;"｜"&amp;E332)</f>
        <v/>
      </c>
    </row>
    <row r="333" spans="1:12" ht="24.95" customHeight="1" x14ac:dyDescent="0.2">
      <c r="A333" s="7"/>
      <c r="B333" s="7"/>
      <c r="C333" s="7"/>
      <c r="D333" s="7"/>
      <c r="E333" s="7"/>
      <c r="F333" s="16"/>
      <c r="G333" s="16"/>
      <c r="H333" s="16"/>
      <c r="I333" s="18" t="str">
        <f>IF(A333="","",IF(AND(COUNT(F333:H333)=3,MIN(F333:H333)&gt;=0),SUM(F333:H333),"未確認"))</f>
        <v/>
      </c>
      <c r="J333" s="7"/>
      <c r="K333" s="10" t="str">
        <f>IF(A333="","",IF(OR(B333="",C333="",D333="",E333=""),"要確認：照合項目不足",IF(COUNTIF(Standards[照合項目（自動）],L333)&gt;1,"要確認：同じ組合せ重複",IF(NOT(ISNUMBER(I333)),"要確認：時間不足・負数",IF(J333="","要確認：設定根拠未記入","確認済")))))</f>
        <v/>
      </c>
      <c r="L333" s="10" t="str">
        <f>IF(A333="","",A333&amp;"｜"&amp;B333&amp;"｜"&amp;C333&amp;"｜"&amp;D333&amp;"｜"&amp;E333)</f>
        <v/>
      </c>
    </row>
    <row r="334" spans="1:12" ht="24.95" customHeight="1" x14ac:dyDescent="0.2">
      <c r="A334" s="7"/>
      <c r="B334" s="7"/>
      <c r="C334" s="7"/>
      <c r="D334" s="7"/>
      <c r="E334" s="7"/>
      <c r="F334" s="16"/>
      <c r="G334" s="16"/>
      <c r="H334" s="16"/>
      <c r="I334" s="18" t="str">
        <f>IF(A334="","",IF(AND(COUNT(F334:H334)=3,MIN(F334:H334)&gt;=0),SUM(F334:H334),"未確認"))</f>
        <v/>
      </c>
      <c r="J334" s="7"/>
      <c r="K334" s="10" t="str">
        <f>IF(A334="","",IF(OR(B334="",C334="",D334="",E334=""),"要確認：照合項目不足",IF(COUNTIF(Standards[照合項目（自動）],L334)&gt;1,"要確認：同じ組合せ重複",IF(NOT(ISNUMBER(I334)),"要確認：時間不足・負数",IF(J334="","要確認：設定根拠未記入","確認済")))))</f>
        <v/>
      </c>
      <c r="L334" s="10" t="str">
        <f>IF(A334="","",A334&amp;"｜"&amp;B334&amp;"｜"&amp;C334&amp;"｜"&amp;D334&amp;"｜"&amp;E334)</f>
        <v/>
      </c>
    </row>
    <row r="335" spans="1:12" ht="24.95" customHeight="1" x14ac:dyDescent="0.2">
      <c r="A335" s="7"/>
      <c r="B335" s="7"/>
      <c r="C335" s="7"/>
      <c r="D335" s="7"/>
      <c r="E335" s="7"/>
      <c r="F335" s="16"/>
      <c r="G335" s="16"/>
      <c r="H335" s="16"/>
      <c r="I335" s="18" t="str">
        <f>IF(A335="","",IF(AND(COUNT(F335:H335)=3,MIN(F335:H335)&gt;=0),SUM(F335:H335),"未確認"))</f>
        <v/>
      </c>
      <c r="J335" s="7"/>
      <c r="K335" s="10" t="str">
        <f>IF(A335="","",IF(OR(B335="",C335="",D335="",E335=""),"要確認：照合項目不足",IF(COUNTIF(Standards[照合項目（自動）],L335)&gt;1,"要確認：同じ組合せ重複",IF(NOT(ISNUMBER(I335)),"要確認：時間不足・負数",IF(J335="","要確認：設定根拠未記入","確認済")))))</f>
        <v/>
      </c>
      <c r="L335" s="10" t="str">
        <f>IF(A335="","",A335&amp;"｜"&amp;B335&amp;"｜"&amp;C335&amp;"｜"&amp;D335&amp;"｜"&amp;E335)</f>
        <v/>
      </c>
    </row>
    <row r="336" spans="1:12" ht="24.95" customHeight="1" x14ac:dyDescent="0.2">
      <c r="A336" s="7"/>
      <c r="B336" s="7"/>
      <c r="C336" s="7"/>
      <c r="D336" s="7"/>
      <c r="E336" s="7"/>
      <c r="F336" s="16"/>
      <c r="G336" s="16"/>
      <c r="H336" s="16"/>
      <c r="I336" s="18" t="str">
        <f>IF(A336="","",IF(AND(COUNT(F336:H336)=3,MIN(F336:H336)&gt;=0),SUM(F336:H336),"未確認"))</f>
        <v/>
      </c>
      <c r="J336" s="7"/>
      <c r="K336" s="10" t="str">
        <f>IF(A336="","",IF(OR(B336="",C336="",D336="",E336=""),"要確認：照合項目不足",IF(COUNTIF(Standards[照合項目（自動）],L336)&gt;1,"要確認：同じ組合せ重複",IF(NOT(ISNUMBER(I336)),"要確認：時間不足・負数",IF(J336="","要確認：設定根拠未記入","確認済")))))</f>
        <v/>
      </c>
      <c r="L336" s="10" t="str">
        <f>IF(A336="","",A336&amp;"｜"&amp;B336&amp;"｜"&amp;C336&amp;"｜"&amp;D336&amp;"｜"&amp;E336)</f>
        <v/>
      </c>
    </row>
    <row r="337" spans="1:12" ht="24.95" customHeight="1" x14ac:dyDescent="0.2">
      <c r="A337" s="7"/>
      <c r="B337" s="7"/>
      <c r="C337" s="7"/>
      <c r="D337" s="7"/>
      <c r="E337" s="7"/>
      <c r="F337" s="16"/>
      <c r="G337" s="16"/>
      <c r="H337" s="16"/>
      <c r="I337" s="18" t="str">
        <f>IF(A337="","",IF(AND(COUNT(F337:H337)=3,MIN(F337:H337)&gt;=0),SUM(F337:H337),"未確認"))</f>
        <v/>
      </c>
      <c r="J337" s="7"/>
      <c r="K337" s="10" t="str">
        <f>IF(A337="","",IF(OR(B337="",C337="",D337="",E337=""),"要確認：照合項目不足",IF(COUNTIF(Standards[照合項目（自動）],L337)&gt;1,"要確認：同じ組合せ重複",IF(NOT(ISNUMBER(I337)),"要確認：時間不足・負数",IF(J337="","要確認：設定根拠未記入","確認済")))))</f>
        <v/>
      </c>
      <c r="L337" s="10" t="str">
        <f>IF(A337="","",A337&amp;"｜"&amp;B337&amp;"｜"&amp;C337&amp;"｜"&amp;D337&amp;"｜"&amp;E337)</f>
        <v/>
      </c>
    </row>
    <row r="338" spans="1:12" ht="24.95" customHeight="1" x14ac:dyDescent="0.2">
      <c r="A338" s="7"/>
      <c r="B338" s="7"/>
      <c r="C338" s="7"/>
      <c r="D338" s="7"/>
      <c r="E338" s="7"/>
      <c r="F338" s="16"/>
      <c r="G338" s="16"/>
      <c r="H338" s="16"/>
      <c r="I338" s="18" t="str">
        <f>IF(A338="","",IF(AND(COUNT(F338:H338)=3,MIN(F338:H338)&gt;=0),SUM(F338:H338),"未確認"))</f>
        <v/>
      </c>
      <c r="J338" s="7"/>
      <c r="K338" s="10" t="str">
        <f>IF(A338="","",IF(OR(B338="",C338="",D338="",E338=""),"要確認：照合項目不足",IF(COUNTIF(Standards[照合項目（自動）],L338)&gt;1,"要確認：同じ組合せ重複",IF(NOT(ISNUMBER(I338)),"要確認：時間不足・負数",IF(J338="","要確認：設定根拠未記入","確認済")))))</f>
        <v/>
      </c>
      <c r="L338" s="10" t="str">
        <f>IF(A338="","",A338&amp;"｜"&amp;B338&amp;"｜"&amp;C338&amp;"｜"&amp;D338&amp;"｜"&amp;E338)</f>
        <v/>
      </c>
    </row>
    <row r="339" spans="1:12" ht="24.95" customHeight="1" x14ac:dyDescent="0.2">
      <c r="A339" s="7"/>
      <c r="B339" s="7"/>
      <c r="C339" s="7"/>
      <c r="D339" s="7"/>
      <c r="E339" s="7"/>
      <c r="F339" s="16"/>
      <c r="G339" s="16"/>
      <c r="H339" s="16"/>
      <c r="I339" s="18" t="str">
        <f>IF(A339="","",IF(AND(COUNT(F339:H339)=3,MIN(F339:H339)&gt;=0),SUM(F339:H339),"未確認"))</f>
        <v/>
      </c>
      <c r="J339" s="7"/>
      <c r="K339" s="10" t="str">
        <f>IF(A339="","",IF(OR(B339="",C339="",D339="",E339=""),"要確認：照合項目不足",IF(COUNTIF(Standards[照合項目（自動）],L339)&gt;1,"要確認：同じ組合せ重複",IF(NOT(ISNUMBER(I339)),"要確認：時間不足・負数",IF(J339="","要確認：設定根拠未記入","確認済")))))</f>
        <v/>
      </c>
      <c r="L339" s="10" t="str">
        <f>IF(A339="","",A339&amp;"｜"&amp;B339&amp;"｜"&amp;C339&amp;"｜"&amp;D339&amp;"｜"&amp;E339)</f>
        <v/>
      </c>
    </row>
    <row r="340" spans="1:12" ht="24.95" customHeight="1" x14ac:dyDescent="0.2">
      <c r="A340" s="7"/>
      <c r="B340" s="7"/>
      <c r="C340" s="7"/>
      <c r="D340" s="7"/>
      <c r="E340" s="7"/>
      <c r="F340" s="16"/>
      <c r="G340" s="16"/>
      <c r="H340" s="16"/>
      <c r="I340" s="18" t="str">
        <f>IF(A340="","",IF(AND(COUNT(F340:H340)=3,MIN(F340:H340)&gt;=0),SUM(F340:H340),"未確認"))</f>
        <v/>
      </c>
      <c r="J340" s="7"/>
      <c r="K340" s="10" t="str">
        <f>IF(A340="","",IF(OR(B340="",C340="",D340="",E340=""),"要確認：照合項目不足",IF(COUNTIF(Standards[照合項目（自動）],L340)&gt;1,"要確認：同じ組合せ重複",IF(NOT(ISNUMBER(I340)),"要確認：時間不足・負数",IF(J340="","要確認：設定根拠未記入","確認済")))))</f>
        <v/>
      </c>
      <c r="L340" s="10" t="str">
        <f>IF(A340="","",A340&amp;"｜"&amp;B340&amp;"｜"&amp;C340&amp;"｜"&amp;D340&amp;"｜"&amp;E340)</f>
        <v/>
      </c>
    </row>
    <row r="341" spans="1:12" ht="24.95" customHeight="1" x14ac:dyDescent="0.2">
      <c r="A341" s="7"/>
      <c r="B341" s="7"/>
      <c r="C341" s="7"/>
      <c r="D341" s="7"/>
      <c r="E341" s="7"/>
      <c r="F341" s="16"/>
      <c r="G341" s="16"/>
      <c r="H341" s="16"/>
      <c r="I341" s="18" t="str">
        <f>IF(A341="","",IF(AND(COUNT(F341:H341)=3,MIN(F341:H341)&gt;=0),SUM(F341:H341),"未確認"))</f>
        <v/>
      </c>
      <c r="J341" s="7"/>
      <c r="K341" s="10" t="str">
        <f>IF(A341="","",IF(OR(B341="",C341="",D341="",E341=""),"要確認：照合項目不足",IF(COUNTIF(Standards[照合項目（自動）],L341)&gt;1,"要確認：同じ組合せ重複",IF(NOT(ISNUMBER(I341)),"要確認：時間不足・負数",IF(J341="","要確認：設定根拠未記入","確認済")))))</f>
        <v/>
      </c>
      <c r="L341" s="10" t="str">
        <f>IF(A341="","",A341&amp;"｜"&amp;B341&amp;"｜"&amp;C341&amp;"｜"&amp;D341&amp;"｜"&amp;E341)</f>
        <v/>
      </c>
    </row>
    <row r="342" spans="1:12" ht="24.95" customHeight="1" x14ac:dyDescent="0.2">
      <c r="A342" s="7"/>
      <c r="B342" s="7"/>
      <c r="C342" s="7"/>
      <c r="D342" s="7"/>
      <c r="E342" s="7"/>
      <c r="F342" s="16"/>
      <c r="G342" s="16"/>
      <c r="H342" s="16"/>
      <c r="I342" s="18" t="str">
        <f>IF(A342="","",IF(AND(COUNT(F342:H342)=3,MIN(F342:H342)&gt;=0),SUM(F342:H342),"未確認"))</f>
        <v/>
      </c>
      <c r="J342" s="7"/>
      <c r="K342" s="10" t="str">
        <f>IF(A342="","",IF(OR(B342="",C342="",D342="",E342=""),"要確認：照合項目不足",IF(COUNTIF(Standards[照合項目（自動）],L342)&gt;1,"要確認：同じ組合せ重複",IF(NOT(ISNUMBER(I342)),"要確認：時間不足・負数",IF(J342="","要確認：設定根拠未記入","確認済")))))</f>
        <v/>
      </c>
      <c r="L342" s="10" t="str">
        <f>IF(A342="","",A342&amp;"｜"&amp;B342&amp;"｜"&amp;C342&amp;"｜"&amp;D342&amp;"｜"&amp;E342)</f>
        <v/>
      </c>
    </row>
    <row r="343" spans="1:12" ht="24.95" customHeight="1" x14ac:dyDescent="0.2">
      <c r="A343" s="7"/>
      <c r="B343" s="7"/>
      <c r="C343" s="7"/>
      <c r="D343" s="7"/>
      <c r="E343" s="7"/>
      <c r="F343" s="16"/>
      <c r="G343" s="16"/>
      <c r="H343" s="16"/>
      <c r="I343" s="18" t="str">
        <f>IF(A343="","",IF(AND(COUNT(F343:H343)=3,MIN(F343:H343)&gt;=0),SUM(F343:H343),"未確認"))</f>
        <v/>
      </c>
      <c r="J343" s="7"/>
      <c r="K343" s="10" t="str">
        <f>IF(A343="","",IF(OR(B343="",C343="",D343="",E343=""),"要確認：照合項目不足",IF(COUNTIF(Standards[照合項目（自動）],L343)&gt;1,"要確認：同じ組合せ重複",IF(NOT(ISNUMBER(I343)),"要確認：時間不足・負数",IF(J343="","要確認：設定根拠未記入","確認済")))))</f>
        <v/>
      </c>
      <c r="L343" s="10" t="str">
        <f>IF(A343="","",A343&amp;"｜"&amp;B343&amp;"｜"&amp;C343&amp;"｜"&amp;D343&amp;"｜"&amp;E343)</f>
        <v/>
      </c>
    </row>
    <row r="344" spans="1:12" ht="24.95" customHeight="1" x14ac:dyDescent="0.2">
      <c r="A344" s="7"/>
      <c r="B344" s="7"/>
      <c r="C344" s="7"/>
      <c r="D344" s="7"/>
      <c r="E344" s="7"/>
      <c r="F344" s="16"/>
      <c r="G344" s="16"/>
      <c r="H344" s="16"/>
      <c r="I344" s="18" t="str">
        <f>IF(A344="","",IF(AND(COUNT(F344:H344)=3,MIN(F344:H344)&gt;=0),SUM(F344:H344),"未確認"))</f>
        <v/>
      </c>
      <c r="J344" s="7"/>
      <c r="K344" s="10" t="str">
        <f>IF(A344="","",IF(OR(B344="",C344="",D344="",E344=""),"要確認：照合項目不足",IF(COUNTIF(Standards[照合項目（自動）],L344)&gt;1,"要確認：同じ組合せ重複",IF(NOT(ISNUMBER(I344)),"要確認：時間不足・負数",IF(J344="","要確認：設定根拠未記入","確認済")))))</f>
        <v/>
      </c>
      <c r="L344" s="10" t="str">
        <f>IF(A344="","",A344&amp;"｜"&amp;B344&amp;"｜"&amp;C344&amp;"｜"&amp;D344&amp;"｜"&amp;E344)</f>
        <v/>
      </c>
    </row>
    <row r="345" spans="1:12" ht="24.95" customHeight="1" x14ac:dyDescent="0.2">
      <c r="A345" s="7"/>
      <c r="B345" s="7"/>
      <c r="C345" s="7"/>
      <c r="D345" s="7"/>
      <c r="E345" s="7"/>
      <c r="F345" s="16"/>
      <c r="G345" s="16"/>
      <c r="H345" s="16"/>
      <c r="I345" s="18" t="str">
        <f>IF(A345="","",IF(AND(COUNT(F345:H345)=3,MIN(F345:H345)&gt;=0),SUM(F345:H345),"未確認"))</f>
        <v/>
      </c>
      <c r="J345" s="7"/>
      <c r="K345" s="10" t="str">
        <f>IF(A345="","",IF(OR(B345="",C345="",D345="",E345=""),"要確認：照合項目不足",IF(COUNTIF(Standards[照合項目（自動）],L345)&gt;1,"要確認：同じ組合せ重複",IF(NOT(ISNUMBER(I345)),"要確認：時間不足・負数",IF(J345="","要確認：設定根拠未記入","確認済")))))</f>
        <v/>
      </c>
      <c r="L345" s="10" t="str">
        <f>IF(A345="","",A345&amp;"｜"&amp;B345&amp;"｜"&amp;C345&amp;"｜"&amp;D345&amp;"｜"&amp;E345)</f>
        <v/>
      </c>
    </row>
    <row r="346" spans="1:12" ht="24.95" customHeight="1" x14ac:dyDescent="0.2">
      <c r="A346" s="7"/>
      <c r="B346" s="7"/>
      <c r="C346" s="7"/>
      <c r="D346" s="7"/>
      <c r="E346" s="7"/>
      <c r="F346" s="16"/>
      <c r="G346" s="16"/>
      <c r="H346" s="16"/>
      <c r="I346" s="18" t="str">
        <f>IF(A346="","",IF(AND(COUNT(F346:H346)=3,MIN(F346:H346)&gt;=0),SUM(F346:H346),"未確認"))</f>
        <v/>
      </c>
      <c r="J346" s="7"/>
      <c r="K346" s="10" t="str">
        <f>IF(A346="","",IF(OR(B346="",C346="",D346="",E346=""),"要確認：照合項目不足",IF(COUNTIF(Standards[照合項目（自動）],L346)&gt;1,"要確認：同じ組合せ重複",IF(NOT(ISNUMBER(I346)),"要確認：時間不足・負数",IF(J346="","要確認：設定根拠未記入","確認済")))))</f>
        <v/>
      </c>
      <c r="L346" s="10" t="str">
        <f>IF(A346="","",A346&amp;"｜"&amp;B346&amp;"｜"&amp;C346&amp;"｜"&amp;D346&amp;"｜"&amp;E346)</f>
        <v/>
      </c>
    </row>
    <row r="347" spans="1:12" ht="24.95" customHeight="1" x14ac:dyDescent="0.2">
      <c r="A347" s="7"/>
      <c r="B347" s="7"/>
      <c r="C347" s="7"/>
      <c r="D347" s="7"/>
      <c r="E347" s="7"/>
      <c r="F347" s="16"/>
      <c r="G347" s="16"/>
      <c r="H347" s="16"/>
      <c r="I347" s="18" t="str">
        <f>IF(A347="","",IF(AND(COUNT(F347:H347)=3,MIN(F347:H347)&gt;=0),SUM(F347:H347),"未確認"))</f>
        <v/>
      </c>
      <c r="J347" s="7"/>
      <c r="K347" s="10" t="str">
        <f>IF(A347="","",IF(OR(B347="",C347="",D347="",E347=""),"要確認：照合項目不足",IF(COUNTIF(Standards[照合項目（自動）],L347)&gt;1,"要確認：同じ組合せ重複",IF(NOT(ISNUMBER(I347)),"要確認：時間不足・負数",IF(J347="","要確認：設定根拠未記入","確認済")))))</f>
        <v/>
      </c>
      <c r="L347" s="10" t="str">
        <f>IF(A347="","",A347&amp;"｜"&amp;B347&amp;"｜"&amp;C347&amp;"｜"&amp;D347&amp;"｜"&amp;E347)</f>
        <v/>
      </c>
    </row>
    <row r="348" spans="1:12" ht="24.95" customHeight="1" x14ac:dyDescent="0.2">
      <c r="A348" s="7"/>
      <c r="B348" s="7"/>
      <c r="C348" s="7"/>
      <c r="D348" s="7"/>
      <c r="E348" s="7"/>
      <c r="F348" s="16"/>
      <c r="G348" s="16"/>
      <c r="H348" s="16"/>
      <c r="I348" s="18" t="str">
        <f>IF(A348="","",IF(AND(COUNT(F348:H348)=3,MIN(F348:H348)&gt;=0),SUM(F348:H348),"未確認"))</f>
        <v/>
      </c>
      <c r="J348" s="7"/>
      <c r="K348" s="10" t="str">
        <f>IF(A348="","",IF(OR(B348="",C348="",D348="",E348=""),"要確認：照合項目不足",IF(COUNTIF(Standards[照合項目（自動）],L348)&gt;1,"要確認：同じ組合せ重複",IF(NOT(ISNUMBER(I348)),"要確認：時間不足・負数",IF(J348="","要確認：設定根拠未記入","確認済")))))</f>
        <v/>
      </c>
      <c r="L348" s="10" t="str">
        <f>IF(A348="","",A348&amp;"｜"&amp;B348&amp;"｜"&amp;C348&amp;"｜"&amp;D348&amp;"｜"&amp;E348)</f>
        <v/>
      </c>
    </row>
    <row r="349" spans="1:12" ht="24.95" customHeight="1" x14ac:dyDescent="0.2">
      <c r="A349" s="7"/>
      <c r="B349" s="7"/>
      <c r="C349" s="7"/>
      <c r="D349" s="7"/>
      <c r="E349" s="7"/>
      <c r="F349" s="16"/>
      <c r="G349" s="16"/>
      <c r="H349" s="16"/>
      <c r="I349" s="18" t="str">
        <f>IF(A349="","",IF(AND(COUNT(F349:H349)=3,MIN(F349:H349)&gt;=0),SUM(F349:H349),"未確認"))</f>
        <v/>
      </c>
      <c r="J349" s="7"/>
      <c r="K349" s="10" t="str">
        <f>IF(A349="","",IF(OR(B349="",C349="",D349="",E349=""),"要確認：照合項目不足",IF(COUNTIF(Standards[照合項目（自動）],L349)&gt;1,"要確認：同じ組合せ重複",IF(NOT(ISNUMBER(I349)),"要確認：時間不足・負数",IF(J349="","要確認：設定根拠未記入","確認済")))))</f>
        <v/>
      </c>
      <c r="L349" s="10" t="str">
        <f>IF(A349="","",A349&amp;"｜"&amp;B349&amp;"｜"&amp;C349&amp;"｜"&amp;D349&amp;"｜"&amp;E349)</f>
        <v/>
      </c>
    </row>
    <row r="350" spans="1:12" ht="24.95" customHeight="1" x14ac:dyDescent="0.2">
      <c r="A350" s="7"/>
      <c r="B350" s="7"/>
      <c r="C350" s="7"/>
      <c r="D350" s="7"/>
      <c r="E350" s="7"/>
      <c r="F350" s="16"/>
      <c r="G350" s="16"/>
      <c r="H350" s="16"/>
      <c r="I350" s="18" t="str">
        <f>IF(A350="","",IF(AND(COUNT(F350:H350)=3,MIN(F350:H350)&gt;=0),SUM(F350:H350),"未確認"))</f>
        <v/>
      </c>
      <c r="J350" s="7"/>
      <c r="K350" s="10" t="str">
        <f>IF(A350="","",IF(OR(B350="",C350="",D350="",E350=""),"要確認：照合項目不足",IF(COUNTIF(Standards[照合項目（自動）],L350)&gt;1,"要確認：同じ組合せ重複",IF(NOT(ISNUMBER(I350)),"要確認：時間不足・負数",IF(J350="","要確認：設定根拠未記入","確認済")))))</f>
        <v/>
      </c>
      <c r="L350" s="10" t="str">
        <f>IF(A350="","",A350&amp;"｜"&amp;B350&amp;"｜"&amp;C350&amp;"｜"&amp;D350&amp;"｜"&amp;E350)</f>
        <v/>
      </c>
    </row>
    <row r="351" spans="1:12" ht="24.95" customHeight="1" x14ac:dyDescent="0.2">
      <c r="A351" s="7"/>
      <c r="B351" s="7"/>
      <c r="C351" s="7"/>
      <c r="D351" s="7"/>
      <c r="E351" s="7"/>
      <c r="F351" s="16"/>
      <c r="G351" s="16"/>
      <c r="H351" s="16"/>
      <c r="I351" s="18" t="str">
        <f>IF(A351="","",IF(AND(COUNT(F351:H351)=3,MIN(F351:H351)&gt;=0),SUM(F351:H351),"未確認"))</f>
        <v/>
      </c>
      <c r="J351" s="7"/>
      <c r="K351" s="10" t="str">
        <f>IF(A351="","",IF(OR(B351="",C351="",D351="",E351=""),"要確認：照合項目不足",IF(COUNTIF(Standards[照合項目（自動）],L351)&gt;1,"要確認：同じ組合せ重複",IF(NOT(ISNUMBER(I351)),"要確認：時間不足・負数",IF(J351="","要確認：設定根拠未記入","確認済")))))</f>
        <v/>
      </c>
      <c r="L351" s="10" t="str">
        <f>IF(A351="","",A351&amp;"｜"&amp;B351&amp;"｜"&amp;C351&amp;"｜"&amp;D351&amp;"｜"&amp;E351)</f>
        <v/>
      </c>
    </row>
    <row r="352" spans="1:12" ht="24.95" customHeight="1" x14ac:dyDescent="0.2">
      <c r="A352" s="7"/>
      <c r="B352" s="7"/>
      <c r="C352" s="7"/>
      <c r="D352" s="7"/>
      <c r="E352" s="7"/>
      <c r="F352" s="16"/>
      <c r="G352" s="16"/>
      <c r="H352" s="16"/>
      <c r="I352" s="18" t="str">
        <f>IF(A352="","",IF(AND(COUNT(F352:H352)=3,MIN(F352:H352)&gt;=0),SUM(F352:H352),"未確認"))</f>
        <v/>
      </c>
      <c r="J352" s="7"/>
      <c r="K352" s="10" t="str">
        <f>IF(A352="","",IF(OR(B352="",C352="",D352="",E352=""),"要確認：照合項目不足",IF(COUNTIF(Standards[照合項目（自動）],L352)&gt;1,"要確認：同じ組合せ重複",IF(NOT(ISNUMBER(I352)),"要確認：時間不足・負数",IF(J352="","要確認：設定根拠未記入","確認済")))))</f>
        <v/>
      </c>
      <c r="L352" s="10" t="str">
        <f>IF(A352="","",A352&amp;"｜"&amp;B352&amp;"｜"&amp;C352&amp;"｜"&amp;D352&amp;"｜"&amp;E352)</f>
        <v/>
      </c>
    </row>
    <row r="353" spans="1:12" ht="24.95" customHeight="1" x14ac:dyDescent="0.2">
      <c r="A353" s="7"/>
      <c r="B353" s="7"/>
      <c r="C353" s="7"/>
      <c r="D353" s="7"/>
      <c r="E353" s="7"/>
      <c r="F353" s="16"/>
      <c r="G353" s="16"/>
      <c r="H353" s="16"/>
      <c r="I353" s="18" t="str">
        <f>IF(A353="","",IF(AND(COUNT(F353:H353)=3,MIN(F353:H353)&gt;=0),SUM(F353:H353),"未確認"))</f>
        <v/>
      </c>
      <c r="J353" s="7"/>
      <c r="K353" s="10" t="str">
        <f>IF(A353="","",IF(OR(B353="",C353="",D353="",E353=""),"要確認：照合項目不足",IF(COUNTIF(Standards[照合項目（自動）],L353)&gt;1,"要確認：同じ組合せ重複",IF(NOT(ISNUMBER(I353)),"要確認：時間不足・負数",IF(J353="","要確認：設定根拠未記入","確認済")))))</f>
        <v/>
      </c>
      <c r="L353" s="10" t="str">
        <f>IF(A353="","",A353&amp;"｜"&amp;B353&amp;"｜"&amp;C353&amp;"｜"&amp;D353&amp;"｜"&amp;E353)</f>
        <v/>
      </c>
    </row>
    <row r="354" spans="1:12" ht="24.95" customHeight="1" x14ac:dyDescent="0.2">
      <c r="A354" s="7"/>
      <c r="B354" s="7"/>
      <c r="C354" s="7"/>
      <c r="D354" s="7"/>
      <c r="E354" s="7"/>
      <c r="F354" s="16"/>
      <c r="G354" s="16"/>
      <c r="H354" s="16"/>
      <c r="I354" s="18" t="str">
        <f>IF(A354="","",IF(AND(COUNT(F354:H354)=3,MIN(F354:H354)&gt;=0),SUM(F354:H354),"未確認"))</f>
        <v/>
      </c>
      <c r="J354" s="7"/>
      <c r="K354" s="10" t="str">
        <f>IF(A354="","",IF(OR(B354="",C354="",D354="",E354=""),"要確認：照合項目不足",IF(COUNTIF(Standards[照合項目（自動）],L354)&gt;1,"要確認：同じ組合せ重複",IF(NOT(ISNUMBER(I354)),"要確認：時間不足・負数",IF(J354="","要確認：設定根拠未記入","確認済")))))</f>
        <v/>
      </c>
      <c r="L354" s="10" t="str">
        <f>IF(A354="","",A354&amp;"｜"&amp;B354&amp;"｜"&amp;C354&amp;"｜"&amp;D354&amp;"｜"&amp;E354)</f>
        <v/>
      </c>
    </row>
    <row r="355" spans="1:12" ht="24.95" customHeight="1" x14ac:dyDescent="0.2">
      <c r="A355" s="7"/>
      <c r="B355" s="7"/>
      <c r="C355" s="7"/>
      <c r="D355" s="7"/>
      <c r="E355" s="7"/>
      <c r="F355" s="16"/>
      <c r="G355" s="16"/>
      <c r="H355" s="16"/>
      <c r="I355" s="18" t="str">
        <f>IF(A355="","",IF(AND(COUNT(F355:H355)=3,MIN(F355:H355)&gt;=0),SUM(F355:H355),"未確認"))</f>
        <v/>
      </c>
      <c r="J355" s="7"/>
      <c r="K355" s="10" t="str">
        <f>IF(A355="","",IF(OR(B355="",C355="",D355="",E355=""),"要確認：照合項目不足",IF(COUNTIF(Standards[照合項目（自動）],L355)&gt;1,"要確認：同じ組合せ重複",IF(NOT(ISNUMBER(I355)),"要確認：時間不足・負数",IF(J355="","要確認：設定根拠未記入","確認済")))))</f>
        <v/>
      </c>
      <c r="L355" s="10" t="str">
        <f>IF(A355="","",A355&amp;"｜"&amp;B355&amp;"｜"&amp;C355&amp;"｜"&amp;D355&amp;"｜"&amp;E355)</f>
        <v/>
      </c>
    </row>
    <row r="356" spans="1:12" ht="24.95" customHeight="1" x14ac:dyDescent="0.2">
      <c r="A356" s="7"/>
      <c r="B356" s="7"/>
      <c r="C356" s="7"/>
      <c r="D356" s="7"/>
      <c r="E356" s="7"/>
      <c r="F356" s="16"/>
      <c r="G356" s="16"/>
      <c r="H356" s="16"/>
      <c r="I356" s="18" t="str">
        <f>IF(A356="","",IF(AND(COUNT(F356:H356)=3,MIN(F356:H356)&gt;=0),SUM(F356:H356),"未確認"))</f>
        <v/>
      </c>
      <c r="J356" s="7"/>
      <c r="K356" s="10" t="str">
        <f>IF(A356="","",IF(OR(B356="",C356="",D356="",E356=""),"要確認：照合項目不足",IF(COUNTIF(Standards[照合項目（自動）],L356)&gt;1,"要確認：同じ組合せ重複",IF(NOT(ISNUMBER(I356)),"要確認：時間不足・負数",IF(J356="","要確認：設定根拠未記入","確認済")))))</f>
        <v/>
      </c>
      <c r="L356" s="10" t="str">
        <f>IF(A356="","",A356&amp;"｜"&amp;B356&amp;"｜"&amp;C356&amp;"｜"&amp;D356&amp;"｜"&amp;E356)</f>
        <v/>
      </c>
    </row>
    <row r="357" spans="1:12" ht="24.95" customHeight="1" x14ac:dyDescent="0.2">
      <c r="A357" s="7"/>
      <c r="B357" s="7"/>
      <c r="C357" s="7"/>
      <c r="D357" s="7"/>
      <c r="E357" s="7"/>
      <c r="F357" s="16"/>
      <c r="G357" s="16"/>
      <c r="H357" s="16"/>
      <c r="I357" s="18" t="str">
        <f>IF(A357="","",IF(AND(COUNT(F357:H357)=3,MIN(F357:H357)&gt;=0),SUM(F357:H357),"未確認"))</f>
        <v/>
      </c>
      <c r="J357" s="7"/>
      <c r="K357" s="10" t="str">
        <f>IF(A357="","",IF(OR(B357="",C357="",D357="",E357=""),"要確認：照合項目不足",IF(COUNTIF(Standards[照合項目（自動）],L357)&gt;1,"要確認：同じ組合せ重複",IF(NOT(ISNUMBER(I357)),"要確認：時間不足・負数",IF(J357="","要確認：設定根拠未記入","確認済")))))</f>
        <v/>
      </c>
      <c r="L357" s="10" t="str">
        <f>IF(A357="","",A357&amp;"｜"&amp;B357&amp;"｜"&amp;C357&amp;"｜"&amp;D357&amp;"｜"&amp;E357)</f>
        <v/>
      </c>
    </row>
    <row r="358" spans="1:12" ht="24.95" customHeight="1" x14ac:dyDescent="0.2">
      <c r="A358" s="7"/>
      <c r="B358" s="7"/>
      <c r="C358" s="7"/>
      <c r="D358" s="7"/>
      <c r="E358" s="7"/>
      <c r="F358" s="16"/>
      <c r="G358" s="16"/>
      <c r="H358" s="16"/>
      <c r="I358" s="18" t="str">
        <f>IF(A358="","",IF(AND(COUNT(F358:H358)=3,MIN(F358:H358)&gt;=0),SUM(F358:H358),"未確認"))</f>
        <v/>
      </c>
      <c r="J358" s="7"/>
      <c r="K358" s="10" t="str">
        <f>IF(A358="","",IF(OR(B358="",C358="",D358="",E358=""),"要確認：照合項目不足",IF(COUNTIF(Standards[照合項目（自動）],L358)&gt;1,"要確認：同じ組合せ重複",IF(NOT(ISNUMBER(I358)),"要確認：時間不足・負数",IF(J358="","要確認：設定根拠未記入","確認済")))))</f>
        <v/>
      </c>
      <c r="L358" s="10" t="str">
        <f>IF(A358="","",A358&amp;"｜"&amp;B358&amp;"｜"&amp;C358&amp;"｜"&amp;D358&amp;"｜"&amp;E358)</f>
        <v/>
      </c>
    </row>
    <row r="359" spans="1:12" ht="24.95" customHeight="1" x14ac:dyDescent="0.2">
      <c r="A359" s="7"/>
      <c r="B359" s="7"/>
      <c r="C359" s="7"/>
      <c r="D359" s="7"/>
      <c r="E359" s="7"/>
      <c r="F359" s="16"/>
      <c r="G359" s="16"/>
      <c r="H359" s="16"/>
      <c r="I359" s="18" t="str">
        <f>IF(A359="","",IF(AND(COUNT(F359:H359)=3,MIN(F359:H359)&gt;=0),SUM(F359:H359),"未確認"))</f>
        <v/>
      </c>
      <c r="J359" s="7"/>
      <c r="K359" s="10" t="str">
        <f>IF(A359="","",IF(OR(B359="",C359="",D359="",E359=""),"要確認：照合項目不足",IF(COUNTIF(Standards[照合項目（自動）],L359)&gt;1,"要確認：同じ組合せ重複",IF(NOT(ISNUMBER(I359)),"要確認：時間不足・負数",IF(J359="","要確認：設定根拠未記入","確認済")))))</f>
        <v/>
      </c>
      <c r="L359" s="10" t="str">
        <f>IF(A359="","",A359&amp;"｜"&amp;B359&amp;"｜"&amp;C359&amp;"｜"&amp;D359&amp;"｜"&amp;E359)</f>
        <v/>
      </c>
    </row>
    <row r="360" spans="1:12" ht="24.95" customHeight="1" x14ac:dyDescent="0.2">
      <c r="A360" s="7"/>
      <c r="B360" s="7"/>
      <c r="C360" s="7"/>
      <c r="D360" s="7"/>
      <c r="E360" s="7"/>
      <c r="F360" s="16"/>
      <c r="G360" s="16"/>
      <c r="H360" s="16"/>
      <c r="I360" s="18" t="str">
        <f>IF(A360="","",IF(AND(COUNT(F360:H360)=3,MIN(F360:H360)&gt;=0),SUM(F360:H360),"未確認"))</f>
        <v/>
      </c>
      <c r="J360" s="7"/>
      <c r="K360" s="10" t="str">
        <f>IF(A360="","",IF(OR(B360="",C360="",D360="",E360=""),"要確認：照合項目不足",IF(COUNTIF(Standards[照合項目（自動）],L360)&gt;1,"要確認：同じ組合せ重複",IF(NOT(ISNUMBER(I360)),"要確認：時間不足・負数",IF(J360="","要確認：設定根拠未記入","確認済")))))</f>
        <v/>
      </c>
      <c r="L360" s="10" t="str">
        <f>IF(A360="","",A360&amp;"｜"&amp;B360&amp;"｜"&amp;C360&amp;"｜"&amp;D360&amp;"｜"&amp;E360)</f>
        <v/>
      </c>
    </row>
    <row r="361" spans="1:12" ht="24.95" customHeight="1" x14ac:dyDescent="0.2">
      <c r="A361" s="7"/>
      <c r="B361" s="7"/>
      <c r="C361" s="7"/>
      <c r="D361" s="7"/>
      <c r="E361" s="7"/>
      <c r="F361" s="16"/>
      <c r="G361" s="16"/>
      <c r="H361" s="16"/>
      <c r="I361" s="18" t="str">
        <f>IF(A361="","",IF(AND(COUNT(F361:H361)=3,MIN(F361:H361)&gt;=0),SUM(F361:H361),"未確認"))</f>
        <v/>
      </c>
      <c r="J361" s="7"/>
      <c r="K361" s="10" t="str">
        <f>IF(A361="","",IF(OR(B361="",C361="",D361="",E361=""),"要確認：照合項目不足",IF(COUNTIF(Standards[照合項目（自動）],L361)&gt;1,"要確認：同じ組合せ重複",IF(NOT(ISNUMBER(I361)),"要確認：時間不足・負数",IF(J361="","要確認：設定根拠未記入","確認済")))))</f>
        <v/>
      </c>
      <c r="L361" s="10" t="str">
        <f>IF(A361="","",A361&amp;"｜"&amp;B361&amp;"｜"&amp;C361&amp;"｜"&amp;D361&amp;"｜"&amp;E361)</f>
        <v/>
      </c>
    </row>
    <row r="362" spans="1:12" ht="24.95" customHeight="1" x14ac:dyDescent="0.2">
      <c r="A362" s="7"/>
      <c r="B362" s="7"/>
      <c r="C362" s="7"/>
      <c r="D362" s="7"/>
      <c r="E362" s="7"/>
      <c r="F362" s="16"/>
      <c r="G362" s="16"/>
      <c r="H362" s="16"/>
      <c r="I362" s="18" t="str">
        <f>IF(A362="","",IF(AND(COUNT(F362:H362)=3,MIN(F362:H362)&gt;=0),SUM(F362:H362),"未確認"))</f>
        <v/>
      </c>
      <c r="J362" s="7"/>
      <c r="K362" s="10" t="str">
        <f>IF(A362="","",IF(OR(B362="",C362="",D362="",E362=""),"要確認：照合項目不足",IF(COUNTIF(Standards[照合項目（自動）],L362)&gt;1,"要確認：同じ組合せ重複",IF(NOT(ISNUMBER(I362)),"要確認：時間不足・負数",IF(J362="","要確認：設定根拠未記入","確認済")))))</f>
        <v/>
      </c>
      <c r="L362" s="10" t="str">
        <f>IF(A362="","",A362&amp;"｜"&amp;B362&amp;"｜"&amp;C362&amp;"｜"&amp;D362&amp;"｜"&amp;E362)</f>
        <v/>
      </c>
    </row>
    <row r="363" spans="1:12" ht="24.95" customHeight="1" x14ac:dyDescent="0.2">
      <c r="A363" s="7"/>
      <c r="B363" s="7"/>
      <c r="C363" s="7"/>
      <c r="D363" s="7"/>
      <c r="E363" s="7"/>
      <c r="F363" s="16"/>
      <c r="G363" s="16"/>
      <c r="H363" s="16"/>
      <c r="I363" s="18" t="str">
        <f>IF(A363="","",IF(AND(COUNT(F363:H363)=3,MIN(F363:H363)&gt;=0),SUM(F363:H363),"未確認"))</f>
        <v/>
      </c>
      <c r="J363" s="7"/>
      <c r="K363" s="10" t="str">
        <f>IF(A363="","",IF(OR(B363="",C363="",D363="",E363=""),"要確認：照合項目不足",IF(COUNTIF(Standards[照合項目（自動）],L363)&gt;1,"要確認：同じ組合せ重複",IF(NOT(ISNUMBER(I363)),"要確認：時間不足・負数",IF(J363="","要確認：設定根拠未記入","確認済")))))</f>
        <v/>
      </c>
      <c r="L363" s="10" t="str">
        <f>IF(A363="","",A363&amp;"｜"&amp;B363&amp;"｜"&amp;C363&amp;"｜"&amp;D363&amp;"｜"&amp;E363)</f>
        <v/>
      </c>
    </row>
    <row r="364" spans="1:12" ht="24.95" customHeight="1" x14ac:dyDescent="0.2">
      <c r="A364" s="7"/>
      <c r="B364" s="7"/>
      <c r="C364" s="7"/>
      <c r="D364" s="7"/>
      <c r="E364" s="7"/>
      <c r="F364" s="16"/>
      <c r="G364" s="16"/>
      <c r="H364" s="16"/>
      <c r="I364" s="18" t="str">
        <f>IF(A364="","",IF(AND(COUNT(F364:H364)=3,MIN(F364:H364)&gt;=0),SUM(F364:H364),"未確認"))</f>
        <v/>
      </c>
      <c r="J364" s="7"/>
      <c r="K364" s="10" t="str">
        <f>IF(A364="","",IF(OR(B364="",C364="",D364="",E364=""),"要確認：照合項目不足",IF(COUNTIF(Standards[照合項目（自動）],L364)&gt;1,"要確認：同じ組合せ重複",IF(NOT(ISNUMBER(I364)),"要確認：時間不足・負数",IF(J364="","要確認：設定根拠未記入","確認済")))))</f>
        <v/>
      </c>
      <c r="L364" s="10" t="str">
        <f>IF(A364="","",A364&amp;"｜"&amp;B364&amp;"｜"&amp;C364&amp;"｜"&amp;D364&amp;"｜"&amp;E364)</f>
        <v/>
      </c>
    </row>
    <row r="365" spans="1:12" ht="24.95" customHeight="1" x14ac:dyDescent="0.2">
      <c r="A365" s="7"/>
      <c r="B365" s="7"/>
      <c r="C365" s="7"/>
      <c r="D365" s="7"/>
      <c r="E365" s="7"/>
      <c r="F365" s="16"/>
      <c r="G365" s="16"/>
      <c r="H365" s="16"/>
      <c r="I365" s="18" t="str">
        <f>IF(A365="","",IF(AND(COUNT(F365:H365)=3,MIN(F365:H365)&gt;=0),SUM(F365:H365),"未確認"))</f>
        <v/>
      </c>
      <c r="J365" s="7"/>
      <c r="K365" s="10" t="str">
        <f>IF(A365="","",IF(OR(B365="",C365="",D365="",E365=""),"要確認：照合項目不足",IF(COUNTIF(Standards[照合項目（自動）],L365)&gt;1,"要確認：同じ組合せ重複",IF(NOT(ISNUMBER(I365)),"要確認：時間不足・負数",IF(J365="","要確認：設定根拠未記入","確認済")))))</f>
        <v/>
      </c>
      <c r="L365" s="10" t="str">
        <f>IF(A365="","",A365&amp;"｜"&amp;B365&amp;"｜"&amp;C365&amp;"｜"&amp;D365&amp;"｜"&amp;E365)</f>
        <v/>
      </c>
    </row>
    <row r="366" spans="1:12" ht="24.95" customHeight="1" x14ac:dyDescent="0.2">
      <c r="A366" s="7"/>
      <c r="B366" s="7"/>
      <c r="C366" s="7"/>
      <c r="D366" s="7"/>
      <c r="E366" s="7"/>
      <c r="F366" s="16"/>
      <c r="G366" s="16"/>
      <c r="H366" s="16"/>
      <c r="I366" s="18" t="str">
        <f>IF(A366="","",IF(AND(COUNT(F366:H366)=3,MIN(F366:H366)&gt;=0),SUM(F366:H366),"未確認"))</f>
        <v/>
      </c>
      <c r="J366" s="7"/>
      <c r="K366" s="10" t="str">
        <f>IF(A366="","",IF(OR(B366="",C366="",D366="",E366=""),"要確認：照合項目不足",IF(COUNTIF(Standards[照合項目（自動）],L366)&gt;1,"要確認：同じ組合せ重複",IF(NOT(ISNUMBER(I366)),"要確認：時間不足・負数",IF(J366="","要確認：設定根拠未記入","確認済")))))</f>
        <v/>
      </c>
      <c r="L366" s="10" t="str">
        <f>IF(A366="","",A366&amp;"｜"&amp;B366&amp;"｜"&amp;C366&amp;"｜"&amp;D366&amp;"｜"&amp;E366)</f>
        <v/>
      </c>
    </row>
    <row r="367" spans="1:12" ht="24.95" customHeight="1" x14ac:dyDescent="0.2">
      <c r="A367" s="7"/>
      <c r="B367" s="7"/>
      <c r="C367" s="7"/>
      <c r="D367" s="7"/>
      <c r="E367" s="7"/>
      <c r="F367" s="16"/>
      <c r="G367" s="16"/>
      <c r="H367" s="16"/>
      <c r="I367" s="18" t="str">
        <f>IF(A367="","",IF(AND(COUNT(F367:H367)=3,MIN(F367:H367)&gt;=0),SUM(F367:H367),"未確認"))</f>
        <v/>
      </c>
      <c r="J367" s="7"/>
      <c r="K367" s="10" t="str">
        <f>IF(A367="","",IF(OR(B367="",C367="",D367="",E367=""),"要確認：照合項目不足",IF(COUNTIF(Standards[照合項目（自動）],L367)&gt;1,"要確認：同じ組合せ重複",IF(NOT(ISNUMBER(I367)),"要確認：時間不足・負数",IF(J367="","要確認：設定根拠未記入","確認済")))))</f>
        <v/>
      </c>
      <c r="L367" s="10" t="str">
        <f>IF(A367="","",A367&amp;"｜"&amp;B367&amp;"｜"&amp;C367&amp;"｜"&amp;D367&amp;"｜"&amp;E367)</f>
        <v/>
      </c>
    </row>
    <row r="368" spans="1:12" ht="24.95" customHeight="1" x14ac:dyDescent="0.2">
      <c r="A368" s="7"/>
      <c r="B368" s="7"/>
      <c r="C368" s="7"/>
      <c r="D368" s="7"/>
      <c r="E368" s="7"/>
      <c r="F368" s="16"/>
      <c r="G368" s="16"/>
      <c r="H368" s="16"/>
      <c r="I368" s="18" t="str">
        <f>IF(A368="","",IF(AND(COUNT(F368:H368)=3,MIN(F368:H368)&gt;=0),SUM(F368:H368),"未確認"))</f>
        <v/>
      </c>
      <c r="J368" s="7"/>
      <c r="K368" s="10" t="str">
        <f>IF(A368="","",IF(OR(B368="",C368="",D368="",E368=""),"要確認：照合項目不足",IF(COUNTIF(Standards[照合項目（自動）],L368)&gt;1,"要確認：同じ組合せ重複",IF(NOT(ISNUMBER(I368)),"要確認：時間不足・負数",IF(J368="","要確認：設定根拠未記入","確認済")))))</f>
        <v/>
      </c>
      <c r="L368" s="10" t="str">
        <f>IF(A368="","",A368&amp;"｜"&amp;B368&amp;"｜"&amp;C368&amp;"｜"&amp;D368&amp;"｜"&amp;E368)</f>
        <v/>
      </c>
    </row>
    <row r="369" spans="1:12" ht="24.95" customHeight="1" x14ac:dyDescent="0.2">
      <c r="A369" s="7"/>
      <c r="B369" s="7"/>
      <c r="C369" s="7"/>
      <c r="D369" s="7"/>
      <c r="E369" s="7"/>
      <c r="F369" s="16"/>
      <c r="G369" s="16"/>
      <c r="H369" s="16"/>
      <c r="I369" s="18" t="str">
        <f>IF(A369="","",IF(AND(COUNT(F369:H369)=3,MIN(F369:H369)&gt;=0),SUM(F369:H369),"未確認"))</f>
        <v/>
      </c>
      <c r="J369" s="7"/>
      <c r="K369" s="10" t="str">
        <f>IF(A369="","",IF(OR(B369="",C369="",D369="",E369=""),"要確認：照合項目不足",IF(COUNTIF(Standards[照合項目（自動）],L369)&gt;1,"要確認：同じ組合せ重複",IF(NOT(ISNUMBER(I369)),"要確認：時間不足・負数",IF(J369="","要確認：設定根拠未記入","確認済")))))</f>
        <v/>
      </c>
      <c r="L369" s="10" t="str">
        <f>IF(A369="","",A369&amp;"｜"&amp;B369&amp;"｜"&amp;C369&amp;"｜"&amp;D369&amp;"｜"&amp;E369)</f>
        <v/>
      </c>
    </row>
    <row r="370" spans="1:12" ht="24.95" customHeight="1" x14ac:dyDescent="0.2">
      <c r="A370" s="7"/>
      <c r="B370" s="7"/>
      <c r="C370" s="7"/>
      <c r="D370" s="7"/>
      <c r="E370" s="7"/>
      <c r="F370" s="16"/>
      <c r="G370" s="16"/>
      <c r="H370" s="16"/>
      <c r="I370" s="18" t="str">
        <f>IF(A370="","",IF(AND(COUNT(F370:H370)=3,MIN(F370:H370)&gt;=0),SUM(F370:H370),"未確認"))</f>
        <v/>
      </c>
      <c r="J370" s="7"/>
      <c r="K370" s="10" t="str">
        <f>IF(A370="","",IF(OR(B370="",C370="",D370="",E370=""),"要確認：照合項目不足",IF(COUNTIF(Standards[照合項目（自動）],L370)&gt;1,"要確認：同じ組合せ重複",IF(NOT(ISNUMBER(I370)),"要確認：時間不足・負数",IF(J370="","要確認：設定根拠未記入","確認済")))))</f>
        <v/>
      </c>
      <c r="L370" s="10" t="str">
        <f>IF(A370="","",A370&amp;"｜"&amp;B370&amp;"｜"&amp;C370&amp;"｜"&amp;D370&amp;"｜"&amp;E370)</f>
        <v/>
      </c>
    </row>
    <row r="371" spans="1:12" ht="24.95" customHeight="1" x14ac:dyDescent="0.2">
      <c r="A371" s="7"/>
      <c r="B371" s="7"/>
      <c r="C371" s="7"/>
      <c r="D371" s="7"/>
      <c r="E371" s="7"/>
      <c r="F371" s="16"/>
      <c r="G371" s="16"/>
      <c r="H371" s="16"/>
      <c r="I371" s="18" t="str">
        <f>IF(A371="","",IF(AND(COUNT(F371:H371)=3,MIN(F371:H371)&gt;=0),SUM(F371:H371),"未確認"))</f>
        <v/>
      </c>
      <c r="J371" s="7"/>
      <c r="K371" s="10" t="str">
        <f>IF(A371="","",IF(OR(B371="",C371="",D371="",E371=""),"要確認：照合項目不足",IF(COUNTIF(Standards[照合項目（自動）],L371)&gt;1,"要確認：同じ組合せ重複",IF(NOT(ISNUMBER(I371)),"要確認：時間不足・負数",IF(J371="","要確認：設定根拠未記入","確認済")))))</f>
        <v/>
      </c>
      <c r="L371" s="10" t="str">
        <f>IF(A371="","",A371&amp;"｜"&amp;B371&amp;"｜"&amp;C371&amp;"｜"&amp;D371&amp;"｜"&amp;E371)</f>
        <v/>
      </c>
    </row>
    <row r="372" spans="1:12" ht="24.95" customHeight="1" x14ac:dyDescent="0.2">
      <c r="A372" s="7"/>
      <c r="B372" s="7"/>
      <c r="C372" s="7"/>
      <c r="D372" s="7"/>
      <c r="E372" s="7"/>
      <c r="F372" s="16"/>
      <c r="G372" s="16"/>
      <c r="H372" s="16"/>
      <c r="I372" s="18" t="str">
        <f>IF(A372="","",IF(AND(COUNT(F372:H372)=3,MIN(F372:H372)&gt;=0),SUM(F372:H372),"未確認"))</f>
        <v/>
      </c>
      <c r="J372" s="7"/>
      <c r="K372" s="10" t="str">
        <f>IF(A372="","",IF(OR(B372="",C372="",D372="",E372=""),"要確認：照合項目不足",IF(COUNTIF(Standards[照合項目（自動）],L372)&gt;1,"要確認：同じ組合せ重複",IF(NOT(ISNUMBER(I372)),"要確認：時間不足・負数",IF(J372="","要確認：設定根拠未記入","確認済")))))</f>
        <v/>
      </c>
      <c r="L372" s="10" t="str">
        <f>IF(A372="","",A372&amp;"｜"&amp;B372&amp;"｜"&amp;C372&amp;"｜"&amp;D372&amp;"｜"&amp;E372)</f>
        <v/>
      </c>
    </row>
    <row r="373" spans="1:12" ht="24.95" customHeight="1" x14ac:dyDescent="0.2">
      <c r="A373" s="7"/>
      <c r="B373" s="7"/>
      <c r="C373" s="7"/>
      <c r="D373" s="7"/>
      <c r="E373" s="7"/>
      <c r="F373" s="16"/>
      <c r="G373" s="16"/>
      <c r="H373" s="16"/>
      <c r="I373" s="18" t="str">
        <f>IF(A373="","",IF(AND(COUNT(F373:H373)=3,MIN(F373:H373)&gt;=0),SUM(F373:H373),"未確認"))</f>
        <v/>
      </c>
      <c r="J373" s="7"/>
      <c r="K373" s="10" t="str">
        <f>IF(A373="","",IF(OR(B373="",C373="",D373="",E373=""),"要確認：照合項目不足",IF(COUNTIF(Standards[照合項目（自動）],L373)&gt;1,"要確認：同じ組合せ重複",IF(NOT(ISNUMBER(I373)),"要確認：時間不足・負数",IF(J373="","要確認：設定根拠未記入","確認済")))))</f>
        <v/>
      </c>
      <c r="L373" s="10" t="str">
        <f>IF(A373="","",A373&amp;"｜"&amp;B373&amp;"｜"&amp;C373&amp;"｜"&amp;D373&amp;"｜"&amp;E373)</f>
        <v/>
      </c>
    </row>
    <row r="374" spans="1:12" ht="24.95" customHeight="1" x14ac:dyDescent="0.2">
      <c r="A374" s="7"/>
      <c r="B374" s="7"/>
      <c r="C374" s="7"/>
      <c r="D374" s="7"/>
      <c r="E374" s="7"/>
      <c r="F374" s="16"/>
      <c r="G374" s="16"/>
      <c r="H374" s="16"/>
      <c r="I374" s="18" t="str">
        <f>IF(A374="","",IF(AND(COUNT(F374:H374)=3,MIN(F374:H374)&gt;=0),SUM(F374:H374),"未確認"))</f>
        <v/>
      </c>
      <c r="J374" s="7"/>
      <c r="K374" s="10" t="str">
        <f>IF(A374="","",IF(OR(B374="",C374="",D374="",E374=""),"要確認：照合項目不足",IF(COUNTIF(Standards[照合項目（自動）],L374)&gt;1,"要確認：同じ組合せ重複",IF(NOT(ISNUMBER(I374)),"要確認：時間不足・負数",IF(J374="","要確認：設定根拠未記入","確認済")))))</f>
        <v/>
      </c>
      <c r="L374" s="10" t="str">
        <f>IF(A374="","",A374&amp;"｜"&amp;B374&amp;"｜"&amp;C374&amp;"｜"&amp;D374&amp;"｜"&amp;E374)</f>
        <v/>
      </c>
    </row>
    <row r="375" spans="1:12" ht="24.95" customHeight="1" x14ac:dyDescent="0.2">
      <c r="A375" s="7"/>
      <c r="B375" s="7"/>
      <c r="C375" s="7"/>
      <c r="D375" s="7"/>
      <c r="E375" s="7"/>
      <c r="F375" s="16"/>
      <c r="G375" s="16"/>
      <c r="H375" s="16"/>
      <c r="I375" s="18" t="str">
        <f>IF(A375="","",IF(AND(COUNT(F375:H375)=3,MIN(F375:H375)&gt;=0),SUM(F375:H375),"未確認"))</f>
        <v/>
      </c>
      <c r="J375" s="7"/>
      <c r="K375" s="10" t="str">
        <f>IF(A375="","",IF(OR(B375="",C375="",D375="",E375=""),"要確認：照合項目不足",IF(COUNTIF(Standards[照合項目（自動）],L375)&gt;1,"要確認：同じ組合せ重複",IF(NOT(ISNUMBER(I375)),"要確認：時間不足・負数",IF(J375="","要確認：設定根拠未記入","確認済")))))</f>
        <v/>
      </c>
      <c r="L375" s="10" t="str">
        <f>IF(A375="","",A375&amp;"｜"&amp;B375&amp;"｜"&amp;C375&amp;"｜"&amp;D375&amp;"｜"&amp;E375)</f>
        <v/>
      </c>
    </row>
    <row r="376" spans="1:12" ht="24.95" customHeight="1" x14ac:dyDescent="0.2">
      <c r="A376" s="7"/>
      <c r="B376" s="7"/>
      <c r="C376" s="7"/>
      <c r="D376" s="7"/>
      <c r="E376" s="7"/>
      <c r="F376" s="16"/>
      <c r="G376" s="16"/>
      <c r="H376" s="16"/>
      <c r="I376" s="18" t="str">
        <f>IF(A376="","",IF(AND(COUNT(F376:H376)=3,MIN(F376:H376)&gt;=0),SUM(F376:H376),"未確認"))</f>
        <v/>
      </c>
      <c r="J376" s="7"/>
      <c r="K376" s="10" t="str">
        <f>IF(A376="","",IF(OR(B376="",C376="",D376="",E376=""),"要確認：照合項目不足",IF(COUNTIF(Standards[照合項目（自動）],L376)&gt;1,"要確認：同じ組合せ重複",IF(NOT(ISNUMBER(I376)),"要確認：時間不足・負数",IF(J376="","要確認：設定根拠未記入","確認済")))))</f>
        <v/>
      </c>
      <c r="L376" s="10" t="str">
        <f>IF(A376="","",A376&amp;"｜"&amp;B376&amp;"｜"&amp;C376&amp;"｜"&amp;D376&amp;"｜"&amp;E376)</f>
        <v/>
      </c>
    </row>
    <row r="377" spans="1:12" ht="24.95" customHeight="1" x14ac:dyDescent="0.2">
      <c r="A377" s="7"/>
      <c r="B377" s="7"/>
      <c r="C377" s="7"/>
      <c r="D377" s="7"/>
      <c r="E377" s="7"/>
      <c r="F377" s="16"/>
      <c r="G377" s="16"/>
      <c r="H377" s="16"/>
      <c r="I377" s="18" t="str">
        <f>IF(A377="","",IF(AND(COUNT(F377:H377)=3,MIN(F377:H377)&gt;=0),SUM(F377:H377),"未確認"))</f>
        <v/>
      </c>
      <c r="J377" s="7"/>
      <c r="K377" s="10" t="str">
        <f>IF(A377="","",IF(OR(B377="",C377="",D377="",E377=""),"要確認：照合項目不足",IF(COUNTIF(Standards[照合項目（自動）],L377)&gt;1,"要確認：同じ組合せ重複",IF(NOT(ISNUMBER(I377)),"要確認：時間不足・負数",IF(J377="","要確認：設定根拠未記入","確認済")))))</f>
        <v/>
      </c>
      <c r="L377" s="10" t="str">
        <f>IF(A377="","",A377&amp;"｜"&amp;B377&amp;"｜"&amp;C377&amp;"｜"&amp;D377&amp;"｜"&amp;E377)</f>
        <v/>
      </c>
    </row>
    <row r="378" spans="1:12" ht="24.95" customHeight="1" x14ac:dyDescent="0.2">
      <c r="A378" s="7"/>
      <c r="B378" s="7"/>
      <c r="C378" s="7"/>
      <c r="D378" s="7"/>
      <c r="E378" s="7"/>
      <c r="F378" s="16"/>
      <c r="G378" s="16"/>
      <c r="H378" s="16"/>
      <c r="I378" s="18" t="str">
        <f>IF(A378="","",IF(AND(COUNT(F378:H378)=3,MIN(F378:H378)&gt;=0),SUM(F378:H378),"未確認"))</f>
        <v/>
      </c>
      <c r="J378" s="7"/>
      <c r="K378" s="10" t="str">
        <f>IF(A378="","",IF(OR(B378="",C378="",D378="",E378=""),"要確認：照合項目不足",IF(COUNTIF(Standards[照合項目（自動）],L378)&gt;1,"要確認：同じ組合せ重複",IF(NOT(ISNUMBER(I378)),"要確認：時間不足・負数",IF(J378="","要確認：設定根拠未記入","確認済")))))</f>
        <v/>
      </c>
      <c r="L378" s="10" t="str">
        <f>IF(A378="","",A378&amp;"｜"&amp;B378&amp;"｜"&amp;C378&amp;"｜"&amp;D378&amp;"｜"&amp;E378)</f>
        <v/>
      </c>
    </row>
    <row r="379" spans="1:12" ht="24.95" customHeight="1" x14ac:dyDescent="0.2">
      <c r="A379" s="7"/>
      <c r="B379" s="7"/>
      <c r="C379" s="7"/>
      <c r="D379" s="7"/>
      <c r="E379" s="7"/>
      <c r="F379" s="16"/>
      <c r="G379" s="16"/>
      <c r="H379" s="16"/>
      <c r="I379" s="18" t="str">
        <f>IF(A379="","",IF(AND(COUNT(F379:H379)=3,MIN(F379:H379)&gt;=0),SUM(F379:H379),"未確認"))</f>
        <v/>
      </c>
      <c r="J379" s="7"/>
      <c r="K379" s="10" t="str">
        <f>IF(A379="","",IF(OR(B379="",C379="",D379="",E379=""),"要確認：照合項目不足",IF(COUNTIF(Standards[照合項目（自動）],L379)&gt;1,"要確認：同じ組合せ重複",IF(NOT(ISNUMBER(I379)),"要確認：時間不足・負数",IF(J379="","要確認：設定根拠未記入","確認済")))))</f>
        <v/>
      </c>
      <c r="L379" s="10" t="str">
        <f>IF(A379="","",A379&amp;"｜"&amp;B379&amp;"｜"&amp;C379&amp;"｜"&amp;D379&amp;"｜"&amp;E379)</f>
        <v/>
      </c>
    </row>
    <row r="380" spans="1:12" ht="24.95" customHeight="1" x14ac:dyDescent="0.2">
      <c r="A380" s="7"/>
      <c r="B380" s="7"/>
      <c r="C380" s="7"/>
      <c r="D380" s="7"/>
      <c r="E380" s="7"/>
      <c r="F380" s="16"/>
      <c r="G380" s="16"/>
      <c r="H380" s="16"/>
      <c r="I380" s="18" t="str">
        <f>IF(A380="","",IF(AND(COUNT(F380:H380)=3,MIN(F380:H380)&gt;=0),SUM(F380:H380),"未確認"))</f>
        <v/>
      </c>
      <c r="J380" s="7"/>
      <c r="K380" s="10" t="str">
        <f>IF(A380="","",IF(OR(B380="",C380="",D380="",E380=""),"要確認：照合項目不足",IF(COUNTIF(Standards[照合項目（自動）],L380)&gt;1,"要確認：同じ組合せ重複",IF(NOT(ISNUMBER(I380)),"要確認：時間不足・負数",IF(J380="","要確認：設定根拠未記入","確認済")))))</f>
        <v/>
      </c>
      <c r="L380" s="10" t="str">
        <f>IF(A380="","",A380&amp;"｜"&amp;B380&amp;"｜"&amp;C380&amp;"｜"&amp;D380&amp;"｜"&amp;E380)</f>
        <v/>
      </c>
    </row>
    <row r="381" spans="1:12" ht="24.95" customHeight="1" x14ac:dyDescent="0.2">
      <c r="A381" s="7"/>
      <c r="B381" s="7"/>
      <c r="C381" s="7"/>
      <c r="D381" s="7"/>
      <c r="E381" s="7"/>
      <c r="F381" s="16"/>
      <c r="G381" s="16"/>
      <c r="H381" s="16"/>
      <c r="I381" s="18" t="str">
        <f>IF(A381="","",IF(AND(COUNT(F381:H381)=3,MIN(F381:H381)&gt;=0),SUM(F381:H381),"未確認"))</f>
        <v/>
      </c>
      <c r="J381" s="7"/>
      <c r="K381" s="10" t="str">
        <f>IF(A381="","",IF(OR(B381="",C381="",D381="",E381=""),"要確認：照合項目不足",IF(COUNTIF(Standards[照合項目（自動）],L381)&gt;1,"要確認：同じ組合せ重複",IF(NOT(ISNUMBER(I381)),"要確認：時間不足・負数",IF(J381="","要確認：設定根拠未記入","確認済")))))</f>
        <v/>
      </c>
      <c r="L381" s="10" t="str">
        <f>IF(A381="","",A381&amp;"｜"&amp;B381&amp;"｜"&amp;C381&amp;"｜"&amp;D381&amp;"｜"&amp;E381)</f>
        <v/>
      </c>
    </row>
    <row r="382" spans="1:12" ht="24.95" customHeight="1" x14ac:dyDescent="0.2">
      <c r="A382" s="7"/>
      <c r="B382" s="7"/>
      <c r="C382" s="7"/>
      <c r="D382" s="7"/>
      <c r="E382" s="7"/>
      <c r="F382" s="16"/>
      <c r="G382" s="16"/>
      <c r="H382" s="16"/>
      <c r="I382" s="18" t="str">
        <f>IF(A382="","",IF(AND(COUNT(F382:H382)=3,MIN(F382:H382)&gt;=0),SUM(F382:H382),"未確認"))</f>
        <v/>
      </c>
      <c r="J382" s="7"/>
      <c r="K382" s="10" t="str">
        <f>IF(A382="","",IF(OR(B382="",C382="",D382="",E382=""),"要確認：照合項目不足",IF(COUNTIF(Standards[照合項目（自動）],L382)&gt;1,"要確認：同じ組合せ重複",IF(NOT(ISNUMBER(I382)),"要確認：時間不足・負数",IF(J382="","要確認：設定根拠未記入","確認済")))))</f>
        <v/>
      </c>
      <c r="L382" s="10" t="str">
        <f>IF(A382="","",A382&amp;"｜"&amp;B382&amp;"｜"&amp;C382&amp;"｜"&amp;D382&amp;"｜"&amp;E382)</f>
        <v/>
      </c>
    </row>
    <row r="383" spans="1:12" ht="24.95" customHeight="1" x14ac:dyDescent="0.2">
      <c r="A383" s="7"/>
      <c r="B383" s="7"/>
      <c r="C383" s="7"/>
      <c r="D383" s="7"/>
      <c r="E383" s="7"/>
      <c r="F383" s="16"/>
      <c r="G383" s="16"/>
      <c r="H383" s="16"/>
      <c r="I383" s="18" t="str">
        <f>IF(A383="","",IF(AND(COUNT(F383:H383)=3,MIN(F383:H383)&gt;=0),SUM(F383:H383),"未確認"))</f>
        <v/>
      </c>
      <c r="J383" s="7"/>
      <c r="K383" s="10" t="str">
        <f>IF(A383="","",IF(OR(B383="",C383="",D383="",E383=""),"要確認：照合項目不足",IF(COUNTIF(Standards[照合項目（自動）],L383)&gt;1,"要確認：同じ組合せ重複",IF(NOT(ISNUMBER(I383)),"要確認：時間不足・負数",IF(J383="","要確認：設定根拠未記入","確認済")))))</f>
        <v/>
      </c>
      <c r="L383" s="10" t="str">
        <f>IF(A383="","",A383&amp;"｜"&amp;B383&amp;"｜"&amp;C383&amp;"｜"&amp;D383&amp;"｜"&amp;E383)</f>
        <v/>
      </c>
    </row>
    <row r="384" spans="1:12" ht="24.95" customHeight="1" x14ac:dyDescent="0.2">
      <c r="A384" s="7"/>
      <c r="B384" s="7"/>
      <c r="C384" s="7"/>
      <c r="D384" s="7"/>
      <c r="E384" s="7"/>
      <c r="F384" s="16"/>
      <c r="G384" s="16"/>
      <c r="H384" s="16"/>
      <c r="I384" s="18" t="str">
        <f>IF(A384="","",IF(AND(COUNT(F384:H384)=3,MIN(F384:H384)&gt;=0),SUM(F384:H384),"未確認"))</f>
        <v/>
      </c>
      <c r="J384" s="7"/>
      <c r="K384" s="10" t="str">
        <f>IF(A384="","",IF(OR(B384="",C384="",D384="",E384=""),"要確認：照合項目不足",IF(COUNTIF(Standards[照合項目（自動）],L384)&gt;1,"要確認：同じ組合せ重複",IF(NOT(ISNUMBER(I384)),"要確認：時間不足・負数",IF(J384="","要確認：設定根拠未記入","確認済")))))</f>
        <v/>
      </c>
      <c r="L384" s="10" t="str">
        <f>IF(A384="","",A384&amp;"｜"&amp;B384&amp;"｜"&amp;C384&amp;"｜"&amp;D384&amp;"｜"&amp;E384)</f>
        <v/>
      </c>
    </row>
    <row r="385" spans="1:12" ht="24.95" customHeight="1" x14ac:dyDescent="0.2">
      <c r="A385" s="7"/>
      <c r="B385" s="7"/>
      <c r="C385" s="7"/>
      <c r="D385" s="7"/>
      <c r="E385" s="7"/>
      <c r="F385" s="16"/>
      <c r="G385" s="16"/>
      <c r="H385" s="16"/>
      <c r="I385" s="18" t="str">
        <f>IF(A385="","",IF(AND(COUNT(F385:H385)=3,MIN(F385:H385)&gt;=0),SUM(F385:H385),"未確認"))</f>
        <v/>
      </c>
      <c r="J385" s="7"/>
      <c r="K385" s="10" t="str">
        <f>IF(A385="","",IF(OR(B385="",C385="",D385="",E385=""),"要確認：照合項目不足",IF(COUNTIF(Standards[照合項目（自動）],L385)&gt;1,"要確認：同じ組合せ重複",IF(NOT(ISNUMBER(I385)),"要確認：時間不足・負数",IF(J385="","要確認：設定根拠未記入","確認済")))))</f>
        <v/>
      </c>
      <c r="L385" s="10" t="str">
        <f>IF(A385="","",A385&amp;"｜"&amp;B385&amp;"｜"&amp;C385&amp;"｜"&amp;D385&amp;"｜"&amp;E385)</f>
        <v/>
      </c>
    </row>
    <row r="386" spans="1:12" ht="24.95" customHeight="1" x14ac:dyDescent="0.2">
      <c r="A386" s="7"/>
      <c r="B386" s="7"/>
      <c r="C386" s="7"/>
      <c r="D386" s="7"/>
      <c r="E386" s="7"/>
      <c r="F386" s="16"/>
      <c r="G386" s="16"/>
      <c r="H386" s="16"/>
      <c r="I386" s="18" t="str">
        <f>IF(A386="","",IF(AND(COUNT(F386:H386)=3,MIN(F386:H386)&gt;=0),SUM(F386:H386),"未確認"))</f>
        <v/>
      </c>
      <c r="J386" s="7"/>
      <c r="K386" s="10" t="str">
        <f>IF(A386="","",IF(OR(B386="",C386="",D386="",E386=""),"要確認：照合項目不足",IF(COUNTIF(Standards[照合項目（自動）],L386)&gt;1,"要確認：同じ組合せ重複",IF(NOT(ISNUMBER(I386)),"要確認：時間不足・負数",IF(J386="","要確認：設定根拠未記入","確認済")))))</f>
        <v/>
      </c>
      <c r="L386" s="10" t="str">
        <f>IF(A386="","",A386&amp;"｜"&amp;B386&amp;"｜"&amp;C386&amp;"｜"&amp;D386&amp;"｜"&amp;E386)</f>
        <v/>
      </c>
    </row>
    <row r="387" spans="1:12" ht="24.95" customHeight="1" x14ac:dyDescent="0.2">
      <c r="A387" s="7"/>
      <c r="B387" s="7"/>
      <c r="C387" s="7"/>
      <c r="D387" s="7"/>
      <c r="E387" s="7"/>
      <c r="F387" s="16"/>
      <c r="G387" s="16"/>
      <c r="H387" s="16"/>
      <c r="I387" s="18" t="str">
        <f>IF(A387="","",IF(AND(COUNT(F387:H387)=3,MIN(F387:H387)&gt;=0),SUM(F387:H387),"未確認"))</f>
        <v/>
      </c>
      <c r="J387" s="7"/>
      <c r="K387" s="10" t="str">
        <f>IF(A387="","",IF(OR(B387="",C387="",D387="",E387=""),"要確認：照合項目不足",IF(COUNTIF(Standards[照合項目（自動）],L387)&gt;1,"要確認：同じ組合せ重複",IF(NOT(ISNUMBER(I387)),"要確認：時間不足・負数",IF(J387="","要確認：設定根拠未記入","確認済")))))</f>
        <v/>
      </c>
      <c r="L387" s="10" t="str">
        <f>IF(A387="","",A387&amp;"｜"&amp;B387&amp;"｜"&amp;C387&amp;"｜"&amp;D387&amp;"｜"&amp;E387)</f>
        <v/>
      </c>
    </row>
    <row r="388" spans="1:12" ht="24.95" customHeight="1" x14ac:dyDescent="0.2">
      <c r="A388" s="7"/>
      <c r="B388" s="7"/>
      <c r="C388" s="7"/>
      <c r="D388" s="7"/>
      <c r="E388" s="7"/>
      <c r="F388" s="16"/>
      <c r="G388" s="16"/>
      <c r="H388" s="16"/>
      <c r="I388" s="18" t="str">
        <f>IF(A388="","",IF(AND(COUNT(F388:H388)=3,MIN(F388:H388)&gt;=0),SUM(F388:H388),"未確認"))</f>
        <v/>
      </c>
      <c r="J388" s="7"/>
      <c r="K388" s="10" t="str">
        <f>IF(A388="","",IF(OR(B388="",C388="",D388="",E388=""),"要確認：照合項目不足",IF(COUNTIF(Standards[照合項目（自動）],L388)&gt;1,"要確認：同じ組合せ重複",IF(NOT(ISNUMBER(I388)),"要確認：時間不足・負数",IF(J388="","要確認：設定根拠未記入","確認済")))))</f>
        <v/>
      </c>
      <c r="L388" s="10" t="str">
        <f>IF(A388="","",A388&amp;"｜"&amp;B388&amp;"｜"&amp;C388&amp;"｜"&amp;D388&amp;"｜"&amp;E388)</f>
        <v/>
      </c>
    </row>
    <row r="389" spans="1:12" ht="24.95" customHeight="1" x14ac:dyDescent="0.2">
      <c r="A389" s="7"/>
      <c r="B389" s="7"/>
      <c r="C389" s="7"/>
      <c r="D389" s="7"/>
      <c r="E389" s="7"/>
      <c r="F389" s="16"/>
      <c r="G389" s="16"/>
      <c r="H389" s="16"/>
      <c r="I389" s="18" t="str">
        <f>IF(A389="","",IF(AND(COUNT(F389:H389)=3,MIN(F389:H389)&gt;=0),SUM(F389:H389),"未確認"))</f>
        <v/>
      </c>
      <c r="J389" s="7"/>
      <c r="K389" s="10" t="str">
        <f>IF(A389="","",IF(OR(B389="",C389="",D389="",E389=""),"要確認：照合項目不足",IF(COUNTIF(Standards[照合項目（自動）],L389)&gt;1,"要確認：同じ組合せ重複",IF(NOT(ISNUMBER(I389)),"要確認：時間不足・負数",IF(J389="","要確認：設定根拠未記入","確認済")))))</f>
        <v/>
      </c>
      <c r="L389" s="10" t="str">
        <f>IF(A389="","",A389&amp;"｜"&amp;B389&amp;"｜"&amp;C389&amp;"｜"&amp;D389&amp;"｜"&amp;E389)</f>
        <v/>
      </c>
    </row>
    <row r="390" spans="1:12" ht="24.95" customHeight="1" x14ac:dyDescent="0.2">
      <c r="A390" s="7"/>
      <c r="B390" s="7"/>
      <c r="C390" s="7"/>
      <c r="D390" s="7"/>
      <c r="E390" s="7"/>
      <c r="F390" s="16"/>
      <c r="G390" s="16"/>
      <c r="H390" s="16"/>
      <c r="I390" s="18" t="str">
        <f>IF(A390="","",IF(AND(COUNT(F390:H390)=3,MIN(F390:H390)&gt;=0),SUM(F390:H390),"未確認"))</f>
        <v/>
      </c>
      <c r="J390" s="7"/>
      <c r="K390" s="10" t="str">
        <f>IF(A390="","",IF(OR(B390="",C390="",D390="",E390=""),"要確認：照合項目不足",IF(COUNTIF(Standards[照合項目（自動）],L390)&gt;1,"要確認：同じ組合せ重複",IF(NOT(ISNUMBER(I390)),"要確認：時間不足・負数",IF(J390="","要確認：設定根拠未記入","確認済")))))</f>
        <v/>
      </c>
      <c r="L390" s="10" t="str">
        <f>IF(A390="","",A390&amp;"｜"&amp;B390&amp;"｜"&amp;C390&amp;"｜"&amp;D390&amp;"｜"&amp;E390)</f>
        <v/>
      </c>
    </row>
    <row r="391" spans="1:12" ht="24.95" customHeight="1" x14ac:dyDescent="0.2">
      <c r="A391" s="7"/>
      <c r="B391" s="7"/>
      <c r="C391" s="7"/>
      <c r="D391" s="7"/>
      <c r="E391" s="7"/>
      <c r="F391" s="16"/>
      <c r="G391" s="16"/>
      <c r="H391" s="16"/>
      <c r="I391" s="18" t="str">
        <f>IF(A391="","",IF(AND(COUNT(F391:H391)=3,MIN(F391:H391)&gt;=0),SUM(F391:H391),"未確認"))</f>
        <v/>
      </c>
      <c r="J391" s="7"/>
      <c r="K391" s="10" t="str">
        <f>IF(A391="","",IF(OR(B391="",C391="",D391="",E391=""),"要確認：照合項目不足",IF(COUNTIF(Standards[照合項目（自動）],L391)&gt;1,"要確認：同じ組合せ重複",IF(NOT(ISNUMBER(I391)),"要確認：時間不足・負数",IF(J391="","要確認：設定根拠未記入","確認済")))))</f>
        <v/>
      </c>
      <c r="L391" s="10" t="str">
        <f>IF(A391="","",A391&amp;"｜"&amp;B391&amp;"｜"&amp;C391&amp;"｜"&amp;D391&amp;"｜"&amp;E391)</f>
        <v/>
      </c>
    </row>
    <row r="392" spans="1:12" ht="24.95" customHeight="1" x14ac:dyDescent="0.2">
      <c r="A392" s="7"/>
      <c r="B392" s="7"/>
      <c r="C392" s="7"/>
      <c r="D392" s="7"/>
      <c r="E392" s="7"/>
      <c r="F392" s="16"/>
      <c r="G392" s="16"/>
      <c r="H392" s="16"/>
      <c r="I392" s="18" t="str">
        <f>IF(A392="","",IF(AND(COUNT(F392:H392)=3,MIN(F392:H392)&gt;=0),SUM(F392:H392),"未確認"))</f>
        <v/>
      </c>
      <c r="J392" s="7"/>
      <c r="K392" s="10" t="str">
        <f>IF(A392="","",IF(OR(B392="",C392="",D392="",E392=""),"要確認：照合項目不足",IF(COUNTIF(Standards[照合項目（自動）],L392)&gt;1,"要確認：同じ組合せ重複",IF(NOT(ISNUMBER(I392)),"要確認：時間不足・負数",IF(J392="","要確認：設定根拠未記入","確認済")))))</f>
        <v/>
      </c>
      <c r="L392" s="10" t="str">
        <f>IF(A392="","",A392&amp;"｜"&amp;B392&amp;"｜"&amp;C392&amp;"｜"&amp;D392&amp;"｜"&amp;E392)</f>
        <v/>
      </c>
    </row>
    <row r="393" spans="1:12" ht="24.95" customHeight="1" x14ac:dyDescent="0.2">
      <c r="A393" s="7"/>
      <c r="B393" s="7"/>
      <c r="C393" s="7"/>
      <c r="D393" s="7"/>
      <c r="E393" s="7"/>
      <c r="F393" s="16"/>
      <c r="G393" s="16"/>
      <c r="H393" s="16"/>
      <c r="I393" s="18" t="str">
        <f>IF(A393="","",IF(AND(COUNT(F393:H393)=3,MIN(F393:H393)&gt;=0),SUM(F393:H393),"未確認"))</f>
        <v/>
      </c>
      <c r="J393" s="7"/>
      <c r="K393" s="10" t="str">
        <f>IF(A393="","",IF(OR(B393="",C393="",D393="",E393=""),"要確認：照合項目不足",IF(COUNTIF(Standards[照合項目（自動）],L393)&gt;1,"要確認：同じ組合せ重複",IF(NOT(ISNUMBER(I393)),"要確認：時間不足・負数",IF(J393="","要確認：設定根拠未記入","確認済")))))</f>
        <v/>
      </c>
      <c r="L393" s="10" t="str">
        <f>IF(A393="","",A393&amp;"｜"&amp;B393&amp;"｜"&amp;C393&amp;"｜"&amp;D393&amp;"｜"&amp;E393)</f>
        <v/>
      </c>
    </row>
    <row r="394" spans="1:12" ht="24.95" customHeight="1" x14ac:dyDescent="0.2">
      <c r="A394" s="7"/>
      <c r="B394" s="7"/>
      <c r="C394" s="7"/>
      <c r="D394" s="7"/>
      <c r="E394" s="7"/>
      <c r="F394" s="16"/>
      <c r="G394" s="16"/>
      <c r="H394" s="16"/>
      <c r="I394" s="18" t="str">
        <f>IF(A394="","",IF(AND(COUNT(F394:H394)=3,MIN(F394:H394)&gt;=0),SUM(F394:H394),"未確認"))</f>
        <v/>
      </c>
      <c r="J394" s="7"/>
      <c r="K394" s="10" t="str">
        <f>IF(A394="","",IF(OR(B394="",C394="",D394="",E394=""),"要確認：照合項目不足",IF(COUNTIF(Standards[照合項目（自動）],L394)&gt;1,"要確認：同じ組合せ重複",IF(NOT(ISNUMBER(I394)),"要確認：時間不足・負数",IF(J394="","要確認：設定根拠未記入","確認済")))))</f>
        <v/>
      </c>
      <c r="L394" s="10" t="str">
        <f>IF(A394="","",A394&amp;"｜"&amp;B394&amp;"｜"&amp;C394&amp;"｜"&amp;D394&amp;"｜"&amp;E394)</f>
        <v/>
      </c>
    </row>
    <row r="395" spans="1:12" ht="24.95" customHeight="1" x14ac:dyDescent="0.2">
      <c r="A395" s="7"/>
      <c r="B395" s="7"/>
      <c r="C395" s="7"/>
      <c r="D395" s="7"/>
      <c r="E395" s="7"/>
      <c r="F395" s="16"/>
      <c r="G395" s="16"/>
      <c r="H395" s="16"/>
      <c r="I395" s="18" t="str">
        <f>IF(A395="","",IF(AND(COUNT(F395:H395)=3,MIN(F395:H395)&gt;=0),SUM(F395:H395),"未確認"))</f>
        <v/>
      </c>
      <c r="J395" s="7"/>
      <c r="K395" s="10" t="str">
        <f>IF(A395="","",IF(OR(B395="",C395="",D395="",E395=""),"要確認：照合項目不足",IF(COUNTIF(Standards[照合項目（自動）],L395)&gt;1,"要確認：同じ組合せ重複",IF(NOT(ISNUMBER(I395)),"要確認：時間不足・負数",IF(J395="","要確認：設定根拠未記入","確認済")))))</f>
        <v/>
      </c>
      <c r="L395" s="10" t="str">
        <f>IF(A395="","",A395&amp;"｜"&amp;B395&amp;"｜"&amp;C395&amp;"｜"&amp;D395&amp;"｜"&amp;E395)</f>
        <v/>
      </c>
    </row>
    <row r="396" spans="1:12" ht="24.95" customHeight="1" x14ac:dyDescent="0.2">
      <c r="A396" s="7"/>
      <c r="B396" s="7"/>
      <c r="C396" s="7"/>
      <c r="D396" s="7"/>
      <c r="E396" s="7"/>
      <c r="F396" s="16"/>
      <c r="G396" s="16"/>
      <c r="H396" s="16"/>
      <c r="I396" s="18" t="str">
        <f>IF(A396="","",IF(AND(COUNT(F396:H396)=3,MIN(F396:H396)&gt;=0),SUM(F396:H396),"未確認"))</f>
        <v/>
      </c>
      <c r="J396" s="7"/>
      <c r="K396" s="10" t="str">
        <f>IF(A396="","",IF(OR(B396="",C396="",D396="",E396=""),"要確認：照合項目不足",IF(COUNTIF(Standards[照合項目（自動）],L396)&gt;1,"要確認：同じ組合せ重複",IF(NOT(ISNUMBER(I396)),"要確認：時間不足・負数",IF(J396="","要確認：設定根拠未記入","確認済")))))</f>
        <v/>
      </c>
      <c r="L396" s="10" t="str">
        <f>IF(A396="","",A396&amp;"｜"&amp;B396&amp;"｜"&amp;C396&amp;"｜"&amp;D396&amp;"｜"&amp;E396)</f>
        <v/>
      </c>
    </row>
    <row r="397" spans="1:12" ht="24.95" customHeight="1" x14ac:dyDescent="0.2">
      <c r="A397" s="7"/>
      <c r="B397" s="7"/>
      <c r="C397" s="7"/>
      <c r="D397" s="7"/>
      <c r="E397" s="7"/>
      <c r="F397" s="16"/>
      <c r="G397" s="16"/>
      <c r="H397" s="16"/>
      <c r="I397" s="18" t="str">
        <f>IF(A397="","",IF(AND(COUNT(F397:H397)=3,MIN(F397:H397)&gt;=0),SUM(F397:H397),"未確認"))</f>
        <v/>
      </c>
      <c r="J397" s="7"/>
      <c r="K397" s="10" t="str">
        <f>IF(A397="","",IF(OR(B397="",C397="",D397="",E397=""),"要確認：照合項目不足",IF(COUNTIF(Standards[照合項目（自動）],L397)&gt;1,"要確認：同じ組合せ重複",IF(NOT(ISNUMBER(I397)),"要確認：時間不足・負数",IF(J397="","要確認：設定根拠未記入","確認済")))))</f>
        <v/>
      </c>
      <c r="L397" s="10" t="str">
        <f>IF(A397="","",A397&amp;"｜"&amp;B397&amp;"｜"&amp;C397&amp;"｜"&amp;D397&amp;"｜"&amp;E397)</f>
        <v/>
      </c>
    </row>
    <row r="398" spans="1:12" ht="24.95" customHeight="1" x14ac:dyDescent="0.2">
      <c r="A398" s="7"/>
      <c r="B398" s="7"/>
      <c r="C398" s="7"/>
      <c r="D398" s="7"/>
      <c r="E398" s="7"/>
      <c r="F398" s="16"/>
      <c r="G398" s="16"/>
      <c r="H398" s="16"/>
      <c r="I398" s="18" t="str">
        <f>IF(A398="","",IF(AND(COUNT(F398:H398)=3,MIN(F398:H398)&gt;=0),SUM(F398:H398),"未確認"))</f>
        <v/>
      </c>
      <c r="J398" s="7"/>
      <c r="K398" s="10" t="str">
        <f>IF(A398="","",IF(OR(B398="",C398="",D398="",E398=""),"要確認：照合項目不足",IF(COUNTIF(Standards[照合項目（自動）],L398)&gt;1,"要確認：同じ組合せ重複",IF(NOT(ISNUMBER(I398)),"要確認：時間不足・負数",IF(J398="","要確認：設定根拠未記入","確認済")))))</f>
        <v/>
      </c>
      <c r="L398" s="10" t="str">
        <f>IF(A398="","",A398&amp;"｜"&amp;B398&amp;"｜"&amp;C398&amp;"｜"&amp;D398&amp;"｜"&amp;E398)</f>
        <v/>
      </c>
    </row>
    <row r="399" spans="1:12" ht="24.95" customHeight="1" x14ac:dyDescent="0.2">
      <c r="A399" s="7"/>
      <c r="B399" s="7"/>
      <c r="C399" s="7"/>
      <c r="D399" s="7"/>
      <c r="E399" s="7"/>
      <c r="F399" s="16"/>
      <c r="G399" s="16"/>
      <c r="H399" s="16"/>
      <c r="I399" s="18" t="str">
        <f>IF(A399="","",IF(AND(COUNT(F399:H399)=3,MIN(F399:H399)&gt;=0),SUM(F399:H399),"未確認"))</f>
        <v/>
      </c>
      <c r="J399" s="7"/>
      <c r="K399" s="10" t="str">
        <f>IF(A399="","",IF(OR(B399="",C399="",D399="",E399=""),"要確認：照合項目不足",IF(COUNTIF(Standards[照合項目（自動）],L399)&gt;1,"要確認：同じ組合せ重複",IF(NOT(ISNUMBER(I399)),"要確認：時間不足・負数",IF(J399="","要確認：設定根拠未記入","確認済")))))</f>
        <v/>
      </c>
      <c r="L399" s="10" t="str">
        <f>IF(A399="","",A399&amp;"｜"&amp;B399&amp;"｜"&amp;C399&amp;"｜"&amp;D399&amp;"｜"&amp;E399)</f>
        <v/>
      </c>
    </row>
    <row r="400" spans="1:12" ht="24.95" customHeight="1" x14ac:dyDescent="0.2">
      <c r="A400" s="7"/>
      <c r="B400" s="7"/>
      <c r="C400" s="7"/>
      <c r="D400" s="7"/>
      <c r="E400" s="7"/>
      <c r="F400" s="16"/>
      <c r="G400" s="16"/>
      <c r="H400" s="16"/>
      <c r="I400" s="18" t="str">
        <f>IF(A400="","",IF(AND(COUNT(F400:H400)=3,MIN(F400:H400)&gt;=0),SUM(F400:H400),"未確認"))</f>
        <v/>
      </c>
      <c r="J400" s="7"/>
      <c r="K400" s="10" t="str">
        <f>IF(A400="","",IF(OR(B400="",C400="",D400="",E400=""),"要確認：照合項目不足",IF(COUNTIF(Standards[照合項目（自動）],L400)&gt;1,"要確認：同じ組合せ重複",IF(NOT(ISNUMBER(I400)),"要確認：時間不足・負数",IF(J400="","要確認：設定根拠未記入","確認済")))))</f>
        <v/>
      </c>
      <c r="L400" s="10" t="str">
        <f>IF(A400="","",A400&amp;"｜"&amp;B400&amp;"｜"&amp;C400&amp;"｜"&amp;D400&amp;"｜"&amp;E400)</f>
        <v/>
      </c>
    </row>
    <row r="401" spans="1:12" ht="24.95" customHeight="1" x14ac:dyDescent="0.2">
      <c r="A401" s="7"/>
      <c r="B401" s="7"/>
      <c r="C401" s="7"/>
      <c r="D401" s="7"/>
      <c r="E401" s="7"/>
      <c r="F401" s="16"/>
      <c r="G401" s="16"/>
      <c r="H401" s="16"/>
      <c r="I401" s="18" t="str">
        <f>IF(A401="","",IF(AND(COUNT(F401:H401)=3,MIN(F401:H401)&gt;=0),SUM(F401:H401),"未確認"))</f>
        <v/>
      </c>
      <c r="J401" s="7"/>
      <c r="K401" s="10" t="str">
        <f>IF(A401="","",IF(OR(B401="",C401="",D401="",E401=""),"要確認：照合項目不足",IF(COUNTIF(Standards[照合項目（自動）],L401)&gt;1,"要確認：同じ組合せ重複",IF(NOT(ISNUMBER(I401)),"要確認：時間不足・負数",IF(J401="","要確認：設定根拠未記入","確認済")))))</f>
        <v/>
      </c>
      <c r="L401" s="10" t="str">
        <f>IF(A401="","",A401&amp;"｜"&amp;B401&amp;"｜"&amp;C401&amp;"｜"&amp;D401&amp;"｜"&amp;E401)</f>
        <v/>
      </c>
    </row>
    <row r="402" spans="1:12" ht="24.95" customHeight="1" x14ac:dyDescent="0.2">
      <c r="A402" s="7"/>
      <c r="B402" s="7"/>
      <c r="C402" s="7"/>
      <c r="D402" s="7"/>
      <c r="E402" s="7"/>
      <c r="F402" s="16"/>
      <c r="G402" s="16"/>
      <c r="H402" s="16"/>
      <c r="I402" s="18" t="str">
        <f>IF(A402="","",IF(AND(COUNT(F402:H402)=3,MIN(F402:H402)&gt;=0),SUM(F402:H402),"未確認"))</f>
        <v/>
      </c>
      <c r="J402" s="7"/>
      <c r="K402" s="10" t="str">
        <f>IF(A402="","",IF(OR(B402="",C402="",D402="",E402=""),"要確認：照合項目不足",IF(COUNTIF(Standards[照合項目（自動）],L402)&gt;1,"要確認：同じ組合せ重複",IF(NOT(ISNUMBER(I402)),"要確認：時間不足・負数",IF(J402="","要確認：設定根拠未記入","確認済")))))</f>
        <v/>
      </c>
      <c r="L402" s="10" t="str">
        <f>IF(A402="","",A402&amp;"｜"&amp;B402&amp;"｜"&amp;C402&amp;"｜"&amp;D402&amp;"｜"&amp;E402)</f>
        <v/>
      </c>
    </row>
    <row r="403" spans="1:12" ht="24.95" customHeight="1" x14ac:dyDescent="0.2">
      <c r="A403" s="7"/>
      <c r="B403" s="7"/>
      <c r="C403" s="7"/>
      <c r="D403" s="7"/>
      <c r="E403" s="7"/>
      <c r="F403" s="16"/>
      <c r="G403" s="16"/>
      <c r="H403" s="16"/>
      <c r="I403" s="18" t="str">
        <f>IF(A403="","",IF(AND(COUNT(F403:H403)=3,MIN(F403:H403)&gt;=0),SUM(F403:H403),"未確認"))</f>
        <v/>
      </c>
      <c r="J403" s="7"/>
      <c r="K403" s="10" t="str">
        <f>IF(A403="","",IF(OR(B403="",C403="",D403="",E403=""),"要確認：照合項目不足",IF(COUNTIF(Standards[照合項目（自動）],L403)&gt;1,"要確認：同じ組合せ重複",IF(NOT(ISNUMBER(I403)),"要確認：時間不足・負数",IF(J403="","要確認：設定根拠未記入","確認済")))))</f>
        <v/>
      </c>
      <c r="L403" s="10" t="str">
        <f>IF(A403="","",A403&amp;"｜"&amp;B403&amp;"｜"&amp;C403&amp;"｜"&amp;D403&amp;"｜"&amp;E403)</f>
        <v/>
      </c>
    </row>
    <row r="404" spans="1:12" ht="24.95" customHeight="1" x14ac:dyDescent="0.2">
      <c r="A404" s="7"/>
      <c r="B404" s="7"/>
      <c r="C404" s="7"/>
      <c r="D404" s="7"/>
      <c r="E404" s="7"/>
      <c r="F404" s="16"/>
      <c r="G404" s="16"/>
      <c r="H404" s="16"/>
      <c r="I404" s="18" t="str">
        <f>IF(A404="","",IF(AND(COUNT(F404:H404)=3,MIN(F404:H404)&gt;=0),SUM(F404:H404),"未確認"))</f>
        <v/>
      </c>
      <c r="J404" s="7"/>
      <c r="K404" s="10" t="str">
        <f>IF(A404="","",IF(OR(B404="",C404="",D404="",E404=""),"要確認：照合項目不足",IF(COUNTIF(Standards[照合項目（自動）],L404)&gt;1,"要確認：同じ組合せ重複",IF(NOT(ISNUMBER(I404)),"要確認：時間不足・負数",IF(J404="","要確認：設定根拠未記入","確認済")))))</f>
        <v/>
      </c>
      <c r="L404" s="10" t="str">
        <f>IF(A404="","",A404&amp;"｜"&amp;B404&amp;"｜"&amp;C404&amp;"｜"&amp;D404&amp;"｜"&amp;E404)</f>
        <v/>
      </c>
    </row>
    <row r="405" spans="1:12" ht="24.95" customHeight="1" x14ac:dyDescent="0.2">
      <c r="A405" s="7"/>
      <c r="B405" s="7"/>
      <c r="C405" s="7"/>
      <c r="D405" s="7"/>
      <c r="E405" s="7"/>
      <c r="F405" s="16"/>
      <c r="G405" s="16"/>
      <c r="H405" s="16"/>
      <c r="I405" s="18" t="str">
        <f>IF(A405="","",IF(AND(COUNT(F405:H405)=3,MIN(F405:H405)&gt;=0),SUM(F405:H405),"未確認"))</f>
        <v/>
      </c>
      <c r="J405" s="7"/>
      <c r="K405" s="10" t="str">
        <f>IF(A405="","",IF(OR(B405="",C405="",D405="",E405=""),"要確認：照合項目不足",IF(COUNTIF(Standards[照合項目（自動）],L405)&gt;1,"要確認：同じ組合せ重複",IF(NOT(ISNUMBER(I405)),"要確認：時間不足・負数",IF(J405="","要確認：設定根拠未記入","確認済")))))</f>
        <v/>
      </c>
      <c r="L405" s="10" t="str">
        <f>IF(A405="","",A405&amp;"｜"&amp;B405&amp;"｜"&amp;C405&amp;"｜"&amp;D405&amp;"｜"&amp;E405)</f>
        <v/>
      </c>
    </row>
    <row r="406" spans="1:12" ht="24.95" customHeight="1" x14ac:dyDescent="0.2">
      <c r="A406" s="7"/>
      <c r="B406" s="7"/>
      <c r="C406" s="7"/>
      <c r="D406" s="7"/>
      <c r="E406" s="7"/>
      <c r="F406" s="16"/>
      <c r="G406" s="16"/>
      <c r="H406" s="16"/>
      <c r="I406" s="18" t="str">
        <f>IF(A406="","",IF(AND(COUNT(F406:H406)=3,MIN(F406:H406)&gt;=0),SUM(F406:H406),"未確認"))</f>
        <v/>
      </c>
      <c r="J406" s="7"/>
      <c r="K406" s="10" t="str">
        <f>IF(A406="","",IF(OR(B406="",C406="",D406="",E406=""),"要確認：照合項目不足",IF(COUNTIF(Standards[照合項目（自動）],L406)&gt;1,"要確認：同じ組合せ重複",IF(NOT(ISNUMBER(I406)),"要確認：時間不足・負数",IF(J406="","要確認：設定根拠未記入","確認済")))))</f>
        <v/>
      </c>
      <c r="L406" s="10" t="str">
        <f>IF(A406="","",A406&amp;"｜"&amp;B406&amp;"｜"&amp;C406&amp;"｜"&amp;D406&amp;"｜"&amp;E406)</f>
        <v/>
      </c>
    </row>
    <row r="407" spans="1:12" ht="24.95" customHeight="1" x14ac:dyDescent="0.2">
      <c r="A407" s="8"/>
      <c r="B407" s="8"/>
      <c r="C407" s="8"/>
      <c r="D407" s="8"/>
      <c r="E407" s="8"/>
      <c r="F407" s="17"/>
      <c r="G407" s="17"/>
      <c r="H407" s="17"/>
      <c r="I407" s="18" t="str">
        <f>IF(A407="","",IF(AND(COUNT(F407:H407)=3,MIN(F407:H407)&gt;=0),SUM(F407:H407),"未確認"))</f>
        <v/>
      </c>
      <c r="J407" s="8"/>
      <c r="K407" s="10" t="str">
        <f>IF(A407="","",IF(OR(B407="",C407="",D407="",E407=""),"要確認：照合項目不足",IF(COUNTIF(Standards[照合項目（自動）],L407)&gt;1,"要確認：同じ組合せ重複",IF(NOT(ISNUMBER(I407)),"要確認：時間不足・負数",IF(J407="","要確認：設定根拠未記入","確認済")))))</f>
        <v/>
      </c>
      <c r="L407" s="10" t="str">
        <f>IF(A407="","",A407&amp;"｜"&amp;B407&amp;"｜"&amp;C407&amp;"｜"&amp;D407&amp;"｜"&amp;E407)</f>
        <v/>
      </c>
    </row>
  </sheetData>
  <mergeCells count="2">
    <mergeCell ref="A2:H2"/>
    <mergeCell ref="A3:K4"/>
  </mergeCells>
  <conditionalFormatting sqref="K8:K407">
    <cfRule type="containsText" dxfId="8" priority="1" operator="containsText" text="要確認"/>
  </conditionalFormatting>
  <dataValidations count="4">
    <dataValidation type="list" sqref="A8:A407" xr:uid="{00000000-0002-0000-0200-000000000000}">
      <formula1>INDIRECT("Choices[基地港]")</formula1>
    </dataValidation>
    <dataValidation type="list" sqref="C8:C407" xr:uid="{00000000-0002-0000-0200-000001000000}">
      <formula1>INDIRECT("Choices[荷種]")</formula1>
    </dataValidation>
    <dataValidation type="list" sqref="D8:D407" xr:uid="{00000000-0002-0000-0200-000002000000}">
      <formula1>INDIRECT("Choices[入出・転]")</formula1>
    </dataValidation>
    <dataValidation type="list" sqref="E8:E407" xr:uid="{00000000-0002-0000-0200-000003000000}">
      <formula1>INDIRECT("Choices[作業内容]")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49C5B"/>
  </sheetPr>
  <dimension ref="A1:AL1007"/>
  <sheetViews>
    <sheetView showGridLines="0" workbookViewId="0">
      <pane xSplit="3" ySplit="7" topLeftCell="D8" activePane="bottomRight" state="frozen"/>
      <selection pane="bottomLeft" activeCell="A8" sqref="A8"/>
      <selection pane="topRight" activeCell="D1" sqref="D1"/>
      <selection pane="bottomRight"/>
    </sheetView>
  </sheetViews>
  <sheetFormatPr defaultRowHeight="15" x14ac:dyDescent="0.2"/>
  <cols>
    <col min="1" max="1" width="18.96484375" customWidth="1"/>
    <col min="2" max="2" width="18.0234375" customWidth="1"/>
    <col min="3" max="3" width="25.9609375" customWidth="1"/>
    <col min="4" max="4" width="18.96484375" customWidth="1"/>
    <col min="5" max="5" width="22.05859375" customWidth="1"/>
    <col min="6" max="6" width="14.9296875" customWidth="1"/>
    <col min="7" max="7" width="22.05859375" customWidth="1"/>
    <col min="8" max="9" width="14.9296875" customWidth="1"/>
    <col min="10" max="10" width="22.05859375" customWidth="1"/>
    <col min="11" max="11" width="23.9453125" customWidth="1"/>
    <col min="12" max="12" width="39.953125" customWidth="1"/>
    <col min="13" max="13" width="32.015625" customWidth="1"/>
    <col min="14" max="14" width="25.01953125" customWidth="1"/>
    <col min="15" max="15" width="16.94921875" customWidth="1"/>
    <col min="16" max="16" width="34.03125" customWidth="1"/>
    <col min="17" max="17" width="25.01953125" customWidth="1"/>
    <col min="18" max="19" width="23.9453125" customWidth="1"/>
    <col min="20" max="20" width="20.984375" customWidth="1"/>
    <col min="21" max="21" width="22.05859375" customWidth="1"/>
    <col min="22" max="22" width="16.94921875" customWidth="1"/>
    <col min="23" max="23" width="29.99609375" customWidth="1"/>
    <col min="24" max="24" width="16.0078125" customWidth="1"/>
    <col min="25" max="25" width="37.93359375" customWidth="1"/>
    <col min="26" max="26" width="36.9921875" customWidth="1"/>
    <col min="27" max="28" width="20.984375" customWidth="1"/>
    <col min="29" max="29" width="20.04296875" customWidth="1"/>
    <col min="30" max="30" width="29.99609375" customWidth="1"/>
    <col min="31" max="32" width="20.04296875" customWidth="1"/>
    <col min="33" max="34" width="22.05859375" customWidth="1"/>
    <col min="35" max="36" width="18.0234375" customWidth="1"/>
    <col min="37" max="37" width="45.0625" customWidth="1"/>
    <col min="38" max="38" width="34.03125" customWidth="1"/>
  </cols>
  <sheetData>
    <row r="1" spans="1:38" ht="24.9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</row>
    <row r="2" spans="1:38" ht="33.950000000000003" customHeight="1" x14ac:dyDescent="0.2">
      <c r="A2" s="71" t="s">
        <v>15</v>
      </c>
      <c r="B2" s="71"/>
      <c r="C2" s="71"/>
      <c r="D2" s="71"/>
      <c r="E2" s="71"/>
      <c r="F2" s="71"/>
      <c r="G2" s="71"/>
      <c r="H2" s="7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8" ht="24" customHeight="1" x14ac:dyDescent="0.2">
      <c r="A3" s="72" t="s">
        <v>109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</row>
    <row r="4" spans="1:38" ht="24" customHeight="1" x14ac:dyDescent="0.2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</row>
    <row r="5" spans="1:38" ht="24.9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</row>
    <row r="6" spans="1:38" ht="27.95" customHeight="1" x14ac:dyDescent="0.2">
      <c r="A6" s="73" t="s">
        <v>110</v>
      </c>
      <c r="B6" s="73"/>
      <c r="C6" s="73"/>
      <c r="D6" s="73"/>
      <c r="E6" s="73"/>
      <c r="F6" s="73"/>
      <c r="G6" s="73"/>
      <c r="H6" s="73"/>
      <c r="I6" s="73"/>
      <c r="J6" s="73" t="s">
        <v>111</v>
      </c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 t="s">
        <v>112</v>
      </c>
      <c r="W6" s="73" t="s">
        <v>113</v>
      </c>
      <c r="X6" s="73"/>
      <c r="Y6" s="80" t="s">
        <v>114</v>
      </c>
      <c r="Z6" s="80" t="s">
        <v>51</v>
      </c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1"/>
    </row>
    <row r="7" spans="1:38" ht="68.099999999999994" customHeight="1" x14ac:dyDescent="0.2">
      <c r="A7" s="5" t="s">
        <v>115</v>
      </c>
      <c r="B7" s="5" t="s">
        <v>116</v>
      </c>
      <c r="C7" s="5" t="s">
        <v>117</v>
      </c>
      <c r="D7" s="5" t="s">
        <v>100</v>
      </c>
      <c r="E7" s="5" t="s">
        <v>99</v>
      </c>
      <c r="F7" s="5" t="s">
        <v>101</v>
      </c>
      <c r="G7" s="5" t="s">
        <v>118</v>
      </c>
      <c r="H7" s="5" t="s">
        <v>119</v>
      </c>
      <c r="I7" s="5" t="s">
        <v>120</v>
      </c>
      <c r="J7" s="5" t="s">
        <v>121</v>
      </c>
      <c r="K7" s="5" t="s">
        <v>122</v>
      </c>
      <c r="L7" s="11" t="s">
        <v>123</v>
      </c>
      <c r="M7" s="11" t="s">
        <v>124</v>
      </c>
      <c r="N7" s="57" t="s">
        <v>125</v>
      </c>
      <c r="O7" s="57" t="s">
        <v>126</v>
      </c>
      <c r="P7" s="57" t="s">
        <v>102</v>
      </c>
      <c r="Q7" s="68" t="s">
        <v>127</v>
      </c>
      <c r="R7" s="68" t="s">
        <v>128</v>
      </c>
      <c r="S7" s="68" t="s">
        <v>129</v>
      </c>
      <c r="T7" s="68" t="s">
        <v>130</v>
      </c>
      <c r="U7" s="68" t="s">
        <v>131</v>
      </c>
      <c r="V7" s="68" t="s">
        <v>132</v>
      </c>
      <c r="W7" s="57" t="s">
        <v>133</v>
      </c>
      <c r="X7" s="57" t="s">
        <v>134</v>
      </c>
      <c r="Y7" s="68" t="s">
        <v>69</v>
      </c>
      <c r="Z7" s="69" t="s">
        <v>135</v>
      </c>
      <c r="AA7" s="69" t="s">
        <v>136</v>
      </c>
      <c r="AB7" s="69" t="s">
        <v>137</v>
      </c>
      <c r="AC7" s="69" t="s">
        <v>106</v>
      </c>
      <c r="AD7" s="69" t="s">
        <v>138</v>
      </c>
      <c r="AE7" s="69" t="s">
        <v>139</v>
      </c>
      <c r="AF7" s="69" t="s">
        <v>140</v>
      </c>
      <c r="AG7" s="69" t="s">
        <v>141</v>
      </c>
      <c r="AH7" s="69" t="s">
        <v>142</v>
      </c>
      <c r="AI7" s="69" t="s">
        <v>143</v>
      </c>
      <c r="AJ7" s="69" t="s">
        <v>144</v>
      </c>
      <c r="AK7" s="69" t="s">
        <v>145</v>
      </c>
      <c r="AL7" s="70" t="s">
        <v>82</v>
      </c>
    </row>
    <row r="8" spans="1:38" ht="24.95" customHeight="1" x14ac:dyDescent="0.2">
      <c r="A8" s="19"/>
      <c r="B8" s="28"/>
      <c r="C8" s="6"/>
      <c r="D8" s="6"/>
      <c r="E8" s="6"/>
      <c r="F8" s="6"/>
      <c r="G8" s="6"/>
      <c r="H8" s="6"/>
      <c r="I8" s="6"/>
      <c r="J8" s="6"/>
      <c r="K8" s="22"/>
      <c r="L8" s="12"/>
      <c r="M8" s="12"/>
      <c r="N8" s="6"/>
      <c r="O8" s="50"/>
      <c r="P8" s="50"/>
      <c r="Q8" s="58"/>
      <c r="R8" s="59"/>
      <c r="S8" s="59"/>
      <c r="T8" s="60"/>
      <c r="U8" s="60"/>
      <c r="V8" s="60"/>
      <c r="W8" s="50"/>
      <c r="X8" s="50"/>
      <c r="Y8" s="67"/>
      <c r="Z8" s="54" t="str">
        <f>IF(G8="","",IF(COUNTIF(Tugs[曳船名],G8)&lt;&gt;1,"未登録・重複",IF(INDEX(Tugs[会社名],MATCH(G8,Tugs[曳船名],0))="","未確認",INDEX(Tugs[会社名],MATCH(G8,Tugs[曳船名],0)))))</f>
        <v/>
      </c>
      <c r="AA8" s="54" t="str">
        <f>IF(G8="","",IF(COUNTIF(Companies[会社名],Z8)&lt;&gt;1,"未登録・重複",IF(INDEX(Companies[地区],MATCH(Z8,Companies[会社名],0))="","未確認",INDEX(Companies[地区],MATCH(Z8,Companies[会社名],0)))))</f>
        <v/>
      </c>
      <c r="AB8" s="54" t="str">
        <f>IF(G8="","",IF(Q8&lt;&gt;"",Q8,IF(COUNTIF(Tugs[曳船名],G8)&lt;&gt;1,"未登録・重複",IF(INDEX(Tugs[基地港],MATCH(G8,Tugs[曳船名],0))="","未確認",INDEX(Tugs[基地港],MATCH(G8,Tugs[曳船名],0))))))</f>
        <v/>
      </c>
      <c r="AC8" s="53" t="str">
        <f>IF(C8="","",IF(AND(COUNTIF(Standards[照合項目（自動）],AB8&amp;"｜"&amp;E8&amp;"｜"&amp;D8&amp;"｜"&amp;F8&amp;"｜"&amp;P8)=1,COUNTIFS(Standards[照合項目（自動）],AB8&amp;"｜"&amp;E8&amp;"｜"&amp;D8&amp;"｜"&amp;F8&amp;"｜"&amp;P8,Standards[入力確認（自動）],"確認済")=1),SUMIF(Standards[照合項目（自動）],AB8&amp;"｜"&amp;E8&amp;"｜"&amp;D8&amp;"｜"&amp;F8&amp;"｜"&amp;P8,Standards[所定合計h（自動）]),"未確認"))</f>
        <v/>
      </c>
      <c r="AD8" s="53" t="str">
        <f>IF(C8="","",IF(AND(ISNUMBER(R8),ISNUMBER(S8),S8&gt;=R8),ROUND((S8-R8)*24,4),IF(OR(R8&lt;&gt;"",S8&lt;&gt;""),"",IF(AND(ISNUMBER(T8),T8&gt;=0),T8,IF(AND(I8="あり",J8="実施",ISNUMBER(AC8)),AC8,"")))))</f>
        <v/>
      </c>
      <c r="AE8" s="54" t="str">
        <f>IF(C8="","",IF(AND(ISNUMBER(R8),ISNUMBER(S8),S8&gt;=R8),IF(X8="記録","実績：基地発～基地着",IF(X8="記憶","記憶：基地発～基地着","未確認：基地発～基地着")),IF(OR(R8&lt;&gt;"",S8&lt;&gt;""),"要確認：時刻不足・逆転",IF(AND(ISNUMBER(T8),T8&gt;=0),IF(X8="記録","実績：記録の時間",IF(X8="記憶","記憶：申告の時間","未確認：申告の時間")),IF(AND(I8="あり",J8="実施",ISNUMBER(AC8)),"所定時間による見込み",IF(I8="なし","使用なし","未確認"))))))</f>
        <v/>
      </c>
      <c r="AF8" s="55" t="str">
        <f>IF(C8="","",IF(H8="あり",1,0))</f>
        <v/>
      </c>
      <c r="AG8" s="55" t="str">
        <f>IF(C8="","",IF(AND(I8="あり",J8="実施"),1,0))</f>
        <v/>
      </c>
      <c r="AH8" s="55" t="str">
        <f>IF(C8="","",IF(AND(H8="あり",X8="記録"),IF(COUNTIFS($A$8:A8,A8,$B$8:B8,B8,$C$8:C8,C8,$E$8:E8,E8,$F$8:F8,F8,$H$8:H8,"あり",$X$8:X8,"記録")=1,1,0),0))</f>
        <v/>
      </c>
      <c r="AI8" s="55" t="str">
        <f>IF(C8="","",IF(AND(I8="あり",J8="実施",X8="記録",ISNUMBER(K8)),IF(COUNTIFS($K$8:K8,K8,$C$8:C8,C8,$E$8:E8,E8,$F$8:F8,F8,$I$8:I8,"あり",$J$8:J8,"実施",$X$8:X8,"記録")=1,1,0),0))</f>
        <v/>
      </c>
      <c r="AJ8" s="55" t="str">
        <f>IF(C8="","",IF(ISNUMBER(A8),YEAR(A8)-IF(MONTH(A8)&lt;4,1,0),""))</f>
        <v/>
      </c>
      <c r="AK8" s="55" t="str">
        <f>IF(C8="","",IF(J8="実施",IF(ISNUMBER(K8),YEAR(K8)-IF(MONTH(K8)&lt;4,1,0),""),""))</f>
        <v/>
      </c>
      <c r="AL8" s="56" t="str">
        <f>IF(C8="",IF(OR(A8&lt;&gt;"",G8&lt;&gt;""),"要確認：船名未記入",""),IF(OR(NOT(ISNUMBER(A8)),G8="",H8="",I8="",J8="",N8="",O8="",P8="",W8="",X8=""),"要確認：基本項目不足",IF(OR(Z8="未登録・重複",AA8="未登録・重複",AB8="未確認"),"要確認：登録表を確認",IF(AND(H8="あり",NOT(ISNUMBER(B8))),"要確認：前日の予定時刻不足",IF(AND(J8="実施",I8="あり",NOT(ISNUMBER(K8))),"要確認：最終日時不足",IF(AND(J8="取消",I8="あり"),"要確認：取消と使用ありが矛盾",IF(OR(AND(ISNUMBER(T8),T8&lt;0),AND(ISNUMBER(V8),V8&lt;0),AE8="要確認：時刻不足・逆転"),"要確認：時間を確認",IF(COUNTIFS(Work[予定表の作業日],A8,Work[前日版の予定時刻],B8,Work[船名],C8,Work[バース],E8,Work[入出・転],F8,Work[曳船名],G8)&gt;1,"要確認：同じ作業・曳船が重複",IF(AND(I8="あり",J8="実施",NOT(ISNUMBER(AD8))),"要確認：拘束時間未確認",IF(OR(H8="未確認",I8="未確認",J8="未確認",X8="未確認",N8="未確認",O8="未確認"),"要確認：未確認を含む","確認済"))))))))))</f>
        <v/>
      </c>
    </row>
    <row r="9" spans="1:38" ht="24.95" customHeight="1" x14ac:dyDescent="0.2">
      <c r="A9" s="20"/>
      <c r="B9" s="29"/>
      <c r="C9" s="7"/>
      <c r="D9" s="7"/>
      <c r="E9" s="7"/>
      <c r="F9" s="7"/>
      <c r="G9" s="7"/>
      <c r="H9" s="7"/>
      <c r="I9" s="7"/>
      <c r="J9" s="7"/>
      <c r="K9" s="23"/>
      <c r="L9" s="13"/>
      <c r="M9" s="13"/>
      <c r="N9" s="7"/>
      <c r="O9" s="51"/>
      <c r="P9" s="51"/>
      <c r="Q9" s="61"/>
      <c r="R9" s="62"/>
      <c r="S9" s="62"/>
      <c r="T9" s="63"/>
      <c r="U9" s="63"/>
      <c r="V9" s="63"/>
      <c r="W9" s="51"/>
      <c r="X9" s="51"/>
      <c r="Y9" s="67"/>
      <c r="Z9" s="54" t="str">
        <f>IF(G9="","",IF(COUNTIF(Tugs[曳船名],G9)&lt;&gt;1,"未登録・重複",IF(INDEX(Tugs[会社名],MATCH(G9,Tugs[曳船名],0))="","未確認",INDEX(Tugs[会社名],MATCH(G9,Tugs[曳船名],0)))))</f>
        <v/>
      </c>
      <c r="AA9" s="54" t="str">
        <f>IF(G9="","",IF(COUNTIF(Companies[会社名],Z9)&lt;&gt;1,"未登録・重複",IF(INDEX(Companies[地区],MATCH(Z9,Companies[会社名],0))="","未確認",INDEX(Companies[地区],MATCH(Z9,Companies[会社名],0)))))</f>
        <v/>
      </c>
      <c r="AB9" s="54" t="str">
        <f>IF(G9="","",IF(Q9&lt;&gt;"",Q9,IF(COUNTIF(Tugs[曳船名],G9)&lt;&gt;1,"未登録・重複",IF(INDEX(Tugs[基地港],MATCH(G9,Tugs[曳船名],0))="","未確認",INDEX(Tugs[基地港],MATCH(G9,Tugs[曳船名],0))))))</f>
        <v/>
      </c>
      <c r="AC9" s="53" t="str">
        <f>IF(C9="","",IF(AND(COUNTIF(Standards[照合項目（自動）],AB9&amp;"｜"&amp;E9&amp;"｜"&amp;D9&amp;"｜"&amp;F9&amp;"｜"&amp;P9)=1,COUNTIFS(Standards[照合項目（自動）],AB9&amp;"｜"&amp;E9&amp;"｜"&amp;D9&amp;"｜"&amp;F9&amp;"｜"&amp;P9,Standards[入力確認（自動）],"確認済")=1),SUMIF(Standards[照合項目（自動）],AB9&amp;"｜"&amp;E9&amp;"｜"&amp;D9&amp;"｜"&amp;F9&amp;"｜"&amp;P9,Standards[所定合計h（自動）]),"未確認"))</f>
        <v/>
      </c>
      <c r="AD9" s="53" t="str">
        <f>IF(C9="","",IF(AND(ISNUMBER(R9),ISNUMBER(S9),S9&gt;=R9),ROUND((S9-R9)*24,4),IF(OR(R9&lt;&gt;"",S9&lt;&gt;""),"",IF(AND(ISNUMBER(T9),T9&gt;=0),T9,IF(AND(I9="あり",J9="実施",ISNUMBER(AC9)),AC9,"")))))</f>
        <v/>
      </c>
      <c r="AE9" s="54" t="str">
        <f>IF(C9="","",IF(AND(ISNUMBER(R9),ISNUMBER(S9),S9&gt;=R9),IF(X9="記録","実績：基地発～基地着",IF(X9="記憶","記憶：基地発～基地着","未確認：基地発～基地着")),IF(OR(R9&lt;&gt;"",S9&lt;&gt;""),"要確認：時刻不足・逆転",IF(AND(ISNUMBER(T9),T9&gt;=0),IF(X9="記録","実績：記録の時間",IF(X9="記憶","記憶：申告の時間","未確認：申告の時間")),IF(AND(I9="あり",J9="実施",ISNUMBER(AC9)),"所定時間による見込み",IF(I9="なし","使用なし","未確認"))))))</f>
        <v/>
      </c>
      <c r="AF9" s="55" t="str">
        <f>IF(C9="","",IF(H9="あり",1,0))</f>
        <v/>
      </c>
      <c r="AG9" s="55" t="str">
        <f>IF(C9="","",IF(AND(I9="あり",J9="実施"),1,0))</f>
        <v/>
      </c>
      <c r="AH9" s="55" t="str">
        <f>IF(C9="","",IF(AND(H9="あり",X9="記録"),IF(COUNTIFS($A$8:A9,A9,$B$8:B9,B9,$C$8:C9,C9,$E$8:E9,E9,$F$8:F9,F9,$H$8:H9,"あり",$X$8:X9,"記録")=1,1,0),0))</f>
        <v/>
      </c>
      <c r="AI9" s="55" t="str">
        <f>IF(C9="","",IF(AND(I9="あり",J9="実施",X9="記録",ISNUMBER(K9)),IF(COUNTIFS($K$8:K9,K9,$C$8:C9,C9,$E$8:E9,E9,$F$8:F9,F9,$I$8:I9,"あり",$J$8:J9,"実施",$X$8:X9,"記録")=1,1,0),0))</f>
        <v/>
      </c>
      <c r="AJ9" s="55" t="str">
        <f>IF(C9="","",IF(ISNUMBER(A9),YEAR(A9)-IF(MONTH(A9)&lt;4,1,0),""))</f>
        <v/>
      </c>
      <c r="AK9" s="55" t="str">
        <f>IF(C9="","",IF(J9="実施",IF(ISNUMBER(K9),YEAR(K9)-IF(MONTH(K9)&lt;4,1,0),""),""))</f>
        <v/>
      </c>
      <c r="AL9" s="56" t="str">
        <f>IF(C9="",IF(OR(A9&lt;&gt;"",G9&lt;&gt;""),"要確認：船名未記入",""),IF(OR(NOT(ISNUMBER(A9)),G9="",H9="",I9="",J9="",N9="",O9="",P9="",W9="",X9=""),"要確認：基本項目不足",IF(OR(Z9="未登録・重複",AA9="未登録・重複",AB9="未確認"),"要確認：登録表を確認",IF(AND(H9="あり",NOT(ISNUMBER(B9))),"要確認：前日の予定時刻不足",IF(AND(J9="実施",I9="あり",NOT(ISNUMBER(K9))),"要確認：最終日時不足",IF(AND(J9="取消",I9="あり"),"要確認：取消と使用ありが矛盾",IF(OR(AND(ISNUMBER(T9),T9&lt;0),AND(ISNUMBER(V9),V9&lt;0),AE9="要確認：時刻不足・逆転"),"要確認：時間を確認",IF(COUNTIFS(Work[予定表の作業日],A9,Work[前日版の予定時刻],B9,Work[船名],C9,Work[バース],E9,Work[入出・転],F9,Work[曳船名],G9)&gt;1,"要確認：同じ作業・曳船が重複",IF(AND(I9="あり",J9="実施",NOT(ISNUMBER(AD9))),"要確認：拘束時間未確認",IF(OR(H9="未確認",I9="未確認",J9="未確認",X9="未確認",N9="未確認",O9="未確認"),"要確認：未確認を含む","確認済"))))))))))</f>
        <v/>
      </c>
    </row>
    <row r="10" spans="1:38" ht="24.95" customHeight="1" x14ac:dyDescent="0.2">
      <c r="A10" s="20"/>
      <c r="B10" s="29"/>
      <c r="C10" s="7"/>
      <c r="D10" s="7"/>
      <c r="E10" s="7"/>
      <c r="F10" s="7"/>
      <c r="G10" s="7"/>
      <c r="H10" s="7"/>
      <c r="I10" s="7"/>
      <c r="J10" s="7"/>
      <c r="K10" s="23"/>
      <c r="L10" s="13"/>
      <c r="M10" s="13"/>
      <c r="N10" s="7"/>
      <c r="O10" s="51"/>
      <c r="P10" s="51"/>
      <c r="Q10" s="61"/>
      <c r="R10" s="62"/>
      <c r="S10" s="62"/>
      <c r="T10" s="63"/>
      <c r="U10" s="63"/>
      <c r="V10" s="63"/>
      <c r="W10" s="51"/>
      <c r="X10" s="51"/>
      <c r="Y10" s="67"/>
      <c r="Z10" s="54" t="str">
        <f>IF(G10="","",IF(COUNTIF(Tugs[曳船名],G10)&lt;&gt;1,"未登録・重複",IF(INDEX(Tugs[会社名],MATCH(G10,Tugs[曳船名],0))="","未確認",INDEX(Tugs[会社名],MATCH(G10,Tugs[曳船名],0)))))</f>
        <v/>
      </c>
      <c r="AA10" s="54" t="str">
        <f>IF(G10="","",IF(COUNTIF(Companies[会社名],Z10)&lt;&gt;1,"未登録・重複",IF(INDEX(Companies[地区],MATCH(Z10,Companies[会社名],0))="","未確認",INDEX(Companies[地区],MATCH(Z10,Companies[会社名],0)))))</f>
        <v/>
      </c>
      <c r="AB10" s="54" t="str">
        <f>IF(G10="","",IF(Q10&lt;&gt;"",Q10,IF(COUNTIF(Tugs[曳船名],G10)&lt;&gt;1,"未登録・重複",IF(INDEX(Tugs[基地港],MATCH(G10,Tugs[曳船名],0))="","未確認",INDEX(Tugs[基地港],MATCH(G10,Tugs[曳船名],0))))))</f>
        <v/>
      </c>
      <c r="AC10" s="53" t="str">
        <f>IF(C10="","",IF(AND(COUNTIF(Standards[照合項目（自動）],AB10&amp;"｜"&amp;E10&amp;"｜"&amp;D10&amp;"｜"&amp;F10&amp;"｜"&amp;P10)=1,COUNTIFS(Standards[照合項目（自動）],AB10&amp;"｜"&amp;E10&amp;"｜"&amp;D10&amp;"｜"&amp;F10&amp;"｜"&amp;P10,Standards[入力確認（自動）],"確認済")=1),SUMIF(Standards[照合項目（自動）],AB10&amp;"｜"&amp;E10&amp;"｜"&amp;D10&amp;"｜"&amp;F10&amp;"｜"&amp;P10,Standards[所定合計h（自動）]),"未確認"))</f>
        <v/>
      </c>
      <c r="AD10" s="53" t="str">
        <f>IF(C10="","",IF(AND(ISNUMBER(R10),ISNUMBER(S10),S10&gt;=R10),ROUND((S10-R10)*24,4),IF(OR(R10&lt;&gt;"",S10&lt;&gt;""),"",IF(AND(ISNUMBER(T10),T10&gt;=0),T10,IF(AND(I10="あり",J10="実施",ISNUMBER(AC10)),AC10,"")))))</f>
        <v/>
      </c>
      <c r="AE10" s="54" t="str">
        <f>IF(C10="","",IF(AND(ISNUMBER(R10),ISNUMBER(S10),S10&gt;=R10),IF(X10="記録","実績：基地発～基地着",IF(X10="記憶","記憶：基地発～基地着","未確認：基地発～基地着")),IF(OR(R10&lt;&gt;"",S10&lt;&gt;""),"要確認：時刻不足・逆転",IF(AND(ISNUMBER(T10),T10&gt;=0),IF(X10="記録","実績：記録の時間",IF(X10="記憶","記憶：申告の時間","未確認：申告の時間")),IF(AND(I10="あり",J10="実施",ISNUMBER(AC10)),"所定時間による見込み",IF(I10="なし","使用なし","未確認"))))))</f>
        <v/>
      </c>
      <c r="AF10" s="55" t="str">
        <f>IF(C10="","",IF(H10="あり",1,0))</f>
        <v/>
      </c>
      <c r="AG10" s="55" t="str">
        <f>IF(C10="","",IF(AND(I10="あり",J10="実施"),1,0))</f>
        <v/>
      </c>
      <c r="AH10" s="55" t="str">
        <f>IF(C10="","",IF(AND(H10="あり",X10="記録"),IF(COUNTIFS($A$8:A10,A10,$B$8:B10,B10,$C$8:C10,C10,$E$8:E10,E10,$F$8:F10,F10,$H$8:H10,"あり",$X$8:X10,"記録")=1,1,0),0))</f>
        <v/>
      </c>
      <c r="AI10" s="55" t="str">
        <f>IF(C10="","",IF(AND(I10="あり",J10="実施",X10="記録",ISNUMBER(K10)),IF(COUNTIFS($K$8:K10,K10,$C$8:C10,C10,$E$8:E10,E10,$F$8:F10,F10,$I$8:I10,"あり",$J$8:J10,"実施",$X$8:X10,"記録")=1,1,0),0))</f>
        <v/>
      </c>
      <c r="AJ10" s="55" t="str">
        <f>IF(C10="","",IF(ISNUMBER(A10),YEAR(A10)-IF(MONTH(A10)&lt;4,1,0),""))</f>
        <v/>
      </c>
      <c r="AK10" s="55" t="str">
        <f>IF(C10="","",IF(J10="実施",IF(ISNUMBER(K10),YEAR(K10)-IF(MONTH(K10)&lt;4,1,0),""),""))</f>
        <v/>
      </c>
      <c r="AL10" s="56" t="str">
        <f>IF(C10="",IF(OR(A10&lt;&gt;"",G10&lt;&gt;""),"要確認：船名未記入",""),IF(OR(NOT(ISNUMBER(A10)),G10="",H10="",I10="",J10="",N10="",O10="",P10="",W10="",X10=""),"要確認：基本項目不足",IF(OR(Z10="未登録・重複",AA10="未登録・重複",AB10="未確認"),"要確認：登録表を確認",IF(AND(H10="あり",NOT(ISNUMBER(B10))),"要確認：前日の予定時刻不足",IF(AND(J10="実施",I10="あり",NOT(ISNUMBER(K10))),"要確認：最終日時不足",IF(AND(J10="取消",I10="あり"),"要確認：取消と使用ありが矛盾",IF(OR(AND(ISNUMBER(T10),T10&lt;0),AND(ISNUMBER(V10),V10&lt;0),AE10="要確認：時刻不足・逆転"),"要確認：時間を確認",IF(COUNTIFS(Work[予定表の作業日],A10,Work[前日版の予定時刻],B10,Work[船名],C10,Work[バース],E10,Work[入出・転],F10,Work[曳船名],G10)&gt;1,"要確認：同じ作業・曳船が重複",IF(AND(I10="あり",J10="実施",NOT(ISNUMBER(AD10))),"要確認：拘束時間未確認",IF(OR(H10="未確認",I10="未確認",J10="未確認",X10="未確認",N10="未確認",O10="未確認"),"要確認：未確認を含む","確認済"))))))))))</f>
        <v/>
      </c>
    </row>
    <row r="11" spans="1:38" ht="24.95" customHeight="1" x14ac:dyDescent="0.2">
      <c r="A11" s="20"/>
      <c r="B11" s="29"/>
      <c r="C11" s="7"/>
      <c r="D11" s="7"/>
      <c r="E11" s="7"/>
      <c r="F11" s="7"/>
      <c r="G11" s="7"/>
      <c r="H11" s="7"/>
      <c r="I11" s="7"/>
      <c r="J11" s="7"/>
      <c r="K11" s="23"/>
      <c r="L11" s="13"/>
      <c r="M11" s="13"/>
      <c r="N11" s="7"/>
      <c r="O11" s="51"/>
      <c r="P11" s="51"/>
      <c r="Q11" s="61"/>
      <c r="R11" s="62"/>
      <c r="S11" s="62"/>
      <c r="T11" s="63"/>
      <c r="U11" s="63"/>
      <c r="V11" s="63"/>
      <c r="W11" s="51"/>
      <c r="X11" s="51"/>
      <c r="Y11" s="67"/>
      <c r="Z11" s="54" t="str">
        <f>IF(G11="","",IF(COUNTIF(Tugs[曳船名],G11)&lt;&gt;1,"未登録・重複",IF(INDEX(Tugs[会社名],MATCH(G11,Tugs[曳船名],0))="","未確認",INDEX(Tugs[会社名],MATCH(G11,Tugs[曳船名],0)))))</f>
        <v/>
      </c>
      <c r="AA11" s="54" t="str">
        <f>IF(G11="","",IF(COUNTIF(Companies[会社名],Z11)&lt;&gt;1,"未登録・重複",IF(INDEX(Companies[地区],MATCH(Z11,Companies[会社名],0))="","未確認",INDEX(Companies[地区],MATCH(Z11,Companies[会社名],0)))))</f>
        <v/>
      </c>
      <c r="AB11" s="54" t="str">
        <f>IF(G11="","",IF(Q11&lt;&gt;"",Q11,IF(COUNTIF(Tugs[曳船名],G11)&lt;&gt;1,"未登録・重複",IF(INDEX(Tugs[基地港],MATCH(G11,Tugs[曳船名],0))="","未確認",INDEX(Tugs[基地港],MATCH(G11,Tugs[曳船名],0))))))</f>
        <v/>
      </c>
      <c r="AC11" s="53" t="str">
        <f>IF(C11="","",IF(AND(COUNTIF(Standards[照合項目（自動）],AB11&amp;"｜"&amp;E11&amp;"｜"&amp;D11&amp;"｜"&amp;F11&amp;"｜"&amp;P11)=1,COUNTIFS(Standards[照合項目（自動）],AB11&amp;"｜"&amp;E11&amp;"｜"&amp;D11&amp;"｜"&amp;F11&amp;"｜"&amp;P11,Standards[入力確認（自動）],"確認済")=1),SUMIF(Standards[照合項目（自動）],AB11&amp;"｜"&amp;E11&amp;"｜"&amp;D11&amp;"｜"&amp;F11&amp;"｜"&amp;P11,Standards[所定合計h（自動）]),"未確認"))</f>
        <v/>
      </c>
      <c r="AD11" s="53" t="str">
        <f>IF(C11="","",IF(AND(ISNUMBER(R11),ISNUMBER(S11),S11&gt;=R11),ROUND((S11-R11)*24,4),IF(OR(R11&lt;&gt;"",S11&lt;&gt;""),"",IF(AND(ISNUMBER(T11),T11&gt;=0),T11,IF(AND(I11="あり",J11="実施",ISNUMBER(AC11)),AC11,"")))))</f>
        <v/>
      </c>
      <c r="AE11" s="54" t="str">
        <f>IF(C11="","",IF(AND(ISNUMBER(R11),ISNUMBER(S11),S11&gt;=R11),IF(X11="記録","実績：基地発～基地着",IF(X11="記憶","記憶：基地発～基地着","未確認：基地発～基地着")),IF(OR(R11&lt;&gt;"",S11&lt;&gt;""),"要確認：時刻不足・逆転",IF(AND(ISNUMBER(T11),T11&gt;=0),IF(X11="記録","実績：記録の時間",IF(X11="記憶","記憶：申告の時間","未確認：申告の時間")),IF(AND(I11="あり",J11="実施",ISNUMBER(AC11)),"所定時間による見込み",IF(I11="なし","使用なし","未確認"))))))</f>
        <v/>
      </c>
      <c r="AF11" s="55" t="str">
        <f>IF(C11="","",IF(H11="あり",1,0))</f>
        <v/>
      </c>
      <c r="AG11" s="55" t="str">
        <f>IF(C11="","",IF(AND(I11="あり",J11="実施"),1,0))</f>
        <v/>
      </c>
      <c r="AH11" s="55" t="str">
        <f>IF(C11="","",IF(AND(H11="あり",X11="記録"),IF(COUNTIFS($A$8:A11,A11,$B$8:B11,B11,$C$8:C11,C11,$E$8:E11,E11,$F$8:F11,F11,$H$8:H11,"あり",$X$8:X11,"記録")=1,1,0),0))</f>
        <v/>
      </c>
      <c r="AI11" s="55" t="str">
        <f>IF(C11="","",IF(AND(I11="あり",J11="実施",X11="記録",ISNUMBER(K11)),IF(COUNTIFS($K$8:K11,K11,$C$8:C11,C11,$E$8:E11,E11,$F$8:F11,F11,$I$8:I11,"あり",$J$8:J11,"実施",$X$8:X11,"記録")=1,1,0),0))</f>
        <v/>
      </c>
      <c r="AJ11" s="55" t="str">
        <f>IF(C11="","",IF(ISNUMBER(A11),YEAR(A11)-IF(MONTH(A11)&lt;4,1,0),""))</f>
        <v/>
      </c>
      <c r="AK11" s="55" t="str">
        <f>IF(C11="","",IF(J11="実施",IF(ISNUMBER(K11),YEAR(K11)-IF(MONTH(K11)&lt;4,1,0),""),""))</f>
        <v/>
      </c>
      <c r="AL11" s="56" t="str">
        <f>IF(C11="",IF(OR(A11&lt;&gt;"",G11&lt;&gt;""),"要確認：船名未記入",""),IF(OR(NOT(ISNUMBER(A11)),G11="",H11="",I11="",J11="",N11="",O11="",P11="",W11="",X11=""),"要確認：基本項目不足",IF(OR(Z11="未登録・重複",AA11="未登録・重複",AB11="未確認"),"要確認：登録表を確認",IF(AND(H11="あり",NOT(ISNUMBER(B11))),"要確認：前日の予定時刻不足",IF(AND(J11="実施",I11="あり",NOT(ISNUMBER(K11))),"要確認：最終日時不足",IF(AND(J11="取消",I11="あり"),"要確認：取消と使用ありが矛盾",IF(OR(AND(ISNUMBER(T11),T11&lt;0),AND(ISNUMBER(V11),V11&lt;0),AE11="要確認：時刻不足・逆転"),"要確認：時間を確認",IF(COUNTIFS(Work[予定表の作業日],A11,Work[前日版の予定時刻],B11,Work[船名],C11,Work[バース],E11,Work[入出・転],F11,Work[曳船名],G11)&gt;1,"要確認：同じ作業・曳船が重複",IF(AND(I11="あり",J11="実施",NOT(ISNUMBER(AD11))),"要確認：拘束時間未確認",IF(OR(H11="未確認",I11="未確認",J11="未確認",X11="未確認",N11="未確認",O11="未確認"),"要確認：未確認を含む","確認済"))))))))))</f>
        <v/>
      </c>
    </row>
    <row r="12" spans="1:38" ht="24.95" customHeight="1" x14ac:dyDescent="0.2">
      <c r="A12" s="20"/>
      <c r="B12" s="29"/>
      <c r="C12" s="7"/>
      <c r="D12" s="7"/>
      <c r="E12" s="7"/>
      <c r="F12" s="7"/>
      <c r="G12" s="7"/>
      <c r="H12" s="7"/>
      <c r="I12" s="7"/>
      <c r="J12" s="7"/>
      <c r="K12" s="23"/>
      <c r="L12" s="13"/>
      <c r="M12" s="13"/>
      <c r="N12" s="7"/>
      <c r="O12" s="51"/>
      <c r="P12" s="51"/>
      <c r="Q12" s="61"/>
      <c r="R12" s="62"/>
      <c r="S12" s="62"/>
      <c r="T12" s="63"/>
      <c r="U12" s="63"/>
      <c r="V12" s="63"/>
      <c r="W12" s="51"/>
      <c r="X12" s="51"/>
      <c r="Y12" s="67"/>
      <c r="Z12" s="54" t="str">
        <f>IF(G12="","",IF(COUNTIF(Tugs[曳船名],G12)&lt;&gt;1,"未登録・重複",IF(INDEX(Tugs[会社名],MATCH(G12,Tugs[曳船名],0))="","未確認",INDEX(Tugs[会社名],MATCH(G12,Tugs[曳船名],0)))))</f>
        <v/>
      </c>
      <c r="AA12" s="54" t="str">
        <f>IF(G12="","",IF(COUNTIF(Companies[会社名],Z12)&lt;&gt;1,"未登録・重複",IF(INDEX(Companies[地区],MATCH(Z12,Companies[会社名],0))="","未確認",INDEX(Companies[地区],MATCH(Z12,Companies[会社名],0)))))</f>
        <v/>
      </c>
      <c r="AB12" s="54" t="str">
        <f>IF(G12="","",IF(Q12&lt;&gt;"",Q12,IF(COUNTIF(Tugs[曳船名],G12)&lt;&gt;1,"未登録・重複",IF(INDEX(Tugs[基地港],MATCH(G12,Tugs[曳船名],0))="","未確認",INDEX(Tugs[基地港],MATCH(G12,Tugs[曳船名],0))))))</f>
        <v/>
      </c>
      <c r="AC12" s="53" t="str">
        <f>IF(C12="","",IF(AND(COUNTIF(Standards[照合項目（自動）],AB12&amp;"｜"&amp;E12&amp;"｜"&amp;D12&amp;"｜"&amp;F12&amp;"｜"&amp;P12)=1,COUNTIFS(Standards[照合項目（自動）],AB12&amp;"｜"&amp;E12&amp;"｜"&amp;D12&amp;"｜"&amp;F12&amp;"｜"&amp;P12,Standards[入力確認（自動）],"確認済")=1),SUMIF(Standards[照合項目（自動）],AB12&amp;"｜"&amp;E12&amp;"｜"&amp;D12&amp;"｜"&amp;F12&amp;"｜"&amp;P12,Standards[所定合計h（自動）]),"未確認"))</f>
        <v/>
      </c>
      <c r="AD12" s="53" t="str">
        <f>IF(C12="","",IF(AND(ISNUMBER(R12),ISNUMBER(S12),S12&gt;=R12),ROUND((S12-R12)*24,4),IF(OR(R12&lt;&gt;"",S12&lt;&gt;""),"",IF(AND(ISNUMBER(T12),T12&gt;=0),T12,IF(AND(I12="あり",J12="実施",ISNUMBER(AC12)),AC12,"")))))</f>
        <v/>
      </c>
      <c r="AE12" s="54" t="str">
        <f>IF(C12="","",IF(AND(ISNUMBER(R12),ISNUMBER(S12),S12&gt;=R12),IF(X12="記録","実績：基地発～基地着",IF(X12="記憶","記憶：基地発～基地着","未確認：基地発～基地着")),IF(OR(R12&lt;&gt;"",S12&lt;&gt;""),"要確認：時刻不足・逆転",IF(AND(ISNUMBER(T12),T12&gt;=0),IF(X12="記録","実績：記録の時間",IF(X12="記憶","記憶：申告の時間","未確認：申告の時間")),IF(AND(I12="あり",J12="実施",ISNUMBER(AC12)),"所定時間による見込み",IF(I12="なし","使用なし","未確認"))))))</f>
        <v/>
      </c>
      <c r="AF12" s="55" t="str">
        <f>IF(C12="","",IF(H12="あり",1,0))</f>
        <v/>
      </c>
      <c r="AG12" s="55" t="str">
        <f>IF(C12="","",IF(AND(I12="あり",J12="実施"),1,0))</f>
        <v/>
      </c>
      <c r="AH12" s="55" t="str">
        <f>IF(C12="","",IF(AND(H12="あり",X12="記録"),IF(COUNTIFS($A$8:A12,A12,$B$8:B12,B12,$C$8:C12,C12,$E$8:E12,E12,$F$8:F12,F12,$H$8:H12,"あり",$X$8:X12,"記録")=1,1,0),0))</f>
        <v/>
      </c>
      <c r="AI12" s="55" t="str">
        <f>IF(C12="","",IF(AND(I12="あり",J12="実施",X12="記録",ISNUMBER(K12)),IF(COUNTIFS($K$8:K12,K12,$C$8:C12,C12,$E$8:E12,E12,$F$8:F12,F12,$I$8:I12,"あり",$J$8:J12,"実施",$X$8:X12,"記録")=1,1,0),0))</f>
        <v/>
      </c>
      <c r="AJ12" s="55" t="str">
        <f>IF(C12="","",IF(ISNUMBER(A12),YEAR(A12)-IF(MONTH(A12)&lt;4,1,0),""))</f>
        <v/>
      </c>
      <c r="AK12" s="55" t="str">
        <f>IF(C12="","",IF(J12="実施",IF(ISNUMBER(K12),YEAR(K12)-IF(MONTH(K12)&lt;4,1,0),""),""))</f>
        <v/>
      </c>
      <c r="AL12" s="56" t="str">
        <f>IF(C12="",IF(OR(A12&lt;&gt;"",G12&lt;&gt;""),"要確認：船名未記入",""),IF(OR(NOT(ISNUMBER(A12)),G12="",H12="",I12="",J12="",N12="",O12="",P12="",W12="",X12=""),"要確認：基本項目不足",IF(OR(Z12="未登録・重複",AA12="未登録・重複",AB12="未確認"),"要確認：登録表を確認",IF(AND(H12="あり",NOT(ISNUMBER(B12))),"要確認：前日の予定時刻不足",IF(AND(J12="実施",I12="あり",NOT(ISNUMBER(K12))),"要確認：最終日時不足",IF(AND(J12="取消",I12="あり"),"要確認：取消と使用ありが矛盾",IF(OR(AND(ISNUMBER(T12),T12&lt;0),AND(ISNUMBER(V12),V12&lt;0),AE12="要確認：時刻不足・逆転"),"要確認：時間を確認",IF(COUNTIFS(Work[予定表の作業日],A12,Work[前日版の予定時刻],B12,Work[船名],C12,Work[バース],E12,Work[入出・転],F12,Work[曳船名],G12)&gt;1,"要確認：同じ作業・曳船が重複",IF(AND(I12="あり",J12="実施",NOT(ISNUMBER(AD12))),"要確認：拘束時間未確認",IF(OR(H12="未確認",I12="未確認",J12="未確認",X12="未確認",N12="未確認",O12="未確認"),"要確認：未確認を含む","確認済"))))))))))</f>
        <v/>
      </c>
    </row>
    <row r="13" spans="1:38" ht="24.95" customHeight="1" x14ac:dyDescent="0.2">
      <c r="A13" s="20"/>
      <c r="B13" s="29"/>
      <c r="C13" s="7"/>
      <c r="D13" s="7"/>
      <c r="E13" s="7"/>
      <c r="F13" s="7"/>
      <c r="G13" s="7"/>
      <c r="H13" s="7"/>
      <c r="I13" s="7"/>
      <c r="J13" s="7"/>
      <c r="K13" s="23"/>
      <c r="L13" s="13"/>
      <c r="M13" s="13"/>
      <c r="N13" s="7"/>
      <c r="O13" s="51"/>
      <c r="P13" s="51"/>
      <c r="Q13" s="61"/>
      <c r="R13" s="62"/>
      <c r="S13" s="62"/>
      <c r="T13" s="63"/>
      <c r="U13" s="63"/>
      <c r="V13" s="63"/>
      <c r="W13" s="51"/>
      <c r="X13" s="51"/>
      <c r="Y13" s="67"/>
      <c r="Z13" s="54" t="str">
        <f>IF(G13="","",IF(COUNTIF(Tugs[曳船名],G13)&lt;&gt;1,"未登録・重複",IF(INDEX(Tugs[会社名],MATCH(G13,Tugs[曳船名],0))="","未確認",INDEX(Tugs[会社名],MATCH(G13,Tugs[曳船名],0)))))</f>
        <v/>
      </c>
      <c r="AA13" s="54" t="str">
        <f>IF(G13="","",IF(COUNTIF(Companies[会社名],Z13)&lt;&gt;1,"未登録・重複",IF(INDEX(Companies[地区],MATCH(Z13,Companies[会社名],0))="","未確認",INDEX(Companies[地区],MATCH(Z13,Companies[会社名],0)))))</f>
        <v/>
      </c>
      <c r="AB13" s="54" t="str">
        <f>IF(G13="","",IF(Q13&lt;&gt;"",Q13,IF(COUNTIF(Tugs[曳船名],G13)&lt;&gt;1,"未登録・重複",IF(INDEX(Tugs[基地港],MATCH(G13,Tugs[曳船名],0))="","未確認",INDEX(Tugs[基地港],MATCH(G13,Tugs[曳船名],0))))))</f>
        <v/>
      </c>
      <c r="AC13" s="53" t="str">
        <f>IF(C13="","",IF(AND(COUNTIF(Standards[照合項目（自動）],AB13&amp;"｜"&amp;E13&amp;"｜"&amp;D13&amp;"｜"&amp;F13&amp;"｜"&amp;P13)=1,COUNTIFS(Standards[照合項目（自動）],AB13&amp;"｜"&amp;E13&amp;"｜"&amp;D13&amp;"｜"&amp;F13&amp;"｜"&amp;P13,Standards[入力確認（自動）],"確認済")=1),SUMIF(Standards[照合項目（自動）],AB13&amp;"｜"&amp;E13&amp;"｜"&amp;D13&amp;"｜"&amp;F13&amp;"｜"&amp;P13,Standards[所定合計h（自動）]),"未確認"))</f>
        <v/>
      </c>
      <c r="AD13" s="53" t="str">
        <f>IF(C13="","",IF(AND(ISNUMBER(R13),ISNUMBER(S13),S13&gt;=R13),ROUND((S13-R13)*24,4),IF(OR(R13&lt;&gt;"",S13&lt;&gt;""),"",IF(AND(ISNUMBER(T13),T13&gt;=0),T13,IF(AND(I13="あり",J13="実施",ISNUMBER(AC13)),AC13,"")))))</f>
        <v/>
      </c>
      <c r="AE13" s="54" t="str">
        <f>IF(C13="","",IF(AND(ISNUMBER(R13),ISNUMBER(S13),S13&gt;=R13),IF(X13="記録","実績：基地発～基地着",IF(X13="記憶","記憶：基地発～基地着","未確認：基地発～基地着")),IF(OR(R13&lt;&gt;"",S13&lt;&gt;""),"要確認：時刻不足・逆転",IF(AND(ISNUMBER(T13),T13&gt;=0),IF(X13="記録","実績：記録の時間",IF(X13="記憶","記憶：申告の時間","未確認：申告の時間")),IF(AND(I13="あり",J13="実施",ISNUMBER(AC13)),"所定時間による見込み",IF(I13="なし","使用なし","未確認"))))))</f>
        <v/>
      </c>
      <c r="AF13" s="55" t="str">
        <f>IF(C13="","",IF(H13="あり",1,0))</f>
        <v/>
      </c>
      <c r="AG13" s="55" t="str">
        <f>IF(C13="","",IF(AND(I13="あり",J13="実施"),1,0))</f>
        <v/>
      </c>
      <c r="AH13" s="55" t="str">
        <f>IF(C13="","",IF(AND(H13="あり",X13="記録"),IF(COUNTIFS($A$8:A13,A13,$B$8:B13,B13,$C$8:C13,C13,$E$8:E13,E13,$F$8:F13,F13,$H$8:H13,"あり",$X$8:X13,"記録")=1,1,0),0))</f>
        <v/>
      </c>
      <c r="AI13" s="55" t="str">
        <f>IF(C13="","",IF(AND(I13="あり",J13="実施",X13="記録",ISNUMBER(K13)),IF(COUNTIFS($K$8:K13,K13,$C$8:C13,C13,$E$8:E13,E13,$F$8:F13,F13,$I$8:I13,"あり",$J$8:J13,"実施",$X$8:X13,"記録")=1,1,0),0))</f>
        <v/>
      </c>
      <c r="AJ13" s="55" t="str">
        <f>IF(C13="","",IF(ISNUMBER(A13),YEAR(A13)-IF(MONTH(A13)&lt;4,1,0),""))</f>
        <v/>
      </c>
      <c r="AK13" s="55" t="str">
        <f>IF(C13="","",IF(J13="実施",IF(ISNUMBER(K13),YEAR(K13)-IF(MONTH(K13)&lt;4,1,0),""),""))</f>
        <v/>
      </c>
      <c r="AL13" s="56" t="str">
        <f>IF(C13="",IF(OR(A13&lt;&gt;"",G13&lt;&gt;""),"要確認：船名未記入",""),IF(OR(NOT(ISNUMBER(A13)),G13="",H13="",I13="",J13="",N13="",O13="",P13="",W13="",X13=""),"要確認：基本項目不足",IF(OR(Z13="未登録・重複",AA13="未登録・重複",AB13="未確認"),"要確認：登録表を確認",IF(AND(H13="あり",NOT(ISNUMBER(B13))),"要確認：前日の予定時刻不足",IF(AND(J13="実施",I13="あり",NOT(ISNUMBER(K13))),"要確認：最終日時不足",IF(AND(J13="取消",I13="あり"),"要確認：取消と使用ありが矛盾",IF(OR(AND(ISNUMBER(T13),T13&lt;0),AND(ISNUMBER(V13),V13&lt;0),AE13="要確認：時刻不足・逆転"),"要確認：時間を確認",IF(COUNTIFS(Work[予定表の作業日],A13,Work[前日版の予定時刻],B13,Work[船名],C13,Work[バース],E13,Work[入出・転],F13,Work[曳船名],G13)&gt;1,"要確認：同じ作業・曳船が重複",IF(AND(I13="あり",J13="実施",NOT(ISNUMBER(AD13))),"要確認：拘束時間未確認",IF(OR(H13="未確認",I13="未確認",J13="未確認",X13="未確認",N13="未確認",O13="未確認"),"要確認：未確認を含む","確認済"))))))))))</f>
        <v/>
      </c>
    </row>
    <row r="14" spans="1:38" ht="24.95" customHeight="1" x14ac:dyDescent="0.2">
      <c r="A14" s="20"/>
      <c r="B14" s="29"/>
      <c r="C14" s="7"/>
      <c r="D14" s="7"/>
      <c r="E14" s="7"/>
      <c r="F14" s="7"/>
      <c r="G14" s="7"/>
      <c r="H14" s="7"/>
      <c r="I14" s="7"/>
      <c r="J14" s="7"/>
      <c r="K14" s="23"/>
      <c r="L14" s="13"/>
      <c r="M14" s="13"/>
      <c r="N14" s="7"/>
      <c r="O14" s="51"/>
      <c r="P14" s="51"/>
      <c r="Q14" s="61"/>
      <c r="R14" s="62"/>
      <c r="S14" s="62"/>
      <c r="T14" s="63"/>
      <c r="U14" s="63"/>
      <c r="V14" s="63"/>
      <c r="W14" s="51"/>
      <c r="X14" s="51"/>
      <c r="Y14" s="67"/>
      <c r="Z14" s="54" t="str">
        <f>IF(G14="","",IF(COUNTIF(Tugs[曳船名],G14)&lt;&gt;1,"未登録・重複",IF(INDEX(Tugs[会社名],MATCH(G14,Tugs[曳船名],0))="","未確認",INDEX(Tugs[会社名],MATCH(G14,Tugs[曳船名],0)))))</f>
        <v/>
      </c>
      <c r="AA14" s="54" t="str">
        <f>IF(G14="","",IF(COUNTIF(Companies[会社名],Z14)&lt;&gt;1,"未登録・重複",IF(INDEX(Companies[地区],MATCH(Z14,Companies[会社名],0))="","未確認",INDEX(Companies[地区],MATCH(Z14,Companies[会社名],0)))))</f>
        <v/>
      </c>
      <c r="AB14" s="54" t="str">
        <f>IF(G14="","",IF(Q14&lt;&gt;"",Q14,IF(COUNTIF(Tugs[曳船名],G14)&lt;&gt;1,"未登録・重複",IF(INDEX(Tugs[基地港],MATCH(G14,Tugs[曳船名],0))="","未確認",INDEX(Tugs[基地港],MATCH(G14,Tugs[曳船名],0))))))</f>
        <v/>
      </c>
      <c r="AC14" s="53" t="str">
        <f>IF(C14="","",IF(AND(COUNTIF(Standards[照合項目（自動）],AB14&amp;"｜"&amp;E14&amp;"｜"&amp;D14&amp;"｜"&amp;F14&amp;"｜"&amp;P14)=1,COUNTIFS(Standards[照合項目（自動）],AB14&amp;"｜"&amp;E14&amp;"｜"&amp;D14&amp;"｜"&amp;F14&amp;"｜"&amp;P14,Standards[入力確認（自動）],"確認済")=1),SUMIF(Standards[照合項目（自動）],AB14&amp;"｜"&amp;E14&amp;"｜"&amp;D14&amp;"｜"&amp;F14&amp;"｜"&amp;P14,Standards[所定合計h（自動）]),"未確認"))</f>
        <v/>
      </c>
      <c r="AD14" s="53" t="str">
        <f>IF(C14="","",IF(AND(ISNUMBER(R14),ISNUMBER(S14),S14&gt;=R14),ROUND((S14-R14)*24,4),IF(OR(R14&lt;&gt;"",S14&lt;&gt;""),"",IF(AND(ISNUMBER(T14),T14&gt;=0),T14,IF(AND(I14="あり",J14="実施",ISNUMBER(AC14)),AC14,"")))))</f>
        <v/>
      </c>
      <c r="AE14" s="54" t="str">
        <f>IF(C14="","",IF(AND(ISNUMBER(R14),ISNUMBER(S14),S14&gt;=R14),IF(X14="記録","実績：基地発～基地着",IF(X14="記憶","記憶：基地発～基地着","未確認：基地発～基地着")),IF(OR(R14&lt;&gt;"",S14&lt;&gt;""),"要確認：時刻不足・逆転",IF(AND(ISNUMBER(T14),T14&gt;=0),IF(X14="記録","実績：記録の時間",IF(X14="記憶","記憶：申告の時間","未確認：申告の時間")),IF(AND(I14="あり",J14="実施",ISNUMBER(AC14)),"所定時間による見込み",IF(I14="なし","使用なし","未確認"))))))</f>
        <v/>
      </c>
      <c r="AF14" s="55" t="str">
        <f>IF(C14="","",IF(H14="あり",1,0))</f>
        <v/>
      </c>
      <c r="AG14" s="55" t="str">
        <f>IF(C14="","",IF(AND(I14="あり",J14="実施"),1,0))</f>
        <v/>
      </c>
      <c r="AH14" s="55" t="str">
        <f>IF(C14="","",IF(AND(H14="あり",X14="記録"),IF(COUNTIFS($A$8:A14,A14,$B$8:B14,B14,$C$8:C14,C14,$E$8:E14,E14,$F$8:F14,F14,$H$8:H14,"あり",$X$8:X14,"記録")=1,1,0),0))</f>
        <v/>
      </c>
      <c r="AI14" s="55" t="str">
        <f>IF(C14="","",IF(AND(I14="あり",J14="実施",X14="記録",ISNUMBER(K14)),IF(COUNTIFS($K$8:K14,K14,$C$8:C14,C14,$E$8:E14,E14,$F$8:F14,F14,$I$8:I14,"あり",$J$8:J14,"実施",$X$8:X14,"記録")=1,1,0),0))</f>
        <v/>
      </c>
      <c r="AJ14" s="55" t="str">
        <f>IF(C14="","",IF(ISNUMBER(A14),YEAR(A14)-IF(MONTH(A14)&lt;4,1,0),""))</f>
        <v/>
      </c>
      <c r="AK14" s="55" t="str">
        <f>IF(C14="","",IF(J14="実施",IF(ISNUMBER(K14),YEAR(K14)-IF(MONTH(K14)&lt;4,1,0),""),""))</f>
        <v/>
      </c>
      <c r="AL14" s="56" t="str">
        <f>IF(C14="",IF(OR(A14&lt;&gt;"",G14&lt;&gt;""),"要確認：船名未記入",""),IF(OR(NOT(ISNUMBER(A14)),G14="",H14="",I14="",J14="",N14="",O14="",P14="",W14="",X14=""),"要確認：基本項目不足",IF(OR(Z14="未登録・重複",AA14="未登録・重複",AB14="未確認"),"要確認：登録表を確認",IF(AND(H14="あり",NOT(ISNUMBER(B14))),"要確認：前日の予定時刻不足",IF(AND(J14="実施",I14="あり",NOT(ISNUMBER(K14))),"要確認：最終日時不足",IF(AND(J14="取消",I14="あり"),"要確認：取消と使用ありが矛盾",IF(OR(AND(ISNUMBER(T14),T14&lt;0),AND(ISNUMBER(V14),V14&lt;0),AE14="要確認：時刻不足・逆転"),"要確認：時間を確認",IF(COUNTIFS(Work[予定表の作業日],A14,Work[前日版の予定時刻],B14,Work[船名],C14,Work[バース],E14,Work[入出・転],F14,Work[曳船名],G14)&gt;1,"要確認：同じ作業・曳船が重複",IF(AND(I14="あり",J14="実施",NOT(ISNUMBER(AD14))),"要確認：拘束時間未確認",IF(OR(H14="未確認",I14="未確認",J14="未確認",X14="未確認",N14="未確認",O14="未確認"),"要確認：未確認を含む","確認済"))))))))))</f>
        <v/>
      </c>
    </row>
    <row r="15" spans="1:38" ht="24.95" customHeight="1" x14ac:dyDescent="0.2">
      <c r="A15" s="20"/>
      <c r="B15" s="29"/>
      <c r="C15" s="7"/>
      <c r="D15" s="7"/>
      <c r="E15" s="7"/>
      <c r="F15" s="7"/>
      <c r="G15" s="7"/>
      <c r="H15" s="7"/>
      <c r="I15" s="7"/>
      <c r="J15" s="7"/>
      <c r="K15" s="23"/>
      <c r="L15" s="13"/>
      <c r="M15" s="13"/>
      <c r="N15" s="7"/>
      <c r="O15" s="51"/>
      <c r="P15" s="51"/>
      <c r="Q15" s="61"/>
      <c r="R15" s="62"/>
      <c r="S15" s="62"/>
      <c r="T15" s="63"/>
      <c r="U15" s="63"/>
      <c r="V15" s="63"/>
      <c r="W15" s="51"/>
      <c r="X15" s="51"/>
      <c r="Y15" s="67"/>
      <c r="Z15" s="54" t="str">
        <f>IF(G15="","",IF(COUNTIF(Tugs[曳船名],G15)&lt;&gt;1,"未登録・重複",IF(INDEX(Tugs[会社名],MATCH(G15,Tugs[曳船名],0))="","未確認",INDEX(Tugs[会社名],MATCH(G15,Tugs[曳船名],0)))))</f>
        <v/>
      </c>
      <c r="AA15" s="54" t="str">
        <f>IF(G15="","",IF(COUNTIF(Companies[会社名],Z15)&lt;&gt;1,"未登録・重複",IF(INDEX(Companies[地区],MATCH(Z15,Companies[会社名],0))="","未確認",INDEX(Companies[地区],MATCH(Z15,Companies[会社名],0)))))</f>
        <v/>
      </c>
      <c r="AB15" s="54" t="str">
        <f>IF(G15="","",IF(Q15&lt;&gt;"",Q15,IF(COUNTIF(Tugs[曳船名],G15)&lt;&gt;1,"未登録・重複",IF(INDEX(Tugs[基地港],MATCH(G15,Tugs[曳船名],0))="","未確認",INDEX(Tugs[基地港],MATCH(G15,Tugs[曳船名],0))))))</f>
        <v/>
      </c>
      <c r="AC15" s="53" t="str">
        <f>IF(C15="","",IF(AND(COUNTIF(Standards[照合項目（自動）],AB15&amp;"｜"&amp;E15&amp;"｜"&amp;D15&amp;"｜"&amp;F15&amp;"｜"&amp;P15)=1,COUNTIFS(Standards[照合項目（自動）],AB15&amp;"｜"&amp;E15&amp;"｜"&amp;D15&amp;"｜"&amp;F15&amp;"｜"&amp;P15,Standards[入力確認（自動）],"確認済")=1),SUMIF(Standards[照合項目（自動）],AB15&amp;"｜"&amp;E15&amp;"｜"&amp;D15&amp;"｜"&amp;F15&amp;"｜"&amp;P15,Standards[所定合計h（自動）]),"未確認"))</f>
        <v/>
      </c>
      <c r="AD15" s="53" t="str">
        <f>IF(C15="","",IF(AND(ISNUMBER(R15),ISNUMBER(S15),S15&gt;=R15),ROUND((S15-R15)*24,4),IF(OR(R15&lt;&gt;"",S15&lt;&gt;""),"",IF(AND(ISNUMBER(T15),T15&gt;=0),T15,IF(AND(I15="あり",J15="実施",ISNUMBER(AC15)),AC15,"")))))</f>
        <v/>
      </c>
      <c r="AE15" s="54" t="str">
        <f>IF(C15="","",IF(AND(ISNUMBER(R15),ISNUMBER(S15),S15&gt;=R15),IF(X15="記録","実績：基地発～基地着",IF(X15="記憶","記憶：基地発～基地着","未確認：基地発～基地着")),IF(OR(R15&lt;&gt;"",S15&lt;&gt;""),"要確認：時刻不足・逆転",IF(AND(ISNUMBER(T15),T15&gt;=0),IF(X15="記録","実績：記録の時間",IF(X15="記憶","記憶：申告の時間","未確認：申告の時間")),IF(AND(I15="あり",J15="実施",ISNUMBER(AC15)),"所定時間による見込み",IF(I15="なし","使用なし","未確認"))))))</f>
        <v/>
      </c>
      <c r="AF15" s="55" t="str">
        <f>IF(C15="","",IF(H15="あり",1,0))</f>
        <v/>
      </c>
      <c r="AG15" s="55" t="str">
        <f>IF(C15="","",IF(AND(I15="あり",J15="実施"),1,0))</f>
        <v/>
      </c>
      <c r="AH15" s="55" t="str">
        <f>IF(C15="","",IF(AND(H15="あり",X15="記録"),IF(COUNTIFS($A$8:A15,A15,$B$8:B15,B15,$C$8:C15,C15,$E$8:E15,E15,$F$8:F15,F15,$H$8:H15,"あり",$X$8:X15,"記録")=1,1,0),0))</f>
        <v/>
      </c>
      <c r="AI15" s="55" t="str">
        <f>IF(C15="","",IF(AND(I15="あり",J15="実施",X15="記録",ISNUMBER(K15)),IF(COUNTIFS($K$8:K15,K15,$C$8:C15,C15,$E$8:E15,E15,$F$8:F15,F15,$I$8:I15,"あり",$J$8:J15,"実施",$X$8:X15,"記録")=1,1,0),0))</f>
        <v/>
      </c>
      <c r="AJ15" s="55" t="str">
        <f>IF(C15="","",IF(ISNUMBER(A15),YEAR(A15)-IF(MONTH(A15)&lt;4,1,0),""))</f>
        <v/>
      </c>
      <c r="AK15" s="55" t="str">
        <f>IF(C15="","",IF(J15="実施",IF(ISNUMBER(K15),YEAR(K15)-IF(MONTH(K15)&lt;4,1,0),""),""))</f>
        <v/>
      </c>
      <c r="AL15" s="56" t="str">
        <f>IF(C15="",IF(OR(A15&lt;&gt;"",G15&lt;&gt;""),"要確認：船名未記入",""),IF(OR(NOT(ISNUMBER(A15)),G15="",H15="",I15="",J15="",N15="",O15="",P15="",W15="",X15=""),"要確認：基本項目不足",IF(OR(Z15="未登録・重複",AA15="未登録・重複",AB15="未確認"),"要確認：登録表を確認",IF(AND(H15="あり",NOT(ISNUMBER(B15))),"要確認：前日の予定時刻不足",IF(AND(J15="実施",I15="あり",NOT(ISNUMBER(K15))),"要確認：最終日時不足",IF(AND(J15="取消",I15="あり"),"要確認：取消と使用ありが矛盾",IF(OR(AND(ISNUMBER(T15),T15&lt;0),AND(ISNUMBER(V15),V15&lt;0),AE15="要確認：時刻不足・逆転"),"要確認：時間を確認",IF(COUNTIFS(Work[予定表の作業日],A15,Work[前日版の予定時刻],B15,Work[船名],C15,Work[バース],E15,Work[入出・転],F15,Work[曳船名],G15)&gt;1,"要確認：同じ作業・曳船が重複",IF(AND(I15="あり",J15="実施",NOT(ISNUMBER(AD15))),"要確認：拘束時間未確認",IF(OR(H15="未確認",I15="未確認",J15="未確認",X15="未確認",N15="未確認",O15="未確認"),"要確認：未確認を含む","確認済"))))))))))</f>
        <v/>
      </c>
    </row>
    <row r="16" spans="1:38" ht="24.95" customHeight="1" x14ac:dyDescent="0.2">
      <c r="A16" s="20"/>
      <c r="B16" s="29"/>
      <c r="C16" s="7"/>
      <c r="D16" s="7"/>
      <c r="E16" s="7"/>
      <c r="F16" s="7"/>
      <c r="G16" s="7"/>
      <c r="H16" s="7"/>
      <c r="I16" s="7"/>
      <c r="J16" s="7"/>
      <c r="K16" s="23"/>
      <c r="L16" s="13"/>
      <c r="M16" s="13"/>
      <c r="N16" s="7"/>
      <c r="O16" s="51"/>
      <c r="P16" s="51"/>
      <c r="Q16" s="61"/>
      <c r="R16" s="62"/>
      <c r="S16" s="62"/>
      <c r="T16" s="63"/>
      <c r="U16" s="63"/>
      <c r="V16" s="63"/>
      <c r="W16" s="51"/>
      <c r="X16" s="51"/>
      <c r="Y16" s="67"/>
      <c r="Z16" s="54" t="str">
        <f>IF(G16="","",IF(COUNTIF(Tugs[曳船名],G16)&lt;&gt;1,"未登録・重複",IF(INDEX(Tugs[会社名],MATCH(G16,Tugs[曳船名],0))="","未確認",INDEX(Tugs[会社名],MATCH(G16,Tugs[曳船名],0)))))</f>
        <v/>
      </c>
      <c r="AA16" s="54" t="str">
        <f>IF(G16="","",IF(COUNTIF(Companies[会社名],Z16)&lt;&gt;1,"未登録・重複",IF(INDEX(Companies[地区],MATCH(Z16,Companies[会社名],0))="","未確認",INDEX(Companies[地区],MATCH(Z16,Companies[会社名],0)))))</f>
        <v/>
      </c>
      <c r="AB16" s="54" t="str">
        <f>IF(G16="","",IF(Q16&lt;&gt;"",Q16,IF(COUNTIF(Tugs[曳船名],G16)&lt;&gt;1,"未登録・重複",IF(INDEX(Tugs[基地港],MATCH(G16,Tugs[曳船名],0))="","未確認",INDEX(Tugs[基地港],MATCH(G16,Tugs[曳船名],0))))))</f>
        <v/>
      </c>
      <c r="AC16" s="53" t="str">
        <f>IF(C16="","",IF(AND(COUNTIF(Standards[照合項目（自動）],AB16&amp;"｜"&amp;E16&amp;"｜"&amp;D16&amp;"｜"&amp;F16&amp;"｜"&amp;P16)=1,COUNTIFS(Standards[照合項目（自動）],AB16&amp;"｜"&amp;E16&amp;"｜"&amp;D16&amp;"｜"&amp;F16&amp;"｜"&amp;P16,Standards[入力確認（自動）],"確認済")=1),SUMIF(Standards[照合項目（自動）],AB16&amp;"｜"&amp;E16&amp;"｜"&amp;D16&amp;"｜"&amp;F16&amp;"｜"&amp;P16,Standards[所定合計h（自動）]),"未確認"))</f>
        <v/>
      </c>
      <c r="AD16" s="53" t="str">
        <f>IF(C16="","",IF(AND(ISNUMBER(R16),ISNUMBER(S16),S16&gt;=R16),ROUND((S16-R16)*24,4),IF(OR(R16&lt;&gt;"",S16&lt;&gt;""),"",IF(AND(ISNUMBER(T16),T16&gt;=0),T16,IF(AND(I16="あり",J16="実施",ISNUMBER(AC16)),AC16,"")))))</f>
        <v/>
      </c>
      <c r="AE16" s="54" t="str">
        <f>IF(C16="","",IF(AND(ISNUMBER(R16),ISNUMBER(S16),S16&gt;=R16),IF(X16="記録","実績：基地発～基地着",IF(X16="記憶","記憶：基地発～基地着","未確認：基地発～基地着")),IF(OR(R16&lt;&gt;"",S16&lt;&gt;""),"要確認：時刻不足・逆転",IF(AND(ISNUMBER(T16),T16&gt;=0),IF(X16="記録","実績：記録の時間",IF(X16="記憶","記憶：申告の時間","未確認：申告の時間")),IF(AND(I16="あり",J16="実施",ISNUMBER(AC16)),"所定時間による見込み",IF(I16="なし","使用なし","未確認"))))))</f>
        <v/>
      </c>
      <c r="AF16" s="55" t="str">
        <f>IF(C16="","",IF(H16="あり",1,0))</f>
        <v/>
      </c>
      <c r="AG16" s="55" t="str">
        <f>IF(C16="","",IF(AND(I16="あり",J16="実施"),1,0))</f>
        <v/>
      </c>
      <c r="AH16" s="55" t="str">
        <f>IF(C16="","",IF(AND(H16="あり",X16="記録"),IF(COUNTIFS($A$8:A16,A16,$B$8:B16,B16,$C$8:C16,C16,$E$8:E16,E16,$F$8:F16,F16,$H$8:H16,"あり",$X$8:X16,"記録")=1,1,0),0))</f>
        <v/>
      </c>
      <c r="AI16" s="55" t="str">
        <f>IF(C16="","",IF(AND(I16="あり",J16="実施",X16="記録",ISNUMBER(K16)),IF(COUNTIFS($K$8:K16,K16,$C$8:C16,C16,$E$8:E16,E16,$F$8:F16,F16,$I$8:I16,"あり",$J$8:J16,"実施",$X$8:X16,"記録")=1,1,0),0))</f>
        <v/>
      </c>
      <c r="AJ16" s="55" t="str">
        <f>IF(C16="","",IF(ISNUMBER(A16),YEAR(A16)-IF(MONTH(A16)&lt;4,1,0),""))</f>
        <v/>
      </c>
      <c r="AK16" s="55" t="str">
        <f>IF(C16="","",IF(J16="実施",IF(ISNUMBER(K16),YEAR(K16)-IF(MONTH(K16)&lt;4,1,0),""),""))</f>
        <v/>
      </c>
      <c r="AL16" s="56" t="str">
        <f>IF(C16="",IF(OR(A16&lt;&gt;"",G16&lt;&gt;""),"要確認：船名未記入",""),IF(OR(NOT(ISNUMBER(A16)),G16="",H16="",I16="",J16="",N16="",O16="",P16="",W16="",X16=""),"要確認：基本項目不足",IF(OR(Z16="未登録・重複",AA16="未登録・重複",AB16="未確認"),"要確認：登録表を確認",IF(AND(H16="あり",NOT(ISNUMBER(B16))),"要確認：前日の予定時刻不足",IF(AND(J16="実施",I16="あり",NOT(ISNUMBER(K16))),"要確認：最終日時不足",IF(AND(J16="取消",I16="あり"),"要確認：取消と使用ありが矛盾",IF(OR(AND(ISNUMBER(T16),T16&lt;0),AND(ISNUMBER(V16),V16&lt;0),AE16="要確認：時刻不足・逆転"),"要確認：時間を確認",IF(COUNTIFS(Work[予定表の作業日],A16,Work[前日版の予定時刻],B16,Work[船名],C16,Work[バース],E16,Work[入出・転],F16,Work[曳船名],G16)&gt;1,"要確認：同じ作業・曳船が重複",IF(AND(I16="あり",J16="実施",NOT(ISNUMBER(AD16))),"要確認：拘束時間未確認",IF(OR(H16="未確認",I16="未確認",J16="未確認",X16="未確認",N16="未確認",O16="未確認"),"要確認：未確認を含む","確認済"))))))))))</f>
        <v/>
      </c>
    </row>
    <row r="17" spans="1:38" ht="24.95" customHeight="1" x14ac:dyDescent="0.2">
      <c r="A17" s="20"/>
      <c r="B17" s="29"/>
      <c r="C17" s="7"/>
      <c r="D17" s="7"/>
      <c r="E17" s="7"/>
      <c r="F17" s="7"/>
      <c r="G17" s="7"/>
      <c r="H17" s="7"/>
      <c r="I17" s="7"/>
      <c r="J17" s="7"/>
      <c r="K17" s="23"/>
      <c r="L17" s="13"/>
      <c r="M17" s="13"/>
      <c r="N17" s="7"/>
      <c r="O17" s="51"/>
      <c r="P17" s="51"/>
      <c r="Q17" s="61"/>
      <c r="R17" s="62"/>
      <c r="S17" s="62"/>
      <c r="T17" s="63"/>
      <c r="U17" s="63"/>
      <c r="V17" s="63"/>
      <c r="W17" s="51"/>
      <c r="X17" s="51"/>
      <c r="Y17" s="67"/>
      <c r="Z17" s="54" t="str">
        <f>IF(G17="","",IF(COUNTIF(Tugs[曳船名],G17)&lt;&gt;1,"未登録・重複",IF(INDEX(Tugs[会社名],MATCH(G17,Tugs[曳船名],0))="","未確認",INDEX(Tugs[会社名],MATCH(G17,Tugs[曳船名],0)))))</f>
        <v/>
      </c>
      <c r="AA17" s="54" t="str">
        <f>IF(G17="","",IF(COUNTIF(Companies[会社名],Z17)&lt;&gt;1,"未登録・重複",IF(INDEX(Companies[地区],MATCH(Z17,Companies[会社名],0))="","未確認",INDEX(Companies[地区],MATCH(Z17,Companies[会社名],0)))))</f>
        <v/>
      </c>
      <c r="AB17" s="54" t="str">
        <f>IF(G17="","",IF(Q17&lt;&gt;"",Q17,IF(COUNTIF(Tugs[曳船名],G17)&lt;&gt;1,"未登録・重複",IF(INDEX(Tugs[基地港],MATCH(G17,Tugs[曳船名],0))="","未確認",INDEX(Tugs[基地港],MATCH(G17,Tugs[曳船名],0))))))</f>
        <v/>
      </c>
      <c r="AC17" s="53" t="str">
        <f>IF(C17="","",IF(AND(COUNTIF(Standards[照合項目（自動）],AB17&amp;"｜"&amp;E17&amp;"｜"&amp;D17&amp;"｜"&amp;F17&amp;"｜"&amp;P17)=1,COUNTIFS(Standards[照合項目（自動）],AB17&amp;"｜"&amp;E17&amp;"｜"&amp;D17&amp;"｜"&amp;F17&amp;"｜"&amp;P17,Standards[入力確認（自動）],"確認済")=1),SUMIF(Standards[照合項目（自動）],AB17&amp;"｜"&amp;E17&amp;"｜"&amp;D17&amp;"｜"&amp;F17&amp;"｜"&amp;P17,Standards[所定合計h（自動）]),"未確認"))</f>
        <v/>
      </c>
      <c r="AD17" s="53" t="str">
        <f>IF(C17="","",IF(AND(ISNUMBER(R17),ISNUMBER(S17),S17&gt;=R17),ROUND((S17-R17)*24,4),IF(OR(R17&lt;&gt;"",S17&lt;&gt;""),"",IF(AND(ISNUMBER(T17),T17&gt;=0),T17,IF(AND(I17="あり",J17="実施",ISNUMBER(AC17)),AC17,"")))))</f>
        <v/>
      </c>
      <c r="AE17" s="54" t="str">
        <f>IF(C17="","",IF(AND(ISNUMBER(R17),ISNUMBER(S17),S17&gt;=R17),IF(X17="記録","実績：基地発～基地着",IF(X17="記憶","記憶：基地発～基地着","未確認：基地発～基地着")),IF(OR(R17&lt;&gt;"",S17&lt;&gt;""),"要確認：時刻不足・逆転",IF(AND(ISNUMBER(T17),T17&gt;=0),IF(X17="記録","実績：記録の時間",IF(X17="記憶","記憶：申告の時間","未確認：申告の時間")),IF(AND(I17="あり",J17="実施",ISNUMBER(AC17)),"所定時間による見込み",IF(I17="なし","使用なし","未確認"))))))</f>
        <v/>
      </c>
      <c r="AF17" s="55" t="str">
        <f>IF(C17="","",IF(H17="あり",1,0))</f>
        <v/>
      </c>
      <c r="AG17" s="55" t="str">
        <f>IF(C17="","",IF(AND(I17="あり",J17="実施"),1,0))</f>
        <v/>
      </c>
      <c r="AH17" s="55" t="str">
        <f>IF(C17="","",IF(AND(H17="あり",X17="記録"),IF(COUNTIFS($A$8:A17,A17,$B$8:B17,B17,$C$8:C17,C17,$E$8:E17,E17,$F$8:F17,F17,$H$8:H17,"あり",$X$8:X17,"記録")=1,1,0),0))</f>
        <v/>
      </c>
      <c r="AI17" s="55" t="str">
        <f>IF(C17="","",IF(AND(I17="あり",J17="実施",X17="記録",ISNUMBER(K17)),IF(COUNTIFS($K$8:K17,K17,$C$8:C17,C17,$E$8:E17,E17,$F$8:F17,F17,$I$8:I17,"あり",$J$8:J17,"実施",$X$8:X17,"記録")=1,1,0),0))</f>
        <v/>
      </c>
      <c r="AJ17" s="55" t="str">
        <f>IF(C17="","",IF(ISNUMBER(A17),YEAR(A17)-IF(MONTH(A17)&lt;4,1,0),""))</f>
        <v/>
      </c>
      <c r="AK17" s="55" t="str">
        <f>IF(C17="","",IF(J17="実施",IF(ISNUMBER(K17),YEAR(K17)-IF(MONTH(K17)&lt;4,1,0),""),""))</f>
        <v/>
      </c>
      <c r="AL17" s="56" t="str">
        <f>IF(C17="",IF(OR(A17&lt;&gt;"",G17&lt;&gt;""),"要確認：船名未記入",""),IF(OR(NOT(ISNUMBER(A17)),G17="",H17="",I17="",J17="",N17="",O17="",P17="",W17="",X17=""),"要確認：基本項目不足",IF(OR(Z17="未登録・重複",AA17="未登録・重複",AB17="未確認"),"要確認：登録表を確認",IF(AND(H17="あり",NOT(ISNUMBER(B17))),"要確認：前日の予定時刻不足",IF(AND(J17="実施",I17="あり",NOT(ISNUMBER(K17))),"要確認：最終日時不足",IF(AND(J17="取消",I17="あり"),"要確認：取消と使用ありが矛盾",IF(OR(AND(ISNUMBER(T17),T17&lt;0),AND(ISNUMBER(V17),V17&lt;0),AE17="要確認：時刻不足・逆転"),"要確認：時間を確認",IF(COUNTIFS(Work[予定表の作業日],A17,Work[前日版の予定時刻],B17,Work[船名],C17,Work[バース],E17,Work[入出・転],F17,Work[曳船名],G17)&gt;1,"要確認：同じ作業・曳船が重複",IF(AND(I17="あり",J17="実施",NOT(ISNUMBER(AD17))),"要確認：拘束時間未確認",IF(OR(H17="未確認",I17="未確認",J17="未確認",X17="未確認",N17="未確認",O17="未確認"),"要確認：未確認を含む","確認済"))))))))))</f>
        <v/>
      </c>
    </row>
    <row r="18" spans="1:38" ht="24.95" customHeight="1" x14ac:dyDescent="0.2">
      <c r="A18" s="20"/>
      <c r="B18" s="29"/>
      <c r="C18" s="7"/>
      <c r="D18" s="7"/>
      <c r="E18" s="7"/>
      <c r="F18" s="7"/>
      <c r="G18" s="7"/>
      <c r="H18" s="7"/>
      <c r="I18" s="7"/>
      <c r="J18" s="7"/>
      <c r="K18" s="23"/>
      <c r="L18" s="13"/>
      <c r="M18" s="13"/>
      <c r="N18" s="7"/>
      <c r="O18" s="51"/>
      <c r="P18" s="51"/>
      <c r="Q18" s="61"/>
      <c r="R18" s="62"/>
      <c r="S18" s="62"/>
      <c r="T18" s="63"/>
      <c r="U18" s="63"/>
      <c r="V18" s="63"/>
      <c r="W18" s="51"/>
      <c r="X18" s="51"/>
      <c r="Y18" s="67"/>
      <c r="Z18" s="54" t="str">
        <f>IF(G18="","",IF(COUNTIF(Tugs[曳船名],G18)&lt;&gt;1,"未登録・重複",IF(INDEX(Tugs[会社名],MATCH(G18,Tugs[曳船名],0))="","未確認",INDEX(Tugs[会社名],MATCH(G18,Tugs[曳船名],0)))))</f>
        <v/>
      </c>
      <c r="AA18" s="54" t="str">
        <f>IF(G18="","",IF(COUNTIF(Companies[会社名],Z18)&lt;&gt;1,"未登録・重複",IF(INDEX(Companies[地区],MATCH(Z18,Companies[会社名],0))="","未確認",INDEX(Companies[地区],MATCH(Z18,Companies[会社名],0)))))</f>
        <v/>
      </c>
      <c r="AB18" s="54" t="str">
        <f>IF(G18="","",IF(Q18&lt;&gt;"",Q18,IF(COUNTIF(Tugs[曳船名],G18)&lt;&gt;1,"未登録・重複",IF(INDEX(Tugs[基地港],MATCH(G18,Tugs[曳船名],0))="","未確認",INDEX(Tugs[基地港],MATCH(G18,Tugs[曳船名],0))))))</f>
        <v/>
      </c>
      <c r="AC18" s="53" t="str">
        <f>IF(C18="","",IF(AND(COUNTIF(Standards[照合項目（自動）],AB18&amp;"｜"&amp;E18&amp;"｜"&amp;D18&amp;"｜"&amp;F18&amp;"｜"&amp;P18)=1,COUNTIFS(Standards[照合項目（自動）],AB18&amp;"｜"&amp;E18&amp;"｜"&amp;D18&amp;"｜"&amp;F18&amp;"｜"&amp;P18,Standards[入力確認（自動）],"確認済")=1),SUMIF(Standards[照合項目（自動）],AB18&amp;"｜"&amp;E18&amp;"｜"&amp;D18&amp;"｜"&amp;F18&amp;"｜"&amp;P18,Standards[所定合計h（自動）]),"未確認"))</f>
        <v/>
      </c>
      <c r="AD18" s="53" t="str">
        <f>IF(C18="","",IF(AND(ISNUMBER(R18),ISNUMBER(S18),S18&gt;=R18),ROUND((S18-R18)*24,4),IF(OR(R18&lt;&gt;"",S18&lt;&gt;""),"",IF(AND(ISNUMBER(T18),T18&gt;=0),T18,IF(AND(I18="あり",J18="実施",ISNUMBER(AC18)),AC18,"")))))</f>
        <v/>
      </c>
      <c r="AE18" s="54" t="str">
        <f>IF(C18="","",IF(AND(ISNUMBER(R18),ISNUMBER(S18),S18&gt;=R18),IF(X18="記録","実績：基地発～基地着",IF(X18="記憶","記憶：基地発～基地着","未確認：基地発～基地着")),IF(OR(R18&lt;&gt;"",S18&lt;&gt;""),"要確認：時刻不足・逆転",IF(AND(ISNUMBER(T18),T18&gt;=0),IF(X18="記録","実績：記録の時間",IF(X18="記憶","記憶：申告の時間","未確認：申告の時間")),IF(AND(I18="あり",J18="実施",ISNUMBER(AC18)),"所定時間による見込み",IF(I18="なし","使用なし","未確認"))))))</f>
        <v/>
      </c>
      <c r="AF18" s="55" t="str">
        <f>IF(C18="","",IF(H18="あり",1,0))</f>
        <v/>
      </c>
      <c r="AG18" s="55" t="str">
        <f>IF(C18="","",IF(AND(I18="あり",J18="実施"),1,0))</f>
        <v/>
      </c>
      <c r="AH18" s="55" t="str">
        <f>IF(C18="","",IF(AND(H18="あり",X18="記録"),IF(COUNTIFS($A$8:A18,A18,$B$8:B18,B18,$C$8:C18,C18,$E$8:E18,E18,$F$8:F18,F18,$H$8:H18,"あり",$X$8:X18,"記録")=1,1,0),0))</f>
        <v/>
      </c>
      <c r="AI18" s="55" t="str">
        <f>IF(C18="","",IF(AND(I18="あり",J18="実施",X18="記録",ISNUMBER(K18)),IF(COUNTIFS($K$8:K18,K18,$C$8:C18,C18,$E$8:E18,E18,$F$8:F18,F18,$I$8:I18,"あり",$J$8:J18,"実施",$X$8:X18,"記録")=1,1,0),0))</f>
        <v/>
      </c>
      <c r="AJ18" s="55" t="str">
        <f>IF(C18="","",IF(ISNUMBER(A18),YEAR(A18)-IF(MONTH(A18)&lt;4,1,0),""))</f>
        <v/>
      </c>
      <c r="AK18" s="55" t="str">
        <f>IF(C18="","",IF(J18="実施",IF(ISNUMBER(K18),YEAR(K18)-IF(MONTH(K18)&lt;4,1,0),""),""))</f>
        <v/>
      </c>
      <c r="AL18" s="56" t="str">
        <f>IF(C18="",IF(OR(A18&lt;&gt;"",G18&lt;&gt;""),"要確認：船名未記入",""),IF(OR(NOT(ISNUMBER(A18)),G18="",H18="",I18="",J18="",N18="",O18="",P18="",W18="",X18=""),"要確認：基本項目不足",IF(OR(Z18="未登録・重複",AA18="未登録・重複",AB18="未確認"),"要確認：登録表を確認",IF(AND(H18="あり",NOT(ISNUMBER(B18))),"要確認：前日の予定時刻不足",IF(AND(J18="実施",I18="あり",NOT(ISNUMBER(K18))),"要確認：最終日時不足",IF(AND(J18="取消",I18="あり"),"要確認：取消と使用ありが矛盾",IF(OR(AND(ISNUMBER(T18),T18&lt;0),AND(ISNUMBER(V18),V18&lt;0),AE18="要確認：時刻不足・逆転"),"要確認：時間を確認",IF(COUNTIFS(Work[予定表の作業日],A18,Work[前日版の予定時刻],B18,Work[船名],C18,Work[バース],E18,Work[入出・転],F18,Work[曳船名],G18)&gt;1,"要確認：同じ作業・曳船が重複",IF(AND(I18="あり",J18="実施",NOT(ISNUMBER(AD18))),"要確認：拘束時間未確認",IF(OR(H18="未確認",I18="未確認",J18="未確認",X18="未確認",N18="未確認",O18="未確認"),"要確認：未確認を含む","確認済"))))))))))</f>
        <v/>
      </c>
    </row>
    <row r="19" spans="1:38" ht="24.95" customHeight="1" x14ac:dyDescent="0.2">
      <c r="A19" s="20"/>
      <c r="B19" s="29"/>
      <c r="C19" s="7"/>
      <c r="D19" s="7"/>
      <c r="E19" s="7"/>
      <c r="F19" s="7"/>
      <c r="G19" s="7"/>
      <c r="H19" s="7"/>
      <c r="I19" s="7"/>
      <c r="J19" s="7"/>
      <c r="K19" s="23"/>
      <c r="L19" s="13"/>
      <c r="M19" s="13"/>
      <c r="N19" s="7"/>
      <c r="O19" s="51"/>
      <c r="P19" s="51"/>
      <c r="Q19" s="61"/>
      <c r="R19" s="62"/>
      <c r="S19" s="62"/>
      <c r="T19" s="63"/>
      <c r="U19" s="63"/>
      <c r="V19" s="63"/>
      <c r="W19" s="51"/>
      <c r="X19" s="51"/>
      <c r="Y19" s="67"/>
      <c r="Z19" s="54" t="str">
        <f>IF(G19="","",IF(COUNTIF(Tugs[曳船名],G19)&lt;&gt;1,"未登録・重複",IF(INDEX(Tugs[会社名],MATCH(G19,Tugs[曳船名],0))="","未確認",INDEX(Tugs[会社名],MATCH(G19,Tugs[曳船名],0)))))</f>
        <v/>
      </c>
      <c r="AA19" s="54" t="str">
        <f>IF(G19="","",IF(COUNTIF(Companies[会社名],Z19)&lt;&gt;1,"未登録・重複",IF(INDEX(Companies[地区],MATCH(Z19,Companies[会社名],0))="","未確認",INDEX(Companies[地区],MATCH(Z19,Companies[会社名],0)))))</f>
        <v/>
      </c>
      <c r="AB19" s="54" t="str">
        <f>IF(G19="","",IF(Q19&lt;&gt;"",Q19,IF(COUNTIF(Tugs[曳船名],G19)&lt;&gt;1,"未登録・重複",IF(INDEX(Tugs[基地港],MATCH(G19,Tugs[曳船名],0))="","未確認",INDEX(Tugs[基地港],MATCH(G19,Tugs[曳船名],0))))))</f>
        <v/>
      </c>
      <c r="AC19" s="53" t="str">
        <f>IF(C19="","",IF(AND(COUNTIF(Standards[照合項目（自動）],AB19&amp;"｜"&amp;E19&amp;"｜"&amp;D19&amp;"｜"&amp;F19&amp;"｜"&amp;P19)=1,COUNTIFS(Standards[照合項目（自動）],AB19&amp;"｜"&amp;E19&amp;"｜"&amp;D19&amp;"｜"&amp;F19&amp;"｜"&amp;P19,Standards[入力確認（自動）],"確認済")=1),SUMIF(Standards[照合項目（自動）],AB19&amp;"｜"&amp;E19&amp;"｜"&amp;D19&amp;"｜"&amp;F19&amp;"｜"&amp;P19,Standards[所定合計h（自動）]),"未確認"))</f>
        <v/>
      </c>
      <c r="AD19" s="53" t="str">
        <f>IF(C19="","",IF(AND(ISNUMBER(R19),ISNUMBER(S19),S19&gt;=R19),ROUND((S19-R19)*24,4),IF(OR(R19&lt;&gt;"",S19&lt;&gt;""),"",IF(AND(ISNUMBER(T19),T19&gt;=0),T19,IF(AND(I19="あり",J19="実施",ISNUMBER(AC19)),AC19,"")))))</f>
        <v/>
      </c>
      <c r="AE19" s="54" t="str">
        <f>IF(C19="","",IF(AND(ISNUMBER(R19),ISNUMBER(S19),S19&gt;=R19),IF(X19="記録","実績：基地発～基地着",IF(X19="記憶","記憶：基地発～基地着","未確認：基地発～基地着")),IF(OR(R19&lt;&gt;"",S19&lt;&gt;""),"要確認：時刻不足・逆転",IF(AND(ISNUMBER(T19),T19&gt;=0),IF(X19="記録","実績：記録の時間",IF(X19="記憶","記憶：申告の時間","未確認：申告の時間")),IF(AND(I19="あり",J19="実施",ISNUMBER(AC19)),"所定時間による見込み",IF(I19="なし","使用なし","未確認"))))))</f>
        <v/>
      </c>
      <c r="AF19" s="55" t="str">
        <f>IF(C19="","",IF(H19="あり",1,0))</f>
        <v/>
      </c>
      <c r="AG19" s="55" t="str">
        <f>IF(C19="","",IF(AND(I19="あり",J19="実施"),1,0))</f>
        <v/>
      </c>
      <c r="AH19" s="55" t="str">
        <f>IF(C19="","",IF(AND(H19="あり",X19="記録"),IF(COUNTIFS($A$8:A19,A19,$B$8:B19,B19,$C$8:C19,C19,$E$8:E19,E19,$F$8:F19,F19,$H$8:H19,"あり",$X$8:X19,"記録")=1,1,0),0))</f>
        <v/>
      </c>
      <c r="AI19" s="55" t="str">
        <f>IF(C19="","",IF(AND(I19="あり",J19="実施",X19="記録",ISNUMBER(K19)),IF(COUNTIFS($K$8:K19,K19,$C$8:C19,C19,$E$8:E19,E19,$F$8:F19,F19,$I$8:I19,"あり",$J$8:J19,"実施",$X$8:X19,"記録")=1,1,0),0))</f>
        <v/>
      </c>
      <c r="AJ19" s="55" t="str">
        <f>IF(C19="","",IF(ISNUMBER(A19),YEAR(A19)-IF(MONTH(A19)&lt;4,1,0),""))</f>
        <v/>
      </c>
      <c r="AK19" s="55" t="str">
        <f>IF(C19="","",IF(J19="実施",IF(ISNUMBER(K19),YEAR(K19)-IF(MONTH(K19)&lt;4,1,0),""),""))</f>
        <v/>
      </c>
      <c r="AL19" s="56" t="str">
        <f>IF(C19="",IF(OR(A19&lt;&gt;"",G19&lt;&gt;""),"要確認：船名未記入",""),IF(OR(NOT(ISNUMBER(A19)),G19="",H19="",I19="",J19="",N19="",O19="",P19="",W19="",X19=""),"要確認：基本項目不足",IF(OR(Z19="未登録・重複",AA19="未登録・重複",AB19="未確認"),"要確認：登録表を確認",IF(AND(H19="あり",NOT(ISNUMBER(B19))),"要確認：前日の予定時刻不足",IF(AND(J19="実施",I19="あり",NOT(ISNUMBER(K19))),"要確認：最終日時不足",IF(AND(J19="取消",I19="あり"),"要確認：取消と使用ありが矛盾",IF(OR(AND(ISNUMBER(T19),T19&lt;0),AND(ISNUMBER(V19),V19&lt;0),AE19="要確認：時刻不足・逆転"),"要確認：時間を確認",IF(COUNTIFS(Work[予定表の作業日],A19,Work[前日版の予定時刻],B19,Work[船名],C19,Work[バース],E19,Work[入出・転],F19,Work[曳船名],G19)&gt;1,"要確認：同じ作業・曳船が重複",IF(AND(I19="あり",J19="実施",NOT(ISNUMBER(AD19))),"要確認：拘束時間未確認",IF(OR(H19="未確認",I19="未確認",J19="未確認",X19="未確認",N19="未確認",O19="未確認"),"要確認：未確認を含む","確認済"))))))))))</f>
        <v/>
      </c>
    </row>
    <row r="20" spans="1:38" ht="24.95" customHeight="1" x14ac:dyDescent="0.2">
      <c r="A20" s="20"/>
      <c r="B20" s="29"/>
      <c r="C20" s="7"/>
      <c r="D20" s="7"/>
      <c r="E20" s="7"/>
      <c r="F20" s="7"/>
      <c r="G20" s="7"/>
      <c r="H20" s="7"/>
      <c r="I20" s="7"/>
      <c r="J20" s="7"/>
      <c r="K20" s="23"/>
      <c r="L20" s="13"/>
      <c r="M20" s="13"/>
      <c r="N20" s="7"/>
      <c r="O20" s="51"/>
      <c r="P20" s="51"/>
      <c r="Q20" s="61"/>
      <c r="R20" s="62"/>
      <c r="S20" s="62"/>
      <c r="T20" s="63"/>
      <c r="U20" s="63"/>
      <c r="V20" s="63"/>
      <c r="W20" s="51"/>
      <c r="X20" s="51"/>
      <c r="Y20" s="67"/>
      <c r="Z20" s="54" t="str">
        <f>IF(G20="","",IF(COUNTIF(Tugs[曳船名],G20)&lt;&gt;1,"未登録・重複",IF(INDEX(Tugs[会社名],MATCH(G20,Tugs[曳船名],0))="","未確認",INDEX(Tugs[会社名],MATCH(G20,Tugs[曳船名],0)))))</f>
        <v/>
      </c>
      <c r="AA20" s="54" t="str">
        <f>IF(G20="","",IF(COUNTIF(Companies[会社名],Z20)&lt;&gt;1,"未登録・重複",IF(INDEX(Companies[地区],MATCH(Z20,Companies[会社名],0))="","未確認",INDEX(Companies[地区],MATCH(Z20,Companies[会社名],0)))))</f>
        <v/>
      </c>
      <c r="AB20" s="54" t="str">
        <f>IF(G20="","",IF(Q20&lt;&gt;"",Q20,IF(COUNTIF(Tugs[曳船名],G20)&lt;&gt;1,"未登録・重複",IF(INDEX(Tugs[基地港],MATCH(G20,Tugs[曳船名],0))="","未確認",INDEX(Tugs[基地港],MATCH(G20,Tugs[曳船名],0))))))</f>
        <v/>
      </c>
      <c r="AC20" s="53" t="str">
        <f>IF(C20="","",IF(AND(COUNTIF(Standards[照合項目（自動）],AB20&amp;"｜"&amp;E20&amp;"｜"&amp;D20&amp;"｜"&amp;F20&amp;"｜"&amp;P20)=1,COUNTIFS(Standards[照合項目（自動）],AB20&amp;"｜"&amp;E20&amp;"｜"&amp;D20&amp;"｜"&amp;F20&amp;"｜"&amp;P20,Standards[入力確認（自動）],"確認済")=1),SUMIF(Standards[照合項目（自動）],AB20&amp;"｜"&amp;E20&amp;"｜"&amp;D20&amp;"｜"&amp;F20&amp;"｜"&amp;P20,Standards[所定合計h（自動）]),"未確認"))</f>
        <v/>
      </c>
      <c r="AD20" s="53" t="str">
        <f>IF(C20="","",IF(AND(ISNUMBER(R20),ISNUMBER(S20),S20&gt;=R20),ROUND((S20-R20)*24,4),IF(OR(R20&lt;&gt;"",S20&lt;&gt;""),"",IF(AND(ISNUMBER(T20),T20&gt;=0),T20,IF(AND(I20="あり",J20="実施",ISNUMBER(AC20)),AC20,"")))))</f>
        <v/>
      </c>
      <c r="AE20" s="54" t="str">
        <f>IF(C20="","",IF(AND(ISNUMBER(R20),ISNUMBER(S20),S20&gt;=R20),IF(X20="記録","実績：基地発～基地着",IF(X20="記憶","記憶：基地発～基地着","未確認：基地発～基地着")),IF(OR(R20&lt;&gt;"",S20&lt;&gt;""),"要確認：時刻不足・逆転",IF(AND(ISNUMBER(T20),T20&gt;=0),IF(X20="記録","実績：記録の時間",IF(X20="記憶","記憶：申告の時間","未確認：申告の時間")),IF(AND(I20="あり",J20="実施",ISNUMBER(AC20)),"所定時間による見込み",IF(I20="なし","使用なし","未確認"))))))</f>
        <v/>
      </c>
      <c r="AF20" s="55" t="str">
        <f>IF(C20="","",IF(H20="あり",1,0))</f>
        <v/>
      </c>
      <c r="AG20" s="55" t="str">
        <f>IF(C20="","",IF(AND(I20="あり",J20="実施"),1,0))</f>
        <v/>
      </c>
      <c r="AH20" s="55" t="str">
        <f>IF(C20="","",IF(AND(H20="あり",X20="記録"),IF(COUNTIFS($A$8:A20,A20,$B$8:B20,B20,$C$8:C20,C20,$E$8:E20,E20,$F$8:F20,F20,$H$8:H20,"あり",$X$8:X20,"記録")=1,1,0),0))</f>
        <v/>
      </c>
      <c r="AI20" s="55" t="str">
        <f>IF(C20="","",IF(AND(I20="あり",J20="実施",X20="記録",ISNUMBER(K20)),IF(COUNTIFS($K$8:K20,K20,$C$8:C20,C20,$E$8:E20,E20,$F$8:F20,F20,$I$8:I20,"あり",$J$8:J20,"実施",$X$8:X20,"記録")=1,1,0),0))</f>
        <v/>
      </c>
      <c r="AJ20" s="55" t="str">
        <f>IF(C20="","",IF(ISNUMBER(A20),YEAR(A20)-IF(MONTH(A20)&lt;4,1,0),""))</f>
        <v/>
      </c>
      <c r="AK20" s="55" t="str">
        <f>IF(C20="","",IF(J20="実施",IF(ISNUMBER(K20),YEAR(K20)-IF(MONTH(K20)&lt;4,1,0),""),""))</f>
        <v/>
      </c>
      <c r="AL20" s="56" t="str">
        <f>IF(C20="",IF(OR(A20&lt;&gt;"",G20&lt;&gt;""),"要確認：船名未記入",""),IF(OR(NOT(ISNUMBER(A20)),G20="",H20="",I20="",J20="",N20="",O20="",P20="",W20="",X20=""),"要確認：基本項目不足",IF(OR(Z20="未登録・重複",AA20="未登録・重複",AB20="未確認"),"要確認：登録表を確認",IF(AND(H20="あり",NOT(ISNUMBER(B20))),"要確認：前日の予定時刻不足",IF(AND(J20="実施",I20="あり",NOT(ISNUMBER(K20))),"要確認：最終日時不足",IF(AND(J20="取消",I20="あり"),"要確認：取消と使用ありが矛盾",IF(OR(AND(ISNUMBER(T20),T20&lt;0),AND(ISNUMBER(V20),V20&lt;0),AE20="要確認：時刻不足・逆転"),"要確認：時間を確認",IF(COUNTIFS(Work[予定表の作業日],A20,Work[前日版の予定時刻],B20,Work[船名],C20,Work[バース],E20,Work[入出・転],F20,Work[曳船名],G20)&gt;1,"要確認：同じ作業・曳船が重複",IF(AND(I20="あり",J20="実施",NOT(ISNUMBER(AD20))),"要確認：拘束時間未確認",IF(OR(H20="未確認",I20="未確認",J20="未確認",X20="未確認",N20="未確認",O20="未確認"),"要確認：未確認を含む","確認済"))))))))))</f>
        <v/>
      </c>
    </row>
    <row r="21" spans="1:38" ht="24.95" customHeight="1" x14ac:dyDescent="0.2">
      <c r="A21" s="20"/>
      <c r="B21" s="29"/>
      <c r="C21" s="7"/>
      <c r="D21" s="7"/>
      <c r="E21" s="7"/>
      <c r="F21" s="7"/>
      <c r="G21" s="7"/>
      <c r="H21" s="7"/>
      <c r="I21" s="7"/>
      <c r="J21" s="7"/>
      <c r="K21" s="23"/>
      <c r="L21" s="13"/>
      <c r="M21" s="13"/>
      <c r="N21" s="7"/>
      <c r="O21" s="51"/>
      <c r="P21" s="51"/>
      <c r="Q21" s="61"/>
      <c r="R21" s="62"/>
      <c r="S21" s="62"/>
      <c r="T21" s="63"/>
      <c r="U21" s="63"/>
      <c r="V21" s="63"/>
      <c r="W21" s="51"/>
      <c r="X21" s="51"/>
      <c r="Y21" s="67"/>
      <c r="Z21" s="54" t="str">
        <f>IF(G21="","",IF(COUNTIF(Tugs[曳船名],G21)&lt;&gt;1,"未登録・重複",IF(INDEX(Tugs[会社名],MATCH(G21,Tugs[曳船名],0))="","未確認",INDEX(Tugs[会社名],MATCH(G21,Tugs[曳船名],0)))))</f>
        <v/>
      </c>
      <c r="AA21" s="54" t="str">
        <f>IF(G21="","",IF(COUNTIF(Companies[会社名],Z21)&lt;&gt;1,"未登録・重複",IF(INDEX(Companies[地区],MATCH(Z21,Companies[会社名],0))="","未確認",INDEX(Companies[地区],MATCH(Z21,Companies[会社名],0)))))</f>
        <v/>
      </c>
      <c r="AB21" s="54" t="str">
        <f>IF(G21="","",IF(Q21&lt;&gt;"",Q21,IF(COUNTIF(Tugs[曳船名],G21)&lt;&gt;1,"未登録・重複",IF(INDEX(Tugs[基地港],MATCH(G21,Tugs[曳船名],0))="","未確認",INDEX(Tugs[基地港],MATCH(G21,Tugs[曳船名],0))))))</f>
        <v/>
      </c>
      <c r="AC21" s="53" t="str">
        <f>IF(C21="","",IF(AND(COUNTIF(Standards[照合項目（自動）],AB21&amp;"｜"&amp;E21&amp;"｜"&amp;D21&amp;"｜"&amp;F21&amp;"｜"&amp;P21)=1,COUNTIFS(Standards[照合項目（自動）],AB21&amp;"｜"&amp;E21&amp;"｜"&amp;D21&amp;"｜"&amp;F21&amp;"｜"&amp;P21,Standards[入力確認（自動）],"確認済")=1),SUMIF(Standards[照合項目（自動）],AB21&amp;"｜"&amp;E21&amp;"｜"&amp;D21&amp;"｜"&amp;F21&amp;"｜"&amp;P21,Standards[所定合計h（自動）]),"未確認"))</f>
        <v/>
      </c>
      <c r="AD21" s="53" t="str">
        <f>IF(C21="","",IF(AND(ISNUMBER(R21),ISNUMBER(S21),S21&gt;=R21),ROUND((S21-R21)*24,4),IF(OR(R21&lt;&gt;"",S21&lt;&gt;""),"",IF(AND(ISNUMBER(T21),T21&gt;=0),T21,IF(AND(I21="あり",J21="実施",ISNUMBER(AC21)),AC21,"")))))</f>
        <v/>
      </c>
      <c r="AE21" s="54" t="str">
        <f>IF(C21="","",IF(AND(ISNUMBER(R21),ISNUMBER(S21),S21&gt;=R21),IF(X21="記録","実績：基地発～基地着",IF(X21="記憶","記憶：基地発～基地着","未確認：基地発～基地着")),IF(OR(R21&lt;&gt;"",S21&lt;&gt;""),"要確認：時刻不足・逆転",IF(AND(ISNUMBER(T21),T21&gt;=0),IF(X21="記録","実績：記録の時間",IF(X21="記憶","記憶：申告の時間","未確認：申告の時間")),IF(AND(I21="あり",J21="実施",ISNUMBER(AC21)),"所定時間による見込み",IF(I21="なし","使用なし","未確認"))))))</f>
        <v/>
      </c>
      <c r="AF21" s="55" t="str">
        <f>IF(C21="","",IF(H21="あり",1,0))</f>
        <v/>
      </c>
      <c r="AG21" s="55" t="str">
        <f>IF(C21="","",IF(AND(I21="あり",J21="実施"),1,0))</f>
        <v/>
      </c>
      <c r="AH21" s="55" t="str">
        <f>IF(C21="","",IF(AND(H21="あり",X21="記録"),IF(COUNTIFS($A$8:A21,A21,$B$8:B21,B21,$C$8:C21,C21,$E$8:E21,E21,$F$8:F21,F21,$H$8:H21,"あり",$X$8:X21,"記録")=1,1,0),0))</f>
        <v/>
      </c>
      <c r="AI21" s="55" t="str">
        <f>IF(C21="","",IF(AND(I21="あり",J21="実施",X21="記録",ISNUMBER(K21)),IF(COUNTIFS($K$8:K21,K21,$C$8:C21,C21,$E$8:E21,E21,$F$8:F21,F21,$I$8:I21,"あり",$J$8:J21,"実施",$X$8:X21,"記録")=1,1,0),0))</f>
        <v/>
      </c>
      <c r="AJ21" s="55" t="str">
        <f>IF(C21="","",IF(ISNUMBER(A21),YEAR(A21)-IF(MONTH(A21)&lt;4,1,0),""))</f>
        <v/>
      </c>
      <c r="AK21" s="55" t="str">
        <f>IF(C21="","",IF(J21="実施",IF(ISNUMBER(K21),YEAR(K21)-IF(MONTH(K21)&lt;4,1,0),""),""))</f>
        <v/>
      </c>
      <c r="AL21" s="56" t="str">
        <f>IF(C21="",IF(OR(A21&lt;&gt;"",G21&lt;&gt;""),"要確認：船名未記入",""),IF(OR(NOT(ISNUMBER(A21)),G21="",H21="",I21="",J21="",N21="",O21="",P21="",W21="",X21=""),"要確認：基本項目不足",IF(OR(Z21="未登録・重複",AA21="未登録・重複",AB21="未確認"),"要確認：登録表を確認",IF(AND(H21="あり",NOT(ISNUMBER(B21))),"要確認：前日の予定時刻不足",IF(AND(J21="実施",I21="あり",NOT(ISNUMBER(K21))),"要確認：最終日時不足",IF(AND(J21="取消",I21="あり"),"要確認：取消と使用ありが矛盾",IF(OR(AND(ISNUMBER(T21),T21&lt;0),AND(ISNUMBER(V21),V21&lt;0),AE21="要確認：時刻不足・逆転"),"要確認：時間を確認",IF(COUNTIFS(Work[予定表の作業日],A21,Work[前日版の予定時刻],B21,Work[船名],C21,Work[バース],E21,Work[入出・転],F21,Work[曳船名],G21)&gt;1,"要確認：同じ作業・曳船が重複",IF(AND(I21="あり",J21="実施",NOT(ISNUMBER(AD21))),"要確認：拘束時間未確認",IF(OR(H21="未確認",I21="未確認",J21="未確認",X21="未確認",N21="未確認",O21="未確認"),"要確認：未確認を含む","確認済"))))))))))</f>
        <v/>
      </c>
    </row>
    <row r="22" spans="1:38" ht="24.95" customHeight="1" x14ac:dyDescent="0.2">
      <c r="A22" s="20"/>
      <c r="B22" s="29"/>
      <c r="C22" s="7"/>
      <c r="D22" s="7"/>
      <c r="E22" s="7"/>
      <c r="F22" s="7"/>
      <c r="G22" s="7"/>
      <c r="H22" s="7"/>
      <c r="I22" s="7"/>
      <c r="J22" s="7"/>
      <c r="K22" s="23"/>
      <c r="L22" s="13"/>
      <c r="M22" s="13"/>
      <c r="N22" s="7"/>
      <c r="O22" s="51"/>
      <c r="P22" s="51"/>
      <c r="Q22" s="61"/>
      <c r="R22" s="62"/>
      <c r="S22" s="62"/>
      <c r="T22" s="63"/>
      <c r="U22" s="63"/>
      <c r="V22" s="63"/>
      <c r="W22" s="51"/>
      <c r="X22" s="51"/>
      <c r="Y22" s="67"/>
      <c r="Z22" s="54" t="str">
        <f>IF(G22="","",IF(COUNTIF(Tugs[曳船名],G22)&lt;&gt;1,"未登録・重複",IF(INDEX(Tugs[会社名],MATCH(G22,Tugs[曳船名],0))="","未確認",INDEX(Tugs[会社名],MATCH(G22,Tugs[曳船名],0)))))</f>
        <v/>
      </c>
      <c r="AA22" s="54" t="str">
        <f>IF(G22="","",IF(COUNTIF(Companies[会社名],Z22)&lt;&gt;1,"未登録・重複",IF(INDEX(Companies[地区],MATCH(Z22,Companies[会社名],0))="","未確認",INDEX(Companies[地区],MATCH(Z22,Companies[会社名],0)))))</f>
        <v/>
      </c>
      <c r="AB22" s="54" t="str">
        <f>IF(G22="","",IF(Q22&lt;&gt;"",Q22,IF(COUNTIF(Tugs[曳船名],G22)&lt;&gt;1,"未登録・重複",IF(INDEX(Tugs[基地港],MATCH(G22,Tugs[曳船名],0))="","未確認",INDEX(Tugs[基地港],MATCH(G22,Tugs[曳船名],0))))))</f>
        <v/>
      </c>
      <c r="AC22" s="53" t="str">
        <f>IF(C22="","",IF(AND(COUNTIF(Standards[照合項目（自動）],AB22&amp;"｜"&amp;E22&amp;"｜"&amp;D22&amp;"｜"&amp;F22&amp;"｜"&amp;P22)=1,COUNTIFS(Standards[照合項目（自動）],AB22&amp;"｜"&amp;E22&amp;"｜"&amp;D22&amp;"｜"&amp;F22&amp;"｜"&amp;P22,Standards[入力確認（自動）],"確認済")=1),SUMIF(Standards[照合項目（自動）],AB22&amp;"｜"&amp;E22&amp;"｜"&amp;D22&amp;"｜"&amp;F22&amp;"｜"&amp;P22,Standards[所定合計h（自動）]),"未確認"))</f>
        <v/>
      </c>
      <c r="AD22" s="53" t="str">
        <f>IF(C22="","",IF(AND(ISNUMBER(R22),ISNUMBER(S22),S22&gt;=R22),ROUND((S22-R22)*24,4),IF(OR(R22&lt;&gt;"",S22&lt;&gt;""),"",IF(AND(ISNUMBER(T22),T22&gt;=0),T22,IF(AND(I22="あり",J22="実施",ISNUMBER(AC22)),AC22,"")))))</f>
        <v/>
      </c>
      <c r="AE22" s="54" t="str">
        <f>IF(C22="","",IF(AND(ISNUMBER(R22),ISNUMBER(S22),S22&gt;=R22),IF(X22="記録","実績：基地発～基地着",IF(X22="記憶","記憶：基地発～基地着","未確認：基地発～基地着")),IF(OR(R22&lt;&gt;"",S22&lt;&gt;""),"要確認：時刻不足・逆転",IF(AND(ISNUMBER(T22),T22&gt;=0),IF(X22="記録","実績：記録の時間",IF(X22="記憶","記憶：申告の時間","未確認：申告の時間")),IF(AND(I22="あり",J22="実施",ISNUMBER(AC22)),"所定時間による見込み",IF(I22="なし","使用なし","未確認"))))))</f>
        <v/>
      </c>
      <c r="AF22" s="55" t="str">
        <f>IF(C22="","",IF(H22="あり",1,0))</f>
        <v/>
      </c>
      <c r="AG22" s="55" t="str">
        <f>IF(C22="","",IF(AND(I22="あり",J22="実施"),1,0))</f>
        <v/>
      </c>
      <c r="AH22" s="55" t="str">
        <f>IF(C22="","",IF(AND(H22="あり",X22="記録"),IF(COUNTIFS($A$8:A22,A22,$B$8:B22,B22,$C$8:C22,C22,$E$8:E22,E22,$F$8:F22,F22,$H$8:H22,"あり",$X$8:X22,"記録")=1,1,0),0))</f>
        <v/>
      </c>
      <c r="AI22" s="55" t="str">
        <f>IF(C22="","",IF(AND(I22="あり",J22="実施",X22="記録",ISNUMBER(K22)),IF(COUNTIFS($K$8:K22,K22,$C$8:C22,C22,$E$8:E22,E22,$F$8:F22,F22,$I$8:I22,"あり",$J$8:J22,"実施",$X$8:X22,"記録")=1,1,0),0))</f>
        <v/>
      </c>
      <c r="AJ22" s="55" t="str">
        <f>IF(C22="","",IF(ISNUMBER(A22),YEAR(A22)-IF(MONTH(A22)&lt;4,1,0),""))</f>
        <v/>
      </c>
      <c r="AK22" s="55" t="str">
        <f>IF(C22="","",IF(J22="実施",IF(ISNUMBER(K22),YEAR(K22)-IF(MONTH(K22)&lt;4,1,0),""),""))</f>
        <v/>
      </c>
      <c r="AL22" s="56" t="str">
        <f>IF(C22="",IF(OR(A22&lt;&gt;"",G22&lt;&gt;""),"要確認：船名未記入",""),IF(OR(NOT(ISNUMBER(A22)),G22="",H22="",I22="",J22="",N22="",O22="",P22="",W22="",X22=""),"要確認：基本項目不足",IF(OR(Z22="未登録・重複",AA22="未登録・重複",AB22="未確認"),"要確認：登録表を確認",IF(AND(H22="あり",NOT(ISNUMBER(B22))),"要確認：前日の予定時刻不足",IF(AND(J22="実施",I22="あり",NOT(ISNUMBER(K22))),"要確認：最終日時不足",IF(AND(J22="取消",I22="あり"),"要確認：取消と使用ありが矛盾",IF(OR(AND(ISNUMBER(T22),T22&lt;0),AND(ISNUMBER(V22),V22&lt;0),AE22="要確認：時刻不足・逆転"),"要確認：時間を確認",IF(COUNTIFS(Work[予定表の作業日],A22,Work[前日版の予定時刻],B22,Work[船名],C22,Work[バース],E22,Work[入出・転],F22,Work[曳船名],G22)&gt;1,"要確認：同じ作業・曳船が重複",IF(AND(I22="あり",J22="実施",NOT(ISNUMBER(AD22))),"要確認：拘束時間未確認",IF(OR(H22="未確認",I22="未確認",J22="未確認",X22="未確認",N22="未確認",O22="未確認"),"要確認：未確認を含む","確認済"))))))))))</f>
        <v/>
      </c>
    </row>
    <row r="23" spans="1:38" ht="24.95" customHeight="1" x14ac:dyDescent="0.2">
      <c r="A23" s="20"/>
      <c r="B23" s="29"/>
      <c r="C23" s="7"/>
      <c r="D23" s="7"/>
      <c r="E23" s="7"/>
      <c r="F23" s="7"/>
      <c r="G23" s="7"/>
      <c r="H23" s="7"/>
      <c r="I23" s="7"/>
      <c r="J23" s="7"/>
      <c r="K23" s="23"/>
      <c r="L23" s="13"/>
      <c r="M23" s="13"/>
      <c r="N23" s="7"/>
      <c r="O23" s="51"/>
      <c r="P23" s="51"/>
      <c r="Q23" s="61"/>
      <c r="R23" s="62"/>
      <c r="S23" s="62"/>
      <c r="T23" s="63"/>
      <c r="U23" s="63"/>
      <c r="V23" s="63"/>
      <c r="W23" s="51"/>
      <c r="X23" s="51"/>
      <c r="Y23" s="67"/>
      <c r="Z23" s="54" t="str">
        <f>IF(G23="","",IF(COUNTIF(Tugs[曳船名],G23)&lt;&gt;1,"未登録・重複",IF(INDEX(Tugs[会社名],MATCH(G23,Tugs[曳船名],0))="","未確認",INDEX(Tugs[会社名],MATCH(G23,Tugs[曳船名],0)))))</f>
        <v/>
      </c>
      <c r="AA23" s="54" t="str">
        <f>IF(G23="","",IF(COUNTIF(Companies[会社名],Z23)&lt;&gt;1,"未登録・重複",IF(INDEX(Companies[地区],MATCH(Z23,Companies[会社名],0))="","未確認",INDEX(Companies[地区],MATCH(Z23,Companies[会社名],0)))))</f>
        <v/>
      </c>
      <c r="AB23" s="54" t="str">
        <f>IF(G23="","",IF(Q23&lt;&gt;"",Q23,IF(COUNTIF(Tugs[曳船名],G23)&lt;&gt;1,"未登録・重複",IF(INDEX(Tugs[基地港],MATCH(G23,Tugs[曳船名],0))="","未確認",INDEX(Tugs[基地港],MATCH(G23,Tugs[曳船名],0))))))</f>
        <v/>
      </c>
      <c r="AC23" s="53" t="str">
        <f>IF(C23="","",IF(AND(COUNTIF(Standards[照合項目（自動）],AB23&amp;"｜"&amp;E23&amp;"｜"&amp;D23&amp;"｜"&amp;F23&amp;"｜"&amp;P23)=1,COUNTIFS(Standards[照合項目（自動）],AB23&amp;"｜"&amp;E23&amp;"｜"&amp;D23&amp;"｜"&amp;F23&amp;"｜"&amp;P23,Standards[入力確認（自動）],"確認済")=1),SUMIF(Standards[照合項目（自動）],AB23&amp;"｜"&amp;E23&amp;"｜"&amp;D23&amp;"｜"&amp;F23&amp;"｜"&amp;P23,Standards[所定合計h（自動）]),"未確認"))</f>
        <v/>
      </c>
      <c r="AD23" s="53" t="str">
        <f>IF(C23="","",IF(AND(ISNUMBER(R23),ISNUMBER(S23),S23&gt;=R23),ROUND((S23-R23)*24,4),IF(OR(R23&lt;&gt;"",S23&lt;&gt;""),"",IF(AND(ISNUMBER(T23),T23&gt;=0),T23,IF(AND(I23="あり",J23="実施",ISNUMBER(AC23)),AC23,"")))))</f>
        <v/>
      </c>
      <c r="AE23" s="54" t="str">
        <f>IF(C23="","",IF(AND(ISNUMBER(R23),ISNUMBER(S23),S23&gt;=R23),IF(X23="記録","実績：基地発～基地着",IF(X23="記憶","記憶：基地発～基地着","未確認：基地発～基地着")),IF(OR(R23&lt;&gt;"",S23&lt;&gt;""),"要確認：時刻不足・逆転",IF(AND(ISNUMBER(T23),T23&gt;=0),IF(X23="記録","実績：記録の時間",IF(X23="記憶","記憶：申告の時間","未確認：申告の時間")),IF(AND(I23="あり",J23="実施",ISNUMBER(AC23)),"所定時間による見込み",IF(I23="なし","使用なし","未確認"))))))</f>
        <v/>
      </c>
      <c r="AF23" s="55" t="str">
        <f>IF(C23="","",IF(H23="あり",1,0))</f>
        <v/>
      </c>
      <c r="AG23" s="55" t="str">
        <f>IF(C23="","",IF(AND(I23="あり",J23="実施"),1,0))</f>
        <v/>
      </c>
      <c r="AH23" s="55" t="str">
        <f>IF(C23="","",IF(AND(H23="あり",X23="記録"),IF(COUNTIFS($A$8:A23,A23,$B$8:B23,B23,$C$8:C23,C23,$E$8:E23,E23,$F$8:F23,F23,$H$8:H23,"あり",$X$8:X23,"記録")=1,1,0),0))</f>
        <v/>
      </c>
      <c r="AI23" s="55" t="str">
        <f>IF(C23="","",IF(AND(I23="あり",J23="実施",X23="記録",ISNUMBER(K23)),IF(COUNTIFS($K$8:K23,K23,$C$8:C23,C23,$E$8:E23,E23,$F$8:F23,F23,$I$8:I23,"あり",$J$8:J23,"実施",$X$8:X23,"記録")=1,1,0),0))</f>
        <v/>
      </c>
      <c r="AJ23" s="55" t="str">
        <f>IF(C23="","",IF(ISNUMBER(A23),YEAR(A23)-IF(MONTH(A23)&lt;4,1,0),""))</f>
        <v/>
      </c>
      <c r="AK23" s="55" t="str">
        <f>IF(C23="","",IF(J23="実施",IF(ISNUMBER(K23),YEAR(K23)-IF(MONTH(K23)&lt;4,1,0),""),""))</f>
        <v/>
      </c>
      <c r="AL23" s="56" t="str">
        <f>IF(C23="",IF(OR(A23&lt;&gt;"",G23&lt;&gt;""),"要確認：船名未記入",""),IF(OR(NOT(ISNUMBER(A23)),G23="",H23="",I23="",J23="",N23="",O23="",P23="",W23="",X23=""),"要確認：基本項目不足",IF(OR(Z23="未登録・重複",AA23="未登録・重複",AB23="未確認"),"要確認：登録表を確認",IF(AND(H23="あり",NOT(ISNUMBER(B23))),"要確認：前日の予定時刻不足",IF(AND(J23="実施",I23="あり",NOT(ISNUMBER(K23))),"要確認：最終日時不足",IF(AND(J23="取消",I23="あり"),"要確認：取消と使用ありが矛盾",IF(OR(AND(ISNUMBER(T23),T23&lt;0),AND(ISNUMBER(V23),V23&lt;0),AE23="要確認：時刻不足・逆転"),"要確認：時間を確認",IF(COUNTIFS(Work[予定表の作業日],A23,Work[前日版の予定時刻],B23,Work[船名],C23,Work[バース],E23,Work[入出・転],F23,Work[曳船名],G23)&gt;1,"要確認：同じ作業・曳船が重複",IF(AND(I23="あり",J23="実施",NOT(ISNUMBER(AD23))),"要確認：拘束時間未確認",IF(OR(H23="未確認",I23="未確認",J23="未確認",X23="未確認",N23="未確認",O23="未確認"),"要確認：未確認を含む","確認済"))))))))))</f>
        <v/>
      </c>
    </row>
    <row r="24" spans="1:38" ht="24.95" customHeight="1" x14ac:dyDescent="0.2">
      <c r="A24" s="20"/>
      <c r="B24" s="29"/>
      <c r="C24" s="7"/>
      <c r="D24" s="7"/>
      <c r="E24" s="7"/>
      <c r="F24" s="7"/>
      <c r="G24" s="7"/>
      <c r="H24" s="7"/>
      <c r="I24" s="7"/>
      <c r="J24" s="7"/>
      <c r="K24" s="23"/>
      <c r="L24" s="13"/>
      <c r="M24" s="13"/>
      <c r="N24" s="7"/>
      <c r="O24" s="51"/>
      <c r="P24" s="51"/>
      <c r="Q24" s="61"/>
      <c r="R24" s="62"/>
      <c r="S24" s="62"/>
      <c r="T24" s="63"/>
      <c r="U24" s="63"/>
      <c r="V24" s="63"/>
      <c r="W24" s="51"/>
      <c r="X24" s="51"/>
      <c r="Y24" s="67"/>
      <c r="Z24" s="54" t="str">
        <f>IF(G24="","",IF(COUNTIF(Tugs[曳船名],G24)&lt;&gt;1,"未登録・重複",IF(INDEX(Tugs[会社名],MATCH(G24,Tugs[曳船名],0))="","未確認",INDEX(Tugs[会社名],MATCH(G24,Tugs[曳船名],0)))))</f>
        <v/>
      </c>
      <c r="AA24" s="54" t="str">
        <f>IF(G24="","",IF(COUNTIF(Companies[会社名],Z24)&lt;&gt;1,"未登録・重複",IF(INDEX(Companies[地区],MATCH(Z24,Companies[会社名],0))="","未確認",INDEX(Companies[地区],MATCH(Z24,Companies[会社名],0)))))</f>
        <v/>
      </c>
      <c r="AB24" s="54" t="str">
        <f>IF(G24="","",IF(Q24&lt;&gt;"",Q24,IF(COUNTIF(Tugs[曳船名],G24)&lt;&gt;1,"未登録・重複",IF(INDEX(Tugs[基地港],MATCH(G24,Tugs[曳船名],0))="","未確認",INDEX(Tugs[基地港],MATCH(G24,Tugs[曳船名],0))))))</f>
        <v/>
      </c>
      <c r="AC24" s="53" t="str">
        <f>IF(C24="","",IF(AND(COUNTIF(Standards[照合項目（自動）],AB24&amp;"｜"&amp;E24&amp;"｜"&amp;D24&amp;"｜"&amp;F24&amp;"｜"&amp;P24)=1,COUNTIFS(Standards[照合項目（自動）],AB24&amp;"｜"&amp;E24&amp;"｜"&amp;D24&amp;"｜"&amp;F24&amp;"｜"&amp;P24,Standards[入力確認（自動）],"確認済")=1),SUMIF(Standards[照合項目（自動）],AB24&amp;"｜"&amp;E24&amp;"｜"&amp;D24&amp;"｜"&amp;F24&amp;"｜"&amp;P24,Standards[所定合計h（自動）]),"未確認"))</f>
        <v/>
      </c>
      <c r="AD24" s="53" t="str">
        <f>IF(C24="","",IF(AND(ISNUMBER(R24),ISNUMBER(S24),S24&gt;=R24),ROUND((S24-R24)*24,4),IF(OR(R24&lt;&gt;"",S24&lt;&gt;""),"",IF(AND(ISNUMBER(T24),T24&gt;=0),T24,IF(AND(I24="あり",J24="実施",ISNUMBER(AC24)),AC24,"")))))</f>
        <v/>
      </c>
      <c r="AE24" s="54" t="str">
        <f>IF(C24="","",IF(AND(ISNUMBER(R24),ISNUMBER(S24),S24&gt;=R24),IF(X24="記録","実績：基地発～基地着",IF(X24="記憶","記憶：基地発～基地着","未確認：基地発～基地着")),IF(OR(R24&lt;&gt;"",S24&lt;&gt;""),"要確認：時刻不足・逆転",IF(AND(ISNUMBER(T24),T24&gt;=0),IF(X24="記録","実績：記録の時間",IF(X24="記憶","記憶：申告の時間","未確認：申告の時間")),IF(AND(I24="あり",J24="実施",ISNUMBER(AC24)),"所定時間による見込み",IF(I24="なし","使用なし","未確認"))))))</f>
        <v/>
      </c>
      <c r="AF24" s="55" t="str">
        <f>IF(C24="","",IF(H24="あり",1,0))</f>
        <v/>
      </c>
      <c r="AG24" s="55" t="str">
        <f>IF(C24="","",IF(AND(I24="あり",J24="実施"),1,0))</f>
        <v/>
      </c>
      <c r="AH24" s="55" t="str">
        <f>IF(C24="","",IF(AND(H24="あり",X24="記録"),IF(COUNTIFS($A$8:A24,A24,$B$8:B24,B24,$C$8:C24,C24,$E$8:E24,E24,$F$8:F24,F24,$H$8:H24,"あり",$X$8:X24,"記録")=1,1,0),0))</f>
        <v/>
      </c>
      <c r="AI24" s="55" t="str">
        <f>IF(C24="","",IF(AND(I24="あり",J24="実施",X24="記録",ISNUMBER(K24)),IF(COUNTIFS($K$8:K24,K24,$C$8:C24,C24,$E$8:E24,E24,$F$8:F24,F24,$I$8:I24,"あり",$J$8:J24,"実施",$X$8:X24,"記録")=1,1,0),0))</f>
        <v/>
      </c>
      <c r="AJ24" s="55" t="str">
        <f>IF(C24="","",IF(ISNUMBER(A24),YEAR(A24)-IF(MONTH(A24)&lt;4,1,0),""))</f>
        <v/>
      </c>
      <c r="AK24" s="55" t="str">
        <f>IF(C24="","",IF(J24="実施",IF(ISNUMBER(K24),YEAR(K24)-IF(MONTH(K24)&lt;4,1,0),""),""))</f>
        <v/>
      </c>
      <c r="AL24" s="56" t="str">
        <f>IF(C24="",IF(OR(A24&lt;&gt;"",G24&lt;&gt;""),"要確認：船名未記入",""),IF(OR(NOT(ISNUMBER(A24)),G24="",H24="",I24="",J24="",N24="",O24="",P24="",W24="",X24=""),"要確認：基本項目不足",IF(OR(Z24="未登録・重複",AA24="未登録・重複",AB24="未確認"),"要確認：登録表を確認",IF(AND(H24="あり",NOT(ISNUMBER(B24))),"要確認：前日の予定時刻不足",IF(AND(J24="実施",I24="あり",NOT(ISNUMBER(K24))),"要確認：最終日時不足",IF(AND(J24="取消",I24="あり"),"要確認：取消と使用ありが矛盾",IF(OR(AND(ISNUMBER(T24),T24&lt;0),AND(ISNUMBER(V24),V24&lt;0),AE24="要確認：時刻不足・逆転"),"要確認：時間を確認",IF(COUNTIFS(Work[予定表の作業日],A24,Work[前日版の予定時刻],B24,Work[船名],C24,Work[バース],E24,Work[入出・転],F24,Work[曳船名],G24)&gt;1,"要確認：同じ作業・曳船が重複",IF(AND(I24="あり",J24="実施",NOT(ISNUMBER(AD24))),"要確認：拘束時間未確認",IF(OR(H24="未確認",I24="未確認",J24="未確認",X24="未確認",N24="未確認",O24="未確認"),"要確認：未確認を含む","確認済"))))))))))</f>
        <v/>
      </c>
    </row>
    <row r="25" spans="1:38" ht="24.95" customHeight="1" x14ac:dyDescent="0.2">
      <c r="A25" s="20"/>
      <c r="B25" s="29"/>
      <c r="C25" s="7"/>
      <c r="D25" s="7"/>
      <c r="E25" s="7"/>
      <c r="F25" s="7"/>
      <c r="G25" s="7"/>
      <c r="H25" s="7"/>
      <c r="I25" s="7"/>
      <c r="J25" s="7"/>
      <c r="K25" s="23"/>
      <c r="L25" s="13"/>
      <c r="M25" s="13"/>
      <c r="N25" s="7"/>
      <c r="O25" s="51"/>
      <c r="P25" s="51"/>
      <c r="Q25" s="61"/>
      <c r="R25" s="62"/>
      <c r="S25" s="62"/>
      <c r="T25" s="63"/>
      <c r="U25" s="63"/>
      <c r="V25" s="63"/>
      <c r="W25" s="51"/>
      <c r="X25" s="51"/>
      <c r="Y25" s="67"/>
      <c r="Z25" s="54" t="str">
        <f>IF(G25="","",IF(COUNTIF(Tugs[曳船名],G25)&lt;&gt;1,"未登録・重複",IF(INDEX(Tugs[会社名],MATCH(G25,Tugs[曳船名],0))="","未確認",INDEX(Tugs[会社名],MATCH(G25,Tugs[曳船名],0)))))</f>
        <v/>
      </c>
      <c r="AA25" s="54" t="str">
        <f>IF(G25="","",IF(COUNTIF(Companies[会社名],Z25)&lt;&gt;1,"未登録・重複",IF(INDEX(Companies[地区],MATCH(Z25,Companies[会社名],0))="","未確認",INDEX(Companies[地区],MATCH(Z25,Companies[会社名],0)))))</f>
        <v/>
      </c>
      <c r="AB25" s="54" t="str">
        <f>IF(G25="","",IF(Q25&lt;&gt;"",Q25,IF(COUNTIF(Tugs[曳船名],G25)&lt;&gt;1,"未登録・重複",IF(INDEX(Tugs[基地港],MATCH(G25,Tugs[曳船名],0))="","未確認",INDEX(Tugs[基地港],MATCH(G25,Tugs[曳船名],0))))))</f>
        <v/>
      </c>
      <c r="AC25" s="53" t="str">
        <f>IF(C25="","",IF(AND(COUNTIF(Standards[照合項目（自動）],AB25&amp;"｜"&amp;E25&amp;"｜"&amp;D25&amp;"｜"&amp;F25&amp;"｜"&amp;P25)=1,COUNTIFS(Standards[照合項目（自動）],AB25&amp;"｜"&amp;E25&amp;"｜"&amp;D25&amp;"｜"&amp;F25&amp;"｜"&amp;P25,Standards[入力確認（自動）],"確認済")=1),SUMIF(Standards[照合項目（自動）],AB25&amp;"｜"&amp;E25&amp;"｜"&amp;D25&amp;"｜"&amp;F25&amp;"｜"&amp;P25,Standards[所定合計h（自動）]),"未確認"))</f>
        <v/>
      </c>
      <c r="AD25" s="53" t="str">
        <f>IF(C25="","",IF(AND(ISNUMBER(R25),ISNUMBER(S25),S25&gt;=R25),ROUND((S25-R25)*24,4),IF(OR(R25&lt;&gt;"",S25&lt;&gt;""),"",IF(AND(ISNUMBER(T25),T25&gt;=0),T25,IF(AND(I25="あり",J25="実施",ISNUMBER(AC25)),AC25,"")))))</f>
        <v/>
      </c>
      <c r="AE25" s="54" t="str">
        <f>IF(C25="","",IF(AND(ISNUMBER(R25),ISNUMBER(S25),S25&gt;=R25),IF(X25="記録","実績：基地発～基地着",IF(X25="記憶","記憶：基地発～基地着","未確認：基地発～基地着")),IF(OR(R25&lt;&gt;"",S25&lt;&gt;""),"要確認：時刻不足・逆転",IF(AND(ISNUMBER(T25),T25&gt;=0),IF(X25="記録","実績：記録の時間",IF(X25="記憶","記憶：申告の時間","未確認：申告の時間")),IF(AND(I25="あり",J25="実施",ISNUMBER(AC25)),"所定時間による見込み",IF(I25="なし","使用なし","未確認"))))))</f>
        <v/>
      </c>
      <c r="AF25" s="55" t="str">
        <f>IF(C25="","",IF(H25="あり",1,0))</f>
        <v/>
      </c>
      <c r="AG25" s="55" t="str">
        <f>IF(C25="","",IF(AND(I25="あり",J25="実施"),1,0))</f>
        <v/>
      </c>
      <c r="AH25" s="55" t="str">
        <f>IF(C25="","",IF(AND(H25="あり",X25="記録"),IF(COUNTIFS($A$8:A25,A25,$B$8:B25,B25,$C$8:C25,C25,$E$8:E25,E25,$F$8:F25,F25,$H$8:H25,"あり",$X$8:X25,"記録")=1,1,0),0))</f>
        <v/>
      </c>
      <c r="AI25" s="55" t="str">
        <f>IF(C25="","",IF(AND(I25="あり",J25="実施",X25="記録",ISNUMBER(K25)),IF(COUNTIFS($K$8:K25,K25,$C$8:C25,C25,$E$8:E25,E25,$F$8:F25,F25,$I$8:I25,"あり",$J$8:J25,"実施",$X$8:X25,"記録")=1,1,0),0))</f>
        <v/>
      </c>
      <c r="AJ25" s="55" t="str">
        <f>IF(C25="","",IF(ISNUMBER(A25),YEAR(A25)-IF(MONTH(A25)&lt;4,1,0),""))</f>
        <v/>
      </c>
      <c r="AK25" s="55" t="str">
        <f>IF(C25="","",IF(J25="実施",IF(ISNUMBER(K25),YEAR(K25)-IF(MONTH(K25)&lt;4,1,0),""),""))</f>
        <v/>
      </c>
      <c r="AL25" s="56" t="str">
        <f>IF(C25="",IF(OR(A25&lt;&gt;"",G25&lt;&gt;""),"要確認：船名未記入",""),IF(OR(NOT(ISNUMBER(A25)),G25="",H25="",I25="",J25="",N25="",O25="",P25="",W25="",X25=""),"要確認：基本項目不足",IF(OR(Z25="未登録・重複",AA25="未登録・重複",AB25="未確認"),"要確認：登録表を確認",IF(AND(H25="あり",NOT(ISNUMBER(B25))),"要確認：前日の予定時刻不足",IF(AND(J25="実施",I25="あり",NOT(ISNUMBER(K25))),"要確認：最終日時不足",IF(AND(J25="取消",I25="あり"),"要確認：取消と使用ありが矛盾",IF(OR(AND(ISNUMBER(T25),T25&lt;0),AND(ISNUMBER(V25),V25&lt;0),AE25="要確認：時刻不足・逆転"),"要確認：時間を確認",IF(COUNTIFS(Work[予定表の作業日],A25,Work[前日版の予定時刻],B25,Work[船名],C25,Work[バース],E25,Work[入出・転],F25,Work[曳船名],G25)&gt;1,"要確認：同じ作業・曳船が重複",IF(AND(I25="あり",J25="実施",NOT(ISNUMBER(AD25))),"要確認：拘束時間未確認",IF(OR(H25="未確認",I25="未確認",J25="未確認",X25="未確認",N25="未確認",O25="未確認"),"要確認：未確認を含む","確認済"))))))))))</f>
        <v/>
      </c>
    </row>
    <row r="26" spans="1:38" ht="24.95" customHeight="1" x14ac:dyDescent="0.2">
      <c r="A26" s="20"/>
      <c r="B26" s="29"/>
      <c r="C26" s="7"/>
      <c r="D26" s="7"/>
      <c r="E26" s="7"/>
      <c r="F26" s="7"/>
      <c r="G26" s="7"/>
      <c r="H26" s="7"/>
      <c r="I26" s="7"/>
      <c r="J26" s="7"/>
      <c r="K26" s="23"/>
      <c r="L26" s="13"/>
      <c r="M26" s="13"/>
      <c r="N26" s="7"/>
      <c r="O26" s="51"/>
      <c r="P26" s="51"/>
      <c r="Q26" s="61"/>
      <c r="R26" s="62"/>
      <c r="S26" s="62"/>
      <c r="T26" s="63"/>
      <c r="U26" s="63"/>
      <c r="V26" s="63"/>
      <c r="W26" s="51"/>
      <c r="X26" s="51"/>
      <c r="Y26" s="67"/>
      <c r="Z26" s="54" t="str">
        <f>IF(G26="","",IF(COUNTIF(Tugs[曳船名],G26)&lt;&gt;1,"未登録・重複",IF(INDEX(Tugs[会社名],MATCH(G26,Tugs[曳船名],0))="","未確認",INDEX(Tugs[会社名],MATCH(G26,Tugs[曳船名],0)))))</f>
        <v/>
      </c>
      <c r="AA26" s="54" t="str">
        <f>IF(G26="","",IF(COUNTIF(Companies[会社名],Z26)&lt;&gt;1,"未登録・重複",IF(INDEX(Companies[地区],MATCH(Z26,Companies[会社名],0))="","未確認",INDEX(Companies[地区],MATCH(Z26,Companies[会社名],0)))))</f>
        <v/>
      </c>
      <c r="AB26" s="54" t="str">
        <f>IF(G26="","",IF(Q26&lt;&gt;"",Q26,IF(COUNTIF(Tugs[曳船名],G26)&lt;&gt;1,"未登録・重複",IF(INDEX(Tugs[基地港],MATCH(G26,Tugs[曳船名],0))="","未確認",INDEX(Tugs[基地港],MATCH(G26,Tugs[曳船名],0))))))</f>
        <v/>
      </c>
      <c r="AC26" s="53" t="str">
        <f>IF(C26="","",IF(AND(COUNTIF(Standards[照合項目（自動）],AB26&amp;"｜"&amp;E26&amp;"｜"&amp;D26&amp;"｜"&amp;F26&amp;"｜"&amp;P26)=1,COUNTIFS(Standards[照合項目（自動）],AB26&amp;"｜"&amp;E26&amp;"｜"&amp;D26&amp;"｜"&amp;F26&amp;"｜"&amp;P26,Standards[入力確認（自動）],"確認済")=1),SUMIF(Standards[照合項目（自動）],AB26&amp;"｜"&amp;E26&amp;"｜"&amp;D26&amp;"｜"&amp;F26&amp;"｜"&amp;P26,Standards[所定合計h（自動）]),"未確認"))</f>
        <v/>
      </c>
      <c r="AD26" s="53" t="str">
        <f>IF(C26="","",IF(AND(ISNUMBER(R26),ISNUMBER(S26),S26&gt;=R26),ROUND((S26-R26)*24,4),IF(OR(R26&lt;&gt;"",S26&lt;&gt;""),"",IF(AND(ISNUMBER(T26),T26&gt;=0),T26,IF(AND(I26="あり",J26="実施",ISNUMBER(AC26)),AC26,"")))))</f>
        <v/>
      </c>
      <c r="AE26" s="54" t="str">
        <f>IF(C26="","",IF(AND(ISNUMBER(R26),ISNUMBER(S26),S26&gt;=R26),IF(X26="記録","実績：基地発～基地着",IF(X26="記憶","記憶：基地発～基地着","未確認：基地発～基地着")),IF(OR(R26&lt;&gt;"",S26&lt;&gt;""),"要確認：時刻不足・逆転",IF(AND(ISNUMBER(T26),T26&gt;=0),IF(X26="記録","実績：記録の時間",IF(X26="記憶","記憶：申告の時間","未確認：申告の時間")),IF(AND(I26="あり",J26="実施",ISNUMBER(AC26)),"所定時間による見込み",IF(I26="なし","使用なし","未確認"))))))</f>
        <v/>
      </c>
      <c r="AF26" s="55" t="str">
        <f>IF(C26="","",IF(H26="あり",1,0))</f>
        <v/>
      </c>
      <c r="AG26" s="55" t="str">
        <f>IF(C26="","",IF(AND(I26="あり",J26="実施"),1,0))</f>
        <v/>
      </c>
      <c r="AH26" s="55" t="str">
        <f>IF(C26="","",IF(AND(H26="あり",X26="記録"),IF(COUNTIFS($A$8:A26,A26,$B$8:B26,B26,$C$8:C26,C26,$E$8:E26,E26,$F$8:F26,F26,$H$8:H26,"あり",$X$8:X26,"記録")=1,1,0),0))</f>
        <v/>
      </c>
      <c r="AI26" s="55" t="str">
        <f>IF(C26="","",IF(AND(I26="あり",J26="実施",X26="記録",ISNUMBER(K26)),IF(COUNTIFS($K$8:K26,K26,$C$8:C26,C26,$E$8:E26,E26,$F$8:F26,F26,$I$8:I26,"あり",$J$8:J26,"実施",$X$8:X26,"記録")=1,1,0),0))</f>
        <v/>
      </c>
      <c r="AJ26" s="55" t="str">
        <f>IF(C26="","",IF(ISNUMBER(A26),YEAR(A26)-IF(MONTH(A26)&lt;4,1,0),""))</f>
        <v/>
      </c>
      <c r="AK26" s="55" t="str">
        <f>IF(C26="","",IF(J26="実施",IF(ISNUMBER(K26),YEAR(K26)-IF(MONTH(K26)&lt;4,1,0),""),""))</f>
        <v/>
      </c>
      <c r="AL26" s="56" t="str">
        <f>IF(C26="",IF(OR(A26&lt;&gt;"",G26&lt;&gt;""),"要確認：船名未記入",""),IF(OR(NOT(ISNUMBER(A26)),G26="",H26="",I26="",J26="",N26="",O26="",P26="",W26="",X26=""),"要確認：基本項目不足",IF(OR(Z26="未登録・重複",AA26="未登録・重複",AB26="未確認"),"要確認：登録表を確認",IF(AND(H26="あり",NOT(ISNUMBER(B26))),"要確認：前日の予定時刻不足",IF(AND(J26="実施",I26="あり",NOT(ISNUMBER(K26))),"要確認：最終日時不足",IF(AND(J26="取消",I26="あり"),"要確認：取消と使用ありが矛盾",IF(OR(AND(ISNUMBER(T26),T26&lt;0),AND(ISNUMBER(V26),V26&lt;0),AE26="要確認：時刻不足・逆転"),"要確認：時間を確認",IF(COUNTIFS(Work[予定表の作業日],A26,Work[前日版の予定時刻],B26,Work[船名],C26,Work[バース],E26,Work[入出・転],F26,Work[曳船名],G26)&gt;1,"要確認：同じ作業・曳船が重複",IF(AND(I26="あり",J26="実施",NOT(ISNUMBER(AD26))),"要確認：拘束時間未確認",IF(OR(H26="未確認",I26="未確認",J26="未確認",X26="未確認",N26="未確認",O26="未確認"),"要確認：未確認を含む","確認済"))))))))))</f>
        <v/>
      </c>
    </row>
    <row r="27" spans="1:38" ht="24.95" customHeight="1" x14ac:dyDescent="0.2">
      <c r="A27" s="20"/>
      <c r="B27" s="29"/>
      <c r="C27" s="7"/>
      <c r="D27" s="7"/>
      <c r="E27" s="7"/>
      <c r="F27" s="7"/>
      <c r="G27" s="7"/>
      <c r="H27" s="7"/>
      <c r="I27" s="7"/>
      <c r="J27" s="7"/>
      <c r="K27" s="23"/>
      <c r="L27" s="13"/>
      <c r="M27" s="13"/>
      <c r="N27" s="7"/>
      <c r="O27" s="51"/>
      <c r="P27" s="51"/>
      <c r="Q27" s="61"/>
      <c r="R27" s="62"/>
      <c r="S27" s="62"/>
      <c r="T27" s="63"/>
      <c r="U27" s="63"/>
      <c r="V27" s="63"/>
      <c r="W27" s="51"/>
      <c r="X27" s="51"/>
      <c r="Y27" s="67"/>
      <c r="Z27" s="54" t="str">
        <f>IF(G27="","",IF(COUNTIF(Tugs[曳船名],G27)&lt;&gt;1,"未登録・重複",IF(INDEX(Tugs[会社名],MATCH(G27,Tugs[曳船名],0))="","未確認",INDEX(Tugs[会社名],MATCH(G27,Tugs[曳船名],0)))))</f>
        <v/>
      </c>
      <c r="AA27" s="54" t="str">
        <f>IF(G27="","",IF(COUNTIF(Companies[会社名],Z27)&lt;&gt;1,"未登録・重複",IF(INDEX(Companies[地区],MATCH(Z27,Companies[会社名],0))="","未確認",INDEX(Companies[地区],MATCH(Z27,Companies[会社名],0)))))</f>
        <v/>
      </c>
      <c r="AB27" s="54" t="str">
        <f>IF(G27="","",IF(Q27&lt;&gt;"",Q27,IF(COUNTIF(Tugs[曳船名],G27)&lt;&gt;1,"未登録・重複",IF(INDEX(Tugs[基地港],MATCH(G27,Tugs[曳船名],0))="","未確認",INDEX(Tugs[基地港],MATCH(G27,Tugs[曳船名],0))))))</f>
        <v/>
      </c>
      <c r="AC27" s="53" t="str">
        <f>IF(C27="","",IF(AND(COUNTIF(Standards[照合項目（自動）],AB27&amp;"｜"&amp;E27&amp;"｜"&amp;D27&amp;"｜"&amp;F27&amp;"｜"&amp;P27)=1,COUNTIFS(Standards[照合項目（自動）],AB27&amp;"｜"&amp;E27&amp;"｜"&amp;D27&amp;"｜"&amp;F27&amp;"｜"&amp;P27,Standards[入力確認（自動）],"確認済")=1),SUMIF(Standards[照合項目（自動）],AB27&amp;"｜"&amp;E27&amp;"｜"&amp;D27&amp;"｜"&amp;F27&amp;"｜"&amp;P27,Standards[所定合計h（自動）]),"未確認"))</f>
        <v/>
      </c>
      <c r="AD27" s="53" t="str">
        <f>IF(C27="","",IF(AND(ISNUMBER(R27),ISNUMBER(S27),S27&gt;=R27),ROUND((S27-R27)*24,4),IF(OR(R27&lt;&gt;"",S27&lt;&gt;""),"",IF(AND(ISNUMBER(T27),T27&gt;=0),T27,IF(AND(I27="あり",J27="実施",ISNUMBER(AC27)),AC27,"")))))</f>
        <v/>
      </c>
      <c r="AE27" s="54" t="str">
        <f>IF(C27="","",IF(AND(ISNUMBER(R27),ISNUMBER(S27),S27&gt;=R27),IF(X27="記録","実績：基地発～基地着",IF(X27="記憶","記憶：基地発～基地着","未確認：基地発～基地着")),IF(OR(R27&lt;&gt;"",S27&lt;&gt;""),"要確認：時刻不足・逆転",IF(AND(ISNUMBER(T27),T27&gt;=0),IF(X27="記録","実績：記録の時間",IF(X27="記憶","記憶：申告の時間","未確認：申告の時間")),IF(AND(I27="あり",J27="実施",ISNUMBER(AC27)),"所定時間による見込み",IF(I27="なし","使用なし","未確認"))))))</f>
        <v/>
      </c>
      <c r="AF27" s="55" t="str">
        <f>IF(C27="","",IF(H27="あり",1,0))</f>
        <v/>
      </c>
      <c r="AG27" s="55" t="str">
        <f>IF(C27="","",IF(AND(I27="あり",J27="実施"),1,0))</f>
        <v/>
      </c>
      <c r="AH27" s="55" t="str">
        <f>IF(C27="","",IF(AND(H27="あり",X27="記録"),IF(COUNTIFS($A$8:A27,A27,$B$8:B27,B27,$C$8:C27,C27,$E$8:E27,E27,$F$8:F27,F27,$H$8:H27,"あり",$X$8:X27,"記録")=1,1,0),0))</f>
        <v/>
      </c>
      <c r="AI27" s="55" t="str">
        <f>IF(C27="","",IF(AND(I27="あり",J27="実施",X27="記録",ISNUMBER(K27)),IF(COUNTIFS($K$8:K27,K27,$C$8:C27,C27,$E$8:E27,E27,$F$8:F27,F27,$I$8:I27,"あり",$J$8:J27,"実施",$X$8:X27,"記録")=1,1,0),0))</f>
        <v/>
      </c>
      <c r="AJ27" s="55" t="str">
        <f>IF(C27="","",IF(ISNUMBER(A27),YEAR(A27)-IF(MONTH(A27)&lt;4,1,0),""))</f>
        <v/>
      </c>
      <c r="AK27" s="55" t="str">
        <f>IF(C27="","",IF(J27="実施",IF(ISNUMBER(K27),YEAR(K27)-IF(MONTH(K27)&lt;4,1,0),""),""))</f>
        <v/>
      </c>
      <c r="AL27" s="56" t="str">
        <f>IF(C27="",IF(OR(A27&lt;&gt;"",G27&lt;&gt;""),"要確認：船名未記入",""),IF(OR(NOT(ISNUMBER(A27)),G27="",H27="",I27="",J27="",N27="",O27="",P27="",W27="",X27=""),"要確認：基本項目不足",IF(OR(Z27="未登録・重複",AA27="未登録・重複",AB27="未確認"),"要確認：登録表を確認",IF(AND(H27="あり",NOT(ISNUMBER(B27))),"要確認：前日の予定時刻不足",IF(AND(J27="実施",I27="あり",NOT(ISNUMBER(K27))),"要確認：最終日時不足",IF(AND(J27="取消",I27="あり"),"要確認：取消と使用ありが矛盾",IF(OR(AND(ISNUMBER(T27),T27&lt;0),AND(ISNUMBER(V27),V27&lt;0),AE27="要確認：時刻不足・逆転"),"要確認：時間を確認",IF(COUNTIFS(Work[予定表の作業日],A27,Work[前日版の予定時刻],B27,Work[船名],C27,Work[バース],E27,Work[入出・転],F27,Work[曳船名],G27)&gt;1,"要確認：同じ作業・曳船が重複",IF(AND(I27="あり",J27="実施",NOT(ISNUMBER(AD27))),"要確認：拘束時間未確認",IF(OR(H27="未確認",I27="未確認",J27="未確認",X27="未確認",N27="未確認",O27="未確認"),"要確認：未確認を含む","確認済"))))))))))</f>
        <v/>
      </c>
    </row>
    <row r="28" spans="1:38" ht="24.95" customHeight="1" x14ac:dyDescent="0.2">
      <c r="A28" s="20"/>
      <c r="B28" s="29"/>
      <c r="C28" s="7"/>
      <c r="D28" s="7"/>
      <c r="E28" s="7"/>
      <c r="F28" s="7"/>
      <c r="G28" s="7"/>
      <c r="H28" s="7"/>
      <c r="I28" s="7"/>
      <c r="J28" s="7"/>
      <c r="K28" s="23"/>
      <c r="L28" s="13"/>
      <c r="M28" s="13"/>
      <c r="N28" s="7"/>
      <c r="O28" s="51"/>
      <c r="P28" s="51"/>
      <c r="Q28" s="61"/>
      <c r="R28" s="62"/>
      <c r="S28" s="62"/>
      <c r="T28" s="63"/>
      <c r="U28" s="63"/>
      <c r="V28" s="63"/>
      <c r="W28" s="51"/>
      <c r="X28" s="51"/>
      <c r="Y28" s="67"/>
      <c r="Z28" s="54" t="str">
        <f>IF(G28="","",IF(COUNTIF(Tugs[曳船名],G28)&lt;&gt;1,"未登録・重複",IF(INDEX(Tugs[会社名],MATCH(G28,Tugs[曳船名],0))="","未確認",INDEX(Tugs[会社名],MATCH(G28,Tugs[曳船名],0)))))</f>
        <v/>
      </c>
      <c r="AA28" s="54" t="str">
        <f>IF(G28="","",IF(COUNTIF(Companies[会社名],Z28)&lt;&gt;1,"未登録・重複",IF(INDEX(Companies[地区],MATCH(Z28,Companies[会社名],0))="","未確認",INDEX(Companies[地区],MATCH(Z28,Companies[会社名],0)))))</f>
        <v/>
      </c>
      <c r="AB28" s="54" t="str">
        <f>IF(G28="","",IF(Q28&lt;&gt;"",Q28,IF(COUNTIF(Tugs[曳船名],G28)&lt;&gt;1,"未登録・重複",IF(INDEX(Tugs[基地港],MATCH(G28,Tugs[曳船名],0))="","未確認",INDEX(Tugs[基地港],MATCH(G28,Tugs[曳船名],0))))))</f>
        <v/>
      </c>
      <c r="AC28" s="53" t="str">
        <f>IF(C28="","",IF(AND(COUNTIF(Standards[照合項目（自動）],AB28&amp;"｜"&amp;E28&amp;"｜"&amp;D28&amp;"｜"&amp;F28&amp;"｜"&amp;P28)=1,COUNTIFS(Standards[照合項目（自動）],AB28&amp;"｜"&amp;E28&amp;"｜"&amp;D28&amp;"｜"&amp;F28&amp;"｜"&amp;P28,Standards[入力確認（自動）],"確認済")=1),SUMIF(Standards[照合項目（自動）],AB28&amp;"｜"&amp;E28&amp;"｜"&amp;D28&amp;"｜"&amp;F28&amp;"｜"&amp;P28,Standards[所定合計h（自動）]),"未確認"))</f>
        <v/>
      </c>
      <c r="AD28" s="53" t="str">
        <f>IF(C28="","",IF(AND(ISNUMBER(R28),ISNUMBER(S28),S28&gt;=R28),ROUND((S28-R28)*24,4),IF(OR(R28&lt;&gt;"",S28&lt;&gt;""),"",IF(AND(ISNUMBER(T28),T28&gt;=0),T28,IF(AND(I28="あり",J28="実施",ISNUMBER(AC28)),AC28,"")))))</f>
        <v/>
      </c>
      <c r="AE28" s="54" t="str">
        <f>IF(C28="","",IF(AND(ISNUMBER(R28),ISNUMBER(S28),S28&gt;=R28),IF(X28="記録","実績：基地発～基地着",IF(X28="記憶","記憶：基地発～基地着","未確認：基地発～基地着")),IF(OR(R28&lt;&gt;"",S28&lt;&gt;""),"要確認：時刻不足・逆転",IF(AND(ISNUMBER(T28),T28&gt;=0),IF(X28="記録","実績：記録の時間",IF(X28="記憶","記憶：申告の時間","未確認：申告の時間")),IF(AND(I28="あり",J28="実施",ISNUMBER(AC28)),"所定時間による見込み",IF(I28="なし","使用なし","未確認"))))))</f>
        <v/>
      </c>
      <c r="AF28" s="55" t="str">
        <f>IF(C28="","",IF(H28="あり",1,0))</f>
        <v/>
      </c>
      <c r="AG28" s="55" t="str">
        <f>IF(C28="","",IF(AND(I28="あり",J28="実施"),1,0))</f>
        <v/>
      </c>
      <c r="AH28" s="55" t="str">
        <f>IF(C28="","",IF(AND(H28="あり",X28="記録"),IF(COUNTIFS($A$8:A28,A28,$B$8:B28,B28,$C$8:C28,C28,$E$8:E28,E28,$F$8:F28,F28,$H$8:H28,"あり",$X$8:X28,"記録")=1,1,0),0))</f>
        <v/>
      </c>
      <c r="AI28" s="55" t="str">
        <f>IF(C28="","",IF(AND(I28="あり",J28="実施",X28="記録",ISNUMBER(K28)),IF(COUNTIFS($K$8:K28,K28,$C$8:C28,C28,$E$8:E28,E28,$F$8:F28,F28,$I$8:I28,"あり",$J$8:J28,"実施",$X$8:X28,"記録")=1,1,0),0))</f>
        <v/>
      </c>
      <c r="AJ28" s="55" t="str">
        <f>IF(C28="","",IF(ISNUMBER(A28),YEAR(A28)-IF(MONTH(A28)&lt;4,1,0),""))</f>
        <v/>
      </c>
      <c r="AK28" s="55" t="str">
        <f>IF(C28="","",IF(J28="実施",IF(ISNUMBER(K28),YEAR(K28)-IF(MONTH(K28)&lt;4,1,0),""),""))</f>
        <v/>
      </c>
      <c r="AL28" s="56" t="str">
        <f>IF(C28="",IF(OR(A28&lt;&gt;"",G28&lt;&gt;""),"要確認：船名未記入",""),IF(OR(NOT(ISNUMBER(A28)),G28="",H28="",I28="",J28="",N28="",O28="",P28="",W28="",X28=""),"要確認：基本項目不足",IF(OR(Z28="未登録・重複",AA28="未登録・重複",AB28="未確認"),"要確認：登録表を確認",IF(AND(H28="あり",NOT(ISNUMBER(B28))),"要確認：前日の予定時刻不足",IF(AND(J28="実施",I28="あり",NOT(ISNUMBER(K28))),"要確認：最終日時不足",IF(AND(J28="取消",I28="あり"),"要確認：取消と使用ありが矛盾",IF(OR(AND(ISNUMBER(T28),T28&lt;0),AND(ISNUMBER(V28),V28&lt;0),AE28="要確認：時刻不足・逆転"),"要確認：時間を確認",IF(COUNTIFS(Work[予定表の作業日],A28,Work[前日版の予定時刻],B28,Work[船名],C28,Work[バース],E28,Work[入出・転],F28,Work[曳船名],G28)&gt;1,"要確認：同じ作業・曳船が重複",IF(AND(I28="あり",J28="実施",NOT(ISNUMBER(AD28))),"要確認：拘束時間未確認",IF(OR(H28="未確認",I28="未確認",J28="未確認",X28="未確認",N28="未確認",O28="未確認"),"要確認：未確認を含む","確認済"))))))))))</f>
        <v/>
      </c>
    </row>
    <row r="29" spans="1:38" ht="24.95" customHeight="1" x14ac:dyDescent="0.2">
      <c r="A29" s="20"/>
      <c r="B29" s="29"/>
      <c r="C29" s="7"/>
      <c r="D29" s="7"/>
      <c r="E29" s="7"/>
      <c r="F29" s="7"/>
      <c r="G29" s="7"/>
      <c r="H29" s="7"/>
      <c r="I29" s="7"/>
      <c r="J29" s="7"/>
      <c r="K29" s="23"/>
      <c r="L29" s="13"/>
      <c r="M29" s="13"/>
      <c r="N29" s="7"/>
      <c r="O29" s="51"/>
      <c r="P29" s="51"/>
      <c r="Q29" s="61"/>
      <c r="R29" s="62"/>
      <c r="S29" s="62"/>
      <c r="T29" s="63"/>
      <c r="U29" s="63"/>
      <c r="V29" s="63"/>
      <c r="W29" s="51"/>
      <c r="X29" s="51"/>
      <c r="Y29" s="67"/>
      <c r="Z29" s="54" t="str">
        <f>IF(G29="","",IF(COUNTIF(Tugs[曳船名],G29)&lt;&gt;1,"未登録・重複",IF(INDEX(Tugs[会社名],MATCH(G29,Tugs[曳船名],0))="","未確認",INDEX(Tugs[会社名],MATCH(G29,Tugs[曳船名],0)))))</f>
        <v/>
      </c>
      <c r="AA29" s="54" t="str">
        <f>IF(G29="","",IF(COUNTIF(Companies[会社名],Z29)&lt;&gt;1,"未登録・重複",IF(INDEX(Companies[地区],MATCH(Z29,Companies[会社名],0))="","未確認",INDEX(Companies[地区],MATCH(Z29,Companies[会社名],0)))))</f>
        <v/>
      </c>
      <c r="AB29" s="54" t="str">
        <f>IF(G29="","",IF(Q29&lt;&gt;"",Q29,IF(COUNTIF(Tugs[曳船名],G29)&lt;&gt;1,"未登録・重複",IF(INDEX(Tugs[基地港],MATCH(G29,Tugs[曳船名],0))="","未確認",INDEX(Tugs[基地港],MATCH(G29,Tugs[曳船名],0))))))</f>
        <v/>
      </c>
      <c r="AC29" s="53" t="str">
        <f>IF(C29="","",IF(AND(COUNTIF(Standards[照合項目（自動）],AB29&amp;"｜"&amp;E29&amp;"｜"&amp;D29&amp;"｜"&amp;F29&amp;"｜"&amp;P29)=1,COUNTIFS(Standards[照合項目（自動）],AB29&amp;"｜"&amp;E29&amp;"｜"&amp;D29&amp;"｜"&amp;F29&amp;"｜"&amp;P29,Standards[入力確認（自動）],"確認済")=1),SUMIF(Standards[照合項目（自動）],AB29&amp;"｜"&amp;E29&amp;"｜"&amp;D29&amp;"｜"&amp;F29&amp;"｜"&amp;P29,Standards[所定合計h（自動）]),"未確認"))</f>
        <v/>
      </c>
      <c r="AD29" s="53" t="str">
        <f>IF(C29="","",IF(AND(ISNUMBER(R29),ISNUMBER(S29),S29&gt;=R29),ROUND((S29-R29)*24,4),IF(OR(R29&lt;&gt;"",S29&lt;&gt;""),"",IF(AND(ISNUMBER(T29),T29&gt;=0),T29,IF(AND(I29="あり",J29="実施",ISNUMBER(AC29)),AC29,"")))))</f>
        <v/>
      </c>
      <c r="AE29" s="54" t="str">
        <f>IF(C29="","",IF(AND(ISNUMBER(R29),ISNUMBER(S29),S29&gt;=R29),IF(X29="記録","実績：基地発～基地着",IF(X29="記憶","記憶：基地発～基地着","未確認：基地発～基地着")),IF(OR(R29&lt;&gt;"",S29&lt;&gt;""),"要確認：時刻不足・逆転",IF(AND(ISNUMBER(T29),T29&gt;=0),IF(X29="記録","実績：記録の時間",IF(X29="記憶","記憶：申告の時間","未確認：申告の時間")),IF(AND(I29="あり",J29="実施",ISNUMBER(AC29)),"所定時間による見込み",IF(I29="なし","使用なし","未確認"))))))</f>
        <v/>
      </c>
      <c r="AF29" s="55" t="str">
        <f>IF(C29="","",IF(H29="あり",1,0))</f>
        <v/>
      </c>
      <c r="AG29" s="55" t="str">
        <f>IF(C29="","",IF(AND(I29="あり",J29="実施"),1,0))</f>
        <v/>
      </c>
      <c r="AH29" s="55" t="str">
        <f>IF(C29="","",IF(AND(H29="あり",X29="記録"),IF(COUNTIFS($A$8:A29,A29,$B$8:B29,B29,$C$8:C29,C29,$E$8:E29,E29,$F$8:F29,F29,$H$8:H29,"あり",$X$8:X29,"記録")=1,1,0),0))</f>
        <v/>
      </c>
      <c r="AI29" s="55" t="str">
        <f>IF(C29="","",IF(AND(I29="あり",J29="実施",X29="記録",ISNUMBER(K29)),IF(COUNTIFS($K$8:K29,K29,$C$8:C29,C29,$E$8:E29,E29,$F$8:F29,F29,$I$8:I29,"あり",$J$8:J29,"実施",$X$8:X29,"記録")=1,1,0),0))</f>
        <v/>
      </c>
      <c r="AJ29" s="55" t="str">
        <f>IF(C29="","",IF(ISNUMBER(A29),YEAR(A29)-IF(MONTH(A29)&lt;4,1,0),""))</f>
        <v/>
      </c>
      <c r="AK29" s="55" t="str">
        <f>IF(C29="","",IF(J29="実施",IF(ISNUMBER(K29),YEAR(K29)-IF(MONTH(K29)&lt;4,1,0),""),""))</f>
        <v/>
      </c>
      <c r="AL29" s="56" t="str">
        <f>IF(C29="",IF(OR(A29&lt;&gt;"",G29&lt;&gt;""),"要確認：船名未記入",""),IF(OR(NOT(ISNUMBER(A29)),G29="",H29="",I29="",J29="",N29="",O29="",P29="",W29="",X29=""),"要確認：基本項目不足",IF(OR(Z29="未登録・重複",AA29="未登録・重複",AB29="未確認"),"要確認：登録表を確認",IF(AND(H29="あり",NOT(ISNUMBER(B29))),"要確認：前日の予定時刻不足",IF(AND(J29="実施",I29="あり",NOT(ISNUMBER(K29))),"要確認：最終日時不足",IF(AND(J29="取消",I29="あり"),"要確認：取消と使用ありが矛盾",IF(OR(AND(ISNUMBER(T29),T29&lt;0),AND(ISNUMBER(V29),V29&lt;0),AE29="要確認：時刻不足・逆転"),"要確認：時間を確認",IF(COUNTIFS(Work[予定表の作業日],A29,Work[前日版の予定時刻],B29,Work[船名],C29,Work[バース],E29,Work[入出・転],F29,Work[曳船名],G29)&gt;1,"要確認：同じ作業・曳船が重複",IF(AND(I29="あり",J29="実施",NOT(ISNUMBER(AD29))),"要確認：拘束時間未確認",IF(OR(H29="未確認",I29="未確認",J29="未確認",X29="未確認",N29="未確認",O29="未確認"),"要確認：未確認を含む","確認済"))))))))))</f>
        <v/>
      </c>
    </row>
    <row r="30" spans="1:38" ht="24.95" customHeight="1" x14ac:dyDescent="0.2">
      <c r="A30" s="20"/>
      <c r="B30" s="29"/>
      <c r="C30" s="7"/>
      <c r="D30" s="7"/>
      <c r="E30" s="7"/>
      <c r="F30" s="7"/>
      <c r="G30" s="7"/>
      <c r="H30" s="7"/>
      <c r="I30" s="7"/>
      <c r="J30" s="7"/>
      <c r="K30" s="23"/>
      <c r="L30" s="13"/>
      <c r="M30" s="13"/>
      <c r="N30" s="7"/>
      <c r="O30" s="51"/>
      <c r="P30" s="51"/>
      <c r="Q30" s="61"/>
      <c r="R30" s="62"/>
      <c r="S30" s="62"/>
      <c r="T30" s="63"/>
      <c r="U30" s="63"/>
      <c r="V30" s="63"/>
      <c r="W30" s="51"/>
      <c r="X30" s="51"/>
      <c r="Y30" s="67"/>
      <c r="Z30" s="54" t="str">
        <f>IF(G30="","",IF(COUNTIF(Tugs[曳船名],G30)&lt;&gt;1,"未登録・重複",IF(INDEX(Tugs[会社名],MATCH(G30,Tugs[曳船名],0))="","未確認",INDEX(Tugs[会社名],MATCH(G30,Tugs[曳船名],0)))))</f>
        <v/>
      </c>
      <c r="AA30" s="54" t="str">
        <f>IF(G30="","",IF(COUNTIF(Companies[会社名],Z30)&lt;&gt;1,"未登録・重複",IF(INDEX(Companies[地区],MATCH(Z30,Companies[会社名],0))="","未確認",INDEX(Companies[地区],MATCH(Z30,Companies[会社名],0)))))</f>
        <v/>
      </c>
      <c r="AB30" s="54" t="str">
        <f>IF(G30="","",IF(Q30&lt;&gt;"",Q30,IF(COUNTIF(Tugs[曳船名],G30)&lt;&gt;1,"未登録・重複",IF(INDEX(Tugs[基地港],MATCH(G30,Tugs[曳船名],0))="","未確認",INDEX(Tugs[基地港],MATCH(G30,Tugs[曳船名],0))))))</f>
        <v/>
      </c>
      <c r="AC30" s="53" t="str">
        <f>IF(C30="","",IF(AND(COUNTIF(Standards[照合項目（自動）],AB30&amp;"｜"&amp;E30&amp;"｜"&amp;D30&amp;"｜"&amp;F30&amp;"｜"&amp;P30)=1,COUNTIFS(Standards[照合項目（自動）],AB30&amp;"｜"&amp;E30&amp;"｜"&amp;D30&amp;"｜"&amp;F30&amp;"｜"&amp;P30,Standards[入力確認（自動）],"確認済")=1),SUMIF(Standards[照合項目（自動）],AB30&amp;"｜"&amp;E30&amp;"｜"&amp;D30&amp;"｜"&amp;F30&amp;"｜"&amp;P30,Standards[所定合計h（自動）]),"未確認"))</f>
        <v/>
      </c>
      <c r="AD30" s="53" t="str">
        <f>IF(C30="","",IF(AND(ISNUMBER(R30),ISNUMBER(S30),S30&gt;=R30),ROUND((S30-R30)*24,4),IF(OR(R30&lt;&gt;"",S30&lt;&gt;""),"",IF(AND(ISNUMBER(T30),T30&gt;=0),T30,IF(AND(I30="あり",J30="実施",ISNUMBER(AC30)),AC30,"")))))</f>
        <v/>
      </c>
      <c r="AE30" s="54" t="str">
        <f>IF(C30="","",IF(AND(ISNUMBER(R30),ISNUMBER(S30),S30&gt;=R30),IF(X30="記録","実績：基地発～基地着",IF(X30="記憶","記憶：基地発～基地着","未確認：基地発～基地着")),IF(OR(R30&lt;&gt;"",S30&lt;&gt;""),"要確認：時刻不足・逆転",IF(AND(ISNUMBER(T30),T30&gt;=0),IF(X30="記録","実績：記録の時間",IF(X30="記憶","記憶：申告の時間","未確認：申告の時間")),IF(AND(I30="あり",J30="実施",ISNUMBER(AC30)),"所定時間による見込み",IF(I30="なし","使用なし","未確認"))))))</f>
        <v/>
      </c>
      <c r="AF30" s="55" t="str">
        <f>IF(C30="","",IF(H30="あり",1,0))</f>
        <v/>
      </c>
      <c r="AG30" s="55" t="str">
        <f>IF(C30="","",IF(AND(I30="あり",J30="実施"),1,0))</f>
        <v/>
      </c>
      <c r="AH30" s="55" t="str">
        <f>IF(C30="","",IF(AND(H30="あり",X30="記録"),IF(COUNTIFS($A$8:A30,A30,$B$8:B30,B30,$C$8:C30,C30,$E$8:E30,E30,$F$8:F30,F30,$H$8:H30,"あり",$X$8:X30,"記録")=1,1,0),0))</f>
        <v/>
      </c>
      <c r="AI30" s="55" t="str">
        <f>IF(C30="","",IF(AND(I30="あり",J30="実施",X30="記録",ISNUMBER(K30)),IF(COUNTIFS($K$8:K30,K30,$C$8:C30,C30,$E$8:E30,E30,$F$8:F30,F30,$I$8:I30,"あり",$J$8:J30,"実施",$X$8:X30,"記録")=1,1,0),0))</f>
        <v/>
      </c>
      <c r="AJ30" s="55" t="str">
        <f>IF(C30="","",IF(ISNUMBER(A30),YEAR(A30)-IF(MONTH(A30)&lt;4,1,0),""))</f>
        <v/>
      </c>
      <c r="AK30" s="55" t="str">
        <f>IF(C30="","",IF(J30="実施",IF(ISNUMBER(K30),YEAR(K30)-IF(MONTH(K30)&lt;4,1,0),""),""))</f>
        <v/>
      </c>
      <c r="AL30" s="56" t="str">
        <f>IF(C30="",IF(OR(A30&lt;&gt;"",G30&lt;&gt;""),"要確認：船名未記入",""),IF(OR(NOT(ISNUMBER(A30)),G30="",H30="",I30="",J30="",N30="",O30="",P30="",W30="",X30=""),"要確認：基本項目不足",IF(OR(Z30="未登録・重複",AA30="未登録・重複",AB30="未確認"),"要確認：登録表を確認",IF(AND(H30="あり",NOT(ISNUMBER(B30))),"要確認：前日の予定時刻不足",IF(AND(J30="実施",I30="あり",NOT(ISNUMBER(K30))),"要確認：最終日時不足",IF(AND(J30="取消",I30="あり"),"要確認：取消と使用ありが矛盾",IF(OR(AND(ISNUMBER(T30),T30&lt;0),AND(ISNUMBER(V30),V30&lt;0),AE30="要確認：時刻不足・逆転"),"要確認：時間を確認",IF(COUNTIFS(Work[予定表の作業日],A30,Work[前日版の予定時刻],B30,Work[船名],C30,Work[バース],E30,Work[入出・転],F30,Work[曳船名],G30)&gt;1,"要確認：同じ作業・曳船が重複",IF(AND(I30="あり",J30="実施",NOT(ISNUMBER(AD30))),"要確認：拘束時間未確認",IF(OR(H30="未確認",I30="未確認",J30="未確認",X30="未確認",N30="未確認",O30="未確認"),"要確認：未確認を含む","確認済"))))))))))</f>
        <v/>
      </c>
    </row>
    <row r="31" spans="1:38" ht="24.95" customHeight="1" x14ac:dyDescent="0.2">
      <c r="A31" s="20"/>
      <c r="B31" s="29"/>
      <c r="C31" s="7"/>
      <c r="D31" s="7"/>
      <c r="E31" s="7"/>
      <c r="F31" s="7"/>
      <c r="G31" s="7"/>
      <c r="H31" s="7"/>
      <c r="I31" s="7"/>
      <c r="J31" s="7"/>
      <c r="K31" s="23"/>
      <c r="L31" s="13"/>
      <c r="M31" s="13"/>
      <c r="N31" s="7"/>
      <c r="O31" s="51"/>
      <c r="P31" s="51"/>
      <c r="Q31" s="61"/>
      <c r="R31" s="62"/>
      <c r="S31" s="62"/>
      <c r="T31" s="63"/>
      <c r="U31" s="63"/>
      <c r="V31" s="63"/>
      <c r="W31" s="51"/>
      <c r="X31" s="51"/>
      <c r="Y31" s="67"/>
      <c r="Z31" s="54" t="str">
        <f>IF(G31="","",IF(COUNTIF(Tugs[曳船名],G31)&lt;&gt;1,"未登録・重複",IF(INDEX(Tugs[会社名],MATCH(G31,Tugs[曳船名],0))="","未確認",INDEX(Tugs[会社名],MATCH(G31,Tugs[曳船名],0)))))</f>
        <v/>
      </c>
      <c r="AA31" s="54" t="str">
        <f>IF(G31="","",IF(COUNTIF(Companies[会社名],Z31)&lt;&gt;1,"未登録・重複",IF(INDEX(Companies[地区],MATCH(Z31,Companies[会社名],0))="","未確認",INDEX(Companies[地区],MATCH(Z31,Companies[会社名],0)))))</f>
        <v/>
      </c>
      <c r="AB31" s="54" t="str">
        <f>IF(G31="","",IF(Q31&lt;&gt;"",Q31,IF(COUNTIF(Tugs[曳船名],G31)&lt;&gt;1,"未登録・重複",IF(INDEX(Tugs[基地港],MATCH(G31,Tugs[曳船名],0))="","未確認",INDEX(Tugs[基地港],MATCH(G31,Tugs[曳船名],0))))))</f>
        <v/>
      </c>
      <c r="AC31" s="53" t="str">
        <f>IF(C31="","",IF(AND(COUNTIF(Standards[照合項目（自動）],AB31&amp;"｜"&amp;E31&amp;"｜"&amp;D31&amp;"｜"&amp;F31&amp;"｜"&amp;P31)=1,COUNTIFS(Standards[照合項目（自動）],AB31&amp;"｜"&amp;E31&amp;"｜"&amp;D31&amp;"｜"&amp;F31&amp;"｜"&amp;P31,Standards[入力確認（自動）],"確認済")=1),SUMIF(Standards[照合項目（自動）],AB31&amp;"｜"&amp;E31&amp;"｜"&amp;D31&amp;"｜"&amp;F31&amp;"｜"&amp;P31,Standards[所定合計h（自動）]),"未確認"))</f>
        <v/>
      </c>
      <c r="AD31" s="53" t="str">
        <f>IF(C31="","",IF(AND(ISNUMBER(R31),ISNUMBER(S31),S31&gt;=R31),ROUND((S31-R31)*24,4),IF(OR(R31&lt;&gt;"",S31&lt;&gt;""),"",IF(AND(ISNUMBER(T31),T31&gt;=0),T31,IF(AND(I31="あり",J31="実施",ISNUMBER(AC31)),AC31,"")))))</f>
        <v/>
      </c>
      <c r="AE31" s="54" t="str">
        <f>IF(C31="","",IF(AND(ISNUMBER(R31),ISNUMBER(S31),S31&gt;=R31),IF(X31="記録","実績：基地発～基地着",IF(X31="記憶","記憶：基地発～基地着","未確認：基地発～基地着")),IF(OR(R31&lt;&gt;"",S31&lt;&gt;""),"要確認：時刻不足・逆転",IF(AND(ISNUMBER(T31),T31&gt;=0),IF(X31="記録","実績：記録の時間",IF(X31="記憶","記憶：申告の時間","未確認：申告の時間")),IF(AND(I31="あり",J31="実施",ISNUMBER(AC31)),"所定時間による見込み",IF(I31="なし","使用なし","未確認"))))))</f>
        <v/>
      </c>
      <c r="AF31" s="55" t="str">
        <f>IF(C31="","",IF(H31="あり",1,0))</f>
        <v/>
      </c>
      <c r="AG31" s="55" t="str">
        <f>IF(C31="","",IF(AND(I31="あり",J31="実施"),1,0))</f>
        <v/>
      </c>
      <c r="AH31" s="55" t="str">
        <f>IF(C31="","",IF(AND(H31="あり",X31="記録"),IF(COUNTIFS($A$8:A31,A31,$B$8:B31,B31,$C$8:C31,C31,$E$8:E31,E31,$F$8:F31,F31,$H$8:H31,"あり",$X$8:X31,"記録")=1,1,0),0))</f>
        <v/>
      </c>
      <c r="AI31" s="55" t="str">
        <f>IF(C31="","",IF(AND(I31="あり",J31="実施",X31="記録",ISNUMBER(K31)),IF(COUNTIFS($K$8:K31,K31,$C$8:C31,C31,$E$8:E31,E31,$F$8:F31,F31,$I$8:I31,"あり",$J$8:J31,"実施",$X$8:X31,"記録")=1,1,0),0))</f>
        <v/>
      </c>
      <c r="AJ31" s="55" t="str">
        <f>IF(C31="","",IF(ISNUMBER(A31),YEAR(A31)-IF(MONTH(A31)&lt;4,1,0),""))</f>
        <v/>
      </c>
      <c r="AK31" s="55" t="str">
        <f>IF(C31="","",IF(J31="実施",IF(ISNUMBER(K31),YEAR(K31)-IF(MONTH(K31)&lt;4,1,0),""),""))</f>
        <v/>
      </c>
      <c r="AL31" s="56" t="str">
        <f>IF(C31="",IF(OR(A31&lt;&gt;"",G31&lt;&gt;""),"要確認：船名未記入",""),IF(OR(NOT(ISNUMBER(A31)),G31="",H31="",I31="",J31="",N31="",O31="",P31="",W31="",X31=""),"要確認：基本項目不足",IF(OR(Z31="未登録・重複",AA31="未登録・重複",AB31="未確認"),"要確認：登録表を確認",IF(AND(H31="あり",NOT(ISNUMBER(B31))),"要確認：前日の予定時刻不足",IF(AND(J31="実施",I31="あり",NOT(ISNUMBER(K31))),"要確認：最終日時不足",IF(AND(J31="取消",I31="あり"),"要確認：取消と使用ありが矛盾",IF(OR(AND(ISNUMBER(T31),T31&lt;0),AND(ISNUMBER(V31),V31&lt;0),AE31="要確認：時刻不足・逆転"),"要確認：時間を確認",IF(COUNTIFS(Work[予定表の作業日],A31,Work[前日版の予定時刻],B31,Work[船名],C31,Work[バース],E31,Work[入出・転],F31,Work[曳船名],G31)&gt;1,"要確認：同じ作業・曳船が重複",IF(AND(I31="あり",J31="実施",NOT(ISNUMBER(AD31))),"要確認：拘束時間未確認",IF(OR(H31="未確認",I31="未確認",J31="未確認",X31="未確認",N31="未確認",O31="未確認"),"要確認：未確認を含む","確認済"))))))))))</f>
        <v/>
      </c>
    </row>
    <row r="32" spans="1:38" ht="24.95" customHeight="1" x14ac:dyDescent="0.2">
      <c r="A32" s="20"/>
      <c r="B32" s="29"/>
      <c r="C32" s="7"/>
      <c r="D32" s="7"/>
      <c r="E32" s="7"/>
      <c r="F32" s="7"/>
      <c r="G32" s="7"/>
      <c r="H32" s="7"/>
      <c r="I32" s="7"/>
      <c r="J32" s="7"/>
      <c r="K32" s="23"/>
      <c r="L32" s="13"/>
      <c r="M32" s="13"/>
      <c r="N32" s="7"/>
      <c r="O32" s="51"/>
      <c r="P32" s="51"/>
      <c r="Q32" s="61"/>
      <c r="R32" s="62"/>
      <c r="S32" s="62"/>
      <c r="T32" s="63"/>
      <c r="U32" s="63"/>
      <c r="V32" s="63"/>
      <c r="W32" s="51"/>
      <c r="X32" s="51"/>
      <c r="Y32" s="67"/>
      <c r="Z32" s="54" t="str">
        <f>IF(G32="","",IF(COUNTIF(Tugs[曳船名],G32)&lt;&gt;1,"未登録・重複",IF(INDEX(Tugs[会社名],MATCH(G32,Tugs[曳船名],0))="","未確認",INDEX(Tugs[会社名],MATCH(G32,Tugs[曳船名],0)))))</f>
        <v/>
      </c>
      <c r="AA32" s="54" t="str">
        <f>IF(G32="","",IF(COUNTIF(Companies[会社名],Z32)&lt;&gt;1,"未登録・重複",IF(INDEX(Companies[地区],MATCH(Z32,Companies[会社名],0))="","未確認",INDEX(Companies[地区],MATCH(Z32,Companies[会社名],0)))))</f>
        <v/>
      </c>
      <c r="AB32" s="54" t="str">
        <f>IF(G32="","",IF(Q32&lt;&gt;"",Q32,IF(COUNTIF(Tugs[曳船名],G32)&lt;&gt;1,"未登録・重複",IF(INDEX(Tugs[基地港],MATCH(G32,Tugs[曳船名],0))="","未確認",INDEX(Tugs[基地港],MATCH(G32,Tugs[曳船名],0))))))</f>
        <v/>
      </c>
      <c r="AC32" s="53" t="str">
        <f>IF(C32="","",IF(AND(COUNTIF(Standards[照合項目（自動）],AB32&amp;"｜"&amp;E32&amp;"｜"&amp;D32&amp;"｜"&amp;F32&amp;"｜"&amp;P32)=1,COUNTIFS(Standards[照合項目（自動）],AB32&amp;"｜"&amp;E32&amp;"｜"&amp;D32&amp;"｜"&amp;F32&amp;"｜"&amp;P32,Standards[入力確認（自動）],"確認済")=1),SUMIF(Standards[照合項目（自動）],AB32&amp;"｜"&amp;E32&amp;"｜"&amp;D32&amp;"｜"&amp;F32&amp;"｜"&amp;P32,Standards[所定合計h（自動）]),"未確認"))</f>
        <v/>
      </c>
      <c r="AD32" s="53" t="str">
        <f>IF(C32="","",IF(AND(ISNUMBER(R32),ISNUMBER(S32),S32&gt;=R32),ROUND((S32-R32)*24,4),IF(OR(R32&lt;&gt;"",S32&lt;&gt;""),"",IF(AND(ISNUMBER(T32),T32&gt;=0),T32,IF(AND(I32="あり",J32="実施",ISNUMBER(AC32)),AC32,"")))))</f>
        <v/>
      </c>
      <c r="AE32" s="54" t="str">
        <f>IF(C32="","",IF(AND(ISNUMBER(R32),ISNUMBER(S32),S32&gt;=R32),IF(X32="記録","実績：基地発～基地着",IF(X32="記憶","記憶：基地発～基地着","未確認：基地発～基地着")),IF(OR(R32&lt;&gt;"",S32&lt;&gt;""),"要確認：時刻不足・逆転",IF(AND(ISNUMBER(T32),T32&gt;=0),IF(X32="記録","実績：記録の時間",IF(X32="記憶","記憶：申告の時間","未確認：申告の時間")),IF(AND(I32="あり",J32="実施",ISNUMBER(AC32)),"所定時間による見込み",IF(I32="なし","使用なし","未確認"))))))</f>
        <v/>
      </c>
      <c r="AF32" s="55" t="str">
        <f>IF(C32="","",IF(H32="あり",1,0))</f>
        <v/>
      </c>
      <c r="AG32" s="55" t="str">
        <f>IF(C32="","",IF(AND(I32="あり",J32="実施"),1,0))</f>
        <v/>
      </c>
      <c r="AH32" s="55" t="str">
        <f>IF(C32="","",IF(AND(H32="あり",X32="記録"),IF(COUNTIFS($A$8:A32,A32,$B$8:B32,B32,$C$8:C32,C32,$E$8:E32,E32,$F$8:F32,F32,$H$8:H32,"あり",$X$8:X32,"記録")=1,1,0),0))</f>
        <v/>
      </c>
      <c r="AI32" s="55" t="str">
        <f>IF(C32="","",IF(AND(I32="あり",J32="実施",X32="記録",ISNUMBER(K32)),IF(COUNTIFS($K$8:K32,K32,$C$8:C32,C32,$E$8:E32,E32,$F$8:F32,F32,$I$8:I32,"あり",$J$8:J32,"実施",$X$8:X32,"記録")=1,1,0),0))</f>
        <v/>
      </c>
      <c r="AJ32" s="55" t="str">
        <f>IF(C32="","",IF(ISNUMBER(A32),YEAR(A32)-IF(MONTH(A32)&lt;4,1,0),""))</f>
        <v/>
      </c>
      <c r="AK32" s="55" t="str">
        <f>IF(C32="","",IF(J32="実施",IF(ISNUMBER(K32),YEAR(K32)-IF(MONTH(K32)&lt;4,1,0),""),""))</f>
        <v/>
      </c>
      <c r="AL32" s="56" t="str">
        <f>IF(C32="",IF(OR(A32&lt;&gt;"",G32&lt;&gt;""),"要確認：船名未記入",""),IF(OR(NOT(ISNUMBER(A32)),G32="",H32="",I32="",J32="",N32="",O32="",P32="",W32="",X32=""),"要確認：基本項目不足",IF(OR(Z32="未登録・重複",AA32="未登録・重複",AB32="未確認"),"要確認：登録表を確認",IF(AND(H32="あり",NOT(ISNUMBER(B32))),"要確認：前日の予定時刻不足",IF(AND(J32="実施",I32="あり",NOT(ISNUMBER(K32))),"要確認：最終日時不足",IF(AND(J32="取消",I32="あり"),"要確認：取消と使用ありが矛盾",IF(OR(AND(ISNUMBER(T32),T32&lt;0),AND(ISNUMBER(V32),V32&lt;0),AE32="要確認：時刻不足・逆転"),"要確認：時間を確認",IF(COUNTIFS(Work[予定表の作業日],A32,Work[前日版の予定時刻],B32,Work[船名],C32,Work[バース],E32,Work[入出・転],F32,Work[曳船名],G32)&gt;1,"要確認：同じ作業・曳船が重複",IF(AND(I32="あり",J32="実施",NOT(ISNUMBER(AD32))),"要確認：拘束時間未確認",IF(OR(H32="未確認",I32="未確認",J32="未確認",X32="未確認",N32="未確認",O32="未確認"),"要確認：未確認を含む","確認済"))))))))))</f>
        <v/>
      </c>
    </row>
    <row r="33" spans="1:38" ht="24.95" customHeight="1" x14ac:dyDescent="0.2">
      <c r="A33" s="20"/>
      <c r="B33" s="29"/>
      <c r="C33" s="7"/>
      <c r="D33" s="7"/>
      <c r="E33" s="7"/>
      <c r="F33" s="7"/>
      <c r="G33" s="7"/>
      <c r="H33" s="7"/>
      <c r="I33" s="7"/>
      <c r="J33" s="7"/>
      <c r="K33" s="23"/>
      <c r="L33" s="13"/>
      <c r="M33" s="13"/>
      <c r="N33" s="7"/>
      <c r="O33" s="51"/>
      <c r="P33" s="51"/>
      <c r="Q33" s="61"/>
      <c r="R33" s="62"/>
      <c r="S33" s="62"/>
      <c r="T33" s="63"/>
      <c r="U33" s="63"/>
      <c r="V33" s="63"/>
      <c r="W33" s="51"/>
      <c r="X33" s="51"/>
      <c r="Y33" s="67"/>
      <c r="Z33" s="54" t="str">
        <f>IF(G33="","",IF(COUNTIF(Tugs[曳船名],G33)&lt;&gt;1,"未登録・重複",IF(INDEX(Tugs[会社名],MATCH(G33,Tugs[曳船名],0))="","未確認",INDEX(Tugs[会社名],MATCH(G33,Tugs[曳船名],0)))))</f>
        <v/>
      </c>
      <c r="AA33" s="54" t="str">
        <f>IF(G33="","",IF(COUNTIF(Companies[会社名],Z33)&lt;&gt;1,"未登録・重複",IF(INDEX(Companies[地区],MATCH(Z33,Companies[会社名],0))="","未確認",INDEX(Companies[地区],MATCH(Z33,Companies[会社名],0)))))</f>
        <v/>
      </c>
      <c r="AB33" s="54" t="str">
        <f>IF(G33="","",IF(Q33&lt;&gt;"",Q33,IF(COUNTIF(Tugs[曳船名],G33)&lt;&gt;1,"未登録・重複",IF(INDEX(Tugs[基地港],MATCH(G33,Tugs[曳船名],0))="","未確認",INDEX(Tugs[基地港],MATCH(G33,Tugs[曳船名],0))))))</f>
        <v/>
      </c>
      <c r="AC33" s="53" t="str">
        <f>IF(C33="","",IF(AND(COUNTIF(Standards[照合項目（自動）],AB33&amp;"｜"&amp;E33&amp;"｜"&amp;D33&amp;"｜"&amp;F33&amp;"｜"&amp;P33)=1,COUNTIFS(Standards[照合項目（自動）],AB33&amp;"｜"&amp;E33&amp;"｜"&amp;D33&amp;"｜"&amp;F33&amp;"｜"&amp;P33,Standards[入力確認（自動）],"確認済")=1),SUMIF(Standards[照合項目（自動）],AB33&amp;"｜"&amp;E33&amp;"｜"&amp;D33&amp;"｜"&amp;F33&amp;"｜"&amp;P33,Standards[所定合計h（自動）]),"未確認"))</f>
        <v/>
      </c>
      <c r="AD33" s="53" t="str">
        <f>IF(C33="","",IF(AND(ISNUMBER(R33),ISNUMBER(S33),S33&gt;=R33),ROUND((S33-R33)*24,4),IF(OR(R33&lt;&gt;"",S33&lt;&gt;""),"",IF(AND(ISNUMBER(T33),T33&gt;=0),T33,IF(AND(I33="あり",J33="実施",ISNUMBER(AC33)),AC33,"")))))</f>
        <v/>
      </c>
      <c r="AE33" s="54" t="str">
        <f>IF(C33="","",IF(AND(ISNUMBER(R33),ISNUMBER(S33),S33&gt;=R33),IF(X33="記録","実績：基地発～基地着",IF(X33="記憶","記憶：基地発～基地着","未確認：基地発～基地着")),IF(OR(R33&lt;&gt;"",S33&lt;&gt;""),"要確認：時刻不足・逆転",IF(AND(ISNUMBER(T33),T33&gt;=0),IF(X33="記録","実績：記録の時間",IF(X33="記憶","記憶：申告の時間","未確認：申告の時間")),IF(AND(I33="あり",J33="実施",ISNUMBER(AC33)),"所定時間による見込み",IF(I33="なし","使用なし","未確認"))))))</f>
        <v/>
      </c>
      <c r="AF33" s="55" t="str">
        <f>IF(C33="","",IF(H33="あり",1,0))</f>
        <v/>
      </c>
      <c r="AG33" s="55" t="str">
        <f>IF(C33="","",IF(AND(I33="あり",J33="実施"),1,0))</f>
        <v/>
      </c>
      <c r="AH33" s="55" t="str">
        <f>IF(C33="","",IF(AND(H33="あり",X33="記録"),IF(COUNTIFS($A$8:A33,A33,$B$8:B33,B33,$C$8:C33,C33,$E$8:E33,E33,$F$8:F33,F33,$H$8:H33,"あり",$X$8:X33,"記録")=1,1,0),0))</f>
        <v/>
      </c>
      <c r="AI33" s="55" t="str">
        <f>IF(C33="","",IF(AND(I33="あり",J33="実施",X33="記録",ISNUMBER(K33)),IF(COUNTIFS($K$8:K33,K33,$C$8:C33,C33,$E$8:E33,E33,$F$8:F33,F33,$I$8:I33,"あり",$J$8:J33,"実施",$X$8:X33,"記録")=1,1,0),0))</f>
        <v/>
      </c>
      <c r="AJ33" s="55" t="str">
        <f>IF(C33="","",IF(ISNUMBER(A33),YEAR(A33)-IF(MONTH(A33)&lt;4,1,0),""))</f>
        <v/>
      </c>
      <c r="AK33" s="55" t="str">
        <f>IF(C33="","",IF(J33="実施",IF(ISNUMBER(K33),YEAR(K33)-IF(MONTH(K33)&lt;4,1,0),""),""))</f>
        <v/>
      </c>
      <c r="AL33" s="56" t="str">
        <f>IF(C33="",IF(OR(A33&lt;&gt;"",G33&lt;&gt;""),"要確認：船名未記入",""),IF(OR(NOT(ISNUMBER(A33)),G33="",H33="",I33="",J33="",N33="",O33="",P33="",W33="",X33=""),"要確認：基本項目不足",IF(OR(Z33="未登録・重複",AA33="未登録・重複",AB33="未確認"),"要確認：登録表を確認",IF(AND(H33="あり",NOT(ISNUMBER(B33))),"要確認：前日の予定時刻不足",IF(AND(J33="実施",I33="あり",NOT(ISNUMBER(K33))),"要確認：最終日時不足",IF(AND(J33="取消",I33="あり"),"要確認：取消と使用ありが矛盾",IF(OR(AND(ISNUMBER(T33),T33&lt;0),AND(ISNUMBER(V33),V33&lt;0),AE33="要確認：時刻不足・逆転"),"要確認：時間を確認",IF(COUNTIFS(Work[予定表の作業日],A33,Work[前日版の予定時刻],B33,Work[船名],C33,Work[バース],E33,Work[入出・転],F33,Work[曳船名],G33)&gt;1,"要確認：同じ作業・曳船が重複",IF(AND(I33="あり",J33="実施",NOT(ISNUMBER(AD33))),"要確認：拘束時間未確認",IF(OR(H33="未確認",I33="未確認",J33="未確認",X33="未確認",N33="未確認",O33="未確認"),"要確認：未確認を含む","確認済"))))))))))</f>
        <v/>
      </c>
    </row>
    <row r="34" spans="1:38" ht="24.95" customHeight="1" x14ac:dyDescent="0.2">
      <c r="A34" s="20"/>
      <c r="B34" s="29"/>
      <c r="C34" s="7"/>
      <c r="D34" s="7"/>
      <c r="E34" s="7"/>
      <c r="F34" s="7"/>
      <c r="G34" s="7"/>
      <c r="H34" s="7"/>
      <c r="I34" s="7"/>
      <c r="J34" s="7"/>
      <c r="K34" s="23"/>
      <c r="L34" s="13"/>
      <c r="M34" s="13"/>
      <c r="N34" s="7"/>
      <c r="O34" s="51"/>
      <c r="P34" s="51"/>
      <c r="Q34" s="61"/>
      <c r="R34" s="62"/>
      <c r="S34" s="62"/>
      <c r="T34" s="63"/>
      <c r="U34" s="63"/>
      <c r="V34" s="63"/>
      <c r="W34" s="51"/>
      <c r="X34" s="51"/>
      <c r="Y34" s="67"/>
      <c r="Z34" s="54" t="str">
        <f>IF(G34="","",IF(COUNTIF(Tugs[曳船名],G34)&lt;&gt;1,"未登録・重複",IF(INDEX(Tugs[会社名],MATCH(G34,Tugs[曳船名],0))="","未確認",INDEX(Tugs[会社名],MATCH(G34,Tugs[曳船名],0)))))</f>
        <v/>
      </c>
      <c r="AA34" s="54" t="str">
        <f>IF(G34="","",IF(COUNTIF(Companies[会社名],Z34)&lt;&gt;1,"未登録・重複",IF(INDEX(Companies[地区],MATCH(Z34,Companies[会社名],0))="","未確認",INDEX(Companies[地区],MATCH(Z34,Companies[会社名],0)))))</f>
        <v/>
      </c>
      <c r="AB34" s="54" t="str">
        <f>IF(G34="","",IF(Q34&lt;&gt;"",Q34,IF(COUNTIF(Tugs[曳船名],G34)&lt;&gt;1,"未登録・重複",IF(INDEX(Tugs[基地港],MATCH(G34,Tugs[曳船名],0))="","未確認",INDEX(Tugs[基地港],MATCH(G34,Tugs[曳船名],0))))))</f>
        <v/>
      </c>
      <c r="AC34" s="53" t="str">
        <f>IF(C34="","",IF(AND(COUNTIF(Standards[照合項目（自動）],AB34&amp;"｜"&amp;E34&amp;"｜"&amp;D34&amp;"｜"&amp;F34&amp;"｜"&amp;P34)=1,COUNTIFS(Standards[照合項目（自動）],AB34&amp;"｜"&amp;E34&amp;"｜"&amp;D34&amp;"｜"&amp;F34&amp;"｜"&amp;P34,Standards[入力確認（自動）],"確認済")=1),SUMIF(Standards[照合項目（自動）],AB34&amp;"｜"&amp;E34&amp;"｜"&amp;D34&amp;"｜"&amp;F34&amp;"｜"&amp;P34,Standards[所定合計h（自動）]),"未確認"))</f>
        <v/>
      </c>
      <c r="AD34" s="53" t="str">
        <f>IF(C34="","",IF(AND(ISNUMBER(R34),ISNUMBER(S34),S34&gt;=R34),ROUND((S34-R34)*24,4),IF(OR(R34&lt;&gt;"",S34&lt;&gt;""),"",IF(AND(ISNUMBER(T34),T34&gt;=0),T34,IF(AND(I34="あり",J34="実施",ISNUMBER(AC34)),AC34,"")))))</f>
        <v/>
      </c>
      <c r="AE34" s="54" t="str">
        <f>IF(C34="","",IF(AND(ISNUMBER(R34),ISNUMBER(S34),S34&gt;=R34),IF(X34="記録","実績：基地発～基地着",IF(X34="記憶","記憶：基地発～基地着","未確認：基地発～基地着")),IF(OR(R34&lt;&gt;"",S34&lt;&gt;""),"要確認：時刻不足・逆転",IF(AND(ISNUMBER(T34),T34&gt;=0),IF(X34="記録","実績：記録の時間",IF(X34="記憶","記憶：申告の時間","未確認：申告の時間")),IF(AND(I34="あり",J34="実施",ISNUMBER(AC34)),"所定時間による見込み",IF(I34="なし","使用なし","未確認"))))))</f>
        <v/>
      </c>
      <c r="AF34" s="55" t="str">
        <f>IF(C34="","",IF(H34="あり",1,0))</f>
        <v/>
      </c>
      <c r="AG34" s="55" t="str">
        <f>IF(C34="","",IF(AND(I34="あり",J34="実施"),1,0))</f>
        <v/>
      </c>
      <c r="AH34" s="55" t="str">
        <f>IF(C34="","",IF(AND(H34="あり",X34="記録"),IF(COUNTIFS($A$8:A34,A34,$B$8:B34,B34,$C$8:C34,C34,$E$8:E34,E34,$F$8:F34,F34,$H$8:H34,"あり",$X$8:X34,"記録")=1,1,0),0))</f>
        <v/>
      </c>
      <c r="AI34" s="55" t="str">
        <f>IF(C34="","",IF(AND(I34="あり",J34="実施",X34="記録",ISNUMBER(K34)),IF(COUNTIFS($K$8:K34,K34,$C$8:C34,C34,$E$8:E34,E34,$F$8:F34,F34,$I$8:I34,"あり",$J$8:J34,"実施",$X$8:X34,"記録")=1,1,0),0))</f>
        <v/>
      </c>
      <c r="AJ34" s="55" t="str">
        <f>IF(C34="","",IF(ISNUMBER(A34),YEAR(A34)-IF(MONTH(A34)&lt;4,1,0),""))</f>
        <v/>
      </c>
      <c r="AK34" s="55" t="str">
        <f>IF(C34="","",IF(J34="実施",IF(ISNUMBER(K34),YEAR(K34)-IF(MONTH(K34)&lt;4,1,0),""),""))</f>
        <v/>
      </c>
      <c r="AL34" s="56" t="str">
        <f>IF(C34="",IF(OR(A34&lt;&gt;"",G34&lt;&gt;""),"要確認：船名未記入",""),IF(OR(NOT(ISNUMBER(A34)),G34="",H34="",I34="",J34="",N34="",O34="",P34="",W34="",X34=""),"要確認：基本項目不足",IF(OR(Z34="未登録・重複",AA34="未登録・重複",AB34="未確認"),"要確認：登録表を確認",IF(AND(H34="あり",NOT(ISNUMBER(B34))),"要確認：前日の予定時刻不足",IF(AND(J34="実施",I34="あり",NOT(ISNUMBER(K34))),"要確認：最終日時不足",IF(AND(J34="取消",I34="あり"),"要確認：取消と使用ありが矛盾",IF(OR(AND(ISNUMBER(T34),T34&lt;0),AND(ISNUMBER(V34),V34&lt;0),AE34="要確認：時刻不足・逆転"),"要確認：時間を確認",IF(COUNTIFS(Work[予定表の作業日],A34,Work[前日版の予定時刻],B34,Work[船名],C34,Work[バース],E34,Work[入出・転],F34,Work[曳船名],G34)&gt;1,"要確認：同じ作業・曳船が重複",IF(AND(I34="あり",J34="実施",NOT(ISNUMBER(AD34))),"要確認：拘束時間未確認",IF(OR(H34="未確認",I34="未確認",J34="未確認",X34="未確認",N34="未確認",O34="未確認"),"要確認：未確認を含む","確認済"))))))))))</f>
        <v/>
      </c>
    </row>
    <row r="35" spans="1:38" ht="24.95" customHeight="1" x14ac:dyDescent="0.2">
      <c r="A35" s="20"/>
      <c r="B35" s="29"/>
      <c r="C35" s="7"/>
      <c r="D35" s="7"/>
      <c r="E35" s="7"/>
      <c r="F35" s="7"/>
      <c r="G35" s="7"/>
      <c r="H35" s="7"/>
      <c r="I35" s="7"/>
      <c r="J35" s="7"/>
      <c r="K35" s="23"/>
      <c r="L35" s="13"/>
      <c r="M35" s="13"/>
      <c r="N35" s="7"/>
      <c r="O35" s="51"/>
      <c r="P35" s="51"/>
      <c r="Q35" s="61"/>
      <c r="R35" s="62"/>
      <c r="S35" s="62"/>
      <c r="T35" s="63"/>
      <c r="U35" s="63"/>
      <c r="V35" s="63"/>
      <c r="W35" s="51"/>
      <c r="X35" s="51"/>
      <c r="Y35" s="67"/>
      <c r="Z35" s="54" t="str">
        <f>IF(G35="","",IF(COUNTIF(Tugs[曳船名],G35)&lt;&gt;1,"未登録・重複",IF(INDEX(Tugs[会社名],MATCH(G35,Tugs[曳船名],0))="","未確認",INDEX(Tugs[会社名],MATCH(G35,Tugs[曳船名],0)))))</f>
        <v/>
      </c>
      <c r="AA35" s="54" t="str">
        <f>IF(G35="","",IF(COUNTIF(Companies[会社名],Z35)&lt;&gt;1,"未登録・重複",IF(INDEX(Companies[地区],MATCH(Z35,Companies[会社名],0))="","未確認",INDEX(Companies[地区],MATCH(Z35,Companies[会社名],0)))))</f>
        <v/>
      </c>
      <c r="AB35" s="54" t="str">
        <f>IF(G35="","",IF(Q35&lt;&gt;"",Q35,IF(COUNTIF(Tugs[曳船名],G35)&lt;&gt;1,"未登録・重複",IF(INDEX(Tugs[基地港],MATCH(G35,Tugs[曳船名],0))="","未確認",INDEX(Tugs[基地港],MATCH(G35,Tugs[曳船名],0))))))</f>
        <v/>
      </c>
      <c r="AC35" s="53" t="str">
        <f>IF(C35="","",IF(AND(COUNTIF(Standards[照合項目（自動）],AB35&amp;"｜"&amp;E35&amp;"｜"&amp;D35&amp;"｜"&amp;F35&amp;"｜"&amp;P35)=1,COUNTIFS(Standards[照合項目（自動）],AB35&amp;"｜"&amp;E35&amp;"｜"&amp;D35&amp;"｜"&amp;F35&amp;"｜"&amp;P35,Standards[入力確認（自動）],"確認済")=1),SUMIF(Standards[照合項目（自動）],AB35&amp;"｜"&amp;E35&amp;"｜"&amp;D35&amp;"｜"&amp;F35&amp;"｜"&amp;P35,Standards[所定合計h（自動）]),"未確認"))</f>
        <v/>
      </c>
      <c r="AD35" s="53" t="str">
        <f>IF(C35="","",IF(AND(ISNUMBER(R35),ISNUMBER(S35),S35&gt;=R35),ROUND((S35-R35)*24,4),IF(OR(R35&lt;&gt;"",S35&lt;&gt;""),"",IF(AND(ISNUMBER(T35),T35&gt;=0),T35,IF(AND(I35="あり",J35="実施",ISNUMBER(AC35)),AC35,"")))))</f>
        <v/>
      </c>
      <c r="AE35" s="54" t="str">
        <f>IF(C35="","",IF(AND(ISNUMBER(R35),ISNUMBER(S35),S35&gt;=R35),IF(X35="記録","実績：基地発～基地着",IF(X35="記憶","記憶：基地発～基地着","未確認：基地発～基地着")),IF(OR(R35&lt;&gt;"",S35&lt;&gt;""),"要確認：時刻不足・逆転",IF(AND(ISNUMBER(T35),T35&gt;=0),IF(X35="記録","実績：記録の時間",IF(X35="記憶","記憶：申告の時間","未確認：申告の時間")),IF(AND(I35="あり",J35="実施",ISNUMBER(AC35)),"所定時間による見込み",IF(I35="なし","使用なし","未確認"))))))</f>
        <v/>
      </c>
      <c r="AF35" s="55" t="str">
        <f>IF(C35="","",IF(H35="あり",1,0))</f>
        <v/>
      </c>
      <c r="AG35" s="55" t="str">
        <f>IF(C35="","",IF(AND(I35="あり",J35="実施"),1,0))</f>
        <v/>
      </c>
      <c r="AH35" s="55" t="str">
        <f>IF(C35="","",IF(AND(H35="あり",X35="記録"),IF(COUNTIFS($A$8:A35,A35,$B$8:B35,B35,$C$8:C35,C35,$E$8:E35,E35,$F$8:F35,F35,$H$8:H35,"あり",$X$8:X35,"記録")=1,1,0),0))</f>
        <v/>
      </c>
      <c r="AI35" s="55" t="str">
        <f>IF(C35="","",IF(AND(I35="あり",J35="実施",X35="記録",ISNUMBER(K35)),IF(COUNTIFS($K$8:K35,K35,$C$8:C35,C35,$E$8:E35,E35,$F$8:F35,F35,$I$8:I35,"あり",$J$8:J35,"実施",$X$8:X35,"記録")=1,1,0),0))</f>
        <v/>
      </c>
      <c r="AJ35" s="55" t="str">
        <f>IF(C35="","",IF(ISNUMBER(A35),YEAR(A35)-IF(MONTH(A35)&lt;4,1,0),""))</f>
        <v/>
      </c>
      <c r="AK35" s="55" t="str">
        <f>IF(C35="","",IF(J35="実施",IF(ISNUMBER(K35),YEAR(K35)-IF(MONTH(K35)&lt;4,1,0),""),""))</f>
        <v/>
      </c>
      <c r="AL35" s="56" t="str">
        <f>IF(C35="",IF(OR(A35&lt;&gt;"",G35&lt;&gt;""),"要確認：船名未記入",""),IF(OR(NOT(ISNUMBER(A35)),G35="",H35="",I35="",J35="",N35="",O35="",P35="",W35="",X35=""),"要確認：基本項目不足",IF(OR(Z35="未登録・重複",AA35="未登録・重複",AB35="未確認"),"要確認：登録表を確認",IF(AND(H35="あり",NOT(ISNUMBER(B35))),"要確認：前日の予定時刻不足",IF(AND(J35="実施",I35="あり",NOT(ISNUMBER(K35))),"要確認：最終日時不足",IF(AND(J35="取消",I35="あり"),"要確認：取消と使用ありが矛盾",IF(OR(AND(ISNUMBER(T35),T35&lt;0),AND(ISNUMBER(V35),V35&lt;0),AE35="要確認：時刻不足・逆転"),"要確認：時間を確認",IF(COUNTIFS(Work[予定表の作業日],A35,Work[前日版の予定時刻],B35,Work[船名],C35,Work[バース],E35,Work[入出・転],F35,Work[曳船名],G35)&gt;1,"要確認：同じ作業・曳船が重複",IF(AND(I35="あり",J35="実施",NOT(ISNUMBER(AD35))),"要確認：拘束時間未確認",IF(OR(H35="未確認",I35="未確認",J35="未確認",X35="未確認",N35="未確認",O35="未確認"),"要確認：未確認を含む","確認済"))))))))))</f>
        <v/>
      </c>
    </row>
    <row r="36" spans="1:38" ht="24.95" customHeight="1" x14ac:dyDescent="0.2">
      <c r="A36" s="20"/>
      <c r="B36" s="29"/>
      <c r="C36" s="7"/>
      <c r="D36" s="7"/>
      <c r="E36" s="7"/>
      <c r="F36" s="7"/>
      <c r="G36" s="7"/>
      <c r="H36" s="7"/>
      <c r="I36" s="7"/>
      <c r="J36" s="7"/>
      <c r="K36" s="23"/>
      <c r="L36" s="13"/>
      <c r="M36" s="13"/>
      <c r="N36" s="7"/>
      <c r="O36" s="51"/>
      <c r="P36" s="51"/>
      <c r="Q36" s="61"/>
      <c r="R36" s="62"/>
      <c r="S36" s="62"/>
      <c r="T36" s="63"/>
      <c r="U36" s="63"/>
      <c r="V36" s="63"/>
      <c r="W36" s="51"/>
      <c r="X36" s="51"/>
      <c r="Y36" s="67"/>
      <c r="Z36" s="54" t="str">
        <f>IF(G36="","",IF(COUNTIF(Tugs[曳船名],G36)&lt;&gt;1,"未登録・重複",IF(INDEX(Tugs[会社名],MATCH(G36,Tugs[曳船名],0))="","未確認",INDEX(Tugs[会社名],MATCH(G36,Tugs[曳船名],0)))))</f>
        <v/>
      </c>
      <c r="AA36" s="54" t="str">
        <f>IF(G36="","",IF(COUNTIF(Companies[会社名],Z36)&lt;&gt;1,"未登録・重複",IF(INDEX(Companies[地区],MATCH(Z36,Companies[会社名],0))="","未確認",INDEX(Companies[地区],MATCH(Z36,Companies[会社名],0)))))</f>
        <v/>
      </c>
      <c r="AB36" s="54" t="str">
        <f>IF(G36="","",IF(Q36&lt;&gt;"",Q36,IF(COUNTIF(Tugs[曳船名],G36)&lt;&gt;1,"未登録・重複",IF(INDEX(Tugs[基地港],MATCH(G36,Tugs[曳船名],0))="","未確認",INDEX(Tugs[基地港],MATCH(G36,Tugs[曳船名],0))))))</f>
        <v/>
      </c>
      <c r="AC36" s="53" t="str">
        <f>IF(C36="","",IF(AND(COUNTIF(Standards[照合項目（自動）],AB36&amp;"｜"&amp;E36&amp;"｜"&amp;D36&amp;"｜"&amp;F36&amp;"｜"&amp;P36)=1,COUNTIFS(Standards[照合項目（自動）],AB36&amp;"｜"&amp;E36&amp;"｜"&amp;D36&amp;"｜"&amp;F36&amp;"｜"&amp;P36,Standards[入力確認（自動）],"確認済")=1),SUMIF(Standards[照合項目（自動）],AB36&amp;"｜"&amp;E36&amp;"｜"&amp;D36&amp;"｜"&amp;F36&amp;"｜"&amp;P36,Standards[所定合計h（自動）]),"未確認"))</f>
        <v/>
      </c>
      <c r="AD36" s="53" t="str">
        <f>IF(C36="","",IF(AND(ISNUMBER(R36),ISNUMBER(S36),S36&gt;=R36),ROUND((S36-R36)*24,4),IF(OR(R36&lt;&gt;"",S36&lt;&gt;""),"",IF(AND(ISNUMBER(T36),T36&gt;=0),T36,IF(AND(I36="あり",J36="実施",ISNUMBER(AC36)),AC36,"")))))</f>
        <v/>
      </c>
      <c r="AE36" s="54" t="str">
        <f>IF(C36="","",IF(AND(ISNUMBER(R36),ISNUMBER(S36),S36&gt;=R36),IF(X36="記録","実績：基地発～基地着",IF(X36="記憶","記憶：基地発～基地着","未確認：基地発～基地着")),IF(OR(R36&lt;&gt;"",S36&lt;&gt;""),"要確認：時刻不足・逆転",IF(AND(ISNUMBER(T36),T36&gt;=0),IF(X36="記録","実績：記録の時間",IF(X36="記憶","記憶：申告の時間","未確認：申告の時間")),IF(AND(I36="あり",J36="実施",ISNUMBER(AC36)),"所定時間による見込み",IF(I36="なし","使用なし","未確認"))))))</f>
        <v/>
      </c>
      <c r="AF36" s="55" t="str">
        <f>IF(C36="","",IF(H36="あり",1,0))</f>
        <v/>
      </c>
      <c r="AG36" s="55" t="str">
        <f>IF(C36="","",IF(AND(I36="あり",J36="実施"),1,0))</f>
        <v/>
      </c>
      <c r="AH36" s="55" t="str">
        <f>IF(C36="","",IF(AND(H36="あり",X36="記録"),IF(COUNTIFS($A$8:A36,A36,$B$8:B36,B36,$C$8:C36,C36,$E$8:E36,E36,$F$8:F36,F36,$H$8:H36,"あり",$X$8:X36,"記録")=1,1,0),0))</f>
        <v/>
      </c>
      <c r="AI36" s="55" t="str">
        <f>IF(C36="","",IF(AND(I36="あり",J36="実施",X36="記録",ISNUMBER(K36)),IF(COUNTIFS($K$8:K36,K36,$C$8:C36,C36,$E$8:E36,E36,$F$8:F36,F36,$I$8:I36,"あり",$J$8:J36,"実施",$X$8:X36,"記録")=1,1,0),0))</f>
        <v/>
      </c>
      <c r="AJ36" s="55" t="str">
        <f>IF(C36="","",IF(ISNUMBER(A36),YEAR(A36)-IF(MONTH(A36)&lt;4,1,0),""))</f>
        <v/>
      </c>
      <c r="AK36" s="55" t="str">
        <f>IF(C36="","",IF(J36="実施",IF(ISNUMBER(K36),YEAR(K36)-IF(MONTH(K36)&lt;4,1,0),""),""))</f>
        <v/>
      </c>
      <c r="AL36" s="56" t="str">
        <f>IF(C36="",IF(OR(A36&lt;&gt;"",G36&lt;&gt;""),"要確認：船名未記入",""),IF(OR(NOT(ISNUMBER(A36)),G36="",H36="",I36="",J36="",N36="",O36="",P36="",W36="",X36=""),"要確認：基本項目不足",IF(OR(Z36="未登録・重複",AA36="未登録・重複",AB36="未確認"),"要確認：登録表を確認",IF(AND(H36="あり",NOT(ISNUMBER(B36))),"要確認：前日の予定時刻不足",IF(AND(J36="実施",I36="あり",NOT(ISNUMBER(K36))),"要確認：最終日時不足",IF(AND(J36="取消",I36="あり"),"要確認：取消と使用ありが矛盾",IF(OR(AND(ISNUMBER(T36),T36&lt;0),AND(ISNUMBER(V36),V36&lt;0),AE36="要確認：時刻不足・逆転"),"要確認：時間を確認",IF(COUNTIFS(Work[予定表の作業日],A36,Work[前日版の予定時刻],B36,Work[船名],C36,Work[バース],E36,Work[入出・転],F36,Work[曳船名],G36)&gt;1,"要確認：同じ作業・曳船が重複",IF(AND(I36="あり",J36="実施",NOT(ISNUMBER(AD36))),"要確認：拘束時間未確認",IF(OR(H36="未確認",I36="未確認",J36="未確認",X36="未確認",N36="未確認",O36="未確認"),"要確認：未確認を含む","確認済"))))))))))</f>
        <v/>
      </c>
    </row>
    <row r="37" spans="1:38" ht="24.95" customHeight="1" x14ac:dyDescent="0.2">
      <c r="A37" s="20"/>
      <c r="B37" s="29"/>
      <c r="C37" s="7"/>
      <c r="D37" s="7"/>
      <c r="E37" s="7"/>
      <c r="F37" s="7"/>
      <c r="G37" s="7"/>
      <c r="H37" s="7"/>
      <c r="I37" s="7"/>
      <c r="J37" s="7"/>
      <c r="K37" s="23"/>
      <c r="L37" s="13"/>
      <c r="M37" s="13"/>
      <c r="N37" s="7"/>
      <c r="O37" s="51"/>
      <c r="P37" s="51"/>
      <c r="Q37" s="61"/>
      <c r="R37" s="62"/>
      <c r="S37" s="62"/>
      <c r="T37" s="63"/>
      <c r="U37" s="63"/>
      <c r="V37" s="63"/>
      <c r="W37" s="51"/>
      <c r="X37" s="51"/>
      <c r="Y37" s="67"/>
      <c r="Z37" s="54" t="str">
        <f>IF(G37="","",IF(COUNTIF(Tugs[曳船名],G37)&lt;&gt;1,"未登録・重複",IF(INDEX(Tugs[会社名],MATCH(G37,Tugs[曳船名],0))="","未確認",INDEX(Tugs[会社名],MATCH(G37,Tugs[曳船名],0)))))</f>
        <v/>
      </c>
      <c r="AA37" s="54" t="str">
        <f>IF(G37="","",IF(COUNTIF(Companies[会社名],Z37)&lt;&gt;1,"未登録・重複",IF(INDEX(Companies[地区],MATCH(Z37,Companies[会社名],0))="","未確認",INDEX(Companies[地区],MATCH(Z37,Companies[会社名],0)))))</f>
        <v/>
      </c>
      <c r="AB37" s="54" t="str">
        <f>IF(G37="","",IF(Q37&lt;&gt;"",Q37,IF(COUNTIF(Tugs[曳船名],G37)&lt;&gt;1,"未登録・重複",IF(INDEX(Tugs[基地港],MATCH(G37,Tugs[曳船名],0))="","未確認",INDEX(Tugs[基地港],MATCH(G37,Tugs[曳船名],0))))))</f>
        <v/>
      </c>
      <c r="AC37" s="53" t="str">
        <f>IF(C37="","",IF(AND(COUNTIF(Standards[照合項目（自動）],AB37&amp;"｜"&amp;E37&amp;"｜"&amp;D37&amp;"｜"&amp;F37&amp;"｜"&amp;P37)=1,COUNTIFS(Standards[照合項目（自動）],AB37&amp;"｜"&amp;E37&amp;"｜"&amp;D37&amp;"｜"&amp;F37&amp;"｜"&amp;P37,Standards[入力確認（自動）],"確認済")=1),SUMIF(Standards[照合項目（自動）],AB37&amp;"｜"&amp;E37&amp;"｜"&amp;D37&amp;"｜"&amp;F37&amp;"｜"&amp;P37,Standards[所定合計h（自動）]),"未確認"))</f>
        <v/>
      </c>
      <c r="AD37" s="53" t="str">
        <f>IF(C37="","",IF(AND(ISNUMBER(R37),ISNUMBER(S37),S37&gt;=R37),ROUND((S37-R37)*24,4),IF(OR(R37&lt;&gt;"",S37&lt;&gt;""),"",IF(AND(ISNUMBER(T37),T37&gt;=0),T37,IF(AND(I37="あり",J37="実施",ISNUMBER(AC37)),AC37,"")))))</f>
        <v/>
      </c>
      <c r="AE37" s="54" t="str">
        <f>IF(C37="","",IF(AND(ISNUMBER(R37),ISNUMBER(S37),S37&gt;=R37),IF(X37="記録","実績：基地発～基地着",IF(X37="記憶","記憶：基地発～基地着","未確認：基地発～基地着")),IF(OR(R37&lt;&gt;"",S37&lt;&gt;""),"要確認：時刻不足・逆転",IF(AND(ISNUMBER(T37),T37&gt;=0),IF(X37="記録","実績：記録の時間",IF(X37="記憶","記憶：申告の時間","未確認：申告の時間")),IF(AND(I37="あり",J37="実施",ISNUMBER(AC37)),"所定時間による見込み",IF(I37="なし","使用なし","未確認"))))))</f>
        <v/>
      </c>
      <c r="AF37" s="55" t="str">
        <f>IF(C37="","",IF(H37="あり",1,0))</f>
        <v/>
      </c>
      <c r="AG37" s="55" t="str">
        <f>IF(C37="","",IF(AND(I37="あり",J37="実施"),1,0))</f>
        <v/>
      </c>
      <c r="AH37" s="55" t="str">
        <f>IF(C37="","",IF(AND(H37="あり",X37="記録"),IF(COUNTIFS($A$8:A37,A37,$B$8:B37,B37,$C$8:C37,C37,$E$8:E37,E37,$F$8:F37,F37,$H$8:H37,"あり",$X$8:X37,"記録")=1,1,0),0))</f>
        <v/>
      </c>
      <c r="AI37" s="55" t="str">
        <f>IF(C37="","",IF(AND(I37="あり",J37="実施",X37="記録",ISNUMBER(K37)),IF(COUNTIFS($K$8:K37,K37,$C$8:C37,C37,$E$8:E37,E37,$F$8:F37,F37,$I$8:I37,"あり",$J$8:J37,"実施",$X$8:X37,"記録")=1,1,0),0))</f>
        <v/>
      </c>
      <c r="AJ37" s="55" t="str">
        <f>IF(C37="","",IF(ISNUMBER(A37),YEAR(A37)-IF(MONTH(A37)&lt;4,1,0),""))</f>
        <v/>
      </c>
      <c r="AK37" s="55" t="str">
        <f>IF(C37="","",IF(J37="実施",IF(ISNUMBER(K37),YEAR(K37)-IF(MONTH(K37)&lt;4,1,0),""),""))</f>
        <v/>
      </c>
      <c r="AL37" s="56" t="str">
        <f>IF(C37="",IF(OR(A37&lt;&gt;"",G37&lt;&gt;""),"要確認：船名未記入",""),IF(OR(NOT(ISNUMBER(A37)),G37="",H37="",I37="",J37="",N37="",O37="",P37="",W37="",X37=""),"要確認：基本項目不足",IF(OR(Z37="未登録・重複",AA37="未登録・重複",AB37="未確認"),"要確認：登録表を確認",IF(AND(H37="あり",NOT(ISNUMBER(B37))),"要確認：前日の予定時刻不足",IF(AND(J37="実施",I37="あり",NOT(ISNUMBER(K37))),"要確認：最終日時不足",IF(AND(J37="取消",I37="あり"),"要確認：取消と使用ありが矛盾",IF(OR(AND(ISNUMBER(T37),T37&lt;0),AND(ISNUMBER(V37),V37&lt;0),AE37="要確認：時刻不足・逆転"),"要確認：時間を確認",IF(COUNTIFS(Work[予定表の作業日],A37,Work[前日版の予定時刻],B37,Work[船名],C37,Work[バース],E37,Work[入出・転],F37,Work[曳船名],G37)&gt;1,"要確認：同じ作業・曳船が重複",IF(AND(I37="あり",J37="実施",NOT(ISNUMBER(AD37))),"要確認：拘束時間未確認",IF(OR(H37="未確認",I37="未確認",J37="未確認",X37="未確認",N37="未確認",O37="未確認"),"要確認：未確認を含む","確認済"))))))))))</f>
        <v/>
      </c>
    </row>
    <row r="38" spans="1:38" ht="24.95" customHeight="1" x14ac:dyDescent="0.2">
      <c r="A38" s="20"/>
      <c r="B38" s="29"/>
      <c r="C38" s="7"/>
      <c r="D38" s="7"/>
      <c r="E38" s="7"/>
      <c r="F38" s="7"/>
      <c r="G38" s="7"/>
      <c r="H38" s="7"/>
      <c r="I38" s="7"/>
      <c r="J38" s="7"/>
      <c r="K38" s="23"/>
      <c r="L38" s="13"/>
      <c r="M38" s="13"/>
      <c r="N38" s="7"/>
      <c r="O38" s="51"/>
      <c r="P38" s="51"/>
      <c r="Q38" s="61"/>
      <c r="R38" s="62"/>
      <c r="S38" s="62"/>
      <c r="T38" s="63"/>
      <c r="U38" s="63"/>
      <c r="V38" s="63"/>
      <c r="W38" s="51"/>
      <c r="X38" s="51"/>
      <c r="Y38" s="67"/>
      <c r="Z38" s="54" t="str">
        <f>IF(G38="","",IF(COUNTIF(Tugs[曳船名],G38)&lt;&gt;1,"未登録・重複",IF(INDEX(Tugs[会社名],MATCH(G38,Tugs[曳船名],0))="","未確認",INDEX(Tugs[会社名],MATCH(G38,Tugs[曳船名],0)))))</f>
        <v/>
      </c>
      <c r="AA38" s="54" t="str">
        <f>IF(G38="","",IF(COUNTIF(Companies[会社名],Z38)&lt;&gt;1,"未登録・重複",IF(INDEX(Companies[地区],MATCH(Z38,Companies[会社名],0))="","未確認",INDEX(Companies[地区],MATCH(Z38,Companies[会社名],0)))))</f>
        <v/>
      </c>
      <c r="AB38" s="54" t="str">
        <f>IF(G38="","",IF(Q38&lt;&gt;"",Q38,IF(COUNTIF(Tugs[曳船名],G38)&lt;&gt;1,"未登録・重複",IF(INDEX(Tugs[基地港],MATCH(G38,Tugs[曳船名],0))="","未確認",INDEX(Tugs[基地港],MATCH(G38,Tugs[曳船名],0))))))</f>
        <v/>
      </c>
      <c r="AC38" s="53" t="str">
        <f>IF(C38="","",IF(AND(COUNTIF(Standards[照合項目（自動）],AB38&amp;"｜"&amp;E38&amp;"｜"&amp;D38&amp;"｜"&amp;F38&amp;"｜"&amp;P38)=1,COUNTIFS(Standards[照合項目（自動）],AB38&amp;"｜"&amp;E38&amp;"｜"&amp;D38&amp;"｜"&amp;F38&amp;"｜"&amp;P38,Standards[入力確認（自動）],"確認済")=1),SUMIF(Standards[照合項目（自動）],AB38&amp;"｜"&amp;E38&amp;"｜"&amp;D38&amp;"｜"&amp;F38&amp;"｜"&amp;P38,Standards[所定合計h（自動）]),"未確認"))</f>
        <v/>
      </c>
      <c r="AD38" s="53" t="str">
        <f>IF(C38="","",IF(AND(ISNUMBER(R38),ISNUMBER(S38),S38&gt;=R38),ROUND((S38-R38)*24,4),IF(OR(R38&lt;&gt;"",S38&lt;&gt;""),"",IF(AND(ISNUMBER(T38),T38&gt;=0),T38,IF(AND(I38="あり",J38="実施",ISNUMBER(AC38)),AC38,"")))))</f>
        <v/>
      </c>
      <c r="AE38" s="54" t="str">
        <f>IF(C38="","",IF(AND(ISNUMBER(R38),ISNUMBER(S38),S38&gt;=R38),IF(X38="記録","実績：基地発～基地着",IF(X38="記憶","記憶：基地発～基地着","未確認：基地発～基地着")),IF(OR(R38&lt;&gt;"",S38&lt;&gt;""),"要確認：時刻不足・逆転",IF(AND(ISNUMBER(T38),T38&gt;=0),IF(X38="記録","実績：記録の時間",IF(X38="記憶","記憶：申告の時間","未確認：申告の時間")),IF(AND(I38="あり",J38="実施",ISNUMBER(AC38)),"所定時間による見込み",IF(I38="なし","使用なし","未確認"))))))</f>
        <v/>
      </c>
      <c r="AF38" s="55" t="str">
        <f>IF(C38="","",IF(H38="あり",1,0))</f>
        <v/>
      </c>
      <c r="AG38" s="55" t="str">
        <f>IF(C38="","",IF(AND(I38="あり",J38="実施"),1,0))</f>
        <v/>
      </c>
      <c r="AH38" s="55" t="str">
        <f>IF(C38="","",IF(AND(H38="あり",X38="記録"),IF(COUNTIFS($A$8:A38,A38,$B$8:B38,B38,$C$8:C38,C38,$E$8:E38,E38,$F$8:F38,F38,$H$8:H38,"あり",$X$8:X38,"記録")=1,1,0),0))</f>
        <v/>
      </c>
      <c r="AI38" s="55" t="str">
        <f>IF(C38="","",IF(AND(I38="あり",J38="実施",X38="記録",ISNUMBER(K38)),IF(COUNTIFS($K$8:K38,K38,$C$8:C38,C38,$E$8:E38,E38,$F$8:F38,F38,$I$8:I38,"あり",$J$8:J38,"実施",$X$8:X38,"記録")=1,1,0),0))</f>
        <v/>
      </c>
      <c r="AJ38" s="55" t="str">
        <f>IF(C38="","",IF(ISNUMBER(A38),YEAR(A38)-IF(MONTH(A38)&lt;4,1,0),""))</f>
        <v/>
      </c>
      <c r="AK38" s="55" t="str">
        <f>IF(C38="","",IF(J38="実施",IF(ISNUMBER(K38),YEAR(K38)-IF(MONTH(K38)&lt;4,1,0),""),""))</f>
        <v/>
      </c>
      <c r="AL38" s="56" t="str">
        <f>IF(C38="",IF(OR(A38&lt;&gt;"",G38&lt;&gt;""),"要確認：船名未記入",""),IF(OR(NOT(ISNUMBER(A38)),G38="",H38="",I38="",J38="",N38="",O38="",P38="",W38="",X38=""),"要確認：基本項目不足",IF(OR(Z38="未登録・重複",AA38="未登録・重複",AB38="未確認"),"要確認：登録表を確認",IF(AND(H38="あり",NOT(ISNUMBER(B38))),"要確認：前日の予定時刻不足",IF(AND(J38="実施",I38="あり",NOT(ISNUMBER(K38))),"要確認：最終日時不足",IF(AND(J38="取消",I38="あり"),"要確認：取消と使用ありが矛盾",IF(OR(AND(ISNUMBER(T38),T38&lt;0),AND(ISNUMBER(V38),V38&lt;0),AE38="要確認：時刻不足・逆転"),"要確認：時間を確認",IF(COUNTIFS(Work[予定表の作業日],A38,Work[前日版の予定時刻],B38,Work[船名],C38,Work[バース],E38,Work[入出・転],F38,Work[曳船名],G38)&gt;1,"要確認：同じ作業・曳船が重複",IF(AND(I38="あり",J38="実施",NOT(ISNUMBER(AD38))),"要確認：拘束時間未確認",IF(OR(H38="未確認",I38="未確認",J38="未確認",X38="未確認",N38="未確認",O38="未確認"),"要確認：未確認を含む","確認済"))))))))))</f>
        <v/>
      </c>
    </row>
    <row r="39" spans="1:38" ht="24.95" customHeight="1" x14ac:dyDescent="0.2">
      <c r="A39" s="20"/>
      <c r="B39" s="29"/>
      <c r="C39" s="7"/>
      <c r="D39" s="7"/>
      <c r="E39" s="7"/>
      <c r="F39" s="7"/>
      <c r="G39" s="7"/>
      <c r="H39" s="7"/>
      <c r="I39" s="7"/>
      <c r="J39" s="7"/>
      <c r="K39" s="23"/>
      <c r="L39" s="13"/>
      <c r="M39" s="13"/>
      <c r="N39" s="7"/>
      <c r="O39" s="51"/>
      <c r="P39" s="51"/>
      <c r="Q39" s="61"/>
      <c r="R39" s="62"/>
      <c r="S39" s="62"/>
      <c r="T39" s="63"/>
      <c r="U39" s="63"/>
      <c r="V39" s="63"/>
      <c r="W39" s="51"/>
      <c r="X39" s="51"/>
      <c r="Y39" s="67"/>
      <c r="Z39" s="54" t="str">
        <f>IF(G39="","",IF(COUNTIF(Tugs[曳船名],G39)&lt;&gt;1,"未登録・重複",IF(INDEX(Tugs[会社名],MATCH(G39,Tugs[曳船名],0))="","未確認",INDEX(Tugs[会社名],MATCH(G39,Tugs[曳船名],0)))))</f>
        <v/>
      </c>
      <c r="AA39" s="54" t="str">
        <f>IF(G39="","",IF(COUNTIF(Companies[会社名],Z39)&lt;&gt;1,"未登録・重複",IF(INDEX(Companies[地区],MATCH(Z39,Companies[会社名],0))="","未確認",INDEX(Companies[地区],MATCH(Z39,Companies[会社名],0)))))</f>
        <v/>
      </c>
      <c r="AB39" s="54" t="str">
        <f>IF(G39="","",IF(Q39&lt;&gt;"",Q39,IF(COUNTIF(Tugs[曳船名],G39)&lt;&gt;1,"未登録・重複",IF(INDEX(Tugs[基地港],MATCH(G39,Tugs[曳船名],0))="","未確認",INDEX(Tugs[基地港],MATCH(G39,Tugs[曳船名],0))))))</f>
        <v/>
      </c>
      <c r="AC39" s="53" t="str">
        <f>IF(C39="","",IF(AND(COUNTIF(Standards[照合項目（自動）],AB39&amp;"｜"&amp;E39&amp;"｜"&amp;D39&amp;"｜"&amp;F39&amp;"｜"&amp;P39)=1,COUNTIFS(Standards[照合項目（自動）],AB39&amp;"｜"&amp;E39&amp;"｜"&amp;D39&amp;"｜"&amp;F39&amp;"｜"&amp;P39,Standards[入力確認（自動）],"確認済")=1),SUMIF(Standards[照合項目（自動）],AB39&amp;"｜"&amp;E39&amp;"｜"&amp;D39&amp;"｜"&amp;F39&amp;"｜"&amp;P39,Standards[所定合計h（自動）]),"未確認"))</f>
        <v/>
      </c>
      <c r="AD39" s="53" t="str">
        <f>IF(C39="","",IF(AND(ISNUMBER(R39),ISNUMBER(S39),S39&gt;=R39),ROUND((S39-R39)*24,4),IF(OR(R39&lt;&gt;"",S39&lt;&gt;""),"",IF(AND(ISNUMBER(T39),T39&gt;=0),T39,IF(AND(I39="あり",J39="実施",ISNUMBER(AC39)),AC39,"")))))</f>
        <v/>
      </c>
      <c r="AE39" s="54" t="str">
        <f>IF(C39="","",IF(AND(ISNUMBER(R39),ISNUMBER(S39),S39&gt;=R39),IF(X39="記録","実績：基地発～基地着",IF(X39="記憶","記憶：基地発～基地着","未確認：基地発～基地着")),IF(OR(R39&lt;&gt;"",S39&lt;&gt;""),"要確認：時刻不足・逆転",IF(AND(ISNUMBER(T39),T39&gt;=0),IF(X39="記録","実績：記録の時間",IF(X39="記憶","記憶：申告の時間","未確認：申告の時間")),IF(AND(I39="あり",J39="実施",ISNUMBER(AC39)),"所定時間による見込み",IF(I39="なし","使用なし","未確認"))))))</f>
        <v/>
      </c>
      <c r="AF39" s="55" t="str">
        <f>IF(C39="","",IF(H39="あり",1,0))</f>
        <v/>
      </c>
      <c r="AG39" s="55" t="str">
        <f>IF(C39="","",IF(AND(I39="あり",J39="実施"),1,0))</f>
        <v/>
      </c>
      <c r="AH39" s="55" t="str">
        <f>IF(C39="","",IF(AND(H39="あり",X39="記録"),IF(COUNTIFS($A$8:A39,A39,$B$8:B39,B39,$C$8:C39,C39,$E$8:E39,E39,$F$8:F39,F39,$H$8:H39,"あり",$X$8:X39,"記録")=1,1,0),0))</f>
        <v/>
      </c>
      <c r="AI39" s="55" t="str">
        <f>IF(C39="","",IF(AND(I39="あり",J39="実施",X39="記録",ISNUMBER(K39)),IF(COUNTIFS($K$8:K39,K39,$C$8:C39,C39,$E$8:E39,E39,$F$8:F39,F39,$I$8:I39,"あり",$J$8:J39,"実施",$X$8:X39,"記録")=1,1,0),0))</f>
        <v/>
      </c>
      <c r="AJ39" s="55" t="str">
        <f>IF(C39="","",IF(ISNUMBER(A39),YEAR(A39)-IF(MONTH(A39)&lt;4,1,0),""))</f>
        <v/>
      </c>
      <c r="AK39" s="55" t="str">
        <f>IF(C39="","",IF(J39="実施",IF(ISNUMBER(K39),YEAR(K39)-IF(MONTH(K39)&lt;4,1,0),""),""))</f>
        <v/>
      </c>
      <c r="AL39" s="56" t="str">
        <f>IF(C39="",IF(OR(A39&lt;&gt;"",G39&lt;&gt;""),"要確認：船名未記入",""),IF(OR(NOT(ISNUMBER(A39)),G39="",H39="",I39="",J39="",N39="",O39="",P39="",W39="",X39=""),"要確認：基本項目不足",IF(OR(Z39="未登録・重複",AA39="未登録・重複",AB39="未確認"),"要確認：登録表を確認",IF(AND(H39="あり",NOT(ISNUMBER(B39))),"要確認：前日の予定時刻不足",IF(AND(J39="実施",I39="あり",NOT(ISNUMBER(K39))),"要確認：最終日時不足",IF(AND(J39="取消",I39="あり"),"要確認：取消と使用ありが矛盾",IF(OR(AND(ISNUMBER(T39),T39&lt;0),AND(ISNUMBER(V39),V39&lt;0),AE39="要確認：時刻不足・逆転"),"要確認：時間を確認",IF(COUNTIFS(Work[予定表の作業日],A39,Work[前日版の予定時刻],B39,Work[船名],C39,Work[バース],E39,Work[入出・転],F39,Work[曳船名],G39)&gt;1,"要確認：同じ作業・曳船が重複",IF(AND(I39="あり",J39="実施",NOT(ISNUMBER(AD39))),"要確認：拘束時間未確認",IF(OR(H39="未確認",I39="未確認",J39="未確認",X39="未確認",N39="未確認",O39="未確認"),"要確認：未確認を含む","確認済"))))))))))</f>
        <v/>
      </c>
    </row>
    <row r="40" spans="1:38" ht="24.95" customHeight="1" x14ac:dyDescent="0.2">
      <c r="A40" s="20"/>
      <c r="B40" s="29"/>
      <c r="C40" s="7"/>
      <c r="D40" s="7"/>
      <c r="E40" s="7"/>
      <c r="F40" s="7"/>
      <c r="G40" s="7"/>
      <c r="H40" s="7"/>
      <c r="I40" s="7"/>
      <c r="J40" s="7"/>
      <c r="K40" s="23"/>
      <c r="L40" s="13"/>
      <c r="M40" s="13"/>
      <c r="N40" s="7"/>
      <c r="O40" s="51"/>
      <c r="P40" s="51"/>
      <c r="Q40" s="61"/>
      <c r="R40" s="62"/>
      <c r="S40" s="62"/>
      <c r="T40" s="63"/>
      <c r="U40" s="63"/>
      <c r="V40" s="63"/>
      <c r="W40" s="51"/>
      <c r="X40" s="51"/>
      <c r="Y40" s="67"/>
      <c r="Z40" s="54" t="str">
        <f>IF(G40="","",IF(COUNTIF(Tugs[曳船名],G40)&lt;&gt;1,"未登録・重複",IF(INDEX(Tugs[会社名],MATCH(G40,Tugs[曳船名],0))="","未確認",INDEX(Tugs[会社名],MATCH(G40,Tugs[曳船名],0)))))</f>
        <v/>
      </c>
      <c r="AA40" s="54" t="str">
        <f>IF(G40="","",IF(COUNTIF(Companies[会社名],Z40)&lt;&gt;1,"未登録・重複",IF(INDEX(Companies[地区],MATCH(Z40,Companies[会社名],0))="","未確認",INDEX(Companies[地区],MATCH(Z40,Companies[会社名],0)))))</f>
        <v/>
      </c>
      <c r="AB40" s="54" t="str">
        <f>IF(G40="","",IF(Q40&lt;&gt;"",Q40,IF(COUNTIF(Tugs[曳船名],G40)&lt;&gt;1,"未登録・重複",IF(INDEX(Tugs[基地港],MATCH(G40,Tugs[曳船名],0))="","未確認",INDEX(Tugs[基地港],MATCH(G40,Tugs[曳船名],0))))))</f>
        <v/>
      </c>
      <c r="AC40" s="53" t="str">
        <f>IF(C40="","",IF(AND(COUNTIF(Standards[照合項目（自動）],AB40&amp;"｜"&amp;E40&amp;"｜"&amp;D40&amp;"｜"&amp;F40&amp;"｜"&amp;P40)=1,COUNTIFS(Standards[照合項目（自動）],AB40&amp;"｜"&amp;E40&amp;"｜"&amp;D40&amp;"｜"&amp;F40&amp;"｜"&amp;P40,Standards[入力確認（自動）],"確認済")=1),SUMIF(Standards[照合項目（自動）],AB40&amp;"｜"&amp;E40&amp;"｜"&amp;D40&amp;"｜"&amp;F40&amp;"｜"&amp;P40,Standards[所定合計h（自動）]),"未確認"))</f>
        <v/>
      </c>
      <c r="AD40" s="53" t="str">
        <f>IF(C40="","",IF(AND(ISNUMBER(R40),ISNUMBER(S40),S40&gt;=R40),ROUND((S40-R40)*24,4),IF(OR(R40&lt;&gt;"",S40&lt;&gt;""),"",IF(AND(ISNUMBER(T40),T40&gt;=0),T40,IF(AND(I40="あり",J40="実施",ISNUMBER(AC40)),AC40,"")))))</f>
        <v/>
      </c>
      <c r="AE40" s="54" t="str">
        <f>IF(C40="","",IF(AND(ISNUMBER(R40),ISNUMBER(S40),S40&gt;=R40),IF(X40="記録","実績：基地発～基地着",IF(X40="記憶","記憶：基地発～基地着","未確認：基地発～基地着")),IF(OR(R40&lt;&gt;"",S40&lt;&gt;""),"要確認：時刻不足・逆転",IF(AND(ISNUMBER(T40),T40&gt;=0),IF(X40="記録","実績：記録の時間",IF(X40="記憶","記憶：申告の時間","未確認：申告の時間")),IF(AND(I40="あり",J40="実施",ISNUMBER(AC40)),"所定時間による見込み",IF(I40="なし","使用なし","未確認"))))))</f>
        <v/>
      </c>
      <c r="AF40" s="55" t="str">
        <f>IF(C40="","",IF(H40="あり",1,0))</f>
        <v/>
      </c>
      <c r="AG40" s="55" t="str">
        <f>IF(C40="","",IF(AND(I40="あり",J40="実施"),1,0))</f>
        <v/>
      </c>
      <c r="AH40" s="55" t="str">
        <f>IF(C40="","",IF(AND(H40="あり",X40="記録"),IF(COUNTIFS($A$8:A40,A40,$B$8:B40,B40,$C$8:C40,C40,$E$8:E40,E40,$F$8:F40,F40,$H$8:H40,"あり",$X$8:X40,"記録")=1,1,0),0))</f>
        <v/>
      </c>
      <c r="AI40" s="55" t="str">
        <f>IF(C40="","",IF(AND(I40="あり",J40="実施",X40="記録",ISNUMBER(K40)),IF(COUNTIFS($K$8:K40,K40,$C$8:C40,C40,$E$8:E40,E40,$F$8:F40,F40,$I$8:I40,"あり",$J$8:J40,"実施",$X$8:X40,"記録")=1,1,0),0))</f>
        <v/>
      </c>
      <c r="AJ40" s="55" t="str">
        <f>IF(C40="","",IF(ISNUMBER(A40),YEAR(A40)-IF(MONTH(A40)&lt;4,1,0),""))</f>
        <v/>
      </c>
      <c r="AK40" s="55" t="str">
        <f>IF(C40="","",IF(J40="実施",IF(ISNUMBER(K40),YEAR(K40)-IF(MONTH(K40)&lt;4,1,0),""),""))</f>
        <v/>
      </c>
      <c r="AL40" s="56" t="str">
        <f>IF(C40="",IF(OR(A40&lt;&gt;"",G40&lt;&gt;""),"要確認：船名未記入",""),IF(OR(NOT(ISNUMBER(A40)),G40="",H40="",I40="",J40="",N40="",O40="",P40="",W40="",X40=""),"要確認：基本項目不足",IF(OR(Z40="未登録・重複",AA40="未登録・重複",AB40="未確認"),"要確認：登録表を確認",IF(AND(H40="あり",NOT(ISNUMBER(B40))),"要確認：前日の予定時刻不足",IF(AND(J40="実施",I40="あり",NOT(ISNUMBER(K40))),"要確認：最終日時不足",IF(AND(J40="取消",I40="あり"),"要確認：取消と使用ありが矛盾",IF(OR(AND(ISNUMBER(T40),T40&lt;0),AND(ISNUMBER(V40),V40&lt;0),AE40="要確認：時刻不足・逆転"),"要確認：時間を確認",IF(COUNTIFS(Work[予定表の作業日],A40,Work[前日版の予定時刻],B40,Work[船名],C40,Work[バース],E40,Work[入出・転],F40,Work[曳船名],G40)&gt;1,"要確認：同じ作業・曳船が重複",IF(AND(I40="あり",J40="実施",NOT(ISNUMBER(AD40))),"要確認：拘束時間未確認",IF(OR(H40="未確認",I40="未確認",J40="未確認",X40="未確認",N40="未確認",O40="未確認"),"要確認：未確認を含む","確認済"))))))))))</f>
        <v/>
      </c>
    </row>
    <row r="41" spans="1:38" ht="24.95" customHeight="1" x14ac:dyDescent="0.2">
      <c r="A41" s="20"/>
      <c r="B41" s="29"/>
      <c r="C41" s="7"/>
      <c r="D41" s="7"/>
      <c r="E41" s="7"/>
      <c r="F41" s="7"/>
      <c r="G41" s="7"/>
      <c r="H41" s="7"/>
      <c r="I41" s="7"/>
      <c r="J41" s="7"/>
      <c r="K41" s="23"/>
      <c r="L41" s="13"/>
      <c r="M41" s="13"/>
      <c r="N41" s="7"/>
      <c r="O41" s="51"/>
      <c r="P41" s="51"/>
      <c r="Q41" s="61"/>
      <c r="R41" s="62"/>
      <c r="S41" s="62"/>
      <c r="T41" s="63"/>
      <c r="U41" s="63"/>
      <c r="V41" s="63"/>
      <c r="W41" s="51"/>
      <c r="X41" s="51"/>
      <c r="Y41" s="67"/>
      <c r="Z41" s="54" t="str">
        <f>IF(G41="","",IF(COUNTIF(Tugs[曳船名],G41)&lt;&gt;1,"未登録・重複",IF(INDEX(Tugs[会社名],MATCH(G41,Tugs[曳船名],0))="","未確認",INDEX(Tugs[会社名],MATCH(G41,Tugs[曳船名],0)))))</f>
        <v/>
      </c>
      <c r="AA41" s="54" t="str">
        <f>IF(G41="","",IF(COUNTIF(Companies[会社名],Z41)&lt;&gt;1,"未登録・重複",IF(INDEX(Companies[地区],MATCH(Z41,Companies[会社名],0))="","未確認",INDEX(Companies[地区],MATCH(Z41,Companies[会社名],0)))))</f>
        <v/>
      </c>
      <c r="AB41" s="54" t="str">
        <f>IF(G41="","",IF(Q41&lt;&gt;"",Q41,IF(COUNTIF(Tugs[曳船名],G41)&lt;&gt;1,"未登録・重複",IF(INDEX(Tugs[基地港],MATCH(G41,Tugs[曳船名],0))="","未確認",INDEX(Tugs[基地港],MATCH(G41,Tugs[曳船名],0))))))</f>
        <v/>
      </c>
      <c r="AC41" s="53" t="str">
        <f>IF(C41="","",IF(AND(COUNTIF(Standards[照合項目（自動）],AB41&amp;"｜"&amp;E41&amp;"｜"&amp;D41&amp;"｜"&amp;F41&amp;"｜"&amp;P41)=1,COUNTIFS(Standards[照合項目（自動）],AB41&amp;"｜"&amp;E41&amp;"｜"&amp;D41&amp;"｜"&amp;F41&amp;"｜"&amp;P41,Standards[入力確認（自動）],"確認済")=1),SUMIF(Standards[照合項目（自動）],AB41&amp;"｜"&amp;E41&amp;"｜"&amp;D41&amp;"｜"&amp;F41&amp;"｜"&amp;P41,Standards[所定合計h（自動）]),"未確認"))</f>
        <v/>
      </c>
      <c r="AD41" s="53" t="str">
        <f>IF(C41="","",IF(AND(ISNUMBER(R41),ISNUMBER(S41),S41&gt;=R41),ROUND((S41-R41)*24,4),IF(OR(R41&lt;&gt;"",S41&lt;&gt;""),"",IF(AND(ISNUMBER(T41),T41&gt;=0),T41,IF(AND(I41="あり",J41="実施",ISNUMBER(AC41)),AC41,"")))))</f>
        <v/>
      </c>
      <c r="AE41" s="54" t="str">
        <f>IF(C41="","",IF(AND(ISNUMBER(R41),ISNUMBER(S41),S41&gt;=R41),IF(X41="記録","実績：基地発～基地着",IF(X41="記憶","記憶：基地発～基地着","未確認：基地発～基地着")),IF(OR(R41&lt;&gt;"",S41&lt;&gt;""),"要確認：時刻不足・逆転",IF(AND(ISNUMBER(T41),T41&gt;=0),IF(X41="記録","実績：記録の時間",IF(X41="記憶","記憶：申告の時間","未確認：申告の時間")),IF(AND(I41="あり",J41="実施",ISNUMBER(AC41)),"所定時間による見込み",IF(I41="なし","使用なし","未確認"))))))</f>
        <v/>
      </c>
      <c r="AF41" s="55" t="str">
        <f>IF(C41="","",IF(H41="あり",1,0))</f>
        <v/>
      </c>
      <c r="AG41" s="55" t="str">
        <f>IF(C41="","",IF(AND(I41="あり",J41="実施"),1,0))</f>
        <v/>
      </c>
      <c r="AH41" s="55" t="str">
        <f>IF(C41="","",IF(AND(H41="あり",X41="記録"),IF(COUNTIFS($A$8:A41,A41,$B$8:B41,B41,$C$8:C41,C41,$E$8:E41,E41,$F$8:F41,F41,$H$8:H41,"あり",$X$8:X41,"記録")=1,1,0),0))</f>
        <v/>
      </c>
      <c r="AI41" s="55" t="str">
        <f>IF(C41="","",IF(AND(I41="あり",J41="実施",X41="記録",ISNUMBER(K41)),IF(COUNTIFS($K$8:K41,K41,$C$8:C41,C41,$E$8:E41,E41,$F$8:F41,F41,$I$8:I41,"あり",$J$8:J41,"実施",$X$8:X41,"記録")=1,1,0),0))</f>
        <v/>
      </c>
      <c r="AJ41" s="55" t="str">
        <f>IF(C41="","",IF(ISNUMBER(A41),YEAR(A41)-IF(MONTH(A41)&lt;4,1,0),""))</f>
        <v/>
      </c>
      <c r="AK41" s="55" t="str">
        <f>IF(C41="","",IF(J41="実施",IF(ISNUMBER(K41),YEAR(K41)-IF(MONTH(K41)&lt;4,1,0),""),""))</f>
        <v/>
      </c>
      <c r="AL41" s="56" t="str">
        <f>IF(C41="",IF(OR(A41&lt;&gt;"",G41&lt;&gt;""),"要確認：船名未記入",""),IF(OR(NOT(ISNUMBER(A41)),G41="",H41="",I41="",J41="",N41="",O41="",P41="",W41="",X41=""),"要確認：基本項目不足",IF(OR(Z41="未登録・重複",AA41="未登録・重複",AB41="未確認"),"要確認：登録表を確認",IF(AND(H41="あり",NOT(ISNUMBER(B41))),"要確認：前日の予定時刻不足",IF(AND(J41="実施",I41="あり",NOT(ISNUMBER(K41))),"要確認：最終日時不足",IF(AND(J41="取消",I41="あり"),"要確認：取消と使用ありが矛盾",IF(OR(AND(ISNUMBER(T41),T41&lt;0),AND(ISNUMBER(V41),V41&lt;0),AE41="要確認：時刻不足・逆転"),"要確認：時間を確認",IF(COUNTIFS(Work[予定表の作業日],A41,Work[前日版の予定時刻],B41,Work[船名],C41,Work[バース],E41,Work[入出・転],F41,Work[曳船名],G41)&gt;1,"要確認：同じ作業・曳船が重複",IF(AND(I41="あり",J41="実施",NOT(ISNUMBER(AD41))),"要確認：拘束時間未確認",IF(OR(H41="未確認",I41="未確認",J41="未確認",X41="未確認",N41="未確認",O41="未確認"),"要確認：未確認を含む","確認済"))))))))))</f>
        <v/>
      </c>
    </row>
    <row r="42" spans="1:38" ht="24.95" customHeight="1" x14ac:dyDescent="0.2">
      <c r="A42" s="20"/>
      <c r="B42" s="29"/>
      <c r="C42" s="7"/>
      <c r="D42" s="7"/>
      <c r="E42" s="7"/>
      <c r="F42" s="7"/>
      <c r="G42" s="7"/>
      <c r="H42" s="7"/>
      <c r="I42" s="7"/>
      <c r="J42" s="7"/>
      <c r="K42" s="23"/>
      <c r="L42" s="13"/>
      <c r="M42" s="13"/>
      <c r="N42" s="7"/>
      <c r="O42" s="51"/>
      <c r="P42" s="51"/>
      <c r="Q42" s="61"/>
      <c r="R42" s="62"/>
      <c r="S42" s="62"/>
      <c r="T42" s="63"/>
      <c r="U42" s="63"/>
      <c r="V42" s="63"/>
      <c r="W42" s="51"/>
      <c r="X42" s="51"/>
      <c r="Y42" s="67"/>
      <c r="Z42" s="54" t="str">
        <f>IF(G42="","",IF(COUNTIF(Tugs[曳船名],G42)&lt;&gt;1,"未登録・重複",IF(INDEX(Tugs[会社名],MATCH(G42,Tugs[曳船名],0))="","未確認",INDEX(Tugs[会社名],MATCH(G42,Tugs[曳船名],0)))))</f>
        <v/>
      </c>
      <c r="AA42" s="54" t="str">
        <f>IF(G42="","",IF(COUNTIF(Companies[会社名],Z42)&lt;&gt;1,"未登録・重複",IF(INDEX(Companies[地区],MATCH(Z42,Companies[会社名],0))="","未確認",INDEX(Companies[地区],MATCH(Z42,Companies[会社名],0)))))</f>
        <v/>
      </c>
      <c r="AB42" s="54" t="str">
        <f>IF(G42="","",IF(Q42&lt;&gt;"",Q42,IF(COUNTIF(Tugs[曳船名],G42)&lt;&gt;1,"未登録・重複",IF(INDEX(Tugs[基地港],MATCH(G42,Tugs[曳船名],0))="","未確認",INDEX(Tugs[基地港],MATCH(G42,Tugs[曳船名],0))))))</f>
        <v/>
      </c>
      <c r="AC42" s="53" t="str">
        <f>IF(C42="","",IF(AND(COUNTIF(Standards[照合項目（自動）],AB42&amp;"｜"&amp;E42&amp;"｜"&amp;D42&amp;"｜"&amp;F42&amp;"｜"&amp;P42)=1,COUNTIFS(Standards[照合項目（自動）],AB42&amp;"｜"&amp;E42&amp;"｜"&amp;D42&amp;"｜"&amp;F42&amp;"｜"&amp;P42,Standards[入力確認（自動）],"確認済")=1),SUMIF(Standards[照合項目（自動）],AB42&amp;"｜"&amp;E42&amp;"｜"&amp;D42&amp;"｜"&amp;F42&amp;"｜"&amp;P42,Standards[所定合計h（自動）]),"未確認"))</f>
        <v/>
      </c>
      <c r="AD42" s="53" t="str">
        <f>IF(C42="","",IF(AND(ISNUMBER(R42),ISNUMBER(S42),S42&gt;=R42),ROUND((S42-R42)*24,4),IF(OR(R42&lt;&gt;"",S42&lt;&gt;""),"",IF(AND(ISNUMBER(T42),T42&gt;=0),T42,IF(AND(I42="あり",J42="実施",ISNUMBER(AC42)),AC42,"")))))</f>
        <v/>
      </c>
      <c r="AE42" s="54" t="str">
        <f>IF(C42="","",IF(AND(ISNUMBER(R42),ISNUMBER(S42),S42&gt;=R42),IF(X42="記録","実績：基地発～基地着",IF(X42="記憶","記憶：基地発～基地着","未確認：基地発～基地着")),IF(OR(R42&lt;&gt;"",S42&lt;&gt;""),"要確認：時刻不足・逆転",IF(AND(ISNUMBER(T42),T42&gt;=0),IF(X42="記録","実績：記録の時間",IF(X42="記憶","記憶：申告の時間","未確認：申告の時間")),IF(AND(I42="あり",J42="実施",ISNUMBER(AC42)),"所定時間による見込み",IF(I42="なし","使用なし","未確認"))))))</f>
        <v/>
      </c>
      <c r="AF42" s="55" t="str">
        <f>IF(C42="","",IF(H42="あり",1,0))</f>
        <v/>
      </c>
      <c r="AG42" s="55" t="str">
        <f>IF(C42="","",IF(AND(I42="あり",J42="実施"),1,0))</f>
        <v/>
      </c>
      <c r="AH42" s="55" t="str">
        <f>IF(C42="","",IF(AND(H42="あり",X42="記録"),IF(COUNTIFS($A$8:A42,A42,$B$8:B42,B42,$C$8:C42,C42,$E$8:E42,E42,$F$8:F42,F42,$H$8:H42,"あり",$X$8:X42,"記録")=1,1,0),0))</f>
        <v/>
      </c>
      <c r="AI42" s="55" t="str">
        <f>IF(C42="","",IF(AND(I42="あり",J42="実施",X42="記録",ISNUMBER(K42)),IF(COUNTIFS($K$8:K42,K42,$C$8:C42,C42,$E$8:E42,E42,$F$8:F42,F42,$I$8:I42,"あり",$J$8:J42,"実施",$X$8:X42,"記録")=1,1,0),0))</f>
        <v/>
      </c>
      <c r="AJ42" s="55" t="str">
        <f>IF(C42="","",IF(ISNUMBER(A42),YEAR(A42)-IF(MONTH(A42)&lt;4,1,0),""))</f>
        <v/>
      </c>
      <c r="AK42" s="55" t="str">
        <f>IF(C42="","",IF(J42="実施",IF(ISNUMBER(K42),YEAR(K42)-IF(MONTH(K42)&lt;4,1,0),""),""))</f>
        <v/>
      </c>
      <c r="AL42" s="56" t="str">
        <f>IF(C42="",IF(OR(A42&lt;&gt;"",G42&lt;&gt;""),"要確認：船名未記入",""),IF(OR(NOT(ISNUMBER(A42)),G42="",H42="",I42="",J42="",N42="",O42="",P42="",W42="",X42=""),"要確認：基本項目不足",IF(OR(Z42="未登録・重複",AA42="未登録・重複",AB42="未確認"),"要確認：登録表を確認",IF(AND(H42="あり",NOT(ISNUMBER(B42))),"要確認：前日の予定時刻不足",IF(AND(J42="実施",I42="あり",NOT(ISNUMBER(K42))),"要確認：最終日時不足",IF(AND(J42="取消",I42="あり"),"要確認：取消と使用ありが矛盾",IF(OR(AND(ISNUMBER(T42),T42&lt;0),AND(ISNUMBER(V42),V42&lt;0),AE42="要確認：時刻不足・逆転"),"要確認：時間を確認",IF(COUNTIFS(Work[予定表の作業日],A42,Work[前日版の予定時刻],B42,Work[船名],C42,Work[バース],E42,Work[入出・転],F42,Work[曳船名],G42)&gt;1,"要確認：同じ作業・曳船が重複",IF(AND(I42="あり",J42="実施",NOT(ISNUMBER(AD42))),"要確認：拘束時間未確認",IF(OR(H42="未確認",I42="未確認",J42="未確認",X42="未確認",N42="未確認",O42="未確認"),"要確認：未確認を含む","確認済"))))))))))</f>
        <v/>
      </c>
    </row>
    <row r="43" spans="1:38" ht="24.95" customHeight="1" x14ac:dyDescent="0.2">
      <c r="A43" s="20"/>
      <c r="B43" s="29"/>
      <c r="C43" s="7"/>
      <c r="D43" s="7"/>
      <c r="E43" s="7"/>
      <c r="F43" s="7"/>
      <c r="G43" s="7"/>
      <c r="H43" s="7"/>
      <c r="I43" s="7"/>
      <c r="J43" s="7"/>
      <c r="K43" s="23"/>
      <c r="L43" s="13"/>
      <c r="M43" s="13"/>
      <c r="N43" s="7"/>
      <c r="O43" s="51"/>
      <c r="P43" s="51"/>
      <c r="Q43" s="61"/>
      <c r="R43" s="62"/>
      <c r="S43" s="62"/>
      <c r="T43" s="63"/>
      <c r="U43" s="63"/>
      <c r="V43" s="63"/>
      <c r="W43" s="51"/>
      <c r="X43" s="51"/>
      <c r="Y43" s="67"/>
      <c r="Z43" s="54" t="str">
        <f>IF(G43="","",IF(COUNTIF(Tugs[曳船名],G43)&lt;&gt;1,"未登録・重複",IF(INDEX(Tugs[会社名],MATCH(G43,Tugs[曳船名],0))="","未確認",INDEX(Tugs[会社名],MATCH(G43,Tugs[曳船名],0)))))</f>
        <v/>
      </c>
      <c r="AA43" s="54" t="str">
        <f>IF(G43="","",IF(COUNTIF(Companies[会社名],Z43)&lt;&gt;1,"未登録・重複",IF(INDEX(Companies[地区],MATCH(Z43,Companies[会社名],0))="","未確認",INDEX(Companies[地区],MATCH(Z43,Companies[会社名],0)))))</f>
        <v/>
      </c>
      <c r="AB43" s="54" t="str">
        <f>IF(G43="","",IF(Q43&lt;&gt;"",Q43,IF(COUNTIF(Tugs[曳船名],G43)&lt;&gt;1,"未登録・重複",IF(INDEX(Tugs[基地港],MATCH(G43,Tugs[曳船名],0))="","未確認",INDEX(Tugs[基地港],MATCH(G43,Tugs[曳船名],0))))))</f>
        <v/>
      </c>
      <c r="AC43" s="53" t="str">
        <f>IF(C43="","",IF(AND(COUNTIF(Standards[照合項目（自動）],AB43&amp;"｜"&amp;E43&amp;"｜"&amp;D43&amp;"｜"&amp;F43&amp;"｜"&amp;P43)=1,COUNTIFS(Standards[照合項目（自動）],AB43&amp;"｜"&amp;E43&amp;"｜"&amp;D43&amp;"｜"&amp;F43&amp;"｜"&amp;P43,Standards[入力確認（自動）],"確認済")=1),SUMIF(Standards[照合項目（自動）],AB43&amp;"｜"&amp;E43&amp;"｜"&amp;D43&amp;"｜"&amp;F43&amp;"｜"&amp;P43,Standards[所定合計h（自動）]),"未確認"))</f>
        <v/>
      </c>
      <c r="AD43" s="53" t="str">
        <f>IF(C43="","",IF(AND(ISNUMBER(R43),ISNUMBER(S43),S43&gt;=R43),ROUND((S43-R43)*24,4),IF(OR(R43&lt;&gt;"",S43&lt;&gt;""),"",IF(AND(ISNUMBER(T43),T43&gt;=0),T43,IF(AND(I43="あり",J43="実施",ISNUMBER(AC43)),AC43,"")))))</f>
        <v/>
      </c>
      <c r="AE43" s="54" t="str">
        <f>IF(C43="","",IF(AND(ISNUMBER(R43),ISNUMBER(S43),S43&gt;=R43),IF(X43="記録","実績：基地発～基地着",IF(X43="記憶","記憶：基地発～基地着","未確認：基地発～基地着")),IF(OR(R43&lt;&gt;"",S43&lt;&gt;""),"要確認：時刻不足・逆転",IF(AND(ISNUMBER(T43),T43&gt;=0),IF(X43="記録","実績：記録の時間",IF(X43="記憶","記憶：申告の時間","未確認：申告の時間")),IF(AND(I43="あり",J43="実施",ISNUMBER(AC43)),"所定時間による見込み",IF(I43="なし","使用なし","未確認"))))))</f>
        <v/>
      </c>
      <c r="AF43" s="55" t="str">
        <f>IF(C43="","",IF(H43="あり",1,0))</f>
        <v/>
      </c>
      <c r="AG43" s="55" t="str">
        <f>IF(C43="","",IF(AND(I43="あり",J43="実施"),1,0))</f>
        <v/>
      </c>
      <c r="AH43" s="55" t="str">
        <f>IF(C43="","",IF(AND(H43="あり",X43="記録"),IF(COUNTIFS($A$8:A43,A43,$B$8:B43,B43,$C$8:C43,C43,$E$8:E43,E43,$F$8:F43,F43,$H$8:H43,"あり",$X$8:X43,"記録")=1,1,0),0))</f>
        <v/>
      </c>
      <c r="AI43" s="55" t="str">
        <f>IF(C43="","",IF(AND(I43="あり",J43="実施",X43="記録",ISNUMBER(K43)),IF(COUNTIFS($K$8:K43,K43,$C$8:C43,C43,$E$8:E43,E43,$F$8:F43,F43,$I$8:I43,"あり",$J$8:J43,"実施",$X$8:X43,"記録")=1,1,0),0))</f>
        <v/>
      </c>
      <c r="AJ43" s="55" t="str">
        <f>IF(C43="","",IF(ISNUMBER(A43),YEAR(A43)-IF(MONTH(A43)&lt;4,1,0),""))</f>
        <v/>
      </c>
      <c r="AK43" s="55" t="str">
        <f>IF(C43="","",IF(J43="実施",IF(ISNUMBER(K43),YEAR(K43)-IF(MONTH(K43)&lt;4,1,0),""),""))</f>
        <v/>
      </c>
      <c r="AL43" s="56" t="str">
        <f>IF(C43="",IF(OR(A43&lt;&gt;"",G43&lt;&gt;""),"要確認：船名未記入",""),IF(OR(NOT(ISNUMBER(A43)),G43="",H43="",I43="",J43="",N43="",O43="",P43="",W43="",X43=""),"要確認：基本項目不足",IF(OR(Z43="未登録・重複",AA43="未登録・重複",AB43="未確認"),"要確認：登録表を確認",IF(AND(H43="あり",NOT(ISNUMBER(B43))),"要確認：前日の予定時刻不足",IF(AND(J43="実施",I43="あり",NOT(ISNUMBER(K43))),"要確認：最終日時不足",IF(AND(J43="取消",I43="あり"),"要確認：取消と使用ありが矛盾",IF(OR(AND(ISNUMBER(T43),T43&lt;0),AND(ISNUMBER(V43),V43&lt;0),AE43="要確認：時刻不足・逆転"),"要確認：時間を確認",IF(COUNTIFS(Work[予定表の作業日],A43,Work[前日版の予定時刻],B43,Work[船名],C43,Work[バース],E43,Work[入出・転],F43,Work[曳船名],G43)&gt;1,"要確認：同じ作業・曳船が重複",IF(AND(I43="あり",J43="実施",NOT(ISNUMBER(AD43))),"要確認：拘束時間未確認",IF(OR(H43="未確認",I43="未確認",J43="未確認",X43="未確認",N43="未確認",O43="未確認"),"要確認：未確認を含む","確認済"))))))))))</f>
        <v/>
      </c>
    </row>
    <row r="44" spans="1:38" ht="24.95" customHeight="1" x14ac:dyDescent="0.2">
      <c r="A44" s="20"/>
      <c r="B44" s="29"/>
      <c r="C44" s="7"/>
      <c r="D44" s="7"/>
      <c r="E44" s="7"/>
      <c r="F44" s="7"/>
      <c r="G44" s="7"/>
      <c r="H44" s="7"/>
      <c r="I44" s="7"/>
      <c r="J44" s="7"/>
      <c r="K44" s="23"/>
      <c r="L44" s="13"/>
      <c r="M44" s="13"/>
      <c r="N44" s="7"/>
      <c r="O44" s="51"/>
      <c r="P44" s="51"/>
      <c r="Q44" s="61"/>
      <c r="R44" s="62"/>
      <c r="S44" s="62"/>
      <c r="T44" s="63"/>
      <c r="U44" s="63"/>
      <c r="V44" s="63"/>
      <c r="W44" s="51"/>
      <c r="X44" s="51"/>
      <c r="Y44" s="67"/>
      <c r="Z44" s="54" t="str">
        <f>IF(G44="","",IF(COUNTIF(Tugs[曳船名],G44)&lt;&gt;1,"未登録・重複",IF(INDEX(Tugs[会社名],MATCH(G44,Tugs[曳船名],0))="","未確認",INDEX(Tugs[会社名],MATCH(G44,Tugs[曳船名],0)))))</f>
        <v/>
      </c>
      <c r="AA44" s="54" t="str">
        <f>IF(G44="","",IF(COUNTIF(Companies[会社名],Z44)&lt;&gt;1,"未登録・重複",IF(INDEX(Companies[地区],MATCH(Z44,Companies[会社名],0))="","未確認",INDEX(Companies[地区],MATCH(Z44,Companies[会社名],0)))))</f>
        <v/>
      </c>
      <c r="AB44" s="54" t="str">
        <f>IF(G44="","",IF(Q44&lt;&gt;"",Q44,IF(COUNTIF(Tugs[曳船名],G44)&lt;&gt;1,"未登録・重複",IF(INDEX(Tugs[基地港],MATCH(G44,Tugs[曳船名],0))="","未確認",INDEX(Tugs[基地港],MATCH(G44,Tugs[曳船名],0))))))</f>
        <v/>
      </c>
      <c r="AC44" s="53" t="str">
        <f>IF(C44="","",IF(AND(COUNTIF(Standards[照合項目（自動）],AB44&amp;"｜"&amp;E44&amp;"｜"&amp;D44&amp;"｜"&amp;F44&amp;"｜"&amp;P44)=1,COUNTIFS(Standards[照合項目（自動）],AB44&amp;"｜"&amp;E44&amp;"｜"&amp;D44&amp;"｜"&amp;F44&amp;"｜"&amp;P44,Standards[入力確認（自動）],"確認済")=1),SUMIF(Standards[照合項目（自動）],AB44&amp;"｜"&amp;E44&amp;"｜"&amp;D44&amp;"｜"&amp;F44&amp;"｜"&amp;P44,Standards[所定合計h（自動）]),"未確認"))</f>
        <v/>
      </c>
      <c r="AD44" s="53" t="str">
        <f>IF(C44="","",IF(AND(ISNUMBER(R44),ISNUMBER(S44),S44&gt;=R44),ROUND((S44-R44)*24,4),IF(OR(R44&lt;&gt;"",S44&lt;&gt;""),"",IF(AND(ISNUMBER(T44),T44&gt;=0),T44,IF(AND(I44="あり",J44="実施",ISNUMBER(AC44)),AC44,"")))))</f>
        <v/>
      </c>
      <c r="AE44" s="54" t="str">
        <f>IF(C44="","",IF(AND(ISNUMBER(R44),ISNUMBER(S44),S44&gt;=R44),IF(X44="記録","実績：基地発～基地着",IF(X44="記憶","記憶：基地発～基地着","未確認：基地発～基地着")),IF(OR(R44&lt;&gt;"",S44&lt;&gt;""),"要確認：時刻不足・逆転",IF(AND(ISNUMBER(T44),T44&gt;=0),IF(X44="記録","実績：記録の時間",IF(X44="記憶","記憶：申告の時間","未確認：申告の時間")),IF(AND(I44="あり",J44="実施",ISNUMBER(AC44)),"所定時間による見込み",IF(I44="なし","使用なし","未確認"))))))</f>
        <v/>
      </c>
      <c r="AF44" s="55" t="str">
        <f>IF(C44="","",IF(H44="あり",1,0))</f>
        <v/>
      </c>
      <c r="AG44" s="55" t="str">
        <f>IF(C44="","",IF(AND(I44="あり",J44="実施"),1,0))</f>
        <v/>
      </c>
      <c r="AH44" s="55" t="str">
        <f>IF(C44="","",IF(AND(H44="あり",X44="記録"),IF(COUNTIFS($A$8:A44,A44,$B$8:B44,B44,$C$8:C44,C44,$E$8:E44,E44,$F$8:F44,F44,$H$8:H44,"あり",$X$8:X44,"記録")=1,1,0),0))</f>
        <v/>
      </c>
      <c r="AI44" s="55" t="str">
        <f>IF(C44="","",IF(AND(I44="あり",J44="実施",X44="記録",ISNUMBER(K44)),IF(COUNTIFS($K$8:K44,K44,$C$8:C44,C44,$E$8:E44,E44,$F$8:F44,F44,$I$8:I44,"あり",$J$8:J44,"実施",$X$8:X44,"記録")=1,1,0),0))</f>
        <v/>
      </c>
      <c r="AJ44" s="55" t="str">
        <f>IF(C44="","",IF(ISNUMBER(A44),YEAR(A44)-IF(MONTH(A44)&lt;4,1,0),""))</f>
        <v/>
      </c>
      <c r="AK44" s="55" t="str">
        <f>IF(C44="","",IF(J44="実施",IF(ISNUMBER(K44),YEAR(K44)-IF(MONTH(K44)&lt;4,1,0),""),""))</f>
        <v/>
      </c>
      <c r="AL44" s="56" t="str">
        <f>IF(C44="",IF(OR(A44&lt;&gt;"",G44&lt;&gt;""),"要確認：船名未記入",""),IF(OR(NOT(ISNUMBER(A44)),G44="",H44="",I44="",J44="",N44="",O44="",P44="",W44="",X44=""),"要確認：基本項目不足",IF(OR(Z44="未登録・重複",AA44="未登録・重複",AB44="未確認"),"要確認：登録表を確認",IF(AND(H44="あり",NOT(ISNUMBER(B44))),"要確認：前日の予定時刻不足",IF(AND(J44="実施",I44="あり",NOT(ISNUMBER(K44))),"要確認：最終日時不足",IF(AND(J44="取消",I44="あり"),"要確認：取消と使用ありが矛盾",IF(OR(AND(ISNUMBER(T44),T44&lt;0),AND(ISNUMBER(V44),V44&lt;0),AE44="要確認：時刻不足・逆転"),"要確認：時間を確認",IF(COUNTIFS(Work[予定表の作業日],A44,Work[前日版の予定時刻],B44,Work[船名],C44,Work[バース],E44,Work[入出・転],F44,Work[曳船名],G44)&gt;1,"要確認：同じ作業・曳船が重複",IF(AND(I44="あり",J44="実施",NOT(ISNUMBER(AD44))),"要確認：拘束時間未確認",IF(OR(H44="未確認",I44="未確認",J44="未確認",X44="未確認",N44="未確認",O44="未確認"),"要確認：未確認を含む","確認済"))))))))))</f>
        <v/>
      </c>
    </row>
    <row r="45" spans="1:38" ht="24.95" customHeight="1" x14ac:dyDescent="0.2">
      <c r="A45" s="20"/>
      <c r="B45" s="29"/>
      <c r="C45" s="7"/>
      <c r="D45" s="7"/>
      <c r="E45" s="7"/>
      <c r="F45" s="7"/>
      <c r="G45" s="7"/>
      <c r="H45" s="7"/>
      <c r="I45" s="7"/>
      <c r="J45" s="7"/>
      <c r="K45" s="23"/>
      <c r="L45" s="13"/>
      <c r="M45" s="13"/>
      <c r="N45" s="7"/>
      <c r="O45" s="51"/>
      <c r="P45" s="51"/>
      <c r="Q45" s="61"/>
      <c r="R45" s="62"/>
      <c r="S45" s="62"/>
      <c r="T45" s="63"/>
      <c r="U45" s="63"/>
      <c r="V45" s="63"/>
      <c r="W45" s="51"/>
      <c r="X45" s="51"/>
      <c r="Y45" s="67"/>
      <c r="Z45" s="54" t="str">
        <f>IF(G45="","",IF(COUNTIF(Tugs[曳船名],G45)&lt;&gt;1,"未登録・重複",IF(INDEX(Tugs[会社名],MATCH(G45,Tugs[曳船名],0))="","未確認",INDEX(Tugs[会社名],MATCH(G45,Tugs[曳船名],0)))))</f>
        <v/>
      </c>
      <c r="AA45" s="54" t="str">
        <f>IF(G45="","",IF(COUNTIF(Companies[会社名],Z45)&lt;&gt;1,"未登録・重複",IF(INDEX(Companies[地区],MATCH(Z45,Companies[会社名],0))="","未確認",INDEX(Companies[地区],MATCH(Z45,Companies[会社名],0)))))</f>
        <v/>
      </c>
      <c r="AB45" s="54" t="str">
        <f>IF(G45="","",IF(Q45&lt;&gt;"",Q45,IF(COUNTIF(Tugs[曳船名],G45)&lt;&gt;1,"未登録・重複",IF(INDEX(Tugs[基地港],MATCH(G45,Tugs[曳船名],0))="","未確認",INDEX(Tugs[基地港],MATCH(G45,Tugs[曳船名],0))))))</f>
        <v/>
      </c>
      <c r="AC45" s="53" t="str">
        <f>IF(C45="","",IF(AND(COUNTIF(Standards[照合項目（自動）],AB45&amp;"｜"&amp;E45&amp;"｜"&amp;D45&amp;"｜"&amp;F45&amp;"｜"&amp;P45)=1,COUNTIFS(Standards[照合項目（自動）],AB45&amp;"｜"&amp;E45&amp;"｜"&amp;D45&amp;"｜"&amp;F45&amp;"｜"&amp;P45,Standards[入力確認（自動）],"確認済")=1),SUMIF(Standards[照合項目（自動）],AB45&amp;"｜"&amp;E45&amp;"｜"&amp;D45&amp;"｜"&amp;F45&amp;"｜"&amp;P45,Standards[所定合計h（自動）]),"未確認"))</f>
        <v/>
      </c>
      <c r="AD45" s="53" t="str">
        <f>IF(C45="","",IF(AND(ISNUMBER(R45),ISNUMBER(S45),S45&gt;=R45),ROUND((S45-R45)*24,4),IF(OR(R45&lt;&gt;"",S45&lt;&gt;""),"",IF(AND(ISNUMBER(T45),T45&gt;=0),T45,IF(AND(I45="あり",J45="実施",ISNUMBER(AC45)),AC45,"")))))</f>
        <v/>
      </c>
      <c r="AE45" s="54" t="str">
        <f>IF(C45="","",IF(AND(ISNUMBER(R45),ISNUMBER(S45),S45&gt;=R45),IF(X45="記録","実績：基地発～基地着",IF(X45="記憶","記憶：基地発～基地着","未確認：基地発～基地着")),IF(OR(R45&lt;&gt;"",S45&lt;&gt;""),"要確認：時刻不足・逆転",IF(AND(ISNUMBER(T45),T45&gt;=0),IF(X45="記録","実績：記録の時間",IF(X45="記憶","記憶：申告の時間","未確認：申告の時間")),IF(AND(I45="あり",J45="実施",ISNUMBER(AC45)),"所定時間による見込み",IF(I45="なし","使用なし","未確認"))))))</f>
        <v/>
      </c>
      <c r="AF45" s="55" t="str">
        <f>IF(C45="","",IF(H45="あり",1,0))</f>
        <v/>
      </c>
      <c r="AG45" s="55" t="str">
        <f>IF(C45="","",IF(AND(I45="あり",J45="実施"),1,0))</f>
        <v/>
      </c>
      <c r="AH45" s="55" t="str">
        <f>IF(C45="","",IF(AND(H45="あり",X45="記録"),IF(COUNTIFS($A$8:A45,A45,$B$8:B45,B45,$C$8:C45,C45,$E$8:E45,E45,$F$8:F45,F45,$H$8:H45,"あり",$X$8:X45,"記録")=1,1,0),0))</f>
        <v/>
      </c>
      <c r="AI45" s="55" t="str">
        <f>IF(C45="","",IF(AND(I45="あり",J45="実施",X45="記録",ISNUMBER(K45)),IF(COUNTIFS($K$8:K45,K45,$C$8:C45,C45,$E$8:E45,E45,$F$8:F45,F45,$I$8:I45,"あり",$J$8:J45,"実施",$X$8:X45,"記録")=1,1,0),0))</f>
        <v/>
      </c>
      <c r="AJ45" s="55" t="str">
        <f>IF(C45="","",IF(ISNUMBER(A45),YEAR(A45)-IF(MONTH(A45)&lt;4,1,0),""))</f>
        <v/>
      </c>
      <c r="AK45" s="55" t="str">
        <f>IF(C45="","",IF(J45="実施",IF(ISNUMBER(K45),YEAR(K45)-IF(MONTH(K45)&lt;4,1,0),""),""))</f>
        <v/>
      </c>
      <c r="AL45" s="56" t="str">
        <f>IF(C45="",IF(OR(A45&lt;&gt;"",G45&lt;&gt;""),"要確認：船名未記入",""),IF(OR(NOT(ISNUMBER(A45)),G45="",H45="",I45="",J45="",N45="",O45="",P45="",W45="",X45=""),"要確認：基本項目不足",IF(OR(Z45="未登録・重複",AA45="未登録・重複",AB45="未確認"),"要確認：登録表を確認",IF(AND(H45="あり",NOT(ISNUMBER(B45))),"要確認：前日の予定時刻不足",IF(AND(J45="実施",I45="あり",NOT(ISNUMBER(K45))),"要確認：最終日時不足",IF(AND(J45="取消",I45="あり"),"要確認：取消と使用ありが矛盾",IF(OR(AND(ISNUMBER(T45),T45&lt;0),AND(ISNUMBER(V45),V45&lt;0),AE45="要確認：時刻不足・逆転"),"要確認：時間を確認",IF(COUNTIFS(Work[予定表の作業日],A45,Work[前日版の予定時刻],B45,Work[船名],C45,Work[バース],E45,Work[入出・転],F45,Work[曳船名],G45)&gt;1,"要確認：同じ作業・曳船が重複",IF(AND(I45="あり",J45="実施",NOT(ISNUMBER(AD45))),"要確認：拘束時間未確認",IF(OR(H45="未確認",I45="未確認",J45="未確認",X45="未確認",N45="未確認",O45="未確認"),"要確認：未確認を含む","確認済"))))))))))</f>
        <v/>
      </c>
    </row>
    <row r="46" spans="1:38" ht="24.95" customHeight="1" x14ac:dyDescent="0.2">
      <c r="A46" s="20"/>
      <c r="B46" s="29"/>
      <c r="C46" s="7"/>
      <c r="D46" s="7"/>
      <c r="E46" s="7"/>
      <c r="F46" s="7"/>
      <c r="G46" s="7"/>
      <c r="H46" s="7"/>
      <c r="I46" s="7"/>
      <c r="J46" s="7"/>
      <c r="K46" s="23"/>
      <c r="L46" s="13"/>
      <c r="M46" s="13"/>
      <c r="N46" s="7"/>
      <c r="O46" s="51"/>
      <c r="P46" s="51"/>
      <c r="Q46" s="61"/>
      <c r="R46" s="62"/>
      <c r="S46" s="62"/>
      <c r="T46" s="63"/>
      <c r="U46" s="63"/>
      <c r="V46" s="63"/>
      <c r="W46" s="51"/>
      <c r="X46" s="51"/>
      <c r="Y46" s="67"/>
      <c r="Z46" s="54" t="str">
        <f>IF(G46="","",IF(COUNTIF(Tugs[曳船名],G46)&lt;&gt;1,"未登録・重複",IF(INDEX(Tugs[会社名],MATCH(G46,Tugs[曳船名],0))="","未確認",INDEX(Tugs[会社名],MATCH(G46,Tugs[曳船名],0)))))</f>
        <v/>
      </c>
      <c r="AA46" s="54" t="str">
        <f>IF(G46="","",IF(COUNTIF(Companies[会社名],Z46)&lt;&gt;1,"未登録・重複",IF(INDEX(Companies[地区],MATCH(Z46,Companies[会社名],0))="","未確認",INDEX(Companies[地区],MATCH(Z46,Companies[会社名],0)))))</f>
        <v/>
      </c>
      <c r="AB46" s="54" t="str">
        <f>IF(G46="","",IF(Q46&lt;&gt;"",Q46,IF(COUNTIF(Tugs[曳船名],G46)&lt;&gt;1,"未登録・重複",IF(INDEX(Tugs[基地港],MATCH(G46,Tugs[曳船名],0))="","未確認",INDEX(Tugs[基地港],MATCH(G46,Tugs[曳船名],0))))))</f>
        <v/>
      </c>
      <c r="AC46" s="53" t="str">
        <f>IF(C46="","",IF(AND(COUNTIF(Standards[照合項目（自動）],AB46&amp;"｜"&amp;E46&amp;"｜"&amp;D46&amp;"｜"&amp;F46&amp;"｜"&amp;P46)=1,COUNTIFS(Standards[照合項目（自動）],AB46&amp;"｜"&amp;E46&amp;"｜"&amp;D46&amp;"｜"&amp;F46&amp;"｜"&amp;P46,Standards[入力確認（自動）],"確認済")=1),SUMIF(Standards[照合項目（自動）],AB46&amp;"｜"&amp;E46&amp;"｜"&amp;D46&amp;"｜"&amp;F46&amp;"｜"&amp;P46,Standards[所定合計h（自動）]),"未確認"))</f>
        <v/>
      </c>
      <c r="AD46" s="53" t="str">
        <f>IF(C46="","",IF(AND(ISNUMBER(R46),ISNUMBER(S46),S46&gt;=R46),ROUND((S46-R46)*24,4),IF(OR(R46&lt;&gt;"",S46&lt;&gt;""),"",IF(AND(ISNUMBER(T46),T46&gt;=0),T46,IF(AND(I46="あり",J46="実施",ISNUMBER(AC46)),AC46,"")))))</f>
        <v/>
      </c>
      <c r="AE46" s="54" t="str">
        <f>IF(C46="","",IF(AND(ISNUMBER(R46),ISNUMBER(S46),S46&gt;=R46),IF(X46="記録","実績：基地発～基地着",IF(X46="記憶","記憶：基地発～基地着","未確認：基地発～基地着")),IF(OR(R46&lt;&gt;"",S46&lt;&gt;""),"要確認：時刻不足・逆転",IF(AND(ISNUMBER(T46),T46&gt;=0),IF(X46="記録","実績：記録の時間",IF(X46="記憶","記憶：申告の時間","未確認：申告の時間")),IF(AND(I46="あり",J46="実施",ISNUMBER(AC46)),"所定時間による見込み",IF(I46="なし","使用なし","未確認"))))))</f>
        <v/>
      </c>
      <c r="AF46" s="55" t="str">
        <f>IF(C46="","",IF(H46="あり",1,0))</f>
        <v/>
      </c>
      <c r="AG46" s="55" t="str">
        <f>IF(C46="","",IF(AND(I46="あり",J46="実施"),1,0))</f>
        <v/>
      </c>
      <c r="AH46" s="55" t="str">
        <f>IF(C46="","",IF(AND(H46="あり",X46="記録"),IF(COUNTIFS($A$8:A46,A46,$B$8:B46,B46,$C$8:C46,C46,$E$8:E46,E46,$F$8:F46,F46,$H$8:H46,"あり",$X$8:X46,"記録")=1,1,0),0))</f>
        <v/>
      </c>
      <c r="AI46" s="55" t="str">
        <f>IF(C46="","",IF(AND(I46="あり",J46="実施",X46="記録",ISNUMBER(K46)),IF(COUNTIFS($K$8:K46,K46,$C$8:C46,C46,$E$8:E46,E46,$F$8:F46,F46,$I$8:I46,"あり",$J$8:J46,"実施",$X$8:X46,"記録")=1,1,0),0))</f>
        <v/>
      </c>
      <c r="AJ46" s="55" t="str">
        <f>IF(C46="","",IF(ISNUMBER(A46),YEAR(A46)-IF(MONTH(A46)&lt;4,1,0),""))</f>
        <v/>
      </c>
      <c r="AK46" s="55" t="str">
        <f>IF(C46="","",IF(J46="実施",IF(ISNUMBER(K46),YEAR(K46)-IF(MONTH(K46)&lt;4,1,0),""),""))</f>
        <v/>
      </c>
      <c r="AL46" s="56" t="str">
        <f>IF(C46="",IF(OR(A46&lt;&gt;"",G46&lt;&gt;""),"要確認：船名未記入",""),IF(OR(NOT(ISNUMBER(A46)),G46="",H46="",I46="",J46="",N46="",O46="",P46="",W46="",X46=""),"要確認：基本項目不足",IF(OR(Z46="未登録・重複",AA46="未登録・重複",AB46="未確認"),"要確認：登録表を確認",IF(AND(H46="あり",NOT(ISNUMBER(B46))),"要確認：前日の予定時刻不足",IF(AND(J46="実施",I46="あり",NOT(ISNUMBER(K46))),"要確認：最終日時不足",IF(AND(J46="取消",I46="あり"),"要確認：取消と使用ありが矛盾",IF(OR(AND(ISNUMBER(T46),T46&lt;0),AND(ISNUMBER(V46),V46&lt;0),AE46="要確認：時刻不足・逆転"),"要確認：時間を確認",IF(COUNTIFS(Work[予定表の作業日],A46,Work[前日版の予定時刻],B46,Work[船名],C46,Work[バース],E46,Work[入出・転],F46,Work[曳船名],G46)&gt;1,"要確認：同じ作業・曳船が重複",IF(AND(I46="あり",J46="実施",NOT(ISNUMBER(AD46))),"要確認：拘束時間未確認",IF(OR(H46="未確認",I46="未確認",J46="未確認",X46="未確認",N46="未確認",O46="未確認"),"要確認：未確認を含む","確認済"))))))))))</f>
        <v/>
      </c>
    </row>
    <row r="47" spans="1:38" ht="24.95" customHeight="1" x14ac:dyDescent="0.2">
      <c r="A47" s="20"/>
      <c r="B47" s="29"/>
      <c r="C47" s="7"/>
      <c r="D47" s="7"/>
      <c r="E47" s="7"/>
      <c r="F47" s="7"/>
      <c r="G47" s="7"/>
      <c r="H47" s="7"/>
      <c r="I47" s="7"/>
      <c r="J47" s="7"/>
      <c r="K47" s="23"/>
      <c r="L47" s="13"/>
      <c r="M47" s="13"/>
      <c r="N47" s="7"/>
      <c r="O47" s="51"/>
      <c r="P47" s="51"/>
      <c r="Q47" s="61"/>
      <c r="R47" s="62"/>
      <c r="S47" s="62"/>
      <c r="T47" s="63"/>
      <c r="U47" s="63"/>
      <c r="V47" s="63"/>
      <c r="W47" s="51"/>
      <c r="X47" s="51"/>
      <c r="Y47" s="67"/>
      <c r="Z47" s="54" t="str">
        <f>IF(G47="","",IF(COUNTIF(Tugs[曳船名],G47)&lt;&gt;1,"未登録・重複",IF(INDEX(Tugs[会社名],MATCH(G47,Tugs[曳船名],0))="","未確認",INDEX(Tugs[会社名],MATCH(G47,Tugs[曳船名],0)))))</f>
        <v/>
      </c>
      <c r="AA47" s="54" t="str">
        <f>IF(G47="","",IF(COUNTIF(Companies[会社名],Z47)&lt;&gt;1,"未登録・重複",IF(INDEX(Companies[地区],MATCH(Z47,Companies[会社名],0))="","未確認",INDEX(Companies[地区],MATCH(Z47,Companies[会社名],0)))))</f>
        <v/>
      </c>
      <c r="AB47" s="54" t="str">
        <f>IF(G47="","",IF(Q47&lt;&gt;"",Q47,IF(COUNTIF(Tugs[曳船名],G47)&lt;&gt;1,"未登録・重複",IF(INDEX(Tugs[基地港],MATCH(G47,Tugs[曳船名],0))="","未確認",INDEX(Tugs[基地港],MATCH(G47,Tugs[曳船名],0))))))</f>
        <v/>
      </c>
      <c r="AC47" s="53" t="str">
        <f>IF(C47="","",IF(AND(COUNTIF(Standards[照合項目（自動）],AB47&amp;"｜"&amp;E47&amp;"｜"&amp;D47&amp;"｜"&amp;F47&amp;"｜"&amp;P47)=1,COUNTIFS(Standards[照合項目（自動）],AB47&amp;"｜"&amp;E47&amp;"｜"&amp;D47&amp;"｜"&amp;F47&amp;"｜"&amp;P47,Standards[入力確認（自動）],"確認済")=1),SUMIF(Standards[照合項目（自動）],AB47&amp;"｜"&amp;E47&amp;"｜"&amp;D47&amp;"｜"&amp;F47&amp;"｜"&amp;P47,Standards[所定合計h（自動）]),"未確認"))</f>
        <v/>
      </c>
      <c r="AD47" s="53" t="str">
        <f>IF(C47="","",IF(AND(ISNUMBER(R47),ISNUMBER(S47),S47&gt;=R47),ROUND((S47-R47)*24,4),IF(OR(R47&lt;&gt;"",S47&lt;&gt;""),"",IF(AND(ISNUMBER(T47),T47&gt;=0),T47,IF(AND(I47="あり",J47="実施",ISNUMBER(AC47)),AC47,"")))))</f>
        <v/>
      </c>
      <c r="AE47" s="54" t="str">
        <f>IF(C47="","",IF(AND(ISNUMBER(R47),ISNUMBER(S47),S47&gt;=R47),IF(X47="記録","実績：基地発～基地着",IF(X47="記憶","記憶：基地発～基地着","未確認：基地発～基地着")),IF(OR(R47&lt;&gt;"",S47&lt;&gt;""),"要確認：時刻不足・逆転",IF(AND(ISNUMBER(T47),T47&gt;=0),IF(X47="記録","実績：記録の時間",IF(X47="記憶","記憶：申告の時間","未確認：申告の時間")),IF(AND(I47="あり",J47="実施",ISNUMBER(AC47)),"所定時間による見込み",IF(I47="なし","使用なし","未確認"))))))</f>
        <v/>
      </c>
      <c r="AF47" s="55" t="str">
        <f>IF(C47="","",IF(H47="あり",1,0))</f>
        <v/>
      </c>
      <c r="AG47" s="55" t="str">
        <f>IF(C47="","",IF(AND(I47="あり",J47="実施"),1,0))</f>
        <v/>
      </c>
      <c r="AH47" s="55" t="str">
        <f>IF(C47="","",IF(AND(H47="あり",X47="記録"),IF(COUNTIFS($A$8:A47,A47,$B$8:B47,B47,$C$8:C47,C47,$E$8:E47,E47,$F$8:F47,F47,$H$8:H47,"あり",$X$8:X47,"記録")=1,1,0),0))</f>
        <v/>
      </c>
      <c r="AI47" s="55" t="str">
        <f>IF(C47="","",IF(AND(I47="あり",J47="実施",X47="記録",ISNUMBER(K47)),IF(COUNTIFS($K$8:K47,K47,$C$8:C47,C47,$E$8:E47,E47,$F$8:F47,F47,$I$8:I47,"あり",$J$8:J47,"実施",$X$8:X47,"記録")=1,1,0),0))</f>
        <v/>
      </c>
      <c r="AJ47" s="55" t="str">
        <f>IF(C47="","",IF(ISNUMBER(A47),YEAR(A47)-IF(MONTH(A47)&lt;4,1,0),""))</f>
        <v/>
      </c>
      <c r="AK47" s="55" t="str">
        <f>IF(C47="","",IF(J47="実施",IF(ISNUMBER(K47),YEAR(K47)-IF(MONTH(K47)&lt;4,1,0),""),""))</f>
        <v/>
      </c>
      <c r="AL47" s="56" t="str">
        <f>IF(C47="",IF(OR(A47&lt;&gt;"",G47&lt;&gt;""),"要確認：船名未記入",""),IF(OR(NOT(ISNUMBER(A47)),G47="",H47="",I47="",J47="",N47="",O47="",P47="",W47="",X47=""),"要確認：基本項目不足",IF(OR(Z47="未登録・重複",AA47="未登録・重複",AB47="未確認"),"要確認：登録表を確認",IF(AND(H47="あり",NOT(ISNUMBER(B47))),"要確認：前日の予定時刻不足",IF(AND(J47="実施",I47="あり",NOT(ISNUMBER(K47))),"要確認：最終日時不足",IF(AND(J47="取消",I47="あり"),"要確認：取消と使用ありが矛盾",IF(OR(AND(ISNUMBER(T47),T47&lt;0),AND(ISNUMBER(V47),V47&lt;0),AE47="要確認：時刻不足・逆転"),"要確認：時間を確認",IF(COUNTIFS(Work[予定表の作業日],A47,Work[前日版の予定時刻],B47,Work[船名],C47,Work[バース],E47,Work[入出・転],F47,Work[曳船名],G47)&gt;1,"要確認：同じ作業・曳船が重複",IF(AND(I47="あり",J47="実施",NOT(ISNUMBER(AD47))),"要確認：拘束時間未確認",IF(OR(H47="未確認",I47="未確認",J47="未確認",X47="未確認",N47="未確認",O47="未確認"),"要確認：未確認を含む","確認済"))))))))))</f>
        <v/>
      </c>
    </row>
    <row r="48" spans="1:38" ht="24.95" customHeight="1" x14ac:dyDescent="0.2">
      <c r="A48" s="20"/>
      <c r="B48" s="29"/>
      <c r="C48" s="7"/>
      <c r="D48" s="7"/>
      <c r="E48" s="7"/>
      <c r="F48" s="7"/>
      <c r="G48" s="7"/>
      <c r="H48" s="7"/>
      <c r="I48" s="7"/>
      <c r="J48" s="7"/>
      <c r="K48" s="23"/>
      <c r="L48" s="13"/>
      <c r="M48" s="13"/>
      <c r="N48" s="7"/>
      <c r="O48" s="51"/>
      <c r="P48" s="51"/>
      <c r="Q48" s="61"/>
      <c r="R48" s="62"/>
      <c r="S48" s="62"/>
      <c r="T48" s="63"/>
      <c r="U48" s="63"/>
      <c r="V48" s="63"/>
      <c r="W48" s="51"/>
      <c r="X48" s="51"/>
      <c r="Y48" s="67"/>
      <c r="Z48" s="54" t="str">
        <f>IF(G48="","",IF(COUNTIF(Tugs[曳船名],G48)&lt;&gt;1,"未登録・重複",IF(INDEX(Tugs[会社名],MATCH(G48,Tugs[曳船名],0))="","未確認",INDEX(Tugs[会社名],MATCH(G48,Tugs[曳船名],0)))))</f>
        <v/>
      </c>
      <c r="AA48" s="54" t="str">
        <f>IF(G48="","",IF(COUNTIF(Companies[会社名],Z48)&lt;&gt;1,"未登録・重複",IF(INDEX(Companies[地区],MATCH(Z48,Companies[会社名],0))="","未確認",INDEX(Companies[地区],MATCH(Z48,Companies[会社名],0)))))</f>
        <v/>
      </c>
      <c r="AB48" s="54" t="str">
        <f>IF(G48="","",IF(Q48&lt;&gt;"",Q48,IF(COUNTIF(Tugs[曳船名],G48)&lt;&gt;1,"未登録・重複",IF(INDEX(Tugs[基地港],MATCH(G48,Tugs[曳船名],0))="","未確認",INDEX(Tugs[基地港],MATCH(G48,Tugs[曳船名],0))))))</f>
        <v/>
      </c>
      <c r="AC48" s="53" t="str">
        <f>IF(C48="","",IF(AND(COUNTIF(Standards[照合項目（自動）],AB48&amp;"｜"&amp;E48&amp;"｜"&amp;D48&amp;"｜"&amp;F48&amp;"｜"&amp;P48)=1,COUNTIFS(Standards[照合項目（自動）],AB48&amp;"｜"&amp;E48&amp;"｜"&amp;D48&amp;"｜"&amp;F48&amp;"｜"&amp;P48,Standards[入力確認（自動）],"確認済")=1),SUMIF(Standards[照合項目（自動）],AB48&amp;"｜"&amp;E48&amp;"｜"&amp;D48&amp;"｜"&amp;F48&amp;"｜"&amp;P48,Standards[所定合計h（自動）]),"未確認"))</f>
        <v/>
      </c>
      <c r="AD48" s="53" t="str">
        <f>IF(C48="","",IF(AND(ISNUMBER(R48),ISNUMBER(S48),S48&gt;=R48),ROUND((S48-R48)*24,4),IF(OR(R48&lt;&gt;"",S48&lt;&gt;""),"",IF(AND(ISNUMBER(T48),T48&gt;=0),T48,IF(AND(I48="あり",J48="実施",ISNUMBER(AC48)),AC48,"")))))</f>
        <v/>
      </c>
      <c r="AE48" s="54" t="str">
        <f>IF(C48="","",IF(AND(ISNUMBER(R48),ISNUMBER(S48),S48&gt;=R48),IF(X48="記録","実績：基地発～基地着",IF(X48="記憶","記憶：基地発～基地着","未確認：基地発～基地着")),IF(OR(R48&lt;&gt;"",S48&lt;&gt;""),"要確認：時刻不足・逆転",IF(AND(ISNUMBER(T48),T48&gt;=0),IF(X48="記録","実績：記録の時間",IF(X48="記憶","記憶：申告の時間","未確認：申告の時間")),IF(AND(I48="あり",J48="実施",ISNUMBER(AC48)),"所定時間による見込み",IF(I48="なし","使用なし","未確認"))))))</f>
        <v/>
      </c>
      <c r="AF48" s="55" t="str">
        <f>IF(C48="","",IF(H48="あり",1,0))</f>
        <v/>
      </c>
      <c r="AG48" s="55" t="str">
        <f>IF(C48="","",IF(AND(I48="あり",J48="実施"),1,0))</f>
        <v/>
      </c>
      <c r="AH48" s="55" t="str">
        <f>IF(C48="","",IF(AND(H48="あり",X48="記録"),IF(COUNTIFS($A$8:A48,A48,$B$8:B48,B48,$C$8:C48,C48,$E$8:E48,E48,$F$8:F48,F48,$H$8:H48,"あり",$X$8:X48,"記録")=1,1,0),0))</f>
        <v/>
      </c>
      <c r="AI48" s="55" t="str">
        <f>IF(C48="","",IF(AND(I48="あり",J48="実施",X48="記録",ISNUMBER(K48)),IF(COUNTIFS($K$8:K48,K48,$C$8:C48,C48,$E$8:E48,E48,$F$8:F48,F48,$I$8:I48,"あり",$J$8:J48,"実施",$X$8:X48,"記録")=1,1,0),0))</f>
        <v/>
      </c>
      <c r="AJ48" s="55" t="str">
        <f>IF(C48="","",IF(ISNUMBER(A48),YEAR(A48)-IF(MONTH(A48)&lt;4,1,0),""))</f>
        <v/>
      </c>
      <c r="AK48" s="55" t="str">
        <f>IF(C48="","",IF(J48="実施",IF(ISNUMBER(K48),YEAR(K48)-IF(MONTH(K48)&lt;4,1,0),""),""))</f>
        <v/>
      </c>
      <c r="AL48" s="56" t="str">
        <f>IF(C48="",IF(OR(A48&lt;&gt;"",G48&lt;&gt;""),"要確認：船名未記入",""),IF(OR(NOT(ISNUMBER(A48)),G48="",H48="",I48="",J48="",N48="",O48="",P48="",W48="",X48=""),"要確認：基本項目不足",IF(OR(Z48="未登録・重複",AA48="未登録・重複",AB48="未確認"),"要確認：登録表を確認",IF(AND(H48="あり",NOT(ISNUMBER(B48))),"要確認：前日の予定時刻不足",IF(AND(J48="実施",I48="あり",NOT(ISNUMBER(K48))),"要確認：最終日時不足",IF(AND(J48="取消",I48="あり"),"要確認：取消と使用ありが矛盾",IF(OR(AND(ISNUMBER(T48),T48&lt;0),AND(ISNUMBER(V48),V48&lt;0),AE48="要確認：時刻不足・逆転"),"要確認：時間を確認",IF(COUNTIFS(Work[予定表の作業日],A48,Work[前日版の予定時刻],B48,Work[船名],C48,Work[バース],E48,Work[入出・転],F48,Work[曳船名],G48)&gt;1,"要確認：同じ作業・曳船が重複",IF(AND(I48="あり",J48="実施",NOT(ISNUMBER(AD48))),"要確認：拘束時間未確認",IF(OR(H48="未確認",I48="未確認",J48="未確認",X48="未確認",N48="未確認",O48="未確認"),"要確認：未確認を含む","確認済"))))))))))</f>
        <v/>
      </c>
    </row>
    <row r="49" spans="1:38" ht="24.95" customHeight="1" x14ac:dyDescent="0.2">
      <c r="A49" s="20"/>
      <c r="B49" s="29"/>
      <c r="C49" s="7"/>
      <c r="D49" s="7"/>
      <c r="E49" s="7"/>
      <c r="F49" s="7"/>
      <c r="G49" s="7"/>
      <c r="H49" s="7"/>
      <c r="I49" s="7"/>
      <c r="J49" s="7"/>
      <c r="K49" s="23"/>
      <c r="L49" s="13"/>
      <c r="M49" s="13"/>
      <c r="N49" s="7"/>
      <c r="O49" s="51"/>
      <c r="P49" s="51"/>
      <c r="Q49" s="61"/>
      <c r="R49" s="62"/>
      <c r="S49" s="62"/>
      <c r="T49" s="63"/>
      <c r="U49" s="63"/>
      <c r="V49" s="63"/>
      <c r="W49" s="51"/>
      <c r="X49" s="51"/>
      <c r="Y49" s="67"/>
      <c r="Z49" s="54" t="str">
        <f>IF(G49="","",IF(COUNTIF(Tugs[曳船名],G49)&lt;&gt;1,"未登録・重複",IF(INDEX(Tugs[会社名],MATCH(G49,Tugs[曳船名],0))="","未確認",INDEX(Tugs[会社名],MATCH(G49,Tugs[曳船名],0)))))</f>
        <v/>
      </c>
      <c r="AA49" s="54" t="str">
        <f>IF(G49="","",IF(COUNTIF(Companies[会社名],Z49)&lt;&gt;1,"未登録・重複",IF(INDEX(Companies[地区],MATCH(Z49,Companies[会社名],0))="","未確認",INDEX(Companies[地区],MATCH(Z49,Companies[会社名],0)))))</f>
        <v/>
      </c>
      <c r="AB49" s="54" t="str">
        <f>IF(G49="","",IF(Q49&lt;&gt;"",Q49,IF(COUNTIF(Tugs[曳船名],G49)&lt;&gt;1,"未登録・重複",IF(INDEX(Tugs[基地港],MATCH(G49,Tugs[曳船名],0))="","未確認",INDEX(Tugs[基地港],MATCH(G49,Tugs[曳船名],0))))))</f>
        <v/>
      </c>
      <c r="AC49" s="53" t="str">
        <f>IF(C49="","",IF(AND(COUNTIF(Standards[照合項目（自動）],AB49&amp;"｜"&amp;E49&amp;"｜"&amp;D49&amp;"｜"&amp;F49&amp;"｜"&amp;P49)=1,COUNTIFS(Standards[照合項目（自動）],AB49&amp;"｜"&amp;E49&amp;"｜"&amp;D49&amp;"｜"&amp;F49&amp;"｜"&amp;P49,Standards[入力確認（自動）],"確認済")=1),SUMIF(Standards[照合項目（自動）],AB49&amp;"｜"&amp;E49&amp;"｜"&amp;D49&amp;"｜"&amp;F49&amp;"｜"&amp;P49,Standards[所定合計h（自動）]),"未確認"))</f>
        <v/>
      </c>
      <c r="AD49" s="53" t="str">
        <f>IF(C49="","",IF(AND(ISNUMBER(R49),ISNUMBER(S49),S49&gt;=R49),ROUND((S49-R49)*24,4),IF(OR(R49&lt;&gt;"",S49&lt;&gt;""),"",IF(AND(ISNUMBER(T49),T49&gt;=0),T49,IF(AND(I49="あり",J49="実施",ISNUMBER(AC49)),AC49,"")))))</f>
        <v/>
      </c>
      <c r="AE49" s="54" t="str">
        <f>IF(C49="","",IF(AND(ISNUMBER(R49),ISNUMBER(S49),S49&gt;=R49),IF(X49="記録","実績：基地発～基地着",IF(X49="記憶","記憶：基地発～基地着","未確認：基地発～基地着")),IF(OR(R49&lt;&gt;"",S49&lt;&gt;""),"要確認：時刻不足・逆転",IF(AND(ISNUMBER(T49),T49&gt;=0),IF(X49="記録","実績：記録の時間",IF(X49="記憶","記憶：申告の時間","未確認：申告の時間")),IF(AND(I49="あり",J49="実施",ISNUMBER(AC49)),"所定時間による見込み",IF(I49="なし","使用なし","未確認"))))))</f>
        <v/>
      </c>
      <c r="AF49" s="55" t="str">
        <f>IF(C49="","",IF(H49="あり",1,0))</f>
        <v/>
      </c>
      <c r="AG49" s="55" t="str">
        <f>IF(C49="","",IF(AND(I49="あり",J49="実施"),1,0))</f>
        <v/>
      </c>
      <c r="AH49" s="55" t="str">
        <f>IF(C49="","",IF(AND(H49="あり",X49="記録"),IF(COUNTIFS($A$8:A49,A49,$B$8:B49,B49,$C$8:C49,C49,$E$8:E49,E49,$F$8:F49,F49,$H$8:H49,"あり",$X$8:X49,"記録")=1,1,0),0))</f>
        <v/>
      </c>
      <c r="AI49" s="55" t="str">
        <f>IF(C49="","",IF(AND(I49="あり",J49="実施",X49="記録",ISNUMBER(K49)),IF(COUNTIFS($K$8:K49,K49,$C$8:C49,C49,$E$8:E49,E49,$F$8:F49,F49,$I$8:I49,"あり",$J$8:J49,"実施",$X$8:X49,"記録")=1,1,0),0))</f>
        <v/>
      </c>
      <c r="AJ49" s="55" t="str">
        <f>IF(C49="","",IF(ISNUMBER(A49),YEAR(A49)-IF(MONTH(A49)&lt;4,1,0),""))</f>
        <v/>
      </c>
      <c r="AK49" s="55" t="str">
        <f>IF(C49="","",IF(J49="実施",IF(ISNUMBER(K49),YEAR(K49)-IF(MONTH(K49)&lt;4,1,0),""),""))</f>
        <v/>
      </c>
      <c r="AL49" s="56" t="str">
        <f>IF(C49="",IF(OR(A49&lt;&gt;"",G49&lt;&gt;""),"要確認：船名未記入",""),IF(OR(NOT(ISNUMBER(A49)),G49="",H49="",I49="",J49="",N49="",O49="",P49="",W49="",X49=""),"要確認：基本項目不足",IF(OR(Z49="未登録・重複",AA49="未登録・重複",AB49="未確認"),"要確認：登録表を確認",IF(AND(H49="あり",NOT(ISNUMBER(B49))),"要確認：前日の予定時刻不足",IF(AND(J49="実施",I49="あり",NOT(ISNUMBER(K49))),"要確認：最終日時不足",IF(AND(J49="取消",I49="あり"),"要確認：取消と使用ありが矛盾",IF(OR(AND(ISNUMBER(T49),T49&lt;0),AND(ISNUMBER(V49),V49&lt;0),AE49="要確認：時刻不足・逆転"),"要確認：時間を確認",IF(COUNTIFS(Work[予定表の作業日],A49,Work[前日版の予定時刻],B49,Work[船名],C49,Work[バース],E49,Work[入出・転],F49,Work[曳船名],G49)&gt;1,"要確認：同じ作業・曳船が重複",IF(AND(I49="あり",J49="実施",NOT(ISNUMBER(AD49))),"要確認：拘束時間未確認",IF(OR(H49="未確認",I49="未確認",J49="未確認",X49="未確認",N49="未確認",O49="未確認"),"要確認：未確認を含む","確認済"))))))))))</f>
        <v/>
      </c>
    </row>
    <row r="50" spans="1:38" ht="24.95" customHeight="1" x14ac:dyDescent="0.2">
      <c r="A50" s="20"/>
      <c r="B50" s="29"/>
      <c r="C50" s="7"/>
      <c r="D50" s="7"/>
      <c r="E50" s="7"/>
      <c r="F50" s="7"/>
      <c r="G50" s="7"/>
      <c r="H50" s="7"/>
      <c r="I50" s="7"/>
      <c r="J50" s="7"/>
      <c r="K50" s="23"/>
      <c r="L50" s="13"/>
      <c r="M50" s="13"/>
      <c r="N50" s="7"/>
      <c r="O50" s="51"/>
      <c r="P50" s="51"/>
      <c r="Q50" s="61"/>
      <c r="R50" s="62"/>
      <c r="S50" s="62"/>
      <c r="T50" s="63"/>
      <c r="U50" s="63"/>
      <c r="V50" s="63"/>
      <c r="W50" s="51"/>
      <c r="X50" s="51"/>
      <c r="Y50" s="67"/>
      <c r="Z50" s="54" t="str">
        <f>IF(G50="","",IF(COUNTIF(Tugs[曳船名],G50)&lt;&gt;1,"未登録・重複",IF(INDEX(Tugs[会社名],MATCH(G50,Tugs[曳船名],0))="","未確認",INDEX(Tugs[会社名],MATCH(G50,Tugs[曳船名],0)))))</f>
        <v/>
      </c>
      <c r="AA50" s="54" t="str">
        <f>IF(G50="","",IF(COUNTIF(Companies[会社名],Z50)&lt;&gt;1,"未登録・重複",IF(INDEX(Companies[地区],MATCH(Z50,Companies[会社名],0))="","未確認",INDEX(Companies[地区],MATCH(Z50,Companies[会社名],0)))))</f>
        <v/>
      </c>
      <c r="AB50" s="54" t="str">
        <f>IF(G50="","",IF(Q50&lt;&gt;"",Q50,IF(COUNTIF(Tugs[曳船名],G50)&lt;&gt;1,"未登録・重複",IF(INDEX(Tugs[基地港],MATCH(G50,Tugs[曳船名],0))="","未確認",INDEX(Tugs[基地港],MATCH(G50,Tugs[曳船名],0))))))</f>
        <v/>
      </c>
      <c r="AC50" s="53" t="str">
        <f>IF(C50="","",IF(AND(COUNTIF(Standards[照合項目（自動）],AB50&amp;"｜"&amp;E50&amp;"｜"&amp;D50&amp;"｜"&amp;F50&amp;"｜"&amp;P50)=1,COUNTIFS(Standards[照合項目（自動）],AB50&amp;"｜"&amp;E50&amp;"｜"&amp;D50&amp;"｜"&amp;F50&amp;"｜"&amp;P50,Standards[入力確認（自動）],"確認済")=1),SUMIF(Standards[照合項目（自動）],AB50&amp;"｜"&amp;E50&amp;"｜"&amp;D50&amp;"｜"&amp;F50&amp;"｜"&amp;P50,Standards[所定合計h（自動）]),"未確認"))</f>
        <v/>
      </c>
      <c r="AD50" s="53" t="str">
        <f>IF(C50="","",IF(AND(ISNUMBER(R50),ISNUMBER(S50),S50&gt;=R50),ROUND((S50-R50)*24,4),IF(OR(R50&lt;&gt;"",S50&lt;&gt;""),"",IF(AND(ISNUMBER(T50),T50&gt;=0),T50,IF(AND(I50="あり",J50="実施",ISNUMBER(AC50)),AC50,"")))))</f>
        <v/>
      </c>
      <c r="AE50" s="54" t="str">
        <f>IF(C50="","",IF(AND(ISNUMBER(R50),ISNUMBER(S50),S50&gt;=R50),IF(X50="記録","実績：基地発～基地着",IF(X50="記憶","記憶：基地発～基地着","未確認：基地発～基地着")),IF(OR(R50&lt;&gt;"",S50&lt;&gt;""),"要確認：時刻不足・逆転",IF(AND(ISNUMBER(T50),T50&gt;=0),IF(X50="記録","実績：記録の時間",IF(X50="記憶","記憶：申告の時間","未確認：申告の時間")),IF(AND(I50="あり",J50="実施",ISNUMBER(AC50)),"所定時間による見込み",IF(I50="なし","使用なし","未確認"))))))</f>
        <v/>
      </c>
      <c r="AF50" s="55" t="str">
        <f>IF(C50="","",IF(H50="あり",1,0))</f>
        <v/>
      </c>
      <c r="AG50" s="55" t="str">
        <f>IF(C50="","",IF(AND(I50="あり",J50="実施"),1,0))</f>
        <v/>
      </c>
      <c r="AH50" s="55" t="str">
        <f>IF(C50="","",IF(AND(H50="あり",X50="記録"),IF(COUNTIFS($A$8:A50,A50,$B$8:B50,B50,$C$8:C50,C50,$E$8:E50,E50,$F$8:F50,F50,$H$8:H50,"あり",$X$8:X50,"記録")=1,1,0),0))</f>
        <v/>
      </c>
      <c r="AI50" s="55" t="str">
        <f>IF(C50="","",IF(AND(I50="あり",J50="実施",X50="記録",ISNUMBER(K50)),IF(COUNTIFS($K$8:K50,K50,$C$8:C50,C50,$E$8:E50,E50,$F$8:F50,F50,$I$8:I50,"あり",$J$8:J50,"実施",$X$8:X50,"記録")=1,1,0),0))</f>
        <v/>
      </c>
      <c r="AJ50" s="55" t="str">
        <f>IF(C50="","",IF(ISNUMBER(A50),YEAR(A50)-IF(MONTH(A50)&lt;4,1,0),""))</f>
        <v/>
      </c>
      <c r="AK50" s="55" t="str">
        <f>IF(C50="","",IF(J50="実施",IF(ISNUMBER(K50),YEAR(K50)-IF(MONTH(K50)&lt;4,1,0),""),""))</f>
        <v/>
      </c>
      <c r="AL50" s="56" t="str">
        <f>IF(C50="",IF(OR(A50&lt;&gt;"",G50&lt;&gt;""),"要確認：船名未記入",""),IF(OR(NOT(ISNUMBER(A50)),G50="",H50="",I50="",J50="",N50="",O50="",P50="",W50="",X50=""),"要確認：基本項目不足",IF(OR(Z50="未登録・重複",AA50="未登録・重複",AB50="未確認"),"要確認：登録表を確認",IF(AND(H50="あり",NOT(ISNUMBER(B50))),"要確認：前日の予定時刻不足",IF(AND(J50="実施",I50="あり",NOT(ISNUMBER(K50))),"要確認：最終日時不足",IF(AND(J50="取消",I50="あり"),"要確認：取消と使用ありが矛盾",IF(OR(AND(ISNUMBER(T50),T50&lt;0),AND(ISNUMBER(V50),V50&lt;0),AE50="要確認：時刻不足・逆転"),"要確認：時間を確認",IF(COUNTIFS(Work[予定表の作業日],A50,Work[前日版の予定時刻],B50,Work[船名],C50,Work[バース],E50,Work[入出・転],F50,Work[曳船名],G50)&gt;1,"要確認：同じ作業・曳船が重複",IF(AND(I50="あり",J50="実施",NOT(ISNUMBER(AD50))),"要確認：拘束時間未確認",IF(OR(H50="未確認",I50="未確認",J50="未確認",X50="未確認",N50="未確認",O50="未確認"),"要確認：未確認を含む","確認済"))))))))))</f>
        <v/>
      </c>
    </row>
    <row r="51" spans="1:38" ht="24.95" customHeight="1" x14ac:dyDescent="0.2">
      <c r="A51" s="20"/>
      <c r="B51" s="29"/>
      <c r="C51" s="7"/>
      <c r="D51" s="7"/>
      <c r="E51" s="7"/>
      <c r="F51" s="7"/>
      <c r="G51" s="7"/>
      <c r="H51" s="7"/>
      <c r="I51" s="7"/>
      <c r="J51" s="7"/>
      <c r="K51" s="23"/>
      <c r="L51" s="13"/>
      <c r="M51" s="13"/>
      <c r="N51" s="7"/>
      <c r="O51" s="51"/>
      <c r="P51" s="51"/>
      <c r="Q51" s="61"/>
      <c r="R51" s="62"/>
      <c r="S51" s="62"/>
      <c r="T51" s="63"/>
      <c r="U51" s="63"/>
      <c r="V51" s="63"/>
      <c r="W51" s="51"/>
      <c r="X51" s="51"/>
      <c r="Y51" s="67"/>
      <c r="Z51" s="54" t="str">
        <f>IF(G51="","",IF(COUNTIF(Tugs[曳船名],G51)&lt;&gt;1,"未登録・重複",IF(INDEX(Tugs[会社名],MATCH(G51,Tugs[曳船名],0))="","未確認",INDEX(Tugs[会社名],MATCH(G51,Tugs[曳船名],0)))))</f>
        <v/>
      </c>
      <c r="AA51" s="54" t="str">
        <f>IF(G51="","",IF(COUNTIF(Companies[会社名],Z51)&lt;&gt;1,"未登録・重複",IF(INDEX(Companies[地区],MATCH(Z51,Companies[会社名],0))="","未確認",INDEX(Companies[地区],MATCH(Z51,Companies[会社名],0)))))</f>
        <v/>
      </c>
      <c r="AB51" s="54" t="str">
        <f>IF(G51="","",IF(Q51&lt;&gt;"",Q51,IF(COUNTIF(Tugs[曳船名],G51)&lt;&gt;1,"未登録・重複",IF(INDEX(Tugs[基地港],MATCH(G51,Tugs[曳船名],0))="","未確認",INDEX(Tugs[基地港],MATCH(G51,Tugs[曳船名],0))))))</f>
        <v/>
      </c>
      <c r="AC51" s="53" t="str">
        <f>IF(C51="","",IF(AND(COUNTIF(Standards[照合項目（自動）],AB51&amp;"｜"&amp;E51&amp;"｜"&amp;D51&amp;"｜"&amp;F51&amp;"｜"&amp;P51)=1,COUNTIFS(Standards[照合項目（自動）],AB51&amp;"｜"&amp;E51&amp;"｜"&amp;D51&amp;"｜"&amp;F51&amp;"｜"&amp;P51,Standards[入力確認（自動）],"確認済")=1),SUMIF(Standards[照合項目（自動）],AB51&amp;"｜"&amp;E51&amp;"｜"&amp;D51&amp;"｜"&amp;F51&amp;"｜"&amp;P51,Standards[所定合計h（自動）]),"未確認"))</f>
        <v/>
      </c>
      <c r="AD51" s="53" t="str">
        <f>IF(C51="","",IF(AND(ISNUMBER(R51),ISNUMBER(S51),S51&gt;=R51),ROUND((S51-R51)*24,4),IF(OR(R51&lt;&gt;"",S51&lt;&gt;""),"",IF(AND(ISNUMBER(T51),T51&gt;=0),T51,IF(AND(I51="あり",J51="実施",ISNUMBER(AC51)),AC51,"")))))</f>
        <v/>
      </c>
      <c r="AE51" s="54" t="str">
        <f>IF(C51="","",IF(AND(ISNUMBER(R51),ISNUMBER(S51),S51&gt;=R51),IF(X51="記録","実績：基地発～基地着",IF(X51="記憶","記憶：基地発～基地着","未確認：基地発～基地着")),IF(OR(R51&lt;&gt;"",S51&lt;&gt;""),"要確認：時刻不足・逆転",IF(AND(ISNUMBER(T51),T51&gt;=0),IF(X51="記録","実績：記録の時間",IF(X51="記憶","記憶：申告の時間","未確認：申告の時間")),IF(AND(I51="あり",J51="実施",ISNUMBER(AC51)),"所定時間による見込み",IF(I51="なし","使用なし","未確認"))))))</f>
        <v/>
      </c>
      <c r="AF51" s="55" t="str">
        <f>IF(C51="","",IF(H51="あり",1,0))</f>
        <v/>
      </c>
      <c r="AG51" s="55" t="str">
        <f>IF(C51="","",IF(AND(I51="あり",J51="実施"),1,0))</f>
        <v/>
      </c>
      <c r="AH51" s="55" t="str">
        <f>IF(C51="","",IF(AND(H51="あり",X51="記録"),IF(COUNTIFS($A$8:A51,A51,$B$8:B51,B51,$C$8:C51,C51,$E$8:E51,E51,$F$8:F51,F51,$H$8:H51,"あり",$X$8:X51,"記録")=1,1,0),0))</f>
        <v/>
      </c>
      <c r="AI51" s="55" t="str">
        <f>IF(C51="","",IF(AND(I51="あり",J51="実施",X51="記録",ISNUMBER(K51)),IF(COUNTIFS($K$8:K51,K51,$C$8:C51,C51,$E$8:E51,E51,$F$8:F51,F51,$I$8:I51,"あり",$J$8:J51,"実施",$X$8:X51,"記録")=1,1,0),0))</f>
        <v/>
      </c>
      <c r="AJ51" s="55" t="str">
        <f>IF(C51="","",IF(ISNUMBER(A51),YEAR(A51)-IF(MONTH(A51)&lt;4,1,0),""))</f>
        <v/>
      </c>
      <c r="AK51" s="55" t="str">
        <f>IF(C51="","",IF(J51="実施",IF(ISNUMBER(K51),YEAR(K51)-IF(MONTH(K51)&lt;4,1,0),""),""))</f>
        <v/>
      </c>
      <c r="AL51" s="56" t="str">
        <f>IF(C51="",IF(OR(A51&lt;&gt;"",G51&lt;&gt;""),"要確認：船名未記入",""),IF(OR(NOT(ISNUMBER(A51)),G51="",H51="",I51="",J51="",N51="",O51="",P51="",W51="",X51=""),"要確認：基本項目不足",IF(OR(Z51="未登録・重複",AA51="未登録・重複",AB51="未確認"),"要確認：登録表を確認",IF(AND(H51="あり",NOT(ISNUMBER(B51))),"要確認：前日の予定時刻不足",IF(AND(J51="実施",I51="あり",NOT(ISNUMBER(K51))),"要確認：最終日時不足",IF(AND(J51="取消",I51="あり"),"要確認：取消と使用ありが矛盾",IF(OR(AND(ISNUMBER(T51),T51&lt;0),AND(ISNUMBER(V51),V51&lt;0),AE51="要確認：時刻不足・逆転"),"要確認：時間を確認",IF(COUNTIFS(Work[予定表の作業日],A51,Work[前日版の予定時刻],B51,Work[船名],C51,Work[バース],E51,Work[入出・転],F51,Work[曳船名],G51)&gt;1,"要確認：同じ作業・曳船が重複",IF(AND(I51="あり",J51="実施",NOT(ISNUMBER(AD51))),"要確認：拘束時間未確認",IF(OR(H51="未確認",I51="未確認",J51="未確認",X51="未確認",N51="未確認",O51="未確認"),"要確認：未確認を含む","確認済"))))))))))</f>
        <v/>
      </c>
    </row>
    <row r="52" spans="1:38" ht="24.95" customHeight="1" x14ac:dyDescent="0.2">
      <c r="A52" s="20"/>
      <c r="B52" s="29"/>
      <c r="C52" s="7"/>
      <c r="D52" s="7"/>
      <c r="E52" s="7"/>
      <c r="F52" s="7"/>
      <c r="G52" s="7"/>
      <c r="H52" s="7"/>
      <c r="I52" s="7"/>
      <c r="J52" s="7"/>
      <c r="K52" s="23"/>
      <c r="L52" s="13"/>
      <c r="M52" s="13"/>
      <c r="N52" s="7"/>
      <c r="O52" s="51"/>
      <c r="P52" s="51"/>
      <c r="Q52" s="61"/>
      <c r="R52" s="62"/>
      <c r="S52" s="62"/>
      <c r="T52" s="63"/>
      <c r="U52" s="63"/>
      <c r="V52" s="63"/>
      <c r="W52" s="51"/>
      <c r="X52" s="51"/>
      <c r="Y52" s="67"/>
      <c r="Z52" s="54" t="str">
        <f>IF(G52="","",IF(COUNTIF(Tugs[曳船名],G52)&lt;&gt;1,"未登録・重複",IF(INDEX(Tugs[会社名],MATCH(G52,Tugs[曳船名],0))="","未確認",INDEX(Tugs[会社名],MATCH(G52,Tugs[曳船名],0)))))</f>
        <v/>
      </c>
      <c r="AA52" s="54" t="str">
        <f>IF(G52="","",IF(COUNTIF(Companies[会社名],Z52)&lt;&gt;1,"未登録・重複",IF(INDEX(Companies[地区],MATCH(Z52,Companies[会社名],0))="","未確認",INDEX(Companies[地区],MATCH(Z52,Companies[会社名],0)))))</f>
        <v/>
      </c>
      <c r="AB52" s="54" t="str">
        <f>IF(G52="","",IF(Q52&lt;&gt;"",Q52,IF(COUNTIF(Tugs[曳船名],G52)&lt;&gt;1,"未登録・重複",IF(INDEX(Tugs[基地港],MATCH(G52,Tugs[曳船名],0))="","未確認",INDEX(Tugs[基地港],MATCH(G52,Tugs[曳船名],0))))))</f>
        <v/>
      </c>
      <c r="AC52" s="53" t="str">
        <f>IF(C52="","",IF(AND(COUNTIF(Standards[照合項目（自動）],AB52&amp;"｜"&amp;E52&amp;"｜"&amp;D52&amp;"｜"&amp;F52&amp;"｜"&amp;P52)=1,COUNTIFS(Standards[照合項目（自動）],AB52&amp;"｜"&amp;E52&amp;"｜"&amp;D52&amp;"｜"&amp;F52&amp;"｜"&amp;P52,Standards[入力確認（自動）],"確認済")=1),SUMIF(Standards[照合項目（自動）],AB52&amp;"｜"&amp;E52&amp;"｜"&amp;D52&amp;"｜"&amp;F52&amp;"｜"&amp;P52,Standards[所定合計h（自動）]),"未確認"))</f>
        <v/>
      </c>
      <c r="AD52" s="53" t="str">
        <f>IF(C52="","",IF(AND(ISNUMBER(R52),ISNUMBER(S52),S52&gt;=R52),ROUND((S52-R52)*24,4),IF(OR(R52&lt;&gt;"",S52&lt;&gt;""),"",IF(AND(ISNUMBER(T52),T52&gt;=0),T52,IF(AND(I52="あり",J52="実施",ISNUMBER(AC52)),AC52,"")))))</f>
        <v/>
      </c>
      <c r="AE52" s="54" t="str">
        <f>IF(C52="","",IF(AND(ISNUMBER(R52),ISNUMBER(S52),S52&gt;=R52),IF(X52="記録","実績：基地発～基地着",IF(X52="記憶","記憶：基地発～基地着","未確認：基地発～基地着")),IF(OR(R52&lt;&gt;"",S52&lt;&gt;""),"要確認：時刻不足・逆転",IF(AND(ISNUMBER(T52),T52&gt;=0),IF(X52="記録","実績：記録の時間",IF(X52="記憶","記憶：申告の時間","未確認：申告の時間")),IF(AND(I52="あり",J52="実施",ISNUMBER(AC52)),"所定時間による見込み",IF(I52="なし","使用なし","未確認"))))))</f>
        <v/>
      </c>
      <c r="AF52" s="55" t="str">
        <f>IF(C52="","",IF(H52="あり",1,0))</f>
        <v/>
      </c>
      <c r="AG52" s="55" t="str">
        <f>IF(C52="","",IF(AND(I52="あり",J52="実施"),1,0))</f>
        <v/>
      </c>
      <c r="AH52" s="55" t="str">
        <f>IF(C52="","",IF(AND(H52="あり",X52="記録"),IF(COUNTIFS($A$8:A52,A52,$B$8:B52,B52,$C$8:C52,C52,$E$8:E52,E52,$F$8:F52,F52,$H$8:H52,"あり",$X$8:X52,"記録")=1,1,0),0))</f>
        <v/>
      </c>
      <c r="AI52" s="55" t="str">
        <f>IF(C52="","",IF(AND(I52="あり",J52="実施",X52="記録",ISNUMBER(K52)),IF(COUNTIFS($K$8:K52,K52,$C$8:C52,C52,$E$8:E52,E52,$F$8:F52,F52,$I$8:I52,"あり",$J$8:J52,"実施",$X$8:X52,"記録")=1,1,0),0))</f>
        <v/>
      </c>
      <c r="AJ52" s="55" t="str">
        <f>IF(C52="","",IF(ISNUMBER(A52),YEAR(A52)-IF(MONTH(A52)&lt;4,1,0),""))</f>
        <v/>
      </c>
      <c r="AK52" s="55" t="str">
        <f>IF(C52="","",IF(J52="実施",IF(ISNUMBER(K52),YEAR(K52)-IF(MONTH(K52)&lt;4,1,0),""),""))</f>
        <v/>
      </c>
      <c r="AL52" s="56" t="str">
        <f>IF(C52="",IF(OR(A52&lt;&gt;"",G52&lt;&gt;""),"要確認：船名未記入",""),IF(OR(NOT(ISNUMBER(A52)),G52="",H52="",I52="",J52="",N52="",O52="",P52="",W52="",X52=""),"要確認：基本項目不足",IF(OR(Z52="未登録・重複",AA52="未登録・重複",AB52="未確認"),"要確認：登録表を確認",IF(AND(H52="あり",NOT(ISNUMBER(B52))),"要確認：前日の予定時刻不足",IF(AND(J52="実施",I52="あり",NOT(ISNUMBER(K52))),"要確認：最終日時不足",IF(AND(J52="取消",I52="あり"),"要確認：取消と使用ありが矛盾",IF(OR(AND(ISNUMBER(T52),T52&lt;0),AND(ISNUMBER(V52),V52&lt;0),AE52="要確認：時刻不足・逆転"),"要確認：時間を確認",IF(COUNTIFS(Work[予定表の作業日],A52,Work[前日版の予定時刻],B52,Work[船名],C52,Work[バース],E52,Work[入出・転],F52,Work[曳船名],G52)&gt;1,"要確認：同じ作業・曳船が重複",IF(AND(I52="あり",J52="実施",NOT(ISNUMBER(AD52))),"要確認：拘束時間未確認",IF(OR(H52="未確認",I52="未確認",J52="未確認",X52="未確認",N52="未確認",O52="未確認"),"要確認：未確認を含む","確認済"))))))))))</f>
        <v/>
      </c>
    </row>
    <row r="53" spans="1:38" ht="24.95" customHeight="1" x14ac:dyDescent="0.2">
      <c r="A53" s="20"/>
      <c r="B53" s="29"/>
      <c r="C53" s="7"/>
      <c r="D53" s="7"/>
      <c r="E53" s="7"/>
      <c r="F53" s="7"/>
      <c r="G53" s="7"/>
      <c r="H53" s="7"/>
      <c r="I53" s="7"/>
      <c r="J53" s="7"/>
      <c r="K53" s="23"/>
      <c r="L53" s="13"/>
      <c r="M53" s="13"/>
      <c r="N53" s="7"/>
      <c r="O53" s="51"/>
      <c r="P53" s="51"/>
      <c r="Q53" s="61"/>
      <c r="R53" s="62"/>
      <c r="S53" s="62"/>
      <c r="T53" s="63"/>
      <c r="U53" s="63"/>
      <c r="V53" s="63"/>
      <c r="W53" s="51"/>
      <c r="X53" s="51"/>
      <c r="Y53" s="67"/>
      <c r="Z53" s="54" t="str">
        <f>IF(G53="","",IF(COUNTIF(Tugs[曳船名],G53)&lt;&gt;1,"未登録・重複",IF(INDEX(Tugs[会社名],MATCH(G53,Tugs[曳船名],0))="","未確認",INDEX(Tugs[会社名],MATCH(G53,Tugs[曳船名],0)))))</f>
        <v/>
      </c>
      <c r="AA53" s="54" t="str">
        <f>IF(G53="","",IF(COUNTIF(Companies[会社名],Z53)&lt;&gt;1,"未登録・重複",IF(INDEX(Companies[地区],MATCH(Z53,Companies[会社名],0))="","未確認",INDEX(Companies[地区],MATCH(Z53,Companies[会社名],0)))))</f>
        <v/>
      </c>
      <c r="AB53" s="54" t="str">
        <f>IF(G53="","",IF(Q53&lt;&gt;"",Q53,IF(COUNTIF(Tugs[曳船名],G53)&lt;&gt;1,"未登録・重複",IF(INDEX(Tugs[基地港],MATCH(G53,Tugs[曳船名],0))="","未確認",INDEX(Tugs[基地港],MATCH(G53,Tugs[曳船名],0))))))</f>
        <v/>
      </c>
      <c r="AC53" s="53" t="str">
        <f>IF(C53="","",IF(AND(COUNTIF(Standards[照合項目（自動）],AB53&amp;"｜"&amp;E53&amp;"｜"&amp;D53&amp;"｜"&amp;F53&amp;"｜"&amp;P53)=1,COUNTIFS(Standards[照合項目（自動）],AB53&amp;"｜"&amp;E53&amp;"｜"&amp;D53&amp;"｜"&amp;F53&amp;"｜"&amp;P53,Standards[入力確認（自動）],"確認済")=1),SUMIF(Standards[照合項目（自動）],AB53&amp;"｜"&amp;E53&amp;"｜"&amp;D53&amp;"｜"&amp;F53&amp;"｜"&amp;P53,Standards[所定合計h（自動）]),"未確認"))</f>
        <v/>
      </c>
      <c r="AD53" s="53" t="str">
        <f>IF(C53="","",IF(AND(ISNUMBER(R53),ISNUMBER(S53),S53&gt;=R53),ROUND((S53-R53)*24,4),IF(OR(R53&lt;&gt;"",S53&lt;&gt;""),"",IF(AND(ISNUMBER(T53),T53&gt;=0),T53,IF(AND(I53="あり",J53="実施",ISNUMBER(AC53)),AC53,"")))))</f>
        <v/>
      </c>
      <c r="AE53" s="54" t="str">
        <f>IF(C53="","",IF(AND(ISNUMBER(R53),ISNUMBER(S53),S53&gt;=R53),IF(X53="記録","実績：基地発～基地着",IF(X53="記憶","記憶：基地発～基地着","未確認：基地発～基地着")),IF(OR(R53&lt;&gt;"",S53&lt;&gt;""),"要確認：時刻不足・逆転",IF(AND(ISNUMBER(T53),T53&gt;=0),IF(X53="記録","実績：記録の時間",IF(X53="記憶","記憶：申告の時間","未確認：申告の時間")),IF(AND(I53="あり",J53="実施",ISNUMBER(AC53)),"所定時間による見込み",IF(I53="なし","使用なし","未確認"))))))</f>
        <v/>
      </c>
      <c r="AF53" s="55" t="str">
        <f>IF(C53="","",IF(H53="あり",1,0))</f>
        <v/>
      </c>
      <c r="AG53" s="55" t="str">
        <f>IF(C53="","",IF(AND(I53="あり",J53="実施"),1,0))</f>
        <v/>
      </c>
      <c r="AH53" s="55" t="str">
        <f>IF(C53="","",IF(AND(H53="あり",X53="記録"),IF(COUNTIFS($A$8:A53,A53,$B$8:B53,B53,$C$8:C53,C53,$E$8:E53,E53,$F$8:F53,F53,$H$8:H53,"あり",$X$8:X53,"記録")=1,1,0),0))</f>
        <v/>
      </c>
      <c r="AI53" s="55" t="str">
        <f>IF(C53="","",IF(AND(I53="あり",J53="実施",X53="記録",ISNUMBER(K53)),IF(COUNTIFS($K$8:K53,K53,$C$8:C53,C53,$E$8:E53,E53,$F$8:F53,F53,$I$8:I53,"あり",$J$8:J53,"実施",$X$8:X53,"記録")=1,1,0),0))</f>
        <v/>
      </c>
      <c r="AJ53" s="55" t="str">
        <f>IF(C53="","",IF(ISNUMBER(A53),YEAR(A53)-IF(MONTH(A53)&lt;4,1,0),""))</f>
        <v/>
      </c>
      <c r="AK53" s="55" t="str">
        <f>IF(C53="","",IF(J53="実施",IF(ISNUMBER(K53),YEAR(K53)-IF(MONTH(K53)&lt;4,1,0),""),""))</f>
        <v/>
      </c>
      <c r="AL53" s="56" t="str">
        <f>IF(C53="",IF(OR(A53&lt;&gt;"",G53&lt;&gt;""),"要確認：船名未記入",""),IF(OR(NOT(ISNUMBER(A53)),G53="",H53="",I53="",J53="",N53="",O53="",P53="",W53="",X53=""),"要確認：基本項目不足",IF(OR(Z53="未登録・重複",AA53="未登録・重複",AB53="未確認"),"要確認：登録表を確認",IF(AND(H53="あり",NOT(ISNUMBER(B53))),"要確認：前日の予定時刻不足",IF(AND(J53="実施",I53="あり",NOT(ISNUMBER(K53))),"要確認：最終日時不足",IF(AND(J53="取消",I53="あり"),"要確認：取消と使用ありが矛盾",IF(OR(AND(ISNUMBER(T53),T53&lt;0),AND(ISNUMBER(V53),V53&lt;0),AE53="要確認：時刻不足・逆転"),"要確認：時間を確認",IF(COUNTIFS(Work[予定表の作業日],A53,Work[前日版の予定時刻],B53,Work[船名],C53,Work[バース],E53,Work[入出・転],F53,Work[曳船名],G53)&gt;1,"要確認：同じ作業・曳船が重複",IF(AND(I53="あり",J53="実施",NOT(ISNUMBER(AD53))),"要確認：拘束時間未確認",IF(OR(H53="未確認",I53="未確認",J53="未確認",X53="未確認",N53="未確認",O53="未確認"),"要確認：未確認を含む","確認済"))))))))))</f>
        <v/>
      </c>
    </row>
    <row r="54" spans="1:38" ht="24.95" customHeight="1" x14ac:dyDescent="0.2">
      <c r="A54" s="20"/>
      <c r="B54" s="29"/>
      <c r="C54" s="7"/>
      <c r="D54" s="7"/>
      <c r="E54" s="7"/>
      <c r="F54" s="7"/>
      <c r="G54" s="7"/>
      <c r="H54" s="7"/>
      <c r="I54" s="7"/>
      <c r="J54" s="7"/>
      <c r="K54" s="23"/>
      <c r="L54" s="13"/>
      <c r="M54" s="13"/>
      <c r="N54" s="7"/>
      <c r="O54" s="51"/>
      <c r="P54" s="51"/>
      <c r="Q54" s="61"/>
      <c r="R54" s="62"/>
      <c r="S54" s="62"/>
      <c r="T54" s="63"/>
      <c r="U54" s="63"/>
      <c r="V54" s="63"/>
      <c r="W54" s="51"/>
      <c r="X54" s="51"/>
      <c r="Y54" s="67"/>
      <c r="Z54" s="54" t="str">
        <f>IF(G54="","",IF(COUNTIF(Tugs[曳船名],G54)&lt;&gt;1,"未登録・重複",IF(INDEX(Tugs[会社名],MATCH(G54,Tugs[曳船名],0))="","未確認",INDEX(Tugs[会社名],MATCH(G54,Tugs[曳船名],0)))))</f>
        <v/>
      </c>
      <c r="AA54" s="54" t="str">
        <f>IF(G54="","",IF(COUNTIF(Companies[会社名],Z54)&lt;&gt;1,"未登録・重複",IF(INDEX(Companies[地区],MATCH(Z54,Companies[会社名],0))="","未確認",INDEX(Companies[地区],MATCH(Z54,Companies[会社名],0)))))</f>
        <v/>
      </c>
      <c r="AB54" s="54" t="str">
        <f>IF(G54="","",IF(Q54&lt;&gt;"",Q54,IF(COUNTIF(Tugs[曳船名],G54)&lt;&gt;1,"未登録・重複",IF(INDEX(Tugs[基地港],MATCH(G54,Tugs[曳船名],0))="","未確認",INDEX(Tugs[基地港],MATCH(G54,Tugs[曳船名],0))))))</f>
        <v/>
      </c>
      <c r="AC54" s="53" t="str">
        <f>IF(C54="","",IF(AND(COUNTIF(Standards[照合項目（自動）],AB54&amp;"｜"&amp;E54&amp;"｜"&amp;D54&amp;"｜"&amp;F54&amp;"｜"&amp;P54)=1,COUNTIFS(Standards[照合項目（自動）],AB54&amp;"｜"&amp;E54&amp;"｜"&amp;D54&amp;"｜"&amp;F54&amp;"｜"&amp;P54,Standards[入力確認（自動）],"確認済")=1),SUMIF(Standards[照合項目（自動）],AB54&amp;"｜"&amp;E54&amp;"｜"&amp;D54&amp;"｜"&amp;F54&amp;"｜"&amp;P54,Standards[所定合計h（自動）]),"未確認"))</f>
        <v/>
      </c>
      <c r="AD54" s="53" t="str">
        <f>IF(C54="","",IF(AND(ISNUMBER(R54),ISNUMBER(S54),S54&gt;=R54),ROUND((S54-R54)*24,4),IF(OR(R54&lt;&gt;"",S54&lt;&gt;""),"",IF(AND(ISNUMBER(T54),T54&gt;=0),T54,IF(AND(I54="あり",J54="実施",ISNUMBER(AC54)),AC54,"")))))</f>
        <v/>
      </c>
      <c r="AE54" s="54" t="str">
        <f>IF(C54="","",IF(AND(ISNUMBER(R54),ISNUMBER(S54),S54&gt;=R54),IF(X54="記録","実績：基地発～基地着",IF(X54="記憶","記憶：基地発～基地着","未確認：基地発～基地着")),IF(OR(R54&lt;&gt;"",S54&lt;&gt;""),"要確認：時刻不足・逆転",IF(AND(ISNUMBER(T54),T54&gt;=0),IF(X54="記録","実績：記録の時間",IF(X54="記憶","記憶：申告の時間","未確認：申告の時間")),IF(AND(I54="あり",J54="実施",ISNUMBER(AC54)),"所定時間による見込み",IF(I54="なし","使用なし","未確認"))))))</f>
        <v/>
      </c>
      <c r="AF54" s="55" t="str">
        <f>IF(C54="","",IF(H54="あり",1,0))</f>
        <v/>
      </c>
      <c r="AG54" s="55" t="str">
        <f>IF(C54="","",IF(AND(I54="あり",J54="実施"),1,0))</f>
        <v/>
      </c>
      <c r="AH54" s="55" t="str">
        <f>IF(C54="","",IF(AND(H54="あり",X54="記録"),IF(COUNTIFS($A$8:A54,A54,$B$8:B54,B54,$C$8:C54,C54,$E$8:E54,E54,$F$8:F54,F54,$H$8:H54,"あり",$X$8:X54,"記録")=1,1,0),0))</f>
        <v/>
      </c>
      <c r="AI54" s="55" t="str">
        <f>IF(C54="","",IF(AND(I54="あり",J54="実施",X54="記録",ISNUMBER(K54)),IF(COUNTIFS($K$8:K54,K54,$C$8:C54,C54,$E$8:E54,E54,$F$8:F54,F54,$I$8:I54,"あり",$J$8:J54,"実施",$X$8:X54,"記録")=1,1,0),0))</f>
        <v/>
      </c>
      <c r="AJ54" s="55" t="str">
        <f>IF(C54="","",IF(ISNUMBER(A54),YEAR(A54)-IF(MONTH(A54)&lt;4,1,0),""))</f>
        <v/>
      </c>
      <c r="AK54" s="55" t="str">
        <f>IF(C54="","",IF(J54="実施",IF(ISNUMBER(K54),YEAR(K54)-IF(MONTH(K54)&lt;4,1,0),""),""))</f>
        <v/>
      </c>
      <c r="AL54" s="56" t="str">
        <f>IF(C54="",IF(OR(A54&lt;&gt;"",G54&lt;&gt;""),"要確認：船名未記入",""),IF(OR(NOT(ISNUMBER(A54)),G54="",H54="",I54="",J54="",N54="",O54="",P54="",W54="",X54=""),"要確認：基本項目不足",IF(OR(Z54="未登録・重複",AA54="未登録・重複",AB54="未確認"),"要確認：登録表を確認",IF(AND(H54="あり",NOT(ISNUMBER(B54))),"要確認：前日の予定時刻不足",IF(AND(J54="実施",I54="あり",NOT(ISNUMBER(K54))),"要確認：最終日時不足",IF(AND(J54="取消",I54="あり"),"要確認：取消と使用ありが矛盾",IF(OR(AND(ISNUMBER(T54),T54&lt;0),AND(ISNUMBER(V54),V54&lt;0),AE54="要確認：時刻不足・逆転"),"要確認：時間を確認",IF(COUNTIFS(Work[予定表の作業日],A54,Work[前日版の予定時刻],B54,Work[船名],C54,Work[バース],E54,Work[入出・転],F54,Work[曳船名],G54)&gt;1,"要確認：同じ作業・曳船が重複",IF(AND(I54="あり",J54="実施",NOT(ISNUMBER(AD54))),"要確認：拘束時間未確認",IF(OR(H54="未確認",I54="未確認",J54="未確認",X54="未確認",N54="未確認",O54="未確認"),"要確認：未確認を含む","確認済"))))))))))</f>
        <v/>
      </c>
    </row>
    <row r="55" spans="1:38" ht="24.95" customHeight="1" x14ac:dyDescent="0.2">
      <c r="A55" s="20"/>
      <c r="B55" s="29"/>
      <c r="C55" s="7"/>
      <c r="D55" s="7"/>
      <c r="E55" s="7"/>
      <c r="F55" s="7"/>
      <c r="G55" s="7"/>
      <c r="H55" s="7"/>
      <c r="I55" s="7"/>
      <c r="J55" s="7"/>
      <c r="K55" s="23"/>
      <c r="L55" s="13"/>
      <c r="M55" s="13"/>
      <c r="N55" s="7"/>
      <c r="O55" s="51"/>
      <c r="P55" s="51"/>
      <c r="Q55" s="61"/>
      <c r="R55" s="62"/>
      <c r="S55" s="62"/>
      <c r="T55" s="63"/>
      <c r="U55" s="63"/>
      <c r="V55" s="63"/>
      <c r="W55" s="51"/>
      <c r="X55" s="51"/>
      <c r="Y55" s="67"/>
      <c r="Z55" s="54" t="str">
        <f>IF(G55="","",IF(COUNTIF(Tugs[曳船名],G55)&lt;&gt;1,"未登録・重複",IF(INDEX(Tugs[会社名],MATCH(G55,Tugs[曳船名],0))="","未確認",INDEX(Tugs[会社名],MATCH(G55,Tugs[曳船名],0)))))</f>
        <v/>
      </c>
      <c r="AA55" s="54" t="str">
        <f>IF(G55="","",IF(COUNTIF(Companies[会社名],Z55)&lt;&gt;1,"未登録・重複",IF(INDEX(Companies[地区],MATCH(Z55,Companies[会社名],0))="","未確認",INDEX(Companies[地区],MATCH(Z55,Companies[会社名],0)))))</f>
        <v/>
      </c>
      <c r="AB55" s="54" t="str">
        <f>IF(G55="","",IF(Q55&lt;&gt;"",Q55,IF(COUNTIF(Tugs[曳船名],G55)&lt;&gt;1,"未登録・重複",IF(INDEX(Tugs[基地港],MATCH(G55,Tugs[曳船名],0))="","未確認",INDEX(Tugs[基地港],MATCH(G55,Tugs[曳船名],0))))))</f>
        <v/>
      </c>
      <c r="AC55" s="53" t="str">
        <f>IF(C55="","",IF(AND(COUNTIF(Standards[照合項目（自動）],AB55&amp;"｜"&amp;E55&amp;"｜"&amp;D55&amp;"｜"&amp;F55&amp;"｜"&amp;P55)=1,COUNTIFS(Standards[照合項目（自動）],AB55&amp;"｜"&amp;E55&amp;"｜"&amp;D55&amp;"｜"&amp;F55&amp;"｜"&amp;P55,Standards[入力確認（自動）],"確認済")=1),SUMIF(Standards[照合項目（自動）],AB55&amp;"｜"&amp;E55&amp;"｜"&amp;D55&amp;"｜"&amp;F55&amp;"｜"&amp;P55,Standards[所定合計h（自動）]),"未確認"))</f>
        <v/>
      </c>
      <c r="AD55" s="53" t="str">
        <f>IF(C55="","",IF(AND(ISNUMBER(R55),ISNUMBER(S55),S55&gt;=R55),ROUND((S55-R55)*24,4),IF(OR(R55&lt;&gt;"",S55&lt;&gt;""),"",IF(AND(ISNUMBER(T55),T55&gt;=0),T55,IF(AND(I55="あり",J55="実施",ISNUMBER(AC55)),AC55,"")))))</f>
        <v/>
      </c>
      <c r="AE55" s="54" t="str">
        <f>IF(C55="","",IF(AND(ISNUMBER(R55),ISNUMBER(S55),S55&gt;=R55),IF(X55="記録","実績：基地発～基地着",IF(X55="記憶","記憶：基地発～基地着","未確認：基地発～基地着")),IF(OR(R55&lt;&gt;"",S55&lt;&gt;""),"要確認：時刻不足・逆転",IF(AND(ISNUMBER(T55),T55&gt;=0),IF(X55="記録","実績：記録の時間",IF(X55="記憶","記憶：申告の時間","未確認：申告の時間")),IF(AND(I55="あり",J55="実施",ISNUMBER(AC55)),"所定時間による見込み",IF(I55="なし","使用なし","未確認"))))))</f>
        <v/>
      </c>
      <c r="AF55" s="55" t="str">
        <f>IF(C55="","",IF(H55="あり",1,0))</f>
        <v/>
      </c>
      <c r="AG55" s="55" t="str">
        <f>IF(C55="","",IF(AND(I55="あり",J55="実施"),1,0))</f>
        <v/>
      </c>
      <c r="AH55" s="55" t="str">
        <f>IF(C55="","",IF(AND(H55="あり",X55="記録"),IF(COUNTIFS($A$8:A55,A55,$B$8:B55,B55,$C$8:C55,C55,$E$8:E55,E55,$F$8:F55,F55,$H$8:H55,"あり",$X$8:X55,"記録")=1,1,0),0))</f>
        <v/>
      </c>
      <c r="AI55" s="55" t="str">
        <f>IF(C55="","",IF(AND(I55="あり",J55="実施",X55="記録",ISNUMBER(K55)),IF(COUNTIFS($K$8:K55,K55,$C$8:C55,C55,$E$8:E55,E55,$F$8:F55,F55,$I$8:I55,"あり",$J$8:J55,"実施",$X$8:X55,"記録")=1,1,0),0))</f>
        <v/>
      </c>
      <c r="AJ55" s="55" t="str">
        <f>IF(C55="","",IF(ISNUMBER(A55),YEAR(A55)-IF(MONTH(A55)&lt;4,1,0),""))</f>
        <v/>
      </c>
      <c r="AK55" s="55" t="str">
        <f>IF(C55="","",IF(J55="実施",IF(ISNUMBER(K55),YEAR(K55)-IF(MONTH(K55)&lt;4,1,0),""),""))</f>
        <v/>
      </c>
      <c r="AL55" s="56" t="str">
        <f>IF(C55="",IF(OR(A55&lt;&gt;"",G55&lt;&gt;""),"要確認：船名未記入",""),IF(OR(NOT(ISNUMBER(A55)),G55="",H55="",I55="",J55="",N55="",O55="",P55="",W55="",X55=""),"要確認：基本項目不足",IF(OR(Z55="未登録・重複",AA55="未登録・重複",AB55="未確認"),"要確認：登録表を確認",IF(AND(H55="あり",NOT(ISNUMBER(B55))),"要確認：前日の予定時刻不足",IF(AND(J55="実施",I55="あり",NOT(ISNUMBER(K55))),"要確認：最終日時不足",IF(AND(J55="取消",I55="あり"),"要確認：取消と使用ありが矛盾",IF(OR(AND(ISNUMBER(T55),T55&lt;0),AND(ISNUMBER(V55),V55&lt;0),AE55="要確認：時刻不足・逆転"),"要確認：時間を確認",IF(COUNTIFS(Work[予定表の作業日],A55,Work[前日版の予定時刻],B55,Work[船名],C55,Work[バース],E55,Work[入出・転],F55,Work[曳船名],G55)&gt;1,"要確認：同じ作業・曳船が重複",IF(AND(I55="あり",J55="実施",NOT(ISNUMBER(AD55))),"要確認：拘束時間未確認",IF(OR(H55="未確認",I55="未確認",J55="未確認",X55="未確認",N55="未確認",O55="未確認"),"要確認：未確認を含む","確認済"))))))))))</f>
        <v/>
      </c>
    </row>
    <row r="56" spans="1:38" ht="24.95" customHeight="1" x14ac:dyDescent="0.2">
      <c r="A56" s="20"/>
      <c r="B56" s="29"/>
      <c r="C56" s="7"/>
      <c r="D56" s="7"/>
      <c r="E56" s="7"/>
      <c r="F56" s="7"/>
      <c r="G56" s="7"/>
      <c r="H56" s="7"/>
      <c r="I56" s="7"/>
      <c r="J56" s="7"/>
      <c r="K56" s="23"/>
      <c r="L56" s="13"/>
      <c r="M56" s="13"/>
      <c r="N56" s="7"/>
      <c r="O56" s="51"/>
      <c r="P56" s="51"/>
      <c r="Q56" s="61"/>
      <c r="R56" s="62"/>
      <c r="S56" s="62"/>
      <c r="T56" s="63"/>
      <c r="U56" s="63"/>
      <c r="V56" s="63"/>
      <c r="W56" s="51"/>
      <c r="X56" s="51"/>
      <c r="Y56" s="67"/>
      <c r="Z56" s="54" t="str">
        <f>IF(G56="","",IF(COUNTIF(Tugs[曳船名],G56)&lt;&gt;1,"未登録・重複",IF(INDEX(Tugs[会社名],MATCH(G56,Tugs[曳船名],0))="","未確認",INDEX(Tugs[会社名],MATCH(G56,Tugs[曳船名],0)))))</f>
        <v/>
      </c>
      <c r="AA56" s="54" t="str">
        <f>IF(G56="","",IF(COUNTIF(Companies[会社名],Z56)&lt;&gt;1,"未登録・重複",IF(INDEX(Companies[地区],MATCH(Z56,Companies[会社名],0))="","未確認",INDEX(Companies[地区],MATCH(Z56,Companies[会社名],0)))))</f>
        <v/>
      </c>
      <c r="AB56" s="54" t="str">
        <f>IF(G56="","",IF(Q56&lt;&gt;"",Q56,IF(COUNTIF(Tugs[曳船名],G56)&lt;&gt;1,"未登録・重複",IF(INDEX(Tugs[基地港],MATCH(G56,Tugs[曳船名],0))="","未確認",INDEX(Tugs[基地港],MATCH(G56,Tugs[曳船名],0))))))</f>
        <v/>
      </c>
      <c r="AC56" s="53" t="str">
        <f>IF(C56="","",IF(AND(COUNTIF(Standards[照合項目（自動）],AB56&amp;"｜"&amp;E56&amp;"｜"&amp;D56&amp;"｜"&amp;F56&amp;"｜"&amp;P56)=1,COUNTIFS(Standards[照合項目（自動）],AB56&amp;"｜"&amp;E56&amp;"｜"&amp;D56&amp;"｜"&amp;F56&amp;"｜"&amp;P56,Standards[入力確認（自動）],"確認済")=1),SUMIF(Standards[照合項目（自動）],AB56&amp;"｜"&amp;E56&amp;"｜"&amp;D56&amp;"｜"&amp;F56&amp;"｜"&amp;P56,Standards[所定合計h（自動）]),"未確認"))</f>
        <v/>
      </c>
      <c r="AD56" s="53" t="str">
        <f>IF(C56="","",IF(AND(ISNUMBER(R56),ISNUMBER(S56),S56&gt;=R56),ROUND((S56-R56)*24,4),IF(OR(R56&lt;&gt;"",S56&lt;&gt;""),"",IF(AND(ISNUMBER(T56),T56&gt;=0),T56,IF(AND(I56="あり",J56="実施",ISNUMBER(AC56)),AC56,"")))))</f>
        <v/>
      </c>
      <c r="AE56" s="54" t="str">
        <f>IF(C56="","",IF(AND(ISNUMBER(R56),ISNUMBER(S56),S56&gt;=R56),IF(X56="記録","実績：基地発～基地着",IF(X56="記憶","記憶：基地発～基地着","未確認：基地発～基地着")),IF(OR(R56&lt;&gt;"",S56&lt;&gt;""),"要確認：時刻不足・逆転",IF(AND(ISNUMBER(T56),T56&gt;=0),IF(X56="記録","実績：記録の時間",IF(X56="記憶","記憶：申告の時間","未確認：申告の時間")),IF(AND(I56="あり",J56="実施",ISNUMBER(AC56)),"所定時間による見込み",IF(I56="なし","使用なし","未確認"))))))</f>
        <v/>
      </c>
      <c r="AF56" s="55" t="str">
        <f>IF(C56="","",IF(H56="あり",1,0))</f>
        <v/>
      </c>
      <c r="AG56" s="55" t="str">
        <f>IF(C56="","",IF(AND(I56="あり",J56="実施"),1,0))</f>
        <v/>
      </c>
      <c r="AH56" s="55" t="str">
        <f>IF(C56="","",IF(AND(H56="あり",X56="記録"),IF(COUNTIFS($A$8:A56,A56,$B$8:B56,B56,$C$8:C56,C56,$E$8:E56,E56,$F$8:F56,F56,$H$8:H56,"あり",$X$8:X56,"記録")=1,1,0),0))</f>
        <v/>
      </c>
      <c r="AI56" s="55" t="str">
        <f>IF(C56="","",IF(AND(I56="あり",J56="実施",X56="記録",ISNUMBER(K56)),IF(COUNTIFS($K$8:K56,K56,$C$8:C56,C56,$E$8:E56,E56,$F$8:F56,F56,$I$8:I56,"あり",$J$8:J56,"実施",$X$8:X56,"記録")=1,1,0),0))</f>
        <v/>
      </c>
      <c r="AJ56" s="55" t="str">
        <f>IF(C56="","",IF(ISNUMBER(A56),YEAR(A56)-IF(MONTH(A56)&lt;4,1,0),""))</f>
        <v/>
      </c>
      <c r="AK56" s="55" t="str">
        <f>IF(C56="","",IF(J56="実施",IF(ISNUMBER(K56),YEAR(K56)-IF(MONTH(K56)&lt;4,1,0),""),""))</f>
        <v/>
      </c>
      <c r="AL56" s="56" t="str">
        <f>IF(C56="",IF(OR(A56&lt;&gt;"",G56&lt;&gt;""),"要確認：船名未記入",""),IF(OR(NOT(ISNUMBER(A56)),G56="",H56="",I56="",J56="",N56="",O56="",P56="",W56="",X56=""),"要確認：基本項目不足",IF(OR(Z56="未登録・重複",AA56="未登録・重複",AB56="未確認"),"要確認：登録表を確認",IF(AND(H56="あり",NOT(ISNUMBER(B56))),"要確認：前日の予定時刻不足",IF(AND(J56="実施",I56="あり",NOT(ISNUMBER(K56))),"要確認：最終日時不足",IF(AND(J56="取消",I56="あり"),"要確認：取消と使用ありが矛盾",IF(OR(AND(ISNUMBER(T56),T56&lt;0),AND(ISNUMBER(V56),V56&lt;0),AE56="要確認：時刻不足・逆転"),"要確認：時間を確認",IF(COUNTIFS(Work[予定表の作業日],A56,Work[前日版の予定時刻],B56,Work[船名],C56,Work[バース],E56,Work[入出・転],F56,Work[曳船名],G56)&gt;1,"要確認：同じ作業・曳船が重複",IF(AND(I56="あり",J56="実施",NOT(ISNUMBER(AD56))),"要確認：拘束時間未確認",IF(OR(H56="未確認",I56="未確認",J56="未確認",X56="未確認",N56="未確認",O56="未確認"),"要確認：未確認を含む","確認済"))))))))))</f>
        <v/>
      </c>
    </row>
    <row r="57" spans="1:38" ht="24.95" customHeight="1" x14ac:dyDescent="0.2">
      <c r="A57" s="20"/>
      <c r="B57" s="29"/>
      <c r="C57" s="7"/>
      <c r="D57" s="7"/>
      <c r="E57" s="7"/>
      <c r="F57" s="7"/>
      <c r="G57" s="7"/>
      <c r="H57" s="7"/>
      <c r="I57" s="7"/>
      <c r="J57" s="7"/>
      <c r="K57" s="23"/>
      <c r="L57" s="13"/>
      <c r="M57" s="13"/>
      <c r="N57" s="7"/>
      <c r="O57" s="51"/>
      <c r="P57" s="51"/>
      <c r="Q57" s="61"/>
      <c r="R57" s="62"/>
      <c r="S57" s="62"/>
      <c r="T57" s="63"/>
      <c r="U57" s="63"/>
      <c r="V57" s="63"/>
      <c r="W57" s="51"/>
      <c r="X57" s="51"/>
      <c r="Y57" s="67"/>
      <c r="Z57" s="54" t="str">
        <f>IF(G57="","",IF(COUNTIF(Tugs[曳船名],G57)&lt;&gt;1,"未登録・重複",IF(INDEX(Tugs[会社名],MATCH(G57,Tugs[曳船名],0))="","未確認",INDEX(Tugs[会社名],MATCH(G57,Tugs[曳船名],0)))))</f>
        <v/>
      </c>
      <c r="AA57" s="54" t="str">
        <f>IF(G57="","",IF(COUNTIF(Companies[会社名],Z57)&lt;&gt;1,"未登録・重複",IF(INDEX(Companies[地区],MATCH(Z57,Companies[会社名],0))="","未確認",INDEX(Companies[地区],MATCH(Z57,Companies[会社名],0)))))</f>
        <v/>
      </c>
      <c r="AB57" s="54" t="str">
        <f>IF(G57="","",IF(Q57&lt;&gt;"",Q57,IF(COUNTIF(Tugs[曳船名],G57)&lt;&gt;1,"未登録・重複",IF(INDEX(Tugs[基地港],MATCH(G57,Tugs[曳船名],0))="","未確認",INDEX(Tugs[基地港],MATCH(G57,Tugs[曳船名],0))))))</f>
        <v/>
      </c>
      <c r="AC57" s="53" t="str">
        <f>IF(C57="","",IF(AND(COUNTIF(Standards[照合項目（自動）],AB57&amp;"｜"&amp;E57&amp;"｜"&amp;D57&amp;"｜"&amp;F57&amp;"｜"&amp;P57)=1,COUNTIFS(Standards[照合項目（自動）],AB57&amp;"｜"&amp;E57&amp;"｜"&amp;D57&amp;"｜"&amp;F57&amp;"｜"&amp;P57,Standards[入力確認（自動）],"確認済")=1),SUMIF(Standards[照合項目（自動）],AB57&amp;"｜"&amp;E57&amp;"｜"&amp;D57&amp;"｜"&amp;F57&amp;"｜"&amp;P57,Standards[所定合計h（自動）]),"未確認"))</f>
        <v/>
      </c>
      <c r="AD57" s="53" t="str">
        <f>IF(C57="","",IF(AND(ISNUMBER(R57),ISNUMBER(S57),S57&gt;=R57),ROUND((S57-R57)*24,4),IF(OR(R57&lt;&gt;"",S57&lt;&gt;""),"",IF(AND(ISNUMBER(T57),T57&gt;=0),T57,IF(AND(I57="あり",J57="実施",ISNUMBER(AC57)),AC57,"")))))</f>
        <v/>
      </c>
      <c r="AE57" s="54" t="str">
        <f>IF(C57="","",IF(AND(ISNUMBER(R57),ISNUMBER(S57),S57&gt;=R57),IF(X57="記録","実績：基地発～基地着",IF(X57="記憶","記憶：基地発～基地着","未確認：基地発～基地着")),IF(OR(R57&lt;&gt;"",S57&lt;&gt;""),"要確認：時刻不足・逆転",IF(AND(ISNUMBER(T57),T57&gt;=0),IF(X57="記録","実績：記録の時間",IF(X57="記憶","記憶：申告の時間","未確認：申告の時間")),IF(AND(I57="あり",J57="実施",ISNUMBER(AC57)),"所定時間による見込み",IF(I57="なし","使用なし","未確認"))))))</f>
        <v/>
      </c>
      <c r="AF57" s="55" t="str">
        <f>IF(C57="","",IF(H57="あり",1,0))</f>
        <v/>
      </c>
      <c r="AG57" s="55" t="str">
        <f>IF(C57="","",IF(AND(I57="あり",J57="実施"),1,0))</f>
        <v/>
      </c>
      <c r="AH57" s="55" t="str">
        <f>IF(C57="","",IF(AND(H57="あり",X57="記録"),IF(COUNTIFS($A$8:A57,A57,$B$8:B57,B57,$C$8:C57,C57,$E$8:E57,E57,$F$8:F57,F57,$H$8:H57,"あり",$X$8:X57,"記録")=1,1,0),0))</f>
        <v/>
      </c>
      <c r="AI57" s="55" t="str">
        <f>IF(C57="","",IF(AND(I57="あり",J57="実施",X57="記録",ISNUMBER(K57)),IF(COUNTIFS($K$8:K57,K57,$C$8:C57,C57,$E$8:E57,E57,$F$8:F57,F57,$I$8:I57,"あり",$J$8:J57,"実施",$X$8:X57,"記録")=1,1,0),0))</f>
        <v/>
      </c>
      <c r="AJ57" s="55" t="str">
        <f>IF(C57="","",IF(ISNUMBER(A57),YEAR(A57)-IF(MONTH(A57)&lt;4,1,0),""))</f>
        <v/>
      </c>
      <c r="AK57" s="55" t="str">
        <f>IF(C57="","",IF(J57="実施",IF(ISNUMBER(K57),YEAR(K57)-IF(MONTH(K57)&lt;4,1,0),""),""))</f>
        <v/>
      </c>
      <c r="AL57" s="56" t="str">
        <f>IF(C57="",IF(OR(A57&lt;&gt;"",G57&lt;&gt;""),"要確認：船名未記入",""),IF(OR(NOT(ISNUMBER(A57)),G57="",H57="",I57="",J57="",N57="",O57="",P57="",W57="",X57=""),"要確認：基本項目不足",IF(OR(Z57="未登録・重複",AA57="未登録・重複",AB57="未確認"),"要確認：登録表を確認",IF(AND(H57="あり",NOT(ISNUMBER(B57))),"要確認：前日の予定時刻不足",IF(AND(J57="実施",I57="あり",NOT(ISNUMBER(K57))),"要確認：最終日時不足",IF(AND(J57="取消",I57="あり"),"要確認：取消と使用ありが矛盾",IF(OR(AND(ISNUMBER(T57),T57&lt;0),AND(ISNUMBER(V57),V57&lt;0),AE57="要確認：時刻不足・逆転"),"要確認：時間を確認",IF(COUNTIFS(Work[予定表の作業日],A57,Work[前日版の予定時刻],B57,Work[船名],C57,Work[バース],E57,Work[入出・転],F57,Work[曳船名],G57)&gt;1,"要確認：同じ作業・曳船が重複",IF(AND(I57="あり",J57="実施",NOT(ISNUMBER(AD57))),"要確認：拘束時間未確認",IF(OR(H57="未確認",I57="未確認",J57="未確認",X57="未確認",N57="未確認",O57="未確認"),"要確認：未確認を含む","確認済"))))))))))</f>
        <v/>
      </c>
    </row>
    <row r="58" spans="1:38" ht="24.95" customHeight="1" x14ac:dyDescent="0.2">
      <c r="A58" s="20"/>
      <c r="B58" s="29"/>
      <c r="C58" s="7"/>
      <c r="D58" s="7"/>
      <c r="E58" s="7"/>
      <c r="F58" s="7"/>
      <c r="G58" s="7"/>
      <c r="H58" s="7"/>
      <c r="I58" s="7"/>
      <c r="J58" s="7"/>
      <c r="K58" s="23"/>
      <c r="L58" s="13"/>
      <c r="M58" s="13"/>
      <c r="N58" s="7"/>
      <c r="O58" s="51"/>
      <c r="P58" s="51"/>
      <c r="Q58" s="61"/>
      <c r="R58" s="62"/>
      <c r="S58" s="62"/>
      <c r="T58" s="63"/>
      <c r="U58" s="63"/>
      <c r="V58" s="63"/>
      <c r="W58" s="51"/>
      <c r="X58" s="51"/>
      <c r="Y58" s="67"/>
      <c r="Z58" s="54" t="str">
        <f>IF(G58="","",IF(COUNTIF(Tugs[曳船名],G58)&lt;&gt;1,"未登録・重複",IF(INDEX(Tugs[会社名],MATCH(G58,Tugs[曳船名],0))="","未確認",INDEX(Tugs[会社名],MATCH(G58,Tugs[曳船名],0)))))</f>
        <v/>
      </c>
      <c r="AA58" s="54" t="str">
        <f>IF(G58="","",IF(COUNTIF(Companies[会社名],Z58)&lt;&gt;1,"未登録・重複",IF(INDEX(Companies[地区],MATCH(Z58,Companies[会社名],0))="","未確認",INDEX(Companies[地区],MATCH(Z58,Companies[会社名],0)))))</f>
        <v/>
      </c>
      <c r="AB58" s="54" t="str">
        <f>IF(G58="","",IF(Q58&lt;&gt;"",Q58,IF(COUNTIF(Tugs[曳船名],G58)&lt;&gt;1,"未登録・重複",IF(INDEX(Tugs[基地港],MATCH(G58,Tugs[曳船名],0))="","未確認",INDEX(Tugs[基地港],MATCH(G58,Tugs[曳船名],0))))))</f>
        <v/>
      </c>
      <c r="AC58" s="53" t="str">
        <f>IF(C58="","",IF(AND(COUNTIF(Standards[照合項目（自動）],AB58&amp;"｜"&amp;E58&amp;"｜"&amp;D58&amp;"｜"&amp;F58&amp;"｜"&amp;P58)=1,COUNTIFS(Standards[照合項目（自動）],AB58&amp;"｜"&amp;E58&amp;"｜"&amp;D58&amp;"｜"&amp;F58&amp;"｜"&amp;P58,Standards[入力確認（自動）],"確認済")=1),SUMIF(Standards[照合項目（自動）],AB58&amp;"｜"&amp;E58&amp;"｜"&amp;D58&amp;"｜"&amp;F58&amp;"｜"&amp;P58,Standards[所定合計h（自動）]),"未確認"))</f>
        <v/>
      </c>
      <c r="AD58" s="53" t="str">
        <f>IF(C58="","",IF(AND(ISNUMBER(R58),ISNUMBER(S58),S58&gt;=R58),ROUND((S58-R58)*24,4),IF(OR(R58&lt;&gt;"",S58&lt;&gt;""),"",IF(AND(ISNUMBER(T58),T58&gt;=0),T58,IF(AND(I58="あり",J58="実施",ISNUMBER(AC58)),AC58,"")))))</f>
        <v/>
      </c>
      <c r="AE58" s="54" t="str">
        <f>IF(C58="","",IF(AND(ISNUMBER(R58),ISNUMBER(S58),S58&gt;=R58),IF(X58="記録","実績：基地発～基地着",IF(X58="記憶","記憶：基地発～基地着","未確認：基地発～基地着")),IF(OR(R58&lt;&gt;"",S58&lt;&gt;""),"要確認：時刻不足・逆転",IF(AND(ISNUMBER(T58),T58&gt;=0),IF(X58="記録","実績：記録の時間",IF(X58="記憶","記憶：申告の時間","未確認：申告の時間")),IF(AND(I58="あり",J58="実施",ISNUMBER(AC58)),"所定時間による見込み",IF(I58="なし","使用なし","未確認"))))))</f>
        <v/>
      </c>
      <c r="AF58" s="55" t="str">
        <f>IF(C58="","",IF(H58="あり",1,0))</f>
        <v/>
      </c>
      <c r="AG58" s="55" t="str">
        <f>IF(C58="","",IF(AND(I58="あり",J58="実施"),1,0))</f>
        <v/>
      </c>
      <c r="AH58" s="55" t="str">
        <f>IF(C58="","",IF(AND(H58="あり",X58="記録"),IF(COUNTIFS($A$8:A58,A58,$B$8:B58,B58,$C$8:C58,C58,$E$8:E58,E58,$F$8:F58,F58,$H$8:H58,"あり",$X$8:X58,"記録")=1,1,0),0))</f>
        <v/>
      </c>
      <c r="AI58" s="55" t="str">
        <f>IF(C58="","",IF(AND(I58="あり",J58="実施",X58="記録",ISNUMBER(K58)),IF(COUNTIFS($K$8:K58,K58,$C$8:C58,C58,$E$8:E58,E58,$F$8:F58,F58,$I$8:I58,"あり",$J$8:J58,"実施",$X$8:X58,"記録")=1,1,0),0))</f>
        <v/>
      </c>
      <c r="AJ58" s="55" t="str">
        <f>IF(C58="","",IF(ISNUMBER(A58),YEAR(A58)-IF(MONTH(A58)&lt;4,1,0),""))</f>
        <v/>
      </c>
      <c r="AK58" s="55" t="str">
        <f>IF(C58="","",IF(J58="実施",IF(ISNUMBER(K58),YEAR(K58)-IF(MONTH(K58)&lt;4,1,0),""),""))</f>
        <v/>
      </c>
      <c r="AL58" s="56" t="str">
        <f>IF(C58="",IF(OR(A58&lt;&gt;"",G58&lt;&gt;""),"要確認：船名未記入",""),IF(OR(NOT(ISNUMBER(A58)),G58="",H58="",I58="",J58="",N58="",O58="",P58="",W58="",X58=""),"要確認：基本項目不足",IF(OR(Z58="未登録・重複",AA58="未登録・重複",AB58="未確認"),"要確認：登録表を確認",IF(AND(H58="あり",NOT(ISNUMBER(B58))),"要確認：前日の予定時刻不足",IF(AND(J58="実施",I58="あり",NOT(ISNUMBER(K58))),"要確認：最終日時不足",IF(AND(J58="取消",I58="あり"),"要確認：取消と使用ありが矛盾",IF(OR(AND(ISNUMBER(T58),T58&lt;0),AND(ISNUMBER(V58),V58&lt;0),AE58="要確認：時刻不足・逆転"),"要確認：時間を確認",IF(COUNTIFS(Work[予定表の作業日],A58,Work[前日版の予定時刻],B58,Work[船名],C58,Work[バース],E58,Work[入出・転],F58,Work[曳船名],G58)&gt;1,"要確認：同じ作業・曳船が重複",IF(AND(I58="あり",J58="実施",NOT(ISNUMBER(AD58))),"要確認：拘束時間未確認",IF(OR(H58="未確認",I58="未確認",J58="未確認",X58="未確認",N58="未確認",O58="未確認"),"要確認：未確認を含む","確認済"))))))))))</f>
        <v/>
      </c>
    </row>
    <row r="59" spans="1:38" ht="24.95" customHeight="1" x14ac:dyDescent="0.2">
      <c r="A59" s="20"/>
      <c r="B59" s="29"/>
      <c r="C59" s="7"/>
      <c r="D59" s="7"/>
      <c r="E59" s="7"/>
      <c r="F59" s="7"/>
      <c r="G59" s="7"/>
      <c r="H59" s="7"/>
      <c r="I59" s="7"/>
      <c r="J59" s="7"/>
      <c r="K59" s="23"/>
      <c r="L59" s="13"/>
      <c r="M59" s="13"/>
      <c r="N59" s="7"/>
      <c r="O59" s="51"/>
      <c r="P59" s="51"/>
      <c r="Q59" s="61"/>
      <c r="R59" s="62"/>
      <c r="S59" s="62"/>
      <c r="T59" s="63"/>
      <c r="U59" s="63"/>
      <c r="V59" s="63"/>
      <c r="W59" s="51"/>
      <c r="X59" s="51"/>
      <c r="Y59" s="67"/>
      <c r="Z59" s="54" t="str">
        <f>IF(G59="","",IF(COUNTIF(Tugs[曳船名],G59)&lt;&gt;1,"未登録・重複",IF(INDEX(Tugs[会社名],MATCH(G59,Tugs[曳船名],0))="","未確認",INDEX(Tugs[会社名],MATCH(G59,Tugs[曳船名],0)))))</f>
        <v/>
      </c>
      <c r="AA59" s="54" t="str">
        <f>IF(G59="","",IF(COUNTIF(Companies[会社名],Z59)&lt;&gt;1,"未登録・重複",IF(INDEX(Companies[地区],MATCH(Z59,Companies[会社名],0))="","未確認",INDEX(Companies[地区],MATCH(Z59,Companies[会社名],0)))))</f>
        <v/>
      </c>
      <c r="AB59" s="54" t="str">
        <f>IF(G59="","",IF(Q59&lt;&gt;"",Q59,IF(COUNTIF(Tugs[曳船名],G59)&lt;&gt;1,"未登録・重複",IF(INDEX(Tugs[基地港],MATCH(G59,Tugs[曳船名],0))="","未確認",INDEX(Tugs[基地港],MATCH(G59,Tugs[曳船名],0))))))</f>
        <v/>
      </c>
      <c r="AC59" s="53" t="str">
        <f>IF(C59="","",IF(AND(COUNTIF(Standards[照合項目（自動）],AB59&amp;"｜"&amp;E59&amp;"｜"&amp;D59&amp;"｜"&amp;F59&amp;"｜"&amp;P59)=1,COUNTIFS(Standards[照合項目（自動）],AB59&amp;"｜"&amp;E59&amp;"｜"&amp;D59&amp;"｜"&amp;F59&amp;"｜"&amp;P59,Standards[入力確認（自動）],"確認済")=1),SUMIF(Standards[照合項目（自動）],AB59&amp;"｜"&amp;E59&amp;"｜"&amp;D59&amp;"｜"&amp;F59&amp;"｜"&amp;P59,Standards[所定合計h（自動）]),"未確認"))</f>
        <v/>
      </c>
      <c r="AD59" s="53" t="str">
        <f>IF(C59="","",IF(AND(ISNUMBER(R59),ISNUMBER(S59),S59&gt;=R59),ROUND((S59-R59)*24,4),IF(OR(R59&lt;&gt;"",S59&lt;&gt;""),"",IF(AND(ISNUMBER(T59),T59&gt;=0),T59,IF(AND(I59="あり",J59="実施",ISNUMBER(AC59)),AC59,"")))))</f>
        <v/>
      </c>
      <c r="AE59" s="54" t="str">
        <f>IF(C59="","",IF(AND(ISNUMBER(R59),ISNUMBER(S59),S59&gt;=R59),IF(X59="記録","実績：基地発～基地着",IF(X59="記憶","記憶：基地発～基地着","未確認：基地発～基地着")),IF(OR(R59&lt;&gt;"",S59&lt;&gt;""),"要確認：時刻不足・逆転",IF(AND(ISNUMBER(T59),T59&gt;=0),IF(X59="記録","実績：記録の時間",IF(X59="記憶","記憶：申告の時間","未確認：申告の時間")),IF(AND(I59="あり",J59="実施",ISNUMBER(AC59)),"所定時間による見込み",IF(I59="なし","使用なし","未確認"))))))</f>
        <v/>
      </c>
      <c r="AF59" s="55" t="str">
        <f>IF(C59="","",IF(H59="あり",1,0))</f>
        <v/>
      </c>
      <c r="AG59" s="55" t="str">
        <f>IF(C59="","",IF(AND(I59="あり",J59="実施"),1,0))</f>
        <v/>
      </c>
      <c r="AH59" s="55" t="str">
        <f>IF(C59="","",IF(AND(H59="あり",X59="記録"),IF(COUNTIFS($A$8:A59,A59,$B$8:B59,B59,$C$8:C59,C59,$E$8:E59,E59,$F$8:F59,F59,$H$8:H59,"あり",$X$8:X59,"記録")=1,1,0),0))</f>
        <v/>
      </c>
      <c r="AI59" s="55" t="str">
        <f>IF(C59="","",IF(AND(I59="あり",J59="実施",X59="記録",ISNUMBER(K59)),IF(COUNTIFS($K$8:K59,K59,$C$8:C59,C59,$E$8:E59,E59,$F$8:F59,F59,$I$8:I59,"あり",$J$8:J59,"実施",$X$8:X59,"記録")=1,1,0),0))</f>
        <v/>
      </c>
      <c r="AJ59" s="55" t="str">
        <f>IF(C59="","",IF(ISNUMBER(A59),YEAR(A59)-IF(MONTH(A59)&lt;4,1,0),""))</f>
        <v/>
      </c>
      <c r="AK59" s="55" t="str">
        <f>IF(C59="","",IF(J59="実施",IF(ISNUMBER(K59),YEAR(K59)-IF(MONTH(K59)&lt;4,1,0),""),""))</f>
        <v/>
      </c>
      <c r="AL59" s="56" t="str">
        <f>IF(C59="",IF(OR(A59&lt;&gt;"",G59&lt;&gt;""),"要確認：船名未記入",""),IF(OR(NOT(ISNUMBER(A59)),G59="",H59="",I59="",J59="",N59="",O59="",P59="",W59="",X59=""),"要確認：基本項目不足",IF(OR(Z59="未登録・重複",AA59="未登録・重複",AB59="未確認"),"要確認：登録表を確認",IF(AND(H59="あり",NOT(ISNUMBER(B59))),"要確認：前日の予定時刻不足",IF(AND(J59="実施",I59="あり",NOT(ISNUMBER(K59))),"要確認：最終日時不足",IF(AND(J59="取消",I59="あり"),"要確認：取消と使用ありが矛盾",IF(OR(AND(ISNUMBER(T59),T59&lt;0),AND(ISNUMBER(V59),V59&lt;0),AE59="要確認：時刻不足・逆転"),"要確認：時間を確認",IF(COUNTIFS(Work[予定表の作業日],A59,Work[前日版の予定時刻],B59,Work[船名],C59,Work[バース],E59,Work[入出・転],F59,Work[曳船名],G59)&gt;1,"要確認：同じ作業・曳船が重複",IF(AND(I59="あり",J59="実施",NOT(ISNUMBER(AD59))),"要確認：拘束時間未確認",IF(OR(H59="未確認",I59="未確認",J59="未確認",X59="未確認",N59="未確認",O59="未確認"),"要確認：未確認を含む","確認済"))))))))))</f>
        <v/>
      </c>
    </row>
    <row r="60" spans="1:38" ht="24.95" customHeight="1" x14ac:dyDescent="0.2">
      <c r="A60" s="20"/>
      <c r="B60" s="29"/>
      <c r="C60" s="7"/>
      <c r="D60" s="7"/>
      <c r="E60" s="7"/>
      <c r="F60" s="7"/>
      <c r="G60" s="7"/>
      <c r="H60" s="7"/>
      <c r="I60" s="7"/>
      <c r="J60" s="7"/>
      <c r="K60" s="23"/>
      <c r="L60" s="13"/>
      <c r="M60" s="13"/>
      <c r="N60" s="7"/>
      <c r="O60" s="51"/>
      <c r="P60" s="51"/>
      <c r="Q60" s="61"/>
      <c r="R60" s="62"/>
      <c r="S60" s="62"/>
      <c r="T60" s="63"/>
      <c r="U60" s="63"/>
      <c r="V60" s="63"/>
      <c r="W60" s="51"/>
      <c r="X60" s="51"/>
      <c r="Y60" s="67"/>
      <c r="Z60" s="54" t="str">
        <f>IF(G60="","",IF(COUNTIF(Tugs[曳船名],G60)&lt;&gt;1,"未登録・重複",IF(INDEX(Tugs[会社名],MATCH(G60,Tugs[曳船名],0))="","未確認",INDEX(Tugs[会社名],MATCH(G60,Tugs[曳船名],0)))))</f>
        <v/>
      </c>
      <c r="AA60" s="54" t="str">
        <f>IF(G60="","",IF(COUNTIF(Companies[会社名],Z60)&lt;&gt;1,"未登録・重複",IF(INDEX(Companies[地区],MATCH(Z60,Companies[会社名],0))="","未確認",INDEX(Companies[地区],MATCH(Z60,Companies[会社名],0)))))</f>
        <v/>
      </c>
      <c r="AB60" s="54" t="str">
        <f>IF(G60="","",IF(Q60&lt;&gt;"",Q60,IF(COUNTIF(Tugs[曳船名],G60)&lt;&gt;1,"未登録・重複",IF(INDEX(Tugs[基地港],MATCH(G60,Tugs[曳船名],0))="","未確認",INDEX(Tugs[基地港],MATCH(G60,Tugs[曳船名],0))))))</f>
        <v/>
      </c>
      <c r="AC60" s="53" t="str">
        <f>IF(C60="","",IF(AND(COUNTIF(Standards[照合項目（自動）],AB60&amp;"｜"&amp;E60&amp;"｜"&amp;D60&amp;"｜"&amp;F60&amp;"｜"&amp;P60)=1,COUNTIFS(Standards[照合項目（自動）],AB60&amp;"｜"&amp;E60&amp;"｜"&amp;D60&amp;"｜"&amp;F60&amp;"｜"&amp;P60,Standards[入力確認（自動）],"確認済")=1),SUMIF(Standards[照合項目（自動）],AB60&amp;"｜"&amp;E60&amp;"｜"&amp;D60&amp;"｜"&amp;F60&amp;"｜"&amp;P60,Standards[所定合計h（自動）]),"未確認"))</f>
        <v/>
      </c>
      <c r="AD60" s="53" t="str">
        <f>IF(C60="","",IF(AND(ISNUMBER(R60),ISNUMBER(S60),S60&gt;=R60),ROUND((S60-R60)*24,4),IF(OR(R60&lt;&gt;"",S60&lt;&gt;""),"",IF(AND(ISNUMBER(T60),T60&gt;=0),T60,IF(AND(I60="あり",J60="実施",ISNUMBER(AC60)),AC60,"")))))</f>
        <v/>
      </c>
      <c r="AE60" s="54" t="str">
        <f>IF(C60="","",IF(AND(ISNUMBER(R60),ISNUMBER(S60),S60&gt;=R60),IF(X60="記録","実績：基地発～基地着",IF(X60="記憶","記憶：基地発～基地着","未確認：基地発～基地着")),IF(OR(R60&lt;&gt;"",S60&lt;&gt;""),"要確認：時刻不足・逆転",IF(AND(ISNUMBER(T60),T60&gt;=0),IF(X60="記録","実績：記録の時間",IF(X60="記憶","記憶：申告の時間","未確認：申告の時間")),IF(AND(I60="あり",J60="実施",ISNUMBER(AC60)),"所定時間による見込み",IF(I60="なし","使用なし","未確認"))))))</f>
        <v/>
      </c>
      <c r="AF60" s="55" t="str">
        <f>IF(C60="","",IF(H60="あり",1,0))</f>
        <v/>
      </c>
      <c r="AG60" s="55" t="str">
        <f>IF(C60="","",IF(AND(I60="あり",J60="実施"),1,0))</f>
        <v/>
      </c>
      <c r="AH60" s="55" t="str">
        <f>IF(C60="","",IF(AND(H60="あり",X60="記録"),IF(COUNTIFS($A$8:A60,A60,$B$8:B60,B60,$C$8:C60,C60,$E$8:E60,E60,$F$8:F60,F60,$H$8:H60,"あり",$X$8:X60,"記録")=1,1,0),0))</f>
        <v/>
      </c>
      <c r="AI60" s="55" t="str">
        <f>IF(C60="","",IF(AND(I60="あり",J60="実施",X60="記録",ISNUMBER(K60)),IF(COUNTIFS($K$8:K60,K60,$C$8:C60,C60,$E$8:E60,E60,$F$8:F60,F60,$I$8:I60,"あり",$J$8:J60,"実施",$X$8:X60,"記録")=1,1,0),0))</f>
        <v/>
      </c>
      <c r="AJ60" s="55" t="str">
        <f>IF(C60="","",IF(ISNUMBER(A60),YEAR(A60)-IF(MONTH(A60)&lt;4,1,0),""))</f>
        <v/>
      </c>
      <c r="AK60" s="55" t="str">
        <f>IF(C60="","",IF(J60="実施",IF(ISNUMBER(K60),YEAR(K60)-IF(MONTH(K60)&lt;4,1,0),""),""))</f>
        <v/>
      </c>
      <c r="AL60" s="56" t="str">
        <f>IF(C60="",IF(OR(A60&lt;&gt;"",G60&lt;&gt;""),"要確認：船名未記入",""),IF(OR(NOT(ISNUMBER(A60)),G60="",H60="",I60="",J60="",N60="",O60="",P60="",W60="",X60=""),"要確認：基本項目不足",IF(OR(Z60="未登録・重複",AA60="未登録・重複",AB60="未確認"),"要確認：登録表を確認",IF(AND(H60="あり",NOT(ISNUMBER(B60))),"要確認：前日の予定時刻不足",IF(AND(J60="実施",I60="あり",NOT(ISNUMBER(K60))),"要確認：最終日時不足",IF(AND(J60="取消",I60="あり"),"要確認：取消と使用ありが矛盾",IF(OR(AND(ISNUMBER(T60),T60&lt;0),AND(ISNUMBER(V60),V60&lt;0),AE60="要確認：時刻不足・逆転"),"要確認：時間を確認",IF(COUNTIFS(Work[予定表の作業日],A60,Work[前日版の予定時刻],B60,Work[船名],C60,Work[バース],E60,Work[入出・転],F60,Work[曳船名],G60)&gt;1,"要確認：同じ作業・曳船が重複",IF(AND(I60="あり",J60="実施",NOT(ISNUMBER(AD60))),"要確認：拘束時間未確認",IF(OR(H60="未確認",I60="未確認",J60="未確認",X60="未確認",N60="未確認",O60="未確認"),"要確認：未確認を含む","確認済"))))))))))</f>
        <v/>
      </c>
    </row>
    <row r="61" spans="1:38" ht="24.95" customHeight="1" x14ac:dyDescent="0.2">
      <c r="A61" s="20"/>
      <c r="B61" s="29"/>
      <c r="C61" s="7"/>
      <c r="D61" s="7"/>
      <c r="E61" s="7"/>
      <c r="F61" s="7"/>
      <c r="G61" s="7"/>
      <c r="H61" s="7"/>
      <c r="I61" s="7"/>
      <c r="J61" s="7"/>
      <c r="K61" s="23"/>
      <c r="L61" s="13"/>
      <c r="M61" s="13"/>
      <c r="N61" s="7"/>
      <c r="O61" s="51"/>
      <c r="P61" s="51"/>
      <c r="Q61" s="61"/>
      <c r="R61" s="62"/>
      <c r="S61" s="62"/>
      <c r="T61" s="63"/>
      <c r="U61" s="63"/>
      <c r="V61" s="63"/>
      <c r="W61" s="51"/>
      <c r="X61" s="51"/>
      <c r="Y61" s="67"/>
      <c r="Z61" s="54" t="str">
        <f>IF(G61="","",IF(COUNTIF(Tugs[曳船名],G61)&lt;&gt;1,"未登録・重複",IF(INDEX(Tugs[会社名],MATCH(G61,Tugs[曳船名],0))="","未確認",INDEX(Tugs[会社名],MATCH(G61,Tugs[曳船名],0)))))</f>
        <v/>
      </c>
      <c r="AA61" s="54" t="str">
        <f>IF(G61="","",IF(COUNTIF(Companies[会社名],Z61)&lt;&gt;1,"未登録・重複",IF(INDEX(Companies[地区],MATCH(Z61,Companies[会社名],0))="","未確認",INDEX(Companies[地区],MATCH(Z61,Companies[会社名],0)))))</f>
        <v/>
      </c>
      <c r="AB61" s="54" t="str">
        <f>IF(G61="","",IF(Q61&lt;&gt;"",Q61,IF(COUNTIF(Tugs[曳船名],G61)&lt;&gt;1,"未登録・重複",IF(INDEX(Tugs[基地港],MATCH(G61,Tugs[曳船名],0))="","未確認",INDEX(Tugs[基地港],MATCH(G61,Tugs[曳船名],0))))))</f>
        <v/>
      </c>
      <c r="AC61" s="53" t="str">
        <f>IF(C61="","",IF(AND(COUNTIF(Standards[照合項目（自動）],AB61&amp;"｜"&amp;E61&amp;"｜"&amp;D61&amp;"｜"&amp;F61&amp;"｜"&amp;P61)=1,COUNTIFS(Standards[照合項目（自動）],AB61&amp;"｜"&amp;E61&amp;"｜"&amp;D61&amp;"｜"&amp;F61&amp;"｜"&amp;P61,Standards[入力確認（自動）],"確認済")=1),SUMIF(Standards[照合項目（自動）],AB61&amp;"｜"&amp;E61&amp;"｜"&amp;D61&amp;"｜"&amp;F61&amp;"｜"&amp;P61,Standards[所定合計h（自動）]),"未確認"))</f>
        <v/>
      </c>
      <c r="AD61" s="53" t="str">
        <f>IF(C61="","",IF(AND(ISNUMBER(R61),ISNUMBER(S61),S61&gt;=R61),ROUND((S61-R61)*24,4),IF(OR(R61&lt;&gt;"",S61&lt;&gt;""),"",IF(AND(ISNUMBER(T61),T61&gt;=0),T61,IF(AND(I61="あり",J61="実施",ISNUMBER(AC61)),AC61,"")))))</f>
        <v/>
      </c>
      <c r="AE61" s="54" t="str">
        <f>IF(C61="","",IF(AND(ISNUMBER(R61),ISNUMBER(S61),S61&gt;=R61),IF(X61="記録","実績：基地発～基地着",IF(X61="記憶","記憶：基地発～基地着","未確認：基地発～基地着")),IF(OR(R61&lt;&gt;"",S61&lt;&gt;""),"要確認：時刻不足・逆転",IF(AND(ISNUMBER(T61),T61&gt;=0),IF(X61="記録","実績：記録の時間",IF(X61="記憶","記憶：申告の時間","未確認：申告の時間")),IF(AND(I61="あり",J61="実施",ISNUMBER(AC61)),"所定時間による見込み",IF(I61="なし","使用なし","未確認"))))))</f>
        <v/>
      </c>
      <c r="AF61" s="55" t="str">
        <f>IF(C61="","",IF(H61="あり",1,0))</f>
        <v/>
      </c>
      <c r="AG61" s="55" t="str">
        <f>IF(C61="","",IF(AND(I61="あり",J61="実施"),1,0))</f>
        <v/>
      </c>
      <c r="AH61" s="55" t="str">
        <f>IF(C61="","",IF(AND(H61="あり",X61="記録"),IF(COUNTIFS($A$8:A61,A61,$B$8:B61,B61,$C$8:C61,C61,$E$8:E61,E61,$F$8:F61,F61,$H$8:H61,"あり",$X$8:X61,"記録")=1,1,0),0))</f>
        <v/>
      </c>
      <c r="AI61" s="55" t="str">
        <f>IF(C61="","",IF(AND(I61="あり",J61="実施",X61="記録",ISNUMBER(K61)),IF(COUNTIFS($K$8:K61,K61,$C$8:C61,C61,$E$8:E61,E61,$F$8:F61,F61,$I$8:I61,"あり",$J$8:J61,"実施",$X$8:X61,"記録")=1,1,0),0))</f>
        <v/>
      </c>
      <c r="AJ61" s="55" t="str">
        <f>IF(C61="","",IF(ISNUMBER(A61),YEAR(A61)-IF(MONTH(A61)&lt;4,1,0),""))</f>
        <v/>
      </c>
      <c r="AK61" s="55" t="str">
        <f>IF(C61="","",IF(J61="実施",IF(ISNUMBER(K61),YEAR(K61)-IF(MONTH(K61)&lt;4,1,0),""),""))</f>
        <v/>
      </c>
      <c r="AL61" s="56" t="str">
        <f>IF(C61="",IF(OR(A61&lt;&gt;"",G61&lt;&gt;""),"要確認：船名未記入",""),IF(OR(NOT(ISNUMBER(A61)),G61="",H61="",I61="",J61="",N61="",O61="",P61="",W61="",X61=""),"要確認：基本項目不足",IF(OR(Z61="未登録・重複",AA61="未登録・重複",AB61="未確認"),"要確認：登録表を確認",IF(AND(H61="あり",NOT(ISNUMBER(B61))),"要確認：前日の予定時刻不足",IF(AND(J61="実施",I61="あり",NOT(ISNUMBER(K61))),"要確認：最終日時不足",IF(AND(J61="取消",I61="あり"),"要確認：取消と使用ありが矛盾",IF(OR(AND(ISNUMBER(T61),T61&lt;0),AND(ISNUMBER(V61),V61&lt;0),AE61="要確認：時刻不足・逆転"),"要確認：時間を確認",IF(COUNTIFS(Work[予定表の作業日],A61,Work[前日版の予定時刻],B61,Work[船名],C61,Work[バース],E61,Work[入出・転],F61,Work[曳船名],G61)&gt;1,"要確認：同じ作業・曳船が重複",IF(AND(I61="あり",J61="実施",NOT(ISNUMBER(AD61))),"要確認：拘束時間未確認",IF(OR(H61="未確認",I61="未確認",J61="未確認",X61="未確認",N61="未確認",O61="未確認"),"要確認：未確認を含む","確認済"))))))))))</f>
        <v/>
      </c>
    </row>
    <row r="62" spans="1:38" ht="24.95" customHeight="1" x14ac:dyDescent="0.2">
      <c r="A62" s="20"/>
      <c r="B62" s="29"/>
      <c r="C62" s="7"/>
      <c r="D62" s="7"/>
      <c r="E62" s="7"/>
      <c r="F62" s="7"/>
      <c r="G62" s="7"/>
      <c r="H62" s="7"/>
      <c r="I62" s="7"/>
      <c r="J62" s="7"/>
      <c r="K62" s="23"/>
      <c r="L62" s="13"/>
      <c r="M62" s="13"/>
      <c r="N62" s="7"/>
      <c r="O62" s="51"/>
      <c r="P62" s="51"/>
      <c r="Q62" s="61"/>
      <c r="R62" s="62"/>
      <c r="S62" s="62"/>
      <c r="T62" s="63"/>
      <c r="U62" s="63"/>
      <c r="V62" s="63"/>
      <c r="W62" s="51"/>
      <c r="X62" s="51"/>
      <c r="Y62" s="67"/>
      <c r="Z62" s="54" t="str">
        <f>IF(G62="","",IF(COUNTIF(Tugs[曳船名],G62)&lt;&gt;1,"未登録・重複",IF(INDEX(Tugs[会社名],MATCH(G62,Tugs[曳船名],0))="","未確認",INDEX(Tugs[会社名],MATCH(G62,Tugs[曳船名],0)))))</f>
        <v/>
      </c>
      <c r="AA62" s="54" t="str">
        <f>IF(G62="","",IF(COUNTIF(Companies[会社名],Z62)&lt;&gt;1,"未登録・重複",IF(INDEX(Companies[地区],MATCH(Z62,Companies[会社名],0))="","未確認",INDEX(Companies[地区],MATCH(Z62,Companies[会社名],0)))))</f>
        <v/>
      </c>
      <c r="AB62" s="54" t="str">
        <f>IF(G62="","",IF(Q62&lt;&gt;"",Q62,IF(COUNTIF(Tugs[曳船名],G62)&lt;&gt;1,"未登録・重複",IF(INDEX(Tugs[基地港],MATCH(G62,Tugs[曳船名],0))="","未確認",INDEX(Tugs[基地港],MATCH(G62,Tugs[曳船名],0))))))</f>
        <v/>
      </c>
      <c r="AC62" s="53" t="str">
        <f>IF(C62="","",IF(AND(COUNTIF(Standards[照合項目（自動）],AB62&amp;"｜"&amp;E62&amp;"｜"&amp;D62&amp;"｜"&amp;F62&amp;"｜"&amp;P62)=1,COUNTIFS(Standards[照合項目（自動）],AB62&amp;"｜"&amp;E62&amp;"｜"&amp;D62&amp;"｜"&amp;F62&amp;"｜"&amp;P62,Standards[入力確認（自動）],"確認済")=1),SUMIF(Standards[照合項目（自動）],AB62&amp;"｜"&amp;E62&amp;"｜"&amp;D62&amp;"｜"&amp;F62&amp;"｜"&amp;P62,Standards[所定合計h（自動）]),"未確認"))</f>
        <v/>
      </c>
      <c r="AD62" s="53" t="str">
        <f>IF(C62="","",IF(AND(ISNUMBER(R62),ISNUMBER(S62),S62&gt;=R62),ROUND((S62-R62)*24,4),IF(OR(R62&lt;&gt;"",S62&lt;&gt;""),"",IF(AND(ISNUMBER(T62),T62&gt;=0),T62,IF(AND(I62="あり",J62="実施",ISNUMBER(AC62)),AC62,"")))))</f>
        <v/>
      </c>
      <c r="AE62" s="54" t="str">
        <f>IF(C62="","",IF(AND(ISNUMBER(R62),ISNUMBER(S62),S62&gt;=R62),IF(X62="記録","実績：基地発～基地着",IF(X62="記憶","記憶：基地発～基地着","未確認：基地発～基地着")),IF(OR(R62&lt;&gt;"",S62&lt;&gt;""),"要確認：時刻不足・逆転",IF(AND(ISNUMBER(T62),T62&gt;=0),IF(X62="記録","実績：記録の時間",IF(X62="記憶","記憶：申告の時間","未確認：申告の時間")),IF(AND(I62="あり",J62="実施",ISNUMBER(AC62)),"所定時間による見込み",IF(I62="なし","使用なし","未確認"))))))</f>
        <v/>
      </c>
      <c r="AF62" s="55" t="str">
        <f>IF(C62="","",IF(H62="あり",1,0))</f>
        <v/>
      </c>
      <c r="AG62" s="55" t="str">
        <f>IF(C62="","",IF(AND(I62="あり",J62="実施"),1,0))</f>
        <v/>
      </c>
      <c r="AH62" s="55" t="str">
        <f>IF(C62="","",IF(AND(H62="あり",X62="記録"),IF(COUNTIFS($A$8:A62,A62,$B$8:B62,B62,$C$8:C62,C62,$E$8:E62,E62,$F$8:F62,F62,$H$8:H62,"あり",$X$8:X62,"記録")=1,1,0),0))</f>
        <v/>
      </c>
      <c r="AI62" s="55" t="str">
        <f>IF(C62="","",IF(AND(I62="あり",J62="実施",X62="記録",ISNUMBER(K62)),IF(COUNTIFS($K$8:K62,K62,$C$8:C62,C62,$E$8:E62,E62,$F$8:F62,F62,$I$8:I62,"あり",$J$8:J62,"実施",$X$8:X62,"記録")=1,1,0),0))</f>
        <v/>
      </c>
      <c r="AJ62" s="55" t="str">
        <f>IF(C62="","",IF(ISNUMBER(A62),YEAR(A62)-IF(MONTH(A62)&lt;4,1,0),""))</f>
        <v/>
      </c>
      <c r="AK62" s="55" t="str">
        <f>IF(C62="","",IF(J62="実施",IF(ISNUMBER(K62),YEAR(K62)-IF(MONTH(K62)&lt;4,1,0),""),""))</f>
        <v/>
      </c>
      <c r="AL62" s="56" t="str">
        <f>IF(C62="",IF(OR(A62&lt;&gt;"",G62&lt;&gt;""),"要確認：船名未記入",""),IF(OR(NOT(ISNUMBER(A62)),G62="",H62="",I62="",J62="",N62="",O62="",P62="",W62="",X62=""),"要確認：基本項目不足",IF(OR(Z62="未登録・重複",AA62="未登録・重複",AB62="未確認"),"要確認：登録表を確認",IF(AND(H62="あり",NOT(ISNUMBER(B62))),"要確認：前日の予定時刻不足",IF(AND(J62="実施",I62="あり",NOT(ISNUMBER(K62))),"要確認：最終日時不足",IF(AND(J62="取消",I62="あり"),"要確認：取消と使用ありが矛盾",IF(OR(AND(ISNUMBER(T62),T62&lt;0),AND(ISNUMBER(V62),V62&lt;0),AE62="要確認：時刻不足・逆転"),"要確認：時間を確認",IF(COUNTIFS(Work[予定表の作業日],A62,Work[前日版の予定時刻],B62,Work[船名],C62,Work[バース],E62,Work[入出・転],F62,Work[曳船名],G62)&gt;1,"要確認：同じ作業・曳船が重複",IF(AND(I62="あり",J62="実施",NOT(ISNUMBER(AD62))),"要確認：拘束時間未確認",IF(OR(H62="未確認",I62="未確認",J62="未確認",X62="未確認",N62="未確認",O62="未確認"),"要確認：未確認を含む","確認済"))))))))))</f>
        <v/>
      </c>
    </row>
    <row r="63" spans="1:38" ht="24.95" customHeight="1" x14ac:dyDescent="0.2">
      <c r="A63" s="20"/>
      <c r="B63" s="29"/>
      <c r="C63" s="7"/>
      <c r="D63" s="7"/>
      <c r="E63" s="7"/>
      <c r="F63" s="7"/>
      <c r="G63" s="7"/>
      <c r="H63" s="7"/>
      <c r="I63" s="7"/>
      <c r="J63" s="7"/>
      <c r="K63" s="23"/>
      <c r="L63" s="13"/>
      <c r="M63" s="13"/>
      <c r="N63" s="7"/>
      <c r="O63" s="51"/>
      <c r="P63" s="51"/>
      <c r="Q63" s="61"/>
      <c r="R63" s="62"/>
      <c r="S63" s="62"/>
      <c r="T63" s="63"/>
      <c r="U63" s="63"/>
      <c r="V63" s="63"/>
      <c r="W63" s="51"/>
      <c r="X63" s="51"/>
      <c r="Y63" s="67"/>
      <c r="Z63" s="54" t="str">
        <f>IF(G63="","",IF(COUNTIF(Tugs[曳船名],G63)&lt;&gt;1,"未登録・重複",IF(INDEX(Tugs[会社名],MATCH(G63,Tugs[曳船名],0))="","未確認",INDEX(Tugs[会社名],MATCH(G63,Tugs[曳船名],0)))))</f>
        <v/>
      </c>
      <c r="AA63" s="54" t="str">
        <f>IF(G63="","",IF(COUNTIF(Companies[会社名],Z63)&lt;&gt;1,"未登録・重複",IF(INDEX(Companies[地区],MATCH(Z63,Companies[会社名],0))="","未確認",INDEX(Companies[地区],MATCH(Z63,Companies[会社名],0)))))</f>
        <v/>
      </c>
      <c r="AB63" s="54" t="str">
        <f>IF(G63="","",IF(Q63&lt;&gt;"",Q63,IF(COUNTIF(Tugs[曳船名],G63)&lt;&gt;1,"未登録・重複",IF(INDEX(Tugs[基地港],MATCH(G63,Tugs[曳船名],0))="","未確認",INDEX(Tugs[基地港],MATCH(G63,Tugs[曳船名],0))))))</f>
        <v/>
      </c>
      <c r="AC63" s="53" t="str">
        <f>IF(C63="","",IF(AND(COUNTIF(Standards[照合項目（自動）],AB63&amp;"｜"&amp;E63&amp;"｜"&amp;D63&amp;"｜"&amp;F63&amp;"｜"&amp;P63)=1,COUNTIFS(Standards[照合項目（自動）],AB63&amp;"｜"&amp;E63&amp;"｜"&amp;D63&amp;"｜"&amp;F63&amp;"｜"&amp;P63,Standards[入力確認（自動）],"確認済")=1),SUMIF(Standards[照合項目（自動）],AB63&amp;"｜"&amp;E63&amp;"｜"&amp;D63&amp;"｜"&amp;F63&amp;"｜"&amp;P63,Standards[所定合計h（自動）]),"未確認"))</f>
        <v/>
      </c>
      <c r="AD63" s="53" t="str">
        <f>IF(C63="","",IF(AND(ISNUMBER(R63),ISNUMBER(S63),S63&gt;=R63),ROUND((S63-R63)*24,4),IF(OR(R63&lt;&gt;"",S63&lt;&gt;""),"",IF(AND(ISNUMBER(T63),T63&gt;=0),T63,IF(AND(I63="あり",J63="実施",ISNUMBER(AC63)),AC63,"")))))</f>
        <v/>
      </c>
      <c r="AE63" s="54" t="str">
        <f>IF(C63="","",IF(AND(ISNUMBER(R63),ISNUMBER(S63),S63&gt;=R63),IF(X63="記録","実績：基地発～基地着",IF(X63="記憶","記憶：基地発～基地着","未確認：基地発～基地着")),IF(OR(R63&lt;&gt;"",S63&lt;&gt;""),"要確認：時刻不足・逆転",IF(AND(ISNUMBER(T63),T63&gt;=0),IF(X63="記録","実績：記録の時間",IF(X63="記憶","記憶：申告の時間","未確認：申告の時間")),IF(AND(I63="あり",J63="実施",ISNUMBER(AC63)),"所定時間による見込み",IF(I63="なし","使用なし","未確認"))))))</f>
        <v/>
      </c>
      <c r="AF63" s="55" t="str">
        <f>IF(C63="","",IF(H63="あり",1,0))</f>
        <v/>
      </c>
      <c r="AG63" s="55" t="str">
        <f>IF(C63="","",IF(AND(I63="あり",J63="実施"),1,0))</f>
        <v/>
      </c>
      <c r="AH63" s="55" t="str">
        <f>IF(C63="","",IF(AND(H63="あり",X63="記録"),IF(COUNTIFS($A$8:A63,A63,$B$8:B63,B63,$C$8:C63,C63,$E$8:E63,E63,$F$8:F63,F63,$H$8:H63,"あり",$X$8:X63,"記録")=1,1,0),0))</f>
        <v/>
      </c>
      <c r="AI63" s="55" t="str">
        <f>IF(C63="","",IF(AND(I63="あり",J63="実施",X63="記録",ISNUMBER(K63)),IF(COUNTIFS($K$8:K63,K63,$C$8:C63,C63,$E$8:E63,E63,$F$8:F63,F63,$I$8:I63,"あり",$J$8:J63,"実施",$X$8:X63,"記録")=1,1,0),0))</f>
        <v/>
      </c>
      <c r="AJ63" s="55" t="str">
        <f>IF(C63="","",IF(ISNUMBER(A63),YEAR(A63)-IF(MONTH(A63)&lt;4,1,0),""))</f>
        <v/>
      </c>
      <c r="AK63" s="55" t="str">
        <f>IF(C63="","",IF(J63="実施",IF(ISNUMBER(K63),YEAR(K63)-IF(MONTH(K63)&lt;4,1,0),""),""))</f>
        <v/>
      </c>
      <c r="AL63" s="56" t="str">
        <f>IF(C63="",IF(OR(A63&lt;&gt;"",G63&lt;&gt;""),"要確認：船名未記入",""),IF(OR(NOT(ISNUMBER(A63)),G63="",H63="",I63="",J63="",N63="",O63="",P63="",W63="",X63=""),"要確認：基本項目不足",IF(OR(Z63="未登録・重複",AA63="未登録・重複",AB63="未確認"),"要確認：登録表を確認",IF(AND(H63="あり",NOT(ISNUMBER(B63))),"要確認：前日の予定時刻不足",IF(AND(J63="実施",I63="あり",NOT(ISNUMBER(K63))),"要確認：最終日時不足",IF(AND(J63="取消",I63="あり"),"要確認：取消と使用ありが矛盾",IF(OR(AND(ISNUMBER(T63),T63&lt;0),AND(ISNUMBER(V63),V63&lt;0),AE63="要確認：時刻不足・逆転"),"要確認：時間を確認",IF(COUNTIFS(Work[予定表の作業日],A63,Work[前日版の予定時刻],B63,Work[船名],C63,Work[バース],E63,Work[入出・転],F63,Work[曳船名],G63)&gt;1,"要確認：同じ作業・曳船が重複",IF(AND(I63="あり",J63="実施",NOT(ISNUMBER(AD63))),"要確認：拘束時間未確認",IF(OR(H63="未確認",I63="未確認",J63="未確認",X63="未確認",N63="未確認",O63="未確認"),"要確認：未確認を含む","確認済"))))))))))</f>
        <v/>
      </c>
    </row>
    <row r="64" spans="1:38" ht="24.95" customHeight="1" x14ac:dyDescent="0.2">
      <c r="A64" s="20"/>
      <c r="B64" s="29"/>
      <c r="C64" s="7"/>
      <c r="D64" s="7"/>
      <c r="E64" s="7"/>
      <c r="F64" s="7"/>
      <c r="G64" s="7"/>
      <c r="H64" s="7"/>
      <c r="I64" s="7"/>
      <c r="J64" s="7"/>
      <c r="K64" s="23"/>
      <c r="L64" s="13"/>
      <c r="M64" s="13"/>
      <c r="N64" s="7"/>
      <c r="O64" s="51"/>
      <c r="P64" s="51"/>
      <c r="Q64" s="61"/>
      <c r="R64" s="62"/>
      <c r="S64" s="62"/>
      <c r="T64" s="63"/>
      <c r="U64" s="63"/>
      <c r="V64" s="63"/>
      <c r="W64" s="51"/>
      <c r="X64" s="51"/>
      <c r="Y64" s="67"/>
      <c r="Z64" s="54" t="str">
        <f>IF(G64="","",IF(COUNTIF(Tugs[曳船名],G64)&lt;&gt;1,"未登録・重複",IF(INDEX(Tugs[会社名],MATCH(G64,Tugs[曳船名],0))="","未確認",INDEX(Tugs[会社名],MATCH(G64,Tugs[曳船名],0)))))</f>
        <v/>
      </c>
      <c r="AA64" s="54" t="str">
        <f>IF(G64="","",IF(COUNTIF(Companies[会社名],Z64)&lt;&gt;1,"未登録・重複",IF(INDEX(Companies[地区],MATCH(Z64,Companies[会社名],0))="","未確認",INDEX(Companies[地区],MATCH(Z64,Companies[会社名],0)))))</f>
        <v/>
      </c>
      <c r="AB64" s="54" t="str">
        <f>IF(G64="","",IF(Q64&lt;&gt;"",Q64,IF(COUNTIF(Tugs[曳船名],G64)&lt;&gt;1,"未登録・重複",IF(INDEX(Tugs[基地港],MATCH(G64,Tugs[曳船名],0))="","未確認",INDEX(Tugs[基地港],MATCH(G64,Tugs[曳船名],0))))))</f>
        <v/>
      </c>
      <c r="AC64" s="53" t="str">
        <f>IF(C64="","",IF(AND(COUNTIF(Standards[照合項目（自動）],AB64&amp;"｜"&amp;E64&amp;"｜"&amp;D64&amp;"｜"&amp;F64&amp;"｜"&amp;P64)=1,COUNTIFS(Standards[照合項目（自動）],AB64&amp;"｜"&amp;E64&amp;"｜"&amp;D64&amp;"｜"&amp;F64&amp;"｜"&amp;P64,Standards[入力確認（自動）],"確認済")=1),SUMIF(Standards[照合項目（自動）],AB64&amp;"｜"&amp;E64&amp;"｜"&amp;D64&amp;"｜"&amp;F64&amp;"｜"&amp;P64,Standards[所定合計h（自動）]),"未確認"))</f>
        <v/>
      </c>
      <c r="AD64" s="53" t="str">
        <f>IF(C64="","",IF(AND(ISNUMBER(R64),ISNUMBER(S64),S64&gt;=R64),ROUND((S64-R64)*24,4),IF(OR(R64&lt;&gt;"",S64&lt;&gt;""),"",IF(AND(ISNUMBER(T64),T64&gt;=0),T64,IF(AND(I64="あり",J64="実施",ISNUMBER(AC64)),AC64,"")))))</f>
        <v/>
      </c>
      <c r="AE64" s="54" t="str">
        <f>IF(C64="","",IF(AND(ISNUMBER(R64),ISNUMBER(S64),S64&gt;=R64),IF(X64="記録","実績：基地発～基地着",IF(X64="記憶","記憶：基地発～基地着","未確認：基地発～基地着")),IF(OR(R64&lt;&gt;"",S64&lt;&gt;""),"要確認：時刻不足・逆転",IF(AND(ISNUMBER(T64),T64&gt;=0),IF(X64="記録","実績：記録の時間",IF(X64="記憶","記憶：申告の時間","未確認：申告の時間")),IF(AND(I64="あり",J64="実施",ISNUMBER(AC64)),"所定時間による見込み",IF(I64="なし","使用なし","未確認"))))))</f>
        <v/>
      </c>
      <c r="AF64" s="55" t="str">
        <f>IF(C64="","",IF(H64="あり",1,0))</f>
        <v/>
      </c>
      <c r="AG64" s="55" t="str">
        <f>IF(C64="","",IF(AND(I64="あり",J64="実施"),1,0))</f>
        <v/>
      </c>
      <c r="AH64" s="55" t="str">
        <f>IF(C64="","",IF(AND(H64="あり",X64="記録"),IF(COUNTIFS($A$8:A64,A64,$B$8:B64,B64,$C$8:C64,C64,$E$8:E64,E64,$F$8:F64,F64,$H$8:H64,"あり",$X$8:X64,"記録")=1,1,0),0))</f>
        <v/>
      </c>
      <c r="AI64" s="55" t="str">
        <f>IF(C64="","",IF(AND(I64="あり",J64="実施",X64="記録",ISNUMBER(K64)),IF(COUNTIFS($K$8:K64,K64,$C$8:C64,C64,$E$8:E64,E64,$F$8:F64,F64,$I$8:I64,"あり",$J$8:J64,"実施",$X$8:X64,"記録")=1,1,0),0))</f>
        <v/>
      </c>
      <c r="AJ64" s="55" t="str">
        <f>IF(C64="","",IF(ISNUMBER(A64),YEAR(A64)-IF(MONTH(A64)&lt;4,1,0),""))</f>
        <v/>
      </c>
      <c r="AK64" s="55" t="str">
        <f>IF(C64="","",IF(J64="実施",IF(ISNUMBER(K64),YEAR(K64)-IF(MONTH(K64)&lt;4,1,0),""),""))</f>
        <v/>
      </c>
      <c r="AL64" s="56" t="str">
        <f>IF(C64="",IF(OR(A64&lt;&gt;"",G64&lt;&gt;""),"要確認：船名未記入",""),IF(OR(NOT(ISNUMBER(A64)),G64="",H64="",I64="",J64="",N64="",O64="",P64="",W64="",X64=""),"要確認：基本項目不足",IF(OR(Z64="未登録・重複",AA64="未登録・重複",AB64="未確認"),"要確認：登録表を確認",IF(AND(H64="あり",NOT(ISNUMBER(B64))),"要確認：前日の予定時刻不足",IF(AND(J64="実施",I64="あり",NOT(ISNUMBER(K64))),"要確認：最終日時不足",IF(AND(J64="取消",I64="あり"),"要確認：取消と使用ありが矛盾",IF(OR(AND(ISNUMBER(T64),T64&lt;0),AND(ISNUMBER(V64),V64&lt;0),AE64="要確認：時刻不足・逆転"),"要確認：時間を確認",IF(COUNTIFS(Work[予定表の作業日],A64,Work[前日版の予定時刻],B64,Work[船名],C64,Work[バース],E64,Work[入出・転],F64,Work[曳船名],G64)&gt;1,"要確認：同じ作業・曳船が重複",IF(AND(I64="あり",J64="実施",NOT(ISNUMBER(AD64))),"要確認：拘束時間未確認",IF(OR(H64="未確認",I64="未確認",J64="未確認",X64="未確認",N64="未確認",O64="未確認"),"要確認：未確認を含む","確認済"))))))))))</f>
        <v/>
      </c>
    </row>
    <row r="65" spans="1:38" ht="24.95" customHeight="1" x14ac:dyDescent="0.2">
      <c r="A65" s="20"/>
      <c r="B65" s="29"/>
      <c r="C65" s="7"/>
      <c r="D65" s="7"/>
      <c r="E65" s="7"/>
      <c r="F65" s="7"/>
      <c r="G65" s="7"/>
      <c r="H65" s="7"/>
      <c r="I65" s="7"/>
      <c r="J65" s="7"/>
      <c r="K65" s="23"/>
      <c r="L65" s="13"/>
      <c r="M65" s="13"/>
      <c r="N65" s="7"/>
      <c r="O65" s="51"/>
      <c r="P65" s="51"/>
      <c r="Q65" s="61"/>
      <c r="R65" s="62"/>
      <c r="S65" s="62"/>
      <c r="T65" s="63"/>
      <c r="U65" s="63"/>
      <c r="V65" s="63"/>
      <c r="W65" s="51"/>
      <c r="X65" s="51"/>
      <c r="Y65" s="67"/>
      <c r="Z65" s="54" t="str">
        <f>IF(G65="","",IF(COUNTIF(Tugs[曳船名],G65)&lt;&gt;1,"未登録・重複",IF(INDEX(Tugs[会社名],MATCH(G65,Tugs[曳船名],0))="","未確認",INDEX(Tugs[会社名],MATCH(G65,Tugs[曳船名],0)))))</f>
        <v/>
      </c>
      <c r="AA65" s="54" t="str">
        <f>IF(G65="","",IF(COUNTIF(Companies[会社名],Z65)&lt;&gt;1,"未登録・重複",IF(INDEX(Companies[地区],MATCH(Z65,Companies[会社名],0))="","未確認",INDEX(Companies[地区],MATCH(Z65,Companies[会社名],0)))))</f>
        <v/>
      </c>
      <c r="AB65" s="54" t="str">
        <f>IF(G65="","",IF(Q65&lt;&gt;"",Q65,IF(COUNTIF(Tugs[曳船名],G65)&lt;&gt;1,"未登録・重複",IF(INDEX(Tugs[基地港],MATCH(G65,Tugs[曳船名],0))="","未確認",INDEX(Tugs[基地港],MATCH(G65,Tugs[曳船名],0))))))</f>
        <v/>
      </c>
      <c r="AC65" s="53" t="str">
        <f>IF(C65="","",IF(AND(COUNTIF(Standards[照合項目（自動）],AB65&amp;"｜"&amp;E65&amp;"｜"&amp;D65&amp;"｜"&amp;F65&amp;"｜"&amp;P65)=1,COUNTIFS(Standards[照合項目（自動）],AB65&amp;"｜"&amp;E65&amp;"｜"&amp;D65&amp;"｜"&amp;F65&amp;"｜"&amp;P65,Standards[入力確認（自動）],"確認済")=1),SUMIF(Standards[照合項目（自動）],AB65&amp;"｜"&amp;E65&amp;"｜"&amp;D65&amp;"｜"&amp;F65&amp;"｜"&amp;P65,Standards[所定合計h（自動）]),"未確認"))</f>
        <v/>
      </c>
      <c r="AD65" s="53" t="str">
        <f>IF(C65="","",IF(AND(ISNUMBER(R65),ISNUMBER(S65),S65&gt;=R65),ROUND((S65-R65)*24,4),IF(OR(R65&lt;&gt;"",S65&lt;&gt;""),"",IF(AND(ISNUMBER(T65),T65&gt;=0),T65,IF(AND(I65="あり",J65="実施",ISNUMBER(AC65)),AC65,"")))))</f>
        <v/>
      </c>
      <c r="AE65" s="54" t="str">
        <f>IF(C65="","",IF(AND(ISNUMBER(R65),ISNUMBER(S65),S65&gt;=R65),IF(X65="記録","実績：基地発～基地着",IF(X65="記憶","記憶：基地発～基地着","未確認：基地発～基地着")),IF(OR(R65&lt;&gt;"",S65&lt;&gt;""),"要確認：時刻不足・逆転",IF(AND(ISNUMBER(T65),T65&gt;=0),IF(X65="記録","実績：記録の時間",IF(X65="記憶","記憶：申告の時間","未確認：申告の時間")),IF(AND(I65="あり",J65="実施",ISNUMBER(AC65)),"所定時間による見込み",IF(I65="なし","使用なし","未確認"))))))</f>
        <v/>
      </c>
      <c r="AF65" s="55" t="str">
        <f>IF(C65="","",IF(H65="あり",1,0))</f>
        <v/>
      </c>
      <c r="AG65" s="55" t="str">
        <f>IF(C65="","",IF(AND(I65="あり",J65="実施"),1,0))</f>
        <v/>
      </c>
      <c r="AH65" s="55" t="str">
        <f>IF(C65="","",IF(AND(H65="あり",X65="記録"),IF(COUNTIFS($A$8:A65,A65,$B$8:B65,B65,$C$8:C65,C65,$E$8:E65,E65,$F$8:F65,F65,$H$8:H65,"あり",$X$8:X65,"記録")=1,1,0),0))</f>
        <v/>
      </c>
      <c r="AI65" s="55" t="str">
        <f>IF(C65="","",IF(AND(I65="あり",J65="実施",X65="記録",ISNUMBER(K65)),IF(COUNTIFS($K$8:K65,K65,$C$8:C65,C65,$E$8:E65,E65,$F$8:F65,F65,$I$8:I65,"あり",$J$8:J65,"実施",$X$8:X65,"記録")=1,1,0),0))</f>
        <v/>
      </c>
      <c r="AJ65" s="55" t="str">
        <f>IF(C65="","",IF(ISNUMBER(A65),YEAR(A65)-IF(MONTH(A65)&lt;4,1,0),""))</f>
        <v/>
      </c>
      <c r="AK65" s="55" t="str">
        <f>IF(C65="","",IF(J65="実施",IF(ISNUMBER(K65),YEAR(K65)-IF(MONTH(K65)&lt;4,1,0),""),""))</f>
        <v/>
      </c>
      <c r="AL65" s="56" t="str">
        <f>IF(C65="",IF(OR(A65&lt;&gt;"",G65&lt;&gt;""),"要確認：船名未記入",""),IF(OR(NOT(ISNUMBER(A65)),G65="",H65="",I65="",J65="",N65="",O65="",P65="",W65="",X65=""),"要確認：基本項目不足",IF(OR(Z65="未登録・重複",AA65="未登録・重複",AB65="未確認"),"要確認：登録表を確認",IF(AND(H65="あり",NOT(ISNUMBER(B65))),"要確認：前日の予定時刻不足",IF(AND(J65="実施",I65="あり",NOT(ISNUMBER(K65))),"要確認：最終日時不足",IF(AND(J65="取消",I65="あり"),"要確認：取消と使用ありが矛盾",IF(OR(AND(ISNUMBER(T65),T65&lt;0),AND(ISNUMBER(V65),V65&lt;0),AE65="要確認：時刻不足・逆転"),"要確認：時間を確認",IF(COUNTIFS(Work[予定表の作業日],A65,Work[前日版の予定時刻],B65,Work[船名],C65,Work[バース],E65,Work[入出・転],F65,Work[曳船名],G65)&gt;1,"要確認：同じ作業・曳船が重複",IF(AND(I65="あり",J65="実施",NOT(ISNUMBER(AD65))),"要確認：拘束時間未確認",IF(OR(H65="未確認",I65="未確認",J65="未確認",X65="未確認",N65="未確認",O65="未確認"),"要確認：未確認を含む","確認済"))))))))))</f>
        <v/>
      </c>
    </row>
    <row r="66" spans="1:38" ht="24.95" customHeight="1" x14ac:dyDescent="0.2">
      <c r="A66" s="20"/>
      <c r="B66" s="29"/>
      <c r="C66" s="7"/>
      <c r="D66" s="7"/>
      <c r="E66" s="7"/>
      <c r="F66" s="7"/>
      <c r="G66" s="7"/>
      <c r="H66" s="7"/>
      <c r="I66" s="7"/>
      <c r="J66" s="7"/>
      <c r="K66" s="23"/>
      <c r="L66" s="13"/>
      <c r="M66" s="13"/>
      <c r="N66" s="7"/>
      <c r="O66" s="51"/>
      <c r="P66" s="51"/>
      <c r="Q66" s="61"/>
      <c r="R66" s="62"/>
      <c r="S66" s="62"/>
      <c r="T66" s="63"/>
      <c r="U66" s="63"/>
      <c r="V66" s="63"/>
      <c r="W66" s="51"/>
      <c r="X66" s="51"/>
      <c r="Y66" s="67"/>
      <c r="Z66" s="54" t="str">
        <f>IF(G66="","",IF(COUNTIF(Tugs[曳船名],G66)&lt;&gt;1,"未登録・重複",IF(INDEX(Tugs[会社名],MATCH(G66,Tugs[曳船名],0))="","未確認",INDEX(Tugs[会社名],MATCH(G66,Tugs[曳船名],0)))))</f>
        <v/>
      </c>
      <c r="AA66" s="54" t="str">
        <f>IF(G66="","",IF(COUNTIF(Companies[会社名],Z66)&lt;&gt;1,"未登録・重複",IF(INDEX(Companies[地区],MATCH(Z66,Companies[会社名],0))="","未確認",INDEX(Companies[地区],MATCH(Z66,Companies[会社名],0)))))</f>
        <v/>
      </c>
      <c r="AB66" s="54" t="str">
        <f>IF(G66="","",IF(Q66&lt;&gt;"",Q66,IF(COUNTIF(Tugs[曳船名],G66)&lt;&gt;1,"未登録・重複",IF(INDEX(Tugs[基地港],MATCH(G66,Tugs[曳船名],0))="","未確認",INDEX(Tugs[基地港],MATCH(G66,Tugs[曳船名],0))))))</f>
        <v/>
      </c>
      <c r="AC66" s="53" t="str">
        <f>IF(C66="","",IF(AND(COUNTIF(Standards[照合項目（自動）],AB66&amp;"｜"&amp;E66&amp;"｜"&amp;D66&amp;"｜"&amp;F66&amp;"｜"&amp;P66)=1,COUNTIFS(Standards[照合項目（自動）],AB66&amp;"｜"&amp;E66&amp;"｜"&amp;D66&amp;"｜"&amp;F66&amp;"｜"&amp;P66,Standards[入力確認（自動）],"確認済")=1),SUMIF(Standards[照合項目（自動）],AB66&amp;"｜"&amp;E66&amp;"｜"&amp;D66&amp;"｜"&amp;F66&amp;"｜"&amp;P66,Standards[所定合計h（自動）]),"未確認"))</f>
        <v/>
      </c>
      <c r="AD66" s="53" t="str">
        <f>IF(C66="","",IF(AND(ISNUMBER(R66),ISNUMBER(S66),S66&gt;=R66),ROUND((S66-R66)*24,4),IF(OR(R66&lt;&gt;"",S66&lt;&gt;""),"",IF(AND(ISNUMBER(T66),T66&gt;=0),T66,IF(AND(I66="あり",J66="実施",ISNUMBER(AC66)),AC66,"")))))</f>
        <v/>
      </c>
      <c r="AE66" s="54" t="str">
        <f>IF(C66="","",IF(AND(ISNUMBER(R66),ISNUMBER(S66),S66&gt;=R66),IF(X66="記録","実績：基地発～基地着",IF(X66="記憶","記憶：基地発～基地着","未確認：基地発～基地着")),IF(OR(R66&lt;&gt;"",S66&lt;&gt;""),"要確認：時刻不足・逆転",IF(AND(ISNUMBER(T66),T66&gt;=0),IF(X66="記録","実績：記録の時間",IF(X66="記憶","記憶：申告の時間","未確認：申告の時間")),IF(AND(I66="あり",J66="実施",ISNUMBER(AC66)),"所定時間による見込み",IF(I66="なし","使用なし","未確認"))))))</f>
        <v/>
      </c>
      <c r="AF66" s="55" t="str">
        <f>IF(C66="","",IF(H66="あり",1,0))</f>
        <v/>
      </c>
      <c r="AG66" s="55" t="str">
        <f>IF(C66="","",IF(AND(I66="あり",J66="実施"),1,0))</f>
        <v/>
      </c>
      <c r="AH66" s="55" t="str">
        <f>IF(C66="","",IF(AND(H66="あり",X66="記録"),IF(COUNTIFS($A$8:A66,A66,$B$8:B66,B66,$C$8:C66,C66,$E$8:E66,E66,$F$8:F66,F66,$H$8:H66,"あり",$X$8:X66,"記録")=1,1,0),0))</f>
        <v/>
      </c>
      <c r="AI66" s="55" t="str">
        <f>IF(C66="","",IF(AND(I66="あり",J66="実施",X66="記録",ISNUMBER(K66)),IF(COUNTIFS($K$8:K66,K66,$C$8:C66,C66,$E$8:E66,E66,$F$8:F66,F66,$I$8:I66,"あり",$J$8:J66,"実施",$X$8:X66,"記録")=1,1,0),0))</f>
        <v/>
      </c>
      <c r="AJ66" s="55" t="str">
        <f>IF(C66="","",IF(ISNUMBER(A66),YEAR(A66)-IF(MONTH(A66)&lt;4,1,0),""))</f>
        <v/>
      </c>
      <c r="AK66" s="55" t="str">
        <f>IF(C66="","",IF(J66="実施",IF(ISNUMBER(K66),YEAR(K66)-IF(MONTH(K66)&lt;4,1,0),""),""))</f>
        <v/>
      </c>
      <c r="AL66" s="56" t="str">
        <f>IF(C66="",IF(OR(A66&lt;&gt;"",G66&lt;&gt;""),"要確認：船名未記入",""),IF(OR(NOT(ISNUMBER(A66)),G66="",H66="",I66="",J66="",N66="",O66="",P66="",W66="",X66=""),"要確認：基本項目不足",IF(OR(Z66="未登録・重複",AA66="未登録・重複",AB66="未確認"),"要確認：登録表を確認",IF(AND(H66="あり",NOT(ISNUMBER(B66))),"要確認：前日の予定時刻不足",IF(AND(J66="実施",I66="あり",NOT(ISNUMBER(K66))),"要確認：最終日時不足",IF(AND(J66="取消",I66="あり"),"要確認：取消と使用ありが矛盾",IF(OR(AND(ISNUMBER(T66),T66&lt;0),AND(ISNUMBER(V66),V66&lt;0),AE66="要確認：時刻不足・逆転"),"要確認：時間を確認",IF(COUNTIFS(Work[予定表の作業日],A66,Work[前日版の予定時刻],B66,Work[船名],C66,Work[バース],E66,Work[入出・転],F66,Work[曳船名],G66)&gt;1,"要確認：同じ作業・曳船が重複",IF(AND(I66="あり",J66="実施",NOT(ISNUMBER(AD66))),"要確認：拘束時間未確認",IF(OR(H66="未確認",I66="未確認",J66="未確認",X66="未確認",N66="未確認",O66="未確認"),"要確認：未確認を含む","確認済"))))))))))</f>
        <v/>
      </c>
    </row>
    <row r="67" spans="1:38" ht="24.95" customHeight="1" x14ac:dyDescent="0.2">
      <c r="A67" s="20"/>
      <c r="B67" s="29"/>
      <c r="C67" s="7"/>
      <c r="D67" s="7"/>
      <c r="E67" s="7"/>
      <c r="F67" s="7"/>
      <c r="G67" s="7"/>
      <c r="H67" s="7"/>
      <c r="I67" s="7"/>
      <c r="J67" s="7"/>
      <c r="K67" s="23"/>
      <c r="L67" s="13"/>
      <c r="M67" s="13"/>
      <c r="N67" s="7"/>
      <c r="O67" s="51"/>
      <c r="P67" s="51"/>
      <c r="Q67" s="61"/>
      <c r="R67" s="62"/>
      <c r="S67" s="62"/>
      <c r="T67" s="63"/>
      <c r="U67" s="63"/>
      <c r="V67" s="63"/>
      <c r="W67" s="51"/>
      <c r="X67" s="51"/>
      <c r="Y67" s="67"/>
      <c r="Z67" s="54" t="str">
        <f>IF(G67="","",IF(COUNTIF(Tugs[曳船名],G67)&lt;&gt;1,"未登録・重複",IF(INDEX(Tugs[会社名],MATCH(G67,Tugs[曳船名],0))="","未確認",INDEX(Tugs[会社名],MATCH(G67,Tugs[曳船名],0)))))</f>
        <v/>
      </c>
      <c r="AA67" s="54" t="str">
        <f>IF(G67="","",IF(COUNTIF(Companies[会社名],Z67)&lt;&gt;1,"未登録・重複",IF(INDEX(Companies[地区],MATCH(Z67,Companies[会社名],0))="","未確認",INDEX(Companies[地区],MATCH(Z67,Companies[会社名],0)))))</f>
        <v/>
      </c>
      <c r="AB67" s="54" t="str">
        <f>IF(G67="","",IF(Q67&lt;&gt;"",Q67,IF(COUNTIF(Tugs[曳船名],G67)&lt;&gt;1,"未登録・重複",IF(INDEX(Tugs[基地港],MATCH(G67,Tugs[曳船名],0))="","未確認",INDEX(Tugs[基地港],MATCH(G67,Tugs[曳船名],0))))))</f>
        <v/>
      </c>
      <c r="AC67" s="53" t="str">
        <f>IF(C67="","",IF(AND(COUNTIF(Standards[照合項目（自動）],AB67&amp;"｜"&amp;E67&amp;"｜"&amp;D67&amp;"｜"&amp;F67&amp;"｜"&amp;P67)=1,COUNTIFS(Standards[照合項目（自動）],AB67&amp;"｜"&amp;E67&amp;"｜"&amp;D67&amp;"｜"&amp;F67&amp;"｜"&amp;P67,Standards[入力確認（自動）],"確認済")=1),SUMIF(Standards[照合項目（自動）],AB67&amp;"｜"&amp;E67&amp;"｜"&amp;D67&amp;"｜"&amp;F67&amp;"｜"&amp;P67,Standards[所定合計h（自動）]),"未確認"))</f>
        <v/>
      </c>
      <c r="AD67" s="53" t="str">
        <f>IF(C67="","",IF(AND(ISNUMBER(R67),ISNUMBER(S67),S67&gt;=R67),ROUND((S67-R67)*24,4),IF(OR(R67&lt;&gt;"",S67&lt;&gt;""),"",IF(AND(ISNUMBER(T67),T67&gt;=0),T67,IF(AND(I67="あり",J67="実施",ISNUMBER(AC67)),AC67,"")))))</f>
        <v/>
      </c>
      <c r="AE67" s="54" t="str">
        <f>IF(C67="","",IF(AND(ISNUMBER(R67),ISNUMBER(S67),S67&gt;=R67),IF(X67="記録","実績：基地発～基地着",IF(X67="記憶","記憶：基地発～基地着","未確認：基地発～基地着")),IF(OR(R67&lt;&gt;"",S67&lt;&gt;""),"要確認：時刻不足・逆転",IF(AND(ISNUMBER(T67),T67&gt;=0),IF(X67="記録","実績：記録の時間",IF(X67="記憶","記憶：申告の時間","未確認：申告の時間")),IF(AND(I67="あり",J67="実施",ISNUMBER(AC67)),"所定時間による見込み",IF(I67="なし","使用なし","未確認"))))))</f>
        <v/>
      </c>
      <c r="AF67" s="55" t="str">
        <f>IF(C67="","",IF(H67="あり",1,0))</f>
        <v/>
      </c>
      <c r="AG67" s="55" t="str">
        <f>IF(C67="","",IF(AND(I67="あり",J67="実施"),1,0))</f>
        <v/>
      </c>
      <c r="AH67" s="55" t="str">
        <f>IF(C67="","",IF(AND(H67="あり",X67="記録"),IF(COUNTIFS($A$8:A67,A67,$B$8:B67,B67,$C$8:C67,C67,$E$8:E67,E67,$F$8:F67,F67,$H$8:H67,"あり",$X$8:X67,"記録")=1,1,0),0))</f>
        <v/>
      </c>
      <c r="AI67" s="55" t="str">
        <f>IF(C67="","",IF(AND(I67="あり",J67="実施",X67="記録",ISNUMBER(K67)),IF(COUNTIFS($K$8:K67,K67,$C$8:C67,C67,$E$8:E67,E67,$F$8:F67,F67,$I$8:I67,"あり",$J$8:J67,"実施",$X$8:X67,"記録")=1,1,0),0))</f>
        <v/>
      </c>
      <c r="AJ67" s="55" t="str">
        <f>IF(C67="","",IF(ISNUMBER(A67),YEAR(A67)-IF(MONTH(A67)&lt;4,1,0),""))</f>
        <v/>
      </c>
      <c r="AK67" s="55" t="str">
        <f>IF(C67="","",IF(J67="実施",IF(ISNUMBER(K67),YEAR(K67)-IF(MONTH(K67)&lt;4,1,0),""),""))</f>
        <v/>
      </c>
      <c r="AL67" s="56" t="str">
        <f>IF(C67="",IF(OR(A67&lt;&gt;"",G67&lt;&gt;""),"要確認：船名未記入",""),IF(OR(NOT(ISNUMBER(A67)),G67="",H67="",I67="",J67="",N67="",O67="",P67="",W67="",X67=""),"要確認：基本項目不足",IF(OR(Z67="未登録・重複",AA67="未登録・重複",AB67="未確認"),"要確認：登録表を確認",IF(AND(H67="あり",NOT(ISNUMBER(B67))),"要確認：前日の予定時刻不足",IF(AND(J67="実施",I67="あり",NOT(ISNUMBER(K67))),"要確認：最終日時不足",IF(AND(J67="取消",I67="あり"),"要確認：取消と使用ありが矛盾",IF(OR(AND(ISNUMBER(T67),T67&lt;0),AND(ISNUMBER(V67),V67&lt;0),AE67="要確認：時刻不足・逆転"),"要確認：時間を確認",IF(COUNTIFS(Work[予定表の作業日],A67,Work[前日版の予定時刻],B67,Work[船名],C67,Work[バース],E67,Work[入出・転],F67,Work[曳船名],G67)&gt;1,"要確認：同じ作業・曳船が重複",IF(AND(I67="あり",J67="実施",NOT(ISNUMBER(AD67))),"要確認：拘束時間未確認",IF(OR(H67="未確認",I67="未確認",J67="未確認",X67="未確認",N67="未確認",O67="未確認"),"要確認：未確認を含む","確認済"))))))))))</f>
        <v/>
      </c>
    </row>
    <row r="68" spans="1:38" ht="24.95" customHeight="1" x14ac:dyDescent="0.2">
      <c r="A68" s="20"/>
      <c r="B68" s="29"/>
      <c r="C68" s="7"/>
      <c r="D68" s="7"/>
      <c r="E68" s="7"/>
      <c r="F68" s="7"/>
      <c r="G68" s="7"/>
      <c r="H68" s="7"/>
      <c r="I68" s="7"/>
      <c r="J68" s="7"/>
      <c r="K68" s="23"/>
      <c r="L68" s="13"/>
      <c r="M68" s="13"/>
      <c r="N68" s="7"/>
      <c r="O68" s="51"/>
      <c r="P68" s="51"/>
      <c r="Q68" s="61"/>
      <c r="R68" s="62"/>
      <c r="S68" s="62"/>
      <c r="T68" s="63"/>
      <c r="U68" s="63"/>
      <c r="V68" s="63"/>
      <c r="W68" s="51"/>
      <c r="X68" s="51"/>
      <c r="Y68" s="67"/>
      <c r="Z68" s="54" t="str">
        <f>IF(G68="","",IF(COUNTIF(Tugs[曳船名],G68)&lt;&gt;1,"未登録・重複",IF(INDEX(Tugs[会社名],MATCH(G68,Tugs[曳船名],0))="","未確認",INDEX(Tugs[会社名],MATCH(G68,Tugs[曳船名],0)))))</f>
        <v/>
      </c>
      <c r="AA68" s="54" t="str">
        <f>IF(G68="","",IF(COUNTIF(Companies[会社名],Z68)&lt;&gt;1,"未登録・重複",IF(INDEX(Companies[地区],MATCH(Z68,Companies[会社名],0))="","未確認",INDEX(Companies[地区],MATCH(Z68,Companies[会社名],0)))))</f>
        <v/>
      </c>
      <c r="AB68" s="54" t="str">
        <f>IF(G68="","",IF(Q68&lt;&gt;"",Q68,IF(COUNTIF(Tugs[曳船名],G68)&lt;&gt;1,"未登録・重複",IF(INDEX(Tugs[基地港],MATCH(G68,Tugs[曳船名],0))="","未確認",INDEX(Tugs[基地港],MATCH(G68,Tugs[曳船名],0))))))</f>
        <v/>
      </c>
      <c r="AC68" s="53" t="str">
        <f>IF(C68="","",IF(AND(COUNTIF(Standards[照合項目（自動）],AB68&amp;"｜"&amp;E68&amp;"｜"&amp;D68&amp;"｜"&amp;F68&amp;"｜"&amp;P68)=1,COUNTIFS(Standards[照合項目（自動）],AB68&amp;"｜"&amp;E68&amp;"｜"&amp;D68&amp;"｜"&amp;F68&amp;"｜"&amp;P68,Standards[入力確認（自動）],"確認済")=1),SUMIF(Standards[照合項目（自動）],AB68&amp;"｜"&amp;E68&amp;"｜"&amp;D68&amp;"｜"&amp;F68&amp;"｜"&amp;P68,Standards[所定合計h（自動）]),"未確認"))</f>
        <v/>
      </c>
      <c r="AD68" s="53" t="str">
        <f>IF(C68="","",IF(AND(ISNUMBER(R68),ISNUMBER(S68),S68&gt;=R68),ROUND((S68-R68)*24,4),IF(OR(R68&lt;&gt;"",S68&lt;&gt;""),"",IF(AND(ISNUMBER(T68),T68&gt;=0),T68,IF(AND(I68="あり",J68="実施",ISNUMBER(AC68)),AC68,"")))))</f>
        <v/>
      </c>
      <c r="AE68" s="54" t="str">
        <f>IF(C68="","",IF(AND(ISNUMBER(R68),ISNUMBER(S68),S68&gt;=R68),IF(X68="記録","実績：基地発～基地着",IF(X68="記憶","記憶：基地発～基地着","未確認：基地発～基地着")),IF(OR(R68&lt;&gt;"",S68&lt;&gt;""),"要確認：時刻不足・逆転",IF(AND(ISNUMBER(T68),T68&gt;=0),IF(X68="記録","実績：記録の時間",IF(X68="記憶","記憶：申告の時間","未確認：申告の時間")),IF(AND(I68="あり",J68="実施",ISNUMBER(AC68)),"所定時間による見込み",IF(I68="なし","使用なし","未確認"))))))</f>
        <v/>
      </c>
      <c r="AF68" s="55" t="str">
        <f>IF(C68="","",IF(H68="あり",1,0))</f>
        <v/>
      </c>
      <c r="AG68" s="55" t="str">
        <f>IF(C68="","",IF(AND(I68="あり",J68="実施"),1,0))</f>
        <v/>
      </c>
      <c r="AH68" s="55" t="str">
        <f>IF(C68="","",IF(AND(H68="あり",X68="記録"),IF(COUNTIFS($A$8:A68,A68,$B$8:B68,B68,$C$8:C68,C68,$E$8:E68,E68,$F$8:F68,F68,$H$8:H68,"あり",$X$8:X68,"記録")=1,1,0),0))</f>
        <v/>
      </c>
      <c r="AI68" s="55" t="str">
        <f>IF(C68="","",IF(AND(I68="あり",J68="実施",X68="記録",ISNUMBER(K68)),IF(COUNTIFS($K$8:K68,K68,$C$8:C68,C68,$E$8:E68,E68,$F$8:F68,F68,$I$8:I68,"あり",$J$8:J68,"実施",$X$8:X68,"記録")=1,1,0),0))</f>
        <v/>
      </c>
      <c r="AJ68" s="55" t="str">
        <f>IF(C68="","",IF(ISNUMBER(A68),YEAR(A68)-IF(MONTH(A68)&lt;4,1,0),""))</f>
        <v/>
      </c>
      <c r="AK68" s="55" t="str">
        <f>IF(C68="","",IF(J68="実施",IF(ISNUMBER(K68),YEAR(K68)-IF(MONTH(K68)&lt;4,1,0),""),""))</f>
        <v/>
      </c>
      <c r="AL68" s="56" t="str">
        <f>IF(C68="",IF(OR(A68&lt;&gt;"",G68&lt;&gt;""),"要確認：船名未記入",""),IF(OR(NOT(ISNUMBER(A68)),G68="",H68="",I68="",J68="",N68="",O68="",P68="",W68="",X68=""),"要確認：基本項目不足",IF(OR(Z68="未登録・重複",AA68="未登録・重複",AB68="未確認"),"要確認：登録表を確認",IF(AND(H68="あり",NOT(ISNUMBER(B68))),"要確認：前日の予定時刻不足",IF(AND(J68="実施",I68="あり",NOT(ISNUMBER(K68))),"要確認：最終日時不足",IF(AND(J68="取消",I68="あり"),"要確認：取消と使用ありが矛盾",IF(OR(AND(ISNUMBER(T68),T68&lt;0),AND(ISNUMBER(V68),V68&lt;0),AE68="要確認：時刻不足・逆転"),"要確認：時間を確認",IF(COUNTIFS(Work[予定表の作業日],A68,Work[前日版の予定時刻],B68,Work[船名],C68,Work[バース],E68,Work[入出・転],F68,Work[曳船名],G68)&gt;1,"要確認：同じ作業・曳船が重複",IF(AND(I68="あり",J68="実施",NOT(ISNUMBER(AD68))),"要確認：拘束時間未確認",IF(OR(H68="未確認",I68="未確認",J68="未確認",X68="未確認",N68="未確認",O68="未確認"),"要確認：未確認を含む","確認済"))))))))))</f>
        <v/>
      </c>
    </row>
    <row r="69" spans="1:38" ht="24.95" customHeight="1" x14ac:dyDescent="0.2">
      <c r="A69" s="20"/>
      <c r="B69" s="29"/>
      <c r="C69" s="7"/>
      <c r="D69" s="7"/>
      <c r="E69" s="7"/>
      <c r="F69" s="7"/>
      <c r="G69" s="7"/>
      <c r="H69" s="7"/>
      <c r="I69" s="7"/>
      <c r="J69" s="7"/>
      <c r="K69" s="23"/>
      <c r="L69" s="13"/>
      <c r="M69" s="13"/>
      <c r="N69" s="7"/>
      <c r="O69" s="51"/>
      <c r="P69" s="51"/>
      <c r="Q69" s="61"/>
      <c r="R69" s="62"/>
      <c r="S69" s="62"/>
      <c r="T69" s="63"/>
      <c r="U69" s="63"/>
      <c r="V69" s="63"/>
      <c r="W69" s="51"/>
      <c r="X69" s="51"/>
      <c r="Y69" s="67"/>
      <c r="Z69" s="54" t="str">
        <f>IF(G69="","",IF(COUNTIF(Tugs[曳船名],G69)&lt;&gt;1,"未登録・重複",IF(INDEX(Tugs[会社名],MATCH(G69,Tugs[曳船名],0))="","未確認",INDEX(Tugs[会社名],MATCH(G69,Tugs[曳船名],0)))))</f>
        <v/>
      </c>
      <c r="AA69" s="54" t="str">
        <f>IF(G69="","",IF(COUNTIF(Companies[会社名],Z69)&lt;&gt;1,"未登録・重複",IF(INDEX(Companies[地区],MATCH(Z69,Companies[会社名],0))="","未確認",INDEX(Companies[地区],MATCH(Z69,Companies[会社名],0)))))</f>
        <v/>
      </c>
      <c r="AB69" s="54" t="str">
        <f>IF(G69="","",IF(Q69&lt;&gt;"",Q69,IF(COUNTIF(Tugs[曳船名],G69)&lt;&gt;1,"未登録・重複",IF(INDEX(Tugs[基地港],MATCH(G69,Tugs[曳船名],0))="","未確認",INDEX(Tugs[基地港],MATCH(G69,Tugs[曳船名],0))))))</f>
        <v/>
      </c>
      <c r="AC69" s="53" t="str">
        <f>IF(C69="","",IF(AND(COUNTIF(Standards[照合項目（自動）],AB69&amp;"｜"&amp;E69&amp;"｜"&amp;D69&amp;"｜"&amp;F69&amp;"｜"&amp;P69)=1,COUNTIFS(Standards[照合項目（自動）],AB69&amp;"｜"&amp;E69&amp;"｜"&amp;D69&amp;"｜"&amp;F69&amp;"｜"&amp;P69,Standards[入力確認（自動）],"確認済")=1),SUMIF(Standards[照合項目（自動）],AB69&amp;"｜"&amp;E69&amp;"｜"&amp;D69&amp;"｜"&amp;F69&amp;"｜"&amp;P69,Standards[所定合計h（自動）]),"未確認"))</f>
        <v/>
      </c>
      <c r="AD69" s="53" t="str">
        <f>IF(C69="","",IF(AND(ISNUMBER(R69),ISNUMBER(S69),S69&gt;=R69),ROUND((S69-R69)*24,4),IF(OR(R69&lt;&gt;"",S69&lt;&gt;""),"",IF(AND(ISNUMBER(T69),T69&gt;=0),T69,IF(AND(I69="あり",J69="実施",ISNUMBER(AC69)),AC69,"")))))</f>
        <v/>
      </c>
      <c r="AE69" s="54" t="str">
        <f>IF(C69="","",IF(AND(ISNUMBER(R69),ISNUMBER(S69),S69&gt;=R69),IF(X69="記録","実績：基地発～基地着",IF(X69="記憶","記憶：基地発～基地着","未確認：基地発～基地着")),IF(OR(R69&lt;&gt;"",S69&lt;&gt;""),"要確認：時刻不足・逆転",IF(AND(ISNUMBER(T69),T69&gt;=0),IF(X69="記録","実績：記録の時間",IF(X69="記憶","記憶：申告の時間","未確認：申告の時間")),IF(AND(I69="あり",J69="実施",ISNUMBER(AC69)),"所定時間による見込み",IF(I69="なし","使用なし","未確認"))))))</f>
        <v/>
      </c>
      <c r="AF69" s="55" t="str">
        <f>IF(C69="","",IF(H69="あり",1,0))</f>
        <v/>
      </c>
      <c r="AG69" s="55" t="str">
        <f>IF(C69="","",IF(AND(I69="あり",J69="実施"),1,0))</f>
        <v/>
      </c>
      <c r="AH69" s="55" t="str">
        <f>IF(C69="","",IF(AND(H69="あり",X69="記録"),IF(COUNTIFS($A$8:A69,A69,$B$8:B69,B69,$C$8:C69,C69,$E$8:E69,E69,$F$8:F69,F69,$H$8:H69,"あり",$X$8:X69,"記録")=1,1,0),0))</f>
        <v/>
      </c>
      <c r="AI69" s="55" t="str">
        <f>IF(C69="","",IF(AND(I69="あり",J69="実施",X69="記録",ISNUMBER(K69)),IF(COUNTIFS($K$8:K69,K69,$C$8:C69,C69,$E$8:E69,E69,$F$8:F69,F69,$I$8:I69,"あり",$J$8:J69,"実施",$X$8:X69,"記録")=1,1,0),0))</f>
        <v/>
      </c>
      <c r="AJ69" s="55" t="str">
        <f>IF(C69="","",IF(ISNUMBER(A69),YEAR(A69)-IF(MONTH(A69)&lt;4,1,0),""))</f>
        <v/>
      </c>
      <c r="AK69" s="55" t="str">
        <f>IF(C69="","",IF(J69="実施",IF(ISNUMBER(K69),YEAR(K69)-IF(MONTH(K69)&lt;4,1,0),""),""))</f>
        <v/>
      </c>
      <c r="AL69" s="56" t="str">
        <f>IF(C69="",IF(OR(A69&lt;&gt;"",G69&lt;&gt;""),"要確認：船名未記入",""),IF(OR(NOT(ISNUMBER(A69)),G69="",H69="",I69="",J69="",N69="",O69="",P69="",W69="",X69=""),"要確認：基本項目不足",IF(OR(Z69="未登録・重複",AA69="未登録・重複",AB69="未確認"),"要確認：登録表を確認",IF(AND(H69="あり",NOT(ISNUMBER(B69))),"要確認：前日の予定時刻不足",IF(AND(J69="実施",I69="あり",NOT(ISNUMBER(K69))),"要確認：最終日時不足",IF(AND(J69="取消",I69="あり"),"要確認：取消と使用ありが矛盾",IF(OR(AND(ISNUMBER(T69),T69&lt;0),AND(ISNUMBER(V69),V69&lt;0),AE69="要確認：時刻不足・逆転"),"要確認：時間を確認",IF(COUNTIFS(Work[予定表の作業日],A69,Work[前日版の予定時刻],B69,Work[船名],C69,Work[バース],E69,Work[入出・転],F69,Work[曳船名],G69)&gt;1,"要確認：同じ作業・曳船が重複",IF(AND(I69="あり",J69="実施",NOT(ISNUMBER(AD69))),"要確認：拘束時間未確認",IF(OR(H69="未確認",I69="未確認",J69="未確認",X69="未確認",N69="未確認",O69="未確認"),"要確認：未確認を含む","確認済"))))))))))</f>
        <v/>
      </c>
    </row>
    <row r="70" spans="1:38" ht="24.95" customHeight="1" x14ac:dyDescent="0.2">
      <c r="A70" s="20"/>
      <c r="B70" s="29"/>
      <c r="C70" s="7"/>
      <c r="D70" s="7"/>
      <c r="E70" s="7"/>
      <c r="F70" s="7"/>
      <c r="G70" s="7"/>
      <c r="H70" s="7"/>
      <c r="I70" s="7"/>
      <c r="J70" s="7"/>
      <c r="K70" s="23"/>
      <c r="L70" s="13"/>
      <c r="M70" s="13"/>
      <c r="N70" s="7"/>
      <c r="O70" s="51"/>
      <c r="P70" s="51"/>
      <c r="Q70" s="61"/>
      <c r="R70" s="62"/>
      <c r="S70" s="62"/>
      <c r="T70" s="63"/>
      <c r="U70" s="63"/>
      <c r="V70" s="63"/>
      <c r="W70" s="51"/>
      <c r="X70" s="51"/>
      <c r="Y70" s="67"/>
      <c r="Z70" s="54" t="str">
        <f>IF(G70="","",IF(COUNTIF(Tugs[曳船名],G70)&lt;&gt;1,"未登録・重複",IF(INDEX(Tugs[会社名],MATCH(G70,Tugs[曳船名],0))="","未確認",INDEX(Tugs[会社名],MATCH(G70,Tugs[曳船名],0)))))</f>
        <v/>
      </c>
      <c r="AA70" s="54" t="str">
        <f>IF(G70="","",IF(COUNTIF(Companies[会社名],Z70)&lt;&gt;1,"未登録・重複",IF(INDEX(Companies[地区],MATCH(Z70,Companies[会社名],0))="","未確認",INDEX(Companies[地区],MATCH(Z70,Companies[会社名],0)))))</f>
        <v/>
      </c>
      <c r="AB70" s="54" t="str">
        <f>IF(G70="","",IF(Q70&lt;&gt;"",Q70,IF(COUNTIF(Tugs[曳船名],G70)&lt;&gt;1,"未登録・重複",IF(INDEX(Tugs[基地港],MATCH(G70,Tugs[曳船名],0))="","未確認",INDEX(Tugs[基地港],MATCH(G70,Tugs[曳船名],0))))))</f>
        <v/>
      </c>
      <c r="AC70" s="53" t="str">
        <f>IF(C70="","",IF(AND(COUNTIF(Standards[照合項目（自動）],AB70&amp;"｜"&amp;E70&amp;"｜"&amp;D70&amp;"｜"&amp;F70&amp;"｜"&amp;P70)=1,COUNTIFS(Standards[照合項目（自動）],AB70&amp;"｜"&amp;E70&amp;"｜"&amp;D70&amp;"｜"&amp;F70&amp;"｜"&amp;P70,Standards[入力確認（自動）],"確認済")=1),SUMIF(Standards[照合項目（自動）],AB70&amp;"｜"&amp;E70&amp;"｜"&amp;D70&amp;"｜"&amp;F70&amp;"｜"&amp;P70,Standards[所定合計h（自動）]),"未確認"))</f>
        <v/>
      </c>
      <c r="AD70" s="53" t="str">
        <f>IF(C70="","",IF(AND(ISNUMBER(R70),ISNUMBER(S70),S70&gt;=R70),ROUND((S70-R70)*24,4),IF(OR(R70&lt;&gt;"",S70&lt;&gt;""),"",IF(AND(ISNUMBER(T70),T70&gt;=0),T70,IF(AND(I70="あり",J70="実施",ISNUMBER(AC70)),AC70,"")))))</f>
        <v/>
      </c>
      <c r="AE70" s="54" t="str">
        <f>IF(C70="","",IF(AND(ISNUMBER(R70),ISNUMBER(S70),S70&gt;=R70),IF(X70="記録","実績：基地発～基地着",IF(X70="記憶","記憶：基地発～基地着","未確認：基地発～基地着")),IF(OR(R70&lt;&gt;"",S70&lt;&gt;""),"要確認：時刻不足・逆転",IF(AND(ISNUMBER(T70),T70&gt;=0),IF(X70="記録","実績：記録の時間",IF(X70="記憶","記憶：申告の時間","未確認：申告の時間")),IF(AND(I70="あり",J70="実施",ISNUMBER(AC70)),"所定時間による見込み",IF(I70="なし","使用なし","未確認"))))))</f>
        <v/>
      </c>
      <c r="AF70" s="55" t="str">
        <f>IF(C70="","",IF(H70="あり",1,0))</f>
        <v/>
      </c>
      <c r="AG70" s="55" t="str">
        <f>IF(C70="","",IF(AND(I70="あり",J70="実施"),1,0))</f>
        <v/>
      </c>
      <c r="AH70" s="55" t="str">
        <f>IF(C70="","",IF(AND(H70="あり",X70="記録"),IF(COUNTIFS($A$8:A70,A70,$B$8:B70,B70,$C$8:C70,C70,$E$8:E70,E70,$F$8:F70,F70,$H$8:H70,"あり",$X$8:X70,"記録")=1,1,0),0))</f>
        <v/>
      </c>
      <c r="AI70" s="55" t="str">
        <f>IF(C70="","",IF(AND(I70="あり",J70="実施",X70="記録",ISNUMBER(K70)),IF(COUNTIFS($K$8:K70,K70,$C$8:C70,C70,$E$8:E70,E70,$F$8:F70,F70,$I$8:I70,"あり",$J$8:J70,"実施",$X$8:X70,"記録")=1,1,0),0))</f>
        <v/>
      </c>
      <c r="AJ70" s="55" t="str">
        <f>IF(C70="","",IF(ISNUMBER(A70),YEAR(A70)-IF(MONTH(A70)&lt;4,1,0),""))</f>
        <v/>
      </c>
      <c r="AK70" s="55" t="str">
        <f>IF(C70="","",IF(J70="実施",IF(ISNUMBER(K70),YEAR(K70)-IF(MONTH(K70)&lt;4,1,0),""),""))</f>
        <v/>
      </c>
      <c r="AL70" s="56" t="str">
        <f>IF(C70="",IF(OR(A70&lt;&gt;"",G70&lt;&gt;""),"要確認：船名未記入",""),IF(OR(NOT(ISNUMBER(A70)),G70="",H70="",I70="",J70="",N70="",O70="",P70="",W70="",X70=""),"要確認：基本項目不足",IF(OR(Z70="未登録・重複",AA70="未登録・重複",AB70="未確認"),"要確認：登録表を確認",IF(AND(H70="あり",NOT(ISNUMBER(B70))),"要確認：前日の予定時刻不足",IF(AND(J70="実施",I70="あり",NOT(ISNUMBER(K70))),"要確認：最終日時不足",IF(AND(J70="取消",I70="あり"),"要確認：取消と使用ありが矛盾",IF(OR(AND(ISNUMBER(T70),T70&lt;0),AND(ISNUMBER(V70),V70&lt;0),AE70="要確認：時刻不足・逆転"),"要確認：時間を確認",IF(COUNTIFS(Work[予定表の作業日],A70,Work[前日版の予定時刻],B70,Work[船名],C70,Work[バース],E70,Work[入出・転],F70,Work[曳船名],G70)&gt;1,"要確認：同じ作業・曳船が重複",IF(AND(I70="あり",J70="実施",NOT(ISNUMBER(AD70))),"要確認：拘束時間未確認",IF(OR(H70="未確認",I70="未確認",J70="未確認",X70="未確認",N70="未確認",O70="未確認"),"要確認：未確認を含む","確認済"))))))))))</f>
        <v/>
      </c>
    </row>
    <row r="71" spans="1:38" ht="24.95" customHeight="1" x14ac:dyDescent="0.2">
      <c r="A71" s="20"/>
      <c r="B71" s="29"/>
      <c r="C71" s="7"/>
      <c r="D71" s="7"/>
      <c r="E71" s="7"/>
      <c r="F71" s="7"/>
      <c r="G71" s="7"/>
      <c r="H71" s="7"/>
      <c r="I71" s="7"/>
      <c r="J71" s="7"/>
      <c r="K71" s="23"/>
      <c r="L71" s="13"/>
      <c r="M71" s="13"/>
      <c r="N71" s="7"/>
      <c r="O71" s="51"/>
      <c r="P71" s="51"/>
      <c r="Q71" s="61"/>
      <c r="R71" s="62"/>
      <c r="S71" s="62"/>
      <c r="T71" s="63"/>
      <c r="U71" s="63"/>
      <c r="V71" s="63"/>
      <c r="W71" s="51"/>
      <c r="X71" s="51"/>
      <c r="Y71" s="67"/>
      <c r="Z71" s="54" t="str">
        <f>IF(G71="","",IF(COUNTIF(Tugs[曳船名],G71)&lt;&gt;1,"未登録・重複",IF(INDEX(Tugs[会社名],MATCH(G71,Tugs[曳船名],0))="","未確認",INDEX(Tugs[会社名],MATCH(G71,Tugs[曳船名],0)))))</f>
        <v/>
      </c>
      <c r="AA71" s="54" t="str">
        <f>IF(G71="","",IF(COUNTIF(Companies[会社名],Z71)&lt;&gt;1,"未登録・重複",IF(INDEX(Companies[地区],MATCH(Z71,Companies[会社名],0))="","未確認",INDEX(Companies[地区],MATCH(Z71,Companies[会社名],0)))))</f>
        <v/>
      </c>
      <c r="AB71" s="54" t="str">
        <f>IF(G71="","",IF(Q71&lt;&gt;"",Q71,IF(COUNTIF(Tugs[曳船名],G71)&lt;&gt;1,"未登録・重複",IF(INDEX(Tugs[基地港],MATCH(G71,Tugs[曳船名],0))="","未確認",INDEX(Tugs[基地港],MATCH(G71,Tugs[曳船名],0))))))</f>
        <v/>
      </c>
      <c r="AC71" s="53" t="str">
        <f>IF(C71="","",IF(AND(COUNTIF(Standards[照合項目（自動）],AB71&amp;"｜"&amp;E71&amp;"｜"&amp;D71&amp;"｜"&amp;F71&amp;"｜"&amp;P71)=1,COUNTIFS(Standards[照合項目（自動）],AB71&amp;"｜"&amp;E71&amp;"｜"&amp;D71&amp;"｜"&amp;F71&amp;"｜"&amp;P71,Standards[入力確認（自動）],"確認済")=1),SUMIF(Standards[照合項目（自動）],AB71&amp;"｜"&amp;E71&amp;"｜"&amp;D71&amp;"｜"&amp;F71&amp;"｜"&amp;P71,Standards[所定合計h（自動）]),"未確認"))</f>
        <v/>
      </c>
      <c r="AD71" s="53" t="str">
        <f>IF(C71="","",IF(AND(ISNUMBER(R71),ISNUMBER(S71),S71&gt;=R71),ROUND((S71-R71)*24,4),IF(OR(R71&lt;&gt;"",S71&lt;&gt;""),"",IF(AND(ISNUMBER(T71),T71&gt;=0),T71,IF(AND(I71="あり",J71="実施",ISNUMBER(AC71)),AC71,"")))))</f>
        <v/>
      </c>
      <c r="AE71" s="54" t="str">
        <f>IF(C71="","",IF(AND(ISNUMBER(R71),ISNUMBER(S71),S71&gt;=R71),IF(X71="記録","実績：基地発～基地着",IF(X71="記憶","記憶：基地発～基地着","未確認：基地発～基地着")),IF(OR(R71&lt;&gt;"",S71&lt;&gt;""),"要確認：時刻不足・逆転",IF(AND(ISNUMBER(T71),T71&gt;=0),IF(X71="記録","実績：記録の時間",IF(X71="記憶","記憶：申告の時間","未確認：申告の時間")),IF(AND(I71="あり",J71="実施",ISNUMBER(AC71)),"所定時間による見込み",IF(I71="なし","使用なし","未確認"))))))</f>
        <v/>
      </c>
      <c r="AF71" s="55" t="str">
        <f>IF(C71="","",IF(H71="あり",1,0))</f>
        <v/>
      </c>
      <c r="AG71" s="55" t="str">
        <f>IF(C71="","",IF(AND(I71="あり",J71="実施"),1,0))</f>
        <v/>
      </c>
      <c r="AH71" s="55" t="str">
        <f>IF(C71="","",IF(AND(H71="あり",X71="記録"),IF(COUNTIFS($A$8:A71,A71,$B$8:B71,B71,$C$8:C71,C71,$E$8:E71,E71,$F$8:F71,F71,$H$8:H71,"あり",$X$8:X71,"記録")=1,1,0),0))</f>
        <v/>
      </c>
      <c r="AI71" s="55" t="str">
        <f>IF(C71="","",IF(AND(I71="あり",J71="実施",X71="記録",ISNUMBER(K71)),IF(COUNTIFS($K$8:K71,K71,$C$8:C71,C71,$E$8:E71,E71,$F$8:F71,F71,$I$8:I71,"あり",$J$8:J71,"実施",$X$8:X71,"記録")=1,1,0),0))</f>
        <v/>
      </c>
      <c r="AJ71" s="55" t="str">
        <f>IF(C71="","",IF(ISNUMBER(A71),YEAR(A71)-IF(MONTH(A71)&lt;4,1,0),""))</f>
        <v/>
      </c>
      <c r="AK71" s="55" t="str">
        <f>IF(C71="","",IF(J71="実施",IF(ISNUMBER(K71),YEAR(K71)-IF(MONTH(K71)&lt;4,1,0),""),""))</f>
        <v/>
      </c>
      <c r="AL71" s="56" t="str">
        <f>IF(C71="",IF(OR(A71&lt;&gt;"",G71&lt;&gt;""),"要確認：船名未記入",""),IF(OR(NOT(ISNUMBER(A71)),G71="",H71="",I71="",J71="",N71="",O71="",P71="",W71="",X71=""),"要確認：基本項目不足",IF(OR(Z71="未登録・重複",AA71="未登録・重複",AB71="未確認"),"要確認：登録表を確認",IF(AND(H71="あり",NOT(ISNUMBER(B71))),"要確認：前日の予定時刻不足",IF(AND(J71="実施",I71="あり",NOT(ISNUMBER(K71))),"要確認：最終日時不足",IF(AND(J71="取消",I71="あり"),"要確認：取消と使用ありが矛盾",IF(OR(AND(ISNUMBER(T71),T71&lt;0),AND(ISNUMBER(V71),V71&lt;0),AE71="要確認：時刻不足・逆転"),"要確認：時間を確認",IF(COUNTIFS(Work[予定表の作業日],A71,Work[前日版の予定時刻],B71,Work[船名],C71,Work[バース],E71,Work[入出・転],F71,Work[曳船名],G71)&gt;1,"要確認：同じ作業・曳船が重複",IF(AND(I71="あり",J71="実施",NOT(ISNUMBER(AD71))),"要確認：拘束時間未確認",IF(OR(H71="未確認",I71="未確認",J71="未確認",X71="未確認",N71="未確認",O71="未確認"),"要確認：未確認を含む","確認済"))))))))))</f>
        <v/>
      </c>
    </row>
    <row r="72" spans="1:38" ht="24.95" customHeight="1" x14ac:dyDescent="0.2">
      <c r="A72" s="20"/>
      <c r="B72" s="29"/>
      <c r="C72" s="7"/>
      <c r="D72" s="7"/>
      <c r="E72" s="7"/>
      <c r="F72" s="7"/>
      <c r="G72" s="7"/>
      <c r="H72" s="7"/>
      <c r="I72" s="7"/>
      <c r="J72" s="7"/>
      <c r="K72" s="23"/>
      <c r="L72" s="13"/>
      <c r="M72" s="13"/>
      <c r="N72" s="7"/>
      <c r="O72" s="51"/>
      <c r="P72" s="51"/>
      <c r="Q72" s="61"/>
      <c r="R72" s="62"/>
      <c r="S72" s="62"/>
      <c r="T72" s="63"/>
      <c r="U72" s="63"/>
      <c r="V72" s="63"/>
      <c r="W72" s="51"/>
      <c r="X72" s="51"/>
      <c r="Y72" s="67"/>
      <c r="Z72" s="54" t="str">
        <f>IF(G72="","",IF(COUNTIF(Tugs[曳船名],G72)&lt;&gt;1,"未登録・重複",IF(INDEX(Tugs[会社名],MATCH(G72,Tugs[曳船名],0))="","未確認",INDEX(Tugs[会社名],MATCH(G72,Tugs[曳船名],0)))))</f>
        <v/>
      </c>
      <c r="AA72" s="54" t="str">
        <f>IF(G72="","",IF(COUNTIF(Companies[会社名],Z72)&lt;&gt;1,"未登録・重複",IF(INDEX(Companies[地区],MATCH(Z72,Companies[会社名],0))="","未確認",INDEX(Companies[地区],MATCH(Z72,Companies[会社名],0)))))</f>
        <v/>
      </c>
      <c r="AB72" s="54" t="str">
        <f>IF(G72="","",IF(Q72&lt;&gt;"",Q72,IF(COUNTIF(Tugs[曳船名],G72)&lt;&gt;1,"未登録・重複",IF(INDEX(Tugs[基地港],MATCH(G72,Tugs[曳船名],0))="","未確認",INDEX(Tugs[基地港],MATCH(G72,Tugs[曳船名],0))))))</f>
        <v/>
      </c>
      <c r="AC72" s="53" t="str">
        <f>IF(C72="","",IF(AND(COUNTIF(Standards[照合項目（自動）],AB72&amp;"｜"&amp;E72&amp;"｜"&amp;D72&amp;"｜"&amp;F72&amp;"｜"&amp;P72)=1,COUNTIFS(Standards[照合項目（自動）],AB72&amp;"｜"&amp;E72&amp;"｜"&amp;D72&amp;"｜"&amp;F72&amp;"｜"&amp;P72,Standards[入力確認（自動）],"確認済")=1),SUMIF(Standards[照合項目（自動）],AB72&amp;"｜"&amp;E72&amp;"｜"&amp;D72&amp;"｜"&amp;F72&amp;"｜"&amp;P72,Standards[所定合計h（自動）]),"未確認"))</f>
        <v/>
      </c>
      <c r="AD72" s="53" t="str">
        <f>IF(C72="","",IF(AND(ISNUMBER(R72),ISNUMBER(S72),S72&gt;=R72),ROUND((S72-R72)*24,4),IF(OR(R72&lt;&gt;"",S72&lt;&gt;""),"",IF(AND(ISNUMBER(T72),T72&gt;=0),T72,IF(AND(I72="あり",J72="実施",ISNUMBER(AC72)),AC72,"")))))</f>
        <v/>
      </c>
      <c r="AE72" s="54" t="str">
        <f>IF(C72="","",IF(AND(ISNUMBER(R72),ISNUMBER(S72),S72&gt;=R72),IF(X72="記録","実績：基地発～基地着",IF(X72="記憶","記憶：基地発～基地着","未確認：基地発～基地着")),IF(OR(R72&lt;&gt;"",S72&lt;&gt;""),"要確認：時刻不足・逆転",IF(AND(ISNUMBER(T72),T72&gt;=0),IF(X72="記録","実績：記録の時間",IF(X72="記憶","記憶：申告の時間","未確認：申告の時間")),IF(AND(I72="あり",J72="実施",ISNUMBER(AC72)),"所定時間による見込み",IF(I72="なし","使用なし","未確認"))))))</f>
        <v/>
      </c>
      <c r="AF72" s="55" t="str">
        <f>IF(C72="","",IF(H72="あり",1,0))</f>
        <v/>
      </c>
      <c r="AG72" s="55" t="str">
        <f>IF(C72="","",IF(AND(I72="あり",J72="実施"),1,0))</f>
        <v/>
      </c>
      <c r="AH72" s="55" t="str">
        <f>IF(C72="","",IF(AND(H72="あり",X72="記録"),IF(COUNTIFS($A$8:A72,A72,$B$8:B72,B72,$C$8:C72,C72,$E$8:E72,E72,$F$8:F72,F72,$H$8:H72,"あり",$X$8:X72,"記録")=1,1,0),0))</f>
        <v/>
      </c>
      <c r="AI72" s="55" t="str">
        <f>IF(C72="","",IF(AND(I72="あり",J72="実施",X72="記録",ISNUMBER(K72)),IF(COUNTIFS($K$8:K72,K72,$C$8:C72,C72,$E$8:E72,E72,$F$8:F72,F72,$I$8:I72,"あり",$J$8:J72,"実施",$X$8:X72,"記録")=1,1,0),0))</f>
        <v/>
      </c>
      <c r="AJ72" s="55" t="str">
        <f>IF(C72="","",IF(ISNUMBER(A72),YEAR(A72)-IF(MONTH(A72)&lt;4,1,0),""))</f>
        <v/>
      </c>
      <c r="AK72" s="55" t="str">
        <f>IF(C72="","",IF(J72="実施",IF(ISNUMBER(K72),YEAR(K72)-IF(MONTH(K72)&lt;4,1,0),""),""))</f>
        <v/>
      </c>
      <c r="AL72" s="56" t="str">
        <f>IF(C72="",IF(OR(A72&lt;&gt;"",G72&lt;&gt;""),"要確認：船名未記入",""),IF(OR(NOT(ISNUMBER(A72)),G72="",H72="",I72="",J72="",N72="",O72="",P72="",W72="",X72=""),"要確認：基本項目不足",IF(OR(Z72="未登録・重複",AA72="未登録・重複",AB72="未確認"),"要確認：登録表を確認",IF(AND(H72="あり",NOT(ISNUMBER(B72))),"要確認：前日の予定時刻不足",IF(AND(J72="実施",I72="あり",NOT(ISNUMBER(K72))),"要確認：最終日時不足",IF(AND(J72="取消",I72="あり"),"要確認：取消と使用ありが矛盾",IF(OR(AND(ISNUMBER(T72),T72&lt;0),AND(ISNUMBER(V72),V72&lt;0),AE72="要確認：時刻不足・逆転"),"要確認：時間を確認",IF(COUNTIFS(Work[予定表の作業日],A72,Work[前日版の予定時刻],B72,Work[船名],C72,Work[バース],E72,Work[入出・転],F72,Work[曳船名],G72)&gt;1,"要確認：同じ作業・曳船が重複",IF(AND(I72="あり",J72="実施",NOT(ISNUMBER(AD72))),"要確認：拘束時間未確認",IF(OR(H72="未確認",I72="未確認",J72="未確認",X72="未確認",N72="未確認",O72="未確認"),"要確認：未確認を含む","確認済"))))))))))</f>
        <v/>
      </c>
    </row>
    <row r="73" spans="1:38" ht="24.95" customHeight="1" x14ac:dyDescent="0.2">
      <c r="A73" s="20"/>
      <c r="B73" s="29"/>
      <c r="C73" s="7"/>
      <c r="D73" s="7"/>
      <c r="E73" s="7"/>
      <c r="F73" s="7"/>
      <c r="G73" s="7"/>
      <c r="H73" s="7"/>
      <c r="I73" s="7"/>
      <c r="J73" s="7"/>
      <c r="K73" s="23"/>
      <c r="L73" s="13"/>
      <c r="M73" s="13"/>
      <c r="N73" s="7"/>
      <c r="O73" s="51"/>
      <c r="P73" s="51"/>
      <c r="Q73" s="61"/>
      <c r="R73" s="62"/>
      <c r="S73" s="62"/>
      <c r="T73" s="63"/>
      <c r="U73" s="63"/>
      <c r="V73" s="63"/>
      <c r="W73" s="51"/>
      <c r="X73" s="51"/>
      <c r="Y73" s="67"/>
      <c r="Z73" s="54" t="str">
        <f>IF(G73="","",IF(COUNTIF(Tugs[曳船名],G73)&lt;&gt;1,"未登録・重複",IF(INDEX(Tugs[会社名],MATCH(G73,Tugs[曳船名],0))="","未確認",INDEX(Tugs[会社名],MATCH(G73,Tugs[曳船名],0)))))</f>
        <v/>
      </c>
      <c r="AA73" s="54" t="str">
        <f>IF(G73="","",IF(COUNTIF(Companies[会社名],Z73)&lt;&gt;1,"未登録・重複",IF(INDEX(Companies[地区],MATCH(Z73,Companies[会社名],0))="","未確認",INDEX(Companies[地区],MATCH(Z73,Companies[会社名],0)))))</f>
        <v/>
      </c>
      <c r="AB73" s="54" t="str">
        <f>IF(G73="","",IF(Q73&lt;&gt;"",Q73,IF(COUNTIF(Tugs[曳船名],G73)&lt;&gt;1,"未登録・重複",IF(INDEX(Tugs[基地港],MATCH(G73,Tugs[曳船名],0))="","未確認",INDEX(Tugs[基地港],MATCH(G73,Tugs[曳船名],0))))))</f>
        <v/>
      </c>
      <c r="AC73" s="53" t="str">
        <f>IF(C73="","",IF(AND(COUNTIF(Standards[照合項目（自動）],AB73&amp;"｜"&amp;E73&amp;"｜"&amp;D73&amp;"｜"&amp;F73&amp;"｜"&amp;P73)=1,COUNTIFS(Standards[照合項目（自動）],AB73&amp;"｜"&amp;E73&amp;"｜"&amp;D73&amp;"｜"&amp;F73&amp;"｜"&amp;P73,Standards[入力確認（自動）],"確認済")=1),SUMIF(Standards[照合項目（自動）],AB73&amp;"｜"&amp;E73&amp;"｜"&amp;D73&amp;"｜"&amp;F73&amp;"｜"&amp;P73,Standards[所定合計h（自動）]),"未確認"))</f>
        <v/>
      </c>
      <c r="AD73" s="53" t="str">
        <f>IF(C73="","",IF(AND(ISNUMBER(R73),ISNUMBER(S73),S73&gt;=R73),ROUND((S73-R73)*24,4),IF(OR(R73&lt;&gt;"",S73&lt;&gt;""),"",IF(AND(ISNUMBER(T73),T73&gt;=0),T73,IF(AND(I73="あり",J73="実施",ISNUMBER(AC73)),AC73,"")))))</f>
        <v/>
      </c>
      <c r="AE73" s="54" t="str">
        <f>IF(C73="","",IF(AND(ISNUMBER(R73),ISNUMBER(S73),S73&gt;=R73),IF(X73="記録","実績：基地発～基地着",IF(X73="記憶","記憶：基地発～基地着","未確認：基地発～基地着")),IF(OR(R73&lt;&gt;"",S73&lt;&gt;""),"要確認：時刻不足・逆転",IF(AND(ISNUMBER(T73),T73&gt;=0),IF(X73="記録","実績：記録の時間",IF(X73="記憶","記憶：申告の時間","未確認：申告の時間")),IF(AND(I73="あり",J73="実施",ISNUMBER(AC73)),"所定時間による見込み",IF(I73="なし","使用なし","未確認"))))))</f>
        <v/>
      </c>
      <c r="AF73" s="55" t="str">
        <f>IF(C73="","",IF(H73="あり",1,0))</f>
        <v/>
      </c>
      <c r="AG73" s="55" t="str">
        <f>IF(C73="","",IF(AND(I73="あり",J73="実施"),1,0))</f>
        <v/>
      </c>
      <c r="AH73" s="55" t="str">
        <f>IF(C73="","",IF(AND(H73="あり",X73="記録"),IF(COUNTIFS($A$8:A73,A73,$B$8:B73,B73,$C$8:C73,C73,$E$8:E73,E73,$F$8:F73,F73,$H$8:H73,"あり",$X$8:X73,"記録")=1,1,0),0))</f>
        <v/>
      </c>
      <c r="AI73" s="55" t="str">
        <f>IF(C73="","",IF(AND(I73="あり",J73="実施",X73="記録",ISNUMBER(K73)),IF(COUNTIFS($K$8:K73,K73,$C$8:C73,C73,$E$8:E73,E73,$F$8:F73,F73,$I$8:I73,"あり",$J$8:J73,"実施",$X$8:X73,"記録")=1,1,0),0))</f>
        <v/>
      </c>
      <c r="AJ73" s="55" t="str">
        <f>IF(C73="","",IF(ISNUMBER(A73),YEAR(A73)-IF(MONTH(A73)&lt;4,1,0),""))</f>
        <v/>
      </c>
      <c r="AK73" s="55" t="str">
        <f>IF(C73="","",IF(J73="実施",IF(ISNUMBER(K73),YEAR(K73)-IF(MONTH(K73)&lt;4,1,0),""),""))</f>
        <v/>
      </c>
      <c r="AL73" s="56" t="str">
        <f>IF(C73="",IF(OR(A73&lt;&gt;"",G73&lt;&gt;""),"要確認：船名未記入",""),IF(OR(NOT(ISNUMBER(A73)),G73="",H73="",I73="",J73="",N73="",O73="",P73="",W73="",X73=""),"要確認：基本項目不足",IF(OR(Z73="未登録・重複",AA73="未登録・重複",AB73="未確認"),"要確認：登録表を確認",IF(AND(H73="あり",NOT(ISNUMBER(B73))),"要確認：前日の予定時刻不足",IF(AND(J73="実施",I73="あり",NOT(ISNUMBER(K73))),"要確認：最終日時不足",IF(AND(J73="取消",I73="あり"),"要確認：取消と使用ありが矛盾",IF(OR(AND(ISNUMBER(T73),T73&lt;0),AND(ISNUMBER(V73),V73&lt;0),AE73="要確認：時刻不足・逆転"),"要確認：時間を確認",IF(COUNTIFS(Work[予定表の作業日],A73,Work[前日版の予定時刻],B73,Work[船名],C73,Work[バース],E73,Work[入出・転],F73,Work[曳船名],G73)&gt;1,"要確認：同じ作業・曳船が重複",IF(AND(I73="あり",J73="実施",NOT(ISNUMBER(AD73))),"要確認：拘束時間未確認",IF(OR(H73="未確認",I73="未確認",J73="未確認",X73="未確認",N73="未確認",O73="未確認"),"要確認：未確認を含む","確認済"))))))))))</f>
        <v/>
      </c>
    </row>
    <row r="74" spans="1:38" ht="24.95" customHeight="1" x14ac:dyDescent="0.2">
      <c r="A74" s="20"/>
      <c r="B74" s="29"/>
      <c r="C74" s="7"/>
      <c r="D74" s="7"/>
      <c r="E74" s="7"/>
      <c r="F74" s="7"/>
      <c r="G74" s="7"/>
      <c r="H74" s="7"/>
      <c r="I74" s="7"/>
      <c r="J74" s="7"/>
      <c r="K74" s="23"/>
      <c r="L74" s="13"/>
      <c r="M74" s="13"/>
      <c r="N74" s="7"/>
      <c r="O74" s="51"/>
      <c r="P74" s="51"/>
      <c r="Q74" s="61"/>
      <c r="R74" s="62"/>
      <c r="S74" s="62"/>
      <c r="T74" s="63"/>
      <c r="U74" s="63"/>
      <c r="V74" s="63"/>
      <c r="W74" s="51"/>
      <c r="X74" s="51"/>
      <c r="Y74" s="67"/>
      <c r="Z74" s="54" t="str">
        <f>IF(G74="","",IF(COUNTIF(Tugs[曳船名],G74)&lt;&gt;1,"未登録・重複",IF(INDEX(Tugs[会社名],MATCH(G74,Tugs[曳船名],0))="","未確認",INDEX(Tugs[会社名],MATCH(G74,Tugs[曳船名],0)))))</f>
        <v/>
      </c>
      <c r="AA74" s="54" t="str">
        <f>IF(G74="","",IF(COUNTIF(Companies[会社名],Z74)&lt;&gt;1,"未登録・重複",IF(INDEX(Companies[地区],MATCH(Z74,Companies[会社名],0))="","未確認",INDEX(Companies[地区],MATCH(Z74,Companies[会社名],0)))))</f>
        <v/>
      </c>
      <c r="AB74" s="54" t="str">
        <f>IF(G74="","",IF(Q74&lt;&gt;"",Q74,IF(COUNTIF(Tugs[曳船名],G74)&lt;&gt;1,"未登録・重複",IF(INDEX(Tugs[基地港],MATCH(G74,Tugs[曳船名],0))="","未確認",INDEX(Tugs[基地港],MATCH(G74,Tugs[曳船名],0))))))</f>
        <v/>
      </c>
      <c r="AC74" s="53" t="str">
        <f>IF(C74="","",IF(AND(COUNTIF(Standards[照合項目（自動）],AB74&amp;"｜"&amp;E74&amp;"｜"&amp;D74&amp;"｜"&amp;F74&amp;"｜"&amp;P74)=1,COUNTIFS(Standards[照合項目（自動）],AB74&amp;"｜"&amp;E74&amp;"｜"&amp;D74&amp;"｜"&amp;F74&amp;"｜"&amp;P74,Standards[入力確認（自動）],"確認済")=1),SUMIF(Standards[照合項目（自動）],AB74&amp;"｜"&amp;E74&amp;"｜"&amp;D74&amp;"｜"&amp;F74&amp;"｜"&amp;P74,Standards[所定合計h（自動）]),"未確認"))</f>
        <v/>
      </c>
      <c r="AD74" s="53" t="str">
        <f>IF(C74="","",IF(AND(ISNUMBER(R74),ISNUMBER(S74),S74&gt;=R74),ROUND((S74-R74)*24,4),IF(OR(R74&lt;&gt;"",S74&lt;&gt;""),"",IF(AND(ISNUMBER(T74),T74&gt;=0),T74,IF(AND(I74="あり",J74="実施",ISNUMBER(AC74)),AC74,"")))))</f>
        <v/>
      </c>
      <c r="AE74" s="54" t="str">
        <f>IF(C74="","",IF(AND(ISNUMBER(R74),ISNUMBER(S74),S74&gt;=R74),IF(X74="記録","実績：基地発～基地着",IF(X74="記憶","記憶：基地発～基地着","未確認：基地発～基地着")),IF(OR(R74&lt;&gt;"",S74&lt;&gt;""),"要確認：時刻不足・逆転",IF(AND(ISNUMBER(T74),T74&gt;=0),IF(X74="記録","実績：記録の時間",IF(X74="記憶","記憶：申告の時間","未確認：申告の時間")),IF(AND(I74="あり",J74="実施",ISNUMBER(AC74)),"所定時間による見込み",IF(I74="なし","使用なし","未確認"))))))</f>
        <v/>
      </c>
      <c r="AF74" s="55" t="str">
        <f>IF(C74="","",IF(H74="あり",1,0))</f>
        <v/>
      </c>
      <c r="AG74" s="55" t="str">
        <f>IF(C74="","",IF(AND(I74="あり",J74="実施"),1,0))</f>
        <v/>
      </c>
      <c r="AH74" s="55" t="str">
        <f>IF(C74="","",IF(AND(H74="あり",X74="記録"),IF(COUNTIFS($A$8:A74,A74,$B$8:B74,B74,$C$8:C74,C74,$E$8:E74,E74,$F$8:F74,F74,$H$8:H74,"あり",$X$8:X74,"記録")=1,1,0),0))</f>
        <v/>
      </c>
      <c r="AI74" s="55" t="str">
        <f>IF(C74="","",IF(AND(I74="あり",J74="実施",X74="記録",ISNUMBER(K74)),IF(COUNTIFS($K$8:K74,K74,$C$8:C74,C74,$E$8:E74,E74,$F$8:F74,F74,$I$8:I74,"あり",$J$8:J74,"実施",$X$8:X74,"記録")=1,1,0),0))</f>
        <v/>
      </c>
      <c r="AJ74" s="55" t="str">
        <f>IF(C74="","",IF(ISNUMBER(A74),YEAR(A74)-IF(MONTH(A74)&lt;4,1,0),""))</f>
        <v/>
      </c>
      <c r="AK74" s="55" t="str">
        <f>IF(C74="","",IF(J74="実施",IF(ISNUMBER(K74),YEAR(K74)-IF(MONTH(K74)&lt;4,1,0),""),""))</f>
        <v/>
      </c>
      <c r="AL74" s="56" t="str">
        <f>IF(C74="",IF(OR(A74&lt;&gt;"",G74&lt;&gt;""),"要確認：船名未記入",""),IF(OR(NOT(ISNUMBER(A74)),G74="",H74="",I74="",J74="",N74="",O74="",P74="",W74="",X74=""),"要確認：基本項目不足",IF(OR(Z74="未登録・重複",AA74="未登録・重複",AB74="未確認"),"要確認：登録表を確認",IF(AND(H74="あり",NOT(ISNUMBER(B74))),"要確認：前日の予定時刻不足",IF(AND(J74="実施",I74="あり",NOT(ISNUMBER(K74))),"要確認：最終日時不足",IF(AND(J74="取消",I74="あり"),"要確認：取消と使用ありが矛盾",IF(OR(AND(ISNUMBER(T74),T74&lt;0),AND(ISNUMBER(V74),V74&lt;0),AE74="要確認：時刻不足・逆転"),"要確認：時間を確認",IF(COUNTIFS(Work[予定表の作業日],A74,Work[前日版の予定時刻],B74,Work[船名],C74,Work[バース],E74,Work[入出・転],F74,Work[曳船名],G74)&gt;1,"要確認：同じ作業・曳船が重複",IF(AND(I74="あり",J74="実施",NOT(ISNUMBER(AD74))),"要確認：拘束時間未確認",IF(OR(H74="未確認",I74="未確認",J74="未確認",X74="未確認",N74="未確認",O74="未確認"),"要確認：未確認を含む","確認済"))))))))))</f>
        <v/>
      </c>
    </row>
    <row r="75" spans="1:38" ht="24.95" customHeight="1" x14ac:dyDescent="0.2">
      <c r="A75" s="20"/>
      <c r="B75" s="29"/>
      <c r="C75" s="7"/>
      <c r="D75" s="7"/>
      <c r="E75" s="7"/>
      <c r="F75" s="7"/>
      <c r="G75" s="7"/>
      <c r="H75" s="7"/>
      <c r="I75" s="7"/>
      <c r="J75" s="7"/>
      <c r="K75" s="23"/>
      <c r="L75" s="13"/>
      <c r="M75" s="13"/>
      <c r="N75" s="7"/>
      <c r="O75" s="51"/>
      <c r="P75" s="51"/>
      <c r="Q75" s="61"/>
      <c r="R75" s="62"/>
      <c r="S75" s="62"/>
      <c r="T75" s="63"/>
      <c r="U75" s="63"/>
      <c r="V75" s="63"/>
      <c r="W75" s="51"/>
      <c r="X75" s="51"/>
      <c r="Y75" s="67"/>
      <c r="Z75" s="54" t="str">
        <f>IF(G75="","",IF(COUNTIF(Tugs[曳船名],G75)&lt;&gt;1,"未登録・重複",IF(INDEX(Tugs[会社名],MATCH(G75,Tugs[曳船名],0))="","未確認",INDEX(Tugs[会社名],MATCH(G75,Tugs[曳船名],0)))))</f>
        <v/>
      </c>
      <c r="AA75" s="54" t="str">
        <f>IF(G75="","",IF(COUNTIF(Companies[会社名],Z75)&lt;&gt;1,"未登録・重複",IF(INDEX(Companies[地区],MATCH(Z75,Companies[会社名],0))="","未確認",INDEX(Companies[地区],MATCH(Z75,Companies[会社名],0)))))</f>
        <v/>
      </c>
      <c r="AB75" s="54" t="str">
        <f>IF(G75="","",IF(Q75&lt;&gt;"",Q75,IF(COUNTIF(Tugs[曳船名],G75)&lt;&gt;1,"未登録・重複",IF(INDEX(Tugs[基地港],MATCH(G75,Tugs[曳船名],0))="","未確認",INDEX(Tugs[基地港],MATCH(G75,Tugs[曳船名],0))))))</f>
        <v/>
      </c>
      <c r="AC75" s="53" t="str">
        <f>IF(C75="","",IF(AND(COUNTIF(Standards[照合項目（自動）],AB75&amp;"｜"&amp;E75&amp;"｜"&amp;D75&amp;"｜"&amp;F75&amp;"｜"&amp;P75)=1,COUNTIFS(Standards[照合項目（自動）],AB75&amp;"｜"&amp;E75&amp;"｜"&amp;D75&amp;"｜"&amp;F75&amp;"｜"&amp;P75,Standards[入力確認（自動）],"確認済")=1),SUMIF(Standards[照合項目（自動）],AB75&amp;"｜"&amp;E75&amp;"｜"&amp;D75&amp;"｜"&amp;F75&amp;"｜"&amp;P75,Standards[所定合計h（自動）]),"未確認"))</f>
        <v/>
      </c>
      <c r="AD75" s="53" t="str">
        <f>IF(C75="","",IF(AND(ISNUMBER(R75),ISNUMBER(S75),S75&gt;=R75),ROUND((S75-R75)*24,4),IF(OR(R75&lt;&gt;"",S75&lt;&gt;""),"",IF(AND(ISNUMBER(T75),T75&gt;=0),T75,IF(AND(I75="あり",J75="実施",ISNUMBER(AC75)),AC75,"")))))</f>
        <v/>
      </c>
      <c r="AE75" s="54" t="str">
        <f>IF(C75="","",IF(AND(ISNUMBER(R75),ISNUMBER(S75),S75&gt;=R75),IF(X75="記録","実績：基地発～基地着",IF(X75="記憶","記憶：基地発～基地着","未確認：基地発～基地着")),IF(OR(R75&lt;&gt;"",S75&lt;&gt;""),"要確認：時刻不足・逆転",IF(AND(ISNUMBER(T75),T75&gt;=0),IF(X75="記録","実績：記録の時間",IF(X75="記憶","記憶：申告の時間","未確認：申告の時間")),IF(AND(I75="あり",J75="実施",ISNUMBER(AC75)),"所定時間による見込み",IF(I75="なし","使用なし","未確認"))))))</f>
        <v/>
      </c>
      <c r="AF75" s="55" t="str">
        <f>IF(C75="","",IF(H75="あり",1,0))</f>
        <v/>
      </c>
      <c r="AG75" s="55" t="str">
        <f>IF(C75="","",IF(AND(I75="あり",J75="実施"),1,0))</f>
        <v/>
      </c>
      <c r="AH75" s="55" t="str">
        <f>IF(C75="","",IF(AND(H75="あり",X75="記録"),IF(COUNTIFS($A$8:A75,A75,$B$8:B75,B75,$C$8:C75,C75,$E$8:E75,E75,$F$8:F75,F75,$H$8:H75,"あり",$X$8:X75,"記録")=1,1,0),0))</f>
        <v/>
      </c>
      <c r="AI75" s="55" t="str">
        <f>IF(C75="","",IF(AND(I75="あり",J75="実施",X75="記録",ISNUMBER(K75)),IF(COUNTIFS($K$8:K75,K75,$C$8:C75,C75,$E$8:E75,E75,$F$8:F75,F75,$I$8:I75,"あり",$J$8:J75,"実施",$X$8:X75,"記録")=1,1,0),0))</f>
        <v/>
      </c>
      <c r="AJ75" s="55" t="str">
        <f>IF(C75="","",IF(ISNUMBER(A75),YEAR(A75)-IF(MONTH(A75)&lt;4,1,0),""))</f>
        <v/>
      </c>
      <c r="AK75" s="55" t="str">
        <f>IF(C75="","",IF(J75="実施",IF(ISNUMBER(K75),YEAR(K75)-IF(MONTH(K75)&lt;4,1,0),""),""))</f>
        <v/>
      </c>
      <c r="AL75" s="56" t="str">
        <f>IF(C75="",IF(OR(A75&lt;&gt;"",G75&lt;&gt;""),"要確認：船名未記入",""),IF(OR(NOT(ISNUMBER(A75)),G75="",H75="",I75="",J75="",N75="",O75="",P75="",W75="",X75=""),"要確認：基本項目不足",IF(OR(Z75="未登録・重複",AA75="未登録・重複",AB75="未確認"),"要確認：登録表を確認",IF(AND(H75="あり",NOT(ISNUMBER(B75))),"要確認：前日の予定時刻不足",IF(AND(J75="実施",I75="あり",NOT(ISNUMBER(K75))),"要確認：最終日時不足",IF(AND(J75="取消",I75="あり"),"要確認：取消と使用ありが矛盾",IF(OR(AND(ISNUMBER(T75),T75&lt;0),AND(ISNUMBER(V75),V75&lt;0),AE75="要確認：時刻不足・逆転"),"要確認：時間を確認",IF(COUNTIFS(Work[予定表の作業日],A75,Work[前日版の予定時刻],B75,Work[船名],C75,Work[バース],E75,Work[入出・転],F75,Work[曳船名],G75)&gt;1,"要確認：同じ作業・曳船が重複",IF(AND(I75="あり",J75="実施",NOT(ISNUMBER(AD75))),"要確認：拘束時間未確認",IF(OR(H75="未確認",I75="未確認",J75="未確認",X75="未確認",N75="未確認",O75="未確認"),"要確認：未確認を含む","確認済"))))))))))</f>
        <v/>
      </c>
    </row>
    <row r="76" spans="1:38" ht="24.95" customHeight="1" x14ac:dyDescent="0.2">
      <c r="A76" s="20"/>
      <c r="B76" s="29"/>
      <c r="C76" s="7"/>
      <c r="D76" s="7"/>
      <c r="E76" s="7"/>
      <c r="F76" s="7"/>
      <c r="G76" s="7"/>
      <c r="H76" s="7"/>
      <c r="I76" s="7"/>
      <c r="J76" s="7"/>
      <c r="K76" s="23"/>
      <c r="L76" s="13"/>
      <c r="M76" s="13"/>
      <c r="N76" s="7"/>
      <c r="O76" s="51"/>
      <c r="P76" s="51"/>
      <c r="Q76" s="61"/>
      <c r="R76" s="62"/>
      <c r="S76" s="62"/>
      <c r="T76" s="63"/>
      <c r="U76" s="63"/>
      <c r="V76" s="63"/>
      <c r="W76" s="51"/>
      <c r="X76" s="51"/>
      <c r="Y76" s="67"/>
      <c r="Z76" s="54" t="str">
        <f>IF(G76="","",IF(COUNTIF(Tugs[曳船名],G76)&lt;&gt;1,"未登録・重複",IF(INDEX(Tugs[会社名],MATCH(G76,Tugs[曳船名],0))="","未確認",INDEX(Tugs[会社名],MATCH(G76,Tugs[曳船名],0)))))</f>
        <v/>
      </c>
      <c r="AA76" s="54" t="str">
        <f>IF(G76="","",IF(COUNTIF(Companies[会社名],Z76)&lt;&gt;1,"未登録・重複",IF(INDEX(Companies[地区],MATCH(Z76,Companies[会社名],0))="","未確認",INDEX(Companies[地区],MATCH(Z76,Companies[会社名],0)))))</f>
        <v/>
      </c>
      <c r="AB76" s="54" t="str">
        <f>IF(G76="","",IF(Q76&lt;&gt;"",Q76,IF(COUNTIF(Tugs[曳船名],G76)&lt;&gt;1,"未登録・重複",IF(INDEX(Tugs[基地港],MATCH(G76,Tugs[曳船名],0))="","未確認",INDEX(Tugs[基地港],MATCH(G76,Tugs[曳船名],0))))))</f>
        <v/>
      </c>
      <c r="AC76" s="53" t="str">
        <f>IF(C76="","",IF(AND(COUNTIF(Standards[照合項目（自動）],AB76&amp;"｜"&amp;E76&amp;"｜"&amp;D76&amp;"｜"&amp;F76&amp;"｜"&amp;P76)=1,COUNTIFS(Standards[照合項目（自動）],AB76&amp;"｜"&amp;E76&amp;"｜"&amp;D76&amp;"｜"&amp;F76&amp;"｜"&amp;P76,Standards[入力確認（自動）],"確認済")=1),SUMIF(Standards[照合項目（自動）],AB76&amp;"｜"&amp;E76&amp;"｜"&amp;D76&amp;"｜"&amp;F76&amp;"｜"&amp;P76,Standards[所定合計h（自動）]),"未確認"))</f>
        <v/>
      </c>
      <c r="AD76" s="53" t="str">
        <f>IF(C76="","",IF(AND(ISNUMBER(R76),ISNUMBER(S76),S76&gt;=R76),ROUND((S76-R76)*24,4),IF(OR(R76&lt;&gt;"",S76&lt;&gt;""),"",IF(AND(ISNUMBER(T76),T76&gt;=0),T76,IF(AND(I76="あり",J76="実施",ISNUMBER(AC76)),AC76,"")))))</f>
        <v/>
      </c>
      <c r="AE76" s="54" t="str">
        <f>IF(C76="","",IF(AND(ISNUMBER(R76),ISNUMBER(S76),S76&gt;=R76),IF(X76="記録","実績：基地発～基地着",IF(X76="記憶","記憶：基地発～基地着","未確認：基地発～基地着")),IF(OR(R76&lt;&gt;"",S76&lt;&gt;""),"要確認：時刻不足・逆転",IF(AND(ISNUMBER(T76),T76&gt;=0),IF(X76="記録","実績：記録の時間",IF(X76="記憶","記憶：申告の時間","未確認：申告の時間")),IF(AND(I76="あり",J76="実施",ISNUMBER(AC76)),"所定時間による見込み",IF(I76="なし","使用なし","未確認"))))))</f>
        <v/>
      </c>
      <c r="AF76" s="55" t="str">
        <f>IF(C76="","",IF(H76="あり",1,0))</f>
        <v/>
      </c>
      <c r="AG76" s="55" t="str">
        <f>IF(C76="","",IF(AND(I76="あり",J76="実施"),1,0))</f>
        <v/>
      </c>
      <c r="AH76" s="55" t="str">
        <f>IF(C76="","",IF(AND(H76="あり",X76="記録"),IF(COUNTIFS($A$8:A76,A76,$B$8:B76,B76,$C$8:C76,C76,$E$8:E76,E76,$F$8:F76,F76,$H$8:H76,"あり",$X$8:X76,"記録")=1,1,0),0))</f>
        <v/>
      </c>
      <c r="AI76" s="55" t="str">
        <f>IF(C76="","",IF(AND(I76="あり",J76="実施",X76="記録",ISNUMBER(K76)),IF(COUNTIFS($K$8:K76,K76,$C$8:C76,C76,$E$8:E76,E76,$F$8:F76,F76,$I$8:I76,"あり",$J$8:J76,"実施",$X$8:X76,"記録")=1,1,0),0))</f>
        <v/>
      </c>
      <c r="AJ76" s="55" t="str">
        <f>IF(C76="","",IF(ISNUMBER(A76),YEAR(A76)-IF(MONTH(A76)&lt;4,1,0),""))</f>
        <v/>
      </c>
      <c r="AK76" s="55" t="str">
        <f>IF(C76="","",IF(J76="実施",IF(ISNUMBER(K76),YEAR(K76)-IF(MONTH(K76)&lt;4,1,0),""),""))</f>
        <v/>
      </c>
      <c r="AL76" s="56" t="str">
        <f>IF(C76="",IF(OR(A76&lt;&gt;"",G76&lt;&gt;""),"要確認：船名未記入",""),IF(OR(NOT(ISNUMBER(A76)),G76="",H76="",I76="",J76="",N76="",O76="",P76="",W76="",X76=""),"要確認：基本項目不足",IF(OR(Z76="未登録・重複",AA76="未登録・重複",AB76="未確認"),"要確認：登録表を確認",IF(AND(H76="あり",NOT(ISNUMBER(B76))),"要確認：前日の予定時刻不足",IF(AND(J76="実施",I76="あり",NOT(ISNUMBER(K76))),"要確認：最終日時不足",IF(AND(J76="取消",I76="あり"),"要確認：取消と使用ありが矛盾",IF(OR(AND(ISNUMBER(T76),T76&lt;0),AND(ISNUMBER(V76),V76&lt;0),AE76="要確認：時刻不足・逆転"),"要確認：時間を確認",IF(COUNTIFS(Work[予定表の作業日],A76,Work[前日版の予定時刻],B76,Work[船名],C76,Work[バース],E76,Work[入出・転],F76,Work[曳船名],G76)&gt;1,"要確認：同じ作業・曳船が重複",IF(AND(I76="あり",J76="実施",NOT(ISNUMBER(AD76))),"要確認：拘束時間未確認",IF(OR(H76="未確認",I76="未確認",J76="未確認",X76="未確認",N76="未確認",O76="未確認"),"要確認：未確認を含む","確認済"))))))))))</f>
        <v/>
      </c>
    </row>
    <row r="77" spans="1:38" ht="24.95" customHeight="1" x14ac:dyDescent="0.2">
      <c r="A77" s="20"/>
      <c r="B77" s="29"/>
      <c r="C77" s="7"/>
      <c r="D77" s="7"/>
      <c r="E77" s="7"/>
      <c r="F77" s="7"/>
      <c r="G77" s="7"/>
      <c r="H77" s="7"/>
      <c r="I77" s="7"/>
      <c r="J77" s="7"/>
      <c r="K77" s="23"/>
      <c r="L77" s="13"/>
      <c r="M77" s="13"/>
      <c r="N77" s="7"/>
      <c r="O77" s="51"/>
      <c r="P77" s="51"/>
      <c r="Q77" s="61"/>
      <c r="R77" s="62"/>
      <c r="S77" s="62"/>
      <c r="T77" s="63"/>
      <c r="U77" s="63"/>
      <c r="V77" s="63"/>
      <c r="W77" s="51"/>
      <c r="X77" s="51"/>
      <c r="Y77" s="67"/>
      <c r="Z77" s="54" t="str">
        <f>IF(G77="","",IF(COUNTIF(Tugs[曳船名],G77)&lt;&gt;1,"未登録・重複",IF(INDEX(Tugs[会社名],MATCH(G77,Tugs[曳船名],0))="","未確認",INDEX(Tugs[会社名],MATCH(G77,Tugs[曳船名],0)))))</f>
        <v/>
      </c>
      <c r="AA77" s="54" t="str">
        <f>IF(G77="","",IF(COUNTIF(Companies[会社名],Z77)&lt;&gt;1,"未登録・重複",IF(INDEX(Companies[地区],MATCH(Z77,Companies[会社名],0))="","未確認",INDEX(Companies[地区],MATCH(Z77,Companies[会社名],0)))))</f>
        <v/>
      </c>
      <c r="AB77" s="54" t="str">
        <f>IF(G77="","",IF(Q77&lt;&gt;"",Q77,IF(COUNTIF(Tugs[曳船名],G77)&lt;&gt;1,"未登録・重複",IF(INDEX(Tugs[基地港],MATCH(G77,Tugs[曳船名],0))="","未確認",INDEX(Tugs[基地港],MATCH(G77,Tugs[曳船名],0))))))</f>
        <v/>
      </c>
      <c r="AC77" s="53" t="str">
        <f>IF(C77="","",IF(AND(COUNTIF(Standards[照合項目（自動）],AB77&amp;"｜"&amp;E77&amp;"｜"&amp;D77&amp;"｜"&amp;F77&amp;"｜"&amp;P77)=1,COUNTIFS(Standards[照合項目（自動）],AB77&amp;"｜"&amp;E77&amp;"｜"&amp;D77&amp;"｜"&amp;F77&amp;"｜"&amp;P77,Standards[入力確認（自動）],"確認済")=1),SUMIF(Standards[照合項目（自動）],AB77&amp;"｜"&amp;E77&amp;"｜"&amp;D77&amp;"｜"&amp;F77&amp;"｜"&amp;P77,Standards[所定合計h（自動）]),"未確認"))</f>
        <v/>
      </c>
      <c r="AD77" s="53" t="str">
        <f>IF(C77="","",IF(AND(ISNUMBER(R77),ISNUMBER(S77),S77&gt;=R77),ROUND((S77-R77)*24,4),IF(OR(R77&lt;&gt;"",S77&lt;&gt;""),"",IF(AND(ISNUMBER(T77),T77&gt;=0),T77,IF(AND(I77="あり",J77="実施",ISNUMBER(AC77)),AC77,"")))))</f>
        <v/>
      </c>
      <c r="AE77" s="54" t="str">
        <f>IF(C77="","",IF(AND(ISNUMBER(R77),ISNUMBER(S77),S77&gt;=R77),IF(X77="記録","実績：基地発～基地着",IF(X77="記憶","記憶：基地発～基地着","未確認：基地発～基地着")),IF(OR(R77&lt;&gt;"",S77&lt;&gt;""),"要確認：時刻不足・逆転",IF(AND(ISNUMBER(T77),T77&gt;=0),IF(X77="記録","実績：記録の時間",IF(X77="記憶","記憶：申告の時間","未確認：申告の時間")),IF(AND(I77="あり",J77="実施",ISNUMBER(AC77)),"所定時間による見込み",IF(I77="なし","使用なし","未確認"))))))</f>
        <v/>
      </c>
      <c r="AF77" s="55" t="str">
        <f>IF(C77="","",IF(H77="あり",1,0))</f>
        <v/>
      </c>
      <c r="AG77" s="55" t="str">
        <f>IF(C77="","",IF(AND(I77="あり",J77="実施"),1,0))</f>
        <v/>
      </c>
      <c r="AH77" s="55" t="str">
        <f>IF(C77="","",IF(AND(H77="あり",X77="記録"),IF(COUNTIFS($A$8:A77,A77,$B$8:B77,B77,$C$8:C77,C77,$E$8:E77,E77,$F$8:F77,F77,$H$8:H77,"あり",$X$8:X77,"記録")=1,1,0),0))</f>
        <v/>
      </c>
      <c r="AI77" s="55" t="str">
        <f>IF(C77="","",IF(AND(I77="あり",J77="実施",X77="記録",ISNUMBER(K77)),IF(COUNTIFS($K$8:K77,K77,$C$8:C77,C77,$E$8:E77,E77,$F$8:F77,F77,$I$8:I77,"あり",$J$8:J77,"実施",$X$8:X77,"記録")=1,1,0),0))</f>
        <v/>
      </c>
      <c r="AJ77" s="55" t="str">
        <f>IF(C77="","",IF(ISNUMBER(A77),YEAR(A77)-IF(MONTH(A77)&lt;4,1,0),""))</f>
        <v/>
      </c>
      <c r="AK77" s="55" t="str">
        <f>IF(C77="","",IF(J77="実施",IF(ISNUMBER(K77),YEAR(K77)-IF(MONTH(K77)&lt;4,1,0),""),""))</f>
        <v/>
      </c>
      <c r="AL77" s="56" t="str">
        <f>IF(C77="",IF(OR(A77&lt;&gt;"",G77&lt;&gt;""),"要確認：船名未記入",""),IF(OR(NOT(ISNUMBER(A77)),G77="",H77="",I77="",J77="",N77="",O77="",P77="",W77="",X77=""),"要確認：基本項目不足",IF(OR(Z77="未登録・重複",AA77="未登録・重複",AB77="未確認"),"要確認：登録表を確認",IF(AND(H77="あり",NOT(ISNUMBER(B77))),"要確認：前日の予定時刻不足",IF(AND(J77="実施",I77="あり",NOT(ISNUMBER(K77))),"要確認：最終日時不足",IF(AND(J77="取消",I77="あり"),"要確認：取消と使用ありが矛盾",IF(OR(AND(ISNUMBER(T77),T77&lt;0),AND(ISNUMBER(V77),V77&lt;0),AE77="要確認：時刻不足・逆転"),"要確認：時間を確認",IF(COUNTIFS(Work[予定表の作業日],A77,Work[前日版の予定時刻],B77,Work[船名],C77,Work[バース],E77,Work[入出・転],F77,Work[曳船名],G77)&gt;1,"要確認：同じ作業・曳船が重複",IF(AND(I77="あり",J77="実施",NOT(ISNUMBER(AD77))),"要確認：拘束時間未確認",IF(OR(H77="未確認",I77="未確認",J77="未確認",X77="未確認",N77="未確認",O77="未確認"),"要確認：未確認を含む","確認済"))))))))))</f>
        <v/>
      </c>
    </row>
    <row r="78" spans="1:38" ht="24.95" customHeight="1" x14ac:dyDescent="0.2">
      <c r="A78" s="20"/>
      <c r="B78" s="29"/>
      <c r="C78" s="7"/>
      <c r="D78" s="7"/>
      <c r="E78" s="7"/>
      <c r="F78" s="7"/>
      <c r="G78" s="7"/>
      <c r="H78" s="7"/>
      <c r="I78" s="7"/>
      <c r="J78" s="7"/>
      <c r="K78" s="23"/>
      <c r="L78" s="13"/>
      <c r="M78" s="13"/>
      <c r="N78" s="7"/>
      <c r="O78" s="51"/>
      <c r="P78" s="51"/>
      <c r="Q78" s="61"/>
      <c r="R78" s="62"/>
      <c r="S78" s="62"/>
      <c r="T78" s="63"/>
      <c r="U78" s="63"/>
      <c r="V78" s="63"/>
      <c r="W78" s="51"/>
      <c r="X78" s="51"/>
      <c r="Y78" s="67"/>
      <c r="Z78" s="54" t="str">
        <f>IF(G78="","",IF(COUNTIF(Tugs[曳船名],G78)&lt;&gt;1,"未登録・重複",IF(INDEX(Tugs[会社名],MATCH(G78,Tugs[曳船名],0))="","未確認",INDEX(Tugs[会社名],MATCH(G78,Tugs[曳船名],0)))))</f>
        <v/>
      </c>
      <c r="AA78" s="54" t="str">
        <f>IF(G78="","",IF(COUNTIF(Companies[会社名],Z78)&lt;&gt;1,"未登録・重複",IF(INDEX(Companies[地区],MATCH(Z78,Companies[会社名],0))="","未確認",INDEX(Companies[地区],MATCH(Z78,Companies[会社名],0)))))</f>
        <v/>
      </c>
      <c r="AB78" s="54" t="str">
        <f>IF(G78="","",IF(Q78&lt;&gt;"",Q78,IF(COUNTIF(Tugs[曳船名],G78)&lt;&gt;1,"未登録・重複",IF(INDEX(Tugs[基地港],MATCH(G78,Tugs[曳船名],0))="","未確認",INDEX(Tugs[基地港],MATCH(G78,Tugs[曳船名],0))))))</f>
        <v/>
      </c>
      <c r="AC78" s="53" t="str">
        <f>IF(C78="","",IF(AND(COUNTIF(Standards[照合項目（自動）],AB78&amp;"｜"&amp;E78&amp;"｜"&amp;D78&amp;"｜"&amp;F78&amp;"｜"&amp;P78)=1,COUNTIFS(Standards[照合項目（自動）],AB78&amp;"｜"&amp;E78&amp;"｜"&amp;D78&amp;"｜"&amp;F78&amp;"｜"&amp;P78,Standards[入力確認（自動）],"確認済")=1),SUMIF(Standards[照合項目（自動）],AB78&amp;"｜"&amp;E78&amp;"｜"&amp;D78&amp;"｜"&amp;F78&amp;"｜"&amp;P78,Standards[所定合計h（自動）]),"未確認"))</f>
        <v/>
      </c>
      <c r="AD78" s="53" t="str">
        <f>IF(C78="","",IF(AND(ISNUMBER(R78),ISNUMBER(S78),S78&gt;=R78),ROUND((S78-R78)*24,4),IF(OR(R78&lt;&gt;"",S78&lt;&gt;""),"",IF(AND(ISNUMBER(T78),T78&gt;=0),T78,IF(AND(I78="あり",J78="実施",ISNUMBER(AC78)),AC78,"")))))</f>
        <v/>
      </c>
      <c r="AE78" s="54" t="str">
        <f>IF(C78="","",IF(AND(ISNUMBER(R78),ISNUMBER(S78),S78&gt;=R78),IF(X78="記録","実績：基地発～基地着",IF(X78="記憶","記憶：基地発～基地着","未確認：基地発～基地着")),IF(OR(R78&lt;&gt;"",S78&lt;&gt;""),"要確認：時刻不足・逆転",IF(AND(ISNUMBER(T78),T78&gt;=0),IF(X78="記録","実績：記録の時間",IF(X78="記憶","記憶：申告の時間","未確認：申告の時間")),IF(AND(I78="あり",J78="実施",ISNUMBER(AC78)),"所定時間による見込み",IF(I78="なし","使用なし","未確認"))))))</f>
        <v/>
      </c>
      <c r="AF78" s="55" t="str">
        <f>IF(C78="","",IF(H78="あり",1,0))</f>
        <v/>
      </c>
      <c r="AG78" s="55" t="str">
        <f>IF(C78="","",IF(AND(I78="あり",J78="実施"),1,0))</f>
        <v/>
      </c>
      <c r="AH78" s="55" t="str">
        <f>IF(C78="","",IF(AND(H78="あり",X78="記録"),IF(COUNTIFS($A$8:A78,A78,$B$8:B78,B78,$C$8:C78,C78,$E$8:E78,E78,$F$8:F78,F78,$H$8:H78,"あり",$X$8:X78,"記録")=1,1,0),0))</f>
        <v/>
      </c>
      <c r="AI78" s="55" t="str">
        <f>IF(C78="","",IF(AND(I78="あり",J78="実施",X78="記録",ISNUMBER(K78)),IF(COUNTIFS($K$8:K78,K78,$C$8:C78,C78,$E$8:E78,E78,$F$8:F78,F78,$I$8:I78,"あり",$J$8:J78,"実施",$X$8:X78,"記録")=1,1,0),0))</f>
        <v/>
      </c>
      <c r="AJ78" s="55" t="str">
        <f>IF(C78="","",IF(ISNUMBER(A78),YEAR(A78)-IF(MONTH(A78)&lt;4,1,0),""))</f>
        <v/>
      </c>
      <c r="AK78" s="55" t="str">
        <f>IF(C78="","",IF(J78="実施",IF(ISNUMBER(K78),YEAR(K78)-IF(MONTH(K78)&lt;4,1,0),""),""))</f>
        <v/>
      </c>
      <c r="AL78" s="56" t="str">
        <f>IF(C78="",IF(OR(A78&lt;&gt;"",G78&lt;&gt;""),"要確認：船名未記入",""),IF(OR(NOT(ISNUMBER(A78)),G78="",H78="",I78="",J78="",N78="",O78="",P78="",W78="",X78=""),"要確認：基本項目不足",IF(OR(Z78="未登録・重複",AA78="未登録・重複",AB78="未確認"),"要確認：登録表を確認",IF(AND(H78="あり",NOT(ISNUMBER(B78))),"要確認：前日の予定時刻不足",IF(AND(J78="実施",I78="あり",NOT(ISNUMBER(K78))),"要確認：最終日時不足",IF(AND(J78="取消",I78="あり"),"要確認：取消と使用ありが矛盾",IF(OR(AND(ISNUMBER(T78),T78&lt;0),AND(ISNUMBER(V78),V78&lt;0),AE78="要確認：時刻不足・逆転"),"要確認：時間を確認",IF(COUNTIFS(Work[予定表の作業日],A78,Work[前日版の予定時刻],B78,Work[船名],C78,Work[バース],E78,Work[入出・転],F78,Work[曳船名],G78)&gt;1,"要確認：同じ作業・曳船が重複",IF(AND(I78="あり",J78="実施",NOT(ISNUMBER(AD78))),"要確認：拘束時間未確認",IF(OR(H78="未確認",I78="未確認",J78="未確認",X78="未確認",N78="未確認",O78="未確認"),"要確認：未確認を含む","確認済"))))))))))</f>
        <v/>
      </c>
    </row>
    <row r="79" spans="1:38" ht="24.95" customHeight="1" x14ac:dyDescent="0.2">
      <c r="A79" s="20"/>
      <c r="B79" s="29"/>
      <c r="C79" s="7"/>
      <c r="D79" s="7"/>
      <c r="E79" s="7"/>
      <c r="F79" s="7"/>
      <c r="G79" s="7"/>
      <c r="H79" s="7"/>
      <c r="I79" s="7"/>
      <c r="J79" s="7"/>
      <c r="K79" s="23"/>
      <c r="L79" s="13"/>
      <c r="M79" s="13"/>
      <c r="N79" s="7"/>
      <c r="O79" s="51"/>
      <c r="P79" s="51"/>
      <c r="Q79" s="61"/>
      <c r="R79" s="62"/>
      <c r="S79" s="62"/>
      <c r="T79" s="63"/>
      <c r="U79" s="63"/>
      <c r="V79" s="63"/>
      <c r="W79" s="51"/>
      <c r="X79" s="51"/>
      <c r="Y79" s="67"/>
      <c r="Z79" s="54" t="str">
        <f>IF(G79="","",IF(COUNTIF(Tugs[曳船名],G79)&lt;&gt;1,"未登録・重複",IF(INDEX(Tugs[会社名],MATCH(G79,Tugs[曳船名],0))="","未確認",INDEX(Tugs[会社名],MATCH(G79,Tugs[曳船名],0)))))</f>
        <v/>
      </c>
      <c r="AA79" s="54" t="str">
        <f>IF(G79="","",IF(COUNTIF(Companies[会社名],Z79)&lt;&gt;1,"未登録・重複",IF(INDEX(Companies[地区],MATCH(Z79,Companies[会社名],0))="","未確認",INDEX(Companies[地区],MATCH(Z79,Companies[会社名],0)))))</f>
        <v/>
      </c>
      <c r="AB79" s="54" t="str">
        <f>IF(G79="","",IF(Q79&lt;&gt;"",Q79,IF(COUNTIF(Tugs[曳船名],G79)&lt;&gt;1,"未登録・重複",IF(INDEX(Tugs[基地港],MATCH(G79,Tugs[曳船名],0))="","未確認",INDEX(Tugs[基地港],MATCH(G79,Tugs[曳船名],0))))))</f>
        <v/>
      </c>
      <c r="AC79" s="53" t="str">
        <f>IF(C79="","",IF(AND(COUNTIF(Standards[照合項目（自動）],AB79&amp;"｜"&amp;E79&amp;"｜"&amp;D79&amp;"｜"&amp;F79&amp;"｜"&amp;P79)=1,COUNTIFS(Standards[照合項目（自動）],AB79&amp;"｜"&amp;E79&amp;"｜"&amp;D79&amp;"｜"&amp;F79&amp;"｜"&amp;P79,Standards[入力確認（自動）],"確認済")=1),SUMIF(Standards[照合項目（自動）],AB79&amp;"｜"&amp;E79&amp;"｜"&amp;D79&amp;"｜"&amp;F79&amp;"｜"&amp;P79,Standards[所定合計h（自動）]),"未確認"))</f>
        <v/>
      </c>
      <c r="AD79" s="53" t="str">
        <f>IF(C79="","",IF(AND(ISNUMBER(R79),ISNUMBER(S79),S79&gt;=R79),ROUND((S79-R79)*24,4),IF(OR(R79&lt;&gt;"",S79&lt;&gt;""),"",IF(AND(ISNUMBER(T79),T79&gt;=0),T79,IF(AND(I79="あり",J79="実施",ISNUMBER(AC79)),AC79,"")))))</f>
        <v/>
      </c>
      <c r="AE79" s="54" t="str">
        <f>IF(C79="","",IF(AND(ISNUMBER(R79),ISNUMBER(S79),S79&gt;=R79),IF(X79="記録","実績：基地発～基地着",IF(X79="記憶","記憶：基地発～基地着","未確認：基地発～基地着")),IF(OR(R79&lt;&gt;"",S79&lt;&gt;""),"要確認：時刻不足・逆転",IF(AND(ISNUMBER(T79),T79&gt;=0),IF(X79="記録","実績：記録の時間",IF(X79="記憶","記憶：申告の時間","未確認：申告の時間")),IF(AND(I79="あり",J79="実施",ISNUMBER(AC79)),"所定時間による見込み",IF(I79="なし","使用なし","未確認"))))))</f>
        <v/>
      </c>
      <c r="AF79" s="55" t="str">
        <f>IF(C79="","",IF(H79="あり",1,0))</f>
        <v/>
      </c>
      <c r="AG79" s="55" t="str">
        <f>IF(C79="","",IF(AND(I79="あり",J79="実施"),1,0))</f>
        <v/>
      </c>
      <c r="AH79" s="55" t="str">
        <f>IF(C79="","",IF(AND(H79="あり",X79="記録"),IF(COUNTIFS($A$8:A79,A79,$B$8:B79,B79,$C$8:C79,C79,$E$8:E79,E79,$F$8:F79,F79,$H$8:H79,"あり",$X$8:X79,"記録")=1,1,0),0))</f>
        <v/>
      </c>
      <c r="AI79" s="55" t="str">
        <f>IF(C79="","",IF(AND(I79="あり",J79="実施",X79="記録",ISNUMBER(K79)),IF(COUNTIFS($K$8:K79,K79,$C$8:C79,C79,$E$8:E79,E79,$F$8:F79,F79,$I$8:I79,"あり",$J$8:J79,"実施",$X$8:X79,"記録")=1,1,0),0))</f>
        <v/>
      </c>
      <c r="AJ79" s="55" t="str">
        <f>IF(C79="","",IF(ISNUMBER(A79),YEAR(A79)-IF(MONTH(A79)&lt;4,1,0),""))</f>
        <v/>
      </c>
      <c r="AK79" s="55" t="str">
        <f>IF(C79="","",IF(J79="実施",IF(ISNUMBER(K79),YEAR(K79)-IF(MONTH(K79)&lt;4,1,0),""),""))</f>
        <v/>
      </c>
      <c r="AL79" s="56" t="str">
        <f>IF(C79="",IF(OR(A79&lt;&gt;"",G79&lt;&gt;""),"要確認：船名未記入",""),IF(OR(NOT(ISNUMBER(A79)),G79="",H79="",I79="",J79="",N79="",O79="",P79="",W79="",X79=""),"要確認：基本項目不足",IF(OR(Z79="未登録・重複",AA79="未登録・重複",AB79="未確認"),"要確認：登録表を確認",IF(AND(H79="あり",NOT(ISNUMBER(B79))),"要確認：前日の予定時刻不足",IF(AND(J79="実施",I79="あり",NOT(ISNUMBER(K79))),"要確認：最終日時不足",IF(AND(J79="取消",I79="あり"),"要確認：取消と使用ありが矛盾",IF(OR(AND(ISNUMBER(T79),T79&lt;0),AND(ISNUMBER(V79),V79&lt;0),AE79="要確認：時刻不足・逆転"),"要確認：時間を確認",IF(COUNTIFS(Work[予定表の作業日],A79,Work[前日版の予定時刻],B79,Work[船名],C79,Work[バース],E79,Work[入出・転],F79,Work[曳船名],G79)&gt;1,"要確認：同じ作業・曳船が重複",IF(AND(I79="あり",J79="実施",NOT(ISNUMBER(AD79))),"要確認：拘束時間未確認",IF(OR(H79="未確認",I79="未確認",J79="未確認",X79="未確認",N79="未確認",O79="未確認"),"要確認：未確認を含む","確認済"))))))))))</f>
        <v/>
      </c>
    </row>
    <row r="80" spans="1:38" ht="24.95" customHeight="1" x14ac:dyDescent="0.2">
      <c r="A80" s="20"/>
      <c r="B80" s="29"/>
      <c r="C80" s="7"/>
      <c r="D80" s="7"/>
      <c r="E80" s="7"/>
      <c r="F80" s="7"/>
      <c r="G80" s="7"/>
      <c r="H80" s="7"/>
      <c r="I80" s="7"/>
      <c r="J80" s="7"/>
      <c r="K80" s="23"/>
      <c r="L80" s="13"/>
      <c r="M80" s="13"/>
      <c r="N80" s="7"/>
      <c r="O80" s="51"/>
      <c r="P80" s="51"/>
      <c r="Q80" s="61"/>
      <c r="R80" s="62"/>
      <c r="S80" s="62"/>
      <c r="T80" s="63"/>
      <c r="U80" s="63"/>
      <c r="V80" s="63"/>
      <c r="W80" s="51"/>
      <c r="X80" s="51"/>
      <c r="Y80" s="67"/>
      <c r="Z80" s="54" t="str">
        <f>IF(G80="","",IF(COUNTIF(Tugs[曳船名],G80)&lt;&gt;1,"未登録・重複",IF(INDEX(Tugs[会社名],MATCH(G80,Tugs[曳船名],0))="","未確認",INDEX(Tugs[会社名],MATCH(G80,Tugs[曳船名],0)))))</f>
        <v/>
      </c>
      <c r="AA80" s="54" t="str">
        <f>IF(G80="","",IF(COUNTIF(Companies[会社名],Z80)&lt;&gt;1,"未登録・重複",IF(INDEX(Companies[地区],MATCH(Z80,Companies[会社名],0))="","未確認",INDEX(Companies[地区],MATCH(Z80,Companies[会社名],0)))))</f>
        <v/>
      </c>
      <c r="AB80" s="54" t="str">
        <f>IF(G80="","",IF(Q80&lt;&gt;"",Q80,IF(COUNTIF(Tugs[曳船名],G80)&lt;&gt;1,"未登録・重複",IF(INDEX(Tugs[基地港],MATCH(G80,Tugs[曳船名],0))="","未確認",INDEX(Tugs[基地港],MATCH(G80,Tugs[曳船名],0))))))</f>
        <v/>
      </c>
      <c r="AC80" s="53" t="str">
        <f>IF(C80="","",IF(AND(COUNTIF(Standards[照合項目（自動）],AB80&amp;"｜"&amp;E80&amp;"｜"&amp;D80&amp;"｜"&amp;F80&amp;"｜"&amp;P80)=1,COUNTIFS(Standards[照合項目（自動）],AB80&amp;"｜"&amp;E80&amp;"｜"&amp;D80&amp;"｜"&amp;F80&amp;"｜"&amp;P80,Standards[入力確認（自動）],"確認済")=1),SUMIF(Standards[照合項目（自動）],AB80&amp;"｜"&amp;E80&amp;"｜"&amp;D80&amp;"｜"&amp;F80&amp;"｜"&amp;P80,Standards[所定合計h（自動）]),"未確認"))</f>
        <v/>
      </c>
      <c r="AD80" s="53" t="str">
        <f>IF(C80="","",IF(AND(ISNUMBER(R80),ISNUMBER(S80),S80&gt;=R80),ROUND((S80-R80)*24,4),IF(OR(R80&lt;&gt;"",S80&lt;&gt;""),"",IF(AND(ISNUMBER(T80),T80&gt;=0),T80,IF(AND(I80="あり",J80="実施",ISNUMBER(AC80)),AC80,"")))))</f>
        <v/>
      </c>
      <c r="AE80" s="54" t="str">
        <f>IF(C80="","",IF(AND(ISNUMBER(R80),ISNUMBER(S80),S80&gt;=R80),IF(X80="記録","実績：基地発～基地着",IF(X80="記憶","記憶：基地発～基地着","未確認：基地発～基地着")),IF(OR(R80&lt;&gt;"",S80&lt;&gt;""),"要確認：時刻不足・逆転",IF(AND(ISNUMBER(T80),T80&gt;=0),IF(X80="記録","実績：記録の時間",IF(X80="記憶","記憶：申告の時間","未確認：申告の時間")),IF(AND(I80="あり",J80="実施",ISNUMBER(AC80)),"所定時間による見込み",IF(I80="なし","使用なし","未確認"))))))</f>
        <v/>
      </c>
      <c r="AF80" s="55" t="str">
        <f>IF(C80="","",IF(H80="あり",1,0))</f>
        <v/>
      </c>
      <c r="AG80" s="55" t="str">
        <f>IF(C80="","",IF(AND(I80="あり",J80="実施"),1,0))</f>
        <v/>
      </c>
      <c r="AH80" s="55" t="str">
        <f>IF(C80="","",IF(AND(H80="あり",X80="記録"),IF(COUNTIFS($A$8:A80,A80,$B$8:B80,B80,$C$8:C80,C80,$E$8:E80,E80,$F$8:F80,F80,$H$8:H80,"あり",$X$8:X80,"記録")=1,1,0),0))</f>
        <v/>
      </c>
      <c r="AI80" s="55" t="str">
        <f>IF(C80="","",IF(AND(I80="あり",J80="実施",X80="記録",ISNUMBER(K80)),IF(COUNTIFS($K$8:K80,K80,$C$8:C80,C80,$E$8:E80,E80,$F$8:F80,F80,$I$8:I80,"あり",$J$8:J80,"実施",$X$8:X80,"記録")=1,1,0),0))</f>
        <v/>
      </c>
      <c r="AJ80" s="55" t="str">
        <f>IF(C80="","",IF(ISNUMBER(A80),YEAR(A80)-IF(MONTH(A80)&lt;4,1,0),""))</f>
        <v/>
      </c>
      <c r="AK80" s="55" t="str">
        <f>IF(C80="","",IF(J80="実施",IF(ISNUMBER(K80),YEAR(K80)-IF(MONTH(K80)&lt;4,1,0),""),""))</f>
        <v/>
      </c>
      <c r="AL80" s="56" t="str">
        <f>IF(C80="",IF(OR(A80&lt;&gt;"",G80&lt;&gt;""),"要確認：船名未記入",""),IF(OR(NOT(ISNUMBER(A80)),G80="",H80="",I80="",J80="",N80="",O80="",P80="",W80="",X80=""),"要確認：基本項目不足",IF(OR(Z80="未登録・重複",AA80="未登録・重複",AB80="未確認"),"要確認：登録表を確認",IF(AND(H80="あり",NOT(ISNUMBER(B80))),"要確認：前日の予定時刻不足",IF(AND(J80="実施",I80="あり",NOT(ISNUMBER(K80))),"要確認：最終日時不足",IF(AND(J80="取消",I80="あり"),"要確認：取消と使用ありが矛盾",IF(OR(AND(ISNUMBER(T80),T80&lt;0),AND(ISNUMBER(V80),V80&lt;0),AE80="要確認：時刻不足・逆転"),"要確認：時間を確認",IF(COUNTIFS(Work[予定表の作業日],A80,Work[前日版の予定時刻],B80,Work[船名],C80,Work[バース],E80,Work[入出・転],F80,Work[曳船名],G80)&gt;1,"要確認：同じ作業・曳船が重複",IF(AND(I80="あり",J80="実施",NOT(ISNUMBER(AD80))),"要確認：拘束時間未確認",IF(OR(H80="未確認",I80="未確認",J80="未確認",X80="未確認",N80="未確認",O80="未確認"),"要確認：未確認を含む","確認済"))))))))))</f>
        <v/>
      </c>
    </row>
    <row r="81" spans="1:38" ht="24.95" customHeight="1" x14ac:dyDescent="0.2">
      <c r="A81" s="20"/>
      <c r="B81" s="29"/>
      <c r="C81" s="7"/>
      <c r="D81" s="7"/>
      <c r="E81" s="7"/>
      <c r="F81" s="7"/>
      <c r="G81" s="7"/>
      <c r="H81" s="7"/>
      <c r="I81" s="7"/>
      <c r="J81" s="7"/>
      <c r="K81" s="23"/>
      <c r="L81" s="13"/>
      <c r="M81" s="13"/>
      <c r="N81" s="7"/>
      <c r="O81" s="51"/>
      <c r="P81" s="51"/>
      <c r="Q81" s="61"/>
      <c r="R81" s="62"/>
      <c r="S81" s="62"/>
      <c r="T81" s="63"/>
      <c r="U81" s="63"/>
      <c r="V81" s="63"/>
      <c r="W81" s="51"/>
      <c r="X81" s="51"/>
      <c r="Y81" s="67"/>
      <c r="Z81" s="54" t="str">
        <f>IF(G81="","",IF(COUNTIF(Tugs[曳船名],G81)&lt;&gt;1,"未登録・重複",IF(INDEX(Tugs[会社名],MATCH(G81,Tugs[曳船名],0))="","未確認",INDEX(Tugs[会社名],MATCH(G81,Tugs[曳船名],0)))))</f>
        <v/>
      </c>
      <c r="AA81" s="54" t="str">
        <f>IF(G81="","",IF(COUNTIF(Companies[会社名],Z81)&lt;&gt;1,"未登録・重複",IF(INDEX(Companies[地区],MATCH(Z81,Companies[会社名],0))="","未確認",INDEX(Companies[地区],MATCH(Z81,Companies[会社名],0)))))</f>
        <v/>
      </c>
      <c r="AB81" s="54" t="str">
        <f>IF(G81="","",IF(Q81&lt;&gt;"",Q81,IF(COUNTIF(Tugs[曳船名],G81)&lt;&gt;1,"未登録・重複",IF(INDEX(Tugs[基地港],MATCH(G81,Tugs[曳船名],0))="","未確認",INDEX(Tugs[基地港],MATCH(G81,Tugs[曳船名],0))))))</f>
        <v/>
      </c>
      <c r="AC81" s="53" t="str">
        <f>IF(C81="","",IF(AND(COUNTIF(Standards[照合項目（自動）],AB81&amp;"｜"&amp;E81&amp;"｜"&amp;D81&amp;"｜"&amp;F81&amp;"｜"&amp;P81)=1,COUNTIFS(Standards[照合項目（自動）],AB81&amp;"｜"&amp;E81&amp;"｜"&amp;D81&amp;"｜"&amp;F81&amp;"｜"&amp;P81,Standards[入力確認（自動）],"確認済")=1),SUMIF(Standards[照合項目（自動）],AB81&amp;"｜"&amp;E81&amp;"｜"&amp;D81&amp;"｜"&amp;F81&amp;"｜"&amp;P81,Standards[所定合計h（自動）]),"未確認"))</f>
        <v/>
      </c>
      <c r="AD81" s="53" t="str">
        <f>IF(C81="","",IF(AND(ISNUMBER(R81),ISNUMBER(S81),S81&gt;=R81),ROUND((S81-R81)*24,4),IF(OR(R81&lt;&gt;"",S81&lt;&gt;""),"",IF(AND(ISNUMBER(T81),T81&gt;=0),T81,IF(AND(I81="あり",J81="実施",ISNUMBER(AC81)),AC81,"")))))</f>
        <v/>
      </c>
      <c r="AE81" s="54" t="str">
        <f>IF(C81="","",IF(AND(ISNUMBER(R81),ISNUMBER(S81),S81&gt;=R81),IF(X81="記録","実績：基地発～基地着",IF(X81="記憶","記憶：基地発～基地着","未確認：基地発～基地着")),IF(OR(R81&lt;&gt;"",S81&lt;&gt;""),"要確認：時刻不足・逆転",IF(AND(ISNUMBER(T81),T81&gt;=0),IF(X81="記録","実績：記録の時間",IF(X81="記憶","記憶：申告の時間","未確認：申告の時間")),IF(AND(I81="あり",J81="実施",ISNUMBER(AC81)),"所定時間による見込み",IF(I81="なし","使用なし","未確認"))))))</f>
        <v/>
      </c>
      <c r="AF81" s="55" t="str">
        <f>IF(C81="","",IF(H81="あり",1,0))</f>
        <v/>
      </c>
      <c r="AG81" s="55" t="str">
        <f>IF(C81="","",IF(AND(I81="あり",J81="実施"),1,0))</f>
        <v/>
      </c>
      <c r="AH81" s="55" t="str">
        <f>IF(C81="","",IF(AND(H81="あり",X81="記録"),IF(COUNTIFS($A$8:A81,A81,$B$8:B81,B81,$C$8:C81,C81,$E$8:E81,E81,$F$8:F81,F81,$H$8:H81,"あり",$X$8:X81,"記録")=1,1,0),0))</f>
        <v/>
      </c>
      <c r="AI81" s="55" t="str">
        <f>IF(C81="","",IF(AND(I81="あり",J81="実施",X81="記録",ISNUMBER(K81)),IF(COUNTIFS($K$8:K81,K81,$C$8:C81,C81,$E$8:E81,E81,$F$8:F81,F81,$I$8:I81,"あり",$J$8:J81,"実施",$X$8:X81,"記録")=1,1,0),0))</f>
        <v/>
      </c>
      <c r="AJ81" s="55" t="str">
        <f>IF(C81="","",IF(ISNUMBER(A81),YEAR(A81)-IF(MONTH(A81)&lt;4,1,0),""))</f>
        <v/>
      </c>
      <c r="AK81" s="55" t="str">
        <f>IF(C81="","",IF(J81="実施",IF(ISNUMBER(K81),YEAR(K81)-IF(MONTH(K81)&lt;4,1,0),""),""))</f>
        <v/>
      </c>
      <c r="AL81" s="56" t="str">
        <f>IF(C81="",IF(OR(A81&lt;&gt;"",G81&lt;&gt;""),"要確認：船名未記入",""),IF(OR(NOT(ISNUMBER(A81)),G81="",H81="",I81="",J81="",N81="",O81="",P81="",W81="",X81=""),"要確認：基本項目不足",IF(OR(Z81="未登録・重複",AA81="未登録・重複",AB81="未確認"),"要確認：登録表を確認",IF(AND(H81="あり",NOT(ISNUMBER(B81))),"要確認：前日の予定時刻不足",IF(AND(J81="実施",I81="あり",NOT(ISNUMBER(K81))),"要確認：最終日時不足",IF(AND(J81="取消",I81="あり"),"要確認：取消と使用ありが矛盾",IF(OR(AND(ISNUMBER(T81),T81&lt;0),AND(ISNUMBER(V81),V81&lt;0),AE81="要確認：時刻不足・逆転"),"要確認：時間を確認",IF(COUNTIFS(Work[予定表の作業日],A81,Work[前日版の予定時刻],B81,Work[船名],C81,Work[バース],E81,Work[入出・転],F81,Work[曳船名],G81)&gt;1,"要確認：同じ作業・曳船が重複",IF(AND(I81="あり",J81="実施",NOT(ISNUMBER(AD81))),"要確認：拘束時間未確認",IF(OR(H81="未確認",I81="未確認",J81="未確認",X81="未確認",N81="未確認",O81="未確認"),"要確認：未確認を含む","確認済"))))))))))</f>
        <v/>
      </c>
    </row>
    <row r="82" spans="1:38" ht="24.95" customHeight="1" x14ac:dyDescent="0.2">
      <c r="A82" s="20"/>
      <c r="B82" s="29"/>
      <c r="C82" s="7"/>
      <c r="D82" s="7"/>
      <c r="E82" s="7"/>
      <c r="F82" s="7"/>
      <c r="G82" s="7"/>
      <c r="H82" s="7"/>
      <c r="I82" s="7"/>
      <c r="J82" s="7"/>
      <c r="K82" s="23"/>
      <c r="L82" s="13"/>
      <c r="M82" s="13"/>
      <c r="N82" s="7"/>
      <c r="O82" s="51"/>
      <c r="P82" s="51"/>
      <c r="Q82" s="61"/>
      <c r="R82" s="62"/>
      <c r="S82" s="62"/>
      <c r="T82" s="63"/>
      <c r="U82" s="63"/>
      <c r="V82" s="63"/>
      <c r="W82" s="51"/>
      <c r="X82" s="51"/>
      <c r="Y82" s="67"/>
      <c r="Z82" s="54" t="str">
        <f>IF(G82="","",IF(COUNTIF(Tugs[曳船名],G82)&lt;&gt;1,"未登録・重複",IF(INDEX(Tugs[会社名],MATCH(G82,Tugs[曳船名],0))="","未確認",INDEX(Tugs[会社名],MATCH(G82,Tugs[曳船名],0)))))</f>
        <v/>
      </c>
      <c r="AA82" s="54" t="str">
        <f>IF(G82="","",IF(COUNTIF(Companies[会社名],Z82)&lt;&gt;1,"未登録・重複",IF(INDEX(Companies[地区],MATCH(Z82,Companies[会社名],0))="","未確認",INDEX(Companies[地区],MATCH(Z82,Companies[会社名],0)))))</f>
        <v/>
      </c>
      <c r="AB82" s="54" t="str">
        <f>IF(G82="","",IF(Q82&lt;&gt;"",Q82,IF(COUNTIF(Tugs[曳船名],G82)&lt;&gt;1,"未登録・重複",IF(INDEX(Tugs[基地港],MATCH(G82,Tugs[曳船名],0))="","未確認",INDEX(Tugs[基地港],MATCH(G82,Tugs[曳船名],0))))))</f>
        <v/>
      </c>
      <c r="AC82" s="53" t="str">
        <f>IF(C82="","",IF(AND(COUNTIF(Standards[照合項目（自動）],AB82&amp;"｜"&amp;E82&amp;"｜"&amp;D82&amp;"｜"&amp;F82&amp;"｜"&amp;P82)=1,COUNTIFS(Standards[照合項目（自動）],AB82&amp;"｜"&amp;E82&amp;"｜"&amp;D82&amp;"｜"&amp;F82&amp;"｜"&amp;P82,Standards[入力確認（自動）],"確認済")=1),SUMIF(Standards[照合項目（自動）],AB82&amp;"｜"&amp;E82&amp;"｜"&amp;D82&amp;"｜"&amp;F82&amp;"｜"&amp;P82,Standards[所定合計h（自動）]),"未確認"))</f>
        <v/>
      </c>
      <c r="AD82" s="53" t="str">
        <f>IF(C82="","",IF(AND(ISNUMBER(R82),ISNUMBER(S82),S82&gt;=R82),ROUND((S82-R82)*24,4),IF(OR(R82&lt;&gt;"",S82&lt;&gt;""),"",IF(AND(ISNUMBER(T82),T82&gt;=0),T82,IF(AND(I82="あり",J82="実施",ISNUMBER(AC82)),AC82,"")))))</f>
        <v/>
      </c>
      <c r="AE82" s="54" t="str">
        <f>IF(C82="","",IF(AND(ISNUMBER(R82),ISNUMBER(S82),S82&gt;=R82),IF(X82="記録","実績：基地発～基地着",IF(X82="記憶","記憶：基地発～基地着","未確認：基地発～基地着")),IF(OR(R82&lt;&gt;"",S82&lt;&gt;""),"要確認：時刻不足・逆転",IF(AND(ISNUMBER(T82),T82&gt;=0),IF(X82="記録","実績：記録の時間",IF(X82="記憶","記憶：申告の時間","未確認：申告の時間")),IF(AND(I82="あり",J82="実施",ISNUMBER(AC82)),"所定時間による見込み",IF(I82="なし","使用なし","未確認"))))))</f>
        <v/>
      </c>
      <c r="AF82" s="55" t="str">
        <f>IF(C82="","",IF(H82="あり",1,0))</f>
        <v/>
      </c>
      <c r="AG82" s="55" t="str">
        <f>IF(C82="","",IF(AND(I82="あり",J82="実施"),1,0))</f>
        <v/>
      </c>
      <c r="AH82" s="55" t="str">
        <f>IF(C82="","",IF(AND(H82="あり",X82="記録"),IF(COUNTIFS($A$8:A82,A82,$B$8:B82,B82,$C$8:C82,C82,$E$8:E82,E82,$F$8:F82,F82,$H$8:H82,"あり",$X$8:X82,"記録")=1,1,0),0))</f>
        <v/>
      </c>
      <c r="AI82" s="55" t="str">
        <f>IF(C82="","",IF(AND(I82="あり",J82="実施",X82="記録",ISNUMBER(K82)),IF(COUNTIFS($K$8:K82,K82,$C$8:C82,C82,$E$8:E82,E82,$F$8:F82,F82,$I$8:I82,"あり",$J$8:J82,"実施",$X$8:X82,"記録")=1,1,0),0))</f>
        <v/>
      </c>
      <c r="AJ82" s="55" t="str">
        <f>IF(C82="","",IF(ISNUMBER(A82),YEAR(A82)-IF(MONTH(A82)&lt;4,1,0),""))</f>
        <v/>
      </c>
      <c r="AK82" s="55" t="str">
        <f>IF(C82="","",IF(J82="実施",IF(ISNUMBER(K82),YEAR(K82)-IF(MONTH(K82)&lt;4,1,0),""),""))</f>
        <v/>
      </c>
      <c r="AL82" s="56" t="str">
        <f>IF(C82="",IF(OR(A82&lt;&gt;"",G82&lt;&gt;""),"要確認：船名未記入",""),IF(OR(NOT(ISNUMBER(A82)),G82="",H82="",I82="",J82="",N82="",O82="",P82="",W82="",X82=""),"要確認：基本項目不足",IF(OR(Z82="未登録・重複",AA82="未登録・重複",AB82="未確認"),"要確認：登録表を確認",IF(AND(H82="あり",NOT(ISNUMBER(B82))),"要確認：前日の予定時刻不足",IF(AND(J82="実施",I82="あり",NOT(ISNUMBER(K82))),"要確認：最終日時不足",IF(AND(J82="取消",I82="あり"),"要確認：取消と使用ありが矛盾",IF(OR(AND(ISNUMBER(T82),T82&lt;0),AND(ISNUMBER(V82),V82&lt;0),AE82="要確認：時刻不足・逆転"),"要確認：時間を確認",IF(COUNTIFS(Work[予定表の作業日],A82,Work[前日版の予定時刻],B82,Work[船名],C82,Work[バース],E82,Work[入出・転],F82,Work[曳船名],G82)&gt;1,"要確認：同じ作業・曳船が重複",IF(AND(I82="あり",J82="実施",NOT(ISNUMBER(AD82))),"要確認：拘束時間未確認",IF(OR(H82="未確認",I82="未確認",J82="未確認",X82="未確認",N82="未確認",O82="未確認"),"要確認：未確認を含む","確認済"))))))))))</f>
        <v/>
      </c>
    </row>
    <row r="83" spans="1:38" ht="24.95" customHeight="1" x14ac:dyDescent="0.2">
      <c r="A83" s="20"/>
      <c r="B83" s="29"/>
      <c r="C83" s="7"/>
      <c r="D83" s="7"/>
      <c r="E83" s="7"/>
      <c r="F83" s="7"/>
      <c r="G83" s="7"/>
      <c r="H83" s="7"/>
      <c r="I83" s="7"/>
      <c r="J83" s="7"/>
      <c r="K83" s="23"/>
      <c r="L83" s="13"/>
      <c r="M83" s="13"/>
      <c r="N83" s="7"/>
      <c r="O83" s="51"/>
      <c r="P83" s="51"/>
      <c r="Q83" s="61"/>
      <c r="R83" s="62"/>
      <c r="S83" s="62"/>
      <c r="T83" s="63"/>
      <c r="U83" s="63"/>
      <c r="V83" s="63"/>
      <c r="W83" s="51"/>
      <c r="X83" s="51"/>
      <c r="Y83" s="67"/>
      <c r="Z83" s="54" t="str">
        <f>IF(G83="","",IF(COUNTIF(Tugs[曳船名],G83)&lt;&gt;1,"未登録・重複",IF(INDEX(Tugs[会社名],MATCH(G83,Tugs[曳船名],0))="","未確認",INDEX(Tugs[会社名],MATCH(G83,Tugs[曳船名],0)))))</f>
        <v/>
      </c>
      <c r="AA83" s="54" t="str">
        <f>IF(G83="","",IF(COUNTIF(Companies[会社名],Z83)&lt;&gt;1,"未登録・重複",IF(INDEX(Companies[地区],MATCH(Z83,Companies[会社名],0))="","未確認",INDEX(Companies[地区],MATCH(Z83,Companies[会社名],0)))))</f>
        <v/>
      </c>
      <c r="AB83" s="54" t="str">
        <f>IF(G83="","",IF(Q83&lt;&gt;"",Q83,IF(COUNTIF(Tugs[曳船名],G83)&lt;&gt;1,"未登録・重複",IF(INDEX(Tugs[基地港],MATCH(G83,Tugs[曳船名],0))="","未確認",INDEX(Tugs[基地港],MATCH(G83,Tugs[曳船名],0))))))</f>
        <v/>
      </c>
      <c r="AC83" s="53" t="str">
        <f>IF(C83="","",IF(AND(COUNTIF(Standards[照合項目（自動）],AB83&amp;"｜"&amp;E83&amp;"｜"&amp;D83&amp;"｜"&amp;F83&amp;"｜"&amp;P83)=1,COUNTIFS(Standards[照合項目（自動）],AB83&amp;"｜"&amp;E83&amp;"｜"&amp;D83&amp;"｜"&amp;F83&amp;"｜"&amp;P83,Standards[入力確認（自動）],"確認済")=1),SUMIF(Standards[照合項目（自動）],AB83&amp;"｜"&amp;E83&amp;"｜"&amp;D83&amp;"｜"&amp;F83&amp;"｜"&amp;P83,Standards[所定合計h（自動）]),"未確認"))</f>
        <v/>
      </c>
      <c r="AD83" s="53" t="str">
        <f>IF(C83="","",IF(AND(ISNUMBER(R83),ISNUMBER(S83),S83&gt;=R83),ROUND((S83-R83)*24,4),IF(OR(R83&lt;&gt;"",S83&lt;&gt;""),"",IF(AND(ISNUMBER(T83),T83&gt;=0),T83,IF(AND(I83="あり",J83="実施",ISNUMBER(AC83)),AC83,"")))))</f>
        <v/>
      </c>
      <c r="AE83" s="54" t="str">
        <f>IF(C83="","",IF(AND(ISNUMBER(R83),ISNUMBER(S83),S83&gt;=R83),IF(X83="記録","実績：基地発～基地着",IF(X83="記憶","記憶：基地発～基地着","未確認：基地発～基地着")),IF(OR(R83&lt;&gt;"",S83&lt;&gt;""),"要確認：時刻不足・逆転",IF(AND(ISNUMBER(T83),T83&gt;=0),IF(X83="記録","実績：記録の時間",IF(X83="記憶","記憶：申告の時間","未確認：申告の時間")),IF(AND(I83="あり",J83="実施",ISNUMBER(AC83)),"所定時間による見込み",IF(I83="なし","使用なし","未確認"))))))</f>
        <v/>
      </c>
      <c r="AF83" s="55" t="str">
        <f>IF(C83="","",IF(H83="あり",1,0))</f>
        <v/>
      </c>
      <c r="AG83" s="55" t="str">
        <f>IF(C83="","",IF(AND(I83="あり",J83="実施"),1,0))</f>
        <v/>
      </c>
      <c r="AH83" s="55" t="str">
        <f>IF(C83="","",IF(AND(H83="あり",X83="記録"),IF(COUNTIFS($A$8:A83,A83,$B$8:B83,B83,$C$8:C83,C83,$E$8:E83,E83,$F$8:F83,F83,$H$8:H83,"あり",$X$8:X83,"記録")=1,1,0),0))</f>
        <v/>
      </c>
      <c r="AI83" s="55" t="str">
        <f>IF(C83="","",IF(AND(I83="あり",J83="実施",X83="記録",ISNUMBER(K83)),IF(COUNTIFS($K$8:K83,K83,$C$8:C83,C83,$E$8:E83,E83,$F$8:F83,F83,$I$8:I83,"あり",$J$8:J83,"実施",$X$8:X83,"記録")=1,1,0),0))</f>
        <v/>
      </c>
      <c r="AJ83" s="55" t="str">
        <f>IF(C83="","",IF(ISNUMBER(A83),YEAR(A83)-IF(MONTH(A83)&lt;4,1,0),""))</f>
        <v/>
      </c>
      <c r="AK83" s="55" t="str">
        <f>IF(C83="","",IF(J83="実施",IF(ISNUMBER(K83),YEAR(K83)-IF(MONTH(K83)&lt;4,1,0),""),""))</f>
        <v/>
      </c>
      <c r="AL83" s="56" t="str">
        <f>IF(C83="",IF(OR(A83&lt;&gt;"",G83&lt;&gt;""),"要確認：船名未記入",""),IF(OR(NOT(ISNUMBER(A83)),G83="",H83="",I83="",J83="",N83="",O83="",P83="",W83="",X83=""),"要確認：基本項目不足",IF(OR(Z83="未登録・重複",AA83="未登録・重複",AB83="未確認"),"要確認：登録表を確認",IF(AND(H83="あり",NOT(ISNUMBER(B83))),"要確認：前日の予定時刻不足",IF(AND(J83="実施",I83="あり",NOT(ISNUMBER(K83))),"要確認：最終日時不足",IF(AND(J83="取消",I83="あり"),"要確認：取消と使用ありが矛盾",IF(OR(AND(ISNUMBER(T83),T83&lt;0),AND(ISNUMBER(V83),V83&lt;0),AE83="要確認：時刻不足・逆転"),"要確認：時間を確認",IF(COUNTIFS(Work[予定表の作業日],A83,Work[前日版の予定時刻],B83,Work[船名],C83,Work[バース],E83,Work[入出・転],F83,Work[曳船名],G83)&gt;1,"要確認：同じ作業・曳船が重複",IF(AND(I83="あり",J83="実施",NOT(ISNUMBER(AD83))),"要確認：拘束時間未確認",IF(OR(H83="未確認",I83="未確認",J83="未確認",X83="未確認",N83="未確認",O83="未確認"),"要確認：未確認を含む","確認済"))))))))))</f>
        <v/>
      </c>
    </row>
    <row r="84" spans="1:38" ht="24.95" customHeight="1" x14ac:dyDescent="0.2">
      <c r="A84" s="20"/>
      <c r="B84" s="29"/>
      <c r="C84" s="7"/>
      <c r="D84" s="7"/>
      <c r="E84" s="7"/>
      <c r="F84" s="7"/>
      <c r="G84" s="7"/>
      <c r="H84" s="7"/>
      <c r="I84" s="7"/>
      <c r="J84" s="7"/>
      <c r="K84" s="23"/>
      <c r="L84" s="13"/>
      <c r="M84" s="13"/>
      <c r="N84" s="7"/>
      <c r="O84" s="51"/>
      <c r="P84" s="51"/>
      <c r="Q84" s="61"/>
      <c r="R84" s="62"/>
      <c r="S84" s="62"/>
      <c r="T84" s="63"/>
      <c r="U84" s="63"/>
      <c r="V84" s="63"/>
      <c r="W84" s="51"/>
      <c r="X84" s="51"/>
      <c r="Y84" s="67"/>
      <c r="Z84" s="54" t="str">
        <f>IF(G84="","",IF(COUNTIF(Tugs[曳船名],G84)&lt;&gt;1,"未登録・重複",IF(INDEX(Tugs[会社名],MATCH(G84,Tugs[曳船名],0))="","未確認",INDEX(Tugs[会社名],MATCH(G84,Tugs[曳船名],0)))))</f>
        <v/>
      </c>
      <c r="AA84" s="54" t="str">
        <f>IF(G84="","",IF(COUNTIF(Companies[会社名],Z84)&lt;&gt;1,"未登録・重複",IF(INDEX(Companies[地区],MATCH(Z84,Companies[会社名],0))="","未確認",INDEX(Companies[地区],MATCH(Z84,Companies[会社名],0)))))</f>
        <v/>
      </c>
      <c r="AB84" s="54" t="str">
        <f>IF(G84="","",IF(Q84&lt;&gt;"",Q84,IF(COUNTIF(Tugs[曳船名],G84)&lt;&gt;1,"未登録・重複",IF(INDEX(Tugs[基地港],MATCH(G84,Tugs[曳船名],0))="","未確認",INDEX(Tugs[基地港],MATCH(G84,Tugs[曳船名],0))))))</f>
        <v/>
      </c>
      <c r="AC84" s="53" t="str">
        <f>IF(C84="","",IF(AND(COUNTIF(Standards[照合項目（自動）],AB84&amp;"｜"&amp;E84&amp;"｜"&amp;D84&amp;"｜"&amp;F84&amp;"｜"&amp;P84)=1,COUNTIFS(Standards[照合項目（自動）],AB84&amp;"｜"&amp;E84&amp;"｜"&amp;D84&amp;"｜"&amp;F84&amp;"｜"&amp;P84,Standards[入力確認（自動）],"確認済")=1),SUMIF(Standards[照合項目（自動）],AB84&amp;"｜"&amp;E84&amp;"｜"&amp;D84&amp;"｜"&amp;F84&amp;"｜"&amp;P84,Standards[所定合計h（自動）]),"未確認"))</f>
        <v/>
      </c>
      <c r="AD84" s="53" t="str">
        <f>IF(C84="","",IF(AND(ISNUMBER(R84),ISNUMBER(S84),S84&gt;=R84),ROUND((S84-R84)*24,4),IF(OR(R84&lt;&gt;"",S84&lt;&gt;""),"",IF(AND(ISNUMBER(T84),T84&gt;=0),T84,IF(AND(I84="あり",J84="実施",ISNUMBER(AC84)),AC84,"")))))</f>
        <v/>
      </c>
      <c r="AE84" s="54" t="str">
        <f>IF(C84="","",IF(AND(ISNUMBER(R84),ISNUMBER(S84),S84&gt;=R84),IF(X84="記録","実績：基地発～基地着",IF(X84="記憶","記憶：基地発～基地着","未確認：基地発～基地着")),IF(OR(R84&lt;&gt;"",S84&lt;&gt;""),"要確認：時刻不足・逆転",IF(AND(ISNUMBER(T84),T84&gt;=0),IF(X84="記録","実績：記録の時間",IF(X84="記憶","記憶：申告の時間","未確認：申告の時間")),IF(AND(I84="あり",J84="実施",ISNUMBER(AC84)),"所定時間による見込み",IF(I84="なし","使用なし","未確認"))))))</f>
        <v/>
      </c>
      <c r="AF84" s="55" t="str">
        <f>IF(C84="","",IF(H84="あり",1,0))</f>
        <v/>
      </c>
      <c r="AG84" s="55" t="str">
        <f>IF(C84="","",IF(AND(I84="あり",J84="実施"),1,0))</f>
        <v/>
      </c>
      <c r="AH84" s="55" t="str">
        <f>IF(C84="","",IF(AND(H84="あり",X84="記録"),IF(COUNTIFS($A$8:A84,A84,$B$8:B84,B84,$C$8:C84,C84,$E$8:E84,E84,$F$8:F84,F84,$H$8:H84,"あり",$X$8:X84,"記録")=1,1,0),0))</f>
        <v/>
      </c>
      <c r="AI84" s="55" t="str">
        <f>IF(C84="","",IF(AND(I84="あり",J84="実施",X84="記録",ISNUMBER(K84)),IF(COUNTIFS($K$8:K84,K84,$C$8:C84,C84,$E$8:E84,E84,$F$8:F84,F84,$I$8:I84,"あり",$J$8:J84,"実施",$X$8:X84,"記録")=1,1,0),0))</f>
        <v/>
      </c>
      <c r="AJ84" s="55" t="str">
        <f>IF(C84="","",IF(ISNUMBER(A84),YEAR(A84)-IF(MONTH(A84)&lt;4,1,0),""))</f>
        <v/>
      </c>
      <c r="AK84" s="55" t="str">
        <f>IF(C84="","",IF(J84="実施",IF(ISNUMBER(K84),YEAR(K84)-IF(MONTH(K84)&lt;4,1,0),""),""))</f>
        <v/>
      </c>
      <c r="AL84" s="56" t="str">
        <f>IF(C84="",IF(OR(A84&lt;&gt;"",G84&lt;&gt;""),"要確認：船名未記入",""),IF(OR(NOT(ISNUMBER(A84)),G84="",H84="",I84="",J84="",N84="",O84="",P84="",W84="",X84=""),"要確認：基本項目不足",IF(OR(Z84="未登録・重複",AA84="未登録・重複",AB84="未確認"),"要確認：登録表を確認",IF(AND(H84="あり",NOT(ISNUMBER(B84))),"要確認：前日の予定時刻不足",IF(AND(J84="実施",I84="あり",NOT(ISNUMBER(K84))),"要確認：最終日時不足",IF(AND(J84="取消",I84="あり"),"要確認：取消と使用ありが矛盾",IF(OR(AND(ISNUMBER(T84),T84&lt;0),AND(ISNUMBER(V84),V84&lt;0),AE84="要確認：時刻不足・逆転"),"要確認：時間を確認",IF(COUNTIFS(Work[予定表の作業日],A84,Work[前日版の予定時刻],B84,Work[船名],C84,Work[バース],E84,Work[入出・転],F84,Work[曳船名],G84)&gt;1,"要確認：同じ作業・曳船が重複",IF(AND(I84="あり",J84="実施",NOT(ISNUMBER(AD84))),"要確認：拘束時間未確認",IF(OR(H84="未確認",I84="未確認",J84="未確認",X84="未確認",N84="未確認",O84="未確認"),"要確認：未確認を含む","確認済"))))))))))</f>
        <v/>
      </c>
    </row>
    <row r="85" spans="1:38" ht="24.95" customHeight="1" x14ac:dyDescent="0.2">
      <c r="A85" s="20"/>
      <c r="B85" s="29"/>
      <c r="C85" s="7"/>
      <c r="D85" s="7"/>
      <c r="E85" s="7"/>
      <c r="F85" s="7"/>
      <c r="G85" s="7"/>
      <c r="H85" s="7"/>
      <c r="I85" s="7"/>
      <c r="J85" s="7"/>
      <c r="K85" s="23"/>
      <c r="L85" s="13"/>
      <c r="M85" s="13"/>
      <c r="N85" s="7"/>
      <c r="O85" s="51"/>
      <c r="P85" s="51"/>
      <c r="Q85" s="61"/>
      <c r="R85" s="62"/>
      <c r="S85" s="62"/>
      <c r="T85" s="63"/>
      <c r="U85" s="63"/>
      <c r="V85" s="63"/>
      <c r="W85" s="51"/>
      <c r="X85" s="51"/>
      <c r="Y85" s="67"/>
      <c r="Z85" s="54" t="str">
        <f>IF(G85="","",IF(COUNTIF(Tugs[曳船名],G85)&lt;&gt;1,"未登録・重複",IF(INDEX(Tugs[会社名],MATCH(G85,Tugs[曳船名],0))="","未確認",INDEX(Tugs[会社名],MATCH(G85,Tugs[曳船名],0)))))</f>
        <v/>
      </c>
      <c r="AA85" s="54" t="str">
        <f>IF(G85="","",IF(COUNTIF(Companies[会社名],Z85)&lt;&gt;1,"未登録・重複",IF(INDEX(Companies[地区],MATCH(Z85,Companies[会社名],0))="","未確認",INDEX(Companies[地区],MATCH(Z85,Companies[会社名],0)))))</f>
        <v/>
      </c>
      <c r="AB85" s="54" t="str">
        <f>IF(G85="","",IF(Q85&lt;&gt;"",Q85,IF(COUNTIF(Tugs[曳船名],G85)&lt;&gt;1,"未登録・重複",IF(INDEX(Tugs[基地港],MATCH(G85,Tugs[曳船名],0))="","未確認",INDEX(Tugs[基地港],MATCH(G85,Tugs[曳船名],0))))))</f>
        <v/>
      </c>
      <c r="AC85" s="53" t="str">
        <f>IF(C85="","",IF(AND(COUNTIF(Standards[照合項目（自動）],AB85&amp;"｜"&amp;E85&amp;"｜"&amp;D85&amp;"｜"&amp;F85&amp;"｜"&amp;P85)=1,COUNTIFS(Standards[照合項目（自動）],AB85&amp;"｜"&amp;E85&amp;"｜"&amp;D85&amp;"｜"&amp;F85&amp;"｜"&amp;P85,Standards[入力確認（自動）],"確認済")=1),SUMIF(Standards[照合項目（自動）],AB85&amp;"｜"&amp;E85&amp;"｜"&amp;D85&amp;"｜"&amp;F85&amp;"｜"&amp;P85,Standards[所定合計h（自動）]),"未確認"))</f>
        <v/>
      </c>
      <c r="AD85" s="53" t="str">
        <f>IF(C85="","",IF(AND(ISNUMBER(R85),ISNUMBER(S85),S85&gt;=R85),ROUND((S85-R85)*24,4),IF(OR(R85&lt;&gt;"",S85&lt;&gt;""),"",IF(AND(ISNUMBER(T85),T85&gt;=0),T85,IF(AND(I85="あり",J85="実施",ISNUMBER(AC85)),AC85,"")))))</f>
        <v/>
      </c>
      <c r="AE85" s="54" t="str">
        <f>IF(C85="","",IF(AND(ISNUMBER(R85),ISNUMBER(S85),S85&gt;=R85),IF(X85="記録","実績：基地発～基地着",IF(X85="記憶","記憶：基地発～基地着","未確認：基地発～基地着")),IF(OR(R85&lt;&gt;"",S85&lt;&gt;""),"要確認：時刻不足・逆転",IF(AND(ISNUMBER(T85),T85&gt;=0),IF(X85="記録","実績：記録の時間",IF(X85="記憶","記憶：申告の時間","未確認：申告の時間")),IF(AND(I85="あり",J85="実施",ISNUMBER(AC85)),"所定時間による見込み",IF(I85="なし","使用なし","未確認"))))))</f>
        <v/>
      </c>
      <c r="AF85" s="55" t="str">
        <f>IF(C85="","",IF(H85="あり",1,0))</f>
        <v/>
      </c>
      <c r="AG85" s="55" t="str">
        <f>IF(C85="","",IF(AND(I85="あり",J85="実施"),1,0))</f>
        <v/>
      </c>
      <c r="AH85" s="55" t="str">
        <f>IF(C85="","",IF(AND(H85="あり",X85="記録"),IF(COUNTIFS($A$8:A85,A85,$B$8:B85,B85,$C$8:C85,C85,$E$8:E85,E85,$F$8:F85,F85,$H$8:H85,"あり",$X$8:X85,"記録")=1,1,0),0))</f>
        <v/>
      </c>
      <c r="AI85" s="55" t="str">
        <f>IF(C85="","",IF(AND(I85="あり",J85="実施",X85="記録",ISNUMBER(K85)),IF(COUNTIFS($K$8:K85,K85,$C$8:C85,C85,$E$8:E85,E85,$F$8:F85,F85,$I$8:I85,"あり",$J$8:J85,"実施",$X$8:X85,"記録")=1,1,0),0))</f>
        <v/>
      </c>
      <c r="AJ85" s="55" t="str">
        <f>IF(C85="","",IF(ISNUMBER(A85),YEAR(A85)-IF(MONTH(A85)&lt;4,1,0),""))</f>
        <v/>
      </c>
      <c r="AK85" s="55" t="str">
        <f>IF(C85="","",IF(J85="実施",IF(ISNUMBER(K85),YEAR(K85)-IF(MONTH(K85)&lt;4,1,0),""),""))</f>
        <v/>
      </c>
      <c r="AL85" s="56" t="str">
        <f>IF(C85="",IF(OR(A85&lt;&gt;"",G85&lt;&gt;""),"要確認：船名未記入",""),IF(OR(NOT(ISNUMBER(A85)),G85="",H85="",I85="",J85="",N85="",O85="",P85="",W85="",X85=""),"要確認：基本項目不足",IF(OR(Z85="未登録・重複",AA85="未登録・重複",AB85="未確認"),"要確認：登録表を確認",IF(AND(H85="あり",NOT(ISNUMBER(B85))),"要確認：前日の予定時刻不足",IF(AND(J85="実施",I85="あり",NOT(ISNUMBER(K85))),"要確認：最終日時不足",IF(AND(J85="取消",I85="あり"),"要確認：取消と使用ありが矛盾",IF(OR(AND(ISNUMBER(T85),T85&lt;0),AND(ISNUMBER(V85),V85&lt;0),AE85="要確認：時刻不足・逆転"),"要確認：時間を確認",IF(COUNTIFS(Work[予定表の作業日],A85,Work[前日版の予定時刻],B85,Work[船名],C85,Work[バース],E85,Work[入出・転],F85,Work[曳船名],G85)&gt;1,"要確認：同じ作業・曳船が重複",IF(AND(I85="あり",J85="実施",NOT(ISNUMBER(AD85))),"要確認：拘束時間未確認",IF(OR(H85="未確認",I85="未確認",J85="未確認",X85="未確認",N85="未確認",O85="未確認"),"要確認：未確認を含む","確認済"))))))))))</f>
        <v/>
      </c>
    </row>
    <row r="86" spans="1:38" ht="24.95" customHeight="1" x14ac:dyDescent="0.2">
      <c r="A86" s="20"/>
      <c r="B86" s="29"/>
      <c r="C86" s="7"/>
      <c r="D86" s="7"/>
      <c r="E86" s="7"/>
      <c r="F86" s="7"/>
      <c r="G86" s="7"/>
      <c r="H86" s="7"/>
      <c r="I86" s="7"/>
      <c r="J86" s="7"/>
      <c r="K86" s="23"/>
      <c r="L86" s="13"/>
      <c r="M86" s="13"/>
      <c r="N86" s="7"/>
      <c r="O86" s="51"/>
      <c r="P86" s="51"/>
      <c r="Q86" s="61"/>
      <c r="R86" s="62"/>
      <c r="S86" s="62"/>
      <c r="T86" s="63"/>
      <c r="U86" s="63"/>
      <c r="V86" s="63"/>
      <c r="W86" s="51"/>
      <c r="X86" s="51"/>
      <c r="Y86" s="67"/>
      <c r="Z86" s="54" t="str">
        <f>IF(G86="","",IF(COUNTIF(Tugs[曳船名],G86)&lt;&gt;1,"未登録・重複",IF(INDEX(Tugs[会社名],MATCH(G86,Tugs[曳船名],0))="","未確認",INDEX(Tugs[会社名],MATCH(G86,Tugs[曳船名],0)))))</f>
        <v/>
      </c>
      <c r="AA86" s="54" t="str">
        <f>IF(G86="","",IF(COUNTIF(Companies[会社名],Z86)&lt;&gt;1,"未登録・重複",IF(INDEX(Companies[地区],MATCH(Z86,Companies[会社名],0))="","未確認",INDEX(Companies[地区],MATCH(Z86,Companies[会社名],0)))))</f>
        <v/>
      </c>
      <c r="AB86" s="54" t="str">
        <f>IF(G86="","",IF(Q86&lt;&gt;"",Q86,IF(COUNTIF(Tugs[曳船名],G86)&lt;&gt;1,"未登録・重複",IF(INDEX(Tugs[基地港],MATCH(G86,Tugs[曳船名],0))="","未確認",INDEX(Tugs[基地港],MATCH(G86,Tugs[曳船名],0))))))</f>
        <v/>
      </c>
      <c r="AC86" s="53" t="str">
        <f>IF(C86="","",IF(AND(COUNTIF(Standards[照合項目（自動）],AB86&amp;"｜"&amp;E86&amp;"｜"&amp;D86&amp;"｜"&amp;F86&amp;"｜"&amp;P86)=1,COUNTIFS(Standards[照合項目（自動）],AB86&amp;"｜"&amp;E86&amp;"｜"&amp;D86&amp;"｜"&amp;F86&amp;"｜"&amp;P86,Standards[入力確認（自動）],"確認済")=1),SUMIF(Standards[照合項目（自動）],AB86&amp;"｜"&amp;E86&amp;"｜"&amp;D86&amp;"｜"&amp;F86&amp;"｜"&amp;P86,Standards[所定合計h（自動）]),"未確認"))</f>
        <v/>
      </c>
      <c r="AD86" s="53" t="str">
        <f>IF(C86="","",IF(AND(ISNUMBER(R86),ISNUMBER(S86),S86&gt;=R86),ROUND((S86-R86)*24,4),IF(OR(R86&lt;&gt;"",S86&lt;&gt;""),"",IF(AND(ISNUMBER(T86),T86&gt;=0),T86,IF(AND(I86="あり",J86="実施",ISNUMBER(AC86)),AC86,"")))))</f>
        <v/>
      </c>
      <c r="AE86" s="54" t="str">
        <f>IF(C86="","",IF(AND(ISNUMBER(R86),ISNUMBER(S86),S86&gt;=R86),IF(X86="記録","実績：基地発～基地着",IF(X86="記憶","記憶：基地発～基地着","未確認：基地発～基地着")),IF(OR(R86&lt;&gt;"",S86&lt;&gt;""),"要確認：時刻不足・逆転",IF(AND(ISNUMBER(T86),T86&gt;=0),IF(X86="記録","実績：記録の時間",IF(X86="記憶","記憶：申告の時間","未確認：申告の時間")),IF(AND(I86="あり",J86="実施",ISNUMBER(AC86)),"所定時間による見込み",IF(I86="なし","使用なし","未確認"))))))</f>
        <v/>
      </c>
      <c r="AF86" s="55" t="str">
        <f>IF(C86="","",IF(H86="あり",1,0))</f>
        <v/>
      </c>
      <c r="AG86" s="55" t="str">
        <f>IF(C86="","",IF(AND(I86="あり",J86="実施"),1,0))</f>
        <v/>
      </c>
      <c r="AH86" s="55" t="str">
        <f>IF(C86="","",IF(AND(H86="あり",X86="記録"),IF(COUNTIFS($A$8:A86,A86,$B$8:B86,B86,$C$8:C86,C86,$E$8:E86,E86,$F$8:F86,F86,$H$8:H86,"あり",$X$8:X86,"記録")=1,1,0),0))</f>
        <v/>
      </c>
      <c r="AI86" s="55" t="str">
        <f>IF(C86="","",IF(AND(I86="あり",J86="実施",X86="記録",ISNUMBER(K86)),IF(COUNTIFS($K$8:K86,K86,$C$8:C86,C86,$E$8:E86,E86,$F$8:F86,F86,$I$8:I86,"あり",$J$8:J86,"実施",$X$8:X86,"記録")=1,1,0),0))</f>
        <v/>
      </c>
      <c r="AJ86" s="55" t="str">
        <f>IF(C86="","",IF(ISNUMBER(A86),YEAR(A86)-IF(MONTH(A86)&lt;4,1,0),""))</f>
        <v/>
      </c>
      <c r="AK86" s="55" t="str">
        <f>IF(C86="","",IF(J86="実施",IF(ISNUMBER(K86),YEAR(K86)-IF(MONTH(K86)&lt;4,1,0),""),""))</f>
        <v/>
      </c>
      <c r="AL86" s="56" t="str">
        <f>IF(C86="",IF(OR(A86&lt;&gt;"",G86&lt;&gt;""),"要確認：船名未記入",""),IF(OR(NOT(ISNUMBER(A86)),G86="",H86="",I86="",J86="",N86="",O86="",P86="",W86="",X86=""),"要確認：基本項目不足",IF(OR(Z86="未登録・重複",AA86="未登録・重複",AB86="未確認"),"要確認：登録表を確認",IF(AND(H86="あり",NOT(ISNUMBER(B86))),"要確認：前日の予定時刻不足",IF(AND(J86="実施",I86="あり",NOT(ISNUMBER(K86))),"要確認：最終日時不足",IF(AND(J86="取消",I86="あり"),"要確認：取消と使用ありが矛盾",IF(OR(AND(ISNUMBER(T86),T86&lt;0),AND(ISNUMBER(V86),V86&lt;0),AE86="要確認：時刻不足・逆転"),"要確認：時間を確認",IF(COUNTIFS(Work[予定表の作業日],A86,Work[前日版の予定時刻],B86,Work[船名],C86,Work[バース],E86,Work[入出・転],F86,Work[曳船名],G86)&gt;1,"要確認：同じ作業・曳船が重複",IF(AND(I86="あり",J86="実施",NOT(ISNUMBER(AD86))),"要確認：拘束時間未確認",IF(OR(H86="未確認",I86="未確認",J86="未確認",X86="未確認",N86="未確認",O86="未確認"),"要確認：未確認を含む","確認済"))))))))))</f>
        <v/>
      </c>
    </row>
    <row r="87" spans="1:38" ht="24.95" customHeight="1" x14ac:dyDescent="0.2">
      <c r="A87" s="20"/>
      <c r="B87" s="29"/>
      <c r="C87" s="7"/>
      <c r="D87" s="7"/>
      <c r="E87" s="7"/>
      <c r="F87" s="7"/>
      <c r="G87" s="7"/>
      <c r="H87" s="7"/>
      <c r="I87" s="7"/>
      <c r="J87" s="7"/>
      <c r="K87" s="23"/>
      <c r="L87" s="13"/>
      <c r="M87" s="13"/>
      <c r="N87" s="7"/>
      <c r="O87" s="51"/>
      <c r="P87" s="51"/>
      <c r="Q87" s="61"/>
      <c r="R87" s="62"/>
      <c r="S87" s="62"/>
      <c r="T87" s="63"/>
      <c r="U87" s="63"/>
      <c r="V87" s="63"/>
      <c r="W87" s="51"/>
      <c r="X87" s="51"/>
      <c r="Y87" s="67"/>
      <c r="Z87" s="54" t="str">
        <f>IF(G87="","",IF(COUNTIF(Tugs[曳船名],G87)&lt;&gt;1,"未登録・重複",IF(INDEX(Tugs[会社名],MATCH(G87,Tugs[曳船名],0))="","未確認",INDEX(Tugs[会社名],MATCH(G87,Tugs[曳船名],0)))))</f>
        <v/>
      </c>
      <c r="AA87" s="54" t="str">
        <f>IF(G87="","",IF(COUNTIF(Companies[会社名],Z87)&lt;&gt;1,"未登録・重複",IF(INDEX(Companies[地区],MATCH(Z87,Companies[会社名],0))="","未確認",INDEX(Companies[地区],MATCH(Z87,Companies[会社名],0)))))</f>
        <v/>
      </c>
      <c r="AB87" s="54" t="str">
        <f>IF(G87="","",IF(Q87&lt;&gt;"",Q87,IF(COUNTIF(Tugs[曳船名],G87)&lt;&gt;1,"未登録・重複",IF(INDEX(Tugs[基地港],MATCH(G87,Tugs[曳船名],0))="","未確認",INDEX(Tugs[基地港],MATCH(G87,Tugs[曳船名],0))))))</f>
        <v/>
      </c>
      <c r="AC87" s="53" t="str">
        <f>IF(C87="","",IF(AND(COUNTIF(Standards[照合項目（自動）],AB87&amp;"｜"&amp;E87&amp;"｜"&amp;D87&amp;"｜"&amp;F87&amp;"｜"&amp;P87)=1,COUNTIFS(Standards[照合項目（自動）],AB87&amp;"｜"&amp;E87&amp;"｜"&amp;D87&amp;"｜"&amp;F87&amp;"｜"&amp;P87,Standards[入力確認（自動）],"確認済")=1),SUMIF(Standards[照合項目（自動）],AB87&amp;"｜"&amp;E87&amp;"｜"&amp;D87&amp;"｜"&amp;F87&amp;"｜"&amp;P87,Standards[所定合計h（自動）]),"未確認"))</f>
        <v/>
      </c>
      <c r="AD87" s="53" t="str">
        <f>IF(C87="","",IF(AND(ISNUMBER(R87),ISNUMBER(S87),S87&gt;=R87),ROUND((S87-R87)*24,4),IF(OR(R87&lt;&gt;"",S87&lt;&gt;""),"",IF(AND(ISNUMBER(T87),T87&gt;=0),T87,IF(AND(I87="あり",J87="実施",ISNUMBER(AC87)),AC87,"")))))</f>
        <v/>
      </c>
      <c r="AE87" s="54" t="str">
        <f>IF(C87="","",IF(AND(ISNUMBER(R87),ISNUMBER(S87),S87&gt;=R87),IF(X87="記録","実績：基地発～基地着",IF(X87="記憶","記憶：基地発～基地着","未確認：基地発～基地着")),IF(OR(R87&lt;&gt;"",S87&lt;&gt;""),"要確認：時刻不足・逆転",IF(AND(ISNUMBER(T87),T87&gt;=0),IF(X87="記録","実績：記録の時間",IF(X87="記憶","記憶：申告の時間","未確認：申告の時間")),IF(AND(I87="あり",J87="実施",ISNUMBER(AC87)),"所定時間による見込み",IF(I87="なし","使用なし","未確認"))))))</f>
        <v/>
      </c>
      <c r="AF87" s="55" t="str">
        <f>IF(C87="","",IF(H87="あり",1,0))</f>
        <v/>
      </c>
      <c r="AG87" s="55" t="str">
        <f>IF(C87="","",IF(AND(I87="あり",J87="実施"),1,0))</f>
        <v/>
      </c>
      <c r="AH87" s="55" t="str">
        <f>IF(C87="","",IF(AND(H87="あり",X87="記録"),IF(COUNTIFS($A$8:A87,A87,$B$8:B87,B87,$C$8:C87,C87,$E$8:E87,E87,$F$8:F87,F87,$H$8:H87,"あり",$X$8:X87,"記録")=1,1,0),0))</f>
        <v/>
      </c>
      <c r="AI87" s="55" t="str">
        <f>IF(C87="","",IF(AND(I87="あり",J87="実施",X87="記録",ISNUMBER(K87)),IF(COUNTIFS($K$8:K87,K87,$C$8:C87,C87,$E$8:E87,E87,$F$8:F87,F87,$I$8:I87,"あり",$J$8:J87,"実施",$X$8:X87,"記録")=1,1,0),0))</f>
        <v/>
      </c>
      <c r="AJ87" s="55" t="str">
        <f>IF(C87="","",IF(ISNUMBER(A87),YEAR(A87)-IF(MONTH(A87)&lt;4,1,0),""))</f>
        <v/>
      </c>
      <c r="AK87" s="55" t="str">
        <f>IF(C87="","",IF(J87="実施",IF(ISNUMBER(K87),YEAR(K87)-IF(MONTH(K87)&lt;4,1,0),""),""))</f>
        <v/>
      </c>
      <c r="AL87" s="56" t="str">
        <f>IF(C87="",IF(OR(A87&lt;&gt;"",G87&lt;&gt;""),"要確認：船名未記入",""),IF(OR(NOT(ISNUMBER(A87)),G87="",H87="",I87="",J87="",N87="",O87="",P87="",W87="",X87=""),"要確認：基本項目不足",IF(OR(Z87="未登録・重複",AA87="未登録・重複",AB87="未確認"),"要確認：登録表を確認",IF(AND(H87="あり",NOT(ISNUMBER(B87))),"要確認：前日の予定時刻不足",IF(AND(J87="実施",I87="あり",NOT(ISNUMBER(K87))),"要確認：最終日時不足",IF(AND(J87="取消",I87="あり"),"要確認：取消と使用ありが矛盾",IF(OR(AND(ISNUMBER(T87),T87&lt;0),AND(ISNUMBER(V87),V87&lt;0),AE87="要確認：時刻不足・逆転"),"要確認：時間を確認",IF(COUNTIFS(Work[予定表の作業日],A87,Work[前日版の予定時刻],B87,Work[船名],C87,Work[バース],E87,Work[入出・転],F87,Work[曳船名],G87)&gt;1,"要確認：同じ作業・曳船が重複",IF(AND(I87="あり",J87="実施",NOT(ISNUMBER(AD87))),"要確認：拘束時間未確認",IF(OR(H87="未確認",I87="未確認",J87="未確認",X87="未確認",N87="未確認",O87="未確認"),"要確認：未確認を含む","確認済"))))))))))</f>
        <v/>
      </c>
    </row>
    <row r="88" spans="1:38" ht="24.95" customHeight="1" x14ac:dyDescent="0.2">
      <c r="A88" s="20"/>
      <c r="B88" s="29"/>
      <c r="C88" s="7"/>
      <c r="D88" s="7"/>
      <c r="E88" s="7"/>
      <c r="F88" s="7"/>
      <c r="G88" s="7"/>
      <c r="H88" s="7"/>
      <c r="I88" s="7"/>
      <c r="J88" s="7"/>
      <c r="K88" s="23"/>
      <c r="L88" s="13"/>
      <c r="M88" s="13"/>
      <c r="N88" s="7"/>
      <c r="O88" s="51"/>
      <c r="P88" s="51"/>
      <c r="Q88" s="61"/>
      <c r="R88" s="62"/>
      <c r="S88" s="62"/>
      <c r="T88" s="63"/>
      <c r="U88" s="63"/>
      <c r="V88" s="63"/>
      <c r="W88" s="51"/>
      <c r="X88" s="51"/>
      <c r="Y88" s="67"/>
      <c r="Z88" s="54" t="str">
        <f>IF(G88="","",IF(COUNTIF(Tugs[曳船名],G88)&lt;&gt;1,"未登録・重複",IF(INDEX(Tugs[会社名],MATCH(G88,Tugs[曳船名],0))="","未確認",INDEX(Tugs[会社名],MATCH(G88,Tugs[曳船名],0)))))</f>
        <v/>
      </c>
      <c r="AA88" s="54" t="str">
        <f>IF(G88="","",IF(COUNTIF(Companies[会社名],Z88)&lt;&gt;1,"未登録・重複",IF(INDEX(Companies[地区],MATCH(Z88,Companies[会社名],0))="","未確認",INDEX(Companies[地区],MATCH(Z88,Companies[会社名],0)))))</f>
        <v/>
      </c>
      <c r="AB88" s="54" t="str">
        <f>IF(G88="","",IF(Q88&lt;&gt;"",Q88,IF(COUNTIF(Tugs[曳船名],G88)&lt;&gt;1,"未登録・重複",IF(INDEX(Tugs[基地港],MATCH(G88,Tugs[曳船名],0))="","未確認",INDEX(Tugs[基地港],MATCH(G88,Tugs[曳船名],0))))))</f>
        <v/>
      </c>
      <c r="AC88" s="53" t="str">
        <f>IF(C88="","",IF(AND(COUNTIF(Standards[照合項目（自動）],AB88&amp;"｜"&amp;E88&amp;"｜"&amp;D88&amp;"｜"&amp;F88&amp;"｜"&amp;P88)=1,COUNTIFS(Standards[照合項目（自動）],AB88&amp;"｜"&amp;E88&amp;"｜"&amp;D88&amp;"｜"&amp;F88&amp;"｜"&amp;P88,Standards[入力確認（自動）],"確認済")=1),SUMIF(Standards[照合項目（自動）],AB88&amp;"｜"&amp;E88&amp;"｜"&amp;D88&amp;"｜"&amp;F88&amp;"｜"&amp;P88,Standards[所定合計h（自動）]),"未確認"))</f>
        <v/>
      </c>
      <c r="AD88" s="53" t="str">
        <f>IF(C88="","",IF(AND(ISNUMBER(R88),ISNUMBER(S88),S88&gt;=R88),ROUND((S88-R88)*24,4),IF(OR(R88&lt;&gt;"",S88&lt;&gt;""),"",IF(AND(ISNUMBER(T88),T88&gt;=0),T88,IF(AND(I88="あり",J88="実施",ISNUMBER(AC88)),AC88,"")))))</f>
        <v/>
      </c>
      <c r="AE88" s="54" t="str">
        <f>IF(C88="","",IF(AND(ISNUMBER(R88),ISNUMBER(S88),S88&gt;=R88),IF(X88="記録","実績：基地発～基地着",IF(X88="記憶","記憶：基地発～基地着","未確認：基地発～基地着")),IF(OR(R88&lt;&gt;"",S88&lt;&gt;""),"要確認：時刻不足・逆転",IF(AND(ISNUMBER(T88),T88&gt;=0),IF(X88="記録","実績：記録の時間",IF(X88="記憶","記憶：申告の時間","未確認：申告の時間")),IF(AND(I88="あり",J88="実施",ISNUMBER(AC88)),"所定時間による見込み",IF(I88="なし","使用なし","未確認"))))))</f>
        <v/>
      </c>
      <c r="AF88" s="55" t="str">
        <f>IF(C88="","",IF(H88="あり",1,0))</f>
        <v/>
      </c>
      <c r="AG88" s="55" t="str">
        <f>IF(C88="","",IF(AND(I88="あり",J88="実施"),1,0))</f>
        <v/>
      </c>
      <c r="AH88" s="55" t="str">
        <f>IF(C88="","",IF(AND(H88="あり",X88="記録"),IF(COUNTIFS($A$8:A88,A88,$B$8:B88,B88,$C$8:C88,C88,$E$8:E88,E88,$F$8:F88,F88,$H$8:H88,"あり",$X$8:X88,"記録")=1,1,0),0))</f>
        <v/>
      </c>
      <c r="AI88" s="55" t="str">
        <f>IF(C88="","",IF(AND(I88="あり",J88="実施",X88="記録",ISNUMBER(K88)),IF(COUNTIFS($K$8:K88,K88,$C$8:C88,C88,$E$8:E88,E88,$F$8:F88,F88,$I$8:I88,"あり",$J$8:J88,"実施",$X$8:X88,"記録")=1,1,0),0))</f>
        <v/>
      </c>
      <c r="AJ88" s="55" t="str">
        <f>IF(C88="","",IF(ISNUMBER(A88),YEAR(A88)-IF(MONTH(A88)&lt;4,1,0),""))</f>
        <v/>
      </c>
      <c r="AK88" s="55" t="str">
        <f>IF(C88="","",IF(J88="実施",IF(ISNUMBER(K88),YEAR(K88)-IF(MONTH(K88)&lt;4,1,0),""),""))</f>
        <v/>
      </c>
      <c r="AL88" s="56" t="str">
        <f>IF(C88="",IF(OR(A88&lt;&gt;"",G88&lt;&gt;""),"要確認：船名未記入",""),IF(OR(NOT(ISNUMBER(A88)),G88="",H88="",I88="",J88="",N88="",O88="",P88="",W88="",X88=""),"要確認：基本項目不足",IF(OR(Z88="未登録・重複",AA88="未登録・重複",AB88="未確認"),"要確認：登録表を確認",IF(AND(H88="あり",NOT(ISNUMBER(B88))),"要確認：前日の予定時刻不足",IF(AND(J88="実施",I88="あり",NOT(ISNUMBER(K88))),"要確認：最終日時不足",IF(AND(J88="取消",I88="あり"),"要確認：取消と使用ありが矛盾",IF(OR(AND(ISNUMBER(T88),T88&lt;0),AND(ISNUMBER(V88),V88&lt;0),AE88="要確認：時刻不足・逆転"),"要確認：時間を確認",IF(COUNTIFS(Work[予定表の作業日],A88,Work[前日版の予定時刻],B88,Work[船名],C88,Work[バース],E88,Work[入出・転],F88,Work[曳船名],G88)&gt;1,"要確認：同じ作業・曳船が重複",IF(AND(I88="あり",J88="実施",NOT(ISNUMBER(AD88))),"要確認：拘束時間未確認",IF(OR(H88="未確認",I88="未確認",J88="未確認",X88="未確認",N88="未確認",O88="未確認"),"要確認：未確認を含む","確認済"))))))))))</f>
        <v/>
      </c>
    </row>
    <row r="89" spans="1:38" ht="24.95" customHeight="1" x14ac:dyDescent="0.2">
      <c r="A89" s="20"/>
      <c r="B89" s="29"/>
      <c r="C89" s="7"/>
      <c r="D89" s="7"/>
      <c r="E89" s="7"/>
      <c r="F89" s="7"/>
      <c r="G89" s="7"/>
      <c r="H89" s="7"/>
      <c r="I89" s="7"/>
      <c r="J89" s="7"/>
      <c r="K89" s="23"/>
      <c r="L89" s="13"/>
      <c r="M89" s="13"/>
      <c r="N89" s="7"/>
      <c r="O89" s="51"/>
      <c r="P89" s="51"/>
      <c r="Q89" s="61"/>
      <c r="R89" s="62"/>
      <c r="S89" s="62"/>
      <c r="T89" s="63"/>
      <c r="U89" s="63"/>
      <c r="V89" s="63"/>
      <c r="W89" s="51"/>
      <c r="X89" s="51"/>
      <c r="Y89" s="67"/>
      <c r="Z89" s="54" t="str">
        <f>IF(G89="","",IF(COUNTIF(Tugs[曳船名],G89)&lt;&gt;1,"未登録・重複",IF(INDEX(Tugs[会社名],MATCH(G89,Tugs[曳船名],0))="","未確認",INDEX(Tugs[会社名],MATCH(G89,Tugs[曳船名],0)))))</f>
        <v/>
      </c>
      <c r="AA89" s="54" t="str">
        <f>IF(G89="","",IF(COUNTIF(Companies[会社名],Z89)&lt;&gt;1,"未登録・重複",IF(INDEX(Companies[地区],MATCH(Z89,Companies[会社名],0))="","未確認",INDEX(Companies[地区],MATCH(Z89,Companies[会社名],0)))))</f>
        <v/>
      </c>
      <c r="AB89" s="54" t="str">
        <f>IF(G89="","",IF(Q89&lt;&gt;"",Q89,IF(COUNTIF(Tugs[曳船名],G89)&lt;&gt;1,"未登録・重複",IF(INDEX(Tugs[基地港],MATCH(G89,Tugs[曳船名],0))="","未確認",INDEX(Tugs[基地港],MATCH(G89,Tugs[曳船名],0))))))</f>
        <v/>
      </c>
      <c r="AC89" s="53" t="str">
        <f>IF(C89="","",IF(AND(COUNTIF(Standards[照合項目（自動）],AB89&amp;"｜"&amp;E89&amp;"｜"&amp;D89&amp;"｜"&amp;F89&amp;"｜"&amp;P89)=1,COUNTIFS(Standards[照合項目（自動）],AB89&amp;"｜"&amp;E89&amp;"｜"&amp;D89&amp;"｜"&amp;F89&amp;"｜"&amp;P89,Standards[入力確認（自動）],"確認済")=1),SUMIF(Standards[照合項目（自動）],AB89&amp;"｜"&amp;E89&amp;"｜"&amp;D89&amp;"｜"&amp;F89&amp;"｜"&amp;P89,Standards[所定合計h（自動）]),"未確認"))</f>
        <v/>
      </c>
      <c r="AD89" s="53" t="str">
        <f>IF(C89="","",IF(AND(ISNUMBER(R89),ISNUMBER(S89),S89&gt;=R89),ROUND((S89-R89)*24,4),IF(OR(R89&lt;&gt;"",S89&lt;&gt;""),"",IF(AND(ISNUMBER(T89),T89&gt;=0),T89,IF(AND(I89="あり",J89="実施",ISNUMBER(AC89)),AC89,"")))))</f>
        <v/>
      </c>
      <c r="AE89" s="54" t="str">
        <f>IF(C89="","",IF(AND(ISNUMBER(R89),ISNUMBER(S89),S89&gt;=R89),IF(X89="記録","実績：基地発～基地着",IF(X89="記憶","記憶：基地発～基地着","未確認：基地発～基地着")),IF(OR(R89&lt;&gt;"",S89&lt;&gt;""),"要確認：時刻不足・逆転",IF(AND(ISNUMBER(T89),T89&gt;=0),IF(X89="記録","実績：記録の時間",IF(X89="記憶","記憶：申告の時間","未確認：申告の時間")),IF(AND(I89="あり",J89="実施",ISNUMBER(AC89)),"所定時間による見込み",IF(I89="なし","使用なし","未確認"))))))</f>
        <v/>
      </c>
      <c r="AF89" s="55" t="str">
        <f>IF(C89="","",IF(H89="あり",1,0))</f>
        <v/>
      </c>
      <c r="AG89" s="55" t="str">
        <f>IF(C89="","",IF(AND(I89="あり",J89="実施"),1,0))</f>
        <v/>
      </c>
      <c r="AH89" s="55" t="str">
        <f>IF(C89="","",IF(AND(H89="あり",X89="記録"),IF(COUNTIFS($A$8:A89,A89,$B$8:B89,B89,$C$8:C89,C89,$E$8:E89,E89,$F$8:F89,F89,$H$8:H89,"あり",$X$8:X89,"記録")=1,1,0),0))</f>
        <v/>
      </c>
      <c r="AI89" s="55" t="str">
        <f>IF(C89="","",IF(AND(I89="あり",J89="実施",X89="記録",ISNUMBER(K89)),IF(COUNTIFS($K$8:K89,K89,$C$8:C89,C89,$E$8:E89,E89,$F$8:F89,F89,$I$8:I89,"あり",$J$8:J89,"実施",$X$8:X89,"記録")=1,1,0),0))</f>
        <v/>
      </c>
      <c r="AJ89" s="55" t="str">
        <f>IF(C89="","",IF(ISNUMBER(A89),YEAR(A89)-IF(MONTH(A89)&lt;4,1,0),""))</f>
        <v/>
      </c>
      <c r="AK89" s="55" t="str">
        <f>IF(C89="","",IF(J89="実施",IF(ISNUMBER(K89),YEAR(K89)-IF(MONTH(K89)&lt;4,1,0),""),""))</f>
        <v/>
      </c>
      <c r="AL89" s="56" t="str">
        <f>IF(C89="",IF(OR(A89&lt;&gt;"",G89&lt;&gt;""),"要確認：船名未記入",""),IF(OR(NOT(ISNUMBER(A89)),G89="",H89="",I89="",J89="",N89="",O89="",P89="",W89="",X89=""),"要確認：基本項目不足",IF(OR(Z89="未登録・重複",AA89="未登録・重複",AB89="未確認"),"要確認：登録表を確認",IF(AND(H89="あり",NOT(ISNUMBER(B89))),"要確認：前日の予定時刻不足",IF(AND(J89="実施",I89="あり",NOT(ISNUMBER(K89))),"要確認：最終日時不足",IF(AND(J89="取消",I89="あり"),"要確認：取消と使用ありが矛盾",IF(OR(AND(ISNUMBER(T89),T89&lt;0),AND(ISNUMBER(V89),V89&lt;0),AE89="要確認：時刻不足・逆転"),"要確認：時間を確認",IF(COUNTIFS(Work[予定表の作業日],A89,Work[前日版の予定時刻],B89,Work[船名],C89,Work[バース],E89,Work[入出・転],F89,Work[曳船名],G89)&gt;1,"要確認：同じ作業・曳船が重複",IF(AND(I89="あり",J89="実施",NOT(ISNUMBER(AD89))),"要確認：拘束時間未確認",IF(OR(H89="未確認",I89="未確認",J89="未確認",X89="未確認",N89="未確認",O89="未確認"),"要確認：未確認を含む","確認済"))))))))))</f>
        <v/>
      </c>
    </row>
    <row r="90" spans="1:38" ht="24.95" customHeight="1" x14ac:dyDescent="0.2">
      <c r="A90" s="20"/>
      <c r="B90" s="29"/>
      <c r="C90" s="7"/>
      <c r="D90" s="7"/>
      <c r="E90" s="7"/>
      <c r="F90" s="7"/>
      <c r="G90" s="7"/>
      <c r="H90" s="7"/>
      <c r="I90" s="7"/>
      <c r="J90" s="7"/>
      <c r="K90" s="23"/>
      <c r="L90" s="13"/>
      <c r="M90" s="13"/>
      <c r="N90" s="7"/>
      <c r="O90" s="51"/>
      <c r="P90" s="51"/>
      <c r="Q90" s="61"/>
      <c r="R90" s="62"/>
      <c r="S90" s="62"/>
      <c r="T90" s="63"/>
      <c r="U90" s="63"/>
      <c r="V90" s="63"/>
      <c r="W90" s="51"/>
      <c r="X90" s="51"/>
      <c r="Y90" s="67"/>
      <c r="Z90" s="54" t="str">
        <f>IF(G90="","",IF(COUNTIF(Tugs[曳船名],G90)&lt;&gt;1,"未登録・重複",IF(INDEX(Tugs[会社名],MATCH(G90,Tugs[曳船名],0))="","未確認",INDEX(Tugs[会社名],MATCH(G90,Tugs[曳船名],0)))))</f>
        <v/>
      </c>
      <c r="AA90" s="54" t="str">
        <f>IF(G90="","",IF(COUNTIF(Companies[会社名],Z90)&lt;&gt;1,"未登録・重複",IF(INDEX(Companies[地区],MATCH(Z90,Companies[会社名],0))="","未確認",INDEX(Companies[地区],MATCH(Z90,Companies[会社名],0)))))</f>
        <v/>
      </c>
      <c r="AB90" s="54" t="str">
        <f>IF(G90="","",IF(Q90&lt;&gt;"",Q90,IF(COUNTIF(Tugs[曳船名],G90)&lt;&gt;1,"未登録・重複",IF(INDEX(Tugs[基地港],MATCH(G90,Tugs[曳船名],0))="","未確認",INDEX(Tugs[基地港],MATCH(G90,Tugs[曳船名],0))))))</f>
        <v/>
      </c>
      <c r="AC90" s="53" t="str">
        <f>IF(C90="","",IF(AND(COUNTIF(Standards[照合項目（自動）],AB90&amp;"｜"&amp;E90&amp;"｜"&amp;D90&amp;"｜"&amp;F90&amp;"｜"&amp;P90)=1,COUNTIFS(Standards[照合項目（自動）],AB90&amp;"｜"&amp;E90&amp;"｜"&amp;D90&amp;"｜"&amp;F90&amp;"｜"&amp;P90,Standards[入力確認（自動）],"確認済")=1),SUMIF(Standards[照合項目（自動）],AB90&amp;"｜"&amp;E90&amp;"｜"&amp;D90&amp;"｜"&amp;F90&amp;"｜"&amp;P90,Standards[所定合計h（自動）]),"未確認"))</f>
        <v/>
      </c>
      <c r="AD90" s="53" t="str">
        <f>IF(C90="","",IF(AND(ISNUMBER(R90),ISNUMBER(S90),S90&gt;=R90),ROUND((S90-R90)*24,4),IF(OR(R90&lt;&gt;"",S90&lt;&gt;""),"",IF(AND(ISNUMBER(T90),T90&gt;=0),T90,IF(AND(I90="あり",J90="実施",ISNUMBER(AC90)),AC90,"")))))</f>
        <v/>
      </c>
      <c r="AE90" s="54" t="str">
        <f>IF(C90="","",IF(AND(ISNUMBER(R90),ISNUMBER(S90),S90&gt;=R90),IF(X90="記録","実績：基地発～基地着",IF(X90="記憶","記憶：基地発～基地着","未確認：基地発～基地着")),IF(OR(R90&lt;&gt;"",S90&lt;&gt;""),"要確認：時刻不足・逆転",IF(AND(ISNUMBER(T90),T90&gt;=0),IF(X90="記録","実績：記録の時間",IF(X90="記憶","記憶：申告の時間","未確認：申告の時間")),IF(AND(I90="あり",J90="実施",ISNUMBER(AC90)),"所定時間による見込み",IF(I90="なし","使用なし","未確認"))))))</f>
        <v/>
      </c>
      <c r="AF90" s="55" t="str">
        <f>IF(C90="","",IF(H90="あり",1,0))</f>
        <v/>
      </c>
      <c r="AG90" s="55" t="str">
        <f>IF(C90="","",IF(AND(I90="あり",J90="実施"),1,0))</f>
        <v/>
      </c>
      <c r="AH90" s="55" t="str">
        <f>IF(C90="","",IF(AND(H90="あり",X90="記録"),IF(COUNTIFS($A$8:A90,A90,$B$8:B90,B90,$C$8:C90,C90,$E$8:E90,E90,$F$8:F90,F90,$H$8:H90,"あり",$X$8:X90,"記録")=1,1,0),0))</f>
        <v/>
      </c>
      <c r="AI90" s="55" t="str">
        <f>IF(C90="","",IF(AND(I90="あり",J90="実施",X90="記録",ISNUMBER(K90)),IF(COUNTIFS($K$8:K90,K90,$C$8:C90,C90,$E$8:E90,E90,$F$8:F90,F90,$I$8:I90,"あり",$J$8:J90,"実施",$X$8:X90,"記録")=1,1,0),0))</f>
        <v/>
      </c>
      <c r="AJ90" s="55" t="str">
        <f>IF(C90="","",IF(ISNUMBER(A90),YEAR(A90)-IF(MONTH(A90)&lt;4,1,0),""))</f>
        <v/>
      </c>
      <c r="AK90" s="55" t="str">
        <f>IF(C90="","",IF(J90="実施",IF(ISNUMBER(K90),YEAR(K90)-IF(MONTH(K90)&lt;4,1,0),""),""))</f>
        <v/>
      </c>
      <c r="AL90" s="56" t="str">
        <f>IF(C90="",IF(OR(A90&lt;&gt;"",G90&lt;&gt;""),"要確認：船名未記入",""),IF(OR(NOT(ISNUMBER(A90)),G90="",H90="",I90="",J90="",N90="",O90="",P90="",W90="",X90=""),"要確認：基本項目不足",IF(OR(Z90="未登録・重複",AA90="未登録・重複",AB90="未確認"),"要確認：登録表を確認",IF(AND(H90="あり",NOT(ISNUMBER(B90))),"要確認：前日の予定時刻不足",IF(AND(J90="実施",I90="あり",NOT(ISNUMBER(K90))),"要確認：最終日時不足",IF(AND(J90="取消",I90="あり"),"要確認：取消と使用ありが矛盾",IF(OR(AND(ISNUMBER(T90),T90&lt;0),AND(ISNUMBER(V90),V90&lt;0),AE90="要確認：時刻不足・逆転"),"要確認：時間を確認",IF(COUNTIFS(Work[予定表の作業日],A90,Work[前日版の予定時刻],B90,Work[船名],C90,Work[バース],E90,Work[入出・転],F90,Work[曳船名],G90)&gt;1,"要確認：同じ作業・曳船が重複",IF(AND(I90="あり",J90="実施",NOT(ISNUMBER(AD90))),"要確認：拘束時間未確認",IF(OR(H90="未確認",I90="未確認",J90="未確認",X90="未確認",N90="未確認",O90="未確認"),"要確認：未確認を含む","確認済"))))))))))</f>
        <v/>
      </c>
    </row>
    <row r="91" spans="1:38" ht="24.95" customHeight="1" x14ac:dyDescent="0.2">
      <c r="A91" s="20"/>
      <c r="B91" s="29"/>
      <c r="C91" s="7"/>
      <c r="D91" s="7"/>
      <c r="E91" s="7"/>
      <c r="F91" s="7"/>
      <c r="G91" s="7"/>
      <c r="H91" s="7"/>
      <c r="I91" s="7"/>
      <c r="J91" s="7"/>
      <c r="K91" s="23"/>
      <c r="L91" s="13"/>
      <c r="M91" s="13"/>
      <c r="N91" s="7"/>
      <c r="O91" s="51"/>
      <c r="P91" s="51"/>
      <c r="Q91" s="61"/>
      <c r="R91" s="62"/>
      <c r="S91" s="62"/>
      <c r="T91" s="63"/>
      <c r="U91" s="63"/>
      <c r="V91" s="63"/>
      <c r="W91" s="51"/>
      <c r="X91" s="51"/>
      <c r="Y91" s="67"/>
      <c r="Z91" s="54" t="str">
        <f>IF(G91="","",IF(COUNTIF(Tugs[曳船名],G91)&lt;&gt;1,"未登録・重複",IF(INDEX(Tugs[会社名],MATCH(G91,Tugs[曳船名],0))="","未確認",INDEX(Tugs[会社名],MATCH(G91,Tugs[曳船名],0)))))</f>
        <v/>
      </c>
      <c r="AA91" s="54" t="str">
        <f>IF(G91="","",IF(COUNTIF(Companies[会社名],Z91)&lt;&gt;1,"未登録・重複",IF(INDEX(Companies[地区],MATCH(Z91,Companies[会社名],0))="","未確認",INDEX(Companies[地区],MATCH(Z91,Companies[会社名],0)))))</f>
        <v/>
      </c>
      <c r="AB91" s="54" t="str">
        <f>IF(G91="","",IF(Q91&lt;&gt;"",Q91,IF(COUNTIF(Tugs[曳船名],G91)&lt;&gt;1,"未登録・重複",IF(INDEX(Tugs[基地港],MATCH(G91,Tugs[曳船名],0))="","未確認",INDEX(Tugs[基地港],MATCH(G91,Tugs[曳船名],0))))))</f>
        <v/>
      </c>
      <c r="AC91" s="53" t="str">
        <f>IF(C91="","",IF(AND(COUNTIF(Standards[照合項目（自動）],AB91&amp;"｜"&amp;E91&amp;"｜"&amp;D91&amp;"｜"&amp;F91&amp;"｜"&amp;P91)=1,COUNTIFS(Standards[照合項目（自動）],AB91&amp;"｜"&amp;E91&amp;"｜"&amp;D91&amp;"｜"&amp;F91&amp;"｜"&amp;P91,Standards[入力確認（自動）],"確認済")=1),SUMIF(Standards[照合項目（自動）],AB91&amp;"｜"&amp;E91&amp;"｜"&amp;D91&amp;"｜"&amp;F91&amp;"｜"&amp;P91,Standards[所定合計h（自動）]),"未確認"))</f>
        <v/>
      </c>
      <c r="AD91" s="53" t="str">
        <f>IF(C91="","",IF(AND(ISNUMBER(R91),ISNUMBER(S91),S91&gt;=R91),ROUND((S91-R91)*24,4),IF(OR(R91&lt;&gt;"",S91&lt;&gt;""),"",IF(AND(ISNUMBER(T91),T91&gt;=0),T91,IF(AND(I91="あり",J91="実施",ISNUMBER(AC91)),AC91,"")))))</f>
        <v/>
      </c>
      <c r="AE91" s="54" t="str">
        <f>IF(C91="","",IF(AND(ISNUMBER(R91),ISNUMBER(S91),S91&gt;=R91),IF(X91="記録","実績：基地発～基地着",IF(X91="記憶","記憶：基地発～基地着","未確認：基地発～基地着")),IF(OR(R91&lt;&gt;"",S91&lt;&gt;""),"要確認：時刻不足・逆転",IF(AND(ISNUMBER(T91),T91&gt;=0),IF(X91="記録","実績：記録の時間",IF(X91="記憶","記憶：申告の時間","未確認：申告の時間")),IF(AND(I91="あり",J91="実施",ISNUMBER(AC91)),"所定時間による見込み",IF(I91="なし","使用なし","未確認"))))))</f>
        <v/>
      </c>
      <c r="AF91" s="55" t="str">
        <f>IF(C91="","",IF(H91="あり",1,0))</f>
        <v/>
      </c>
      <c r="AG91" s="55" t="str">
        <f>IF(C91="","",IF(AND(I91="あり",J91="実施"),1,0))</f>
        <v/>
      </c>
      <c r="AH91" s="55" t="str">
        <f>IF(C91="","",IF(AND(H91="あり",X91="記録"),IF(COUNTIFS($A$8:A91,A91,$B$8:B91,B91,$C$8:C91,C91,$E$8:E91,E91,$F$8:F91,F91,$H$8:H91,"あり",$X$8:X91,"記録")=1,1,0),0))</f>
        <v/>
      </c>
      <c r="AI91" s="55" t="str">
        <f>IF(C91="","",IF(AND(I91="あり",J91="実施",X91="記録",ISNUMBER(K91)),IF(COUNTIFS($K$8:K91,K91,$C$8:C91,C91,$E$8:E91,E91,$F$8:F91,F91,$I$8:I91,"あり",$J$8:J91,"実施",$X$8:X91,"記録")=1,1,0),0))</f>
        <v/>
      </c>
      <c r="AJ91" s="55" t="str">
        <f>IF(C91="","",IF(ISNUMBER(A91),YEAR(A91)-IF(MONTH(A91)&lt;4,1,0),""))</f>
        <v/>
      </c>
      <c r="AK91" s="55" t="str">
        <f>IF(C91="","",IF(J91="実施",IF(ISNUMBER(K91),YEAR(K91)-IF(MONTH(K91)&lt;4,1,0),""),""))</f>
        <v/>
      </c>
      <c r="AL91" s="56" t="str">
        <f>IF(C91="",IF(OR(A91&lt;&gt;"",G91&lt;&gt;""),"要確認：船名未記入",""),IF(OR(NOT(ISNUMBER(A91)),G91="",H91="",I91="",J91="",N91="",O91="",P91="",W91="",X91=""),"要確認：基本項目不足",IF(OR(Z91="未登録・重複",AA91="未登録・重複",AB91="未確認"),"要確認：登録表を確認",IF(AND(H91="あり",NOT(ISNUMBER(B91))),"要確認：前日の予定時刻不足",IF(AND(J91="実施",I91="あり",NOT(ISNUMBER(K91))),"要確認：最終日時不足",IF(AND(J91="取消",I91="あり"),"要確認：取消と使用ありが矛盾",IF(OR(AND(ISNUMBER(T91),T91&lt;0),AND(ISNUMBER(V91),V91&lt;0),AE91="要確認：時刻不足・逆転"),"要確認：時間を確認",IF(COUNTIFS(Work[予定表の作業日],A91,Work[前日版の予定時刻],B91,Work[船名],C91,Work[バース],E91,Work[入出・転],F91,Work[曳船名],G91)&gt;1,"要確認：同じ作業・曳船が重複",IF(AND(I91="あり",J91="実施",NOT(ISNUMBER(AD91))),"要確認：拘束時間未確認",IF(OR(H91="未確認",I91="未確認",J91="未確認",X91="未確認",N91="未確認",O91="未確認"),"要確認：未確認を含む","確認済"))))))))))</f>
        <v/>
      </c>
    </row>
    <row r="92" spans="1:38" ht="24.95" customHeight="1" x14ac:dyDescent="0.2">
      <c r="A92" s="20"/>
      <c r="B92" s="29"/>
      <c r="C92" s="7"/>
      <c r="D92" s="7"/>
      <c r="E92" s="7"/>
      <c r="F92" s="7"/>
      <c r="G92" s="7"/>
      <c r="H92" s="7"/>
      <c r="I92" s="7"/>
      <c r="J92" s="7"/>
      <c r="K92" s="23"/>
      <c r="L92" s="13"/>
      <c r="M92" s="13"/>
      <c r="N92" s="7"/>
      <c r="O92" s="51"/>
      <c r="P92" s="51"/>
      <c r="Q92" s="61"/>
      <c r="R92" s="62"/>
      <c r="S92" s="62"/>
      <c r="T92" s="63"/>
      <c r="U92" s="63"/>
      <c r="V92" s="63"/>
      <c r="W92" s="51"/>
      <c r="X92" s="51"/>
      <c r="Y92" s="67"/>
      <c r="Z92" s="54" t="str">
        <f>IF(G92="","",IF(COUNTIF(Tugs[曳船名],G92)&lt;&gt;1,"未登録・重複",IF(INDEX(Tugs[会社名],MATCH(G92,Tugs[曳船名],0))="","未確認",INDEX(Tugs[会社名],MATCH(G92,Tugs[曳船名],0)))))</f>
        <v/>
      </c>
      <c r="AA92" s="54" t="str">
        <f>IF(G92="","",IF(COUNTIF(Companies[会社名],Z92)&lt;&gt;1,"未登録・重複",IF(INDEX(Companies[地区],MATCH(Z92,Companies[会社名],0))="","未確認",INDEX(Companies[地区],MATCH(Z92,Companies[会社名],0)))))</f>
        <v/>
      </c>
      <c r="AB92" s="54" t="str">
        <f>IF(G92="","",IF(Q92&lt;&gt;"",Q92,IF(COUNTIF(Tugs[曳船名],G92)&lt;&gt;1,"未登録・重複",IF(INDEX(Tugs[基地港],MATCH(G92,Tugs[曳船名],0))="","未確認",INDEX(Tugs[基地港],MATCH(G92,Tugs[曳船名],0))))))</f>
        <v/>
      </c>
      <c r="AC92" s="53" t="str">
        <f>IF(C92="","",IF(AND(COUNTIF(Standards[照合項目（自動）],AB92&amp;"｜"&amp;E92&amp;"｜"&amp;D92&amp;"｜"&amp;F92&amp;"｜"&amp;P92)=1,COUNTIFS(Standards[照合項目（自動）],AB92&amp;"｜"&amp;E92&amp;"｜"&amp;D92&amp;"｜"&amp;F92&amp;"｜"&amp;P92,Standards[入力確認（自動）],"確認済")=1),SUMIF(Standards[照合項目（自動）],AB92&amp;"｜"&amp;E92&amp;"｜"&amp;D92&amp;"｜"&amp;F92&amp;"｜"&amp;P92,Standards[所定合計h（自動）]),"未確認"))</f>
        <v/>
      </c>
      <c r="AD92" s="53" t="str">
        <f>IF(C92="","",IF(AND(ISNUMBER(R92),ISNUMBER(S92),S92&gt;=R92),ROUND((S92-R92)*24,4),IF(OR(R92&lt;&gt;"",S92&lt;&gt;""),"",IF(AND(ISNUMBER(T92),T92&gt;=0),T92,IF(AND(I92="あり",J92="実施",ISNUMBER(AC92)),AC92,"")))))</f>
        <v/>
      </c>
      <c r="AE92" s="54" t="str">
        <f>IF(C92="","",IF(AND(ISNUMBER(R92),ISNUMBER(S92),S92&gt;=R92),IF(X92="記録","実績：基地発～基地着",IF(X92="記憶","記憶：基地発～基地着","未確認：基地発～基地着")),IF(OR(R92&lt;&gt;"",S92&lt;&gt;""),"要確認：時刻不足・逆転",IF(AND(ISNUMBER(T92),T92&gt;=0),IF(X92="記録","実績：記録の時間",IF(X92="記憶","記憶：申告の時間","未確認：申告の時間")),IF(AND(I92="あり",J92="実施",ISNUMBER(AC92)),"所定時間による見込み",IF(I92="なし","使用なし","未確認"))))))</f>
        <v/>
      </c>
      <c r="AF92" s="55" t="str">
        <f>IF(C92="","",IF(H92="あり",1,0))</f>
        <v/>
      </c>
      <c r="AG92" s="55" t="str">
        <f>IF(C92="","",IF(AND(I92="あり",J92="実施"),1,0))</f>
        <v/>
      </c>
      <c r="AH92" s="55" t="str">
        <f>IF(C92="","",IF(AND(H92="あり",X92="記録"),IF(COUNTIFS($A$8:A92,A92,$B$8:B92,B92,$C$8:C92,C92,$E$8:E92,E92,$F$8:F92,F92,$H$8:H92,"あり",$X$8:X92,"記録")=1,1,0),0))</f>
        <v/>
      </c>
      <c r="AI92" s="55" t="str">
        <f>IF(C92="","",IF(AND(I92="あり",J92="実施",X92="記録",ISNUMBER(K92)),IF(COUNTIFS($K$8:K92,K92,$C$8:C92,C92,$E$8:E92,E92,$F$8:F92,F92,$I$8:I92,"あり",$J$8:J92,"実施",$X$8:X92,"記録")=1,1,0),0))</f>
        <v/>
      </c>
      <c r="AJ92" s="55" t="str">
        <f>IF(C92="","",IF(ISNUMBER(A92),YEAR(A92)-IF(MONTH(A92)&lt;4,1,0),""))</f>
        <v/>
      </c>
      <c r="AK92" s="55" t="str">
        <f>IF(C92="","",IF(J92="実施",IF(ISNUMBER(K92),YEAR(K92)-IF(MONTH(K92)&lt;4,1,0),""),""))</f>
        <v/>
      </c>
      <c r="AL92" s="56" t="str">
        <f>IF(C92="",IF(OR(A92&lt;&gt;"",G92&lt;&gt;""),"要確認：船名未記入",""),IF(OR(NOT(ISNUMBER(A92)),G92="",H92="",I92="",J92="",N92="",O92="",P92="",W92="",X92=""),"要確認：基本項目不足",IF(OR(Z92="未登録・重複",AA92="未登録・重複",AB92="未確認"),"要確認：登録表を確認",IF(AND(H92="あり",NOT(ISNUMBER(B92))),"要確認：前日の予定時刻不足",IF(AND(J92="実施",I92="あり",NOT(ISNUMBER(K92))),"要確認：最終日時不足",IF(AND(J92="取消",I92="あり"),"要確認：取消と使用ありが矛盾",IF(OR(AND(ISNUMBER(T92),T92&lt;0),AND(ISNUMBER(V92),V92&lt;0),AE92="要確認：時刻不足・逆転"),"要確認：時間を確認",IF(COUNTIFS(Work[予定表の作業日],A92,Work[前日版の予定時刻],B92,Work[船名],C92,Work[バース],E92,Work[入出・転],F92,Work[曳船名],G92)&gt;1,"要確認：同じ作業・曳船が重複",IF(AND(I92="あり",J92="実施",NOT(ISNUMBER(AD92))),"要確認：拘束時間未確認",IF(OR(H92="未確認",I92="未確認",J92="未確認",X92="未確認",N92="未確認",O92="未確認"),"要確認：未確認を含む","確認済"))))))))))</f>
        <v/>
      </c>
    </row>
    <row r="93" spans="1:38" ht="24.95" customHeight="1" x14ac:dyDescent="0.2">
      <c r="A93" s="20"/>
      <c r="B93" s="29"/>
      <c r="C93" s="7"/>
      <c r="D93" s="7"/>
      <c r="E93" s="7"/>
      <c r="F93" s="7"/>
      <c r="G93" s="7"/>
      <c r="H93" s="7"/>
      <c r="I93" s="7"/>
      <c r="J93" s="7"/>
      <c r="K93" s="23"/>
      <c r="L93" s="13"/>
      <c r="M93" s="13"/>
      <c r="N93" s="7"/>
      <c r="O93" s="51"/>
      <c r="P93" s="51"/>
      <c r="Q93" s="61"/>
      <c r="R93" s="62"/>
      <c r="S93" s="62"/>
      <c r="T93" s="63"/>
      <c r="U93" s="63"/>
      <c r="V93" s="63"/>
      <c r="W93" s="51"/>
      <c r="X93" s="51"/>
      <c r="Y93" s="67"/>
      <c r="Z93" s="54" t="str">
        <f>IF(G93="","",IF(COUNTIF(Tugs[曳船名],G93)&lt;&gt;1,"未登録・重複",IF(INDEX(Tugs[会社名],MATCH(G93,Tugs[曳船名],0))="","未確認",INDEX(Tugs[会社名],MATCH(G93,Tugs[曳船名],0)))))</f>
        <v/>
      </c>
      <c r="AA93" s="54" t="str">
        <f>IF(G93="","",IF(COUNTIF(Companies[会社名],Z93)&lt;&gt;1,"未登録・重複",IF(INDEX(Companies[地区],MATCH(Z93,Companies[会社名],0))="","未確認",INDEX(Companies[地区],MATCH(Z93,Companies[会社名],0)))))</f>
        <v/>
      </c>
      <c r="AB93" s="54" t="str">
        <f>IF(G93="","",IF(Q93&lt;&gt;"",Q93,IF(COUNTIF(Tugs[曳船名],G93)&lt;&gt;1,"未登録・重複",IF(INDEX(Tugs[基地港],MATCH(G93,Tugs[曳船名],0))="","未確認",INDEX(Tugs[基地港],MATCH(G93,Tugs[曳船名],0))))))</f>
        <v/>
      </c>
      <c r="AC93" s="53" t="str">
        <f>IF(C93="","",IF(AND(COUNTIF(Standards[照合項目（自動）],AB93&amp;"｜"&amp;E93&amp;"｜"&amp;D93&amp;"｜"&amp;F93&amp;"｜"&amp;P93)=1,COUNTIFS(Standards[照合項目（自動）],AB93&amp;"｜"&amp;E93&amp;"｜"&amp;D93&amp;"｜"&amp;F93&amp;"｜"&amp;P93,Standards[入力確認（自動）],"確認済")=1),SUMIF(Standards[照合項目（自動）],AB93&amp;"｜"&amp;E93&amp;"｜"&amp;D93&amp;"｜"&amp;F93&amp;"｜"&amp;P93,Standards[所定合計h（自動）]),"未確認"))</f>
        <v/>
      </c>
      <c r="AD93" s="53" t="str">
        <f>IF(C93="","",IF(AND(ISNUMBER(R93),ISNUMBER(S93),S93&gt;=R93),ROUND((S93-R93)*24,4),IF(OR(R93&lt;&gt;"",S93&lt;&gt;""),"",IF(AND(ISNUMBER(T93),T93&gt;=0),T93,IF(AND(I93="あり",J93="実施",ISNUMBER(AC93)),AC93,"")))))</f>
        <v/>
      </c>
      <c r="AE93" s="54" t="str">
        <f>IF(C93="","",IF(AND(ISNUMBER(R93),ISNUMBER(S93),S93&gt;=R93),IF(X93="記録","実績：基地発～基地着",IF(X93="記憶","記憶：基地発～基地着","未確認：基地発～基地着")),IF(OR(R93&lt;&gt;"",S93&lt;&gt;""),"要確認：時刻不足・逆転",IF(AND(ISNUMBER(T93),T93&gt;=0),IF(X93="記録","実績：記録の時間",IF(X93="記憶","記憶：申告の時間","未確認：申告の時間")),IF(AND(I93="あり",J93="実施",ISNUMBER(AC93)),"所定時間による見込み",IF(I93="なし","使用なし","未確認"))))))</f>
        <v/>
      </c>
      <c r="AF93" s="55" t="str">
        <f>IF(C93="","",IF(H93="あり",1,0))</f>
        <v/>
      </c>
      <c r="AG93" s="55" t="str">
        <f>IF(C93="","",IF(AND(I93="あり",J93="実施"),1,0))</f>
        <v/>
      </c>
      <c r="AH93" s="55" t="str">
        <f>IF(C93="","",IF(AND(H93="あり",X93="記録"),IF(COUNTIFS($A$8:A93,A93,$B$8:B93,B93,$C$8:C93,C93,$E$8:E93,E93,$F$8:F93,F93,$H$8:H93,"あり",$X$8:X93,"記録")=1,1,0),0))</f>
        <v/>
      </c>
      <c r="AI93" s="55" t="str">
        <f>IF(C93="","",IF(AND(I93="あり",J93="実施",X93="記録",ISNUMBER(K93)),IF(COUNTIFS($K$8:K93,K93,$C$8:C93,C93,$E$8:E93,E93,$F$8:F93,F93,$I$8:I93,"あり",$J$8:J93,"実施",$X$8:X93,"記録")=1,1,0),0))</f>
        <v/>
      </c>
      <c r="AJ93" s="55" t="str">
        <f>IF(C93="","",IF(ISNUMBER(A93),YEAR(A93)-IF(MONTH(A93)&lt;4,1,0),""))</f>
        <v/>
      </c>
      <c r="AK93" s="55" t="str">
        <f>IF(C93="","",IF(J93="実施",IF(ISNUMBER(K93),YEAR(K93)-IF(MONTH(K93)&lt;4,1,0),""),""))</f>
        <v/>
      </c>
      <c r="AL93" s="56" t="str">
        <f>IF(C93="",IF(OR(A93&lt;&gt;"",G93&lt;&gt;""),"要確認：船名未記入",""),IF(OR(NOT(ISNUMBER(A93)),G93="",H93="",I93="",J93="",N93="",O93="",P93="",W93="",X93=""),"要確認：基本項目不足",IF(OR(Z93="未登録・重複",AA93="未登録・重複",AB93="未確認"),"要確認：登録表を確認",IF(AND(H93="あり",NOT(ISNUMBER(B93))),"要確認：前日の予定時刻不足",IF(AND(J93="実施",I93="あり",NOT(ISNUMBER(K93))),"要確認：最終日時不足",IF(AND(J93="取消",I93="あり"),"要確認：取消と使用ありが矛盾",IF(OR(AND(ISNUMBER(T93),T93&lt;0),AND(ISNUMBER(V93),V93&lt;0),AE93="要確認：時刻不足・逆転"),"要確認：時間を確認",IF(COUNTIFS(Work[予定表の作業日],A93,Work[前日版の予定時刻],B93,Work[船名],C93,Work[バース],E93,Work[入出・転],F93,Work[曳船名],G93)&gt;1,"要確認：同じ作業・曳船が重複",IF(AND(I93="あり",J93="実施",NOT(ISNUMBER(AD93))),"要確認：拘束時間未確認",IF(OR(H93="未確認",I93="未確認",J93="未確認",X93="未確認",N93="未確認",O93="未確認"),"要確認：未確認を含む","確認済"))))))))))</f>
        <v/>
      </c>
    </row>
    <row r="94" spans="1:38" ht="24.95" customHeight="1" x14ac:dyDescent="0.2">
      <c r="A94" s="20"/>
      <c r="B94" s="29"/>
      <c r="C94" s="7"/>
      <c r="D94" s="7"/>
      <c r="E94" s="7"/>
      <c r="F94" s="7"/>
      <c r="G94" s="7"/>
      <c r="H94" s="7"/>
      <c r="I94" s="7"/>
      <c r="J94" s="7"/>
      <c r="K94" s="23"/>
      <c r="L94" s="13"/>
      <c r="M94" s="13"/>
      <c r="N94" s="7"/>
      <c r="O94" s="51"/>
      <c r="P94" s="51"/>
      <c r="Q94" s="61"/>
      <c r="R94" s="62"/>
      <c r="S94" s="62"/>
      <c r="T94" s="63"/>
      <c r="U94" s="63"/>
      <c r="V94" s="63"/>
      <c r="W94" s="51"/>
      <c r="X94" s="51"/>
      <c r="Y94" s="67"/>
      <c r="Z94" s="54" t="str">
        <f>IF(G94="","",IF(COUNTIF(Tugs[曳船名],G94)&lt;&gt;1,"未登録・重複",IF(INDEX(Tugs[会社名],MATCH(G94,Tugs[曳船名],0))="","未確認",INDEX(Tugs[会社名],MATCH(G94,Tugs[曳船名],0)))))</f>
        <v/>
      </c>
      <c r="AA94" s="54" t="str">
        <f>IF(G94="","",IF(COUNTIF(Companies[会社名],Z94)&lt;&gt;1,"未登録・重複",IF(INDEX(Companies[地区],MATCH(Z94,Companies[会社名],0))="","未確認",INDEX(Companies[地区],MATCH(Z94,Companies[会社名],0)))))</f>
        <v/>
      </c>
      <c r="AB94" s="54" t="str">
        <f>IF(G94="","",IF(Q94&lt;&gt;"",Q94,IF(COUNTIF(Tugs[曳船名],G94)&lt;&gt;1,"未登録・重複",IF(INDEX(Tugs[基地港],MATCH(G94,Tugs[曳船名],0))="","未確認",INDEX(Tugs[基地港],MATCH(G94,Tugs[曳船名],0))))))</f>
        <v/>
      </c>
      <c r="AC94" s="53" t="str">
        <f>IF(C94="","",IF(AND(COUNTIF(Standards[照合項目（自動）],AB94&amp;"｜"&amp;E94&amp;"｜"&amp;D94&amp;"｜"&amp;F94&amp;"｜"&amp;P94)=1,COUNTIFS(Standards[照合項目（自動）],AB94&amp;"｜"&amp;E94&amp;"｜"&amp;D94&amp;"｜"&amp;F94&amp;"｜"&amp;P94,Standards[入力確認（自動）],"確認済")=1),SUMIF(Standards[照合項目（自動）],AB94&amp;"｜"&amp;E94&amp;"｜"&amp;D94&amp;"｜"&amp;F94&amp;"｜"&amp;P94,Standards[所定合計h（自動）]),"未確認"))</f>
        <v/>
      </c>
      <c r="AD94" s="53" t="str">
        <f>IF(C94="","",IF(AND(ISNUMBER(R94),ISNUMBER(S94),S94&gt;=R94),ROUND((S94-R94)*24,4),IF(OR(R94&lt;&gt;"",S94&lt;&gt;""),"",IF(AND(ISNUMBER(T94),T94&gt;=0),T94,IF(AND(I94="あり",J94="実施",ISNUMBER(AC94)),AC94,"")))))</f>
        <v/>
      </c>
      <c r="AE94" s="54" t="str">
        <f>IF(C94="","",IF(AND(ISNUMBER(R94),ISNUMBER(S94),S94&gt;=R94),IF(X94="記録","実績：基地発～基地着",IF(X94="記憶","記憶：基地発～基地着","未確認：基地発～基地着")),IF(OR(R94&lt;&gt;"",S94&lt;&gt;""),"要確認：時刻不足・逆転",IF(AND(ISNUMBER(T94),T94&gt;=0),IF(X94="記録","実績：記録の時間",IF(X94="記憶","記憶：申告の時間","未確認：申告の時間")),IF(AND(I94="あり",J94="実施",ISNUMBER(AC94)),"所定時間による見込み",IF(I94="なし","使用なし","未確認"))))))</f>
        <v/>
      </c>
      <c r="AF94" s="55" t="str">
        <f>IF(C94="","",IF(H94="あり",1,0))</f>
        <v/>
      </c>
      <c r="AG94" s="55" t="str">
        <f>IF(C94="","",IF(AND(I94="あり",J94="実施"),1,0))</f>
        <v/>
      </c>
      <c r="AH94" s="55" t="str">
        <f>IF(C94="","",IF(AND(H94="あり",X94="記録"),IF(COUNTIFS($A$8:A94,A94,$B$8:B94,B94,$C$8:C94,C94,$E$8:E94,E94,$F$8:F94,F94,$H$8:H94,"あり",$X$8:X94,"記録")=1,1,0),0))</f>
        <v/>
      </c>
      <c r="AI94" s="55" t="str">
        <f>IF(C94="","",IF(AND(I94="あり",J94="実施",X94="記録",ISNUMBER(K94)),IF(COUNTIFS($K$8:K94,K94,$C$8:C94,C94,$E$8:E94,E94,$F$8:F94,F94,$I$8:I94,"あり",$J$8:J94,"実施",$X$8:X94,"記録")=1,1,0),0))</f>
        <v/>
      </c>
      <c r="AJ94" s="55" t="str">
        <f>IF(C94="","",IF(ISNUMBER(A94),YEAR(A94)-IF(MONTH(A94)&lt;4,1,0),""))</f>
        <v/>
      </c>
      <c r="AK94" s="55" t="str">
        <f>IF(C94="","",IF(J94="実施",IF(ISNUMBER(K94),YEAR(K94)-IF(MONTH(K94)&lt;4,1,0),""),""))</f>
        <v/>
      </c>
      <c r="AL94" s="56" t="str">
        <f>IF(C94="",IF(OR(A94&lt;&gt;"",G94&lt;&gt;""),"要確認：船名未記入",""),IF(OR(NOT(ISNUMBER(A94)),G94="",H94="",I94="",J94="",N94="",O94="",P94="",W94="",X94=""),"要確認：基本項目不足",IF(OR(Z94="未登録・重複",AA94="未登録・重複",AB94="未確認"),"要確認：登録表を確認",IF(AND(H94="あり",NOT(ISNUMBER(B94))),"要確認：前日の予定時刻不足",IF(AND(J94="実施",I94="あり",NOT(ISNUMBER(K94))),"要確認：最終日時不足",IF(AND(J94="取消",I94="あり"),"要確認：取消と使用ありが矛盾",IF(OR(AND(ISNUMBER(T94),T94&lt;0),AND(ISNUMBER(V94),V94&lt;0),AE94="要確認：時刻不足・逆転"),"要確認：時間を確認",IF(COUNTIFS(Work[予定表の作業日],A94,Work[前日版の予定時刻],B94,Work[船名],C94,Work[バース],E94,Work[入出・転],F94,Work[曳船名],G94)&gt;1,"要確認：同じ作業・曳船が重複",IF(AND(I94="あり",J94="実施",NOT(ISNUMBER(AD94))),"要確認：拘束時間未確認",IF(OR(H94="未確認",I94="未確認",J94="未確認",X94="未確認",N94="未確認",O94="未確認"),"要確認：未確認を含む","確認済"))))))))))</f>
        <v/>
      </c>
    </row>
    <row r="95" spans="1:38" ht="24.95" customHeight="1" x14ac:dyDescent="0.2">
      <c r="A95" s="20"/>
      <c r="B95" s="29"/>
      <c r="C95" s="7"/>
      <c r="D95" s="7"/>
      <c r="E95" s="7"/>
      <c r="F95" s="7"/>
      <c r="G95" s="7"/>
      <c r="H95" s="7"/>
      <c r="I95" s="7"/>
      <c r="J95" s="7"/>
      <c r="K95" s="23"/>
      <c r="L95" s="13"/>
      <c r="M95" s="13"/>
      <c r="N95" s="7"/>
      <c r="O95" s="51"/>
      <c r="P95" s="51"/>
      <c r="Q95" s="61"/>
      <c r="R95" s="62"/>
      <c r="S95" s="62"/>
      <c r="T95" s="63"/>
      <c r="U95" s="63"/>
      <c r="V95" s="63"/>
      <c r="W95" s="51"/>
      <c r="X95" s="51"/>
      <c r="Y95" s="67"/>
      <c r="Z95" s="54" t="str">
        <f>IF(G95="","",IF(COUNTIF(Tugs[曳船名],G95)&lt;&gt;1,"未登録・重複",IF(INDEX(Tugs[会社名],MATCH(G95,Tugs[曳船名],0))="","未確認",INDEX(Tugs[会社名],MATCH(G95,Tugs[曳船名],0)))))</f>
        <v/>
      </c>
      <c r="AA95" s="54" t="str">
        <f>IF(G95="","",IF(COUNTIF(Companies[会社名],Z95)&lt;&gt;1,"未登録・重複",IF(INDEX(Companies[地区],MATCH(Z95,Companies[会社名],0))="","未確認",INDEX(Companies[地区],MATCH(Z95,Companies[会社名],0)))))</f>
        <v/>
      </c>
      <c r="AB95" s="54" t="str">
        <f>IF(G95="","",IF(Q95&lt;&gt;"",Q95,IF(COUNTIF(Tugs[曳船名],G95)&lt;&gt;1,"未登録・重複",IF(INDEX(Tugs[基地港],MATCH(G95,Tugs[曳船名],0))="","未確認",INDEX(Tugs[基地港],MATCH(G95,Tugs[曳船名],0))))))</f>
        <v/>
      </c>
      <c r="AC95" s="53" t="str">
        <f>IF(C95="","",IF(AND(COUNTIF(Standards[照合項目（自動）],AB95&amp;"｜"&amp;E95&amp;"｜"&amp;D95&amp;"｜"&amp;F95&amp;"｜"&amp;P95)=1,COUNTIFS(Standards[照合項目（自動）],AB95&amp;"｜"&amp;E95&amp;"｜"&amp;D95&amp;"｜"&amp;F95&amp;"｜"&amp;P95,Standards[入力確認（自動）],"確認済")=1),SUMIF(Standards[照合項目（自動）],AB95&amp;"｜"&amp;E95&amp;"｜"&amp;D95&amp;"｜"&amp;F95&amp;"｜"&amp;P95,Standards[所定合計h（自動）]),"未確認"))</f>
        <v/>
      </c>
      <c r="AD95" s="53" t="str">
        <f>IF(C95="","",IF(AND(ISNUMBER(R95),ISNUMBER(S95),S95&gt;=R95),ROUND((S95-R95)*24,4),IF(OR(R95&lt;&gt;"",S95&lt;&gt;""),"",IF(AND(ISNUMBER(T95),T95&gt;=0),T95,IF(AND(I95="あり",J95="実施",ISNUMBER(AC95)),AC95,"")))))</f>
        <v/>
      </c>
      <c r="AE95" s="54" t="str">
        <f>IF(C95="","",IF(AND(ISNUMBER(R95),ISNUMBER(S95),S95&gt;=R95),IF(X95="記録","実績：基地発～基地着",IF(X95="記憶","記憶：基地発～基地着","未確認：基地発～基地着")),IF(OR(R95&lt;&gt;"",S95&lt;&gt;""),"要確認：時刻不足・逆転",IF(AND(ISNUMBER(T95),T95&gt;=0),IF(X95="記録","実績：記録の時間",IF(X95="記憶","記憶：申告の時間","未確認：申告の時間")),IF(AND(I95="あり",J95="実施",ISNUMBER(AC95)),"所定時間による見込み",IF(I95="なし","使用なし","未確認"))))))</f>
        <v/>
      </c>
      <c r="AF95" s="55" t="str">
        <f>IF(C95="","",IF(H95="あり",1,0))</f>
        <v/>
      </c>
      <c r="AG95" s="55" t="str">
        <f>IF(C95="","",IF(AND(I95="あり",J95="実施"),1,0))</f>
        <v/>
      </c>
      <c r="AH95" s="55" t="str">
        <f>IF(C95="","",IF(AND(H95="あり",X95="記録"),IF(COUNTIFS($A$8:A95,A95,$B$8:B95,B95,$C$8:C95,C95,$E$8:E95,E95,$F$8:F95,F95,$H$8:H95,"あり",$X$8:X95,"記録")=1,1,0),0))</f>
        <v/>
      </c>
      <c r="AI95" s="55" t="str">
        <f>IF(C95="","",IF(AND(I95="あり",J95="実施",X95="記録",ISNUMBER(K95)),IF(COUNTIFS($K$8:K95,K95,$C$8:C95,C95,$E$8:E95,E95,$F$8:F95,F95,$I$8:I95,"あり",$J$8:J95,"実施",$X$8:X95,"記録")=1,1,0),0))</f>
        <v/>
      </c>
      <c r="AJ95" s="55" t="str">
        <f>IF(C95="","",IF(ISNUMBER(A95),YEAR(A95)-IF(MONTH(A95)&lt;4,1,0),""))</f>
        <v/>
      </c>
      <c r="AK95" s="55" t="str">
        <f>IF(C95="","",IF(J95="実施",IF(ISNUMBER(K95),YEAR(K95)-IF(MONTH(K95)&lt;4,1,0),""),""))</f>
        <v/>
      </c>
      <c r="AL95" s="56" t="str">
        <f>IF(C95="",IF(OR(A95&lt;&gt;"",G95&lt;&gt;""),"要確認：船名未記入",""),IF(OR(NOT(ISNUMBER(A95)),G95="",H95="",I95="",J95="",N95="",O95="",P95="",W95="",X95=""),"要確認：基本項目不足",IF(OR(Z95="未登録・重複",AA95="未登録・重複",AB95="未確認"),"要確認：登録表を確認",IF(AND(H95="あり",NOT(ISNUMBER(B95))),"要確認：前日の予定時刻不足",IF(AND(J95="実施",I95="あり",NOT(ISNUMBER(K95))),"要確認：最終日時不足",IF(AND(J95="取消",I95="あり"),"要確認：取消と使用ありが矛盾",IF(OR(AND(ISNUMBER(T95),T95&lt;0),AND(ISNUMBER(V95),V95&lt;0),AE95="要確認：時刻不足・逆転"),"要確認：時間を確認",IF(COUNTIFS(Work[予定表の作業日],A95,Work[前日版の予定時刻],B95,Work[船名],C95,Work[バース],E95,Work[入出・転],F95,Work[曳船名],G95)&gt;1,"要確認：同じ作業・曳船が重複",IF(AND(I95="あり",J95="実施",NOT(ISNUMBER(AD95))),"要確認：拘束時間未確認",IF(OR(H95="未確認",I95="未確認",J95="未確認",X95="未確認",N95="未確認",O95="未確認"),"要確認：未確認を含む","確認済"))))))))))</f>
        <v/>
      </c>
    </row>
    <row r="96" spans="1:38" ht="24.95" customHeight="1" x14ac:dyDescent="0.2">
      <c r="A96" s="20"/>
      <c r="B96" s="29"/>
      <c r="C96" s="7"/>
      <c r="D96" s="7"/>
      <c r="E96" s="7"/>
      <c r="F96" s="7"/>
      <c r="G96" s="7"/>
      <c r="H96" s="7"/>
      <c r="I96" s="7"/>
      <c r="J96" s="7"/>
      <c r="K96" s="23"/>
      <c r="L96" s="13"/>
      <c r="M96" s="13"/>
      <c r="N96" s="7"/>
      <c r="O96" s="51"/>
      <c r="P96" s="51"/>
      <c r="Q96" s="61"/>
      <c r="R96" s="62"/>
      <c r="S96" s="62"/>
      <c r="T96" s="63"/>
      <c r="U96" s="63"/>
      <c r="V96" s="63"/>
      <c r="W96" s="51"/>
      <c r="X96" s="51"/>
      <c r="Y96" s="67"/>
      <c r="Z96" s="54" t="str">
        <f>IF(G96="","",IF(COUNTIF(Tugs[曳船名],G96)&lt;&gt;1,"未登録・重複",IF(INDEX(Tugs[会社名],MATCH(G96,Tugs[曳船名],0))="","未確認",INDEX(Tugs[会社名],MATCH(G96,Tugs[曳船名],0)))))</f>
        <v/>
      </c>
      <c r="AA96" s="54" t="str">
        <f>IF(G96="","",IF(COUNTIF(Companies[会社名],Z96)&lt;&gt;1,"未登録・重複",IF(INDEX(Companies[地区],MATCH(Z96,Companies[会社名],0))="","未確認",INDEX(Companies[地区],MATCH(Z96,Companies[会社名],0)))))</f>
        <v/>
      </c>
      <c r="AB96" s="54" t="str">
        <f>IF(G96="","",IF(Q96&lt;&gt;"",Q96,IF(COUNTIF(Tugs[曳船名],G96)&lt;&gt;1,"未登録・重複",IF(INDEX(Tugs[基地港],MATCH(G96,Tugs[曳船名],0))="","未確認",INDEX(Tugs[基地港],MATCH(G96,Tugs[曳船名],0))))))</f>
        <v/>
      </c>
      <c r="AC96" s="53" t="str">
        <f>IF(C96="","",IF(AND(COUNTIF(Standards[照合項目（自動）],AB96&amp;"｜"&amp;E96&amp;"｜"&amp;D96&amp;"｜"&amp;F96&amp;"｜"&amp;P96)=1,COUNTIFS(Standards[照合項目（自動）],AB96&amp;"｜"&amp;E96&amp;"｜"&amp;D96&amp;"｜"&amp;F96&amp;"｜"&amp;P96,Standards[入力確認（自動）],"確認済")=1),SUMIF(Standards[照合項目（自動）],AB96&amp;"｜"&amp;E96&amp;"｜"&amp;D96&amp;"｜"&amp;F96&amp;"｜"&amp;P96,Standards[所定合計h（自動）]),"未確認"))</f>
        <v/>
      </c>
      <c r="AD96" s="53" t="str">
        <f>IF(C96="","",IF(AND(ISNUMBER(R96),ISNUMBER(S96),S96&gt;=R96),ROUND((S96-R96)*24,4),IF(OR(R96&lt;&gt;"",S96&lt;&gt;""),"",IF(AND(ISNUMBER(T96),T96&gt;=0),T96,IF(AND(I96="あり",J96="実施",ISNUMBER(AC96)),AC96,"")))))</f>
        <v/>
      </c>
      <c r="AE96" s="54" t="str">
        <f>IF(C96="","",IF(AND(ISNUMBER(R96),ISNUMBER(S96),S96&gt;=R96),IF(X96="記録","実績：基地発～基地着",IF(X96="記憶","記憶：基地発～基地着","未確認：基地発～基地着")),IF(OR(R96&lt;&gt;"",S96&lt;&gt;""),"要確認：時刻不足・逆転",IF(AND(ISNUMBER(T96),T96&gt;=0),IF(X96="記録","実績：記録の時間",IF(X96="記憶","記憶：申告の時間","未確認：申告の時間")),IF(AND(I96="あり",J96="実施",ISNUMBER(AC96)),"所定時間による見込み",IF(I96="なし","使用なし","未確認"))))))</f>
        <v/>
      </c>
      <c r="AF96" s="55" t="str">
        <f>IF(C96="","",IF(H96="あり",1,0))</f>
        <v/>
      </c>
      <c r="AG96" s="55" t="str">
        <f>IF(C96="","",IF(AND(I96="あり",J96="実施"),1,0))</f>
        <v/>
      </c>
      <c r="AH96" s="55" t="str">
        <f>IF(C96="","",IF(AND(H96="あり",X96="記録"),IF(COUNTIFS($A$8:A96,A96,$B$8:B96,B96,$C$8:C96,C96,$E$8:E96,E96,$F$8:F96,F96,$H$8:H96,"あり",$X$8:X96,"記録")=1,1,0),0))</f>
        <v/>
      </c>
      <c r="AI96" s="55" t="str">
        <f>IF(C96="","",IF(AND(I96="あり",J96="実施",X96="記録",ISNUMBER(K96)),IF(COUNTIFS($K$8:K96,K96,$C$8:C96,C96,$E$8:E96,E96,$F$8:F96,F96,$I$8:I96,"あり",$J$8:J96,"実施",$X$8:X96,"記録")=1,1,0),0))</f>
        <v/>
      </c>
      <c r="AJ96" s="55" t="str">
        <f>IF(C96="","",IF(ISNUMBER(A96),YEAR(A96)-IF(MONTH(A96)&lt;4,1,0),""))</f>
        <v/>
      </c>
      <c r="AK96" s="55" t="str">
        <f>IF(C96="","",IF(J96="実施",IF(ISNUMBER(K96),YEAR(K96)-IF(MONTH(K96)&lt;4,1,0),""),""))</f>
        <v/>
      </c>
      <c r="AL96" s="56" t="str">
        <f>IF(C96="",IF(OR(A96&lt;&gt;"",G96&lt;&gt;""),"要確認：船名未記入",""),IF(OR(NOT(ISNUMBER(A96)),G96="",H96="",I96="",J96="",N96="",O96="",P96="",W96="",X96=""),"要確認：基本項目不足",IF(OR(Z96="未登録・重複",AA96="未登録・重複",AB96="未確認"),"要確認：登録表を確認",IF(AND(H96="あり",NOT(ISNUMBER(B96))),"要確認：前日の予定時刻不足",IF(AND(J96="実施",I96="あり",NOT(ISNUMBER(K96))),"要確認：最終日時不足",IF(AND(J96="取消",I96="あり"),"要確認：取消と使用ありが矛盾",IF(OR(AND(ISNUMBER(T96),T96&lt;0),AND(ISNUMBER(V96),V96&lt;0),AE96="要確認：時刻不足・逆転"),"要確認：時間を確認",IF(COUNTIFS(Work[予定表の作業日],A96,Work[前日版の予定時刻],B96,Work[船名],C96,Work[バース],E96,Work[入出・転],F96,Work[曳船名],G96)&gt;1,"要確認：同じ作業・曳船が重複",IF(AND(I96="あり",J96="実施",NOT(ISNUMBER(AD96))),"要確認：拘束時間未確認",IF(OR(H96="未確認",I96="未確認",J96="未確認",X96="未確認",N96="未確認",O96="未確認"),"要確認：未確認を含む","確認済"))))))))))</f>
        <v/>
      </c>
    </row>
    <row r="97" spans="1:38" ht="24.95" customHeight="1" x14ac:dyDescent="0.2">
      <c r="A97" s="20"/>
      <c r="B97" s="29"/>
      <c r="C97" s="7"/>
      <c r="D97" s="7"/>
      <c r="E97" s="7"/>
      <c r="F97" s="7"/>
      <c r="G97" s="7"/>
      <c r="H97" s="7"/>
      <c r="I97" s="7"/>
      <c r="J97" s="7"/>
      <c r="K97" s="23"/>
      <c r="L97" s="13"/>
      <c r="M97" s="13"/>
      <c r="N97" s="7"/>
      <c r="O97" s="51"/>
      <c r="P97" s="51"/>
      <c r="Q97" s="61"/>
      <c r="R97" s="62"/>
      <c r="S97" s="62"/>
      <c r="T97" s="63"/>
      <c r="U97" s="63"/>
      <c r="V97" s="63"/>
      <c r="W97" s="51"/>
      <c r="X97" s="51"/>
      <c r="Y97" s="67"/>
      <c r="Z97" s="54" t="str">
        <f>IF(G97="","",IF(COUNTIF(Tugs[曳船名],G97)&lt;&gt;1,"未登録・重複",IF(INDEX(Tugs[会社名],MATCH(G97,Tugs[曳船名],0))="","未確認",INDEX(Tugs[会社名],MATCH(G97,Tugs[曳船名],0)))))</f>
        <v/>
      </c>
      <c r="AA97" s="54" t="str">
        <f>IF(G97="","",IF(COUNTIF(Companies[会社名],Z97)&lt;&gt;1,"未登録・重複",IF(INDEX(Companies[地区],MATCH(Z97,Companies[会社名],0))="","未確認",INDEX(Companies[地区],MATCH(Z97,Companies[会社名],0)))))</f>
        <v/>
      </c>
      <c r="AB97" s="54" t="str">
        <f>IF(G97="","",IF(Q97&lt;&gt;"",Q97,IF(COUNTIF(Tugs[曳船名],G97)&lt;&gt;1,"未登録・重複",IF(INDEX(Tugs[基地港],MATCH(G97,Tugs[曳船名],0))="","未確認",INDEX(Tugs[基地港],MATCH(G97,Tugs[曳船名],0))))))</f>
        <v/>
      </c>
      <c r="AC97" s="53" t="str">
        <f>IF(C97="","",IF(AND(COUNTIF(Standards[照合項目（自動）],AB97&amp;"｜"&amp;E97&amp;"｜"&amp;D97&amp;"｜"&amp;F97&amp;"｜"&amp;P97)=1,COUNTIFS(Standards[照合項目（自動）],AB97&amp;"｜"&amp;E97&amp;"｜"&amp;D97&amp;"｜"&amp;F97&amp;"｜"&amp;P97,Standards[入力確認（自動）],"確認済")=1),SUMIF(Standards[照合項目（自動）],AB97&amp;"｜"&amp;E97&amp;"｜"&amp;D97&amp;"｜"&amp;F97&amp;"｜"&amp;P97,Standards[所定合計h（自動）]),"未確認"))</f>
        <v/>
      </c>
      <c r="AD97" s="53" t="str">
        <f>IF(C97="","",IF(AND(ISNUMBER(R97),ISNUMBER(S97),S97&gt;=R97),ROUND((S97-R97)*24,4),IF(OR(R97&lt;&gt;"",S97&lt;&gt;""),"",IF(AND(ISNUMBER(T97),T97&gt;=0),T97,IF(AND(I97="あり",J97="実施",ISNUMBER(AC97)),AC97,"")))))</f>
        <v/>
      </c>
      <c r="AE97" s="54" t="str">
        <f>IF(C97="","",IF(AND(ISNUMBER(R97),ISNUMBER(S97),S97&gt;=R97),IF(X97="記録","実績：基地発～基地着",IF(X97="記憶","記憶：基地発～基地着","未確認：基地発～基地着")),IF(OR(R97&lt;&gt;"",S97&lt;&gt;""),"要確認：時刻不足・逆転",IF(AND(ISNUMBER(T97),T97&gt;=0),IF(X97="記録","実績：記録の時間",IF(X97="記憶","記憶：申告の時間","未確認：申告の時間")),IF(AND(I97="あり",J97="実施",ISNUMBER(AC97)),"所定時間による見込み",IF(I97="なし","使用なし","未確認"))))))</f>
        <v/>
      </c>
      <c r="AF97" s="55" t="str">
        <f>IF(C97="","",IF(H97="あり",1,0))</f>
        <v/>
      </c>
      <c r="AG97" s="55" t="str">
        <f>IF(C97="","",IF(AND(I97="あり",J97="実施"),1,0))</f>
        <v/>
      </c>
      <c r="AH97" s="55" t="str">
        <f>IF(C97="","",IF(AND(H97="あり",X97="記録"),IF(COUNTIFS($A$8:A97,A97,$B$8:B97,B97,$C$8:C97,C97,$E$8:E97,E97,$F$8:F97,F97,$H$8:H97,"あり",$X$8:X97,"記録")=1,1,0),0))</f>
        <v/>
      </c>
      <c r="AI97" s="55" t="str">
        <f>IF(C97="","",IF(AND(I97="あり",J97="実施",X97="記録",ISNUMBER(K97)),IF(COUNTIFS($K$8:K97,K97,$C$8:C97,C97,$E$8:E97,E97,$F$8:F97,F97,$I$8:I97,"あり",$J$8:J97,"実施",$X$8:X97,"記録")=1,1,0),0))</f>
        <v/>
      </c>
      <c r="AJ97" s="55" t="str">
        <f>IF(C97="","",IF(ISNUMBER(A97),YEAR(A97)-IF(MONTH(A97)&lt;4,1,0),""))</f>
        <v/>
      </c>
      <c r="AK97" s="55" t="str">
        <f>IF(C97="","",IF(J97="実施",IF(ISNUMBER(K97),YEAR(K97)-IF(MONTH(K97)&lt;4,1,0),""),""))</f>
        <v/>
      </c>
      <c r="AL97" s="56" t="str">
        <f>IF(C97="",IF(OR(A97&lt;&gt;"",G97&lt;&gt;""),"要確認：船名未記入",""),IF(OR(NOT(ISNUMBER(A97)),G97="",H97="",I97="",J97="",N97="",O97="",P97="",W97="",X97=""),"要確認：基本項目不足",IF(OR(Z97="未登録・重複",AA97="未登録・重複",AB97="未確認"),"要確認：登録表を確認",IF(AND(H97="あり",NOT(ISNUMBER(B97))),"要確認：前日の予定時刻不足",IF(AND(J97="実施",I97="あり",NOT(ISNUMBER(K97))),"要確認：最終日時不足",IF(AND(J97="取消",I97="あり"),"要確認：取消と使用ありが矛盾",IF(OR(AND(ISNUMBER(T97),T97&lt;0),AND(ISNUMBER(V97),V97&lt;0),AE97="要確認：時刻不足・逆転"),"要確認：時間を確認",IF(COUNTIFS(Work[予定表の作業日],A97,Work[前日版の予定時刻],B97,Work[船名],C97,Work[バース],E97,Work[入出・転],F97,Work[曳船名],G97)&gt;1,"要確認：同じ作業・曳船が重複",IF(AND(I97="あり",J97="実施",NOT(ISNUMBER(AD97))),"要確認：拘束時間未確認",IF(OR(H97="未確認",I97="未確認",J97="未確認",X97="未確認",N97="未確認",O97="未確認"),"要確認：未確認を含む","確認済"))))))))))</f>
        <v/>
      </c>
    </row>
    <row r="98" spans="1:38" ht="24.95" customHeight="1" x14ac:dyDescent="0.2">
      <c r="A98" s="20"/>
      <c r="B98" s="29"/>
      <c r="C98" s="7"/>
      <c r="D98" s="7"/>
      <c r="E98" s="7"/>
      <c r="F98" s="7"/>
      <c r="G98" s="7"/>
      <c r="H98" s="7"/>
      <c r="I98" s="7"/>
      <c r="J98" s="7"/>
      <c r="K98" s="23"/>
      <c r="L98" s="13"/>
      <c r="M98" s="13"/>
      <c r="N98" s="7"/>
      <c r="O98" s="51"/>
      <c r="P98" s="51"/>
      <c r="Q98" s="61"/>
      <c r="R98" s="62"/>
      <c r="S98" s="62"/>
      <c r="T98" s="63"/>
      <c r="U98" s="63"/>
      <c r="V98" s="63"/>
      <c r="W98" s="51"/>
      <c r="X98" s="51"/>
      <c r="Y98" s="67"/>
      <c r="Z98" s="54" t="str">
        <f>IF(G98="","",IF(COUNTIF(Tugs[曳船名],G98)&lt;&gt;1,"未登録・重複",IF(INDEX(Tugs[会社名],MATCH(G98,Tugs[曳船名],0))="","未確認",INDEX(Tugs[会社名],MATCH(G98,Tugs[曳船名],0)))))</f>
        <v/>
      </c>
      <c r="AA98" s="54" t="str">
        <f>IF(G98="","",IF(COUNTIF(Companies[会社名],Z98)&lt;&gt;1,"未登録・重複",IF(INDEX(Companies[地区],MATCH(Z98,Companies[会社名],0))="","未確認",INDEX(Companies[地区],MATCH(Z98,Companies[会社名],0)))))</f>
        <v/>
      </c>
      <c r="AB98" s="54" t="str">
        <f>IF(G98="","",IF(Q98&lt;&gt;"",Q98,IF(COUNTIF(Tugs[曳船名],G98)&lt;&gt;1,"未登録・重複",IF(INDEX(Tugs[基地港],MATCH(G98,Tugs[曳船名],0))="","未確認",INDEX(Tugs[基地港],MATCH(G98,Tugs[曳船名],0))))))</f>
        <v/>
      </c>
      <c r="AC98" s="53" t="str">
        <f>IF(C98="","",IF(AND(COUNTIF(Standards[照合項目（自動）],AB98&amp;"｜"&amp;E98&amp;"｜"&amp;D98&amp;"｜"&amp;F98&amp;"｜"&amp;P98)=1,COUNTIFS(Standards[照合項目（自動）],AB98&amp;"｜"&amp;E98&amp;"｜"&amp;D98&amp;"｜"&amp;F98&amp;"｜"&amp;P98,Standards[入力確認（自動）],"確認済")=1),SUMIF(Standards[照合項目（自動）],AB98&amp;"｜"&amp;E98&amp;"｜"&amp;D98&amp;"｜"&amp;F98&amp;"｜"&amp;P98,Standards[所定合計h（自動）]),"未確認"))</f>
        <v/>
      </c>
      <c r="AD98" s="53" t="str">
        <f>IF(C98="","",IF(AND(ISNUMBER(R98),ISNUMBER(S98),S98&gt;=R98),ROUND((S98-R98)*24,4),IF(OR(R98&lt;&gt;"",S98&lt;&gt;""),"",IF(AND(ISNUMBER(T98),T98&gt;=0),T98,IF(AND(I98="あり",J98="実施",ISNUMBER(AC98)),AC98,"")))))</f>
        <v/>
      </c>
      <c r="AE98" s="54" t="str">
        <f>IF(C98="","",IF(AND(ISNUMBER(R98),ISNUMBER(S98),S98&gt;=R98),IF(X98="記録","実績：基地発～基地着",IF(X98="記憶","記憶：基地発～基地着","未確認：基地発～基地着")),IF(OR(R98&lt;&gt;"",S98&lt;&gt;""),"要確認：時刻不足・逆転",IF(AND(ISNUMBER(T98),T98&gt;=0),IF(X98="記録","実績：記録の時間",IF(X98="記憶","記憶：申告の時間","未確認：申告の時間")),IF(AND(I98="あり",J98="実施",ISNUMBER(AC98)),"所定時間による見込み",IF(I98="なし","使用なし","未確認"))))))</f>
        <v/>
      </c>
      <c r="AF98" s="55" t="str">
        <f>IF(C98="","",IF(H98="あり",1,0))</f>
        <v/>
      </c>
      <c r="AG98" s="55" t="str">
        <f>IF(C98="","",IF(AND(I98="あり",J98="実施"),1,0))</f>
        <v/>
      </c>
      <c r="AH98" s="55" t="str">
        <f>IF(C98="","",IF(AND(H98="あり",X98="記録"),IF(COUNTIFS($A$8:A98,A98,$B$8:B98,B98,$C$8:C98,C98,$E$8:E98,E98,$F$8:F98,F98,$H$8:H98,"あり",$X$8:X98,"記録")=1,1,0),0))</f>
        <v/>
      </c>
      <c r="AI98" s="55" t="str">
        <f>IF(C98="","",IF(AND(I98="あり",J98="実施",X98="記録",ISNUMBER(K98)),IF(COUNTIFS($K$8:K98,K98,$C$8:C98,C98,$E$8:E98,E98,$F$8:F98,F98,$I$8:I98,"あり",$J$8:J98,"実施",$X$8:X98,"記録")=1,1,0),0))</f>
        <v/>
      </c>
      <c r="AJ98" s="55" t="str">
        <f>IF(C98="","",IF(ISNUMBER(A98),YEAR(A98)-IF(MONTH(A98)&lt;4,1,0),""))</f>
        <v/>
      </c>
      <c r="AK98" s="55" t="str">
        <f>IF(C98="","",IF(J98="実施",IF(ISNUMBER(K98),YEAR(K98)-IF(MONTH(K98)&lt;4,1,0),""),""))</f>
        <v/>
      </c>
      <c r="AL98" s="56" t="str">
        <f>IF(C98="",IF(OR(A98&lt;&gt;"",G98&lt;&gt;""),"要確認：船名未記入",""),IF(OR(NOT(ISNUMBER(A98)),G98="",H98="",I98="",J98="",N98="",O98="",P98="",W98="",X98=""),"要確認：基本項目不足",IF(OR(Z98="未登録・重複",AA98="未登録・重複",AB98="未確認"),"要確認：登録表を確認",IF(AND(H98="あり",NOT(ISNUMBER(B98))),"要確認：前日の予定時刻不足",IF(AND(J98="実施",I98="あり",NOT(ISNUMBER(K98))),"要確認：最終日時不足",IF(AND(J98="取消",I98="あり"),"要確認：取消と使用ありが矛盾",IF(OR(AND(ISNUMBER(T98),T98&lt;0),AND(ISNUMBER(V98),V98&lt;0),AE98="要確認：時刻不足・逆転"),"要確認：時間を確認",IF(COUNTIFS(Work[予定表の作業日],A98,Work[前日版の予定時刻],B98,Work[船名],C98,Work[バース],E98,Work[入出・転],F98,Work[曳船名],G98)&gt;1,"要確認：同じ作業・曳船が重複",IF(AND(I98="あり",J98="実施",NOT(ISNUMBER(AD98))),"要確認：拘束時間未確認",IF(OR(H98="未確認",I98="未確認",J98="未確認",X98="未確認",N98="未確認",O98="未確認"),"要確認：未確認を含む","確認済"))))))))))</f>
        <v/>
      </c>
    </row>
    <row r="99" spans="1:38" ht="24.95" customHeight="1" x14ac:dyDescent="0.2">
      <c r="A99" s="20"/>
      <c r="B99" s="29"/>
      <c r="C99" s="7"/>
      <c r="D99" s="7"/>
      <c r="E99" s="7"/>
      <c r="F99" s="7"/>
      <c r="G99" s="7"/>
      <c r="H99" s="7"/>
      <c r="I99" s="7"/>
      <c r="J99" s="7"/>
      <c r="K99" s="23"/>
      <c r="L99" s="13"/>
      <c r="M99" s="13"/>
      <c r="N99" s="7"/>
      <c r="O99" s="51"/>
      <c r="P99" s="51"/>
      <c r="Q99" s="61"/>
      <c r="R99" s="62"/>
      <c r="S99" s="62"/>
      <c r="T99" s="63"/>
      <c r="U99" s="63"/>
      <c r="V99" s="63"/>
      <c r="W99" s="51"/>
      <c r="X99" s="51"/>
      <c r="Y99" s="67"/>
      <c r="Z99" s="54" t="str">
        <f>IF(G99="","",IF(COUNTIF(Tugs[曳船名],G99)&lt;&gt;1,"未登録・重複",IF(INDEX(Tugs[会社名],MATCH(G99,Tugs[曳船名],0))="","未確認",INDEX(Tugs[会社名],MATCH(G99,Tugs[曳船名],0)))))</f>
        <v/>
      </c>
      <c r="AA99" s="54" t="str">
        <f>IF(G99="","",IF(COUNTIF(Companies[会社名],Z99)&lt;&gt;1,"未登録・重複",IF(INDEX(Companies[地区],MATCH(Z99,Companies[会社名],0))="","未確認",INDEX(Companies[地区],MATCH(Z99,Companies[会社名],0)))))</f>
        <v/>
      </c>
      <c r="AB99" s="54" t="str">
        <f>IF(G99="","",IF(Q99&lt;&gt;"",Q99,IF(COUNTIF(Tugs[曳船名],G99)&lt;&gt;1,"未登録・重複",IF(INDEX(Tugs[基地港],MATCH(G99,Tugs[曳船名],0))="","未確認",INDEX(Tugs[基地港],MATCH(G99,Tugs[曳船名],0))))))</f>
        <v/>
      </c>
      <c r="AC99" s="53" t="str">
        <f>IF(C99="","",IF(AND(COUNTIF(Standards[照合項目（自動）],AB99&amp;"｜"&amp;E99&amp;"｜"&amp;D99&amp;"｜"&amp;F99&amp;"｜"&amp;P99)=1,COUNTIFS(Standards[照合項目（自動）],AB99&amp;"｜"&amp;E99&amp;"｜"&amp;D99&amp;"｜"&amp;F99&amp;"｜"&amp;P99,Standards[入力確認（自動）],"確認済")=1),SUMIF(Standards[照合項目（自動）],AB99&amp;"｜"&amp;E99&amp;"｜"&amp;D99&amp;"｜"&amp;F99&amp;"｜"&amp;P99,Standards[所定合計h（自動）]),"未確認"))</f>
        <v/>
      </c>
      <c r="AD99" s="53" t="str">
        <f>IF(C99="","",IF(AND(ISNUMBER(R99),ISNUMBER(S99),S99&gt;=R99),ROUND((S99-R99)*24,4),IF(OR(R99&lt;&gt;"",S99&lt;&gt;""),"",IF(AND(ISNUMBER(T99),T99&gt;=0),T99,IF(AND(I99="あり",J99="実施",ISNUMBER(AC99)),AC99,"")))))</f>
        <v/>
      </c>
      <c r="AE99" s="54" t="str">
        <f>IF(C99="","",IF(AND(ISNUMBER(R99),ISNUMBER(S99),S99&gt;=R99),IF(X99="記録","実績：基地発～基地着",IF(X99="記憶","記憶：基地発～基地着","未確認：基地発～基地着")),IF(OR(R99&lt;&gt;"",S99&lt;&gt;""),"要確認：時刻不足・逆転",IF(AND(ISNUMBER(T99),T99&gt;=0),IF(X99="記録","実績：記録の時間",IF(X99="記憶","記憶：申告の時間","未確認：申告の時間")),IF(AND(I99="あり",J99="実施",ISNUMBER(AC99)),"所定時間による見込み",IF(I99="なし","使用なし","未確認"))))))</f>
        <v/>
      </c>
      <c r="AF99" s="55" t="str">
        <f>IF(C99="","",IF(H99="あり",1,0))</f>
        <v/>
      </c>
      <c r="AG99" s="55" t="str">
        <f>IF(C99="","",IF(AND(I99="あり",J99="実施"),1,0))</f>
        <v/>
      </c>
      <c r="AH99" s="55" t="str">
        <f>IF(C99="","",IF(AND(H99="あり",X99="記録"),IF(COUNTIFS($A$8:A99,A99,$B$8:B99,B99,$C$8:C99,C99,$E$8:E99,E99,$F$8:F99,F99,$H$8:H99,"あり",$X$8:X99,"記録")=1,1,0),0))</f>
        <v/>
      </c>
      <c r="AI99" s="55" t="str">
        <f>IF(C99="","",IF(AND(I99="あり",J99="実施",X99="記録",ISNUMBER(K99)),IF(COUNTIFS($K$8:K99,K99,$C$8:C99,C99,$E$8:E99,E99,$F$8:F99,F99,$I$8:I99,"あり",$J$8:J99,"実施",$X$8:X99,"記録")=1,1,0),0))</f>
        <v/>
      </c>
      <c r="AJ99" s="55" t="str">
        <f>IF(C99="","",IF(ISNUMBER(A99),YEAR(A99)-IF(MONTH(A99)&lt;4,1,0),""))</f>
        <v/>
      </c>
      <c r="AK99" s="55" t="str">
        <f>IF(C99="","",IF(J99="実施",IF(ISNUMBER(K99),YEAR(K99)-IF(MONTH(K99)&lt;4,1,0),""),""))</f>
        <v/>
      </c>
      <c r="AL99" s="56" t="str">
        <f>IF(C99="",IF(OR(A99&lt;&gt;"",G99&lt;&gt;""),"要確認：船名未記入",""),IF(OR(NOT(ISNUMBER(A99)),G99="",H99="",I99="",J99="",N99="",O99="",P99="",W99="",X99=""),"要確認：基本項目不足",IF(OR(Z99="未登録・重複",AA99="未登録・重複",AB99="未確認"),"要確認：登録表を確認",IF(AND(H99="あり",NOT(ISNUMBER(B99))),"要確認：前日の予定時刻不足",IF(AND(J99="実施",I99="あり",NOT(ISNUMBER(K99))),"要確認：最終日時不足",IF(AND(J99="取消",I99="あり"),"要確認：取消と使用ありが矛盾",IF(OR(AND(ISNUMBER(T99),T99&lt;0),AND(ISNUMBER(V99),V99&lt;0),AE99="要確認：時刻不足・逆転"),"要確認：時間を確認",IF(COUNTIFS(Work[予定表の作業日],A99,Work[前日版の予定時刻],B99,Work[船名],C99,Work[バース],E99,Work[入出・転],F99,Work[曳船名],G99)&gt;1,"要確認：同じ作業・曳船が重複",IF(AND(I99="あり",J99="実施",NOT(ISNUMBER(AD99))),"要確認：拘束時間未確認",IF(OR(H99="未確認",I99="未確認",J99="未確認",X99="未確認",N99="未確認",O99="未確認"),"要確認：未確認を含む","確認済"))))))))))</f>
        <v/>
      </c>
    </row>
    <row r="100" spans="1:38" ht="24.95" customHeight="1" x14ac:dyDescent="0.2">
      <c r="A100" s="20"/>
      <c r="B100" s="29"/>
      <c r="C100" s="7"/>
      <c r="D100" s="7"/>
      <c r="E100" s="7"/>
      <c r="F100" s="7"/>
      <c r="G100" s="7"/>
      <c r="H100" s="7"/>
      <c r="I100" s="7"/>
      <c r="J100" s="7"/>
      <c r="K100" s="23"/>
      <c r="L100" s="13"/>
      <c r="M100" s="13"/>
      <c r="N100" s="7"/>
      <c r="O100" s="51"/>
      <c r="P100" s="51"/>
      <c r="Q100" s="61"/>
      <c r="R100" s="62"/>
      <c r="S100" s="62"/>
      <c r="T100" s="63"/>
      <c r="U100" s="63"/>
      <c r="V100" s="63"/>
      <c r="W100" s="51"/>
      <c r="X100" s="51"/>
      <c r="Y100" s="67"/>
      <c r="Z100" s="54" t="str">
        <f>IF(G100="","",IF(COUNTIF(Tugs[曳船名],G100)&lt;&gt;1,"未登録・重複",IF(INDEX(Tugs[会社名],MATCH(G100,Tugs[曳船名],0))="","未確認",INDEX(Tugs[会社名],MATCH(G100,Tugs[曳船名],0)))))</f>
        <v/>
      </c>
      <c r="AA100" s="54" t="str">
        <f>IF(G100="","",IF(COUNTIF(Companies[会社名],Z100)&lt;&gt;1,"未登録・重複",IF(INDEX(Companies[地区],MATCH(Z100,Companies[会社名],0))="","未確認",INDEX(Companies[地区],MATCH(Z100,Companies[会社名],0)))))</f>
        <v/>
      </c>
      <c r="AB100" s="54" t="str">
        <f>IF(G100="","",IF(Q100&lt;&gt;"",Q100,IF(COUNTIF(Tugs[曳船名],G100)&lt;&gt;1,"未登録・重複",IF(INDEX(Tugs[基地港],MATCH(G100,Tugs[曳船名],0))="","未確認",INDEX(Tugs[基地港],MATCH(G100,Tugs[曳船名],0))))))</f>
        <v/>
      </c>
      <c r="AC100" s="53" t="str">
        <f>IF(C100="","",IF(AND(COUNTIF(Standards[照合項目（自動）],AB100&amp;"｜"&amp;E100&amp;"｜"&amp;D100&amp;"｜"&amp;F100&amp;"｜"&amp;P100)=1,COUNTIFS(Standards[照合項目（自動）],AB100&amp;"｜"&amp;E100&amp;"｜"&amp;D100&amp;"｜"&amp;F100&amp;"｜"&amp;P100,Standards[入力確認（自動）],"確認済")=1),SUMIF(Standards[照合項目（自動）],AB100&amp;"｜"&amp;E100&amp;"｜"&amp;D100&amp;"｜"&amp;F100&amp;"｜"&amp;P100,Standards[所定合計h（自動）]),"未確認"))</f>
        <v/>
      </c>
      <c r="AD100" s="53" t="str">
        <f>IF(C100="","",IF(AND(ISNUMBER(R100),ISNUMBER(S100),S100&gt;=R100),ROUND((S100-R100)*24,4),IF(OR(R100&lt;&gt;"",S100&lt;&gt;""),"",IF(AND(ISNUMBER(T100),T100&gt;=0),T100,IF(AND(I100="あり",J100="実施",ISNUMBER(AC100)),AC100,"")))))</f>
        <v/>
      </c>
      <c r="AE100" s="54" t="str">
        <f>IF(C100="","",IF(AND(ISNUMBER(R100),ISNUMBER(S100),S100&gt;=R100),IF(X100="記録","実績：基地発～基地着",IF(X100="記憶","記憶：基地発～基地着","未確認：基地発～基地着")),IF(OR(R100&lt;&gt;"",S100&lt;&gt;""),"要確認：時刻不足・逆転",IF(AND(ISNUMBER(T100),T100&gt;=0),IF(X100="記録","実績：記録の時間",IF(X100="記憶","記憶：申告の時間","未確認：申告の時間")),IF(AND(I100="あり",J100="実施",ISNUMBER(AC100)),"所定時間による見込み",IF(I100="なし","使用なし","未確認"))))))</f>
        <v/>
      </c>
      <c r="AF100" s="55" t="str">
        <f>IF(C100="","",IF(H100="あり",1,0))</f>
        <v/>
      </c>
      <c r="AG100" s="55" t="str">
        <f>IF(C100="","",IF(AND(I100="あり",J100="実施"),1,0))</f>
        <v/>
      </c>
      <c r="AH100" s="55" t="str">
        <f>IF(C100="","",IF(AND(H100="あり",X100="記録"),IF(COUNTIFS($A$8:A100,A100,$B$8:B100,B100,$C$8:C100,C100,$E$8:E100,E100,$F$8:F100,F100,$H$8:H100,"あり",$X$8:X100,"記録")=1,1,0),0))</f>
        <v/>
      </c>
      <c r="AI100" s="55" t="str">
        <f>IF(C100="","",IF(AND(I100="あり",J100="実施",X100="記録",ISNUMBER(K100)),IF(COUNTIFS($K$8:K100,K100,$C$8:C100,C100,$E$8:E100,E100,$F$8:F100,F100,$I$8:I100,"あり",$J$8:J100,"実施",$X$8:X100,"記録")=1,1,0),0))</f>
        <v/>
      </c>
      <c r="AJ100" s="55" t="str">
        <f>IF(C100="","",IF(ISNUMBER(A100),YEAR(A100)-IF(MONTH(A100)&lt;4,1,0),""))</f>
        <v/>
      </c>
      <c r="AK100" s="55" t="str">
        <f>IF(C100="","",IF(J100="実施",IF(ISNUMBER(K100),YEAR(K100)-IF(MONTH(K100)&lt;4,1,0),""),""))</f>
        <v/>
      </c>
      <c r="AL100" s="56" t="str">
        <f>IF(C100="",IF(OR(A100&lt;&gt;"",G100&lt;&gt;""),"要確認：船名未記入",""),IF(OR(NOT(ISNUMBER(A100)),G100="",H100="",I100="",J100="",N100="",O100="",P100="",W100="",X100=""),"要確認：基本項目不足",IF(OR(Z100="未登録・重複",AA100="未登録・重複",AB100="未確認"),"要確認：登録表を確認",IF(AND(H100="あり",NOT(ISNUMBER(B100))),"要確認：前日の予定時刻不足",IF(AND(J100="実施",I100="あり",NOT(ISNUMBER(K100))),"要確認：最終日時不足",IF(AND(J100="取消",I100="あり"),"要確認：取消と使用ありが矛盾",IF(OR(AND(ISNUMBER(T100),T100&lt;0),AND(ISNUMBER(V100),V100&lt;0),AE100="要確認：時刻不足・逆転"),"要確認：時間を確認",IF(COUNTIFS(Work[予定表の作業日],A100,Work[前日版の予定時刻],B100,Work[船名],C100,Work[バース],E100,Work[入出・転],F100,Work[曳船名],G100)&gt;1,"要確認：同じ作業・曳船が重複",IF(AND(I100="あり",J100="実施",NOT(ISNUMBER(AD100))),"要確認：拘束時間未確認",IF(OR(H100="未確認",I100="未確認",J100="未確認",X100="未確認",N100="未確認",O100="未確認"),"要確認：未確認を含む","確認済"))))))))))</f>
        <v/>
      </c>
    </row>
    <row r="101" spans="1:38" ht="24.95" customHeight="1" x14ac:dyDescent="0.2">
      <c r="A101" s="20"/>
      <c r="B101" s="29"/>
      <c r="C101" s="7"/>
      <c r="D101" s="7"/>
      <c r="E101" s="7"/>
      <c r="F101" s="7"/>
      <c r="G101" s="7"/>
      <c r="H101" s="7"/>
      <c r="I101" s="7"/>
      <c r="J101" s="7"/>
      <c r="K101" s="23"/>
      <c r="L101" s="13"/>
      <c r="M101" s="13"/>
      <c r="N101" s="7"/>
      <c r="O101" s="51"/>
      <c r="P101" s="51"/>
      <c r="Q101" s="61"/>
      <c r="R101" s="62"/>
      <c r="S101" s="62"/>
      <c r="T101" s="63"/>
      <c r="U101" s="63"/>
      <c r="V101" s="63"/>
      <c r="W101" s="51"/>
      <c r="X101" s="51"/>
      <c r="Y101" s="67"/>
      <c r="Z101" s="54" t="str">
        <f>IF(G101="","",IF(COUNTIF(Tugs[曳船名],G101)&lt;&gt;1,"未登録・重複",IF(INDEX(Tugs[会社名],MATCH(G101,Tugs[曳船名],0))="","未確認",INDEX(Tugs[会社名],MATCH(G101,Tugs[曳船名],0)))))</f>
        <v/>
      </c>
      <c r="AA101" s="54" t="str">
        <f>IF(G101="","",IF(COUNTIF(Companies[会社名],Z101)&lt;&gt;1,"未登録・重複",IF(INDEX(Companies[地区],MATCH(Z101,Companies[会社名],0))="","未確認",INDEX(Companies[地区],MATCH(Z101,Companies[会社名],0)))))</f>
        <v/>
      </c>
      <c r="AB101" s="54" t="str">
        <f>IF(G101="","",IF(Q101&lt;&gt;"",Q101,IF(COUNTIF(Tugs[曳船名],G101)&lt;&gt;1,"未登録・重複",IF(INDEX(Tugs[基地港],MATCH(G101,Tugs[曳船名],0))="","未確認",INDEX(Tugs[基地港],MATCH(G101,Tugs[曳船名],0))))))</f>
        <v/>
      </c>
      <c r="AC101" s="53" t="str">
        <f>IF(C101="","",IF(AND(COUNTIF(Standards[照合項目（自動）],AB101&amp;"｜"&amp;E101&amp;"｜"&amp;D101&amp;"｜"&amp;F101&amp;"｜"&amp;P101)=1,COUNTIFS(Standards[照合項目（自動）],AB101&amp;"｜"&amp;E101&amp;"｜"&amp;D101&amp;"｜"&amp;F101&amp;"｜"&amp;P101,Standards[入力確認（自動）],"確認済")=1),SUMIF(Standards[照合項目（自動）],AB101&amp;"｜"&amp;E101&amp;"｜"&amp;D101&amp;"｜"&amp;F101&amp;"｜"&amp;P101,Standards[所定合計h（自動）]),"未確認"))</f>
        <v/>
      </c>
      <c r="AD101" s="53" t="str">
        <f>IF(C101="","",IF(AND(ISNUMBER(R101),ISNUMBER(S101),S101&gt;=R101),ROUND((S101-R101)*24,4),IF(OR(R101&lt;&gt;"",S101&lt;&gt;""),"",IF(AND(ISNUMBER(T101),T101&gt;=0),T101,IF(AND(I101="あり",J101="実施",ISNUMBER(AC101)),AC101,"")))))</f>
        <v/>
      </c>
      <c r="AE101" s="54" t="str">
        <f>IF(C101="","",IF(AND(ISNUMBER(R101),ISNUMBER(S101),S101&gt;=R101),IF(X101="記録","実績：基地発～基地着",IF(X101="記憶","記憶：基地発～基地着","未確認：基地発～基地着")),IF(OR(R101&lt;&gt;"",S101&lt;&gt;""),"要確認：時刻不足・逆転",IF(AND(ISNUMBER(T101),T101&gt;=0),IF(X101="記録","実績：記録の時間",IF(X101="記憶","記憶：申告の時間","未確認：申告の時間")),IF(AND(I101="あり",J101="実施",ISNUMBER(AC101)),"所定時間による見込み",IF(I101="なし","使用なし","未確認"))))))</f>
        <v/>
      </c>
      <c r="AF101" s="55" t="str">
        <f>IF(C101="","",IF(H101="あり",1,0))</f>
        <v/>
      </c>
      <c r="AG101" s="55" t="str">
        <f>IF(C101="","",IF(AND(I101="あり",J101="実施"),1,0))</f>
        <v/>
      </c>
      <c r="AH101" s="55" t="str">
        <f>IF(C101="","",IF(AND(H101="あり",X101="記録"),IF(COUNTIFS($A$8:A101,A101,$B$8:B101,B101,$C$8:C101,C101,$E$8:E101,E101,$F$8:F101,F101,$H$8:H101,"あり",$X$8:X101,"記録")=1,1,0),0))</f>
        <v/>
      </c>
      <c r="AI101" s="55" t="str">
        <f>IF(C101="","",IF(AND(I101="あり",J101="実施",X101="記録",ISNUMBER(K101)),IF(COUNTIFS($K$8:K101,K101,$C$8:C101,C101,$E$8:E101,E101,$F$8:F101,F101,$I$8:I101,"あり",$J$8:J101,"実施",$X$8:X101,"記録")=1,1,0),0))</f>
        <v/>
      </c>
      <c r="AJ101" s="55" t="str">
        <f>IF(C101="","",IF(ISNUMBER(A101),YEAR(A101)-IF(MONTH(A101)&lt;4,1,0),""))</f>
        <v/>
      </c>
      <c r="AK101" s="55" t="str">
        <f>IF(C101="","",IF(J101="実施",IF(ISNUMBER(K101),YEAR(K101)-IF(MONTH(K101)&lt;4,1,0),""),""))</f>
        <v/>
      </c>
      <c r="AL101" s="56" t="str">
        <f>IF(C101="",IF(OR(A101&lt;&gt;"",G101&lt;&gt;""),"要確認：船名未記入",""),IF(OR(NOT(ISNUMBER(A101)),G101="",H101="",I101="",J101="",N101="",O101="",P101="",W101="",X101=""),"要確認：基本項目不足",IF(OR(Z101="未登録・重複",AA101="未登録・重複",AB101="未確認"),"要確認：登録表を確認",IF(AND(H101="あり",NOT(ISNUMBER(B101))),"要確認：前日の予定時刻不足",IF(AND(J101="実施",I101="あり",NOT(ISNUMBER(K101))),"要確認：最終日時不足",IF(AND(J101="取消",I101="あり"),"要確認：取消と使用ありが矛盾",IF(OR(AND(ISNUMBER(T101),T101&lt;0),AND(ISNUMBER(V101),V101&lt;0),AE101="要確認：時刻不足・逆転"),"要確認：時間を確認",IF(COUNTIFS(Work[予定表の作業日],A101,Work[前日版の予定時刻],B101,Work[船名],C101,Work[バース],E101,Work[入出・転],F101,Work[曳船名],G101)&gt;1,"要確認：同じ作業・曳船が重複",IF(AND(I101="あり",J101="実施",NOT(ISNUMBER(AD101))),"要確認：拘束時間未確認",IF(OR(H101="未確認",I101="未確認",J101="未確認",X101="未確認",N101="未確認",O101="未確認"),"要確認：未確認を含む","確認済"))))))))))</f>
        <v/>
      </c>
    </row>
    <row r="102" spans="1:38" ht="24.95" customHeight="1" x14ac:dyDescent="0.2">
      <c r="A102" s="20"/>
      <c r="B102" s="29"/>
      <c r="C102" s="7"/>
      <c r="D102" s="7"/>
      <c r="E102" s="7"/>
      <c r="F102" s="7"/>
      <c r="G102" s="7"/>
      <c r="H102" s="7"/>
      <c r="I102" s="7"/>
      <c r="J102" s="7"/>
      <c r="K102" s="23"/>
      <c r="L102" s="13"/>
      <c r="M102" s="13"/>
      <c r="N102" s="7"/>
      <c r="O102" s="51"/>
      <c r="P102" s="51"/>
      <c r="Q102" s="61"/>
      <c r="R102" s="62"/>
      <c r="S102" s="62"/>
      <c r="T102" s="63"/>
      <c r="U102" s="63"/>
      <c r="V102" s="63"/>
      <c r="W102" s="51"/>
      <c r="X102" s="51"/>
      <c r="Y102" s="67"/>
      <c r="Z102" s="54" t="str">
        <f>IF(G102="","",IF(COUNTIF(Tugs[曳船名],G102)&lt;&gt;1,"未登録・重複",IF(INDEX(Tugs[会社名],MATCH(G102,Tugs[曳船名],0))="","未確認",INDEX(Tugs[会社名],MATCH(G102,Tugs[曳船名],0)))))</f>
        <v/>
      </c>
      <c r="AA102" s="54" t="str">
        <f>IF(G102="","",IF(COUNTIF(Companies[会社名],Z102)&lt;&gt;1,"未登録・重複",IF(INDEX(Companies[地区],MATCH(Z102,Companies[会社名],0))="","未確認",INDEX(Companies[地区],MATCH(Z102,Companies[会社名],0)))))</f>
        <v/>
      </c>
      <c r="AB102" s="54" t="str">
        <f>IF(G102="","",IF(Q102&lt;&gt;"",Q102,IF(COUNTIF(Tugs[曳船名],G102)&lt;&gt;1,"未登録・重複",IF(INDEX(Tugs[基地港],MATCH(G102,Tugs[曳船名],0))="","未確認",INDEX(Tugs[基地港],MATCH(G102,Tugs[曳船名],0))))))</f>
        <v/>
      </c>
      <c r="AC102" s="53" t="str">
        <f>IF(C102="","",IF(AND(COUNTIF(Standards[照合項目（自動）],AB102&amp;"｜"&amp;E102&amp;"｜"&amp;D102&amp;"｜"&amp;F102&amp;"｜"&amp;P102)=1,COUNTIFS(Standards[照合項目（自動）],AB102&amp;"｜"&amp;E102&amp;"｜"&amp;D102&amp;"｜"&amp;F102&amp;"｜"&amp;P102,Standards[入力確認（自動）],"確認済")=1),SUMIF(Standards[照合項目（自動）],AB102&amp;"｜"&amp;E102&amp;"｜"&amp;D102&amp;"｜"&amp;F102&amp;"｜"&amp;P102,Standards[所定合計h（自動）]),"未確認"))</f>
        <v/>
      </c>
      <c r="AD102" s="53" t="str">
        <f>IF(C102="","",IF(AND(ISNUMBER(R102),ISNUMBER(S102),S102&gt;=R102),ROUND((S102-R102)*24,4),IF(OR(R102&lt;&gt;"",S102&lt;&gt;""),"",IF(AND(ISNUMBER(T102),T102&gt;=0),T102,IF(AND(I102="あり",J102="実施",ISNUMBER(AC102)),AC102,"")))))</f>
        <v/>
      </c>
      <c r="AE102" s="54" t="str">
        <f>IF(C102="","",IF(AND(ISNUMBER(R102),ISNUMBER(S102),S102&gt;=R102),IF(X102="記録","実績：基地発～基地着",IF(X102="記憶","記憶：基地発～基地着","未確認：基地発～基地着")),IF(OR(R102&lt;&gt;"",S102&lt;&gt;""),"要確認：時刻不足・逆転",IF(AND(ISNUMBER(T102),T102&gt;=0),IF(X102="記録","実績：記録の時間",IF(X102="記憶","記憶：申告の時間","未確認：申告の時間")),IF(AND(I102="あり",J102="実施",ISNUMBER(AC102)),"所定時間による見込み",IF(I102="なし","使用なし","未確認"))))))</f>
        <v/>
      </c>
      <c r="AF102" s="55" t="str">
        <f>IF(C102="","",IF(H102="あり",1,0))</f>
        <v/>
      </c>
      <c r="AG102" s="55" t="str">
        <f>IF(C102="","",IF(AND(I102="あり",J102="実施"),1,0))</f>
        <v/>
      </c>
      <c r="AH102" s="55" t="str">
        <f>IF(C102="","",IF(AND(H102="あり",X102="記録"),IF(COUNTIFS($A$8:A102,A102,$B$8:B102,B102,$C$8:C102,C102,$E$8:E102,E102,$F$8:F102,F102,$H$8:H102,"あり",$X$8:X102,"記録")=1,1,0),0))</f>
        <v/>
      </c>
      <c r="AI102" s="55" t="str">
        <f>IF(C102="","",IF(AND(I102="あり",J102="実施",X102="記録",ISNUMBER(K102)),IF(COUNTIFS($K$8:K102,K102,$C$8:C102,C102,$E$8:E102,E102,$F$8:F102,F102,$I$8:I102,"あり",$J$8:J102,"実施",$X$8:X102,"記録")=1,1,0),0))</f>
        <v/>
      </c>
      <c r="AJ102" s="55" t="str">
        <f>IF(C102="","",IF(ISNUMBER(A102),YEAR(A102)-IF(MONTH(A102)&lt;4,1,0),""))</f>
        <v/>
      </c>
      <c r="AK102" s="55" t="str">
        <f>IF(C102="","",IF(J102="実施",IF(ISNUMBER(K102),YEAR(K102)-IF(MONTH(K102)&lt;4,1,0),""),""))</f>
        <v/>
      </c>
      <c r="AL102" s="56" t="str">
        <f>IF(C102="",IF(OR(A102&lt;&gt;"",G102&lt;&gt;""),"要確認：船名未記入",""),IF(OR(NOT(ISNUMBER(A102)),G102="",H102="",I102="",J102="",N102="",O102="",P102="",W102="",X102=""),"要確認：基本項目不足",IF(OR(Z102="未登録・重複",AA102="未登録・重複",AB102="未確認"),"要確認：登録表を確認",IF(AND(H102="あり",NOT(ISNUMBER(B102))),"要確認：前日の予定時刻不足",IF(AND(J102="実施",I102="あり",NOT(ISNUMBER(K102))),"要確認：最終日時不足",IF(AND(J102="取消",I102="あり"),"要確認：取消と使用ありが矛盾",IF(OR(AND(ISNUMBER(T102),T102&lt;0),AND(ISNUMBER(V102),V102&lt;0),AE102="要確認：時刻不足・逆転"),"要確認：時間を確認",IF(COUNTIFS(Work[予定表の作業日],A102,Work[前日版の予定時刻],B102,Work[船名],C102,Work[バース],E102,Work[入出・転],F102,Work[曳船名],G102)&gt;1,"要確認：同じ作業・曳船が重複",IF(AND(I102="あり",J102="実施",NOT(ISNUMBER(AD102))),"要確認：拘束時間未確認",IF(OR(H102="未確認",I102="未確認",J102="未確認",X102="未確認",N102="未確認",O102="未確認"),"要確認：未確認を含む","確認済"))))))))))</f>
        <v/>
      </c>
    </row>
    <row r="103" spans="1:38" ht="24.95" customHeight="1" x14ac:dyDescent="0.2">
      <c r="A103" s="20"/>
      <c r="B103" s="29"/>
      <c r="C103" s="7"/>
      <c r="D103" s="7"/>
      <c r="E103" s="7"/>
      <c r="F103" s="7"/>
      <c r="G103" s="7"/>
      <c r="H103" s="7"/>
      <c r="I103" s="7"/>
      <c r="J103" s="7"/>
      <c r="K103" s="23"/>
      <c r="L103" s="13"/>
      <c r="M103" s="13"/>
      <c r="N103" s="7"/>
      <c r="O103" s="51"/>
      <c r="P103" s="51"/>
      <c r="Q103" s="61"/>
      <c r="R103" s="62"/>
      <c r="S103" s="62"/>
      <c r="T103" s="63"/>
      <c r="U103" s="63"/>
      <c r="V103" s="63"/>
      <c r="W103" s="51"/>
      <c r="X103" s="51"/>
      <c r="Y103" s="67"/>
      <c r="Z103" s="54" t="str">
        <f>IF(G103="","",IF(COUNTIF(Tugs[曳船名],G103)&lt;&gt;1,"未登録・重複",IF(INDEX(Tugs[会社名],MATCH(G103,Tugs[曳船名],0))="","未確認",INDEX(Tugs[会社名],MATCH(G103,Tugs[曳船名],0)))))</f>
        <v/>
      </c>
      <c r="AA103" s="54" t="str">
        <f>IF(G103="","",IF(COUNTIF(Companies[会社名],Z103)&lt;&gt;1,"未登録・重複",IF(INDEX(Companies[地区],MATCH(Z103,Companies[会社名],0))="","未確認",INDEX(Companies[地区],MATCH(Z103,Companies[会社名],0)))))</f>
        <v/>
      </c>
      <c r="AB103" s="54" t="str">
        <f>IF(G103="","",IF(Q103&lt;&gt;"",Q103,IF(COUNTIF(Tugs[曳船名],G103)&lt;&gt;1,"未登録・重複",IF(INDEX(Tugs[基地港],MATCH(G103,Tugs[曳船名],0))="","未確認",INDEX(Tugs[基地港],MATCH(G103,Tugs[曳船名],0))))))</f>
        <v/>
      </c>
      <c r="AC103" s="53" t="str">
        <f>IF(C103="","",IF(AND(COUNTIF(Standards[照合項目（自動）],AB103&amp;"｜"&amp;E103&amp;"｜"&amp;D103&amp;"｜"&amp;F103&amp;"｜"&amp;P103)=1,COUNTIFS(Standards[照合項目（自動）],AB103&amp;"｜"&amp;E103&amp;"｜"&amp;D103&amp;"｜"&amp;F103&amp;"｜"&amp;P103,Standards[入力確認（自動）],"確認済")=1),SUMIF(Standards[照合項目（自動）],AB103&amp;"｜"&amp;E103&amp;"｜"&amp;D103&amp;"｜"&amp;F103&amp;"｜"&amp;P103,Standards[所定合計h（自動）]),"未確認"))</f>
        <v/>
      </c>
      <c r="AD103" s="53" t="str">
        <f>IF(C103="","",IF(AND(ISNUMBER(R103),ISNUMBER(S103),S103&gt;=R103),ROUND((S103-R103)*24,4),IF(OR(R103&lt;&gt;"",S103&lt;&gt;""),"",IF(AND(ISNUMBER(T103),T103&gt;=0),T103,IF(AND(I103="あり",J103="実施",ISNUMBER(AC103)),AC103,"")))))</f>
        <v/>
      </c>
      <c r="AE103" s="54" t="str">
        <f>IF(C103="","",IF(AND(ISNUMBER(R103),ISNUMBER(S103),S103&gt;=R103),IF(X103="記録","実績：基地発～基地着",IF(X103="記憶","記憶：基地発～基地着","未確認：基地発～基地着")),IF(OR(R103&lt;&gt;"",S103&lt;&gt;""),"要確認：時刻不足・逆転",IF(AND(ISNUMBER(T103),T103&gt;=0),IF(X103="記録","実績：記録の時間",IF(X103="記憶","記憶：申告の時間","未確認：申告の時間")),IF(AND(I103="あり",J103="実施",ISNUMBER(AC103)),"所定時間による見込み",IF(I103="なし","使用なし","未確認"))))))</f>
        <v/>
      </c>
      <c r="AF103" s="55" t="str">
        <f>IF(C103="","",IF(H103="あり",1,0))</f>
        <v/>
      </c>
      <c r="AG103" s="55" t="str">
        <f>IF(C103="","",IF(AND(I103="あり",J103="実施"),1,0))</f>
        <v/>
      </c>
      <c r="AH103" s="55" t="str">
        <f>IF(C103="","",IF(AND(H103="あり",X103="記録"),IF(COUNTIFS($A$8:A103,A103,$B$8:B103,B103,$C$8:C103,C103,$E$8:E103,E103,$F$8:F103,F103,$H$8:H103,"あり",$X$8:X103,"記録")=1,1,0),0))</f>
        <v/>
      </c>
      <c r="AI103" s="55" t="str">
        <f>IF(C103="","",IF(AND(I103="あり",J103="実施",X103="記録",ISNUMBER(K103)),IF(COUNTIFS($K$8:K103,K103,$C$8:C103,C103,$E$8:E103,E103,$F$8:F103,F103,$I$8:I103,"あり",$J$8:J103,"実施",$X$8:X103,"記録")=1,1,0),0))</f>
        <v/>
      </c>
      <c r="AJ103" s="55" t="str">
        <f>IF(C103="","",IF(ISNUMBER(A103),YEAR(A103)-IF(MONTH(A103)&lt;4,1,0),""))</f>
        <v/>
      </c>
      <c r="AK103" s="55" t="str">
        <f>IF(C103="","",IF(J103="実施",IF(ISNUMBER(K103),YEAR(K103)-IF(MONTH(K103)&lt;4,1,0),""),""))</f>
        <v/>
      </c>
      <c r="AL103" s="56" t="str">
        <f>IF(C103="",IF(OR(A103&lt;&gt;"",G103&lt;&gt;""),"要確認：船名未記入",""),IF(OR(NOT(ISNUMBER(A103)),G103="",H103="",I103="",J103="",N103="",O103="",P103="",W103="",X103=""),"要確認：基本項目不足",IF(OR(Z103="未登録・重複",AA103="未登録・重複",AB103="未確認"),"要確認：登録表を確認",IF(AND(H103="あり",NOT(ISNUMBER(B103))),"要確認：前日の予定時刻不足",IF(AND(J103="実施",I103="あり",NOT(ISNUMBER(K103))),"要確認：最終日時不足",IF(AND(J103="取消",I103="あり"),"要確認：取消と使用ありが矛盾",IF(OR(AND(ISNUMBER(T103),T103&lt;0),AND(ISNUMBER(V103),V103&lt;0),AE103="要確認：時刻不足・逆転"),"要確認：時間を確認",IF(COUNTIFS(Work[予定表の作業日],A103,Work[前日版の予定時刻],B103,Work[船名],C103,Work[バース],E103,Work[入出・転],F103,Work[曳船名],G103)&gt;1,"要確認：同じ作業・曳船が重複",IF(AND(I103="あり",J103="実施",NOT(ISNUMBER(AD103))),"要確認：拘束時間未確認",IF(OR(H103="未確認",I103="未確認",J103="未確認",X103="未確認",N103="未確認",O103="未確認"),"要確認：未確認を含む","確認済"))))))))))</f>
        <v/>
      </c>
    </row>
    <row r="104" spans="1:38" ht="24.95" customHeight="1" x14ac:dyDescent="0.2">
      <c r="A104" s="20"/>
      <c r="B104" s="29"/>
      <c r="C104" s="7"/>
      <c r="D104" s="7"/>
      <c r="E104" s="7"/>
      <c r="F104" s="7"/>
      <c r="G104" s="7"/>
      <c r="H104" s="7"/>
      <c r="I104" s="7"/>
      <c r="J104" s="7"/>
      <c r="K104" s="23"/>
      <c r="L104" s="13"/>
      <c r="M104" s="13"/>
      <c r="N104" s="7"/>
      <c r="O104" s="51"/>
      <c r="P104" s="51"/>
      <c r="Q104" s="61"/>
      <c r="R104" s="62"/>
      <c r="S104" s="62"/>
      <c r="T104" s="63"/>
      <c r="U104" s="63"/>
      <c r="V104" s="63"/>
      <c r="W104" s="51"/>
      <c r="X104" s="51"/>
      <c r="Y104" s="67"/>
      <c r="Z104" s="54" t="str">
        <f>IF(G104="","",IF(COUNTIF(Tugs[曳船名],G104)&lt;&gt;1,"未登録・重複",IF(INDEX(Tugs[会社名],MATCH(G104,Tugs[曳船名],0))="","未確認",INDEX(Tugs[会社名],MATCH(G104,Tugs[曳船名],0)))))</f>
        <v/>
      </c>
      <c r="AA104" s="54" t="str">
        <f>IF(G104="","",IF(COUNTIF(Companies[会社名],Z104)&lt;&gt;1,"未登録・重複",IF(INDEX(Companies[地区],MATCH(Z104,Companies[会社名],0))="","未確認",INDEX(Companies[地区],MATCH(Z104,Companies[会社名],0)))))</f>
        <v/>
      </c>
      <c r="AB104" s="54" t="str">
        <f>IF(G104="","",IF(Q104&lt;&gt;"",Q104,IF(COUNTIF(Tugs[曳船名],G104)&lt;&gt;1,"未登録・重複",IF(INDEX(Tugs[基地港],MATCH(G104,Tugs[曳船名],0))="","未確認",INDEX(Tugs[基地港],MATCH(G104,Tugs[曳船名],0))))))</f>
        <v/>
      </c>
      <c r="AC104" s="53" t="str">
        <f>IF(C104="","",IF(AND(COUNTIF(Standards[照合項目（自動）],AB104&amp;"｜"&amp;E104&amp;"｜"&amp;D104&amp;"｜"&amp;F104&amp;"｜"&amp;P104)=1,COUNTIFS(Standards[照合項目（自動）],AB104&amp;"｜"&amp;E104&amp;"｜"&amp;D104&amp;"｜"&amp;F104&amp;"｜"&amp;P104,Standards[入力確認（自動）],"確認済")=1),SUMIF(Standards[照合項目（自動）],AB104&amp;"｜"&amp;E104&amp;"｜"&amp;D104&amp;"｜"&amp;F104&amp;"｜"&amp;P104,Standards[所定合計h（自動）]),"未確認"))</f>
        <v/>
      </c>
      <c r="AD104" s="53" t="str">
        <f>IF(C104="","",IF(AND(ISNUMBER(R104),ISNUMBER(S104),S104&gt;=R104),ROUND((S104-R104)*24,4),IF(OR(R104&lt;&gt;"",S104&lt;&gt;""),"",IF(AND(ISNUMBER(T104),T104&gt;=0),T104,IF(AND(I104="あり",J104="実施",ISNUMBER(AC104)),AC104,"")))))</f>
        <v/>
      </c>
      <c r="AE104" s="54" t="str">
        <f>IF(C104="","",IF(AND(ISNUMBER(R104),ISNUMBER(S104),S104&gt;=R104),IF(X104="記録","実績：基地発～基地着",IF(X104="記憶","記憶：基地発～基地着","未確認：基地発～基地着")),IF(OR(R104&lt;&gt;"",S104&lt;&gt;""),"要確認：時刻不足・逆転",IF(AND(ISNUMBER(T104),T104&gt;=0),IF(X104="記録","実績：記録の時間",IF(X104="記憶","記憶：申告の時間","未確認：申告の時間")),IF(AND(I104="あり",J104="実施",ISNUMBER(AC104)),"所定時間による見込み",IF(I104="なし","使用なし","未確認"))))))</f>
        <v/>
      </c>
      <c r="AF104" s="55" t="str">
        <f>IF(C104="","",IF(H104="あり",1,0))</f>
        <v/>
      </c>
      <c r="AG104" s="55" t="str">
        <f>IF(C104="","",IF(AND(I104="あり",J104="実施"),1,0))</f>
        <v/>
      </c>
      <c r="AH104" s="55" t="str">
        <f>IF(C104="","",IF(AND(H104="あり",X104="記録"),IF(COUNTIFS($A$8:A104,A104,$B$8:B104,B104,$C$8:C104,C104,$E$8:E104,E104,$F$8:F104,F104,$H$8:H104,"あり",$X$8:X104,"記録")=1,1,0),0))</f>
        <v/>
      </c>
      <c r="AI104" s="55" t="str">
        <f>IF(C104="","",IF(AND(I104="あり",J104="実施",X104="記録",ISNUMBER(K104)),IF(COUNTIFS($K$8:K104,K104,$C$8:C104,C104,$E$8:E104,E104,$F$8:F104,F104,$I$8:I104,"あり",$J$8:J104,"実施",$X$8:X104,"記録")=1,1,0),0))</f>
        <v/>
      </c>
      <c r="AJ104" s="55" t="str">
        <f>IF(C104="","",IF(ISNUMBER(A104),YEAR(A104)-IF(MONTH(A104)&lt;4,1,0),""))</f>
        <v/>
      </c>
      <c r="AK104" s="55" t="str">
        <f>IF(C104="","",IF(J104="実施",IF(ISNUMBER(K104),YEAR(K104)-IF(MONTH(K104)&lt;4,1,0),""),""))</f>
        <v/>
      </c>
      <c r="AL104" s="56" t="str">
        <f>IF(C104="",IF(OR(A104&lt;&gt;"",G104&lt;&gt;""),"要確認：船名未記入",""),IF(OR(NOT(ISNUMBER(A104)),G104="",H104="",I104="",J104="",N104="",O104="",P104="",W104="",X104=""),"要確認：基本項目不足",IF(OR(Z104="未登録・重複",AA104="未登録・重複",AB104="未確認"),"要確認：登録表を確認",IF(AND(H104="あり",NOT(ISNUMBER(B104))),"要確認：前日の予定時刻不足",IF(AND(J104="実施",I104="あり",NOT(ISNUMBER(K104))),"要確認：最終日時不足",IF(AND(J104="取消",I104="あり"),"要確認：取消と使用ありが矛盾",IF(OR(AND(ISNUMBER(T104),T104&lt;0),AND(ISNUMBER(V104),V104&lt;0),AE104="要確認：時刻不足・逆転"),"要確認：時間を確認",IF(COUNTIFS(Work[予定表の作業日],A104,Work[前日版の予定時刻],B104,Work[船名],C104,Work[バース],E104,Work[入出・転],F104,Work[曳船名],G104)&gt;1,"要確認：同じ作業・曳船が重複",IF(AND(I104="あり",J104="実施",NOT(ISNUMBER(AD104))),"要確認：拘束時間未確認",IF(OR(H104="未確認",I104="未確認",J104="未確認",X104="未確認",N104="未確認",O104="未確認"),"要確認：未確認を含む","確認済"))))))))))</f>
        <v/>
      </c>
    </row>
    <row r="105" spans="1:38" ht="24.95" customHeight="1" x14ac:dyDescent="0.2">
      <c r="A105" s="20"/>
      <c r="B105" s="29"/>
      <c r="C105" s="7"/>
      <c r="D105" s="7"/>
      <c r="E105" s="7"/>
      <c r="F105" s="7"/>
      <c r="G105" s="7"/>
      <c r="H105" s="7"/>
      <c r="I105" s="7"/>
      <c r="J105" s="7"/>
      <c r="K105" s="23"/>
      <c r="L105" s="13"/>
      <c r="M105" s="13"/>
      <c r="N105" s="7"/>
      <c r="O105" s="51"/>
      <c r="P105" s="51"/>
      <c r="Q105" s="61"/>
      <c r="R105" s="62"/>
      <c r="S105" s="62"/>
      <c r="T105" s="63"/>
      <c r="U105" s="63"/>
      <c r="V105" s="63"/>
      <c r="W105" s="51"/>
      <c r="X105" s="51"/>
      <c r="Y105" s="67"/>
      <c r="Z105" s="54" t="str">
        <f>IF(G105="","",IF(COUNTIF(Tugs[曳船名],G105)&lt;&gt;1,"未登録・重複",IF(INDEX(Tugs[会社名],MATCH(G105,Tugs[曳船名],0))="","未確認",INDEX(Tugs[会社名],MATCH(G105,Tugs[曳船名],0)))))</f>
        <v/>
      </c>
      <c r="AA105" s="54" t="str">
        <f>IF(G105="","",IF(COUNTIF(Companies[会社名],Z105)&lt;&gt;1,"未登録・重複",IF(INDEX(Companies[地区],MATCH(Z105,Companies[会社名],0))="","未確認",INDEX(Companies[地区],MATCH(Z105,Companies[会社名],0)))))</f>
        <v/>
      </c>
      <c r="AB105" s="54" t="str">
        <f>IF(G105="","",IF(Q105&lt;&gt;"",Q105,IF(COUNTIF(Tugs[曳船名],G105)&lt;&gt;1,"未登録・重複",IF(INDEX(Tugs[基地港],MATCH(G105,Tugs[曳船名],0))="","未確認",INDEX(Tugs[基地港],MATCH(G105,Tugs[曳船名],0))))))</f>
        <v/>
      </c>
      <c r="AC105" s="53" t="str">
        <f>IF(C105="","",IF(AND(COUNTIF(Standards[照合項目（自動）],AB105&amp;"｜"&amp;E105&amp;"｜"&amp;D105&amp;"｜"&amp;F105&amp;"｜"&amp;P105)=1,COUNTIFS(Standards[照合項目（自動）],AB105&amp;"｜"&amp;E105&amp;"｜"&amp;D105&amp;"｜"&amp;F105&amp;"｜"&amp;P105,Standards[入力確認（自動）],"確認済")=1),SUMIF(Standards[照合項目（自動）],AB105&amp;"｜"&amp;E105&amp;"｜"&amp;D105&amp;"｜"&amp;F105&amp;"｜"&amp;P105,Standards[所定合計h（自動）]),"未確認"))</f>
        <v/>
      </c>
      <c r="AD105" s="53" t="str">
        <f>IF(C105="","",IF(AND(ISNUMBER(R105),ISNUMBER(S105),S105&gt;=R105),ROUND((S105-R105)*24,4),IF(OR(R105&lt;&gt;"",S105&lt;&gt;""),"",IF(AND(ISNUMBER(T105),T105&gt;=0),T105,IF(AND(I105="あり",J105="実施",ISNUMBER(AC105)),AC105,"")))))</f>
        <v/>
      </c>
      <c r="AE105" s="54" t="str">
        <f>IF(C105="","",IF(AND(ISNUMBER(R105),ISNUMBER(S105),S105&gt;=R105),IF(X105="記録","実績：基地発～基地着",IF(X105="記憶","記憶：基地発～基地着","未確認：基地発～基地着")),IF(OR(R105&lt;&gt;"",S105&lt;&gt;""),"要確認：時刻不足・逆転",IF(AND(ISNUMBER(T105),T105&gt;=0),IF(X105="記録","実績：記録の時間",IF(X105="記憶","記憶：申告の時間","未確認：申告の時間")),IF(AND(I105="あり",J105="実施",ISNUMBER(AC105)),"所定時間による見込み",IF(I105="なし","使用なし","未確認"))))))</f>
        <v/>
      </c>
      <c r="AF105" s="55" t="str">
        <f>IF(C105="","",IF(H105="あり",1,0))</f>
        <v/>
      </c>
      <c r="AG105" s="55" t="str">
        <f>IF(C105="","",IF(AND(I105="あり",J105="実施"),1,0))</f>
        <v/>
      </c>
      <c r="AH105" s="55" t="str">
        <f>IF(C105="","",IF(AND(H105="あり",X105="記録"),IF(COUNTIFS($A$8:A105,A105,$B$8:B105,B105,$C$8:C105,C105,$E$8:E105,E105,$F$8:F105,F105,$H$8:H105,"あり",$X$8:X105,"記録")=1,1,0),0))</f>
        <v/>
      </c>
      <c r="AI105" s="55" t="str">
        <f>IF(C105="","",IF(AND(I105="あり",J105="実施",X105="記録",ISNUMBER(K105)),IF(COUNTIFS($K$8:K105,K105,$C$8:C105,C105,$E$8:E105,E105,$F$8:F105,F105,$I$8:I105,"あり",$J$8:J105,"実施",$X$8:X105,"記録")=1,1,0),0))</f>
        <v/>
      </c>
      <c r="AJ105" s="55" t="str">
        <f>IF(C105="","",IF(ISNUMBER(A105),YEAR(A105)-IF(MONTH(A105)&lt;4,1,0),""))</f>
        <v/>
      </c>
      <c r="AK105" s="55" t="str">
        <f>IF(C105="","",IF(J105="実施",IF(ISNUMBER(K105),YEAR(K105)-IF(MONTH(K105)&lt;4,1,0),""),""))</f>
        <v/>
      </c>
      <c r="AL105" s="56" t="str">
        <f>IF(C105="",IF(OR(A105&lt;&gt;"",G105&lt;&gt;""),"要確認：船名未記入",""),IF(OR(NOT(ISNUMBER(A105)),G105="",H105="",I105="",J105="",N105="",O105="",P105="",W105="",X105=""),"要確認：基本項目不足",IF(OR(Z105="未登録・重複",AA105="未登録・重複",AB105="未確認"),"要確認：登録表を確認",IF(AND(H105="あり",NOT(ISNUMBER(B105))),"要確認：前日の予定時刻不足",IF(AND(J105="実施",I105="あり",NOT(ISNUMBER(K105))),"要確認：最終日時不足",IF(AND(J105="取消",I105="あり"),"要確認：取消と使用ありが矛盾",IF(OR(AND(ISNUMBER(T105),T105&lt;0),AND(ISNUMBER(V105),V105&lt;0),AE105="要確認：時刻不足・逆転"),"要確認：時間を確認",IF(COUNTIFS(Work[予定表の作業日],A105,Work[前日版の予定時刻],B105,Work[船名],C105,Work[バース],E105,Work[入出・転],F105,Work[曳船名],G105)&gt;1,"要確認：同じ作業・曳船が重複",IF(AND(I105="あり",J105="実施",NOT(ISNUMBER(AD105))),"要確認：拘束時間未確認",IF(OR(H105="未確認",I105="未確認",J105="未確認",X105="未確認",N105="未確認",O105="未確認"),"要確認：未確認を含む","確認済"))))))))))</f>
        <v/>
      </c>
    </row>
    <row r="106" spans="1:38" ht="24.95" customHeight="1" x14ac:dyDescent="0.2">
      <c r="A106" s="20"/>
      <c r="B106" s="29"/>
      <c r="C106" s="7"/>
      <c r="D106" s="7"/>
      <c r="E106" s="7"/>
      <c r="F106" s="7"/>
      <c r="G106" s="7"/>
      <c r="H106" s="7"/>
      <c r="I106" s="7"/>
      <c r="J106" s="7"/>
      <c r="K106" s="23"/>
      <c r="L106" s="13"/>
      <c r="M106" s="13"/>
      <c r="N106" s="7"/>
      <c r="O106" s="51"/>
      <c r="P106" s="51"/>
      <c r="Q106" s="61"/>
      <c r="R106" s="62"/>
      <c r="S106" s="62"/>
      <c r="T106" s="63"/>
      <c r="U106" s="63"/>
      <c r="V106" s="63"/>
      <c r="W106" s="51"/>
      <c r="X106" s="51"/>
      <c r="Y106" s="67"/>
      <c r="Z106" s="54" t="str">
        <f>IF(G106="","",IF(COUNTIF(Tugs[曳船名],G106)&lt;&gt;1,"未登録・重複",IF(INDEX(Tugs[会社名],MATCH(G106,Tugs[曳船名],0))="","未確認",INDEX(Tugs[会社名],MATCH(G106,Tugs[曳船名],0)))))</f>
        <v/>
      </c>
      <c r="AA106" s="54" t="str">
        <f>IF(G106="","",IF(COUNTIF(Companies[会社名],Z106)&lt;&gt;1,"未登録・重複",IF(INDEX(Companies[地区],MATCH(Z106,Companies[会社名],0))="","未確認",INDEX(Companies[地区],MATCH(Z106,Companies[会社名],0)))))</f>
        <v/>
      </c>
      <c r="AB106" s="54" t="str">
        <f>IF(G106="","",IF(Q106&lt;&gt;"",Q106,IF(COUNTIF(Tugs[曳船名],G106)&lt;&gt;1,"未登録・重複",IF(INDEX(Tugs[基地港],MATCH(G106,Tugs[曳船名],0))="","未確認",INDEX(Tugs[基地港],MATCH(G106,Tugs[曳船名],0))))))</f>
        <v/>
      </c>
      <c r="AC106" s="53" t="str">
        <f>IF(C106="","",IF(AND(COUNTIF(Standards[照合項目（自動）],AB106&amp;"｜"&amp;E106&amp;"｜"&amp;D106&amp;"｜"&amp;F106&amp;"｜"&amp;P106)=1,COUNTIFS(Standards[照合項目（自動）],AB106&amp;"｜"&amp;E106&amp;"｜"&amp;D106&amp;"｜"&amp;F106&amp;"｜"&amp;P106,Standards[入力確認（自動）],"確認済")=1),SUMIF(Standards[照合項目（自動）],AB106&amp;"｜"&amp;E106&amp;"｜"&amp;D106&amp;"｜"&amp;F106&amp;"｜"&amp;P106,Standards[所定合計h（自動）]),"未確認"))</f>
        <v/>
      </c>
      <c r="AD106" s="53" t="str">
        <f>IF(C106="","",IF(AND(ISNUMBER(R106),ISNUMBER(S106),S106&gt;=R106),ROUND((S106-R106)*24,4),IF(OR(R106&lt;&gt;"",S106&lt;&gt;""),"",IF(AND(ISNUMBER(T106),T106&gt;=0),T106,IF(AND(I106="あり",J106="実施",ISNUMBER(AC106)),AC106,"")))))</f>
        <v/>
      </c>
      <c r="AE106" s="54" t="str">
        <f>IF(C106="","",IF(AND(ISNUMBER(R106),ISNUMBER(S106),S106&gt;=R106),IF(X106="記録","実績：基地発～基地着",IF(X106="記憶","記憶：基地発～基地着","未確認：基地発～基地着")),IF(OR(R106&lt;&gt;"",S106&lt;&gt;""),"要確認：時刻不足・逆転",IF(AND(ISNUMBER(T106),T106&gt;=0),IF(X106="記録","実績：記録の時間",IF(X106="記憶","記憶：申告の時間","未確認：申告の時間")),IF(AND(I106="あり",J106="実施",ISNUMBER(AC106)),"所定時間による見込み",IF(I106="なし","使用なし","未確認"))))))</f>
        <v/>
      </c>
      <c r="AF106" s="55" t="str">
        <f>IF(C106="","",IF(H106="あり",1,0))</f>
        <v/>
      </c>
      <c r="AG106" s="55" t="str">
        <f>IF(C106="","",IF(AND(I106="あり",J106="実施"),1,0))</f>
        <v/>
      </c>
      <c r="AH106" s="55" t="str">
        <f>IF(C106="","",IF(AND(H106="あり",X106="記録"),IF(COUNTIFS($A$8:A106,A106,$B$8:B106,B106,$C$8:C106,C106,$E$8:E106,E106,$F$8:F106,F106,$H$8:H106,"あり",$X$8:X106,"記録")=1,1,0),0))</f>
        <v/>
      </c>
      <c r="AI106" s="55" t="str">
        <f>IF(C106="","",IF(AND(I106="あり",J106="実施",X106="記録",ISNUMBER(K106)),IF(COUNTIFS($K$8:K106,K106,$C$8:C106,C106,$E$8:E106,E106,$F$8:F106,F106,$I$8:I106,"あり",$J$8:J106,"実施",$X$8:X106,"記録")=1,1,0),0))</f>
        <v/>
      </c>
      <c r="AJ106" s="55" t="str">
        <f>IF(C106="","",IF(ISNUMBER(A106),YEAR(A106)-IF(MONTH(A106)&lt;4,1,0),""))</f>
        <v/>
      </c>
      <c r="AK106" s="55" t="str">
        <f>IF(C106="","",IF(J106="実施",IF(ISNUMBER(K106),YEAR(K106)-IF(MONTH(K106)&lt;4,1,0),""),""))</f>
        <v/>
      </c>
      <c r="AL106" s="56" t="str">
        <f>IF(C106="",IF(OR(A106&lt;&gt;"",G106&lt;&gt;""),"要確認：船名未記入",""),IF(OR(NOT(ISNUMBER(A106)),G106="",H106="",I106="",J106="",N106="",O106="",P106="",W106="",X106=""),"要確認：基本項目不足",IF(OR(Z106="未登録・重複",AA106="未登録・重複",AB106="未確認"),"要確認：登録表を確認",IF(AND(H106="あり",NOT(ISNUMBER(B106))),"要確認：前日の予定時刻不足",IF(AND(J106="実施",I106="あり",NOT(ISNUMBER(K106))),"要確認：最終日時不足",IF(AND(J106="取消",I106="あり"),"要確認：取消と使用ありが矛盾",IF(OR(AND(ISNUMBER(T106),T106&lt;0),AND(ISNUMBER(V106),V106&lt;0),AE106="要確認：時刻不足・逆転"),"要確認：時間を確認",IF(COUNTIFS(Work[予定表の作業日],A106,Work[前日版の予定時刻],B106,Work[船名],C106,Work[バース],E106,Work[入出・転],F106,Work[曳船名],G106)&gt;1,"要確認：同じ作業・曳船が重複",IF(AND(I106="あり",J106="実施",NOT(ISNUMBER(AD106))),"要確認：拘束時間未確認",IF(OR(H106="未確認",I106="未確認",J106="未確認",X106="未確認",N106="未確認",O106="未確認"),"要確認：未確認を含む","確認済"))))))))))</f>
        <v/>
      </c>
    </row>
    <row r="107" spans="1:38" ht="24.95" customHeight="1" x14ac:dyDescent="0.2">
      <c r="A107" s="20"/>
      <c r="B107" s="29"/>
      <c r="C107" s="7"/>
      <c r="D107" s="7"/>
      <c r="E107" s="7"/>
      <c r="F107" s="7"/>
      <c r="G107" s="7"/>
      <c r="H107" s="7"/>
      <c r="I107" s="7"/>
      <c r="J107" s="7"/>
      <c r="K107" s="23"/>
      <c r="L107" s="13"/>
      <c r="M107" s="13"/>
      <c r="N107" s="7"/>
      <c r="O107" s="51"/>
      <c r="P107" s="51"/>
      <c r="Q107" s="61"/>
      <c r="R107" s="62"/>
      <c r="S107" s="62"/>
      <c r="T107" s="63"/>
      <c r="U107" s="63"/>
      <c r="V107" s="63"/>
      <c r="W107" s="51"/>
      <c r="X107" s="51"/>
      <c r="Y107" s="67"/>
      <c r="Z107" s="54" t="str">
        <f>IF(G107="","",IF(COUNTIF(Tugs[曳船名],G107)&lt;&gt;1,"未登録・重複",IF(INDEX(Tugs[会社名],MATCH(G107,Tugs[曳船名],0))="","未確認",INDEX(Tugs[会社名],MATCH(G107,Tugs[曳船名],0)))))</f>
        <v/>
      </c>
      <c r="AA107" s="54" t="str">
        <f>IF(G107="","",IF(COUNTIF(Companies[会社名],Z107)&lt;&gt;1,"未登録・重複",IF(INDEX(Companies[地区],MATCH(Z107,Companies[会社名],0))="","未確認",INDEX(Companies[地区],MATCH(Z107,Companies[会社名],0)))))</f>
        <v/>
      </c>
      <c r="AB107" s="54" t="str">
        <f>IF(G107="","",IF(Q107&lt;&gt;"",Q107,IF(COUNTIF(Tugs[曳船名],G107)&lt;&gt;1,"未登録・重複",IF(INDEX(Tugs[基地港],MATCH(G107,Tugs[曳船名],0))="","未確認",INDEX(Tugs[基地港],MATCH(G107,Tugs[曳船名],0))))))</f>
        <v/>
      </c>
      <c r="AC107" s="53" t="str">
        <f>IF(C107="","",IF(AND(COUNTIF(Standards[照合項目（自動）],AB107&amp;"｜"&amp;E107&amp;"｜"&amp;D107&amp;"｜"&amp;F107&amp;"｜"&amp;P107)=1,COUNTIFS(Standards[照合項目（自動）],AB107&amp;"｜"&amp;E107&amp;"｜"&amp;D107&amp;"｜"&amp;F107&amp;"｜"&amp;P107,Standards[入力確認（自動）],"確認済")=1),SUMIF(Standards[照合項目（自動）],AB107&amp;"｜"&amp;E107&amp;"｜"&amp;D107&amp;"｜"&amp;F107&amp;"｜"&amp;P107,Standards[所定合計h（自動）]),"未確認"))</f>
        <v/>
      </c>
      <c r="AD107" s="53" t="str">
        <f>IF(C107="","",IF(AND(ISNUMBER(R107),ISNUMBER(S107),S107&gt;=R107),ROUND((S107-R107)*24,4),IF(OR(R107&lt;&gt;"",S107&lt;&gt;""),"",IF(AND(ISNUMBER(T107),T107&gt;=0),T107,IF(AND(I107="あり",J107="実施",ISNUMBER(AC107)),AC107,"")))))</f>
        <v/>
      </c>
      <c r="AE107" s="54" t="str">
        <f>IF(C107="","",IF(AND(ISNUMBER(R107),ISNUMBER(S107),S107&gt;=R107),IF(X107="記録","実績：基地発～基地着",IF(X107="記憶","記憶：基地発～基地着","未確認：基地発～基地着")),IF(OR(R107&lt;&gt;"",S107&lt;&gt;""),"要確認：時刻不足・逆転",IF(AND(ISNUMBER(T107),T107&gt;=0),IF(X107="記録","実績：記録の時間",IF(X107="記憶","記憶：申告の時間","未確認：申告の時間")),IF(AND(I107="あり",J107="実施",ISNUMBER(AC107)),"所定時間による見込み",IF(I107="なし","使用なし","未確認"))))))</f>
        <v/>
      </c>
      <c r="AF107" s="55" t="str">
        <f>IF(C107="","",IF(H107="あり",1,0))</f>
        <v/>
      </c>
      <c r="AG107" s="55" t="str">
        <f>IF(C107="","",IF(AND(I107="あり",J107="実施"),1,0))</f>
        <v/>
      </c>
      <c r="AH107" s="55" t="str">
        <f>IF(C107="","",IF(AND(H107="あり",X107="記録"),IF(COUNTIFS($A$8:A107,A107,$B$8:B107,B107,$C$8:C107,C107,$E$8:E107,E107,$F$8:F107,F107,$H$8:H107,"あり",$X$8:X107,"記録")=1,1,0),0))</f>
        <v/>
      </c>
      <c r="AI107" s="55" t="str">
        <f>IF(C107="","",IF(AND(I107="あり",J107="実施",X107="記録",ISNUMBER(K107)),IF(COUNTIFS($K$8:K107,K107,$C$8:C107,C107,$E$8:E107,E107,$F$8:F107,F107,$I$8:I107,"あり",$J$8:J107,"実施",$X$8:X107,"記録")=1,1,0),0))</f>
        <v/>
      </c>
      <c r="AJ107" s="55" t="str">
        <f>IF(C107="","",IF(ISNUMBER(A107),YEAR(A107)-IF(MONTH(A107)&lt;4,1,0),""))</f>
        <v/>
      </c>
      <c r="AK107" s="55" t="str">
        <f>IF(C107="","",IF(J107="実施",IF(ISNUMBER(K107),YEAR(K107)-IF(MONTH(K107)&lt;4,1,0),""),""))</f>
        <v/>
      </c>
      <c r="AL107" s="56" t="str">
        <f>IF(C107="",IF(OR(A107&lt;&gt;"",G107&lt;&gt;""),"要確認：船名未記入",""),IF(OR(NOT(ISNUMBER(A107)),G107="",H107="",I107="",J107="",N107="",O107="",P107="",W107="",X107=""),"要確認：基本項目不足",IF(OR(Z107="未登録・重複",AA107="未登録・重複",AB107="未確認"),"要確認：登録表を確認",IF(AND(H107="あり",NOT(ISNUMBER(B107))),"要確認：前日の予定時刻不足",IF(AND(J107="実施",I107="あり",NOT(ISNUMBER(K107))),"要確認：最終日時不足",IF(AND(J107="取消",I107="あり"),"要確認：取消と使用ありが矛盾",IF(OR(AND(ISNUMBER(T107),T107&lt;0),AND(ISNUMBER(V107),V107&lt;0),AE107="要確認：時刻不足・逆転"),"要確認：時間を確認",IF(COUNTIFS(Work[予定表の作業日],A107,Work[前日版の予定時刻],B107,Work[船名],C107,Work[バース],E107,Work[入出・転],F107,Work[曳船名],G107)&gt;1,"要確認：同じ作業・曳船が重複",IF(AND(I107="あり",J107="実施",NOT(ISNUMBER(AD107))),"要確認：拘束時間未確認",IF(OR(H107="未確認",I107="未確認",J107="未確認",X107="未確認",N107="未確認",O107="未確認"),"要確認：未確認を含む","確認済"))))))))))</f>
        <v/>
      </c>
    </row>
    <row r="108" spans="1:38" ht="24.95" customHeight="1" x14ac:dyDescent="0.2">
      <c r="A108" s="20"/>
      <c r="B108" s="29"/>
      <c r="C108" s="7"/>
      <c r="D108" s="7"/>
      <c r="E108" s="7"/>
      <c r="F108" s="7"/>
      <c r="G108" s="7"/>
      <c r="H108" s="7"/>
      <c r="I108" s="7"/>
      <c r="J108" s="7"/>
      <c r="K108" s="23"/>
      <c r="L108" s="13"/>
      <c r="M108" s="13"/>
      <c r="N108" s="7"/>
      <c r="O108" s="51"/>
      <c r="P108" s="51"/>
      <c r="Q108" s="61"/>
      <c r="R108" s="62"/>
      <c r="S108" s="62"/>
      <c r="T108" s="63"/>
      <c r="U108" s="63"/>
      <c r="V108" s="63"/>
      <c r="W108" s="51"/>
      <c r="X108" s="51"/>
      <c r="Y108" s="67"/>
      <c r="Z108" s="54" t="str">
        <f>IF(G108="","",IF(COUNTIF(Tugs[曳船名],G108)&lt;&gt;1,"未登録・重複",IF(INDEX(Tugs[会社名],MATCH(G108,Tugs[曳船名],0))="","未確認",INDEX(Tugs[会社名],MATCH(G108,Tugs[曳船名],0)))))</f>
        <v/>
      </c>
      <c r="AA108" s="54" t="str">
        <f>IF(G108="","",IF(COUNTIF(Companies[会社名],Z108)&lt;&gt;1,"未登録・重複",IF(INDEX(Companies[地区],MATCH(Z108,Companies[会社名],0))="","未確認",INDEX(Companies[地区],MATCH(Z108,Companies[会社名],0)))))</f>
        <v/>
      </c>
      <c r="AB108" s="54" t="str">
        <f>IF(G108="","",IF(Q108&lt;&gt;"",Q108,IF(COUNTIF(Tugs[曳船名],G108)&lt;&gt;1,"未登録・重複",IF(INDEX(Tugs[基地港],MATCH(G108,Tugs[曳船名],0))="","未確認",INDEX(Tugs[基地港],MATCH(G108,Tugs[曳船名],0))))))</f>
        <v/>
      </c>
      <c r="AC108" s="53" t="str">
        <f>IF(C108="","",IF(AND(COUNTIF(Standards[照合項目（自動）],AB108&amp;"｜"&amp;E108&amp;"｜"&amp;D108&amp;"｜"&amp;F108&amp;"｜"&amp;P108)=1,COUNTIFS(Standards[照合項目（自動）],AB108&amp;"｜"&amp;E108&amp;"｜"&amp;D108&amp;"｜"&amp;F108&amp;"｜"&amp;P108,Standards[入力確認（自動）],"確認済")=1),SUMIF(Standards[照合項目（自動）],AB108&amp;"｜"&amp;E108&amp;"｜"&amp;D108&amp;"｜"&amp;F108&amp;"｜"&amp;P108,Standards[所定合計h（自動）]),"未確認"))</f>
        <v/>
      </c>
      <c r="AD108" s="53" t="str">
        <f>IF(C108="","",IF(AND(ISNUMBER(R108),ISNUMBER(S108),S108&gt;=R108),ROUND((S108-R108)*24,4),IF(OR(R108&lt;&gt;"",S108&lt;&gt;""),"",IF(AND(ISNUMBER(T108),T108&gt;=0),T108,IF(AND(I108="あり",J108="実施",ISNUMBER(AC108)),AC108,"")))))</f>
        <v/>
      </c>
      <c r="AE108" s="54" t="str">
        <f>IF(C108="","",IF(AND(ISNUMBER(R108),ISNUMBER(S108),S108&gt;=R108),IF(X108="記録","実績：基地発～基地着",IF(X108="記憶","記憶：基地発～基地着","未確認：基地発～基地着")),IF(OR(R108&lt;&gt;"",S108&lt;&gt;""),"要確認：時刻不足・逆転",IF(AND(ISNUMBER(T108),T108&gt;=0),IF(X108="記録","実績：記録の時間",IF(X108="記憶","記憶：申告の時間","未確認：申告の時間")),IF(AND(I108="あり",J108="実施",ISNUMBER(AC108)),"所定時間による見込み",IF(I108="なし","使用なし","未確認"))))))</f>
        <v/>
      </c>
      <c r="AF108" s="55" t="str">
        <f>IF(C108="","",IF(H108="あり",1,0))</f>
        <v/>
      </c>
      <c r="AG108" s="55" t="str">
        <f>IF(C108="","",IF(AND(I108="あり",J108="実施"),1,0))</f>
        <v/>
      </c>
      <c r="AH108" s="55" t="str">
        <f>IF(C108="","",IF(AND(H108="あり",X108="記録"),IF(COUNTIFS($A$8:A108,A108,$B$8:B108,B108,$C$8:C108,C108,$E$8:E108,E108,$F$8:F108,F108,$H$8:H108,"あり",$X$8:X108,"記録")=1,1,0),0))</f>
        <v/>
      </c>
      <c r="AI108" s="55" t="str">
        <f>IF(C108="","",IF(AND(I108="あり",J108="実施",X108="記録",ISNUMBER(K108)),IF(COUNTIFS($K$8:K108,K108,$C$8:C108,C108,$E$8:E108,E108,$F$8:F108,F108,$I$8:I108,"あり",$J$8:J108,"実施",$X$8:X108,"記録")=1,1,0),0))</f>
        <v/>
      </c>
      <c r="AJ108" s="55" t="str">
        <f>IF(C108="","",IF(ISNUMBER(A108),YEAR(A108)-IF(MONTH(A108)&lt;4,1,0),""))</f>
        <v/>
      </c>
      <c r="AK108" s="55" t="str">
        <f>IF(C108="","",IF(J108="実施",IF(ISNUMBER(K108),YEAR(K108)-IF(MONTH(K108)&lt;4,1,0),""),""))</f>
        <v/>
      </c>
      <c r="AL108" s="56" t="str">
        <f>IF(C108="",IF(OR(A108&lt;&gt;"",G108&lt;&gt;""),"要確認：船名未記入",""),IF(OR(NOT(ISNUMBER(A108)),G108="",H108="",I108="",J108="",N108="",O108="",P108="",W108="",X108=""),"要確認：基本項目不足",IF(OR(Z108="未登録・重複",AA108="未登録・重複",AB108="未確認"),"要確認：登録表を確認",IF(AND(H108="あり",NOT(ISNUMBER(B108))),"要確認：前日の予定時刻不足",IF(AND(J108="実施",I108="あり",NOT(ISNUMBER(K108))),"要確認：最終日時不足",IF(AND(J108="取消",I108="あり"),"要確認：取消と使用ありが矛盾",IF(OR(AND(ISNUMBER(T108),T108&lt;0),AND(ISNUMBER(V108),V108&lt;0),AE108="要確認：時刻不足・逆転"),"要確認：時間を確認",IF(COUNTIFS(Work[予定表の作業日],A108,Work[前日版の予定時刻],B108,Work[船名],C108,Work[バース],E108,Work[入出・転],F108,Work[曳船名],G108)&gt;1,"要確認：同じ作業・曳船が重複",IF(AND(I108="あり",J108="実施",NOT(ISNUMBER(AD108))),"要確認：拘束時間未確認",IF(OR(H108="未確認",I108="未確認",J108="未確認",X108="未確認",N108="未確認",O108="未確認"),"要確認：未確認を含む","確認済"))))))))))</f>
        <v/>
      </c>
    </row>
    <row r="109" spans="1:38" ht="24.95" customHeight="1" x14ac:dyDescent="0.2">
      <c r="A109" s="20"/>
      <c r="B109" s="29"/>
      <c r="C109" s="7"/>
      <c r="D109" s="7"/>
      <c r="E109" s="7"/>
      <c r="F109" s="7"/>
      <c r="G109" s="7"/>
      <c r="H109" s="7"/>
      <c r="I109" s="7"/>
      <c r="J109" s="7"/>
      <c r="K109" s="23"/>
      <c r="L109" s="13"/>
      <c r="M109" s="13"/>
      <c r="N109" s="7"/>
      <c r="O109" s="51"/>
      <c r="P109" s="51"/>
      <c r="Q109" s="61"/>
      <c r="R109" s="62"/>
      <c r="S109" s="62"/>
      <c r="T109" s="63"/>
      <c r="U109" s="63"/>
      <c r="V109" s="63"/>
      <c r="W109" s="51"/>
      <c r="X109" s="51"/>
      <c r="Y109" s="67"/>
      <c r="Z109" s="54" t="str">
        <f>IF(G109="","",IF(COUNTIF(Tugs[曳船名],G109)&lt;&gt;1,"未登録・重複",IF(INDEX(Tugs[会社名],MATCH(G109,Tugs[曳船名],0))="","未確認",INDEX(Tugs[会社名],MATCH(G109,Tugs[曳船名],0)))))</f>
        <v/>
      </c>
      <c r="AA109" s="54" t="str">
        <f>IF(G109="","",IF(COUNTIF(Companies[会社名],Z109)&lt;&gt;1,"未登録・重複",IF(INDEX(Companies[地区],MATCH(Z109,Companies[会社名],0))="","未確認",INDEX(Companies[地区],MATCH(Z109,Companies[会社名],0)))))</f>
        <v/>
      </c>
      <c r="AB109" s="54" t="str">
        <f>IF(G109="","",IF(Q109&lt;&gt;"",Q109,IF(COUNTIF(Tugs[曳船名],G109)&lt;&gt;1,"未登録・重複",IF(INDEX(Tugs[基地港],MATCH(G109,Tugs[曳船名],0))="","未確認",INDEX(Tugs[基地港],MATCH(G109,Tugs[曳船名],0))))))</f>
        <v/>
      </c>
      <c r="AC109" s="53" t="str">
        <f>IF(C109="","",IF(AND(COUNTIF(Standards[照合項目（自動）],AB109&amp;"｜"&amp;E109&amp;"｜"&amp;D109&amp;"｜"&amp;F109&amp;"｜"&amp;P109)=1,COUNTIFS(Standards[照合項目（自動）],AB109&amp;"｜"&amp;E109&amp;"｜"&amp;D109&amp;"｜"&amp;F109&amp;"｜"&amp;P109,Standards[入力確認（自動）],"確認済")=1),SUMIF(Standards[照合項目（自動）],AB109&amp;"｜"&amp;E109&amp;"｜"&amp;D109&amp;"｜"&amp;F109&amp;"｜"&amp;P109,Standards[所定合計h（自動）]),"未確認"))</f>
        <v/>
      </c>
      <c r="AD109" s="53" t="str">
        <f>IF(C109="","",IF(AND(ISNUMBER(R109),ISNUMBER(S109),S109&gt;=R109),ROUND((S109-R109)*24,4),IF(OR(R109&lt;&gt;"",S109&lt;&gt;""),"",IF(AND(ISNUMBER(T109),T109&gt;=0),T109,IF(AND(I109="あり",J109="実施",ISNUMBER(AC109)),AC109,"")))))</f>
        <v/>
      </c>
      <c r="AE109" s="54" t="str">
        <f>IF(C109="","",IF(AND(ISNUMBER(R109),ISNUMBER(S109),S109&gt;=R109),IF(X109="記録","実績：基地発～基地着",IF(X109="記憶","記憶：基地発～基地着","未確認：基地発～基地着")),IF(OR(R109&lt;&gt;"",S109&lt;&gt;""),"要確認：時刻不足・逆転",IF(AND(ISNUMBER(T109),T109&gt;=0),IF(X109="記録","実績：記録の時間",IF(X109="記憶","記憶：申告の時間","未確認：申告の時間")),IF(AND(I109="あり",J109="実施",ISNUMBER(AC109)),"所定時間による見込み",IF(I109="なし","使用なし","未確認"))))))</f>
        <v/>
      </c>
      <c r="AF109" s="55" t="str">
        <f>IF(C109="","",IF(H109="あり",1,0))</f>
        <v/>
      </c>
      <c r="AG109" s="55" t="str">
        <f>IF(C109="","",IF(AND(I109="あり",J109="実施"),1,0))</f>
        <v/>
      </c>
      <c r="AH109" s="55" t="str">
        <f>IF(C109="","",IF(AND(H109="あり",X109="記録"),IF(COUNTIFS($A$8:A109,A109,$B$8:B109,B109,$C$8:C109,C109,$E$8:E109,E109,$F$8:F109,F109,$H$8:H109,"あり",$X$8:X109,"記録")=1,1,0),0))</f>
        <v/>
      </c>
      <c r="AI109" s="55" t="str">
        <f>IF(C109="","",IF(AND(I109="あり",J109="実施",X109="記録",ISNUMBER(K109)),IF(COUNTIFS($K$8:K109,K109,$C$8:C109,C109,$E$8:E109,E109,$F$8:F109,F109,$I$8:I109,"あり",$J$8:J109,"実施",$X$8:X109,"記録")=1,1,0),0))</f>
        <v/>
      </c>
      <c r="AJ109" s="55" t="str">
        <f>IF(C109="","",IF(ISNUMBER(A109),YEAR(A109)-IF(MONTH(A109)&lt;4,1,0),""))</f>
        <v/>
      </c>
      <c r="AK109" s="55" t="str">
        <f>IF(C109="","",IF(J109="実施",IF(ISNUMBER(K109),YEAR(K109)-IF(MONTH(K109)&lt;4,1,0),""),""))</f>
        <v/>
      </c>
      <c r="AL109" s="56" t="str">
        <f>IF(C109="",IF(OR(A109&lt;&gt;"",G109&lt;&gt;""),"要確認：船名未記入",""),IF(OR(NOT(ISNUMBER(A109)),G109="",H109="",I109="",J109="",N109="",O109="",P109="",W109="",X109=""),"要確認：基本項目不足",IF(OR(Z109="未登録・重複",AA109="未登録・重複",AB109="未確認"),"要確認：登録表を確認",IF(AND(H109="あり",NOT(ISNUMBER(B109))),"要確認：前日の予定時刻不足",IF(AND(J109="実施",I109="あり",NOT(ISNUMBER(K109))),"要確認：最終日時不足",IF(AND(J109="取消",I109="あり"),"要確認：取消と使用ありが矛盾",IF(OR(AND(ISNUMBER(T109),T109&lt;0),AND(ISNUMBER(V109),V109&lt;0),AE109="要確認：時刻不足・逆転"),"要確認：時間を確認",IF(COUNTIFS(Work[予定表の作業日],A109,Work[前日版の予定時刻],B109,Work[船名],C109,Work[バース],E109,Work[入出・転],F109,Work[曳船名],G109)&gt;1,"要確認：同じ作業・曳船が重複",IF(AND(I109="あり",J109="実施",NOT(ISNUMBER(AD109))),"要確認：拘束時間未確認",IF(OR(H109="未確認",I109="未確認",J109="未確認",X109="未確認",N109="未確認",O109="未確認"),"要確認：未確認を含む","確認済"))))))))))</f>
        <v/>
      </c>
    </row>
    <row r="110" spans="1:38" ht="24.95" customHeight="1" x14ac:dyDescent="0.2">
      <c r="A110" s="20"/>
      <c r="B110" s="29"/>
      <c r="C110" s="7"/>
      <c r="D110" s="7"/>
      <c r="E110" s="7"/>
      <c r="F110" s="7"/>
      <c r="G110" s="7"/>
      <c r="H110" s="7"/>
      <c r="I110" s="7"/>
      <c r="J110" s="7"/>
      <c r="K110" s="23"/>
      <c r="L110" s="13"/>
      <c r="M110" s="13"/>
      <c r="N110" s="7"/>
      <c r="O110" s="51"/>
      <c r="P110" s="51"/>
      <c r="Q110" s="61"/>
      <c r="R110" s="62"/>
      <c r="S110" s="62"/>
      <c r="T110" s="63"/>
      <c r="U110" s="63"/>
      <c r="V110" s="63"/>
      <c r="W110" s="51"/>
      <c r="X110" s="51"/>
      <c r="Y110" s="67"/>
      <c r="Z110" s="54" t="str">
        <f>IF(G110="","",IF(COUNTIF(Tugs[曳船名],G110)&lt;&gt;1,"未登録・重複",IF(INDEX(Tugs[会社名],MATCH(G110,Tugs[曳船名],0))="","未確認",INDEX(Tugs[会社名],MATCH(G110,Tugs[曳船名],0)))))</f>
        <v/>
      </c>
      <c r="AA110" s="54" t="str">
        <f>IF(G110="","",IF(COUNTIF(Companies[会社名],Z110)&lt;&gt;1,"未登録・重複",IF(INDEX(Companies[地区],MATCH(Z110,Companies[会社名],0))="","未確認",INDEX(Companies[地区],MATCH(Z110,Companies[会社名],0)))))</f>
        <v/>
      </c>
      <c r="AB110" s="54" t="str">
        <f>IF(G110="","",IF(Q110&lt;&gt;"",Q110,IF(COUNTIF(Tugs[曳船名],G110)&lt;&gt;1,"未登録・重複",IF(INDEX(Tugs[基地港],MATCH(G110,Tugs[曳船名],0))="","未確認",INDEX(Tugs[基地港],MATCH(G110,Tugs[曳船名],0))))))</f>
        <v/>
      </c>
      <c r="AC110" s="53" t="str">
        <f>IF(C110="","",IF(AND(COUNTIF(Standards[照合項目（自動）],AB110&amp;"｜"&amp;E110&amp;"｜"&amp;D110&amp;"｜"&amp;F110&amp;"｜"&amp;P110)=1,COUNTIFS(Standards[照合項目（自動）],AB110&amp;"｜"&amp;E110&amp;"｜"&amp;D110&amp;"｜"&amp;F110&amp;"｜"&amp;P110,Standards[入力確認（自動）],"確認済")=1),SUMIF(Standards[照合項目（自動）],AB110&amp;"｜"&amp;E110&amp;"｜"&amp;D110&amp;"｜"&amp;F110&amp;"｜"&amp;P110,Standards[所定合計h（自動）]),"未確認"))</f>
        <v/>
      </c>
      <c r="AD110" s="53" t="str">
        <f>IF(C110="","",IF(AND(ISNUMBER(R110),ISNUMBER(S110),S110&gt;=R110),ROUND((S110-R110)*24,4),IF(OR(R110&lt;&gt;"",S110&lt;&gt;""),"",IF(AND(ISNUMBER(T110),T110&gt;=0),T110,IF(AND(I110="あり",J110="実施",ISNUMBER(AC110)),AC110,"")))))</f>
        <v/>
      </c>
      <c r="AE110" s="54" t="str">
        <f>IF(C110="","",IF(AND(ISNUMBER(R110),ISNUMBER(S110),S110&gt;=R110),IF(X110="記録","実績：基地発～基地着",IF(X110="記憶","記憶：基地発～基地着","未確認：基地発～基地着")),IF(OR(R110&lt;&gt;"",S110&lt;&gt;""),"要確認：時刻不足・逆転",IF(AND(ISNUMBER(T110),T110&gt;=0),IF(X110="記録","実績：記録の時間",IF(X110="記憶","記憶：申告の時間","未確認：申告の時間")),IF(AND(I110="あり",J110="実施",ISNUMBER(AC110)),"所定時間による見込み",IF(I110="なし","使用なし","未確認"))))))</f>
        <v/>
      </c>
      <c r="AF110" s="55" t="str">
        <f>IF(C110="","",IF(H110="あり",1,0))</f>
        <v/>
      </c>
      <c r="AG110" s="55" t="str">
        <f>IF(C110="","",IF(AND(I110="あり",J110="実施"),1,0))</f>
        <v/>
      </c>
      <c r="AH110" s="55" t="str">
        <f>IF(C110="","",IF(AND(H110="あり",X110="記録"),IF(COUNTIFS($A$8:A110,A110,$B$8:B110,B110,$C$8:C110,C110,$E$8:E110,E110,$F$8:F110,F110,$H$8:H110,"あり",$X$8:X110,"記録")=1,1,0),0))</f>
        <v/>
      </c>
      <c r="AI110" s="55" t="str">
        <f>IF(C110="","",IF(AND(I110="あり",J110="実施",X110="記録",ISNUMBER(K110)),IF(COUNTIFS($K$8:K110,K110,$C$8:C110,C110,$E$8:E110,E110,$F$8:F110,F110,$I$8:I110,"あり",$J$8:J110,"実施",$X$8:X110,"記録")=1,1,0),0))</f>
        <v/>
      </c>
      <c r="AJ110" s="55" t="str">
        <f>IF(C110="","",IF(ISNUMBER(A110),YEAR(A110)-IF(MONTH(A110)&lt;4,1,0),""))</f>
        <v/>
      </c>
      <c r="AK110" s="55" t="str">
        <f>IF(C110="","",IF(J110="実施",IF(ISNUMBER(K110),YEAR(K110)-IF(MONTH(K110)&lt;4,1,0),""),""))</f>
        <v/>
      </c>
      <c r="AL110" s="56" t="str">
        <f>IF(C110="",IF(OR(A110&lt;&gt;"",G110&lt;&gt;""),"要確認：船名未記入",""),IF(OR(NOT(ISNUMBER(A110)),G110="",H110="",I110="",J110="",N110="",O110="",P110="",W110="",X110=""),"要確認：基本項目不足",IF(OR(Z110="未登録・重複",AA110="未登録・重複",AB110="未確認"),"要確認：登録表を確認",IF(AND(H110="あり",NOT(ISNUMBER(B110))),"要確認：前日の予定時刻不足",IF(AND(J110="実施",I110="あり",NOT(ISNUMBER(K110))),"要確認：最終日時不足",IF(AND(J110="取消",I110="あり"),"要確認：取消と使用ありが矛盾",IF(OR(AND(ISNUMBER(T110),T110&lt;0),AND(ISNUMBER(V110),V110&lt;0),AE110="要確認：時刻不足・逆転"),"要確認：時間を確認",IF(COUNTIFS(Work[予定表の作業日],A110,Work[前日版の予定時刻],B110,Work[船名],C110,Work[バース],E110,Work[入出・転],F110,Work[曳船名],G110)&gt;1,"要確認：同じ作業・曳船が重複",IF(AND(I110="あり",J110="実施",NOT(ISNUMBER(AD110))),"要確認：拘束時間未確認",IF(OR(H110="未確認",I110="未確認",J110="未確認",X110="未確認",N110="未確認",O110="未確認"),"要確認：未確認を含む","確認済"))))))))))</f>
        <v/>
      </c>
    </row>
    <row r="111" spans="1:38" ht="24.95" customHeight="1" x14ac:dyDescent="0.2">
      <c r="A111" s="20"/>
      <c r="B111" s="29"/>
      <c r="C111" s="7"/>
      <c r="D111" s="7"/>
      <c r="E111" s="7"/>
      <c r="F111" s="7"/>
      <c r="G111" s="7"/>
      <c r="H111" s="7"/>
      <c r="I111" s="7"/>
      <c r="J111" s="7"/>
      <c r="K111" s="23"/>
      <c r="L111" s="13"/>
      <c r="M111" s="13"/>
      <c r="N111" s="7"/>
      <c r="O111" s="51"/>
      <c r="P111" s="51"/>
      <c r="Q111" s="61"/>
      <c r="R111" s="62"/>
      <c r="S111" s="62"/>
      <c r="T111" s="63"/>
      <c r="U111" s="63"/>
      <c r="V111" s="63"/>
      <c r="W111" s="51"/>
      <c r="X111" s="51"/>
      <c r="Y111" s="67"/>
      <c r="Z111" s="54" t="str">
        <f>IF(G111="","",IF(COUNTIF(Tugs[曳船名],G111)&lt;&gt;1,"未登録・重複",IF(INDEX(Tugs[会社名],MATCH(G111,Tugs[曳船名],0))="","未確認",INDEX(Tugs[会社名],MATCH(G111,Tugs[曳船名],0)))))</f>
        <v/>
      </c>
      <c r="AA111" s="54" t="str">
        <f>IF(G111="","",IF(COUNTIF(Companies[会社名],Z111)&lt;&gt;1,"未登録・重複",IF(INDEX(Companies[地区],MATCH(Z111,Companies[会社名],0))="","未確認",INDEX(Companies[地区],MATCH(Z111,Companies[会社名],0)))))</f>
        <v/>
      </c>
      <c r="AB111" s="54" t="str">
        <f>IF(G111="","",IF(Q111&lt;&gt;"",Q111,IF(COUNTIF(Tugs[曳船名],G111)&lt;&gt;1,"未登録・重複",IF(INDEX(Tugs[基地港],MATCH(G111,Tugs[曳船名],0))="","未確認",INDEX(Tugs[基地港],MATCH(G111,Tugs[曳船名],0))))))</f>
        <v/>
      </c>
      <c r="AC111" s="53" t="str">
        <f>IF(C111="","",IF(AND(COUNTIF(Standards[照合項目（自動）],AB111&amp;"｜"&amp;E111&amp;"｜"&amp;D111&amp;"｜"&amp;F111&amp;"｜"&amp;P111)=1,COUNTIFS(Standards[照合項目（自動）],AB111&amp;"｜"&amp;E111&amp;"｜"&amp;D111&amp;"｜"&amp;F111&amp;"｜"&amp;P111,Standards[入力確認（自動）],"確認済")=1),SUMIF(Standards[照合項目（自動）],AB111&amp;"｜"&amp;E111&amp;"｜"&amp;D111&amp;"｜"&amp;F111&amp;"｜"&amp;P111,Standards[所定合計h（自動）]),"未確認"))</f>
        <v/>
      </c>
      <c r="AD111" s="53" t="str">
        <f>IF(C111="","",IF(AND(ISNUMBER(R111),ISNUMBER(S111),S111&gt;=R111),ROUND((S111-R111)*24,4),IF(OR(R111&lt;&gt;"",S111&lt;&gt;""),"",IF(AND(ISNUMBER(T111),T111&gt;=0),T111,IF(AND(I111="あり",J111="実施",ISNUMBER(AC111)),AC111,"")))))</f>
        <v/>
      </c>
      <c r="AE111" s="54" t="str">
        <f>IF(C111="","",IF(AND(ISNUMBER(R111),ISNUMBER(S111),S111&gt;=R111),IF(X111="記録","実績：基地発～基地着",IF(X111="記憶","記憶：基地発～基地着","未確認：基地発～基地着")),IF(OR(R111&lt;&gt;"",S111&lt;&gt;""),"要確認：時刻不足・逆転",IF(AND(ISNUMBER(T111),T111&gt;=0),IF(X111="記録","実績：記録の時間",IF(X111="記憶","記憶：申告の時間","未確認：申告の時間")),IF(AND(I111="あり",J111="実施",ISNUMBER(AC111)),"所定時間による見込み",IF(I111="なし","使用なし","未確認"))))))</f>
        <v/>
      </c>
      <c r="AF111" s="55" t="str">
        <f>IF(C111="","",IF(H111="あり",1,0))</f>
        <v/>
      </c>
      <c r="AG111" s="55" t="str">
        <f>IF(C111="","",IF(AND(I111="あり",J111="実施"),1,0))</f>
        <v/>
      </c>
      <c r="AH111" s="55" t="str">
        <f>IF(C111="","",IF(AND(H111="あり",X111="記録"),IF(COUNTIFS($A$8:A111,A111,$B$8:B111,B111,$C$8:C111,C111,$E$8:E111,E111,$F$8:F111,F111,$H$8:H111,"あり",$X$8:X111,"記録")=1,1,0),0))</f>
        <v/>
      </c>
      <c r="AI111" s="55" t="str">
        <f>IF(C111="","",IF(AND(I111="あり",J111="実施",X111="記録",ISNUMBER(K111)),IF(COUNTIFS($K$8:K111,K111,$C$8:C111,C111,$E$8:E111,E111,$F$8:F111,F111,$I$8:I111,"あり",$J$8:J111,"実施",$X$8:X111,"記録")=1,1,0),0))</f>
        <v/>
      </c>
      <c r="AJ111" s="55" t="str">
        <f>IF(C111="","",IF(ISNUMBER(A111),YEAR(A111)-IF(MONTH(A111)&lt;4,1,0),""))</f>
        <v/>
      </c>
      <c r="AK111" s="55" t="str">
        <f>IF(C111="","",IF(J111="実施",IF(ISNUMBER(K111),YEAR(K111)-IF(MONTH(K111)&lt;4,1,0),""),""))</f>
        <v/>
      </c>
      <c r="AL111" s="56" t="str">
        <f>IF(C111="",IF(OR(A111&lt;&gt;"",G111&lt;&gt;""),"要確認：船名未記入",""),IF(OR(NOT(ISNUMBER(A111)),G111="",H111="",I111="",J111="",N111="",O111="",P111="",W111="",X111=""),"要確認：基本項目不足",IF(OR(Z111="未登録・重複",AA111="未登録・重複",AB111="未確認"),"要確認：登録表を確認",IF(AND(H111="あり",NOT(ISNUMBER(B111))),"要確認：前日の予定時刻不足",IF(AND(J111="実施",I111="あり",NOT(ISNUMBER(K111))),"要確認：最終日時不足",IF(AND(J111="取消",I111="あり"),"要確認：取消と使用ありが矛盾",IF(OR(AND(ISNUMBER(T111),T111&lt;0),AND(ISNUMBER(V111),V111&lt;0),AE111="要確認：時刻不足・逆転"),"要確認：時間を確認",IF(COUNTIFS(Work[予定表の作業日],A111,Work[前日版の予定時刻],B111,Work[船名],C111,Work[バース],E111,Work[入出・転],F111,Work[曳船名],G111)&gt;1,"要確認：同じ作業・曳船が重複",IF(AND(I111="あり",J111="実施",NOT(ISNUMBER(AD111))),"要確認：拘束時間未確認",IF(OR(H111="未確認",I111="未確認",J111="未確認",X111="未確認",N111="未確認",O111="未確認"),"要確認：未確認を含む","確認済"))))))))))</f>
        <v/>
      </c>
    </row>
    <row r="112" spans="1:38" ht="24.95" customHeight="1" x14ac:dyDescent="0.2">
      <c r="A112" s="20"/>
      <c r="B112" s="29"/>
      <c r="C112" s="7"/>
      <c r="D112" s="7"/>
      <c r="E112" s="7"/>
      <c r="F112" s="7"/>
      <c r="G112" s="7"/>
      <c r="H112" s="7"/>
      <c r="I112" s="7"/>
      <c r="J112" s="7"/>
      <c r="K112" s="23"/>
      <c r="L112" s="13"/>
      <c r="M112" s="13"/>
      <c r="N112" s="7"/>
      <c r="O112" s="51"/>
      <c r="P112" s="51"/>
      <c r="Q112" s="61"/>
      <c r="R112" s="62"/>
      <c r="S112" s="62"/>
      <c r="T112" s="63"/>
      <c r="U112" s="63"/>
      <c r="V112" s="63"/>
      <c r="W112" s="51"/>
      <c r="X112" s="51"/>
      <c r="Y112" s="67"/>
      <c r="Z112" s="54" t="str">
        <f>IF(G112="","",IF(COUNTIF(Tugs[曳船名],G112)&lt;&gt;1,"未登録・重複",IF(INDEX(Tugs[会社名],MATCH(G112,Tugs[曳船名],0))="","未確認",INDEX(Tugs[会社名],MATCH(G112,Tugs[曳船名],0)))))</f>
        <v/>
      </c>
      <c r="AA112" s="54" t="str">
        <f>IF(G112="","",IF(COUNTIF(Companies[会社名],Z112)&lt;&gt;1,"未登録・重複",IF(INDEX(Companies[地区],MATCH(Z112,Companies[会社名],0))="","未確認",INDEX(Companies[地区],MATCH(Z112,Companies[会社名],0)))))</f>
        <v/>
      </c>
      <c r="AB112" s="54" t="str">
        <f>IF(G112="","",IF(Q112&lt;&gt;"",Q112,IF(COUNTIF(Tugs[曳船名],G112)&lt;&gt;1,"未登録・重複",IF(INDEX(Tugs[基地港],MATCH(G112,Tugs[曳船名],0))="","未確認",INDEX(Tugs[基地港],MATCH(G112,Tugs[曳船名],0))))))</f>
        <v/>
      </c>
      <c r="AC112" s="53" t="str">
        <f>IF(C112="","",IF(AND(COUNTIF(Standards[照合項目（自動）],AB112&amp;"｜"&amp;E112&amp;"｜"&amp;D112&amp;"｜"&amp;F112&amp;"｜"&amp;P112)=1,COUNTIFS(Standards[照合項目（自動）],AB112&amp;"｜"&amp;E112&amp;"｜"&amp;D112&amp;"｜"&amp;F112&amp;"｜"&amp;P112,Standards[入力確認（自動）],"確認済")=1),SUMIF(Standards[照合項目（自動）],AB112&amp;"｜"&amp;E112&amp;"｜"&amp;D112&amp;"｜"&amp;F112&amp;"｜"&amp;P112,Standards[所定合計h（自動）]),"未確認"))</f>
        <v/>
      </c>
      <c r="AD112" s="53" t="str">
        <f>IF(C112="","",IF(AND(ISNUMBER(R112),ISNUMBER(S112),S112&gt;=R112),ROUND((S112-R112)*24,4),IF(OR(R112&lt;&gt;"",S112&lt;&gt;""),"",IF(AND(ISNUMBER(T112),T112&gt;=0),T112,IF(AND(I112="あり",J112="実施",ISNUMBER(AC112)),AC112,"")))))</f>
        <v/>
      </c>
      <c r="AE112" s="54" t="str">
        <f>IF(C112="","",IF(AND(ISNUMBER(R112),ISNUMBER(S112),S112&gt;=R112),IF(X112="記録","実績：基地発～基地着",IF(X112="記憶","記憶：基地発～基地着","未確認：基地発～基地着")),IF(OR(R112&lt;&gt;"",S112&lt;&gt;""),"要確認：時刻不足・逆転",IF(AND(ISNUMBER(T112),T112&gt;=0),IF(X112="記録","実績：記録の時間",IF(X112="記憶","記憶：申告の時間","未確認：申告の時間")),IF(AND(I112="あり",J112="実施",ISNUMBER(AC112)),"所定時間による見込み",IF(I112="なし","使用なし","未確認"))))))</f>
        <v/>
      </c>
      <c r="AF112" s="55" t="str">
        <f>IF(C112="","",IF(H112="あり",1,0))</f>
        <v/>
      </c>
      <c r="AG112" s="55" t="str">
        <f>IF(C112="","",IF(AND(I112="あり",J112="実施"),1,0))</f>
        <v/>
      </c>
      <c r="AH112" s="55" t="str">
        <f>IF(C112="","",IF(AND(H112="あり",X112="記録"),IF(COUNTIFS($A$8:A112,A112,$B$8:B112,B112,$C$8:C112,C112,$E$8:E112,E112,$F$8:F112,F112,$H$8:H112,"あり",$X$8:X112,"記録")=1,1,0),0))</f>
        <v/>
      </c>
      <c r="AI112" s="55" t="str">
        <f>IF(C112="","",IF(AND(I112="あり",J112="実施",X112="記録",ISNUMBER(K112)),IF(COUNTIFS($K$8:K112,K112,$C$8:C112,C112,$E$8:E112,E112,$F$8:F112,F112,$I$8:I112,"あり",$J$8:J112,"実施",$X$8:X112,"記録")=1,1,0),0))</f>
        <v/>
      </c>
      <c r="AJ112" s="55" t="str">
        <f>IF(C112="","",IF(ISNUMBER(A112),YEAR(A112)-IF(MONTH(A112)&lt;4,1,0),""))</f>
        <v/>
      </c>
      <c r="AK112" s="55" t="str">
        <f>IF(C112="","",IF(J112="実施",IF(ISNUMBER(K112),YEAR(K112)-IF(MONTH(K112)&lt;4,1,0),""),""))</f>
        <v/>
      </c>
      <c r="AL112" s="56" t="str">
        <f>IF(C112="",IF(OR(A112&lt;&gt;"",G112&lt;&gt;""),"要確認：船名未記入",""),IF(OR(NOT(ISNUMBER(A112)),G112="",H112="",I112="",J112="",N112="",O112="",P112="",W112="",X112=""),"要確認：基本項目不足",IF(OR(Z112="未登録・重複",AA112="未登録・重複",AB112="未確認"),"要確認：登録表を確認",IF(AND(H112="あり",NOT(ISNUMBER(B112))),"要確認：前日の予定時刻不足",IF(AND(J112="実施",I112="あり",NOT(ISNUMBER(K112))),"要確認：最終日時不足",IF(AND(J112="取消",I112="あり"),"要確認：取消と使用ありが矛盾",IF(OR(AND(ISNUMBER(T112),T112&lt;0),AND(ISNUMBER(V112),V112&lt;0),AE112="要確認：時刻不足・逆転"),"要確認：時間を確認",IF(COUNTIFS(Work[予定表の作業日],A112,Work[前日版の予定時刻],B112,Work[船名],C112,Work[バース],E112,Work[入出・転],F112,Work[曳船名],G112)&gt;1,"要確認：同じ作業・曳船が重複",IF(AND(I112="あり",J112="実施",NOT(ISNUMBER(AD112))),"要確認：拘束時間未確認",IF(OR(H112="未確認",I112="未確認",J112="未確認",X112="未確認",N112="未確認",O112="未確認"),"要確認：未確認を含む","確認済"))))))))))</f>
        <v/>
      </c>
    </row>
    <row r="113" spans="1:38" ht="24.95" customHeight="1" x14ac:dyDescent="0.2">
      <c r="A113" s="20"/>
      <c r="B113" s="29"/>
      <c r="C113" s="7"/>
      <c r="D113" s="7"/>
      <c r="E113" s="7"/>
      <c r="F113" s="7"/>
      <c r="G113" s="7"/>
      <c r="H113" s="7"/>
      <c r="I113" s="7"/>
      <c r="J113" s="7"/>
      <c r="K113" s="23"/>
      <c r="L113" s="13"/>
      <c r="M113" s="13"/>
      <c r="N113" s="7"/>
      <c r="O113" s="51"/>
      <c r="P113" s="51"/>
      <c r="Q113" s="61"/>
      <c r="R113" s="62"/>
      <c r="S113" s="62"/>
      <c r="T113" s="63"/>
      <c r="U113" s="63"/>
      <c r="V113" s="63"/>
      <c r="W113" s="51"/>
      <c r="X113" s="51"/>
      <c r="Y113" s="67"/>
      <c r="Z113" s="54" t="str">
        <f>IF(G113="","",IF(COUNTIF(Tugs[曳船名],G113)&lt;&gt;1,"未登録・重複",IF(INDEX(Tugs[会社名],MATCH(G113,Tugs[曳船名],0))="","未確認",INDEX(Tugs[会社名],MATCH(G113,Tugs[曳船名],0)))))</f>
        <v/>
      </c>
      <c r="AA113" s="54" t="str">
        <f>IF(G113="","",IF(COUNTIF(Companies[会社名],Z113)&lt;&gt;1,"未登録・重複",IF(INDEX(Companies[地区],MATCH(Z113,Companies[会社名],0))="","未確認",INDEX(Companies[地区],MATCH(Z113,Companies[会社名],0)))))</f>
        <v/>
      </c>
      <c r="AB113" s="54" t="str">
        <f>IF(G113="","",IF(Q113&lt;&gt;"",Q113,IF(COUNTIF(Tugs[曳船名],G113)&lt;&gt;1,"未登録・重複",IF(INDEX(Tugs[基地港],MATCH(G113,Tugs[曳船名],0))="","未確認",INDEX(Tugs[基地港],MATCH(G113,Tugs[曳船名],0))))))</f>
        <v/>
      </c>
      <c r="AC113" s="53" t="str">
        <f>IF(C113="","",IF(AND(COUNTIF(Standards[照合項目（自動）],AB113&amp;"｜"&amp;E113&amp;"｜"&amp;D113&amp;"｜"&amp;F113&amp;"｜"&amp;P113)=1,COUNTIFS(Standards[照合項目（自動）],AB113&amp;"｜"&amp;E113&amp;"｜"&amp;D113&amp;"｜"&amp;F113&amp;"｜"&amp;P113,Standards[入力確認（自動）],"確認済")=1),SUMIF(Standards[照合項目（自動）],AB113&amp;"｜"&amp;E113&amp;"｜"&amp;D113&amp;"｜"&amp;F113&amp;"｜"&amp;P113,Standards[所定合計h（自動）]),"未確認"))</f>
        <v/>
      </c>
      <c r="AD113" s="53" t="str">
        <f>IF(C113="","",IF(AND(ISNUMBER(R113),ISNUMBER(S113),S113&gt;=R113),ROUND((S113-R113)*24,4),IF(OR(R113&lt;&gt;"",S113&lt;&gt;""),"",IF(AND(ISNUMBER(T113),T113&gt;=0),T113,IF(AND(I113="あり",J113="実施",ISNUMBER(AC113)),AC113,"")))))</f>
        <v/>
      </c>
      <c r="AE113" s="54" t="str">
        <f>IF(C113="","",IF(AND(ISNUMBER(R113),ISNUMBER(S113),S113&gt;=R113),IF(X113="記録","実績：基地発～基地着",IF(X113="記憶","記憶：基地発～基地着","未確認：基地発～基地着")),IF(OR(R113&lt;&gt;"",S113&lt;&gt;""),"要確認：時刻不足・逆転",IF(AND(ISNUMBER(T113),T113&gt;=0),IF(X113="記録","実績：記録の時間",IF(X113="記憶","記憶：申告の時間","未確認：申告の時間")),IF(AND(I113="あり",J113="実施",ISNUMBER(AC113)),"所定時間による見込み",IF(I113="なし","使用なし","未確認"))))))</f>
        <v/>
      </c>
      <c r="AF113" s="55" t="str">
        <f>IF(C113="","",IF(H113="あり",1,0))</f>
        <v/>
      </c>
      <c r="AG113" s="55" t="str">
        <f>IF(C113="","",IF(AND(I113="あり",J113="実施"),1,0))</f>
        <v/>
      </c>
      <c r="AH113" s="55" t="str">
        <f>IF(C113="","",IF(AND(H113="あり",X113="記録"),IF(COUNTIFS($A$8:A113,A113,$B$8:B113,B113,$C$8:C113,C113,$E$8:E113,E113,$F$8:F113,F113,$H$8:H113,"あり",$X$8:X113,"記録")=1,1,0),0))</f>
        <v/>
      </c>
      <c r="AI113" s="55" t="str">
        <f>IF(C113="","",IF(AND(I113="あり",J113="実施",X113="記録",ISNUMBER(K113)),IF(COUNTIFS($K$8:K113,K113,$C$8:C113,C113,$E$8:E113,E113,$F$8:F113,F113,$I$8:I113,"あり",$J$8:J113,"実施",$X$8:X113,"記録")=1,1,0),0))</f>
        <v/>
      </c>
      <c r="AJ113" s="55" t="str">
        <f>IF(C113="","",IF(ISNUMBER(A113),YEAR(A113)-IF(MONTH(A113)&lt;4,1,0),""))</f>
        <v/>
      </c>
      <c r="AK113" s="55" t="str">
        <f>IF(C113="","",IF(J113="実施",IF(ISNUMBER(K113),YEAR(K113)-IF(MONTH(K113)&lt;4,1,0),""),""))</f>
        <v/>
      </c>
      <c r="AL113" s="56" t="str">
        <f>IF(C113="",IF(OR(A113&lt;&gt;"",G113&lt;&gt;""),"要確認：船名未記入",""),IF(OR(NOT(ISNUMBER(A113)),G113="",H113="",I113="",J113="",N113="",O113="",P113="",W113="",X113=""),"要確認：基本項目不足",IF(OR(Z113="未登録・重複",AA113="未登録・重複",AB113="未確認"),"要確認：登録表を確認",IF(AND(H113="あり",NOT(ISNUMBER(B113))),"要確認：前日の予定時刻不足",IF(AND(J113="実施",I113="あり",NOT(ISNUMBER(K113))),"要確認：最終日時不足",IF(AND(J113="取消",I113="あり"),"要確認：取消と使用ありが矛盾",IF(OR(AND(ISNUMBER(T113),T113&lt;0),AND(ISNUMBER(V113),V113&lt;0),AE113="要確認：時刻不足・逆転"),"要確認：時間を確認",IF(COUNTIFS(Work[予定表の作業日],A113,Work[前日版の予定時刻],B113,Work[船名],C113,Work[バース],E113,Work[入出・転],F113,Work[曳船名],G113)&gt;1,"要確認：同じ作業・曳船が重複",IF(AND(I113="あり",J113="実施",NOT(ISNUMBER(AD113))),"要確認：拘束時間未確認",IF(OR(H113="未確認",I113="未確認",J113="未確認",X113="未確認",N113="未確認",O113="未確認"),"要確認：未確認を含む","確認済"))))))))))</f>
        <v/>
      </c>
    </row>
    <row r="114" spans="1:38" ht="24.95" customHeight="1" x14ac:dyDescent="0.2">
      <c r="A114" s="20"/>
      <c r="B114" s="29"/>
      <c r="C114" s="7"/>
      <c r="D114" s="7"/>
      <c r="E114" s="7"/>
      <c r="F114" s="7"/>
      <c r="G114" s="7"/>
      <c r="H114" s="7"/>
      <c r="I114" s="7"/>
      <c r="J114" s="7"/>
      <c r="K114" s="23"/>
      <c r="L114" s="13"/>
      <c r="M114" s="13"/>
      <c r="N114" s="7"/>
      <c r="O114" s="51"/>
      <c r="P114" s="51"/>
      <c r="Q114" s="61"/>
      <c r="R114" s="62"/>
      <c r="S114" s="62"/>
      <c r="T114" s="63"/>
      <c r="U114" s="63"/>
      <c r="V114" s="63"/>
      <c r="W114" s="51"/>
      <c r="X114" s="51"/>
      <c r="Y114" s="67"/>
      <c r="Z114" s="54" t="str">
        <f>IF(G114="","",IF(COUNTIF(Tugs[曳船名],G114)&lt;&gt;1,"未登録・重複",IF(INDEX(Tugs[会社名],MATCH(G114,Tugs[曳船名],0))="","未確認",INDEX(Tugs[会社名],MATCH(G114,Tugs[曳船名],0)))))</f>
        <v/>
      </c>
      <c r="AA114" s="54" t="str">
        <f>IF(G114="","",IF(COUNTIF(Companies[会社名],Z114)&lt;&gt;1,"未登録・重複",IF(INDEX(Companies[地区],MATCH(Z114,Companies[会社名],0))="","未確認",INDEX(Companies[地区],MATCH(Z114,Companies[会社名],0)))))</f>
        <v/>
      </c>
      <c r="AB114" s="54" t="str">
        <f>IF(G114="","",IF(Q114&lt;&gt;"",Q114,IF(COUNTIF(Tugs[曳船名],G114)&lt;&gt;1,"未登録・重複",IF(INDEX(Tugs[基地港],MATCH(G114,Tugs[曳船名],0))="","未確認",INDEX(Tugs[基地港],MATCH(G114,Tugs[曳船名],0))))))</f>
        <v/>
      </c>
      <c r="AC114" s="53" t="str">
        <f>IF(C114="","",IF(AND(COUNTIF(Standards[照合項目（自動）],AB114&amp;"｜"&amp;E114&amp;"｜"&amp;D114&amp;"｜"&amp;F114&amp;"｜"&amp;P114)=1,COUNTIFS(Standards[照合項目（自動）],AB114&amp;"｜"&amp;E114&amp;"｜"&amp;D114&amp;"｜"&amp;F114&amp;"｜"&amp;P114,Standards[入力確認（自動）],"確認済")=1),SUMIF(Standards[照合項目（自動）],AB114&amp;"｜"&amp;E114&amp;"｜"&amp;D114&amp;"｜"&amp;F114&amp;"｜"&amp;P114,Standards[所定合計h（自動）]),"未確認"))</f>
        <v/>
      </c>
      <c r="AD114" s="53" t="str">
        <f>IF(C114="","",IF(AND(ISNUMBER(R114),ISNUMBER(S114),S114&gt;=R114),ROUND((S114-R114)*24,4),IF(OR(R114&lt;&gt;"",S114&lt;&gt;""),"",IF(AND(ISNUMBER(T114),T114&gt;=0),T114,IF(AND(I114="あり",J114="実施",ISNUMBER(AC114)),AC114,"")))))</f>
        <v/>
      </c>
      <c r="AE114" s="54" t="str">
        <f>IF(C114="","",IF(AND(ISNUMBER(R114),ISNUMBER(S114),S114&gt;=R114),IF(X114="記録","実績：基地発～基地着",IF(X114="記憶","記憶：基地発～基地着","未確認：基地発～基地着")),IF(OR(R114&lt;&gt;"",S114&lt;&gt;""),"要確認：時刻不足・逆転",IF(AND(ISNUMBER(T114),T114&gt;=0),IF(X114="記録","実績：記録の時間",IF(X114="記憶","記憶：申告の時間","未確認：申告の時間")),IF(AND(I114="あり",J114="実施",ISNUMBER(AC114)),"所定時間による見込み",IF(I114="なし","使用なし","未確認"))))))</f>
        <v/>
      </c>
      <c r="AF114" s="55" t="str">
        <f>IF(C114="","",IF(H114="あり",1,0))</f>
        <v/>
      </c>
      <c r="AG114" s="55" t="str">
        <f>IF(C114="","",IF(AND(I114="あり",J114="実施"),1,0))</f>
        <v/>
      </c>
      <c r="AH114" s="55" t="str">
        <f>IF(C114="","",IF(AND(H114="あり",X114="記録"),IF(COUNTIFS($A$8:A114,A114,$B$8:B114,B114,$C$8:C114,C114,$E$8:E114,E114,$F$8:F114,F114,$H$8:H114,"あり",$X$8:X114,"記録")=1,1,0),0))</f>
        <v/>
      </c>
      <c r="AI114" s="55" t="str">
        <f>IF(C114="","",IF(AND(I114="あり",J114="実施",X114="記録",ISNUMBER(K114)),IF(COUNTIFS($K$8:K114,K114,$C$8:C114,C114,$E$8:E114,E114,$F$8:F114,F114,$I$8:I114,"あり",$J$8:J114,"実施",$X$8:X114,"記録")=1,1,0),0))</f>
        <v/>
      </c>
      <c r="AJ114" s="55" t="str">
        <f>IF(C114="","",IF(ISNUMBER(A114),YEAR(A114)-IF(MONTH(A114)&lt;4,1,0),""))</f>
        <v/>
      </c>
      <c r="AK114" s="55" t="str">
        <f>IF(C114="","",IF(J114="実施",IF(ISNUMBER(K114),YEAR(K114)-IF(MONTH(K114)&lt;4,1,0),""),""))</f>
        <v/>
      </c>
      <c r="AL114" s="56" t="str">
        <f>IF(C114="",IF(OR(A114&lt;&gt;"",G114&lt;&gt;""),"要確認：船名未記入",""),IF(OR(NOT(ISNUMBER(A114)),G114="",H114="",I114="",J114="",N114="",O114="",P114="",W114="",X114=""),"要確認：基本項目不足",IF(OR(Z114="未登録・重複",AA114="未登録・重複",AB114="未確認"),"要確認：登録表を確認",IF(AND(H114="あり",NOT(ISNUMBER(B114))),"要確認：前日の予定時刻不足",IF(AND(J114="実施",I114="あり",NOT(ISNUMBER(K114))),"要確認：最終日時不足",IF(AND(J114="取消",I114="あり"),"要確認：取消と使用ありが矛盾",IF(OR(AND(ISNUMBER(T114),T114&lt;0),AND(ISNUMBER(V114),V114&lt;0),AE114="要確認：時刻不足・逆転"),"要確認：時間を確認",IF(COUNTIFS(Work[予定表の作業日],A114,Work[前日版の予定時刻],B114,Work[船名],C114,Work[バース],E114,Work[入出・転],F114,Work[曳船名],G114)&gt;1,"要確認：同じ作業・曳船が重複",IF(AND(I114="あり",J114="実施",NOT(ISNUMBER(AD114))),"要確認：拘束時間未確認",IF(OR(H114="未確認",I114="未確認",J114="未確認",X114="未確認",N114="未確認",O114="未確認"),"要確認：未確認を含む","確認済"))))))))))</f>
        <v/>
      </c>
    </row>
    <row r="115" spans="1:38" ht="24.95" customHeight="1" x14ac:dyDescent="0.2">
      <c r="A115" s="20"/>
      <c r="B115" s="29"/>
      <c r="C115" s="7"/>
      <c r="D115" s="7"/>
      <c r="E115" s="7"/>
      <c r="F115" s="7"/>
      <c r="G115" s="7"/>
      <c r="H115" s="7"/>
      <c r="I115" s="7"/>
      <c r="J115" s="7"/>
      <c r="K115" s="23"/>
      <c r="L115" s="13"/>
      <c r="M115" s="13"/>
      <c r="N115" s="7"/>
      <c r="O115" s="51"/>
      <c r="P115" s="51"/>
      <c r="Q115" s="61"/>
      <c r="R115" s="62"/>
      <c r="S115" s="62"/>
      <c r="T115" s="63"/>
      <c r="U115" s="63"/>
      <c r="V115" s="63"/>
      <c r="W115" s="51"/>
      <c r="X115" s="51"/>
      <c r="Y115" s="67"/>
      <c r="Z115" s="54" t="str">
        <f>IF(G115="","",IF(COUNTIF(Tugs[曳船名],G115)&lt;&gt;1,"未登録・重複",IF(INDEX(Tugs[会社名],MATCH(G115,Tugs[曳船名],0))="","未確認",INDEX(Tugs[会社名],MATCH(G115,Tugs[曳船名],0)))))</f>
        <v/>
      </c>
      <c r="AA115" s="54" t="str">
        <f>IF(G115="","",IF(COUNTIF(Companies[会社名],Z115)&lt;&gt;1,"未登録・重複",IF(INDEX(Companies[地区],MATCH(Z115,Companies[会社名],0))="","未確認",INDEX(Companies[地区],MATCH(Z115,Companies[会社名],0)))))</f>
        <v/>
      </c>
      <c r="AB115" s="54" t="str">
        <f>IF(G115="","",IF(Q115&lt;&gt;"",Q115,IF(COUNTIF(Tugs[曳船名],G115)&lt;&gt;1,"未登録・重複",IF(INDEX(Tugs[基地港],MATCH(G115,Tugs[曳船名],0))="","未確認",INDEX(Tugs[基地港],MATCH(G115,Tugs[曳船名],0))))))</f>
        <v/>
      </c>
      <c r="AC115" s="53" t="str">
        <f>IF(C115="","",IF(AND(COUNTIF(Standards[照合項目（自動）],AB115&amp;"｜"&amp;E115&amp;"｜"&amp;D115&amp;"｜"&amp;F115&amp;"｜"&amp;P115)=1,COUNTIFS(Standards[照合項目（自動）],AB115&amp;"｜"&amp;E115&amp;"｜"&amp;D115&amp;"｜"&amp;F115&amp;"｜"&amp;P115,Standards[入力確認（自動）],"確認済")=1),SUMIF(Standards[照合項目（自動）],AB115&amp;"｜"&amp;E115&amp;"｜"&amp;D115&amp;"｜"&amp;F115&amp;"｜"&amp;P115,Standards[所定合計h（自動）]),"未確認"))</f>
        <v/>
      </c>
      <c r="AD115" s="53" t="str">
        <f>IF(C115="","",IF(AND(ISNUMBER(R115),ISNUMBER(S115),S115&gt;=R115),ROUND((S115-R115)*24,4),IF(OR(R115&lt;&gt;"",S115&lt;&gt;""),"",IF(AND(ISNUMBER(T115),T115&gt;=0),T115,IF(AND(I115="あり",J115="実施",ISNUMBER(AC115)),AC115,"")))))</f>
        <v/>
      </c>
      <c r="AE115" s="54" t="str">
        <f>IF(C115="","",IF(AND(ISNUMBER(R115),ISNUMBER(S115),S115&gt;=R115),IF(X115="記録","実績：基地発～基地着",IF(X115="記憶","記憶：基地発～基地着","未確認：基地発～基地着")),IF(OR(R115&lt;&gt;"",S115&lt;&gt;""),"要確認：時刻不足・逆転",IF(AND(ISNUMBER(T115),T115&gt;=0),IF(X115="記録","実績：記録の時間",IF(X115="記憶","記憶：申告の時間","未確認：申告の時間")),IF(AND(I115="あり",J115="実施",ISNUMBER(AC115)),"所定時間による見込み",IF(I115="なし","使用なし","未確認"))))))</f>
        <v/>
      </c>
      <c r="AF115" s="55" t="str">
        <f>IF(C115="","",IF(H115="あり",1,0))</f>
        <v/>
      </c>
      <c r="AG115" s="55" t="str">
        <f>IF(C115="","",IF(AND(I115="あり",J115="実施"),1,0))</f>
        <v/>
      </c>
      <c r="AH115" s="55" t="str">
        <f>IF(C115="","",IF(AND(H115="あり",X115="記録"),IF(COUNTIFS($A$8:A115,A115,$B$8:B115,B115,$C$8:C115,C115,$E$8:E115,E115,$F$8:F115,F115,$H$8:H115,"あり",$X$8:X115,"記録")=1,1,0),0))</f>
        <v/>
      </c>
      <c r="AI115" s="55" t="str">
        <f>IF(C115="","",IF(AND(I115="あり",J115="実施",X115="記録",ISNUMBER(K115)),IF(COUNTIFS($K$8:K115,K115,$C$8:C115,C115,$E$8:E115,E115,$F$8:F115,F115,$I$8:I115,"あり",$J$8:J115,"実施",$X$8:X115,"記録")=1,1,0),0))</f>
        <v/>
      </c>
      <c r="AJ115" s="55" t="str">
        <f>IF(C115="","",IF(ISNUMBER(A115),YEAR(A115)-IF(MONTH(A115)&lt;4,1,0),""))</f>
        <v/>
      </c>
      <c r="AK115" s="55" t="str">
        <f>IF(C115="","",IF(J115="実施",IF(ISNUMBER(K115),YEAR(K115)-IF(MONTH(K115)&lt;4,1,0),""),""))</f>
        <v/>
      </c>
      <c r="AL115" s="56" t="str">
        <f>IF(C115="",IF(OR(A115&lt;&gt;"",G115&lt;&gt;""),"要確認：船名未記入",""),IF(OR(NOT(ISNUMBER(A115)),G115="",H115="",I115="",J115="",N115="",O115="",P115="",W115="",X115=""),"要確認：基本項目不足",IF(OR(Z115="未登録・重複",AA115="未登録・重複",AB115="未確認"),"要確認：登録表を確認",IF(AND(H115="あり",NOT(ISNUMBER(B115))),"要確認：前日の予定時刻不足",IF(AND(J115="実施",I115="あり",NOT(ISNUMBER(K115))),"要確認：最終日時不足",IF(AND(J115="取消",I115="あり"),"要確認：取消と使用ありが矛盾",IF(OR(AND(ISNUMBER(T115),T115&lt;0),AND(ISNUMBER(V115),V115&lt;0),AE115="要確認：時刻不足・逆転"),"要確認：時間を確認",IF(COUNTIFS(Work[予定表の作業日],A115,Work[前日版の予定時刻],B115,Work[船名],C115,Work[バース],E115,Work[入出・転],F115,Work[曳船名],G115)&gt;1,"要確認：同じ作業・曳船が重複",IF(AND(I115="あり",J115="実施",NOT(ISNUMBER(AD115))),"要確認：拘束時間未確認",IF(OR(H115="未確認",I115="未確認",J115="未確認",X115="未確認",N115="未確認",O115="未確認"),"要確認：未確認を含む","確認済"))))))))))</f>
        <v/>
      </c>
    </row>
    <row r="116" spans="1:38" ht="24.95" customHeight="1" x14ac:dyDescent="0.2">
      <c r="A116" s="20"/>
      <c r="B116" s="29"/>
      <c r="C116" s="7"/>
      <c r="D116" s="7"/>
      <c r="E116" s="7"/>
      <c r="F116" s="7"/>
      <c r="G116" s="7"/>
      <c r="H116" s="7"/>
      <c r="I116" s="7"/>
      <c r="J116" s="7"/>
      <c r="K116" s="23"/>
      <c r="L116" s="13"/>
      <c r="M116" s="13"/>
      <c r="N116" s="7"/>
      <c r="O116" s="51"/>
      <c r="P116" s="51"/>
      <c r="Q116" s="61"/>
      <c r="R116" s="62"/>
      <c r="S116" s="62"/>
      <c r="T116" s="63"/>
      <c r="U116" s="63"/>
      <c r="V116" s="63"/>
      <c r="W116" s="51"/>
      <c r="X116" s="51"/>
      <c r="Y116" s="67"/>
      <c r="Z116" s="54" t="str">
        <f>IF(G116="","",IF(COUNTIF(Tugs[曳船名],G116)&lt;&gt;1,"未登録・重複",IF(INDEX(Tugs[会社名],MATCH(G116,Tugs[曳船名],0))="","未確認",INDEX(Tugs[会社名],MATCH(G116,Tugs[曳船名],0)))))</f>
        <v/>
      </c>
      <c r="AA116" s="54" t="str">
        <f>IF(G116="","",IF(COUNTIF(Companies[会社名],Z116)&lt;&gt;1,"未登録・重複",IF(INDEX(Companies[地区],MATCH(Z116,Companies[会社名],0))="","未確認",INDEX(Companies[地区],MATCH(Z116,Companies[会社名],0)))))</f>
        <v/>
      </c>
      <c r="AB116" s="54" t="str">
        <f>IF(G116="","",IF(Q116&lt;&gt;"",Q116,IF(COUNTIF(Tugs[曳船名],G116)&lt;&gt;1,"未登録・重複",IF(INDEX(Tugs[基地港],MATCH(G116,Tugs[曳船名],0))="","未確認",INDEX(Tugs[基地港],MATCH(G116,Tugs[曳船名],0))))))</f>
        <v/>
      </c>
      <c r="AC116" s="53" t="str">
        <f>IF(C116="","",IF(AND(COUNTIF(Standards[照合項目（自動）],AB116&amp;"｜"&amp;E116&amp;"｜"&amp;D116&amp;"｜"&amp;F116&amp;"｜"&amp;P116)=1,COUNTIFS(Standards[照合項目（自動）],AB116&amp;"｜"&amp;E116&amp;"｜"&amp;D116&amp;"｜"&amp;F116&amp;"｜"&amp;P116,Standards[入力確認（自動）],"確認済")=1),SUMIF(Standards[照合項目（自動）],AB116&amp;"｜"&amp;E116&amp;"｜"&amp;D116&amp;"｜"&amp;F116&amp;"｜"&amp;P116,Standards[所定合計h（自動）]),"未確認"))</f>
        <v/>
      </c>
      <c r="AD116" s="53" t="str">
        <f>IF(C116="","",IF(AND(ISNUMBER(R116),ISNUMBER(S116),S116&gt;=R116),ROUND((S116-R116)*24,4),IF(OR(R116&lt;&gt;"",S116&lt;&gt;""),"",IF(AND(ISNUMBER(T116),T116&gt;=0),T116,IF(AND(I116="あり",J116="実施",ISNUMBER(AC116)),AC116,"")))))</f>
        <v/>
      </c>
      <c r="AE116" s="54" t="str">
        <f>IF(C116="","",IF(AND(ISNUMBER(R116),ISNUMBER(S116),S116&gt;=R116),IF(X116="記録","実績：基地発～基地着",IF(X116="記憶","記憶：基地発～基地着","未確認：基地発～基地着")),IF(OR(R116&lt;&gt;"",S116&lt;&gt;""),"要確認：時刻不足・逆転",IF(AND(ISNUMBER(T116),T116&gt;=0),IF(X116="記録","実績：記録の時間",IF(X116="記憶","記憶：申告の時間","未確認：申告の時間")),IF(AND(I116="あり",J116="実施",ISNUMBER(AC116)),"所定時間による見込み",IF(I116="なし","使用なし","未確認"))))))</f>
        <v/>
      </c>
      <c r="AF116" s="55" t="str">
        <f>IF(C116="","",IF(H116="あり",1,0))</f>
        <v/>
      </c>
      <c r="AG116" s="55" t="str">
        <f>IF(C116="","",IF(AND(I116="あり",J116="実施"),1,0))</f>
        <v/>
      </c>
      <c r="AH116" s="55" t="str">
        <f>IF(C116="","",IF(AND(H116="あり",X116="記録"),IF(COUNTIFS($A$8:A116,A116,$B$8:B116,B116,$C$8:C116,C116,$E$8:E116,E116,$F$8:F116,F116,$H$8:H116,"あり",$X$8:X116,"記録")=1,1,0),0))</f>
        <v/>
      </c>
      <c r="AI116" s="55" t="str">
        <f>IF(C116="","",IF(AND(I116="あり",J116="実施",X116="記録",ISNUMBER(K116)),IF(COUNTIFS($K$8:K116,K116,$C$8:C116,C116,$E$8:E116,E116,$F$8:F116,F116,$I$8:I116,"あり",$J$8:J116,"実施",$X$8:X116,"記録")=1,1,0),0))</f>
        <v/>
      </c>
      <c r="AJ116" s="55" t="str">
        <f>IF(C116="","",IF(ISNUMBER(A116),YEAR(A116)-IF(MONTH(A116)&lt;4,1,0),""))</f>
        <v/>
      </c>
      <c r="AK116" s="55" t="str">
        <f>IF(C116="","",IF(J116="実施",IF(ISNUMBER(K116),YEAR(K116)-IF(MONTH(K116)&lt;4,1,0),""),""))</f>
        <v/>
      </c>
      <c r="AL116" s="56" t="str">
        <f>IF(C116="",IF(OR(A116&lt;&gt;"",G116&lt;&gt;""),"要確認：船名未記入",""),IF(OR(NOT(ISNUMBER(A116)),G116="",H116="",I116="",J116="",N116="",O116="",P116="",W116="",X116=""),"要確認：基本項目不足",IF(OR(Z116="未登録・重複",AA116="未登録・重複",AB116="未確認"),"要確認：登録表を確認",IF(AND(H116="あり",NOT(ISNUMBER(B116))),"要確認：前日の予定時刻不足",IF(AND(J116="実施",I116="あり",NOT(ISNUMBER(K116))),"要確認：最終日時不足",IF(AND(J116="取消",I116="あり"),"要確認：取消と使用ありが矛盾",IF(OR(AND(ISNUMBER(T116),T116&lt;0),AND(ISNUMBER(V116),V116&lt;0),AE116="要確認：時刻不足・逆転"),"要確認：時間を確認",IF(COUNTIFS(Work[予定表の作業日],A116,Work[前日版の予定時刻],B116,Work[船名],C116,Work[バース],E116,Work[入出・転],F116,Work[曳船名],G116)&gt;1,"要確認：同じ作業・曳船が重複",IF(AND(I116="あり",J116="実施",NOT(ISNUMBER(AD116))),"要確認：拘束時間未確認",IF(OR(H116="未確認",I116="未確認",J116="未確認",X116="未確認",N116="未確認",O116="未確認"),"要確認：未確認を含む","確認済"))))))))))</f>
        <v/>
      </c>
    </row>
    <row r="117" spans="1:38" ht="24.95" customHeight="1" x14ac:dyDescent="0.2">
      <c r="A117" s="20"/>
      <c r="B117" s="29"/>
      <c r="C117" s="7"/>
      <c r="D117" s="7"/>
      <c r="E117" s="7"/>
      <c r="F117" s="7"/>
      <c r="G117" s="7"/>
      <c r="H117" s="7"/>
      <c r="I117" s="7"/>
      <c r="J117" s="7"/>
      <c r="K117" s="23"/>
      <c r="L117" s="13"/>
      <c r="M117" s="13"/>
      <c r="N117" s="7"/>
      <c r="O117" s="51"/>
      <c r="P117" s="51"/>
      <c r="Q117" s="61"/>
      <c r="R117" s="62"/>
      <c r="S117" s="62"/>
      <c r="T117" s="63"/>
      <c r="U117" s="63"/>
      <c r="V117" s="63"/>
      <c r="W117" s="51"/>
      <c r="X117" s="51"/>
      <c r="Y117" s="67"/>
      <c r="Z117" s="54" t="str">
        <f>IF(G117="","",IF(COUNTIF(Tugs[曳船名],G117)&lt;&gt;1,"未登録・重複",IF(INDEX(Tugs[会社名],MATCH(G117,Tugs[曳船名],0))="","未確認",INDEX(Tugs[会社名],MATCH(G117,Tugs[曳船名],0)))))</f>
        <v/>
      </c>
      <c r="AA117" s="54" t="str">
        <f>IF(G117="","",IF(COUNTIF(Companies[会社名],Z117)&lt;&gt;1,"未登録・重複",IF(INDEX(Companies[地区],MATCH(Z117,Companies[会社名],0))="","未確認",INDEX(Companies[地区],MATCH(Z117,Companies[会社名],0)))))</f>
        <v/>
      </c>
      <c r="AB117" s="54" t="str">
        <f>IF(G117="","",IF(Q117&lt;&gt;"",Q117,IF(COUNTIF(Tugs[曳船名],G117)&lt;&gt;1,"未登録・重複",IF(INDEX(Tugs[基地港],MATCH(G117,Tugs[曳船名],0))="","未確認",INDEX(Tugs[基地港],MATCH(G117,Tugs[曳船名],0))))))</f>
        <v/>
      </c>
      <c r="AC117" s="53" t="str">
        <f>IF(C117="","",IF(AND(COUNTIF(Standards[照合項目（自動）],AB117&amp;"｜"&amp;E117&amp;"｜"&amp;D117&amp;"｜"&amp;F117&amp;"｜"&amp;P117)=1,COUNTIFS(Standards[照合項目（自動）],AB117&amp;"｜"&amp;E117&amp;"｜"&amp;D117&amp;"｜"&amp;F117&amp;"｜"&amp;P117,Standards[入力確認（自動）],"確認済")=1),SUMIF(Standards[照合項目（自動）],AB117&amp;"｜"&amp;E117&amp;"｜"&amp;D117&amp;"｜"&amp;F117&amp;"｜"&amp;P117,Standards[所定合計h（自動）]),"未確認"))</f>
        <v/>
      </c>
      <c r="AD117" s="53" t="str">
        <f>IF(C117="","",IF(AND(ISNUMBER(R117),ISNUMBER(S117),S117&gt;=R117),ROUND((S117-R117)*24,4),IF(OR(R117&lt;&gt;"",S117&lt;&gt;""),"",IF(AND(ISNUMBER(T117),T117&gt;=0),T117,IF(AND(I117="あり",J117="実施",ISNUMBER(AC117)),AC117,"")))))</f>
        <v/>
      </c>
      <c r="AE117" s="54" t="str">
        <f>IF(C117="","",IF(AND(ISNUMBER(R117),ISNUMBER(S117),S117&gt;=R117),IF(X117="記録","実績：基地発～基地着",IF(X117="記憶","記憶：基地発～基地着","未確認：基地発～基地着")),IF(OR(R117&lt;&gt;"",S117&lt;&gt;""),"要確認：時刻不足・逆転",IF(AND(ISNUMBER(T117),T117&gt;=0),IF(X117="記録","実績：記録の時間",IF(X117="記憶","記憶：申告の時間","未確認：申告の時間")),IF(AND(I117="あり",J117="実施",ISNUMBER(AC117)),"所定時間による見込み",IF(I117="なし","使用なし","未確認"))))))</f>
        <v/>
      </c>
      <c r="AF117" s="55" t="str">
        <f>IF(C117="","",IF(H117="あり",1,0))</f>
        <v/>
      </c>
      <c r="AG117" s="55" t="str">
        <f>IF(C117="","",IF(AND(I117="あり",J117="実施"),1,0))</f>
        <v/>
      </c>
      <c r="AH117" s="55" t="str">
        <f>IF(C117="","",IF(AND(H117="あり",X117="記録"),IF(COUNTIFS($A$8:A117,A117,$B$8:B117,B117,$C$8:C117,C117,$E$8:E117,E117,$F$8:F117,F117,$H$8:H117,"あり",$X$8:X117,"記録")=1,1,0),0))</f>
        <v/>
      </c>
      <c r="AI117" s="55" t="str">
        <f>IF(C117="","",IF(AND(I117="あり",J117="実施",X117="記録",ISNUMBER(K117)),IF(COUNTIFS($K$8:K117,K117,$C$8:C117,C117,$E$8:E117,E117,$F$8:F117,F117,$I$8:I117,"あり",$J$8:J117,"実施",$X$8:X117,"記録")=1,1,0),0))</f>
        <v/>
      </c>
      <c r="AJ117" s="55" t="str">
        <f>IF(C117="","",IF(ISNUMBER(A117),YEAR(A117)-IF(MONTH(A117)&lt;4,1,0),""))</f>
        <v/>
      </c>
      <c r="AK117" s="55" t="str">
        <f>IF(C117="","",IF(J117="実施",IF(ISNUMBER(K117),YEAR(K117)-IF(MONTH(K117)&lt;4,1,0),""),""))</f>
        <v/>
      </c>
      <c r="AL117" s="56" t="str">
        <f>IF(C117="",IF(OR(A117&lt;&gt;"",G117&lt;&gt;""),"要確認：船名未記入",""),IF(OR(NOT(ISNUMBER(A117)),G117="",H117="",I117="",J117="",N117="",O117="",P117="",W117="",X117=""),"要確認：基本項目不足",IF(OR(Z117="未登録・重複",AA117="未登録・重複",AB117="未確認"),"要確認：登録表を確認",IF(AND(H117="あり",NOT(ISNUMBER(B117))),"要確認：前日の予定時刻不足",IF(AND(J117="実施",I117="あり",NOT(ISNUMBER(K117))),"要確認：最終日時不足",IF(AND(J117="取消",I117="あり"),"要確認：取消と使用ありが矛盾",IF(OR(AND(ISNUMBER(T117),T117&lt;0),AND(ISNUMBER(V117),V117&lt;0),AE117="要確認：時刻不足・逆転"),"要確認：時間を確認",IF(COUNTIFS(Work[予定表の作業日],A117,Work[前日版の予定時刻],B117,Work[船名],C117,Work[バース],E117,Work[入出・転],F117,Work[曳船名],G117)&gt;1,"要確認：同じ作業・曳船が重複",IF(AND(I117="あり",J117="実施",NOT(ISNUMBER(AD117))),"要確認：拘束時間未確認",IF(OR(H117="未確認",I117="未確認",J117="未確認",X117="未確認",N117="未確認",O117="未確認"),"要確認：未確認を含む","確認済"))))))))))</f>
        <v/>
      </c>
    </row>
    <row r="118" spans="1:38" ht="24.95" customHeight="1" x14ac:dyDescent="0.2">
      <c r="A118" s="20"/>
      <c r="B118" s="29"/>
      <c r="C118" s="7"/>
      <c r="D118" s="7"/>
      <c r="E118" s="7"/>
      <c r="F118" s="7"/>
      <c r="G118" s="7"/>
      <c r="H118" s="7"/>
      <c r="I118" s="7"/>
      <c r="J118" s="7"/>
      <c r="K118" s="23"/>
      <c r="L118" s="13"/>
      <c r="M118" s="13"/>
      <c r="N118" s="7"/>
      <c r="O118" s="51"/>
      <c r="P118" s="51"/>
      <c r="Q118" s="61"/>
      <c r="R118" s="62"/>
      <c r="S118" s="62"/>
      <c r="T118" s="63"/>
      <c r="U118" s="63"/>
      <c r="V118" s="63"/>
      <c r="W118" s="51"/>
      <c r="X118" s="51"/>
      <c r="Y118" s="67"/>
      <c r="Z118" s="54" t="str">
        <f>IF(G118="","",IF(COUNTIF(Tugs[曳船名],G118)&lt;&gt;1,"未登録・重複",IF(INDEX(Tugs[会社名],MATCH(G118,Tugs[曳船名],0))="","未確認",INDEX(Tugs[会社名],MATCH(G118,Tugs[曳船名],0)))))</f>
        <v/>
      </c>
      <c r="AA118" s="54" t="str">
        <f>IF(G118="","",IF(COUNTIF(Companies[会社名],Z118)&lt;&gt;1,"未登録・重複",IF(INDEX(Companies[地区],MATCH(Z118,Companies[会社名],0))="","未確認",INDEX(Companies[地区],MATCH(Z118,Companies[会社名],0)))))</f>
        <v/>
      </c>
      <c r="AB118" s="54" t="str">
        <f>IF(G118="","",IF(Q118&lt;&gt;"",Q118,IF(COUNTIF(Tugs[曳船名],G118)&lt;&gt;1,"未登録・重複",IF(INDEX(Tugs[基地港],MATCH(G118,Tugs[曳船名],0))="","未確認",INDEX(Tugs[基地港],MATCH(G118,Tugs[曳船名],0))))))</f>
        <v/>
      </c>
      <c r="AC118" s="53" t="str">
        <f>IF(C118="","",IF(AND(COUNTIF(Standards[照合項目（自動）],AB118&amp;"｜"&amp;E118&amp;"｜"&amp;D118&amp;"｜"&amp;F118&amp;"｜"&amp;P118)=1,COUNTIFS(Standards[照合項目（自動）],AB118&amp;"｜"&amp;E118&amp;"｜"&amp;D118&amp;"｜"&amp;F118&amp;"｜"&amp;P118,Standards[入力確認（自動）],"確認済")=1),SUMIF(Standards[照合項目（自動）],AB118&amp;"｜"&amp;E118&amp;"｜"&amp;D118&amp;"｜"&amp;F118&amp;"｜"&amp;P118,Standards[所定合計h（自動）]),"未確認"))</f>
        <v/>
      </c>
      <c r="AD118" s="53" t="str">
        <f>IF(C118="","",IF(AND(ISNUMBER(R118),ISNUMBER(S118),S118&gt;=R118),ROUND((S118-R118)*24,4),IF(OR(R118&lt;&gt;"",S118&lt;&gt;""),"",IF(AND(ISNUMBER(T118),T118&gt;=0),T118,IF(AND(I118="あり",J118="実施",ISNUMBER(AC118)),AC118,"")))))</f>
        <v/>
      </c>
      <c r="AE118" s="54" t="str">
        <f>IF(C118="","",IF(AND(ISNUMBER(R118),ISNUMBER(S118),S118&gt;=R118),IF(X118="記録","実績：基地発～基地着",IF(X118="記憶","記憶：基地発～基地着","未確認：基地発～基地着")),IF(OR(R118&lt;&gt;"",S118&lt;&gt;""),"要確認：時刻不足・逆転",IF(AND(ISNUMBER(T118),T118&gt;=0),IF(X118="記録","実績：記録の時間",IF(X118="記憶","記憶：申告の時間","未確認：申告の時間")),IF(AND(I118="あり",J118="実施",ISNUMBER(AC118)),"所定時間による見込み",IF(I118="なし","使用なし","未確認"))))))</f>
        <v/>
      </c>
      <c r="AF118" s="55" t="str">
        <f>IF(C118="","",IF(H118="あり",1,0))</f>
        <v/>
      </c>
      <c r="AG118" s="55" t="str">
        <f>IF(C118="","",IF(AND(I118="あり",J118="実施"),1,0))</f>
        <v/>
      </c>
      <c r="AH118" s="55" t="str">
        <f>IF(C118="","",IF(AND(H118="あり",X118="記録"),IF(COUNTIFS($A$8:A118,A118,$B$8:B118,B118,$C$8:C118,C118,$E$8:E118,E118,$F$8:F118,F118,$H$8:H118,"あり",$X$8:X118,"記録")=1,1,0),0))</f>
        <v/>
      </c>
      <c r="AI118" s="55" t="str">
        <f>IF(C118="","",IF(AND(I118="あり",J118="実施",X118="記録",ISNUMBER(K118)),IF(COUNTIFS($K$8:K118,K118,$C$8:C118,C118,$E$8:E118,E118,$F$8:F118,F118,$I$8:I118,"あり",$J$8:J118,"実施",$X$8:X118,"記録")=1,1,0),0))</f>
        <v/>
      </c>
      <c r="AJ118" s="55" t="str">
        <f>IF(C118="","",IF(ISNUMBER(A118),YEAR(A118)-IF(MONTH(A118)&lt;4,1,0),""))</f>
        <v/>
      </c>
      <c r="AK118" s="55" t="str">
        <f>IF(C118="","",IF(J118="実施",IF(ISNUMBER(K118),YEAR(K118)-IF(MONTH(K118)&lt;4,1,0),""),""))</f>
        <v/>
      </c>
      <c r="AL118" s="56" t="str">
        <f>IF(C118="",IF(OR(A118&lt;&gt;"",G118&lt;&gt;""),"要確認：船名未記入",""),IF(OR(NOT(ISNUMBER(A118)),G118="",H118="",I118="",J118="",N118="",O118="",P118="",W118="",X118=""),"要確認：基本項目不足",IF(OR(Z118="未登録・重複",AA118="未登録・重複",AB118="未確認"),"要確認：登録表を確認",IF(AND(H118="あり",NOT(ISNUMBER(B118))),"要確認：前日の予定時刻不足",IF(AND(J118="実施",I118="あり",NOT(ISNUMBER(K118))),"要確認：最終日時不足",IF(AND(J118="取消",I118="あり"),"要確認：取消と使用ありが矛盾",IF(OR(AND(ISNUMBER(T118),T118&lt;0),AND(ISNUMBER(V118),V118&lt;0),AE118="要確認：時刻不足・逆転"),"要確認：時間を確認",IF(COUNTIFS(Work[予定表の作業日],A118,Work[前日版の予定時刻],B118,Work[船名],C118,Work[バース],E118,Work[入出・転],F118,Work[曳船名],G118)&gt;1,"要確認：同じ作業・曳船が重複",IF(AND(I118="あり",J118="実施",NOT(ISNUMBER(AD118))),"要確認：拘束時間未確認",IF(OR(H118="未確認",I118="未確認",J118="未確認",X118="未確認",N118="未確認",O118="未確認"),"要確認：未確認を含む","確認済"))))))))))</f>
        <v/>
      </c>
    </row>
    <row r="119" spans="1:38" ht="24.95" customHeight="1" x14ac:dyDescent="0.2">
      <c r="A119" s="20"/>
      <c r="B119" s="29"/>
      <c r="C119" s="7"/>
      <c r="D119" s="7"/>
      <c r="E119" s="7"/>
      <c r="F119" s="7"/>
      <c r="G119" s="7"/>
      <c r="H119" s="7"/>
      <c r="I119" s="7"/>
      <c r="J119" s="7"/>
      <c r="K119" s="23"/>
      <c r="L119" s="13"/>
      <c r="M119" s="13"/>
      <c r="N119" s="7"/>
      <c r="O119" s="51"/>
      <c r="P119" s="51"/>
      <c r="Q119" s="61"/>
      <c r="R119" s="62"/>
      <c r="S119" s="62"/>
      <c r="T119" s="63"/>
      <c r="U119" s="63"/>
      <c r="V119" s="63"/>
      <c r="W119" s="51"/>
      <c r="X119" s="51"/>
      <c r="Y119" s="67"/>
      <c r="Z119" s="54" t="str">
        <f>IF(G119="","",IF(COUNTIF(Tugs[曳船名],G119)&lt;&gt;1,"未登録・重複",IF(INDEX(Tugs[会社名],MATCH(G119,Tugs[曳船名],0))="","未確認",INDEX(Tugs[会社名],MATCH(G119,Tugs[曳船名],0)))))</f>
        <v/>
      </c>
      <c r="AA119" s="54" t="str">
        <f>IF(G119="","",IF(COUNTIF(Companies[会社名],Z119)&lt;&gt;1,"未登録・重複",IF(INDEX(Companies[地区],MATCH(Z119,Companies[会社名],0))="","未確認",INDEX(Companies[地区],MATCH(Z119,Companies[会社名],0)))))</f>
        <v/>
      </c>
      <c r="AB119" s="54" t="str">
        <f>IF(G119="","",IF(Q119&lt;&gt;"",Q119,IF(COUNTIF(Tugs[曳船名],G119)&lt;&gt;1,"未登録・重複",IF(INDEX(Tugs[基地港],MATCH(G119,Tugs[曳船名],0))="","未確認",INDEX(Tugs[基地港],MATCH(G119,Tugs[曳船名],0))))))</f>
        <v/>
      </c>
      <c r="AC119" s="53" t="str">
        <f>IF(C119="","",IF(AND(COUNTIF(Standards[照合項目（自動）],AB119&amp;"｜"&amp;E119&amp;"｜"&amp;D119&amp;"｜"&amp;F119&amp;"｜"&amp;P119)=1,COUNTIFS(Standards[照合項目（自動）],AB119&amp;"｜"&amp;E119&amp;"｜"&amp;D119&amp;"｜"&amp;F119&amp;"｜"&amp;P119,Standards[入力確認（自動）],"確認済")=1),SUMIF(Standards[照合項目（自動）],AB119&amp;"｜"&amp;E119&amp;"｜"&amp;D119&amp;"｜"&amp;F119&amp;"｜"&amp;P119,Standards[所定合計h（自動）]),"未確認"))</f>
        <v/>
      </c>
      <c r="AD119" s="53" t="str">
        <f>IF(C119="","",IF(AND(ISNUMBER(R119),ISNUMBER(S119),S119&gt;=R119),ROUND((S119-R119)*24,4),IF(OR(R119&lt;&gt;"",S119&lt;&gt;""),"",IF(AND(ISNUMBER(T119),T119&gt;=0),T119,IF(AND(I119="あり",J119="実施",ISNUMBER(AC119)),AC119,"")))))</f>
        <v/>
      </c>
      <c r="AE119" s="54" t="str">
        <f>IF(C119="","",IF(AND(ISNUMBER(R119),ISNUMBER(S119),S119&gt;=R119),IF(X119="記録","実績：基地発～基地着",IF(X119="記憶","記憶：基地発～基地着","未確認：基地発～基地着")),IF(OR(R119&lt;&gt;"",S119&lt;&gt;""),"要確認：時刻不足・逆転",IF(AND(ISNUMBER(T119),T119&gt;=0),IF(X119="記録","実績：記録の時間",IF(X119="記憶","記憶：申告の時間","未確認：申告の時間")),IF(AND(I119="あり",J119="実施",ISNUMBER(AC119)),"所定時間による見込み",IF(I119="なし","使用なし","未確認"))))))</f>
        <v/>
      </c>
      <c r="AF119" s="55" t="str">
        <f>IF(C119="","",IF(H119="あり",1,0))</f>
        <v/>
      </c>
      <c r="AG119" s="55" t="str">
        <f>IF(C119="","",IF(AND(I119="あり",J119="実施"),1,0))</f>
        <v/>
      </c>
      <c r="AH119" s="55" t="str">
        <f>IF(C119="","",IF(AND(H119="あり",X119="記録"),IF(COUNTIFS($A$8:A119,A119,$B$8:B119,B119,$C$8:C119,C119,$E$8:E119,E119,$F$8:F119,F119,$H$8:H119,"あり",$X$8:X119,"記録")=1,1,0),0))</f>
        <v/>
      </c>
      <c r="AI119" s="55" t="str">
        <f>IF(C119="","",IF(AND(I119="あり",J119="実施",X119="記録",ISNUMBER(K119)),IF(COUNTIFS($K$8:K119,K119,$C$8:C119,C119,$E$8:E119,E119,$F$8:F119,F119,$I$8:I119,"あり",$J$8:J119,"実施",$X$8:X119,"記録")=1,1,0),0))</f>
        <v/>
      </c>
      <c r="AJ119" s="55" t="str">
        <f>IF(C119="","",IF(ISNUMBER(A119),YEAR(A119)-IF(MONTH(A119)&lt;4,1,0),""))</f>
        <v/>
      </c>
      <c r="AK119" s="55" t="str">
        <f>IF(C119="","",IF(J119="実施",IF(ISNUMBER(K119),YEAR(K119)-IF(MONTH(K119)&lt;4,1,0),""),""))</f>
        <v/>
      </c>
      <c r="AL119" s="56" t="str">
        <f>IF(C119="",IF(OR(A119&lt;&gt;"",G119&lt;&gt;""),"要確認：船名未記入",""),IF(OR(NOT(ISNUMBER(A119)),G119="",H119="",I119="",J119="",N119="",O119="",P119="",W119="",X119=""),"要確認：基本項目不足",IF(OR(Z119="未登録・重複",AA119="未登録・重複",AB119="未確認"),"要確認：登録表を確認",IF(AND(H119="あり",NOT(ISNUMBER(B119))),"要確認：前日の予定時刻不足",IF(AND(J119="実施",I119="あり",NOT(ISNUMBER(K119))),"要確認：最終日時不足",IF(AND(J119="取消",I119="あり"),"要確認：取消と使用ありが矛盾",IF(OR(AND(ISNUMBER(T119),T119&lt;0),AND(ISNUMBER(V119),V119&lt;0),AE119="要確認：時刻不足・逆転"),"要確認：時間を確認",IF(COUNTIFS(Work[予定表の作業日],A119,Work[前日版の予定時刻],B119,Work[船名],C119,Work[バース],E119,Work[入出・転],F119,Work[曳船名],G119)&gt;1,"要確認：同じ作業・曳船が重複",IF(AND(I119="あり",J119="実施",NOT(ISNUMBER(AD119))),"要確認：拘束時間未確認",IF(OR(H119="未確認",I119="未確認",J119="未確認",X119="未確認",N119="未確認",O119="未確認"),"要確認：未確認を含む","確認済"))))))))))</f>
        <v/>
      </c>
    </row>
    <row r="120" spans="1:38" ht="24.95" customHeight="1" x14ac:dyDescent="0.2">
      <c r="A120" s="20"/>
      <c r="B120" s="29"/>
      <c r="C120" s="7"/>
      <c r="D120" s="7"/>
      <c r="E120" s="7"/>
      <c r="F120" s="7"/>
      <c r="G120" s="7"/>
      <c r="H120" s="7"/>
      <c r="I120" s="7"/>
      <c r="J120" s="7"/>
      <c r="K120" s="23"/>
      <c r="L120" s="13"/>
      <c r="M120" s="13"/>
      <c r="N120" s="7"/>
      <c r="O120" s="51"/>
      <c r="P120" s="51"/>
      <c r="Q120" s="61"/>
      <c r="R120" s="62"/>
      <c r="S120" s="62"/>
      <c r="T120" s="63"/>
      <c r="U120" s="63"/>
      <c r="V120" s="63"/>
      <c r="W120" s="51"/>
      <c r="X120" s="51"/>
      <c r="Y120" s="67"/>
      <c r="Z120" s="54" t="str">
        <f>IF(G120="","",IF(COUNTIF(Tugs[曳船名],G120)&lt;&gt;1,"未登録・重複",IF(INDEX(Tugs[会社名],MATCH(G120,Tugs[曳船名],0))="","未確認",INDEX(Tugs[会社名],MATCH(G120,Tugs[曳船名],0)))))</f>
        <v/>
      </c>
      <c r="AA120" s="54" t="str">
        <f>IF(G120="","",IF(COUNTIF(Companies[会社名],Z120)&lt;&gt;1,"未登録・重複",IF(INDEX(Companies[地区],MATCH(Z120,Companies[会社名],0))="","未確認",INDEX(Companies[地区],MATCH(Z120,Companies[会社名],0)))))</f>
        <v/>
      </c>
      <c r="AB120" s="54" t="str">
        <f>IF(G120="","",IF(Q120&lt;&gt;"",Q120,IF(COUNTIF(Tugs[曳船名],G120)&lt;&gt;1,"未登録・重複",IF(INDEX(Tugs[基地港],MATCH(G120,Tugs[曳船名],0))="","未確認",INDEX(Tugs[基地港],MATCH(G120,Tugs[曳船名],0))))))</f>
        <v/>
      </c>
      <c r="AC120" s="53" t="str">
        <f>IF(C120="","",IF(AND(COUNTIF(Standards[照合項目（自動）],AB120&amp;"｜"&amp;E120&amp;"｜"&amp;D120&amp;"｜"&amp;F120&amp;"｜"&amp;P120)=1,COUNTIFS(Standards[照合項目（自動）],AB120&amp;"｜"&amp;E120&amp;"｜"&amp;D120&amp;"｜"&amp;F120&amp;"｜"&amp;P120,Standards[入力確認（自動）],"確認済")=1),SUMIF(Standards[照合項目（自動）],AB120&amp;"｜"&amp;E120&amp;"｜"&amp;D120&amp;"｜"&amp;F120&amp;"｜"&amp;P120,Standards[所定合計h（自動）]),"未確認"))</f>
        <v/>
      </c>
      <c r="AD120" s="53" t="str">
        <f>IF(C120="","",IF(AND(ISNUMBER(R120),ISNUMBER(S120),S120&gt;=R120),ROUND((S120-R120)*24,4),IF(OR(R120&lt;&gt;"",S120&lt;&gt;""),"",IF(AND(ISNUMBER(T120),T120&gt;=0),T120,IF(AND(I120="あり",J120="実施",ISNUMBER(AC120)),AC120,"")))))</f>
        <v/>
      </c>
      <c r="AE120" s="54" t="str">
        <f>IF(C120="","",IF(AND(ISNUMBER(R120),ISNUMBER(S120),S120&gt;=R120),IF(X120="記録","実績：基地発～基地着",IF(X120="記憶","記憶：基地発～基地着","未確認：基地発～基地着")),IF(OR(R120&lt;&gt;"",S120&lt;&gt;""),"要確認：時刻不足・逆転",IF(AND(ISNUMBER(T120),T120&gt;=0),IF(X120="記録","実績：記録の時間",IF(X120="記憶","記憶：申告の時間","未確認：申告の時間")),IF(AND(I120="あり",J120="実施",ISNUMBER(AC120)),"所定時間による見込み",IF(I120="なし","使用なし","未確認"))))))</f>
        <v/>
      </c>
      <c r="AF120" s="55" t="str">
        <f>IF(C120="","",IF(H120="あり",1,0))</f>
        <v/>
      </c>
      <c r="AG120" s="55" t="str">
        <f>IF(C120="","",IF(AND(I120="あり",J120="実施"),1,0))</f>
        <v/>
      </c>
      <c r="AH120" s="55" t="str">
        <f>IF(C120="","",IF(AND(H120="あり",X120="記録"),IF(COUNTIFS($A$8:A120,A120,$B$8:B120,B120,$C$8:C120,C120,$E$8:E120,E120,$F$8:F120,F120,$H$8:H120,"あり",$X$8:X120,"記録")=1,1,0),0))</f>
        <v/>
      </c>
      <c r="AI120" s="55" t="str">
        <f>IF(C120="","",IF(AND(I120="あり",J120="実施",X120="記録",ISNUMBER(K120)),IF(COUNTIFS($K$8:K120,K120,$C$8:C120,C120,$E$8:E120,E120,$F$8:F120,F120,$I$8:I120,"あり",$J$8:J120,"実施",$X$8:X120,"記録")=1,1,0),0))</f>
        <v/>
      </c>
      <c r="AJ120" s="55" t="str">
        <f>IF(C120="","",IF(ISNUMBER(A120),YEAR(A120)-IF(MONTH(A120)&lt;4,1,0),""))</f>
        <v/>
      </c>
      <c r="AK120" s="55" t="str">
        <f>IF(C120="","",IF(J120="実施",IF(ISNUMBER(K120),YEAR(K120)-IF(MONTH(K120)&lt;4,1,0),""),""))</f>
        <v/>
      </c>
      <c r="AL120" s="56" t="str">
        <f>IF(C120="",IF(OR(A120&lt;&gt;"",G120&lt;&gt;""),"要確認：船名未記入",""),IF(OR(NOT(ISNUMBER(A120)),G120="",H120="",I120="",J120="",N120="",O120="",P120="",W120="",X120=""),"要確認：基本項目不足",IF(OR(Z120="未登録・重複",AA120="未登録・重複",AB120="未確認"),"要確認：登録表を確認",IF(AND(H120="あり",NOT(ISNUMBER(B120))),"要確認：前日の予定時刻不足",IF(AND(J120="実施",I120="あり",NOT(ISNUMBER(K120))),"要確認：最終日時不足",IF(AND(J120="取消",I120="あり"),"要確認：取消と使用ありが矛盾",IF(OR(AND(ISNUMBER(T120),T120&lt;0),AND(ISNUMBER(V120),V120&lt;0),AE120="要確認：時刻不足・逆転"),"要確認：時間を確認",IF(COUNTIFS(Work[予定表の作業日],A120,Work[前日版の予定時刻],B120,Work[船名],C120,Work[バース],E120,Work[入出・転],F120,Work[曳船名],G120)&gt;1,"要確認：同じ作業・曳船が重複",IF(AND(I120="あり",J120="実施",NOT(ISNUMBER(AD120))),"要確認：拘束時間未確認",IF(OR(H120="未確認",I120="未確認",J120="未確認",X120="未確認",N120="未確認",O120="未確認"),"要確認：未確認を含む","確認済"))))))))))</f>
        <v/>
      </c>
    </row>
    <row r="121" spans="1:38" ht="24.95" customHeight="1" x14ac:dyDescent="0.2">
      <c r="A121" s="20"/>
      <c r="B121" s="29"/>
      <c r="C121" s="7"/>
      <c r="D121" s="7"/>
      <c r="E121" s="7"/>
      <c r="F121" s="7"/>
      <c r="G121" s="7"/>
      <c r="H121" s="7"/>
      <c r="I121" s="7"/>
      <c r="J121" s="7"/>
      <c r="K121" s="23"/>
      <c r="L121" s="13"/>
      <c r="M121" s="13"/>
      <c r="N121" s="7"/>
      <c r="O121" s="51"/>
      <c r="P121" s="51"/>
      <c r="Q121" s="61"/>
      <c r="R121" s="62"/>
      <c r="S121" s="62"/>
      <c r="T121" s="63"/>
      <c r="U121" s="63"/>
      <c r="V121" s="63"/>
      <c r="W121" s="51"/>
      <c r="X121" s="51"/>
      <c r="Y121" s="67"/>
      <c r="Z121" s="54" t="str">
        <f>IF(G121="","",IF(COUNTIF(Tugs[曳船名],G121)&lt;&gt;1,"未登録・重複",IF(INDEX(Tugs[会社名],MATCH(G121,Tugs[曳船名],0))="","未確認",INDEX(Tugs[会社名],MATCH(G121,Tugs[曳船名],0)))))</f>
        <v/>
      </c>
      <c r="AA121" s="54" t="str">
        <f>IF(G121="","",IF(COUNTIF(Companies[会社名],Z121)&lt;&gt;1,"未登録・重複",IF(INDEX(Companies[地区],MATCH(Z121,Companies[会社名],0))="","未確認",INDEX(Companies[地区],MATCH(Z121,Companies[会社名],0)))))</f>
        <v/>
      </c>
      <c r="AB121" s="54" t="str">
        <f>IF(G121="","",IF(Q121&lt;&gt;"",Q121,IF(COUNTIF(Tugs[曳船名],G121)&lt;&gt;1,"未登録・重複",IF(INDEX(Tugs[基地港],MATCH(G121,Tugs[曳船名],0))="","未確認",INDEX(Tugs[基地港],MATCH(G121,Tugs[曳船名],0))))))</f>
        <v/>
      </c>
      <c r="AC121" s="53" t="str">
        <f>IF(C121="","",IF(AND(COUNTIF(Standards[照合項目（自動）],AB121&amp;"｜"&amp;E121&amp;"｜"&amp;D121&amp;"｜"&amp;F121&amp;"｜"&amp;P121)=1,COUNTIFS(Standards[照合項目（自動）],AB121&amp;"｜"&amp;E121&amp;"｜"&amp;D121&amp;"｜"&amp;F121&amp;"｜"&amp;P121,Standards[入力確認（自動）],"確認済")=1),SUMIF(Standards[照合項目（自動）],AB121&amp;"｜"&amp;E121&amp;"｜"&amp;D121&amp;"｜"&amp;F121&amp;"｜"&amp;P121,Standards[所定合計h（自動）]),"未確認"))</f>
        <v/>
      </c>
      <c r="AD121" s="53" t="str">
        <f>IF(C121="","",IF(AND(ISNUMBER(R121),ISNUMBER(S121),S121&gt;=R121),ROUND((S121-R121)*24,4),IF(OR(R121&lt;&gt;"",S121&lt;&gt;""),"",IF(AND(ISNUMBER(T121),T121&gt;=0),T121,IF(AND(I121="あり",J121="実施",ISNUMBER(AC121)),AC121,"")))))</f>
        <v/>
      </c>
      <c r="AE121" s="54" t="str">
        <f>IF(C121="","",IF(AND(ISNUMBER(R121),ISNUMBER(S121),S121&gt;=R121),IF(X121="記録","実績：基地発～基地着",IF(X121="記憶","記憶：基地発～基地着","未確認：基地発～基地着")),IF(OR(R121&lt;&gt;"",S121&lt;&gt;""),"要確認：時刻不足・逆転",IF(AND(ISNUMBER(T121),T121&gt;=0),IF(X121="記録","実績：記録の時間",IF(X121="記憶","記憶：申告の時間","未確認：申告の時間")),IF(AND(I121="あり",J121="実施",ISNUMBER(AC121)),"所定時間による見込み",IF(I121="なし","使用なし","未確認"))))))</f>
        <v/>
      </c>
      <c r="AF121" s="55" t="str">
        <f>IF(C121="","",IF(H121="あり",1,0))</f>
        <v/>
      </c>
      <c r="AG121" s="55" t="str">
        <f>IF(C121="","",IF(AND(I121="あり",J121="実施"),1,0))</f>
        <v/>
      </c>
      <c r="AH121" s="55" t="str">
        <f>IF(C121="","",IF(AND(H121="あり",X121="記録"),IF(COUNTIFS($A$8:A121,A121,$B$8:B121,B121,$C$8:C121,C121,$E$8:E121,E121,$F$8:F121,F121,$H$8:H121,"あり",$X$8:X121,"記録")=1,1,0),0))</f>
        <v/>
      </c>
      <c r="AI121" s="55" t="str">
        <f>IF(C121="","",IF(AND(I121="あり",J121="実施",X121="記録",ISNUMBER(K121)),IF(COUNTIFS($K$8:K121,K121,$C$8:C121,C121,$E$8:E121,E121,$F$8:F121,F121,$I$8:I121,"あり",$J$8:J121,"実施",$X$8:X121,"記録")=1,1,0),0))</f>
        <v/>
      </c>
      <c r="AJ121" s="55" t="str">
        <f>IF(C121="","",IF(ISNUMBER(A121),YEAR(A121)-IF(MONTH(A121)&lt;4,1,0),""))</f>
        <v/>
      </c>
      <c r="AK121" s="55" t="str">
        <f>IF(C121="","",IF(J121="実施",IF(ISNUMBER(K121),YEAR(K121)-IF(MONTH(K121)&lt;4,1,0),""),""))</f>
        <v/>
      </c>
      <c r="AL121" s="56" t="str">
        <f>IF(C121="",IF(OR(A121&lt;&gt;"",G121&lt;&gt;""),"要確認：船名未記入",""),IF(OR(NOT(ISNUMBER(A121)),G121="",H121="",I121="",J121="",N121="",O121="",P121="",W121="",X121=""),"要確認：基本項目不足",IF(OR(Z121="未登録・重複",AA121="未登録・重複",AB121="未確認"),"要確認：登録表を確認",IF(AND(H121="あり",NOT(ISNUMBER(B121))),"要確認：前日の予定時刻不足",IF(AND(J121="実施",I121="あり",NOT(ISNUMBER(K121))),"要確認：最終日時不足",IF(AND(J121="取消",I121="あり"),"要確認：取消と使用ありが矛盾",IF(OR(AND(ISNUMBER(T121),T121&lt;0),AND(ISNUMBER(V121),V121&lt;0),AE121="要確認：時刻不足・逆転"),"要確認：時間を確認",IF(COUNTIFS(Work[予定表の作業日],A121,Work[前日版の予定時刻],B121,Work[船名],C121,Work[バース],E121,Work[入出・転],F121,Work[曳船名],G121)&gt;1,"要確認：同じ作業・曳船が重複",IF(AND(I121="あり",J121="実施",NOT(ISNUMBER(AD121))),"要確認：拘束時間未確認",IF(OR(H121="未確認",I121="未確認",J121="未確認",X121="未確認",N121="未確認",O121="未確認"),"要確認：未確認を含む","確認済"))))))))))</f>
        <v/>
      </c>
    </row>
    <row r="122" spans="1:38" ht="24.95" customHeight="1" x14ac:dyDescent="0.2">
      <c r="A122" s="20"/>
      <c r="B122" s="29"/>
      <c r="C122" s="7"/>
      <c r="D122" s="7"/>
      <c r="E122" s="7"/>
      <c r="F122" s="7"/>
      <c r="G122" s="7"/>
      <c r="H122" s="7"/>
      <c r="I122" s="7"/>
      <c r="J122" s="7"/>
      <c r="K122" s="23"/>
      <c r="L122" s="13"/>
      <c r="M122" s="13"/>
      <c r="N122" s="7"/>
      <c r="O122" s="51"/>
      <c r="P122" s="51"/>
      <c r="Q122" s="61"/>
      <c r="R122" s="62"/>
      <c r="S122" s="62"/>
      <c r="T122" s="63"/>
      <c r="U122" s="63"/>
      <c r="V122" s="63"/>
      <c r="W122" s="51"/>
      <c r="X122" s="51"/>
      <c r="Y122" s="67"/>
      <c r="Z122" s="54" t="str">
        <f>IF(G122="","",IF(COUNTIF(Tugs[曳船名],G122)&lt;&gt;1,"未登録・重複",IF(INDEX(Tugs[会社名],MATCH(G122,Tugs[曳船名],0))="","未確認",INDEX(Tugs[会社名],MATCH(G122,Tugs[曳船名],0)))))</f>
        <v/>
      </c>
      <c r="AA122" s="54" t="str">
        <f>IF(G122="","",IF(COUNTIF(Companies[会社名],Z122)&lt;&gt;1,"未登録・重複",IF(INDEX(Companies[地区],MATCH(Z122,Companies[会社名],0))="","未確認",INDEX(Companies[地区],MATCH(Z122,Companies[会社名],0)))))</f>
        <v/>
      </c>
      <c r="AB122" s="54" t="str">
        <f>IF(G122="","",IF(Q122&lt;&gt;"",Q122,IF(COUNTIF(Tugs[曳船名],G122)&lt;&gt;1,"未登録・重複",IF(INDEX(Tugs[基地港],MATCH(G122,Tugs[曳船名],0))="","未確認",INDEX(Tugs[基地港],MATCH(G122,Tugs[曳船名],0))))))</f>
        <v/>
      </c>
      <c r="AC122" s="53" t="str">
        <f>IF(C122="","",IF(AND(COUNTIF(Standards[照合項目（自動）],AB122&amp;"｜"&amp;E122&amp;"｜"&amp;D122&amp;"｜"&amp;F122&amp;"｜"&amp;P122)=1,COUNTIFS(Standards[照合項目（自動）],AB122&amp;"｜"&amp;E122&amp;"｜"&amp;D122&amp;"｜"&amp;F122&amp;"｜"&amp;P122,Standards[入力確認（自動）],"確認済")=1),SUMIF(Standards[照合項目（自動）],AB122&amp;"｜"&amp;E122&amp;"｜"&amp;D122&amp;"｜"&amp;F122&amp;"｜"&amp;P122,Standards[所定合計h（自動）]),"未確認"))</f>
        <v/>
      </c>
      <c r="AD122" s="53" t="str">
        <f>IF(C122="","",IF(AND(ISNUMBER(R122),ISNUMBER(S122),S122&gt;=R122),ROUND((S122-R122)*24,4),IF(OR(R122&lt;&gt;"",S122&lt;&gt;""),"",IF(AND(ISNUMBER(T122),T122&gt;=0),T122,IF(AND(I122="あり",J122="実施",ISNUMBER(AC122)),AC122,"")))))</f>
        <v/>
      </c>
      <c r="AE122" s="54" t="str">
        <f>IF(C122="","",IF(AND(ISNUMBER(R122),ISNUMBER(S122),S122&gt;=R122),IF(X122="記録","実績：基地発～基地着",IF(X122="記憶","記憶：基地発～基地着","未確認：基地発～基地着")),IF(OR(R122&lt;&gt;"",S122&lt;&gt;""),"要確認：時刻不足・逆転",IF(AND(ISNUMBER(T122),T122&gt;=0),IF(X122="記録","実績：記録の時間",IF(X122="記憶","記憶：申告の時間","未確認：申告の時間")),IF(AND(I122="あり",J122="実施",ISNUMBER(AC122)),"所定時間による見込み",IF(I122="なし","使用なし","未確認"))))))</f>
        <v/>
      </c>
      <c r="AF122" s="55" t="str">
        <f>IF(C122="","",IF(H122="あり",1,0))</f>
        <v/>
      </c>
      <c r="AG122" s="55" t="str">
        <f>IF(C122="","",IF(AND(I122="あり",J122="実施"),1,0))</f>
        <v/>
      </c>
      <c r="AH122" s="55" t="str">
        <f>IF(C122="","",IF(AND(H122="あり",X122="記録"),IF(COUNTIFS($A$8:A122,A122,$B$8:B122,B122,$C$8:C122,C122,$E$8:E122,E122,$F$8:F122,F122,$H$8:H122,"あり",$X$8:X122,"記録")=1,1,0),0))</f>
        <v/>
      </c>
      <c r="AI122" s="55" t="str">
        <f>IF(C122="","",IF(AND(I122="あり",J122="実施",X122="記録",ISNUMBER(K122)),IF(COUNTIFS($K$8:K122,K122,$C$8:C122,C122,$E$8:E122,E122,$F$8:F122,F122,$I$8:I122,"あり",$J$8:J122,"実施",$X$8:X122,"記録")=1,1,0),0))</f>
        <v/>
      </c>
      <c r="AJ122" s="55" t="str">
        <f>IF(C122="","",IF(ISNUMBER(A122),YEAR(A122)-IF(MONTH(A122)&lt;4,1,0),""))</f>
        <v/>
      </c>
      <c r="AK122" s="55" t="str">
        <f>IF(C122="","",IF(J122="実施",IF(ISNUMBER(K122),YEAR(K122)-IF(MONTH(K122)&lt;4,1,0),""),""))</f>
        <v/>
      </c>
      <c r="AL122" s="56" t="str">
        <f>IF(C122="",IF(OR(A122&lt;&gt;"",G122&lt;&gt;""),"要確認：船名未記入",""),IF(OR(NOT(ISNUMBER(A122)),G122="",H122="",I122="",J122="",N122="",O122="",P122="",W122="",X122=""),"要確認：基本項目不足",IF(OR(Z122="未登録・重複",AA122="未登録・重複",AB122="未確認"),"要確認：登録表を確認",IF(AND(H122="あり",NOT(ISNUMBER(B122))),"要確認：前日の予定時刻不足",IF(AND(J122="実施",I122="あり",NOT(ISNUMBER(K122))),"要確認：最終日時不足",IF(AND(J122="取消",I122="あり"),"要確認：取消と使用ありが矛盾",IF(OR(AND(ISNUMBER(T122),T122&lt;0),AND(ISNUMBER(V122),V122&lt;0),AE122="要確認：時刻不足・逆転"),"要確認：時間を確認",IF(COUNTIFS(Work[予定表の作業日],A122,Work[前日版の予定時刻],B122,Work[船名],C122,Work[バース],E122,Work[入出・転],F122,Work[曳船名],G122)&gt;1,"要確認：同じ作業・曳船が重複",IF(AND(I122="あり",J122="実施",NOT(ISNUMBER(AD122))),"要確認：拘束時間未確認",IF(OR(H122="未確認",I122="未確認",J122="未確認",X122="未確認",N122="未確認",O122="未確認"),"要確認：未確認を含む","確認済"))))))))))</f>
        <v/>
      </c>
    </row>
    <row r="123" spans="1:38" ht="24.95" customHeight="1" x14ac:dyDescent="0.2">
      <c r="A123" s="20"/>
      <c r="B123" s="29"/>
      <c r="C123" s="7"/>
      <c r="D123" s="7"/>
      <c r="E123" s="7"/>
      <c r="F123" s="7"/>
      <c r="G123" s="7"/>
      <c r="H123" s="7"/>
      <c r="I123" s="7"/>
      <c r="J123" s="7"/>
      <c r="K123" s="23"/>
      <c r="L123" s="13"/>
      <c r="M123" s="13"/>
      <c r="N123" s="7"/>
      <c r="O123" s="51"/>
      <c r="P123" s="51"/>
      <c r="Q123" s="61"/>
      <c r="R123" s="62"/>
      <c r="S123" s="62"/>
      <c r="T123" s="63"/>
      <c r="U123" s="63"/>
      <c r="V123" s="63"/>
      <c r="W123" s="51"/>
      <c r="X123" s="51"/>
      <c r="Y123" s="67"/>
      <c r="Z123" s="54" t="str">
        <f>IF(G123="","",IF(COUNTIF(Tugs[曳船名],G123)&lt;&gt;1,"未登録・重複",IF(INDEX(Tugs[会社名],MATCH(G123,Tugs[曳船名],0))="","未確認",INDEX(Tugs[会社名],MATCH(G123,Tugs[曳船名],0)))))</f>
        <v/>
      </c>
      <c r="AA123" s="54" t="str">
        <f>IF(G123="","",IF(COUNTIF(Companies[会社名],Z123)&lt;&gt;1,"未登録・重複",IF(INDEX(Companies[地区],MATCH(Z123,Companies[会社名],0))="","未確認",INDEX(Companies[地区],MATCH(Z123,Companies[会社名],0)))))</f>
        <v/>
      </c>
      <c r="AB123" s="54" t="str">
        <f>IF(G123="","",IF(Q123&lt;&gt;"",Q123,IF(COUNTIF(Tugs[曳船名],G123)&lt;&gt;1,"未登録・重複",IF(INDEX(Tugs[基地港],MATCH(G123,Tugs[曳船名],0))="","未確認",INDEX(Tugs[基地港],MATCH(G123,Tugs[曳船名],0))))))</f>
        <v/>
      </c>
      <c r="AC123" s="53" t="str">
        <f>IF(C123="","",IF(AND(COUNTIF(Standards[照合項目（自動）],AB123&amp;"｜"&amp;E123&amp;"｜"&amp;D123&amp;"｜"&amp;F123&amp;"｜"&amp;P123)=1,COUNTIFS(Standards[照合項目（自動）],AB123&amp;"｜"&amp;E123&amp;"｜"&amp;D123&amp;"｜"&amp;F123&amp;"｜"&amp;P123,Standards[入力確認（自動）],"確認済")=1),SUMIF(Standards[照合項目（自動）],AB123&amp;"｜"&amp;E123&amp;"｜"&amp;D123&amp;"｜"&amp;F123&amp;"｜"&amp;P123,Standards[所定合計h（自動）]),"未確認"))</f>
        <v/>
      </c>
      <c r="AD123" s="53" t="str">
        <f>IF(C123="","",IF(AND(ISNUMBER(R123),ISNUMBER(S123),S123&gt;=R123),ROUND((S123-R123)*24,4),IF(OR(R123&lt;&gt;"",S123&lt;&gt;""),"",IF(AND(ISNUMBER(T123),T123&gt;=0),T123,IF(AND(I123="あり",J123="実施",ISNUMBER(AC123)),AC123,"")))))</f>
        <v/>
      </c>
      <c r="AE123" s="54" t="str">
        <f>IF(C123="","",IF(AND(ISNUMBER(R123),ISNUMBER(S123),S123&gt;=R123),IF(X123="記録","実績：基地発～基地着",IF(X123="記憶","記憶：基地発～基地着","未確認：基地発～基地着")),IF(OR(R123&lt;&gt;"",S123&lt;&gt;""),"要確認：時刻不足・逆転",IF(AND(ISNUMBER(T123),T123&gt;=0),IF(X123="記録","実績：記録の時間",IF(X123="記憶","記憶：申告の時間","未確認：申告の時間")),IF(AND(I123="あり",J123="実施",ISNUMBER(AC123)),"所定時間による見込み",IF(I123="なし","使用なし","未確認"))))))</f>
        <v/>
      </c>
      <c r="AF123" s="55" t="str">
        <f>IF(C123="","",IF(H123="あり",1,0))</f>
        <v/>
      </c>
      <c r="AG123" s="55" t="str">
        <f>IF(C123="","",IF(AND(I123="あり",J123="実施"),1,0))</f>
        <v/>
      </c>
      <c r="AH123" s="55" t="str">
        <f>IF(C123="","",IF(AND(H123="あり",X123="記録"),IF(COUNTIFS($A$8:A123,A123,$B$8:B123,B123,$C$8:C123,C123,$E$8:E123,E123,$F$8:F123,F123,$H$8:H123,"あり",$X$8:X123,"記録")=1,1,0),0))</f>
        <v/>
      </c>
      <c r="AI123" s="55" t="str">
        <f>IF(C123="","",IF(AND(I123="あり",J123="実施",X123="記録",ISNUMBER(K123)),IF(COUNTIFS($K$8:K123,K123,$C$8:C123,C123,$E$8:E123,E123,$F$8:F123,F123,$I$8:I123,"あり",$J$8:J123,"実施",$X$8:X123,"記録")=1,1,0),0))</f>
        <v/>
      </c>
      <c r="AJ123" s="55" t="str">
        <f>IF(C123="","",IF(ISNUMBER(A123),YEAR(A123)-IF(MONTH(A123)&lt;4,1,0),""))</f>
        <v/>
      </c>
      <c r="AK123" s="55" t="str">
        <f>IF(C123="","",IF(J123="実施",IF(ISNUMBER(K123),YEAR(K123)-IF(MONTH(K123)&lt;4,1,0),""),""))</f>
        <v/>
      </c>
      <c r="AL123" s="56" t="str">
        <f>IF(C123="",IF(OR(A123&lt;&gt;"",G123&lt;&gt;""),"要確認：船名未記入",""),IF(OR(NOT(ISNUMBER(A123)),G123="",H123="",I123="",J123="",N123="",O123="",P123="",W123="",X123=""),"要確認：基本項目不足",IF(OR(Z123="未登録・重複",AA123="未登録・重複",AB123="未確認"),"要確認：登録表を確認",IF(AND(H123="あり",NOT(ISNUMBER(B123))),"要確認：前日の予定時刻不足",IF(AND(J123="実施",I123="あり",NOT(ISNUMBER(K123))),"要確認：最終日時不足",IF(AND(J123="取消",I123="あり"),"要確認：取消と使用ありが矛盾",IF(OR(AND(ISNUMBER(T123),T123&lt;0),AND(ISNUMBER(V123),V123&lt;0),AE123="要確認：時刻不足・逆転"),"要確認：時間を確認",IF(COUNTIFS(Work[予定表の作業日],A123,Work[前日版の予定時刻],B123,Work[船名],C123,Work[バース],E123,Work[入出・転],F123,Work[曳船名],G123)&gt;1,"要確認：同じ作業・曳船が重複",IF(AND(I123="あり",J123="実施",NOT(ISNUMBER(AD123))),"要確認：拘束時間未確認",IF(OR(H123="未確認",I123="未確認",J123="未確認",X123="未確認",N123="未確認",O123="未確認"),"要確認：未確認を含む","確認済"))))))))))</f>
        <v/>
      </c>
    </row>
    <row r="124" spans="1:38" ht="24.95" customHeight="1" x14ac:dyDescent="0.2">
      <c r="A124" s="20"/>
      <c r="B124" s="29"/>
      <c r="C124" s="7"/>
      <c r="D124" s="7"/>
      <c r="E124" s="7"/>
      <c r="F124" s="7"/>
      <c r="G124" s="7"/>
      <c r="H124" s="7"/>
      <c r="I124" s="7"/>
      <c r="J124" s="7"/>
      <c r="K124" s="23"/>
      <c r="L124" s="13"/>
      <c r="M124" s="13"/>
      <c r="N124" s="7"/>
      <c r="O124" s="51"/>
      <c r="P124" s="51"/>
      <c r="Q124" s="61"/>
      <c r="R124" s="62"/>
      <c r="S124" s="62"/>
      <c r="T124" s="63"/>
      <c r="U124" s="63"/>
      <c r="V124" s="63"/>
      <c r="W124" s="51"/>
      <c r="X124" s="51"/>
      <c r="Y124" s="67"/>
      <c r="Z124" s="54" t="str">
        <f>IF(G124="","",IF(COUNTIF(Tugs[曳船名],G124)&lt;&gt;1,"未登録・重複",IF(INDEX(Tugs[会社名],MATCH(G124,Tugs[曳船名],0))="","未確認",INDEX(Tugs[会社名],MATCH(G124,Tugs[曳船名],0)))))</f>
        <v/>
      </c>
      <c r="AA124" s="54" t="str">
        <f>IF(G124="","",IF(COUNTIF(Companies[会社名],Z124)&lt;&gt;1,"未登録・重複",IF(INDEX(Companies[地区],MATCH(Z124,Companies[会社名],0))="","未確認",INDEX(Companies[地区],MATCH(Z124,Companies[会社名],0)))))</f>
        <v/>
      </c>
      <c r="AB124" s="54" t="str">
        <f>IF(G124="","",IF(Q124&lt;&gt;"",Q124,IF(COUNTIF(Tugs[曳船名],G124)&lt;&gt;1,"未登録・重複",IF(INDEX(Tugs[基地港],MATCH(G124,Tugs[曳船名],0))="","未確認",INDEX(Tugs[基地港],MATCH(G124,Tugs[曳船名],0))))))</f>
        <v/>
      </c>
      <c r="AC124" s="53" t="str">
        <f>IF(C124="","",IF(AND(COUNTIF(Standards[照合項目（自動）],AB124&amp;"｜"&amp;E124&amp;"｜"&amp;D124&amp;"｜"&amp;F124&amp;"｜"&amp;P124)=1,COUNTIFS(Standards[照合項目（自動）],AB124&amp;"｜"&amp;E124&amp;"｜"&amp;D124&amp;"｜"&amp;F124&amp;"｜"&amp;P124,Standards[入力確認（自動）],"確認済")=1),SUMIF(Standards[照合項目（自動）],AB124&amp;"｜"&amp;E124&amp;"｜"&amp;D124&amp;"｜"&amp;F124&amp;"｜"&amp;P124,Standards[所定合計h（自動）]),"未確認"))</f>
        <v/>
      </c>
      <c r="AD124" s="53" t="str">
        <f>IF(C124="","",IF(AND(ISNUMBER(R124),ISNUMBER(S124),S124&gt;=R124),ROUND((S124-R124)*24,4),IF(OR(R124&lt;&gt;"",S124&lt;&gt;""),"",IF(AND(ISNUMBER(T124),T124&gt;=0),T124,IF(AND(I124="あり",J124="実施",ISNUMBER(AC124)),AC124,"")))))</f>
        <v/>
      </c>
      <c r="AE124" s="54" t="str">
        <f>IF(C124="","",IF(AND(ISNUMBER(R124),ISNUMBER(S124),S124&gt;=R124),IF(X124="記録","実績：基地発～基地着",IF(X124="記憶","記憶：基地発～基地着","未確認：基地発～基地着")),IF(OR(R124&lt;&gt;"",S124&lt;&gt;""),"要確認：時刻不足・逆転",IF(AND(ISNUMBER(T124),T124&gt;=0),IF(X124="記録","実績：記録の時間",IF(X124="記憶","記憶：申告の時間","未確認：申告の時間")),IF(AND(I124="あり",J124="実施",ISNUMBER(AC124)),"所定時間による見込み",IF(I124="なし","使用なし","未確認"))))))</f>
        <v/>
      </c>
      <c r="AF124" s="55" t="str">
        <f>IF(C124="","",IF(H124="あり",1,0))</f>
        <v/>
      </c>
      <c r="AG124" s="55" t="str">
        <f>IF(C124="","",IF(AND(I124="あり",J124="実施"),1,0))</f>
        <v/>
      </c>
      <c r="AH124" s="55" t="str">
        <f>IF(C124="","",IF(AND(H124="あり",X124="記録"),IF(COUNTIFS($A$8:A124,A124,$B$8:B124,B124,$C$8:C124,C124,$E$8:E124,E124,$F$8:F124,F124,$H$8:H124,"あり",$X$8:X124,"記録")=1,1,0),0))</f>
        <v/>
      </c>
      <c r="AI124" s="55" t="str">
        <f>IF(C124="","",IF(AND(I124="あり",J124="実施",X124="記録",ISNUMBER(K124)),IF(COUNTIFS($K$8:K124,K124,$C$8:C124,C124,$E$8:E124,E124,$F$8:F124,F124,$I$8:I124,"あり",$J$8:J124,"実施",$X$8:X124,"記録")=1,1,0),0))</f>
        <v/>
      </c>
      <c r="AJ124" s="55" t="str">
        <f>IF(C124="","",IF(ISNUMBER(A124),YEAR(A124)-IF(MONTH(A124)&lt;4,1,0),""))</f>
        <v/>
      </c>
      <c r="AK124" s="55" t="str">
        <f>IF(C124="","",IF(J124="実施",IF(ISNUMBER(K124),YEAR(K124)-IF(MONTH(K124)&lt;4,1,0),""),""))</f>
        <v/>
      </c>
      <c r="AL124" s="56" t="str">
        <f>IF(C124="",IF(OR(A124&lt;&gt;"",G124&lt;&gt;""),"要確認：船名未記入",""),IF(OR(NOT(ISNUMBER(A124)),G124="",H124="",I124="",J124="",N124="",O124="",P124="",W124="",X124=""),"要確認：基本項目不足",IF(OR(Z124="未登録・重複",AA124="未登録・重複",AB124="未確認"),"要確認：登録表を確認",IF(AND(H124="あり",NOT(ISNUMBER(B124))),"要確認：前日の予定時刻不足",IF(AND(J124="実施",I124="あり",NOT(ISNUMBER(K124))),"要確認：最終日時不足",IF(AND(J124="取消",I124="あり"),"要確認：取消と使用ありが矛盾",IF(OR(AND(ISNUMBER(T124),T124&lt;0),AND(ISNUMBER(V124),V124&lt;0),AE124="要確認：時刻不足・逆転"),"要確認：時間を確認",IF(COUNTIFS(Work[予定表の作業日],A124,Work[前日版の予定時刻],B124,Work[船名],C124,Work[バース],E124,Work[入出・転],F124,Work[曳船名],G124)&gt;1,"要確認：同じ作業・曳船が重複",IF(AND(I124="あり",J124="実施",NOT(ISNUMBER(AD124))),"要確認：拘束時間未確認",IF(OR(H124="未確認",I124="未確認",J124="未確認",X124="未確認",N124="未確認",O124="未確認"),"要確認：未確認を含む","確認済"))))))))))</f>
        <v/>
      </c>
    </row>
    <row r="125" spans="1:38" ht="24.95" customHeight="1" x14ac:dyDescent="0.2">
      <c r="A125" s="20"/>
      <c r="B125" s="29"/>
      <c r="C125" s="7"/>
      <c r="D125" s="7"/>
      <c r="E125" s="7"/>
      <c r="F125" s="7"/>
      <c r="G125" s="7"/>
      <c r="H125" s="7"/>
      <c r="I125" s="7"/>
      <c r="J125" s="7"/>
      <c r="K125" s="23"/>
      <c r="L125" s="13"/>
      <c r="M125" s="13"/>
      <c r="N125" s="7"/>
      <c r="O125" s="51"/>
      <c r="P125" s="51"/>
      <c r="Q125" s="61"/>
      <c r="R125" s="62"/>
      <c r="S125" s="62"/>
      <c r="T125" s="63"/>
      <c r="U125" s="63"/>
      <c r="V125" s="63"/>
      <c r="W125" s="51"/>
      <c r="X125" s="51"/>
      <c r="Y125" s="67"/>
      <c r="Z125" s="54" t="str">
        <f>IF(G125="","",IF(COUNTIF(Tugs[曳船名],G125)&lt;&gt;1,"未登録・重複",IF(INDEX(Tugs[会社名],MATCH(G125,Tugs[曳船名],0))="","未確認",INDEX(Tugs[会社名],MATCH(G125,Tugs[曳船名],0)))))</f>
        <v/>
      </c>
      <c r="AA125" s="54" t="str">
        <f>IF(G125="","",IF(COUNTIF(Companies[会社名],Z125)&lt;&gt;1,"未登録・重複",IF(INDEX(Companies[地区],MATCH(Z125,Companies[会社名],0))="","未確認",INDEX(Companies[地区],MATCH(Z125,Companies[会社名],0)))))</f>
        <v/>
      </c>
      <c r="AB125" s="54" t="str">
        <f>IF(G125="","",IF(Q125&lt;&gt;"",Q125,IF(COUNTIF(Tugs[曳船名],G125)&lt;&gt;1,"未登録・重複",IF(INDEX(Tugs[基地港],MATCH(G125,Tugs[曳船名],0))="","未確認",INDEX(Tugs[基地港],MATCH(G125,Tugs[曳船名],0))))))</f>
        <v/>
      </c>
      <c r="AC125" s="53" t="str">
        <f>IF(C125="","",IF(AND(COUNTIF(Standards[照合項目（自動）],AB125&amp;"｜"&amp;E125&amp;"｜"&amp;D125&amp;"｜"&amp;F125&amp;"｜"&amp;P125)=1,COUNTIFS(Standards[照合項目（自動）],AB125&amp;"｜"&amp;E125&amp;"｜"&amp;D125&amp;"｜"&amp;F125&amp;"｜"&amp;P125,Standards[入力確認（自動）],"確認済")=1),SUMIF(Standards[照合項目（自動）],AB125&amp;"｜"&amp;E125&amp;"｜"&amp;D125&amp;"｜"&amp;F125&amp;"｜"&amp;P125,Standards[所定合計h（自動）]),"未確認"))</f>
        <v/>
      </c>
      <c r="AD125" s="53" t="str">
        <f>IF(C125="","",IF(AND(ISNUMBER(R125),ISNUMBER(S125),S125&gt;=R125),ROUND((S125-R125)*24,4),IF(OR(R125&lt;&gt;"",S125&lt;&gt;""),"",IF(AND(ISNUMBER(T125),T125&gt;=0),T125,IF(AND(I125="あり",J125="実施",ISNUMBER(AC125)),AC125,"")))))</f>
        <v/>
      </c>
      <c r="AE125" s="54" t="str">
        <f>IF(C125="","",IF(AND(ISNUMBER(R125),ISNUMBER(S125),S125&gt;=R125),IF(X125="記録","実績：基地発～基地着",IF(X125="記憶","記憶：基地発～基地着","未確認：基地発～基地着")),IF(OR(R125&lt;&gt;"",S125&lt;&gt;""),"要確認：時刻不足・逆転",IF(AND(ISNUMBER(T125),T125&gt;=0),IF(X125="記録","実績：記録の時間",IF(X125="記憶","記憶：申告の時間","未確認：申告の時間")),IF(AND(I125="あり",J125="実施",ISNUMBER(AC125)),"所定時間による見込み",IF(I125="なし","使用なし","未確認"))))))</f>
        <v/>
      </c>
      <c r="AF125" s="55" t="str">
        <f>IF(C125="","",IF(H125="あり",1,0))</f>
        <v/>
      </c>
      <c r="AG125" s="55" t="str">
        <f>IF(C125="","",IF(AND(I125="あり",J125="実施"),1,0))</f>
        <v/>
      </c>
      <c r="AH125" s="55" t="str">
        <f>IF(C125="","",IF(AND(H125="あり",X125="記録"),IF(COUNTIFS($A$8:A125,A125,$B$8:B125,B125,$C$8:C125,C125,$E$8:E125,E125,$F$8:F125,F125,$H$8:H125,"あり",$X$8:X125,"記録")=1,1,0),0))</f>
        <v/>
      </c>
      <c r="AI125" s="55" t="str">
        <f>IF(C125="","",IF(AND(I125="あり",J125="実施",X125="記録",ISNUMBER(K125)),IF(COUNTIFS($K$8:K125,K125,$C$8:C125,C125,$E$8:E125,E125,$F$8:F125,F125,$I$8:I125,"あり",$J$8:J125,"実施",$X$8:X125,"記録")=1,1,0),0))</f>
        <v/>
      </c>
      <c r="AJ125" s="55" t="str">
        <f>IF(C125="","",IF(ISNUMBER(A125),YEAR(A125)-IF(MONTH(A125)&lt;4,1,0),""))</f>
        <v/>
      </c>
      <c r="AK125" s="55" t="str">
        <f>IF(C125="","",IF(J125="実施",IF(ISNUMBER(K125),YEAR(K125)-IF(MONTH(K125)&lt;4,1,0),""),""))</f>
        <v/>
      </c>
      <c r="AL125" s="56" t="str">
        <f>IF(C125="",IF(OR(A125&lt;&gt;"",G125&lt;&gt;""),"要確認：船名未記入",""),IF(OR(NOT(ISNUMBER(A125)),G125="",H125="",I125="",J125="",N125="",O125="",P125="",W125="",X125=""),"要確認：基本項目不足",IF(OR(Z125="未登録・重複",AA125="未登録・重複",AB125="未確認"),"要確認：登録表を確認",IF(AND(H125="あり",NOT(ISNUMBER(B125))),"要確認：前日の予定時刻不足",IF(AND(J125="実施",I125="あり",NOT(ISNUMBER(K125))),"要確認：最終日時不足",IF(AND(J125="取消",I125="あり"),"要確認：取消と使用ありが矛盾",IF(OR(AND(ISNUMBER(T125),T125&lt;0),AND(ISNUMBER(V125),V125&lt;0),AE125="要確認：時刻不足・逆転"),"要確認：時間を確認",IF(COUNTIFS(Work[予定表の作業日],A125,Work[前日版の予定時刻],B125,Work[船名],C125,Work[バース],E125,Work[入出・転],F125,Work[曳船名],G125)&gt;1,"要確認：同じ作業・曳船が重複",IF(AND(I125="あり",J125="実施",NOT(ISNUMBER(AD125))),"要確認：拘束時間未確認",IF(OR(H125="未確認",I125="未確認",J125="未確認",X125="未確認",N125="未確認",O125="未確認"),"要確認：未確認を含む","確認済"))))))))))</f>
        <v/>
      </c>
    </row>
    <row r="126" spans="1:38" ht="24.95" customHeight="1" x14ac:dyDescent="0.2">
      <c r="A126" s="20"/>
      <c r="B126" s="29"/>
      <c r="C126" s="7"/>
      <c r="D126" s="7"/>
      <c r="E126" s="7"/>
      <c r="F126" s="7"/>
      <c r="G126" s="7"/>
      <c r="H126" s="7"/>
      <c r="I126" s="7"/>
      <c r="J126" s="7"/>
      <c r="K126" s="23"/>
      <c r="L126" s="13"/>
      <c r="M126" s="13"/>
      <c r="N126" s="7"/>
      <c r="O126" s="51"/>
      <c r="P126" s="51"/>
      <c r="Q126" s="61"/>
      <c r="R126" s="62"/>
      <c r="S126" s="62"/>
      <c r="T126" s="63"/>
      <c r="U126" s="63"/>
      <c r="V126" s="63"/>
      <c r="W126" s="51"/>
      <c r="X126" s="51"/>
      <c r="Y126" s="67"/>
      <c r="Z126" s="54" t="str">
        <f>IF(G126="","",IF(COUNTIF(Tugs[曳船名],G126)&lt;&gt;1,"未登録・重複",IF(INDEX(Tugs[会社名],MATCH(G126,Tugs[曳船名],0))="","未確認",INDEX(Tugs[会社名],MATCH(G126,Tugs[曳船名],0)))))</f>
        <v/>
      </c>
      <c r="AA126" s="54" t="str">
        <f>IF(G126="","",IF(COUNTIF(Companies[会社名],Z126)&lt;&gt;1,"未登録・重複",IF(INDEX(Companies[地区],MATCH(Z126,Companies[会社名],0))="","未確認",INDEX(Companies[地区],MATCH(Z126,Companies[会社名],0)))))</f>
        <v/>
      </c>
      <c r="AB126" s="54" t="str">
        <f>IF(G126="","",IF(Q126&lt;&gt;"",Q126,IF(COUNTIF(Tugs[曳船名],G126)&lt;&gt;1,"未登録・重複",IF(INDEX(Tugs[基地港],MATCH(G126,Tugs[曳船名],0))="","未確認",INDEX(Tugs[基地港],MATCH(G126,Tugs[曳船名],0))))))</f>
        <v/>
      </c>
      <c r="AC126" s="53" t="str">
        <f>IF(C126="","",IF(AND(COUNTIF(Standards[照合項目（自動）],AB126&amp;"｜"&amp;E126&amp;"｜"&amp;D126&amp;"｜"&amp;F126&amp;"｜"&amp;P126)=1,COUNTIFS(Standards[照合項目（自動）],AB126&amp;"｜"&amp;E126&amp;"｜"&amp;D126&amp;"｜"&amp;F126&amp;"｜"&amp;P126,Standards[入力確認（自動）],"確認済")=1),SUMIF(Standards[照合項目（自動）],AB126&amp;"｜"&amp;E126&amp;"｜"&amp;D126&amp;"｜"&amp;F126&amp;"｜"&amp;P126,Standards[所定合計h（自動）]),"未確認"))</f>
        <v/>
      </c>
      <c r="AD126" s="53" t="str">
        <f>IF(C126="","",IF(AND(ISNUMBER(R126),ISNUMBER(S126),S126&gt;=R126),ROUND((S126-R126)*24,4),IF(OR(R126&lt;&gt;"",S126&lt;&gt;""),"",IF(AND(ISNUMBER(T126),T126&gt;=0),T126,IF(AND(I126="あり",J126="実施",ISNUMBER(AC126)),AC126,"")))))</f>
        <v/>
      </c>
      <c r="AE126" s="54" t="str">
        <f>IF(C126="","",IF(AND(ISNUMBER(R126),ISNUMBER(S126),S126&gt;=R126),IF(X126="記録","実績：基地発～基地着",IF(X126="記憶","記憶：基地発～基地着","未確認：基地発～基地着")),IF(OR(R126&lt;&gt;"",S126&lt;&gt;""),"要確認：時刻不足・逆転",IF(AND(ISNUMBER(T126),T126&gt;=0),IF(X126="記録","実績：記録の時間",IF(X126="記憶","記憶：申告の時間","未確認：申告の時間")),IF(AND(I126="あり",J126="実施",ISNUMBER(AC126)),"所定時間による見込み",IF(I126="なし","使用なし","未確認"))))))</f>
        <v/>
      </c>
      <c r="AF126" s="55" t="str">
        <f>IF(C126="","",IF(H126="あり",1,0))</f>
        <v/>
      </c>
      <c r="AG126" s="55" t="str">
        <f>IF(C126="","",IF(AND(I126="あり",J126="実施"),1,0))</f>
        <v/>
      </c>
      <c r="AH126" s="55" t="str">
        <f>IF(C126="","",IF(AND(H126="あり",X126="記録"),IF(COUNTIFS($A$8:A126,A126,$B$8:B126,B126,$C$8:C126,C126,$E$8:E126,E126,$F$8:F126,F126,$H$8:H126,"あり",$X$8:X126,"記録")=1,1,0),0))</f>
        <v/>
      </c>
      <c r="AI126" s="55" t="str">
        <f>IF(C126="","",IF(AND(I126="あり",J126="実施",X126="記録",ISNUMBER(K126)),IF(COUNTIFS($K$8:K126,K126,$C$8:C126,C126,$E$8:E126,E126,$F$8:F126,F126,$I$8:I126,"あり",$J$8:J126,"実施",$X$8:X126,"記録")=1,1,0),0))</f>
        <v/>
      </c>
      <c r="AJ126" s="55" t="str">
        <f>IF(C126="","",IF(ISNUMBER(A126),YEAR(A126)-IF(MONTH(A126)&lt;4,1,0),""))</f>
        <v/>
      </c>
      <c r="AK126" s="55" t="str">
        <f>IF(C126="","",IF(J126="実施",IF(ISNUMBER(K126),YEAR(K126)-IF(MONTH(K126)&lt;4,1,0),""),""))</f>
        <v/>
      </c>
      <c r="AL126" s="56" t="str">
        <f>IF(C126="",IF(OR(A126&lt;&gt;"",G126&lt;&gt;""),"要確認：船名未記入",""),IF(OR(NOT(ISNUMBER(A126)),G126="",H126="",I126="",J126="",N126="",O126="",P126="",W126="",X126=""),"要確認：基本項目不足",IF(OR(Z126="未登録・重複",AA126="未登録・重複",AB126="未確認"),"要確認：登録表を確認",IF(AND(H126="あり",NOT(ISNUMBER(B126))),"要確認：前日の予定時刻不足",IF(AND(J126="実施",I126="あり",NOT(ISNUMBER(K126))),"要確認：最終日時不足",IF(AND(J126="取消",I126="あり"),"要確認：取消と使用ありが矛盾",IF(OR(AND(ISNUMBER(T126),T126&lt;0),AND(ISNUMBER(V126),V126&lt;0),AE126="要確認：時刻不足・逆転"),"要確認：時間を確認",IF(COUNTIFS(Work[予定表の作業日],A126,Work[前日版の予定時刻],B126,Work[船名],C126,Work[バース],E126,Work[入出・転],F126,Work[曳船名],G126)&gt;1,"要確認：同じ作業・曳船が重複",IF(AND(I126="あり",J126="実施",NOT(ISNUMBER(AD126))),"要確認：拘束時間未確認",IF(OR(H126="未確認",I126="未確認",J126="未確認",X126="未確認",N126="未確認",O126="未確認"),"要確認：未確認を含む","確認済"))))))))))</f>
        <v/>
      </c>
    </row>
    <row r="127" spans="1:38" ht="24.95" customHeight="1" x14ac:dyDescent="0.2">
      <c r="A127" s="20"/>
      <c r="B127" s="29"/>
      <c r="C127" s="7"/>
      <c r="D127" s="7"/>
      <c r="E127" s="7"/>
      <c r="F127" s="7"/>
      <c r="G127" s="7"/>
      <c r="H127" s="7"/>
      <c r="I127" s="7"/>
      <c r="J127" s="7"/>
      <c r="K127" s="23"/>
      <c r="L127" s="13"/>
      <c r="M127" s="13"/>
      <c r="N127" s="7"/>
      <c r="O127" s="51"/>
      <c r="P127" s="51"/>
      <c r="Q127" s="61"/>
      <c r="R127" s="62"/>
      <c r="S127" s="62"/>
      <c r="T127" s="63"/>
      <c r="U127" s="63"/>
      <c r="V127" s="63"/>
      <c r="W127" s="51"/>
      <c r="X127" s="51"/>
      <c r="Y127" s="67"/>
      <c r="Z127" s="54" t="str">
        <f>IF(G127="","",IF(COUNTIF(Tugs[曳船名],G127)&lt;&gt;1,"未登録・重複",IF(INDEX(Tugs[会社名],MATCH(G127,Tugs[曳船名],0))="","未確認",INDEX(Tugs[会社名],MATCH(G127,Tugs[曳船名],0)))))</f>
        <v/>
      </c>
      <c r="AA127" s="54" t="str">
        <f>IF(G127="","",IF(COUNTIF(Companies[会社名],Z127)&lt;&gt;1,"未登録・重複",IF(INDEX(Companies[地区],MATCH(Z127,Companies[会社名],0))="","未確認",INDEX(Companies[地区],MATCH(Z127,Companies[会社名],0)))))</f>
        <v/>
      </c>
      <c r="AB127" s="54" t="str">
        <f>IF(G127="","",IF(Q127&lt;&gt;"",Q127,IF(COUNTIF(Tugs[曳船名],G127)&lt;&gt;1,"未登録・重複",IF(INDEX(Tugs[基地港],MATCH(G127,Tugs[曳船名],0))="","未確認",INDEX(Tugs[基地港],MATCH(G127,Tugs[曳船名],0))))))</f>
        <v/>
      </c>
      <c r="AC127" s="53" t="str">
        <f>IF(C127="","",IF(AND(COUNTIF(Standards[照合項目（自動）],AB127&amp;"｜"&amp;E127&amp;"｜"&amp;D127&amp;"｜"&amp;F127&amp;"｜"&amp;P127)=1,COUNTIFS(Standards[照合項目（自動）],AB127&amp;"｜"&amp;E127&amp;"｜"&amp;D127&amp;"｜"&amp;F127&amp;"｜"&amp;P127,Standards[入力確認（自動）],"確認済")=1),SUMIF(Standards[照合項目（自動）],AB127&amp;"｜"&amp;E127&amp;"｜"&amp;D127&amp;"｜"&amp;F127&amp;"｜"&amp;P127,Standards[所定合計h（自動）]),"未確認"))</f>
        <v/>
      </c>
      <c r="AD127" s="53" t="str">
        <f>IF(C127="","",IF(AND(ISNUMBER(R127),ISNUMBER(S127),S127&gt;=R127),ROUND((S127-R127)*24,4),IF(OR(R127&lt;&gt;"",S127&lt;&gt;""),"",IF(AND(ISNUMBER(T127),T127&gt;=0),T127,IF(AND(I127="あり",J127="実施",ISNUMBER(AC127)),AC127,"")))))</f>
        <v/>
      </c>
      <c r="AE127" s="54" t="str">
        <f>IF(C127="","",IF(AND(ISNUMBER(R127),ISNUMBER(S127),S127&gt;=R127),IF(X127="記録","実績：基地発～基地着",IF(X127="記憶","記憶：基地発～基地着","未確認：基地発～基地着")),IF(OR(R127&lt;&gt;"",S127&lt;&gt;""),"要確認：時刻不足・逆転",IF(AND(ISNUMBER(T127),T127&gt;=0),IF(X127="記録","実績：記録の時間",IF(X127="記憶","記憶：申告の時間","未確認：申告の時間")),IF(AND(I127="あり",J127="実施",ISNUMBER(AC127)),"所定時間による見込み",IF(I127="なし","使用なし","未確認"))))))</f>
        <v/>
      </c>
      <c r="AF127" s="55" t="str">
        <f>IF(C127="","",IF(H127="あり",1,0))</f>
        <v/>
      </c>
      <c r="AG127" s="55" t="str">
        <f>IF(C127="","",IF(AND(I127="あり",J127="実施"),1,0))</f>
        <v/>
      </c>
      <c r="AH127" s="55" t="str">
        <f>IF(C127="","",IF(AND(H127="あり",X127="記録"),IF(COUNTIFS($A$8:A127,A127,$B$8:B127,B127,$C$8:C127,C127,$E$8:E127,E127,$F$8:F127,F127,$H$8:H127,"あり",$X$8:X127,"記録")=1,1,0),0))</f>
        <v/>
      </c>
      <c r="AI127" s="55" t="str">
        <f>IF(C127="","",IF(AND(I127="あり",J127="実施",X127="記録",ISNUMBER(K127)),IF(COUNTIFS($K$8:K127,K127,$C$8:C127,C127,$E$8:E127,E127,$F$8:F127,F127,$I$8:I127,"あり",$J$8:J127,"実施",$X$8:X127,"記録")=1,1,0),0))</f>
        <v/>
      </c>
      <c r="AJ127" s="55" t="str">
        <f>IF(C127="","",IF(ISNUMBER(A127),YEAR(A127)-IF(MONTH(A127)&lt;4,1,0),""))</f>
        <v/>
      </c>
      <c r="AK127" s="55" t="str">
        <f>IF(C127="","",IF(J127="実施",IF(ISNUMBER(K127),YEAR(K127)-IF(MONTH(K127)&lt;4,1,0),""),""))</f>
        <v/>
      </c>
      <c r="AL127" s="56" t="str">
        <f>IF(C127="",IF(OR(A127&lt;&gt;"",G127&lt;&gt;""),"要確認：船名未記入",""),IF(OR(NOT(ISNUMBER(A127)),G127="",H127="",I127="",J127="",N127="",O127="",P127="",W127="",X127=""),"要確認：基本項目不足",IF(OR(Z127="未登録・重複",AA127="未登録・重複",AB127="未確認"),"要確認：登録表を確認",IF(AND(H127="あり",NOT(ISNUMBER(B127))),"要確認：前日の予定時刻不足",IF(AND(J127="実施",I127="あり",NOT(ISNUMBER(K127))),"要確認：最終日時不足",IF(AND(J127="取消",I127="あり"),"要確認：取消と使用ありが矛盾",IF(OR(AND(ISNUMBER(T127),T127&lt;0),AND(ISNUMBER(V127),V127&lt;0),AE127="要確認：時刻不足・逆転"),"要確認：時間を確認",IF(COUNTIFS(Work[予定表の作業日],A127,Work[前日版の予定時刻],B127,Work[船名],C127,Work[バース],E127,Work[入出・転],F127,Work[曳船名],G127)&gt;1,"要確認：同じ作業・曳船が重複",IF(AND(I127="あり",J127="実施",NOT(ISNUMBER(AD127))),"要確認：拘束時間未確認",IF(OR(H127="未確認",I127="未確認",J127="未確認",X127="未確認",N127="未確認",O127="未確認"),"要確認：未確認を含む","確認済"))))))))))</f>
        <v/>
      </c>
    </row>
    <row r="128" spans="1:38" ht="24.95" customHeight="1" x14ac:dyDescent="0.2">
      <c r="A128" s="20"/>
      <c r="B128" s="29"/>
      <c r="C128" s="7"/>
      <c r="D128" s="7"/>
      <c r="E128" s="7"/>
      <c r="F128" s="7"/>
      <c r="G128" s="7"/>
      <c r="H128" s="7"/>
      <c r="I128" s="7"/>
      <c r="J128" s="7"/>
      <c r="K128" s="23"/>
      <c r="L128" s="13"/>
      <c r="M128" s="13"/>
      <c r="N128" s="7"/>
      <c r="O128" s="51"/>
      <c r="P128" s="51"/>
      <c r="Q128" s="61"/>
      <c r="R128" s="62"/>
      <c r="S128" s="62"/>
      <c r="T128" s="63"/>
      <c r="U128" s="63"/>
      <c r="V128" s="63"/>
      <c r="W128" s="51"/>
      <c r="X128" s="51"/>
      <c r="Y128" s="67"/>
      <c r="Z128" s="54" t="str">
        <f>IF(G128="","",IF(COUNTIF(Tugs[曳船名],G128)&lt;&gt;1,"未登録・重複",IF(INDEX(Tugs[会社名],MATCH(G128,Tugs[曳船名],0))="","未確認",INDEX(Tugs[会社名],MATCH(G128,Tugs[曳船名],0)))))</f>
        <v/>
      </c>
      <c r="AA128" s="54" t="str">
        <f>IF(G128="","",IF(COUNTIF(Companies[会社名],Z128)&lt;&gt;1,"未登録・重複",IF(INDEX(Companies[地区],MATCH(Z128,Companies[会社名],0))="","未確認",INDEX(Companies[地区],MATCH(Z128,Companies[会社名],0)))))</f>
        <v/>
      </c>
      <c r="AB128" s="54" t="str">
        <f>IF(G128="","",IF(Q128&lt;&gt;"",Q128,IF(COUNTIF(Tugs[曳船名],G128)&lt;&gt;1,"未登録・重複",IF(INDEX(Tugs[基地港],MATCH(G128,Tugs[曳船名],0))="","未確認",INDEX(Tugs[基地港],MATCH(G128,Tugs[曳船名],0))))))</f>
        <v/>
      </c>
      <c r="AC128" s="53" t="str">
        <f>IF(C128="","",IF(AND(COUNTIF(Standards[照合項目（自動）],AB128&amp;"｜"&amp;E128&amp;"｜"&amp;D128&amp;"｜"&amp;F128&amp;"｜"&amp;P128)=1,COUNTIFS(Standards[照合項目（自動）],AB128&amp;"｜"&amp;E128&amp;"｜"&amp;D128&amp;"｜"&amp;F128&amp;"｜"&amp;P128,Standards[入力確認（自動）],"確認済")=1),SUMIF(Standards[照合項目（自動）],AB128&amp;"｜"&amp;E128&amp;"｜"&amp;D128&amp;"｜"&amp;F128&amp;"｜"&amp;P128,Standards[所定合計h（自動）]),"未確認"))</f>
        <v/>
      </c>
      <c r="AD128" s="53" t="str">
        <f>IF(C128="","",IF(AND(ISNUMBER(R128),ISNUMBER(S128),S128&gt;=R128),ROUND((S128-R128)*24,4),IF(OR(R128&lt;&gt;"",S128&lt;&gt;""),"",IF(AND(ISNUMBER(T128),T128&gt;=0),T128,IF(AND(I128="あり",J128="実施",ISNUMBER(AC128)),AC128,"")))))</f>
        <v/>
      </c>
      <c r="AE128" s="54" t="str">
        <f>IF(C128="","",IF(AND(ISNUMBER(R128),ISNUMBER(S128),S128&gt;=R128),IF(X128="記録","実績：基地発～基地着",IF(X128="記憶","記憶：基地発～基地着","未確認：基地発～基地着")),IF(OR(R128&lt;&gt;"",S128&lt;&gt;""),"要確認：時刻不足・逆転",IF(AND(ISNUMBER(T128),T128&gt;=0),IF(X128="記録","実績：記録の時間",IF(X128="記憶","記憶：申告の時間","未確認：申告の時間")),IF(AND(I128="あり",J128="実施",ISNUMBER(AC128)),"所定時間による見込み",IF(I128="なし","使用なし","未確認"))))))</f>
        <v/>
      </c>
      <c r="AF128" s="55" t="str">
        <f>IF(C128="","",IF(H128="あり",1,0))</f>
        <v/>
      </c>
      <c r="AG128" s="55" t="str">
        <f>IF(C128="","",IF(AND(I128="あり",J128="実施"),1,0))</f>
        <v/>
      </c>
      <c r="AH128" s="55" t="str">
        <f>IF(C128="","",IF(AND(H128="あり",X128="記録"),IF(COUNTIFS($A$8:A128,A128,$B$8:B128,B128,$C$8:C128,C128,$E$8:E128,E128,$F$8:F128,F128,$H$8:H128,"あり",$X$8:X128,"記録")=1,1,0),0))</f>
        <v/>
      </c>
      <c r="AI128" s="55" t="str">
        <f>IF(C128="","",IF(AND(I128="あり",J128="実施",X128="記録",ISNUMBER(K128)),IF(COUNTIFS($K$8:K128,K128,$C$8:C128,C128,$E$8:E128,E128,$F$8:F128,F128,$I$8:I128,"あり",$J$8:J128,"実施",$X$8:X128,"記録")=1,1,0),0))</f>
        <v/>
      </c>
      <c r="AJ128" s="55" t="str">
        <f>IF(C128="","",IF(ISNUMBER(A128),YEAR(A128)-IF(MONTH(A128)&lt;4,1,0),""))</f>
        <v/>
      </c>
      <c r="AK128" s="55" t="str">
        <f>IF(C128="","",IF(J128="実施",IF(ISNUMBER(K128),YEAR(K128)-IF(MONTH(K128)&lt;4,1,0),""),""))</f>
        <v/>
      </c>
      <c r="AL128" s="56" t="str">
        <f>IF(C128="",IF(OR(A128&lt;&gt;"",G128&lt;&gt;""),"要確認：船名未記入",""),IF(OR(NOT(ISNUMBER(A128)),G128="",H128="",I128="",J128="",N128="",O128="",P128="",W128="",X128=""),"要確認：基本項目不足",IF(OR(Z128="未登録・重複",AA128="未登録・重複",AB128="未確認"),"要確認：登録表を確認",IF(AND(H128="あり",NOT(ISNUMBER(B128))),"要確認：前日の予定時刻不足",IF(AND(J128="実施",I128="あり",NOT(ISNUMBER(K128))),"要確認：最終日時不足",IF(AND(J128="取消",I128="あり"),"要確認：取消と使用ありが矛盾",IF(OR(AND(ISNUMBER(T128),T128&lt;0),AND(ISNUMBER(V128),V128&lt;0),AE128="要確認：時刻不足・逆転"),"要確認：時間を確認",IF(COUNTIFS(Work[予定表の作業日],A128,Work[前日版の予定時刻],B128,Work[船名],C128,Work[バース],E128,Work[入出・転],F128,Work[曳船名],G128)&gt;1,"要確認：同じ作業・曳船が重複",IF(AND(I128="あり",J128="実施",NOT(ISNUMBER(AD128))),"要確認：拘束時間未確認",IF(OR(H128="未確認",I128="未確認",J128="未確認",X128="未確認",N128="未確認",O128="未確認"),"要確認：未確認を含む","確認済"))))))))))</f>
        <v/>
      </c>
    </row>
    <row r="129" spans="1:38" ht="24.95" customHeight="1" x14ac:dyDescent="0.2">
      <c r="A129" s="20"/>
      <c r="B129" s="29"/>
      <c r="C129" s="7"/>
      <c r="D129" s="7"/>
      <c r="E129" s="7"/>
      <c r="F129" s="7"/>
      <c r="G129" s="7"/>
      <c r="H129" s="7"/>
      <c r="I129" s="7"/>
      <c r="J129" s="7"/>
      <c r="K129" s="23"/>
      <c r="L129" s="13"/>
      <c r="M129" s="13"/>
      <c r="N129" s="7"/>
      <c r="O129" s="51"/>
      <c r="P129" s="51"/>
      <c r="Q129" s="61"/>
      <c r="R129" s="62"/>
      <c r="S129" s="62"/>
      <c r="T129" s="63"/>
      <c r="U129" s="63"/>
      <c r="V129" s="63"/>
      <c r="W129" s="51"/>
      <c r="X129" s="51"/>
      <c r="Y129" s="67"/>
      <c r="Z129" s="54" t="str">
        <f>IF(G129="","",IF(COUNTIF(Tugs[曳船名],G129)&lt;&gt;1,"未登録・重複",IF(INDEX(Tugs[会社名],MATCH(G129,Tugs[曳船名],0))="","未確認",INDEX(Tugs[会社名],MATCH(G129,Tugs[曳船名],0)))))</f>
        <v/>
      </c>
      <c r="AA129" s="54" t="str">
        <f>IF(G129="","",IF(COUNTIF(Companies[会社名],Z129)&lt;&gt;1,"未登録・重複",IF(INDEX(Companies[地区],MATCH(Z129,Companies[会社名],0))="","未確認",INDEX(Companies[地区],MATCH(Z129,Companies[会社名],0)))))</f>
        <v/>
      </c>
      <c r="AB129" s="54" t="str">
        <f>IF(G129="","",IF(Q129&lt;&gt;"",Q129,IF(COUNTIF(Tugs[曳船名],G129)&lt;&gt;1,"未登録・重複",IF(INDEX(Tugs[基地港],MATCH(G129,Tugs[曳船名],0))="","未確認",INDEX(Tugs[基地港],MATCH(G129,Tugs[曳船名],0))))))</f>
        <v/>
      </c>
      <c r="AC129" s="53" t="str">
        <f>IF(C129="","",IF(AND(COUNTIF(Standards[照合項目（自動）],AB129&amp;"｜"&amp;E129&amp;"｜"&amp;D129&amp;"｜"&amp;F129&amp;"｜"&amp;P129)=1,COUNTIFS(Standards[照合項目（自動）],AB129&amp;"｜"&amp;E129&amp;"｜"&amp;D129&amp;"｜"&amp;F129&amp;"｜"&amp;P129,Standards[入力確認（自動）],"確認済")=1),SUMIF(Standards[照合項目（自動）],AB129&amp;"｜"&amp;E129&amp;"｜"&amp;D129&amp;"｜"&amp;F129&amp;"｜"&amp;P129,Standards[所定合計h（自動）]),"未確認"))</f>
        <v/>
      </c>
      <c r="AD129" s="53" t="str">
        <f>IF(C129="","",IF(AND(ISNUMBER(R129),ISNUMBER(S129),S129&gt;=R129),ROUND((S129-R129)*24,4),IF(OR(R129&lt;&gt;"",S129&lt;&gt;""),"",IF(AND(ISNUMBER(T129),T129&gt;=0),T129,IF(AND(I129="あり",J129="実施",ISNUMBER(AC129)),AC129,"")))))</f>
        <v/>
      </c>
      <c r="AE129" s="54" t="str">
        <f>IF(C129="","",IF(AND(ISNUMBER(R129),ISNUMBER(S129),S129&gt;=R129),IF(X129="記録","実績：基地発～基地着",IF(X129="記憶","記憶：基地発～基地着","未確認：基地発～基地着")),IF(OR(R129&lt;&gt;"",S129&lt;&gt;""),"要確認：時刻不足・逆転",IF(AND(ISNUMBER(T129),T129&gt;=0),IF(X129="記録","実績：記録の時間",IF(X129="記憶","記憶：申告の時間","未確認：申告の時間")),IF(AND(I129="あり",J129="実施",ISNUMBER(AC129)),"所定時間による見込み",IF(I129="なし","使用なし","未確認"))))))</f>
        <v/>
      </c>
      <c r="AF129" s="55" t="str">
        <f>IF(C129="","",IF(H129="あり",1,0))</f>
        <v/>
      </c>
      <c r="AG129" s="55" t="str">
        <f>IF(C129="","",IF(AND(I129="あり",J129="実施"),1,0))</f>
        <v/>
      </c>
      <c r="AH129" s="55" t="str">
        <f>IF(C129="","",IF(AND(H129="あり",X129="記録"),IF(COUNTIFS($A$8:A129,A129,$B$8:B129,B129,$C$8:C129,C129,$E$8:E129,E129,$F$8:F129,F129,$H$8:H129,"あり",$X$8:X129,"記録")=1,1,0),0))</f>
        <v/>
      </c>
      <c r="AI129" s="55" t="str">
        <f>IF(C129="","",IF(AND(I129="あり",J129="実施",X129="記録",ISNUMBER(K129)),IF(COUNTIFS($K$8:K129,K129,$C$8:C129,C129,$E$8:E129,E129,$F$8:F129,F129,$I$8:I129,"あり",$J$8:J129,"実施",$X$8:X129,"記録")=1,1,0),0))</f>
        <v/>
      </c>
      <c r="AJ129" s="55" t="str">
        <f>IF(C129="","",IF(ISNUMBER(A129),YEAR(A129)-IF(MONTH(A129)&lt;4,1,0),""))</f>
        <v/>
      </c>
      <c r="AK129" s="55" t="str">
        <f>IF(C129="","",IF(J129="実施",IF(ISNUMBER(K129),YEAR(K129)-IF(MONTH(K129)&lt;4,1,0),""),""))</f>
        <v/>
      </c>
      <c r="AL129" s="56" t="str">
        <f>IF(C129="",IF(OR(A129&lt;&gt;"",G129&lt;&gt;""),"要確認：船名未記入",""),IF(OR(NOT(ISNUMBER(A129)),G129="",H129="",I129="",J129="",N129="",O129="",P129="",W129="",X129=""),"要確認：基本項目不足",IF(OR(Z129="未登録・重複",AA129="未登録・重複",AB129="未確認"),"要確認：登録表を確認",IF(AND(H129="あり",NOT(ISNUMBER(B129))),"要確認：前日の予定時刻不足",IF(AND(J129="実施",I129="あり",NOT(ISNUMBER(K129))),"要確認：最終日時不足",IF(AND(J129="取消",I129="あり"),"要確認：取消と使用ありが矛盾",IF(OR(AND(ISNUMBER(T129),T129&lt;0),AND(ISNUMBER(V129),V129&lt;0),AE129="要確認：時刻不足・逆転"),"要確認：時間を確認",IF(COUNTIFS(Work[予定表の作業日],A129,Work[前日版の予定時刻],B129,Work[船名],C129,Work[バース],E129,Work[入出・転],F129,Work[曳船名],G129)&gt;1,"要確認：同じ作業・曳船が重複",IF(AND(I129="あり",J129="実施",NOT(ISNUMBER(AD129))),"要確認：拘束時間未確認",IF(OR(H129="未確認",I129="未確認",J129="未確認",X129="未確認",N129="未確認",O129="未確認"),"要確認：未確認を含む","確認済"))))))))))</f>
        <v/>
      </c>
    </row>
    <row r="130" spans="1:38" ht="24.95" customHeight="1" x14ac:dyDescent="0.2">
      <c r="A130" s="20"/>
      <c r="B130" s="29"/>
      <c r="C130" s="7"/>
      <c r="D130" s="7"/>
      <c r="E130" s="7"/>
      <c r="F130" s="7"/>
      <c r="G130" s="7"/>
      <c r="H130" s="7"/>
      <c r="I130" s="7"/>
      <c r="J130" s="7"/>
      <c r="K130" s="23"/>
      <c r="L130" s="13"/>
      <c r="M130" s="13"/>
      <c r="N130" s="7"/>
      <c r="O130" s="51"/>
      <c r="P130" s="51"/>
      <c r="Q130" s="61"/>
      <c r="R130" s="62"/>
      <c r="S130" s="62"/>
      <c r="T130" s="63"/>
      <c r="U130" s="63"/>
      <c r="V130" s="63"/>
      <c r="W130" s="51"/>
      <c r="X130" s="51"/>
      <c r="Y130" s="67"/>
      <c r="Z130" s="54" t="str">
        <f>IF(G130="","",IF(COUNTIF(Tugs[曳船名],G130)&lt;&gt;1,"未登録・重複",IF(INDEX(Tugs[会社名],MATCH(G130,Tugs[曳船名],0))="","未確認",INDEX(Tugs[会社名],MATCH(G130,Tugs[曳船名],0)))))</f>
        <v/>
      </c>
      <c r="AA130" s="54" t="str">
        <f>IF(G130="","",IF(COUNTIF(Companies[会社名],Z130)&lt;&gt;1,"未登録・重複",IF(INDEX(Companies[地区],MATCH(Z130,Companies[会社名],0))="","未確認",INDEX(Companies[地区],MATCH(Z130,Companies[会社名],0)))))</f>
        <v/>
      </c>
      <c r="AB130" s="54" t="str">
        <f>IF(G130="","",IF(Q130&lt;&gt;"",Q130,IF(COUNTIF(Tugs[曳船名],G130)&lt;&gt;1,"未登録・重複",IF(INDEX(Tugs[基地港],MATCH(G130,Tugs[曳船名],0))="","未確認",INDEX(Tugs[基地港],MATCH(G130,Tugs[曳船名],0))))))</f>
        <v/>
      </c>
      <c r="AC130" s="53" t="str">
        <f>IF(C130="","",IF(AND(COUNTIF(Standards[照合項目（自動）],AB130&amp;"｜"&amp;E130&amp;"｜"&amp;D130&amp;"｜"&amp;F130&amp;"｜"&amp;P130)=1,COUNTIFS(Standards[照合項目（自動）],AB130&amp;"｜"&amp;E130&amp;"｜"&amp;D130&amp;"｜"&amp;F130&amp;"｜"&amp;P130,Standards[入力確認（自動）],"確認済")=1),SUMIF(Standards[照合項目（自動）],AB130&amp;"｜"&amp;E130&amp;"｜"&amp;D130&amp;"｜"&amp;F130&amp;"｜"&amp;P130,Standards[所定合計h（自動）]),"未確認"))</f>
        <v/>
      </c>
      <c r="AD130" s="53" t="str">
        <f>IF(C130="","",IF(AND(ISNUMBER(R130),ISNUMBER(S130),S130&gt;=R130),ROUND((S130-R130)*24,4),IF(OR(R130&lt;&gt;"",S130&lt;&gt;""),"",IF(AND(ISNUMBER(T130),T130&gt;=0),T130,IF(AND(I130="あり",J130="実施",ISNUMBER(AC130)),AC130,"")))))</f>
        <v/>
      </c>
      <c r="AE130" s="54" t="str">
        <f>IF(C130="","",IF(AND(ISNUMBER(R130),ISNUMBER(S130),S130&gt;=R130),IF(X130="記録","実績：基地発～基地着",IF(X130="記憶","記憶：基地発～基地着","未確認：基地発～基地着")),IF(OR(R130&lt;&gt;"",S130&lt;&gt;""),"要確認：時刻不足・逆転",IF(AND(ISNUMBER(T130),T130&gt;=0),IF(X130="記録","実績：記録の時間",IF(X130="記憶","記憶：申告の時間","未確認：申告の時間")),IF(AND(I130="あり",J130="実施",ISNUMBER(AC130)),"所定時間による見込み",IF(I130="なし","使用なし","未確認"))))))</f>
        <v/>
      </c>
      <c r="AF130" s="55" t="str">
        <f>IF(C130="","",IF(H130="あり",1,0))</f>
        <v/>
      </c>
      <c r="AG130" s="55" t="str">
        <f>IF(C130="","",IF(AND(I130="あり",J130="実施"),1,0))</f>
        <v/>
      </c>
      <c r="AH130" s="55" t="str">
        <f>IF(C130="","",IF(AND(H130="あり",X130="記録"),IF(COUNTIFS($A$8:A130,A130,$B$8:B130,B130,$C$8:C130,C130,$E$8:E130,E130,$F$8:F130,F130,$H$8:H130,"あり",$X$8:X130,"記録")=1,1,0),0))</f>
        <v/>
      </c>
      <c r="AI130" s="55" t="str">
        <f>IF(C130="","",IF(AND(I130="あり",J130="実施",X130="記録",ISNUMBER(K130)),IF(COUNTIFS($K$8:K130,K130,$C$8:C130,C130,$E$8:E130,E130,$F$8:F130,F130,$I$8:I130,"あり",$J$8:J130,"実施",$X$8:X130,"記録")=1,1,0),0))</f>
        <v/>
      </c>
      <c r="AJ130" s="55" t="str">
        <f>IF(C130="","",IF(ISNUMBER(A130),YEAR(A130)-IF(MONTH(A130)&lt;4,1,0),""))</f>
        <v/>
      </c>
      <c r="AK130" s="55" t="str">
        <f>IF(C130="","",IF(J130="実施",IF(ISNUMBER(K130),YEAR(K130)-IF(MONTH(K130)&lt;4,1,0),""),""))</f>
        <v/>
      </c>
      <c r="AL130" s="56" t="str">
        <f>IF(C130="",IF(OR(A130&lt;&gt;"",G130&lt;&gt;""),"要確認：船名未記入",""),IF(OR(NOT(ISNUMBER(A130)),G130="",H130="",I130="",J130="",N130="",O130="",P130="",W130="",X130=""),"要確認：基本項目不足",IF(OR(Z130="未登録・重複",AA130="未登録・重複",AB130="未確認"),"要確認：登録表を確認",IF(AND(H130="あり",NOT(ISNUMBER(B130))),"要確認：前日の予定時刻不足",IF(AND(J130="実施",I130="あり",NOT(ISNUMBER(K130))),"要確認：最終日時不足",IF(AND(J130="取消",I130="あり"),"要確認：取消と使用ありが矛盾",IF(OR(AND(ISNUMBER(T130),T130&lt;0),AND(ISNUMBER(V130),V130&lt;0),AE130="要確認：時刻不足・逆転"),"要確認：時間を確認",IF(COUNTIFS(Work[予定表の作業日],A130,Work[前日版の予定時刻],B130,Work[船名],C130,Work[バース],E130,Work[入出・転],F130,Work[曳船名],G130)&gt;1,"要確認：同じ作業・曳船が重複",IF(AND(I130="あり",J130="実施",NOT(ISNUMBER(AD130))),"要確認：拘束時間未確認",IF(OR(H130="未確認",I130="未確認",J130="未確認",X130="未確認",N130="未確認",O130="未確認"),"要確認：未確認を含む","確認済"))))))))))</f>
        <v/>
      </c>
    </row>
    <row r="131" spans="1:38" ht="24.95" customHeight="1" x14ac:dyDescent="0.2">
      <c r="A131" s="20"/>
      <c r="B131" s="29"/>
      <c r="C131" s="7"/>
      <c r="D131" s="7"/>
      <c r="E131" s="7"/>
      <c r="F131" s="7"/>
      <c r="G131" s="7"/>
      <c r="H131" s="7"/>
      <c r="I131" s="7"/>
      <c r="J131" s="7"/>
      <c r="K131" s="23"/>
      <c r="L131" s="13"/>
      <c r="M131" s="13"/>
      <c r="N131" s="7"/>
      <c r="O131" s="51"/>
      <c r="P131" s="51"/>
      <c r="Q131" s="61"/>
      <c r="R131" s="62"/>
      <c r="S131" s="62"/>
      <c r="T131" s="63"/>
      <c r="U131" s="63"/>
      <c r="V131" s="63"/>
      <c r="W131" s="51"/>
      <c r="X131" s="51"/>
      <c r="Y131" s="67"/>
      <c r="Z131" s="54" t="str">
        <f>IF(G131="","",IF(COUNTIF(Tugs[曳船名],G131)&lt;&gt;1,"未登録・重複",IF(INDEX(Tugs[会社名],MATCH(G131,Tugs[曳船名],0))="","未確認",INDEX(Tugs[会社名],MATCH(G131,Tugs[曳船名],0)))))</f>
        <v/>
      </c>
      <c r="AA131" s="54" t="str">
        <f>IF(G131="","",IF(COUNTIF(Companies[会社名],Z131)&lt;&gt;1,"未登録・重複",IF(INDEX(Companies[地区],MATCH(Z131,Companies[会社名],0))="","未確認",INDEX(Companies[地区],MATCH(Z131,Companies[会社名],0)))))</f>
        <v/>
      </c>
      <c r="AB131" s="54" t="str">
        <f>IF(G131="","",IF(Q131&lt;&gt;"",Q131,IF(COUNTIF(Tugs[曳船名],G131)&lt;&gt;1,"未登録・重複",IF(INDEX(Tugs[基地港],MATCH(G131,Tugs[曳船名],0))="","未確認",INDEX(Tugs[基地港],MATCH(G131,Tugs[曳船名],0))))))</f>
        <v/>
      </c>
      <c r="AC131" s="53" t="str">
        <f>IF(C131="","",IF(AND(COUNTIF(Standards[照合項目（自動）],AB131&amp;"｜"&amp;E131&amp;"｜"&amp;D131&amp;"｜"&amp;F131&amp;"｜"&amp;P131)=1,COUNTIFS(Standards[照合項目（自動）],AB131&amp;"｜"&amp;E131&amp;"｜"&amp;D131&amp;"｜"&amp;F131&amp;"｜"&amp;P131,Standards[入力確認（自動）],"確認済")=1),SUMIF(Standards[照合項目（自動）],AB131&amp;"｜"&amp;E131&amp;"｜"&amp;D131&amp;"｜"&amp;F131&amp;"｜"&amp;P131,Standards[所定合計h（自動）]),"未確認"))</f>
        <v/>
      </c>
      <c r="AD131" s="53" t="str">
        <f>IF(C131="","",IF(AND(ISNUMBER(R131),ISNUMBER(S131),S131&gt;=R131),ROUND((S131-R131)*24,4),IF(OR(R131&lt;&gt;"",S131&lt;&gt;""),"",IF(AND(ISNUMBER(T131),T131&gt;=0),T131,IF(AND(I131="あり",J131="実施",ISNUMBER(AC131)),AC131,"")))))</f>
        <v/>
      </c>
      <c r="AE131" s="54" t="str">
        <f>IF(C131="","",IF(AND(ISNUMBER(R131),ISNUMBER(S131),S131&gt;=R131),IF(X131="記録","実績：基地発～基地着",IF(X131="記憶","記憶：基地発～基地着","未確認：基地発～基地着")),IF(OR(R131&lt;&gt;"",S131&lt;&gt;""),"要確認：時刻不足・逆転",IF(AND(ISNUMBER(T131),T131&gt;=0),IF(X131="記録","実績：記録の時間",IF(X131="記憶","記憶：申告の時間","未確認：申告の時間")),IF(AND(I131="あり",J131="実施",ISNUMBER(AC131)),"所定時間による見込み",IF(I131="なし","使用なし","未確認"))))))</f>
        <v/>
      </c>
      <c r="AF131" s="55" t="str">
        <f>IF(C131="","",IF(H131="あり",1,0))</f>
        <v/>
      </c>
      <c r="AG131" s="55" t="str">
        <f>IF(C131="","",IF(AND(I131="あり",J131="実施"),1,0))</f>
        <v/>
      </c>
      <c r="AH131" s="55" t="str">
        <f>IF(C131="","",IF(AND(H131="あり",X131="記録"),IF(COUNTIFS($A$8:A131,A131,$B$8:B131,B131,$C$8:C131,C131,$E$8:E131,E131,$F$8:F131,F131,$H$8:H131,"あり",$X$8:X131,"記録")=1,1,0),0))</f>
        <v/>
      </c>
      <c r="AI131" s="55" t="str">
        <f>IF(C131="","",IF(AND(I131="あり",J131="実施",X131="記録",ISNUMBER(K131)),IF(COUNTIFS($K$8:K131,K131,$C$8:C131,C131,$E$8:E131,E131,$F$8:F131,F131,$I$8:I131,"あり",$J$8:J131,"実施",$X$8:X131,"記録")=1,1,0),0))</f>
        <v/>
      </c>
      <c r="AJ131" s="55" t="str">
        <f>IF(C131="","",IF(ISNUMBER(A131),YEAR(A131)-IF(MONTH(A131)&lt;4,1,0),""))</f>
        <v/>
      </c>
      <c r="AK131" s="55" t="str">
        <f>IF(C131="","",IF(J131="実施",IF(ISNUMBER(K131),YEAR(K131)-IF(MONTH(K131)&lt;4,1,0),""),""))</f>
        <v/>
      </c>
      <c r="AL131" s="56" t="str">
        <f>IF(C131="",IF(OR(A131&lt;&gt;"",G131&lt;&gt;""),"要確認：船名未記入",""),IF(OR(NOT(ISNUMBER(A131)),G131="",H131="",I131="",J131="",N131="",O131="",P131="",W131="",X131=""),"要確認：基本項目不足",IF(OR(Z131="未登録・重複",AA131="未登録・重複",AB131="未確認"),"要確認：登録表を確認",IF(AND(H131="あり",NOT(ISNUMBER(B131))),"要確認：前日の予定時刻不足",IF(AND(J131="実施",I131="あり",NOT(ISNUMBER(K131))),"要確認：最終日時不足",IF(AND(J131="取消",I131="あり"),"要確認：取消と使用ありが矛盾",IF(OR(AND(ISNUMBER(T131),T131&lt;0),AND(ISNUMBER(V131),V131&lt;0),AE131="要確認：時刻不足・逆転"),"要確認：時間を確認",IF(COUNTIFS(Work[予定表の作業日],A131,Work[前日版の予定時刻],B131,Work[船名],C131,Work[バース],E131,Work[入出・転],F131,Work[曳船名],G131)&gt;1,"要確認：同じ作業・曳船が重複",IF(AND(I131="あり",J131="実施",NOT(ISNUMBER(AD131))),"要確認：拘束時間未確認",IF(OR(H131="未確認",I131="未確認",J131="未確認",X131="未確認",N131="未確認",O131="未確認"),"要確認：未確認を含む","確認済"))))))))))</f>
        <v/>
      </c>
    </row>
    <row r="132" spans="1:38" ht="24.95" customHeight="1" x14ac:dyDescent="0.2">
      <c r="A132" s="20"/>
      <c r="B132" s="29"/>
      <c r="C132" s="7"/>
      <c r="D132" s="7"/>
      <c r="E132" s="7"/>
      <c r="F132" s="7"/>
      <c r="G132" s="7"/>
      <c r="H132" s="7"/>
      <c r="I132" s="7"/>
      <c r="J132" s="7"/>
      <c r="K132" s="23"/>
      <c r="L132" s="13"/>
      <c r="M132" s="13"/>
      <c r="N132" s="7"/>
      <c r="O132" s="51"/>
      <c r="P132" s="51"/>
      <c r="Q132" s="61"/>
      <c r="R132" s="62"/>
      <c r="S132" s="62"/>
      <c r="T132" s="63"/>
      <c r="U132" s="63"/>
      <c r="V132" s="63"/>
      <c r="W132" s="51"/>
      <c r="X132" s="51"/>
      <c r="Y132" s="67"/>
      <c r="Z132" s="54" t="str">
        <f>IF(G132="","",IF(COUNTIF(Tugs[曳船名],G132)&lt;&gt;1,"未登録・重複",IF(INDEX(Tugs[会社名],MATCH(G132,Tugs[曳船名],0))="","未確認",INDEX(Tugs[会社名],MATCH(G132,Tugs[曳船名],0)))))</f>
        <v/>
      </c>
      <c r="AA132" s="54" t="str">
        <f>IF(G132="","",IF(COUNTIF(Companies[会社名],Z132)&lt;&gt;1,"未登録・重複",IF(INDEX(Companies[地区],MATCH(Z132,Companies[会社名],0))="","未確認",INDEX(Companies[地区],MATCH(Z132,Companies[会社名],0)))))</f>
        <v/>
      </c>
      <c r="AB132" s="54" t="str">
        <f>IF(G132="","",IF(Q132&lt;&gt;"",Q132,IF(COUNTIF(Tugs[曳船名],G132)&lt;&gt;1,"未登録・重複",IF(INDEX(Tugs[基地港],MATCH(G132,Tugs[曳船名],0))="","未確認",INDEX(Tugs[基地港],MATCH(G132,Tugs[曳船名],0))))))</f>
        <v/>
      </c>
      <c r="AC132" s="53" t="str">
        <f>IF(C132="","",IF(AND(COUNTIF(Standards[照合項目（自動）],AB132&amp;"｜"&amp;E132&amp;"｜"&amp;D132&amp;"｜"&amp;F132&amp;"｜"&amp;P132)=1,COUNTIFS(Standards[照合項目（自動）],AB132&amp;"｜"&amp;E132&amp;"｜"&amp;D132&amp;"｜"&amp;F132&amp;"｜"&amp;P132,Standards[入力確認（自動）],"確認済")=1),SUMIF(Standards[照合項目（自動）],AB132&amp;"｜"&amp;E132&amp;"｜"&amp;D132&amp;"｜"&amp;F132&amp;"｜"&amp;P132,Standards[所定合計h（自動）]),"未確認"))</f>
        <v/>
      </c>
      <c r="AD132" s="53" t="str">
        <f>IF(C132="","",IF(AND(ISNUMBER(R132),ISNUMBER(S132),S132&gt;=R132),ROUND((S132-R132)*24,4),IF(OR(R132&lt;&gt;"",S132&lt;&gt;""),"",IF(AND(ISNUMBER(T132),T132&gt;=0),T132,IF(AND(I132="あり",J132="実施",ISNUMBER(AC132)),AC132,"")))))</f>
        <v/>
      </c>
      <c r="AE132" s="54" t="str">
        <f>IF(C132="","",IF(AND(ISNUMBER(R132),ISNUMBER(S132),S132&gt;=R132),IF(X132="記録","実績：基地発～基地着",IF(X132="記憶","記憶：基地発～基地着","未確認：基地発～基地着")),IF(OR(R132&lt;&gt;"",S132&lt;&gt;""),"要確認：時刻不足・逆転",IF(AND(ISNUMBER(T132),T132&gt;=0),IF(X132="記録","実績：記録の時間",IF(X132="記憶","記憶：申告の時間","未確認：申告の時間")),IF(AND(I132="あり",J132="実施",ISNUMBER(AC132)),"所定時間による見込み",IF(I132="なし","使用なし","未確認"))))))</f>
        <v/>
      </c>
      <c r="AF132" s="55" t="str">
        <f>IF(C132="","",IF(H132="あり",1,0))</f>
        <v/>
      </c>
      <c r="AG132" s="55" t="str">
        <f>IF(C132="","",IF(AND(I132="あり",J132="実施"),1,0))</f>
        <v/>
      </c>
      <c r="AH132" s="55" t="str">
        <f>IF(C132="","",IF(AND(H132="あり",X132="記録"),IF(COUNTIFS($A$8:A132,A132,$B$8:B132,B132,$C$8:C132,C132,$E$8:E132,E132,$F$8:F132,F132,$H$8:H132,"あり",$X$8:X132,"記録")=1,1,0),0))</f>
        <v/>
      </c>
      <c r="AI132" s="55" t="str">
        <f>IF(C132="","",IF(AND(I132="あり",J132="実施",X132="記録",ISNUMBER(K132)),IF(COUNTIFS($K$8:K132,K132,$C$8:C132,C132,$E$8:E132,E132,$F$8:F132,F132,$I$8:I132,"あり",$J$8:J132,"実施",$X$8:X132,"記録")=1,1,0),0))</f>
        <v/>
      </c>
      <c r="AJ132" s="55" t="str">
        <f>IF(C132="","",IF(ISNUMBER(A132),YEAR(A132)-IF(MONTH(A132)&lt;4,1,0),""))</f>
        <v/>
      </c>
      <c r="AK132" s="55" t="str">
        <f>IF(C132="","",IF(J132="実施",IF(ISNUMBER(K132),YEAR(K132)-IF(MONTH(K132)&lt;4,1,0),""),""))</f>
        <v/>
      </c>
      <c r="AL132" s="56" t="str">
        <f>IF(C132="",IF(OR(A132&lt;&gt;"",G132&lt;&gt;""),"要確認：船名未記入",""),IF(OR(NOT(ISNUMBER(A132)),G132="",H132="",I132="",J132="",N132="",O132="",P132="",W132="",X132=""),"要確認：基本項目不足",IF(OR(Z132="未登録・重複",AA132="未登録・重複",AB132="未確認"),"要確認：登録表を確認",IF(AND(H132="あり",NOT(ISNUMBER(B132))),"要確認：前日の予定時刻不足",IF(AND(J132="実施",I132="あり",NOT(ISNUMBER(K132))),"要確認：最終日時不足",IF(AND(J132="取消",I132="あり"),"要確認：取消と使用ありが矛盾",IF(OR(AND(ISNUMBER(T132),T132&lt;0),AND(ISNUMBER(V132),V132&lt;0),AE132="要確認：時刻不足・逆転"),"要確認：時間を確認",IF(COUNTIFS(Work[予定表の作業日],A132,Work[前日版の予定時刻],B132,Work[船名],C132,Work[バース],E132,Work[入出・転],F132,Work[曳船名],G132)&gt;1,"要確認：同じ作業・曳船が重複",IF(AND(I132="あり",J132="実施",NOT(ISNUMBER(AD132))),"要確認：拘束時間未確認",IF(OR(H132="未確認",I132="未確認",J132="未確認",X132="未確認",N132="未確認",O132="未確認"),"要確認：未確認を含む","確認済"))))))))))</f>
        <v/>
      </c>
    </row>
    <row r="133" spans="1:38" ht="24.95" customHeight="1" x14ac:dyDescent="0.2">
      <c r="A133" s="20"/>
      <c r="B133" s="29"/>
      <c r="C133" s="7"/>
      <c r="D133" s="7"/>
      <c r="E133" s="7"/>
      <c r="F133" s="7"/>
      <c r="G133" s="7"/>
      <c r="H133" s="7"/>
      <c r="I133" s="7"/>
      <c r="J133" s="7"/>
      <c r="K133" s="23"/>
      <c r="L133" s="13"/>
      <c r="M133" s="13"/>
      <c r="N133" s="7"/>
      <c r="O133" s="51"/>
      <c r="P133" s="51"/>
      <c r="Q133" s="61"/>
      <c r="R133" s="62"/>
      <c r="S133" s="62"/>
      <c r="T133" s="63"/>
      <c r="U133" s="63"/>
      <c r="V133" s="63"/>
      <c r="W133" s="51"/>
      <c r="X133" s="51"/>
      <c r="Y133" s="67"/>
      <c r="Z133" s="54" t="str">
        <f>IF(G133="","",IF(COUNTIF(Tugs[曳船名],G133)&lt;&gt;1,"未登録・重複",IF(INDEX(Tugs[会社名],MATCH(G133,Tugs[曳船名],0))="","未確認",INDEX(Tugs[会社名],MATCH(G133,Tugs[曳船名],0)))))</f>
        <v/>
      </c>
      <c r="AA133" s="54" t="str">
        <f>IF(G133="","",IF(COUNTIF(Companies[会社名],Z133)&lt;&gt;1,"未登録・重複",IF(INDEX(Companies[地区],MATCH(Z133,Companies[会社名],0))="","未確認",INDEX(Companies[地区],MATCH(Z133,Companies[会社名],0)))))</f>
        <v/>
      </c>
      <c r="AB133" s="54" t="str">
        <f>IF(G133="","",IF(Q133&lt;&gt;"",Q133,IF(COUNTIF(Tugs[曳船名],G133)&lt;&gt;1,"未登録・重複",IF(INDEX(Tugs[基地港],MATCH(G133,Tugs[曳船名],0))="","未確認",INDEX(Tugs[基地港],MATCH(G133,Tugs[曳船名],0))))))</f>
        <v/>
      </c>
      <c r="AC133" s="53" t="str">
        <f>IF(C133="","",IF(AND(COUNTIF(Standards[照合項目（自動）],AB133&amp;"｜"&amp;E133&amp;"｜"&amp;D133&amp;"｜"&amp;F133&amp;"｜"&amp;P133)=1,COUNTIFS(Standards[照合項目（自動）],AB133&amp;"｜"&amp;E133&amp;"｜"&amp;D133&amp;"｜"&amp;F133&amp;"｜"&amp;P133,Standards[入力確認（自動）],"確認済")=1),SUMIF(Standards[照合項目（自動）],AB133&amp;"｜"&amp;E133&amp;"｜"&amp;D133&amp;"｜"&amp;F133&amp;"｜"&amp;P133,Standards[所定合計h（自動）]),"未確認"))</f>
        <v/>
      </c>
      <c r="AD133" s="53" t="str">
        <f>IF(C133="","",IF(AND(ISNUMBER(R133),ISNUMBER(S133),S133&gt;=R133),ROUND((S133-R133)*24,4),IF(OR(R133&lt;&gt;"",S133&lt;&gt;""),"",IF(AND(ISNUMBER(T133),T133&gt;=0),T133,IF(AND(I133="あり",J133="実施",ISNUMBER(AC133)),AC133,"")))))</f>
        <v/>
      </c>
      <c r="AE133" s="54" t="str">
        <f>IF(C133="","",IF(AND(ISNUMBER(R133),ISNUMBER(S133),S133&gt;=R133),IF(X133="記録","実績：基地発～基地着",IF(X133="記憶","記憶：基地発～基地着","未確認：基地発～基地着")),IF(OR(R133&lt;&gt;"",S133&lt;&gt;""),"要確認：時刻不足・逆転",IF(AND(ISNUMBER(T133),T133&gt;=0),IF(X133="記録","実績：記録の時間",IF(X133="記憶","記憶：申告の時間","未確認：申告の時間")),IF(AND(I133="あり",J133="実施",ISNUMBER(AC133)),"所定時間による見込み",IF(I133="なし","使用なし","未確認"))))))</f>
        <v/>
      </c>
      <c r="AF133" s="55" t="str">
        <f>IF(C133="","",IF(H133="あり",1,0))</f>
        <v/>
      </c>
      <c r="AG133" s="55" t="str">
        <f>IF(C133="","",IF(AND(I133="あり",J133="実施"),1,0))</f>
        <v/>
      </c>
      <c r="AH133" s="55" t="str">
        <f>IF(C133="","",IF(AND(H133="あり",X133="記録"),IF(COUNTIFS($A$8:A133,A133,$B$8:B133,B133,$C$8:C133,C133,$E$8:E133,E133,$F$8:F133,F133,$H$8:H133,"あり",$X$8:X133,"記録")=1,1,0),0))</f>
        <v/>
      </c>
      <c r="AI133" s="55" t="str">
        <f>IF(C133="","",IF(AND(I133="あり",J133="実施",X133="記録",ISNUMBER(K133)),IF(COUNTIFS($K$8:K133,K133,$C$8:C133,C133,$E$8:E133,E133,$F$8:F133,F133,$I$8:I133,"あり",$J$8:J133,"実施",$X$8:X133,"記録")=1,1,0),0))</f>
        <v/>
      </c>
      <c r="AJ133" s="55" t="str">
        <f>IF(C133="","",IF(ISNUMBER(A133),YEAR(A133)-IF(MONTH(A133)&lt;4,1,0),""))</f>
        <v/>
      </c>
      <c r="AK133" s="55" t="str">
        <f>IF(C133="","",IF(J133="実施",IF(ISNUMBER(K133),YEAR(K133)-IF(MONTH(K133)&lt;4,1,0),""),""))</f>
        <v/>
      </c>
      <c r="AL133" s="56" t="str">
        <f>IF(C133="",IF(OR(A133&lt;&gt;"",G133&lt;&gt;""),"要確認：船名未記入",""),IF(OR(NOT(ISNUMBER(A133)),G133="",H133="",I133="",J133="",N133="",O133="",P133="",W133="",X133=""),"要確認：基本項目不足",IF(OR(Z133="未登録・重複",AA133="未登録・重複",AB133="未確認"),"要確認：登録表を確認",IF(AND(H133="あり",NOT(ISNUMBER(B133))),"要確認：前日の予定時刻不足",IF(AND(J133="実施",I133="あり",NOT(ISNUMBER(K133))),"要確認：最終日時不足",IF(AND(J133="取消",I133="あり"),"要確認：取消と使用ありが矛盾",IF(OR(AND(ISNUMBER(T133),T133&lt;0),AND(ISNUMBER(V133),V133&lt;0),AE133="要確認：時刻不足・逆転"),"要確認：時間を確認",IF(COUNTIFS(Work[予定表の作業日],A133,Work[前日版の予定時刻],B133,Work[船名],C133,Work[バース],E133,Work[入出・転],F133,Work[曳船名],G133)&gt;1,"要確認：同じ作業・曳船が重複",IF(AND(I133="あり",J133="実施",NOT(ISNUMBER(AD133))),"要確認：拘束時間未確認",IF(OR(H133="未確認",I133="未確認",J133="未確認",X133="未確認",N133="未確認",O133="未確認"),"要確認：未確認を含む","確認済"))))))))))</f>
        <v/>
      </c>
    </row>
    <row r="134" spans="1:38" ht="24.95" customHeight="1" x14ac:dyDescent="0.2">
      <c r="A134" s="20"/>
      <c r="B134" s="29"/>
      <c r="C134" s="7"/>
      <c r="D134" s="7"/>
      <c r="E134" s="7"/>
      <c r="F134" s="7"/>
      <c r="G134" s="7"/>
      <c r="H134" s="7"/>
      <c r="I134" s="7"/>
      <c r="J134" s="7"/>
      <c r="K134" s="23"/>
      <c r="L134" s="13"/>
      <c r="M134" s="13"/>
      <c r="N134" s="7"/>
      <c r="O134" s="51"/>
      <c r="P134" s="51"/>
      <c r="Q134" s="61"/>
      <c r="R134" s="62"/>
      <c r="S134" s="62"/>
      <c r="T134" s="63"/>
      <c r="U134" s="63"/>
      <c r="V134" s="63"/>
      <c r="W134" s="51"/>
      <c r="X134" s="51"/>
      <c r="Y134" s="67"/>
      <c r="Z134" s="54" t="str">
        <f>IF(G134="","",IF(COUNTIF(Tugs[曳船名],G134)&lt;&gt;1,"未登録・重複",IF(INDEX(Tugs[会社名],MATCH(G134,Tugs[曳船名],0))="","未確認",INDEX(Tugs[会社名],MATCH(G134,Tugs[曳船名],0)))))</f>
        <v/>
      </c>
      <c r="AA134" s="54" t="str">
        <f>IF(G134="","",IF(COUNTIF(Companies[会社名],Z134)&lt;&gt;1,"未登録・重複",IF(INDEX(Companies[地区],MATCH(Z134,Companies[会社名],0))="","未確認",INDEX(Companies[地区],MATCH(Z134,Companies[会社名],0)))))</f>
        <v/>
      </c>
      <c r="AB134" s="54" t="str">
        <f>IF(G134="","",IF(Q134&lt;&gt;"",Q134,IF(COUNTIF(Tugs[曳船名],G134)&lt;&gt;1,"未登録・重複",IF(INDEX(Tugs[基地港],MATCH(G134,Tugs[曳船名],0))="","未確認",INDEX(Tugs[基地港],MATCH(G134,Tugs[曳船名],0))))))</f>
        <v/>
      </c>
      <c r="AC134" s="53" t="str">
        <f>IF(C134="","",IF(AND(COUNTIF(Standards[照合項目（自動）],AB134&amp;"｜"&amp;E134&amp;"｜"&amp;D134&amp;"｜"&amp;F134&amp;"｜"&amp;P134)=1,COUNTIFS(Standards[照合項目（自動）],AB134&amp;"｜"&amp;E134&amp;"｜"&amp;D134&amp;"｜"&amp;F134&amp;"｜"&amp;P134,Standards[入力確認（自動）],"確認済")=1),SUMIF(Standards[照合項目（自動）],AB134&amp;"｜"&amp;E134&amp;"｜"&amp;D134&amp;"｜"&amp;F134&amp;"｜"&amp;P134,Standards[所定合計h（自動）]),"未確認"))</f>
        <v/>
      </c>
      <c r="AD134" s="53" t="str">
        <f>IF(C134="","",IF(AND(ISNUMBER(R134),ISNUMBER(S134),S134&gt;=R134),ROUND((S134-R134)*24,4),IF(OR(R134&lt;&gt;"",S134&lt;&gt;""),"",IF(AND(ISNUMBER(T134),T134&gt;=0),T134,IF(AND(I134="あり",J134="実施",ISNUMBER(AC134)),AC134,"")))))</f>
        <v/>
      </c>
      <c r="AE134" s="54" t="str">
        <f>IF(C134="","",IF(AND(ISNUMBER(R134),ISNUMBER(S134),S134&gt;=R134),IF(X134="記録","実績：基地発～基地着",IF(X134="記憶","記憶：基地発～基地着","未確認：基地発～基地着")),IF(OR(R134&lt;&gt;"",S134&lt;&gt;""),"要確認：時刻不足・逆転",IF(AND(ISNUMBER(T134),T134&gt;=0),IF(X134="記録","実績：記録の時間",IF(X134="記憶","記憶：申告の時間","未確認：申告の時間")),IF(AND(I134="あり",J134="実施",ISNUMBER(AC134)),"所定時間による見込み",IF(I134="なし","使用なし","未確認"))))))</f>
        <v/>
      </c>
      <c r="AF134" s="55" t="str">
        <f>IF(C134="","",IF(H134="あり",1,0))</f>
        <v/>
      </c>
      <c r="AG134" s="55" t="str">
        <f>IF(C134="","",IF(AND(I134="あり",J134="実施"),1,0))</f>
        <v/>
      </c>
      <c r="AH134" s="55" t="str">
        <f>IF(C134="","",IF(AND(H134="あり",X134="記録"),IF(COUNTIFS($A$8:A134,A134,$B$8:B134,B134,$C$8:C134,C134,$E$8:E134,E134,$F$8:F134,F134,$H$8:H134,"あり",$X$8:X134,"記録")=1,1,0),0))</f>
        <v/>
      </c>
      <c r="AI134" s="55" t="str">
        <f>IF(C134="","",IF(AND(I134="あり",J134="実施",X134="記録",ISNUMBER(K134)),IF(COUNTIFS($K$8:K134,K134,$C$8:C134,C134,$E$8:E134,E134,$F$8:F134,F134,$I$8:I134,"あり",$J$8:J134,"実施",$X$8:X134,"記録")=1,1,0),0))</f>
        <v/>
      </c>
      <c r="AJ134" s="55" t="str">
        <f>IF(C134="","",IF(ISNUMBER(A134),YEAR(A134)-IF(MONTH(A134)&lt;4,1,0),""))</f>
        <v/>
      </c>
      <c r="AK134" s="55" t="str">
        <f>IF(C134="","",IF(J134="実施",IF(ISNUMBER(K134),YEAR(K134)-IF(MONTH(K134)&lt;4,1,0),""),""))</f>
        <v/>
      </c>
      <c r="AL134" s="56" t="str">
        <f>IF(C134="",IF(OR(A134&lt;&gt;"",G134&lt;&gt;""),"要確認：船名未記入",""),IF(OR(NOT(ISNUMBER(A134)),G134="",H134="",I134="",J134="",N134="",O134="",P134="",W134="",X134=""),"要確認：基本項目不足",IF(OR(Z134="未登録・重複",AA134="未登録・重複",AB134="未確認"),"要確認：登録表を確認",IF(AND(H134="あり",NOT(ISNUMBER(B134))),"要確認：前日の予定時刻不足",IF(AND(J134="実施",I134="あり",NOT(ISNUMBER(K134))),"要確認：最終日時不足",IF(AND(J134="取消",I134="あり"),"要確認：取消と使用ありが矛盾",IF(OR(AND(ISNUMBER(T134),T134&lt;0),AND(ISNUMBER(V134),V134&lt;0),AE134="要確認：時刻不足・逆転"),"要確認：時間を確認",IF(COUNTIFS(Work[予定表の作業日],A134,Work[前日版の予定時刻],B134,Work[船名],C134,Work[バース],E134,Work[入出・転],F134,Work[曳船名],G134)&gt;1,"要確認：同じ作業・曳船が重複",IF(AND(I134="あり",J134="実施",NOT(ISNUMBER(AD134))),"要確認：拘束時間未確認",IF(OR(H134="未確認",I134="未確認",J134="未確認",X134="未確認",N134="未確認",O134="未確認"),"要確認：未確認を含む","確認済"))))))))))</f>
        <v/>
      </c>
    </row>
    <row r="135" spans="1:38" ht="24.95" customHeight="1" x14ac:dyDescent="0.2">
      <c r="A135" s="20"/>
      <c r="B135" s="29"/>
      <c r="C135" s="7"/>
      <c r="D135" s="7"/>
      <c r="E135" s="7"/>
      <c r="F135" s="7"/>
      <c r="G135" s="7"/>
      <c r="H135" s="7"/>
      <c r="I135" s="7"/>
      <c r="J135" s="7"/>
      <c r="K135" s="23"/>
      <c r="L135" s="13"/>
      <c r="M135" s="13"/>
      <c r="N135" s="7"/>
      <c r="O135" s="51"/>
      <c r="P135" s="51"/>
      <c r="Q135" s="61"/>
      <c r="R135" s="62"/>
      <c r="S135" s="62"/>
      <c r="T135" s="63"/>
      <c r="U135" s="63"/>
      <c r="V135" s="63"/>
      <c r="W135" s="51"/>
      <c r="X135" s="51"/>
      <c r="Y135" s="67"/>
      <c r="Z135" s="54" t="str">
        <f>IF(G135="","",IF(COUNTIF(Tugs[曳船名],G135)&lt;&gt;1,"未登録・重複",IF(INDEX(Tugs[会社名],MATCH(G135,Tugs[曳船名],0))="","未確認",INDEX(Tugs[会社名],MATCH(G135,Tugs[曳船名],0)))))</f>
        <v/>
      </c>
      <c r="AA135" s="54" t="str">
        <f>IF(G135="","",IF(COUNTIF(Companies[会社名],Z135)&lt;&gt;1,"未登録・重複",IF(INDEX(Companies[地区],MATCH(Z135,Companies[会社名],0))="","未確認",INDEX(Companies[地区],MATCH(Z135,Companies[会社名],0)))))</f>
        <v/>
      </c>
      <c r="AB135" s="54" t="str">
        <f>IF(G135="","",IF(Q135&lt;&gt;"",Q135,IF(COUNTIF(Tugs[曳船名],G135)&lt;&gt;1,"未登録・重複",IF(INDEX(Tugs[基地港],MATCH(G135,Tugs[曳船名],0))="","未確認",INDEX(Tugs[基地港],MATCH(G135,Tugs[曳船名],0))))))</f>
        <v/>
      </c>
      <c r="AC135" s="53" t="str">
        <f>IF(C135="","",IF(AND(COUNTIF(Standards[照合項目（自動）],AB135&amp;"｜"&amp;E135&amp;"｜"&amp;D135&amp;"｜"&amp;F135&amp;"｜"&amp;P135)=1,COUNTIFS(Standards[照合項目（自動）],AB135&amp;"｜"&amp;E135&amp;"｜"&amp;D135&amp;"｜"&amp;F135&amp;"｜"&amp;P135,Standards[入力確認（自動）],"確認済")=1),SUMIF(Standards[照合項目（自動）],AB135&amp;"｜"&amp;E135&amp;"｜"&amp;D135&amp;"｜"&amp;F135&amp;"｜"&amp;P135,Standards[所定合計h（自動）]),"未確認"))</f>
        <v/>
      </c>
      <c r="AD135" s="53" t="str">
        <f>IF(C135="","",IF(AND(ISNUMBER(R135),ISNUMBER(S135),S135&gt;=R135),ROUND((S135-R135)*24,4),IF(OR(R135&lt;&gt;"",S135&lt;&gt;""),"",IF(AND(ISNUMBER(T135),T135&gt;=0),T135,IF(AND(I135="あり",J135="実施",ISNUMBER(AC135)),AC135,"")))))</f>
        <v/>
      </c>
      <c r="AE135" s="54" t="str">
        <f>IF(C135="","",IF(AND(ISNUMBER(R135),ISNUMBER(S135),S135&gt;=R135),IF(X135="記録","実績：基地発～基地着",IF(X135="記憶","記憶：基地発～基地着","未確認：基地発～基地着")),IF(OR(R135&lt;&gt;"",S135&lt;&gt;""),"要確認：時刻不足・逆転",IF(AND(ISNUMBER(T135),T135&gt;=0),IF(X135="記録","実績：記録の時間",IF(X135="記憶","記憶：申告の時間","未確認：申告の時間")),IF(AND(I135="あり",J135="実施",ISNUMBER(AC135)),"所定時間による見込み",IF(I135="なし","使用なし","未確認"))))))</f>
        <v/>
      </c>
      <c r="AF135" s="55" t="str">
        <f>IF(C135="","",IF(H135="あり",1,0))</f>
        <v/>
      </c>
      <c r="AG135" s="55" t="str">
        <f>IF(C135="","",IF(AND(I135="あり",J135="実施"),1,0))</f>
        <v/>
      </c>
      <c r="AH135" s="55" t="str">
        <f>IF(C135="","",IF(AND(H135="あり",X135="記録"),IF(COUNTIFS($A$8:A135,A135,$B$8:B135,B135,$C$8:C135,C135,$E$8:E135,E135,$F$8:F135,F135,$H$8:H135,"あり",$X$8:X135,"記録")=1,1,0),0))</f>
        <v/>
      </c>
      <c r="AI135" s="55" t="str">
        <f>IF(C135="","",IF(AND(I135="あり",J135="実施",X135="記録",ISNUMBER(K135)),IF(COUNTIFS($K$8:K135,K135,$C$8:C135,C135,$E$8:E135,E135,$F$8:F135,F135,$I$8:I135,"あり",$J$8:J135,"実施",$X$8:X135,"記録")=1,1,0),0))</f>
        <v/>
      </c>
      <c r="AJ135" s="55" t="str">
        <f>IF(C135="","",IF(ISNUMBER(A135),YEAR(A135)-IF(MONTH(A135)&lt;4,1,0),""))</f>
        <v/>
      </c>
      <c r="AK135" s="55" t="str">
        <f>IF(C135="","",IF(J135="実施",IF(ISNUMBER(K135),YEAR(K135)-IF(MONTH(K135)&lt;4,1,0),""),""))</f>
        <v/>
      </c>
      <c r="AL135" s="56" t="str">
        <f>IF(C135="",IF(OR(A135&lt;&gt;"",G135&lt;&gt;""),"要確認：船名未記入",""),IF(OR(NOT(ISNUMBER(A135)),G135="",H135="",I135="",J135="",N135="",O135="",P135="",W135="",X135=""),"要確認：基本項目不足",IF(OR(Z135="未登録・重複",AA135="未登録・重複",AB135="未確認"),"要確認：登録表を確認",IF(AND(H135="あり",NOT(ISNUMBER(B135))),"要確認：前日の予定時刻不足",IF(AND(J135="実施",I135="あり",NOT(ISNUMBER(K135))),"要確認：最終日時不足",IF(AND(J135="取消",I135="あり"),"要確認：取消と使用ありが矛盾",IF(OR(AND(ISNUMBER(T135),T135&lt;0),AND(ISNUMBER(V135),V135&lt;0),AE135="要確認：時刻不足・逆転"),"要確認：時間を確認",IF(COUNTIFS(Work[予定表の作業日],A135,Work[前日版の予定時刻],B135,Work[船名],C135,Work[バース],E135,Work[入出・転],F135,Work[曳船名],G135)&gt;1,"要確認：同じ作業・曳船が重複",IF(AND(I135="あり",J135="実施",NOT(ISNUMBER(AD135))),"要確認：拘束時間未確認",IF(OR(H135="未確認",I135="未確認",J135="未確認",X135="未確認",N135="未確認",O135="未確認"),"要確認：未確認を含む","確認済"))))))))))</f>
        <v/>
      </c>
    </row>
    <row r="136" spans="1:38" ht="24.95" customHeight="1" x14ac:dyDescent="0.2">
      <c r="A136" s="20"/>
      <c r="B136" s="29"/>
      <c r="C136" s="7"/>
      <c r="D136" s="7"/>
      <c r="E136" s="7"/>
      <c r="F136" s="7"/>
      <c r="G136" s="7"/>
      <c r="H136" s="7"/>
      <c r="I136" s="7"/>
      <c r="J136" s="7"/>
      <c r="K136" s="23"/>
      <c r="L136" s="13"/>
      <c r="M136" s="13"/>
      <c r="N136" s="7"/>
      <c r="O136" s="51"/>
      <c r="P136" s="51"/>
      <c r="Q136" s="61"/>
      <c r="R136" s="62"/>
      <c r="S136" s="62"/>
      <c r="T136" s="63"/>
      <c r="U136" s="63"/>
      <c r="V136" s="63"/>
      <c r="W136" s="51"/>
      <c r="X136" s="51"/>
      <c r="Y136" s="67"/>
      <c r="Z136" s="54" t="str">
        <f>IF(G136="","",IF(COUNTIF(Tugs[曳船名],G136)&lt;&gt;1,"未登録・重複",IF(INDEX(Tugs[会社名],MATCH(G136,Tugs[曳船名],0))="","未確認",INDEX(Tugs[会社名],MATCH(G136,Tugs[曳船名],0)))))</f>
        <v/>
      </c>
      <c r="AA136" s="54" t="str">
        <f>IF(G136="","",IF(COUNTIF(Companies[会社名],Z136)&lt;&gt;1,"未登録・重複",IF(INDEX(Companies[地区],MATCH(Z136,Companies[会社名],0))="","未確認",INDEX(Companies[地区],MATCH(Z136,Companies[会社名],0)))))</f>
        <v/>
      </c>
      <c r="AB136" s="54" t="str">
        <f>IF(G136="","",IF(Q136&lt;&gt;"",Q136,IF(COUNTIF(Tugs[曳船名],G136)&lt;&gt;1,"未登録・重複",IF(INDEX(Tugs[基地港],MATCH(G136,Tugs[曳船名],0))="","未確認",INDEX(Tugs[基地港],MATCH(G136,Tugs[曳船名],0))))))</f>
        <v/>
      </c>
      <c r="AC136" s="53" t="str">
        <f>IF(C136="","",IF(AND(COUNTIF(Standards[照合項目（自動）],AB136&amp;"｜"&amp;E136&amp;"｜"&amp;D136&amp;"｜"&amp;F136&amp;"｜"&amp;P136)=1,COUNTIFS(Standards[照合項目（自動）],AB136&amp;"｜"&amp;E136&amp;"｜"&amp;D136&amp;"｜"&amp;F136&amp;"｜"&amp;P136,Standards[入力確認（自動）],"確認済")=1),SUMIF(Standards[照合項目（自動）],AB136&amp;"｜"&amp;E136&amp;"｜"&amp;D136&amp;"｜"&amp;F136&amp;"｜"&amp;P136,Standards[所定合計h（自動）]),"未確認"))</f>
        <v/>
      </c>
      <c r="AD136" s="53" t="str">
        <f>IF(C136="","",IF(AND(ISNUMBER(R136),ISNUMBER(S136),S136&gt;=R136),ROUND((S136-R136)*24,4),IF(OR(R136&lt;&gt;"",S136&lt;&gt;""),"",IF(AND(ISNUMBER(T136),T136&gt;=0),T136,IF(AND(I136="あり",J136="実施",ISNUMBER(AC136)),AC136,"")))))</f>
        <v/>
      </c>
      <c r="AE136" s="54" t="str">
        <f>IF(C136="","",IF(AND(ISNUMBER(R136),ISNUMBER(S136),S136&gt;=R136),IF(X136="記録","実績：基地発～基地着",IF(X136="記憶","記憶：基地発～基地着","未確認：基地発～基地着")),IF(OR(R136&lt;&gt;"",S136&lt;&gt;""),"要確認：時刻不足・逆転",IF(AND(ISNUMBER(T136),T136&gt;=0),IF(X136="記録","実績：記録の時間",IF(X136="記憶","記憶：申告の時間","未確認：申告の時間")),IF(AND(I136="あり",J136="実施",ISNUMBER(AC136)),"所定時間による見込み",IF(I136="なし","使用なし","未確認"))))))</f>
        <v/>
      </c>
      <c r="AF136" s="55" t="str">
        <f>IF(C136="","",IF(H136="あり",1,0))</f>
        <v/>
      </c>
      <c r="AG136" s="55" t="str">
        <f>IF(C136="","",IF(AND(I136="あり",J136="実施"),1,0))</f>
        <v/>
      </c>
      <c r="AH136" s="55" t="str">
        <f>IF(C136="","",IF(AND(H136="あり",X136="記録"),IF(COUNTIFS($A$8:A136,A136,$B$8:B136,B136,$C$8:C136,C136,$E$8:E136,E136,$F$8:F136,F136,$H$8:H136,"あり",$X$8:X136,"記録")=1,1,0),0))</f>
        <v/>
      </c>
      <c r="AI136" s="55" t="str">
        <f>IF(C136="","",IF(AND(I136="あり",J136="実施",X136="記録",ISNUMBER(K136)),IF(COUNTIFS($K$8:K136,K136,$C$8:C136,C136,$E$8:E136,E136,$F$8:F136,F136,$I$8:I136,"あり",$J$8:J136,"実施",$X$8:X136,"記録")=1,1,0),0))</f>
        <v/>
      </c>
      <c r="AJ136" s="55" t="str">
        <f>IF(C136="","",IF(ISNUMBER(A136),YEAR(A136)-IF(MONTH(A136)&lt;4,1,0),""))</f>
        <v/>
      </c>
      <c r="AK136" s="55" t="str">
        <f>IF(C136="","",IF(J136="実施",IF(ISNUMBER(K136),YEAR(K136)-IF(MONTH(K136)&lt;4,1,0),""),""))</f>
        <v/>
      </c>
      <c r="AL136" s="56" t="str">
        <f>IF(C136="",IF(OR(A136&lt;&gt;"",G136&lt;&gt;""),"要確認：船名未記入",""),IF(OR(NOT(ISNUMBER(A136)),G136="",H136="",I136="",J136="",N136="",O136="",P136="",W136="",X136=""),"要確認：基本項目不足",IF(OR(Z136="未登録・重複",AA136="未登録・重複",AB136="未確認"),"要確認：登録表を確認",IF(AND(H136="あり",NOT(ISNUMBER(B136))),"要確認：前日の予定時刻不足",IF(AND(J136="実施",I136="あり",NOT(ISNUMBER(K136))),"要確認：最終日時不足",IF(AND(J136="取消",I136="あり"),"要確認：取消と使用ありが矛盾",IF(OR(AND(ISNUMBER(T136),T136&lt;0),AND(ISNUMBER(V136),V136&lt;0),AE136="要確認：時刻不足・逆転"),"要確認：時間を確認",IF(COUNTIFS(Work[予定表の作業日],A136,Work[前日版の予定時刻],B136,Work[船名],C136,Work[バース],E136,Work[入出・転],F136,Work[曳船名],G136)&gt;1,"要確認：同じ作業・曳船が重複",IF(AND(I136="あり",J136="実施",NOT(ISNUMBER(AD136))),"要確認：拘束時間未確認",IF(OR(H136="未確認",I136="未確認",J136="未確認",X136="未確認",N136="未確認",O136="未確認"),"要確認：未確認を含む","確認済"))))))))))</f>
        <v/>
      </c>
    </row>
    <row r="137" spans="1:38" ht="24.95" customHeight="1" x14ac:dyDescent="0.2">
      <c r="A137" s="20"/>
      <c r="B137" s="29"/>
      <c r="C137" s="7"/>
      <c r="D137" s="7"/>
      <c r="E137" s="7"/>
      <c r="F137" s="7"/>
      <c r="G137" s="7"/>
      <c r="H137" s="7"/>
      <c r="I137" s="7"/>
      <c r="J137" s="7"/>
      <c r="K137" s="23"/>
      <c r="L137" s="13"/>
      <c r="M137" s="13"/>
      <c r="N137" s="7"/>
      <c r="O137" s="51"/>
      <c r="P137" s="51"/>
      <c r="Q137" s="61"/>
      <c r="R137" s="62"/>
      <c r="S137" s="62"/>
      <c r="T137" s="63"/>
      <c r="U137" s="63"/>
      <c r="V137" s="63"/>
      <c r="W137" s="51"/>
      <c r="X137" s="51"/>
      <c r="Y137" s="67"/>
      <c r="Z137" s="54" t="str">
        <f>IF(G137="","",IF(COUNTIF(Tugs[曳船名],G137)&lt;&gt;1,"未登録・重複",IF(INDEX(Tugs[会社名],MATCH(G137,Tugs[曳船名],0))="","未確認",INDEX(Tugs[会社名],MATCH(G137,Tugs[曳船名],0)))))</f>
        <v/>
      </c>
      <c r="AA137" s="54" t="str">
        <f>IF(G137="","",IF(COUNTIF(Companies[会社名],Z137)&lt;&gt;1,"未登録・重複",IF(INDEX(Companies[地区],MATCH(Z137,Companies[会社名],0))="","未確認",INDEX(Companies[地区],MATCH(Z137,Companies[会社名],0)))))</f>
        <v/>
      </c>
      <c r="AB137" s="54" t="str">
        <f>IF(G137="","",IF(Q137&lt;&gt;"",Q137,IF(COUNTIF(Tugs[曳船名],G137)&lt;&gt;1,"未登録・重複",IF(INDEX(Tugs[基地港],MATCH(G137,Tugs[曳船名],0))="","未確認",INDEX(Tugs[基地港],MATCH(G137,Tugs[曳船名],0))))))</f>
        <v/>
      </c>
      <c r="AC137" s="53" t="str">
        <f>IF(C137="","",IF(AND(COUNTIF(Standards[照合項目（自動）],AB137&amp;"｜"&amp;E137&amp;"｜"&amp;D137&amp;"｜"&amp;F137&amp;"｜"&amp;P137)=1,COUNTIFS(Standards[照合項目（自動）],AB137&amp;"｜"&amp;E137&amp;"｜"&amp;D137&amp;"｜"&amp;F137&amp;"｜"&amp;P137,Standards[入力確認（自動）],"確認済")=1),SUMIF(Standards[照合項目（自動）],AB137&amp;"｜"&amp;E137&amp;"｜"&amp;D137&amp;"｜"&amp;F137&amp;"｜"&amp;P137,Standards[所定合計h（自動）]),"未確認"))</f>
        <v/>
      </c>
      <c r="AD137" s="53" t="str">
        <f>IF(C137="","",IF(AND(ISNUMBER(R137),ISNUMBER(S137),S137&gt;=R137),ROUND((S137-R137)*24,4),IF(OR(R137&lt;&gt;"",S137&lt;&gt;""),"",IF(AND(ISNUMBER(T137),T137&gt;=0),T137,IF(AND(I137="あり",J137="実施",ISNUMBER(AC137)),AC137,"")))))</f>
        <v/>
      </c>
      <c r="AE137" s="54" t="str">
        <f>IF(C137="","",IF(AND(ISNUMBER(R137),ISNUMBER(S137),S137&gt;=R137),IF(X137="記録","実績：基地発～基地着",IF(X137="記憶","記憶：基地発～基地着","未確認：基地発～基地着")),IF(OR(R137&lt;&gt;"",S137&lt;&gt;""),"要確認：時刻不足・逆転",IF(AND(ISNUMBER(T137),T137&gt;=0),IF(X137="記録","実績：記録の時間",IF(X137="記憶","記憶：申告の時間","未確認：申告の時間")),IF(AND(I137="あり",J137="実施",ISNUMBER(AC137)),"所定時間による見込み",IF(I137="なし","使用なし","未確認"))))))</f>
        <v/>
      </c>
      <c r="AF137" s="55" t="str">
        <f>IF(C137="","",IF(H137="あり",1,0))</f>
        <v/>
      </c>
      <c r="AG137" s="55" t="str">
        <f>IF(C137="","",IF(AND(I137="あり",J137="実施"),1,0))</f>
        <v/>
      </c>
      <c r="AH137" s="55" t="str">
        <f>IF(C137="","",IF(AND(H137="あり",X137="記録"),IF(COUNTIFS($A$8:A137,A137,$B$8:B137,B137,$C$8:C137,C137,$E$8:E137,E137,$F$8:F137,F137,$H$8:H137,"あり",$X$8:X137,"記録")=1,1,0),0))</f>
        <v/>
      </c>
      <c r="AI137" s="55" t="str">
        <f>IF(C137="","",IF(AND(I137="あり",J137="実施",X137="記録",ISNUMBER(K137)),IF(COUNTIFS($K$8:K137,K137,$C$8:C137,C137,$E$8:E137,E137,$F$8:F137,F137,$I$8:I137,"あり",$J$8:J137,"実施",$X$8:X137,"記録")=1,1,0),0))</f>
        <v/>
      </c>
      <c r="AJ137" s="55" t="str">
        <f>IF(C137="","",IF(ISNUMBER(A137),YEAR(A137)-IF(MONTH(A137)&lt;4,1,0),""))</f>
        <v/>
      </c>
      <c r="AK137" s="55" t="str">
        <f>IF(C137="","",IF(J137="実施",IF(ISNUMBER(K137),YEAR(K137)-IF(MONTH(K137)&lt;4,1,0),""),""))</f>
        <v/>
      </c>
      <c r="AL137" s="56" t="str">
        <f>IF(C137="",IF(OR(A137&lt;&gt;"",G137&lt;&gt;""),"要確認：船名未記入",""),IF(OR(NOT(ISNUMBER(A137)),G137="",H137="",I137="",J137="",N137="",O137="",P137="",W137="",X137=""),"要確認：基本項目不足",IF(OR(Z137="未登録・重複",AA137="未登録・重複",AB137="未確認"),"要確認：登録表を確認",IF(AND(H137="あり",NOT(ISNUMBER(B137))),"要確認：前日の予定時刻不足",IF(AND(J137="実施",I137="あり",NOT(ISNUMBER(K137))),"要確認：最終日時不足",IF(AND(J137="取消",I137="あり"),"要確認：取消と使用ありが矛盾",IF(OR(AND(ISNUMBER(T137),T137&lt;0),AND(ISNUMBER(V137),V137&lt;0),AE137="要確認：時刻不足・逆転"),"要確認：時間を確認",IF(COUNTIFS(Work[予定表の作業日],A137,Work[前日版の予定時刻],B137,Work[船名],C137,Work[バース],E137,Work[入出・転],F137,Work[曳船名],G137)&gt;1,"要確認：同じ作業・曳船が重複",IF(AND(I137="あり",J137="実施",NOT(ISNUMBER(AD137))),"要確認：拘束時間未確認",IF(OR(H137="未確認",I137="未確認",J137="未確認",X137="未確認",N137="未確認",O137="未確認"),"要確認：未確認を含む","確認済"))))))))))</f>
        <v/>
      </c>
    </row>
    <row r="138" spans="1:38" ht="24.95" customHeight="1" x14ac:dyDescent="0.2">
      <c r="A138" s="20"/>
      <c r="B138" s="29"/>
      <c r="C138" s="7"/>
      <c r="D138" s="7"/>
      <c r="E138" s="7"/>
      <c r="F138" s="7"/>
      <c r="G138" s="7"/>
      <c r="H138" s="7"/>
      <c r="I138" s="7"/>
      <c r="J138" s="7"/>
      <c r="K138" s="23"/>
      <c r="L138" s="13"/>
      <c r="M138" s="13"/>
      <c r="N138" s="7"/>
      <c r="O138" s="51"/>
      <c r="P138" s="51"/>
      <c r="Q138" s="61"/>
      <c r="R138" s="62"/>
      <c r="S138" s="62"/>
      <c r="T138" s="63"/>
      <c r="U138" s="63"/>
      <c r="V138" s="63"/>
      <c r="W138" s="51"/>
      <c r="X138" s="51"/>
      <c r="Y138" s="67"/>
      <c r="Z138" s="54" t="str">
        <f>IF(G138="","",IF(COUNTIF(Tugs[曳船名],G138)&lt;&gt;1,"未登録・重複",IF(INDEX(Tugs[会社名],MATCH(G138,Tugs[曳船名],0))="","未確認",INDEX(Tugs[会社名],MATCH(G138,Tugs[曳船名],0)))))</f>
        <v/>
      </c>
      <c r="AA138" s="54" t="str">
        <f>IF(G138="","",IF(COUNTIF(Companies[会社名],Z138)&lt;&gt;1,"未登録・重複",IF(INDEX(Companies[地区],MATCH(Z138,Companies[会社名],0))="","未確認",INDEX(Companies[地区],MATCH(Z138,Companies[会社名],0)))))</f>
        <v/>
      </c>
      <c r="AB138" s="54" t="str">
        <f>IF(G138="","",IF(Q138&lt;&gt;"",Q138,IF(COUNTIF(Tugs[曳船名],G138)&lt;&gt;1,"未登録・重複",IF(INDEX(Tugs[基地港],MATCH(G138,Tugs[曳船名],0))="","未確認",INDEX(Tugs[基地港],MATCH(G138,Tugs[曳船名],0))))))</f>
        <v/>
      </c>
      <c r="AC138" s="53" t="str">
        <f>IF(C138="","",IF(AND(COUNTIF(Standards[照合項目（自動）],AB138&amp;"｜"&amp;E138&amp;"｜"&amp;D138&amp;"｜"&amp;F138&amp;"｜"&amp;P138)=1,COUNTIFS(Standards[照合項目（自動）],AB138&amp;"｜"&amp;E138&amp;"｜"&amp;D138&amp;"｜"&amp;F138&amp;"｜"&amp;P138,Standards[入力確認（自動）],"確認済")=1),SUMIF(Standards[照合項目（自動）],AB138&amp;"｜"&amp;E138&amp;"｜"&amp;D138&amp;"｜"&amp;F138&amp;"｜"&amp;P138,Standards[所定合計h（自動）]),"未確認"))</f>
        <v/>
      </c>
      <c r="AD138" s="53" t="str">
        <f>IF(C138="","",IF(AND(ISNUMBER(R138),ISNUMBER(S138),S138&gt;=R138),ROUND((S138-R138)*24,4),IF(OR(R138&lt;&gt;"",S138&lt;&gt;""),"",IF(AND(ISNUMBER(T138),T138&gt;=0),T138,IF(AND(I138="あり",J138="実施",ISNUMBER(AC138)),AC138,"")))))</f>
        <v/>
      </c>
      <c r="AE138" s="54" t="str">
        <f>IF(C138="","",IF(AND(ISNUMBER(R138),ISNUMBER(S138),S138&gt;=R138),IF(X138="記録","実績：基地発～基地着",IF(X138="記憶","記憶：基地発～基地着","未確認：基地発～基地着")),IF(OR(R138&lt;&gt;"",S138&lt;&gt;""),"要確認：時刻不足・逆転",IF(AND(ISNUMBER(T138),T138&gt;=0),IF(X138="記録","実績：記録の時間",IF(X138="記憶","記憶：申告の時間","未確認：申告の時間")),IF(AND(I138="あり",J138="実施",ISNUMBER(AC138)),"所定時間による見込み",IF(I138="なし","使用なし","未確認"))))))</f>
        <v/>
      </c>
      <c r="AF138" s="55" t="str">
        <f>IF(C138="","",IF(H138="あり",1,0))</f>
        <v/>
      </c>
      <c r="AG138" s="55" t="str">
        <f>IF(C138="","",IF(AND(I138="あり",J138="実施"),1,0))</f>
        <v/>
      </c>
      <c r="AH138" s="55" t="str">
        <f>IF(C138="","",IF(AND(H138="あり",X138="記録"),IF(COUNTIFS($A$8:A138,A138,$B$8:B138,B138,$C$8:C138,C138,$E$8:E138,E138,$F$8:F138,F138,$H$8:H138,"あり",$X$8:X138,"記録")=1,1,0),0))</f>
        <v/>
      </c>
      <c r="AI138" s="55" t="str">
        <f>IF(C138="","",IF(AND(I138="あり",J138="実施",X138="記録",ISNUMBER(K138)),IF(COUNTIFS($K$8:K138,K138,$C$8:C138,C138,$E$8:E138,E138,$F$8:F138,F138,$I$8:I138,"あり",$J$8:J138,"実施",$X$8:X138,"記録")=1,1,0),0))</f>
        <v/>
      </c>
      <c r="AJ138" s="55" t="str">
        <f>IF(C138="","",IF(ISNUMBER(A138),YEAR(A138)-IF(MONTH(A138)&lt;4,1,0),""))</f>
        <v/>
      </c>
      <c r="AK138" s="55" t="str">
        <f>IF(C138="","",IF(J138="実施",IF(ISNUMBER(K138),YEAR(K138)-IF(MONTH(K138)&lt;4,1,0),""),""))</f>
        <v/>
      </c>
      <c r="AL138" s="56" t="str">
        <f>IF(C138="",IF(OR(A138&lt;&gt;"",G138&lt;&gt;""),"要確認：船名未記入",""),IF(OR(NOT(ISNUMBER(A138)),G138="",H138="",I138="",J138="",N138="",O138="",P138="",W138="",X138=""),"要確認：基本項目不足",IF(OR(Z138="未登録・重複",AA138="未登録・重複",AB138="未確認"),"要確認：登録表を確認",IF(AND(H138="あり",NOT(ISNUMBER(B138))),"要確認：前日の予定時刻不足",IF(AND(J138="実施",I138="あり",NOT(ISNUMBER(K138))),"要確認：最終日時不足",IF(AND(J138="取消",I138="あり"),"要確認：取消と使用ありが矛盾",IF(OR(AND(ISNUMBER(T138),T138&lt;0),AND(ISNUMBER(V138),V138&lt;0),AE138="要確認：時刻不足・逆転"),"要確認：時間を確認",IF(COUNTIFS(Work[予定表の作業日],A138,Work[前日版の予定時刻],B138,Work[船名],C138,Work[バース],E138,Work[入出・転],F138,Work[曳船名],G138)&gt;1,"要確認：同じ作業・曳船が重複",IF(AND(I138="あり",J138="実施",NOT(ISNUMBER(AD138))),"要確認：拘束時間未確認",IF(OR(H138="未確認",I138="未確認",J138="未確認",X138="未確認",N138="未確認",O138="未確認"),"要確認：未確認を含む","確認済"))))))))))</f>
        <v/>
      </c>
    </row>
    <row r="139" spans="1:38" ht="24.95" customHeight="1" x14ac:dyDescent="0.2">
      <c r="A139" s="20"/>
      <c r="B139" s="29"/>
      <c r="C139" s="7"/>
      <c r="D139" s="7"/>
      <c r="E139" s="7"/>
      <c r="F139" s="7"/>
      <c r="G139" s="7"/>
      <c r="H139" s="7"/>
      <c r="I139" s="7"/>
      <c r="J139" s="7"/>
      <c r="K139" s="23"/>
      <c r="L139" s="13"/>
      <c r="M139" s="13"/>
      <c r="N139" s="7"/>
      <c r="O139" s="51"/>
      <c r="P139" s="51"/>
      <c r="Q139" s="61"/>
      <c r="R139" s="62"/>
      <c r="S139" s="62"/>
      <c r="T139" s="63"/>
      <c r="U139" s="63"/>
      <c r="V139" s="63"/>
      <c r="W139" s="51"/>
      <c r="X139" s="51"/>
      <c r="Y139" s="67"/>
      <c r="Z139" s="54" t="str">
        <f>IF(G139="","",IF(COUNTIF(Tugs[曳船名],G139)&lt;&gt;1,"未登録・重複",IF(INDEX(Tugs[会社名],MATCH(G139,Tugs[曳船名],0))="","未確認",INDEX(Tugs[会社名],MATCH(G139,Tugs[曳船名],0)))))</f>
        <v/>
      </c>
      <c r="AA139" s="54" t="str">
        <f>IF(G139="","",IF(COUNTIF(Companies[会社名],Z139)&lt;&gt;1,"未登録・重複",IF(INDEX(Companies[地区],MATCH(Z139,Companies[会社名],0))="","未確認",INDEX(Companies[地区],MATCH(Z139,Companies[会社名],0)))))</f>
        <v/>
      </c>
      <c r="AB139" s="54" t="str">
        <f>IF(G139="","",IF(Q139&lt;&gt;"",Q139,IF(COUNTIF(Tugs[曳船名],G139)&lt;&gt;1,"未登録・重複",IF(INDEX(Tugs[基地港],MATCH(G139,Tugs[曳船名],0))="","未確認",INDEX(Tugs[基地港],MATCH(G139,Tugs[曳船名],0))))))</f>
        <v/>
      </c>
      <c r="AC139" s="53" t="str">
        <f>IF(C139="","",IF(AND(COUNTIF(Standards[照合項目（自動）],AB139&amp;"｜"&amp;E139&amp;"｜"&amp;D139&amp;"｜"&amp;F139&amp;"｜"&amp;P139)=1,COUNTIFS(Standards[照合項目（自動）],AB139&amp;"｜"&amp;E139&amp;"｜"&amp;D139&amp;"｜"&amp;F139&amp;"｜"&amp;P139,Standards[入力確認（自動）],"確認済")=1),SUMIF(Standards[照合項目（自動）],AB139&amp;"｜"&amp;E139&amp;"｜"&amp;D139&amp;"｜"&amp;F139&amp;"｜"&amp;P139,Standards[所定合計h（自動）]),"未確認"))</f>
        <v/>
      </c>
      <c r="AD139" s="53" t="str">
        <f>IF(C139="","",IF(AND(ISNUMBER(R139),ISNUMBER(S139),S139&gt;=R139),ROUND((S139-R139)*24,4),IF(OR(R139&lt;&gt;"",S139&lt;&gt;""),"",IF(AND(ISNUMBER(T139),T139&gt;=0),T139,IF(AND(I139="あり",J139="実施",ISNUMBER(AC139)),AC139,"")))))</f>
        <v/>
      </c>
      <c r="AE139" s="54" t="str">
        <f>IF(C139="","",IF(AND(ISNUMBER(R139),ISNUMBER(S139),S139&gt;=R139),IF(X139="記録","実績：基地発～基地着",IF(X139="記憶","記憶：基地発～基地着","未確認：基地発～基地着")),IF(OR(R139&lt;&gt;"",S139&lt;&gt;""),"要確認：時刻不足・逆転",IF(AND(ISNUMBER(T139),T139&gt;=0),IF(X139="記録","実績：記録の時間",IF(X139="記憶","記憶：申告の時間","未確認：申告の時間")),IF(AND(I139="あり",J139="実施",ISNUMBER(AC139)),"所定時間による見込み",IF(I139="なし","使用なし","未確認"))))))</f>
        <v/>
      </c>
      <c r="AF139" s="55" t="str">
        <f>IF(C139="","",IF(H139="あり",1,0))</f>
        <v/>
      </c>
      <c r="AG139" s="55" t="str">
        <f>IF(C139="","",IF(AND(I139="あり",J139="実施"),1,0))</f>
        <v/>
      </c>
      <c r="AH139" s="55" t="str">
        <f>IF(C139="","",IF(AND(H139="あり",X139="記録"),IF(COUNTIFS($A$8:A139,A139,$B$8:B139,B139,$C$8:C139,C139,$E$8:E139,E139,$F$8:F139,F139,$H$8:H139,"あり",$X$8:X139,"記録")=1,1,0),0))</f>
        <v/>
      </c>
      <c r="AI139" s="55" t="str">
        <f>IF(C139="","",IF(AND(I139="あり",J139="実施",X139="記録",ISNUMBER(K139)),IF(COUNTIFS($K$8:K139,K139,$C$8:C139,C139,$E$8:E139,E139,$F$8:F139,F139,$I$8:I139,"あり",$J$8:J139,"実施",$X$8:X139,"記録")=1,1,0),0))</f>
        <v/>
      </c>
      <c r="AJ139" s="55" t="str">
        <f>IF(C139="","",IF(ISNUMBER(A139),YEAR(A139)-IF(MONTH(A139)&lt;4,1,0),""))</f>
        <v/>
      </c>
      <c r="AK139" s="55" t="str">
        <f>IF(C139="","",IF(J139="実施",IF(ISNUMBER(K139),YEAR(K139)-IF(MONTH(K139)&lt;4,1,0),""),""))</f>
        <v/>
      </c>
      <c r="AL139" s="56" t="str">
        <f>IF(C139="",IF(OR(A139&lt;&gt;"",G139&lt;&gt;""),"要確認：船名未記入",""),IF(OR(NOT(ISNUMBER(A139)),G139="",H139="",I139="",J139="",N139="",O139="",P139="",W139="",X139=""),"要確認：基本項目不足",IF(OR(Z139="未登録・重複",AA139="未登録・重複",AB139="未確認"),"要確認：登録表を確認",IF(AND(H139="あり",NOT(ISNUMBER(B139))),"要確認：前日の予定時刻不足",IF(AND(J139="実施",I139="あり",NOT(ISNUMBER(K139))),"要確認：最終日時不足",IF(AND(J139="取消",I139="あり"),"要確認：取消と使用ありが矛盾",IF(OR(AND(ISNUMBER(T139),T139&lt;0),AND(ISNUMBER(V139),V139&lt;0),AE139="要確認：時刻不足・逆転"),"要確認：時間を確認",IF(COUNTIFS(Work[予定表の作業日],A139,Work[前日版の予定時刻],B139,Work[船名],C139,Work[バース],E139,Work[入出・転],F139,Work[曳船名],G139)&gt;1,"要確認：同じ作業・曳船が重複",IF(AND(I139="あり",J139="実施",NOT(ISNUMBER(AD139))),"要確認：拘束時間未確認",IF(OR(H139="未確認",I139="未確認",J139="未確認",X139="未確認",N139="未確認",O139="未確認"),"要確認：未確認を含む","確認済"))))))))))</f>
        <v/>
      </c>
    </row>
    <row r="140" spans="1:38" ht="24.95" customHeight="1" x14ac:dyDescent="0.2">
      <c r="A140" s="20"/>
      <c r="B140" s="29"/>
      <c r="C140" s="7"/>
      <c r="D140" s="7"/>
      <c r="E140" s="7"/>
      <c r="F140" s="7"/>
      <c r="G140" s="7"/>
      <c r="H140" s="7"/>
      <c r="I140" s="7"/>
      <c r="J140" s="7"/>
      <c r="K140" s="23"/>
      <c r="L140" s="13"/>
      <c r="M140" s="13"/>
      <c r="N140" s="7"/>
      <c r="O140" s="51"/>
      <c r="P140" s="51"/>
      <c r="Q140" s="61"/>
      <c r="R140" s="62"/>
      <c r="S140" s="62"/>
      <c r="T140" s="63"/>
      <c r="U140" s="63"/>
      <c r="V140" s="63"/>
      <c r="W140" s="51"/>
      <c r="X140" s="51"/>
      <c r="Y140" s="67"/>
      <c r="Z140" s="54" t="str">
        <f>IF(G140="","",IF(COUNTIF(Tugs[曳船名],G140)&lt;&gt;1,"未登録・重複",IF(INDEX(Tugs[会社名],MATCH(G140,Tugs[曳船名],0))="","未確認",INDEX(Tugs[会社名],MATCH(G140,Tugs[曳船名],0)))))</f>
        <v/>
      </c>
      <c r="AA140" s="54" t="str">
        <f>IF(G140="","",IF(COUNTIF(Companies[会社名],Z140)&lt;&gt;1,"未登録・重複",IF(INDEX(Companies[地区],MATCH(Z140,Companies[会社名],0))="","未確認",INDEX(Companies[地区],MATCH(Z140,Companies[会社名],0)))))</f>
        <v/>
      </c>
      <c r="AB140" s="54" t="str">
        <f>IF(G140="","",IF(Q140&lt;&gt;"",Q140,IF(COUNTIF(Tugs[曳船名],G140)&lt;&gt;1,"未登録・重複",IF(INDEX(Tugs[基地港],MATCH(G140,Tugs[曳船名],0))="","未確認",INDEX(Tugs[基地港],MATCH(G140,Tugs[曳船名],0))))))</f>
        <v/>
      </c>
      <c r="AC140" s="53" t="str">
        <f>IF(C140="","",IF(AND(COUNTIF(Standards[照合項目（自動）],AB140&amp;"｜"&amp;E140&amp;"｜"&amp;D140&amp;"｜"&amp;F140&amp;"｜"&amp;P140)=1,COUNTIFS(Standards[照合項目（自動）],AB140&amp;"｜"&amp;E140&amp;"｜"&amp;D140&amp;"｜"&amp;F140&amp;"｜"&amp;P140,Standards[入力確認（自動）],"確認済")=1),SUMIF(Standards[照合項目（自動）],AB140&amp;"｜"&amp;E140&amp;"｜"&amp;D140&amp;"｜"&amp;F140&amp;"｜"&amp;P140,Standards[所定合計h（自動）]),"未確認"))</f>
        <v/>
      </c>
      <c r="AD140" s="53" t="str">
        <f>IF(C140="","",IF(AND(ISNUMBER(R140),ISNUMBER(S140),S140&gt;=R140),ROUND((S140-R140)*24,4),IF(OR(R140&lt;&gt;"",S140&lt;&gt;""),"",IF(AND(ISNUMBER(T140),T140&gt;=0),T140,IF(AND(I140="あり",J140="実施",ISNUMBER(AC140)),AC140,"")))))</f>
        <v/>
      </c>
      <c r="AE140" s="54" t="str">
        <f>IF(C140="","",IF(AND(ISNUMBER(R140),ISNUMBER(S140),S140&gt;=R140),IF(X140="記録","実績：基地発～基地着",IF(X140="記憶","記憶：基地発～基地着","未確認：基地発～基地着")),IF(OR(R140&lt;&gt;"",S140&lt;&gt;""),"要確認：時刻不足・逆転",IF(AND(ISNUMBER(T140),T140&gt;=0),IF(X140="記録","実績：記録の時間",IF(X140="記憶","記憶：申告の時間","未確認：申告の時間")),IF(AND(I140="あり",J140="実施",ISNUMBER(AC140)),"所定時間による見込み",IF(I140="なし","使用なし","未確認"))))))</f>
        <v/>
      </c>
      <c r="AF140" s="55" t="str">
        <f>IF(C140="","",IF(H140="あり",1,0))</f>
        <v/>
      </c>
      <c r="AG140" s="55" t="str">
        <f>IF(C140="","",IF(AND(I140="あり",J140="実施"),1,0))</f>
        <v/>
      </c>
      <c r="AH140" s="55" t="str">
        <f>IF(C140="","",IF(AND(H140="あり",X140="記録"),IF(COUNTIFS($A$8:A140,A140,$B$8:B140,B140,$C$8:C140,C140,$E$8:E140,E140,$F$8:F140,F140,$H$8:H140,"あり",$X$8:X140,"記録")=1,1,0),0))</f>
        <v/>
      </c>
      <c r="AI140" s="55" t="str">
        <f>IF(C140="","",IF(AND(I140="あり",J140="実施",X140="記録",ISNUMBER(K140)),IF(COUNTIFS($K$8:K140,K140,$C$8:C140,C140,$E$8:E140,E140,$F$8:F140,F140,$I$8:I140,"あり",$J$8:J140,"実施",$X$8:X140,"記録")=1,1,0),0))</f>
        <v/>
      </c>
      <c r="AJ140" s="55" t="str">
        <f>IF(C140="","",IF(ISNUMBER(A140),YEAR(A140)-IF(MONTH(A140)&lt;4,1,0),""))</f>
        <v/>
      </c>
      <c r="AK140" s="55" t="str">
        <f>IF(C140="","",IF(J140="実施",IF(ISNUMBER(K140),YEAR(K140)-IF(MONTH(K140)&lt;4,1,0),""),""))</f>
        <v/>
      </c>
      <c r="AL140" s="56" t="str">
        <f>IF(C140="",IF(OR(A140&lt;&gt;"",G140&lt;&gt;""),"要確認：船名未記入",""),IF(OR(NOT(ISNUMBER(A140)),G140="",H140="",I140="",J140="",N140="",O140="",P140="",W140="",X140=""),"要確認：基本項目不足",IF(OR(Z140="未登録・重複",AA140="未登録・重複",AB140="未確認"),"要確認：登録表を確認",IF(AND(H140="あり",NOT(ISNUMBER(B140))),"要確認：前日の予定時刻不足",IF(AND(J140="実施",I140="あり",NOT(ISNUMBER(K140))),"要確認：最終日時不足",IF(AND(J140="取消",I140="あり"),"要確認：取消と使用ありが矛盾",IF(OR(AND(ISNUMBER(T140),T140&lt;0),AND(ISNUMBER(V140),V140&lt;0),AE140="要確認：時刻不足・逆転"),"要確認：時間を確認",IF(COUNTIFS(Work[予定表の作業日],A140,Work[前日版の予定時刻],B140,Work[船名],C140,Work[バース],E140,Work[入出・転],F140,Work[曳船名],G140)&gt;1,"要確認：同じ作業・曳船が重複",IF(AND(I140="あり",J140="実施",NOT(ISNUMBER(AD140))),"要確認：拘束時間未確認",IF(OR(H140="未確認",I140="未確認",J140="未確認",X140="未確認",N140="未確認",O140="未確認"),"要確認：未確認を含む","確認済"))))))))))</f>
        <v/>
      </c>
    </row>
    <row r="141" spans="1:38" ht="24.95" customHeight="1" x14ac:dyDescent="0.2">
      <c r="A141" s="20"/>
      <c r="B141" s="29"/>
      <c r="C141" s="7"/>
      <c r="D141" s="7"/>
      <c r="E141" s="7"/>
      <c r="F141" s="7"/>
      <c r="G141" s="7"/>
      <c r="H141" s="7"/>
      <c r="I141" s="7"/>
      <c r="J141" s="7"/>
      <c r="K141" s="23"/>
      <c r="L141" s="13"/>
      <c r="M141" s="13"/>
      <c r="N141" s="7"/>
      <c r="O141" s="51"/>
      <c r="P141" s="51"/>
      <c r="Q141" s="61"/>
      <c r="R141" s="62"/>
      <c r="S141" s="62"/>
      <c r="T141" s="63"/>
      <c r="U141" s="63"/>
      <c r="V141" s="63"/>
      <c r="W141" s="51"/>
      <c r="X141" s="51"/>
      <c r="Y141" s="67"/>
      <c r="Z141" s="54" t="str">
        <f>IF(G141="","",IF(COUNTIF(Tugs[曳船名],G141)&lt;&gt;1,"未登録・重複",IF(INDEX(Tugs[会社名],MATCH(G141,Tugs[曳船名],0))="","未確認",INDEX(Tugs[会社名],MATCH(G141,Tugs[曳船名],0)))))</f>
        <v/>
      </c>
      <c r="AA141" s="54" t="str">
        <f>IF(G141="","",IF(COUNTIF(Companies[会社名],Z141)&lt;&gt;1,"未登録・重複",IF(INDEX(Companies[地区],MATCH(Z141,Companies[会社名],0))="","未確認",INDEX(Companies[地区],MATCH(Z141,Companies[会社名],0)))))</f>
        <v/>
      </c>
      <c r="AB141" s="54" t="str">
        <f>IF(G141="","",IF(Q141&lt;&gt;"",Q141,IF(COUNTIF(Tugs[曳船名],G141)&lt;&gt;1,"未登録・重複",IF(INDEX(Tugs[基地港],MATCH(G141,Tugs[曳船名],0))="","未確認",INDEX(Tugs[基地港],MATCH(G141,Tugs[曳船名],0))))))</f>
        <v/>
      </c>
      <c r="AC141" s="53" t="str">
        <f>IF(C141="","",IF(AND(COUNTIF(Standards[照合項目（自動）],AB141&amp;"｜"&amp;E141&amp;"｜"&amp;D141&amp;"｜"&amp;F141&amp;"｜"&amp;P141)=1,COUNTIFS(Standards[照合項目（自動）],AB141&amp;"｜"&amp;E141&amp;"｜"&amp;D141&amp;"｜"&amp;F141&amp;"｜"&amp;P141,Standards[入力確認（自動）],"確認済")=1),SUMIF(Standards[照合項目（自動）],AB141&amp;"｜"&amp;E141&amp;"｜"&amp;D141&amp;"｜"&amp;F141&amp;"｜"&amp;P141,Standards[所定合計h（自動）]),"未確認"))</f>
        <v/>
      </c>
      <c r="AD141" s="53" t="str">
        <f>IF(C141="","",IF(AND(ISNUMBER(R141),ISNUMBER(S141),S141&gt;=R141),ROUND((S141-R141)*24,4),IF(OR(R141&lt;&gt;"",S141&lt;&gt;""),"",IF(AND(ISNUMBER(T141),T141&gt;=0),T141,IF(AND(I141="あり",J141="実施",ISNUMBER(AC141)),AC141,"")))))</f>
        <v/>
      </c>
      <c r="AE141" s="54" t="str">
        <f>IF(C141="","",IF(AND(ISNUMBER(R141),ISNUMBER(S141),S141&gt;=R141),IF(X141="記録","実績：基地発～基地着",IF(X141="記憶","記憶：基地発～基地着","未確認：基地発～基地着")),IF(OR(R141&lt;&gt;"",S141&lt;&gt;""),"要確認：時刻不足・逆転",IF(AND(ISNUMBER(T141),T141&gt;=0),IF(X141="記録","実績：記録の時間",IF(X141="記憶","記憶：申告の時間","未確認：申告の時間")),IF(AND(I141="あり",J141="実施",ISNUMBER(AC141)),"所定時間による見込み",IF(I141="なし","使用なし","未確認"))))))</f>
        <v/>
      </c>
      <c r="AF141" s="55" t="str">
        <f>IF(C141="","",IF(H141="あり",1,0))</f>
        <v/>
      </c>
      <c r="AG141" s="55" t="str">
        <f>IF(C141="","",IF(AND(I141="あり",J141="実施"),1,0))</f>
        <v/>
      </c>
      <c r="AH141" s="55" t="str">
        <f>IF(C141="","",IF(AND(H141="あり",X141="記録"),IF(COUNTIFS($A$8:A141,A141,$B$8:B141,B141,$C$8:C141,C141,$E$8:E141,E141,$F$8:F141,F141,$H$8:H141,"あり",$X$8:X141,"記録")=1,1,0),0))</f>
        <v/>
      </c>
      <c r="AI141" s="55" t="str">
        <f>IF(C141="","",IF(AND(I141="あり",J141="実施",X141="記録",ISNUMBER(K141)),IF(COUNTIFS($K$8:K141,K141,$C$8:C141,C141,$E$8:E141,E141,$F$8:F141,F141,$I$8:I141,"あり",$J$8:J141,"実施",$X$8:X141,"記録")=1,1,0),0))</f>
        <v/>
      </c>
      <c r="AJ141" s="55" t="str">
        <f>IF(C141="","",IF(ISNUMBER(A141),YEAR(A141)-IF(MONTH(A141)&lt;4,1,0),""))</f>
        <v/>
      </c>
      <c r="AK141" s="55" t="str">
        <f>IF(C141="","",IF(J141="実施",IF(ISNUMBER(K141),YEAR(K141)-IF(MONTH(K141)&lt;4,1,0),""),""))</f>
        <v/>
      </c>
      <c r="AL141" s="56" t="str">
        <f>IF(C141="",IF(OR(A141&lt;&gt;"",G141&lt;&gt;""),"要確認：船名未記入",""),IF(OR(NOT(ISNUMBER(A141)),G141="",H141="",I141="",J141="",N141="",O141="",P141="",W141="",X141=""),"要確認：基本項目不足",IF(OR(Z141="未登録・重複",AA141="未登録・重複",AB141="未確認"),"要確認：登録表を確認",IF(AND(H141="あり",NOT(ISNUMBER(B141))),"要確認：前日の予定時刻不足",IF(AND(J141="実施",I141="あり",NOT(ISNUMBER(K141))),"要確認：最終日時不足",IF(AND(J141="取消",I141="あり"),"要確認：取消と使用ありが矛盾",IF(OR(AND(ISNUMBER(T141),T141&lt;0),AND(ISNUMBER(V141),V141&lt;0),AE141="要確認：時刻不足・逆転"),"要確認：時間を確認",IF(COUNTIFS(Work[予定表の作業日],A141,Work[前日版の予定時刻],B141,Work[船名],C141,Work[バース],E141,Work[入出・転],F141,Work[曳船名],G141)&gt;1,"要確認：同じ作業・曳船が重複",IF(AND(I141="あり",J141="実施",NOT(ISNUMBER(AD141))),"要確認：拘束時間未確認",IF(OR(H141="未確認",I141="未確認",J141="未確認",X141="未確認",N141="未確認",O141="未確認"),"要確認：未確認を含む","確認済"))))))))))</f>
        <v/>
      </c>
    </row>
    <row r="142" spans="1:38" ht="24.95" customHeight="1" x14ac:dyDescent="0.2">
      <c r="A142" s="20"/>
      <c r="B142" s="29"/>
      <c r="C142" s="7"/>
      <c r="D142" s="7"/>
      <c r="E142" s="7"/>
      <c r="F142" s="7"/>
      <c r="G142" s="7"/>
      <c r="H142" s="7"/>
      <c r="I142" s="7"/>
      <c r="J142" s="7"/>
      <c r="K142" s="23"/>
      <c r="L142" s="13"/>
      <c r="M142" s="13"/>
      <c r="N142" s="7"/>
      <c r="O142" s="51"/>
      <c r="P142" s="51"/>
      <c r="Q142" s="61"/>
      <c r="R142" s="62"/>
      <c r="S142" s="62"/>
      <c r="T142" s="63"/>
      <c r="U142" s="63"/>
      <c r="V142" s="63"/>
      <c r="W142" s="51"/>
      <c r="X142" s="51"/>
      <c r="Y142" s="67"/>
      <c r="Z142" s="54" t="str">
        <f>IF(G142="","",IF(COUNTIF(Tugs[曳船名],G142)&lt;&gt;1,"未登録・重複",IF(INDEX(Tugs[会社名],MATCH(G142,Tugs[曳船名],0))="","未確認",INDEX(Tugs[会社名],MATCH(G142,Tugs[曳船名],0)))))</f>
        <v/>
      </c>
      <c r="AA142" s="54" t="str">
        <f>IF(G142="","",IF(COUNTIF(Companies[会社名],Z142)&lt;&gt;1,"未登録・重複",IF(INDEX(Companies[地区],MATCH(Z142,Companies[会社名],0))="","未確認",INDEX(Companies[地区],MATCH(Z142,Companies[会社名],0)))))</f>
        <v/>
      </c>
      <c r="AB142" s="54" t="str">
        <f>IF(G142="","",IF(Q142&lt;&gt;"",Q142,IF(COUNTIF(Tugs[曳船名],G142)&lt;&gt;1,"未登録・重複",IF(INDEX(Tugs[基地港],MATCH(G142,Tugs[曳船名],0))="","未確認",INDEX(Tugs[基地港],MATCH(G142,Tugs[曳船名],0))))))</f>
        <v/>
      </c>
      <c r="AC142" s="53" t="str">
        <f>IF(C142="","",IF(AND(COUNTIF(Standards[照合項目（自動）],AB142&amp;"｜"&amp;E142&amp;"｜"&amp;D142&amp;"｜"&amp;F142&amp;"｜"&amp;P142)=1,COUNTIFS(Standards[照合項目（自動）],AB142&amp;"｜"&amp;E142&amp;"｜"&amp;D142&amp;"｜"&amp;F142&amp;"｜"&amp;P142,Standards[入力確認（自動）],"確認済")=1),SUMIF(Standards[照合項目（自動）],AB142&amp;"｜"&amp;E142&amp;"｜"&amp;D142&amp;"｜"&amp;F142&amp;"｜"&amp;P142,Standards[所定合計h（自動）]),"未確認"))</f>
        <v/>
      </c>
      <c r="AD142" s="53" t="str">
        <f>IF(C142="","",IF(AND(ISNUMBER(R142),ISNUMBER(S142),S142&gt;=R142),ROUND((S142-R142)*24,4),IF(OR(R142&lt;&gt;"",S142&lt;&gt;""),"",IF(AND(ISNUMBER(T142),T142&gt;=0),T142,IF(AND(I142="あり",J142="実施",ISNUMBER(AC142)),AC142,"")))))</f>
        <v/>
      </c>
      <c r="AE142" s="54" t="str">
        <f>IF(C142="","",IF(AND(ISNUMBER(R142),ISNUMBER(S142),S142&gt;=R142),IF(X142="記録","実績：基地発～基地着",IF(X142="記憶","記憶：基地発～基地着","未確認：基地発～基地着")),IF(OR(R142&lt;&gt;"",S142&lt;&gt;""),"要確認：時刻不足・逆転",IF(AND(ISNUMBER(T142),T142&gt;=0),IF(X142="記録","実績：記録の時間",IF(X142="記憶","記憶：申告の時間","未確認：申告の時間")),IF(AND(I142="あり",J142="実施",ISNUMBER(AC142)),"所定時間による見込み",IF(I142="なし","使用なし","未確認"))))))</f>
        <v/>
      </c>
      <c r="AF142" s="55" t="str">
        <f>IF(C142="","",IF(H142="あり",1,0))</f>
        <v/>
      </c>
      <c r="AG142" s="55" t="str">
        <f>IF(C142="","",IF(AND(I142="あり",J142="実施"),1,0))</f>
        <v/>
      </c>
      <c r="AH142" s="55" t="str">
        <f>IF(C142="","",IF(AND(H142="あり",X142="記録"),IF(COUNTIFS($A$8:A142,A142,$B$8:B142,B142,$C$8:C142,C142,$E$8:E142,E142,$F$8:F142,F142,$H$8:H142,"あり",$X$8:X142,"記録")=1,1,0),0))</f>
        <v/>
      </c>
      <c r="AI142" s="55" t="str">
        <f>IF(C142="","",IF(AND(I142="あり",J142="実施",X142="記録",ISNUMBER(K142)),IF(COUNTIFS($K$8:K142,K142,$C$8:C142,C142,$E$8:E142,E142,$F$8:F142,F142,$I$8:I142,"あり",$J$8:J142,"実施",$X$8:X142,"記録")=1,1,0),0))</f>
        <v/>
      </c>
      <c r="AJ142" s="55" t="str">
        <f>IF(C142="","",IF(ISNUMBER(A142),YEAR(A142)-IF(MONTH(A142)&lt;4,1,0),""))</f>
        <v/>
      </c>
      <c r="AK142" s="55" t="str">
        <f>IF(C142="","",IF(J142="実施",IF(ISNUMBER(K142),YEAR(K142)-IF(MONTH(K142)&lt;4,1,0),""),""))</f>
        <v/>
      </c>
      <c r="AL142" s="56" t="str">
        <f>IF(C142="",IF(OR(A142&lt;&gt;"",G142&lt;&gt;""),"要確認：船名未記入",""),IF(OR(NOT(ISNUMBER(A142)),G142="",H142="",I142="",J142="",N142="",O142="",P142="",W142="",X142=""),"要確認：基本項目不足",IF(OR(Z142="未登録・重複",AA142="未登録・重複",AB142="未確認"),"要確認：登録表を確認",IF(AND(H142="あり",NOT(ISNUMBER(B142))),"要確認：前日の予定時刻不足",IF(AND(J142="実施",I142="あり",NOT(ISNUMBER(K142))),"要確認：最終日時不足",IF(AND(J142="取消",I142="あり"),"要確認：取消と使用ありが矛盾",IF(OR(AND(ISNUMBER(T142),T142&lt;0),AND(ISNUMBER(V142),V142&lt;0),AE142="要確認：時刻不足・逆転"),"要確認：時間を確認",IF(COUNTIFS(Work[予定表の作業日],A142,Work[前日版の予定時刻],B142,Work[船名],C142,Work[バース],E142,Work[入出・転],F142,Work[曳船名],G142)&gt;1,"要確認：同じ作業・曳船が重複",IF(AND(I142="あり",J142="実施",NOT(ISNUMBER(AD142))),"要確認：拘束時間未確認",IF(OR(H142="未確認",I142="未確認",J142="未確認",X142="未確認",N142="未確認",O142="未確認"),"要確認：未確認を含む","確認済"))))))))))</f>
        <v/>
      </c>
    </row>
    <row r="143" spans="1:38" ht="24.95" customHeight="1" x14ac:dyDescent="0.2">
      <c r="A143" s="20"/>
      <c r="B143" s="29"/>
      <c r="C143" s="7"/>
      <c r="D143" s="7"/>
      <c r="E143" s="7"/>
      <c r="F143" s="7"/>
      <c r="G143" s="7"/>
      <c r="H143" s="7"/>
      <c r="I143" s="7"/>
      <c r="J143" s="7"/>
      <c r="K143" s="23"/>
      <c r="L143" s="13"/>
      <c r="M143" s="13"/>
      <c r="N143" s="7"/>
      <c r="O143" s="51"/>
      <c r="P143" s="51"/>
      <c r="Q143" s="61"/>
      <c r="R143" s="62"/>
      <c r="S143" s="62"/>
      <c r="T143" s="63"/>
      <c r="U143" s="63"/>
      <c r="V143" s="63"/>
      <c r="W143" s="51"/>
      <c r="X143" s="51"/>
      <c r="Y143" s="67"/>
      <c r="Z143" s="54" t="str">
        <f>IF(G143="","",IF(COUNTIF(Tugs[曳船名],G143)&lt;&gt;1,"未登録・重複",IF(INDEX(Tugs[会社名],MATCH(G143,Tugs[曳船名],0))="","未確認",INDEX(Tugs[会社名],MATCH(G143,Tugs[曳船名],0)))))</f>
        <v/>
      </c>
      <c r="AA143" s="54" t="str">
        <f>IF(G143="","",IF(COUNTIF(Companies[会社名],Z143)&lt;&gt;1,"未登録・重複",IF(INDEX(Companies[地区],MATCH(Z143,Companies[会社名],0))="","未確認",INDEX(Companies[地区],MATCH(Z143,Companies[会社名],0)))))</f>
        <v/>
      </c>
      <c r="AB143" s="54" t="str">
        <f>IF(G143="","",IF(Q143&lt;&gt;"",Q143,IF(COUNTIF(Tugs[曳船名],G143)&lt;&gt;1,"未登録・重複",IF(INDEX(Tugs[基地港],MATCH(G143,Tugs[曳船名],0))="","未確認",INDEX(Tugs[基地港],MATCH(G143,Tugs[曳船名],0))))))</f>
        <v/>
      </c>
      <c r="AC143" s="53" t="str">
        <f>IF(C143="","",IF(AND(COUNTIF(Standards[照合項目（自動）],AB143&amp;"｜"&amp;E143&amp;"｜"&amp;D143&amp;"｜"&amp;F143&amp;"｜"&amp;P143)=1,COUNTIFS(Standards[照合項目（自動）],AB143&amp;"｜"&amp;E143&amp;"｜"&amp;D143&amp;"｜"&amp;F143&amp;"｜"&amp;P143,Standards[入力確認（自動）],"確認済")=1),SUMIF(Standards[照合項目（自動）],AB143&amp;"｜"&amp;E143&amp;"｜"&amp;D143&amp;"｜"&amp;F143&amp;"｜"&amp;P143,Standards[所定合計h（自動）]),"未確認"))</f>
        <v/>
      </c>
      <c r="AD143" s="53" t="str">
        <f>IF(C143="","",IF(AND(ISNUMBER(R143),ISNUMBER(S143),S143&gt;=R143),ROUND((S143-R143)*24,4),IF(OR(R143&lt;&gt;"",S143&lt;&gt;""),"",IF(AND(ISNUMBER(T143),T143&gt;=0),T143,IF(AND(I143="あり",J143="実施",ISNUMBER(AC143)),AC143,"")))))</f>
        <v/>
      </c>
      <c r="AE143" s="54" t="str">
        <f>IF(C143="","",IF(AND(ISNUMBER(R143),ISNUMBER(S143),S143&gt;=R143),IF(X143="記録","実績：基地発～基地着",IF(X143="記憶","記憶：基地発～基地着","未確認：基地発～基地着")),IF(OR(R143&lt;&gt;"",S143&lt;&gt;""),"要確認：時刻不足・逆転",IF(AND(ISNUMBER(T143),T143&gt;=0),IF(X143="記録","実績：記録の時間",IF(X143="記憶","記憶：申告の時間","未確認：申告の時間")),IF(AND(I143="あり",J143="実施",ISNUMBER(AC143)),"所定時間による見込み",IF(I143="なし","使用なし","未確認"))))))</f>
        <v/>
      </c>
      <c r="AF143" s="55" t="str">
        <f>IF(C143="","",IF(H143="あり",1,0))</f>
        <v/>
      </c>
      <c r="AG143" s="55" t="str">
        <f>IF(C143="","",IF(AND(I143="あり",J143="実施"),1,0))</f>
        <v/>
      </c>
      <c r="AH143" s="55" t="str">
        <f>IF(C143="","",IF(AND(H143="あり",X143="記録"),IF(COUNTIFS($A$8:A143,A143,$B$8:B143,B143,$C$8:C143,C143,$E$8:E143,E143,$F$8:F143,F143,$H$8:H143,"あり",$X$8:X143,"記録")=1,1,0),0))</f>
        <v/>
      </c>
      <c r="AI143" s="55" t="str">
        <f>IF(C143="","",IF(AND(I143="あり",J143="実施",X143="記録",ISNUMBER(K143)),IF(COUNTIFS($K$8:K143,K143,$C$8:C143,C143,$E$8:E143,E143,$F$8:F143,F143,$I$8:I143,"あり",$J$8:J143,"実施",$X$8:X143,"記録")=1,1,0),0))</f>
        <v/>
      </c>
      <c r="AJ143" s="55" t="str">
        <f>IF(C143="","",IF(ISNUMBER(A143),YEAR(A143)-IF(MONTH(A143)&lt;4,1,0),""))</f>
        <v/>
      </c>
      <c r="AK143" s="55" t="str">
        <f>IF(C143="","",IF(J143="実施",IF(ISNUMBER(K143),YEAR(K143)-IF(MONTH(K143)&lt;4,1,0),""),""))</f>
        <v/>
      </c>
      <c r="AL143" s="56" t="str">
        <f>IF(C143="",IF(OR(A143&lt;&gt;"",G143&lt;&gt;""),"要確認：船名未記入",""),IF(OR(NOT(ISNUMBER(A143)),G143="",H143="",I143="",J143="",N143="",O143="",P143="",W143="",X143=""),"要確認：基本項目不足",IF(OR(Z143="未登録・重複",AA143="未登録・重複",AB143="未確認"),"要確認：登録表を確認",IF(AND(H143="あり",NOT(ISNUMBER(B143))),"要確認：前日の予定時刻不足",IF(AND(J143="実施",I143="あり",NOT(ISNUMBER(K143))),"要確認：最終日時不足",IF(AND(J143="取消",I143="あり"),"要確認：取消と使用ありが矛盾",IF(OR(AND(ISNUMBER(T143),T143&lt;0),AND(ISNUMBER(V143),V143&lt;0),AE143="要確認：時刻不足・逆転"),"要確認：時間を確認",IF(COUNTIFS(Work[予定表の作業日],A143,Work[前日版の予定時刻],B143,Work[船名],C143,Work[バース],E143,Work[入出・転],F143,Work[曳船名],G143)&gt;1,"要確認：同じ作業・曳船が重複",IF(AND(I143="あり",J143="実施",NOT(ISNUMBER(AD143))),"要確認：拘束時間未確認",IF(OR(H143="未確認",I143="未確認",J143="未確認",X143="未確認",N143="未確認",O143="未確認"),"要確認：未確認を含む","確認済"))))))))))</f>
        <v/>
      </c>
    </row>
    <row r="144" spans="1:38" ht="24.95" customHeight="1" x14ac:dyDescent="0.2">
      <c r="A144" s="20"/>
      <c r="B144" s="29"/>
      <c r="C144" s="7"/>
      <c r="D144" s="7"/>
      <c r="E144" s="7"/>
      <c r="F144" s="7"/>
      <c r="G144" s="7"/>
      <c r="H144" s="7"/>
      <c r="I144" s="7"/>
      <c r="J144" s="7"/>
      <c r="K144" s="23"/>
      <c r="L144" s="13"/>
      <c r="M144" s="13"/>
      <c r="N144" s="7"/>
      <c r="O144" s="51"/>
      <c r="P144" s="51"/>
      <c r="Q144" s="61"/>
      <c r="R144" s="62"/>
      <c r="S144" s="62"/>
      <c r="T144" s="63"/>
      <c r="U144" s="63"/>
      <c r="V144" s="63"/>
      <c r="W144" s="51"/>
      <c r="X144" s="51"/>
      <c r="Y144" s="67"/>
      <c r="Z144" s="54" t="str">
        <f>IF(G144="","",IF(COUNTIF(Tugs[曳船名],G144)&lt;&gt;1,"未登録・重複",IF(INDEX(Tugs[会社名],MATCH(G144,Tugs[曳船名],0))="","未確認",INDEX(Tugs[会社名],MATCH(G144,Tugs[曳船名],0)))))</f>
        <v/>
      </c>
      <c r="AA144" s="54" t="str">
        <f>IF(G144="","",IF(COUNTIF(Companies[会社名],Z144)&lt;&gt;1,"未登録・重複",IF(INDEX(Companies[地区],MATCH(Z144,Companies[会社名],0))="","未確認",INDEX(Companies[地区],MATCH(Z144,Companies[会社名],0)))))</f>
        <v/>
      </c>
      <c r="AB144" s="54" t="str">
        <f>IF(G144="","",IF(Q144&lt;&gt;"",Q144,IF(COUNTIF(Tugs[曳船名],G144)&lt;&gt;1,"未登録・重複",IF(INDEX(Tugs[基地港],MATCH(G144,Tugs[曳船名],0))="","未確認",INDEX(Tugs[基地港],MATCH(G144,Tugs[曳船名],0))))))</f>
        <v/>
      </c>
      <c r="AC144" s="53" t="str">
        <f>IF(C144="","",IF(AND(COUNTIF(Standards[照合項目（自動）],AB144&amp;"｜"&amp;E144&amp;"｜"&amp;D144&amp;"｜"&amp;F144&amp;"｜"&amp;P144)=1,COUNTIFS(Standards[照合項目（自動）],AB144&amp;"｜"&amp;E144&amp;"｜"&amp;D144&amp;"｜"&amp;F144&amp;"｜"&amp;P144,Standards[入力確認（自動）],"確認済")=1),SUMIF(Standards[照合項目（自動）],AB144&amp;"｜"&amp;E144&amp;"｜"&amp;D144&amp;"｜"&amp;F144&amp;"｜"&amp;P144,Standards[所定合計h（自動）]),"未確認"))</f>
        <v/>
      </c>
      <c r="AD144" s="53" t="str">
        <f>IF(C144="","",IF(AND(ISNUMBER(R144),ISNUMBER(S144),S144&gt;=R144),ROUND((S144-R144)*24,4),IF(OR(R144&lt;&gt;"",S144&lt;&gt;""),"",IF(AND(ISNUMBER(T144),T144&gt;=0),T144,IF(AND(I144="あり",J144="実施",ISNUMBER(AC144)),AC144,"")))))</f>
        <v/>
      </c>
      <c r="AE144" s="54" t="str">
        <f>IF(C144="","",IF(AND(ISNUMBER(R144),ISNUMBER(S144),S144&gt;=R144),IF(X144="記録","実績：基地発～基地着",IF(X144="記憶","記憶：基地発～基地着","未確認：基地発～基地着")),IF(OR(R144&lt;&gt;"",S144&lt;&gt;""),"要確認：時刻不足・逆転",IF(AND(ISNUMBER(T144),T144&gt;=0),IF(X144="記録","実績：記録の時間",IF(X144="記憶","記憶：申告の時間","未確認：申告の時間")),IF(AND(I144="あり",J144="実施",ISNUMBER(AC144)),"所定時間による見込み",IF(I144="なし","使用なし","未確認"))))))</f>
        <v/>
      </c>
      <c r="AF144" s="55" t="str">
        <f>IF(C144="","",IF(H144="あり",1,0))</f>
        <v/>
      </c>
      <c r="AG144" s="55" t="str">
        <f>IF(C144="","",IF(AND(I144="あり",J144="実施"),1,0))</f>
        <v/>
      </c>
      <c r="AH144" s="55" t="str">
        <f>IF(C144="","",IF(AND(H144="あり",X144="記録"),IF(COUNTIFS($A$8:A144,A144,$B$8:B144,B144,$C$8:C144,C144,$E$8:E144,E144,$F$8:F144,F144,$H$8:H144,"あり",$X$8:X144,"記録")=1,1,0),0))</f>
        <v/>
      </c>
      <c r="AI144" s="55" t="str">
        <f>IF(C144="","",IF(AND(I144="あり",J144="実施",X144="記録",ISNUMBER(K144)),IF(COUNTIFS($K$8:K144,K144,$C$8:C144,C144,$E$8:E144,E144,$F$8:F144,F144,$I$8:I144,"あり",$J$8:J144,"実施",$X$8:X144,"記録")=1,1,0),0))</f>
        <v/>
      </c>
      <c r="AJ144" s="55" t="str">
        <f>IF(C144="","",IF(ISNUMBER(A144),YEAR(A144)-IF(MONTH(A144)&lt;4,1,0),""))</f>
        <v/>
      </c>
      <c r="AK144" s="55" t="str">
        <f>IF(C144="","",IF(J144="実施",IF(ISNUMBER(K144),YEAR(K144)-IF(MONTH(K144)&lt;4,1,0),""),""))</f>
        <v/>
      </c>
      <c r="AL144" s="56" t="str">
        <f>IF(C144="",IF(OR(A144&lt;&gt;"",G144&lt;&gt;""),"要確認：船名未記入",""),IF(OR(NOT(ISNUMBER(A144)),G144="",H144="",I144="",J144="",N144="",O144="",P144="",W144="",X144=""),"要確認：基本項目不足",IF(OR(Z144="未登録・重複",AA144="未登録・重複",AB144="未確認"),"要確認：登録表を確認",IF(AND(H144="あり",NOT(ISNUMBER(B144))),"要確認：前日の予定時刻不足",IF(AND(J144="実施",I144="あり",NOT(ISNUMBER(K144))),"要確認：最終日時不足",IF(AND(J144="取消",I144="あり"),"要確認：取消と使用ありが矛盾",IF(OR(AND(ISNUMBER(T144),T144&lt;0),AND(ISNUMBER(V144),V144&lt;0),AE144="要確認：時刻不足・逆転"),"要確認：時間を確認",IF(COUNTIFS(Work[予定表の作業日],A144,Work[前日版の予定時刻],B144,Work[船名],C144,Work[バース],E144,Work[入出・転],F144,Work[曳船名],G144)&gt;1,"要確認：同じ作業・曳船が重複",IF(AND(I144="あり",J144="実施",NOT(ISNUMBER(AD144))),"要確認：拘束時間未確認",IF(OR(H144="未確認",I144="未確認",J144="未確認",X144="未確認",N144="未確認",O144="未確認"),"要確認：未確認を含む","確認済"))))))))))</f>
        <v/>
      </c>
    </row>
    <row r="145" spans="1:38" ht="24.95" customHeight="1" x14ac:dyDescent="0.2">
      <c r="A145" s="20"/>
      <c r="B145" s="29"/>
      <c r="C145" s="7"/>
      <c r="D145" s="7"/>
      <c r="E145" s="7"/>
      <c r="F145" s="7"/>
      <c r="G145" s="7"/>
      <c r="H145" s="7"/>
      <c r="I145" s="7"/>
      <c r="J145" s="7"/>
      <c r="K145" s="23"/>
      <c r="L145" s="13"/>
      <c r="M145" s="13"/>
      <c r="N145" s="7"/>
      <c r="O145" s="51"/>
      <c r="P145" s="51"/>
      <c r="Q145" s="61"/>
      <c r="R145" s="62"/>
      <c r="S145" s="62"/>
      <c r="T145" s="63"/>
      <c r="U145" s="63"/>
      <c r="V145" s="63"/>
      <c r="W145" s="51"/>
      <c r="X145" s="51"/>
      <c r="Y145" s="67"/>
      <c r="Z145" s="54" t="str">
        <f>IF(G145="","",IF(COUNTIF(Tugs[曳船名],G145)&lt;&gt;1,"未登録・重複",IF(INDEX(Tugs[会社名],MATCH(G145,Tugs[曳船名],0))="","未確認",INDEX(Tugs[会社名],MATCH(G145,Tugs[曳船名],0)))))</f>
        <v/>
      </c>
      <c r="AA145" s="54" t="str">
        <f>IF(G145="","",IF(COUNTIF(Companies[会社名],Z145)&lt;&gt;1,"未登録・重複",IF(INDEX(Companies[地区],MATCH(Z145,Companies[会社名],0))="","未確認",INDEX(Companies[地区],MATCH(Z145,Companies[会社名],0)))))</f>
        <v/>
      </c>
      <c r="AB145" s="54" t="str">
        <f>IF(G145="","",IF(Q145&lt;&gt;"",Q145,IF(COUNTIF(Tugs[曳船名],G145)&lt;&gt;1,"未登録・重複",IF(INDEX(Tugs[基地港],MATCH(G145,Tugs[曳船名],0))="","未確認",INDEX(Tugs[基地港],MATCH(G145,Tugs[曳船名],0))))))</f>
        <v/>
      </c>
      <c r="AC145" s="53" t="str">
        <f>IF(C145="","",IF(AND(COUNTIF(Standards[照合項目（自動）],AB145&amp;"｜"&amp;E145&amp;"｜"&amp;D145&amp;"｜"&amp;F145&amp;"｜"&amp;P145)=1,COUNTIFS(Standards[照合項目（自動）],AB145&amp;"｜"&amp;E145&amp;"｜"&amp;D145&amp;"｜"&amp;F145&amp;"｜"&amp;P145,Standards[入力確認（自動）],"確認済")=1),SUMIF(Standards[照合項目（自動）],AB145&amp;"｜"&amp;E145&amp;"｜"&amp;D145&amp;"｜"&amp;F145&amp;"｜"&amp;P145,Standards[所定合計h（自動）]),"未確認"))</f>
        <v/>
      </c>
      <c r="AD145" s="53" t="str">
        <f>IF(C145="","",IF(AND(ISNUMBER(R145),ISNUMBER(S145),S145&gt;=R145),ROUND((S145-R145)*24,4),IF(OR(R145&lt;&gt;"",S145&lt;&gt;""),"",IF(AND(ISNUMBER(T145),T145&gt;=0),T145,IF(AND(I145="あり",J145="実施",ISNUMBER(AC145)),AC145,"")))))</f>
        <v/>
      </c>
      <c r="AE145" s="54" t="str">
        <f>IF(C145="","",IF(AND(ISNUMBER(R145),ISNUMBER(S145),S145&gt;=R145),IF(X145="記録","実績：基地発～基地着",IF(X145="記憶","記憶：基地発～基地着","未確認：基地発～基地着")),IF(OR(R145&lt;&gt;"",S145&lt;&gt;""),"要確認：時刻不足・逆転",IF(AND(ISNUMBER(T145),T145&gt;=0),IF(X145="記録","実績：記録の時間",IF(X145="記憶","記憶：申告の時間","未確認：申告の時間")),IF(AND(I145="あり",J145="実施",ISNUMBER(AC145)),"所定時間による見込み",IF(I145="なし","使用なし","未確認"))))))</f>
        <v/>
      </c>
      <c r="AF145" s="55" t="str">
        <f>IF(C145="","",IF(H145="あり",1,0))</f>
        <v/>
      </c>
      <c r="AG145" s="55" t="str">
        <f>IF(C145="","",IF(AND(I145="あり",J145="実施"),1,0))</f>
        <v/>
      </c>
      <c r="AH145" s="55" t="str">
        <f>IF(C145="","",IF(AND(H145="あり",X145="記録"),IF(COUNTIFS($A$8:A145,A145,$B$8:B145,B145,$C$8:C145,C145,$E$8:E145,E145,$F$8:F145,F145,$H$8:H145,"あり",$X$8:X145,"記録")=1,1,0),0))</f>
        <v/>
      </c>
      <c r="AI145" s="55" t="str">
        <f>IF(C145="","",IF(AND(I145="あり",J145="実施",X145="記録",ISNUMBER(K145)),IF(COUNTIFS($K$8:K145,K145,$C$8:C145,C145,$E$8:E145,E145,$F$8:F145,F145,$I$8:I145,"あり",$J$8:J145,"実施",$X$8:X145,"記録")=1,1,0),0))</f>
        <v/>
      </c>
      <c r="AJ145" s="55" t="str">
        <f>IF(C145="","",IF(ISNUMBER(A145),YEAR(A145)-IF(MONTH(A145)&lt;4,1,0),""))</f>
        <v/>
      </c>
      <c r="AK145" s="55" t="str">
        <f>IF(C145="","",IF(J145="実施",IF(ISNUMBER(K145),YEAR(K145)-IF(MONTH(K145)&lt;4,1,0),""),""))</f>
        <v/>
      </c>
      <c r="AL145" s="56" t="str">
        <f>IF(C145="",IF(OR(A145&lt;&gt;"",G145&lt;&gt;""),"要確認：船名未記入",""),IF(OR(NOT(ISNUMBER(A145)),G145="",H145="",I145="",J145="",N145="",O145="",P145="",W145="",X145=""),"要確認：基本項目不足",IF(OR(Z145="未登録・重複",AA145="未登録・重複",AB145="未確認"),"要確認：登録表を確認",IF(AND(H145="あり",NOT(ISNUMBER(B145))),"要確認：前日の予定時刻不足",IF(AND(J145="実施",I145="あり",NOT(ISNUMBER(K145))),"要確認：最終日時不足",IF(AND(J145="取消",I145="あり"),"要確認：取消と使用ありが矛盾",IF(OR(AND(ISNUMBER(T145),T145&lt;0),AND(ISNUMBER(V145),V145&lt;0),AE145="要確認：時刻不足・逆転"),"要確認：時間を確認",IF(COUNTIFS(Work[予定表の作業日],A145,Work[前日版の予定時刻],B145,Work[船名],C145,Work[バース],E145,Work[入出・転],F145,Work[曳船名],G145)&gt;1,"要確認：同じ作業・曳船が重複",IF(AND(I145="あり",J145="実施",NOT(ISNUMBER(AD145))),"要確認：拘束時間未確認",IF(OR(H145="未確認",I145="未確認",J145="未確認",X145="未確認",N145="未確認",O145="未確認"),"要確認：未確認を含む","確認済"))))))))))</f>
        <v/>
      </c>
    </row>
    <row r="146" spans="1:38" ht="24.95" customHeight="1" x14ac:dyDescent="0.2">
      <c r="A146" s="20"/>
      <c r="B146" s="29"/>
      <c r="C146" s="7"/>
      <c r="D146" s="7"/>
      <c r="E146" s="7"/>
      <c r="F146" s="7"/>
      <c r="G146" s="7"/>
      <c r="H146" s="7"/>
      <c r="I146" s="7"/>
      <c r="J146" s="7"/>
      <c r="K146" s="23"/>
      <c r="L146" s="13"/>
      <c r="M146" s="13"/>
      <c r="N146" s="7"/>
      <c r="O146" s="51"/>
      <c r="P146" s="51"/>
      <c r="Q146" s="61"/>
      <c r="R146" s="62"/>
      <c r="S146" s="62"/>
      <c r="T146" s="63"/>
      <c r="U146" s="63"/>
      <c r="V146" s="63"/>
      <c r="W146" s="51"/>
      <c r="X146" s="51"/>
      <c r="Y146" s="67"/>
      <c r="Z146" s="54" t="str">
        <f>IF(G146="","",IF(COUNTIF(Tugs[曳船名],G146)&lt;&gt;1,"未登録・重複",IF(INDEX(Tugs[会社名],MATCH(G146,Tugs[曳船名],0))="","未確認",INDEX(Tugs[会社名],MATCH(G146,Tugs[曳船名],0)))))</f>
        <v/>
      </c>
      <c r="AA146" s="54" t="str">
        <f>IF(G146="","",IF(COUNTIF(Companies[会社名],Z146)&lt;&gt;1,"未登録・重複",IF(INDEX(Companies[地区],MATCH(Z146,Companies[会社名],0))="","未確認",INDEX(Companies[地区],MATCH(Z146,Companies[会社名],0)))))</f>
        <v/>
      </c>
      <c r="AB146" s="54" t="str">
        <f>IF(G146="","",IF(Q146&lt;&gt;"",Q146,IF(COUNTIF(Tugs[曳船名],G146)&lt;&gt;1,"未登録・重複",IF(INDEX(Tugs[基地港],MATCH(G146,Tugs[曳船名],0))="","未確認",INDEX(Tugs[基地港],MATCH(G146,Tugs[曳船名],0))))))</f>
        <v/>
      </c>
      <c r="AC146" s="53" t="str">
        <f>IF(C146="","",IF(AND(COUNTIF(Standards[照合項目（自動）],AB146&amp;"｜"&amp;E146&amp;"｜"&amp;D146&amp;"｜"&amp;F146&amp;"｜"&amp;P146)=1,COUNTIFS(Standards[照合項目（自動）],AB146&amp;"｜"&amp;E146&amp;"｜"&amp;D146&amp;"｜"&amp;F146&amp;"｜"&amp;P146,Standards[入力確認（自動）],"確認済")=1),SUMIF(Standards[照合項目（自動）],AB146&amp;"｜"&amp;E146&amp;"｜"&amp;D146&amp;"｜"&amp;F146&amp;"｜"&amp;P146,Standards[所定合計h（自動）]),"未確認"))</f>
        <v/>
      </c>
      <c r="AD146" s="53" t="str">
        <f>IF(C146="","",IF(AND(ISNUMBER(R146),ISNUMBER(S146),S146&gt;=R146),ROUND((S146-R146)*24,4),IF(OR(R146&lt;&gt;"",S146&lt;&gt;""),"",IF(AND(ISNUMBER(T146),T146&gt;=0),T146,IF(AND(I146="あり",J146="実施",ISNUMBER(AC146)),AC146,"")))))</f>
        <v/>
      </c>
      <c r="AE146" s="54" t="str">
        <f>IF(C146="","",IF(AND(ISNUMBER(R146),ISNUMBER(S146),S146&gt;=R146),IF(X146="記録","実績：基地発～基地着",IF(X146="記憶","記憶：基地発～基地着","未確認：基地発～基地着")),IF(OR(R146&lt;&gt;"",S146&lt;&gt;""),"要確認：時刻不足・逆転",IF(AND(ISNUMBER(T146),T146&gt;=0),IF(X146="記録","実績：記録の時間",IF(X146="記憶","記憶：申告の時間","未確認：申告の時間")),IF(AND(I146="あり",J146="実施",ISNUMBER(AC146)),"所定時間による見込み",IF(I146="なし","使用なし","未確認"))))))</f>
        <v/>
      </c>
      <c r="AF146" s="55" t="str">
        <f>IF(C146="","",IF(H146="あり",1,0))</f>
        <v/>
      </c>
      <c r="AG146" s="55" t="str">
        <f>IF(C146="","",IF(AND(I146="あり",J146="実施"),1,0))</f>
        <v/>
      </c>
      <c r="AH146" s="55" t="str">
        <f>IF(C146="","",IF(AND(H146="あり",X146="記録"),IF(COUNTIFS($A$8:A146,A146,$B$8:B146,B146,$C$8:C146,C146,$E$8:E146,E146,$F$8:F146,F146,$H$8:H146,"あり",$X$8:X146,"記録")=1,1,0),0))</f>
        <v/>
      </c>
      <c r="AI146" s="55" t="str">
        <f>IF(C146="","",IF(AND(I146="あり",J146="実施",X146="記録",ISNUMBER(K146)),IF(COUNTIFS($K$8:K146,K146,$C$8:C146,C146,$E$8:E146,E146,$F$8:F146,F146,$I$8:I146,"あり",$J$8:J146,"実施",$X$8:X146,"記録")=1,1,0),0))</f>
        <v/>
      </c>
      <c r="AJ146" s="55" t="str">
        <f>IF(C146="","",IF(ISNUMBER(A146),YEAR(A146)-IF(MONTH(A146)&lt;4,1,0),""))</f>
        <v/>
      </c>
      <c r="AK146" s="55" t="str">
        <f>IF(C146="","",IF(J146="実施",IF(ISNUMBER(K146),YEAR(K146)-IF(MONTH(K146)&lt;4,1,0),""),""))</f>
        <v/>
      </c>
      <c r="AL146" s="56" t="str">
        <f>IF(C146="",IF(OR(A146&lt;&gt;"",G146&lt;&gt;""),"要確認：船名未記入",""),IF(OR(NOT(ISNUMBER(A146)),G146="",H146="",I146="",J146="",N146="",O146="",P146="",W146="",X146=""),"要確認：基本項目不足",IF(OR(Z146="未登録・重複",AA146="未登録・重複",AB146="未確認"),"要確認：登録表を確認",IF(AND(H146="あり",NOT(ISNUMBER(B146))),"要確認：前日の予定時刻不足",IF(AND(J146="実施",I146="あり",NOT(ISNUMBER(K146))),"要確認：最終日時不足",IF(AND(J146="取消",I146="あり"),"要確認：取消と使用ありが矛盾",IF(OR(AND(ISNUMBER(T146),T146&lt;0),AND(ISNUMBER(V146),V146&lt;0),AE146="要確認：時刻不足・逆転"),"要確認：時間を確認",IF(COUNTIFS(Work[予定表の作業日],A146,Work[前日版の予定時刻],B146,Work[船名],C146,Work[バース],E146,Work[入出・転],F146,Work[曳船名],G146)&gt;1,"要確認：同じ作業・曳船が重複",IF(AND(I146="あり",J146="実施",NOT(ISNUMBER(AD146))),"要確認：拘束時間未確認",IF(OR(H146="未確認",I146="未確認",J146="未確認",X146="未確認",N146="未確認",O146="未確認"),"要確認：未確認を含む","確認済"))))))))))</f>
        <v/>
      </c>
    </row>
    <row r="147" spans="1:38" ht="24.95" customHeight="1" x14ac:dyDescent="0.2">
      <c r="A147" s="20"/>
      <c r="B147" s="29"/>
      <c r="C147" s="7"/>
      <c r="D147" s="7"/>
      <c r="E147" s="7"/>
      <c r="F147" s="7"/>
      <c r="G147" s="7"/>
      <c r="H147" s="7"/>
      <c r="I147" s="7"/>
      <c r="J147" s="7"/>
      <c r="K147" s="23"/>
      <c r="L147" s="13"/>
      <c r="M147" s="13"/>
      <c r="N147" s="7"/>
      <c r="O147" s="51"/>
      <c r="P147" s="51"/>
      <c r="Q147" s="61"/>
      <c r="R147" s="62"/>
      <c r="S147" s="62"/>
      <c r="T147" s="63"/>
      <c r="U147" s="63"/>
      <c r="V147" s="63"/>
      <c r="W147" s="51"/>
      <c r="X147" s="51"/>
      <c r="Y147" s="67"/>
      <c r="Z147" s="54" t="str">
        <f>IF(G147="","",IF(COUNTIF(Tugs[曳船名],G147)&lt;&gt;1,"未登録・重複",IF(INDEX(Tugs[会社名],MATCH(G147,Tugs[曳船名],0))="","未確認",INDEX(Tugs[会社名],MATCH(G147,Tugs[曳船名],0)))))</f>
        <v/>
      </c>
      <c r="AA147" s="54" t="str">
        <f>IF(G147="","",IF(COUNTIF(Companies[会社名],Z147)&lt;&gt;1,"未登録・重複",IF(INDEX(Companies[地区],MATCH(Z147,Companies[会社名],0))="","未確認",INDEX(Companies[地区],MATCH(Z147,Companies[会社名],0)))))</f>
        <v/>
      </c>
      <c r="AB147" s="54" t="str">
        <f>IF(G147="","",IF(Q147&lt;&gt;"",Q147,IF(COUNTIF(Tugs[曳船名],G147)&lt;&gt;1,"未登録・重複",IF(INDEX(Tugs[基地港],MATCH(G147,Tugs[曳船名],0))="","未確認",INDEX(Tugs[基地港],MATCH(G147,Tugs[曳船名],0))))))</f>
        <v/>
      </c>
      <c r="AC147" s="53" t="str">
        <f>IF(C147="","",IF(AND(COUNTIF(Standards[照合項目（自動）],AB147&amp;"｜"&amp;E147&amp;"｜"&amp;D147&amp;"｜"&amp;F147&amp;"｜"&amp;P147)=1,COUNTIFS(Standards[照合項目（自動）],AB147&amp;"｜"&amp;E147&amp;"｜"&amp;D147&amp;"｜"&amp;F147&amp;"｜"&amp;P147,Standards[入力確認（自動）],"確認済")=1),SUMIF(Standards[照合項目（自動）],AB147&amp;"｜"&amp;E147&amp;"｜"&amp;D147&amp;"｜"&amp;F147&amp;"｜"&amp;P147,Standards[所定合計h（自動）]),"未確認"))</f>
        <v/>
      </c>
      <c r="AD147" s="53" t="str">
        <f>IF(C147="","",IF(AND(ISNUMBER(R147),ISNUMBER(S147),S147&gt;=R147),ROUND((S147-R147)*24,4),IF(OR(R147&lt;&gt;"",S147&lt;&gt;""),"",IF(AND(ISNUMBER(T147),T147&gt;=0),T147,IF(AND(I147="あり",J147="実施",ISNUMBER(AC147)),AC147,"")))))</f>
        <v/>
      </c>
      <c r="AE147" s="54" t="str">
        <f>IF(C147="","",IF(AND(ISNUMBER(R147),ISNUMBER(S147),S147&gt;=R147),IF(X147="記録","実績：基地発～基地着",IF(X147="記憶","記憶：基地発～基地着","未確認：基地発～基地着")),IF(OR(R147&lt;&gt;"",S147&lt;&gt;""),"要確認：時刻不足・逆転",IF(AND(ISNUMBER(T147),T147&gt;=0),IF(X147="記録","実績：記録の時間",IF(X147="記憶","記憶：申告の時間","未確認：申告の時間")),IF(AND(I147="あり",J147="実施",ISNUMBER(AC147)),"所定時間による見込み",IF(I147="なし","使用なし","未確認"))))))</f>
        <v/>
      </c>
      <c r="AF147" s="55" t="str">
        <f>IF(C147="","",IF(H147="あり",1,0))</f>
        <v/>
      </c>
      <c r="AG147" s="55" t="str">
        <f>IF(C147="","",IF(AND(I147="あり",J147="実施"),1,0))</f>
        <v/>
      </c>
      <c r="AH147" s="55" t="str">
        <f>IF(C147="","",IF(AND(H147="あり",X147="記録"),IF(COUNTIFS($A$8:A147,A147,$B$8:B147,B147,$C$8:C147,C147,$E$8:E147,E147,$F$8:F147,F147,$H$8:H147,"あり",$X$8:X147,"記録")=1,1,0),0))</f>
        <v/>
      </c>
      <c r="AI147" s="55" t="str">
        <f>IF(C147="","",IF(AND(I147="あり",J147="実施",X147="記録",ISNUMBER(K147)),IF(COUNTIFS($K$8:K147,K147,$C$8:C147,C147,$E$8:E147,E147,$F$8:F147,F147,$I$8:I147,"あり",$J$8:J147,"実施",$X$8:X147,"記録")=1,1,0),0))</f>
        <v/>
      </c>
      <c r="AJ147" s="55" t="str">
        <f>IF(C147="","",IF(ISNUMBER(A147),YEAR(A147)-IF(MONTH(A147)&lt;4,1,0),""))</f>
        <v/>
      </c>
      <c r="AK147" s="55" t="str">
        <f>IF(C147="","",IF(J147="実施",IF(ISNUMBER(K147),YEAR(K147)-IF(MONTH(K147)&lt;4,1,0),""),""))</f>
        <v/>
      </c>
      <c r="AL147" s="56" t="str">
        <f>IF(C147="",IF(OR(A147&lt;&gt;"",G147&lt;&gt;""),"要確認：船名未記入",""),IF(OR(NOT(ISNUMBER(A147)),G147="",H147="",I147="",J147="",N147="",O147="",P147="",W147="",X147=""),"要確認：基本項目不足",IF(OR(Z147="未登録・重複",AA147="未登録・重複",AB147="未確認"),"要確認：登録表を確認",IF(AND(H147="あり",NOT(ISNUMBER(B147))),"要確認：前日の予定時刻不足",IF(AND(J147="実施",I147="あり",NOT(ISNUMBER(K147))),"要確認：最終日時不足",IF(AND(J147="取消",I147="あり"),"要確認：取消と使用ありが矛盾",IF(OR(AND(ISNUMBER(T147),T147&lt;0),AND(ISNUMBER(V147),V147&lt;0),AE147="要確認：時刻不足・逆転"),"要確認：時間を確認",IF(COUNTIFS(Work[予定表の作業日],A147,Work[前日版の予定時刻],B147,Work[船名],C147,Work[バース],E147,Work[入出・転],F147,Work[曳船名],G147)&gt;1,"要確認：同じ作業・曳船が重複",IF(AND(I147="あり",J147="実施",NOT(ISNUMBER(AD147))),"要確認：拘束時間未確認",IF(OR(H147="未確認",I147="未確認",J147="未確認",X147="未確認",N147="未確認",O147="未確認"),"要確認：未確認を含む","確認済"))))))))))</f>
        <v/>
      </c>
    </row>
    <row r="148" spans="1:38" ht="24.95" customHeight="1" x14ac:dyDescent="0.2">
      <c r="A148" s="20"/>
      <c r="B148" s="29"/>
      <c r="C148" s="7"/>
      <c r="D148" s="7"/>
      <c r="E148" s="7"/>
      <c r="F148" s="7"/>
      <c r="G148" s="7"/>
      <c r="H148" s="7"/>
      <c r="I148" s="7"/>
      <c r="J148" s="7"/>
      <c r="K148" s="23"/>
      <c r="L148" s="13"/>
      <c r="M148" s="13"/>
      <c r="N148" s="7"/>
      <c r="O148" s="51"/>
      <c r="P148" s="51"/>
      <c r="Q148" s="61"/>
      <c r="R148" s="62"/>
      <c r="S148" s="62"/>
      <c r="T148" s="63"/>
      <c r="U148" s="63"/>
      <c r="V148" s="63"/>
      <c r="W148" s="51"/>
      <c r="X148" s="51"/>
      <c r="Y148" s="67"/>
      <c r="Z148" s="54" t="str">
        <f>IF(G148="","",IF(COUNTIF(Tugs[曳船名],G148)&lt;&gt;1,"未登録・重複",IF(INDEX(Tugs[会社名],MATCH(G148,Tugs[曳船名],0))="","未確認",INDEX(Tugs[会社名],MATCH(G148,Tugs[曳船名],0)))))</f>
        <v/>
      </c>
      <c r="AA148" s="54" t="str">
        <f>IF(G148="","",IF(COUNTIF(Companies[会社名],Z148)&lt;&gt;1,"未登録・重複",IF(INDEX(Companies[地区],MATCH(Z148,Companies[会社名],0))="","未確認",INDEX(Companies[地区],MATCH(Z148,Companies[会社名],0)))))</f>
        <v/>
      </c>
      <c r="AB148" s="54" t="str">
        <f>IF(G148="","",IF(Q148&lt;&gt;"",Q148,IF(COUNTIF(Tugs[曳船名],G148)&lt;&gt;1,"未登録・重複",IF(INDEX(Tugs[基地港],MATCH(G148,Tugs[曳船名],0))="","未確認",INDEX(Tugs[基地港],MATCH(G148,Tugs[曳船名],0))))))</f>
        <v/>
      </c>
      <c r="AC148" s="53" t="str">
        <f>IF(C148="","",IF(AND(COUNTIF(Standards[照合項目（自動）],AB148&amp;"｜"&amp;E148&amp;"｜"&amp;D148&amp;"｜"&amp;F148&amp;"｜"&amp;P148)=1,COUNTIFS(Standards[照合項目（自動）],AB148&amp;"｜"&amp;E148&amp;"｜"&amp;D148&amp;"｜"&amp;F148&amp;"｜"&amp;P148,Standards[入力確認（自動）],"確認済")=1),SUMIF(Standards[照合項目（自動）],AB148&amp;"｜"&amp;E148&amp;"｜"&amp;D148&amp;"｜"&amp;F148&amp;"｜"&amp;P148,Standards[所定合計h（自動）]),"未確認"))</f>
        <v/>
      </c>
      <c r="AD148" s="53" t="str">
        <f>IF(C148="","",IF(AND(ISNUMBER(R148),ISNUMBER(S148),S148&gt;=R148),ROUND((S148-R148)*24,4),IF(OR(R148&lt;&gt;"",S148&lt;&gt;""),"",IF(AND(ISNUMBER(T148),T148&gt;=0),T148,IF(AND(I148="あり",J148="実施",ISNUMBER(AC148)),AC148,"")))))</f>
        <v/>
      </c>
      <c r="AE148" s="54" t="str">
        <f>IF(C148="","",IF(AND(ISNUMBER(R148),ISNUMBER(S148),S148&gt;=R148),IF(X148="記録","実績：基地発～基地着",IF(X148="記憶","記憶：基地発～基地着","未確認：基地発～基地着")),IF(OR(R148&lt;&gt;"",S148&lt;&gt;""),"要確認：時刻不足・逆転",IF(AND(ISNUMBER(T148),T148&gt;=0),IF(X148="記録","実績：記録の時間",IF(X148="記憶","記憶：申告の時間","未確認：申告の時間")),IF(AND(I148="あり",J148="実施",ISNUMBER(AC148)),"所定時間による見込み",IF(I148="なし","使用なし","未確認"))))))</f>
        <v/>
      </c>
      <c r="AF148" s="55" t="str">
        <f>IF(C148="","",IF(H148="あり",1,0))</f>
        <v/>
      </c>
      <c r="AG148" s="55" t="str">
        <f>IF(C148="","",IF(AND(I148="あり",J148="実施"),1,0))</f>
        <v/>
      </c>
      <c r="AH148" s="55" t="str">
        <f>IF(C148="","",IF(AND(H148="あり",X148="記録"),IF(COUNTIFS($A$8:A148,A148,$B$8:B148,B148,$C$8:C148,C148,$E$8:E148,E148,$F$8:F148,F148,$H$8:H148,"あり",$X$8:X148,"記録")=1,1,0),0))</f>
        <v/>
      </c>
      <c r="AI148" s="55" t="str">
        <f>IF(C148="","",IF(AND(I148="あり",J148="実施",X148="記録",ISNUMBER(K148)),IF(COUNTIFS($K$8:K148,K148,$C$8:C148,C148,$E$8:E148,E148,$F$8:F148,F148,$I$8:I148,"あり",$J$8:J148,"実施",$X$8:X148,"記録")=1,1,0),0))</f>
        <v/>
      </c>
      <c r="AJ148" s="55" t="str">
        <f>IF(C148="","",IF(ISNUMBER(A148),YEAR(A148)-IF(MONTH(A148)&lt;4,1,0),""))</f>
        <v/>
      </c>
      <c r="AK148" s="55" t="str">
        <f>IF(C148="","",IF(J148="実施",IF(ISNUMBER(K148),YEAR(K148)-IF(MONTH(K148)&lt;4,1,0),""),""))</f>
        <v/>
      </c>
      <c r="AL148" s="56" t="str">
        <f>IF(C148="",IF(OR(A148&lt;&gt;"",G148&lt;&gt;""),"要確認：船名未記入",""),IF(OR(NOT(ISNUMBER(A148)),G148="",H148="",I148="",J148="",N148="",O148="",P148="",W148="",X148=""),"要確認：基本項目不足",IF(OR(Z148="未登録・重複",AA148="未登録・重複",AB148="未確認"),"要確認：登録表を確認",IF(AND(H148="あり",NOT(ISNUMBER(B148))),"要確認：前日の予定時刻不足",IF(AND(J148="実施",I148="あり",NOT(ISNUMBER(K148))),"要確認：最終日時不足",IF(AND(J148="取消",I148="あり"),"要確認：取消と使用ありが矛盾",IF(OR(AND(ISNUMBER(T148),T148&lt;0),AND(ISNUMBER(V148),V148&lt;0),AE148="要確認：時刻不足・逆転"),"要確認：時間を確認",IF(COUNTIFS(Work[予定表の作業日],A148,Work[前日版の予定時刻],B148,Work[船名],C148,Work[バース],E148,Work[入出・転],F148,Work[曳船名],G148)&gt;1,"要確認：同じ作業・曳船が重複",IF(AND(I148="あり",J148="実施",NOT(ISNUMBER(AD148))),"要確認：拘束時間未確認",IF(OR(H148="未確認",I148="未確認",J148="未確認",X148="未確認",N148="未確認",O148="未確認"),"要確認：未確認を含む","確認済"))))))))))</f>
        <v/>
      </c>
    </row>
    <row r="149" spans="1:38" ht="24.95" customHeight="1" x14ac:dyDescent="0.2">
      <c r="A149" s="20"/>
      <c r="B149" s="29"/>
      <c r="C149" s="7"/>
      <c r="D149" s="7"/>
      <c r="E149" s="7"/>
      <c r="F149" s="7"/>
      <c r="G149" s="7"/>
      <c r="H149" s="7"/>
      <c r="I149" s="7"/>
      <c r="J149" s="7"/>
      <c r="K149" s="23"/>
      <c r="L149" s="13"/>
      <c r="M149" s="13"/>
      <c r="N149" s="7"/>
      <c r="O149" s="51"/>
      <c r="P149" s="51"/>
      <c r="Q149" s="61"/>
      <c r="R149" s="62"/>
      <c r="S149" s="62"/>
      <c r="T149" s="63"/>
      <c r="U149" s="63"/>
      <c r="V149" s="63"/>
      <c r="W149" s="51"/>
      <c r="X149" s="51"/>
      <c r="Y149" s="67"/>
      <c r="Z149" s="54" t="str">
        <f>IF(G149="","",IF(COUNTIF(Tugs[曳船名],G149)&lt;&gt;1,"未登録・重複",IF(INDEX(Tugs[会社名],MATCH(G149,Tugs[曳船名],0))="","未確認",INDEX(Tugs[会社名],MATCH(G149,Tugs[曳船名],0)))))</f>
        <v/>
      </c>
      <c r="AA149" s="54" t="str">
        <f>IF(G149="","",IF(COUNTIF(Companies[会社名],Z149)&lt;&gt;1,"未登録・重複",IF(INDEX(Companies[地区],MATCH(Z149,Companies[会社名],0))="","未確認",INDEX(Companies[地区],MATCH(Z149,Companies[会社名],0)))))</f>
        <v/>
      </c>
      <c r="AB149" s="54" t="str">
        <f>IF(G149="","",IF(Q149&lt;&gt;"",Q149,IF(COUNTIF(Tugs[曳船名],G149)&lt;&gt;1,"未登録・重複",IF(INDEX(Tugs[基地港],MATCH(G149,Tugs[曳船名],0))="","未確認",INDEX(Tugs[基地港],MATCH(G149,Tugs[曳船名],0))))))</f>
        <v/>
      </c>
      <c r="AC149" s="53" t="str">
        <f>IF(C149="","",IF(AND(COUNTIF(Standards[照合項目（自動）],AB149&amp;"｜"&amp;E149&amp;"｜"&amp;D149&amp;"｜"&amp;F149&amp;"｜"&amp;P149)=1,COUNTIFS(Standards[照合項目（自動）],AB149&amp;"｜"&amp;E149&amp;"｜"&amp;D149&amp;"｜"&amp;F149&amp;"｜"&amp;P149,Standards[入力確認（自動）],"確認済")=1),SUMIF(Standards[照合項目（自動）],AB149&amp;"｜"&amp;E149&amp;"｜"&amp;D149&amp;"｜"&amp;F149&amp;"｜"&amp;P149,Standards[所定合計h（自動）]),"未確認"))</f>
        <v/>
      </c>
      <c r="AD149" s="53" t="str">
        <f>IF(C149="","",IF(AND(ISNUMBER(R149),ISNUMBER(S149),S149&gt;=R149),ROUND((S149-R149)*24,4),IF(OR(R149&lt;&gt;"",S149&lt;&gt;""),"",IF(AND(ISNUMBER(T149),T149&gt;=0),T149,IF(AND(I149="あり",J149="実施",ISNUMBER(AC149)),AC149,"")))))</f>
        <v/>
      </c>
      <c r="AE149" s="54" t="str">
        <f>IF(C149="","",IF(AND(ISNUMBER(R149),ISNUMBER(S149),S149&gt;=R149),IF(X149="記録","実績：基地発～基地着",IF(X149="記憶","記憶：基地発～基地着","未確認：基地発～基地着")),IF(OR(R149&lt;&gt;"",S149&lt;&gt;""),"要確認：時刻不足・逆転",IF(AND(ISNUMBER(T149),T149&gt;=0),IF(X149="記録","実績：記録の時間",IF(X149="記憶","記憶：申告の時間","未確認：申告の時間")),IF(AND(I149="あり",J149="実施",ISNUMBER(AC149)),"所定時間による見込み",IF(I149="なし","使用なし","未確認"))))))</f>
        <v/>
      </c>
      <c r="AF149" s="55" t="str">
        <f>IF(C149="","",IF(H149="あり",1,0))</f>
        <v/>
      </c>
      <c r="AG149" s="55" t="str">
        <f>IF(C149="","",IF(AND(I149="あり",J149="実施"),1,0))</f>
        <v/>
      </c>
      <c r="AH149" s="55" t="str">
        <f>IF(C149="","",IF(AND(H149="あり",X149="記録"),IF(COUNTIFS($A$8:A149,A149,$B$8:B149,B149,$C$8:C149,C149,$E$8:E149,E149,$F$8:F149,F149,$H$8:H149,"あり",$X$8:X149,"記録")=1,1,0),0))</f>
        <v/>
      </c>
      <c r="AI149" s="55" t="str">
        <f>IF(C149="","",IF(AND(I149="あり",J149="実施",X149="記録",ISNUMBER(K149)),IF(COUNTIFS($K$8:K149,K149,$C$8:C149,C149,$E$8:E149,E149,$F$8:F149,F149,$I$8:I149,"あり",$J$8:J149,"実施",$X$8:X149,"記録")=1,1,0),0))</f>
        <v/>
      </c>
      <c r="AJ149" s="55" t="str">
        <f>IF(C149="","",IF(ISNUMBER(A149),YEAR(A149)-IF(MONTH(A149)&lt;4,1,0),""))</f>
        <v/>
      </c>
      <c r="AK149" s="55" t="str">
        <f>IF(C149="","",IF(J149="実施",IF(ISNUMBER(K149),YEAR(K149)-IF(MONTH(K149)&lt;4,1,0),""),""))</f>
        <v/>
      </c>
      <c r="AL149" s="56" t="str">
        <f>IF(C149="",IF(OR(A149&lt;&gt;"",G149&lt;&gt;""),"要確認：船名未記入",""),IF(OR(NOT(ISNUMBER(A149)),G149="",H149="",I149="",J149="",N149="",O149="",P149="",W149="",X149=""),"要確認：基本項目不足",IF(OR(Z149="未登録・重複",AA149="未登録・重複",AB149="未確認"),"要確認：登録表を確認",IF(AND(H149="あり",NOT(ISNUMBER(B149))),"要確認：前日の予定時刻不足",IF(AND(J149="実施",I149="あり",NOT(ISNUMBER(K149))),"要確認：最終日時不足",IF(AND(J149="取消",I149="あり"),"要確認：取消と使用ありが矛盾",IF(OR(AND(ISNUMBER(T149),T149&lt;0),AND(ISNUMBER(V149),V149&lt;0),AE149="要確認：時刻不足・逆転"),"要確認：時間を確認",IF(COUNTIFS(Work[予定表の作業日],A149,Work[前日版の予定時刻],B149,Work[船名],C149,Work[バース],E149,Work[入出・転],F149,Work[曳船名],G149)&gt;1,"要確認：同じ作業・曳船が重複",IF(AND(I149="あり",J149="実施",NOT(ISNUMBER(AD149))),"要確認：拘束時間未確認",IF(OR(H149="未確認",I149="未確認",J149="未確認",X149="未確認",N149="未確認",O149="未確認"),"要確認：未確認を含む","確認済"))))))))))</f>
        <v/>
      </c>
    </row>
    <row r="150" spans="1:38" ht="24.95" customHeight="1" x14ac:dyDescent="0.2">
      <c r="A150" s="20"/>
      <c r="B150" s="29"/>
      <c r="C150" s="7"/>
      <c r="D150" s="7"/>
      <c r="E150" s="7"/>
      <c r="F150" s="7"/>
      <c r="G150" s="7"/>
      <c r="H150" s="7"/>
      <c r="I150" s="7"/>
      <c r="J150" s="7"/>
      <c r="K150" s="23"/>
      <c r="L150" s="13"/>
      <c r="M150" s="13"/>
      <c r="N150" s="7"/>
      <c r="O150" s="51"/>
      <c r="P150" s="51"/>
      <c r="Q150" s="61"/>
      <c r="R150" s="62"/>
      <c r="S150" s="62"/>
      <c r="T150" s="63"/>
      <c r="U150" s="63"/>
      <c r="V150" s="63"/>
      <c r="W150" s="51"/>
      <c r="X150" s="51"/>
      <c r="Y150" s="67"/>
      <c r="Z150" s="54" t="str">
        <f>IF(G150="","",IF(COUNTIF(Tugs[曳船名],G150)&lt;&gt;1,"未登録・重複",IF(INDEX(Tugs[会社名],MATCH(G150,Tugs[曳船名],0))="","未確認",INDEX(Tugs[会社名],MATCH(G150,Tugs[曳船名],0)))))</f>
        <v/>
      </c>
      <c r="AA150" s="54" t="str">
        <f>IF(G150="","",IF(COUNTIF(Companies[会社名],Z150)&lt;&gt;1,"未登録・重複",IF(INDEX(Companies[地区],MATCH(Z150,Companies[会社名],0))="","未確認",INDEX(Companies[地区],MATCH(Z150,Companies[会社名],0)))))</f>
        <v/>
      </c>
      <c r="AB150" s="54" t="str">
        <f>IF(G150="","",IF(Q150&lt;&gt;"",Q150,IF(COUNTIF(Tugs[曳船名],G150)&lt;&gt;1,"未登録・重複",IF(INDEX(Tugs[基地港],MATCH(G150,Tugs[曳船名],0))="","未確認",INDEX(Tugs[基地港],MATCH(G150,Tugs[曳船名],0))))))</f>
        <v/>
      </c>
      <c r="AC150" s="53" t="str">
        <f>IF(C150="","",IF(AND(COUNTIF(Standards[照合項目（自動）],AB150&amp;"｜"&amp;E150&amp;"｜"&amp;D150&amp;"｜"&amp;F150&amp;"｜"&amp;P150)=1,COUNTIFS(Standards[照合項目（自動）],AB150&amp;"｜"&amp;E150&amp;"｜"&amp;D150&amp;"｜"&amp;F150&amp;"｜"&amp;P150,Standards[入力確認（自動）],"確認済")=1),SUMIF(Standards[照合項目（自動）],AB150&amp;"｜"&amp;E150&amp;"｜"&amp;D150&amp;"｜"&amp;F150&amp;"｜"&amp;P150,Standards[所定合計h（自動）]),"未確認"))</f>
        <v/>
      </c>
      <c r="AD150" s="53" t="str">
        <f>IF(C150="","",IF(AND(ISNUMBER(R150),ISNUMBER(S150),S150&gt;=R150),ROUND((S150-R150)*24,4),IF(OR(R150&lt;&gt;"",S150&lt;&gt;""),"",IF(AND(ISNUMBER(T150),T150&gt;=0),T150,IF(AND(I150="あり",J150="実施",ISNUMBER(AC150)),AC150,"")))))</f>
        <v/>
      </c>
      <c r="AE150" s="54" t="str">
        <f>IF(C150="","",IF(AND(ISNUMBER(R150),ISNUMBER(S150),S150&gt;=R150),IF(X150="記録","実績：基地発～基地着",IF(X150="記憶","記憶：基地発～基地着","未確認：基地発～基地着")),IF(OR(R150&lt;&gt;"",S150&lt;&gt;""),"要確認：時刻不足・逆転",IF(AND(ISNUMBER(T150),T150&gt;=0),IF(X150="記録","実績：記録の時間",IF(X150="記憶","記憶：申告の時間","未確認：申告の時間")),IF(AND(I150="あり",J150="実施",ISNUMBER(AC150)),"所定時間による見込み",IF(I150="なし","使用なし","未確認"))))))</f>
        <v/>
      </c>
      <c r="AF150" s="55" t="str">
        <f>IF(C150="","",IF(H150="あり",1,0))</f>
        <v/>
      </c>
      <c r="AG150" s="55" t="str">
        <f>IF(C150="","",IF(AND(I150="あり",J150="実施"),1,0))</f>
        <v/>
      </c>
      <c r="AH150" s="55" t="str">
        <f>IF(C150="","",IF(AND(H150="あり",X150="記録"),IF(COUNTIFS($A$8:A150,A150,$B$8:B150,B150,$C$8:C150,C150,$E$8:E150,E150,$F$8:F150,F150,$H$8:H150,"あり",$X$8:X150,"記録")=1,1,0),0))</f>
        <v/>
      </c>
      <c r="AI150" s="55" t="str">
        <f>IF(C150="","",IF(AND(I150="あり",J150="実施",X150="記録",ISNUMBER(K150)),IF(COUNTIFS($K$8:K150,K150,$C$8:C150,C150,$E$8:E150,E150,$F$8:F150,F150,$I$8:I150,"あり",$J$8:J150,"実施",$X$8:X150,"記録")=1,1,0),0))</f>
        <v/>
      </c>
      <c r="AJ150" s="55" t="str">
        <f>IF(C150="","",IF(ISNUMBER(A150),YEAR(A150)-IF(MONTH(A150)&lt;4,1,0),""))</f>
        <v/>
      </c>
      <c r="AK150" s="55" t="str">
        <f>IF(C150="","",IF(J150="実施",IF(ISNUMBER(K150),YEAR(K150)-IF(MONTH(K150)&lt;4,1,0),""),""))</f>
        <v/>
      </c>
      <c r="AL150" s="56" t="str">
        <f>IF(C150="",IF(OR(A150&lt;&gt;"",G150&lt;&gt;""),"要確認：船名未記入",""),IF(OR(NOT(ISNUMBER(A150)),G150="",H150="",I150="",J150="",N150="",O150="",P150="",W150="",X150=""),"要確認：基本項目不足",IF(OR(Z150="未登録・重複",AA150="未登録・重複",AB150="未確認"),"要確認：登録表を確認",IF(AND(H150="あり",NOT(ISNUMBER(B150))),"要確認：前日の予定時刻不足",IF(AND(J150="実施",I150="あり",NOT(ISNUMBER(K150))),"要確認：最終日時不足",IF(AND(J150="取消",I150="あり"),"要確認：取消と使用ありが矛盾",IF(OR(AND(ISNUMBER(T150),T150&lt;0),AND(ISNUMBER(V150),V150&lt;0),AE150="要確認：時刻不足・逆転"),"要確認：時間を確認",IF(COUNTIFS(Work[予定表の作業日],A150,Work[前日版の予定時刻],B150,Work[船名],C150,Work[バース],E150,Work[入出・転],F150,Work[曳船名],G150)&gt;1,"要確認：同じ作業・曳船が重複",IF(AND(I150="あり",J150="実施",NOT(ISNUMBER(AD150))),"要確認：拘束時間未確認",IF(OR(H150="未確認",I150="未確認",J150="未確認",X150="未確認",N150="未確認",O150="未確認"),"要確認：未確認を含む","確認済"))))))))))</f>
        <v/>
      </c>
    </row>
    <row r="151" spans="1:38" ht="24.95" customHeight="1" x14ac:dyDescent="0.2">
      <c r="A151" s="20"/>
      <c r="B151" s="29"/>
      <c r="C151" s="7"/>
      <c r="D151" s="7"/>
      <c r="E151" s="7"/>
      <c r="F151" s="7"/>
      <c r="G151" s="7"/>
      <c r="H151" s="7"/>
      <c r="I151" s="7"/>
      <c r="J151" s="7"/>
      <c r="K151" s="23"/>
      <c r="L151" s="13"/>
      <c r="M151" s="13"/>
      <c r="N151" s="7"/>
      <c r="O151" s="51"/>
      <c r="P151" s="51"/>
      <c r="Q151" s="61"/>
      <c r="R151" s="62"/>
      <c r="S151" s="62"/>
      <c r="T151" s="63"/>
      <c r="U151" s="63"/>
      <c r="V151" s="63"/>
      <c r="W151" s="51"/>
      <c r="X151" s="51"/>
      <c r="Y151" s="67"/>
      <c r="Z151" s="54" t="str">
        <f>IF(G151="","",IF(COUNTIF(Tugs[曳船名],G151)&lt;&gt;1,"未登録・重複",IF(INDEX(Tugs[会社名],MATCH(G151,Tugs[曳船名],0))="","未確認",INDEX(Tugs[会社名],MATCH(G151,Tugs[曳船名],0)))))</f>
        <v/>
      </c>
      <c r="AA151" s="54" t="str">
        <f>IF(G151="","",IF(COUNTIF(Companies[会社名],Z151)&lt;&gt;1,"未登録・重複",IF(INDEX(Companies[地区],MATCH(Z151,Companies[会社名],0))="","未確認",INDEX(Companies[地区],MATCH(Z151,Companies[会社名],0)))))</f>
        <v/>
      </c>
      <c r="AB151" s="54" t="str">
        <f>IF(G151="","",IF(Q151&lt;&gt;"",Q151,IF(COUNTIF(Tugs[曳船名],G151)&lt;&gt;1,"未登録・重複",IF(INDEX(Tugs[基地港],MATCH(G151,Tugs[曳船名],0))="","未確認",INDEX(Tugs[基地港],MATCH(G151,Tugs[曳船名],0))))))</f>
        <v/>
      </c>
      <c r="AC151" s="53" t="str">
        <f>IF(C151="","",IF(AND(COUNTIF(Standards[照合項目（自動）],AB151&amp;"｜"&amp;E151&amp;"｜"&amp;D151&amp;"｜"&amp;F151&amp;"｜"&amp;P151)=1,COUNTIFS(Standards[照合項目（自動）],AB151&amp;"｜"&amp;E151&amp;"｜"&amp;D151&amp;"｜"&amp;F151&amp;"｜"&amp;P151,Standards[入力確認（自動）],"確認済")=1),SUMIF(Standards[照合項目（自動）],AB151&amp;"｜"&amp;E151&amp;"｜"&amp;D151&amp;"｜"&amp;F151&amp;"｜"&amp;P151,Standards[所定合計h（自動）]),"未確認"))</f>
        <v/>
      </c>
      <c r="AD151" s="53" t="str">
        <f>IF(C151="","",IF(AND(ISNUMBER(R151),ISNUMBER(S151),S151&gt;=R151),ROUND((S151-R151)*24,4),IF(OR(R151&lt;&gt;"",S151&lt;&gt;""),"",IF(AND(ISNUMBER(T151),T151&gt;=0),T151,IF(AND(I151="あり",J151="実施",ISNUMBER(AC151)),AC151,"")))))</f>
        <v/>
      </c>
      <c r="AE151" s="54" t="str">
        <f>IF(C151="","",IF(AND(ISNUMBER(R151),ISNUMBER(S151),S151&gt;=R151),IF(X151="記録","実績：基地発～基地着",IF(X151="記憶","記憶：基地発～基地着","未確認：基地発～基地着")),IF(OR(R151&lt;&gt;"",S151&lt;&gt;""),"要確認：時刻不足・逆転",IF(AND(ISNUMBER(T151),T151&gt;=0),IF(X151="記録","実績：記録の時間",IF(X151="記憶","記憶：申告の時間","未確認：申告の時間")),IF(AND(I151="あり",J151="実施",ISNUMBER(AC151)),"所定時間による見込み",IF(I151="なし","使用なし","未確認"))))))</f>
        <v/>
      </c>
      <c r="AF151" s="55" t="str">
        <f>IF(C151="","",IF(H151="あり",1,0))</f>
        <v/>
      </c>
      <c r="AG151" s="55" t="str">
        <f>IF(C151="","",IF(AND(I151="あり",J151="実施"),1,0))</f>
        <v/>
      </c>
      <c r="AH151" s="55" t="str">
        <f>IF(C151="","",IF(AND(H151="あり",X151="記録"),IF(COUNTIFS($A$8:A151,A151,$B$8:B151,B151,$C$8:C151,C151,$E$8:E151,E151,$F$8:F151,F151,$H$8:H151,"あり",$X$8:X151,"記録")=1,1,0),0))</f>
        <v/>
      </c>
      <c r="AI151" s="55" t="str">
        <f>IF(C151="","",IF(AND(I151="あり",J151="実施",X151="記録",ISNUMBER(K151)),IF(COUNTIFS($K$8:K151,K151,$C$8:C151,C151,$E$8:E151,E151,$F$8:F151,F151,$I$8:I151,"あり",$J$8:J151,"実施",$X$8:X151,"記録")=1,1,0),0))</f>
        <v/>
      </c>
      <c r="AJ151" s="55" t="str">
        <f>IF(C151="","",IF(ISNUMBER(A151),YEAR(A151)-IF(MONTH(A151)&lt;4,1,0),""))</f>
        <v/>
      </c>
      <c r="AK151" s="55" t="str">
        <f>IF(C151="","",IF(J151="実施",IF(ISNUMBER(K151),YEAR(K151)-IF(MONTH(K151)&lt;4,1,0),""),""))</f>
        <v/>
      </c>
      <c r="AL151" s="56" t="str">
        <f>IF(C151="",IF(OR(A151&lt;&gt;"",G151&lt;&gt;""),"要確認：船名未記入",""),IF(OR(NOT(ISNUMBER(A151)),G151="",H151="",I151="",J151="",N151="",O151="",P151="",W151="",X151=""),"要確認：基本項目不足",IF(OR(Z151="未登録・重複",AA151="未登録・重複",AB151="未確認"),"要確認：登録表を確認",IF(AND(H151="あり",NOT(ISNUMBER(B151))),"要確認：前日の予定時刻不足",IF(AND(J151="実施",I151="あり",NOT(ISNUMBER(K151))),"要確認：最終日時不足",IF(AND(J151="取消",I151="あり"),"要確認：取消と使用ありが矛盾",IF(OR(AND(ISNUMBER(T151),T151&lt;0),AND(ISNUMBER(V151),V151&lt;0),AE151="要確認：時刻不足・逆転"),"要確認：時間を確認",IF(COUNTIFS(Work[予定表の作業日],A151,Work[前日版の予定時刻],B151,Work[船名],C151,Work[バース],E151,Work[入出・転],F151,Work[曳船名],G151)&gt;1,"要確認：同じ作業・曳船が重複",IF(AND(I151="あり",J151="実施",NOT(ISNUMBER(AD151))),"要確認：拘束時間未確認",IF(OR(H151="未確認",I151="未確認",J151="未確認",X151="未確認",N151="未確認",O151="未確認"),"要確認：未確認を含む","確認済"))))))))))</f>
        <v/>
      </c>
    </row>
    <row r="152" spans="1:38" ht="24.95" customHeight="1" x14ac:dyDescent="0.2">
      <c r="A152" s="20"/>
      <c r="B152" s="29"/>
      <c r="C152" s="7"/>
      <c r="D152" s="7"/>
      <c r="E152" s="7"/>
      <c r="F152" s="7"/>
      <c r="G152" s="7"/>
      <c r="H152" s="7"/>
      <c r="I152" s="7"/>
      <c r="J152" s="7"/>
      <c r="K152" s="23"/>
      <c r="L152" s="13"/>
      <c r="M152" s="13"/>
      <c r="N152" s="7"/>
      <c r="O152" s="51"/>
      <c r="P152" s="51"/>
      <c r="Q152" s="61"/>
      <c r="R152" s="62"/>
      <c r="S152" s="62"/>
      <c r="T152" s="63"/>
      <c r="U152" s="63"/>
      <c r="V152" s="63"/>
      <c r="W152" s="51"/>
      <c r="X152" s="51"/>
      <c r="Y152" s="67"/>
      <c r="Z152" s="54" t="str">
        <f>IF(G152="","",IF(COUNTIF(Tugs[曳船名],G152)&lt;&gt;1,"未登録・重複",IF(INDEX(Tugs[会社名],MATCH(G152,Tugs[曳船名],0))="","未確認",INDEX(Tugs[会社名],MATCH(G152,Tugs[曳船名],0)))))</f>
        <v/>
      </c>
      <c r="AA152" s="54" t="str">
        <f>IF(G152="","",IF(COUNTIF(Companies[会社名],Z152)&lt;&gt;1,"未登録・重複",IF(INDEX(Companies[地区],MATCH(Z152,Companies[会社名],0))="","未確認",INDEX(Companies[地区],MATCH(Z152,Companies[会社名],0)))))</f>
        <v/>
      </c>
      <c r="AB152" s="54" t="str">
        <f>IF(G152="","",IF(Q152&lt;&gt;"",Q152,IF(COUNTIF(Tugs[曳船名],G152)&lt;&gt;1,"未登録・重複",IF(INDEX(Tugs[基地港],MATCH(G152,Tugs[曳船名],0))="","未確認",INDEX(Tugs[基地港],MATCH(G152,Tugs[曳船名],0))))))</f>
        <v/>
      </c>
      <c r="AC152" s="53" t="str">
        <f>IF(C152="","",IF(AND(COUNTIF(Standards[照合項目（自動）],AB152&amp;"｜"&amp;E152&amp;"｜"&amp;D152&amp;"｜"&amp;F152&amp;"｜"&amp;P152)=1,COUNTIFS(Standards[照合項目（自動）],AB152&amp;"｜"&amp;E152&amp;"｜"&amp;D152&amp;"｜"&amp;F152&amp;"｜"&amp;P152,Standards[入力確認（自動）],"確認済")=1),SUMIF(Standards[照合項目（自動）],AB152&amp;"｜"&amp;E152&amp;"｜"&amp;D152&amp;"｜"&amp;F152&amp;"｜"&amp;P152,Standards[所定合計h（自動）]),"未確認"))</f>
        <v/>
      </c>
      <c r="AD152" s="53" t="str">
        <f>IF(C152="","",IF(AND(ISNUMBER(R152),ISNUMBER(S152),S152&gt;=R152),ROUND((S152-R152)*24,4),IF(OR(R152&lt;&gt;"",S152&lt;&gt;""),"",IF(AND(ISNUMBER(T152),T152&gt;=0),T152,IF(AND(I152="あり",J152="実施",ISNUMBER(AC152)),AC152,"")))))</f>
        <v/>
      </c>
      <c r="AE152" s="54" t="str">
        <f>IF(C152="","",IF(AND(ISNUMBER(R152),ISNUMBER(S152),S152&gt;=R152),IF(X152="記録","実績：基地発～基地着",IF(X152="記憶","記憶：基地発～基地着","未確認：基地発～基地着")),IF(OR(R152&lt;&gt;"",S152&lt;&gt;""),"要確認：時刻不足・逆転",IF(AND(ISNUMBER(T152),T152&gt;=0),IF(X152="記録","実績：記録の時間",IF(X152="記憶","記憶：申告の時間","未確認：申告の時間")),IF(AND(I152="あり",J152="実施",ISNUMBER(AC152)),"所定時間による見込み",IF(I152="なし","使用なし","未確認"))))))</f>
        <v/>
      </c>
      <c r="AF152" s="55" t="str">
        <f>IF(C152="","",IF(H152="あり",1,0))</f>
        <v/>
      </c>
      <c r="AG152" s="55" t="str">
        <f>IF(C152="","",IF(AND(I152="あり",J152="実施"),1,0))</f>
        <v/>
      </c>
      <c r="AH152" s="55" t="str">
        <f>IF(C152="","",IF(AND(H152="あり",X152="記録"),IF(COUNTIFS($A$8:A152,A152,$B$8:B152,B152,$C$8:C152,C152,$E$8:E152,E152,$F$8:F152,F152,$H$8:H152,"あり",$X$8:X152,"記録")=1,1,0),0))</f>
        <v/>
      </c>
      <c r="AI152" s="55" t="str">
        <f>IF(C152="","",IF(AND(I152="あり",J152="実施",X152="記録",ISNUMBER(K152)),IF(COUNTIFS($K$8:K152,K152,$C$8:C152,C152,$E$8:E152,E152,$F$8:F152,F152,$I$8:I152,"あり",$J$8:J152,"実施",$X$8:X152,"記録")=1,1,0),0))</f>
        <v/>
      </c>
      <c r="AJ152" s="55" t="str">
        <f>IF(C152="","",IF(ISNUMBER(A152),YEAR(A152)-IF(MONTH(A152)&lt;4,1,0),""))</f>
        <v/>
      </c>
      <c r="AK152" s="55" t="str">
        <f>IF(C152="","",IF(J152="実施",IF(ISNUMBER(K152),YEAR(K152)-IF(MONTH(K152)&lt;4,1,0),""),""))</f>
        <v/>
      </c>
      <c r="AL152" s="56" t="str">
        <f>IF(C152="",IF(OR(A152&lt;&gt;"",G152&lt;&gt;""),"要確認：船名未記入",""),IF(OR(NOT(ISNUMBER(A152)),G152="",H152="",I152="",J152="",N152="",O152="",P152="",W152="",X152=""),"要確認：基本項目不足",IF(OR(Z152="未登録・重複",AA152="未登録・重複",AB152="未確認"),"要確認：登録表を確認",IF(AND(H152="あり",NOT(ISNUMBER(B152))),"要確認：前日の予定時刻不足",IF(AND(J152="実施",I152="あり",NOT(ISNUMBER(K152))),"要確認：最終日時不足",IF(AND(J152="取消",I152="あり"),"要確認：取消と使用ありが矛盾",IF(OR(AND(ISNUMBER(T152),T152&lt;0),AND(ISNUMBER(V152),V152&lt;0),AE152="要確認：時刻不足・逆転"),"要確認：時間を確認",IF(COUNTIFS(Work[予定表の作業日],A152,Work[前日版の予定時刻],B152,Work[船名],C152,Work[バース],E152,Work[入出・転],F152,Work[曳船名],G152)&gt;1,"要確認：同じ作業・曳船が重複",IF(AND(I152="あり",J152="実施",NOT(ISNUMBER(AD152))),"要確認：拘束時間未確認",IF(OR(H152="未確認",I152="未確認",J152="未確認",X152="未確認",N152="未確認",O152="未確認"),"要確認：未確認を含む","確認済"))))))))))</f>
        <v/>
      </c>
    </row>
    <row r="153" spans="1:38" ht="24.95" customHeight="1" x14ac:dyDescent="0.2">
      <c r="A153" s="20"/>
      <c r="B153" s="29"/>
      <c r="C153" s="7"/>
      <c r="D153" s="7"/>
      <c r="E153" s="7"/>
      <c r="F153" s="7"/>
      <c r="G153" s="7"/>
      <c r="H153" s="7"/>
      <c r="I153" s="7"/>
      <c r="J153" s="7"/>
      <c r="K153" s="23"/>
      <c r="L153" s="13"/>
      <c r="M153" s="13"/>
      <c r="N153" s="7"/>
      <c r="O153" s="51"/>
      <c r="P153" s="51"/>
      <c r="Q153" s="61"/>
      <c r="R153" s="62"/>
      <c r="S153" s="62"/>
      <c r="T153" s="63"/>
      <c r="U153" s="63"/>
      <c r="V153" s="63"/>
      <c r="W153" s="51"/>
      <c r="X153" s="51"/>
      <c r="Y153" s="67"/>
      <c r="Z153" s="54" t="str">
        <f>IF(G153="","",IF(COUNTIF(Tugs[曳船名],G153)&lt;&gt;1,"未登録・重複",IF(INDEX(Tugs[会社名],MATCH(G153,Tugs[曳船名],0))="","未確認",INDEX(Tugs[会社名],MATCH(G153,Tugs[曳船名],0)))))</f>
        <v/>
      </c>
      <c r="AA153" s="54" t="str">
        <f>IF(G153="","",IF(COUNTIF(Companies[会社名],Z153)&lt;&gt;1,"未登録・重複",IF(INDEX(Companies[地区],MATCH(Z153,Companies[会社名],0))="","未確認",INDEX(Companies[地区],MATCH(Z153,Companies[会社名],0)))))</f>
        <v/>
      </c>
      <c r="AB153" s="54" t="str">
        <f>IF(G153="","",IF(Q153&lt;&gt;"",Q153,IF(COUNTIF(Tugs[曳船名],G153)&lt;&gt;1,"未登録・重複",IF(INDEX(Tugs[基地港],MATCH(G153,Tugs[曳船名],0))="","未確認",INDEX(Tugs[基地港],MATCH(G153,Tugs[曳船名],0))))))</f>
        <v/>
      </c>
      <c r="AC153" s="53" t="str">
        <f>IF(C153="","",IF(AND(COUNTIF(Standards[照合項目（自動）],AB153&amp;"｜"&amp;E153&amp;"｜"&amp;D153&amp;"｜"&amp;F153&amp;"｜"&amp;P153)=1,COUNTIFS(Standards[照合項目（自動）],AB153&amp;"｜"&amp;E153&amp;"｜"&amp;D153&amp;"｜"&amp;F153&amp;"｜"&amp;P153,Standards[入力確認（自動）],"確認済")=1),SUMIF(Standards[照合項目（自動）],AB153&amp;"｜"&amp;E153&amp;"｜"&amp;D153&amp;"｜"&amp;F153&amp;"｜"&amp;P153,Standards[所定合計h（自動）]),"未確認"))</f>
        <v/>
      </c>
      <c r="AD153" s="53" t="str">
        <f>IF(C153="","",IF(AND(ISNUMBER(R153),ISNUMBER(S153),S153&gt;=R153),ROUND((S153-R153)*24,4),IF(OR(R153&lt;&gt;"",S153&lt;&gt;""),"",IF(AND(ISNUMBER(T153),T153&gt;=0),T153,IF(AND(I153="あり",J153="実施",ISNUMBER(AC153)),AC153,"")))))</f>
        <v/>
      </c>
      <c r="AE153" s="54" t="str">
        <f>IF(C153="","",IF(AND(ISNUMBER(R153),ISNUMBER(S153),S153&gt;=R153),IF(X153="記録","実績：基地発～基地着",IF(X153="記憶","記憶：基地発～基地着","未確認：基地発～基地着")),IF(OR(R153&lt;&gt;"",S153&lt;&gt;""),"要確認：時刻不足・逆転",IF(AND(ISNUMBER(T153),T153&gt;=0),IF(X153="記録","実績：記録の時間",IF(X153="記憶","記憶：申告の時間","未確認：申告の時間")),IF(AND(I153="あり",J153="実施",ISNUMBER(AC153)),"所定時間による見込み",IF(I153="なし","使用なし","未確認"))))))</f>
        <v/>
      </c>
      <c r="AF153" s="55" t="str">
        <f>IF(C153="","",IF(H153="あり",1,0))</f>
        <v/>
      </c>
      <c r="AG153" s="55" t="str">
        <f>IF(C153="","",IF(AND(I153="あり",J153="実施"),1,0))</f>
        <v/>
      </c>
      <c r="AH153" s="55" t="str">
        <f>IF(C153="","",IF(AND(H153="あり",X153="記録"),IF(COUNTIFS($A$8:A153,A153,$B$8:B153,B153,$C$8:C153,C153,$E$8:E153,E153,$F$8:F153,F153,$H$8:H153,"あり",$X$8:X153,"記録")=1,1,0),0))</f>
        <v/>
      </c>
      <c r="AI153" s="55" t="str">
        <f>IF(C153="","",IF(AND(I153="あり",J153="実施",X153="記録",ISNUMBER(K153)),IF(COUNTIFS($K$8:K153,K153,$C$8:C153,C153,$E$8:E153,E153,$F$8:F153,F153,$I$8:I153,"あり",$J$8:J153,"実施",$X$8:X153,"記録")=1,1,0),0))</f>
        <v/>
      </c>
      <c r="AJ153" s="55" t="str">
        <f>IF(C153="","",IF(ISNUMBER(A153),YEAR(A153)-IF(MONTH(A153)&lt;4,1,0),""))</f>
        <v/>
      </c>
      <c r="AK153" s="55" t="str">
        <f>IF(C153="","",IF(J153="実施",IF(ISNUMBER(K153),YEAR(K153)-IF(MONTH(K153)&lt;4,1,0),""),""))</f>
        <v/>
      </c>
      <c r="AL153" s="56" t="str">
        <f>IF(C153="",IF(OR(A153&lt;&gt;"",G153&lt;&gt;""),"要確認：船名未記入",""),IF(OR(NOT(ISNUMBER(A153)),G153="",H153="",I153="",J153="",N153="",O153="",P153="",W153="",X153=""),"要確認：基本項目不足",IF(OR(Z153="未登録・重複",AA153="未登録・重複",AB153="未確認"),"要確認：登録表を確認",IF(AND(H153="あり",NOT(ISNUMBER(B153))),"要確認：前日の予定時刻不足",IF(AND(J153="実施",I153="あり",NOT(ISNUMBER(K153))),"要確認：最終日時不足",IF(AND(J153="取消",I153="あり"),"要確認：取消と使用ありが矛盾",IF(OR(AND(ISNUMBER(T153),T153&lt;0),AND(ISNUMBER(V153),V153&lt;0),AE153="要確認：時刻不足・逆転"),"要確認：時間を確認",IF(COUNTIFS(Work[予定表の作業日],A153,Work[前日版の予定時刻],B153,Work[船名],C153,Work[バース],E153,Work[入出・転],F153,Work[曳船名],G153)&gt;1,"要確認：同じ作業・曳船が重複",IF(AND(I153="あり",J153="実施",NOT(ISNUMBER(AD153))),"要確認：拘束時間未確認",IF(OR(H153="未確認",I153="未確認",J153="未確認",X153="未確認",N153="未確認",O153="未確認"),"要確認：未確認を含む","確認済"))))))))))</f>
        <v/>
      </c>
    </row>
    <row r="154" spans="1:38" ht="24.95" customHeight="1" x14ac:dyDescent="0.2">
      <c r="A154" s="20"/>
      <c r="B154" s="29"/>
      <c r="C154" s="7"/>
      <c r="D154" s="7"/>
      <c r="E154" s="7"/>
      <c r="F154" s="7"/>
      <c r="G154" s="7"/>
      <c r="H154" s="7"/>
      <c r="I154" s="7"/>
      <c r="J154" s="7"/>
      <c r="K154" s="23"/>
      <c r="L154" s="13"/>
      <c r="M154" s="13"/>
      <c r="N154" s="7"/>
      <c r="O154" s="51"/>
      <c r="P154" s="51"/>
      <c r="Q154" s="61"/>
      <c r="R154" s="62"/>
      <c r="S154" s="62"/>
      <c r="T154" s="63"/>
      <c r="U154" s="63"/>
      <c r="V154" s="63"/>
      <c r="W154" s="51"/>
      <c r="X154" s="51"/>
      <c r="Y154" s="67"/>
      <c r="Z154" s="54" t="str">
        <f>IF(G154="","",IF(COUNTIF(Tugs[曳船名],G154)&lt;&gt;1,"未登録・重複",IF(INDEX(Tugs[会社名],MATCH(G154,Tugs[曳船名],0))="","未確認",INDEX(Tugs[会社名],MATCH(G154,Tugs[曳船名],0)))))</f>
        <v/>
      </c>
      <c r="AA154" s="54" t="str">
        <f>IF(G154="","",IF(COUNTIF(Companies[会社名],Z154)&lt;&gt;1,"未登録・重複",IF(INDEX(Companies[地区],MATCH(Z154,Companies[会社名],0))="","未確認",INDEX(Companies[地区],MATCH(Z154,Companies[会社名],0)))))</f>
        <v/>
      </c>
      <c r="AB154" s="54" t="str">
        <f>IF(G154="","",IF(Q154&lt;&gt;"",Q154,IF(COUNTIF(Tugs[曳船名],G154)&lt;&gt;1,"未登録・重複",IF(INDEX(Tugs[基地港],MATCH(G154,Tugs[曳船名],0))="","未確認",INDEX(Tugs[基地港],MATCH(G154,Tugs[曳船名],0))))))</f>
        <v/>
      </c>
      <c r="AC154" s="53" t="str">
        <f>IF(C154="","",IF(AND(COUNTIF(Standards[照合項目（自動）],AB154&amp;"｜"&amp;E154&amp;"｜"&amp;D154&amp;"｜"&amp;F154&amp;"｜"&amp;P154)=1,COUNTIFS(Standards[照合項目（自動）],AB154&amp;"｜"&amp;E154&amp;"｜"&amp;D154&amp;"｜"&amp;F154&amp;"｜"&amp;P154,Standards[入力確認（自動）],"確認済")=1),SUMIF(Standards[照合項目（自動）],AB154&amp;"｜"&amp;E154&amp;"｜"&amp;D154&amp;"｜"&amp;F154&amp;"｜"&amp;P154,Standards[所定合計h（自動）]),"未確認"))</f>
        <v/>
      </c>
      <c r="AD154" s="53" t="str">
        <f>IF(C154="","",IF(AND(ISNUMBER(R154),ISNUMBER(S154),S154&gt;=R154),ROUND((S154-R154)*24,4),IF(OR(R154&lt;&gt;"",S154&lt;&gt;""),"",IF(AND(ISNUMBER(T154),T154&gt;=0),T154,IF(AND(I154="あり",J154="実施",ISNUMBER(AC154)),AC154,"")))))</f>
        <v/>
      </c>
      <c r="AE154" s="54" t="str">
        <f>IF(C154="","",IF(AND(ISNUMBER(R154),ISNUMBER(S154),S154&gt;=R154),IF(X154="記録","実績：基地発～基地着",IF(X154="記憶","記憶：基地発～基地着","未確認：基地発～基地着")),IF(OR(R154&lt;&gt;"",S154&lt;&gt;""),"要確認：時刻不足・逆転",IF(AND(ISNUMBER(T154),T154&gt;=0),IF(X154="記録","実績：記録の時間",IF(X154="記憶","記憶：申告の時間","未確認：申告の時間")),IF(AND(I154="あり",J154="実施",ISNUMBER(AC154)),"所定時間による見込み",IF(I154="なし","使用なし","未確認"))))))</f>
        <v/>
      </c>
      <c r="AF154" s="55" t="str">
        <f>IF(C154="","",IF(H154="あり",1,0))</f>
        <v/>
      </c>
      <c r="AG154" s="55" t="str">
        <f>IF(C154="","",IF(AND(I154="あり",J154="実施"),1,0))</f>
        <v/>
      </c>
      <c r="AH154" s="55" t="str">
        <f>IF(C154="","",IF(AND(H154="あり",X154="記録"),IF(COUNTIFS($A$8:A154,A154,$B$8:B154,B154,$C$8:C154,C154,$E$8:E154,E154,$F$8:F154,F154,$H$8:H154,"あり",$X$8:X154,"記録")=1,1,0),0))</f>
        <v/>
      </c>
      <c r="AI154" s="55" t="str">
        <f>IF(C154="","",IF(AND(I154="あり",J154="実施",X154="記録",ISNUMBER(K154)),IF(COUNTIFS($K$8:K154,K154,$C$8:C154,C154,$E$8:E154,E154,$F$8:F154,F154,$I$8:I154,"あり",$J$8:J154,"実施",$X$8:X154,"記録")=1,1,0),0))</f>
        <v/>
      </c>
      <c r="AJ154" s="55" t="str">
        <f>IF(C154="","",IF(ISNUMBER(A154),YEAR(A154)-IF(MONTH(A154)&lt;4,1,0),""))</f>
        <v/>
      </c>
      <c r="AK154" s="55" t="str">
        <f>IF(C154="","",IF(J154="実施",IF(ISNUMBER(K154),YEAR(K154)-IF(MONTH(K154)&lt;4,1,0),""),""))</f>
        <v/>
      </c>
      <c r="AL154" s="56" t="str">
        <f>IF(C154="",IF(OR(A154&lt;&gt;"",G154&lt;&gt;""),"要確認：船名未記入",""),IF(OR(NOT(ISNUMBER(A154)),G154="",H154="",I154="",J154="",N154="",O154="",P154="",W154="",X154=""),"要確認：基本項目不足",IF(OR(Z154="未登録・重複",AA154="未登録・重複",AB154="未確認"),"要確認：登録表を確認",IF(AND(H154="あり",NOT(ISNUMBER(B154))),"要確認：前日の予定時刻不足",IF(AND(J154="実施",I154="あり",NOT(ISNUMBER(K154))),"要確認：最終日時不足",IF(AND(J154="取消",I154="あり"),"要確認：取消と使用ありが矛盾",IF(OR(AND(ISNUMBER(T154),T154&lt;0),AND(ISNUMBER(V154),V154&lt;0),AE154="要確認：時刻不足・逆転"),"要確認：時間を確認",IF(COUNTIFS(Work[予定表の作業日],A154,Work[前日版の予定時刻],B154,Work[船名],C154,Work[バース],E154,Work[入出・転],F154,Work[曳船名],G154)&gt;1,"要確認：同じ作業・曳船が重複",IF(AND(I154="あり",J154="実施",NOT(ISNUMBER(AD154))),"要確認：拘束時間未確認",IF(OR(H154="未確認",I154="未確認",J154="未確認",X154="未確認",N154="未確認",O154="未確認"),"要確認：未確認を含む","確認済"))))))))))</f>
        <v/>
      </c>
    </row>
    <row r="155" spans="1:38" ht="24.95" customHeight="1" x14ac:dyDescent="0.2">
      <c r="A155" s="20"/>
      <c r="B155" s="29"/>
      <c r="C155" s="7"/>
      <c r="D155" s="7"/>
      <c r="E155" s="7"/>
      <c r="F155" s="7"/>
      <c r="G155" s="7"/>
      <c r="H155" s="7"/>
      <c r="I155" s="7"/>
      <c r="J155" s="7"/>
      <c r="K155" s="23"/>
      <c r="L155" s="13"/>
      <c r="M155" s="13"/>
      <c r="N155" s="7"/>
      <c r="O155" s="51"/>
      <c r="P155" s="51"/>
      <c r="Q155" s="61"/>
      <c r="R155" s="62"/>
      <c r="S155" s="62"/>
      <c r="T155" s="63"/>
      <c r="U155" s="63"/>
      <c r="V155" s="63"/>
      <c r="W155" s="51"/>
      <c r="X155" s="51"/>
      <c r="Y155" s="67"/>
      <c r="Z155" s="54" t="str">
        <f>IF(G155="","",IF(COUNTIF(Tugs[曳船名],G155)&lt;&gt;1,"未登録・重複",IF(INDEX(Tugs[会社名],MATCH(G155,Tugs[曳船名],0))="","未確認",INDEX(Tugs[会社名],MATCH(G155,Tugs[曳船名],0)))))</f>
        <v/>
      </c>
      <c r="AA155" s="54" t="str">
        <f>IF(G155="","",IF(COUNTIF(Companies[会社名],Z155)&lt;&gt;1,"未登録・重複",IF(INDEX(Companies[地区],MATCH(Z155,Companies[会社名],0))="","未確認",INDEX(Companies[地区],MATCH(Z155,Companies[会社名],0)))))</f>
        <v/>
      </c>
      <c r="AB155" s="54" t="str">
        <f>IF(G155="","",IF(Q155&lt;&gt;"",Q155,IF(COUNTIF(Tugs[曳船名],G155)&lt;&gt;1,"未登録・重複",IF(INDEX(Tugs[基地港],MATCH(G155,Tugs[曳船名],0))="","未確認",INDEX(Tugs[基地港],MATCH(G155,Tugs[曳船名],0))))))</f>
        <v/>
      </c>
      <c r="AC155" s="53" t="str">
        <f>IF(C155="","",IF(AND(COUNTIF(Standards[照合項目（自動）],AB155&amp;"｜"&amp;E155&amp;"｜"&amp;D155&amp;"｜"&amp;F155&amp;"｜"&amp;P155)=1,COUNTIFS(Standards[照合項目（自動）],AB155&amp;"｜"&amp;E155&amp;"｜"&amp;D155&amp;"｜"&amp;F155&amp;"｜"&amp;P155,Standards[入力確認（自動）],"確認済")=1),SUMIF(Standards[照合項目（自動）],AB155&amp;"｜"&amp;E155&amp;"｜"&amp;D155&amp;"｜"&amp;F155&amp;"｜"&amp;P155,Standards[所定合計h（自動）]),"未確認"))</f>
        <v/>
      </c>
      <c r="AD155" s="53" t="str">
        <f>IF(C155="","",IF(AND(ISNUMBER(R155),ISNUMBER(S155),S155&gt;=R155),ROUND((S155-R155)*24,4),IF(OR(R155&lt;&gt;"",S155&lt;&gt;""),"",IF(AND(ISNUMBER(T155),T155&gt;=0),T155,IF(AND(I155="あり",J155="実施",ISNUMBER(AC155)),AC155,"")))))</f>
        <v/>
      </c>
      <c r="AE155" s="54" t="str">
        <f>IF(C155="","",IF(AND(ISNUMBER(R155),ISNUMBER(S155),S155&gt;=R155),IF(X155="記録","実績：基地発～基地着",IF(X155="記憶","記憶：基地発～基地着","未確認：基地発～基地着")),IF(OR(R155&lt;&gt;"",S155&lt;&gt;""),"要確認：時刻不足・逆転",IF(AND(ISNUMBER(T155),T155&gt;=0),IF(X155="記録","実績：記録の時間",IF(X155="記憶","記憶：申告の時間","未確認：申告の時間")),IF(AND(I155="あり",J155="実施",ISNUMBER(AC155)),"所定時間による見込み",IF(I155="なし","使用なし","未確認"))))))</f>
        <v/>
      </c>
      <c r="AF155" s="55" t="str">
        <f>IF(C155="","",IF(H155="あり",1,0))</f>
        <v/>
      </c>
      <c r="AG155" s="55" t="str">
        <f>IF(C155="","",IF(AND(I155="あり",J155="実施"),1,0))</f>
        <v/>
      </c>
      <c r="AH155" s="55" t="str">
        <f>IF(C155="","",IF(AND(H155="あり",X155="記録"),IF(COUNTIFS($A$8:A155,A155,$B$8:B155,B155,$C$8:C155,C155,$E$8:E155,E155,$F$8:F155,F155,$H$8:H155,"あり",$X$8:X155,"記録")=1,1,0),0))</f>
        <v/>
      </c>
      <c r="AI155" s="55" t="str">
        <f>IF(C155="","",IF(AND(I155="あり",J155="実施",X155="記録",ISNUMBER(K155)),IF(COUNTIFS($K$8:K155,K155,$C$8:C155,C155,$E$8:E155,E155,$F$8:F155,F155,$I$8:I155,"あり",$J$8:J155,"実施",$X$8:X155,"記録")=1,1,0),0))</f>
        <v/>
      </c>
      <c r="AJ155" s="55" t="str">
        <f>IF(C155="","",IF(ISNUMBER(A155),YEAR(A155)-IF(MONTH(A155)&lt;4,1,0),""))</f>
        <v/>
      </c>
      <c r="AK155" s="55" t="str">
        <f>IF(C155="","",IF(J155="実施",IF(ISNUMBER(K155),YEAR(K155)-IF(MONTH(K155)&lt;4,1,0),""),""))</f>
        <v/>
      </c>
      <c r="AL155" s="56" t="str">
        <f>IF(C155="",IF(OR(A155&lt;&gt;"",G155&lt;&gt;""),"要確認：船名未記入",""),IF(OR(NOT(ISNUMBER(A155)),G155="",H155="",I155="",J155="",N155="",O155="",P155="",W155="",X155=""),"要確認：基本項目不足",IF(OR(Z155="未登録・重複",AA155="未登録・重複",AB155="未確認"),"要確認：登録表を確認",IF(AND(H155="あり",NOT(ISNUMBER(B155))),"要確認：前日の予定時刻不足",IF(AND(J155="実施",I155="あり",NOT(ISNUMBER(K155))),"要確認：最終日時不足",IF(AND(J155="取消",I155="あり"),"要確認：取消と使用ありが矛盾",IF(OR(AND(ISNUMBER(T155),T155&lt;0),AND(ISNUMBER(V155),V155&lt;0),AE155="要確認：時刻不足・逆転"),"要確認：時間を確認",IF(COUNTIFS(Work[予定表の作業日],A155,Work[前日版の予定時刻],B155,Work[船名],C155,Work[バース],E155,Work[入出・転],F155,Work[曳船名],G155)&gt;1,"要確認：同じ作業・曳船が重複",IF(AND(I155="あり",J155="実施",NOT(ISNUMBER(AD155))),"要確認：拘束時間未確認",IF(OR(H155="未確認",I155="未確認",J155="未確認",X155="未確認",N155="未確認",O155="未確認"),"要確認：未確認を含む","確認済"))))))))))</f>
        <v/>
      </c>
    </row>
    <row r="156" spans="1:38" ht="24.95" customHeight="1" x14ac:dyDescent="0.2">
      <c r="A156" s="20"/>
      <c r="B156" s="29"/>
      <c r="C156" s="7"/>
      <c r="D156" s="7"/>
      <c r="E156" s="7"/>
      <c r="F156" s="7"/>
      <c r="G156" s="7"/>
      <c r="H156" s="7"/>
      <c r="I156" s="7"/>
      <c r="J156" s="7"/>
      <c r="K156" s="23"/>
      <c r="L156" s="13"/>
      <c r="M156" s="13"/>
      <c r="N156" s="7"/>
      <c r="O156" s="51"/>
      <c r="P156" s="51"/>
      <c r="Q156" s="61"/>
      <c r="R156" s="62"/>
      <c r="S156" s="62"/>
      <c r="T156" s="63"/>
      <c r="U156" s="63"/>
      <c r="V156" s="63"/>
      <c r="W156" s="51"/>
      <c r="X156" s="51"/>
      <c r="Y156" s="67"/>
      <c r="Z156" s="54" t="str">
        <f>IF(G156="","",IF(COUNTIF(Tugs[曳船名],G156)&lt;&gt;1,"未登録・重複",IF(INDEX(Tugs[会社名],MATCH(G156,Tugs[曳船名],0))="","未確認",INDEX(Tugs[会社名],MATCH(G156,Tugs[曳船名],0)))))</f>
        <v/>
      </c>
      <c r="AA156" s="54" t="str">
        <f>IF(G156="","",IF(COUNTIF(Companies[会社名],Z156)&lt;&gt;1,"未登録・重複",IF(INDEX(Companies[地区],MATCH(Z156,Companies[会社名],0))="","未確認",INDEX(Companies[地区],MATCH(Z156,Companies[会社名],0)))))</f>
        <v/>
      </c>
      <c r="AB156" s="54" t="str">
        <f>IF(G156="","",IF(Q156&lt;&gt;"",Q156,IF(COUNTIF(Tugs[曳船名],G156)&lt;&gt;1,"未登録・重複",IF(INDEX(Tugs[基地港],MATCH(G156,Tugs[曳船名],0))="","未確認",INDEX(Tugs[基地港],MATCH(G156,Tugs[曳船名],0))))))</f>
        <v/>
      </c>
      <c r="AC156" s="53" t="str">
        <f>IF(C156="","",IF(AND(COUNTIF(Standards[照合項目（自動）],AB156&amp;"｜"&amp;E156&amp;"｜"&amp;D156&amp;"｜"&amp;F156&amp;"｜"&amp;P156)=1,COUNTIFS(Standards[照合項目（自動）],AB156&amp;"｜"&amp;E156&amp;"｜"&amp;D156&amp;"｜"&amp;F156&amp;"｜"&amp;P156,Standards[入力確認（自動）],"確認済")=1),SUMIF(Standards[照合項目（自動）],AB156&amp;"｜"&amp;E156&amp;"｜"&amp;D156&amp;"｜"&amp;F156&amp;"｜"&amp;P156,Standards[所定合計h（自動）]),"未確認"))</f>
        <v/>
      </c>
      <c r="AD156" s="53" t="str">
        <f>IF(C156="","",IF(AND(ISNUMBER(R156),ISNUMBER(S156),S156&gt;=R156),ROUND((S156-R156)*24,4),IF(OR(R156&lt;&gt;"",S156&lt;&gt;""),"",IF(AND(ISNUMBER(T156),T156&gt;=0),T156,IF(AND(I156="あり",J156="実施",ISNUMBER(AC156)),AC156,"")))))</f>
        <v/>
      </c>
      <c r="AE156" s="54" t="str">
        <f>IF(C156="","",IF(AND(ISNUMBER(R156),ISNUMBER(S156),S156&gt;=R156),IF(X156="記録","実績：基地発～基地着",IF(X156="記憶","記憶：基地発～基地着","未確認：基地発～基地着")),IF(OR(R156&lt;&gt;"",S156&lt;&gt;""),"要確認：時刻不足・逆転",IF(AND(ISNUMBER(T156),T156&gt;=0),IF(X156="記録","実績：記録の時間",IF(X156="記憶","記憶：申告の時間","未確認：申告の時間")),IF(AND(I156="あり",J156="実施",ISNUMBER(AC156)),"所定時間による見込み",IF(I156="なし","使用なし","未確認"))))))</f>
        <v/>
      </c>
      <c r="AF156" s="55" t="str">
        <f>IF(C156="","",IF(H156="あり",1,0))</f>
        <v/>
      </c>
      <c r="AG156" s="55" t="str">
        <f>IF(C156="","",IF(AND(I156="あり",J156="実施"),1,0))</f>
        <v/>
      </c>
      <c r="AH156" s="55" t="str">
        <f>IF(C156="","",IF(AND(H156="あり",X156="記録"),IF(COUNTIFS($A$8:A156,A156,$B$8:B156,B156,$C$8:C156,C156,$E$8:E156,E156,$F$8:F156,F156,$H$8:H156,"あり",$X$8:X156,"記録")=1,1,0),0))</f>
        <v/>
      </c>
      <c r="AI156" s="55" t="str">
        <f>IF(C156="","",IF(AND(I156="あり",J156="実施",X156="記録",ISNUMBER(K156)),IF(COUNTIFS($K$8:K156,K156,$C$8:C156,C156,$E$8:E156,E156,$F$8:F156,F156,$I$8:I156,"あり",$J$8:J156,"実施",$X$8:X156,"記録")=1,1,0),0))</f>
        <v/>
      </c>
      <c r="AJ156" s="55" t="str">
        <f>IF(C156="","",IF(ISNUMBER(A156),YEAR(A156)-IF(MONTH(A156)&lt;4,1,0),""))</f>
        <v/>
      </c>
      <c r="AK156" s="55" t="str">
        <f>IF(C156="","",IF(J156="実施",IF(ISNUMBER(K156),YEAR(K156)-IF(MONTH(K156)&lt;4,1,0),""),""))</f>
        <v/>
      </c>
      <c r="AL156" s="56" t="str">
        <f>IF(C156="",IF(OR(A156&lt;&gt;"",G156&lt;&gt;""),"要確認：船名未記入",""),IF(OR(NOT(ISNUMBER(A156)),G156="",H156="",I156="",J156="",N156="",O156="",P156="",W156="",X156=""),"要確認：基本項目不足",IF(OR(Z156="未登録・重複",AA156="未登録・重複",AB156="未確認"),"要確認：登録表を確認",IF(AND(H156="あり",NOT(ISNUMBER(B156))),"要確認：前日の予定時刻不足",IF(AND(J156="実施",I156="あり",NOT(ISNUMBER(K156))),"要確認：最終日時不足",IF(AND(J156="取消",I156="あり"),"要確認：取消と使用ありが矛盾",IF(OR(AND(ISNUMBER(T156),T156&lt;0),AND(ISNUMBER(V156),V156&lt;0),AE156="要確認：時刻不足・逆転"),"要確認：時間を確認",IF(COUNTIFS(Work[予定表の作業日],A156,Work[前日版の予定時刻],B156,Work[船名],C156,Work[バース],E156,Work[入出・転],F156,Work[曳船名],G156)&gt;1,"要確認：同じ作業・曳船が重複",IF(AND(I156="あり",J156="実施",NOT(ISNUMBER(AD156))),"要確認：拘束時間未確認",IF(OR(H156="未確認",I156="未確認",J156="未確認",X156="未確認",N156="未確認",O156="未確認"),"要確認：未確認を含む","確認済"))))))))))</f>
        <v/>
      </c>
    </row>
    <row r="157" spans="1:38" ht="24.95" customHeight="1" x14ac:dyDescent="0.2">
      <c r="A157" s="20"/>
      <c r="B157" s="29"/>
      <c r="C157" s="7"/>
      <c r="D157" s="7"/>
      <c r="E157" s="7"/>
      <c r="F157" s="7"/>
      <c r="G157" s="7"/>
      <c r="H157" s="7"/>
      <c r="I157" s="7"/>
      <c r="J157" s="7"/>
      <c r="K157" s="23"/>
      <c r="L157" s="13"/>
      <c r="M157" s="13"/>
      <c r="N157" s="7"/>
      <c r="O157" s="51"/>
      <c r="P157" s="51"/>
      <c r="Q157" s="61"/>
      <c r="R157" s="62"/>
      <c r="S157" s="62"/>
      <c r="T157" s="63"/>
      <c r="U157" s="63"/>
      <c r="V157" s="63"/>
      <c r="W157" s="51"/>
      <c r="X157" s="51"/>
      <c r="Y157" s="67"/>
      <c r="Z157" s="54" t="str">
        <f>IF(G157="","",IF(COUNTIF(Tugs[曳船名],G157)&lt;&gt;1,"未登録・重複",IF(INDEX(Tugs[会社名],MATCH(G157,Tugs[曳船名],0))="","未確認",INDEX(Tugs[会社名],MATCH(G157,Tugs[曳船名],0)))))</f>
        <v/>
      </c>
      <c r="AA157" s="54" t="str">
        <f>IF(G157="","",IF(COUNTIF(Companies[会社名],Z157)&lt;&gt;1,"未登録・重複",IF(INDEX(Companies[地区],MATCH(Z157,Companies[会社名],0))="","未確認",INDEX(Companies[地区],MATCH(Z157,Companies[会社名],0)))))</f>
        <v/>
      </c>
      <c r="AB157" s="54" t="str">
        <f>IF(G157="","",IF(Q157&lt;&gt;"",Q157,IF(COUNTIF(Tugs[曳船名],G157)&lt;&gt;1,"未登録・重複",IF(INDEX(Tugs[基地港],MATCH(G157,Tugs[曳船名],0))="","未確認",INDEX(Tugs[基地港],MATCH(G157,Tugs[曳船名],0))))))</f>
        <v/>
      </c>
      <c r="AC157" s="53" t="str">
        <f>IF(C157="","",IF(AND(COUNTIF(Standards[照合項目（自動）],AB157&amp;"｜"&amp;E157&amp;"｜"&amp;D157&amp;"｜"&amp;F157&amp;"｜"&amp;P157)=1,COUNTIFS(Standards[照合項目（自動）],AB157&amp;"｜"&amp;E157&amp;"｜"&amp;D157&amp;"｜"&amp;F157&amp;"｜"&amp;P157,Standards[入力確認（自動）],"確認済")=1),SUMIF(Standards[照合項目（自動）],AB157&amp;"｜"&amp;E157&amp;"｜"&amp;D157&amp;"｜"&amp;F157&amp;"｜"&amp;P157,Standards[所定合計h（自動）]),"未確認"))</f>
        <v/>
      </c>
      <c r="AD157" s="53" t="str">
        <f>IF(C157="","",IF(AND(ISNUMBER(R157),ISNUMBER(S157),S157&gt;=R157),ROUND((S157-R157)*24,4),IF(OR(R157&lt;&gt;"",S157&lt;&gt;""),"",IF(AND(ISNUMBER(T157),T157&gt;=0),T157,IF(AND(I157="あり",J157="実施",ISNUMBER(AC157)),AC157,"")))))</f>
        <v/>
      </c>
      <c r="AE157" s="54" t="str">
        <f>IF(C157="","",IF(AND(ISNUMBER(R157),ISNUMBER(S157),S157&gt;=R157),IF(X157="記録","実績：基地発～基地着",IF(X157="記憶","記憶：基地発～基地着","未確認：基地発～基地着")),IF(OR(R157&lt;&gt;"",S157&lt;&gt;""),"要確認：時刻不足・逆転",IF(AND(ISNUMBER(T157),T157&gt;=0),IF(X157="記録","実績：記録の時間",IF(X157="記憶","記憶：申告の時間","未確認：申告の時間")),IF(AND(I157="あり",J157="実施",ISNUMBER(AC157)),"所定時間による見込み",IF(I157="なし","使用なし","未確認"))))))</f>
        <v/>
      </c>
      <c r="AF157" s="55" t="str">
        <f>IF(C157="","",IF(H157="あり",1,0))</f>
        <v/>
      </c>
      <c r="AG157" s="55" t="str">
        <f>IF(C157="","",IF(AND(I157="あり",J157="実施"),1,0))</f>
        <v/>
      </c>
      <c r="AH157" s="55" t="str">
        <f>IF(C157="","",IF(AND(H157="あり",X157="記録"),IF(COUNTIFS($A$8:A157,A157,$B$8:B157,B157,$C$8:C157,C157,$E$8:E157,E157,$F$8:F157,F157,$H$8:H157,"あり",$X$8:X157,"記録")=1,1,0),0))</f>
        <v/>
      </c>
      <c r="AI157" s="55" t="str">
        <f>IF(C157="","",IF(AND(I157="あり",J157="実施",X157="記録",ISNUMBER(K157)),IF(COUNTIFS($K$8:K157,K157,$C$8:C157,C157,$E$8:E157,E157,$F$8:F157,F157,$I$8:I157,"あり",$J$8:J157,"実施",$X$8:X157,"記録")=1,1,0),0))</f>
        <v/>
      </c>
      <c r="AJ157" s="55" t="str">
        <f>IF(C157="","",IF(ISNUMBER(A157),YEAR(A157)-IF(MONTH(A157)&lt;4,1,0),""))</f>
        <v/>
      </c>
      <c r="AK157" s="55" t="str">
        <f>IF(C157="","",IF(J157="実施",IF(ISNUMBER(K157),YEAR(K157)-IF(MONTH(K157)&lt;4,1,0),""),""))</f>
        <v/>
      </c>
      <c r="AL157" s="56" t="str">
        <f>IF(C157="",IF(OR(A157&lt;&gt;"",G157&lt;&gt;""),"要確認：船名未記入",""),IF(OR(NOT(ISNUMBER(A157)),G157="",H157="",I157="",J157="",N157="",O157="",P157="",W157="",X157=""),"要確認：基本項目不足",IF(OR(Z157="未登録・重複",AA157="未登録・重複",AB157="未確認"),"要確認：登録表を確認",IF(AND(H157="あり",NOT(ISNUMBER(B157))),"要確認：前日の予定時刻不足",IF(AND(J157="実施",I157="あり",NOT(ISNUMBER(K157))),"要確認：最終日時不足",IF(AND(J157="取消",I157="あり"),"要確認：取消と使用ありが矛盾",IF(OR(AND(ISNUMBER(T157),T157&lt;0),AND(ISNUMBER(V157),V157&lt;0),AE157="要確認：時刻不足・逆転"),"要確認：時間を確認",IF(COUNTIFS(Work[予定表の作業日],A157,Work[前日版の予定時刻],B157,Work[船名],C157,Work[バース],E157,Work[入出・転],F157,Work[曳船名],G157)&gt;1,"要確認：同じ作業・曳船が重複",IF(AND(I157="あり",J157="実施",NOT(ISNUMBER(AD157))),"要確認：拘束時間未確認",IF(OR(H157="未確認",I157="未確認",J157="未確認",X157="未確認",N157="未確認",O157="未確認"),"要確認：未確認を含む","確認済"))))))))))</f>
        <v/>
      </c>
    </row>
    <row r="158" spans="1:38" ht="24.95" customHeight="1" x14ac:dyDescent="0.2">
      <c r="A158" s="20"/>
      <c r="B158" s="29"/>
      <c r="C158" s="7"/>
      <c r="D158" s="7"/>
      <c r="E158" s="7"/>
      <c r="F158" s="7"/>
      <c r="G158" s="7"/>
      <c r="H158" s="7"/>
      <c r="I158" s="7"/>
      <c r="J158" s="7"/>
      <c r="K158" s="23"/>
      <c r="L158" s="13"/>
      <c r="M158" s="13"/>
      <c r="N158" s="7"/>
      <c r="O158" s="51"/>
      <c r="P158" s="51"/>
      <c r="Q158" s="61"/>
      <c r="R158" s="62"/>
      <c r="S158" s="62"/>
      <c r="T158" s="63"/>
      <c r="U158" s="63"/>
      <c r="V158" s="63"/>
      <c r="W158" s="51"/>
      <c r="X158" s="51"/>
      <c r="Y158" s="67"/>
      <c r="Z158" s="54" t="str">
        <f>IF(G158="","",IF(COUNTIF(Tugs[曳船名],G158)&lt;&gt;1,"未登録・重複",IF(INDEX(Tugs[会社名],MATCH(G158,Tugs[曳船名],0))="","未確認",INDEX(Tugs[会社名],MATCH(G158,Tugs[曳船名],0)))))</f>
        <v/>
      </c>
      <c r="AA158" s="54" t="str">
        <f>IF(G158="","",IF(COUNTIF(Companies[会社名],Z158)&lt;&gt;1,"未登録・重複",IF(INDEX(Companies[地区],MATCH(Z158,Companies[会社名],0))="","未確認",INDEX(Companies[地区],MATCH(Z158,Companies[会社名],0)))))</f>
        <v/>
      </c>
      <c r="AB158" s="54" t="str">
        <f>IF(G158="","",IF(Q158&lt;&gt;"",Q158,IF(COUNTIF(Tugs[曳船名],G158)&lt;&gt;1,"未登録・重複",IF(INDEX(Tugs[基地港],MATCH(G158,Tugs[曳船名],0))="","未確認",INDEX(Tugs[基地港],MATCH(G158,Tugs[曳船名],0))))))</f>
        <v/>
      </c>
      <c r="AC158" s="53" t="str">
        <f>IF(C158="","",IF(AND(COUNTIF(Standards[照合項目（自動）],AB158&amp;"｜"&amp;E158&amp;"｜"&amp;D158&amp;"｜"&amp;F158&amp;"｜"&amp;P158)=1,COUNTIFS(Standards[照合項目（自動）],AB158&amp;"｜"&amp;E158&amp;"｜"&amp;D158&amp;"｜"&amp;F158&amp;"｜"&amp;P158,Standards[入力確認（自動）],"確認済")=1),SUMIF(Standards[照合項目（自動）],AB158&amp;"｜"&amp;E158&amp;"｜"&amp;D158&amp;"｜"&amp;F158&amp;"｜"&amp;P158,Standards[所定合計h（自動）]),"未確認"))</f>
        <v/>
      </c>
      <c r="AD158" s="53" t="str">
        <f>IF(C158="","",IF(AND(ISNUMBER(R158),ISNUMBER(S158),S158&gt;=R158),ROUND((S158-R158)*24,4),IF(OR(R158&lt;&gt;"",S158&lt;&gt;""),"",IF(AND(ISNUMBER(T158),T158&gt;=0),T158,IF(AND(I158="あり",J158="実施",ISNUMBER(AC158)),AC158,"")))))</f>
        <v/>
      </c>
      <c r="AE158" s="54" t="str">
        <f>IF(C158="","",IF(AND(ISNUMBER(R158),ISNUMBER(S158),S158&gt;=R158),IF(X158="記録","実績：基地発～基地着",IF(X158="記憶","記憶：基地発～基地着","未確認：基地発～基地着")),IF(OR(R158&lt;&gt;"",S158&lt;&gt;""),"要確認：時刻不足・逆転",IF(AND(ISNUMBER(T158),T158&gt;=0),IF(X158="記録","実績：記録の時間",IF(X158="記憶","記憶：申告の時間","未確認：申告の時間")),IF(AND(I158="あり",J158="実施",ISNUMBER(AC158)),"所定時間による見込み",IF(I158="なし","使用なし","未確認"))))))</f>
        <v/>
      </c>
      <c r="AF158" s="55" t="str">
        <f>IF(C158="","",IF(H158="あり",1,0))</f>
        <v/>
      </c>
      <c r="AG158" s="55" t="str">
        <f>IF(C158="","",IF(AND(I158="あり",J158="実施"),1,0))</f>
        <v/>
      </c>
      <c r="AH158" s="55" t="str">
        <f>IF(C158="","",IF(AND(H158="あり",X158="記録"),IF(COUNTIFS($A$8:A158,A158,$B$8:B158,B158,$C$8:C158,C158,$E$8:E158,E158,$F$8:F158,F158,$H$8:H158,"あり",$X$8:X158,"記録")=1,1,0),0))</f>
        <v/>
      </c>
      <c r="AI158" s="55" t="str">
        <f>IF(C158="","",IF(AND(I158="あり",J158="実施",X158="記録",ISNUMBER(K158)),IF(COUNTIFS($K$8:K158,K158,$C$8:C158,C158,$E$8:E158,E158,$F$8:F158,F158,$I$8:I158,"あり",$J$8:J158,"実施",$X$8:X158,"記録")=1,1,0),0))</f>
        <v/>
      </c>
      <c r="AJ158" s="55" t="str">
        <f>IF(C158="","",IF(ISNUMBER(A158),YEAR(A158)-IF(MONTH(A158)&lt;4,1,0),""))</f>
        <v/>
      </c>
      <c r="AK158" s="55" t="str">
        <f>IF(C158="","",IF(J158="実施",IF(ISNUMBER(K158),YEAR(K158)-IF(MONTH(K158)&lt;4,1,0),""),""))</f>
        <v/>
      </c>
      <c r="AL158" s="56" t="str">
        <f>IF(C158="",IF(OR(A158&lt;&gt;"",G158&lt;&gt;""),"要確認：船名未記入",""),IF(OR(NOT(ISNUMBER(A158)),G158="",H158="",I158="",J158="",N158="",O158="",P158="",W158="",X158=""),"要確認：基本項目不足",IF(OR(Z158="未登録・重複",AA158="未登録・重複",AB158="未確認"),"要確認：登録表を確認",IF(AND(H158="あり",NOT(ISNUMBER(B158))),"要確認：前日の予定時刻不足",IF(AND(J158="実施",I158="あり",NOT(ISNUMBER(K158))),"要確認：最終日時不足",IF(AND(J158="取消",I158="あり"),"要確認：取消と使用ありが矛盾",IF(OR(AND(ISNUMBER(T158),T158&lt;0),AND(ISNUMBER(V158),V158&lt;0),AE158="要確認：時刻不足・逆転"),"要確認：時間を確認",IF(COUNTIFS(Work[予定表の作業日],A158,Work[前日版の予定時刻],B158,Work[船名],C158,Work[バース],E158,Work[入出・転],F158,Work[曳船名],G158)&gt;1,"要確認：同じ作業・曳船が重複",IF(AND(I158="あり",J158="実施",NOT(ISNUMBER(AD158))),"要確認：拘束時間未確認",IF(OR(H158="未確認",I158="未確認",J158="未確認",X158="未確認",N158="未確認",O158="未確認"),"要確認：未確認を含む","確認済"))))))))))</f>
        <v/>
      </c>
    </row>
    <row r="159" spans="1:38" ht="24.95" customHeight="1" x14ac:dyDescent="0.2">
      <c r="A159" s="20"/>
      <c r="B159" s="29"/>
      <c r="C159" s="7"/>
      <c r="D159" s="7"/>
      <c r="E159" s="7"/>
      <c r="F159" s="7"/>
      <c r="G159" s="7"/>
      <c r="H159" s="7"/>
      <c r="I159" s="7"/>
      <c r="J159" s="7"/>
      <c r="K159" s="23"/>
      <c r="L159" s="13"/>
      <c r="M159" s="13"/>
      <c r="N159" s="7"/>
      <c r="O159" s="51"/>
      <c r="P159" s="51"/>
      <c r="Q159" s="61"/>
      <c r="R159" s="62"/>
      <c r="S159" s="62"/>
      <c r="T159" s="63"/>
      <c r="U159" s="63"/>
      <c r="V159" s="63"/>
      <c r="W159" s="51"/>
      <c r="X159" s="51"/>
      <c r="Y159" s="67"/>
      <c r="Z159" s="54" t="str">
        <f>IF(G159="","",IF(COUNTIF(Tugs[曳船名],G159)&lt;&gt;1,"未登録・重複",IF(INDEX(Tugs[会社名],MATCH(G159,Tugs[曳船名],0))="","未確認",INDEX(Tugs[会社名],MATCH(G159,Tugs[曳船名],0)))))</f>
        <v/>
      </c>
      <c r="AA159" s="54" t="str">
        <f>IF(G159="","",IF(COUNTIF(Companies[会社名],Z159)&lt;&gt;1,"未登録・重複",IF(INDEX(Companies[地区],MATCH(Z159,Companies[会社名],0))="","未確認",INDEX(Companies[地区],MATCH(Z159,Companies[会社名],0)))))</f>
        <v/>
      </c>
      <c r="AB159" s="54" t="str">
        <f>IF(G159="","",IF(Q159&lt;&gt;"",Q159,IF(COUNTIF(Tugs[曳船名],G159)&lt;&gt;1,"未登録・重複",IF(INDEX(Tugs[基地港],MATCH(G159,Tugs[曳船名],0))="","未確認",INDEX(Tugs[基地港],MATCH(G159,Tugs[曳船名],0))))))</f>
        <v/>
      </c>
      <c r="AC159" s="53" t="str">
        <f>IF(C159="","",IF(AND(COUNTIF(Standards[照合項目（自動）],AB159&amp;"｜"&amp;E159&amp;"｜"&amp;D159&amp;"｜"&amp;F159&amp;"｜"&amp;P159)=1,COUNTIFS(Standards[照合項目（自動）],AB159&amp;"｜"&amp;E159&amp;"｜"&amp;D159&amp;"｜"&amp;F159&amp;"｜"&amp;P159,Standards[入力確認（自動）],"確認済")=1),SUMIF(Standards[照合項目（自動）],AB159&amp;"｜"&amp;E159&amp;"｜"&amp;D159&amp;"｜"&amp;F159&amp;"｜"&amp;P159,Standards[所定合計h（自動）]),"未確認"))</f>
        <v/>
      </c>
      <c r="AD159" s="53" t="str">
        <f>IF(C159="","",IF(AND(ISNUMBER(R159),ISNUMBER(S159),S159&gt;=R159),ROUND((S159-R159)*24,4),IF(OR(R159&lt;&gt;"",S159&lt;&gt;""),"",IF(AND(ISNUMBER(T159),T159&gt;=0),T159,IF(AND(I159="あり",J159="実施",ISNUMBER(AC159)),AC159,"")))))</f>
        <v/>
      </c>
      <c r="AE159" s="54" t="str">
        <f>IF(C159="","",IF(AND(ISNUMBER(R159),ISNUMBER(S159),S159&gt;=R159),IF(X159="記録","実績：基地発～基地着",IF(X159="記憶","記憶：基地発～基地着","未確認：基地発～基地着")),IF(OR(R159&lt;&gt;"",S159&lt;&gt;""),"要確認：時刻不足・逆転",IF(AND(ISNUMBER(T159),T159&gt;=0),IF(X159="記録","実績：記録の時間",IF(X159="記憶","記憶：申告の時間","未確認：申告の時間")),IF(AND(I159="あり",J159="実施",ISNUMBER(AC159)),"所定時間による見込み",IF(I159="なし","使用なし","未確認"))))))</f>
        <v/>
      </c>
      <c r="AF159" s="55" t="str">
        <f>IF(C159="","",IF(H159="あり",1,0))</f>
        <v/>
      </c>
      <c r="AG159" s="55" t="str">
        <f>IF(C159="","",IF(AND(I159="あり",J159="実施"),1,0))</f>
        <v/>
      </c>
      <c r="AH159" s="55" t="str">
        <f>IF(C159="","",IF(AND(H159="あり",X159="記録"),IF(COUNTIFS($A$8:A159,A159,$B$8:B159,B159,$C$8:C159,C159,$E$8:E159,E159,$F$8:F159,F159,$H$8:H159,"あり",$X$8:X159,"記録")=1,1,0),0))</f>
        <v/>
      </c>
      <c r="AI159" s="55" t="str">
        <f>IF(C159="","",IF(AND(I159="あり",J159="実施",X159="記録",ISNUMBER(K159)),IF(COUNTIFS($K$8:K159,K159,$C$8:C159,C159,$E$8:E159,E159,$F$8:F159,F159,$I$8:I159,"あり",$J$8:J159,"実施",$X$8:X159,"記録")=1,1,0),0))</f>
        <v/>
      </c>
      <c r="AJ159" s="55" t="str">
        <f>IF(C159="","",IF(ISNUMBER(A159),YEAR(A159)-IF(MONTH(A159)&lt;4,1,0),""))</f>
        <v/>
      </c>
      <c r="AK159" s="55" t="str">
        <f>IF(C159="","",IF(J159="実施",IF(ISNUMBER(K159),YEAR(K159)-IF(MONTH(K159)&lt;4,1,0),""),""))</f>
        <v/>
      </c>
      <c r="AL159" s="56" t="str">
        <f>IF(C159="",IF(OR(A159&lt;&gt;"",G159&lt;&gt;""),"要確認：船名未記入",""),IF(OR(NOT(ISNUMBER(A159)),G159="",H159="",I159="",J159="",N159="",O159="",P159="",W159="",X159=""),"要確認：基本項目不足",IF(OR(Z159="未登録・重複",AA159="未登録・重複",AB159="未確認"),"要確認：登録表を確認",IF(AND(H159="あり",NOT(ISNUMBER(B159))),"要確認：前日の予定時刻不足",IF(AND(J159="実施",I159="あり",NOT(ISNUMBER(K159))),"要確認：最終日時不足",IF(AND(J159="取消",I159="あり"),"要確認：取消と使用ありが矛盾",IF(OR(AND(ISNUMBER(T159),T159&lt;0),AND(ISNUMBER(V159),V159&lt;0),AE159="要確認：時刻不足・逆転"),"要確認：時間を確認",IF(COUNTIFS(Work[予定表の作業日],A159,Work[前日版の予定時刻],B159,Work[船名],C159,Work[バース],E159,Work[入出・転],F159,Work[曳船名],G159)&gt;1,"要確認：同じ作業・曳船が重複",IF(AND(I159="あり",J159="実施",NOT(ISNUMBER(AD159))),"要確認：拘束時間未確認",IF(OR(H159="未確認",I159="未確認",J159="未確認",X159="未確認",N159="未確認",O159="未確認"),"要確認：未確認を含む","確認済"))))))))))</f>
        <v/>
      </c>
    </row>
    <row r="160" spans="1:38" ht="24.95" customHeight="1" x14ac:dyDescent="0.2">
      <c r="A160" s="20"/>
      <c r="B160" s="29"/>
      <c r="C160" s="7"/>
      <c r="D160" s="7"/>
      <c r="E160" s="7"/>
      <c r="F160" s="7"/>
      <c r="G160" s="7"/>
      <c r="H160" s="7"/>
      <c r="I160" s="7"/>
      <c r="J160" s="7"/>
      <c r="K160" s="23"/>
      <c r="L160" s="13"/>
      <c r="M160" s="13"/>
      <c r="N160" s="7"/>
      <c r="O160" s="51"/>
      <c r="P160" s="51"/>
      <c r="Q160" s="61"/>
      <c r="R160" s="62"/>
      <c r="S160" s="62"/>
      <c r="T160" s="63"/>
      <c r="U160" s="63"/>
      <c r="V160" s="63"/>
      <c r="W160" s="51"/>
      <c r="X160" s="51"/>
      <c r="Y160" s="67"/>
      <c r="Z160" s="54" t="str">
        <f>IF(G160="","",IF(COUNTIF(Tugs[曳船名],G160)&lt;&gt;1,"未登録・重複",IF(INDEX(Tugs[会社名],MATCH(G160,Tugs[曳船名],0))="","未確認",INDEX(Tugs[会社名],MATCH(G160,Tugs[曳船名],0)))))</f>
        <v/>
      </c>
      <c r="AA160" s="54" t="str">
        <f>IF(G160="","",IF(COUNTIF(Companies[会社名],Z160)&lt;&gt;1,"未登録・重複",IF(INDEX(Companies[地区],MATCH(Z160,Companies[会社名],0))="","未確認",INDEX(Companies[地区],MATCH(Z160,Companies[会社名],0)))))</f>
        <v/>
      </c>
      <c r="AB160" s="54" t="str">
        <f>IF(G160="","",IF(Q160&lt;&gt;"",Q160,IF(COUNTIF(Tugs[曳船名],G160)&lt;&gt;1,"未登録・重複",IF(INDEX(Tugs[基地港],MATCH(G160,Tugs[曳船名],0))="","未確認",INDEX(Tugs[基地港],MATCH(G160,Tugs[曳船名],0))))))</f>
        <v/>
      </c>
      <c r="AC160" s="53" t="str">
        <f>IF(C160="","",IF(AND(COUNTIF(Standards[照合項目（自動）],AB160&amp;"｜"&amp;E160&amp;"｜"&amp;D160&amp;"｜"&amp;F160&amp;"｜"&amp;P160)=1,COUNTIFS(Standards[照合項目（自動）],AB160&amp;"｜"&amp;E160&amp;"｜"&amp;D160&amp;"｜"&amp;F160&amp;"｜"&amp;P160,Standards[入力確認（自動）],"確認済")=1),SUMIF(Standards[照合項目（自動）],AB160&amp;"｜"&amp;E160&amp;"｜"&amp;D160&amp;"｜"&amp;F160&amp;"｜"&amp;P160,Standards[所定合計h（自動）]),"未確認"))</f>
        <v/>
      </c>
      <c r="AD160" s="53" t="str">
        <f>IF(C160="","",IF(AND(ISNUMBER(R160),ISNUMBER(S160),S160&gt;=R160),ROUND((S160-R160)*24,4),IF(OR(R160&lt;&gt;"",S160&lt;&gt;""),"",IF(AND(ISNUMBER(T160),T160&gt;=0),T160,IF(AND(I160="あり",J160="実施",ISNUMBER(AC160)),AC160,"")))))</f>
        <v/>
      </c>
      <c r="AE160" s="54" t="str">
        <f>IF(C160="","",IF(AND(ISNUMBER(R160),ISNUMBER(S160),S160&gt;=R160),IF(X160="記録","実績：基地発～基地着",IF(X160="記憶","記憶：基地発～基地着","未確認：基地発～基地着")),IF(OR(R160&lt;&gt;"",S160&lt;&gt;""),"要確認：時刻不足・逆転",IF(AND(ISNUMBER(T160),T160&gt;=0),IF(X160="記録","実績：記録の時間",IF(X160="記憶","記憶：申告の時間","未確認：申告の時間")),IF(AND(I160="あり",J160="実施",ISNUMBER(AC160)),"所定時間による見込み",IF(I160="なし","使用なし","未確認"))))))</f>
        <v/>
      </c>
      <c r="AF160" s="55" t="str">
        <f>IF(C160="","",IF(H160="あり",1,0))</f>
        <v/>
      </c>
      <c r="AG160" s="55" t="str">
        <f>IF(C160="","",IF(AND(I160="あり",J160="実施"),1,0))</f>
        <v/>
      </c>
      <c r="AH160" s="55" t="str">
        <f>IF(C160="","",IF(AND(H160="あり",X160="記録"),IF(COUNTIFS($A$8:A160,A160,$B$8:B160,B160,$C$8:C160,C160,$E$8:E160,E160,$F$8:F160,F160,$H$8:H160,"あり",$X$8:X160,"記録")=1,1,0),0))</f>
        <v/>
      </c>
      <c r="AI160" s="55" t="str">
        <f>IF(C160="","",IF(AND(I160="あり",J160="実施",X160="記録",ISNUMBER(K160)),IF(COUNTIFS($K$8:K160,K160,$C$8:C160,C160,$E$8:E160,E160,$F$8:F160,F160,$I$8:I160,"あり",$J$8:J160,"実施",$X$8:X160,"記録")=1,1,0),0))</f>
        <v/>
      </c>
      <c r="AJ160" s="55" t="str">
        <f>IF(C160="","",IF(ISNUMBER(A160),YEAR(A160)-IF(MONTH(A160)&lt;4,1,0),""))</f>
        <v/>
      </c>
      <c r="AK160" s="55" t="str">
        <f>IF(C160="","",IF(J160="実施",IF(ISNUMBER(K160),YEAR(K160)-IF(MONTH(K160)&lt;4,1,0),""),""))</f>
        <v/>
      </c>
      <c r="AL160" s="56" t="str">
        <f>IF(C160="",IF(OR(A160&lt;&gt;"",G160&lt;&gt;""),"要確認：船名未記入",""),IF(OR(NOT(ISNUMBER(A160)),G160="",H160="",I160="",J160="",N160="",O160="",P160="",W160="",X160=""),"要確認：基本項目不足",IF(OR(Z160="未登録・重複",AA160="未登録・重複",AB160="未確認"),"要確認：登録表を確認",IF(AND(H160="あり",NOT(ISNUMBER(B160))),"要確認：前日の予定時刻不足",IF(AND(J160="実施",I160="あり",NOT(ISNUMBER(K160))),"要確認：最終日時不足",IF(AND(J160="取消",I160="あり"),"要確認：取消と使用ありが矛盾",IF(OR(AND(ISNUMBER(T160),T160&lt;0),AND(ISNUMBER(V160),V160&lt;0),AE160="要確認：時刻不足・逆転"),"要確認：時間を確認",IF(COUNTIFS(Work[予定表の作業日],A160,Work[前日版の予定時刻],B160,Work[船名],C160,Work[バース],E160,Work[入出・転],F160,Work[曳船名],G160)&gt;1,"要確認：同じ作業・曳船が重複",IF(AND(I160="あり",J160="実施",NOT(ISNUMBER(AD160))),"要確認：拘束時間未確認",IF(OR(H160="未確認",I160="未確認",J160="未確認",X160="未確認",N160="未確認",O160="未確認"),"要確認：未確認を含む","確認済"))))))))))</f>
        <v/>
      </c>
    </row>
    <row r="161" spans="1:38" ht="24.95" customHeight="1" x14ac:dyDescent="0.2">
      <c r="A161" s="20"/>
      <c r="B161" s="29"/>
      <c r="C161" s="7"/>
      <c r="D161" s="7"/>
      <c r="E161" s="7"/>
      <c r="F161" s="7"/>
      <c r="G161" s="7"/>
      <c r="H161" s="7"/>
      <c r="I161" s="7"/>
      <c r="J161" s="7"/>
      <c r="K161" s="23"/>
      <c r="L161" s="13"/>
      <c r="M161" s="13"/>
      <c r="N161" s="7"/>
      <c r="O161" s="51"/>
      <c r="P161" s="51"/>
      <c r="Q161" s="61"/>
      <c r="R161" s="62"/>
      <c r="S161" s="62"/>
      <c r="T161" s="63"/>
      <c r="U161" s="63"/>
      <c r="V161" s="63"/>
      <c r="W161" s="51"/>
      <c r="X161" s="51"/>
      <c r="Y161" s="67"/>
      <c r="Z161" s="54" t="str">
        <f>IF(G161="","",IF(COUNTIF(Tugs[曳船名],G161)&lt;&gt;1,"未登録・重複",IF(INDEX(Tugs[会社名],MATCH(G161,Tugs[曳船名],0))="","未確認",INDEX(Tugs[会社名],MATCH(G161,Tugs[曳船名],0)))))</f>
        <v/>
      </c>
      <c r="AA161" s="54" t="str">
        <f>IF(G161="","",IF(COUNTIF(Companies[会社名],Z161)&lt;&gt;1,"未登録・重複",IF(INDEX(Companies[地区],MATCH(Z161,Companies[会社名],0))="","未確認",INDEX(Companies[地区],MATCH(Z161,Companies[会社名],0)))))</f>
        <v/>
      </c>
      <c r="AB161" s="54" t="str">
        <f>IF(G161="","",IF(Q161&lt;&gt;"",Q161,IF(COUNTIF(Tugs[曳船名],G161)&lt;&gt;1,"未登録・重複",IF(INDEX(Tugs[基地港],MATCH(G161,Tugs[曳船名],0))="","未確認",INDEX(Tugs[基地港],MATCH(G161,Tugs[曳船名],0))))))</f>
        <v/>
      </c>
      <c r="AC161" s="53" t="str">
        <f>IF(C161="","",IF(AND(COUNTIF(Standards[照合項目（自動）],AB161&amp;"｜"&amp;E161&amp;"｜"&amp;D161&amp;"｜"&amp;F161&amp;"｜"&amp;P161)=1,COUNTIFS(Standards[照合項目（自動）],AB161&amp;"｜"&amp;E161&amp;"｜"&amp;D161&amp;"｜"&amp;F161&amp;"｜"&amp;P161,Standards[入力確認（自動）],"確認済")=1),SUMIF(Standards[照合項目（自動）],AB161&amp;"｜"&amp;E161&amp;"｜"&amp;D161&amp;"｜"&amp;F161&amp;"｜"&amp;P161,Standards[所定合計h（自動）]),"未確認"))</f>
        <v/>
      </c>
      <c r="AD161" s="53" t="str">
        <f>IF(C161="","",IF(AND(ISNUMBER(R161),ISNUMBER(S161),S161&gt;=R161),ROUND((S161-R161)*24,4),IF(OR(R161&lt;&gt;"",S161&lt;&gt;""),"",IF(AND(ISNUMBER(T161),T161&gt;=0),T161,IF(AND(I161="あり",J161="実施",ISNUMBER(AC161)),AC161,"")))))</f>
        <v/>
      </c>
      <c r="AE161" s="54" t="str">
        <f>IF(C161="","",IF(AND(ISNUMBER(R161),ISNUMBER(S161),S161&gt;=R161),IF(X161="記録","実績：基地発～基地着",IF(X161="記憶","記憶：基地発～基地着","未確認：基地発～基地着")),IF(OR(R161&lt;&gt;"",S161&lt;&gt;""),"要確認：時刻不足・逆転",IF(AND(ISNUMBER(T161),T161&gt;=0),IF(X161="記録","実績：記録の時間",IF(X161="記憶","記憶：申告の時間","未確認：申告の時間")),IF(AND(I161="あり",J161="実施",ISNUMBER(AC161)),"所定時間による見込み",IF(I161="なし","使用なし","未確認"))))))</f>
        <v/>
      </c>
      <c r="AF161" s="55" t="str">
        <f>IF(C161="","",IF(H161="あり",1,0))</f>
        <v/>
      </c>
      <c r="AG161" s="55" t="str">
        <f>IF(C161="","",IF(AND(I161="あり",J161="実施"),1,0))</f>
        <v/>
      </c>
      <c r="AH161" s="55" t="str">
        <f>IF(C161="","",IF(AND(H161="あり",X161="記録"),IF(COUNTIFS($A$8:A161,A161,$B$8:B161,B161,$C$8:C161,C161,$E$8:E161,E161,$F$8:F161,F161,$H$8:H161,"あり",$X$8:X161,"記録")=1,1,0),0))</f>
        <v/>
      </c>
      <c r="AI161" s="55" t="str">
        <f>IF(C161="","",IF(AND(I161="あり",J161="実施",X161="記録",ISNUMBER(K161)),IF(COUNTIFS($K$8:K161,K161,$C$8:C161,C161,$E$8:E161,E161,$F$8:F161,F161,$I$8:I161,"あり",$J$8:J161,"実施",$X$8:X161,"記録")=1,1,0),0))</f>
        <v/>
      </c>
      <c r="AJ161" s="55" t="str">
        <f>IF(C161="","",IF(ISNUMBER(A161),YEAR(A161)-IF(MONTH(A161)&lt;4,1,0),""))</f>
        <v/>
      </c>
      <c r="AK161" s="55" t="str">
        <f>IF(C161="","",IF(J161="実施",IF(ISNUMBER(K161),YEAR(K161)-IF(MONTH(K161)&lt;4,1,0),""),""))</f>
        <v/>
      </c>
      <c r="AL161" s="56" t="str">
        <f>IF(C161="",IF(OR(A161&lt;&gt;"",G161&lt;&gt;""),"要確認：船名未記入",""),IF(OR(NOT(ISNUMBER(A161)),G161="",H161="",I161="",J161="",N161="",O161="",P161="",W161="",X161=""),"要確認：基本項目不足",IF(OR(Z161="未登録・重複",AA161="未登録・重複",AB161="未確認"),"要確認：登録表を確認",IF(AND(H161="あり",NOT(ISNUMBER(B161))),"要確認：前日の予定時刻不足",IF(AND(J161="実施",I161="あり",NOT(ISNUMBER(K161))),"要確認：最終日時不足",IF(AND(J161="取消",I161="あり"),"要確認：取消と使用ありが矛盾",IF(OR(AND(ISNUMBER(T161),T161&lt;0),AND(ISNUMBER(V161),V161&lt;0),AE161="要確認：時刻不足・逆転"),"要確認：時間を確認",IF(COUNTIFS(Work[予定表の作業日],A161,Work[前日版の予定時刻],B161,Work[船名],C161,Work[バース],E161,Work[入出・転],F161,Work[曳船名],G161)&gt;1,"要確認：同じ作業・曳船が重複",IF(AND(I161="あり",J161="実施",NOT(ISNUMBER(AD161))),"要確認：拘束時間未確認",IF(OR(H161="未確認",I161="未確認",J161="未確認",X161="未確認",N161="未確認",O161="未確認"),"要確認：未確認を含む","確認済"))))))))))</f>
        <v/>
      </c>
    </row>
    <row r="162" spans="1:38" ht="24.95" customHeight="1" x14ac:dyDescent="0.2">
      <c r="A162" s="20"/>
      <c r="B162" s="29"/>
      <c r="C162" s="7"/>
      <c r="D162" s="7"/>
      <c r="E162" s="7"/>
      <c r="F162" s="7"/>
      <c r="G162" s="7"/>
      <c r="H162" s="7"/>
      <c r="I162" s="7"/>
      <c r="J162" s="7"/>
      <c r="K162" s="23"/>
      <c r="L162" s="13"/>
      <c r="M162" s="13"/>
      <c r="N162" s="7"/>
      <c r="O162" s="51"/>
      <c r="P162" s="51"/>
      <c r="Q162" s="61"/>
      <c r="R162" s="62"/>
      <c r="S162" s="62"/>
      <c r="T162" s="63"/>
      <c r="U162" s="63"/>
      <c r="V162" s="63"/>
      <c r="W162" s="51"/>
      <c r="X162" s="51"/>
      <c r="Y162" s="67"/>
      <c r="Z162" s="54" t="str">
        <f>IF(G162="","",IF(COUNTIF(Tugs[曳船名],G162)&lt;&gt;1,"未登録・重複",IF(INDEX(Tugs[会社名],MATCH(G162,Tugs[曳船名],0))="","未確認",INDEX(Tugs[会社名],MATCH(G162,Tugs[曳船名],0)))))</f>
        <v/>
      </c>
      <c r="AA162" s="54" t="str">
        <f>IF(G162="","",IF(COUNTIF(Companies[会社名],Z162)&lt;&gt;1,"未登録・重複",IF(INDEX(Companies[地区],MATCH(Z162,Companies[会社名],0))="","未確認",INDEX(Companies[地区],MATCH(Z162,Companies[会社名],0)))))</f>
        <v/>
      </c>
      <c r="AB162" s="54" t="str">
        <f>IF(G162="","",IF(Q162&lt;&gt;"",Q162,IF(COUNTIF(Tugs[曳船名],G162)&lt;&gt;1,"未登録・重複",IF(INDEX(Tugs[基地港],MATCH(G162,Tugs[曳船名],0))="","未確認",INDEX(Tugs[基地港],MATCH(G162,Tugs[曳船名],0))))))</f>
        <v/>
      </c>
      <c r="AC162" s="53" t="str">
        <f>IF(C162="","",IF(AND(COUNTIF(Standards[照合項目（自動）],AB162&amp;"｜"&amp;E162&amp;"｜"&amp;D162&amp;"｜"&amp;F162&amp;"｜"&amp;P162)=1,COUNTIFS(Standards[照合項目（自動）],AB162&amp;"｜"&amp;E162&amp;"｜"&amp;D162&amp;"｜"&amp;F162&amp;"｜"&amp;P162,Standards[入力確認（自動）],"確認済")=1),SUMIF(Standards[照合項目（自動）],AB162&amp;"｜"&amp;E162&amp;"｜"&amp;D162&amp;"｜"&amp;F162&amp;"｜"&amp;P162,Standards[所定合計h（自動）]),"未確認"))</f>
        <v/>
      </c>
      <c r="AD162" s="53" t="str">
        <f>IF(C162="","",IF(AND(ISNUMBER(R162),ISNUMBER(S162),S162&gt;=R162),ROUND((S162-R162)*24,4),IF(OR(R162&lt;&gt;"",S162&lt;&gt;""),"",IF(AND(ISNUMBER(T162),T162&gt;=0),T162,IF(AND(I162="あり",J162="実施",ISNUMBER(AC162)),AC162,"")))))</f>
        <v/>
      </c>
      <c r="AE162" s="54" t="str">
        <f>IF(C162="","",IF(AND(ISNUMBER(R162),ISNUMBER(S162),S162&gt;=R162),IF(X162="記録","実績：基地発～基地着",IF(X162="記憶","記憶：基地発～基地着","未確認：基地発～基地着")),IF(OR(R162&lt;&gt;"",S162&lt;&gt;""),"要確認：時刻不足・逆転",IF(AND(ISNUMBER(T162),T162&gt;=0),IF(X162="記録","実績：記録の時間",IF(X162="記憶","記憶：申告の時間","未確認：申告の時間")),IF(AND(I162="あり",J162="実施",ISNUMBER(AC162)),"所定時間による見込み",IF(I162="なし","使用なし","未確認"))))))</f>
        <v/>
      </c>
      <c r="AF162" s="55" t="str">
        <f>IF(C162="","",IF(H162="あり",1,0))</f>
        <v/>
      </c>
      <c r="AG162" s="55" t="str">
        <f>IF(C162="","",IF(AND(I162="あり",J162="実施"),1,0))</f>
        <v/>
      </c>
      <c r="AH162" s="55" t="str">
        <f>IF(C162="","",IF(AND(H162="あり",X162="記録"),IF(COUNTIFS($A$8:A162,A162,$B$8:B162,B162,$C$8:C162,C162,$E$8:E162,E162,$F$8:F162,F162,$H$8:H162,"あり",$X$8:X162,"記録")=1,1,0),0))</f>
        <v/>
      </c>
      <c r="AI162" s="55" t="str">
        <f>IF(C162="","",IF(AND(I162="あり",J162="実施",X162="記録",ISNUMBER(K162)),IF(COUNTIFS($K$8:K162,K162,$C$8:C162,C162,$E$8:E162,E162,$F$8:F162,F162,$I$8:I162,"あり",$J$8:J162,"実施",$X$8:X162,"記録")=1,1,0),0))</f>
        <v/>
      </c>
      <c r="AJ162" s="55" t="str">
        <f>IF(C162="","",IF(ISNUMBER(A162),YEAR(A162)-IF(MONTH(A162)&lt;4,1,0),""))</f>
        <v/>
      </c>
      <c r="AK162" s="55" t="str">
        <f>IF(C162="","",IF(J162="実施",IF(ISNUMBER(K162),YEAR(K162)-IF(MONTH(K162)&lt;4,1,0),""),""))</f>
        <v/>
      </c>
      <c r="AL162" s="56" t="str">
        <f>IF(C162="",IF(OR(A162&lt;&gt;"",G162&lt;&gt;""),"要確認：船名未記入",""),IF(OR(NOT(ISNUMBER(A162)),G162="",H162="",I162="",J162="",N162="",O162="",P162="",W162="",X162=""),"要確認：基本項目不足",IF(OR(Z162="未登録・重複",AA162="未登録・重複",AB162="未確認"),"要確認：登録表を確認",IF(AND(H162="あり",NOT(ISNUMBER(B162))),"要確認：前日の予定時刻不足",IF(AND(J162="実施",I162="あり",NOT(ISNUMBER(K162))),"要確認：最終日時不足",IF(AND(J162="取消",I162="あり"),"要確認：取消と使用ありが矛盾",IF(OR(AND(ISNUMBER(T162),T162&lt;0),AND(ISNUMBER(V162),V162&lt;0),AE162="要確認：時刻不足・逆転"),"要確認：時間を確認",IF(COUNTIFS(Work[予定表の作業日],A162,Work[前日版の予定時刻],B162,Work[船名],C162,Work[バース],E162,Work[入出・転],F162,Work[曳船名],G162)&gt;1,"要確認：同じ作業・曳船が重複",IF(AND(I162="あり",J162="実施",NOT(ISNUMBER(AD162))),"要確認：拘束時間未確認",IF(OR(H162="未確認",I162="未確認",J162="未確認",X162="未確認",N162="未確認",O162="未確認"),"要確認：未確認を含む","確認済"))))))))))</f>
        <v/>
      </c>
    </row>
    <row r="163" spans="1:38" ht="24.95" customHeight="1" x14ac:dyDescent="0.2">
      <c r="A163" s="20"/>
      <c r="B163" s="29"/>
      <c r="C163" s="7"/>
      <c r="D163" s="7"/>
      <c r="E163" s="7"/>
      <c r="F163" s="7"/>
      <c r="G163" s="7"/>
      <c r="H163" s="7"/>
      <c r="I163" s="7"/>
      <c r="J163" s="7"/>
      <c r="K163" s="23"/>
      <c r="L163" s="13"/>
      <c r="M163" s="13"/>
      <c r="N163" s="7"/>
      <c r="O163" s="51"/>
      <c r="P163" s="51"/>
      <c r="Q163" s="61"/>
      <c r="R163" s="62"/>
      <c r="S163" s="62"/>
      <c r="T163" s="63"/>
      <c r="U163" s="63"/>
      <c r="V163" s="63"/>
      <c r="W163" s="51"/>
      <c r="X163" s="51"/>
      <c r="Y163" s="67"/>
      <c r="Z163" s="54" t="str">
        <f>IF(G163="","",IF(COUNTIF(Tugs[曳船名],G163)&lt;&gt;1,"未登録・重複",IF(INDEX(Tugs[会社名],MATCH(G163,Tugs[曳船名],0))="","未確認",INDEX(Tugs[会社名],MATCH(G163,Tugs[曳船名],0)))))</f>
        <v/>
      </c>
      <c r="AA163" s="54" t="str">
        <f>IF(G163="","",IF(COUNTIF(Companies[会社名],Z163)&lt;&gt;1,"未登録・重複",IF(INDEX(Companies[地区],MATCH(Z163,Companies[会社名],0))="","未確認",INDEX(Companies[地区],MATCH(Z163,Companies[会社名],0)))))</f>
        <v/>
      </c>
      <c r="AB163" s="54" t="str">
        <f>IF(G163="","",IF(Q163&lt;&gt;"",Q163,IF(COUNTIF(Tugs[曳船名],G163)&lt;&gt;1,"未登録・重複",IF(INDEX(Tugs[基地港],MATCH(G163,Tugs[曳船名],0))="","未確認",INDEX(Tugs[基地港],MATCH(G163,Tugs[曳船名],0))))))</f>
        <v/>
      </c>
      <c r="AC163" s="53" t="str">
        <f>IF(C163="","",IF(AND(COUNTIF(Standards[照合項目（自動）],AB163&amp;"｜"&amp;E163&amp;"｜"&amp;D163&amp;"｜"&amp;F163&amp;"｜"&amp;P163)=1,COUNTIFS(Standards[照合項目（自動）],AB163&amp;"｜"&amp;E163&amp;"｜"&amp;D163&amp;"｜"&amp;F163&amp;"｜"&amp;P163,Standards[入力確認（自動）],"確認済")=1),SUMIF(Standards[照合項目（自動）],AB163&amp;"｜"&amp;E163&amp;"｜"&amp;D163&amp;"｜"&amp;F163&amp;"｜"&amp;P163,Standards[所定合計h（自動）]),"未確認"))</f>
        <v/>
      </c>
      <c r="AD163" s="53" t="str">
        <f>IF(C163="","",IF(AND(ISNUMBER(R163),ISNUMBER(S163),S163&gt;=R163),ROUND((S163-R163)*24,4),IF(OR(R163&lt;&gt;"",S163&lt;&gt;""),"",IF(AND(ISNUMBER(T163),T163&gt;=0),T163,IF(AND(I163="あり",J163="実施",ISNUMBER(AC163)),AC163,"")))))</f>
        <v/>
      </c>
      <c r="AE163" s="54" t="str">
        <f>IF(C163="","",IF(AND(ISNUMBER(R163),ISNUMBER(S163),S163&gt;=R163),IF(X163="記録","実績：基地発～基地着",IF(X163="記憶","記憶：基地発～基地着","未確認：基地発～基地着")),IF(OR(R163&lt;&gt;"",S163&lt;&gt;""),"要確認：時刻不足・逆転",IF(AND(ISNUMBER(T163),T163&gt;=0),IF(X163="記録","実績：記録の時間",IF(X163="記憶","記憶：申告の時間","未確認：申告の時間")),IF(AND(I163="あり",J163="実施",ISNUMBER(AC163)),"所定時間による見込み",IF(I163="なし","使用なし","未確認"))))))</f>
        <v/>
      </c>
      <c r="AF163" s="55" t="str">
        <f>IF(C163="","",IF(H163="あり",1,0))</f>
        <v/>
      </c>
      <c r="AG163" s="55" t="str">
        <f>IF(C163="","",IF(AND(I163="あり",J163="実施"),1,0))</f>
        <v/>
      </c>
      <c r="AH163" s="55" t="str">
        <f>IF(C163="","",IF(AND(H163="あり",X163="記録"),IF(COUNTIFS($A$8:A163,A163,$B$8:B163,B163,$C$8:C163,C163,$E$8:E163,E163,$F$8:F163,F163,$H$8:H163,"あり",$X$8:X163,"記録")=1,1,0),0))</f>
        <v/>
      </c>
      <c r="AI163" s="55" t="str">
        <f>IF(C163="","",IF(AND(I163="あり",J163="実施",X163="記録",ISNUMBER(K163)),IF(COUNTIFS($K$8:K163,K163,$C$8:C163,C163,$E$8:E163,E163,$F$8:F163,F163,$I$8:I163,"あり",$J$8:J163,"実施",$X$8:X163,"記録")=1,1,0),0))</f>
        <v/>
      </c>
      <c r="AJ163" s="55" t="str">
        <f>IF(C163="","",IF(ISNUMBER(A163),YEAR(A163)-IF(MONTH(A163)&lt;4,1,0),""))</f>
        <v/>
      </c>
      <c r="AK163" s="55" t="str">
        <f>IF(C163="","",IF(J163="実施",IF(ISNUMBER(K163),YEAR(K163)-IF(MONTH(K163)&lt;4,1,0),""),""))</f>
        <v/>
      </c>
      <c r="AL163" s="56" t="str">
        <f>IF(C163="",IF(OR(A163&lt;&gt;"",G163&lt;&gt;""),"要確認：船名未記入",""),IF(OR(NOT(ISNUMBER(A163)),G163="",H163="",I163="",J163="",N163="",O163="",P163="",W163="",X163=""),"要確認：基本項目不足",IF(OR(Z163="未登録・重複",AA163="未登録・重複",AB163="未確認"),"要確認：登録表を確認",IF(AND(H163="あり",NOT(ISNUMBER(B163))),"要確認：前日の予定時刻不足",IF(AND(J163="実施",I163="あり",NOT(ISNUMBER(K163))),"要確認：最終日時不足",IF(AND(J163="取消",I163="あり"),"要確認：取消と使用ありが矛盾",IF(OR(AND(ISNUMBER(T163),T163&lt;0),AND(ISNUMBER(V163),V163&lt;0),AE163="要確認：時刻不足・逆転"),"要確認：時間を確認",IF(COUNTIFS(Work[予定表の作業日],A163,Work[前日版の予定時刻],B163,Work[船名],C163,Work[バース],E163,Work[入出・転],F163,Work[曳船名],G163)&gt;1,"要確認：同じ作業・曳船が重複",IF(AND(I163="あり",J163="実施",NOT(ISNUMBER(AD163))),"要確認：拘束時間未確認",IF(OR(H163="未確認",I163="未確認",J163="未確認",X163="未確認",N163="未確認",O163="未確認"),"要確認：未確認を含む","確認済"))))))))))</f>
        <v/>
      </c>
    </row>
    <row r="164" spans="1:38" ht="24.95" customHeight="1" x14ac:dyDescent="0.2">
      <c r="A164" s="20"/>
      <c r="B164" s="29"/>
      <c r="C164" s="7"/>
      <c r="D164" s="7"/>
      <c r="E164" s="7"/>
      <c r="F164" s="7"/>
      <c r="G164" s="7"/>
      <c r="H164" s="7"/>
      <c r="I164" s="7"/>
      <c r="J164" s="7"/>
      <c r="K164" s="23"/>
      <c r="L164" s="13"/>
      <c r="M164" s="13"/>
      <c r="N164" s="7"/>
      <c r="O164" s="51"/>
      <c r="P164" s="51"/>
      <c r="Q164" s="61"/>
      <c r="R164" s="62"/>
      <c r="S164" s="62"/>
      <c r="T164" s="63"/>
      <c r="U164" s="63"/>
      <c r="V164" s="63"/>
      <c r="W164" s="51"/>
      <c r="X164" s="51"/>
      <c r="Y164" s="67"/>
      <c r="Z164" s="54" t="str">
        <f>IF(G164="","",IF(COUNTIF(Tugs[曳船名],G164)&lt;&gt;1,"未登録・重複",IF(INDEX(Tugs[会社名],MATCH(G164,Tugs[曳船名],0))="","未確認",INDEX(Tugs[会社名],MATCH(G164,Tugs[曳船名],0)))))</f>
        <v/>
      </c>
      <c r="AA164" s="54" t="str">
        <f>IF(G164="","",IF(COUNTIF(Companies[会社名],Z164)&lt;&gt;1,"未登録・重複",IF(INDEX(Companies[地区],MATCH(Z164,Companies[会社名],0))="","未確認",INDEX(Companies[地区],MATCH(Z164,Companies[会社名],0)))))</f>
        <v/>
      </c>
      <c r="AB164" s="54" t="str">
        <f>IF(G164="","",IF(Q164&lt;&gt;"",Q164,IF(COUNTIF(Tugs[曳船名],G164)&lt;&gt;1,"未登録・重複",IF(INDEX(Tugs[基地港],MATCH(G164,Tugs[曳船名],0))="","未確認",INDEX(Tugs[基地港],MATCH(G164,Tugs[曳船名],0))))))</f>
        <v/>
      </c>
      <c r="AC164" s="53" t="str">
        <f>IF(C164="","",IF(AND(COUNTIF(Standards[照合項目（自動）],AB164&amp;"｜"&amp;E164&amp;"｜"&amp;D164&amp;"｜"&amp;F164&amp;"｜"&amp;P164)=1,COUNTIFS(Standards[照合項目（自動）],AB164&amp;"｜"&amp;E164&amp;"｜"&amp;D164&amp;"｜"&amp;F164&amp;"｜"&amp;P164,Standards[入力確認（自動）],"確認済")=1),SUMIF(Standards[照合項目（自動）],AB164&amp;"｜"&amp;E164&amp;"｜"&amp;D164&amp;"｜"&amp;F164&amp;"｜"&amp;P164,Standards[所定合計h（自動）]),"未確認"))</f>
        <v/>
      </c>
      <c r="AD164" s="53" t="str">
        <f>IF(C164="","",IF(AND(ISNUMBER(R164),ISNUMBER(S164),S164&gt;=R164),ROUND((S164-R164)*24,4),IF(OR(R164&lt;&gt;"",S164&lt;&gt;""),"",IF(AND(ISNUMBER(T164),T164&gt;=0),T164,IF(AND(I164="あり",J164="実施",ISNUMBER(AC164)),AC164,"")))))</f>
        <v/>
      </c>
      <c r="AE164" s="54" t="str">
        <f>IF(C164="","",IF(AND(ISNUMBER(R164),ISNUMBER(S164),S164&gt;=R164),IF(X164="記録","実績：基地発～基地着",IF(X164="記憶","記憶：基地発～基地着","未確認：基地発～基地着")),IF(OR(R164&lt;&gt;"",S164&lt;&gt;""),"要確認：時刻不足・逆転",IF(AND(ISNUMBER(T164),T164&gt;=0),IF(X164="記録","実績：記録の時間",IF(X164="記憶","記憶：申告の時間","未確認：申告の時間")),IF(AND(I164="あり",J164="実施",ISNUMBER(AC164)),"所定時間による見込み",IF(I164="なし","使用なし","未確認"))))))</f>
        <v/>
      </c>
      <c r="AF164" s="55" t="str">
        <f>IF(C164="","",IF(H164="あり",1,0))</f>
        <v/>
      </c>
      <c r="AG164" s="55" t="str">
        <f>IF(C164="","",IF(AND(I164="あり",J164="実施"),1,0))</f>
        <v/>
      </c>
      <c r="AH164" s="55" t="str">
        <f>IF(C164="","",IF(AND(H164="あり",X164="記録"),IF(COUNTIFS($A$8:A164,A164,$B$8:B164,B164,$C$8:C164,C164,$E$8:E164,E164,$F$8:F164,F164,$H$8:H164,"あり",$X$8:X164,"記録")=1,1,0),0))</f>
        <v/>
      </c>
      <c r="AI164" s="55" t="str">
        <f>IF(C164="","",IF(AND(I164="あり",J164="実施",X164="記録",ISNUMBER(K164)),IF(COUNTIFS($K$8:K164,K164,$C$8:C164,C164,$E$8:E164,E164,$F$8:F164,F164,$I$8:I164,"あり",$J$8:J164,"実施",$X$8:X164,"記録")=1,1,0),0))</f>
        <v/>
      </c>
      <c r="AJ164" s="55" t="str">
        <f>IF(C164="","",IF(ISNUMBER(A164),YEAR(A164)-IF(MONTH(A164)&lt;4,1,0),""))</f>
        <v/>
      </c>
      <c r="AK164" s="55" t="str">
        <f>IF(C164="","",IF(J164="実施",IF(ISNUMBER(K164),YEAR(K164)-IF(MONTH(K164)&lt;4,1,0),""),""))</f>
        <v/>
      </c>
      <c r="AL164" s="56" t="str">
        <f>IF(C164="",IF(OR(A164&lt;&gt;"",G164&lt;&gt;""),"要確認：船名未記入",""),IF(OR(NOT(ISNUMBER(A164)),G164="",H164="",I164="",J164="",N164="",O164="",P164="",W164="",X164=""),"要確認：基本項目不足",IF(OR(Z164="未登録・重複",AA164="未登録・重複",AB164="未確認"),"要確認：登録表を確認",IF(AND(H164="あり",NOT(ISNUMBER(B164))),"要確認：前日の予定時刻不足",IF(AND(J164="実施",I164="あり",NOT(ISNUMBER(K164))),"要確認：最終日時不足",IF(AND(J164="取消",I164="あり"),"要確認：取消と使用ありが矛盾",IF(OR(AND(ISNUMBER(T164),T164&lt;0),AND(ISNUMBER(V164),V164&lt;0),AE164="要確認：時刻不足・逆転"),"要確認：時間を確認",IF(COUNTIFS(Work[予定表の作業日],A164,Work[前日版の予定時刻],B164,Work[船名],C164,Work[バース],E164,Work[入出・転],F164,Work[曳船名],G164)&gt;1,"要確認：同じ作業・曳船が重複",IF(AND(I164="あり",J164="実施",NOT(ISNUMBER(AD164))),"要確認：拘束時間未確認",IF(OR(H164="未確認",I164="未確認",J164="未確認",X164="未確認",N164="未確認",O164="未確認"),"要確認：未確認を含む","確認済"))))))))))</f>
        <v/>
      </c>
    </row>
    <row r="165" spans="1:38" ht="24.95" customHeight="1" x14ac:dyDescent="0.2">
      <c r="A165" s="20"/>
      <c r="B165" s="29"/>
      <c r="C165" s="7"/>
      <c r="D165" s="7"/>
      <c r="E165" s="7"/>
      <c r="F165" s="7"/>
      <c r="G165" s="7"/>
      <c r="H165" s="7"/>
      <c r="I165" s="7"/>
      <c r="J165" s="7"/>
      <c r="K165" s="23"/>
      <c r="L165" s="13"/>
      <c r="M165" s="13"/>
      <c r="N165" s="7"/>
      <c r="O165" s="51"/>
      <c r="P165" s="51"/>
      <c r="Q165" s="61"/>
      <c r="R165" s="62"/>
      <c r="S165" s="62"/>
      <c r="T165" s="63"/>
      <c r="U165" s="63"/>
      <c r="V165" s="63"/>
      <c r="W165" s="51"/>
      <c r="X165" s="51"/>
      <c r="Y165" s="67"/>
      <c r="Z165" s="54" t="str">
        <f>IF(G165="","",IF(COUNTIF(Tugs[曳船名],G165)&lt;&gt;1,"未登録・重複",IF(INDEX(Tugs[会社名],MATCH(G165,Tugs[曳船名],0))="","未確認",INDEX(Tugs[会社名],MATCH(G165,Tugs[曳船名],0)))))</f>
        <v/>
      </c>
      <c r="AA165" s="54" t="str">
        <f>IF(G165="","",IF(COUNTIF(Companies[会社名],Z165)&lt;&gt;1,"未登録・重複",IF(INDEX(Companies[地区],MATCH(Z165,Companies[会社名],0))="","未確認",INDEX(Companies[地区],MATCH(Z165,Companies[会社名],0)))))</f>
        <v/>
      </c>
      <c r="AB165" s="54" t="str">
        <f>IF(G165="","",IF(Q165&lt;&gt;"",Q165,IF(COUNTIF(Tugs[曳船名],G165)&lt;&gt;1,"未登録・重複",IF(INDEX(Tugs[基地港],MATCH(G165,Tugs[曳船名],0))="","未確認",INDEX(Tugs[基地港],MATCH(G165,Tugs[曳船名],0))))))</f>
        <v/>
      </c>
      <c r="AC165" s="53" t="str">
        <f>IF(C165="","",IF(AND(COUNTIF(Standards[照合項目（自動）],AB165&amp;"｜"&amp;E165&amp;"｜"&amp;D165&amp;"｜"&amp;F165&amp;"｜"&amp;P165)=1,COUNTIFS(Standards[照合項目（自動）],AB165&amp;"｜"&amp;E165&amp;"｜"&amp;D165&amp;"｜"&amp;F165&amp;"｜"&amp;P165,Standards[入力確認（自動）],"確認済")=1),SUMIF(Standards[照合項目（自動）],AB165&amp;"｜"&amp;E165&amp;"｜"&amp;D165&amp;"｜"&amp;F165&amp;"｜"&amp;P165,Standards[所定合計h（自動）]),"未確認"))</f>
        <v/>
      </c>
      <c r="AD165" s="53" t="str">
        <f>IF(C165="","",IF(AND(ISNUMBER(R165),ISNUMBER(S165),S165&gt;=R165),ROUND((S165-R165)*24,4),IF(OR(R165&lt;&gt;"",S165&lt;&gt;""),"",IF(AND(ISNUMBER(T165),T165&gt;=0),T165,IF(AND(I165="あり",J165="実施",ISNUMBER(AC165)),AC165,"")))))</f>
        <v/>
      </c>
      <c r="AE165" s="54" t="str">
        <f>IF(C165="","",IF(AND(ISNUMBER(R165),ISNUMBER(S165),S165&gt;=R165),IF(X165="記録","実績：基地発～基地着",IF(X165="記憶","記憶：基地発～基地着","未確認：基地発～基地着")),IF(OR(R165&lt;&gt;"",S165&lt;&gt;""),"要確認：時刻不足・逆転",IF(AND(ISNUMBER(T165),T165&gt;=0),IF(X165="記録","実績：記録の時間",IF(X165="記憶","記憶：申告の時間","未確認：申告の時間")),IF(AND(I165="あり",J165="実施",ISNUMBER(AC165)),"所定時間による見込み",IF(I165="なし","使用なし","未確認"))))))</f>
        <v/>
      </c>
      <c r="AF165" s="55" t="str">
        <f>IF(C165="","",IF(H165="あり",1,0))</f>
        <v/>
      </c>
      <c r="AG165" s="55" t="str">
        <f>IF(C165="","",IF(AND(I165="あり",J165="実施"),1,0))</f>
        <v/>
      </c>
      <c r="AH165" s="55" t="str">
        <f>IF(C165="","",IF(AND(H165="あり",X165="記録"),IF(COUNTIFS($A$8:A165,A165,$B$8:B165,B165,$C$8:C165,C165,$E$8:E165,E165,$F$8:F165,F165,$H$8:H165,"あり",$X$8:X165,"記録")=1,1,0),0))</f>
        <v/>
      </c>
      <c r="AI165" s="55" t="str">
        <f>IF(C165="","",IF(AND(I165="あり",J165="実施",X165="記録",ISNUMBER(K165)),IF(COUNTIFS($K$8:K165,K165,$C$8:C165,C165,$E$8:E165,E165,$F$8:F165,F165,$I$8:I165,"あり",$J$8:J165,"実施",$X$8:X165,"記録")=1,1,0),0))</f>
        <v/>
      </c>
      <c r="AJ165" s="55" t="str">
        <f>IF(C165="","",IF(ISNUMBER(A165),YEAR(A165)-IF(MONTH(A165)&lt;4,1,0),""))</f>
        <v/>
      </c>
      <c r="AK165" s="55" t="str">
        <f>IF(C165="","",IF(J165="実施",IF(ISNUMBER(K165),YEAR(K165)-IF(MONTH(K165)&lt;4,1,0),""),""))</f>
        <v/>
      </c>
      <c r="AL165" s="56" t="str">
        <f>IF(C165="",IF(OR(A165&lt;&gt;"",G165&lt;&gt;""),"要確認：船名未記入",""),IF(OR(NOT(ISNUMBER(A165)),G165="",H165="",I165="",J165="",N165="",O165="",P165="",W165="",X165=""),"要確認：基本項目不足",IF(OR(Z165="未登録・重複",AA165="未登録・重複",AB165="未確認"),"要確認：登録表を確認",IF(AND(H165="あり",NOT(ISNUMBER(B165))),"要確認：前日の予定時刻不足",IF(AND(J165="実施",I165="あり",NOT(ISNUMBER(K165))),"要確認：最終日時不足",IF(AND(J165="取消",I165="あり"),"要確認：取消と使用ありが矛盾",IF(OR(AND(ISNUMBER(T165),T165&lt;0),AND(ISNUMBER(V165),V165&lt;0),AE165="要確認：時刻不足・逆転"),"要確認：時間を確認",IF(COUNTIFS(Work[予定表の作業日],A165,Work[前日版の予定時刻],B165,Work[船名],C165,Work[バース],E165,Work[入出・転],F165,Work[曳船名],G165)&gt;1,"要確認：同じ作業・曳船が重複",IF(AND(I165="あり",J165="実施",NOT(ISNUMBER(AD165))),"要確認：拘束時間未確認",IF(OR(H165="未確認",I165="未確認",J165="未確認",X165="未確認",N165="未確認",O165="未確認"),"要確認：未確認を含む","確認済"))))))))))</f>
        <v/>
      </c>
    </row>
    <row r="166" spans="1:38" ht="24.95" customHeight="1" x14ac:dyDescent="0.2">
      <c r="A166" s="20"/>
      <c r="B166" s="29"/>
      <c r="C166" s="7"/>
      <c r="D166" s="7"/>
      <c r="E166" s="7"/>
      <c r="F166" s="7"/>
      <c r="G166" s="7"/>
      <c r="H166" s="7"/>
      <c r="I166" s="7"/>
      <c r="J166" s="7"/>
      <c r="K166" s="23"/>
      <c r="L166" s="13"/>
      <c r="M166" s="13"/>
      <c r="N166" s="7"/>
      <c r="O166" s="51"/>
      <c r="P166" s="51"/>
      <c r="Q166" s="61"/>
      <c r="R166" s="62"/>
      <c r="S166" s="62"/>
      <c r="T166" s="63"/>
      <c r="U166" s="63"/>
      <c r="V166" s="63"/>
      <c r="W166" s="51"/>
      <c r="X166" s="51"/>
      <c r="Y166" s="67"/>
      <c r="Z166" s="54" t="str">
        <f>IF(G166="","",IF(COUNTIF(Tugs[曳船名],G166)&lt;&gt;1,"未登録・重複",IF(INDEX(Tugs[会社名],MATCH(G166,Tugs[曳船名],0))="","未確認",INDEX(Tugs[会社名],MATCH(G166,Tugs[曳船名],0)))))</f>
        <v/>
      </c>
      <c r="AA166" s="54" t="str">
        <f>IF(G166="","",IF(COUNTIF(Companies[会社名],Z166)&lt;&gt;1,"未登録・重複",IF(INDEX(Companies[地区],MATCH(Z166,Companies[会社名],0))="","未確認",INDEX(Companies[地区],MATCH(Z166,Companies[会社名],0)))))</f>
        <v/>
      </c>
      <c r="AB166" s="54" t="str">
        <f>IF(G166="","",IF(Q166&lt;&gt;"",Q166,IF(COUNTIF(Tugs[曳船名],G166)&lt;&gt;1,"未登録・重複",IF(INDEX(Tugs[基地港],MATCH(G166,Tugs[曳船名],0))="","未確認",INDEX(Tugs[基地港],MATCH(G166,Tugs[曳船名],0))))))</f>
        <v/>
      </c>
      <c r="AC166" s="53" t="str">
        <f>IF(C166="","",IF(AND(COUNTIF(Standards[照合項目（自動）],AB166&amp;"｜"&amp;E166&amp;"｜"&amp;D166&amp;"｜"&amp;F166&amp;"｜"&amp;P166)=1,COUNTIFS(Standards[照合項目（自動）],AB166&amp;"｜"&amp;E166&amp;"｜"&amp;D166&amp;"｜"&amp;F166&amp;"｜"&amp;P166,Standards[入力確認（自動）],"確認済")=1),SUMIF(Standards[照合項目（自動）],AB166&amp;"｜"&amp;E166&amp;"｜"&amp;D166&amp;"｜"&amp;F166&amp;"｜"&amp;P166,Standards[所定合計h（自動）]),"未確認"))</f>
        <v/>
      </c>
      <c r="AD166" s="53" t="str">
        <f>IF(C166="","",IF(AND(ISNUMBER(R166),ISNUMBER(S166),S166&gt;=R166),ROUND((S166-R166)*24,4),IF(OR(R166&lt;&gt;"",S166&lt;&gt;""),"",IF(AND(ISNUMBER(T166),T166&gt;=0),T166,IF(AND(I166="あり",J166="実施",ISNUMBER(AC166)),AC166,"")))))</f>
        <v/>
      </c>
      <c r="AE166" s="54" t="str">
        <f>IF(C166="","",IF(AND(ISNUMBER(R166),ISNUMBER(S166),S166&gt;=R166),IF(X166="記録","実績：基地発～基地着",IF(X166="記憶","記憶：基地発～基地着","未確認：基地発～基地着")),IF(OR(R166&lt;&gt;"",S166&lt;&gt;""),"要確認：時刻不足・逆転",IF(AND(ISNUMBER(T166),T166&gt;=0),IF(X166="記録","実績：記録の時間",IF(X166="記憶","記憶：申告の時間","未確認：申告の時間")),IF(AND(I166="あり",J166="実施",ISNUMBER(AC166)),"所定時間による見込み",IF(I166="なし","使用なし","未確認"))))))</f>
        <v/>
      </c>
      <c r="AF166" s="55" t="str">
        <f>IF(C166="","",IF(H166="あり",1,0))</f>
        <v/>
      </c>
      <c r="AG166" s="55" t="str">
        <f>IF(C166="","",IF(AND(I166="あり",J166="実施"),1,0))</f>
        <v/>
      </c>
      <c r="AH166" s="55" t="str">
        <f>IF(C166="","",IF(AND(H166="あり",X166="記録"),IF(COUNTIFS($A$8:A166,A166,$B$8:B166,B166,$C$8:C166,C166,$E$8:E166,E166,$F$8:F166,F166,$H$8:H166,"あり",$X$8:X166,"記録")=1,1,0),0))</f>
        <v/>
      </c>
      <c r="AI166" s="55" t="str">
        <f>IF(C166="","",IF(AND(I166="あり",J166="実施",X166="記録",ISNUMBER(K166)),IF(COUNTIFS($K$8:K166,K166,$C$8:C166,C166,$E$8:E166,E166,$F$8:F166,F166,$I$8:I166,"あり",$J$8:J166,"実施",$X$8:X166,"記録")=1,1,0),0))</f>
        <v/>
      </c>
      <c r="AJ166" s="55" t="str">
        <f>IF(C166="","",IF(ISNUMBER(A166),YEAR(A166)-IF(MONTH(A166)&lt;4,1,0),""))</f>
        <v/>
      </c>
      <c r="AK166" s="55" t="str">
        <f>IF(C166="","",IF(J166="実施",IF(ISNUMBER(K166),YEAR(K166)-IF(MONTH(K166)&lt;4,1,0),""),""))</f>
        <v/>
      </c>
      <c r="AL166" s="56" t="str">
        <f>IF(C166="",IF(OR(A166&lt;&gt;"",G166&lt;&gt;""),"要確認：船名未記入",""),IF(OR(NOT(ISNUMBER(A166)),G166="",H166="",I166="",J166="",N166="",O166="",P166="",W166="",X166=""),"要確認：基本項目不足",IF(OR(Z166="未登録・重複",AA166="未登録・重複",AB166="未確認"),"要確認：登録表を確認",IF(AND(H166="あり",NOT(ISNUMBER(B166))),"要確認：前日の予定時刻不足",IF(AND(J166="実施",I166="あり",NOT(ISNUMBER(K166))),"要確認：最終日時不足",IF(AND(J166="取消",I166="あり"),"要確認：取消と使用ありが矛盾",IF(OR(AND(ISNUMBER(T166),T166&lt;0),AND(ISNUMBER(V166),V166&lt;0),AE166="要確認：時刻不足・逆転"),"要確認：時間を確認",IF(COUNTIFS(Work[予定表の作業日],A166,Work[前日版の予定時刻],B166,Work[船名],C166,Work[バース],E166,Work[入出・転],F166,Work[曳船名],G166)&gt;1,"要確認：同じ作業・曳船が重複",IF(AND(I166="あり",J166="実施",NOT(ISNUMBER(AD166))),"要確認：拘束時間未確認",IF(OR(H166="未確認",I166="未確認",J166="未確認",X166="未確認",N166="未確認",O166="未確認"),"要確認：未確認を含む","確認済"))))))))))</f>
        <v/>
      </c>
    </row>
    <row r="167" spans="1:38" ht="24.95" customHeight="1" x14ac:dyDescent="0.2">
      <c r="A167" s="20"/>
      <c r="B167" s="29"/>
      <c r="C167" s="7"/>
      <c r="D167" s="7"/>
      <c r="E167" s="7"/>
      <c r="F167" s="7"/>
      <c r="G167" s="7"/>
      <c r="H167" s="7"/>
      <c r="I167" s="7"/>
      <c r="J167" s="7"/>
      <c r="K167" s="23"/>
      <c r="L167" s="13"/>
      <c r="M167" s="13"/>
      <c r="N167" s="7"/>
      <c r="O167" s="51"/>
      <c r="P167" s="51"/>
      <c r="Q167" s="61"/>
      <c r="R167" s="62"/>
      <c r="S167" s="62"/>
      <c r="T167" s="63"/>
      <c r="U167" s="63"/>
      <c r="V167" s="63"/>
      <c r="W167" s="51"/>
      <c r="X167" s="51"/>
      <c r="Y167" s="67"/>
      <c r="Z167" s="54" t="str">
        <f>IF(G167="","",IF(COUNTIF(Tugs[曳船名],G167)&lt;&gt;1,"未登録・重複",IF(INDEX(Tugs[会社名],MATCH(G167,Tugs[曳船名],0))="","未確認",INDEX(Tugs[会社名],MATCH(G167,Tugs[曳船名],0)))))</f>
        <v/>
      </c>
      <c r="AA167" s="54" t="str">
        <f>IF(G167="","",IF(COUNTIF(Companies[会社名],Z167)&lt;&gt;1,"未登録・重複",IF(INDEX(Companies[地区],MATCH(Z167,Companies[会社名],0))="","未確認",INDEX(Companies[地区],MATCH(Z167,Companies[会社名],0)))))</f>
        <v/>
      </c>
      <c r="AB167" s="54" t="str">
        <f>IF(G167="","",IF(Q167&lt;&gt;"",Q167,IF(COUNTIF(Tugs[曳船名],G167)&lt;&gt;1,"未登録・重複",IF(INDEX(Tugs[基地港],MATCH(G167,Tugs[曳船名],0))="","未確認",INDEX(Tugs[基地港],MATCH(G167,Tugs[曳船名],0))))))</f>
        <v/>
      </c>
      <c r="AC167" s="53" t="str">
        <f>IF(C167="","",IF(AND(COUNTIF(Standards[照合項目（自動）],AB167&amp;"｜"&amp;E167&amp;"｜"&amp;D167&amp;"｜"&amp;F167&amp;"｜"&amp;P167)=1,COUNTIFS(Standards[照合項目（自動）],AB167&amp;"｜"&amp;E167&amp;"｜"&amp;D167&amp;"｜"&amp;F167&amp;"｜"&amp;P167,Standards[入力確認（自動）],"確認済")=1),SUMIF(Standards[照合項目（自動）],AB167&amp;"｜"&amp;E167&amp;"｜"&amp;D167&amp;"｜"&amp;F167&amp;"｜"&amp;P167,Standards[所定合計h（自動）]),"未確認"))</f>
        <v/>
      </c>
      <c r="AD167" s="53" t="str">
        <f>IF(C167="","",IF(AND(ISNUMBER(R167),ISNUMBER(S167),S167&gt;=R167),ROUND((S167-R167)*24,4),IF(OR(R167&lt;&gt;"",S167&lt;&gt;""),"",IF(AND(ISNUMBER(T167),T167&gt;=0),T167,IF(AND(I167="あり",J167="実施",ISNUMBER(AC167)),AC167,"")))))</f>
        <v/>
      </c>
      <c r="AE167" s="54" t="str">
        <f>IF(C167="","",IF(AND(ISNUMBER(R167),ISNUMBER(S167),S167&gt;=R167),IF(X167="記録","実績：基地発～基地着",IF(X167="記憶","記憶：基地発～基地着","未確認：基地発～基地着")),IF(OR(R167&lt;&gt;"",S167&lt;&gt;""),"要確認：時刻不足・逆転",IF(AND(ISNUMBER(T167),T167&gt;=0),IF(X167="記録","実績：記録の時間",IF(X167="記憶","記憶：申告の時間","未確認：申告の時間")),IF(AND(I167="あり",J167="実施",ISNUMBER(AC167)),"所定時間による見込み",IF(I167="なし","使用なし","未確認"))))))</f>
        <v/>
      </c>
      <c r="AF167" s="55" t="str">
        <f>IF(C167="","",IF(H167="あり",1,0))</f>
        <v/>
      </c>
      <c r="AG167" s="55" t="str">
        <f>IF(C167="","",IF(AND(I167="あり",J167="実施"),1,0))</f>
        <v/>
      </c>
      <c r="AH167" s="55" t="str">
        <f>IF(C167="","",IF(AND(H167="あり",X167="記録"),IF(COUNTIFS($A$8:A167,A167,$B$8:B167,B167,$C$8:C167,C167,$E$8:E167,E167,$F$8:F167,F167,$H$8:H167,"あり",$X$8:X167,"記録")=1,1,0),0))</f>
        <v/>
      </c>
      <c r="AI167" s="55" t="str">
        <f>IF(C167="","",IF(AND(I167="あり",J167="実施",X167="記録",ISNUMBER(K167)),IF(COUNTIFS($K$8:K167,K167,$C$8:C167,C167,$E$8:E167,E167,$F$8:F167,F167,$I$8:I167,"あり",$J$8:J167,"実施",$X$8:X167,"記録")=1,1,0),0))</f>
        <v/>
      </c>
      <c r="AJ167" s="55" t="str">
        <f>IF(C167="","",IF(ISNUMBER(A167),YEAR(A167)-IF(MONTH(A167)&lt;4,1,0),""))</f>
        <v/>
      </c>
      <c r="AK167" s="55" t="str">
        <f>IF(C167="","",IF(J167="実施",IF(ISNUMBER(K167),YEAR(K167)-IF(MONTH(K167)&lt;4,1,0),""),""))</f>
        <v/>
      </c>
      <c r="AL167" s="56" t="str">
        <f>IF(C167="",IF(OR(A167&lt;&gt;"",G167&lt;&gt;""),"要確認：船名未記入",""),IF(OR(NOT(ISNUMBER(A167)),G167="",H167="",I167="",J167="",N167="",O167="",P167="",W167="",X167=""),"要確認：基本項目不足",IF(OR(Z167="未登録・重複",AA167="未登録・重複",AB167="未確認"),"要確認：登録表を確認",IF(AND(H167="あり",NOT(ISNUMBER(B167))),"要確認：前日の予定時刻不足",IF(AND(J167="実施",I167="あり",NOT(ISNUMBER(K167))),"要確認：最終日時不足",IF(AND(J167="取消",I167="あり"),"要確認：取消と使用ありが矛盾",IF(OR(AND(ISNUMBER(T167),T167&lt;0),AND(ISNUMBER(V167),V167&lt;0),AE167="要確認：時刻不足・逆転"),"要確認：時間を確認",IF(COUNTIFS(Work[予定表の作業日],A167,Work[前日版の予定時刻],B167,Work[船名],C167,Work[バース],E167,Work[入出・転],F167,Work[曳船名],G167)&gt;1,"要確認：同じ作業・曳船が重複",IF(AND(I167="あり",J167="実施",NOT(ISNUMBER(AD167))),"要確認：拘束時間未確認",IF(OR(H167="未確認",I167="未確認",J167="未確認",X167="未確認",N167="未確認",O167="未確認"),"要確認：未確認を含む","確認済"))))))))))</f>
        <v/>
      </c>
    </row>
    <row r="168" spans="1:38" ht="24.95" customHeight="1" x14ac:dyDescent="0.2">
      <c r="A168" s="20"/>
      <c r="B168" s="29"/>
      <c r="C168" s="7"/>
      <c r="D168" s="7"/>
      <c r="E168" s="7"/>
      <c r="F168" s="7"/>
      <c r="G168" s="7"/>
      <c r="H168" s="7"/>
      <c r="I168" s="7"/>
      <c r="J168" s="7"/>
      <c r="K168" s="23"/>
      <c r="L168" s="13"/>
      <c r="M168" s="13"/>
      <c r="N168" s="7"/>
      <c r="O168" s="51"/>
      <c r="P168" s="51"/>
      <c r="Q168" s="61"/>
      <c r="R168" s="62"/>
      <c r="S168" s="62"/>
      <c r="T168" s="63"/>
      <c r="U168" s="63"/>
      <c r="V168" s="63"/>
      <c r="W168" s="51"/>
      <c r="X168" s="51"/>
      <c r="Y168" s="67"/>
      <c r="Z168" s="54" t="str">
        <f>IF(G168="","",IF(COUNTIF(Tugs[曳船名],G168)&lt;&gt;1,"未登録・重複",IF(INDEX(Tugs[会社名],MATCH(G168,Tugs[曳船名],0))="","未確認",INDEX(Tugs[会社名],MATCH(G168,Tugs[曳船名],0)))))</f>
        <v/>
      </c>
      <c r="AA168" s="54" t="str">
        <f>IF(G168="","",IF(COUNTIF(Companies[会社名],Z168)&lt;&gt;1,"未登録・重複",IF(INDEX(Companies[地区],MATCH(Z168,Companies[会社名],0))="","未確認",INDEX(Companies[地区],MATCH(Z168,Companies[会社名],0)))))</f>
        <v/>
      </c>
      <c r="AB168" s="54" t="str">
        <f>IF(G168="","",IF(Q168&lt;&gt;"",Q168,IF(COUNTIF(Tugs[曳船名],G168)&lt;&gt;1,"未登録・重複",IF(INDEX(Tugs[基地港],MATCH(G168,Tugs[曳船名],0))="","未確認",INDEX(Tugs[基地港],MATCH(G168,Tugs[曳船名],0))))))</f>
        <v/>
      </c>
      <c r="AC168" s="53" t="str">
        <f>IF(C168="","",IF(AND(COUNTIF(Standards[照合項目（自動）],AB168&amp;"｜"&amp;E168&amp;"｜"&amp;D168&amp;"｜"&amp;F168&amp;"｜"&amp;P168)=1,COUNTIFS(Standards[照合項目（自動）],AB168&amp;"｜"&amp;E168&amp;"｜"&amp;D168&amp;"｜"&amp;F168&amp;"｜"&amp;P168,Standards[入力確認（自動）],"確認済")=1),SUMIF(Standards[照合項目（自動）],AB168&amp;"｜"&amp;E168&amp;"｜"&amp;D168&amp;"｜"&amp;F168&amp;"｜"&amp;P168,Standards[所定合計h（自動）]),"未確認"))</f>
        <v/>
      </c>
      <c r="AD168" s="53" t="str">
        <f>IF(C168="","",IF(AND(ISNUMBER(R168),ISNUMBER(S168),S168&gt;=R168),ROUND((S168-R168)*24,4),IF(OR(R168&lt;&gt;"",S168&lt;&gt;""),"",IF(AND(ISNUMBER(T168),T168&gt;=0),T168,IF(AND(I168="あり",J168="実施",ISNUMBER(AC168)),AC168,"")))))</f>
        <v/>
      </c>
      <c r="AE168" s="54" t="str">
        <f>IF(C168="","",IF(AND(ISNUMBER(R168),ISNUMBER(S168),S168&gt;=R168),IF(X168="記録","実績：基地発～基地着",IF(X168="記憶","記憶：基地発～基地着","未確認：基地発～基地着")),IF(OR(R168&lt;&gt;"",S168&lt;&gt;""),"要確認：時刻不足・逆転",IF(AND(ISNUMBER(T168),T168&gt;=0),IF(X168="記録","実績：記録の時間",IF(X168="記憶","記憶：申告の時間","未確認：申告の時間")),IF(AND(I168="あり",J168="実施",ISNUMBER(AC168)),"所定時間による見込み",IF(I168="なし","使用なし","未確認"))))))</f>
        <v/>
      </c>
      <c r="AF168" s="55" t="str">
        <f>IF(C168="","",IF(H168="あり",1,0))</f>
        <v/>
      </c>
      <c r="AG168" s="55" t="str">
        <f>IF(C168="","",IF(AND(I168="あり",J168="実施"),1,0))</f>
        <v/>
      </c>
      <c r="AH168" s="55" t="str">
        <f>IF(C168="","",IF(AND(H168="あり",X168="記録"),IF(COUNTIFS($A$8:A168,A168,$B$8:B168,B168,$C$8:C168,C168,$E$8:E168,E168,$F$8:F168,F168,$H$8:H168,"あり",$X$8:X168,"記録")=1,1,0),0))</f>
        <v/>
      </c>
      <c r="AI168" s="55" t="str">
        <f>IF(C168="","",IF(AND(I168="あり",J168="実施",X168="記録",ISNUMBER(K168)),IF(COUNTIFS($K$8:K168,K168,$C$8:C168,C168,$E$8:E168,E168,$F$8:F168,F168,$I$8:I168,"あり",$J$8:J168,"実施",$X$8:X168,"記録")=1,1,0),0))</f>
        <v/>
      </c>
      <c r="AJ168" s="55" t="str">
        <f>IF(C168="","",IF(ISNUMBER(A168),YEAR(A168)-IF(MONTH(A168)&lt;4,1,0),""))</f>
        <v/>
      </c>
      <c r="AK168" s="55" t="str">
        <f>IF(C168="","",IF(J168="実施",IF(ISNUMBER(K168),YEAR(K168)-IF(MONTH(K168)&lt;4,1,0),""),""))</f>
        <v/>
      </c>
      <c r="AL168" s="56" t="str">
        <f>IF(C168="",IF(OR(A168&lt;&gt;"",G168&lt;&gt;""),"要確認：船名未記入",""),IF(OR(NOT(ISNUMBER(A168)),G168="",H168="",I168="",J168="",N168="",O168="",P168="",W168="",X168=""),"要確認：基本項目不足",IF(OR(Z168="未登録・重複",AA168="未登録・重複",AB168="未確認"),"要確認：登録表を確認",IF(AND(H168="あり",NOT(ISNUMBER(B168))),"要確認：前日の予定時刻不足",IF(AND(J168="実施",I168="あり",NOT(ISNUMBER(K168))),"要確認：最終日時不足",IF(AND(J168="取消",I168="あり"),"要確認：取消と使用ありが矛盾",IF(OR(AND(ISNUMBER(T168),T168&lt;0),AND(ISNUMBER(V168),V168&lt;0),AE168="要確認：時刻不足・逆転"),"要確認：時間を確認",IF(COUNTIFS(Work[予定表の作業日],A168,Work[前日版の予定時刻],B168,Work[船名],C168,Work[バース],E168,Work[入出・転],F168,Work[曳船名],G168)&gt;1,"要確認：同じ作業・曳船が重複",IF(AND(I168="あり",J168="実施",NOT(ISNUMBER(AD168))),"要確認：拘束時間未確認",IF(OR(H168="未確認",I168="未確認",J168="未確認",X168="未確認",N168="未確認",O168="未確認"),"要確認：未確認を含む","確認済"))))))))))</f>
        <v/>
      </c>
    </row>
    <row r="169" spans="1:38" ht="24.95" customHeight="1" x14ac:dyDescent="0.2">
      <c r="A169" s="20"/>
      <c r="B169" s="29"/>
      <c r="C169" s="7"/>
      <c r="D169" s="7"/>
      <c r="E169" s="7"/>
      <c r="F169" s="7"/>
      <c r="G169" s="7"/>
      <c r="H169" s="7"/>
      <c r="I169" s="7"/>
      <c r="J169" s="7"/>
      <c r="K169" s="23"/>
      <c r="L169" s="13"/>
      <c r="M169" s="13"/>
      <c r="N169" s="7"/>
      <c r="O169" s="51"/>
      <c r="P169" s="51"/>
      <c r="Q169" s="61"/>
      <c r="R169" s="62"/>
      <c r="S169" s="62"/>
      <c r="T169" s="63"/>
      <c r="U169" s="63"/>
      <c r="V169" s="63"/>
      <c r="W169" s="51"/>
      <c r="X169" s="51"/>
      <c r="Y169" s="67"/>
      <c r="Z169" s="54" t="str">
        <f>IF(G169="","",IF(COUNTIF(Tugs[曳船名],G169)&lt;&gt;1,"未登録・重複",IF(INDEX(Tugs[会社名],MATCH(G169,Tugs[曳船名],0))="","未確認",INDEX(Tugs[会社名],MATCH(G169,Tugs[曳船名],0)))))</f>
        <v/>
      </c>
      <c r="AA169" s="54" t="str">
        <f>IF(G169="","",IF(COUNTIF(Companies[会社名],Z169)&lt;&gt;1,"未登録・重複",IF(INDEX(Companies[地区],MATCH(Z169,Companies[会社名],0))="","未確認",INDEX(Companies[地区],MATCH(Z169,Companies[会社名],0)))))</f>
        <v/>
      </c>
      <c r="AB169" s="54" t="str">
        <f>IF(G169="","",IF(Q169&lt;&gt;"",Q169,IF(COUNTIF(Tugs[曳船名],G169)&lt;&gt;1,"未登録・重複",IF(INDEX(Tugs[基地港],MATCH(G169,Tugs[曳船名],0))="","未確認",INDEX(Tugs[基地港],MATCH(G169,Tugs[曳船名],0))))))</f>
        <v/>
      </c>
      <c r="AC169" s="53" t="str">
        <f>IF(C169="","",IF(AND(COUNTIF(Standards[照合項目（自動）],AB169&amp;"｜"&amp;E169&amp;"｜"&amp;D169&amp;"｜"&amp;F169&amp;"｜"&amp;P169)=1,COUNTIFS(Standards[照合項目（自動）],AB169&amp;"｜"&amp;E169&amp;"｜"&amp;D169&amp;"｜"&amp;F169&amp;"｜"&amp;P169,Standards[入力確認（自動）],"確認済")=1),SUMIF(Standards[照合項目（自動）],AB169&amp;"｜"&amp;E169&amp;"｜"&amp;D169&amp;"｜"&amp;F169&amp;"｜"&amp;P169,Standards[所定合計h（自動）]),"未確認"))</f>
        <v/>
      </c>
      <c r="AD169" s="53" t="str">
        <f>IF(C169="","",IF(AND(ISNUMBER(R169),ISNUMBER(S169),S169&gt;=R169),ROUND((S169-R169)*24,4),IF(OR(R169&lt;&gt;"",S169&lt;&gt;""),"",IF(AND(ISNUMBER(T169),T169&gt;=0),T169,IF(AND(I169="あり",J169="実施",ISNUMBER(AC169)),AC169,"")))))</f>
        <v/>
      </c>
      <c r="AE169" s="54" t="str">
        <f>IF(C169="","",IF(AND(ISNUMBER(R169),ISNUMBER(S169),S169&gt;=R169),IF(X169="記録","実績：基地発～基地着",IF(X169="記憶","記憶：基地発～基地着","未確認：基地発～基地着")),IF(OR(R169&lt;&gt;"",S169&lt;&gt;""),"要確認：時刻不足・逆転",IF(AND(ISNUMBER(T169),T169&gt;=0),IF(X169="記録","実績：記録の時間",IF(X169="記憶","記憶：申告の時間","未確認：申告の時間")),IF(AND(I169="あり",J169="実施",ISNUMBER(AC169)),"所定時間による見込み",IF(I169="なし","使用なし","未確認"))))))</f>
        <v/>
      </c>
      <c r="AF169" s="55" t="str">
        <f>IF(C169="","",IF(H169="あり",1,0))</f>
        <v/>
      </c>
      <c r="AG169" s="55" t="str">
        <f>IF(C169="","",IF(AND(I169="あり",J169="実施"),1,0))</f>
        <v/>
      </c>
      <c r="AH169" s="55" t="str">
        <f>IF(C169="","",IF(AND(H169="あり",X169="記録"),IF(COUNTIFS($A$8:A169,A169,$B$8:B169,B169,$C$8:C169,C169,$E$8:E169,E169,$F$8:F169,F169,$H$8:H169,"あり",$X$8:X169,"記録")=1,1,0),0))</f>
        <v/>
      </c>
      <c r="AI169" s="55" t="str">
        <f>IF(C169="","",IF(AND(I169="あり",J169="実施",X169="記録",ISNUMBER(K169)),IF(COUNTIFS($K$8:K169,K169,$C$8:C169,C169,$E$8:E169,E169,$F$8:F169,F169,$I$8:I169,"あり",$J$8:J169,"実施",$X$8:X169,"記録")=1,1,0),0))</f>
        <v/>
      </c>
      <c r="AJ169" s="55" t="str">
        <f>IF(C169="","",IF(ISNUMBER(A169),YEAR(A169)-IF(MONTH(A169)&lt;4,1,0),""))</f>
        <v/>
      </c>
      <c r="AK169" s="55" t="str">
        <f>IF(C169="","",IF(J169="実施",IF(ISNUMBER(K169),YEAR(K169)-IF(MONTH(K169)&lt;4,1,0),""),""))</f>
        <v/>
      </c>
      <c r="AL169" s="56" t="str">
        <f>IF(C169="",IF(OR(A169&lt;&gt;"",G169&lt;&gt;""),"要確認：船名未記入",""),IF(OR(NOT(ISNUMBER(A169)),G169="",H169="",I169="",J169="",N169="",O169="",P169="",W169="",X169=""),"要確認：基本項目不足",IF(OR(Z169="未登録・重複",AA169="未登録・重複",AB169="未確認"),"要確認：登録表を確認",IF(AND(H169="あり",NOT(ISNUMBER(B169))),"要確認：前日の予定時刻不足",IF(AND(J169="実施",I169="あり",NOT(ISNUMBER(K169))),"要確認：最終日時不足",IF(AND(J169="取消",I169="あり"),"要確認：取消と使用ありが矛盾",IF(OR(AND(ISNUMBER(T169),T169&lt;0),AND(ISNUMBER(V169),V169&lt;0),AE169="要確認：時刻不足・逆転"),"要確認：時間を確認",IF(COUNTIFS(Work[予定表の作業日],A169,Work[前日版の予定時刻],B169,Work[船名],C169,Work[バース],E169,Work[入出・転],F169,Work[曳船名],G169)&gt;1,"要確認：同じ作業・曳船が重複",IF(AND(I169="あり",J169="実施",NOT(ISNUMBER(AD169))),"要確認：拘束時間未確認",IF(OR(H169="未確認",I169="未確認",J169="未確認",X169="未確認",N169="未確認",O169="未確認"),"要確認：未確認を含む","確認済"))))))))))</f>
        <v/>
      </c>
    </row>
    <row r="170" spans="1:38" ht="24.95" customHeight="1" x14ac:dyDescent="0.2">
      <c r="A170" s="20"/>
      <c r="B170" s="29"/>
      <c r="C170" s="7"/>
      <c r="D170" s="7"/>
      <c r="E170" s="7"/>
      <c r="F170" s="7"/>
      <c r="G170" s="7"/>
      <c r="H170" s="7"/>
      <c r="I170" s="7"/>
      <c r="J170" s="7"/>
      <c r="K170" s="23"/>
      <c r="L170" s="13"/>
      <c r="M170" s="13"/>
      <c r="N170" s="7"/>
      <c r="O170" s="51"/>
      <c r="P170" s="51"/>
      <c r="Q170" s="61"/>
      <c r="R170" s="62"/>
      <c r="S170" s="62"/>
      <c r="T170" s="63"/>
      <c r="U170" s="63"/>
      <c r="V170" s="63"/>
      <c r="W170" s="51"/>
      <c r="X170" s="51"/>
      <c r="Y170" s="67"/>
      <c r="Z170" s="54" t="str">
        <f>IF(G170="","",IF(COUNTIF(Tugs[曳船名],G170)&lt;&gt;1,"未登録・重複",IF(INDEX(Tugs[会社名],MATCH(G170,Tugs[曳船名],0))="","未確認",INDEX(Tugs[会社名],MATCH(G170,Tugs[曳船名],0)))))</f>
        <v/>
      </c>
      <c r="AA170" s="54" t="str">
        <f>IF(G170="","",IF(COUNTIF(Companies[会社名],Z170)&lt;&gt;1,"未登録・重複",IF(INDEX(Companies[地区],MATCH(Z170,Companies[会社名],0))="","未確認",INDEX(Companies[地区],MATCH(Z170,Companies[会社名],0)))))</f>
        <v/>
      </c>
      <c r="AB170" s="54" t="str">
        <f>IF(G170="","",IF(Q170&lt;&gt;"",Q170,IF(COUNTIF(Tugs[曳船名],G170)&lt;&gt;1,"未登録・重複",IF(INDEX(Tugs[基地港],MATCH(G170,Tugs[曳船名],0))="","未確認",INDEX(Tugs[基地港],MATCH(G170,Tugs[曳船名],0))))))</f>
        <v/>
      </c>
      <c r="AC170" s="53" t="str">
        <f>IF(C170="","",IF(AND(COUNTIF(Standards[照合項目（自動）],AB170&amp;"｜"&amp;E170&amp;"｜"&amp;D170&amp;"｜"&amp;F170&amp;"｜"&amp;P170)=1,COUNTIFS(Standards[照合項目（自動）],AB170&amp;"｜"&amp;E170&amp;"｜"&amp;D170&amp;"｜"&amp;F170&amp;"｜"&amp;P170,Standards[入力確認（自動）],"確認済")=1),SUMIF(Standards[照合項目（自動）],AB170&amp;"｜"&amp;E170&amp;"｜"&amp;D170&amp;"｜"&amp;F170&amp;"｜"&amp;P170,Standards[所定合計h（自動）]),"未確認"))</f>
        <v/>
      </c>
      <c r="AD170" s="53" t="str">
        <f>IF(C170="","",IF(AND(ISNUMBER(R170),ISNUMBER(S170),S170&gt;=R170),ROUND((S170-R170)*24,4),IF(OR(R170&lt;&gt;"",S170&lt;&gt;""),"",IF(AND(ISNUMBER(T170),T170&gt;=0),T170,IF(AND(I170="あり",J170="実施",ISNUMBER(AC170)),AC170,"")))))</f>
        <v/>
      </c>
      <c r="AE170" s="54" t="str">
        <f>IF(C170="","",IF(AND(ISNUMBER(R170),ISNUMBER(S170),S170&gt;=R170),IF(X170="記録","実績：基地発～基地着",IF(X170="記憶","記憶：基地発～基地着","未確認：基地発～基地着")),IF(OR(R170&lt;&gt;"",S170&lt;&gt;""),"要確認：時刻不足・逆転",IF(AND(ISNUMBER(T170),T170&gt;=0),IF(X170="記録","実績：記録の時間",IF(X170="記憶","記憶：申告の時間","未確認：申告の時間")),IF(AND(I170="あり",J170="実施",ISNUMBER(AC170)),"所定時間による見込み",IF(I170="なし","使用なし","未確認"))))))</f>
        <v/>
      </c>
      <c r="AF170" s="55" t="str">
        <f>IF(C170="","",IF(H170="あり",1,0))</f>
        <v/>
      </c>
      <c r="AG170" s="55" t="str">
        <f>IF(C170="","",IF(AND(I170="あり",J170="実施"),1,0))</f>
        <v/>
      </c>
      <c r="AH170" s="55" t="str">
        <f>IF(C170="","",IF(AND(H170="あり",X170="記録"),IF(COUNTIFS($A$8:A170,A170,$B$8:B170,B170,$C$8:C170,C170,$E$8:E170,E170,$F$8:F170,F170,$H$8:H170,"あり",$X$8:X170,"記録")=1,1,0),0))</f>
        <v/>
      </c>
      <c r="AI170" s="55" t="str">
        <f>IF(C170="","",IF(AND(I170="あり",J170="実施",X170="記録",ISNUMBER(K170)),IF(COUNTIFS($K$8:K170,K170,$C$8:C170,C170,$E$8:E170,E170,$F$8:F170,F170,$I$8:I170,"あり",$J$8:J170,"実施",$X$8:X170,"記録")=1,1,0),0))</f>
        <v/>
      </c>
      <c r="AJ170" s="55" t="str">
        <f>IF(C170="","",IF(ISNUMBER(A170),YEAR(A170)-IF(MONTH(A170)&lt;4,1,0),""))</f>
        <v/>
      </c>
      <c r="AK170" s="55" t="str">
        <f>IF(C170="","",IF(J170="実施",IF(ISNUMBER(K170),YEAR(K170)-IF(MONTH(K170)&lt;4,1,0),""),""))</f>
        <v/>
      </c>
      <c r="AL170" s="56" t="str">
        <f>IF(C170="",IF(OR(A170&lt;&gt;"",G170&lt;&gt;""),"要確認：船名未記入",""),IF(OR(NOT(ISNUMBER(A170)),G170="",H170="",I170="",J170="",N170="",O170="",P170="",W170="",X170=""),"要確認：基本項目不足",IF(OR(Z170="未登録・重複",AA170="未登録・重複",AB170="未確認"),"要確認：登録表を確認",IF(AND(H170="あり",NOT(ISNUMBER(B170))),"要確認：前日の予定時刻不足",IF(AND(J170="実施",I170="あり",NOT(ISNUMBER(K170))),"要確認：最終日時不足",IF(AND(J170="取消",I170="あり"),"要確認：取消と使用ありが矛盾",IF(OR(AND(ISNUMBER(T170),T170&lt;0),AND(ISNUMBER(V170),V170&lt;0),AE170="要確認：時刻不足・逆転"),"要確認：時間を確認",IF(COUNTIFS(Work[予定表の作業日],A170,Work[前日版の予定時刻],B170,Work[船名],C170,Work[バース],E170,Work[入出・転],F170,Work[曳船名],G170)&gt;1,"要確認：同じ作業・曳船が重複",IF(AND(I170="あり",J170="実施",NOT(ISNUMBER(AD170))),"要確認：拘束時間未確認",IF(OR(H170="未確認",I170="未確認",J170="未確認",X170="未確認",N170="未確認",O170="未確認"),"要確認：未確認を含む","確認済"))))))))))</f>
        <v/>
      </c>
    </row>
    <row r="171" spans="1:38" ht="24.95" customHeight="1" x14ac:dyDescent="0.2">
      <c r="A171" s="20"/>
      <c r="B171" s="29"/>
      <c r="C171" s="7"/>
      <c r="D171" s="7"/>
      <c r="E171" s="7"/>
      <c r="F171" s="7"/>
      <c r="G171" s="7"/>
      <c r="H171" s="7"/>
      <c r="I171" s="7"/>
      <c r="J171" s="7"/>
      <c r="K171" s="23"/>
      <c r="L171" s="13"/>
      <c r="M171" s="13"/>
      <c r="N171" s="7"/>
      <c r="O171" s="51"/>
      <c r="P171" s="51"/>
      <c r="Q171" s="61"/>
      <c r="R171" s="62"/>
      <c r="S171" s="62"/>
      <c r="T171" s="63"/>
      <c r="U171" s="63"/>
      <c r="V171" s="63"/>
      <c r="W171" s="51"/>
      <c r="X171" s="51"/>
      <c r="Y171" s="67"/>
      <c r="Z171" s="54" t="str">
        <f>IF(G171="","",IF(COUNTIF(Tugs[曳船名],G171)&lt;&gt;1,"未登録・重複",IF(INDEX(Tugs[会社名],MATCH(G171,Tugs[曳船名],0))="","未確認",INDEX(Tugs[会社名],MATCH(G171,Tugs[曳船名],0)))))</f>
        <v/>
      </c>
      <c r="AA171" s="54" t="str">
        <f>IF(G171="","",IF(COUNTIF(Companies[会社名],Z171)&lt;&gt;1,"未登録・重複",IF(INDEX(Companies[地区],MATCH(Z171,Companies[会社名],0))="","未確認",INDEX(Companies[地区],MATCH(Z171,Companies[会社名],0)))))</f>
        <v/>
      </c>
      <c r="AB171" s="54" t="str">
        <f>IF(G171="","",IF(Q171&lt;&gt;"",Q171,IF(COUNTIF(Tugs[曳船名],G171)&lt;&gt;1,"未登録・重複",IF(INDEX(Tugs[基地港],MATCH(G171,Tugs[曳船名],0))="","未確認",INDEX(Tugs[基地港],MATCH(G171,Tugs[曳船名],0))))))</f>
        <v/>
      </c>
      <c r="AC171" s="53" t="str">
        <f>IF(C171="","",IF(AND(COUNTIF(Standards[照合項目（自動）],AB171&amp;"｜"&amp;E171&amp;"｜"&amp;D171&amp;"｜"&amp;F171&amp;"｜"&amp;P171)=1,COUNTIFS(Standards[照合項目（自動）],AB171&amp;"｜"&amp;E171&amp;"｜"&amp;D171&amp;"｜"&amp;F171&amp;"｜"&amp;P171,Standards[入力確認（自動）],"確認済")=1),SUMIF(Standards[照合項目（自動）],AB171&amp;"｜"&amp;E171&amp;"｜"&amp;D171&amp;"｜"&amp;F171&amp;"｜"&amp;P171,Standards[所定合計h（自動）]),"未確認"))</f>
        <v/>
      </c>
      <c r="AD171" s="53" t="str">
        <f>IF(C171="","",IF(AND(ISNUMBER(R171),ISNUMBER(S171),S171&gt;=R171),ROUND((S171-R171)*24,4),IF(OR(R171&lt;&gt;"",S171&lt;&gt;""),"",IF(AND(ISNUMBER(T171),T171&gt;=0),T171,IF(AND(I171="あり",J171="実施",ISNUMBER(AC171)),AC171,"")))))</f>
        <v/>
      </c>
      <c r="AE171" s="54" t="str">
        <f>IF(C171="","",IF(AND(ISNUMBER(R171),ISNUMBER(S171),S171&gt;=R171),IF(X171="記録","実績：基地発～基地着",IF(X171="記憶","記憶：基地発～基地着","未確認：基地発～基地着")),IF(OR(R171&lt;&gt;"",S171&lt;&gt;""),"要確認：時刻不足・逆転",IF(AND(ISNUMBER(T171),T171&gt;=0),IF(X171="記録","実績：記録の時間",IF(X171="記憶","記憶：申告の時間","未確認：申告の時間")),IF(AND(I171="あり",J171="実施",ISNUMBER(AC171)),"所定時間による見込み",IF(I171="なし","使用なし","未確認"))))))</f>
        <v/>
      </c>
      <c r="AF171" s="55" t="str">
        <f>IF(C171="","",IF(H171="あり",1,0))</f>
        <v/>
      </c>
      <c r="AG171" s="55" t="str">
        <f>IF(C171="","",IF(AND(I171="あり",J171="実施"),1,0))</f>
        <v/>
      </c>
      <c r="AH171" s="55" t="str">
        <f>IF(C171="","",IF(AND(H171="あり",X171="記録"),IF(COUNTIFS($A$8:A171,A171,$B$8:B171,B171,$C$8:C171,C171,$E$8:E171,E171,$F$8:F171,F171,$H$8:H171,"あり",$X$8:X171,"記録")=1,1,0),0))</f>
        <v/>
      </c>
      <c r="AI171" s="55" t="str">
        <f>IF(C171="","",IF(AND(I171="あり",J171="実施",X171="記録",ISNUMBER(K171)),IF(COUNTIFS($K$8:K171,K171,$C$8:C171,C171,$E$8:E171,E171,$F$8:F171,F171,$I$8:I171,"あり",$J$8:J171,"実施",$X$8:X171,"記録")=1,1,0),0))</f>
        <v/>
      </c>
      <c r="AJ171" s="55" t="str">
        <f>IF(C171="","",IF(ISNUMBER(A171),YEAR(A171)-IF(MONTH(A171)&lt;4,1,0),""))</f>
        <v/>
      </c>
      <c r="AK171" s="55" t="str">
        <f>IF(C171="","",IF(J171="実施",IF(ISNUMBER(K171),YEAR(K171)-IF(MONTH(K171)&lt;4,1,0),""),""))</f>
        <v/>
      </c>
      <c r="AL171" s="56" t="str">
        <f>IF(C171="",IF(OR(A171&lt;&gt;"",G171&lt;&gt;""),"要確認：船名未記入",""),IF(OR(NOT(ISNUMBER(A171)),G171="",H171="",I171="",J171="",N171="",O171="",P171="",W171="",X171=""),"要確認：基本項目不足",IF(OR(Z171="未登録・重複",AA171="未登録・重複",AB171="未確認"),"要確認：登録表を確認",IF(AND(H171="あり",NOT(ISNUMBER(B171))),"要確認：前日の予定時刻不足",IF(AND(J171="実施",I171="あり",NOT(ISNUMBER(K171))),"要確認：最終日時不足",IF(AND(J171="取消",I171="あり"),"要確認：取消と使用ありが矛盾",IF(OR(AND(ISNUMBER(T171),T171&lt;0),AND(ISNUMBER(V171),V171&lt;0),AE171="要確認：時刻不足・逆転"),"要確認：時間を確認",IF(COUNTIFS(Work[予定表の作業日],A171,Work[前日版の予定時刻],B171,Work[船名],C171,Work[バース],E171,Work[入出・転],F171,Work[曳船名],G171)&gt;1,"要確認：同じ作業・曳船が重複",IF(AND(I171="あり",J171="実施",NOT(ISNUMBER(AD171))),"要確認：拘束時間未確認",IF(OR(H171="未確認",I171="未確認",J171="未確認",X171="未確認",N171="未確認",O171="未確認"),"要確認：未確認を含む","確認済"))))))))))</f>
        <v/>
      </c>
    </row>
    <row r="172" spans="1:38" ht="24.95" customHeight="1" x14ac:dyDescent="0.2">
      <c r="A172" s="20"/>
      <c r="B172" s="29"/>
      <c r="C172" s="7"/>
      <c r="D172" s="7"/>
      <c r="E172" s="7"/>
      <c r="F172" s="7"/>
      <c r="G172" s="7"/>
      <c r="H172" s="7"/>
      <c r="I172" s="7"/>
      <c r="J172" s="7"/>
      <c r="K172" s="23"/>
      <c r="L172" s="13"/>
      <c r="M172" s="13"/>
      <c r="N172" s="7"/>
      <c r="O172" s="51"/>
      <c r="P172" s="51"/>
      <c r="Q172" s="61"/>
      <c r="R172" s="62"/>
      <c r="S172" s="62"/>
      <c r="T172" s="63"/>
      <c r="U172" s="63"/>
      <c r="V172" s="63"/>
      <c r="W172" s="51"/>
      <c r="X172" s="51"/>
      <c r="Y172" s="67"/>
      <c r="Z172" s="54" t="str">
        <f>IF(G172="","",IF(COUNTIF(Tugs[曳船名],G172)&lt;&gt;1,"未登録・重複",IF(INDEX(Tugs[会社名],MATCH(G172,Tugs[曳船名],0))="","未確認",INDEX(Tugs[会社名],MATCH(G172,Tugs[曳船名],0)))))</f>
        <v/>
      </c>
      <c r="AA172" s="54" t="str">
        <f>IF(G172="","",IF(COUNTIF(Companies[会社名],Z172)&lt;&gt;1,"未登録・重複",IF(INDEX(Companies[地区],MATCH(Z172,Companies[会社名],0))="","未確認",INDEX(Companies[地区],MATCH(Z172,Companies[会社名],0)))))</f>
        <v/>
      </c>
      <c r="AB172" s="54" t="str">
        <f>IF(G172="","",IF(Q172&lt;&gt;"",Q172,IF(COUNTIF(Tugs[曳船名],G172)&lt;&gt;1,"未登録・重複",IF(INDEX(Tugs[基地港],MATCH(G172,Tugs[曳船名],0))="","未確認",INDEX(Tugs[基地港],MATCH(G172,Tugs[曳船名],0))))))</f>
        <v/>
      </c>
      <c r="AC172" s="53" t="str">
        <f>IF(C172="","",IF(AND(COUNTIF(Standards[照合項目（自動）],AB172&amp;"｜"&amp;E172&amp;"｜"&amp;D172&amp;"｜"&amp;F172&amp;"｜"&amp;P172)=1,COUNTIFS(Standards[照合項目（自動）],AB172&amp;"｜"&amp;E172&amp;"｜"&amp;D172&amp;"｜"&amp;F172&amp;"｜"&amp;P172,Standards[入力確認（自動）],"確認済")=1),SUMIF(Standards[照合項目（自動）],AB172&amp;"｜"&amp;E172&amp;"｜"&amp;D172&amp;"｜"&amp;F172&amp;"｜"&amp;P172,Standards[所定合計h（自動）]),"未確認"))</f>
        <v/>
      </c>
      <c r="AD172" s="53" t="str">
        <f>IF(C172="","",IF(AND(ISNUMBER(R172),ISNUMBER(S172),S172&gt;=R172),ROUND((S172-R172)*24,4),IF(OR(R172&lt;&gt;"",S172&lt;&gt;""),"",IF(AND(ISNUMBER(T172),T172&gt;=0),T172,IF(AND(I172="あり",J172="実施",ISNUMBER(AC172)),AC172,"")))))</f>
        <v/>
      </c>
      <c r="AE172" s="54" t="str">
        <f>IF(C172="","",IF(AND(ISNUMBER(R172),ISNUMBER(S172),S172&gt;=R172),IF(X172="記録","実績：基地発～基地着",IF(X172="記憶","記憶：基地発～基地着","未確認：基地発～基地着")),IF(OR(R172&lt;&gt;"",S172&lt;&gt;""),"要確認：時刻不足・逆転",IF(AND(ISNUMBER(T172),T172&gt;=0),IF(X172="記録","実績：記録の時間",IF(X172="記憶","記憶：申告の時間","未確認：申告の時間")),IF(AND(I172="あり",J172="実施",ISNUMBER(AC172)),"所定時間による見込み",IF(I172="なし","使用なし","未確認"))))))</f>
        <v/>
      </c>
      <c r="AF172" s="55" t="str">
        <f>IF(C172="","",IF(H172="あり",1,0))</f>
        <v/>
      </c>
      <c r="AG172" s="55" t="str">
        <f>IF(C172="","",IF(AND(I172="あり",J172="実施"),1,0))</f>
        <v/>
      </c>
      <c r="AH172" s="55" t="str">
        <f>IF(C172="","",IF(AND(H172="あり",X172="記録"),IF(COUNTIFS($A$8:A172,A172,$B$8:B172,B172,$C$8:C172,C172,$E$8:E172,E172,$F$8:F172,F172,$H$8:H172,"あり",$X$8:X172,"記録")=1,1,0),0))</f>
        <v/>
      </c>
      <c r="AI172" s="55" t="str">
        <f>IF(C172="","",IF(AND(I172="あり",J172="実施",X172="記録",ISNUMBER(K172)),IF(COUNTIFS($K$8:K172,K172,$C$8:C172,C172,$E$8:E172,E172,$F$8:F172,F172,$I$8:I172,"あり",$J$8:J172,"実施",$X$8:X172,"記録")=1,1,0),0))</f>
        <v/>
      </c>
      <c r="AJ172" s="55" t="str">
        <f>IF(C172="","",IF(ISNUMBER(A172),YEAR(A172)-IF(MONTH(A172)&lt;4,1,0),""))</f>
        <v/>
      </c>
      <c r="AK172" s="55" t="str">
        <f>IF(C172="","",IF(J172="実施",IF(ISNUMBER(K172),YEAR(K172)-IF(MONTH(K172)&lt;4,1,0),""),""))</f>
        <v/>
      </c>
      <c r="AL172" s="56" t="str">
        <f>IF(C172="",IF(OR(A172&lt;&gt;"",G172&lt;&gt;""),"要確認：船名未記入",""),IF(OR(NOT(ISNUMBER(A172)),G172="",H172="",I172="",J172="",N172="",O172="",P172="",W172="",X172=""),"要確認：基本項目不足",IF(OR(Z172="未登録・重複",AA172="未登録・重複",AB172="未確認"),"要確認：登録表を確認",IF(AND(H172="あり",NOT(ISNUMBER(B172))),"要確認：前日の予定時刻不足",IF(AND(J172="実施",I172="あり",NOT(ISNUMBER(K172))),"要確認：最終日時不足",IF(AND(J172="取消",I172="あり"),"要確認：取消と使用ありが矛盾",IF(OR(AND(ISNUMBER(T172),T172&lt;0),AND(ISNUMBER(V172),V172&lt;0),AE172="要確認：時刻不足・逆転"),"要確認：時間を確認",IF(COUNTIFS(Work[予定表の作業日],A172,Work[前日版の予定時刻],B172,Work[船名],C172,Work[バース],E172,Work[入出・転],F172,Work[曳船名],G172)&gt;1,"要確認：同じ作業・曳船が重複",IF(AND(I172="あり",J172="実施",NOT(ISNUMBER(AD172))),"要確認：拘束時間未確認",IF(OR(H172="未確認",I172="未確認",J172="未確認",X172="未確認",N172="未確認",O172="未確認"),"要確認：未確認を含む","確認済"))))))))))</f>
        <v/>
      </c>
    </row>
    <row r="173" spans="1:38" ht="24.95" customHeight="1" x14ac:dyDescent="0.2">
      <c r="A173" s="20"/>
      <c r="B173" s="29"/>
      <c r="C173" s="7"/>
      <c r="D173" s="7"/>
      <c r="E173" s="7"/>
      <c r="F173" s="7"/>
      <c r="G173" s="7"/>
      <c r="H173" s="7"/>
      <c r="I173" s="7"/>
      <c r="J173" s="7"/>
      <c r="K173" s="23"/>
      <c r="L173" s="13"/>
      <c r="M173" s="13"/>
      <c r="N173" s="7"/>
      <c r="O173" s="51"/>
      <c r="P173" s="51"/>
      <c r="Q173" s="61"/>
      <c r="R173" s="62"/>
      <c r="S173" s="62"/>
      <c r="T173" s="63"/>
      <c r="U173" s="63"/>
      <c r="V173" s="63"/>
      <c r="W173" s="51"/>
      <c r="X173" s="51"/>
      <c r="Y173" s="67"/>
      <c r="Z173" s="54" t="str">
        <f>IF(G173="","",IF(COUNTIF(Tugs[曳船名],G173)&lt;&gt;1,"未登録・重複",IF(INDEX(Tugs[会社名],MATCH(G173,Tugs[曳船名],0))="","未確認",INDEX(Tugs[会社名],MATCH(G173,Tugs[曳船名],0)))))</f>
        <v/>
      </c>
      <c r="AA173" s="54" t="str">
        <f>IF(G173="","",IF(COUNTIF(Companies[会社名],Z173)&lt;&gt;1,"未登録・重複",IF(INDEX(Companies[地区],MATCH(Z173,Companies[会社名],0))="","未確認",INDEX(Companies[地区],MATCH(Z173,Companies[会社名],0)))))</f>
        <v/>
      </c>
      <c r="AB173" s="54" t="str">
        <f>IF(G173="","",IF(Q173&lt;&gt;"",Q173,IF(COUNTIF(Tugs[曳船名],G173)&lt;&gt;1,"未登録・重複",IF(INDEX(Tugs[基地港],MATCH(G173,Tugs[曳船名],0))="","未確認",INDEX(Tugs[基地港],MATCH(G173,Tugs[曳船名],0))))))</f>
        <v/>
      </c>
      <c r="AC173" s="53" t="str">
        <f>IF(C173="","",IF(AND(COUNTIF(Standards[照合項目（自動）],AB173&amp;"｜"&amp;E173&amp;"｜"&amp;D173&amp;"｜"&amp;F173&amp;"｜"&amp;P173)=1,COUNTIFS(Standards[照合項目（自動）],AB173&amp;"｜"&amp;E173&amp;"｜"&amp;D173&amp;"｜"&amp;F173&amp;"｜"&amp;P173,Standards[入力確認（自動）],"確認済")=1),SUMIF(Standards[照合項目（自動）],AB173&amp;"｜"&amp;E173&amp;"｜"&amp;D173&amp;"｜"&amp;F173&amp;"｜"&amp;P173,Standards[所定合計h（自動）]),"未確認"))</f>
        <v/>
      </c>
      <c r="AD173" s="53" t="str">
        <f>IF(C173="","",IF(AND(ISNUMBER(R173),ISNUMBER(S173),S173&gt;=R173),ROUND((S173-R173)*24,4),IF(OR(R173&lt;&gt;"",S173&lt;&gt;""),"",IF(AND(ISNUMBER(T173),T173&gt;=0),T173,IF(AND(I173="あり",J173="実施",ISNUMBER(AC173)),AC173,"")))))</f>
        <v/>
      </c>
      <c r="AE173" s="54" t="str">
        <f>IF(C173="","",IF(AND(ISNUMBER(R173),ISNUMBER(S173),S173&gt;=R173),IF(X173="記録","実績：基地発～基地着",IF(X173="記憶","記憶：基地発～基地着","未確認：基地発～基地着")),IF(OR(R173&lt;&gt;"",S173&lt;&gt;""),"要確認：時刻不足・逆転",IF(AND(ISNUMBER(T173),T173&gt;=0),IF(X173="記録","実績：記録の時間",IF(X173="記憶","記憶：申告の時間","未確認：申告の時間")),IF(AND(I173="あり",J173="実施",ISNUMBER(AC173)),"所定時間による見込み",IF(I173="なし","使用なし","未確認"))))))</f>
        <v/>
      </c>
      <c r="AF173" s="55" t="str">
        <f>IF(C173="","",IF(H173="あり",1,0))</f>
        <v/>
      </c>
      <c r="AG173" s="55" t="str">
        <f>IF(C173="","",IF(AND(I173="あり",J173="実施"),1,0))</f>
        <v/>
      </c>
      <c r="AH173" s="55" t="str">
        <f>IF(C173="","",IF(AND(H173="あり",X173="記録"),IF(COUNTIFS($A$8:A173,A173,$B$8:B173,B173,$C$8:C173,C173,$E$8:E173,E173,$F$8:F173,F173,$H$8:H173,"あり",$X$8:X173,"記録")=1,1,0),0))</f>
        <v/>
      </c>
      <c r="AI173" s="55" t="str">
        <f>IF(C173="","",IF(AND(I173="あり",J173="実施",X173="記録",ISNUMBER(K173)),IF(COUNTIFS($K$8:K173,K173,$C$8:C173,C173,$E$8:E173,E173,$F$8:F173,F173,$I$8:I173,"あり",$J$8:J173,"実施",$X$8:X173,"記録")=1,1,0),0))</f>
        <v/>
      </c>
      <c r="AJ173" s="55" t="str">
        <f>IF(C173="","",IF(ISNUMBER(A173),YEAR(A173)-IF(MONTH(A173)&lt;4,1,0),""))</f>
        <v/>
      </c>
      <c r="AK173" s="55" t="str">
        <f>IF(C173="","",IF(J173="実施",IF(ISNUMBER(K173),YEAR(K173)-IF(MONTH(K173)&lt;4,1,0),""),""))</f>
        <v/>
      </c>
      <c r="AL173" s="56" t="str">
        <f>IF(C173="",IF(OR(A173&lt;&gt;"",G173&lt;&gt;""),"要確認：船名未記入",""),IF(OR(NOT(ISNUMBER(A173)),G173="",H173="",I173="",J173="",N173="",O173="",P173="",W173="",X173=""),"要確認：基本項目不足",IF(OR(Z173="未登録・重複",AA173="未登録・重複",AB173="未確認"),"要確認：登録表を確認",IF(AND(H173="あり",NOT(ISNUMBER(B173))),"要確認：前日の予定時刻不足",IF(AND(J173="実施",I173="あり",NOT(ISNUMBER(K173))),"要確認：最終日時不足",IF(AND(J173="取消",I173="あり"),"要確認：取消と使用ありが矛盾",IF(OR(AND(ISNUMBER(T173),T173&lt;0),AND(ISNUMBER(V173),V173&lt;0),AE173="要確認：時刻不足・逆転"),"要確認：時間を確認",IF(COUNTIFS(Work[予定表の作業日],A173,Work[前日版の予定時刻],B173,Work[船名],C173,Work[バース],E173,Work[入出・転],F173,Work[曳船名],G173)&gt;1,"要確認：同じ作業・曳船が重複",IF(AND(I173="あり",J173="実施",NOT(ISNUMBER(AD173))),"要確認：拘束時間未確認",IF(OR(H173="未確認",I173="未確認",J173="未確認",X173="未確認",N173="未確認",O173="未確認"),"要確認：未確認を含む","確認済"))))))))))</f>
        <v/>
      </c>
    </row>
    <row r="174" spans="1:38" ht="24.95" customHeight="1" x14ac:dyDescent="0.2">
      <c r="A174" s="20"/>
      <c r="B174" s="29"/>
      <c r="C174" s="7"/>
      <c r="D174" s="7"/>
      <c r="E174" s="7"/>
      <c r="F174" s="7"/>
      <c r="G174" s="7"/>
      <c r="H174" s="7"/>
      <c r="I174" s="7"/>
      <c r="J174" s="7"/>
      <c r="K174" s="23"/>
      <c r="L174" s="13"/>
      <c r="M174" s="13"/>
      <c r="N174" s="7"/>
      <c r="O174" s="51"/>
      <c r="P174" s="51"/>
      <c r="Q174" s="61"/>
      <c r="R174" s="62"/>
      <c r="S174" s="62"/>
      <c r="T174" s="63"/>
      <c r="U174" s="63"/>
      <c r="V174" s="63"/>
      <c r="W174" s="51"/>
      <c r="X174" s="51"/>
      <c r="Y174" s="67"/>
      <c r="Z174" s="54" t="str">
        <f>IF(G174="","",IF(COUNTIF(Tugs[曳船名],G174)&lt;&gt;1,"未登録・重複",IF(INDEX(Tugs[会社名],MATCH(G174,Tugs[曳船名],0))="","未確認",INDEX(Tugs[会社名],MATCH(G174,Tugs[曳船名],0)))))</f>
        <v/>
      </c>
      <c r="AA174" s="54" t="str">
        <f>IF(G174="","",IF(COUNTIF(Companies[会社名],Z174)&lt;&gt;1,"未登録・重複",IF(INDEX(Companies[地区],MATCH(Z174,Companies[会社名],0))="","未確認",INDEX(Companies[地区],MATCH(Z174,Companies[会社名],0)))))</f>
        <v/>
      </c>
      <c r="AB174" s="54" t="str">
        <f>IF(G174="","",IF(Q174&lt;&gt;"",Q174,IF(COUNTIF(Tugs[曳船名],G174)&lt;&gt;1,"未登録・重複",IF(INDEX(Tugs[基地港],MATCH(G174,Tugs[曳船名],0))="","未確認",INDEX(Tugs[基地港],MATCH(G174,Tugs[曳船名],0))))))</f>
        <v/>
      </c>
      <c r="AC174" s="53" t="str">
        <f>IF(C174="","",IF(AND(COUNTIF(Standards[照合項目（自動）],AB174&amp;"｜"&amp;E174&amp;"｜"&amp;D174&amp;"｜"&amp;F174&amp;"｜"&amp;P174)=1,COUNTIFS(Standards[照合項目（自動）],AB174&amp;"｜"&amp;E174&amp;"｜"&amp;D174&amp;"｜"&amp;F174&amp;"｜"&amp;P174,Standards[入力確認（自動）],"確認済")=1),SUMIF(Standards[照合項目（自動）],AB174&amp;"｜"&amp;E174&amp;"｜"&amp;D174&amp;"｜"&amp;F174&amp;"｜"&amp;P174,Standards[所定合計h（自動）]),"未確認"))</f>
        <v/>
      </c>
      <c r="AD174" s="53" t="str">
        <f>IF(C174="","",IF(AND(ISNUMBER(R174),ISNUMBER(S174),S174&gt;=R174),ROUND((S174-R174)*24,4),IF(OR(R174&lt;&gt;"",S174&lt;&gt;""),"",IF(AND(ISNUMBER(T174),T174&gt;=0),T174,IF(AND(I174="あり",J174="実施",ISNUMBER(AC174)),AC174,"")))))</f>
        <v/>
      </c>
      <c r="AE174" s="54" t="str">
        <f>IF(C174="","",IF(AND(ISNUMBER(R174),ISNUMBER(S174),S174&gt;=R174),IF(X174="記録","実績：基地発～基地着",IF(X174="記憶","記憶：基地発～基地着","未確認：基地発～基地着")),IF(OR(R174&lt;&gt;"",S174&lt;&gt;""),"要確認：時刻不足・逆転",IF(AND(ISNUMBER(T174),T174&gt;=0),IF(X174="記録","実績：記録の時間",IF(X174="記憶","記憶：申告の時間","未確認：申告の時間")),IF(AND(I174="あり",J174="実施",ISNUMBER(AC174)),"所定時間による見込み",IF(I174="なし","使用なし","未確認"))))))</f>
        <v/>
      </c>
      <c r="AF174" s="55" t="str">
        <f>IF(C174="","",IF(H174="あり",1,0))</f>
        <v/>
      </c>
      <c r="AG174" s="55" t="str">
        <f>IF(C174="","",IF(AND(I174="あり",J174="実施"),1,0))</f>
        <v/>
      </c>
      <c r="AH174" s="55" t="str">
        <f>IF(C174="","",IF(AND(H174="あり",X174="記録"),IF(COUNTIFS($A$8:A174,A174,$B$8:B174,B174,$C$8:C174,C174,$E$8:E174,E174,$F$8:F174,F174,$H$8:H174,"あり",$X$8:X174,"記録")=1,1,0),0))</f>
        <v/>
      </c>
      <c r="AI174" s="55" t="str">
        <f>IF(C174="","",IF(AND(I174="あり",J174="実施",X174="記録",ISNUMBER(K174)),IF(COUNTIFS($K$8:K174,K174,$C$8:C174,C174,$E$8:E174,E174,$F$8:F174,F174,$I$8:I174,"あり",$J$8:J174,"実施",$X$8:X174,"記録")=1,1,0),0))</f>
        <v/>
      </c>
      <c r="AJ174" s="55" t="str">
        <f>IF(C174="","",IF(ISNUMBER(A174),YEAR(A174)-IF(MONTH(A174)&lt;4,1,0),""))</f>
        <v/>
      </c>
      <c r="AK174" s="55" t="str">
        <f>IF(C174="","",IF(J174="実施",IF(ISNUMBER(K174),YEAR(K174)-IF(MONTH(K174)&lt;4,1,0),""),""))</f>
        <v/>
      </c>
      <c r="AL174" s="56" t="str">
        <f>IF(C174="",IF(OR(A174&lt;&gt;"",G174&lt;&gt;""),"要確認：船名未記入",""),IF(OR(NOT(ISNUMBER(A174)),G174="",H174="",I174="",J174="",N174="",O174="",P174="",W174="",X174=""),"要確認：基本項目不足",IF(OR(Z174="未登録・重複",AA174="未登録・重複",AB174="未確認"),"要確認：登録表を確認",IF(AND(H174="あり",NOT(ISNUMBER(B174))),"要確認：前日の予定時刻不足",IF(AND(J174="実施",I174="あり",NOT(ISNUMBER(K174))),"要確認：最終日時不足",IF(AND(J174="取消",I174="あり"),"要確認：取消と使用ありが矛盾",IF(OR(AND(ISNUMBER(T174),T174&lt;0),AND(ISNUMBER(V174),V174&lt;0),AE174="要確認：時刻不足・逆転"),"要確認：時間を確認",IF(COUNTIFS(Work[予定表の作業日],A174,Work[前日版の予定時刻],B174,Work[船名],C174,Work[バース],E174,Work[入出・転],F174,Work[曳船名],G174)&gt;1,"要確認：同じ作業・曳船が重複",IF(AND(I174="あり",J174="実施",NOT(ISNUMBER(AD174))),"要確認：拘束時間未確認",IF(OR(H174="未確認",I174="未確認",J174="未確認",X174="未確認",N174="未確認",O174="未確認"),"要確認：未確認を含む","確認済"))))))))))</f>
        <v/>
      </c>
    </row>
    <row r="175" spans="1:38" ht="24.95" customHeight="1" x14ac:dyDescent="0.2">
      <c r="A175" s="20"/>
      <c r="B175" s="29"/>
      <c r="C175" s="7"/>
      <c r="D175" s="7"/>
      <c r="E175" s="7"/>
      <c r="F175" s="7"/>
      <c r="G175" s="7"/>
      <c r="H175" s="7"/>
      <c r="I175" s="7"/>
      <c r="J175" s="7"/>
      <c r="K175" s="23"/>
      <c r="L175" s="13"/>
      <c r="M175" s="13"/>
      <c r="N175" s="7"/>
      <c r="O175" s="51"/>
      <c r="P175" s="51"/>
      <c r="Q175" s="61"/>
      <c r="R175" s="62"/>
      <c r="S175" s="62"/>
      <c r="T175" s="63"/>
      <c r="U175" s="63"/>
      <c r="V175" s="63"/>
      <c r="W175" s="51"/>
      <c r="X175" s="51"/>
      <c r="Y175" s="67"/>
      <c r="Z175" s="54" t="str">
        <f>IF(G175="","",IF(COUNTIF(Tugs[曳船名],G175)&lt;&gt;1,"未登録・重複",IF(INDEX(Tugs[会社名],MATCH(G175,Tugs[曳船名],0))="","未確認",INDEX(Tugs[会社名],MATCH(G175,Tugs[曳船名],0)))))</f>
        <v/>
      </c>
      <c r="AA175" s="54" t="str">
        <f>IF(G175="","",IF(COUNTIF(Companies[会社名],Z175)&lt;&gt;1,"未登録・重複",IF(INDEX(Companies[地区],MATCH(Z175,Companies[会社名],0))="","未確認",INDEX(Companies[地区],MATCH(Z175,Companies[会社名],0)))))</f>
        <v/>
      </c>
      <c r="AB175" s="54" t="str">
        <f>IF(G175="","",IF(Q175&lt;&gt;"",Q175,IF(COUNTIF(Tugs[曳船名],G175)&lt;&gt;1,"未登録・重複",IF(INDEX(Tugs[基地港],MATCH(G175,Tugs[曳船名],0))="","未確認",INDEX(Tugs[基地港],MATCH(G175,Tugs[曳船名],0))))))</f>
        <v/>
      </c>
      <c r="AC175" s="53" t="str">
        <f>IF(C175="","",IF(AND(COUNTIF(Standards[照合項目（自動）],AB175&amp;"｜"&amp;E175&amp;"｜"&amp;D175&amp;"｜"&amp;F175&amp;"｜"&amp;P175)=1,COUNTIFS(Standards[照合項目（自動）],AB175&amp;"｜"&amp;E175&amp;"｜"&amp;D175&amp;"｜"&amp;F175&amp;"｜"&amp;P175,Standards[入力確認（自動）],"確認済")=1),SUMIF(Standards[照合項目（自動）],AB175&amp;"｜"&amp;E175&amp;"｜"&amp;D175&amp;"｜"&amp;F175&amp;"｜"&amp;P175,Standards[所定合計h（自動）]),"未確認"))</f>
        <v/>
      </c>
      <c r="AD175" s="53" t="str">
        <f>IF(C175="","",IF(AND(ISNUMBER(R175),ISNUMBER(S175),S175&gt;=R175),ROUND((S175-R175)*24,4),IF(OR(R175&lt;&gt;"",S175&lt;&gt;""),"",IF(AND(ISNUMBER(T175),T175&gt;=0),T175,IF(AND(I175="あり",J175="実施",ISNUMBER(AC175)),AC175,"")))))</f>
        <v/>
      </c>
      <c r="AE175" s="54" t="str">
        <f>IF(C175="","",IF(AND(ISNUMBER(R175),ISNUMBER(S175),S175&gt;=R175),IF(X175="記録","実績：基地発～基地着",IF(X175="記憶","記憶：基地発～基地着","未確認：基地発～基地着")),IF(OR(R175&lt;&gt;"",S175&lt;&gt;""),"要確認：時刻不足・逆転",IF(AND(ISNUMBER(T175),T175&gt;=0),IF(X175="記録","実績：記録の時間",IF(X175="記憶","記憶：申告の時間","未確認：申告の時間")),IF(AND(I175="あり",J175="実施",ISNUMBER(AC175)),"所定時間による見込み",IF(I175="なし","使用なし","未確認"))))))</f>
        <v/>
      </c>
      <c r="AF175" s="55" t="str">
        <f>IF(C175="","",IF(H175="あり",1,0))</f>
        <v/>
      </c>
      <c r="AG175" s="55" t="str">
        <f>IF(C175="","",IF(AND(I175="あり",J175="実施"),1,0))</f>
        <v/>
      </c>
      <c r="AH175" s="55" t="str">
        <f>IF(C175="","",IF(AND(H175="あり",X175="記録"),IF(COUNTIFS($A$8:A175,A175,$B$8:B175,B175,$C$8:C175,C175,$E$8:E175,E175,$F$8:F175,F175,$H$8:H175,"あり",$X$8:X175,"記録")=1,1,0),0))</f>
        <v/>
      </c>
      <c r="AI175" s="55" t="str">
        <f>IF(C175="","",IF(AND(I175="あり",J175="実施",X175="記録",ISNUMBER(K175)),IF(COUNTIFS($K$8:K175,K175,$C$8:C175,C175,$E$8:E175,E175,$F$8:F175,F175,$I$8:I175,"あり",$J$8:J175,"実施",$X$8:X175,"記録")=1,1,0),0))</f>
        <v/>
      </c>
      <c r="AJ175" s="55" t="str">
        <f>IF(C175="","",IF(ISNUMBER(A175),YEAR(A175)-IF(MONTH(A175)&lt;4,1,0),""))</f>
        <v/>
      </c>
      <c r="AK175" s="55" t="str">
        <f>IF(C175="","",IF(J175="実施",IF(ISNUMBER(K175),YEAR(K175)-IF(MONTH(K175)&lt;4,1,0),""),""))</f>
        <v/>
      </c>
      <c r="AL175" s="56" t="str">
        <f>IF(C175="",IF(OR(A175&lt;&gt;"",G175&lt;&gt;""),"要確認：船名未記入",""),IF(OR(NOT(ISNUMBER(A175)),G175="",H175="",I175="",J175="",N175="",O175="",P175="",W175="",X175=""),"要確認：基本項目不足",IF(OR(Z175="未登録・重複",AA175="未登録・重複",AB175="未確認"),"要確認：登録表を確認",IF(AND(H175="あり",NOT(ISNUMBER(B175))),"要確認：前日の予定時刻不足",IF(AND(J175="実施",I175="あり",NOT(ISNUMBER(K175))),"要確認：最終日時不足",IF(AND(J175="取消",I175="あり"),"要確認：取消と使用ありが矛盾",IF(OR(AND(ISNUMBER(T175),T175&lt;0),AND(ISNUMBER(V175),V175&lt;0),AE175="要確認：時刻不足・逆転"),"要確認：時間を確認",IF(COUNTIFS(Work[予定表の作業日],A175,Work[前日版の予定時刻],B175,Work[船名],C175,Work[バース],E175,Work[入出・転],F175,Work[曳船名],G175)&gt;1,"要確認：同じ作業・曳船が重複",IF(AND(I175="あり",J175="実施",NOT(ISNUMBER(AD175))),"要確認：拘束時間未確認",IF(OR(H175="未確認",I175="未確認",J175="未確認",X175="未確認",N175="未確認",O175="未確認"),"要確認：未確認を含む","確認済"))))))))))</f>
        <v/>
      </c>
    </row>
    <row r="176" spans="1:38" ht="24.95" customHeight="1" x14ac:dyDescent="0.2">
      <c r="A176" s="20"/>
      <c r="B176" s="29"/>
      <c r="C176" s="7"/>
      <c r="D176" s="7"/>
      <c r="E176" s="7"/>
      <c r="F176" s="7"/>
      <c r="G176" s="7"/>
      <c r="H176" s="7"/>
      <c r="I176" s="7"/>
      <c r="J176" s="7"/>
      <c r="K176" s="23"/>
      <c r="L176" s="13"/>
      <c r="M176" s="13"/>
      <c r="N176" s="7"/>
      <c r="O176" s="51"/>
      <c r="P176" s="51"/>
      <c r="Q176" s="61"/>
      <c r="R176" s="62"/>
      <c r="S176" s="62"/>
      <c r="T176" s="63"/>
      <c r="U176" s="63"/>
      <c r="V176" s="63"/>
      <c r="W176" s="51"/>
      <c r="X176" s="51"/>
      <c r="Y176" s="67"/>
      <c r="Z176" s="54" t="str">
        <f>IF(G176="","",IF(COUNTIF(Tugs[曳船名],G176)&lt;&gt;1,"未登録・重複",IF(INDEX(Tugs[会社名],MATCH(G176,Tugs[曳船名],0))="","未確認",INDEX(Tugs[会社名],MATCH(G176,Tugs[曳船名],0)))))</f>
        <v/>
      </c>
      <c r="AA176" s="54" t="str">
        <f>IF(G176="","",IF(COUNTIF(Companies[会社名],Z176)&lt;&gt;1,"未登録・重複",IF(INDEX(Companies[地区],MATCH(Z176,Companies[会社名],0))="","未確認",INDEX(Companies[地区],MATCH(Z176,Companies[会社名],0)))))</f>
        <v/>
      </c>
      <c r="AB176" s="54" t="str">
        <f>IF(G176="","",IF(Q176&lt;&gt;"",Q176,IF(COUNTIF(Tugs[曳船名],G176)&lt;&gt;1,"未登録・重複",IF(INDEX(Tugs[基地港],MATCH(G176,Tugs[曳船名],0))="","未確認",INDEX(Tugs[基地港],MATCH(G176,Tugs[曳船名],0))))))</f>
        <v/>
      </c>
      <c r="AC176" s="53" t="str">
        <f>IF(C176="","",IF(AND(COUNTIF(Standards[照合項目（自動）],AB176&amp;"｜"&amp;E176&amp;"｜"&amp;D176&amp;"｜"&amp;F176&amp;"｜"&amp;P176)=1,COUNTIFS(Standards[照合項目（自動）],AB176&amp;"｜"&amp;E176&amp;"｜"&amp;D176&amp;"｜"&amp;F176&amp;"｜"&amp;P176,Standards[入力確認（自動）],"確認済")=1),SUMIF(Standards[照合項目（自動）],AB176&amp;"｜"&amp;E176&amp;"｜"&amp;D176&amp;"｜"&amp;F176&amp;"｜"&amp;P176,Standards[所定合計h（自動）]),"未確認"))</f>
        <v/>
      </c>
      <c r="AD176" s="53" t="str">
        <f>IF(C176="","",IF(AND(ISNUMBER(R176),ISNUMBER(S176),S176&gt;=R176),ROUND((S176-R176)*24,4),IF(OR(R176&lt;&gt;"",S176&lt;&gt;""),"",IF(AND(ISNUMBER(T176),T176&gt;=0),T176,IF(AND(I176="あり",J176="実施",ISNUMBER(AC176)),AC176,"")))))</f>
        <v/>
      </c>
      <c r="AE176" s="54" t="str">
        <f>IF(C176="","",IF(AND(ISNUMBER(R176),ISNUMBER(S176),S176&gt;=R176),IF(X176="記録","実績：基地発～基地着",IF(X176="記憶","記憶：基地発～基地着","未確認：基地発～基地着")),IF(OR(R176&lt;&gt;"",S176&lt;&gt;""),"要確認：時刻不足・逆転",IF(AND(ISNUMBER(T176),T176&gt;=0),IF(X176="記録","実績：記録の時間",IF(X176="記憶","記憶：申告の時間","未確認：申告の時間")),IF(AND(I176="あり",J176="実施",ISNUMBER(AC176)),"所定時間による見込み",IF(I176="なし","使用なし","未確認"))))))</f>
        <v/>
      </c>
      <c r="AF176" s="55" t="str">
        <f>IF(C176="","",IF(H176="あり",1,0))</f>
        <v/>
      </c>
      <c r="AG176" s="55" t="str">
        <f>IF(C176="","",IF(AND(I176="あり",J176="実施"),1,0))</f>
        <v/>
      </c>
      <c r="AH176" s="55" t="str">
        <f>IF(C176="","",IF(AND(H176="あり",X176="記録"),IF(COUNTIFS($A$8:A176,A176,$B$8:B176,B176,$C$8:C176,C176,$E$8:E176,E176,$F$8:F176,F176,$H$8:H176,"あり",$X$8:X176,"記録")=1,1,0),0))</f>
        <v/>
      </c>
      <c r="AI176" s="55" t="str">
        <f>IF(C176="","",IF(AND(I176="あり",J176="実施",X176="記録",ISNUMBER(K176)),IF(COUNTIFS($K$8:K176,K176,$C$8:C176,C176,$E$8:E176,E176,$F$8:F176,F176,$I$8:I176,"あり",$J$8:J176,"実施",$X$8:X176,"記録")=1,1,0),0))</f>
        <v/>
      </c>
      <c r="AJ176" s="55" t="str">
        <f>IF(C176="","",IF(ISNUMBER(A176),YEAR(A176)-IF(MONTH(A176)&lt;4,1,0),""))</f>
        <v/>
      </c>
      <c r="AK176" s="55" t="str">
        <f>IF(C176="","",IF(J176="実施",IF(ISNUMBER(K176),YEAR(K176)-IF(MONTH(K176)&lt;4,1,0),""),""))</f>
        <v/>
      </c>
      <c r="AL176" s="56" t="str">
        <f>IF(C176="",IF(OR(A176&lt;&gt;"",G176&lt;&gt;""),"要確認：船名未記入",""),IF(OR(NOT(ISNUMBER(A176)),G176="",H176="",I176="",J176="",N176="",O176="",P176="",W176="",X176=""),"要確認：基本項目不足",IF(OR(Z176="未登録・重複",AA176="未登録・重複",AB176="未確認"),"要確認：登録表を確認",IF(AND(H176="あり",NOT(ISNUMBER(B176))),"要確認：前日の予定時刻不足",IF(AND(J176="実施",I176="あり",NOT(ISNUMBER(K176))),"要確認：最終日時不足",IF(AND(J176="取消",I176="あり"),"要確認：取消と使用ありが矛盾",IF(OR(AND(ISNUMBER(T176),T176&lt;0),AND(ISNUMBER(V176),V176&lt;0),AE176="要確認：時刻不足・逆転"),"要確認：時間を確認",IF(COUNTIFS(Work[予定表の作業日],A176,Work[前日版の予定時刻],B176,Work[船名],C176,Work[バース],E176,Work[入出・転],F176,Work[曳船名],G176)&gt;1,"要確認：同じ作業・曳船が重複",IF(AND(I176="あり",J176="実施",NOT(ISNUMBER(AD176))),"要確認：拘束時間未確認",IF(OR(H176="未確認",I176="未確認",J176="未確認",X176="未確認",N176="未確認",O176="未確認"),"要確認：未確認を含む","確認済"))))))))))</f>
        <v/>
      </c>
    </row>
    <row r="177" spans="1:38" ht="24.95" customHeight="1" x14ac:dyDescent="0.2">
      <c r="A177" s="20"/>
      <c r="B177" s="29"/>
      <c r="C177" s="7"/>
      <c r="D177" s="7"/>
      <c r="E177" s="7"/>
      <c r="F177" s="7"/>
      <c r="G177" s="7"/>
      <c r="H177" s="7"/>
      <c r="I177" s="7"/>
      <c r="J177" s="7"/>
      <c r="K177" s="23"/>
      <c r="L177" s="13"/>
      <c r="M177" s="13"/>
      <c r="N177" s="7"/>
      <c r="O177" s="51"/>
      <c r="P177" s="51"/>
      <c r="Q177" s="61"/>
      <c r="R177" s="62"/>
      <c r="S177" s="62"/>
      <c r="T177" s="63"/>
      <c r="U177" s="63"/>
      <c r="V177" s="63"/>
      <c r="W177" s="51"/>
      <c r="X177" s="51"/>
      <c r="Y177" s="67"/>
      <c r="Z177" s="54" t="str">
        <f>IF(G177="","",IF(COUNTIF(Tugs[曳船名],G177)&lt;&gt;1,"未登録・重複",IF(INDEX(Tugs[会社名],MATCH(G177,Tugs[曳船名],0))="","未確認",INDEX(Tugs[会社名],MATCH(G177,Tugs[曳船名],0)))))</f>
        <v/>
      </c>
      <c r="AA177" s="54" t="str">
        <f>IF(G177="","",IF(COUNTIF(Companies[会社名],Z177)&lt;&gt;1,"未登録・重複",IF(INDEX(Companies[地区],MATCH(Z177,Companies[会社名],0))="","未確認",INDEX(Companies[地区],MATCH(Z177,Companies[会社名],0)))))</f>
        <v/>
      </c>
      <c r="AB177" s="54" t="str">
        <f>IF(G177="","",IF(Q177&lt;&gt;"",Q177,IF(COUNTIF(Tugs[曳船名],G177)&lt;&gt;1,"未登録・重複",IF(INDEX(Tugs[基地港],MATCH(G177,Tugs[曳船名],0))="","未確認",INDEX(Tugs[基地港],MATCH(G177,Tugs[曳船名],0))))))</f>
        <v/>
      </c>
      <c r="AC177" s="53" t="str">
        <f>IF(C177="","",IF(AND(COUNTIF(Standards[照合項目（自動）],AB177&amp;"｜"&amp;E177&amp;"｜"&amp;D177&amp;"｜"&amp;F177&amp;"｜"&amp;P177)=1,COUNTIFS(Standards[照合項目（自動）],AB177&amp;"｜"&amp;E177&amp;"｜"&amp;D177&amp;"｜"&amp;F177&amp;"｜"&amp;P177,Standards[入力確認（自動）],"確認済")=1),SUMIF(Standards[照合項目（自動）],AB177&amp;"｜"&amp;E177&amp;"｜"&amp;D177&amp;"｜"&amp;F177&amp;"｜"&amp;P177,Standards[所定合計h（自動）]),"未確認"))</f>
        <v/>
      </c>
      <c r="AD177" s="53" t="str">
        <f>IF(C177="","",IF(AND(ISNUMBER(R177),ISNUMBER(S177),S177&gt;=R177),ROUND((S177-R177)*24,4),IF(OR(R177&lt;&gt;"",S177&lt;&gt;""),"",IF(AND(ISNUMBER(T177),T177&gt;=0),T177,IF(AND(I177="あり",J177="実施",ISNUMBER(AC177)),AC177,"")))))</f>
        <v/>
      </c>
      <c r="AE177" s="54" t="str">
        <f>IF(C177="","",IF(AND(ISNUMBER(R177),ISNUMBER(S177),S177&gt;=R177),IF(X177="記録","実績：基地発～基地着",IF(X177="記憶","記憶：基地発～基地着","未確認：基地発～基地着")),IF(OR(R177&lt;&gt;"",S177&lt;&gt;""),"要確認：時刻不足・逆転",IF(AND(ISNUMBER(T177),T177&gt;=0),IF(X177="記録","実績：記録の時間",IF(X177="記憶","記憶：申告の時間","未確認：申告の時間")),IF(AND(I177="あり",J177="実施",ISNUMBER(AC177)),"所定時間による見込み",IF(I177="なし","使用なし","未確認"))))))</f>
        <v/>
      </c>
      <c r="AF177" s="55" t="str">
        <f>IF(C177="","",IF(H177="あり",1,0))</f>
        <v/>
      </c>
      <c r="AG177" s="55" t="str">
        <f>IF(C177="","",IF(AND(I177="あり",J177="実施"),1,0))</f>
        <v/>
      </c>
      <c r="AH177" s="55" t="str">
        <f>IF(C177="","",IF(AND(H177="あり",X177="記録"),IF(COUNTIFS($A$8:A177,A177,$B$8:B177,B177,$C$8:C177,C177,$E$8:E177,E177,$F$8:F177,F177,$H$8:H177,"あり",$X$8:X177,"記録")=1,1,0),0))</f>
        <v/>
      </c>
      <c r="AI177" s="55" t="str">
        <f>IF(C177="","",IF(AND(I177="あり",J177="実施",X177="記録",ISNUMBER(K177)),IF(COUNTIFS($K$8:K177,K177,$C$8:C177,C177,$E$8:E177,E177,$F$8:F177,F177,$I$8:I177,"あり",$J$8:J177,"実施",$X$8:X177,"記録")=1,1,0),0))</f>
        <v/>
      </c>
      <c r="AJ177" s="55" t="str">
        <f>IF(C177="","",IF(ISNUMBER(A177),YEAR(A177)-IF(MONTH(A177)&lt;4,1,0),""))</f>
        <v/>
      </c>
      <c r="AK177" s="55" t="str">
        <f>IF(C177="","",IF(J177="実施",IF(ISNUMBER(K177),YEAR(K177)-IF(MONTH(K177)&lt;4,1,0),""),""))</f>
        <v/>
      </c>
      <c r="AL177" s="56" t="str">
        <f>IF(C177="",IF(OR(A177&lt;&gt;"",G177&lt;&gt;""),"要確認：船名未記入",""),IF(OR(NOT(ISNUMBER(A177)),G177="",H177="",I177="",J177="",N177="",O177="",P177="",W177="",X177=""),"要確認：基本項目不足",IF(OR(Z177="未登録・重複",AA177="未登録・重複",AB177="未確認"),"要確認：登録表を確認",IF(AND(H177="あり",NOT(ISNUMBER(B177))),"要確認：前日の予定時刻不足",IF(AND(J177="実施",I177="あり",NOT(ISNUMBER(K177))),"要確認：最終日時不足",IF(AND(J177="取消",I177="あり"),"要確認：取消と使用ありが矛盾",IF(OR(AND(ISNUMBER(T177),T177&lt;0),AND(ISNUMBER(V177),V177&lt;0),AE177="要確認：時刻不足・逆転"),"要確認：時間を確認",IF(COUNTIFS(Work[予定表の作業日],A177,Work[前日版の予定時刻],B177,Work[船名],C177,Work[バース],E177,Work[入出・転],F177,Work[曳船名],G177)&gt;1,"要確認：同じ作業・曳船が重複",IF(AND(I177="あり",J177="実施",NOT(ISNUMBER(AD177))),"要確認：拘束時間未確認",IF(OR(H177="未確認",I177="未確認",J177="未確認",X177="未確認",N177="未確認",O177="未確認"),"要確認：未確認を含む","確認済"))))))))))</f>
        <v/>
      </c>
    </row>
    <row r="178" spans="1:38" ht="24.95" customHeight="1" x14ac:dyDescent="0.2">
      <c r="A178" s="20"/>
      <c r="B178" s="29"/>
      <c r="C178" s="7"/>
      <c r="D178" s="7"/>
      <c r="E178" s="7"/>
      <c r="F178" s="7"/>
      <c r="G178" s="7"/>
      <c r="H178" s="7"/>
      <c r="I178" s="7"/>
      <c r="J178" s="7"/>
      <c r="K178" s="23"/>
      <c r="L178" s="13"/>
      <c r="M178" s="13"/>
      <c r="N178" s="7"/>
      <c r="O178" s="51"/>
      <c r="P178" s="51"/>
      <c r="Q178" s="61"/>
      <c r="R178" s="62"/>
      <c r="S178" s="62"/>
      <c r="T178" s="63"/>
      <c r="U178" s="63"/>
      <c r="V178" s="63"/>
      <c r="W178" s="51"/>
      <c r="X178" s="51"/>
      <c r="Y178" s="67"/>
      <c r="Z178" s="54" t="str">
        <f>IF(G178="","",IF(COUNTIF(Tugs[曳船名],G178)&lt;&gt;1,"未登録・重複",IF(INDEX(Tugs[会社名],MATCH(G178,Tugs[曳船名],0))="","未確認",INDEX(Tugs[会社名],MATCH(G178,Tugs[曳船名],0)))))</f>
        <v/>
      </c>
      <c r="AA178" s="54" t="str">
        <f>IF(G178="","",IF(COUNTIF(Companies[会社名],Z178)&lt;&gt;1,"未登録・重複",IF(INDEX(Companies[地区],MATCH(Z178,Companies[会社名],0))="","未確認",INDEX(Companies[地区],MATCH(Z178,Companies[会社名],0)))))</f>
        <v/>
      </c>
      <c r="AB178" s="54" t="str">
        <f>IF(G178="","",IF(Q178&lt;&gt;"",Q178,IF(COUNTIF(Tugs[曳船名],G178)&lt;&gt;1,"未登録・重複",IF(INDEX(Tugs[基地港],MATCH(G178,Tugs[曳船名],0))="","未確認",INDEX(Tugs[基地港],MATCH(G178,Tugs[曳船名],0))))))</f>
        <v/>
      </c>
      <c r="AC178" s="53" t="str">
        <f>IF(C178="","",IF(AND(COUNTIF(Standards[照合項目（自動）],AB178&amp;"｜"&amp;E178&amp;"｜"&amp;D178&amp;"｜"&amp;F178&amp;"｜"&amp;P178)=1,COUNTIFS(Standards[照合項目（自動）],AB178&amp;"｜"&amp;E178&amp;"｜"&amp;D178&amp;"｜"&amp;F178&amp;"｜"&amp;P178,Standards[入力確認（自動）],"確認済")=1),SUMIF(Standards[照合項目（自動）],AB178&amp;"｜"&amp;E178&amp;"｜"&amp;D178&amp;"｜"&amp;F178&amp;"｜"&amp;P178,Standards[所定合計h（自動）]),"未確認"))</f>
        <v/>
      </c>
      <c r="AD178" s="53" t="str">
        <f>IF(C178="","",IF(AND(ISNUMBER(R178),ISNUMBER(S178),S178&gt;=R178),ROUND((S178-R178)*24,4),IF(OR(R178&lt;&gt;"",S178&lt;&gt;""),"",IF(AND(ISNUMBER(T178),T178&gt;=0),T178,IF(AND(I178="あり",J178="実施",ISNUMBER(AC178)),AC178,"")))))</f>
        <v/>
      </c>
      <c r="AE178" s="54" t="str">
        <f>IF(C178="","",IF(AND(ISNUMBER(R178),ISNUMBER(S178),S178&gt;=R178),IF(X178="記録","実績：基地発～基地着",IF(X178="記憶","記憶：基地発～基地着","未確認：基地発～基地着")),IF(OR(R178&lt;&gt;"",S178&lt;&gt;""),"要確認：時刻不足・逆転",IF(AND(ISNUMBER(T178),T178&gt;=0),IF(X178="記録","実績：記録の時間",IF(X178="記憶","記憶：申告の時間","未確認：申告の時間")),IF(AND(I178="あり",J178="実施",ISNUMBER(AC178)),"所定時間による見込み",IF(I178="なし","使用なし","未確認"))))))</f>
        <v/>
      </c>
      <c r="AF178" s="55" t="str">
        <f>IF(C178="","",IF(H178="あり",1,0))</f>
        <v/>
      </c>
      <c r="AG178" s="55" t="str">
        <f>IF(C178="","",IF(AND(I178="あり",J178="実施"),1,0))</f>
        <v/>
      </c>
      <c r="AH178" s="55" t="str">
        <f>IF(C178="","",IF(AND(H178="あり",X178="記録"),IF(COUNTIFS($A$8:A178,A178,$B$8:B178,B178,$C$8:C178,C178,$E$8:E178,E178,$F$8:F178,F178,$H$8:H178,"あり",$X$8:X178,"記録")=1,1,0),0))</f>
        <v/>
      </c>
      <c r="AI178" s="55" t="str">
        <f>IF(C178="","",IF(AND(I178="あり",J178="実施",X178="記録",ISNUMBER(K178)),IF(COUNTIFS($K$8:K178,K178,$C$8:C178,C178,$E$8:E178,E178,$F$8:F178,F178,$I$8:I178,"あり",$J$8:J178,"実施",$X$8:X178,"記録")=1,1,0),0))</f>
        <v/>
      </c>
      <c r="AJ178" s="55" t="str">
        <f>IF(C178="","",IF(ISNUMBER(A178),YEAR(A178)-IF(MONTH(A178)&lt;4,1,0),""))</f>
        <v/>
      </c>
      <c r="AK178" s="55" t="str">
        <f>IF(C178="","",IF(J178="実施",IF(ISNUMBER(K178),YEAR(K178)-IF(MONTH(K178)&lt;4,1,0),""),""))</f>
        <v/>
      </c>
      <c r="AL178" s="56" t="str">
        <f>IF(C178="",IF(OR(A178&lt;&gt;"",G178&lt;&gt;""),"要確認：船名未記入",""),IF(OR(NOT(ISNUMBER(A178)),G178="",H178="",I178="",J178="",N178="",O178="",P178="",W178="",X178=""),"要確認：基本項目不足",IF(OR(Z178="未登録・重複",AA178="未登録・重複",AB178="未確認"),"要確認：登録表を確認",IF(AND(H178="あり",NOT(ISNUMBER(B178))),"要確認：前日の予定時刻不足",IF(AND(J178="実施",I178="あり",NOT(ISNUMBER(K178))),"要確認：最終日時不足",IF(AND(J178="取消",I178="あり"),"要確認：取消と使用ありが矛盾",IF(OR(AND(ISNUMBER(T178),T178&lt;0),AND(ISNUMBER(V178),V178&lt;0),AE178="要確認：時刻不足・逆転"),"要確認：時間を確認",IF(COUNTIFS(Work[予定表の作業日],A178,Work[前日版の予定時刻],B178,Work[船名],C178,Work[バース],E178,Work[入出・転],F178,Work[曳船名],G178)&gt;1,"要確認：同じ作業・曳船が重複",IF(AND(I178="あり",J178="実施",NOT(ISNUMBER(AD178))),"要確認：拘束時間未確認",IF(OR(H178="未確認",I178="未確認",J178="未確認",X178="未確認",N178="未確認",O178="未確認"),"要確認：未確認を含む","確認済"))))))))))</f>
        <v/>
      </c>
    </row>
    <row r="179" spans="1:38" ht="24.95" customHeight="1" x14ac:dyDescent="0.2">
      <c r="A179" s="20"/>
      <c r="B179" s="29"/>
      <c r="C179" s="7"/>
      <c r="D179" s="7"/>
      <c r="E179" s="7"/>
      <c r="F179" s="7"/>
      <c r="G179" s="7"/>
      <c r="H179" s="7"/>
      <c r="I179" s="7"/>
      <c r="J179" s="7"/>
      <c r="K179" s="23"/>
      <c r="L179" s="13"/>
      <c r="M179" s="13"/>
      <c r="N179" s="7"/>
      <c r="O179" s="51"/>
      <c r="P179" s="51"/>
      <c r="Q179" s="61"/>
      <c r="R179" s="62"/>
      <c r="S179" s="62"/>
      <c r="T179" s="63"/>
      <c r="U179" s="63"/>
      <c r="V179" s="63"/>
      <c r="W179" s="51"/>
      <c r="X179" s="51"/>
      <c r="Y179" s="67"/>
      <c r="Z179" s="54" t="str">
        <f>IF(G179="","",IF(COUNTIF(Tugs[曳船名],G179)&lt;&gt;1,"未登録・重複",IF(INDEX(Tugs[会社名],MATCH(G179,Tugs[曳船名],0))="","未確認",INDEX(Tugs[会社名],MATCH(G179,Tugs[曳船名],0)))))</f>
        <v/>
      </c>
      <c r="AA179" s="54" t="str">
        <f>IF(G179="","",IF(COUNTIF(Companies[会社名],Z179)&lt;&gt;1,"未登録・重複",IF(INDEX(Companies[地区],MATCH(Z179,Companies[会社名],0))="","未確認",INDEX(Companies[地区],MATCH(Z179,Companies[会社名],0)))))</f>
        <v/>
      </c>
      <c r="AB179" s="54" t="str">
        <f>IF(G179="","",IF(Q179&lt;&gt;"",Q179,IF(COUNTIF(Tugs[曳船名],G179)&lt;&gt;1,"未登録・重複",IF(INDEX(Tugs[基地港],MATCH(G179,Tugs[曳船名],0))="","未確認",INDEX(Tugs[基地港],MATCH(G179,Tugs[曳船名],0))))))</f>
        <v/>
      </c>
      <c r="AC179" s="53" t="str">
        <f>IF(C179="","",IF(AND(COUNTIF(Standards[照合項目（自動）],AB179&amp;"｜"&amp;E179&amp;"｜"&amp;D179&amp;"｜"&amp;F179&amp;"｜"&amp;P179)=1,COUNTIFS(Standards[照合項目（自動）],AB179&amp;"｜"&amp;E179&amp;"｜"&amp;D179&amp;"｜"&amp;F179&amp;"｜"&amp;P179,Standards[入力確認（自動）],"確認済")=1),SUMIF(Standards[照合項目（自動）],AB179&amp;"｜"&amp;E179&amp;"｜"&amp;D179&amp;"｜"&amp;F179&amp;"｜"&amp;P179,Standards[所定合計h（自動）]),"未確認"))</f>
        <v/>
      </c>
      <c r="AD179" s="53" t="str">
        <f>IF(C179="","",IF(AND(ISNUMBER(R179),ISNUMBER(S179),S179&gt;=R179),ROUND((S179-R179)*24,4),IF(OR(R179&lt;&gt;"",S179&lt;&gt;""),"",IF(AND(ISNUMBER(T179),T179&gt;=0),T179,IF(AND(I179="あり",J179="実施",ISNUMBER(AC179)),AC179,"")))))</f>
        <v/>
      </c>
      <c r="AE179" s="54" t="str">
        <f>IF(C179="","",IF(AND(ISNUMBER(R179),ISNUMBER(S179),S179&gt;=R179),IF(X179="記録","実績：基地発～基地着",IF(X179="記憶","記憶：基地発～基地着","未確認：基地発～基地着")),IF(OR(R179&lt;&gt;"",S179&lt;&gt;""),"要確認：時刻不足・逆転",IF(AND(ISNUMBER(T179),T179&gt;=0),IF(X179="記録","実績：記録の時間",IF(X179="記憶","記憶：申告の時間","未確認：申告の時間")),IF(AND(I179="あり",J179="実施",ISNUMBER(AC179)),"所定時間による見込み",IF(I179="なし","使用なし","未確認"))))))</f>
        <v/>
      </c>
      <c r="AF179" s="55" t="str">
        <f>IF(C179="","",IF(H179="あり",1,0))</f>
        <v/>
      </c>
      <c r="AG179" s="55" t="str">
        <f>IF(C179="","",IF(AND(I179="あり",J179="実施"),1,0))</f>
        <v/>
      </c>
      <c r="AH179" s="55" t="str">
        <f>IF(C179="","",IF(AND(H179="あり",X179="記録"),IF(COUNTIFS($A$8:A179,A179,$B$8:B179,B179,$C$8:C179,C179,$E$8:E179,E179,$F$8:F179,F179,$H$8:H179,"あり",$X$8:X179,"記録")=1,1,0),0))</f>
        <v/>
      </c>
      <c r="AI179" s="55" t="str">
        <f>IF(C179="","",IF(AND(I179="あり",J179="実施",X179="記録",ISNUMBER(K179)),IF(COUNTIFS($K$8:K179,K179,$C$8:C179,C179,$E$8:E179,E179,$F$8:F179,F179,$I$8:I179,"あり",$J$8:J179,"実施",$X$8:X179,"記録")=1,1,0),0))</f>
        <v/>
      </c>
      <c r="AJ179" s="55" t="str">
        <f>IF(C179="","",IF(ISNUMBER(A179),YEAR(A179)-IF(MONTH(A179)&lt;4,1,0),""))</f>
        <v/>
      </c>
      <c r="AK179" s="55" t="str">
        <f>IF(C179="","",IF(J179="実施",IF(ISNUMBER(K179),YEAR(K179)-IF(MONTH(K179)&lt;4,1,0),""),""))</f>
        <v/>
      </c>
      <c r="AL179" s="56" t="str">
        <f>IF(C179="",IF(OR(A179&lt;&gt;"",G179&lt;&gt;""),"要確認：船名未記入",""),IF(OR(NOT(ISNUMBER(A179)),G179="",H179="",I179="",J179="",N179="",O179="",P179="",W179="",X179=""),"要確認：基本項目不足",IF(OR(Z179="未登録・重複",AA179="未登録・重複",AB179="未確認"),"要確認：登録表を確認",IF(AND(H179="あり",NOT(ISNUMBER(B179))),"要確認：前日の予定時刻不足",IF(AND(J179="実施",I179="あり",NOT(ISNUMBER(K179))),"要確認：最終日時不足",IF(AND(J179="取消",I179="あり"),"要確認：取消と使用ありが矛盾",IF(OR(AND(ISNUMBER(T179),T179&lt;0),AND(ISNUMBER(V179),V179&lt;0),AE179="要確認：時刻不足・逆転"),"要確認：時間を確認",IF(COUNTIFS(Work[予定表の作業日],A179,Work[前日版の予定時刻],B179,Work[船名],C179,Work[バース],E179,Work[入出・転],F179,Work[曳船名],G179)&gt;1,"要確認：同じ作業・曳船が重複",IF(AND(I179="あり",J179="実施",NOT(ISNUMBER(AD179))),"要確認：拘束時間未確認",IF(OR(H179="未確認",I179="未確認",J179="未確認",X179="未確認",N179="未確認",O179="未確認"),"要確認：未確認を含む","確認済"))))))))))</f>
        <v/>
      </c>
    </row>
    <row r="180" spans="1:38" ht="24.95" customHeight="1" x14ac:dyDescent="0.2">
      <c r="A180" s="20"/>
      <c r="B180" s="29"/>
      <c r="C180" s="7"/>
      <c r="D180" s="7"/>
      <c r="E180" s="7"/>
      <c r="F180" s="7"/>
      <c r="G180" s="7"/>
      <c r="H180" s="7"/>
      <c r="I180" s="7"/>
      <c r="J180" s="7"/>
      <c r="K180" s="23"/>
      <c r="L180" s="13"/>
      <c r="M180" s="13"/>
      <c r="N180" s="7"/>
      <c r="O180" s="51"/>
      <c r="P180" s="51"/>
      <c r="Q180" s="61"/>
      <c r="R180" s="62"/>
      <c r="S180" s="62"/>
      <c r="T180" s="63"/>
      <c r="U180" s="63"/>
      <c r="V180" s="63"/>
      <c r="W180" s="51"/>
      <c r="X180" s="51"/>
      <c r="Y180" s="67"/>
      <c r="Z180" s="54" t="str">
        <f>IF(G180="","",IF(COUNTIF(Tugs[曳船名],G180)&lt;&gt;1,"未登録・重複",IF(INDEX(Tugs[会社名],MATCH(G180,Tugs[曳船名],0))="","未確認",INDEX(Tugs[会社名],MATCH(G180,Tugs[曳船名],0)))))</f>
        <v/>
      </c>
      <c r="AA180" s="54" t="str">
        <f>IF(G180="","",IF(COUNTIF(Companies[会社名],Z180)&lt;&gt;1,"未登録・重複",IF(INDEX(Companies[地区],MATCH(Z180,Companies[会社名],0))="","未確認",INDEX(Companies[地区],MATCH(Z180,Companies[会社名],0)))))</f>
        <v/>
      </c>
      <c r="AB180" s="54" t="str">
        <f>IF(G180="","",IF(Q180&lt;&gt;"",Q180,IF(COUNTIF(Tugs[曳船名],G180)&lt;&gt;1,"未登録・重複",IF(INDEX(Tugs[基地港],MATCH(G180,Tugs[曳船名],0))="","未確認",INDEX(Tugs[基地港],MATCH(G180,Tugs[曳船名],0))))))</f>
        <v/>
      </c>
      <c r="AC180" s="53" t="str">
        <f>IF(C180="","",IF(AND(COUNTIF(Standards[照合項目（自動）],AB180&amp;"｜"&amp;E180&amp;"｜"&amp;D180&amp;"｜"&amp;F180&amp;"｜"&amp;P180)=1,COUNTIFS(Standards[照合項目（自動）],AB180&amp;"｜"&amp;E180&amp;"｜"&amp;D180&amp;"｜"&amp;F180&amp;"｜"&amp;P180,Standards[入力確認（自動）],"確認済")=1),SUMIF(Standards[照合項目（自動）],AB180&amp;"｜"&amp;E180&amp;"｜"&amp;D180&amp;"｜"&amp;F180&amp;"｜"&amp;P180,Standards[所定合計h（自動）]),"未確認"))</f>
        <v/>
      </c>
      <c r="AD180" s="53" t="str">
        <f>IF(C180="","",IF(AND(ISNUMBER(R180),ISNUMBER(S180),S180&gt;=R180),ROUND((S180-R180)*24,4),IF(OR(R180&lt;&gt;"",S180&lt;&gt;""),"",IF(AND(ISNUMBER(T180),T180&gt;=0),T180,IF(AND(I180="あり",J180="実施",ISNUMBER(AC180)),AC180,"")))))</f>
        <v/>
      </c>
      <c r="AE180" s="54" t="str">
        <f>IF(C180="","",IF(AND(ISNUMBER(R180),ISNUMBER(S180),S180&gt;=R180),IF(X180="記録","実績：基地発～基地着",IF(X180="記憶","記憶：基地発～基地着","未確認：基地発～基地着")),IF(OR(R180&lt;&gt;"",S180&lt;&gt;""),"要確認：時刻不足・逆転",IF(AND(ISNUMBER(T180),T180&gt;=0),IF(X180="記録","実績：記録の時間",IF(X180="記憶","記憶：申告の時間","未確認：申告の時間")),IF(AND(I180="あり",J180="実施",ISNUMBER(AC180)),"所定時間による見込み",IF(I180="なし","使用なし","未確認"))))))</f>
        <v/>
      </c>
      <c r="AF180" s="55" t="str">
        <f>IF(C180="","",IF(H180="あり",1,0))</f>
        <v/>
      </c>
      <c r="AG180" s="55" t="str">
        <f>IF(C180="","",IF(AND(I180="あり",J180="実施"),1,0))</f>
        <v/>
      </c>
      <c r="AH180" s="55" t="str">
        <f>IF(C180="","",IF(AND(H180="あり",X180="記録"),IF(COUNTIFS($A$8:A180,A180,$B$8:B180,B180,$C$8:C180,C180,$E$8:E180,E180,$F$8:F180,F180,$H$8:H180,"あり",$X$8:X180,"記録")=1,1,0),0))</f>
        <v/>
      </c>
      <c r="AI180" s="55" t="str">
        <f>IF(C180="","",IF(AND(I180="あり",J180="実施",X180="記録",ISNUMBER(K180)),IF(COUNTIFS($K$8:K180,K180,$C$8:C180,C180,$E$8:E180,E180,$F$8:F180,F180,$I$8:I180,"あり",$J$8:J180,"実施",$X$8:X180,"記録")=1,1,0),0))</f>
        <v/>
      </c>
      <c r="AJ180" s="55" t="str">
        <f>IF(C180="","",IF(ISNUMBER(A180),YEAR(A180)-IF(MONTH(A180)&lt;4,1,0),""))</f>
        <v/>
      </c>
      <c r="AK180" s="55" t="str">
        <f>IF(C180="","",IF(J180="実施",IF(ISNUMBER(K180),YEAR(K180)-IF(MONTH(K180)&lt;4,1,0),""),""))</f>
        <v/>
      </c>
      <c r="AL180" s="56" t="str">
        <f>IF(C180="",IF(OR(A180&lt;&gt;"",G180&lt;&gt;""),"要確認：船名未記入",""),IF(OR(NOT(ISNUMBER(A180)),G180="",H180="",I180="",J180="",N180="",O180="",P180="",W180="",X180=""),"要確認：基本項目不足",IF(OR(Z180="未登録・重複",AA180="未登録・重複",AB180="未確認"),"要確認：登録表を確認",IF(AND(H180="あり",NOT(ISNUMBER(B180))),"要確認：前日の予定時刻不足",IF(AND(J180="実施",I180="あり",NOT(ISNUMBER(K180))),"要確認：最終日時不足",IF(AND(J180="取消",I180="あり"),"要確認：取消と使用ありが矛盾",IF(OR(AND(ISNUMBER(T180),T180&lt;0),AND(ISNUMBER(V180),V180&lt;0),AE180="要確認：時刻不足・逆転"),"要確認：時間を確認",IF(COUNTIFS(Work[予定表の作業日],A180,Work[前日版の予定時刻],B180,Work[船名],C180,Work[バース],E180,Work[入出・転],F180,Work[曳船名],G180)&gt;1,"要確認：同じ作業・曳船が重複",IF(AND(I180="あり",J180="実施",NOT(ISNUMBER(AD180))),"要確認：拘束時間未確認",IF(OR(H180="未確認",I180="未確認",J180="未確認",X180="未確認",N180="未確認",O180="未確認"),"要確認：未確認を含む","確認済"))))))))))</f>
        <v/>
      </c>
    </row>
    <row r="181" spans="1:38" ht="24.95" customHeight="1" x14ac:dyDescent="0.2">
      <c r="A181" s="20"/>
      <c r="B181" s="29"/>
      <c r="C181" s="7"/>
      <c r="D181" s="7"/>
      <c r="E181" s="7"/>
      <c r="F181" s="7"/>
      <c r="G181" s="7"/>
      <c r="H181" s="7"/>
      <c r="I181" s="7"/>
      <c r="J181" s="7"/>
      <c r="K181" s="23"/>
      <c r="L181" s="13"/>
      <c r="M181" s="13"/>
      <c r="N181" s="7"/>
      <c r="O181" s="51"/>
      <c r="P181" s="51"/>
      <c r="Q181" s="61"/>
      <c r="R181" s="62"/>
      <c r="S181" s="62"/>
      <c r="T181" s="63"/>
      <c r="U181" s="63"/>
      <c r="V181" s="63"/>
      <c r="W181" s="51"/>
      <c r="X181" s="51"/>
      <c r="Y181" s="67"/>
      <c r="Z181" s="54" t="str">
        <f>IF(G181="","",IF(COUNTIF(Tugs[曳船名],G181)&lt;&gt;1,"未登録・重複",IF(INDEX(Tugs[会社名],MATCH(G181,Tugs[曳船名],0))="","未確認",INDEX(Tugs[会社名],MATCH(G181,Tugs[曳船名],0)))))</f>
        <v/>
      </c>
      <c r="AA181" s="54" t="str">
        <f>IF(G181="","",IF(COUNTIF(Companies[会社名],Z181)&lt;&gt;1,"未登録・重複",IF(INDEX(Companies[地区],MATCH(Z181,Companies[会社名],0))="","未確認",INDEX(Companies[地区],MATCH(Z181,Companies[会社名],0)))))</f>
        <v/>
      </c>
      <c r="AB181" s="54" t="str">
        <f>IF(G181="","",IF(Q181&lt;&gt;"",Q181,IF(COUNTIF(Tugs[曳船名],G181)&lt;&gt;1,"未登録・重複",IF(INDEX(Tugs[基地港],MATCH(G181,Tugs[曳船名],0))="","未確認",INDEX(Tugs[基地港],MATCH(G181,Tugs[曳船名],0))))))</f>
        <v/>
      </c>
      <c r="AC181" s="53" t="str">
        <f>IF(C181="","",IF(AND(COUNTIF(Standards[照合項目（自動）],AB181&amp;"｜"&amp;E181&amp;"｜"&amp;D181&amp;"｜"&amp;F181&amp;"｜"&amp;P181)=1,COUNTIFS(Standards[照合項目（自動）],AB181&amp;"｜"&amp;E181&amp;"｜"&amp;D181&amp;"｜"&amp;F181&amp;"｜"&amp;P181,Standards[入力確認（自動）],"確認済")=1),SUMIF(Standards[照合項目（自動）],AB181&amp;"｜"&amp;E181&amp;"｜"&amp;D181&amp;"｜"&amp;F181&amp;"｜"&amp;P181,Standards[所定合計h（自動）]),"未確認"))</f>
        <v/>
      </c>
      <c r="AD181" s="53" t="str">
        <f>IF(C181="","",IF(AND(ISNUMBER(R181),ISNUMBER(S181),S181&gt;=R181),ROUND((S181-R181)*24,4),IF(OR(R181&lt;&gt;"",S181&lt;&gt;""),"",IF(AND(ISNUMBER(T181),T181&gt;=0),T181,IF(AND(I181="あり",J181="実施",ISNUMBER(AC181)),AC181,"")))))</f>
        <v/>
      </c>
      <c r="AE181" s="54" t="str">
        <f>IF(C181="","",IF(AND(ISNUMBER(R181),ISNUMBER(S181),S181&gt;=R181),IF(X181="記録","実績：基地発～基地着",IF(X181="記憶","記憶：基地発～基地着","未確認：基地発～基地着")),IF(OR(R181&lt;&gt;"",S181&lt;&gt;""),"要確認：時刻不足・逆転",IF(AND(ISNUMBER(T181),T181&gt;=0),IF(X181="記録","実績：記録の時間",IF(X181="記憶","記憶：申告の時間","未確認：申告の時間")),IF(AND(I181="あり",J181="実施",ISNUMBER(AC181)),"所定時間による見込み",IF(I181="なし","使用なし","未確認"))))))</f>
        <v/>
      </c>
      <c r="AF181" s="55" t="str">
        <f>IF(C181="","",IF(H181="あり",1,0))</f>
        <v/>
      </c>
      <c r="AG181" s="55" t="str">
        <f>IF(C181="","",IF(AND(I181="あり",J181="実施"),1,0))</f>
        <v/>
      </c>
      <c r="AH181" s="55" t="str">
        <f>IF(C181="","",IF(AND(H181="あり",X181="記録"),IF(COUNTIFS($A$8:A181,A181,$B$8:B181,B181,$C$8:C181,C181,$E$8:E181,E181,$F$8:F181,F181,$H$8:H181,"あり",$X$8:X181,"記録")=1,1,0),0))</f>
        <v/>
      </c>
      <c r="AI181" s="55" t="str">
        <f>IF(C181="","",IF(AND(I181="あり",J181="実施",X181="記録",ISNUMBER(K181)),IF(COUNTIFS($K$8:K181,K181,$C$8:C181,C181,$E$8:E181,E181,$F$8:F181,F181,$I$8:I181,"あり",$J$8:J181,"実施",$X$8:X181,"記録")=1,1,0),0))</f>
        <v/>
      </c>
      <c r="AJ181" s="55" t="str">
        <f>IF(C181="","",IF(ISNUMBER(A181),YEAR(A181)-IF(MONTH(A181)&lt;4,1,0),""))</f>
        <v/>
      </c>
      <c r="AK181" s="55" t="str">
        <f>IF(C181="","",IF(J181="実施",IF(ISNUMBER(K181),YEAR(K181)-IF(MONTH(K181)&lt;4,1,0),""),""))</f>
        <v/>
      </c>
      <c r="AL181" s="56" t="str">
        <f>IF(C181="",IF(OR(A181&lt;&gt;"",G181&lt;&gt;""),"要確認：船名未記入",""),IF(OR(NOT(ISNUMBER(A181)),G181="",H181="",I181="",J181="",N181="",O181="",P181="",W181="",X181=""),"要確認：基本項目不足",IF(OR(Z181="未登録・重複",AA181="未登録・重複",AB181="未確認"),"要確認：登録表を確認",IF(AND(H181="あり",NOT(ISNUMBER(B181))),"要確認：前日の予定時刻不足",IF(AND(J181="実施",I181="あり",NOT(ISNUMBER(K181))),"要確認：最終日時不足",IF(AND(J181="取消",I181="あり"),"要確認：取消と使用ありが矛盾",IF(OR(AND(ISNUMBER(T181),T181&lt;0),AND(ISNUMBER(V181),V181&lt;0),AE181="要確認：時刻不足・逆転"),"要確認：時間を確認",IF(COUNTIFS(Work[予定表の作業日],A181,Work[前日版の予定時刻],B181,Work[船名],C181,Work[バース],E181,Work[入出・転],F181,Work[曳船名],G181)&gt;1,"要確認：同じ作業・曳船が重複",IF(AND(I181="あり",J181="実施",NOT(ISNUMBER(AD181))),"要確認：拘束時間未確認",IF(OR(H181="未確認",I181="未確認",J181="未確認",X181="未確認",N181="未確認",O181="未確認"),"要確認：未確認を含む","確認済"))))))))))</f>
        <v/>
      </c>
    </row>
    <row r="182" spans="1:38" ht="24.95" customHeight="1" x14ac:dyDescent="0.2">
      <c r="A182" s="20"/>
      <c r="B182" s="29"/>
      <c r="C182" s="7"/>
      <c r="D182" s="7"/>
      <c r="E182" s="7"/>
      <c r="F182" s="7"/>
      <c r="G182" s="7"/>
      <c r="H182" s="7"/>
      <c r="I182" s="7"/>
      <c r="J182" s="7"/>
      <c r="K182" s="23"/>
      <c r="L182" s="13"/>
      <c r="M182" s="13"/>
      <c r="N182" s="7"/>
      <c r="O182" s="51"/>
      <c r="P182" s="51"/>
      <c r="Q182" s="61"/>
      <c r="R182" s="62"/>
      <c r="S182" s="62"/>
      <c r="T182" s="63"/>
      <c r="U182" s="63"/>
      <c r="V182" s="63"/>
      <c r="W182" s="51"/>
      <c r="X182" s="51"/>
      <c r="Y182" s="67"/>
      <c r="Z182" s="54" t="str">
        <f>IF(G182="","",IF(COUNTIF(Tugs[曳船名],G182)&lt;&gt;1,"未登録・重複",IF(INDEX(Tugs[会社名],MATCH(G182,Tugs[曳船名],0))="","未確認",INDEX(Tugs[会社名],MATCH(G182,Tugs[曳船名],0)))))</f>
        <v/>
      </c>
      <c r="AA182" s="54" t="str">
        <f>IF(G182="","",IF(COUNTIF(Companies[会社名],Z182)&lt;&gt;1,"未登録・重複",IF(INDEX(Companies[地区],MATCH(Z182,Companies[会社名],0))="","未確認",INDEX(Companies[地区],MATCH(Z182,Companies[会社名],0)))))</f>
        <v/>
      </c>
      <c r="AB182" s="54" t="str">
        <f>IF(G182="","",IF(Q182&lt;&gt;"",Q182,IF(COUNTIF(Tugs[曳船名],G182)&lt;&gt;1,"未登録・重複",IF(INDEX(Tugs[基地港],MATCH(G182,Tugs[曳船名],0))="","未確認",INDEX(Tugs[基地港],MATCH(G182,Tugs[曳船名],0))))))</f>
        <v/>
      </c>
      <c r="AC182" s="53" t="str">
        <f>IF(C182="","",IF(AND(COUNTIF(Standards[照合項目（自動）],AB182&amp;"｜"&amp;E182&amp;"｜"&amp;D182&amp;"｜"&amp;F182&amp;"｜"&amp;P182)=1,COUNTIFS(Standards[照合項目（自動）],AB182&amp;"｜"&amp;E182&amp;"｜"&amp;D182&amp;"｜"&amp;F182&amp;"｜"&amp;P182,Standards[入力確認（自動）],"確認済")=1),SUMIF(Standards[照合項目（自動）],AB182&amp;"｜"&amp;E182&amp;"｜"&amp;D182&amp;"｜"&amp;F182&amp;"｜"&amp;P182,Standards[所定合計h（自動）]),"未確認"))</f>
        <v/>
      </c>
      <c r="AD182" s="53" t="str">
        <f>IF(C182="","",IF(AND(ISNUMBER(R182),ISNUMBER(S182),S182&gt;=R182),ROUND((S182-R182)*24,4),IF(OR(R182&lt;&gt;"",S182&lt;&gt;""),"",IF(AND(ISNUMBER(T182),T182&gt;=0),T182,IF(AND(I182="あり",J182="実施",ISNUMBER(AC182)),AC182,"")))))</f>
        <v/>
      </c>
      <c r="AE182" s="54" t="str">
        <f>IF(C182="","",IF(AND(ISNUMBER(R182),ISNUMBER(S182),S182&gt;=R182),IF(X182="記録","実績：基地発～基地着",IF(X182="記憶","記憶：基地発～基地着","未確認：基地発～基地着")),IF(OR(R182&lt;&gt;"",S182&lt;&gt;""),"要確認：時刻不足・逆転",IF(AND(ISNUMBER(T182),T182&gt;=0),IF(X182="記録","実績：記録の時間",IF(X182="記憶","記憶：申告の時間","未確認：申告の時間")),IF(AND(I182="あり",J182="実施",ISNUMBER(AC182)),"所定時間による見込み",IF(I182="なし","使用なし","未確認"))))))</f>
        <v/>
      </c>
      <c r="AF182" s="55" t="str">
        <f>IF(C182="","",IF(H182="あり",1,0))</f>
        <v/>
      </c>
      <c r="AG182" s="55" t="str">
        <f>IF(C182="","",IF(AND(I182="あり",J182="実施"),1,0))</f>
        <v/>
      </c>
      <c r="AH182" s="55" t="str">
        <f>IF(C182="","",IF(AND(H182="あり",X182="記録"),IF(COUNTIFS($A$8:A182,A182,$B$8:B182,B182,$C$8:C182,C182,$E$8:E182,E182,$F$8:F182,F182,$H$8:H182,"あり",$X$8:X182,"記録")=1,1,0),0))</f>
        <v/>
      </c>
      <c r="AI182" s="55" t="str">
        <f>IF(C182="","",IF(AND(I182="あり",J182="実施",X182="記録",ISNUMBER(K182)),IF(COUNTIFS($K$8:K182,K182,$C$8:C182,C182,$E$8:E182,E182,$F$8:F182,F182,$I$8:I182,"あり",$J$8:J182,"実施",$X$8:X182,"記録")=1,1,0),0))</f>
        <v/>
      </c>
      <c r="AJ182" s="55" t="str">
        <f>IF(C182="","",IF(ISNUMBER(A182),YEAR(A182)-IF(MONTH(A182)&lt;4,1,0),""))</f>
        <v/>
      </c>
      <c r="AK182" s="55" t="str">
        <f>IF(C182="","",IF(J182="実施",IF(ISNUMBER(K182),YEAR(K182)-IF(MONTH(K182)&lt;4,1,0),""),""))</f>
        <v/>
      </c>
      <c r="AL182" s="56" t="str">
        <f>IF(C182="",IF(OR(A182&lt;&gt;"",G182&lt;&gt;""),"要確認：船名未記入",""),IF(OR(NOT(ISNUMBER(A182)),G182="",H182="",I182="",J182="",N182="",O182="",P182="",W182="",X182=""),"要確認：基本項目不足",IF(OR(Z182="未登録・重複",AA182="未登録・重複",AB182="未確認"),"要確認：登録表を確認",IF(AND(H182="あり",NOT(ISNUMBER(B182))),"要確認：前日の予定時刻不足",IF(AND(J182="実施",I182="あり",NOT(ISNUMBER(K182))),"要確認：最終日時不足",IF(AND(J182="取消",I182="あり"),"要確認：取消と使用ありが矛盾",IF(OR(AND(ISNUMBER(T182),T182&lt;0),AND(ISNUMBER(V182),V182&lt;0),AE182="要確認：時刻不足・逆転"),"要確認：時間を確認",IF(COUNTIFS(Work[予定表の作業日],A182,Work[前日版の予定時刻],B182,Work[船名],C182,Work[バース],E182,Work[入出・転],F182,Work[曳船名],G182)&gt;1,"要確認：同じ作業・曳船が重複",IF(AND(I182="あり",J182="実施",NOT(ISNUMBER(AD182))),"要確認：拘束時間未確認",IF(OR(H182="未確認",I182="未確認",J182="未確認",X182="未確認",N182="未確認",O182="未確認"),"要確認：未確認を含む","確認済"))))))))))</f>
        <v/>
      </c>
    </row>
    <row r="183" spans="1:38" ht="24.95" customHeight="1" x14ac:dyDescent="0.2">
      <c r="A183" s="20"/>
      <c r="B183" s="29"/>
      <c r="C183" s="7"/>
      <c r="D183" s="7"/>
      <c r="E183" s="7"/>
      <c r="F183" s="7"/>
      <c r="G183" s="7"/>
      <c r="H183" s="7"/>
      <c r="I183" s="7"/>
      <c r="J183" s="7"/>
      <c r="K183" s="23"/>
      <c r="L183" s="13"/>
      <c r="M183" s="13"/>
      <c r="N183" s="7"/>
      <c r="O183" s="51"/>
      <c r="P183" s="51"/>
      <c r="Q183" s="61"/>
      <c r="R183" s="62"/>
      <c r="S183" s="62"/>
      <c r="T183" s="63"/>
      <c r="U183" s="63"/>
      <c r="V183" s="63"/>
      <c r="W183" s="51"/>
      <c r="X183" s="51"/>
      <c r="Y183" s="67"/>
      <c r="Z183" s="54" t="str">
        <f>IF(G183="","",IF(COUNTIF(Tugs[曳船名],G183)&lt;&gt;1,"未登録・重複",IF(INDEX(Tugs[会社名],MATCH(G183,Tugs[曳船名],0))="","未確認",INDEX(Tugs[会社名],MATCH(G183,Tugs[曳船名],0)))))</f>
        <v/>
      </c>
      <c r="AA183" s="54" t="str">
        <f>IF(G183="","",IF(COUNTIF(Companies[会社名],Z183)&lt;&gt;1,"未登録・重複",IF(INDEX(Companies[地区],MATCH(Z183,Companies[会社名],0))="","未確認",INDEX(Companies[地区],MATCH(Z183,Companies[会社名],0)))))</f>
        <v/>
      </c>
      <c r="AB183" s="54" t="str">
        <f>IF(G183="","",IF(Q183&lt;&gt;"",Q183,IF(COUNTIF(Tugs[曳船名],G183)&lt;&gt;1,"未登録・重複",IF(INDEX(Tugs[基地港],MATCH(G183,Tugs[曳船名],0))="","未確認",INDEX(Tugs[基地港],MATCH(G183,Tugs[曳船名],0))))))</f>
        <v/>
      </c>
      <c r="AC183" s="53" t="str">
        <f>IF(C183="","",IF(AND(COUNTIF(Standards[照合項目（自動）],AB183&amp;"｜"&amp;E183&amp;"｜"&amp;D183&amp;"｜"&amp;F183&amp;"｜"&amp;P183)=1,COUNTIFS(Standards[照合項目（自動）],AB183&amp;"｜"&amp;E183&amp;"｜"&amp;D183&amp;"｜"&amp;F183&amp;"｜"&amp;P183,Standards[入力確認（自動）],"確認済")=1),SUMIF(Standards[照合項目（自動）],AB183&amp;"｜"&amp;E183&amp;"｜"&amp;D183&amp;"｜"&amp;F183&amp;"｜"&amp;P183,Standards[所定合計h（自動）]),"未確認"))</f>
        <v/>
      </c>
      <c r="AD183" s="53" t="str">
        <f>IF(C183="","",IF(AND(ISNUMBER(R183),ISNUMBER(S183),S183&gt;=R183),ROUND((S183-R183)*24,4),IF(OR(R183&lt;&gt;"",S183&lt;&gt;""),"",IF(AND(ISNUMBER(T183),T183&gt;=0),T183,IF(AND(I183="あり",J183="実施",ISNUMBER(AC183)),AC183,"")))))</f>
        <v/>
      </c>
      <c r="AE183" s="54" t="str">
        <f>IF(C183="","",IF(AND(ISNUMBER(R183),ISNUMBER(S183),S183&gt;=R183),IF(X183="記録","実績：基地発～基地着",IF(X183="記憶","記憶：基地発～基地着","未確認：基地発～基地着")),IF(OR(R183&lt;&gt;"",S183&lt;&gt;""),"要確認：時刻不足・逆転",IF(AND(ISNUMBER(T183),T183&gt;=0),IF(X183="記録","実績：記録の時間",IF(X183="記憶","記憶：申告の時間","未確認：申告の時間")),IF(AND(I183="あり",J183="実施",ISNUMBER(AC183)),"所定時間による見込み",IF(I183="なし","使用なし","未確認"))))))</f>
        <v/>
      </c>
      <c r="AF183" s="55" t="str">
        <f>IF(C183="","",IF(H183="あり",1,0))</f>
        <v/>
      </c>
      <c r="AG183" s="55" t="str">
        <f>IF(C183="","",IF(AND(I183="あり",J183="実施"),1,0))</f>
        <v/>
      </c>
      <c r="AH183" s="55" t="str">
        <f>IF(C183="","",IF(AND(H183="あり",X183="記録"),IF(COUNTIFS($A$8:A183,A183,$B$8:B183,B183,$C$8:C183,C183,$E$8:E183,E183,$F$8:F183,F183,$H$8:H183,"あり",$X$8:X183,"記録")=1,1,0),0))</f>
        <v/>
      </c>
      <c r="AI183" s="55" t="str">
        <f>IF(C183="","",IF(AND(I183="あり",J183="実施",X183="記録",ISNUMBER(K183)),IF(COUNTIFS($K$8:K183,K183,$C$8:C183,C183,$E$8:E183,E183,$F$8:F183,F183,$I$8:I183,"あり",$J$8:J183,"実施",$X$8:X183,"記録")=1,1,0),0))</f>
        <v/>
      </c>
      <c r="AJ183" s="55" t="str">
        <f>IF(C183="","",IF(ISNUMBER(A183),YEAR(A183)-IF(MONTH(A183)&lt;4,1,0),""))</f>
        <v/>
      </c>
      <c r="AK183" s="55" t="str">
        <f>IF(C183="","",IF(J183="実施",IF(ISNUMBER(K183),YEAR(K183)-IF(MONTH(K183)&lt;4,1,0),""),""))</f>
        <v/>
      </c>
      <c r="AL183" s="56" t="str">
        <f>IF(C183="",IF(OR(A183&lt;&gt;"",G183&lt;&gt;""),"要確認：船名未記入",""),IF(OR(NOT(ISNUMBER(A183)),G183="",H183="",I183="",J183="",N183="",O183="",P183="",W183="",X183=""),"要確認：基本項目不足",IF(OR(Z183="未登録・重複",AA183="未登録・重複",AB183="未確認"),"要確認：登録表を確認",IF(AND(H183="あり",NOT(ISNUMBER(B183))),"要確認：前日の予定時刻不足",IF(AND(J183="実施",I183="あり",NOT(ISNUMBER(K183))),"要確認：最終日時不足",IF(AND(J183="取消",I183="あり"),"要確認：取消と使用ありが矛盾",IF(OR(AND(ISNUMBER(T183),T183&lt;0),AND(ISNUMBER(V183),V183&lt;0),AE183="要確認：時刻不足・逆転"),"要確認：時間を確認",IF(COUNTIFS(Work[予定表の作業日],A183,Work[前日版の予定時刻],B183,Work[船名],C183,Work[バース],E183,Work[入出・転],F183,Work[曳船名],G183)&gt;1,"要確認：同じ作業・曳船が重複",IF(AND(I183="あり",J183="実施",NOT(ISNUMBER(AD183))),"要確認：拘束時間未確認",IF(OR(H183="未確認",I183="未確認",J183="未確認",X183="未確認",N183="未確認",O183="未確認"),"要確認：未確認を含む","確認済"))))))))))</f>
        <v/>
      </c>
    </row>
    <row r="184" spans="1:38" ht="24.95" customHeight="1" x14ac:dyDescent="0.2">
      <c r="A184" s="20"/>
      <c r="B184" s="29"/>
      <c r="C184" s="7"/>
      <c r="D184" s="7"/>
      <c r="E184" s="7"/>
      <c r="F184" s="7"/>
      <c r="G184" s="7"/>
      <c r="H184" s="7"/>
      <c r="I184" s="7"/>
      <c r="J184" s="7"/>
      <c r="K184" s="23"/>
      <c r="L184" s="13"/>
      <c r="M184" s="13"/>
      <c r="N184" s="7"/>
      <c r="O184" s="51"/>
      <c r="P184" s="51"/>
      <c r="Q184" s="61"/>
      <c r="R184" s="62"/>
      <c r="S184" s="62"/>
      <c r="T184" s="63"/>
      <c r="U184" s="63"/>
      <c r="V184" s="63"/>
      <c r="W184" s="51"/>
      <c r="X184" s="51"/>
      <c r="Y184" s="67"/>
      <c r="Z184" s="54" t="str">
        <f>IF(G184="","",IF(COUNTIF(Tugs[曳船名],G184)&lt;&gt;1,"未登録・重複",IF(INDEX(Tugs[会社名],MATCH(G184,Tugs[曳船名],0))="","未確認",INDEX(Tugs[会社名],MATCH(G184,Tugs[曳船名],0)))))</f>
        <v/>
      </c>
      <c r="AA184" s="54" t="str">
        <f>IF(G184="","",IF(COUNTIF(Companies[会社名],Z184)&lt;&gt;1,"未登録・重複",IF(INDEX(Companies[地区],MATCH(Z184,Companies[会社名],0))="","未確認",INDEX(Companies[地区],MATCH(Z184,Companies[会社名],0)))))</f>
        <v/>
      </c>
      <c r="AB184" s="54" t="str">
        <f>IF(G184="","",IF(Q184&lt;&gt;"",Q184,IF(COUNTIF(Tugs[曳船名],G184)&lt;&gt;1,"未登録・重複",IF(INDEX(Tugs[基地港],MATCH(G184,Tugs[曳船名],0))="","未確認",INDEX(Tugs[基地港],MATCH(G184,Tugs[曳船名],0))))))</f>
        <v/>
      </c>
      <c r="AC184" s="53" t="str">
        <f>IF(C184="","",IF(AND(COUNTIF(Standards[照合項目（自動）],AB184&amp;"｜"&amp;E184&amp;"｜"&amp;D184&amp;"｜"&amp;F184&amp;"｜"&amp;P184)=1,COUNTIFS(Standards[照合項目（自動）],AB184&amp;"｜"&amp;E184&amp;"｜"&amp;D184&amp;"｜"&amp;F184&amp;"｜"&amp;P184,Standards[入力確認（自動）],"確認済")=1),SUMIF(Standards[照合項目（自動）],AB184&amp;"｜"&amp;E184&amp;"｜"&amp;D184&amp;"｜"&amp;F184&amp;"｜"&amp;P184,Standards[所定合計h（自動）]),"未確認"))</f>
        <v/>
      </c>
      <c r="AD184" s="53" t="str">
        <f>IF(C184="","",IF(AND(ISNUMBER(R184),ISNUMBER(S184),S184&gt;=R184),ROUND((S184-R184)*24,4),IF(OR(R184&lt;&gt;"",S184&lt;&gt;""),"",IF(AND(ISNUMBER(T184),T184&gt;=0),T184,IF(AND(I184="あり",J184="実施",ISNUMBER(AC184)),AC184,"")))))</f>
        <v/>
      </c>
      <c r="AE184" s="54" t="str">
        <f>IF(C184="","",IF(AND(ISNUMBER(R184),ISNUMBER(S184),S184&gt;=R184),IF(X184="記録","実績：基地発～基地着",IF(X184="記憶","記憶：基地発～基地着","未確認：基地発～基地着")),IF(OR(R184&lt;&gt;"",S184&lt;&gt;""),"要確認：時刻不足・逆転",IF(AND(ISNUMBER(T184),T184&gt;=0),IF(X184="記録","実績：記録の時間",IF(X184="記憶","記憶：申告の時間","未確認：申告の時間")),IF(AND(I184="あり",J184="実施",ISNUMBER(AC184)),"所定時間による見込み",IF(I184="なし","使用なし","未確認"))))))</f>
        <v/>
      </c>
      <c r="AF184" s="55" t="str">
        <f>IF(C184="","",IF(H184="あり",1,0))</f>
        <v/>
      </c>
      <c r="AG184" s="55" t="str">
        <f>IF(C184="","",IF(AND(I184="あり",J184="実施"),1,0))</f>
        <v/>
      </c>
      <c r="AH184" s="55" t="str">
        <f>IF(C184="","",IF(AND(H184="あり",X184="記録"),IF(COUNTIFS($A$8:A184,A184,$B$8:B184,B184,$C$8:C184,C184,$E$8:E184,E184,$F$8:F184,F184,$H$8:H184,"あり",$X$8:X184,"記録")=1,1,0),0))</f>
        <v/>
      </c>
      <c r="AI184" s="55" t="str">
        <f>IF(C184="","",IF(AND(I184="あり",J184="実施",X184="記録",ISNUMBER(K184)),IF(COUNTIFS($K$8:K184,K184,$C$8:C184,C184,$E$8:E184,E184,$F$8:F184,F184,$I$8:I184,"あり",$J$8:J184,"実施",$X$8:X184,"記録")=1,1,0),0))</f>
        <v/>
      </c>
      <c r="AJ184" s="55" t="str">
        <f>IF(C184="","",IF(ISNUMBER(A184),YEAR(A184)-IF(MONTH(A184)&lt;4,1,0),""))</f>
        <v/>
      </c>
      <c r="AK184" s="55" t="str">
        <f>IF(C184="","",IF(J184="実施",IF(ISNUMBER(K184),YEAR(K184)-IF(MONTH(K184)&lt;4,1,0),""),""))</f>
        <v/>
      </c>
      <c r="AL184" s="56" t="str">
        <f>IF(C184="",IF(OR(A184&lt;&gt;"",G184&lt;&gt;""),"要確認：船名未記入",""),IF(OR(NOT(ISNUMBER(A184)),G184="",H184="",I184="",J184="",N184="",O184="",P184="",W184="",X184=""),"要確認：基本項目不足",IF(OR(Z184="未登録・重複",AA184="未登録・重複",AB184="未確認"),"要確認：登録表を確認",IF(AND(H184="あり",NOT(ISNUMBER(B184))),"要確認：前日の予定時刻不足",IF(AND(J184="実施",I184="あり",NOT(ISNUMBER(K184))),"要確認：最終日時不足",IF(AND(J184="取消",I184="あり"),"要確認：取消と使用ありが矛盾",IF(OR(AND(ISNUMBER(T184),T184&lt;0),AND(ISNUMBER(V184),V184&lt;0),AE184="要確認：時刻不足・逆転"),"要確認：時間を確認",IF(COUNTIFS(Work[予定表の作業日],A184,Work[前日版の予定時刻],B184,Work[船名],C184,Work[バース],E184,Work[入出・転],F184,Work[曳船名],G184)&gt;1,"要確認：同じ作業・曳船が重複",IF(AND(I184="あり",J184="実施",NOT(ISNUMBER(AD184))),"要確認：拘束時間未確認",IF(OR(H184="未確認",I184="未確認",J184="未確認",X184="未確認",N184="未確認",O184="未確認"),"要確認：未確認を含む","確認済"))))))))))</f>
        <v/>
      </c>
    </row>
    <row r="185" spans="1:38" ht="24.95" customHeight="1" x14ac:dyDescent="0.2">
      <c r="A185" s="20"/>
      <c r="B185" s="29"/>
      <c r="C185" s="7"/>
      <c r="D185" s="7"/>
      <c r="E185" s="7"/>
      <c r="F185" s="7"/>
      <c r="G185" s="7"/>
      <c r="H185" s="7"/>
      <c r="I185" s="7"/>
      <c r="J185" s="7"/>
      <c r="K185" s="23"/>
      <c r="L185" s="13"/>
      <c r="M185" s="13"/>
      <c r="N185" s="7"/>
      <c r="O185" s="51"/>
      <c r="P185" s="51"/>
      <c r="Q185" s="61"/>
      <c r="R185" s="62"/>
      <c r="S185" s="62"/>
      <c r="T185" s="63"/>
      <c r="U185" s="63"/>
      <c r="V185" s="63"/>
      <c r="W185" s="51"/>
      <c r="X185" s="51"/>
      <c r="Y185" s="67"/>
      <c r="Z185" s="54" t="str">
        <f>IF(G185="","",IF(COUNTIF(Tugs[曳船名],G185)&lt;&gt;1,"未登録・重複",IF(INDEX(Tugs[会社名],MATCH(G185,Tugs[曳船名],0))="","未確認",INDEX(Tugs[会社名],MATCH(G185,Tugs[曳船名],0)))))</f>
        <v/>
      </c>
      <c r="AA185" s="54" t="str">
        <f>IF(G185="","",IF(COUNTIF(Companies[会社名],Z185)&lt;&gt;1,"未登録・重複",IF(INDEX(Companies[地区],MATCH(Z185,Companies[会社名],0))="","未確認",INDEX(Companies[地区],MATCH(Z185,Companies[会社名],0)))))</f>
        <v/>
      </c>
      <c r="AB185" s="54" t="str">
        <f>IF(G185="","",IF(Q185&lt;&gt;"",Q185,IF(COUNTIF(Tugs[曳船名],G185)&lt;&gt;1,"未登録・重複",IF(INDEX(Tugs[基地港],MATCH(G185,Tugs[曳船名],0))="","未確認",INDEX(Tugs[基地港],MATCH(G185,Tugs[曳船名],0))))))</f>
        <v/>
      </c>
      <c r="AC185" s="53" t="str">
        <f>IF(C185="","",IF(AND(COUNTIF(Standards[照合項目（自動）],AB185&amp;"｜"&amp;E185&amp;"｜"&amp;D185&amp;"｜"&amp;F185&amp;"｜"&amp;P185)=1,COUNTIFS(Standards[照合項目（自動）],AB185&amp;"｜"&amp;E185&amp;"｜"&amp;D185&amp;"｜"&amp;F185&amp;"｜"&amp;P185,Standards[入力確認（自動）],"確認済")=1),SUMIF(Standards[照合項目（自動）],AB185&amp;"｜"&amp;E185&amp;"｜"&amp;D185&amp;"｜"&amp;F185&amp;"｜"&amp;P185,Standards[所定合計h（自動）]),"未確認"))</f>
        <v/>
      </c>
      <c r="AD185" s="53" t="str">
        <f>IF(C185="","",IF(AND(ISNUMBER(R185),ISNUMBER(S185),S185&gt;=R185),ROUND((S185-R185)*24,4),IF(OR(R185&lt;&gt;"",S185&lt;&gt;""),"",IF(AND(ISNUMBER(T185),T185&gt;=0),T185,IF(AND(I185="あり",J185="実施",ISNUMBER(AC185)),AC185,"")))))</f>
        <v/>
      </c>
      <c r="AE185" s="54" t="str">
        <f>IF(C185="","",IF(AND(ISNUMBER(R185),ISNUMBER(S185),S185&gt;=R185),IF(X185="記録","実績：基地発～基地着",IF(X185="記憶","記憶：基地発～基地着","未確認：基地発～基地着")),IF(OR(R185&lt;&gt;"",S185&lt;&gt;""),"要確認：時刻不足・逆転",IF(AND(ISNUMBER(T185),T185&gt;=0),IF(X185="記録","実績：記録の時間",IF(X185="記憶","記憶：申告の時間","未確認：申告の時間")),IF(AND(I185="あり",J185="実施",ISNUMBER(AC185)),"所定時間による見込み",IF(I185="なし","使用なし","未確認"))))))</f>
        <v/>
      </c>
      <c r="AF185" s="55" t="str">
        <f>IF(C185="","",IF(H185="あり",1,0))</f>
        <v/>
      </c>
      <c r="AG185" s="55" t="str">
        <f>IF(C185="","",IF(AND(I185="あり",J185="実施"),1,0))</f>
        <v/>
      </c>
      <c r="AH185" s="55" t="str">
        <f>IF(C185="","",IF(AND(H185="あり",X185="記録"),IF(COUNTIFS($A$8:A185,A185,$B$8:B185,B185,$C$8:C185,C185,$E$8:E185,E185,$F$8:F185,F185,$H$8:H185,"あり",$X$8:X185,"記録")=1,1,0),0))</f>
        <v/>
      </c>
      <c r="AI185" s="55" t="str">
        <f>IF(C185="","",IF(AND(I185="あり",J185="実施",X185="記録",ISNUMBER(K185)),IF(COUNTIFS($K$8:K185,K185,$C$8:C185,C185,$E$8:E185,E185,$F$8:F185,F185,$I$8:I185,"あり",$J$8:J185,"実施",$X$8:X185,"記録")=1,1,0),0))</f>
        <v/>
      </c>
      <c r="AJ185" s="55" t="str">
        <f>IF(C185="","",IF(ISNUMBER(A185),YEAR(A185)-IF(MONTH(A185)&lt;4,1,0),""))</f>
        <v/>
      </c>
      <c r="AK185" s="55" t="str">
        <f>IF(C185="","",IF(J185="実施",IF(ISNUMBER(K185),YEAR(K185)-IF(MONTH(K185)&lt;4,1,0),""),""))</f>
        <v/>
      </c>
      <c r="AL185" s="56" t="str">
        <f>IF(C185="",IF(OR(A185&lt;&gt;"",G185&lt;&gt;""),"要確認：船名未記入",""),IF(OR(NOT(ISNUMBER(A185)),G185="",H185="",I185="",J185="",N185="",O185="",P185="",W185="",X185=""),"要確認：基本項目不足",IF(OR(Z185="未登録・重複",AA185="未登録・重複",AB185="未確認"),"要確認：登録表を確認",IF(AND(H185="あり",NOT(ISNUMBER(B185))),"要確認：前日の予定時刻不足",IF(AND(J185="実施",I185="あり",NOT(ISNUMBER(K185))),"要確認：最終日時不足",IF(AND(J185="取消",I185="あり"),"要確認：取消と使用ありが矛盾",IF(OR(AND(ISNUMBER(T185),T185&lt;0),AND(ISNUMBER(V185),V185&lt;0),AE185="要確認：時刻不足・逆転"),"要確認：時間を確認",IF(COUNTIFS(Work[予定表の作業日],A185,Work[前日版の予定時刻],B185,Work[船名],C185,Work[バース],E185,Work[入出・転],F185,Work[曳船名],G185)&gt;1,"要確認：同じ作業・曳船が重複",IF(AND(I185="あり",J185="実施",NOT(ISNUMBER(AD185))),"要確認：拘束時間未確認",IF(OR(H185="未確認",I185="未確認",J185="未確認",X185="未確認",N185="未確認",O185="未確認"),"要確認：未確認を含む","確認済"))))))))))</f>
        <v/>
      </c>
    </row>
    <row r="186" spans="1:38" ht="24.95" customHeight="1" x14ac:dyDescent="0.2">
      <c r="A186" s="20"/>
      <c r="B186" s="29"/>
      <c r="C186" s="7"/>
      <c r="D186" s="7"/>
      <c r="E186" s="7"/>
      <c r="F186" s="7"/>
      <c r="G186" s="7"/>
      <c r="H186" s="7"/>
      <c r="I186" s="7"/>
      <c r="J186" s="7"/>
      <c r="K186" s="23"/>
      <c r="L186" s="13"/>
      <c r="M186" s="13"/>
      <c r="N186" s="7"/>
      <c r="O186" s="51"/>
      <c r="P186" s="51"/>
      <c r="Q186" s="61"/>
      <c r="R186" s="62"/>
      <c r="S186" s="62"/>
      <c r="T186" s="63"/>
      <c r="U186" s="63"/>
      <c r="V186" s="63"/>
      <c r="W186" s="51"/>
      <c r="X186" s="51"/>
      <c r="Y186" s="67"/>
      <c r="Z186" s="54" t="str">
        <f>IF(G186="","",IF(COUNTIF(Tugs[曳船名],G186)&lt;&gt;1,"未登録・重複",IF(INDEX(Tugs[会社名],MATCH(G186,Tugs[曳船名],0))="","未確認",INDEX(Tugs[会社名],MATCH(G186,Tugs[曳船名],0)))))</f>
        <v/>
      </c>
      <c r="AA186" s="54" t="str">
        <f>IF(G186="","",IF(COUNTIF(Companies[会社名],Z186)&lt;&gt;1,"未登録・重複",IF(INDEX(Companies[地区],MATCH(Z186,Companies[会社名],0))="","未確認",INDEX(Companies[地区],MATCH(Z186,Companies[会社名],0)))))</f>
        <v/>
      </c>
      <c r="AB186" s="54" t="str">
        <f>IF(G186="","",IF(Q186&lt;&gt;"",Q186,IF(COUNTIF(Tugs[曳船名],G186)&lt;&gt;1,"未登録・重複",IF(INDEX(Tugs[基地港],MATCH(G186,Tugs[曳船名],0))="","未確認",INDEX(Tugs[基地港],MATCH(G186,Tugs[曳船名],0))))))</f>
        <v/>
      </c>
      <c r="AC186" s="53" t="str">
        <f>IF(C186="","",IF(AND(COUNTIF(Standards[照合項目（自動）],AB186&amp;"｜"&amp;E186&amp;"｜"&amp;D186&amp;"｜"&amp;F186&amp;"｜"&amp;P186)=1,COUNTIFS(Standards[照合項目（自動）],AB186&amp;"｜"&amp;E186&amp;"｜"&amp;D186&amp;"｜"&amp;F186&amp;"｜"&amp;P186,Standards[入力確認（自動）],"確認済")=1),SUMIF(Standards[照合項目（自動）],AB186&amp;"｜"&amp;E186&amp;"｜"&amp;D186&amp;"｜"&amp;F186&amp;"｜"&amp;P186,Standards[所定合計h（自動）]),"未確認"))</f>
        <v/>
      </c>
      <c r="AD186" s="53" t="str">
        <f>IF(C186="","",IF(AND(ISNUMBER(R186),ISNUMBER(S186),S186&gt;=R186),ROUND((S186-R186)*24,4),IF(OR(R186&lt;&gt;"",S186&lt;&gt;""),"",IF(AND(ISNUMBER(T186),T186&gt;=0),T186,IF(AND(I186="あり",J186="実施",ISNUMBER(AC186)),AC186,"")))))</f>
        <v/>
      </c>
      <c r="AE186" s="54" t="str">
        <f>IF(C186="","",IF(AND(ISNUMBER(R186),ISNUMBER(S186),S186&gt;=R186),IF(X186="記録","実績：基地発～基地着",IF(X186="記憶","記憶：基地発～基地着","未確認：基地発～基地着")),IF(OR(R186&lt;&gt;"",S186&lt;&gt;""),"要確認：時刻不足・逆転",IF(AND(ISNUMBER(T186),T186&gt;=0),IF(X186="記録","実績：記録の時間",IF(X186="記憶","記憶：申告の時間","未確認：申告の時間")),IF(AND(I186="あり",J186="実施",ISNUMBER(AC186)),"所定時間による見込み",IF(I186="なし","使用なし","未確認"))))))</f>
        <v/>
      </c>
      <c r="AF186" s="55" t="str">
        <f>IF(C186="","",IF(H186="あり",1,0))</f>
        <v/>
      </c>
      <c r="AG186" s="55" t="str">
        <f>IF(C186="","",IF(AND(I186="あり",J186="実施"),1,0))</f>
        <v/>
      </c>
      <c r="AH186" s="55" t="str">
        <f>IF(C186="","",IF(AND(H186="あり",X186="記録"),IF(COUNTIFS($A$8:A186,A186,$B$8:B186,B186,$C$8:C186,C186,$E$8:E186,E186,$F$8:F186,F186,$H$8:H186,"あり",$X$8:X186,"記録")=1,1,0),0))</f>
        <v/>
      </c>
      <c r="AI186" s="55" t="str">
        <f>IF(C186="","",IF(AND(I186="あり",J186="実施",X186="記録",ISNUMBER(K186)),IF(COUNTIFS($K$8:K186,K186,$C$8:C186,C186,$E$8:E186,E186,$F$8:F186,F186,$I$8:I186,"あり",$J$8:J186,"実施",$X$8:X186,"記録")=1,1,0),0))</f>
        <v/>
      </c>
      <c r="AJ186" s="55" t="str">
        <f>IF(C186="","",IF(ISNUMBER(A186),YEAR(A186)-IF(MONTH(A186)&lt;4,1,0),""))</f>
        <v/>
      </c>
      <c r="AK186" s="55" t="str">
        <f>IF(C186="","",IF(J186="実施",IF(ISNUMBER(K186),YEAR(K186)-IF(MONTH(K186)&lt;4,1,0),""),""))</f>
        <v/>
      </c>
      <c r="AL186" s="56" t="str">
        <f>IF(C186="",IF(OR(A186&lt;&gt;"",G186&lt;&gt;""),"要確認：船名未記入",""),IF(OR(NOT(ISNUMBER(A186)),G186="",H186="",I186="",J186="",N186="",O186="",P186="",W186="",X186=""),"要確認：基本項目不足",IF(OR(Z186="未登録・重複",AA186="未登録・重複",AB186="未確認"),"要確認：登録表を確認",IF(AND(H186="あり",NOT(ISNUMBER(B186))),"要確認：前日の予定時刻不足",IF(AND(J186="実施",I186="あり",NOT(ISNUMBER(K186))),"要確認：最終日時不足",IF(AND(J186="取消",I186="あり"),"要確認：取消と使用ありが矛盾",IF(OR(AND(ISNUMBER(T186),T186&lt;0),AND(ISNUMBER(V186),V186&lt;0),AE186="要確認：時刻不足・逆転"),"要確認：時間を確認",IF(COUNTIFS(Work[予定表の作業日],A186,Work[前日版の予定時刻],B186,Work[船名],C186,Work[バース],E186,Work[入出・転],F186,Work[曳船名],G186)&gt;1,"要確認：同じ作業・曳船が重複",IF(AND(I186="あり",J186="実施",NOT(ISNUMBER(AD186))),"要確認：拘束時間未確認",IF(OR(H186="未確認",I186="未確認",J186="未確認",X186="未確認",N186="未確認",O186="未確認"),"要確認：未確認を含む","確認済"))))))))))</f>
        <v/>
      </c>
    </row>
    <row r="187" spans="1:38" ht="24.95" customHeight="1" x14ac:dyDescent="0.2">
      <c r="A187" s="20"/>
      <c r="B187" s="29"/>
      <c r="C187" s="7"/>
      <c r="D187" s="7"/>
      <c r="E187" s="7"/>
      <c r="F187" s="7"/>
      <c r="G187" s="7"/>
      <c r="H187" s="7"/>
      <c r="I187" s="7"/>
      <c r="J187" s="7"/>
      <c r="K187" s="23"/>
      <c r="L187" s="13"/>
      <c r="M187" s="13"/>
      <c r="N187" s="7"/>
      <c r="O187" s="51"/>
      <c r="P187" s="51"/>
      <c r="Q187" s="61"/>
      <c r="R187" s="62"/>
      <c r="S187" s="62"/>
      <c r="T187" s="63"/>
      <c r="U187" s="63"/>
      <c r="V187" s="63"/>
      <c r="W187" s="51"/>
      <c r="X187" s="51"/>
      <c r="Y187" s="67"/>
      <c r="Z187" s="54" t="str">
        <f>IF(G187="","",IF(COUNTIF(Tugs[曳船名],G187)&lt;&gt;1,"未登録・重複",IF(INDEX(Tugs[会社名],MATCH(G187,Tugs[曳船名],0))="","未確認",INDEX(Tugs[会社名],MATCH(G187,Tugs[曳船名],0)))))</f>
        <v/>
      </c>
      <c r="AA187" s="54" t="str">
        <f>IF(G187="","",IF(COUNTIF(Companies[会社名],Z187)&lt;&gt;1,"未登録・重複",IF(INDEX(Companies[地区],MATCH(Z187,Companies[会社名],0))="","未確認",INDEX(Companies[地区],MATCH(Z187,Companies[会社名],0)))))</f>
        <v/>
      </c>
      <c r="AB187" s="54" t="str">
        <f>IF(G187="","",IF(Q187&lt;&gt;"",Q187,IF(COUNTIF(Tugs[曳船名],G187)&lt;&gt;1,"未登録・重複",IF(INDEX(Tugs[基地港],MATCH(G187,Tugs[曳船名],0))="","未確認",INDEX(Tugs[基地港],MATCH(G187,Tugs[曳船名],0))))))</f>
        <v/>
      </c>
      <c r="AC187" s="53" t="str">
        <f>IF(C187="","",IF(AND(COUNTIF(Standards[照合項目（自動）],AB187&amp;"｜"&amp;E187&amp;"｜"&amp;D187&amp;"｜"&amp;F187&amp;"｜"&amp;P187)=1,COUNTIFS(Standards[照合項目（自動）],AB187&amp;"｜"&amp;E187&amp;"｜"&amp;D187&amp;"｜"&amp;F187&amp;"｜"&amp;P187,Standards[入力確認（自動）],"確認済")=1),SUMIF(Standards[照合項目（自動）],AB187&amp;"｜"&amp;E187&amp;"｜"&amp;D187&amp;"｜"&amp;F187&amp;"｜"&amp;P187,Standards[所定合計h（自動）]),"未確認"))</f>
        <v/>
      </c>
      <c r="AD187" s="53" t="str">
        <f>IF(C187="","",IF(AND(ISNUMBER(R187),ISNUMBER(S187),S187&gt;=R187),ROUND((S187-R187)*24,4),IF(OR(R187&lt;&gt;"",S187&lt;&gt;""),"",IF(AND(ISNUMBER(T187),T187&gt;=0),T187,IF(AND(I187="あり",J187="実施",ISNUMBER(AC187)),AC187,"")))))</f>
        <v/>
      </c>
      <c r="AE187" s="54" t="str">
        <f>IF(C187="","",IF(AND(ISNUMBER(R187),ISNUMBER(S187),S187&gt;=R187),IF(X187="記録","実績：基地発～基地着",IF(X187="記憶","記憶：基地発～基地着","未確認：基地発～基地着")),IF(OR(R187&lt;&gt;"",S187&lt;&gt;""),"要確認：時刻不足・逆転",IF(AND(ISNUMBER(T187),T187&gt;=0),IF(X187="記録","実績：記録の時間",IF(X187="記憶","記憶：申告の時間","未確認：申告の時間")),IF(AND(I187="あり",J187="実施",ISNUMBER(AC187)),"所定時間による見込み",IF(I187="なし","使用なし","未確認"))))))</f>
        <v/>
      </c>
      <c r="AF187" s="55" t="str">
        <f>IF(C187="","",IF(H187="あり",1,0))</f>
        <v/>
      </c>
      <c r="AG187" s="55" t="str">
        <f>IF(C187="","",IF(AND(I187="あり",J187="実施"),1,0))</f>
        <v/>
      </c>
      <c r="AH187" s="55" t="str">
        <f>IF(C187="","",IF(AND(H187="あり",X187="記録"),IF(COUNTIFS($A$8:A187,A187,$B$8:B187,B187,$C$8:C187,C187,$E$8:E187,E187,$F$8:F187,F187,$H$8:H187,"あり",$X$8:X187,"記録")=1,1,0),0))</f>
        <v/>
      </c>
      <c r="AI187" s="55" t="str">
        <f>IF(C187="","",IF(AND(I187="あり",J187="実施",X187="記録",ISNUMBER(K187)),IF(COUNTIFS($K$8:K187,K187,$C$8:C187,C187,$E$8:E187,E187,$F$8:F187,F187,$I$8:I187,"あり",$J$8:J187,"実施",$X$8:X187,"記録")=1,1,0),0))</f>
        <v/>
      </c>
      <c r="AJ187" s="55" t="str">
        <f>IF(C187="","",IF(ISNUMBER(A187),YEAR(A187)-IF(MONTH(A187)&lt;4,1,0),""))</f>
        <v/>
      </c>
      <c r="AK187" s="55" t="str">
        <f>IF(C187="","",IF(J187="実施",IF(ISNUMBER(K187),YEAR(K187)-IF(MONTH(K187)&lt;4,1,0),""),""))</f>
        <v/>
      </c>
      <c r="AL187" s="56" t="str">
        <f>IF(C187="",IF(OR(A187&lt;&gt;"",G187&lt;&gt;""),"要確認：船名未記入",""),IF(OR(NOT(ISNUMBER(A187)),G187="",H187="",I187="",J187="",N187="",O187="",P187="",W187="",X187=""),"要確認：基本項目不足",IF(OR(Z187="未登録・重複",AA187="未登録・重複",AB187="未確認"),"要確認：登録表を確認",IF(AND(H187="あり",NOT(ISNUMBER(B187))),"要確認：前日の予定時刻不足",IF(AND(J187="実施",I187="あり",NOT(ISNUMBER(K187))),"要確認：最終日時不足",IF(AND(J187="取消",I187="あり"),"要確認：取消と使用ありが矛盾",IF(OR(AND(ISNUMBER(T187),T187&lt;0),AND(ISNUMBER(V187),V187&lt;0),AE187="要確認：時刻不足・逆転"),"要確認：時間を確認",IF(COUNTIFS(Work[予定表の作業日],A187,Work[前日版の予定時刻],B187,Work[船名],C187,Work[バース],E187,Work[入出・転],F187,Work[曳船名],G187)&gt;1,"要確認：同じ作業・曳船が重複",IF(AND(I187="あり",J187="実施",NOT(ISNUMBER(AD187))),"要確認：拘束時間未確認",IF(OR(H187="未確認",I187="未確認",J187="未確認",X187="未確認",N187="未確認",O187="未確認"),"要確認：未確認を含む","確認済"))))))))))</f>
        <v/>
      </c>
    </row>
    <row r="188" spans="1:38" ht="24.95" customHeight="1" x14ac:dyDescent="0.2">
      <c r="A188" s="20"/>
      <c r="B188" s="29"/>
      <c r="C188" s="7"/>
      <c r="D188" s="7"/>
      <c r="E188" s="7"/>
      <c r="F188" s="7"/>
      <c r="G188" s="7"/>
      <c r="H188" s="7"/>
      <c r="I188" s="7"/>
      <c r="J188" s="7"/>
      <c r="K188" s="23"/>
      <c r="L188" s="13"/>
      <c r="M188" s="13"/>
      <c r="N188" s="7"/>
      <c r="O188" s="51"/>
      <c r="P188" s="51"/>
      <c r="Q188" s="61"/>
      <c r="R188" s="62"/>
      <c r="S188" s="62"/>
      <c r="T188" s="63"/>
      <c r="U188" s="63"/>
      <c r="V188" s="63"/>
      <c r="W188" s="51"/>
      <c r="X188" s="51"/>
      <c r="Y188" s="67"/>
      <c r="Z188" s="54" t="str">
        <f>IF(G188="","",IF(COUNTIF(Tugs[曳船名],G188)&lt;&gt;1,"未登録・重複",IF(INDEX(Tugs[会社名],MATCH(G188,Tugs[曳船名],0))="","未確認",INDEX(Tugs[会社名],MATCH(G188,Tugs[曳船名],0)))))</f>
        <v/>
      </c>
      <c r="AA188" s="54" t="str">
        <f>IF(G188="","",IF(COUNTIF(Companies[会社名],Z188)&lt;&gt;1,"未登録・重複",IF(INDEX(Companies[地区],MATCH(Z188,Companies[会社名],0))="","未確認",INDEX(Companies[地区],MATCH(Z188,Companies[会社名],0)))))</f>
        <v/>
      </c>
      <c r="AB188" s="54" t="str">
        <f>IF(G188="","",IF(Q188&lt;&gt;"",Q188,IF(COUNTIF(Tugs[曳船名],G188)&lt;&gt;1,"未登録・重複",IF(INDEX(Tugs[基地港],MATCH(G188,Tugs[曳船名],0))="","未確認",INDEX(Tugs[基地港],MATCH(G188,Tugs[曳船名],0))))))</f>
        <v/>
      </c>
      <c r="AC188" s="53" t="str">
        <f>IF(C188="","",IF(AND(COUNTIF(Standards[照合項目（自動）],AB188&amp;"｜"&amp;E188&amp;"｜"&amp;D188&amp;"｜"&amp;F188&amp;"｜"&amp;P188)=1,COUNTIFS(Standards[照合項目（自動）],AB188&amp;"｜"&amp;E188&amp;"｜"&amp;D188&amp;"｜"&amp;F188&amp;"｜"&amp;P188,Standards[入力確認（自動）],"確認済")=1),SUMIF(Standards[照合項目（自動）],AB188&amp;"｜"&amp;E188&amp;"｜"&amp;D188&amp;"｜"&amp;F188&amp;"｜"&amp;P188,Standards[所定合計h（自動）]),"未確認"))</f>
        <v/>
      </c>
      <c r="AD188" s="53" t="str">
        <f>IF(C188="","",IF(AND(ISNUMBER(R188),ISNUMBER(S188),S188&gt;=R188),ROUND((S188-R188)*24,4),IF(OR(R188&lt;&gt;"",S188&lt;&gt;""),"",IF(AND(ISNUMBER(T188),T188&gt;=0),T188,IF(AND(I188="あり",J188="実施",ISNUMBER(AC188)),AC188,"")))))</f>
        <v/>
      </c>
      <c r="AE188" s="54" t="str">
        <f>IF(C188="","",IF(AND(ISNUMBER(R188),ISNUMBER(S188),S188&gt;=R188),IF(X188="記録","実績：基地発～基地着",IF(X188="記憶","記憶：基地発～基地着","未確認：基地発～基地着")),IF(OR(R188&lt;&gt;"",S188&lt;&gt;""),"要確認：時刻不足・逆転",IF(AND(ISNUMBER(T188),T188&gt;=0),IF(X188="記録","実績：記録の時間",IF(X188="記憶","記憶：申告の時間","未確認：申告の時間")),IF(AND(I188="あり",J188="実施",ISNUMBER(AC188)),"所定時間による見込み",IF(I188="なし","使用なし","未確認"))))))</f>
        <v/>
      </c>
      <c r="AF188" s="55" t="str">
        <f>IF(C188="","",IF(H188="あり",1,0))</f>
        <v/>
      </c>
      <c r="AG188" s="55" t="str">
        <f>IF(C188="","",IF(AND(I188="あり",J188="実施"),1,0))</f>
        <v/>
      </c>
      <c r="AH188" s="55" t="str">
        <f>IF(C188="","",IF(AND(H188="あり",X188="記録"),IF(COUNTIFS($A$8:A188,A188,$B$8:B188,B188,$C$8:C188,C188,$E$8:E188,E188,$F$8:F188,F188,$H$8:H188,"あり",$X$8:X188,"記録")=1,1,0),0))</f>
        <v/>
      </c>
      <c r="AI188" s="55" t="str">
        <f>IF(C188="","",IF(AND(I188="あり",J188="実施",X188="記録",ISNUMBER(K188)),IF(COUNTIFS($K$8:K188,K188,$C$8:C188,C188,$E$8:E188,E188,$F$8:F188,F188,$I$8:I188,"あり",$J$8:J188,"実施",$X$8:X188,"記録")=1,1,0),0))</f>
        <v/>
      </c>
      <c r="AJ188" s="55" t="str">
        <f>IF(C188="","",IF(ISNUMBER(A188),YEAR(A188)-IF(MONTH(A188)&lt;4,1,0),""))</f>
        <v/>
      </c>
      <c r="AK188" s="55" t="str">
        <f>IF(C188="","",IF(J188="実施",IF(ISNUMBER(K188),YEAR(K188)-IF(MONTH(K188)&lt;4,1,0),""),""))</f>
        <v/>
      </c>
      <c r="AL188" s="56" t="str">
        <f>IF(C188="",IF(OR(A188&lt;&gt;"",G188&lt;&gt;""),"要確認：船名未記入",""),IF(OR(NOT(ISNUMBER(A188)),G188="",H188="",I188="",J188="",N188="",O188="",P188="",W188="",X188=""),"要確認：基本項目不足",IF(OR(Z188="未登録・重複",AA188="未登録・重複",AB188="未確認"),"要確認：登録表を確認",IF(AND(H188="あり",NOT(ISNUMBER(B188))),"要確認：前日の予定時刻不足",IF(AND(J188="実施",I188="あり",NOT(ISNUMBER(K188))),"要確認：最終日時不足",IF(AND(J188="取消",I188="あり"),"要確認：取消と使用ありが矛盾",IF(OR(AND(ISNUMBER(T188),T188&lt;0),AND(ISNUMBER(V188),V188&lt;0),AE188="要確認：時刻不足・逆転"),"要確認：時間を確認",IF(COUNTIFS(Work[予定表の作業日],A188,Work[前日版の予定時刻],B188,Work[船名],C188,Work[バース],E188,Work[入出・転],F188,Work[曳船名],G188)&gt;1,"要確認：同じ作業・曳船が重複",IF(AND(I188="あり",J188="実施",NOT(ISNUMBER(AD188))),"要確認：拘束時間未確認",IF(OR(H188="未確認",I188="未確認",J188="未確認",X188="未確認",N188="未確認",O188="未確認"),"要確認：未確認を含む","確認済"))))))))))</f>
        <v/>
      </c>
    </row>
    <row r="189" spans="1:38" ht="24.95" customHeight="1" x14ac:dyDescent="0.2">
      <c r="A189" s="20"/>
      <c r="B189" s="29"/>
      <c r="C189" s="7"/>
      <c r="D189" s="7"/>
      <c r="E189" s="7"/>
      <c r="F189" s="7"/>
      <c r="G189" s="7"/>
      <c r="H189" s="7"/>
      <c r="I189" s="7"/>
      <c r="J189" s="7"/>
      <c r="K189" s="23"/>
      <c r="L189" s="13"/>
      <c r="M189" s="13"/>
      <c r="N189" s="7"/>
      <c r="O189" s="51"/>
      <c r="P189" s="51"/>
      <c r="Q189" s="61"/>
      <c r="R189" s="62"/>
      <c r="S189" s="62"/>
      <c r="T189" s="63"/>
      <c r="U189" s="63"/>
      <c r="V189" s="63"/>
      <c r="W189" s="51"/>
      <c r="X189" s="51"/>
      <c r="Y189" s="67"/>
      <c r="Z189" s="54" t="str">
        <f>IF(G189="","",IF(COUNTIF(Tugs[曳船名],G189)&lt;&gt;1,"未登録・重複",IF(INDEX(Tugs[会社名],MATCH(G189,Tugs[曳船名],0))="","未確認",INDEX(Tugs[会社名],MATCH(G189,Tugs[曳船名],0)))))</f>
        <v/>
      </c>
      <c r="AA189" s="54" t="str">
        <f>IF(G189="","",IF(COUNTIF(Companies[会社名],Z189)&lt;&gt;1,"未登録・重複",IF(INDEX(Companies[地区],MATCH(Z189,Companies[会社名],0))="","未確認",INDEX(Companies[地区],MATCH(Z189,Companies[会社名],0)))))</f>
        <v/>
      </c>
      <c r="AB189" s="54" t="str">
        <f>IF(G189="","",IF(Q189&lt;&gt;"",Q189,IF(COUNTIF(Tugs[曳船名],G189)&lt;&gt;1,"未登録・重複",IF(INDEX(Tugs[基地港],MATCH(G189,Tugs[曳船名],0))="","未確認",INDEX(Tugs[基地港],MATCH(G189,Tugs[曳船名],0))))))</f>
        <v/>
      </c>
      <c r="AC189" s="53" t="str">
        <f>IF(C189="","",IF(AND(COUNTIF(Standards[照合項目（自動）],AB189&amp;"｜"&amp;E189&amp;"｜"&amp;D189&amp;"｜"&amp;F189&amp;"｜"&amp;P189)=1,COUNTIFS(Standards[照合項目（自動）],AB189&amp;"｜"&amp;E189&amp;"｜"&amp;D189&amp;"｜"&amp;F189&amp;"｜"&amp;P189,Standards[入力確認（自動）],"確認済")=1),SUMIF(Standards[照合項目（自動）],AB189&amp;"｜"&amp;E189&amp;"｜"&amp;D189&amp;"｜"&amp;F189&amp;"｜"&amp;P189,Standards[所定合計h（自動）]),"未確認"))</f>
        <v/>
      </c>
      <c r="AD189" s="53" t="str">
        <f>IF(C189="","",IF(AND(ISNUMBER(R189),ISNUMBER(S189),S189&gt;=R189),ROUND((S189-R189)*24,4),IF(OR(R189&lt;&gt;"",S189&lt;&gt;""),"",IF(AND(ISNUMBER(T189),T189&gt;=0),T189,IF(AND(I189="あり",J189="実施",ISNUMBER(AC189)),AC189,"")))))</f>
        <v/>
      </c>
      <c r="AE189" s="54" t="str">
        <f>IF(C189="","",IF(AND(ISNUMBER(R189),ISNUMBER(S189),S189&gt;=R189),IF(X189="記録","実績：基地発～基地着",IF(X189="記憶","記憶：基地発～基地着","未確認：基地発～基地着")),IF(OR(R189&lt;&gt;"",S189&lt;&gt;""),"要確認：時刻不足・逆転",IF(AND(ISNUMBER(T189),T189&gt;=0),IF(X189="記録","実績：記録の時間",IF(X189="記憶","記憶：申告の時間","未確認：申告の時間")),IF(AND(I189="あり",J189="実施",ISNUMBER(AC189)),"所定時間による見込み",IF(I189="なし","使用なし","未確認"))))))</f>
        <v/>
      </c>
      <c r="AF189" s="55" t="str">
        <f>IF(C189="","",IF(H189="あり",1,0))</f>
        <v/>
      </c>
      <c r="AG189" s="55" t="str">
        <f>IF(C189="","",IF(AND(I189="あり",J189="実施"),1,0))</f>
        <v/>
      </c>
      <c r="AH189" s="55" t="str">
        <f>IF(C189="","",IF(AND(H189="あり",X189="記録"),IF(COUNTIFS($A$8:A189,A189,$B$8:B189,B189,$C$8:C189,C189,$E$8:E189,E189,$F$8:F189,F189,$H$8:H189,"あり",$X$8:X189,"記録")=1,1,0),0))</f>
        <v/>
      </c>
      <c r="AI189" s="55" t="str">
        <f>IF(C189="","",IF(AND(I189="あり",J189="実施",X189="記録",ISNUMBER(K189)),IF(COUNTIFS($K$8:K189,K189,$C$8:C189,C189,$E$8:E189,E189,$F$8:F189,F189,$I$8:I189,"あり",$J$8:J189,"実施",$X$8:X189,"記録")=1,1,0),0))</f>
        <v/>
      </c>
      <c r="AJ189" s="55" t="str">
        <f>IF(C189="","",IF(ISNUMBER(A189),YEAR(A189)-IF(MONTH(A189)&lt;4,1,0),""))</f>
        <v/>
      </c>
      <c r="AK189" s="55" t="str">
        <f>IF(C189="","",IF(J189="実施",IF(ISNUMBER(K189),YEAR(K189)-IF(MONTH(K189)&lt;4,1,0),""),""))</f>
        <v/>
      </c>
      <c r="AL189" s="56" t="str">
        <f>IF(C189="",IF(OR(A189&lt;&gt;"",G189&lt;&gt;""),"要確認：船名未記入",""),IF(OR(NOT(ISNUMBER(A189)),G189="",H189="",I189="",J189="",N189="",O189="",P189="",W189="",X189=""),"要確認：基本項目不足",IF(OR(Z189="未登録・重複",AA189="未登録・重複",AB189="未確認"),"要確認：登録表を確認",IF(AND(H189="あり",NOT(ISNUMBER(B189))),"要確認：前日の予定時刻不足",IF(AND(J189="実施",I189="あり",NOT(ISNUMBER(K189))),"要確認：最終日時不足",IF(AND(J189="取消",I189="あり"),"要確認：取消と使用ありが矛盾",IF(OR(AND(ISNUMBER(T189),T189&lt;0),AND(ISNUMBER(V189),V189&lt;0),AE189="要確認：時刻不足・逆転"),"要確認：時間を確認",IF(COUNTIFS(Work[予定表の作業日],A189,Work[前日版の予定時刻],B189,Work[船名],C189,Work[バース],E189,Work[入出・転],F189,Work[曳船名],G189)&gt;1,"要確認：同じ作業・曳船が重複",IF(AND(I189="あり",J189="実施",NOT(ISNUMBER(AD189))),"要確認：拘束時間未確認",IF(OR(H189="未確認",I189="未確認",J189="未確認",X189="未確認",N189="未確認",O189="未確認"),"要確認：未確認を含む","確認済"))))))))))</f>
        <v/>
      </c>
    </row>
    <row r="190" spans="1:38" ht="24.95" customHeight="1" x14ac:dyDescent="0.2">
      <c r="A190" s="20"/>
      <c r="B190" s="29"/>
      <c r="C190" s="7"/>
      <c r="D190" s="7"/>
      <c r="E190" s="7"/>
      <c r="F190" s="7"/>
      <c r="G190" s="7"/>
      <c r="H190" s="7"/>
      <c r="I190" s="7"/>
      <c r="J190" s="7"/>
      <c r="K190" s="23"/>
      <c r="L190" s="13"/>
      <c r="M190" s="13"/>
      <c r="N190" s="7"/>
      <c r="O190" s="51"/>
      <c r="P190" s="51"/>
      <c r="Q190" s="61"/>
      <c r="R190" s="62"/>
      <c r="S190" s="62"/>
      <c r="T190" s="63"/>
      <c r="U190" s="63"/>
      <c r="V190" s="63"/>
      <c r="W190" s="51"/>
      <c r="X190" s="51"/>
      <c r="Y190" s="67"/>
      <c r="Z190" s="54" t="str">
        <f>IF(G190="","",IF(COUNTIF(Tugs[曳船名],G190)&lt;&gt;1,"未登録・重複",IF(INDEX(Tugs[会社名],MATCH(G190,Tugs[曳船名],0))="","未確認",INDEX(Tugs[会社名],MATCH(G190,Tugs[曳船名],0)))))</f>
        <v/>
      </c>
      <c r="AA190" s="54" t="str">
        <f>IF(G190="","",IF(COUNTIF(Companies[会社名],Z190)&lt;&gt;1,"未登録・重複",IF(INDEX(Companies[地区],MATCH(Z190,Companies[会社名],0))="","未確認",INDEX(Companies[地区],MATCH(Z190,Companies[会社名],0)))))</f>
        <v/>
      </c>
      <c r="AB190" s="54" t="str">
        <f>IF(G190="","",IF(Q190&lt;&gt;"",Q190,IF(COUNTIF(Tugs[曳船名],G190)&lt;&gt;1,"未登録・重複",IF(INDEX(Tugs[基地港],MATCH(G190,Tugs[曳船名],0))="","未確認",INDEX(Tugs[基地港],MATCH(G190,Tugs[曳船名],0))))))</f>
        <v/>
      </c>
      <c r="AC190" s="53" t="str">
        <f>IF(C190="","",IF(AND(COUNTIF(Standards[照合項目（自動）],AB190&amp;"｜"&amp;E190&amp;"｜"&amp;D190&amp;"｜"&amp;F190&amp;"｜"&amp;P190)=1,COUNTIFS(Standards[照合項目（自動）],AB190&amp;"｜"&amp;E190&amp;"｜"&amp;D190&amp;"｜"&amp;F190&amp;"｜"&amp;P190,Standards[入力確認（自動）],"確認済")=1),SUMIF(Standards[照合項目（自動）],AB190&amp;"｜"&amp;E190&amp;"｜"&amp;D190&amp;"｜"&amp;F190&amp;"｜"&amp;P190,Standards[所定合計h（自動）]),"未確認"))</f>
        <v/>
      </c>
      <c r="AD190" s="53" t="str">
        <f>IF(C190="","",IF(AND(ISNUMBER(R190),ISNUMBER(S190),S190&gt;=R190),ROUND((S190-R190)*24,4),IF(OR(R190&lt;&gt;"",S190&lt;&gt;""),"",IF(AND(ISNUMBER(T190),T190&gt;=0),T190,IF(AND(I190="あり",J190="実施",ISNUMBER(AC190)),AC190,"")))))</f>
        <v/>
      </c>
      <c r="AE190" s="54" t="str">
        <f>IF(C190="","",IF(AND(ISNUMBER(R190),ISNUMBER(S190),S190&gt;=R190),IF(X190="記録","実績：基地発～基地着",IF(X190="記憶","記憶：基地発～基地着","未確認：基地発～基地着")),IF(OR(R190&lt;&gt;"",S190&lt;&gt;""),"要確認：時刻不足・逆転",IF(AND(ISNUMBER(T190),T190&gt;=0),IF(X190="記録","実績：記録の時間",IF(X190="記憶","記憶：申告の時間","未確認：申告の時間")),IF(AND(I190="あり",J190="実施",ISNUMBER(AC190)),"所定時間による見込み",IF(I190="なし","使用なし","未確認"))))))</f>
        <v/>
      </c>
      <c r="AF190" s="55" t="str">
        <f>IF(C190="","",IF(H190="あり",1,0))</f>
        <v/>
      </c>
      <c r="AG190" s="55" t="str">
        <f>IF(C190="","",IF(AND(I190="あり",J190="実施"),1,0))</f>
        <v/>
      </c>
      <c r="AH190" s="55" t="str">
        <f>IF(C190="","",IF(AND(H190="あり",X190="記録"),IF(COUNTIFS($A$8:A190,A190,$B$8:B190,B190,$C$8:C190,C190,$E$8:E190,E190,$F$8:F190,F190,$H$8:H190,"あり",$X$8:X190,"記録")=1,1,0),0))</f>
        <v/>
      </c>
      <c r="AI190" s="55" t="str">
        <f>IF(C190="","",IF(AND(I190="あり",J190="実施",X190="記録",ISNUMBER(K190)),IF(COUNTIFS($K$8:K190,K190,$C$8:C190,C190,$E$8:E190,E190,$F$8:F190,F190,$I$8:I190,"あり",$J$8:J190,"実施",$X$8:X190,"記録")=1,1,0),0))</f>
        <v/>
      </c>
      <c r="AJ190" s="55" t="str">
        <f>IF(C190="","",IF(ISNUMBER(A190),YEAR(A190)-IF(MONTH(A190)&lt;4,1,0),""))</f>
        <v/>
      </c>
      <c r="AK190" s="55" t="str">
        <f>IF(C190="","",IF(J190="実施",IF(ISNUMBER(K190),YEAR(K190)-IF(MONTH(K190)&lt;4,1,0),""),""))</f>
        <v/>
      </c>
      <c r="AL190" s="56" t="str">
        <f>IF(C190="",IF(OR(A190&lt;&gt;"",G190&lt;&gt;""),"要確認：船名未記入",""),IF(OR(NOT(ISNUMBER(A190)),G190="",H190="",I190="",J190="",N190="",O190="",P190="",W190="",X190=""),"要確認：基本項目不足",IF(OR(Z190="未登録・重複",AA190="未登録・重複",AB190="未確認"),"要確認：登録表を確認",IF(AND(H190="あり",NOT(ISNUMBER(B190))),"要確認：前日の予定時刻不足",IF(AND(J190="実施",I190="あり",NOT(ISNUMBER(K190))),"要確認：最終日時不足",IF(AND(J190="取消",I190="あり"),"要確認：取消と使用ありが矛盾",IF(OR(AND(ISNUMBER(T190),T190&lt;0),AND(ISNUMBER(V190),V190&lt;0),AE190="要確認：時刻不足・逆転"),"要確認：時間を確認",IF(COUNTIFS(Work[予定表の作業日],A190,Work[前日版の予定時刻],B190,Work[船名],C190,Work[バース],E190,Work[入出・転],F190,Work[曳船名],G190)&gt;1,"要確認：同じ作業・曳船が重複",IF(AND(I190="あり",J190="実施",NOT(ISNUMBER(AD190))),"要確認：拘束時間未確認",IF(OR(H190="未確認",I190="未確認",J190="未確認",X190="未確認",N190="未確認",O190="未確認"),"要確認：未確認を含む","確認済"))))))))))</f>
        <v/>
      </c>
    </row>
    <row r="191" spans="1:38" ht="24.95" customHeight="1" x14ac:dyDescent="0.2">
      <c r="A191" s="20"/>
      <c r="B191" s="29"/>
      <c r="C191" s="7"/>
      <c r="D191" s="7"/>
      <c r="E191" s="7"/>
      <c r="F191" s="7"/>
      <c r="G191" s="7"/>
      <c r="H191" s="7"/>
      <c r="I191" s="7"/>
      <c r="J191" s="7"/>
      <c r="K191" s="23"/>
      <c r="L191" s="13"/>
      <c r="M191" s="13"/>
      <c r="N191" s="7"/>
      <c r="O191" s="51"/>
      <c r="P191" s="51"/>
      <c r="Q191" s="61"/>
      <c r="R191" s="62"/>
      <c r="S191" s="62"/>
      <c r="T191" s="63"/>
      <c r="U191" s="63"/>
      <c r="V191" s="63"/>
      <c r="W191" s="51"/>
      <c r="X191" s="51"/>
      <c r="Y191" s="67"/>
      <c r="Z191" s="54" t="str">
        <f>IF(G191="","",IF(COUNTIF(Tugs[曳船名],G191)&lt;&gt;1,"未登録・重複",IF(INDEX(Tugs[会社名],MATCH(G191,Tugs[曳船名],0))="","未確認",INDEX(Tugs[会社名],MATCH(G191,Tugs[曳船名],0)))))</f>
        <v/>
      </c>
      <c r="AA191" s="54" t="str">
        <f>IF(G191="","",IF(COUNTIF(Companies[会社名],Z191)&lt;&gt;1,"未登録・重複",IF(INDEX(Companies[地区],MATCH(Z191,Companies[会社名],0))="","未確認",INDEX(Companies[地区],MATCH(Z191,Companies[会社名],0)))))</f>
        <v/>
      </c>
      <c r="AB191" s="54" t="str">
        <f>IF(G191="","",IF(Q191&lt;&gt;"",Q191,IF(COUNTIF(Tugs[曳船名],G191)&lt;&gt;1,"未登録・重複",IF(INDEX(Tugs[基地港],MATCH(G191,Tugs[曳船名],0))="","未確認",INDEX(Tugs[基地港],MATCH(G191,Tugs[曳船名],0))))))</f>
        <v/>
      </c>
      <c r="AC191" s="53" t="str">
        <f>IF(C191="","",IF(AND(COUNTIF(Standards[照合項目（自動）],AB191&amp;"｜"&amp;E191&amp;"｜"&amp;D191&amp;"｜"&amp;F191&amp;"｜"&amp;P191)=1,COUNTIFS(Standards[照合項目（自動）],AB191&amp;"｜"&amp;E191&amp;"｜"&amp;D191&amp;"｜"&amp;F191&amp;"｜"&amp;P191,Standards[入力確認（自動）],"確認済")=1),SUMIF(Standards[照合項目（自動）],AB191&amp;"｜"&amp;E191&amp;"｜"&amp;D191&amp;"｜"&amp;F191&amp;"｜"&amp;P191,Standards[所定合計h（自動）]),"未確認"))</f>
        <v/>
      </c>
      <c r="AD191" s="53" t="str">
        <f>IF(C191="","",IF(AND(ISNUMBER(R191),ISNUMBER(S191),S191&gt;=R191),ROUND((S191-R191)*24,4),IF(OR(R191&lt;&gt;"",S191&lt;&gt;""),"",IF(AND(ISNUMBER(T191),T191&gt;=0),T191,IF(AND(I191="あり",J191="実施",ISNUMBER(AC191)),AC191,"")))))</f>
        <v/>
      </c>
      <c r="AE191" s="54" t="str">
        <f>IF(C191="","",IF(AND(ISNUMBER(R191),ISNUMBER(S191),S191&gt;=R191),IF(X191="記録","実績：基地発～基地着",IF(X191="記憶","記憶：基地発～基地着","未確認：基地発～基地着")),IF(OR(R191&lt;&gt;"",S191&lt;&gt;""),"要確認：時刻不足・逆転",IF(AND(ISNUMBER(T191),T191&gt;=0),IF(X191="記録","実績：記録の時間",IF(X191="記憶","記憶：申告の時間","未確認：申告の時間")),IF(AND(I191="あり",J191="実施",ISNUMBER(AC191)),"所定時間による見込み",IF(I191="なし","使用なし","未確認"))))))</f>
        <v/>
      </c>
      <c r="AF191" s="55" t="str">
        <f>IF(C191="","",IF(H191="あり",1,0))</f>
        <v/>
      </c>
      <c r="AG191" s="55" t="str">
        <f>IF(C191="","",IF(AND(I191="あり",J191="実施"),1,0))</f>
        <v/>
      </c>
      <c r="AH191" s="55" t="str">
        <f>IF(C191="","",IF(AND(H191="あり",X191="記録"),IF(COUNTIFS($A$8:A191,A191,$B$8:B191,B191,$C$8:C191,C191,$E$8:E191,E191,$F$8:F191,F191,$H$8:H191,"あり",$X$8:X191,"記録")=1,1,0),0))</f>
        <v/>
      </c>
      <c r="AI191" s="55" t="str">
        <f>IF(C191="","",IF(AND(I191="あり",J191="実施",X191="記録",ISNUMBER(K191)),IF(COUNTIFS($K$8:K191,K191,$C$8:C191,C191,$E$8:E191,E191,$F$8:F191,F191,$I$8:I191,"あり",$J$8:J191,"実施",$X$8:X191,"記録")=1,1,0),0))</f>
        <v/>
      </c>
      <c r="AJ191" s="55" t="str">
        <f>IF(C191="","",IF(ISNUMBER(A191),YEAR(A191)-IF(MONTH(A191)&lt;4,1,0),""))</f>
        <v/>
      </c>
      <c r="AK191" s="55" t="str">
        <f>IF(C191="","",IF(J191="実施",IF(ISNUMBER(K191),YEAR(K191)-IF(MONTH(K191)&lt;4,1,0),""),""))</f>
        <v/>
      </c>
      <c r="AL191" s="56" t="str">
        <f>IF(C191="",IF(OR(A191&lt;&gt;"",G191&lt;&gt;""),"要確認：船名未記入",""),IF(OR(NOT(ISNUMBER(A191)),G191="",H191="",I191="",J191="",N191="",O191="",P191="",W191="",X191=""),"要確認：基本項目不足",IF(OR(Z191="未登録・重複",AA191="未登録・重複",AB191="未確認"),"要確認：登録表を確認",IF(AND(H191="あり",NOT(ISNUMBER(B191))),"要確認：前日の予定時刻不足",IF(AND(J191="実施",I191="あり",NOT(ISNUMBER(K191))),"要確認：最終日時不足",IF(AND(J191="取消",I191="あり"),"要確認：取消と使用ありが矛盾",IF(OR(AND(ISNUMBER(T191),T191&lt;0),AND(ISNUMBER(V191),V191&lt;0),AE191="要確認：時刻不足・逆転"),"要確認：時間を確認",IF(COUNTIFS(Work[予定表の作業日],A191,Work[前日版の予定時刻],B191,Work[船名],C191,Work[バース],E191,Work[入出・転],F191,Work[曳船名],G191)&gt;1,"要確認：同じ作業・曳船が重複",IF(AND(I191="あり",J191="実施",NOT(ISNUMBER(AD191))),"要確認：拘束時間未確認",IF(OR(H191="未確認",I191="未確認",J191="未確認",X191="未確認",N191="未確認",O191="未確認"),"要確認：未確認を含む","確認済"))))))))))</f>
        <v/>
      </c>
    </row>
    <row r="192" spans="1:38" ht="24.95" customHeight="1" x14ac:dyDescent="0.2">
      <c r="A192" s="20"/>
      <c r="B192" s="29"/>
      <c r="C192" s="7"/>
      <c r="D192" s="7"/>
      <c r="E192" s="7"/>
      <c r="F192" s="7"/>
      <c r="G192" s="7"/>
      <c r="H192" s="7"/>
      <c r="I192" s="7"/>
      <c r="J192" s="7"/>
      <c r="K192" s="23"/>
      <c r="L192" s="13"/>
      <c r="M192" s="13"/>
      <c r="N192" s="7"/>
      <c r="O192" s="51"/>
      <c r="P192" s="51"/>
      <c r="Q192" s="61"/>
      <c r="R192" s="62"/>
      <c r="S192" s="62"/>
      <c r="T192" s="63"/>
      <c r="U192" s="63"/>
      <c r="V192" s="63"/>
      <c r="W192" s="51"/>
      <c r="X192" s="51"/>
      <c r="Y192" s="67"/>
      <c r="Z192" s="54" t="str">
        <f>IF(G192="","",IF(COUNTIF(Tugs[曳船名],G192)&lt;&gt;1,"未登録・重複",IF(INDEX(Tugs[会社名],MATCH(G192,Tugs[曳船名],0))="","未確認",INDEX(Tugs[会社名],MATCH(G192,Tugs[曳船名],0)))))</f>
        <v/>
      </c>
      <c r="AA192" s="54" t="str">
        <f>IF(G192="","",IF(COUNTIF(Companies[会社名],Z192)&lt;&gt;1,"未登録・重複",IF(INDEX(Companies[地区],MATCH(Z192,Companies[会社名],0))="","未確認",INDEX(Companies[地区],MATCH(Z192,Companies[会社名],0)))))</f>
        <v/>
      </c>
      <c r="AB192" s="54" t="str">
        <f>IF(G192="","",IF(Q192&lt;&gt;"",Q192,IF(COUNTIF(Tugs[曳船名],G192)&lt;&gt;1,"未登録・重複",IF(INDEX(Tugs[基地港],MATCH(G192,Tugs[曳船名],0))="","未確認",INDEX(Tugs[基地港],MATCH(G192,Tugs[曳船名],0))))))</f>
        <v/>
      </c>
      <c r="AC192" s="53" t="str">
        <f>IF(C192="","",IF(AND(COUNTIF(Standards[照合項目（自動）],AB192&amp;"｜"&amp;E192&amp;"｜"&amp;D192&amp;"｜"&amp;F192&amp;"｜"&amp;P192)=1,COUNTIFS(Standards[照合項目（自動）],AB192&amp;"｜"&amp;E192&amp;"｜"&amp;D192&amp;"｜"&amp;F192&amp;"｜"&amp;P192,Standards[入力確認（自動）],"確認済")=1),SUMIF(Standards[照合項目（自動）],AB192&amp;"｜"&amp;E192&amp;"｜"&amp;D192&amp;"｜"&amp;F192&amp;"｜"&amp;P192,Standards[所定合計h（自動）]),"未確認"))</f>
        <v/>
      </c>
      <c r="AD192" s="53" t="str">
        <f>IF(C192="","",IF(AND(ISNUMBER(R192),ISNUMBER(S192),S192&gt;=R192),ROUND((S192-R192)*24,4),IF(OR(R192&lt;&gt;"",S192&lt;&gt;""),"",IF(AND(ISNUMBER(T192),T192&gt;=0),T192,IF(AND(I192="あり",J192="実施",ISNUMBER(AC192)),AC192,"")))))</f>
        <v/>
      </c>
      <c r="AE192" s="54" t="str">
        <f>IF(C192="","",IF(AND(ISNUMBER(R192),ISNUMBER(S192),S192&gt;=R192),IF(X192="記録","実績：基地発～基地着",IF(X192="記憶","記憶：基地発～基地着","未確認：基地発～基地着")),IF(OR(R192&lt;&gt;"",S192&lt;&gt;""),"要確認：時刻不足・逆転",IF(AND(ISNUMBER(T192),T192&gt;=0),IF(X192="記録","実績：記録の時間",IF(X192="記憶","記憶：申告の時間","未確認：申告の時間")),IF(AND(I192="あり",J192="実施",ISNUMBER(AC192)),"所定時間による見込み",IF(I192="なし","使用なし","未確認"))))))</f>
        <v/>
      </c>
      <c r="AF192" s="55" t="str">
        <f>IF(C192="","",IF(H192="あり",1,0))</f>
        <v/>
      </c>
      <c r="AG192" s="55" t="str">
        <f>IF(C192="","",IF(AND(I192="あり",J192="実施"),1,0))</f>
        <v/>
      </c>
      <c r="AH192" s="55" t="str">
        <f>IF(C192="","",IF(AND(H192="あり",X192="記録"),IF(COUNTIFS($A$8:A192,A192,$B$8:B192,B192,$C$8:C192,C192,$E$8:E192,E192,$F$8:F192,F192,$H$8:H192,"あり",$X$8:X192,"記録")=1,1,0),0))</f>
        <v/>
      </c>
      <c r="AI192" s="55" t="str">
        <f>IF(C192="","",IF(AND(I192="あり",J192="実施",X192="記録",ISNUMBER(K192)),IF(COUNTIFS($K$8:K192,K192,$C$8:C192,C192,$E$8:E192,E192,$F$8:F192,F192,$I$8:I192,"あり",$J$8:J192,"実施",$X$8:X192,"記録")=1,1,0),0))</f>
        <v/>
      </c>
      <c r="AJ192" s="55" t="str">
        <f>IF(C192="","",IF(ISNUMBER(A192),YEAR(A192)-IF(MONTH(A192)&lt;4,1,0),""))</f>
        <v/>
      </c>
      <c r="AK192" s="55" t="str">
        <f>IF(C192="","",IF(J192="実施",IF(ISNUMBER(K192),YEAR(K192)-IF(MONTH(K192)&lt;4,1,0),""),""))</f>
        <v/>
      </c>
      <c r="AL192" s="56" t="str">
        <f>IF(C192="",IF(OR(A192&lt;&gt;"",G192&lt;&gt;""),"要確認：船名未記入",""),IF(OR(NOT(ISNUMBER(A192)),G192="",H192="",I192="",J192="",N192="",O192="",P192="",W192="",X192=""),"要確認：基本項目不足",IF(OR(Z192="未登録・重複",AA192="未登録・重複",AB192="未確認"),"要確認：登録表を確認",IF(AND(H192="あり",NOT(ISNUMBER(B192))),"要確認：前日の予定時刻不足",IF(AND(J192="実施",I192="あり",NOT(ISNUMBER(K192))),"要確認：最終日時不足",IF(AND(J192="取消",I192="あり"),"要確認：取消と使用ありが矛盾",IF(OR(AND(ISNUMBER(T192),T192&lt;0),AND(ISNUMBER(V192),V192&lt;0),AE192="要確認：時刻不足・逆転"),"要確認：時間を確認",IF(COUNTIFS(Work[予定表の作業日],A192,Work[前日版の予定時刻],B192,Work[船名],C192,Work[バース],E192,Work[入出・転],F192,Work[曳船名],G192)&gt;1,"要確認：同じ作業・曳船が重複",IF(AND(I192="あり",J192="実施",NOT(ISNUMBER(AD192))),"要確認：拘束時間未確認",IF(OR(H192="未確認",I192="未確認",J192="未確認",X192="未確認",N192="未確認",O192="未確認"),"要確認：未確認を含む","確認済"))))))))))</f>
        <v/>
      </c>
    </row>
    <row r="193" spans="1:38" ht="24.95" customHeight="1" x14ac:dyDescent="0.2">
      <c r="A193" s="20"/>
      <c r="B193" s="29"/>
      <c r="C193" s="7"/>
      <c r="D193" s="7"/>
      <c r="E193" s="7"/>
      <c r="F193" s="7"/>
      <c r="G193" s="7"/>
      <c r="H193" s="7"/>
      <c r="I193" s="7"/>
      <c r="J193" s="7"/>
      <c r="K193" s="23"/>
      <c r="L193" s="13"/>
      <c r="M193" s="13"/>
      <c r="N193" s="7"/>
      <c r="O193" s="51"/>
      <c r="P193" s="51"/>
      <c r="Q193" s="61"/>
      <c r="R193" s="62"/>
      <c r="S193" s="62"/>
      <c r="T193" s="63"/>
      <c r="U193" s="63"/>
      <c r="V193" s="63"/>
      <c r="W193" s="51"/>
      <c r="X193" s="51"/>
      <c r="Y193" s="67"/>
      <c r="Z193" s="54" t="str">
        <f>IF(G193="","",IF(COUNTIF(Tugs[曳船名],G193)&lt;&gt;1,"未登録・重複",IF(INDEX(Tugs[会社名],MATCH(G193,Tugs[曳船名],0))="","未確認",INDEX(Tugs[会社名],MATCH(G193,Tugs[曳船名],0)))))</f>
        <v/>
      </c>
      <c r="AA193" s="54" t="str">
        <f>IF(G193="","",IF(COUNTIF(Companies[会社名],Z193)&lt;&gt;1,"未登録・重複",IF(INDEX(Companies[地区],MATCH(Z193,Companies[会社名],0))="","未確認",INDEX(Companies[地区],MATCH(Z193,Companies[会社名],0)))))</f>
        <v/>
      </c>
      <c r="AB193" s="54" t="str">
        <f>IF(G193="","",IF(Q193&lt;&gt;"",Q193,IF(COUNTIF(Tugs[曳船名],G193)&lt;&gt;1,"未登録・重複",IF(INDEX(Tugs[基地港],MATCH(G193,Tugs[曳船名],0))="","未確認",INDEX(Tugs[基地港],MATCH(G193,Tugs[曳船名],0))))))</f>
        <v/>
      </c>
      <c r="AC193" s="53" t="str">
        <f>IF(C193="","",IF(AND(COUNTIF(Standards[照合項目（自動）],AB193&amp;"｜"&amp;E193&amp;"｜"&amp;D193&amp;"｜"&amp;F193&amp;"｜"&amp;P193)=1,COUNTIFS(Standards[照合項目（自動）],AB193&amp;"｜"&amp;E193&amp;"｜"&amp;D193&amp;"｜"&amp;F193&amp;"｜"&amp;P193,Standards[入力確認（自動）],"確認済")=1),SUMIF(Standards[照合項目（自動）],AB193&amp;"｜"&amp;E193&amp;"｜"&amp;D193&amp;"｜"&amp;F193&amp;"｜"&amp;P193,Standards[所定合計h（自動）]),"未確認"))</f>
        <v/>
      </c>
      <c r="AD193" s="53" t="str">
        <f>IF(C193="","",IF(AND(ISNUMBER(R193),ISNUMBER(S193),S193&gt;=R193),ROUND((S193-R193)*24,4),IF(OR(R193&lt;&gt;"",S193&lt;&gt;""),"",IF(AND(ISNUMBER(T193),T193&gt;=0),T193,IF(AND(I193="あり",J193="実施",ISNUMBER(AC193)),AC193,"")))))</f>
        <v/>
      </c>
      <c r="AE193" s="54" t="str">
        <f>IF(C193="","",IF(AND(ISNUMBER(R193),ISNUMBER(S193),S193&gt;=R193),IF(X193="記録","実績：基地発～基地着",IF(X193="記憶","記憶：基地発～基地着","未確認：基地発～基地着")),IF(OR(R193&lt;&gt;"",S193&lt;&gt;""),"要確認：時刻不足・逆転",IF(AND(ISNUMBER(T193),T193&gt;=0),IF(X193="記録","実績：記録の時間",IF(X193="記憶","記憶：申告の時間","未確認：申告の時間")),IF(AND(I193="あり",J193="実施",ISNUMBER(AC193)),"所定時間による見込み",IF(I193="なし","使用なし","未確認"))))))</f>
        <v/>
      </c>
      <c r="AF193" s="55" t="str">
        <f>IF(C193="","",IF(H193="あり",1,0))</f>
        <v/>
      </c>
      <c r="AG193" s="55" t="str">
        <f>IF(C193="","",IF(AND(I193="あり",J193="実施"),1,0))</f>
        <v/>
      </c>
      <c r="AH193" s="55" t="str">
        <f>IF(C193="","",IF(AND(H193="あり",X193="記録"),IF(COUNTIFS($A$8:A193,A193,$B$8:B193,B193,$C$8:C193,C193,$E$8:E193,E193,$F$8:F193,F193,$H$8:H193,"あり",$X$8:X193,"記録")=1,1,0),0))</f>
        <v/>
      </c>
      <c r="AI193" s="55" t="str">
        <f>IF(C193="","",IF(AND(I193="あり",J193="実施",X193="記録",ISNUMBER(K193)),IF(COUNTIFS($K$8:K193,K193,$C$8:C193,C193,$E$8:E193,E193,$F$8:F193,F193,$I$8:I193,"あり",$J$8:J193,"実施",$X$8:X193,"記録")=1,1,0),0))</f>
        <v/>
      </c>
      <c r="AJ193" s="55" t="str">
        <f>IF(C193="","",IF(ISNUMBER(A193),YEAR(A193)-IF(MONTH(A193)&lt;4,1,0),""))</f>
        <v/>
      </c>
      <c r="AK193" s="55" t="str">
        <f>IF(C193="","",IF(J193="実施",IF(ISNUMBER(K193),YEAR(K193)-IF(MONTH(K193)&lt;4,1,0),""),""))</f>
        <v/>
      </c>
      <c r="AL193" s="56" t="str">
        <f>IF(C193="",IF(OR(A193&lt;&gt;"",G193&lt;&gt;""),"要確認：船名未記入",""),IF(OR(NOT(ISNUMBER(A193)),G193="",H193="",I193="",J193="",N193="",O193="",P193="",W193="",X193=""),"要確認：基本項目不足",IF(OR(Z193="未登録・重複",AA193="未登録・重複",AB193="未確認"),"要確認：登録表を確認",IF(AND(H193="あり",NOT(ISNUMBER(B193))),"要確認：前日の予定時刻不足",IF(AND(J193="実施",I193="あり",NOT(ISNUMBER(K193))),"要確認：最終日時不足",IF(AND(J193="取消",I193="あり"),"要確認：取消と使用ありが矛盾",IF(OR(AND(ISNUMBER(T193),T193&lt;0),AND(ISNUMBER(V193),V193&lt;0),AE193="要確認：時刻不足・逆転"),"要確認：時間を確認",IF(COUNTIFS(Work[予定表の作業日],A193,Work[前日版の予定時刻],B193,Work[船名],C193,Work[バース],E193,Work[入出・転],F193,Work[曳船名],G193)&gt;1,"要確認：同じ作業・曳船が重複",IF(AND(I193="あり",J193="実施",NOT(ISNUMBER(AD193))),"要確認：拘束時間未確認",IF(OR(H193="未確認",I193="未確認",J193="未確認",X193="未確認",N193="未確認",O193="未確認"),"要確認：未確認を含む","確認済"))))))))))</f>
        <v/>
      </c>
    </row>
    <row r="194" spans="1:38" ht="24.95" customHeight="1" x14ac:dyDescent="0.2">
      <c r="A194" s="20"/>
      <c r="B194" s="29"/>
      <c r="C194" s="7"/>
      <c r="D194" s="7"/>
      <c r="E194" s="7"/>
      <c r="F194" s="7"/>
      <c r="G194" s="7"/>
      <c r="H194" s="7"/>
      <c r="I194" s="7"/>
      <c r="J194" s="7"/>
      <c r="K194" s="23"/>
      <c r="L194" s="13"/>
      <c r="M194" s="13"/>
      <c r="N194" s="7"/>
      <c r="O194" s="51"/>
      <c r="P194" s="51"/>
      <c r="Q194" s="61"/>
      <c r="R194" s="62"/>
      <c r="S194" s="62"/>
      <c r="T194" s="63"/>
      <c r="U194" s="63"/>
      <c r="V194" s="63"/>
      <c r="W194" s="51"/>
      <c r="X194" s="51"/>
      <c r="Y194" s="67"/>
      <c r="Z194" s="54" t="str">
        <f>IF(G194="","",IF(COUNTIF(Tugs[曳船名],G194)&lt;&gt;1,"未登録・重複",IF(INDEX(Tugs[会社名],MATCH(G194,Tugs[曳船名],0))="","未確認",INDEX(Tugs[会社名],MATCH(G194,Tugs[曳船名],0)))))</f>
        <v/>
      </c>
      <c r="AA194" s="54" t="str">
        <f>IF(G194="","",IF(COUNTIF(Companies[会社名],Z194)&lt;&gt;1,"未登録・重複",IF(INDEX(Companies[地区],MATCH(Z194,Companies[会社名],0))="","未確認",INDEX(Companies[地区],MATCH(Z194,Companies[会社名],0)))))</f>
        <v/>
      </c>
      <c r="AB194" s="54" t="str">
        <f>IF(G194="","",IF(Q194&lt;&gt;"",Q194,IF(COUNTIF(Tugs[曳船名],G194)&lt;&gt;1,"未登録・重複",IF(INDEX(Tugs[基地港],MATCH(G194,Tugs[曳船名],0))="","未確認",INDEX(Tugs[基地港],MATCH(G194,Tugs[曳船名],0))))))</f>
        <v/>
      </c>
      <c r="AC194" s="53" t="str">
        <f>IF(C194="","",IF(AND(COUNTIF(Standards[照合項目（自動）],AB194&amp;"｜"&amp;E194&amp;"｜"&amp;D194&amp;"｜"&amp;F194&amp;"｜"&amp;P194)=1,COUNTIFS(Standards[照合項目（自動）],AB194&amp;"｜"&amp;E194&amp;"｜"&amp;D194&amp;"｜"&amp;F194&amp;"｜"&amp;P194,Standards[入力確認（自動）],"確認済")=1),SUMIF(Standards[照合項目（自動）],AB194&amp;"｜"&amp;E194&amp;"｜"&amp;D194&amp;"｜"&amp;F194&amp;"｜"&amp;P194,Standards[所定合計h（自動）]),"未確認"))</f>
        <v/>
      </c>
      <c r="AD194" s="53" t="str">
        <f>IF(C194="","",IF(AND(ISNUMBER(R194),ISNUMBER(S194),S194&gt;=R194),ROUND((S194-R194)*24,4),IF(OR(R194&lt;&gt;"",S194&lt;&gt;""),"",IF(AND(ISNUMBER(T194),T194&gt;=0),T194,IF(AND(I194="あり",J194="実施",ISNUMBER(AC194)),AC194,"")))))</f>
        <v/>
      </c>
      <c r="AE194" s="54" t="str">
        <f>IF(C194="","",IF(AND(ISNUMBER(R194),ISNUMBER(S194),S194&gt;=R194),IF(X194="記録","実績：基地発～基地着",IF(X194="記憶","記憶：基地発～基地着","未確認：基地発～基地着")),IF(OR(R194&lt;&gt;"",S194&lt;&gt;""),"要確認：時刻不足・逆転",IF(AND(ISNUMBER(T194),T194&gt;=0),IF(X194="記録","実績：記録の時間",IF(X194="記憶","記憶：申告の時間","未確認：申告の時間")),IF(AND(I194="あり",J194="実施",ISNUMBER(AC194)),"所定時間による見込み",IF(I194="なし","使用なし","未確認"))))))</f>
        <v/>
      </c>
      <c r="AF194" s="55" t="str">
        <f>IF(C194="","",IF(H194="あり",1,0))</f>
        <v/>
      </c>
      <c r="AG194" s="55" t="str">
        <f>IF(C194="","",IF(AND(I194="あり",J194="実施"),1,0))</f>
        <v/>
      </c>
      <c r="AH194" s="55" t="str">
        <f>IF(C194="","",IF(AND(H194="あり",X194="記録"),IF(COUNTIFS($A$8:A194,A194,$B$8:B194,B194,$C$8:C194,C194,$E$8:E194,E194,$F$8:F194,F194,$H$8:H194,"あり",$X$8:X194,"記録")=1,1,0),0))</f>
        <v/>
      </c>
      <c r="AI194" s="55" t="str">
        <f>IF(C194="","",IF(AND(I194="あり",J194="実施",X194="記録",ISNUMBER(K194)),IF(COUNTIFS($K$8:K194,K194,$C$8:C194,C194,$E$8:E194,E194,$F$8:F194,F194,$I$8:I194,"あり",$J$8:J194,"実施",$X$8:X194,"記録")=1,1,0),0))</f>
        <v/>
      </c>
      <c r="AJ194" s="55" t="str">
        <f>IF(C194="","",IF(ISNUMBER(A194),YEAR(A194)-IF(MONTH(A194)&lt;4,1,0),""))</f>
        <v/>
      </c>
      <c r="AK194" s="55" t="str">
        <f>IF(C194="","",IF(J194="実施",IF(ISNUMBER(K194),YEAR(K194)-IF(MONTH(K194)&lt;4,1,0),""),""))</f>
        <v/>
      </c>
      <c r="AL194" s="56" t="str">
        <f>IF(C194="",IF(OR(A194&lt;&gt;"",G194&lt;&gt;""),"要確認：船名未記入",""),IF(OR(NOT(ISNUMBER(A194)),G194="",H194="",I194="",J194="",N194="",O194="",P194="",W194="",X194=""),"要確認：基本項目不足",IF(OR(Z194="未登録・重複",AA194="未登録・重複",AB194="未確認"),"要確認：登録表を確認",IF(AND(H194="あり",NOT(ISNUMBER(B194))),"要確認：前日の予定時刻不足",IF(AND(J194="実施",I194="あり",NOT(ISNUMBER(K194))),"要確認：最終日時不足",IF(AND(J194="取消",I194="あり"),"要確認：取消と使用ありが矛盾",IF(OR(AND(ISNUMBER(T194),T194&lt;0),AND(ISNUMBER(V194),V194&lt;0),AE194="要確認：時刻不足・逆転"),"要確認：時間を確認",IF(COUNTIFS(Work[予定表の作業日],A194,Work[前日版の予定時刻],B194,Work[船名],C194,Work[バース],E194,Work[入出・転],F194,Work[曳船名],G194)&gt;1,"要確認：同じ作業・曳船が重複",IF(AND(I194="あり",J194="実施",NOT(ISNUMBER(AD194))),"要確認：拘束時間未確認",IF(OR(H194="未確認",I194="未確認",J194="未確認",X194="未確認",N194="未確認",O194="未確認"),"要確認：未確認を含む","確認済"))))))))))</f>
        <v/>
      </c>
    </row>
    <row r="195" spans="1:38" ht="24.95" customHeight="1" x14ac:dyDescent="0.2">
      <c r="A195" s="20"/>
      <c r="B195" s="29"/>
      <c r="C195" s="7"/>
      <c r="D195" s="7"/>
      <c r="E195" s="7"/>
      <c r="F195" s="7"/>
      <c r="G195" s="7"/>
      <c r="H195" s="7"/>
      <c r="I195" s="7"/>
      <c r="J195" s="7"/>
      <c r="K195" s="23"/>
      <c r="L195" s="13"/>
      <c r="M195" s="13"/>
      <c r="N195" s="7"/>
      <c r="O195" s="51"/>
      <c r="P195" s="51"/>
      <c r="Q195" s="61"/>
      <c r="R195" s="62"/>
      <c r="S195" s="62"/>
      <c r="T195" s="63"/>
      <c r="U195" s="63"/>
      <c r="V195" s="63"/>
      <c r="W195" s="51"/>
      <c r="X195" s="51"/>
      <c r="Y195" s="67"/>
      <c r="Z195" s="54" t="str">
        <f>IF(G195="","",IF(COUNTIF(Tugs[曳船名],G195)&lt;&gt;1,"未登録・重複",IF(INDEX(Tugs[会社名],MATCH(G195,Tugs[曳船名],0))="","未確認",INDEX(Tugs[会社名],MATCH(G195,Tugs[曳船名],0)))))</f>
        <v/>
      </c>
      <c r="AA195" s="54" t="str">
        <f>IF(G195="","",IF(COUNTIF(Companies[会社名],Z195)&lt;&gt;1,"未登録・重複",IF(INDEX(Companies[地区],MATCH(Z195,Companies[会社名],0))="","未確認",INDEX(Companies[地区],MATCH(Z195,Companies[会社名],0)))))</f>
        <v/>
      </c>
      <c r="AB195" s="54" t="str">
        <f>IF(G195="","",IF(Q195&lt;&gt;"",Q195,IF(COUNTIF(Tugs[曳船名],G195)&lt;&gt;1,"未登録・重複",IF(INDEX(Tugs[基地港],MATCH(G195,Tugs[曳船名],0))="","未確認",INDEX(Tugs[基地港],MATCH(G195,Tugs[曳船名],0))))))</f>
        <v/>
      </c>
      <c r="AC195" s="53" t="str">
        <f>IF(C195="","",IF(AND(COUNTIF(Standards[照合項目（自動）],AB195&amp;"｜"&amp;E195&amp;"｜"&amp;D195&amp;"｜"&amp;F195&amp;"｜"&amp;P195)=1,COUNTIFS(Standards[照合項目（自動）],AB195&amp;"｜"&amp;E195&amp;"｜"&amp;D195&amp;"｜"&amp;F195&amp;"｜"&amp;P195,Standards[入力確認（自動）],"確認済")=1),SUMIF(Standards[照合項目（自動）],AB195&amp;"｜"&amp;E195&amp;"｜"&amp;D195&amp;"｜"&amp;F195&amp;"｜"&amp;P195,Standards[所定合計h（自動）]),"未確認"))</f>
        <v/>
      </c>
      <c r="AD195" s="53" t="str">
        <f>IF(C195="","",IF(AND(ISNUMBER(R195),ISNUMBER(S195),S195&gt;=R195),ROUND((S195-R195)*24,4),IF(OR(R195&lt;&gt;"",S195&lt;&gt;""),"",IF(AND(ISNUMBER(T195),T195&gt;=0),T195,IF(AND(I195="あり",J195="実施",ISNUMBER(AC195)),AC195,"")))))</f>
        <v/>
      </c>
      <c r="AE195" s="54" t="str">
        <f>IF(C195="","",IF(AND(ISNUMBER(R195),ISNUMBER(S195),S195&gt;=R195),IF(X195="記録","実績：基地発～基地着",IF(X195="記憶","記憶：基地発～基地着","未確認：基地発～基地着")),IF(OR(R195&lt;&gt;"",S195&lt;&gt;""),"要確認：時刻不足・逆転",IF(AND(ISNUMBER(T195),T195&gt;=0),IF(X195="記録","実績：記録の時間",IF(X195="記憶","記憶：申告の時間","未確認：申告の時間")),IF(AND(I195="あり",J195="実施",ISNUMBER(AC195)),"所定時間による見込み",IF(I195="なし","使用なし","未確認"))))))</f>
        <v/>
      </c>
      <c r="AF195" s="55" t="str">
        <f>IF(C195="","",IF(H195="あり",1,0))</f>
        <v/>
      </c>
      <c r="AG195" s="55" t="str">
        <f>IF(C195="","",IF(AND(I195="あり",J195="実施"),1,0))</f>
        <v/>
      </c>
      <c r="AH195" s="55" t="str">
        <f>IF(C195="","",IF(AND(H195="あり",X195="記録"),IF(COUNTIFS($A$8:A195,A195,$B$8:B195,B195,$C$8:C195,C195,$E$8:E195,E195,$F$8:F195,F195,$H$8:H195,"あり",$X$8:X195,"記録")=1,1,0),0))</f>
        <v/>
      </c>
      <c r="AI195" s="55" t="str">
        <f>IF(C195="","",IF(AND(I195="あり",J195="実施",X195="記録",ISNUMBER(K195)),IF(COUNTIFS($K$8:K195,K195,$C$8:C195,C195,$E$8:E195,E195,$F$8:F195,F195,$I$8:I195,"あり",$J$8:J195,"実施",$X$8:X195,"記録")=1,1,0),0))</f>
        <v/>
      </c>
      <c r="AJ195" s="55" t="str">
        <f>IF(C195="","",IF(ISNUMBER(A195),YEAR(A195)-IF(MONTH(A195)&lt;4,1,0),""))</f>
        <v/>
      </c>
      <c r="AK195" s="55" t="str">
        <f>IF(C195="","",IF(J195="実施",IF(ISNUMBER(K195),YEAR(K195)-IF(MONTH(K195)&lt;4,1,0),""),""))</f>
        <v/>
      </c>
      <c r="AL195" s="56" t="str">
        <f>IF(C195="",IF(OR(A195&lt;&gt;"",G195&lt;&gt;""),"要確認：船名未記入",""),IF(OR(NOT(ISNUMBER(A195)),G195="",H195="",I195="",J195="",N195="",O195="",P195="",W195="",X195=""),"要確認：基本項目不足",IF(OR(Z195="未登録・重複",AA195="未登録・重複",AB195="未確認"),"要確認：登録表を確認",IF(AND(H195="あり",NOT(ISNUMBER(B195))),"要確認：前日の予定時刻不足",IF(AND(J195="実施",I195="あり",NOT(ISNUMBER(K195))),"要確認：最終日時不足",IF(AND(J195="取消",I195="あり"),"要確認：取消と使用ありが矛盾",IF(OR(AND(ISNUMBER(T195),T195&lt;0),AND(ISNUMBER(V195),V195&lt;0),AE195="要確認：時刻不足・逆転"),"要確認：時間を確認",IF(COUNTIFS(Work[予定表の作業日],A195,Work[前日版の予定時刻],B195,Work[船名],C195,Work[バース],E195,Work[入出・転],F195,Work[曳船名],G195)&gt;1,"要確認：同じ作業・曳船が重複",IF(AND(I195="あり",J195="実施",NOT(ISNUMBER(AD195))),"要確認：拘束時間未確認",IF(OR(H195="未確認",I195="未確認",J195="未確認",X195="未確認",N195="未確認",O195="未確認"),"要確認：未確認を含む","確認済"))))))))))</f>
        <v/>
      </c>
    </row>
    <row r="196" spans="1:38" ht="24.95" customHeight="1" x14ac:dyDescent="0.2">
      <c r="A196" s="20"/>
      <c r="B196" s="29"/>
      <c r="C196" s="7"/>
      <c r="D196" s="7"/>
      <c r="E196" s="7"/>
      <c r="F196" s="7"/>
      <c r="G196" s="7"/>
      <c r="H196" s="7"/>
      <c r="I196" s="7"/>
      <c r="J196" s="7"/>
      <c r="K196" s="23"/>
      <c r="L196" s="13"/>
      <c r="M196" s="13"/>
      <c r="N196" s="7"/>
      <c r="O196" s="51"/>
      <c r="P196" s="51"/>
      <c r="Q196" s="61"/>
      <c r="R196" s="62"/>
      <c r="S196" s="62"/>
      <c r="T196" s="63"/>
      <c r="U196" s="63"/>
      <c r="V196" s="63"/>
      <c r="W196" s="51"/>
      <c r="X196" s="51"/>
      <c r="Y196" s="67"/>
      <c r="Z196" s="54" t="str">
        <f>IF(G196="","",IF(COUNTIF(Tugs[曳船名],G196)&lt;&gt;1,"未登録・重複",IF(INDEX(Tugs[会社名],MATCH(G196,Tugs[曳船名],0))="","未確認",INDEX(Tugs[会社名],MATCH(G196,Tugs[曳船名],0)))))</f>
        <v/>
      </c>
      <c r="AA196" s="54" t="str">
        <f>IF(G196="","",IF(COUNTIF(Companies[会社名],Z196)&lt;&gt;1,"未登録・重複",IF(INDEX(Companies[地区],MATCH(Z196,Companies[会社名],0))="","未確認",INDEX(Companies[地区],MATCH(Z196,Companies[会社名],0)))))</f>
        <v/>
      </c>
      <c r="AB196" s="54" t="str">
        <f>IF(G196="","",IF(Q196&lt;&gt;"",Q196,IF(COUNTIF(Tugs[曳船名],G196)&lt;&gt;1,"未登録・重複",IF(INDEX(Tugs[基地港],MATCH(G196,Tugs[曳船名],0))="","未確認",INDEX(Tugs[基地港],MATCH(G196,Tugs[曳船名],0))))))</f>
        <v/>
      </c>
      <c r="AC196" s="53" t="str">
        <f>IF(C196="","",IF(AND(COUNTIF(Standards[照合項目（自動）],AB196&amp;"｜"&amp;E196&amp;"｜"&amp;D196&amp;"｜"&amp;F196&amp;"｜"&amp;P196)=1,COUNTIFS(Standards[照合項目（自動）],AB196&amp;"｜"&amp;E196&amp;"｜"&amp;D196&amp;"｜"&amp;F196&amp;"｜"&amp;P196,Standards[入力確認（自動）],"確認済")=1),SUMIF(Standards[照合項目（自動）],AB196&amp;"｜"&amp;E196&amp;"｜"&amp;D196&amp;"｜"&amp;F196&amp;"｜"&amp;P196,Standards[所定合計h（自動）]),"未確認"))</f>
        <v/>
      </c>
      <c r="AD196" s="53" t="str">
        <f>IF(C196="","",IF(AND(ISNUMBER(R196),ISNUMBER(S196),S196&gt;=R196),ROUND((S196-R196)*24,4),IF(OR(R196&lt;&gt;"",S196&lt;&gt;""),"",IF(AND(ISNUMBER(T196),T196&gt;=0),T196,IF(AND(I196="あり",J196="実施",ISNUMBER(AC196)),AC196,"")))))</f>
        <v/>
      </c>
      <c r="AE196" s="54" t="str">
        <f>IF(C196="","",IF(AND(ISNUMBER(R196),ISNUMBER(S196),S196&gt;=R196),IF(X196="記録","実績：基地発～基地着",IF(X196="記憶","記憶：基地発～基地着","未確認：基地発～基地着")),IF(OR(R196&lt;&gt;"",S196&lt;&gt;""),"要確認：時刻不足・逆転",IF(AND(ISNUMBER(T196),T196&gt;=0),IF(X196="記録","実績：記録の時間",IF(X196="記憶","記憶：申告の時間","未確認：申告の時間")),IF(AND(I196="あり",J196="実施",ISNUMBER(AC196)),"所定時間による見込み",IF(I196="なし","使用なし","未確認"))))))</f>
        <v/>
      </c>
      <c r="AF196" s="55" t="str">
        <f>IF(C196="","",IF(H196="あり",1,0))</f>
        <v/>
      </c>
      <c r="AG196" s="55" t="str">
        <f>IF(C196="","",IF(AND(I196="あり",J196="実施"),1,0))</f>
        <v/>
      </c>
      <c r="AH196" s="55" t="str">
        <f>IF(C196="","",IF(AND(H196="あり",X196="記録"),IF(COUNTIFS($A$8:A196,A196,$B$8:B196,B196,$C$8:C196,C196,$E$8:E196,E196,$F$8:F196,F196,$H$8:H196,"あり",$X$8:X196,"記録")=1,1,0),0))</f>
        <v/>
      </c>
      <c r="AI196" s="55" t="str">
        <f>IF(C196="","",IF(AND(I196="あり",J196="実施",X196="記録",ISNUMBER(K196)),IF(COUNTIFS($K$8:K196,K196,$C$8:C196,C196,$E$8:E196,E196,$F$8:F196,F196,$I$8:I196,"あり",$J$8:J196,"実施",$X$8:X196,"記録")=1,1,0),0))</f>
        <v/>
      </c>
      <c r="AJ196" s="55" t="str">
        <f>IF(C196="","",IF(ISNUMBER(A196),YEAR(A196)-IF(MONTH(A196)&lt;4,1,0),""))</f>
        <v/>
      </c>
      <c r="AK196" s="55" t="str">
        <f>IF(C196="","",IF(J196="実施",IF(ISNUMBER(K196),YEAR(K196)-IF(MONTH(K196)&lt;4,1,0),""),""))</f>
        <v/>
      </c>
      <c r="AL196" s="56" t="str">
        <f>IF(C196="",IF(OR(A196&lt;&gt;"",G196&lt;&gt;""),"要確認：船名未記入",""),IF(OR(NOT(ISNUMBER(A196)),G196="",H196="",I196="",J196="",N196="",O196="",P196="",W196="",X196=""),"要確認：基本項目不足",IF(OR(Z196="未登録・重複",AA196="未登録・重複",AB196="未確認"),"要確認：登録表を確認",IF(AND(H196="あり",NOT(ISNUMBER(B196))),"要確認：前日の予定時刻不足",IF(AND(J196="実施",I196="あり",NOT(ISNUMBER(K196))),"要確認：最終日時不足",IF(AND(J196="取消",I196="あり"),"要確認：取消と使用ありが矛盾",IF(OR(AND(ISNUMBER(T196),T196&lt;0),AND(ISNUMBER(V196),V196&lt;0),AE196="要確認：時刻不足・逆転"),"要確認：時間を確認",IF(COUNTIFS(Work[予定表の作業日],A196,Work[前日版の予定時刻],B196,Work[船名],C196,Work[バース],E196,Work[入出・転],F196,Work[曳船名],G196)&gt;1,"要確認：同じ作業・曳船が重複",IF(AND(I196="あり",J196="実施",NOT(ISNUMBER(AD196))),"要確認：拘束時間未確認",IF(OR(H196="未確認",I196="未確認",J196="未確認",X196="未確認",N196="未確認",O196="未確認"),"要確認：未確認を含む","確認済"))))))))))</f>
        <v/>
      </c>
    </row>
    <row r="197" spans="1:38" ht="24.95" customHeight="1" x14ac:dyDescent="0.2">
      <c r="A197" s="20"/>
      <c r="B197" s="29"/>
      <c r="C197" s="7"/>
      <c r="D197" s="7"/>
      <c r="E197" s="7"/>
      <c r="F197" s="7"/>
      <c r="G197" s="7"/>
      <c r="H197" s="7"/>
      <c r="I197" s="7"/>
      <c r="J197" s="7"/>
      <c r="K197" s="23"/>
      <c r="L197" s="13"/>
      <c r="M197" s="13"/>
      <c r="N197" s="7"/>
      <c r="O197" s="51"/>
      <c r="P197" s="51"/>
      <c r="Q197" s="61"/>
      <c r="R197" s="62"/>
      <c r="S197" s="62"/>
      <c r="T197" s="63"/>
      <c r="U197" s="63"/>
      <c r="V197" s="63"/>
      <c r="W197" s="51"/>
      <c r="X197" s="51"/>
      <c r="Y197" s="67"/>
      <c r="Z197" s="54" t="str">
        <f>IF(G197="","",IF(COUNTIF(Tugs[曳船名],G197)&lt;&gt;1,"未登録・重複",IF(INDEX(Tugs[会社名],MATCH(G197,Tugs[曳船名],0))="","未確認",INDEX(Tugs[会社名],MATCH(G197,Tugs[曳船名],0)))))</f>
        <v/>
      </c>
      <c r="AA197" s="54" t="str">
        <f>IF(G197="","",IF(COUNTIF(Companies[会社名],Z197)&lt;&gt;1,"未登録・重複",IF(INDEX(Companies[地区],MATCH(Z197,Companies[会社名],0))="","未確認",INDEX(Companies[地区],MATCH(Z197,Companies[会社名],0)))))</f>
        <v/>
      </c>
      <c r="AB197" s="54" t="str">
        <f>IF(G197="","",IF(Q197&lt;&gt;"",Q197,IF(COUNTIF(Tugs[曳船名],G197)&lt;&gt;1,"未登録・重複",IF(INDEX(Tugs[基地港],MATCH(G197,Tugs[曳船名],0))="","未確認",INDEX(Tugs[基地港],MATCH(G197,Tugs[曳船名],0))))))</f>
        <v/>
      </c>
      <c r="AC197" s="53" t="str">
        <f>IF(C197="","",IF(AND(COUNTIF(Standards[照合項目（自動）],AB197&amp;"｜"&amp;E197&amp;"｜"&amp;D197&amp;"｜"&amp;F197&amp;"｜"&amp;P197)=1,COUNTIFS(Standards[照合項目（自動）],AB197&amp;"｜"&amp;E197&amp;"｜"&amp;D197&amp;"｜"&amp;F197&amp;"｜"&amp;P197,Standards[入力確認（自動）],"確認済")=1),SUMIF(Standards[照合項目（自動）],AB197&amp;"｜"&amp;E197&amp;"｜"&amp;D197&amp;"｜"&amp;F197&amp;"｜"&amp;P197,Standards[所定合計h（自動）]),"未確認"))</f>
        <v/>
      </c>
      <c r="AD197" s="53" t="str">
        <f>IF(C197="","",IF(AND(ISNUMBER(R197),ISNUMBER(S197),S197&gt;=R197),ROUND((S197-R197)*24,4),IF(OR(R197&lt;&gt;"",S197&lt;&gt;""),"",IF(AND(ISNUMBER(T197),T197&gt;=0),T197,IF(AND(I197="あり",J197="実施",ISNUMBER(AC197)),AC197,"")))))</f>
        <v/>
      </c>
      <c r="AE197" s="54" t="str">
        <f>IF(C197="","",IF(AND(ISNUMBER(R197),ISNUMBER(S197),S197&gt;=R197),IF(X197="記録","実績：基地発～基地着",IF(X197="記憶","記憶：基地発～基地着","未確認：基地発～基地着")),IF(OR(R197&lt;&gt;"",S197&lt;&gt;""),"要確認：時刻不足・逆転",IF(AND(ISNUMBER(T197),T197&gt;=0),IF(X197="記録","実績：記録の時間",IF(X197="記憶","記憶：申告の時間","未確認：申告の時間")),IF(AND(I197="あり",J197="実施",ISNUMBER(AC197)),"所定時間による見込み",IF(I197="なし","使用なし","未確認"))))))</f>
        <v/>
      </c>
      <c r="AF197" s="55" t="str">
        <f>IF(C197="","",IF(H197="あり",1,0))</f>
        <v/>
      </c>
      <c r="AG197" s="55" t="str">
        <f>IF(C197="","",IF(AND(I197="あり",J197="実施"),1,0))</f>
        <v/>
      </c>
      <c r="AH197" s="55" t="str">
        <f>IF(C197="","",IF(AND(H197="あり",X197="記録"),IF(COUNTIFS($A$8:A197,A197,$B$8:B197,B197,$C$8:C197,C197,$E$8:E197,E197,$F$8:F197,F197,$H$8:H197,"あり",$X$8:X197,"記録")=1,1,0),0))</f>
        <v/>
      </c>
      <c r="AI197" s="55" t="str">
        <f>IF(C197="","",IF(AND(I197="あり",J197="実施",X197="記録",ISNUMBER(K197)),IF(COUNTIFS($K$8:K197,K197,$C$8:C197,C197,$E$8:E197,E197,$F$8:F197,F197,$I$8:I197,"あり",$J$8:J197,"実施",$X$8:X197,"記録")=1,1,0),0))</f>
        <v/>
      </c>
      <c r="AJ197" s="55" t="str">
        <f>IF(C197="","",IF(ISNUMBER(A197),YEAR(A197)-IF(MONTH(A197)&lt;4,1,0),""))</f>
        <v/>
      </c>
      <c r="AK197" s="55" t="str">
        <f>IF(C197="","",IF(J197="実施",IF(ISNUMBER(K197),YEAR(K197)-IF(MONTH(K197)&lt;4,1,0),""),""))</f>
        <v/>
      </c>
      <c r="AL197" s="56" t="str">
        <f>IF(C197="",IF(OR(A197&lt;&gt;"",G197&lt;&gt;""),"要確認：船名未記入",""),IF(OR(NOT(ISNUMBER(A197)),G197="",H197="",I197="",J197="",N197="",O197="",P197="",W197="",X197=""),"要確認：基本項目不足",IF(OR(Z197="未登録・重複",AA197="未登録・重複",AB197="未確認"),"要確認：登録表を確認",IF(AND(H197="あり",NOT(ISNUMBER(B197))),"要確認：前日の予定時刻不足",IF(AND(J197="実施",I197="あり",NOT(ISNUMBER(K197))),"要確認：最終日時不足",IF(AND(J197="取消",I197="あり"),"要確認：取消と使用ありが矛盾",IF(OR(AND(ISNUMBER(T197),T197&lt;0),AND(ISNUMBER(V197),V197&lt;0),AE197="要確認：時刻不足・逆転"),"要確認：時間を確認",IF(COUNTIFS(Work[予定表の作業日],A197,Work[前日版の予定時刻],B197,Work[船名],C197,Work[バース],E197,Work[入出・転],F197,Work[曳船名],G197)&gt;1,"要確認：同じ作業・曳船が重複",IF(AND(I197="あり",J197="実施",NOT(ISNUMBER(AD197))),"要確認：拘束時間未確認",IF(OR(H197="未確認",I197="未確認",J197="未確認",X197="未確認",N197="未確認",O197="未確認"),"要確認：未確認を含む","確認済"))))))))))</f>
        <v/>
      </c>
    </row>
    <row r="198" spans="1:38" ht="24.95" customHeight="1" x14ac:dyDescent="0.2">
      <c r="A198" s="20"/>
      <c r="B198" s="29"/>
      <c r="C198" s="7"/>
      <c r="D198" s="7"/>
      <c r="E198" s="7"/>
      <c r="F198" s="7"/>
      <c r="G198" s="7"/>
      <c r="H198" s="7"/>
      <c r="I198" s="7"/>
      <c r="J198" s="7"/>
      <c r="K198" s="23"/>
      <c r="L198" s="13"/>
      <c r="M198" s="13"/>
      <c r="N198" s="7"/>
      <c r="O198" s="51"/>
      <c r="P198" s="51"/>
      <c r="Q198" s="61"/>
      <c r="R198" s="62"/>
      <c r="S198" s="62"/>
      <c r="T198" s="63"/>
      <c r="U198" s="63"/>
      <c r="V198" s="63"/>
      <c r="W198" s="51"/>
      <c r="X198" s="51"/>
      <c r="Y198" s="67"/>
      <c r="Z198" s="54" t="str">
        <f>IF(G198="","",IF(COUNTIF(Tugs[曳船名],G198)&lt;&gt;1,"未登録・重複",IF(INDEX(Tugs[会社名],MATCH(G198,Tugs[曳船名],0))="","未確認",INDEX(Tugs[会社名],MATCH(G198,Tugs[曳船名],0)))))</f>
        <v/>
      </c>
      <c r="AA198" s="54" t="str">
        <f>IF(G198="","",IF(COUNTIF(Companies[会社名],Z198)&lt;&gt;1,"未登録・重複",IF(INDEX(Companies[地区],MATCH(Z198,Companies[会社名],0))="","未確認",INDEX(Companies[地区],MATCH(Z198,Companies[会社名],0)))))</f>
        <v/>
      </c>
      <c r="AB198" s="54" t="str">
        <f>IF(G198="","",IF(Q198&lt;&gt;"",Q198,IF(COUNTIF(Tugs[曳船名],G198)&lt;&gt;1,"未登録・重複",IF(INDEX(Tugs[基地港],MATCH(G198,Tugs[曳船名],0))="","未確認",INDEX(Tugs[基地港],MATCH(G198,Tugs[曳船名],0))))))</f>
        <v/>
      </c>
      <c r="AC198" s="53" t="str">
        <f>IF(C198="","",IF(AND(COUNTIF(Standards[照合項目（自動）],AB198&amp;"｜"&amp;E198&amp;"｜"&amp;D198&amp;"｜"&amp;F198&amp;"｜"&amp;P198)=1,COUNTIFS(Standards[照合項目（自動）],AB198&amp;"｜"&amp;E198&amp;"｜"&amp;D198&amp;"｜"&amp;F198&amp;"｜"&amp;P198,Standards[入力確認（自動）],"確認済")=1),SUMIF(Standards[照合項目（自動）],AB198&amp;"｜"&amp;E198&amp;"｜"&amp;D198&amp;"｜"&amp;F198&amp;"｜"&amp;P198,Standards[所定合計h（自動）]),"未確認"))</f>
        <v/>
      </c>
      <c r="AD198" s="53" t="str">
        <f>IF(C198="","",IF(AND(ISNUMBER(R198),ISNUMBER(S198),S198&gt;=R198),ROUND((S198-R198)*24,4),IF(OR(R198&lt;&gt;"",S198&lt;&gt;""),"",IF(AND(ISNUMBER(T198),T198&gt;=0),T198,IF(AND(I198="あり",J198="実施",ISNUMBER(AC198)),AC198,"")))))</f>
        <v/>
      </c>
      <c r="AE198" s="54" t="str">
        <f>IF(C198="","",IF(AND(ISNUMBER(R198),ISNUMBER(S198),S198&gt;=R198),IF(X198="記録","実績：基地発～基地着",IF(X198="記憶","記憶：基地発～基地着","未確認：基地発～基地着")),IF(OR(R198&lt;&gt;"",S198&lt;&gt;""),"要確認：時刻不足・逆転",IF(AND(ISNUMBER(T198),T198&gt;=0),IF(X198="記録","実績：記録の時間",IF(X198="記憶","記憶：申告の時間","未確認：申告の時間")),IF(AND(I198="あり",J198="実施",ISNUMBER(AC198)),"所定時間による見込み",IF(I198="なし","使用なし","未確認"))))))</f>
        <v/>
      </c>
      <c r="AF198" s="55" t="str">
        <f>IF(C198="","",IF(H198="あり",1,0))</f>
        <v/>
      </c>
      <c r="AG198" s="55" t="str">
        <f>IF(C198="","",IF(AND(I198="あり",J198="実施"),1,0))</f>
        <v/>
      </c>
      <c r="AH198" s="55" t="str">
        <f>IF(C198="","",IF(AND(H198="あり",X198="記録"),IF(COUNTIFS($A$8:A198,A198,$B$8:B198,B198,$C$8:C198,C198,$E$8:E198,E198,$F$8:F198,F198,$H$8:H198,"あり",$X$8:X198,"記録")=1,1,0),0))</f>
        <v/>
      </c>
      <c r="AI198" s="55" t="str">
        <f>IF(C198="","",IF(AND(I198="あり",J198="実施",X198="記録",ISNUMBER(K198)),IF(COUNTIFS($K$8:K198,K198,$C$8:C198,C198,$E$8:E198,E198,$F$8:F198,F198,$I$8:I198,"あり",$J$8:J198,"実施",$X$8:X198,"記録")=1,1,0),0))</f>
        <v/>
      </c>
      <c r="AJ198" s="55" t="str">
        <f>IF(C198="","",IF(ISNUMBER(A198),YEAR(A198)-IF(MONTH(A198)&lt;4,1,0),""))</f>
        <v/>
      </c>
      <c r="AK198" s="55" t="str">
        <f>IF(C198="","",IF(J198="実施",IF(ISNUMBER(K198),YEAR(K198)-IF(MONTH(K198)&lt;4,1,0),""),""))</f>
        <v/>
      </c>
      <c r="AL198" s="56" t="str">
        <f>IF(C198="",IF(OR(A198&lt;&gt;"",G198&lt;&gt;""),"要確認：船名未記入",""),IF(OR(NOT(ISNUMBER(A198)),G198="",H198="",I198="",J198="",N198="",O198="",P198="",W198="",X198=""),"要確認：基本項目不足",IF(OR(Z198="未登録・重複",AA198="未登録・重複",AB198="未確認"),"要確認：登録表を確認",IF(AND(H198="あり",NOT(ISNUMBER(B198))),"要確認：前日の予定時刻不足",IF(AND(J198="実施",I198="あり",NOT(ISNUMBER(K198))),"要確認：最終日時不足",IF(AND(J198="取消",I198="あり"),"要確認：取消と使用ありが矛盾",IF(OR(AND(ISNUMBER(T198),T198&lt;0),AND(ISNUMBER(V198),V198&lt;0),AE198="要確認：時刻不足・逆転"),"要確認：時間を確認",IF(COUNTIFS(Work[予定表の作業日],A198,Work[前日版の予定時刻],B198,Work[船名],C198,Work[バース],E198,Work[入出・転],F198,Work[曳船名],G198)&gt;1,"要確認：同じ作業・曳船が重複",IF(AND(I198="あり",J198="実施",NOT(ISNUMBER(AD198))),"要確認：拘束時間未確認",IF(OR(H198="未確認",I198="未確認",J198="未確認",X198="未確認",N198="未確認",O198="未確認"),"要確認：未確認を含む","確認済"))))))))))</f>
        <v/>
      </c>
    </row>
    <row r="199" spans="1:38" ht="24.95" customHeight="1" x14ac:dyDescent="0.2">
      <c r="A199" s="20"/>
      <c r="B199" s="29"/>
      <c r="C199" s="7"/>
      <c r="D199" s="7"/>
      <c r="E199" s="7"/>
      <c r="F199" s="7"/>
      <c r="G199" s="7"/>
      <c r="H199" s="7"/>
      <c r="I199" s="7"/>
      <c r="J199" s="7"/>
      <c r="K199" s="23"/>
      <c r="L199" s="13"/>
      <c r="M199" s="13"/>
      <c r="N199" s="7"/>
      <c r="O199" s="51"/>
      <c r="P199" s="51"/>
      <c r="Q199" s="61"/>
      <c r="R199" s="62"/>
      <c r="S199" s="62"/>
      <c r="T199" s="63"/>
      <c r="U199" s="63"/>
      <c r="V199" s="63"/>
      <c r="W199" s="51"/>
      <c r="X199" s="51"/>
      <c r="Y199" s="67"/>
      <c r="Z199" s="54" t="str">
        <f>IF(G199="","",IF(COUNTIF(Tugs[曳船名],G199)&lt;&gt;1,"未登録・重複",IF(INDEX(Tugs[会社名],MATCH(G199,Tugs[曳船名],0))="","未確認",INDEX(Tugs[会社名],MATCH(G199,Tugs[曳船名],0)))))</f>
        <v/>
      </c>
      <c r="AA199" s="54" t="str">
        <f>IF(G199="","",IF(COUNTIF(Companies[会社名],Z199)&lt;&gt;1,"未登録・重複",IF(INDEX(Companies[地区],MATCH(Z199,Companies[会社名],0))="","未確認",INDEX(Companies[地区],MATCH(Z199,Companies[会社名],0)))))</f>
        <v/>
      </c>
      <c r="AB199" s="54" t="str">
        <f>IF(G199="","",IF(Q199&lt;&gt;"",Q199,IF(COUNTIF(Tugs[曳船名],G199)&lt;&gt;1,"未登録・重複",IF(INDEX(Tugs[基地港],MATCH(G199,Tugs[曳船名],0))="","未確認",INDEX(Tugs[基地港],MATCH(G199,Tugs[曳船名],0))))))</f>
        <v/>
      </c>
      <c r="AC199" s="53" t="str">
        <f>IF(C199="","",IF(AND(COUNTIF(Standards[照合項目（自動）],AB199&amp;"｜"&amp;E199&amp;"｜"&amp;D199&amp;"｜"&amp;F199&amp;"｜"&amp;P199)=1,COUNTIFS(Standards[照合項目（自動）],AB199&amp;"｜"&amp;E199&amp;"｜"&amp;D199&amp;"｜"&amp;F199&amp;"｜"&amp;P199,Standards[入力確認（自動）],"確認済")=1),SUMIF(Standards[照合項目（自動）],AB199&amp;"｜"&amp;E199&amp;"｜"&amp;D199&amp;"｜"&amp;F199&amp;"｜"&amp;P199,Standards[所定合計h（自動）]),"未確認"))</f>
        <v/>
      </c>
      <c r="AD199" s="53" t="str">
        <f>IF(C199="","",IF(AND(ISNUMBER(R199),ISNUMBER(S199),S199&gt;=R199),ROUND((S199-R199)*24,4),IF(OR(R199&lt;&gt;"",S199&lt;&gt;""),"",IF(AND(ISNUMBER(T199),T199&gt;=0),T199,IF(AND(I199="あり",J199="実施",ISNUMBER(AC199)),AC199,"")))))</f>
        <v/>
      </c>
      <c r="AE199" s="54" t="str">
        <f>IF(C199="","",IF(AND(ISNUMBER(R199),ISNUMBER(S199),S199&gt;=R199),IF(X199="記録","実績：基地発～基地着",IF(X199="記憶","記憶：基地発～基地着","未確認：基地発～基地着")),IF(OR(R199&lt;&gt;"",S199&lt;&gt;""),"要確認：時刻不足・逆転",IF(AND(ISNUMBER(T199),T199&gt;=0),IF(X199="記録","実績：記録の時間",IF(X199="記憶","記憶：申告の時間","未確認：申告の時間")),IF(AND(I199="あり",J199="実施",ISNUMBER(AC199)),"所定時間による見込み",IF(I199="なし","使用なし","未確認"))))))</f>
        <v/>
      </c>
      <c r="AF199" s="55" t="str">
        <f>IF(C199="","",IF(H199="あり",1,0))</f>
        <v/>
      </c>
      <c r="AG199" s="55" t="str">
        <f>IF(C199="","",IF(AND(I199="あり",J199="実施"),1,0))</f>
        <v/>
      </c>
      <c r="AH199" s="55" t="str">
        <f>IF(C199="","",IF(AND(H199="あり",X199="記録"),IF(COUNTIFS($A$8:A199,A199,$B$8:B199,B199,$C$8:C199,C199,$E$8:E199,E199,$F$8:F199,F199,$H$8:H199,"あり",$X$8:X199,"記録")=1,1,0),0))</f>
        <v/>
      </c>
      <c r="AI199" s="55" t="str">
        <f>IF(C199="","",IF(AND(I199="あり",J199="実施",X199="記録",ISNUMBER(K199)),IF(COUNTIFS($K$8:K199,K199,$C$8:C199,C199,$E$8:E199,E199,$F$8:F199,F199,$I$8:I199,"あり",$J$8:J199,"実施",$X$8:X199,"記録")=1,1,0),0))</f>
        <v/>
      </c>
      <c r="AJ199" s="55" t="str">
        <f>IF(C199="","",IF(ISNUMBER(A199),YEAR(A199)-IF(MONTH(A199)&lt;4,1,0),""))</f>
        <v/>
      </c>
      <c r="AK199" s="55" t="str">
        <f>IF(C199="","",IF(J199="実施",IF(ISNUMBER(K199),YEAR(K199)-IF(MONTH(K199)&lt;4,1,0),""),""))</f>
        <v/>
      </c>
      <c r="AL199" s="56" t="str">
        <f>IF(C199="",IF(OR(A199&lt;&gt;"",G199&lt;&gt;""),"要確認：船名未記入",""),IF(OR(NOT(ISNUMBER(A199)),G199="",H199="",I199="",J199="",N199="",O199="",P199="",W199="",X199=""),"要確認：基本項目不足",IF(OR(Z199="未登録・重複",AA199="未登録・重複",AB199="未確認"),"要確認：登録表を確認",IF(AND(H199="あり",NOT(ISNUMBER(B199))),"要確認：前日の予定時刻不足",IF(AND(J199="実施",I199="あり",NOT(ISNUMBER(K199))),"要確認：最終日時不足",IF(AND(J199="取消",I199="あり"),"要確認：取消と使用ありが矛盾",IF(OR(AND(ISNUMBER(T199),T199&lt;0),AND(ISNUMBER(V199),V199&lt;0),AE199="要確認：時刻不足・逆転"),"要確認：時間を確認",IF(COUNTIFS(Work[予定表の作業日],A199,Work[前日版の予定時刻],B199,Work[船名],C199,Work[バース],E199,Work[入出・転],F199,Work[曳船名],G199)&gt;1,"要確認：同じ作業・曳船が重複",IF(AND(I199="あり",J199="実施",NOT(ISNUMBER(AD199))),"要確認：拘束時間未確認",IF(OR(H199="未確認",I199="未確認",J199="未確認",X199="未確認",N199="未確認",O199="未確認"),"要確認：未確認を含む","確認済"))))))))))</f>
        <v/>
      </c>
    </row>
    <row r="200" spans="1:38" ht="24.95" customHeight="1" x14ac:dyDescent="0.2">
      <c r="A200" s="20"/>
      <c r="B200" s="29"/>
      <c r="C200" s="7"/>
      <c r="D200" s="7"/>
      <c r="E200" s="7"/>
      <c r="F200" s="7"/>
      <c r="G200" s="7"/>
      <c r="H200" s="7"/>
      <c r="I200" s="7"/>
      <c r="J200" s="7"/>
      <c r="K200" s="23"/>
      <c r="L200" s="13"/>
      <c r="M200" s="13"/>
      <c r="N200" s="7"/>
      <c r="O200" s="51"/>
      <c r="P200" s="51"/>
      <c r="Q200" s="61"/>
      <c r="R200" s="62"/>
      <c r="S200" s="62"/>
      <c r="T200" s="63"/>
      <c r="U200" s="63"/>
      <c r="V200" s="63"/>
      <c r="W200" s="51"/>
      <c r="X200" s="51"/>
      <c r="Y200" s="67"/>
      <c r="Z200" s="54" t="str">
        <f>IF(G200="","",IF(COUNTIF(Tugs[曳船名],G200)&lt;&gt;1,"未登録・重複",IF(INDEX(Tugs[会社名],MATCH(G200,Tugs[曳船名],0))="","未確認",INDEX(Tugs[会社名],MATCH(G200,Tugs[曳船名],0)))))</f>
        <v/>
      </c>
      <c r="AA200" s="54" t="str">
        <f>IF(G200="","",IF(COUNTIF(Companies[会社名],Z200)&lt;&gt;1,"未登録・重複",IF(INDEX(Companies[地区],MATCH(Z200,Companies[会社名],0))="","未確認",INDEX(Companies[地区],MATCH(Z200,Companies[会社名],0)))))</f>
        <v/>
      </c>
      <c r="AB200" s="54" t="str">
        <f>IF(G200="","",IF(Q200&lt;&gt;"",Q200,IF(COUNTIF(Tugs[曳船名],G200)&lt;&gt;1,"未登録・重複",IF(INDEX(Tugs[基地港],MATCH(G200,Tugs[曳船名],0))="","未確認",INDEX(Tugs[基地港],MATCH(G200,Tugs[曳船名],0))))))</f>
        <v/>
      </c>
      <c r="AC200" s="53" t="str">
        <f>IF(C200="","",IF(AND(COUNTIF(Standards[照合項目（自動）],AB200&amp;"｜"&amp;E200&amp;"｜"&amp;D200&amp;"｜"&amp;F200&amp;"｜"&amp;P200)=1,COUNTIFS(Standards[照合項目（自動）],AB200&amp;"｜"&amp;E200&amp;"｜"&amp;D200&amp;"｜"&amp;F200&amp;"｜"&amp;P200,Standards[入力確認（自動）],"確認済")=1),SUMIF(Standards[照合項目（自動）],AB200&amp;"｜"&amp;E200&amp;"｜"&amp;D200&amp;"｜"&amp;F200&amp;"｜"&amp;P200,Standards[所定合計h（自動）]),"未確認"))</f>
        <v/>
      </c>
      <c r="AD200" s="53" t="str">
        <f>IF(C200="","",IF(AND(ISNUMBER(R200),ISNUMBER(S200),S200&gt;=R200),ROUND((S200-R200)*24,4),IF(OR(R200&lt;&gt;"",S200&lt;&gt;""),"",IF(AND(ISNUMBER(T200),T200&gt;=0),T200,IF(AND(I200="あり",J200="実施",ISNUMBER(AC200)),AC200,"")))))</f>
        <v/>
      </c>
      <c r="AE200" s="54" t="str">
        <f>IF(C200="","",IF(AND(ISNUMBER(R200),ISNUMBER(S200),S200&gt;=R200),IF(X200="記録","実績：基地発～基地着",IF(X200="記憶","記憶：基地発～基地着","未確認：基地発～基地着")),IF(OR(R200&lt;&gt;"",S200&lt;&gt;""),"要確認：時刻不足・逆転",IF(AND(ISNUMBER(T200),T200&gt;=0),IF(X200="記録","実績：記録の時間",IF(X200="記憶","記憶：申告の時間","未確認：申告の時間")),IF(AND(I200="あり",J200="実施",ISNUMBER(AC200)),"所定時間による見込み",IF(I200="なし","使用なし","未確認"))))))</f>
        <v/>
      </c>
      <c r="AF200" s="55" t="str">
        <f>IF(C200="","",IF(H200="あり",1,0))</f>
        <v/>
      </c>
      <c r="AG200" s="55" t="str">
        <f>IF(C200="","",IF(AND(I200="あり",J200="実施"),1,0))</f>
        <v/>
      </c>
      <c r="AH200" s="55" t="str">
        <f>IF(C200="","",IF(AND(H200="あり",X200="記録"),IF(COUNTIFS($A$8:A200,A200,$B$8:B200,B200,$C$8:C200,C200,$E$8:E200,E200,$F$8:F200,F200,$H$8:H200,"あり",$X$8:X200,"記録")=1,1,0),0))</f>
        <v/>
      </c>
      <c r="AI200" s="55" t="str">
        <f>IF(C200="","",IF(AND(I200="あり",J200="実施",X200="記録",ISNUMBER(K200)),IF(COUNTIFS($K$8:K200,K200,$C$8:C200,C200,$E$8:E200,E200,$F$8:F200,F200,$I$8:I200,"あり",$J$8:J200,"実施",$X$8:X200,"記録")=1,1,0),0))</f>
        <v/>
      </c>
      <c r="AJ200" s="55" t="str">
        <f>IF(C200="","",IF(ISNUMBER(A200),YEAR(A200)-IF(MONTH(A200)&lt;4,1,0),""))</f>
        <v/>
      </c>
      <c r="AK200" s="55" t="str">
        <f>IF(C200="","",IF(J200="実施",IF(ISNUMBER(K200),YEAR(K200)-IF(MONTH(K200)&lt;4,1,0),""),""))</f>
        <v/>
      </c>
      <c r="AL200" s="56" t="str">
        <f>IF(C200="",IF(OR(A200&lt;&gt;"",G200&lt;&gt;""),"要確認：船名未記入",""),IF(OR(NOT(ISNUMBER(A200)),G200="",H200="",I200="",J200="",N200="",O200="",P200="",W200="",X200=""),"要確認：基本項目不足",IF(OR(Z200="未登録・重複",AA200="未登録・重複",AB200="未確認"),"要確認：登録表を確認",IF(AND(H200="あり",NOT(ISNUMBER(B200))),"要確認：前日の予定時刻不足",IF(AND(J200="実施",I200="あり",NOT(ISNUMBER(K200))),"要確認：最終日時不足",IF(AND(J200="取消",I200="あり"),"要確認：取消と使用ありが矛盾",IF(OR(AND(ISNUMBER(T200),T200&lt;0),AND(ISNUMBER(V200),V200&lt;0),AE200="要確認：時刻不足・逆転"),"要確認：時間を確認",IF(COUNTIFS(Work[予定表の作業日],A200,Work[前日版の予定時刻],B200,Work[船名],C200,Work[バース],E200,Work[入出・転],F200,Work[曳船名],G200)&gt;1,"要確認：同じ作業・曳船が重複",IF(AND(I200="あり",J200="実施",NOT(ISNUMBER(AD200))),"要確認：拘束時間未確認",IF(OR(H200="未確認",I200="未確認",J200="未確認",X200="未確認",N200="未確認",O200="未確認"),"要確認：未確認を含む","確認済"))))))))))</f>
        <v/>
      </c>
    </row>
    <row r="201" spans="1:38" ht="24.95" customHeight="1" x14ac:dyDescent="0.2">
      <c r="A201" s="20"/>
      <c r="B201" s="29"/>
      <c r="C201" s="7"/>
      <c r="D201" s="7"/>
      <c r="E201" s="7"/>
      <c r="F201" s="7"/>
      <c r="G201" s="7"/>
      <c r="H201" s="7"/>
      <c r="I201" s="7"/>
      <c r="J201" s="7"/>
      <c r="K201" s="23"/>
      <c r="L201" s="13"/>
      <c r="M201" s="13"/>
      <c r="N201" s="7"/>
      <c r="O201" s="51"/>
      <c r="P201" s="51"/>
      <c r="Q201" s="61"/>
      <c r="R201" s="62"/>
      <c r="S201" s="62"/>
      <c r="T201" s="63"/>
      <c r="U201" s="63"/>
      <c r="V201" s="63"/>
      <c r="W201" s="51"/>
      <c r="X201" s="51"/>
      <c r="Y201" s="67"/>
      <c r="Z201" s="54" t="str">
        <f>IF(G201="","",IF(COUNTIF(Tugs[曳船名],G201)&lt;&gt;1,"未登録・重複",IF(INDEX(Tugs[会社名],MATCH(G201,Tugs[曳船名],0))="","未確認",INDEX(Tugs[会社名],MATCH(G201,Tugs[曳船名],0)))))</f>
        <v/>
      </c>
      <c r="AA201" s="54" t="str">
        <f>IF(G201="","",IF(COUNTIF(Companies[会社名],Z201)&lt;&gt;1,"未登録・重複",IF(INDEX(Companies[地区],MATCH(Z201,Companies[会社名],0))="","未確認",INDEX(Companies[地区],MATCH(Z201,Companies[会社名],0)))))</f>
        <v/>
      </c>
      <c r="AB201" s="54" t="str">
        <f>IF(G201="","",IF(Q201&lt;&gt;"",Q201,IF(COUNTIF(Tugs[曳船名],G201)&lt;&gt;1,"未登録・重複",IF(INDEX(Tugs[基地港],MATCH(G201,Tugs[曳船名],0))="","未確認",INDEX(Tugs[基地港],MATCH(G201,Tugs[曳船名],0))))))</f>
        <v/>
      </c>
      <c r="AC201" s="53" t="str">
        <f>IF(C201="","",IF(AND(COUNTIF(Standards[照合項目（自動）],AB201&amp;"｜"&amp;E201&amp;"｜"&amp;D201&amp;"｜"&amp;F201&amp;"｜"&amp;P201)=1,COUNTIFS(Standards[照合項目（自動）],AB201&amp;"｜"&amp;E201&amp;"｜"&amp;D201&amp;"｜"&amp;F201&amp;"｜"&amp;P201,Standards[入力確認（自動）],"確認済")=1),SUMIF(Standards[照合項目（自動）],AB201&amp;"｜"&amp;E201&amp;"｜"&amp;D201&amp;"｜"&amp;F201&amp;"｜"&amp;P201,Standards[所定合計h（自動）]),"未確認"))</f>
        <v/>
      </c>
      <c r="AD201" s="53" t="str">
        <f>IF(C201="","",IF(AND(ISNUMBER(R201),ISNUMBER(S201),S201&gt;=R201),ROUND((S201-R201)*24,4),IF(OR(R201&lt;&gt;"",S201&lt;&gt;""),"",IF(AND(ISNUMBER(T201),T201&gt;=0),T201,IF(AND(I201="あり",J201="実施",ISNUMBER(AC201)),AC201,"")))))</f>
        <v/>
      </c>
      <c r="AE201" s="54" t="str">
        <f>IF(C201="","",IF(AND(ISNUMBER(R201),ISNUMBER(S201),S201&gt;=R201),IF(X201="記録","実績：基地発～基地着",IF(X201="記憶","記憶：基地発～基地着","未確認：基地発～基地着")),IF(OR(R201&lt;&gt;"",S201&lt;&gt;""),"要確認：時刻不足・逆転",IF(AND(ISNUMBER(T201),T201&gt;=0),IF(X201="記録","実績：記録の時間",IF(X201="記憶","記憶：申告の時間","未確認：申告の時間")),IF(AND(I201="あり",J201="実施",ISNUMBER(AC201)),"所定時間による見込み",IF(I201="なし","使用なし","未確認"))))))</f>
        <v/>
      </c>
      <c r="AF201" s="55" t="str">
        <f>IF(C201="","",IF(H201="あり",1,0))</f>
        <v/>
      </c>
      <c r="AG201" s="55" t="str">
        <f>IF(C201="","",IF(AND(I201="あり",J201="実施"),1,0))</f>
        <v/>
      </c>
      <c r="AH201" s="55" t="str">
        <f>IF(C201="","",IF(AND(H201="あり",X201="記録"),IF(COUNTIFS($A$8:A201,A201,$B$8:B201,B201,$C$8:C201,C201,$E$8:E201,E201,$F$8:F201,F201,$H$8:H201,"あり",$X$8:X201,"記録")=1,1,0),0))</f>
        <v/>
      </c>
      <c r="AI201" s="55" t="str">
        <f>IF(C201="","",IF(AND(I201="あり",J201="実施",X201="記録",ISNUMBER(K201)),IF(COUNTIFS($K$8:K201,K201,$C$8:C201,C201,$E$8:E201,E201,$F$8:F201,F201,$I$8:I201,"あり",$J$8:J201,"実施",$X$8:X201,"記録")=1,1,0),0))</f>
        <v/>
      </c>
      <c r="AJ201" s="55" t="str">
        <f>IF(C201="","",IF(ISNUMBER(A201),YEAR(A201)-IF(MONTH(A201)&lt;4,1,0),""))</f>
        <v/>
      </c>
      <c r="AK201" s="55" t="str">
        <f>IF(C201="","",IF(J201="実施",IF(ISNUMBER(K201),YEAR(K201)-IF(MONTH(K201)&lt;4,1,0),""),""))</f>
        <v/>
      </c>
      <c r="AL201" s="56" t="str">
        <f>IF(C201="",IF(OR(A201&lt;&gt;"",G201&lt;&gt;""),"要確認：船名未記入",""),IF(OR(NOT(ISNUMBER(A201)),G201="",H201="",I201="",J201="",N201="",O201="",P201="",W201="",X201=""),"要確認：基本項目不足",IF(OR(Z201="未登録・重複",AA201="未登録・重複",AB201="未確認"),"要確認：登録表を確認",IF(AND(H201="あり",NOT(ISNUMBER(B201))),"要確認：前日の予定時刻不足",IF(AND(J201="実施",I201="あり",NOT(ISNUMBER(K201))),"要確認：最終日時不足",IF(AND(J201="取消",I201="あり"),"要確認：取消と使用ありが矛盾",IF(OR(AND(ISNUMBER(T201),T201&lt;0),AND(ISNUMBER(V201),V201&lt;0),AE201="要確認：時刻不足・逆転"),"要確認：時間を確認",IF(COUNTIFS(Work[予定表の作業日],A201,Work[前日版の予定時刻],B201,Work[船名],C201,Work[バース],E201,Work[入出・転],F201,Work[曳船名],G201)&gt;1,"要確認：同じ作業・曳船が重複",IF(AND(I201="あり",J201="実施",NOT(ISNUMBER(AD201))),"要確認：拘束時間未確認",IF(OR(H201="未確認",I201="未確認",J201="未確認",X201="未確認",N201="未確認",O201="未確認"),"要確認：未確認を含む","確認済"))))))))))</f>
        <v/>
      </c>
    </row>
    <row r="202" spans="1:38" ht="24.95" customHeight="1" x14ac:dyDescent="0.2">
      <c r="A202" s="20"/>
      <c r="B202" s="29"/>
      <c r="C202" s="7"/>
      <c r="D202" s="7"/>
      <c r="E202" s="7"/>
      <c r="F202" s="7"/>
      <c r="G202" s="7"/>
      <c r="H202" s="7"/>
      <c r="I202" s="7"/>
      <c r="J202" s="7"/>
      <c r="K202" s="23"/>
      <c r="L202" s="13"/>
      <c r="M202" s="13"/>
      <c r="N202" s="7"/>
      <c r="O202" s="51"/>
      <c r="P202" s="51"/>
      <c r="Q202" s="61"/>
      <c r="R202" s="62"/>
      <c r="S202" s="62"/>
      <c r="T202" s="63"/>
      <c r="U202" s="63"/>
      <c r="V202" s="63"/>
      <c r="W202" s="51"/>
      <c r="X202" s="51"/>
      <c r="Y202" s="67"/>
      <c r="Z202" s="54" t="str">
        <f>IF(G202="","",IF(COUNTIF(Tugs[曳船名],G202)&lt;&gt;1,"未登録・重複",IF(INDEX(Tugs[会社名],MATCH(G202,Tugs[曳船名],0))="","未確認",INDEX(Tugs[会社名],MATCH(G202,Tugs[曳船名],0)))))</f>
        <v/>
      </c>
      <c r="AA202" s="54" t="str">
        <f>IF(G202="","",IF(COUNTIF(Companies[会社名],Z202)&lt;&gt;1,"未登録・重複",IF(INDEX(Companies[地区],MATCH(Z202,Companies[会社名],0))="","未確認",INDEX(Companies[地区],MATCH(Z202,Companies[会社名],0)))))</f>
        <v/>
      </c>
      <c r="AB202" s="54" t="str">
        <f>IF(G202="","",IF(Q202&lt;&gt;"",Q202,IF(COUNTIF(Tugs[曳船名],G202)&lt;&gt;1,"未登録・重複",IF(INDEX(Tugs[基地港],MATCH(G202,Tugs[曳船名],0))="","未確認",INDEX(Tugs[基地港],MATCH(G202,Tugs[曳船名],0))))))</f>
        <v/>
      </c>
      <c r="AC202" s="53" t="str">
        <f>IF(C202="","",IF(AND(COUNTIF(Standards[照合項目（自動）],AB202&amp;"｜"&amp;E202&amp;"｜"&amp;D202&amp;"｜"&amp;F202&amp;"｜"&amp;P202)=1,COUNTIFS(Standards[照合項目（自動）],AB202&amp;"｜"&amp;E202&amp;"｜"&amp;D202&amp;"｜"&amp;F202&amp;"｜"&amp;P202,Standards[入力確認（自動）],"確認済")=1),SUMIF(Standards[照合項目（自動）],AB202&amp;"｜"&amp;E202&amp;"｜"&amp;D202&amp;"｜"&amp;F202&amp;"｜"&amp;P202,Standards[所定合計h（自動）]),"未確認"))</f>
        <v/>
      </c>
      <c r="AD202" s="53" t="str">
        <f>IF(C202="","",IF(AND(ISNUMBER(R202),ISNUMBER(S202),S202&gt;=R202),ROUND((S202-R202)*24,4),IF(OR(R202&lt;&gt;"",S202&lt;&gt;""),"",IF(AND(ISNUMBER(T202),T202&gt;=0),T202,IF(AND(I202="あり",J202="実施",ISNUMBER(AC202)),AC202,"")))))</f>
        <v/>
      </c>
      <c r="AE202" s="54" t="str">
        <f>IF(C202="","",IF(AND(ISNUMBER(R202),ISNUMBER(S202),S202&gt;=R202),IF(X202="記録","実績：基地発～基地着",IF(X202="記憶","記憶：基地発～基地着","未確認：基地発～基地着")),IF(OR(R202&lt;&gt;"",S202&lt;&gt;""),"要確認：時刻不足・逆転",IF(AND(ISNUMBER(T202),T202&gt;=0),IF(X202="記録","実績：記録の時間",IF(X202="記憶","記憶：申告の時間","未確認：申告の時間")),IF(AND(I202="あり",J202="実施",ISNUMBER(AC202)),"所定時間による見込み",IF(I202="なし","使用なし","未確認"))))))</f>
        <v/>
      </c>
      <c r="AF202" s="55" t="str">
        <f>IF(C202="","",IF(H202="あり",1,0))</f>
        <v/>
      </c>
      <c r="AG202" s="55" t="str">
        <f>IF(C202="","",IF(AND(I202="あり",J202="実施"),1,0))</f>
        <v/>
      </c>
      <c r="AH202" s="55" t="str">
        <f>IF(C202="","",IF(AND(H202="あり",X202="記録"),IF(COUNTIFS($A$8:A202,A202,$B$8:B202,B202,$C$8:C202,C202,$E$8:E202,E202,$F$8:F202,F202,$H$8:H202,"あり",$X$8:X202,"記録")=1,1,0),0))</f>
        <v/>
      </c>
      <c r="AI202" s="55" t="str">
        <f>IF(C202="","",IF(AND(I202="あり",J202="実施",X202="記録",ISNUMBER(K202)),IF(COUNTIFS($K$8:K202,K202,$C$8:C202,C202,$E$8:E202,E202,$F$8:F202,F202,$I$8:I202,"あり",$J$8:J202,"実施",$X$8:X202,"記録")=1,1,0),0))</f>
        <v/>
      </c>
      <c r="AJ202" s="55" t="str">
        <f>IF(C202="","",IF(ISNUMBER(A202),YEAR(A202)-IF(MONTH(A202)&lt;4,1,0),""))</f>
        <v/>
      </c>
      <c r="AK202" s="55" t="str">
        <f>IF(C202="","",IF(J202="実施",IF(ISNUMBER(K202),YEAR(K202)-IF(MONTH(K202)&lt;4,1,0),""),""))</f>
        <v/>
      </c>
      <c r="AL202" s="56" t="str">
        <f>IF(C202="",IF(OR(A202&lt;&gt;"",G202&lt;&gt;""),"要確認：船名未記入",""),IF(OR(NOT(ISNUMBER(A202)),G202="",H202="",I202="",J202="",N202="",O202="",P202="",W202="",X202=""),"要確認：基本項目不足",IF(OR(Z202="未登録・重複",AA202="未登録・重複",AB202="未確認"),"要確認：登録表を確認",IF(AND(H202="あり",NOT(ISNUMBER(B202))),"要確認：前日の予定時刻不足",IF(AND(J202="実施",I202="あり",NOT(ISNUMBER(K202))),"要確認：最終日時不足",IF(AND(J202="取消",I202="あり"),"要確認：取消と使用ありが矛盾",IF(OR(AND(ISNUMBER(T202),T202&lt;0),AND(ISNUMBER(V202),V202&lt;0),AE202="要確認：時刻不足・逆転"),"要確認：時間を確認",IF(COUNTIFS(Work[予定表の作業日],A202,Work[前日版の予定時刻],B202,Work[船名],C202,Work[バース],E202,Work[入出・転],F202,Work[曳船名],G202)&gt;1,"要確認：同じ作業・曳船が重複",IF(AND(I202="あり",J202="実施",NOT(ISNUMBER(AD202))),"要確認：拘束時間未確認",IF(OR(H202="未確認",I202="未確認",J202="未確認",X202="未確認",N202="未確認",O202="未確認"),"要確認：未確認を含む","確認済"))))))))))</f>
        <v/>
      </c>
    </row>
    <row r="203" spans="1:38" ht="24.95" customHeight="1" x14ac:dyDescent="0.2">
      <c r="A203" s="20"/>
      <c r="B203" s="29"/>
      <c r="C203" s="7"/>
      <c r="D203" s="7"/>
      <c r="E203" s="7"/>
      <c r="F203" s="7"/>
      <c r="G203" s="7"/>
      <c r="H203" s="7"/>
      <c r="I203" s="7"/>
      <c r="J203" s="7"/>
      <c r="K203" s="23"/>
      <c r="L203" s="13"/>
      <c r="M203" s="13"/>
      <c r="N203" s="7"/>
      <c r="O203" s="51"/>
      <c r="P203" s="51"/>
      <c r="Q203" s="61"/>
      <c r="R203" s="62"/>
      <c r="S203" s="62"/>
      <c r="T203" s="63"/>
      <c r="U203" s="63"/>
      <c r="V203" s="63"/>
      <c r="W203" s="51"/>
      <c r="X203" s="51"/>
      <c r="Y203" s="67"/>
      <c r="Z203" s="54" t="str">
        <f>IF(G203="","",IF(COUNTIF(Tugs[曳船名],G203)&lt;&gt;1,"未登録・重複",IF(INDEX(Tugs[会社名],MATCH(G203,Tugs[曳船名],0))="","未確認",INDEX(Tugs[会社名],MATCH(G203,Tugs[曳船名],0)))))</f>
        <v/>
      </c>
      <c r="AA203" s="54" t="str">
        <f>IF(G203="","",IF(COUNTIF(Companies[会社名],Z203)&lt;&gt;1,"未登録・重複",IF(INDEX(Companies[地区],MATCH(Z203,Companies[会社名],0))="","未確認",INDEX(Companies[地区],MATCH(Z203,Companies[会社名],0)))))</f>
        <v/>
      </c>
      <c r="AB203" s="54" t="str">
        <f>IF(G203="","",IF(Q203&lt;&gt;"",Q203,IF(COUNTIF(Tugs[曳船名],G203)&lt;&gt;1,"未登録・重複",IF(INDEX(Tugs[基地港],MATCH(G203,Tugs[曳船名],0))="","未確認",INDEX(Tugs[基地港],MATCH(G203,Tugs[曳船名],0))))))</f>
        <v/>
      </c>
      <c r="AC203" s="53" t="str">
        <f>IF(C203="","",IF(AND(COUNTIF(Standards[照合項目（自動）],AB203&amp;"｜"&amp;E203&amp;"｜"&amp;D203&amp;"｜"&amp;F203&amp;"｜"&amp;P203)=1,COUNTIFS(Standards[照合項目（自動）],AB203&amp;"｜"&amp;E203&amp;"｜"&amp;D203&amp;"｜"&amp;F203&amp;"｜"&amp;P203,Standards[入力確認（自動）],"確認済")=1),SUMIF(Standards[照合項目（自動）],AB203&amp;"｜"&amp;E203&amp;"｜"&amp;D203&amp;"｜"&amp;F203&amp;"｜"&amp;P203,Standards[所定合計h（自動）]),"未確認"))</f>
        <v/>
      </c>
      <c r="AD203" s="53" t="str">
        <f>IF(C203="","",IF(AND(ISNUMBER(R203),ISNUMBER(S203),S203&gt;=R203),ROUND((S203-R203)*24,4),IF(OR(R203&lt;&gt;"",S203&lt;&gt;""),"",IF(AND(ISNUMBER(T203),T203&gt;=0),T203,IF(AND(I203="あり",J203="実施",ISNUMBER(AC203)),AC203,"")))))</f>
        <v/>
      </c>
      <c r="AE203" s="54" t="str">
        <f>IF(C203="","",IF(AND(ISNUMBER(R203),ISNUMBER(S203),S203&gt;=R203),IF(X203="記録","実績：基地発～基地着",IF(X203="記憶","記憶：基地発～基地着","未確認：基地発～基地着")),IF(OR(R203&lt;&gt;"",S203&lt;&gt;""),"要確認：時刻不足・逆転",IF(AND(ISNUMBER(T203),T203&gt;=0),IF(X203="記録","実績：記録の時間",IF(X203="記憶","記憶：申告の時間","未確認：申告の時間")),IF(AND(I203="あり",J203="実施",ISNUMBER(AC203)),"所定時間による見込み",IF(I203="なし","使用なし","未確認"))))))</f>
        <v/>
      </c>
      <c r="AF203" s="55" t="str">
        <f>IF(C203="","",IF(H203="あり",1,0))</f>
        <v/>
      </c>
      <c r="AG203" s="55" t="str">
        <f>IF(C203="","",IF(AND(I203="あり",J203="実施"),1,0))</f>
        <v/>
      </c>
      <c r="AH203" s="55" t="str">
        <f>IF(C203="","",IF(AND(H203="あり",X203="記録"),IF(COUNTIFS($A$8:A203,A203,$B$8:B203,B203,$C$8:C203,C203,$E$8:E203,E203,$F$8:F203,F203,$H$8:H203,"あり",$X$8:X203,"記録")=1,1,0),0))</f>
        <v/>
      </c>
      <c r="AI203" s="55" t="str">
        <f>IF(C203="","",IF(AND(I203="あり",J203="実施",X203="記録",ISNUMBER(K203)),IF(COUNTIFS($K$8:K203,K203,$C$8:C203,C203,$E$8:E203,E203,$F$8:F203,F203,$I$8:I203,"あり",$J$8:J203,"実施",$X$8:X203,"記録")=1,1,0),0))</f>
        <v/>
      </c>
      <c r="AJ203" s="55" t="str">
        <f>IF(C203="","",IF(ISNUMBER(A203),YEAR(A203)-IF(MONTH(A203)&lt;4,1,0),""))</f>
        <v/>
      </c>
      <c r="AK203" s="55" t="str">
        <f>IF(C203="","",IF(J203="実施",IF(ISNUMBER(K203),YEAR(K203)-IF(MONTH(K203)&lt;4,1,0),""),""))</f>
        <v/>
      </c>
      <c r="AL203" s="56" t="str">
        <f>IF(C203="",IF(OR(A203&lt;&gt;"",G203&lt;&gt;""),"要確認：船名未記入",""),IF(OR(NOT(ISNUMBER(A203)),G203="",H203="",I203="",J203="",N203="",O203="",P203="",W203="",X203=""),"要確認：基本項目不足",IF(OR(Z203="未登録・重複",AA203="未登録・重複",AB203="未確認"),"要確認：登録表を確認",IF(AND(H203="あり",NOT(ISNUMBER(B203))),"要確認：前日の予定時刻不足",IF(AND(J203="実施",I203="あり",NOT(ISNUMBER(K203))),"要確認：最終日時不足",IF(AND(J203="取消",I203="あり"),"要確認：取消と使用ありが矛盾",IF(OR(AND(ISNUMBER(T203),T203&lt;0),AND(ISNUMBER(V203),V203&lt;0),AE203="要確認：時刻不足・逆転"),"要確認：時間を確認",IF(COUNTIFS(Work[予定表の作業日],A203,Work[前日版の予定時刻],B203,Work[船名],C203,Work[バース],E203,Work[入出・転],F203,Work[曳船名],G203)&gt;1,"要確認：同じ作業・曳船が重複",IF(AND(I203="あり",J203="実施",NOT(ISNUMBER(AD203))),"要確認：拘束時間未確認",IF(OR(H203="未確認",I203="未確認",J203="未確認",X203="未確認",N203="未確認",O203="未確認"),"要確認：未確認を含む","確認済"))))))))))</f>
        <v/>
      </c>
    </row>
    <row r="204" spans="1:38" ht="24.95" customHeight="1" x14ac:dyDescent="0.2">
      <c r="A204" s="20"/>
      <c r="B204" s="29"/>
      <c r="C204" s="7"/>
      <c r="D204" s="7"/>
      <c r="E204" s="7"/>
      <c r="F204" s="7"/>
      <c r="G204" s="7"/>
      <c r="H204" s="7"/>
      <c r="I204" s="7"/>
      <c r="J204" s="7"/>
      <c r="K204" s="23"/>
      <c r="L204" s="13"/>
      <c r="M204" s="13"/>
      <c r="N204" s="7"/>
      <c r="O204" s="51"/>
      <c r="P204" s="51"/>
      <c r="Q204" s="61"/>
      <c r="R204" s="62"/>
      <c r="S204" s="62"/>
      <c r="T204" s="63"/>
      <c r="U204" s="63"/>
      <c r="V204" s="63"/>
      <c r="W204" s="51"/>
      <c r="X204" s="51"/>
      <c r="Y204" s="67"/>
      <c r="Z204" s="54" t="str">
        <f>IF(G204="","",IF(COUNTIF(Tugs[曳船名],G204)&lt;&gt;1,"未登録・重複",IF(INDEX(Tugs[会社名],MATCH(G204,Tugs[曳船名],0))="","未確認",INDEX(Tugs[会社名],MATCH(G204,Tugs[曳船名],0)))))</f>
        <v/>
      </c>
      <c r="AA204" s="54" t="str">
        <f>IF(G204="","",IF(COUNTIF(Companies[会社名],Z204)&lt;&gt;1,"未登録・重複",IF(INDEX(Companies[地区],MATCH(Z204,Companies[会社名],0))="","未確認",INDEX(Companies[地区],MATCH(Z204,Companies[会社名],0)))))</f>
        <v/>
      </c>
      <c r="AB204" s="54" t="str">
        <f>IF(G204="","",IF(Q204&lt;&gt;"",Q204,IF(COUNTIF(Tugs[曳船名],G204)&lt;&gt;1,"未登録・重複",IF(INDEX(Tugs[基地港],MATCH(G204,Tugs[曳船名],0))="","未確認",INDEX(Tugs[基地港],MATCH(G204,Tugs[曳船名],0))))))</f>
        <v/>
      </c>
      <c r="AC204" s="53" t="str">
        <f>IF(C204="","",IF(AND(COUNTIF(Standards[照合項目（自動）],AB204&amp;"｜"&amp;E204&amp;"｜"&amp;D204&amp;"｜"&amp;F204&amp;"｜"&amp;P204)=1,COUNTIFS(Standards[照合項目（自動）],AB204&amp;"｜"&amp;E204&amp;"｜"&amp;D204&amp;"｜"&amp;F204&amp;"｜"&amp;P204,Standards[入力確認（自動）],"確認済")=1),SUMIF(Standards[照合項目（自動）],AB204&amp;"｜"&amp;E204&amp;"｜"&amp;D204&amp;"｜"&amp;F204&amp;"｜"&amp;P204,Standards[所定合計h（自動）]),"未確認"))</f>
        <v/>
      </c>
      <c r="AD204" s="53" t="str">
        <f>IF(C204="","",IF(AND(ISNUMBER(R204),ISNUMBER(S204),S204&gt;=R204),ROUND((S204-R204)*24,4),IF(OR(R204&lt;&gt;"",S204&lt;&gt;""),"",IF(AND(ISNUMBER(T204),T204&gt;=0),T204,IF(AND(I204="あり",J204="実施",ISNUMBER(AC204)),AC204,"")))))</f>
        <v/>
      </c>
      <c r="AE204" s="54" t="str">
        <f>IF(C204="","",IF(AND(ISNUMBER(R204),ISNUMBER(S204),S204&gt;=R204),IF(X204="記録","実績：基地発～基地着",IF(X204="記憶","記憶：基地発～基地着","未確認：基地発～基地着")),IF(OR(R204&lt;&gt;"",S204&lt;&gt;""),"要確認：時刻不足・逆転",IF(AND(ISNUMBER(T204),T204&gt;=0),IF(X204="記録","実績：記録の時間",IF(X204="記憶","記憶：申告の時間","未確認：申告の時間")),IF(AND(I204="あり",J204="実施",ISNUMBER(AC204)),"所定時間による見込み",IF(I204="なし","使用なし","未確認"))))))</f>
        <v/>
      </c>
      <c r="AF204" s="55" t="str">
        <f>IF(C204="","",IF(H204="あり",1,0))</f>
        <v/>
      </c>
      <c r="AG204" s="55" t="str">
        <f>IF(C204="","",IF(AND(I204="あり",J204="実施"),1,0))</f>
        <v/>
      </c>
      <c r="AH204" s="55" t="str">
        <f>IF(C204="","",IF(AND(H204="あり",X204="記録"),IF(COUNTIFS($A$8:A204,A204,$B$8:B204,B204,$C$8:C204,C204,$E$8:E204,E204,$F$8:F204,F204,$H$8:H204,"あり",$X$8:X204,"記録")=1,1,0),0))</f>
        <v/>
      </c>
      <c r="AI204" s="55" t="str">
        <f>IF(C204="","",IF(AND(I204="あり",J204="実施",X204="記録",ISNUMBER(K204)),IF(COUNTIFS($K$8:K204,K204,$C$8:C204,C204,$E$8:E204,E204,$F$8:F204,F204,$I$8:I204,"あり",$J$8:J204,"実施",$X$8:X204,"記録")=1,1,0),0))</f>
        <v/>
      </c>
      <c r="AJ204" s="55" t="str">
        <f>IF(C204="","",IF(ISNUMBER(A204),YEAR(A204)-IF(MONTH(A204)&lt;4,1,0),""))</f>
        <v/>
      </c>
      <c r="AK204" s="55" t="str">
        <f>IF(C204="","",IF(J204="実施",IF(ISNUMBER(K204),YEAR(K204)-IF(MONTH(K204)&lt;4,1,0),""),""))</f>
        <v/>
      </c>
      <c r="AL204" s="56" t="str">
        <f>IF(C204="",IF(OR(A204&lt;&gt;"",G204&lt;&gt;""),"要確認：船名未記入",""),IF(OR(NOT(ISNUMBER(A204)),G204="",H204="",I204="",J204="",N204="",O204="",P204="",W204="",X204=""),"要確認：基本項目不足",IF(OR(Z204="未登録・重複",AA204="未登録・重複",AB204="未確認"),"要確認：登録表を確認",IF(AND(H204="あり",NOT(ISNUMBER(B204))),"要確認：前日の予定時刻不足",IF(AND(J204="実施",I204="あり",NOT(ISNUMBER(K204))),"要確認：最終日時不足",IF(AND(J204="取消",I204="あり"),"要確認：取消と使用ありが矛盾",IF(OR(AND(ISNUMBER(T204),T204&lt;0),AND(ISNUMBER(V204),V204&lt;0),AE204="要確認：時刻不足・逆転"),"要確認：時間を確認",IF(COUNTIFS(Work[予定表の作業日],A204,Work[前日版の予定時刻],B204,Work[船名],C204,Work[バース],E204,Work[入出・転],F204,Work[曳船名],G204)&gt;1,"要確認：同じ作業・曳船が重複",IF(AND(I204="あり",J204="実施",NOT(ISNUMBER(AD204))),"要確認：拘束時間未確認",IF(OR(H204="未確認",I204="未確認",J204="未確認",X204="未確認",N204="未確認",O204="未確認"),"要確認：未確認を含む","確認済"))))))))))</f>
        <v/>
      </c>
    </row>
    <row r="205" spans="1:38" ht="24.95" customHeight="1" x14ac:dyDescent="0.2">
      <c r="A205" s="20"/>
      <c r="B205" s="29"/>
      <c r="C205" s="7"/>
      <c r="D205" s="7"/>
      <c r="E205" s="7"/>
      <c r="F205" s="7"/>
      <c r="G205" s="7"/>
      <c r="H205" s="7"/>
      <c r="I205" s="7"/>
      <c r="J205" s="7"/>
      <c r="K205" s="23"/>
      <c r="L205" s="13"/>
      <c r="M205" s="13"/>
      <c r="N205" s="7"/>
      <c r="O205" s="51"/>
      <c r="P205" s="51"/>
      <c r="Q205" s="61"/>
      <c r="R205" s="62"/>
      <c r="S205" s="62"/>
      <c r="T205" s="63"/>
      <c r="U205" s="63"/>
      <c r="V205" s="63"/>
      <c r="W205" s="51"/>
      <c r="X205" s="51"/>
      <c r="Y205" s="67"/>
      <c r="Z205" s="54" t="str">
        <f>IF(G205="","",IF(COUNTIF(Tugs[曳船名],G205)&lt;&gt;1,"未登録・重複",IF(INDEX(Tugs[会社名],MATCH(G205,Tugs[曳船名],0))="","未確認",INDEX(Tugs[会社名],MATCH(G205,Tugs[曳船名],0)))))</f>
        <v/>
      </c>
      <c r="AA205" s="54" t="str">
        <f>IF(G205="","",IF(COUNTIF(Companies[会社名],Z205)&lt;&gt;1,"未登録・重複",IF(INDEX(Companies[地区],MATCH(Z205,Companies[会社名],0))="","未確認",INDEX(Companies[地区],MATCH(Z205,Companies[会社名],0)))))</f>
        <v/>
      </c>
      <c r="AB205" s="54" t="str">
        <f>IF(G205="","",IF(Q205&lt;&gt;"",Q205,IF(COUNTIF(Tugs[曳船名],G205)&lt;&gt;1,"未登録・重複",IF(INDEX(Tugs[基地港],MATCH(G205,Tugs[曳船名],0))="","未確認",INDEX(Tugs[基地港],MATCH(G205,Tugs[曳船名],0))))))</f>
        <v/>
      </c>
      <c r="AC205" s="53" t="str">
        <f>IF(C205="","",IF(AND(COUNTIF(Standards[照合項目（自動）],AB205&amp;"｜"&amp;E205&amp;"｜"&amp;D205&amp;"｜"&amp;F205&amp;"｜"&amp;P205)=1,COUNTIFS(Standards[照合項目（自動）],AB205&amp;"｜"&amp;E205&amp;"｜"&amp;D205&amp;"｜"&amp;F205&amp;"｜"&amp;P205,Standards[入力確認（自動）],"確認済")=1),SUMIF(Standards[照合項目（自動）],AB205&amp;"｜"&amp;E205&amp;"｜"&amp;D205&amp;"｜"&amp;F205&amp;"｜"&amp;P205,Standards[所定合計h（自動）]),"未確認"))</f>
        <v/>
      </c>
      <c r="AD205" s="53" t="str">
        <f>IF(C205="","",IF(AND(ISNUMBER(R205),ISNUMBER(S205),S205&gt;=R205),ROUND((S205-R205)*24,4),IF(OR(R205&lt;&gt;"",S205&lt;&gt;""),"",IF(AND(ISNUMBER(T205),T205&gt;=0),T205,IF(AND(I205="あり",J205="実施",ISNUMBER(AC205)),AC205,"")))))</f>
        <v/>
      </c>
      <c r="AE205" s="54" t="str">
        <f>IF(C205="","",IF(AND(ISNUMBER(R205),ISNUMBER(S205),S205&gt;=R205),IF(X205="記録","実績：基地発～基地着",IF(X205="記憶","記憶：基地発～基地着","未確認：基地発～基地着")),IF(OR(R205&lt;&gt;"",S205&lt;&gt;""),"要確認：時刻不足・逆転",IF(AND(ISNUMBER(T205),T205&gt;=0),IF(X205="記録","実績：記録の時間",IF(X205="記憶","記憶：申告の時間","未確認：申告の時間")),IF(AND(I205="あり",J205="実施",ISNUMBER(AC205)),"所定時間による見込み",IF(I205="なし","使用なし","未確認"))))))</f>
        <v/>
      </c>
      <c r="AF205" s="55" t="str">
        <f>IF(C205="","",IF(H205="あり",1,0))</f>
        <v/>
      </c>
      <c r="AG205" s="55" t="str">
        <f>IF(C205="","",IF(AND(I205="あり",J205="実施"),1,0))</f>
        <v/>
      </c>
      <c r="AH205" s="55" t="str">
        <f>IF(C205="","",IF(AND(H205="あり",X205="記録"),IF(COUNTIFS($A$8:A205,A205,$B$8:B205,B205,$C$8:C205,C205,$E$8:E205,E205,$F$8:F205,F205,$H$8:H205,"あり",$X$8:X205,"記録")=1,1,0),0))</f>
        <v/>
      </c>
      <c r="AI205" s="55" t="str">
        <f>IF(C205="","",IF(AND(I205="あり",J205="実施",X205="記録",ISNUMBER(K205)),IF(COUNTIFS($K$8:K205,K205,$C$8:C205,C205,$E$8:E205,E205,$F$8:F205,F205,$I$8:I205,"あり",$J$8:J205,"実施",$X$8:X205,"記録")=1,1,0),0))</f>
        <v/>
      </c>
      <c r="AJ205" s="55" t="str">
        <f>IF(C205="","",IF(ISNUMBER(A205),YEAR(A205)-IF(MONTH(A205)&lt;4,1,0),""))</f>
        <v/>
      </c>
      <c r="AK205" s="55" t="str">
        <f>IF(C205="","",IF(J205="実施",IF(ISNUMBER(K205),YEAR(K205)-IF(MONTH(K205)&lt;4,1,0),""),""))</f>
        <v/>
      </c>
      <c r="AL205" s="56" t="str">
        <f>IF(C205="",IF(OR(A205&lt;&gt;"",G205&lt;&gt;""),"要確認：船名未記入",""),IF(OR(NOT(ISNUMBER(A205)),G205="",H205="",I205="",J205="",N205="",O205="",P205="",W205="",X205=""),"要確認：基本項目不足",IF(OR(Z205="未登録・重複",AA205="未登録・重複",AB205="未確認"),"要確認：登録表を確認",IF(AND(H205="あり",NOT(ISNUMBER(B205))),"要確認：前日の予定時刻不足",IF(AND(J205="実施",I205="あり",NOT(ISNUMBER(K205))),"要確認：最終日時不足",IF(AND(J205="取消",I205="あり"),"要確認：取消と使用ありが矛盾",IF(OR(AND(ISNUMBER(T205),T205&lt;0),AND(ISNUMBER(V205),V205&lt;0),AE205="要確認：時刻不足・逆転"),"要確認：時間を確認",IF(COUNTIFS(Work[予定表の作業日],A205,Work[前日版の予定時刻],B205,Work[船名],C205,Work[バース],E205,Work[入出・転],F205,Work[曳船名],G205)&gt;1,"要確認：同じ作業・曳船が重複",IF(AND(I205="あり",J205="実施",NOT(ISNUMBER(AD205))),"要確認：拘束時間未確認",IF(OR(H205="未確認",I205="未確認",J205="未確認",X205="未確認",N205="未確認",O205="未確認"),"要確認：未確認を含む","確認済"))))))))))</f>
        <v/>
      </c>
    </row>
    <row r="206" spans="1:38" ht="24.95" customHeight="1" x14ac:dyDescent="0.2">
      <c r="A206" s="20"/>
      <c r="B206" s="29"/>
      <c r="C206" s="7"/>
      <c r="D206" s="7"/>
      <c r="E206" s="7"/>
      <c r="F206" s="7"/>
      <c r="G206" s="7"/>
      <c r="H206" s="7"/>
      <c r="I206" s="7"/>
      <c r="J206" s="7"/>
      <c r="K206" s="23"/>
      <c r="L206" s="13"/>
      <c r="M206" s="13"/>
      <c r="N206" s="7"/>
      <c r="O206" s="51"/>
      <c r="P206" s="51"/>
      <c r="Q206" s="61"/>
      <c r="R206" s="62"/>
      <c r="S206" s="62"/>
      <c r="T206" s="63"/>
      <c r="U206" s="63"/>
      <c r="V206" s="63"/>
      <c r="W206" s="51"/>
      <c r="X206" s="51"/>
      <c r="Y206" s="67"/>
      <c r="Z206" s="54" t="str">
        <f>IF(G206="","",IF(COUNTIF(Tugs[曳船名],G206)&lt;&gt;1,"未登録・重複",IF(INDEX(Tugs[会社名],MATCH(G206,Tugs[曳船名],0))="","未確認",INDEX(Tugs[会社名],MATCH(G206,Tugs[曳船名],0)))))</f>
        <v/>
      </c>
      <c r="AA206" s="54" t="str">
        <f>IF(G206="","",IF(COUNTIF(Companies[会社名],Z206)&lt;&gt;1,"未登録・重複",IF(INDEX(Companies[地区],MATCH(Z206,Companies[会社名],0))="","未確認",INDEX(Companies[地区],MATCH(Z206,Companies[会社名],0)))))</f>
        <v/>
      </c>
      <c r="AB206" s="54" t="str">
        <f>IF(G206="","",IF(Q206&lt;&gt;"",Q206,IF(COUNTIF(Tugs[曳船名],G206)&lt;&gt;1,"未登録・重複",IF(INDEX(Tugs[基地港],MATCH(G206,Tugs[曳船名],0))="","未確認",INDEX(Tugs[基地港],MATCH(G206,Tugs[曳船名],0))))))</f>
        <v/>
      </c>
      <c r="AC206" s="53" t="str">
        <f>IF(C206="","",IF(AND(COUNTIF(Standards[照合項目（自動）],AB206&amp;"｜"&amp;E206&amp;"｜"&amp;D206&amp;"｜"&amp;F206&amp;"｜"&amp;P206)=1,COUNTIFS(Standards[照合項目（自動）],AB206&amp;"｜"&amp;E206&amp;"｜"&amp;D206&amp;"｜"&amp;F206&amp;"｜"&amp;P206,Standards[入力確認（自動）],"確認済")=1),SUMIF(Standards[照合項目（自動）],AB206&amp;"｜"&amp;E206&amp;"｜"&amp;D206&amp;"｜"&amp;F206&amp;"｜"&amp;P206,Standards[所定合計h（自動）]),"未確認"))</f>
        <v/>
      </c>
      <c r="AD206" s="53" t="str">
        <f>IF(C206="","",IF(AND(ISNUMBER(R206),ISNUMBER(S206),S206&gt;=R206),ROUND((S206-R206)*24,4),IF(OR(R206&lt;&gt;"",S206&lt;&gt;""),"",IF(AND(ISNUMBER(T206),T206&gt;=0),T206,IF(AND(I206="あり",J206="実施",ISNUMBER(AC206)),AC206,"")))))</f>
        <v/>
      </c>
      <c r="AE206" s="54" t="str">
        <f>IF(C206="","",IF(AND(ISNUMBER(R206),ISNUMBER(S206),S206&gt;=R206),IF(X206="記録","実績：基地発～基地着",IF(X206="記憶","記憶：基地発～基地着","未確認：基地発～基地着")),IF(OR(R206&lt;&gt;"",S206&lt;&gt;""),"要確認：時刻不足・逆転",IF(AND(ISNUMBER(T206),T206&gt;=0),IF(X206="記録","実績：記録の時間",IF(X206="記憶","記憶：申告の時間","未確認：申告の時間")),IF(AND(I206="あり",J206="実施",ISNUMBER(AC206)),"所定時間による見込み",IF(I206="なし","使用なし","未確認"))))))</f>
        <v/>
      </c>
      <c r="AF206" s="55" t="str">
        <f>IF(C206="","",IF(H206="あり",1,0))</f>
        <v/>
      </c>
      <c r="AG206" s="55" t="str">
        <f>IF(C206="","",IF(AND(I206="あり",J206="実施"),1,0))</f>
        <v/>
      </c>
      <c r="AH206" s="55" t="str">
        <f>IF(C206="","",IF(AND(H206="あり",X206="記録"),IF(COUNTIFS($A$8:A206,A206,$B$8:B206,B206,$C$8:C206,C206,$E$8:E206,E206,$F$8:F206,F206,$H$8:H206,"あり",$X$8:X206,"記録")=1,1,0),0))</f>
        <v/>
      </c>
      <c r="AI206" s="55" t="str">
        <f>IF(C206="","",IF(AND(I206="あり",J206="実施",X206="記録",ISNUMBER(K206)),IF(COUNTIFS($K$8:K206,K206,$C$8:C206,C206,$E$8:E206,E206,$F$8:F206,F206,$I$8:I206,"あり",$J$8:J206,"実施",$X$8:X206,"記録")=1,1,0),0))</f>
        <v/>
      </c>
      <c r="AJ206" s="55" t="str">
        <f>IF(C206="","",IF(ISNUMBER(A206),YEAR(A206)-IF(MONTH(A206)&lt;4,1,0),""))</f>
        <v/>
      </c>
      <c r="AK206" s="55" t="str">
        <f>IF(C206="","",IF(J206="実施",IF(ISNUMBER(K206),YEAR(K206)-IF(MONTH(K206)&lt;4,1,0),""),""))</f>
        <v/>
      </c>
      <c r="AL206" s="56" t="str">
        <f>IF(C206="",IF(OR(A206&lt;&gt;"",G206&lt;&gt;""),"要確認：船名未記入",""),IF(OR(NOT(ISNUMBER(A206)),G206="",H206="",I206="",J206="",N206="",O206="",P206="",W206="",X206=""),"要確認：基本項目不足",IF(OR(Z206="未登録・重複",AA206="未登録・重複",AB206="未確認"),"要確認：登録表を確認",IF(AND(H206="あり",NOT(ISNUMBER(B206))),"要確認：前日の予定時刻不足",IF(AND(J206="実施",I206="あり",NOT(ISNUMBER(K206))),"要確認：最終日時不足",IF(AND(J206="取消",I206="あり"),"要確認：取消と使用ありが矛盾",IF(OR(AND(ISNUMBER(T206),T206&lt;0),AND(ISNUMBER(V206),V206&lt;0),AE206="要確認：時刻不足・逆転"),"要確認：時間を確認",IF(COUNTIFS(Work[予定表の作業日],A206,Work[前日版の予定時刻],B206,Work[船名],C206,Work[バース],E206,Work[入出・転],F206,Work[曳船名],G206)&gt;1,"要確認：同じ作業・曳船が重複",IF(AND(I206="あり",J206="実施",NOT(ISNUMBER(AD206))),"要確認：拘束時間未確認",IF(OR(H206="未確認",I206="未確認",J206="未確認",X206="未確認",N206="未確認",O206="未確認"),"要確認：未確認を含む","確認済"))))))))))</f>
        <v/>
      </c>
    </row>
    <row r="207" spans="1:38" ht="24.95" customHeight="1" x14ac:dyDescent="0.2">
      <c r="A207" s="20"/>
      <c r="B207" s="29"/>
      <c r="C207" s="7"/>
      <c r="D207" s="7"/>
      <c r="E207" s="7"/>
      <c r="F207" s="7"/>
      <c r="G207" s="7"/>
      <c r="H207" s="7"/>
      <c r="I207" s="7"/>
      <c r="J207" s="7"/>
      <c r="K207" s="23"/>
      <c r="L207" s="13"/>
      <c r="M207" s="13"/>
      <c r="N207" s="7"/>
      <c r="O207" s="51"/>
      <c r="P207" s="51"/>
      <c r="Q207" s="61"/>
      <c r="R207" s="62"/>
      <c r="S207" s="62"/>
      <c r="T207" s="63"/>
      <c r="U207" s="63"/>
      <c r="V207" s="63"/>
      <c r="W207" s="51"/>
      <c r="X207" s="51"/>
      <c r="Y207" s="67"/>
      <c r="Z207" s="54" t="str">
        <f>IF(G207="","",IF(COUNTIF(Tugs[曳船名],G207)&lt;&gt;1,"未登録・重複",IF(INDEX(Tugs[会社名],MATCH(G207,Tugs[曳船名],0))="","未確認",INDEX(Tugs[会社名],MATCH(G207,Tugs[曳船名],0)))))</f>
        <v/>
      </c>
      <c r="AA207" s="54" t="str">
        <f>IF(G207="","",IF(COUNTIF(Companies[会社名],Z207)&lt;&gt;1,"未登録・重複",IF(INDEX(Companies[地区],MATCH(Z207,Companies[会社名],0))="","未確認",INDEX(Companies[地区],MATCH(Z207,Companies[会社名],0)))))</f>
        <v/>
      </c>
      <c r="AB207" s="54" t="str">
        <f>IF(G207="","",IF(Q207&lt;&gt;"",Q207,IF(COUNTIF(Tugs[曳船名],G207)&lt;&gt;1,"未登録・重複",IF(INDEX(Tugs[基地港],MATCH(G207,Tugs[曳船名],0))="","未確認",INDEX(Tugs[基地港],MATCH(G207,Tugs[曳船名],0))))))</f>
        <v/>
      </c>
      <c r="AC207" s="53" t="str">
        <f>IF(C207="","",IF(AND(COUNTIF(Standards[照合項目（自動）],AB207&amp;"｜"&amp;E207&amp;"｜"&amp;D207&amp;"｜"&amp;F207&amp;"｜"&amp;P207)=1,COUNTIFS(Standards[照合項目（自動）],AB207&amp;"｜"&amp;E207&amp;"｜"&amp;D207&amp;"｜"&amp;F207&amp;"｜"&amp;P207,Standards[入力確認（自動）],"確認済")=1),SUMIF(Standards[照合項目（自動）],AB207&amp;"｜"&amp;E207&amp;"｜"&amp;D207&amp;"｜"&amp;F207&amp;"｜"&amp;P207,Standards[所定合計h（自動）]),"未確認"))</f>
        <v/>
      </c>
      <c r="AD207" s="53" t="str">
        <f>IF(C207="","",IF(AND(ISNUMBER(R207),ISNUMBER(S207),S207&gt;=R207),ROUND((S207-R207)*24,4),IF(OR(R207&lt;&gt;"",S207&lt;&gt;""),"",IF(AND(ISNUMBER(T207),T207&gt;=0),T207,IF(AND(I207="あり",J207="実施",ISNUMBER(AC207)),AC207,"")))))</f>
        <v/>
      </c>
      <c r="AE207" s="54" t="str">
        <f>IF(C207="","",IF(AND(ISNUMBER(R207),ISNUMBER(S207),S207&gt;=R207),IF(X207="記録","実績：基地発～基地着",IF(X207="記憶","記憶：基地発～基地着","未確認：基地発～基地着")),IF(OR(R207&lt;&gt;"",S207&lt;&gt;""),"要確認：時刻不足・逆転",IF(AND(ISNUMBER(T207),T207&gt;=0),IF(X207="記録","実績：記録の時間",IF(X207="記憶","記憶：申告の時間","未確認：申告の時間")),IF(AND(I207="あり",J207="実施",ISNUMBER(AC207)),"所定時間による見込み",IF(I207="なし","使用なし","未確認"))))))</f>
        <v/>
      </c>
      <c r="AF207" s="55" t="str">
        <f>IF(C207="","",IF(H207="あり",1,0))</f>
        <v/>
      </c>
      <c r="AG207" s="55" t="str">
        <f>IF(C207="","",IF(AND(I207="あり",J207="実施"),1,0))</f>
        <v/>
      </c>
      <c r="AH207" s="55" t="str">
        <f>IF(C207="","",IF(AND(H207="あり",X207="記録"),IF(COUNTIFS($A$8:A207,A207,$B$8:B207,B207,$C$8:C207,C207,$E$8:E207,E207,$F$8:F207,F207,$H$8:H207,"あり",$X$8:X207,"記録")=1,1,0),0))</f>
        <v/>
      </c>
      <c r="AI207" s="55" t="str">
        <f>IF(C207="","",IF(AND(I207="あり",J207="実施",X207="記録",ISNUMBER(K207)),IF(COUNTIFS($K$8:K207,K207,$C$8:C207,C207,$E$8:E207,E207,$F$8:F207,F207,$I$8:I207,"あり",$J$8:J207,"実施",$X$8:X207,"記録")=1,1,0),0))</f>
        <v/>
      </c>
      <c r="AJ207" s="55" t="str">
        <f>IF(C207="","",IF(ISNUMBER(A207),YEAR(A207)-IF(MONTH(A207)&lt;4,1,0),""))</f>
        <v/>
      </c>
      <c r="AK207" s="55" t="str">
        <f>IF(C207="","",IF(J207="実施",IF(ISNUMBER(K207),YEAR(K207)-IF(MONTH(K207)&lt;4,1,0),""),""))</f>
        <v/>
      </c>
      <c r="AL207" s="56" t="str">
        <f>IF(C207="",IF(OR(A207&lt;&gt;"",G207&lt;&gt;""),"要確認：船名未記入",""),IF(OR(NOT(ISNUMBER(A207)),G207="",H207="",I207="",J207="",N207="",O207="",P207="",W207="",X207=""),"要確認：基本項目不足",IF(OR(Z207="未登録・重複",AA207="未登録・重複",AB207="未確認"),"要確認：登録表を確認",IF(AND(H207="あり",NOT(ISNUMBER(B207))),"要確認：前日の予定時刻不足",IF(AND(J207="実施",I207="あり",NOT(ISNUMBER(K207))),"要確認：最終日時不足",IF(AND(J207="取消",I207="あり"),"要確認：取消と使用ありが矛盾",IF(OR(AND(ISNUMBER(T207),T207&lt;0),AND(ISNUMBER(V207),V207&lt;0),AE207="要確認：時刻不足・逆転"),"要確認：時間を確認",IF(COUNTIFS(Work[予定表の作業日],A207,Work[前日版の予定時刻],B207,Work[船名],C207,Work[バース],E207,Work[入出・転],F207,Work[曳船名],G207)&gt;1,"要確認：同じ作業・曳船が重複",IF(AND(I207="あり",J207="実施",NOT(ISNUMBER(AD207))),"要確認：拘束時間未確認",IF(OR(H207="未確認",I207="未確認",J207="未確認",X207="未確認",N207="未確認",O207="未確認"),"要確認：未確認を含む","確認済"))))))))))</f>
        <v/>
      </c>
    </row>
    <row r="208" spans="1:38" ht="24.95" customHeight="1" x14ac:dyDescent="0.2">
      <c r="A208" s="20"/>
      <c r="B208" s="29"/>
      <c r="C208" s="7"/>
      <c r="D208" s="7"/>
      <c r="E208" s="7"/>
      <c r="F208" s="7"/>
      <c r="G208" s="7"/>
      <c r="H208" s="7"/>
      <c r="I208" s="7"/>
      <c r="J208" s="7"/>
      <c r="K208" s="23"/>
      <c r="L208" s="13"/>
      <c r="M208" s="13"/>
      <c r="N208" s="7"/>
      <c r="O208" s="51"/>
      <c r="P208" s="51"/>
      <c r="Q208" s="61"/>
      <c r="R208" s="62"/>
      <c r="S208" s="62"/>
      <c r="T208" s="63"/>
      <c r="U208" s="63"/>
      <c r="V208" s="63"/>
      <c r="W208" s="51"/>
      <c r="X208" s="51"/>
      <c r="Y208" s="67"/>
      <c r="Z208" s="54" t="str">
        <f>IF(G208="","",IF(COUNTIF(Tugs[曳船名],G208)&lt;&gt;1,"未登録・重複",IF(INDEX(Tugs[会社名],MATCH(G208,Tugs[曳船名],0))="","未確認",INDEX(Tugs[会社名],MATCH(G208,Tugs[曳船名],0)))))</f>
        <v/>
      </c>
      <c r="AA208" s="54" t="str">
        <f>IF(G208="","",IF(COUNTIF(Companies[会社名],Z208)&lt;&gt;1,"未登録・重複",IF(INDEX(Companies[地区],MATCH(Z208,Companies[会社名],0))="","未確認",INDEX(Companies[地区],MATCH(Z208,Companies[会社名],0)))))</f>
        <v/>
      </c>
      <c r="AB208" s="54" t="str">
        <f>IF(G208="","",IF(Q208&lt;&gt;"",Q208,IF(COUNTIF(Tugs[曳船名],G208)&lt;&gt;1,"未登録・重複",IF(INDEX(Tugs[基地港],MATCH(G208,Tugs[曳船名],0))="","未確認",INDEX(Tugs[基地港],MATCH(G208,Tugs[曳船名],0))))))</f>
        <v/>
      </c>
      <c r="AC208" s="53" t="str">
        <f>IF(C208="","",IF(AND(COUNTIF(Standards[照合項目（自動）],AB208&amp;"｜"&amp;E208&amp;"｜"&amp;D208&amp;"｜"&amp;F208&amp;"｜"&amp;P208)=1,COUNTIFS(Standards[照合項目（自動）],AB208&amp;"｜"&amp;E208&amp;"｜"&amp;D208&amp;"｜"&amp;F208&amp;"｜"&amp;P208,Standards[入力確認（自動）],"確認済")=1),SUMIF(Standards[照合項目（自動）],AB208&amp;"｜"&amp;E208&amp;"｜"&amp;D208&amp;"｜"&amp;F208&amp;"｜"&amp;P208,Standards[所定合計h（自動）]),"未確認"))</f>
        <v/>
      </c>
      <c r="AD208" s="53" t="str">
        <f>IF(C208="","",IF(AND(ISNUMBER(R208),ISNUMBER(S208),S208&gt;=R208),ROUND((S208-R208)*24,4),IF(OR(R208&lt;&gt;"",S208&lt;&gt;""),"",IF(AND(ISNUMBER(T208),T208&gt;=0),T208,IF(AND(I208="あり",J208="実施",ISNUMBER(AC208)),AC208,"")))))</f>
        <v/>
      </c>
      <c r="AE208" s="54" t="str">
        <f>IF(C208="","",IF(AND(ISNUMBER(R208),ISNUMBER(S208),S208&gt;=R208),IF(X208="記録","実績：基地発～基地着",IF(X208="記憶","記憶：基地発～基地着","未確認：基地発～基地着")),IF(OR(R208&lt;&gt;"",S208&lt;&gt;""),"要確認：時刻不足・逆転",IF(AND(ISNUMBER(T208),T208&gt;=0),IF(X208="記録","実績：記録の時間",IF(X208="記憶","記憶：申告の時間","未確認：申告の時間")),IF(AND(I208="あり",J208="実施",ISNUMBER(AC208)),"所定時間による見込み",IF(I208="なし","使用なし","未確認"))))))</f>
        <v/>
      </c>
      <c r="AF208" s="55" t="str">
        <f>IF(C208="","",IF(H208="あり",1,0))</f>
        <v/>
      </c>
      <c r="AG208" s="55" t="str">
        <f>IF(C208="","",IF(AND(I208="あり",J208="実施"),1,0))</f>
        <v/>
      </c>
      <c r="AH208" s="55" t="str">
        <f>IF(C208="","",IF(AND(H208="あり",X208="記録"),IF(COUNTIFS($A$8:A208,A208,$B$8:B208,B208,$C$8:C208,C208,$E$8:E208,E208,$F$8:F208,F208,$H$8:H208,"あり",$X$8:X208,"記録")=1,1,0),0))</f>
        <v/>
      </c>
      <c r="AI208" s="55" t="str">
        <f>IF(C208="","",IF(AND(I208="あり",J208="実施",X208="記録",ISNUMBER(K208)),IF(COUNTIFS($K$8:K208,K208,$C$8:C208,C208,$E$8:E208,E208,$F$8:F208,F208,$I$8:I208,"あり",$J$8:J208,"実施",$X$8:X208,"記録")=1,1,0),0))</f>
        <v/>
      </c>
      <c r="AJ208" s="55" t="str">
        <f>IF(C208="","",IF(ISNUMBER(A208),YEAR(A208)-IF(MONTH(A208)&lt;4,1,0),""))</f>
        <v/>
      </c>
      <c r="AK208" s="55" t="str">
        <f>IF(C208="","",IF(J208="実施",IF(ISNUMBER(K208),YEAR(K208)-IF(MONTH(K208)&lt;4,1,0),""),""))</f>
        <v/>
      </c>
      <c r="AL208" s="56" t="str">
        <f>IF(C208="",IF(OR(A208&lt;&gt;"",G208&lt;&gt;""),"要確認：船名未記入",""),IF(OR(NOT(ISNUMBER(A208)),G208="",H208="",I208="",J208="",N208="",O208="",P208="",W208="",X208=""),"要確認：基本項目不足",IF(OR(Z208="未登録・重複",AA208="未登録・重複",AB208="未確認"),"要確認：登録表を確認",IF(AND(H208="あり",NOT(ISNUMBER(B208))),"要確認：前日の予定時刻不足",IF(AND(J208="実施",I208="あり",NOT(ISNUMBER(K208))),"要確認：最終日時不足",IF(AND(J208="取消",I208="あり"),"要確認：取消と使用ありが矛盾",IF(OR(AND(ISNUMBER(T208),T208&lt;0),AND(ISNUMBER(V208),V208&lt;0),AE208="要確認：時刻不足・逆転"),"要確認：時間を確認",IF(COUNTIFS(Work[予定表の作業日],A208,Work[前日版の予定時刻],B208,Work[船名],C208,Work[バース],E208,Work[入出・転],F208,Work[曳船名],G208)&gt;1,"要確認：同じ作業・曳船が重複",IF(AND(I208="あり",J208="実施",NOT(ISNUMBER(AD208))),"要確認：拘束時間未確認",IF(OR(H208="未確認",I208="未確認",J208="未確認",X208="未確認",N208="未確認",O208="未確認"),"要確認：未確認を含む","確認済"))))))))))</f>
        <v/>
      </c>
    </row>
    <row r="209" spans="1:38" ht="24.95" customHeight="1" x14ac:dyDescent="0.2">
      <c r="A209" s="20"/>
      <c r="B209" s="29"/>
      <c r="C209" s="7"/>
      <c r="D209" s="7"/>
      <c r="E209" s="7"/>
      <c r="F209" s="7"/>
      <c r="G209" s="7"/>
      <c r="H209" s="7"/>
      <c r="I209" s="7"/>
      <c r="J209" s="7"/>
      <c r="K209" s="23"/>
      <c r="L209" s="13"/>
      <c r="M209" s="13"/>
      <c r="N209" s="7"/>
      <c r="O209" s="51"/>
      <c r="P209" s="51"/>
      <c r="Q209" s="61"/>
      <c r="R209" s="62"/>
      <c r="S209" s="62"/>
      <c r="T209" s="63"/>
      <c r="U209" s="63"/>
      <c r="V209" s="63"/>
      <c r="W209" s="51"/>
      <c r="X209" s="51"/>
      <c r="Y209" s="67"/>
      <c r="Z209" s="54" t="str">
        <f>IF(G209="","",IF(COUNTIF(Tugs[曳船名],G209)&lt;&gt;1,"未登録・重複",IF(INDEX(Tugs[会社名],MATCH(G209,Tugs[曳船名],0))="","未確認",INDEX(Tugs[会社名],MATCH(G209,Tugs[曳船名],0)))))</f>
        <v/>
      </c>
      <c r="AA209" s="54" t="str">
        <f>IF(G209="","",IF(COUNTIF(Companies[会社名],Z209)&lt;&gt;1,"未登録・重複",IF(INDEX(Companies[地区],MATCH(Z209,Companies[会社名],0))="","未確認",INDEX(Companies[地区],MATCH(Z209,Companies[会社名],0)))))</f>
        <v/>
      </c>
      <c r="AB209" s="54" t="str">
        <f>IF(G209="","",IF(Q209&lt;&gt;"",Q209,IF(COUNTIF(Tugs[曳船名],G209)&lt;&gt;1,"未登録・重複",IF(INDEX(Tugs[基地港],MATCH(G209,Tugs[曳船名],0))="","未確認",INDEX(Tugs[基地港],MATCH(G209,Tugs[曳船名],0))))))</f>
        <v/>
      </c>
      <c r="AC209" s="53" t="str">
        <f>IF(C209="","",IF(AND(COUNTIF(Standards[照合項目（自動）],AB209&amp;"｜"&amp;E209&amp;"｜"&amp;D209&amp;"｜"&amp;F209&amp;"｜"&amp;P209)=1,COUNTIFS(Standards[照合項目（自動）],AB209&amp;"｜"&amp;E209&amp;"｜"&amp;D209&amp;"｜"&amp;F209&amp;"｜"&amp;P209,Standards[入力確認（自動）],"確認済")=1),SUMIF(Standards[照合項目（自動）],AB209&amp;"｜"&amp;E209&amp;"｜"&amp;D209&amp;"｜"&amp;F209&amp;"｜"&amp;P209,Standards[所定合計h（自動）]),"未確認"))</f>
        <v/>
      </c>
      <c r="AD209" s="53" t="str">
        <f>IF(C209="","",IF(AND(ISNUMBER(R209),ISNUMBER(S209),S209&gt;=R209),ROUND((S209-R209)*24,4),IF(OR(R209&lt;&gt;"",S209&lt;&gt;""),"",IF(AND(ISNUMBER(T209),T209&gt;=0),T209,IF(AND(I209="あり",J209="実施",ISNUMBER(AC209)),AC209,"")))))</f>
        <v/>
      </c>
      <c r="AE209" s="54" t="str">
        <f>IF(C209="","",IF(AND(ISNUMBER(R209),ISNUMBER(S209),S209&gt;=R209),IF(X209="記録","実績：基地発～基地着",IF(X209="記憶","記憶：基地発～基地着","未確認：基地発～基地着")),IF(OR(R209&lt;&gt;"",S209&lt;&gt;""),"要確認：時刻不足・逆転",IF(AND(ISNUMBER(T209),T209&gt;=0),IF(X209="記録","実績：記録の時間",IF(X209="記憶","記憶：申告の時間","未確認：申告の時間")),IF(AND(I209="あり",J209="実施",ISNUMBER(AC209)),"所定時間による見込み",IF(I209="なし","使用なし","未確認"))))))</f>
        <v/>
      </c>
      <c r="AF209" s="55" t="str">
        <f>IF(C209="","",IF(H209="あり",1,0))</f>
        <v/>
      </c>
      <c r="AG209" s="55" t="str">
        <f>IF(C209="","",IF(AND(I209="あり",J209="実施"),1,0))</f>
        <v/>
      </c>
      <c r="AH209" s="55" t="str">
        <f>IF(C209="","",IF(AND(H209="あり",X209="記録"),IF(COUNTIFS($A$8:A209,A209,$B$8:B209,B209,$C$8:C209,C209,$E$8:E209,E209,$F$8:F209,F209,$H$8:H209,"あり",$X$8:X209,"記録")=1,1,0),0))</f>
        <v/>
      </c>
      <c r="AI209" s="55" t="str">
        <f>IF(C209="","",IF(AND(I209="あり",J209="実施",X209="記録",ISNUMBER(K209)),IF(COUNTIFS($K$8:K209,K209,$C$8:C209,C209,$E$8:E209,E209,$F$8:F209,F209,$I$8:I209,"あり",$J$8:J209,"実施",$X$8:X209,"記録")=1,1,0),0))</f>
        <v/>
      </c>
      <c r="AJ209" s="55" t="str">
        <f>IF(C209="","",IF(ISNUMBER(A209),YEAR(A209)-IF(MONTH(A209)&lt;4,1,0),""))</f>
        <v/>
      </c>
      <c r="AK209" s="55" t="str">
        <f>IF(C209="","",IF(J209="実施",IF(ISNUMBER(K209),YEAR(K209)-IF(MONTH(K209)&lt;4,1,0),""),""))</f>
        <v/>
      </c>
      <c r="AL209" s="56" t="str">
        <f>IF(C209="",IF(OR(A209&lt;&gt;"",G209&lt;&gt;""),"要確認：船名未記入",""),IF(OR(NOT(ISNUMBER(A209)),G209="",H209="",I209="",J209="",N209="",O209="",P209="",W209="",X209=""),"要確認：基本項目不足",IF(OR(Z209="未登録・重複",AA209="未登録・重複",AB209="未確認"),"要確認：登録表を確認",IF(AND(H209="あり",NOT(ISNUMBER(B209))),"要確認：前日の予定時刻不足",IF(AND(J209="実施",I209="あり",NOT(ISNUMBER(K209))),"要確認：最終日時不足",IF(AND(J209="取消",I209="あり"),"要確認：取消と使用ありが矛盾",IF(OR(AND(ISNUMBER(T209),T209&lt;0),AND(ISNUMBER(V209),V209&lt;0),AE209="要確認：時刻不足・逆転"),"要確認：時間を確認",IF(COUNTIFS(Work[予定表の作業日],A209,Work[前日版の予定時刻],B209,Work[船名],C209,Work[バース],E209,Work[入出・転],F209,Work[曳船名],G209)&gt;1,"要確認：同じ作業・曳船が重複",IF(AND(I209="あり",J209="実施",NOT(ISNUMBER(AD209))),"要確認：拘束時間未確認",IF(OR(H209="未確認",I209="未確認",J209="未確認",X209="未確認",N209="未確認",O209="未確認"),"要確認：未確認を含む","確認済"))))))))))</f>
        <v/>
      </c>
    </row>
    <row r="210" spans="1:38" ht="24.95" customHeight="1" x14ac:dyDescent="0.2">
      <c r="A210" s="20"/>
      <c r="B210" s="29"/>
      <c r="C210" s="7"/>
      <c r="D210" s="7"/>
      <c r="E210" s="7"/>
      <c r="F210" s="7"/>
      <c r="G210" s="7"/>
      <c r="H210" s="7"/>
      <c r="I210" s="7"/>
      <c r="J210" s="7"/>
      <c r="K210" s="23"/>
      <c r="L210" s="13"/>
      <c r="M210" s="13"/>
      <c r="N210" s="7"/>
      <c r="O210" s="51"/>
      <c r="P210" s="51"/>
      <c r="Q210" s="61"/>
      <c r="R210" s="62"/>
      <c r="S210" s="62"/>
      <c r="T210" s="63"/>
      <c r="U210" s="63"/>
      <c r="V210" s="63"/>
      <c r="W210" s="51"/>
      <c r="X210" s="51"/>
      <c r="Y210" s="67"/>
      <c r="Z210" s="54" t="str">
        <f>IF(G210="","",IF(COUNTIF(Tugs[曳船名],G210)&lt;&gt;1,"未登録・重複",IF(INDEX(Tugs[会社名],MATCH(G210,Tugs[曳船名],0))="","未確認",INDEX(Tugs[会社名],MATCH(G210,Tugs[曳船名],0)))))</f>
        <v/>
      </c>
      <c r="AA210" s="54" t="str">
        <f>IF(G210="","",IF(COUNTIF(Companies[会社名],Z210)&lt;&gt;1,"未登録・重複",IF(INDEX(Companies[地区],MATCH(Z210,Companies[会社名],0))="","未確認",INDEX(Companies[地区],MATCH(Z210,Companies[会社名],0)))))</f>
        <v/>
      </c>
      <c r="AB210" s="54" t="str">
        <f>IF(G210="","",IF(Q210&lt;&gt;"",Q210,IF(COUNTIF(Tugs[曳船名],G210)&lt;&gt;1,"未登録・重複",IF(INDEX(Tugs[基地港],MATCH(G210,Tugs[曳船名],0))="","未確認",INDEX(Tugs[基地港],MATCH(G210,Tugs[曳船名],0))))))</f>
        <v/>
      </c>
      <c r="AC210" s="53" t="str">
        <f>IF(C210="","",IF(AND(COUNTIF(Standards[照合項目（自動）],AB210&amp;"｜"&amp;E210&amp;"｜"&amp;D210&amp;"｜"&amp;F210&amp;"｜"&amp;P210)=1,COUNTIFS(Standards[照合項目（自動）],AB210&amp;"｜"&amp;E210&amp;"｜"&amp;D210&amp;"｜"&amp;F210&amp;"｜"&amp;P210,Standards[入力確認（自動）],"確認済")=1),SUMIF(Standards[照合項目（自動）],AB210&amp;"｜"&amp;E210&amp;"｜"&amp;D210&amp;"｜"&amp;F210&amp;"｜"&amp;P210,Standards[所定合計h（自動）]),"未確認"))</f>
        <v/>
      </c>
      <c r="AD210" s="53" t="str">
        <f>IF(C210="","",IF(AND(ISNUMBER(R210),ISNUMBER(S210),S210&gt;=R210),ROUND((S210-R210)*24,4),IF(OR(R210&lt;&gt;"",S210&lt;&gt;""),"",IF(AND(ISNUMBER(T210),T210&gt;=0),T210,IF(AND(I210="あり",J210="実施",ISNUMBER(AC210)),AC210,"")))))</f>
        <v/>
      </c>
      <c r="AE210" s="54" t="str">
        <f>IF(C210="","",IF(AND(ISNUMBER(R210),ISNUMBER(S210),S210&gt;=R210),IF(X210="記録","実績：基地発～基地着",IF(X210="記憶","記憶：基地発～基地着","未確認：基地発～基地着")),IF(OR(R210&lt;&gt;"",S210&lt;&gt;""),"要確認：時刻不足・逆転",IF(AND(ISNUMBER(T210),T210&gt;=0),IF(X210="記録","実績：記録の時間",IF(X210="記憶","記憶：申告の時間","未確認：申告の時間")),IF(AND(I210="あり",J210="実施",ISNUMBER(AC210)),"所定時間による見込み",IF(I210="なし","使用なし","未確認"))))))</f>
        <v/>
      </c>
      <c r="AF210" s="55" t="str">
        <f>IF(C210="","",IF(H210="あり",1,0))</f>
        <v/>
      </c>
      <c r="AG210" s="55" t="str">
        <f>IF(C210="","",IF(AND(I210="あり",J210="実施"),1,0))</f>
        <v/>
      </c>
      <c r="AH210" s="55" t="str">
        <f>IF(C210="","",IF(AND(H210="あり",X210="記録"),IF(COUNTIFS($A$8:A210,A210,$B$8:B210,B210,$C$8:C210,C210,$E$8:E210,E210,$F$8:F210,F210,$H$8:H210,"あり",$X$8:X210,"記録")=1,1,0),0))</f>
        <v/>
      </c>
      <c r="AI210" s="55" t="str">
        <f>IF(C210="","",IF(AND(I210="あり",J210="実施",X210="記録",ISNUMBER(K210)),IF(COUNTIFS($K$8:K210,K210,$C$8:C210,C210,$E$8:E210,E210,$F$8:F210,F210,$I$8:I210,"あり",$J$8:J210,"実施",$X$8:X210,"記録")=1,1,0),0))</f>
        <v/>
      </c>
      <c r="AJ210" s="55" t="str">
        <f>IF(C210="","",IF(ISNUMBER(A210),YEAR(A210)-IF(MONTH(A210)&lt;4,1,0),""))</f>
        <v/>
      </c>
      <c r="AK210" s="55" t="str">
        <f>IF(C210="","",IF(J210="実施",IF(ISNUMBER(K210),YEAR(K210)-IF(MONTH(K210)&lt;4,1,0),""),""))</f>
        <v/>
      </c>
      <c r="AL210" s="56" t="str">
        <f>IF(C210="",IF(OR(A210&lt;&gt;"",G210&lt;&gt;""),"要確認：船名未記入",""),IF(OR(NOT(ISNUMBER(A210)),G210="",H210="",I210="",J210="",N210="",O210="",P210="",W210="",X210=""),"要確認：基本項目不足",IF(OR(Z210="未登録・重複",AA210="未登録・重複",AB210="未確認"),"要確認：登録表を確認",IF(AND(H210="あり",NOT(ISNUMBER(B210))),"要確認：前日の予定時刻不足",IF(AND(J210="実施",I210="あり",NOT(ISNUMBER(K210))),"要確認：最終日時不足",IF(AND(J210="取消",I210="あり"),"要確認：取消と使用ありが矛盾",IF(OR(AND(ISNUMBER(T210),T210&lt;0),AND(ISNUMBER(V210),V210&lt;0),AE210="要確認：時刻不足・逆転"),"要確認：時間を確認",IF(COUNTIFS(Work[予定表の作業日],A210,Work[前日版の予定時刻],B210,Work[船名],C210,Work[バース],E210,Work[入出・転],F210,Work[曳船名],G210)&gt;1,"要確認：同じ作業・曳船が重複",IF(AND(I210="あり",J210="実施",NOT(ISNUMBER(AD210))),"要確認：拘束時間未確認",IF(OR(H210="未確認",I210="未確認",J210="未確認",X210="未確認",N210="未確認",O210="未確認"),"要確認：未確認を含む","確認済"))))))))))</f>
        <v/>
      </c>
    </row>
    <row r="211" spans="1:38" ht="24.95" customHeight="1" x14ac:dyDescent="0.2">
      <c r="A211" s="20"/>
      <c r="B211" s="29"/>
      <c r="C211" s="7"/>
      <c r="D211" s="7"/>
      <c r="E211" s="7"/>
      <c r="F211" s="7"/>
      <c r="G211" s="7"/>
      <c r="H211" s="7"/>
      <c r="I211" s="7"/>
      <c r="J211" s="7"/>
      <c r="K211" s="23"/>
      <c r="L211" s="13"/>
      <c r="M211" s="13"/>
      <c r="N211" s="7"/>
      <c r="O211" s="51"/>
      <c r="P211" s="51"/>
      <c r="Q211" s="61"/>
      <c r="R211" s="62"/>
      <c r="S211" s="62"/>
      <c r="T211" s="63"/>
      <c r="U211" s="63"/>
      <c r="V211" s="63"/>
      <c r="W211" s="51"/>
      <c r="X211" s="51"/>
      <c r="Y211" s="67"/>
      <c r="Z211" s="54" t="str">
        <f>IF(G211="","",IF(COUNTIF(Tugs[曳船名],G211)&lt;&gt;1,"未登録・重複",IF(INDEX(Tugs[会社名],MATCH(G211,Tugs[曳船名],0))="","未確認",INDEX(Tugs[会社名],MATCH(G211,Tugs[曳船名],0)))))</f>
        <v/>
      </c>
      <c r="AA211" s="54" t="str">
        <f>IF(G211="","",IF(COUNTIF(Companies[会社名],Z211)&lt;&gt;1,"未登録・重複",IF(INDEX(Companies[地区],MATCH(Z211,Companies[会社名],0))="","未確認",INDEX(Companies[地区],MATCH(Z211,Companies[会社名],0)))))</f>
        <v/>
      </c>
      <c r="AB211" s="54" t="str">
        <f>IF(G211="","",IF(Q211&lt;&gt;"",Q211,IF(COUNTIF(Tugs[曳船名],G211)&lt;&gt;1,"未登録・重複",IF(INDEX(Tugs[基地港],MATCH(G211,Tugs[曳船名],0))="","未確認",INDEX(Tugs[基地港],MATCH(G211,Tugs[曳船名],0))))))</f>
        <v/>
      </c>
      <c r="AC211" s="53" t="str">
        <f>IF(C211="","",IF(AND(COUNTIF(Standards[照合項目（自動）],AB211&amp;"｜"&amp;E211&amp;"｜"&amp;D211&amp;"｜"&amp;F211&amp;"｜"&amp;P211)=1,COUNTIFS(Standards[照合項目（自動）],AB211&amp;"｜"&amp;E211&amp;"｜"&amp;D211&amp;"｜"&amp;F211&amp;"｜"&amp;P211,Standards[入力確認（自動）],"確認済")=1),SUMIF(Standards[照合項目（自動）],AB211&amp;"｜"&amp;E211&amp;"｜"&amp;D211&amp;"｜"&amp;F211&amp;"｜"&amp;P211,Standards[所定合計h（自動）]),"未確認"))</f>
        <v/>
      </c>
      <c r="AD211" s="53" t="str">
        <f>IF(C211="","",IF(AND(ISNUMBER(R211),ISNUMBER(S211),S211&gt;=R211),ROUND((S211-R211)*24,4),IF(OR(R211&lt;&gt;"",S211&lt;&gt;""),"",IF(AND(ISNUMBER(T211),T211&gt;=0),T211,IF(AND(I211="あり",J211="実施",ISNUMBER(AC211)),AC211,"")))))</f>
        <v/>
      </c>
      <c r="AE211" s="54" t="str">
        <f>IF(C211="","",IF(AND(ISNUMBER(R211),ISNUMBER(S211),S211&gt;=R211),IF(X211="記録","実績：基地発～基地着",IF(X211="記憶","記憶：基地発～基地着","未確認：基地発～基地着")),IF(OR(R211&lt;&gt;"",S211&lt;&gt;""),"要確認：時刻不足・逆転",IF(AND(ISNUMBER(T211),T211&gt;=0),IF(X211="記録","実績：記録の時間",IF(X211="記憶","記憶：申告の時間","未確認：申告の時間")),IF(AND(I211="あり",J211="実施",ISNUMBER(AC211)),"所定時間による見込み",IF(I211="なし","使用なし","未確認"))))))</f>
        <v/>
      </c>
      <c r="AF211" s="55" t="str">
        <f>IF(C211="","",IF(H211="あり",1,0))</f>
        <v/>
      </c>
      <c r="AG211" s="55" t="str">
        <f>IF(C211="","",IF(AND(I211="あり",J211="実施"),1,0))</f>
        <v/>
      </c>
      <c r="AH211" s="55" t="str">
        <f>IF(C211="","",IF(AND(H211="あり",X211="記録"),IF(COUNTIFS($A$8:A211,A211,$B$8:B211,B211,$C$8:C211,C211,$E$8:E211,E211,$F$8:F211,F211,$H$8:H211,"あり",$X$8:X211,"記録")=1,1,0),0))</f>
        <v/>
      </c>
      <c r="AI211" s="55" t="str">
        <f>IF(C211="","",IF(AND(I211="あり",J211="実施",X211="記録",ISNUMBER(K211)),IF(COUNTIFS($K$8:K211,K211,$C$8:C211,C211,$E$8:E211,E211,$F$8:F211,F211,$I$8:I211,"あり",$J$8:J211,"実施",$X$8:X211,"記録")=1,1,0),0))</f>
        <v/>
      </c>
      <c r="AJ211" s="55" t="str">
        <f>IF(C211="","",IF(ISNUMBER(A211),YEAR(A211)-IF(MONTH(A211)&lt;4,1,0),""))</f>
        <v/>
      </c>
      <c r="AK211" s="55" t="str">
        <f>IF(C211="","",IF(J211="実施",IF(ISNUMBER(K211),YEAR(K211)-IF(MONTH(K211)&lt;4,1,0),""),""))</f>
        <v/>
      </c>
      <c r="AL211" s="56" t="str">
        <f>IF(C211="",IF(OR(A211&lt;&gt;"",G211&lt;&gt;""),"要確認：船名未記入",""),IF(OR(NOT(ISNUMBER(A211)),G211="",H211="",I211="",J211="",N211="",O211="",P211="",W211="",X211=""),"要確認：基本項目不足",IF(OR(Z211="未登録・重複",AA211="未登録・重複",AB211="未確認"),"要確認：登録表を確認",IF(AND(H211="あり",NOT(ISNUMBER(B211))),"要確認：前日の予定時刻不足",IF(AND(J211="実施",I211="あり",NOT(ISNUMBER(K211))),"要確認：最終日時不足",IF(AND(J211="取消",I211="あり"),"要確認：取消と使用ありが矛盾",IF(OR(AND(ISNUMBER(T211),T211&lt;0),AND(ISNUMBER(V211),V211&lt;0),AE211="要確認：時刻不足・逆転"),"要確認：時間を確認",IF(COUNTIFS(Work[予定表の作業日],A211,Work[前日版の予定時刻],B211,Work[船名],C211,Work[バース],E211,Work[入出・転],F211,Work[曳船名],G211)&gt;1,"要確認：同じ作業・曳船が重複",IF(AND(I211="あり",J211="実施",NOT(ISNUMBER(AD211))),"要確認：拘束時間未確認",IF(OR(H211="未確認",I211="未確認",J211="未確認",X211="未確認",N211="未確認",O211="未確認"),"要確認：未確認を含む","確認済"))))))))))</f>
        <v/>
      </c>
    </row>
    <row r="212" spans="1:38" ht="24.95" customHeight="1" x14ac:dyDescent="0.2">
      <c r="A212" s="20"/>
      <c r="B212" s="29"/>
      <c r="C212" s="7"/>
      <c r="D212" s="7"/>
      <c r="E212" s="7"/>
      <c r="F212" s="7"/>
      <c r="G212" s="7"/>
      <c r="H212" s="7"/>
      <c r="I212" s="7"/>
      <c r="J212" s="7"/>
      <c r="K212" s="23"/>
      <c r="L212" s="13"/>
      <c r="M212" s="13"/>
      <c r="N212" s="7"/>
      <c r="O212" s="51"/>
      <c r="P212" s="51"/>
      <c r="Q212" s="61"/>
      <c r="R212" s="62"/>
      <c r="S212" s="62"/>
      <c r="T212" s="63"/>
      <c r="U212" s="63"/>
      <c r="V212" s="63"/>
      <c r="W212" s="51"/>
      <c r="X212" s="51"/>
      <c r="Y212" s="67"/>
      <c r="Z212" s="54" t="str">
        <f>IF(G212="","",IF(COUNTIF(Tugs[曳船名],G212)&lt;&gt;1,"未登録・重複",IF(INDEX(Tugs[会社名],MATCH(G212,Tugs[曳船名],0))="","未確認",INDEX(Tugs[会社名],MATCH(G212,Tugs[曳船名],0)))))</f>
        <v/>
      </c>
      <c r="AA212" s="54" t="str">
        <f>IF(G212="","",IF(COUNTIF(Companies[会社名],Z212)&lt;&gt;1,"未登録・重複",IF(INDEX(Companies[地区],MATCH(Z212,Companies[会社名],0))="","未確認",INDEX(Companies[地区],MATCH(Z212,Companies[会社名],0)))))</f>
        <v/>
      </c>
      <c r="AB212" s="54" t="str">
        <f>IF(G212="","",IF(Q212&lt;&gt;"",Q212,IF(COUNTIF(Tugs[曳船名],G212)&lt;&gt;1,"未登録・重複",IF(INDEX(Tugs[基地港],MATCH(G212,Tugs[曳船名],0))="","未確認",INDEX(Tugs[基地港],MATCH(G212,Tugs[曳船名],0))))))</f>
        <v/>
      </c>
      <c r="AC212" s="53" t="str">
        <f>IF(C212="","",IF(AND(COUNTIF(Standards[照合項目（自動）],AB212&amp;"｜"&amp;E212&amp;"｜"&amp;D212&amp;"｜"&amp;F212&amp;"｜"&amp;P212)=1,COUNTIFS(Standards[照合項目（自動）],AB212&amp;"｜"&amp;E212&amp;"｜"&amp;D212&amp;"｜"&amp;F212&amp;"｜"&amp;P212,Standards[入力確認（自動）],"確認済")=1),SUMIF(Standards[照合項目（自動）],AB212&amp;"｜"&amp;E212&amp;"｜"&amp;D212&amp;"｜"&amp;F212&amp;"｜"&amp;P212,Standards[所定合計h（自動）]),"未確認"))</f>
        <v/>
      </c>
      <c r="AD212" s="53" t="str">
        <f>IF(C212="","",IF(AND(ISNUMBER(R212),ISNUMBER(S212),S212&gt;=R212),ROUND((S212-R212)*24,4),IF(OR(R212&lt;&gt;"",S212&lt;&gt;""),"",IF(AND(ISNUMBER(T212),T212&gt;=0),T212,IF(AND(I212="あり",J212="実施",ISNUMBER(AC212)),AC212,"")))))</f>
        <v/>
      </c>
      <c r="AE212" s="54" t="str">
        <f>IF(C212="","",IF(AND(ISNUMBER(R212),ISNUMBER(S212),S212&gt;=R212),IF(X212="記録","実績：基地発～基地着",IF(X212="記憶","記憶：基地発～基地着","未確認：基地発～基地着")),IF(OR(R212&lt;&gt;"",S212&lt;&gt;""),"要確認：時刻不足・逆転",IF(AND(ISNUMBER(T212),T212&gt;=0),IF(X212="記録","実績：記録の時間",IF(X212="記憶","記憶：申告の時間","未確認：申告の時間")),IF(AND(I212="あり",J212="実施",ISNUMBER(AC212)),"所定時間による見込み",IF(I212="なし","使用なし","未確認"))))))</f>
        <v/>
      </c>
      <c r="AF212" s="55" t="str">
        <f>IF(C212="","",IF(H212="あり",1,0))</f>
        <v/>
      </c>
      <c r="AG212" s="55" t="str">
        <f>IF(C212="","",IF(AND(I212="あり",J212="実施"),1,0))</f>
        <v/>
      </c>
      <c r="AH212" s="55" t="str">
        <f>IF(C212="","",IF(AND(H212="あり",X212="記録"),IF(COUNTIFS($A$8:A212,A212,$B$8:B212,B212,$C$8:C212,C212,$E$8:E212,E212,$F$8:F212,F212,$H$8:H212,"あり",$X$8:X212,"記録")=1,1,0),0))</f>
        <v/>
      </c>
      <c r="AI212" s="55" t="str">
        <f>IF(C212="","",IF(AND(I212="あり",J212="実施",X212="記録",ISNUMBER(K212)),IF(COUNTIFS($K$8:K212,K212,$C$8:C212,C212,$E$8:E212,E212,$F$8:F212,F212,$I$8:I212,"あり",$J$8:J212,"実施",$X$8:X212,"記録")=1,1,0),0))</f>
        <v/>
      </c>
      <c r="AJ212" s="55" t="str">
        <f>IF(C212="","",IF(ISNUMBER(A212),YEAR(A212)-IF(MONTH(A212)&lt;4,1,0),""))</f>
        <v/>
      </c>
      <c r="AK212" s="55" t="str">
        <f>IF(C212="","",IF(J212="実施",IF(ISNUMBER(K212),YEAR(K212)-IF(MONTH(K212)&lt;4,1,0),""),""))</f>
        <v/>
      </c>
      <c r="AL212" s="56" t="str">
        <f>IF(C212="",IF(OR(A212&lt;&gt;"",G212&lt;&gt;""),"要確認：船名未記入",""),IF(OR(NOT(ISNUMBER(A212)),G212="",H212="",I212="",J212="",N212="",O212="",P212="",W212="",X212=""),"要確認：基本項目不足",IF(OR(Z212="未登録・重複",AA212="未登録・重複",AB212="未確認"),"要確認：登録表を確認",IF(AND(H212="あり",NOT(ISNUMBER(B212))),"要確認：前日の予定時刻不足",IF(AND(J212="実施",I212="あり",NOT(ISNUMBER(K212))),"要確認：最終日時不足",IF(AND(J212="取消",I212="あり"),"要確認：取消と使用ありが矛盾",IF(OR(AND(ISNUMBER(T212),T212&lt;0),AND(ISNUMBER(V212),V212&lt;0),AE212="要確認：時刻不足・逆転"),"要確認：時間を確認",IF(COUNTIFS(Work[予定表の作業日],A212,Work[前日版の予定時刻],B212,Work[船名],C212,Work[バース],E212,Work[入出・転],F212,Work[曳船名],G212)&gt;1,"要確認：同じ作業・曳船が重複",IF(AND(I212="あり",J212="実施",NOT(ISNUMBER(AD212))),"要確認：拘束時間未確認",IF(OR(H212="未確認",I212="未確認",J212="未確認",X212="未確認",N212="未確認",O212="未確認"),"要確認：未確認を含む","確認済"))))))))))</f>
        <v/>
      </c>
    </row>
    <row r="213" spans="1:38" ht="24.95" customHeight="1" x14ac:dyDescent="0.2">
      <c r="A213" s="20"/>
      <c r="B213" s="29"/>
      <c r="C213" s="7"/>
      <c r="D213" s="7"/>
      <c r="E213" s="7"/>
      <c r="F213" s="7"/>
      <c r="G213" s="7"/>
      <c r="H213" s="7"/>
      <c r="I213" s="7"/>
      <c r="J213" s="7"/>
      <c r="K213" s="23"/>
      <c r="L213" s="13"/>
      <c r="M213" s="13"/>
      <c r="N213" s="7"/>
      <c r="O213" s="51"/>
      <c r="P213" s="51"/>
      <c r="Q213" s="61"/>
      <c r="R213" s="62"/>
      <c r="S213" s="62"/>
      <c r="T213" s="63"/>
      <c r="U213" s="63"/>
      <c r="V213" s="63"/>
      <c r="W213" s="51"/>
      <c r="X213" s="51"/>
      <c r="Y213" s="67"/>
      <c r="Z213" s="54" t="str">
        <f>IF(G213="","",IF(COUNTIF(Tugs[曳船名],G213)&lt;&gt;1,"未登録・重複",IF(INDEX(Tugs[会社名],MATCH(G213,Tugs[曳船名],0))="","未確認",INDEX(Tugs[会社名],MATCH(G213,Tugs[曳船名],0)))))</f>
        <v/>
      </c>
      <c r="AA213" s="54" t="str">
        <f>IF(G213="","",IF(COUNTIF(Companies[会社名],Z213)&lt;&gt;1,"未登録・重複",IF(INDEX(Companies[地区],MATCH(Z213,Companies[会社名],0))="","未確認",INDEX(Companies[地区],MATCH(Z213,Companies[会社名],0)))))</f>
        <v/>
      </c>
      <c r="AB213" s="54" t="str">
        <f>IF(G213="","",IF(Q213&lt;&gt;"",Q213,IF(COUNTIF(Tugs[曳船名],G213)&lt;&gt;1,"未登録・重複",IF(INDEX(Tugs[基地港],MATCH(G213,Tugs[曳船名],0))="","未確認",INDEX(Tugs[基地港],MATCH(G213,Tugs[曳船名],0))))))</f>
        <v/>
      </c>
      <c r="AC213" s="53" t="str">
        <f>IF(C213="","",IF(AND(COUNTIF(Standards[照合項目（自動）],AB213&amp;"｜"&amp;E213&amp;"｜"&amp;D213&amp;"｜"&amp;F213&amp;"｜"&amp;P213)=1,COUNTIFS(Standards[照合項目（自動）],AB213&amp;"｜"&amp;E213&amp;"｜"&amp;D213&amp;"｜"&amp;F213&amp;"｜"&amp;P213,Standards[入力確認（自動）],"確認済")=1),SUMIF(Standards[照合項目（自動）],AB213&amp;"｜"&amp;E213&amp;"｜"&amp;D213&amp;"｜"&amp;F213&amp;"｜"&amp;P213,Standards[所定合計h（自動）]),"未確認"))</f>
        <v/>
      </c>
      <c r="AD213" s="53" t="str">
        <f>IF(C213="","",IF(AND(ISNUMBER(R213),ISNUMBER(S213),S213&gt;=R213),ROUND((S213-R213)*24,4),IF(OR(R213&lt;&gt;"",S213&lt;&gt;""),"",IF(AND(ISNUMBER(T213),T213&gt;=0),T213,IF(AND(I213="あり",J213="実施",ISNUMBER(AC213)),AC213,"")))))</f>
        <v/>
      </c>
      <c r="AE213" s="54" t="str">
        <f>IF(C213="","",IF(AND(ISNUMBER(R213),ISNUMBER(S213),S213&gt;=R213),IF(X213="記録","実績：基地発～基地着",IF(X213="記憶","記憶：基地発～基地着","未確認：基地発～基地着")),IF(OR(R213&lt;&gt;"",S213&lt;&gt;""),"要確認：時刻不足・逆転",IF(AND(ISNUMBER(T213),T213&gt;=0),IF(X213="記録","実績：記録の時間",IF(X213="記憶","記憶：申告の時間","未確認：申告の時間")),IF(AND(I213="あり",J213="実施",ISNUMBER(AC213)),"所定時間による見込み",IF(I213="なし","使用なし","未確認"))))))</f>
        <v/>
      </c>
      <c r="AF213" s="55" t="str">
        <f>IF(C213="","",IF(H213="あり",1,0))</f>
        <v/>
      </c>
      <c r="AG213" s="55" t="str">
        <f>IF(C213="","",IF(AND(I213="あり",J213="実施"),1,0))</f>
        <v/>
      </c>
      <c r="AH213" s="55" t="str">
        <f>IF(C213="","",IF(AND(H213="あり",X213="記録"),IF(COUNTIFS($A$8:A213,A213,$B$8:B213,B213,$C$8:C213,C213,$E$8:E213,E213,$F$8:F213,F213,$H$8:H213,"あり",$X$8:X213,"記録")=1,1,0),0))</f>
        <v/>
      </c>
      <c r="AI213" s="55" t="str">
        <f>IF(C213="","",IF(AND(I213="あり",J213="実施",X213="記録",ISNUMBER(K213)),IF(COUNTIFS($K$8:K213,K213,$C$8:C213,C213,$E$8:E213,E213,$F$8:F213,F213,$I$8:I213,"あり",$J$8:J213,"実施",$X$8:X213,"記録")=1,1,0),0))</f>
        <v/>
      </c>
      <c r="AJ213" s="55" t="str">
        <f>IF(C213="","",IF(ISNUMBER(A213),YEAR(A213)-IF(MONTH(A213)&lt;4,1,0),""))</f>
        <v/>
      </c>
      <c r="AK213" s="55" t="str">
        <f>IF(C213="","",IF(J213="実施",IF(ISNUMBER(K213),YEAR(K213)-IF(MONTH(K213)&lt;4,1,0),""),""))</f>
        <v/>
      </c>
      <c r="AL213" s="56" t="str">
        <f>IF(C213="",IF(OR(A213&lt;&gt;"",G213&lt;&gt;""),"要確認：船名未記入",""),IF(OR(NOT(ISNUMBER(A213)),G213="",H213="",I213="",J213="",N213="",O213="",P213="",W213="",X213=""),"要確認：基本項目不足",IF(OR(Z213="未登録・重複",AA213="未登録・重複",AB213="未確認"),"要確認：登録表を確認",IF(AND(H213="あり",NOT(ISNUMBER(B213))),"要確認：前日の予定時刻不足",IF(AND(J213="実施",I213="あり",NOT(ISNUMBER(K213))),"要確認：最終日時不足",IF(AND(J213="取消",I213="あり"),"要確認：取消と使用ありが矛盾",IF(OR(AND(ISNUMBER(T213),T213&lt;0),AND(ISNUMBER(V213),V213&lt;0),AE213="要確認：時刻不足・逆転"),"要確認：時間を確認",IF(COUNTIFS(Work[予定表の作業日],A213,Work[前日版の予定時刻],B213,Work[船名],C213,Work[バース],E213,Work[入出・転],F213,Work[曳船名],G213)&gt;1,"要確認：同じ作業・曳船が重複",IF(AND(I213="あり",J213="実施",NOT(ISNUMBER(AD213))),"要確認：拘束時間未確認",IF(OR(H213="未確認",I213="未確認",J213="未確認",X213="未確認",N213="未確認",O213="未確認"),"要確認：未確認を含む","確認済"))))))))))</f>
        <v/>
      </c>
    </row>
    <row r="214" spans="1:38" ht="24.95" customHeight="1" x14ac:dyDescent="0.2">
      <c r="A214" s="20"/>
      <c r="B214" s="29"/>
      <c r="C214" s="7"/>
      <c r="D214" s="7"/>
      <c r="E214" s="7"/>
      <c r="F214" s="7"/>
      <c r="G214" s="7"/>
      <c r="H214" s="7"/>
      <c r="I214" s="7"/>
      <c r="J214" s="7"/>
      <c r="K214" s="23"/>
      <c r="L214" s="13"/>
      <c r="M214" s="13"/>
      <c r="N214" s="7"/>
      <c r="O214" s="51"/>
      <c r="P214" s="51"/>
      <c r="Q214" s="61"/>
      <c r="R214" s="62"/>
      <c r="S214" s="62"/>
      <c r="T214" s="63"/>
      <c r="U214" s="63"/>
      <c r="V214" s="63"/>
      <c r="W214" s="51"/>
      <c r="X214" s="51"/>
      <c r="Y214" s="67"/>
      <c r="Z214" s="54" t="str">
        <f>IF(G214="","",IF(COUNTIF(Tugs[曳船名],G214)&lt;&gt;1,"未登録・重複",IF(INDEX(Tugs[会社名],MATCH(G214,Tugs[曳船名],0))="","未確認",INDEX(Tugs[会社名],MATCH(G214,Tugs[曳船名],0)))))</f>
        <v/>
      </c>
      <c r="AA214" s="54" t="str">
        <f>IF(G214="","",IF(COUNTIF(Companies[会社名],Z214)&lt;&gt;1,"未登録・重複",IF(INDEX(Companies[地区],MATCH(Z214,Companies[会社名],0))="","未確認",INDEX(Companies[地区],MATCH(Z214,Companies[会社名],0)))))</f>
        <v/>
      </c>
      <c r="AB214" s="54" t="str">
        <f>IF(G214="","",IF(Q214&lt;&gt;"",Q214,IF(COUNTIF(Tugs[曳船名],G214)&lt;&gt;1,"未登録・重複",IF(INDEX(Tugs[基地港],MATCH(G214,Tugs[曳船名],0))="","未確認",INDEX(Tugs[基地港],MATCH(G214,Tugs[曳船名],0))))))</f>
        <v/>
      </c>
      <c r="AC214" s="53" t="str">
        <f>IF(C214="","",IF(AND(COUNTIF(Standards[照合項目（自動）],AB214&amp;"｜"&amp;E214&amp;"｜"&amp;D214&amp;"｜"&amp;F214&amp;"｜"&amp;P214)=1,COUNTIFS(Standards[照合項目（自動）],AB214&amp;"｜"&amp;E214&amp;"｜"&amp;D214&amp;"｜"&amp;F214&amp;"｜"&amp;P214,Standards[入力確認（自動）],"確認済")=1),SUMIF(Standards[照合項目（自動）],AB214&amp;"｜"&amp;E214&amp;"｜"&amp;D214&amp;"｜"&amp;F214&amp;"｜"&amp;P214,Standards[所定合計h（自動）]),"未確認"))</f>
        <v/>
      </c>
      <c r="AD214" s="53" t="str">
        <f>IF(C214="","",IF(AND(ISNUMBER(R214),ISNUMBER(S214),S214&gt;=R214),ROUND((S214-R214)*24,4),IF(OR(R214&lt;&gt;"",S214&lt;&gt;""),"",IF(AND(ISNUMBER(T214),T214&gt;=0),T214,IF(AND(I214="あり",J214="実施",ISNUMBER(AC214)),AC214,"")))))</f>
        <v/>
      </c>
      <c r="AE214" s="54" t="str">
        <f>IF(C214="","",IF(AND(ISNUMBER(R214),ISNUMBER(S214),S214&gt;=R214),IF(X214="記録","実績：基地発～基地着",IF(X214="記憶","記憶：基地発～基地着","未確認：基地発～基地着")),IF(OR(R214&lt;&gt;"",S214&lt;&gt;""),"要確認：時刻不足・逆転",IF(AND(ISNUMBER(T214),T214&gt;=0),IF(X214="記録","実績：記録の時間",IF(X214="記憶","記憶：申告の時間","未確認：申告の時間")),IF(AND(I214="あり",J214="実施",ISNUMBER(AC214)),"所定時間による見込み",IF(I214="なし","使用なし","未確認"))))))</f>
        <v/>
      </c>
      <c r="AF214" s="55" t="str">
        <f>IF(C214="","",IF(H214="あり",1,0))</f>
        <v/>
      </c>
      <c r="AG214" s="55" t="str">
        <f>IF(C214="","",IF(AND(I214="あり",J214="実施"),1,0))</f>
        <v/>
      </c>
      <c r="AH214" s="55" t="str">
        <f>IF(C214="","",IF(AND(H214="あり",X214="記録"),IF(COUNTIFS($A$8:A214,A214,$B$8:B214,B214,$C$8:C214,C214,$E$8:E214,E214,$F$8:F214,F214,$H$8:H214,"あり",$X$8:X214,"記録")=1,1,0),0))</f>
        <v/>
      </c>
      <c r="AI214" s="55" t="str">
        <f>IF(C214="","",IF(AND(I214="あり",J214="実施",X214="記録",ISNUMBER(K214)),IF(COUNTIFS($K$8:K214,K214,$C$8:C214,C214,$E$8:E214,E214,$F$8:F214,F214,$I$8:I214,"あり",$J$8:J214,"実施",$X$8:X214,"記録")=1,1,0),0))</f>
        <v/>
      </c>
      <c r="AJ214" s="55" t="str">
        <f>IF(C214="","",IF(ISNUMBER(A214),YEAR(A214)-IF(MONTH(A214)&lt;4,1,0),""))</f>
        <v/>
      </c>
      <c r="AK214" s="55" t="str">
        <f>IF(C214="","",IF(J214="実施",IF(ISNUMBER(K214),YEAR(K214)-IF(MONTH(K214)&lt;4,1,0),""),""))</f>
        <v/>
      </c>
      <c r="AL214" s="56" t="str">
        <f>IF(C214="",IF(OR(A214&lt;&gt;"",G214&lt;&gt;""),"要確認：船名未記入",""),IF(OR(NOT(ISNUMBER(A214)),G214="",H214="",I214="",J214="",N214="",O214="",P214="",W214="",X214=""),"要確認：基本項目不足",IF(OR(Z214="未登録・重複",AA214="未登録・重複",AB214="未確認"),"要確認：登録表を確認",IF(AND(H214="あり",NOT(ISNUMBER(B214))),"要確認：前日の予定時刻不足",IF(AND(J214="実施",I214="あり",NOT(ISNUMBER(K214))),"要確認：最終日時不足",IF(AND(J214="取消",I214="あり"),"要確認：取消と使用ありが矛盾",IF(OR(AND(ISNUMBER(T214),T214&lt;0),AND(ISNUMBER(V214),V214&lt;0),AE214="要確認：時刻不足・逆転"),"要確認：時間を確認",IF(COUNTIFS(Work[予定表の作業日],A214,Work[前日版の予定時刻],B214,Work[船名],C214,Work[バース],E214,Work[入出・転],F214,Work[曳船名],G214)&gt;1,"要確認：同じ作業・曳船が重複",IF(AND(I214="あり",J214="実施",NOT(ISNUMBER(AD214))),"要確認：拘束時間未確認",IF(OR(H214="未確認",I214="未確認",J214="未確認",X214="未確認",N214="未確認",O214="未確認"),"要確認：未確認を含む","確認済"))))))))))</f>
        <v/>
      </c>
    </row>
    <row r="215" spans="1:38" ht="24.95" customHeight="1" x14ac:dyDescent="0.2">
      <c r="A215" s="20"/>
      <c r="B215" s="29"/>
      <c r="C215" s="7"/>
      <c r="D215" s="7"/>
      <c r="E215" s="7"/>
      <c r="F215" s="7"/>
      <c r="G215" s="7"/>
      <c r="H215" s="7"/>
      <c r="I215" s="7"/>
      <c r="J215" s="7"/>
      <c r="K215" s="23"/>
      <c r="L215" s="13"/>
      <c r="M215" s="13"/>
      <c r="N215" s="7"/>
      <c r="O215" s="51"/>
      <c r="P215" s="51"/>
      <c r="Q215" s="61"/>
      <c r="R215" s="62"/>
      <c r="S215" s="62"/>
      <c r="T215" s="63"/>
      <c r="U215" s="63"/>
      <c r="V215" s="63"/>
      <c r="W215" s="51"/>
      <c r="X215" s="51"/>
      <c r="Y215" s="67"/>
      <c r="Z215" s="54" t="str">
        <f>IF(G215="","",IF(COUNTIF(Tugs[曳船名],G215)&lt;&gt;1,"未登録・重複",IF(INDEX(Tugs[会社名],MATCH(G215,Tugs[曳船名],0))="","未確認",INDEX(Tugs[会社名],MATCH(G215,Tugs[曳船名],0)))))</f>
        <v/>
      </c>
      <c r="AA215" s="54" t="str">
        <f>IF(G215="","",IF(COUNTIF(Companies[会社名],Z215)&lt;&gt;1,"未登録・重複",IF(INDEX(Companies[地区],MATCH(Z215,Companies[会社名],0))="","未確認",INDEX(Companies[地区],MATCH(Z215,Companies[会社名],0)))))</f>
        <v/>
      </c>
      <c r="AB215" s="54" t="str">
        <f>IF(G215="","",IF(Q215&lt;&gt;"",Q215,IF(COUNTIF(Tugs[曳船名],G215)&lt;&gt;1,"未登録・重複",IF(INDEX(Tugs[基地港],MATCH(G215,Tugs[曳船名],0))="","未確認",INDEX(Tugs[基地港],MATCH(G215,Tugs[曳船名],0))))))</f>
        <v/>
      </c>
      <c r="AC215" s="53" t="str">
        <f>IF(C215="","",IF(AND(COUNTIF(Standards[照合項目（自動）],AB215&amp;"｜"&amp;E215&amp;"｜"&amp;D215&amp;"｜"&amp;F215&amp;"｜"&amp;P215)=1,COUNTIFS(Standards[照合項目（自動）],AB215&amp;"｜"&amp;E215&amp;"｜"&amp;D215&amp;"｜"&amp;F215&amp;"｜"&amp;P215,Standards[入力確認（自動）],"確認済")=1),SUMIF(Standards[照合項目（自動）],AB215&amp;"｜"&amp;E215&amp;"｜"&amp;D215&amp;"｜"&amp;F215&amp;"｜"&amp;P215,Standards[所定合計h（自動）]),"未確認"))</f>
        <v/>
      </c>
      <c r="AD215" s="53" t="str">
        <f>IF(C215="","",IF(AND(ISNUMBER(R215),ISNUMBER(S215),S215&gt;=R215),ROUND((S215-R215)*24,4),IF(OR(R215&lt;&gt;"",S215&lt;&gt;""),"",IF(AND(ISNUMBER(T215),T215&gt;=0),T215,IF(AND(I215="あり",J215="実施",ISNUMBER(AC215)),AC215,"")))))</f>
        <v/>
      </c>
      <c r="AE215" s="54" t="str">
        <f>IF(C215="","",IF(AND(ISNUMBER(R215),ISNUMBER(S215),S215&gt;=R215),IF(X215="記録","実績：基地発～基地着",IF(X215="記憶","記憶：基地発～基地着","未確認：基地発～基地着")),IF(OR(R215&lt;&gt;"",S215&lt;&gt;""),"要確認：時刻不足・逆転",IF(AND(ISNUMBER(T215),T215&gt;=0),IF(X215="記録","実績：記録の時間",IF(X215="記憶","記憶：申告の時間","未確認：申告の時間")),IF(AND(I215="あり",J215="実施",ISNUMBER(AC215)),"所定時間による見込み",IF(I215="なし","使用なし","未確認"))))))</f>
        <v/>
      </c>
      <c r="AF215" s="55" t="str">
        <f>IF(C215="","",IF(H215="あり",1,0))</f>
        <v/>
      </c>
      <c r="AG215" s="55" t="str">
        <f>IF(C215="","",IF(AND(I215="あり",J215="実施"),1,0))</f>
        <v/>
      </c>
      <c r="AH215" s="55" t="str">
        <f>IF(C215="","",IF(AND(H215="あり",X215="記録"),IF(COUNTIFS($A$8:A215,A215,$B$8:B215,B215,$C$8:C215,C215,$E$8:E215,E215,$F$8:F215,F215,$H$8:H215,"あり",$X$8:X215,"記録")=1,1,0),0))</f>
        <v/>
      </c>
      <c r="AI215" s="55" t="str">
        <f>IF(C215="","",IF(AND(I215="あり",J215="実施",X215="記録",ISNUMBER(K215)),IF(COUNTIFS($K$8:K215,K215,$C$8:C215,C215,$E$8:E215,E215,$F$8:F215,F215,$I$8:I215,"あり",$J$8:J215,"実施",$X$8:X215,"記録")=1,1,0),0))</f>
        <v/>
      </c>
      <c r="AJ215" s="55" t="str">
        <f>IF(C215="","",IF(ISNUMBER(A215),YEAR(A215)-IF(MONTH(A215)&lt;4,1,0),""))</f>
        <v/>
      </c>
      <c r="AK215" s="55" t="str">
        <f>IF(C215="","",IF(J215="実施",IF(ISNUMBER(K215),YEAR(K215)-IF(MONTH(K215)&lt;4,1,0),""),""))</f>
        <v/>
      </c>
      <c r="AL215" s="56" t="str">
        <f>IF(C215="",IF(OR(A215&lt;&gt;"",G215&lt;&gt;""),"要確認：船名未記入",""),IF(OR(NOT(ISNUMBER(A215)),G215="",H215="",I215="",J215="",N215="",O215="",P215="",W215="",X215=""),"要確認：基本項目不足",IF(OR(Z215="未登録・重複",AA215="未登録・重複",AB215="未確認"),"要確認：登録表を確認",IF(AND(H215="あり",NOT(ISNUMBER(B215))),"要確認：前日の予定時刻不足",IF(AND(J215="実施",I215="あり",NOT(ISNUMBER(K215))),"要確認：最終日時不足",IF(AND(J215="取消",I215="あり"),"要確認：取消と使用ありが矛盾",IF(OR(AND(ISNUMBER(T215),T215&lt;0),AND(ISNUMBER(V215),V215&lt;0),AE215="要確認：時刻不足・逆転"),"要確認：時間を確認",IF(COUNTIFS(Work[予定表の作業日],A215,Work[前日版の予定時刻],B215,Work[船名],C215,Work[バース],E215,Work[入出・転],F215,Work[曳船名],G215)&gt;1,"要確認：同じ作業・曳船が重複",IF(AND(I215="あり",J215="実施",NOT(ISNUMBER(AD215))),"要確認：拘束時間未確認",IF(OR(H215="未確認",I215="未確認",J215="未確認",X215="未確認",N215="未確認",O215="未確認"),"要確認：未確認を含む","確認済"))))))))))</f>
        <v/>
      </c>
    </row>
    <row r="216" spans="1:38" ht="24.95" customHeight="1" x14ac:dyDescent="0.2">
      <c r="A216" s="20"/>
      <c r="B216" s="29"/>
      <c r="C216" s="7"/>
      <c r="D216" s="7"/>
      <c r="E216" s="7"/>
      <c r="F216" s="7"/>
      <c r="G216" s="7"/>
      <c r="H216" s="7"/>
      <c r="I216" s="7"/>
      <c r="J216" s="7"/>
      <c r="K216" s="23"/>
      <c r="L216" s="13"/>
      <c r="M216" s="13"/>
      <c r="N216" s="7"/>
      <c r="O216" s="51"/>
      <c r="P216" s="51"/>
      <c r="Q216" s="61"/>
      <c r="R216" s="62"/>
      <c r="S216" s="62"/>
      <c r="T216" s="63"/>
      <c r="U216" s="63"/>
      <c r="V216" s="63"/>
      <c r="W216" s="51"/>
      <c r="X216" s="51"/>
      <c r="Y216" s="67"/>
      <c r="Z216" s="54" t="str">
        <f>IF(G216="","",IF(COUNTIF(Tugs[曳船名],G216)&lt;&gt;1,"未登録・重複",IF(INDEX(Tugs[会社名],MATCH(G216,Tugs[曳船名],0))="","未確認",INDEX(Tugs[会社名],MATCH(G216,Tugs[曳船名],0)))))</f>
        <v/>
      </c>
      <c r="AA216" s="54" t="str">
        <f>IF(G216="","",IF(COUNTIF(Companies[会社名],Z216)&lt;&gt;1,"未登録・重複",IF(INDEX(Companies[地区],MATCH(Z216,Companies[会社名],0))="","未確認",INDEX(Companies[地区],MATCH(Z216,Companies[会社名],0)))))</f>
        <v/>
      </c>
      <c r="AB216" s="54" t="str">
        <f>IF(G216="","",IF(Q216&lt;&gt;"",Q216,IF(COUNTIF(Tugs[曳船名],G216)&lt;&gt;1,"未登録・重複",IF(INDEX(Tugs[基地港],MATCH(G216,Tugs[曳船名],0))="","未確認",INDEX(Tugs[基地港],MATCH(G216,Tugs[曳船名],0))))))</f>
        <v/>
      </c>
      <c r="AC216" s="53" t="str">
        <f>IF(C216="","",IF(AND(COUNTIF(Standards[照合項目（自動）],AB216&amp;"｜"&amp;E216&amp;"｜"&amp;D216&amp;"｜"&amp;F216&amp;"｜"&amp;P216)=1,COUNTIFS(Standards[照合項目（自動）],AB216&amp;"｜"&amp;E216&amp;"｜"&amp;D216&amp;"｜"&amp;F216&amp;"｜"&amp;P216,Standards[入力確認（自動）],"確認済")=1),SUMIF(Standards[照合項目（自動）],AB216&amp;"｜"&amp;E216&amp;"｜"&amp;D216&amp;"｜"&amp;F216&amp;"｜"&amp;P216,Standards[所定合計h（自動）]),"未確認"))</f>
        <v/>
      </c>
      <c r="AD216" s="53" t="str">
        <f>IF(C216="","",IF(AND(ISNUMBER(R216),ISNUMBER(S216),S216&gt;=R216),ROUND((S216-R216)*24,4),IF(OR(R216&lt;&gt;"",S216&lt;&gt;""),"",IF(AND(ISNUMBER(T216),T216&gt;=0),T216,IF(AND(I216="あり",J216="実施",ISNUMBER(AC216)),AC216,"")))))</f>
        <v/>
      </c>
      <c r="AE216" s="54" t="str">
        <f>IF(C216="","",IF(AND(ISNUMBER(R216),ISNUMBER(S216),S216&gt;=R216),IF(X216="記録","実績：基地発～基地着",IF(X216="記憶","記憶：基地発～基地着","未確認：基地発～基地着")),IF(OR(R216&lt;&gt;"",S216&lt;&gt;""),"要確認：時刻不足・逆転",IF(AND(ISNUMBER(T216),T216&gt;=0),IF(X216="記録","実績：記録の時間",IF(X216="記憶","記憶：申告の時間","未確認：申告の時間")),IF(AND(I216="あり",J216="実施",ISNUMBER(AC216)),"所定時間による見込み",IF(I216="なし","使用なし","未確認"))))))</f>
        <v/>
      </c>
      <c r="AF216" s="55" t="str">
        <f>IF(C216="","",IF(H216="あり",1,0))</f>
        <v/>
      </c>
      <c r="AG216" s="55" t="str">
        <f>IF(C216="","",IF(AND(I216="あり",J216="実施"),1,0))</f>
        <v/>
      </c>
      <c r="AH216" s="55" t="str">
        <f>IF(C216="","",IF(AND(H216="あり",X216="記録"),IF(COUNTIFS($A$8:A216,A216,$B$8:B216,B216,$C$8:C216,C216,$E$8:E216,E216,$F$8:F216,F216,$H$8:H216,"あり",$X$8:X216,"記録")=1,1,0),0))</f>
        <v/>
      </c>
      <c r="AI216" s="55" t="str">
        <f>IF(C216="","",IF(AND(I216="あり",J216="実施",X216="記録",ISNUMBER(K216)),IF(COUNTIFS($K$8:K216,K216,$C$8:C216,C216,$E$8:E216,E216,$F$8:F216,F216,$I$8:I216,"あり",$J$8:J216,"実施",$X$8:X216,"記録")=1,1,0),0))</f>
        <v/>
      </c>
      <c r="AJ216" s="55" t="str">
        <f>IF(C216="","",IF(ISNUMBER(A216),YEAR(A216)-IF(MONTH(A216)&lt;4,1,0),""))</f>
        <v/>
      </c>
      <c r="AK216" s="55" t="str">
        <f>IF(C216="","",IF(J216="実施",IF(ISNUMBER(K216),YEAR(K216)-IF(MONTH(K216)&lt;4,1,0),""),""))</f>
        <v/>
      </c>
      <c r="AL216" s="56" t="str">
        <f>IF(C216="",IF(OR(A216&lt;&gt;"",G216&lt;&gt;""),"要確認：船名未記入",""),IF(OR(NOT(ISNUMBER(A216)),G216="",H216="",I216="",J216="",N216="",O216="",P216="",W216="",X216=""),"要確認：基本項目不足",IF(OR(Z216="未登録・重複",AA216="未登録・重複",AB216="未確認"),"要確認：登録表を確認",IF(AND(H216="あり",NOT(ISNUMBER(B216))),"要確認：前日の予定時刻不足",IF(AND(J216="実施",I216="あり",NOT(ISNUMBER(K216))),"要確認：最終日時不足",IF(AND(J216="取消",I216="あり"),"要確認：取消と使用ありが矛盾",IF(OR(AND(ISNUMBER(T216),T216&lt;0),AND(ISNUMBER(V216),V216&lt;0),AE216="要確認：時刻不足・逆転"),"要確認：時間を確認",IF(COUNTIFS(Work[予定表の作業日],A216,Work[前日版の予定時刻],B216,Work[船名],C216,Work[バース],E216,Work[入出・転],F216,Work[曳船名],G216)&gt;1,"要確認：同じ作業・曳船が重複",IF(AND(I216="あり",J216="実施",NOT(ISNUMBER(AD216))),"要確認：拘束時間未確認",IF(OR(H216="未確認",I216="未確認",J216="未確認",X216="未確認",N216="未確認",O216="未確認"),"要確認：未確認を含む","確認済"))))))))))</f>
        <v/>
      </c>
    </row>
    <row r="217" spans="1:38" ht="24.95" customHeight="1" x14ac:dyDescent="0.2">
      <c r="A217" s="20"/>
      <c r="B217" s="29"/>
      <c r="C217" s="7"/>
      <c r="D217" s="7"/>
      <c r="E217" s="7"/>
      <c r="F217" s="7"/>
      <c r="G217" s="7"/>
      <c r="H217" s="7"/>
      <c r="I217" s="7"/>
      <c r="J217" s="7"/>
      <c r="K217" s="23"/>
      <c r="L217" s="13"/>
      <c r="M217" s="13"/>
      <c r="N217" s="7"/>
      <c r="O217" s="51"/>
      <c r="P217" s="51"/>
      <c r="Q217" s="61"/>
      <c r="R217" s="62"/>
      <c r="S217" s="62"/>
      <c r="T217" s="63"/>
      <c r="U217" s="63"/>
      <c r="V217" s="63"/>
      <c r="W217" s="51"/>
      <c r="X217" s="51"/>
      <c r="Y217" s="67"/>
      <c r="Z217" s="54" t="str">
        <f>IF(G217="","",IF(COUNTIF(Tugs[曳船名],G217)&lt;&gt;1,"未登録・重複",IF(INDEX(Tugs[会社名],MATCH(G217,Tugs[曳船名],0))="","未確認",INDEX(Tugs[会社名],MATCH(G217,Tugs[曳船名],0)))))</f>
        <v/>
      </c>
      <c r="AA217" s="54" t="str">
        <f>IF(G217="","",IF(COUNTIF(Companies[会社名],Z217)&lt;&gt;1,"未登録・重複",IF(INDEX(Companies[地区],MATCH(Z217,Companies[会社名],0))="","未確認",INDEX(Companies[地区],MATCH(Z217,Companies[会社名],0)))))</f>
        <v/>
      </c>
      <c r="AB217" s="54" t="str">
        <f>IF(G217="","",IF(Q217&lt;&gt;"",Q217,IF(COUNTIF(Tugs[曳船名],G217)&lt;&gt;1,"未登録・重複",IF(INDEX(Tugs[基地港],MATCH(G217,Tugs[曳船名],0))="","未確認",INDEX(Tugs[基地港],MATCH(G217,Tugs[曳船名],0))))))</f>
        <v/>
      </c>
      <c r="AC217" s="53" t="str">
        <f>IF(C217="","",IF(AND(COUNTIF(Standards[照合項目（自動）],AB217&amp;"｜"&amp;E217&amp;"｜"&amp;D217&amp;"｜"&amp;F217&amp;"｜"&amp;P217)=1,COUNTIFS(Standards[照合項目（自動）],AB217&amp;"｜"&amp;E217&amp;"｜"&amp;D217&amp;"｜"&amp;F217&amp;"｜"&amp;P217,Standards[入力確認（自動）],"確認済")=1),SUMIF(Standards[照合項目（自動）],AB217&amp;"｜"&amp;E217&amp;"｜"&amp;D217&amp;"｜"&amp;F217&amp;"｜"&amp;P217,Standards[所定合計h（自動）]),"未確認"))</f>
        <v/>
      </c>
      <c r="AD217" s="53" t="str">
        <f>IF(C217="","",IF(AND(ISNUMBER(R217),ISNUMBER(S217),S217&gt;=R217),ROUND((S217-R217)*24,4),IF(OR(R217&lt;&gt;"",S217&lt;&gt;""),"",IF(AND(ISNUMBER(T217),T217&gt;=0),T217,IF(AND(I217="あり",J217="実施",ISNUMBER(AC217)),AC217,"")))))</f>
        <v/>
      </c>
      <c r="AE217" s="54" t="str">
        <f>IF(C217="","",IF(AND(ISNUMBER(R217),ISNUMBER(S217),S217&gt;=R217),IF(X217="記録","実績：基地発～基地着",IF(X217="記憶","記憶：基地発～基地着","未確認：基地発～基地着")),IF(OR(R217&lt;&gt;"",S217&lt;&gt;""),"要確認：時刻不足・逆転",IF(AND(ISNUMBER(T217),T217&gt;=0),IF(X217="記録","実績：記録の時間",IF(X217="記憶","記憶：申告の時間","未確認：申告の時間")),IF(AND(I217="あり",J217="実施",ISNUMBER(AC217)),"所定時間による見込み",IF(I217="なし","使用なし","未確認"))))))</f>
        <v/>
      </c>
      <c r="AF217" s="55" t="str">
        <f>IF(C217="","",IF(H217="あり",1,0))</f>
        <v/>
      </c>
      <c r="AG217" s="55" t="str">
        <f>IF(C217="","",IF(AND(I217="あり",J217="実施"),1,0))</f>
        <v/>
      </c>
      <c r="AH217" s="55" t="str">
        <f>IF(C217="","",IF(AND(H217="あり",X217="記録"),IF(COUNTIFS($A$8:A217,A217,$B$8:B217,B217,$C$8:C217,C217,$E$8:E217,E217,$F$8:F217,F217,$H$8:H217,"あり",$X$8:X217,"記録")=1,1,0),0))</f>
        <v/>
      </c>
      <c r="AI217" s="55" t="str">
        <f>IF(C217="","",IF(AND(I217="あり",J217="実施",X217="記録",ISNUMBER(K217)),IF(COUNTIFS($K$8:K217,K217,$C$8:C217,C217,$E$8:E217,E217,$F$8:F217,F217,$I$8:I217,"あり",$J$8:J217,"実施",$X$8:X217,"記録")=1,1,0),0))</f>
        <v/>
      </c>
      <c r="AJ217" s="55" t="str">
        <f>IF(C217="","",IF(ISNUMBER(A217),YEAR(A217)-IF(MONTH(A217)&lt;4,1,0),""))</f>
        <v/>
      </c>
      <c r="AK217" s="55" t="str">
        <f>IF(C217="","",IF(J217="実施",IF(ISNUMBER(K217),YEAR(K217)-IF(MONTH(K217)&lt;4,1,0),""),""))</f>
        <v/>
      </c>
      <c r="AL217" s="56" t="str">
        <f>IF(C217="",IF(OR(A217&lt;&gt;"",G217&lt;&gt;""),"要確認：船名未記入",""),IF(OR(NOT(ISNUMBER(A217)),G217="",H217="",I217="",J217="",N217="",O217="",P217="",W217="",X217=""),"要確認：基本項目不足",IF(OR(Z217="未登録・重複",AA217="未登録・重複",AB217="未確認"),"要確認：登録表を確認",IF(AND(H217="あり",NOT(ISNUMBER(B217))),"要確認：前日の予定時刻不足",IF(AND(J217="実施",I217="あり",NOT(ISNUMBER(K217))),"要確認：最終日時不足",IF(AND(J217="取消",I217="あり"),"要確認：取消と使用ありが矛盾",IF(OR(AND(ISNUMBER(T217),T217&lt;0),AND(ISNUMBER(V217),V217&lt;0),AE217="要確認：時刻不足・逆転"),"要確認：時間を確認",IF(COUNTIFS(Work[予定表の作業日],A217,Work[前日版の予定時刻],B217,Work[船名],C217,Work[バース],E217,Work[入出・転],F217,Work[曳船名],G217)&gt;1,"要確認：同じ作業・曳船が重複",IF(AND(I217="あり",J217="実施",NOT(ISNUMBER(AD217))),"要確認：拘束時間未確認",IF(OR(H217="未確認",I217="未確認",J217="未確認",X217="未確認",N217="未確認",O217="未確認"),"要確認：未確認を含む","確認済"))))))))))</f>
        <v/>
      </c>
    </row>
    <row r="218" spans="1:38" ht="24.95" customHeight="1" x14ac:dyDescent="0.2">
      <c r="A218" s="20"/>
      <c r="B218" s="29"/>
      <c r="C218" s="7"/>
      <c r="D218" s="7"/>
      <c r="E218" s="7"/>
      <c r="F218" s="7"/>
      <c r="G218" s="7"/>
      <c r="H218" s="7"/>
      <c r="I218" s="7"/>
      <c r="J218" s="7"/>
      <c r="K218" s="23"/>
      <c r="L218" s="13"/>
      <c r="M218" s="13"/>
      <c r="N218" s="7"/>
      <c r="O218" s="51"/>
      <c r="P218" s="51"/>
      <c r="Q218" s="61"/>
      <c r="R218" s="62"/>
      <c r="S218" s="62"/>
      <c r="T218" s="63"/>
      <c r="U218" s="63"/>
      <c r="V218" s="63"/>
      <c r="W218" s="51"/>
      <c r="X218" s="51"/>
      <c r="Y218" s="67"/>
      <c r="Z218" s="54" t="str">
        <f>IF(G218="","",IF(COUNTIF(Tugs[曳船名],G218)&lt;&gt;1,"未登録・重複",IF(INDEX(Tugs[会社名],MATCH(G218,Tugs[曳船名],0))="","未確認",INDEX(Tugs[会社名],MATCH(G218,Tugs[曳船名],0)))))</f>
        <v/>
      </c>
      <c r="AA218" s="54" t="str">
        <f>IF(G218="","",IF(COUNTIF(Companies[会社名],Z218)&lt;&gt;1,"未登録・重複",IF(INDEX(Companies[地区],MATCH(Z218,Companies[会社名],0))="","未確認",INDEX(Companies[地区],MATCH(Z218,Companies[会社名],0)))))</f>
        <v/>
      </c>
      <c r="AB218" s="54" t="str">
        <f>IF(G218="","",IF(Q218&lt;&gt;"",Q218,IF(COUNTIF(Tugs[曳船名],G218)&lt;&gt;1,"未登録・重複",IF(INDEX(Tugs[基地港],MATCH(G218,Tugs[曳船名],0))="","未確認",INDEX(Tugs[基地港],MATCH(G218,Tugs[曳船名],0))))))</f>
        <v/>
      </c>
      <c r="AC218" s="53" t="str">
        <f>IF(C218="","",IF(AND(COUNTIF(Standards[照合項目（自動）],AB218&amp;"｜"&amp;E218&amp;"｜"&amp;D218&amp;"｜"&amp;F218&amp;"｜"&amp;P218)=1,COUNTIFS(Standards[照合項目（自動）],AB218&amp;"｜"&amp;E218&amp;"｜"&amp;D218&amp;"｜"&amp;F218&amp;"｜"&amp;P218,Standards[入力確認（自動）],"確認済")=1),SUMIF(Standards[照合項目（自動）],AB218&amp;"｜"&amp;E218&amp;"｜"&amp;D218&amp;"｜"&amp;F218&amp;"｜"&amp;P218,Standards[所定合計h（自動）]),"未確認"))</f>
        <v/>
      </c>
      <c r="AD218" s="53" t="str">
        <f>IF(C218="","",IF(AND(ISNUMBER(R218),ISNUMBER(S218),S218&gt;=R218),ROUND((S218-R218)*24,4),IF(OR(R218&lt;&gt;"",S218&lt;&gt;""),"",IF(AND(ISNUMBER(T218),T218&gt;=0),T218,IF(AND(I218="あり",J218="実施",ISNUMBER(AC218)),AC218,"")))))</f>
        <v/>
      </c>
      <c r="AE218" s="54" t="str">
        <f>IF(C218="","",IF(AND(ISNUMBER(R218),ISNUMBER(S218),S218&gt;=R218),IF(X218="記録","実績：基地発～基地着",IF(X218="記憶","記憶：基地発～基地着","未確認：基地発～基地着")),IF(OR(R218&lt;&gt;"",S218&lt;&gt;""),"要確認：時刻不足・逆転",IF(AND(ISNUMBER(T218),T218&gt;=0),IF(X218="記録","実績：記録の時間",IF(X218="記憶","記憶：申告の時間","未確認：申告の時間")),IF(AND(I218="あり",J218="実施",ISNUMBER(AC218)),"所定時間による見込み",IF(I218="なし","使用なし","未確認"))))))</f>
        <v/>
      </c>
      <c r="AF218" s="55" t="str">
        <f>IF(C218="","",IF(H218="あり",1,0))</f>
        <v/>
      </c>
      <c r="AG218" s="55" t="str">
        <f>IF(C218="","",IF(AND(I218="あり",J218="実施"),1,0))</f>
        <v/>
      </c>
      <c r="AH218" s="55" t="str">
        <f>IF(C218="","",IF(AND(H218="あり",X218="記録"),IF(COUNTIFS($A$8:A218,A218,$B$8:B218,B218,$C$8:C218,C218,$E$8:E218,E218,$F$8:F218,F218,$H$8:H218,"あり",$X$8:X218,"記録")=1,1,0),0))</f>
        <v/>
      </c>
      <c r="AI218" s="55" t="str">
        <f>IF(C218="","",IF(AND(I218="あり",J218="実施",X218="記録",ISNUMBER(K218)),IF(COUNTIFS($K$8:K218,K218,$C$8:C218,C218,$E$8:E218,E218,$F$8:F218,F218,$I$8:I218,"あり",$J$8:J218,"実施",$X$8:X218,"記録")=1,1,0),0))</f>
        <v/>
      </c>
      <c r="AJ218" s="55" t="str">
        <f>IF(C218="","",IF(ISNUMBER(A218),YEAR(A218)-IF(MONTH(A218)&lt;4,1,0),""))</f>
        <v/>
      </c>
      <c r="AK218" s="55" t="str">
        <f>IF(C218="","",IF(J218="実施",IF(ISNUMBER(K218),YEAR(K218)-IF(MONTH(K218)&lt;4,1,0),""),""))</f>
        <v/>
      </c>
      <c r="AL218" s="56" t="str">
        <f>IF(C218="",IF(OR(A218&lt;&gt;"",G218&lt;&gt;""),"要確認：船名未記入",""),IF(OR(NOT(ISNUMBER(A218)),G218="",H218="",I218="",J218="",N218="",O218="",P218="",W218="",X218=""),"要確認：基本項目不足",IF(OR(Z218="未登録・重複",AA218="未登録・重複",AB218="未確認"),"要確認：登録表を確認",IF(AND(H218="あり",NOT(ISNUMBER(B218))),"要確認：前日の予定時刻不足",IF(AND(J218="実施",I218="あり",NOT(ISNUMBER(K218))),"要確認：最終日時不足",IF(AND(J218="取消",I218="あり"),"要確認：取消と使用ありが矛盾",IF(OR(AND(ISNUMBER(T218),T218&lt;0),AND(ISNUMBER(V218),V218&lt;0),AE218="要確認：時刻不足・逆転"),"要確認：時間を確認",IF(COUNTIFS(Work[予定表の作業日],A218,Work[前日版の予定時刻],B218,Work[船名],C218,Work[バース],E218,Work[入出・転],F218,Work[曳船名],G218)&gt;1,"要確認：同じ作業・曳船が重複",IF(AND(I218="あり",J218="実施",NOT(ISNUMBER(AD218))),"要確認：拘束時間未確認",IF(OR(H218="未確認",I218="未確認",J218="未確認",X218="未確認",N218="未確認",O218="未確認"),"要確認：未確認を含む","確認済"))))))))))</f>
        <v/>
      </c>
    </row>
    <row r="219" spans="1:38" ht="24.95" customHeight="1" x14ac:dyDescent="0.2">
      <c r="A219" s="20"/>
      <c r="B219" s="29"/>
      <c r="C219" s="7"/>
      <c r="D219" s="7"/>
      <c r="E219" s="7"/>
      <c r="F219" s="7"/>
      <c r="G219" s="7"/>
      <c r="H219" s="7"/>
      <c r="I219" s="7"/>
      <c r="J219" s="7"/>
      <c r="K219" s="23"/>
      <c r="L219" s="13"/>
      <c r="M219" s="13"/>
      <c r="N219" s="7"/>
      <c r="O219" s="51"/>
      <c r="P219" s="51"/>
      <c r="Q219" s="61"/>
      <c r="R219" s="62"/>
      <c r="S219" s="62"/>
      <c r="T219" s="63"/>
      <c r="U219" s="63"/>
      <c r="V219" s="63"/>
      <c r="W219" s="51"/>
      <c r="X219" s="51"/>
      <c r="Y219" s="67"/>
      <c r="Z219" s="54" t="str">
        <f>IF(G219="","",IF(COUNTIF(Tugs[曳船名],G219)&lt;&gt;1,"未登録・重複",IF(INDEX(Tugs[会社名],MATCH(G219,Tugs[曳船名],0))="","未確認",INDEX(Tugs[会社名],MATCH(G219,Tugs[曳船名],0)))))</f>
        <v/>
      </c>
      <c r="AA219" s="54" t="str">
        <f>IF(G219="","",IF(COUNTIF(Companies[会社名],Z219)&lt;&gt;1,"未登録・重複",IF(INDEX(Companies[地区],MATCH(Z219,Companies[会社名],0))="","未確認",INDEX(Companies[地区],MATCH(Z219,Companies[会社名],0)))))</f>
        <v/>
      </c>
      <c r="AB219" s="54" t="str">
        <f>IF(G219="","",IF(Q219&lt;&gt;"",Q219,IF(COUNTIF(Tugs[曳船名],G219)&lt;&gt;1,"未登録・重複",IF(INDEX(Tugs[基地港],MATCH(G219,Tugs[曳船名],0))="","未確認",INDEX(Tugs[基地港],MATCH(G219,Tugs[曳船名],0))))))</f>
        <v/>
      </c>
      <c r="AC219" s="53" t="str">
        <f>IF(C219="","",IF(AND(COUNTIF(Standards[照合項目（自動）],AB219&amp;"｜"&amp;E219&amp;"｜"&amp;D219&amp;"｜"&amp;F219&amp;"｜"&amp;P219)=1,COUNTIFS(Standards[照合項目（自動）],AB219&amp;"｜"&amp;E219&amp;"｜"&amp;D219&amp;"｜"&amp;F219&amp;"｜"&amp;P219,Standards[入力確認（自動）],"確認済")=1),SUMIF(Standards[照合項目（自動）],AB219&amp;"｜"&amp;E219&amp;"｜"&amp;D219&amp;"｜"&amp;F219&amp;"｜"&amp;P219,Standards[所定合計h（自動）]),"未確認"))</f>
        <v/>
      </c>
      <c r="AD219" s="53" t="str">
        <f>IF(C219="","",IF(AND(ISNUMBER(R219),ISNUMBER(S219),S219&gt;=R219),ROUND((S219-R219)*24,4),IF(OR(R219&lt;&gt;"",S219&lt;&gt;""),"",IF(AND(ISNUMBER(T219),T219&gt;=0),T219,IF(AND(I219="あり",J219="実施",ISNUMBER(AC219)),AC219,"")))))</f>
        <v/>
      </c>
      <c r="AE219" s="54" t="str">
        <f>IF(C219="","",IF(AND(ISNUMBER(R219),ISNUMBER(S219),S219&gt;=R219),IF(X219="記録","実績：基地発～基地着",IF(X219="記憶","記憶：基地発～基地着","未確認：基地発～基地着")),IF(OR(R219&lt;&gt;"",S219&lt;&gt;""),"要確認：時刻不足・逆転",IF(AND(ISNUMBER(T219),T219&gt;=0),IF(X219="記録","実績：記録の時間",IF(X219="記憶","記憶：申告の時間","未確認：申告の時間")),IF(AND(I219="あり",J219="実施",ISNUMBER(AC219)),"所定時間による見込み",IF(I219="なし","使用なし","未確認"))))))</f>
        <v/>
      </c>
      <c r="AF219" s="55" t="str">
        <f>IF(C219="","",IF(H219="あり",1,0))</f>
        <v/>
      </c>
      <c r="AG219" s="55" t="str">
        <f>IF(C219="","",IF(AND(I219="あり",J219="実施"),1,0))</f>
        <v/>
      </c>
      <c r="AH219" s="55" t="str">
        <f>IF(C219="","",IF(AND(H219="あり",X219="記録"),IF(COUNTIFS($A$8:A219,A219,$B$8:B219,B219,$C$8:C219,C219,$E$8:E219,E219,$F$8:F219,F219,$H$8:H219,"あり",$X$8:X219,"記録")=1,1,0),0))</f>
        <v/>
      </c>
      <c r="AI219" s="55" t="str">
        <f>IF(C219="","",IF(AND(I219="あり",J219="実施",X219="記録",ISNUMBER(K219)),IF(COUNTIFS($K$8:K219,K219,$C$8:C219,C219,$E$8:E219,E219,$F$8:F219,F219,$I$8:I219,"あり",$J$8:J219,"実施",$X$8:X219,"記録")=1,1,0),0))</f>
        <v/>
      </c>
      <c r="AJ219" s="55" t="str">
        <f>IF(C219="","",IF(ISNUMBER(A219),YEAR(A219)-IF(MONTH(A219)&lt;4,1,0),""))</f>
        <v/>
      </c>
      <c r="AK219" s="55" t="str">
        <f>IF(C219="","",IF(J219="実施",IF(ISNUMBER(K219),YEAR(K219)-IF(MONTH(K219)&lt;4,1,0),""),""))</f>
        <v/>
      </c>
      <c r="AL219" s="56" t="str">
        <f>IF(C219="",IF(OR(A219&lt;&gt;"",G219&lt;&gt;""),"要確認：船名未記入",""),IF(OR(NOT(ISNUMBER(A219)),G219="",H219="",I219="",J219="",N219="",O219="",P219="",W219="",X219=""),"要確認：基本項目不足",IF(OR(Z219="未登録・重複",AA219="未登録・重複",AB219="未確認"),"要確認：登録表を確認",IF(AND(H219="あり",NOT(ISNUMBER(B219))),"要確認：前日の予定時刻不足",IF(AND(J219="実施",I219="あり",NOT(ISNUMBER(K219))),"要確認：最終日時不足",IF(AND(J219="取消",I219="あり"),"要確認：取消と使用ありが矛盾",IF(OR(AND(ISNUMBER(T219),T219&lt;0),AND(ISNUMBER(V219),V219&lt;0),AE219="要確認：時刻不足・逆転"),"要確認：時間を確認",IF(COUNTIFS(Work[予定表の作業日],A219,Work[前日版の予定時刻],B219,Work[船名],C219,Work[バース],E219,Work[入出・転],F219,Work[曳船名],G219)&gt;1,"要確認：同じ作業・曳船が重複",IF(AND(I219="あり",J219="実施",NOT(ISNUMBER(AD219))),"要確認：拘束時間未確認",IF(OR(H219="未確認",I219="未確認",J219="未確認",X219="未確認",N219="未確認",O219="未確認"),"要確認：未確認を含む","確認済"))))))))))</f>
        <v/>
      </c>
    </row>
    <row r="220" spans="1:38" ht="24.95" customHeight="1" x14ac:dyDescent="0.2">
      <c r="A220" s="20"/>
      <c r="B220" s="29"/>
      <c r="C220" s="7"/>
      <c r="D220" s="7"/>
      <c r="E220" s="7"/>
      <c r="F220" s="7"/>
      <c r="G220" s="7"/>
      <c r="H220" s="7"/>
      <c r="I220" s="7"/>
      <c r="J220" s="7"/>
      <c r="K220" s="23"/>
      <c r="L220" s="13"/>
      <c r="M220" s="13"/>
      <c r="N220" s="7"/>
      <c r="O220" s="51"/>
      <c r="P220" s="51"/>
      <c r="Q220" s="61"/>
      <c r="R220" s="62"/>
      <c r="S220" s="62"/>
      <c r="T220" s="63"/>
      <c r="U220" s="63"/>
      <c r="V220" s="63"/>
      <c r="W220" s="51"/>
      <c r="X220" s="51"/>
      <c r="Y220" s="67"/>
      <c r="Z220" s="54" t="str">
        <f>IF(G220="","",IF(COUNTIF(Tugs[曳船名],G220)&lt;&gt;1,"未登録・重複",IF(INDEX(Tugs[会社名],MATCH(G220,Tugs[曳船名],0))="","未確認",INDEX(Tugs[会社名],MATCH(G220,Tugs[曳船名],0)))))</f>
        <v/>
      </c>
      <c r="AA220" s="54" t="str">
        <f>IF(G220="","",IF(COUNTIF(Companies[会社名],Z220)&lt;&gt;1,"未登録・重複",IF(INDEX(Companies[地区],MATCH(Z220,Companies[会社名],0))="","未確認",INDEX(Companies[地区],MATCH(Z220,Companies[会社名],0)))))</f>
        <v/>
      </c>
      <c r="AB220" s="54" t="str">
        <f>IF(G220="","",IF(Q220&lt;&gt;"",Q220,IF(COUNTIF(Tugs[曳船名],G220)&lt;&gt;1,"未登録・重複",IF(INDEX(Tugs[基地港],MATCH(G220,Tugs[曳船名],0))="","未確認",INDEX(Tugs[基地港],MATCH(G220,Tugs[曳船名],0))))))</f>
        <v/>
      </c>
      <c r="AC220" s="53" t="str">
        <f>IF(C220="","",IF(AND(COUNTIF(Standards[照合項目（自動）],AB220&amp;"｜"&amp;E220&amp;"｜"&amp;D220&amp;"｜"&amp;F220&amp;"｜"&amp;P220)=1,COUNTIFS(Standards[照合項目（自動）],AB220&amp;"｜"&amp;E220&amp;"｜"&amp;D220&amp;"｜"&amp;F220&amp;"｜"&amp;P220,Standards[入力確認（自動）],"確認済")=1),SUMIF(Standards[照合項目（自動）],AB220&amp;"｜"&amp;E220&amp;"｜"&amp;D220&amp;"｜"&amp;F220&amp;"｜"&amp;P220,Standards[所定合計h（自動）]),"未確認"))</f>
        <v/>
      </c>
      <c r="AD220" s="53" t="str">
        <f>IF(C220="","",IF(AND(ISNUMBER(R220),ISNUMBER(S220),S220&gt;=R220),ROUND((S220-R220)*24,4),IF(OR(R220&lt;&gt;"",S220&lt;&gt;""),"",IF(AND(ISNUMBER(T220),T220&gt;=0),T220,IF(AND(I220="あり",J220="実施",ISNUMBER(AC220)),AC220,"")))))</f>
        <v/>
      </c>
      <c r="AE220" s="54" t="str">
        <f>IF(C220="","",IF(AND(ISNUMBER(R220),ISNUMBER(S220),S220&gt;=R220),IF(X220="記録","実績：基地発～基地着",IF(X220="記憶","記憶：基地発～基地着","未確認：基地発～基地着")),IF(OR(R220&lt;&gt;"",S220&lt;&gt;""),"要確認：時刻不足・逆転",IF(AND(ISNUMBER(T220),T220&gt;=0),IF(X220="記録","実績：記録の時間",IF(X220="記憶","記憶：申告の時間","未確認：申告の時間")),IF(AND(I220="あり",J220="実施",ISNUMBER(AC220)),"所定時間による見込み",IF(I220="なし","使用なし","未確認"))))))</f>
        <v/>
      </c>
      <c r="AF220" s="55" t="str">
        <f>IF(C220="","",IF(H220="あり",1,0))</f>
        <v/>
      </c>
      <c r="AG220" s="55" t="str">
        <f>IF(C220="","",IF(AND(I220="あり",J220="実施"),1,0))</f>
        <v/>
      </c>
      <c r="AH220" s="55" t="str">
        <f>IF(C220="","",IF(AND(H220="あり",X220="記録"),IF(COUNTIFS($A$8:A220,A220,$B$8:B220,B220,$C$8:C220,C220,$E$8:E220,E220,$F$8:F220,F220,$H$8:H220,"あり",$X$8:X220,"記録")=1,1,0),0))</f>
        <v/>
      </c>
      <c r="AI220" s="55" t="str">
        <f>IF(C220="","",IF(AND(I220="あり",J220="実施",X220="記録",ISNUMBER(K220)),IF(COUNTIFS($K$8:K220,K220,$C$8:C220,C220,$E$8:E220,E220,$F$8:F220,F220,$I$8:I220,"あり",$J$8:J220,"実施",$X$8:X220,"記録")=1,1,0),0))</f>
        <v/>
      </c>
      <c r="AJ220" s="55" t="str">
        <f>IF(C220="","",IF(ISNUMBER(A220),YEAR(A220)-IF(MONTH(A220)&lt;4,1,0),""))</f>
        <v/>
      </c>
      <c r="AK220" s="55" t="str">
        <f>IF(C220="","",IF(J220="実施",IF(ISNUMBER(K220),YEAR(K220)-IF(MONTH(K220)&lt;4,1,0),""),""))</f>
        <v/>
      </c>
      <c r="AL220" s="56" t="str">
        <f>IF(C220="",IF(OR(A220&lt;&gt;"",G220&lt;&gt;""),"要確認：船名未記入",""),IF(OR(NOT(ISNUMBER(A220)),G220="",H220="",I220="",J220="",N220="",O220="",P220="",W220="",X220=""),"要確認：基本項目不足",IF(OR(Z220="未登録・重複",AA220="未登録・重複",AB220="未確認"),"要確認：登録表を確認",IF(AND(H220="あり",NOT(ISNUMBER(B220))),"要確認：前日の予定時刻不足",IF(AND(J220="実施",I220="あり",NOT(ISNUMBER(K220))),"要確認：最終日時不足",IF(AND(J220="取消",I220="あり"),"要確認：取消と使用ありが矛盾",IF(OR(AND(ISNUMBER(T220),T220&lt;0),AND(ISNUMBER(V220),V220&lt;0),AE220="要確認：時刻不足・逆転"),"要確認：時間を確認",IF(COUNTIFS(Work[予定表の作業日],A220,Work[前日版の予定時刻],B220,Work[船名],C220,Work[バース],E220,Work[入出・転],F220,Work[曳船名],G220)&gt;1,"要確認：同じ作業・曳船が重複",IF(AND(I220="あり",J220="実施",NOT(ISNUMBER(AD220))),"要確認：拘束時間未確認",IF(OR(H220="未確認",I220="未確認",J220="未確認",X220="未確認",N220="未確認",O220="未確認"),"要確認：未確認を含む","確認済"))))))))))</f>
        <v/>
      </c>
    </row>
    <row r="221" spans="1:38" ht="24.95" customHeight="1" x14ac:dyDescent="0.2">
      <c r="A221" s="20"/>
      <c r="B221" s="29"/>
      <c r="C221" s="7"/>
      <c r="D221" s="7"/>
      <c r="E221" s="7"/>
      <c r="F221" s="7"/>
      <c r="G221" s="7"/>
      <c r="H221" s="7"/>
      <c r="I221" s="7"/>
      <c r="J221" s="7"/>
      <c r="K221" s="23"/>
      <c r="L221" s="13"/>
      <c r="M221" s="13"/>
      <c r="N221" s="7"/>
      <c r="O221" s="51"/>
      <c r="P221" s="51"/>
      <c r="Q221" s="61"/>
      <c r="R221" s="62"/>
      <c r="S221" s="62"/>
      <c r="T221" s="63"/>
      <c r="U221" s="63"/>
      <c r="V221" s="63"/>
      <c r="W221" s="51"/>
      <c r="X221" s="51"/>
      <c r="Y221" s="67"/>
      <c r="Z221" s="54" t="str">
        <f>IF(G221="","",IF(COUNTIF(Tugs[曳船名],G221)&lt;&gt;1,"未登録・重複",IF(INDEX(Tugs[会社名],MATCH(G221,Tugs[曳船名],0))="","未確認",INDEX(Tugs[会社名],MATCH(G221,Tugs[曳船名],0)))))</f>
        <v/>
      </c>
      <c r="AA221" s="54" t="str">
        <f>IF(G221="","",IF(COUNTIF(Companies[会社名],Z221)&lt;&gt;1,"未登録・重複",IF(INDEX(Companies[地区],MATCH(Z221,Companies[会社名],0))="","未確認",INDEX(Companies[地区],MATCH(Z221,Companies[会社名],0)))))</f>
        <v/>
      </c>
      <c r="AB221" s="54" t="str">
        <f>IF(G221="","",IF(Q221&lt;&gt;"",Q221,IF(COUNTIF(Tugs[曳船名],G221)&lt;&gt;1,"未登録・重複",IF(INDEX(Tugs[基地港],MATCH(G221,Tugs[曳船名],0))="","未確認",INDEX(Tugs[基地港],MATCH(G221,Tugs[曳船名],0))))))</f>
        <v/>
      </c>
      <c r="AC221" s="53" t="str">
        <f>IF(C221="","",IF(AND(COUNTIF(Standards[照合項目（自動）],AB221&amp;"｜"&amp;E221&amp;"｜"&amp;D221&amp;"｜"&amp;F221&amp;"｜"&amp;P221)=1,COUNTIFS(Standards[照合項目（自動）],AB221&amp;"｜"&amp;E221&amp;"｜"&amp;D221&amp;"｜"&amp;F221&amp;"｜"&amp;P221,Standards[入力確認（自動）],"確認済")=1),SUMIF(Standards[照合項目（自動）],AB221&amp;"｜"&amp;E221&amp;"｜"&amp;D221&amp;"｜"&amp;F221&amp;"｜"&amp;P221,Standards[所定合計h（自動）]),"未確認"))</f>
        <v/>
      </c>
      <c r="AD221" s="53" t="str">
        <f>IF(C221="","",IF(AND(ISNUMBER(R221),ISNUMBER(S221),S221&gt;=R221),ROUND((S221-R221)*24,4),IF(OR(R221&lt;&gt;"",S221&lt;&gt;""),"",IF(AND(ISNUMBER(T221),T221&gt;=0),T221,IF(AND(I221="あり",J221="実施",ISNUMBER(AC221)),AC221,"")))))</f>
        <v/>
      </c>
      <c r="AE221" s="54" t="str">
        <f>IF(C221="","",IF(AND(ISNUMBER(R221),ISNUMBER(S221),S221&gt;=R221),IF(X221="記録","実績：基地発～基地着",IF(X221="記憶","記憶：基地発～基地着","未確認：基地発～基地着")),IF(OR(R221&lt;&gt;"",S221&lt;&gt;""),"要確認：時刻不足・逆転",IF(AND(ISNUMBER(T221),T221&gt;=0),IF(X221="記録","実績：記録の時間",IF(X221="記憶","記憶：申告の時間","未確認：申告の時間")),IF(AND(I221="あり",J221="実施",ISNUMBER(AC221)),"所定時間による見込み",IF(I221="なし","使用なし","未確認"))))))</f>
        <v/>
      </c>
      <c r="AF221" s="55" t="str">
        <f>IF(C221="","",IF(H221="あり",1,0))</f>
        <v/>
      </c>
      <c r="AG221" s="55" t="str">
        <f>IF(C221="","",IF(AND(I221="あり",J221="実施"),1,0))</f>
        <v/>
      </c>
      <c r="AH221" s="55" t="str">
        <f>IF(C221="","",IF(AND(H221="あり",X221="記録"),IF(COUNTIFS($A$8:A221,A221,$B$8:B221,B221,$C$8:C221,C221,$E$8:E221,E221,$F$8:F221,F221,$H$8:H221,"あり",$X$8:X221,"記録")=1,1,0),0))</f>
        <v/>
      </c>
      <c r="AI221" s="55" t="str">
        <f>IF(C221="","",IF(AND(I221="あり",J221="実施",X221="記録",ISNUMBER(K221)),IF(COUNTIFS($K$8:K221,K221,$C$8:C221,C221,$E$8:E221,E221,$F$8:F221,F221,$I$8:I221,"あり",$J$8:J221,"実施",$X$8:X221,"記録")=1,1,0),0))</f>
        <v/>
      </c>
      <c r="AJ221" s="55" t="str">
        <f>IF(C221="","",IF(ISNUMBER(A221),YEAR(A221)-IF(MONTH(A221)&lt;4,1,0),""))</f>
        <v/>
      </c>
      <c r="AK221" s="55" t="str">
        <f>IF(C221="","",IF(J221="実施",IF(ISNUMBER(K221),YEAR(K221)-IF(MONTH(K221)&lt;4,1,0),""),""))</f>
        <v/>
      </c>
      <c r="AL221" s="56" t="str">
        <f>IF(C221="",IF(OR(A221&lt;&gt;"",G221&lt;&gt;""),"要確認：船名未記入",""),IF(OR(NOT(ISNUMBER(A221)),G221="",H221="",I221="",J221="",N221="",O221="",P221="",W221="",X221=""),"要確認：基本項目不足",IF(OR(Z221="未登録・重複",AA221="未登録・重複",AB221="未確認"),"要確認：登録表を確認",IF(AND(H221="あり",NOT(ISNUMBER(B221))),"要確認：前日の予定時刻不足",IF(AND(J221="実施",I221="あり",NOT(ISNUMBER(K221))),"要確認：最終日時不足",IF(AND(J221="取消",I221="あり"),"要確認：取消と使用ありが矛盾",IF(OR(AND(ISNUMBER(T221),T221&lt;0),AND(ISNUMBER(V221),V221&lt;0),AE221="要確認：時刻不足・逆転"),"要確認：時間を確認",IF(COUNTIFS(Work[予定表の作業日],A221,Work[前日版の予定時刻],B221,Work[船名],C221,Work[バース],E221,Work[入出・転],F221,Work[曳船名],G221)&gt;1,"要確認：同じ作業・曳船が重複",IF(AND(I221="あり",J221="実施",NOT(ISNUMBER(AD221))),"要確認：拘束時間未確認",IF(OR(H221="未確認",I221="未確認",J221="未確認",X221="未確認",N221="未確認",O221="未確認"),"要確認：未確認を含む","確認済"))))))))))</f>
        <v/>
      </c>
    </row>
    <row r="222" spans="1:38" ht="24.95" customHeight="1" x14ac:dyDescent="0.2">
      <c r="A222" s="20"/>
      <c r="B222" s="29"/>
      <c r="C222" s="7"/>
      <c r="D222" s="7"/>
      <c r="E222" s="7"/>
      <c r="F222" s="7"/>
      <c r="G222" s="7"/>
      <c r="H222" s="7"/>
      <c r="I222" s="7"/>
      <c r="J222" s="7"/>
      <c r="K222" s="23"/>
      <c r="L222" s="13"/>
      <c r="M222" s="13"/>
      <c r="N222" s="7"/>
      <c r="O222" s="51"/>
      <c r="P222" s="51"/>
      <c r="Q222" s="61"/>
      <c r="R222" s="62"/>
      <c r="S222" s="62"/>
      <c r="T222" s="63"/>
      <c r="U222" s="63"/>
      <c r="V222" s="63"/>
      <c r="W222" s="51"/>
      <c r="X222" s="51"/>
      <c r="Y222" s="67"/>
      <c r="Z222" s="54" t="str">
        <f>IF(G222="","",IF(COUNTIF(Tugs[曳船名],G222)&lt;&gt;1,"未登録・重複",IF(INDEX(Tugs[会社名],MATCH(G222,Tugs[曳船名],0))="","未確認",INDEX(Tugs[会社名],MATCH(G222,Tugs[曳船名],0)))))</f>
        <v/>
      </c>
      <c r="AA222" s="54" t="str">
        <f>IF(G222="","",IF(COUNTIF(Companies[会社名],Z222)&lt;&gt;1,"未登録・重複",IF(INDEX(Companies[地区],MATCH(Z222,Companies[会社名],0))="","未確認",INDEX(Companies[地区],MATCH(Z222,Companies[会社名],0)))))</f>
        <v/>
      </c>
      <c r="AB222" s="54" t="str">
        <f>IF(G222="","",IF(Q222&lt;&gt;"",Q222,IF(COUNTIF(Tugs[曳船名],G222)&lt;&gt;1,"未登録・重複",IF(INDEX(Tugs[基地港],MATCH(G222,Tugs[曳船名],0))="","未確認",INDEX(Tugs[基地港],MATCH(G222,Tugs[曳船名],0))))))</f>
        <v/>
      </c>
      <c r="AC222" s="53" t="str">
        <f>IF(C222="","",IF(AND(COUNTIF(Standards[照合項目（自動）],AB222&amp;"｜"&amp;E222&amp;"｜"&amp;D222&amp;"｜"&amp;F222&amp;"｜"&amp;P222)=1,COUNTIFS(Standards[照合項目（自動）],AB222&amp;"｜"&amp;E222&amp;"｜"&amp;D222&amp;"｜"&amp;F222&amp;"｜"&amp;P222,Standards[入力確認（自動）],"確認済")=1),SUMIF(Standards[照合項目（自動）],AB222&amp;"｜"&amp;E222&amp;"｜"&amp;D222&amp;"｜"&amp;F222&amp;"｜"&amp;P222,Standards[所定合計h（自動）]),"未確認"))</f>
        <v/>
      </c>
      <c r="AD222" s="53" t="str">
        <f>IF(C222="","",IF(AND(ISNUMBER(R222),ISNUMBER(S222),S222&gt;=R222),ROUND((S222-R222)*24,4),IF(OR(R222&lt;&gt;"",S222&lt;&gt;""),"",IF(AND(ISNUMBER(T222),T222&gt;=0),T222,IF(AND(I222="あり",J222="実施",ISNUMBER(AC222)),AC222,"")))))</f>
        <v/>
      </c>
      <c r="AE222" s="54" t="str">
        <f>IF(C222="","",IF(AND(ISNUMBER(R222),ISNUMBER(S222),S222&gt;=R222),IF(X222="記録","実績：基地発～基地着",IF(X222="記憶","記憶：基地発～基地着","未確認：基地発～基地着")),IF(OR(R222&lt;&gt;"",S222&lt;&gt;""),"要確認：時刻不足・逆転",IF(AND(ISNUMBER(T222),T222&gt;=0),IF(X222="記録","実績：記録の時間",IF(X222="記憶","記憶：申告の時間","未確認：申告の時間")),IF(AND(I222="あり",J222="実施",ISNUMBER(AC222)),"所定時間による見込み",IF(I222="なし","使用なし","未確認"))))))</f>
        <v/>
      </c>
      <c r="AF222" s="55" t="str">
        <f>IF(C222="","",IF(H222="あり",1,0))</f>
        <v/>
      </c>
      <c r="AG222" s="55" t="str">
        <f>IF(C222="","",IF(AND(I222="あり",J222="実施"),1,0))</f>
        <v/>
      </c>
      <c r="AH222" s="55" t="str">
        <f>IF(C222="","",IF(AND(H222="あり",X222="記録"),IF(COUNTIFS($A$8:A222,A222,$B$8:B222,B222,$C$8:C222,C222,$E$8:E222,E222,$F$8:F222,F222,$H$8:H222,"あり",$X$8:X222,"記録")=1,1,0),0))</f>
        <v/>
      </c>
      <c r="AI222" s="55" t="str">
        <f>IF(C222="","",IF(AND(I222="あり",J222="実施",X222="記録",ISNUMBER(K222)),IF(COUNTIFS($K$8:K222,K222,$C$8:C222,C222,$E$8:E222,E222,$F$8:F222,F222,$I$8:I222,"あり",$J$8:J222,"実施",$X$8:X222,"記録")=1,1,0),0))</f>
        <v/>
      </c>
      <c r="AJ222" s="55" t="str">
        <f>IF(C222="","",IF(ISNUMBER(A222),YEAR(A222)-IF(MONTH(A222)&lt;4,1,0),""))</f>
        <v/>
      </c>
      <c r="AK222" s="55" t="str">
        <f>IF(C222="","",IF(J222="実施",IF(ISNUMBER(K222),YEAR(K222)-IF(MONTH(K222)&lt;4,1,0),""),""))</f>
        <v/>
      </c>
      <c r="AL222" s="56" t="str">
        <f>IF(C222="",IF(OR(A222&lt;&gt;"",G222&lt;&gt;""),"要確認：船名未記入",""),IF(OR(NOT(ISNUMBER(A222)),G222="",H222="",I222="",J222="",N222="",O222="",P222="",W222="",X222=""),"要確認：基本項目不足",IF(OR(Z222="未登録・重複",AA222="未登録・重複",AB222="未確認"),"要確認：登録表を確認",IF(AND(H222="あり",NOT(ISNUMBER(B222))),"要確認：前日の予定時刻不足",IF(AND(J222="実施",I222="あり",NOT(ISNUMBER(K222))),"要確認：最終日時不足",IF(AND(J222="取消",I222="あり"),"要確認：取消と使用ありが矛盾",IF(OR(AND(ISNUMBER(T222),T222&lt;0),AND(ISNUMBER(V222),V222&lt;0),AE222="要確認：時刻不足・逆転"),"要確認：時間を確認",IF(COUNTIFS(Work[予定表の作業日],A222,Work[前日版の予定時刻],B222,Work[船名],C222,Work[バース],E222,Work[入出・転],F222,Work[曳船名],G222)&gt;1,"要確認：同じ作業・曳船が重複",IF(AND(I222="あり",J222="実施",NOT(ISNUMBER(AD222))),"要確認：拘束時間未確認",IF(OR(H222="未確認",I222="未確認",J222="未確認",X222="未確認",N222="未確認",O222="未確認"),"要確認：未確認を含む","確認済"))))))))))</f>
        <v/>
      </c>
    </row>
    <row r="223" spans="1:38" ht="24.95" customHeight="1" x14ac:dyDescent="0.2">
      <c r="A223" s="20"/>
      <c r="B223" s="29"/>
      <c r="C223" s="7"/>
      <c r="D223" s="7"/>
      <c r="E223" s="7"/>
      <c r="F223" s="7"/>
      <c r="G223" s="7"/>
      <c r="H223" s="7"/>
      <c r="I223" s="7"/>
      <c r="J223" s="7"/>
      <c r="K223" s="23"/>
      <c r="L223" s="13"/>
      <c r="M223" s="13"/>
      <c r="N223" s="7"/>
      <c r="O223" s="51"/>
      <c r="P223" s="51"/>
      <c r="Q223" s="61"/>
      <c r="R223" s="62"/>
      <c r="S223" s="62"/>
      <c r="T223" s="63"/>
      <c r="U223" s="63"/>
      <c r="V223" s="63"/>
      <c r="W223" s="51"/>
      <c r="X223" s="51"/>
      <c r="Y223" s="67"/>
      <c r="Z223" s="54" t="str">
        <f>IF(G223="","",IF(COUNTIF(Tugs[曳船名],G223)&lt;&gt;1,"未登録・重複",IF(INDEX(Tugs[会社名],MATCH(G223,Tugs[曳船名],0))="","未確認",INDEX(Tugs[会社名],MATCH(G223,Tugs[曳船名],0)))))</f>
        <v/>
      </c>
      <c r="AA223" s="54" t="str">
        <f>IF(G223="","",IF(COUNTIF(Companies[会社名],Z223)&lt;&gt;1,"未登録・重複",IF(INDEX(Companies[地区],MATCH(Z223,Companies[会社名],0))="","未確認",INDEX(Companies[地区],MATCH(Z223,Companies[会社名],0)))))</f>
        <v/>
      </c>
      <c r="AB223" s="54" t="str">
        <f>IF(G223="","",IF(Q223&lt;&gt;"",Q223,IF(COUNTIF(Tugs[曳船名],G223)&lt;&gt;1,"未登録・重複",IF(INDEX(Tugs[基地港],MATCH(G223,Tugs[曳船名],0))="","未確認",INDEX(Tugs[基地港],MATCH(G223,Tugs[曳船名],0))))))</f>
        <v/>
      </c>
      <c r="AC223" s="53" t="str">
        <f>IF(C223="","",IF(AND(COUNTIF(Standards[照合項目（自動）],AB223&amp;"｜"&amp;E223&amp;"｜"&amp;D223&amp;"｜"&amp;F223&amp;"｜"&amp;P223)=1,COUNTIFS(Standards[照合項目（自動）],AB223&amp;"｜"&amp;E223&amp;"｜"&amp;D223&amp;"｜"&amp;F223&amp;"｜"&amp;P223,Standards[入力確認（自動）],"確認済")=1),SUMIF(Standards[照合項目（自動）],AB223&amp;"｜"&amp;E223&amp;"｜"&amp;D223&amp;"｜"&amp;F223&amp;"｜"&amp;P223,Standards[所定合計h（自動）]),"未確認"))</f>
        <v/>
      </c>
      <c r="AD223" s="53" t="str">
        <f>IF(C223="","",IF(AND(ISNUMBER(R223),ISNUMBER(S223),S223&gt;=R223),ROUND((S223-R223)*24,4),IF(OR(R223&lt;&gt;"",S223&lt;&gt;""),"",IF(AND(ISNUMBER(T223),T223&gt;=0),T223,IF(AND(I223="あり",J223="実施",ISNUMBER(AC223)),AC223,"")))))</f>
        <v/>
      </c>
      <c r="AE223" s="54" t="str">
        <f>IF(C223="","",IF(AND(ISNUMBER(R223),ISNUMBER(S223),S223&gt;=R223),IF(X223="記録","実績：基地発～基地着",IF(X223="記憶","記憶：基地発～基地着","未確認：基地発～基地着")),IF(OR(R223&lt;&gt;"",S223&lt;&gt;""),"要確認：時刻不足・逆転",IF(AND(ISNUMBER(T223),T223&gt;=0),IF(X223="記録","実績：記録の時間",IF(X223="記憶","記憶：申告の時間","未確認：申告の時間")),IF(AND(I223="あり",J223="実施",ISNUMBER(AC223)),"所定時間による見込み",IF(I223="なし","使用なし","未確認"))))))</f>
        <v/>
      </c>
      <c r="AF223" s="55" t="str">
        <f>IF(C223="","",IF(H223="あり",1,0))</f>
        <v/>
      </c>
      <c r="AG223" s="55" t="str">
        <f>IF(C223="","",IF(AND(I223="あり",J223="実施"),1,0))</f>
        <v/>
      </c>
      <c r="AH223" s="55" t="str">
        <f>IF(C223="","",IF(AND(H223="あり",X223="記録"),IF(COUNTIFS($A$8:A223,A223,$B$8:B223,B223,$C$8:C223,C223,$E$8:E223,E223,$F$8:F223,F223,$H$8:H223,"あり",$X$8:X223,"記録")=1,1,0),0))</f>
        <v/>
      </c>
      <c r="AI223" s="55" t="str">
        <f>IF(C223="","",IF(AND(I223="あり",J223="実施",X223="記録",ISNUMBER(K223)),IF(COUNTIFS($K$8:K223,K223,$C$8:C223,C223,$E$8:E223,E223,$F$8:F223,F223,$I$8:I223,"あり",$J$8:J223,"実施",$X$8:X223,"記録")=1,1,0),0))</f>
        <v/>
      </c>
      <c r="AJ223" s="55" t="str">
        <f>IF(C223="","",IF(ISNUMBER(A223),YEAR(A223)-IF(MONTH(A223)&lt;4,1,0),""))</f>
        <v/>
      </c>
      <c r="AK223" s="55" t="str">
        <f>IF(C223="","",IF(J223="実施",IF(ISNUMBER(K223),YEAR(K223)-IF(MONTH(K223)&lt;4,1,0),""),""))</f>
        <v/>
      </c>
      <c r="AL223" s="56" t="str">
        <f>IF(C223="",IF(OR(A223&lt;&gt;"",G223&lt;&gt;""),"要確認：船名未記入",""),IF(OR(NOT(ISNUMBER(A223)),G223="",H223="",I223="",J223="",N223="",O223="",P223="",W223="",X223=""),"要確認：基本項目不足",IF(OR(Z223="未登録・重複",AA223="未登録・重複",AB223="未確認"),"要確認：登録表を確認",IF(AND(H223="あり",NOT(ISNUMBER(B223))),"要確認：前日の予定時刻不足",IF(AND(J223="実施",I223="あり",NOT(ISNUMBER(K223))),"要確認：最終日時不足",IF(AND(J223="取消",I223="あり"),"要確認：取消と使用ありが矛盾",IF(OR(AND(ISNUMBER(T223),T223&lt;0),AND(ISNUMBER(V223),V223&lt;0),AE223="要確認：時刻不足・逆転"),"要確認：時間を確認",IF(COUNTIFS(Work[予定表の作業日],A223,Work[前日版の予定時刻],B223,Work[船名],C223,Work[バース],E223,Work[入出・転],F223,Work[曳船名],G223)&gt;1,"要確認：同じ作業・曳船が重複",IF(AND(I223="あり",J223="実施",NOT(ISNUMBER(AD223))),"要確認：拘束時間未確認",IF(OR(H223="未確認",I223="未確認",J223="未確認",X223="未確認",N223="未確認",O223="未確認"),"要確認：未確認を含む","確認済"))))))))))</f>
        <v/>
      </c>
    </row>
    <row r="224" spans="1:38" ht="24.95" customHeight="1" x14ac:dyDescent="0.2">
      <c r="A224" s="20"/>
      <c r="B224" s="29"/>
      <c r="C224" s="7"/>
      <c r="D224" s="7"/>
      <c r="E224" s="7"/>
      <c r="F224" s="7"/>
      <c r="G224" s="7"/>
      <c r="H224" s="7"/>
      <c r="I224" s="7"/>
      <c r="J224" s="7"/>
      <c r="K224" s="23"/>
      <c r="L224" s="13"/>
      <c r="M224" s="13"/>
      <c r="N224" s="7"/>
      <c r="O224" s="51"/>
      <c r="P224" s="51"/>
      <c r="Q224" s="61"/>
      <c r="R224" s="62"/>
      <c r="S224" s="62"/>
      <c r="T224" s="63"/>
      <c r="U224" s="63"/>
      <c r="V224" s="63"/>
      <c r="W224" s="51"/>
      <c r="X224" s="51"/>
      <c r="Y224" s="67"/>
      <c r="Z224" s="54" t="str">
        <f>IF(G224="","",IF(COUNTIF(Tugs[曳船名],G224)&lt;&gt;1,"未登録・重複",IF(INDEX(Tugs[会社名],MATCH(G224,Tugs[曳船名],0))="","未確認",INDEX(Tugs[会社名],MATCH(G224,Tugs[曳船名],0)))))</f>
        <v/>
      </c>
      <c r="AA224" s="54" t="str">
        <f>IF(G224="","",IF(COUNTIF(Companies[会社名],Z224)&lt;&gt;1,"未登録・重複",IF(INDEX(Companies[地区],MATCH(Z224,Companies[会社名],0))="","未確認",INDEX(Companies[地区],MATCH(Z224,Companies[会社名],0)))))</f>
        <v/>
      </c>
      <c r="AB224" s="54" t="str">
        <f>IF(G224="","",IF(Q224&lt;&gt;"",Q224,IF(COUNTIF(Tugs[曳船名],G224)&lt;&gt;1,"未登録・重複",IF(INDEX(Tugs[基地港],MATCH(G224,Tugs[曳船名],0))="","未確認",INDEX(Tugs[基地港],MATCH(G224,Tugs[曳船名],0))))))</f>
        <v/>
      </c>
      <c r="AC224" s="53" t="str">
        <f>IF(C224="","",IF(AND(COUNTIF(Standards[照合項目（自動）],AB224&amp;"｜"&amp;E224&amp;"｜"&amp;D224&amp;"｜"&amp;F224&amp;"｜"&amp;P224)=1,COUNTIFS(Standards[照合項目（自動）],AB224&amp;"｜"&amp;E224&amp;"｜"&amp;D224&amp;"｜"&amp;F224&amp;"｜"&amp;P224,Standards[入力確認（自動）],"確認済")=1),SUMIF(Standards[照合項目（自動）],AB224&amp;"｜"&amp;E224&amp;"｜"&amp;D224&amp;"｜"&amp;F224&amp;"｜"&amp;P224,Standards[所定合計h（自動）]),"未確認"))</f>
        <v/>
      </c>
      <c r="AD224" s="53" t="str">
        <f>IF(C224="","",IF(AND(ISNUMBER(R224),ISNUMBER(S224),S224&gt;=R224),ROUND((S224-R224)*24,4),IF(OR(R224&lt;&gt;"",S224&lt;&gt;""),"",IF(AND(ISNUMBER(T224),T224&gt;=0),T224,IF(AND(I224="あり",J224="実施",ISNUMBER(AC224)),AC224,"")))))</f>
        <v/>
      </c>
      <c r="AE224" s="54" t="str">
        <f>IF(C224="","",IF(AND(ISNUMBER(R224),ISNUMBER(S224),S224&gt;=R224),IF(X224="記録","実績：基地発～基地着",IF(X224="記憶","記憶：基地発～基地着","未確認：基地発～基地着")),IF(OR(R224&lt;&gt;"",S224&lt;&gt;""),"要確認：時刻不足・逆転",IF(AND(ISNUMBER(T224),T224&gt;=0),IF(X224="記録","実績：記録の時間",IF(X224="記憶","記憶：申告の時間","未確認：申告の時間")),IF(AND(I224="あり",J224="実施",ISNUMBER(AC224)),"所定時間による見込み",IF(I224="なし","使用なし","未確認"))))))</f>
        <v/>
      </c>
      <c r="AF224" s="55" t="str">
        <f>IF(C224="","",IF(H224="あり",1,0))</f>
        <v/>
      </c>
      <c r="AG224" s="55" t="str">
        <f>IF(C224="","",IF(AND(I224="あり",J224="実施"),1,0))</f>
        <v/>
      </c>
      <c r="AH224" s="55" t="str">
        <f>IF(C224="","",IF(AND(H224="あり",X224="記録"),IF(COUNTIFS($A$8:A224,A224,$B$8:B224,B224,$C$8:C224,C224,$E$8:E224,E224,$F$8:F224,F224,$H$8:H224,"あり",$X$8:X224,"記録")=1,1,0),0))</f>
        <v/>
      </c>
      <c r="AI224" s="55" t="str">
        <f>IF(C224="","",IF(AND(I224="あり",J224="実施",X224="記録",ISNUMBER(K224)),IF(COUNTIFS($K$8:K224,K224,$C$8:C224,C224,$E$8:E224,E224,$F$8:F224,F224,$I$8:I224,"あり",$J$8:J224,"実施",$X$8:X224,"記録")=1,1,0),0))</f>
        <v/>
      </c>
      <c r="AJ224" s="55" t="str">
        <f>IF(C224="","",IF(ISNUMBER(A224),YEAR(A224)-IF(MONTH(A224)&lt;4,1,0),""))</f>
        <v/>
      </c>
      <c r="AK224" s="55" t="str">
        <f>IF(C224="","",IF(J224="実施",IF(ISNUMBER(K224),YEAR(K224)-IF(MONTH(K224)&lt;4,1,0),""),""))</f>
        <v/>
      </c>
      <c r="AL224" s="56" t="str">
        <f>IF(C224="",IF(OR(A224&lt;&gt;"",G224&lt;&gt;""),"要確認：船名未記入",""),IF(OR(NOT(ISNUMBER(A224)),G224="",H224="",I224="",J224="",N224="",O224="",P224="",W224="",X224=""),"要確認：基本項目不足",IF(OR(Z224="未登録・重複",AA224="未登録・重複",AB224="未確認"),"要確認：登録表を確認",IF(AND(H224="あり",NOT(ISNUMBER(B224))),"要確認：前日の予定時刻不足",IF(AND(J224="実施",I224="あり",NOT(ISNUMBER(K224))),"要確認：最終日時不足",IF(AND(J224="取消",I224="あり"),"要確認：取消と使用ありが矛盾",IF(OR(AND(ISNUMBER(T224),T224&lt;0),AND(ISNUMBER(V224),V224&lt;0),AE224="要確認：時刻不足・逆転"),"要確認：時間を確認",IF(COUNTIFS(Work[予定表の作業日],A224,Work[前日版の予定時刻],B224,Work[船名],C224,Work[バース],E224,Work[入出・転],F224,Work[曳船名],G224)&gt;1,"要確認：同じ作業・曳船が重複",IF(AND(I224="あり",J224="実施",NOT(ISNUMBER(AD224))),"要確認：拘束時間未確認",IF(OR(H224="未確認",I224="未確認",J224="未確認",X224="未確認",N224="未確認",O224="未確認"),"要確認：未確認を含む","確認済"))))))))))</f>
        <v/>
      </c>
    </row>
    <row r="225" spans="1:38" ht="24.95" customHeight="1" x14ac:dyDescent="0.2">
      <c r="A225" s="20"/>
      <c r="B225" s="29"/>
      <c r="C225" s="7"/>
      <c r="D225" s="7"/>
      <c r="E225" s="7"/>
      <c r="F225" s="7"/>
      <c r="G225" s="7"/>
      <c r="H225" s="7"/>
      <c r="I225" s="7"/>
      <c r="J225" s="7"/>
      <c r="K225" s="23"/>
      <c r="L225" s="13"/>
      <c r="M225" s="13"/>
      <c r="N225" s="7"/>
      <c r="O225" s="51"/>
      <c r="P225" s="51"/>
      <c r="Q225" s="61"/>
      <c r="R225" s="62"/>
      <c r="S225" s="62"/>
      <c r="T225" s="63"/>
      <c r="U225" s="63"/>
      <c r="V225" s="63"/>
      <c r="W225" s="51"/>
      <c r="X225" s="51"/>
      <c r="Y225" s="67"/>
      <c r="Z225" s="54" t="str">
        <f>IF(G225="","",IF(COUNTIF(Tugs[曳船名],G225)&lt;&gt;1,"未登録・重複",IF(INDEX(Tugs[会社名],MATCH(G225,Tugs[曳船名],0))="","未確認",INDEX(Tugs[会社名],MATCH(G225,Tugs[曳船名],0)))))</f>
        <v/>
      </c>
      <c r="AA225" s="54" t="str">
        <f>IF(G225="","",IF(COUNTIF(Companies[会社名],Z225)&lt;&gt;1,"未登録・重複",IF(INDEX(Companies[地区],MATCH(Z225,Companies[会社名],0))="","未確認",INDEX(Companies[地区],MATCH(Z225,Companies[会社名],0)))))</f>
        <v/>
      </c>
      <c r="AB225" s="54" t="str">
        <f>IF(G225="","",IF(Q225&lt;&gt;"",Q225,IF(COUNTIF(Tugs[曳船名],G225)&lt;&gt;1,"未登録・重複",IF(INDEX(Tugs[基地港],MATCH(G225,Tugs[曳船名],0))="","未確認",INDEX(Tugs[基地港],MATCH(G225,Tugs[曳船名],0))))))</f>
        <v/>
      </c>
      <c r="AC225" s="53" t="str">
        <f>IF(C225="","",IF(AND(COUNTIF(Standards[照合項目（自動）],AB225&amp;"｜"&amp;E225&amp;"｜"&amp;D225&amp;"｜"&amp;F225&amp;"｜"&amp;P225)=1,COUNTIFS(Standards[照合項目（自動）],AB225&amp;"｜"&amp;E225&amp;"｜"&amp;D225&amp;"｜"&amp;F225&amp;"｜"&amp;P225,Standards[入力確認（自動）],"確認済")=1),SUMIF(Standards[照合項目（自動）],AB225&amp;"｜"&amp;E225&amp;"｜"&amp;D225&amp;"｜"&amp;F225&amp;"｜"&amp;P225,Standards[所定合計h（自動）]),"未確認"))</f>
        <v/>
      </c>
      <c r="AD225" s="53" t="str">
        <f>IF(C225="","",IF(AND(ISNUMBER(R225),ISNUMBER(S225),S225&gt;=R225),ROUND((S225-R225)*24,4),IF(OR(R225&lt;&gt;"",S225&lt;&gt;""),"",IF(AND(ISNUMBER(T225),T225&gt;=0),T225,IF(AND(I225="あり",J225="実施",ISNUMBER(AC225)),AC225,"")))))</f>
        <v/>
      </c>
      <c r="AE225" s="54" t="str">
        <f>IF(C225="","",IF(AND(ISNUMBER(R225),ISNUMBER(S225),S225&gt;=R225),IF(X225="記録","実績：基地発～基地着",IF(X225="記憶","記憶：基地発～基地着","未確認：基地発～基地着")),IF(OR(R225&lt;&gt;"",S225&lt;&gt;""),"要確認：時刻不足・逆転",IF(AND(ISNUMBER(T225),T225&gt;=0),IF(X225="記録","実績：記録の時間",IF(X225="記憶","記憶：申告の時間","未確認：申告の時間")),IF(AND(I225="あり",J225="実施",ISNUMBER(AC225)),"所定時間による見込み",IF(I225="なし","使用なし","未確認"))))))</f>
        <v/>
      </c>
      <c r="AF225" s="55" t="str">
        <f>IF(C225="","",IF(H225="あり",1,0))</f>
        <v/>
      </c>
      <c r="AG225" s="55" t="str">
        <f>IF(C225="","",IF(AND(I225="あり",J225="実施"),1,0))</f>
        <v/>
      </c>
      <c r="AH225" s="55" t="str">
        <f>IF(C225="","",IF(AND(H225="あり",X225="記録"),IF(COUNTIFS($A$8:A225,A225,$B$8:B225,B225,$C$8:C225,C225,$E$8:E225,E225,$F$8:F225,F225,$H$8:H225,"あり",$X$8:X225,"記録")=1,1,0),0))</f>
        <v/>
      </c>
      <c r="AI225" s="55" t="str">
        <f>IF(C225="","",IF(AND(I225="あり",J225="実施",X225="記録",ISNUMBER(K225)),IF(COUNTIFS($K$8:K225,K225,$C$8:C225,C225,$E$8:E225,E225,$F$8:F225,F225,$I$8:I225,"あり",$J$8:J225,"実施",$X$8:X225,"記録")=1,1,0),0))</f>
        <v/>
      </c>
      <c r="AJ225" s="55" t="str">
        <f>IF(C225="","",IF(ISNUMBER(A225),YEAR(A225)-IF(MONTH(A225)&lt;4,1,0),""))</f>
        <v/>
      </c>
      <c r="AK225" s="55" t="str">
        <f>IF(C225="","",IF(J225="実施",IF(ISNUMBER(K225),YEAR(K225)-IF(MONTH(K225)&lt;4,1,0),""),""))</f>
        <v/>
      </c>
      <c r="AL225" s="56" t="str">
        <f>IF(C225="",IF(OR(A225&lt;&gt;"",G225&lt;&gt;""),"要確認：船名未記入",""),IF(OR(NOT(ISNUMBER(A225)),G225="",H225="",I225="",J225="",N225="",O225="",P225="",W225="",X225=""),"要確認：基本項目不足",IF(OR(Z225="未登録・重複",AA225="未登録・重複",AB225="未確認"),"要確認：登録表を確認",IF(AND(H225="あり",NOT(ISNUMBER(B225))),"要確認：前日の予定時刻不足",IF(AND(J225="実施",I225="あり",NOT(ISNUMBER(K225))),"要確認：最終日時不足",IF(AND(J225="取消",I225="あり"),"要確認：取消と使用ありが矛盾",IF(OR(AND(ISNUMBER(T225),T225&lt;0),AND(ISNUMBER(V225),V225&lt;0),AE225="要確認：時刻不足・逆転"),"要確認：時間を確認",IF(COUNTIFS(Work[予定表の作業日],A225,Work[前日版の予定時刻],B225,Work[船名],C225,Work[バース],E225,Work[入出・転],F225,Work[曳船名],G225)&gt;1,"要確認：同じ作業・曳船が重複",IF(AND(I225="あり",J225="実施",NOT(ISNUMBER(AD225))),"要確認：拘束時間未確認",IF(OR(H225="未確認",I225="未確認",J225="未確認",X225="未確認",N225="未確認",O225="未確認"),"要確認：未確認を含む","確認済"))))))))))</f>
        <v/>
      </c>
    </row>
    <row r="226" spans="1:38" ht="24.95" customHeight="1" x14ac:dyDescent="0.2">
      <c r="A226" s="20"/>
      <c r="B226" s="29"/>
      <c r="C226" s="7"/>
      <c r="D226" s="7"/>
      <c r="E226" s="7"/>
      <c r="F226" s="7"/>
      <c r="G226" s="7"/>
      <c r="H226" s="7"/>
      <c r="I226" s="7"/>
      <c r="J226" s="7"/>
      <c r="K226" s="23"/>
      <c r="L226" s="13"/>
      <c r="M226" s="13"/>
      <c r="N226" s="7"/>
      <c r="O226" s="51"/>
      <c r="P226" s="51"/>
      <c r="Q226" s="61"/>
      <c r="R226" s="62"/>
      <c r="S226" s="62"/>
      <c r="T226" s="63"/>
      <c r="U226" s="63"/>
      <c r="V226" s="63"/>
      <c r="W226" s="51"/>
      <c r="X226" s="51"/>
      <c r="Y226" s="67"/>
      <c r="Z226" s="54" t="str">
        <f>IF(G226="","",IF(COUNTIF(Tugs[曳船名],G226)&lt;&gt;1,"未登録・重複",IF(INDEX(Tugs[会社名],MATCH(G226,Tugs[曳船名],0))="","未確認",INDEX(Tugs[会社名],MATCH(G226,Tugs[曳船名],0)))))</f>
        <v/>
      </c>
      <c r="AA226" s="54" t="str">
        <f>IF(G226="","",IF(COUNTIF(Companies[会社名],Z226)&lt;&gt;1,"未登録・重複",IF(INDEX(Companies[地区],MATCH(Z226,Companies[会社名],0))="","未確認",INDEX(Companies[地区],MATCH(Z226,Companies[会社名],0)))))</f>
        <v/>
      </c>
      <c r="AB226" s="54" t="str">
        <f>IF(G226="","",IF(Q226&lt;&gt;"",Q226,IF(COUNTIF(Tugs[曳船名],G226)&lt;&gt;1,"未登録・重複",IF(INDEX(Tugs[基地港],MATCH(G226,Tugs[曳船名],0))="","未確認",INDEX(Tugs[基地港],MATCH(G226,Tugs[曳船名],0))))))</f>
        <v/>
      </c>
      <c r="AC226" s="53" t="str">
        <f>IF(C226="","",IF(AND(COUNTIF(Standards[照合項目（自動）],AB226&amp;"｜"&amp;E226&amp;"｜"&amp;D226&amp;"｜"&amp;F226&amp;"｜"&amp;P226)=1,COUNTIFS(Standards[照合項目（自動）],AB226&amp;"｜"&amp;E226&amp;"｜"&amp;D226&amp;"｜"&amp;F226&amp;"｜"&amp;P226,Standards[入力確認（自動）],"確認済")=1),SUMIF(Standards[照合項目（自動）],AB226&amp;"｜"&amp;E226&amp;"｜"&amp;D226&amp;"｜"&amp;F226&amp;"｜"&amp;P226,Standards[所定合計h（自動）]),"未確認"))</f>
        <v/>
      </c>
      <c r="AD226" s="53" t="str">
        <f>IF(C226="","",IF(AND(ISNUMBER(R226),ISNUMBER(S226),S226&gt;=R226),ROUND((S226-R226)*24,4),IF(OR(R226&lt;&gt;"",S226&lt;&gt;""),"",IF(AND(ISNUMBER(T226),T226&gt;=0),T226,IF(AND(I226="あり",J226="実施",ISNUMBER(AC226)),AC226,"")))))</f>
        <v/>
      </c>
      <c r="AE226" s="54" t="str">
        <f>IF(C226="","",IF(AND(ISNUMBER(R226),ISNUMBER(S226),S226&gt;=R226),IF(X226="記録","実績：基地発～基地着",IF(X226="記憶","記憶：基地発～基地着","未確認：基地発～基地着")),IF(OR(R226&lt;&gt;"",S226&lt;&gt;""),"要確認：時刻不足・逆転",IF(AND(ISNUMBER(T226),T226&gt;=0),IF(X226="記録","実績：記録の時間",IF(X226="記憶","記憶：申告の時間","未確認：申告の時間")),IF(AND(I226="あり",J226="実施",ISNUMBER(AC226)),"所定時間による見込み",IF(I226="なし","使用なし","未確認"))))))</f>
        <v/>
      </c>
      <c r="AF226" s="55" t="str">
        <f>IF(C226="","",IF(H226="あり",1,0))</f>
        <v/>
      </c>
      <c r="AG226" s="55" t="str">
        <f>IF(C226="","",IF(AND(I226="あり",J226="実施"),1,0))</f>
        <v/>
      </c>
      <c r="AH226" s="55" t="str">
        <f>IF(C226="","",IF(AND(H226="あり",X226="記録"),IF(COUNTIFS($A$8:A226,A226,$B$8:B226,B226,$C$8:C226,C226,$E$8:E226,E226,$F$8:F226,F226,$H$8:H226,"あり",$X$8:X226,"記録")=1,1,0),0))</f>
        <v/>
      </c>
      <c r="AI226" s="55" t="str">
        <f>IF(C226="","",IF(AND(I226="あり",J226="実施",X226="記録",ISNUMBER(K226)),IF(COUNTIFS($K$8:K226,K226,$C$8:C226,C226,$E$8:E226,E226,$F$8:F226,F226,$I$8:I226,"あり",$J$8:J226,"実施",$X$8:X226,"記録")=1,1,0),0))</f>
        <v/>
      </c>
      <c r="AJ226" s="55" t="str">
        <f>IF(C226="","",IF(ISNUMBER(A226),YEAR(A226)-IF(MONTH(A226)&lt;4,1,0),""))</f>
        <v/>
      </c>
      <c r="AK226" s="55" t="str">
        <f>IF(C226="","",IF(J226="実施",IF(ISNUMBER(K226),YEAR(K226)-IF(MONTH(K226)&lt;4,1,0),""),""))</f>
        <v/>
      </c>
      <c r="AL226" s="56" t="str">
        <f>IF(C226="",IF(OR(A226&lt;&gt;"",G226&lt;&gt;""),"要確認：船名未記入",""),IF(OR(NOT(ISNUMBER(A226)),G226="",H226="",I226="",J226="",N226="",O226="",P226="",W226="",X226=""),"要確認：基本項目不足",IF(OR(Z226="未登録・重複",AA226="未登録・重複",AB226="未確認"),"要確認：登録表を確認",IF(AND(H226="あり",NOT(ISNUMBER(B226))),"要確認：前日の予定時刻不足",IF(AND(J226="実施",I226="あり",NOT(ISNUMBER(K226))),"要確認：最終日時不足",IF(AND(J226="取消",I226="あり"),"要確認：取消と使用ありが矛盾",IF(OR(AND(ISNUMBER(T226),T226&lt;0),AND(ISNUMBER(V226),V226&lt;0),AE226="要確認：時刻不足・逆転"),"要確認：時間を確認",IF(COUNTIFS(Work[予定表の作業日],A226,Work[前日版の予定時刻],B226,Work[船名],C226,Work[バース],E226,Work[入出・転],F226,Work[曳船名],G226)&gt;1,"要確認：同じ作業・曳船が重複",IF(AND(I226="あり",J226="実施",NOT(ISNUMBER(AD226))),"要確認：拘束時間未確認",IF(OR(H226="未確認",I226="未確認",J226="未確認",X226="未確認",N226="未確認",O226="未確認"),"要確認：未確認を含む","確認済"))))))))))</f>
        <v/>
      </c>
    </row>
    <row r="227" spans="1:38" ht="24.95" customHeight="1" x14ac:dyDescent="0.2">
      <c r="A227" s="20"/>
      <c r="B227" s="29"/>
      <c r="C227" s="7"/>
      <c r="D227" s="7"/>
      <c r="E227" s="7"/>
      <c r="F227" s="7"/>
      <c r="G227" s="7"/>
      <c r="H227" s="7"/>
      <c r="I227" s="7"/>
      <c r="J227" s="7"/>
      <c r="K227" s="23"/>
      <c r="L227" s="13"/>
      <c r="M227" s="13"/>
      <c r="N227" s="7"/>
      <c r="O227" s="51"/>
      <c r="P227" s="51"/>
      <c r="Q227" s="61"/>
      <c r="R227" s="62"/>
      <c r="S227" s="62"/>
      <c r="T227" s="63"/>
      <c r="U227" s="63"/>
      <c r="V227" s="63"/>
      <c r="W227" s="51"/>
      <c r="X227" s="51"/>
      <c r="Y227" s="67"/>
      <c r="Z227" s="54" t="str">
        <f>IF(G227="","",IF(COUNTIF(Tugs[曳船名],G227)&lt;&gt;1,"未登録・重複",IF(INDEX(Tugs[会社名],MATCH(G227,Tugs[曳船名],0))="","未確認",INDEX(Tugs[会社名],MATCH(G227,Tugs[曳船名],0)))))</f>
        <v/>
      </c>
      <c r="AA227" s="54" t="str">
        <f>IF(G227="","",IF(COUNTIF(Companies[会社名],Z227)&lt;&gt;1,"未登録・重複",IF(INDEX(Companies[地区],MATCH(Z227,Companies[会社名],0))="","未確認",INDEX(Companies[地区],MATCH(Z227,Companies[会社名],0)))))</f>
        <v/>
      </c>
      <c r="AB227" s="54" t="str">
        <f>IF(G227="","",IF(Q227&lt;&gt;"",Q227,IF(COUNTIF(Tugs[曳船名],G227)&lt;&gt;1,"未登録・重複",IF(INDEX(Tugs[基地港],MATCH(G227,Tugs[曳船名],0))="","未確認",INDEX(Tugs[基地港],MATCH(G227,Tugs[曳船名],0))))))</f>
        <v/>
      </c>
      <c r="AC227" s="53" t="str">
        <f>IF(C227="","",IF(AND(COUNTIF(Standards[照合項目（自動）],AB227&amp;"｜"&amp;E227&amp;"｜"&amp;D227&amp;"｜"&amp;F227&amp;"｜"&amp;P227)=1,COUNTIFS(Standards[照合項目（自動）],AB227&amp;"｜"&amp;E227&amp;"｜"&amp;D227&amp;"｜"&amp;F227&amp;"｜"&amp;P227,Standards[入力確認（自動）],"確認済")=1),SUMIF(Standards[照合項目（自動）],AB227&amp;"｜"&amp;E227&amp;"｜"&amp;D227&amp;"｜"&amp;F227&amp;"｜"&amp;P227,Standards[所定合計h（自動）]),"未確認"))</f>
        <v/>
      </c>
      <c r="AD227" s="53" t="str">
        <f>IF(C227="","",IF(AND(ISNUMBER(R227),ISNUMBER(S227),S227&gt;=R227),ROUND((S227-R227)*24,4),IF(OR(R227&lt;&gt;"",S227&lt;&gt;""),"",IF(AND(ISNUMBER(T227),T227&gt;=0),T227,IF(AND(I227="あり",J227="実施",ISNUMBER(AC227)),AC227,"")))))</f>
        <v/>
      </c>
      <c r="AE227" s="54" t="str">
        <f>IF(C227="","",IF(AND(ISNUMBER(R227),ISNUMBER(S227),S227&gt;=R227),IF(X227="記録","実績：基地発～基地着",IF(X227="記憶","記憶：基地発～基地着","未確認：基地発～基地着")),IF(OR(R227&lt;&gt;"",S227&lt;&gt;""),"要確認：時刻不足・逆転",IF(AND(ISNUMBER(T227),T227&gt;=0),IF(X227="記録","実績：記録の時間",IF(X227="記憶","記憶：申告の時間","未確認：申告の時間")),IF(AND(I227="あり",J227="実施",ISNUMBER(AC227)),"所定時間による見込み",IF(I227="なし","使用なし","未確認"))))))</f>
        <v/>
      </c>
      <c r="AF227" s="55" t="str">
        <f>IF(C227="","",IF(H227="あり",1,0))</f>
        <v/>
      </c>
      <c r="AG227" s="55" t="str">
        <f>IF(C227="","",IF(AND(I227="あり",J227="実施"),1,0))</f>
        <v/>
      </c>
      <c r="AH227" s="55" t="str">
        <f>IF(C227="","",IF(AND(H227="あり",X227="記録"),IF(COUNTIFS($A$8:A227,A227,$B$8:B227,B227,$C$8:C227,C227,$E$8:E227,E227,$F$8:F227,F227,$H$8:H227,"あり",$X$8:X227,"記録")=1,1,0),0))</f>
        <v/>
      </c>
      <c r="AI227" s="55" t="str">
        <f>IF(C227="","",IF(AND(I227="あり",J227="実施",X227="記録",ISNUMBER(K227)),IF(COUNTIFS($K$8:K227,K227,$C$8:C227,C227,$E$8:E227,E227,$F$8:F227,F227,$I$8:I227,"あり",$J$8:J227,"実施",$X$8:X227,"記録")=1,1,0),0))</f>
        <v/>
      </c>
      <c r="AJ227" s="55" t="str">
        <f>IF(C227="","",IF(ISNUMBER(A227),YEAR(A227)-IF(MONTH(A227)&lt;4,1,0),""))</f>
        <v/>
      </c>
      <c r="AK227" s="55" t="str">
        <f>IF(C227="","",IF(J227="実施",IF(ISNUMBER(K227),YEAR(K227)-IF(MONTH(K227)&lt;4,1,0),""),""))</f>
        <v/>
      </c>
      <c r="AL227" s="56" t="str">
        <f>IF(C227="",IF(OR(A227&lt;&gt;"",G227&lt;&gt;""),"要確認：船名未記入",""),IF(OR(NOT(ISNUMBER(A227)),G227="",H227="",I227="",J227="",N227="",O227="",P227="",W227="",X227=""),"要確認：基本項目不足",IF(OR(Z227="未登録・重複",AA227="未登録・重複",AB227="未確認"),"要確認：登録表を確認",IF(AND(H227="あり",NOT(ISNUMBER(B227))),"要確認：前日の予定時刻不足",IF(AND(J227="実施",I227="あり",NOT(ISNUMBER(K227))),"要確認：最終日時不足",IF(AND(J227="取消",I227="あり"),"要確認：取消と使用ありが矛盾",IF(OR(AND(ISNUMBER(T227),T227&lt;0),AND(ISNUMBER(V227),V227&lt;0),AE227="要確認：時刻不足・逆転"),"要確認：時間を確認",IF(COUNTIFS(Work[予定表の作業日],A227,Work[前日版の予定時刻],B227,Work[船名],C227,Work[バース],E227,Work[入出・転],F227,Work[曳船名],G227)&gt;1,"要確認：同じ作業・曳船が重複",IF(AND(I227="あり",J227="実施",NOT(ISNUMBER(AD227))),"要確認：拘束時間未確認",IF(OR(H227="未確認",I227="未確認",J227="未確認",X227="未確認",N227="未確認",O227="未確認"),"要確認：未確認を含む","確認済"))))))))))</f>
        <v/>
      </c>
    </row>
    <row r="228" spans="1:38" ht="24.95" customHeight="1" x14ac:dyDescent="0.2">
      <c r="A228" s="20"/>
      <c r="B228" s="29"/>
      <c r="C228" s="7"/>
      <c r="D228" s="7"/>
      <c r="E228" s="7"/>
      <c r="F228" s="7"/>
      <c r="G228" s="7"/>
      <c r="H228" s="7"/>
      <c r="I228" s="7"/>
      <c r="J228" s="7"/>
      <c r="K228" s="23"/>
      <c r="L228" s="13"/>
      <c r="M228" s="13"/>
      <c r="N228" s="7"/>
      <c r="O228" s="51"/>
      <c r="P228" s="51"/>
      <c r="Q228" s="61"/>
      <c r="R228" s="62"/>
      <c r="S228" s="62"/>
      <c r="T228" s="63"/>
      <c r="U228" s="63"/>
      <c r="V228" s="63"/>
      <c r="W228" s="51"/>
      <c r="X228" s="51"/>
      <c r="Y228" s="67"/>
      <c r="Z228" s="54" t="str">
        <f>IF(G228="","",IF(COUNTIF(Tugs[曳船名],G228)&lt;&gt;1,"未登録・重複",IF(INDEX(Tugs[会社名],MATCH(G228,Tugs[曳船名],0))="","未確認",INDEX(Tugs[会社名],MATCH(G228,Tugs[曳船名],0)))))</f>
        <v/>
      </c>
      <c r="AA228" s="54" t="str">
        <f>IF(G228="","",IF(COUNTIF(Companies[会社名],Z228)&lt;&gt;1,"未登録・重複",IF(INDEX(Companies[地区],MATCH(Z228,Companies[会社名],0))="","未確認",INDEX(Companies[地区],MATCH(Z228,Companies[会社名],0)))))</f>
        <v/>
      </c>
      <c r="AB228" s="54" t="str">
        <f>IF(G228="","",IF(Q228&lt;&gt;"",Q228,IF(COUNTIF(Tugs[曳船名],G228)&lt;&gt;1,"未登録・重複",IF(INDEX(Tugs[基地港],MATCH(G228,Tugs[曳船名],0))="","未確認",INDEX(Tugs[基地港],MATCH(G228,Tugs[曳船名],0))))))</f>
        <v/>
      </c>
      <c r="AC228" s="53" t="str">
        <f>IF(C228="","",IF(AND(COUNTIF(Standards[照合項目（自動）],AB228&amp;"｜"&amp;E228&amp;"｜"&amp;D228&amp;"｜"&amp;F228&amp;"｜"&amp;P228)=1,COUNTIFS(Standards[照合項目（自動）],AB228&amp;"｜"&amp;E228&amp;"｜"&amp;D228&amp;"｜"&amp;F228&amp;"｜"&amp;P228,Standards[入力確認（自動）],"確認済")=1),SUMIF(Standards[照合項目（自動）],AB228&amp;"｜"&amp;E228&amp;"｜"&amp;D228&amp;"｜"&amp;F228&amp;"｜"&amp;P228,Standards[所定合計h（自動）]),"未確認"))</f>
        <v/>
      </c>
      <c r="AD228" s="53" t="str">
        <f>IF(C228="","",IF(AND(ISNUMBER(R228),ISNUMBER(S228),S228&gt;=R228),ROUND((S228-R228)*24,4),IF(OR(R228&lt;&gt;"",S228&lt;&gt;""),"",IF(AND(ISNUMBER(T228),T228&gt;=0),T228,IF(AND(I228="あり",J228="実施",ISNUMBER(AC228)),AC228,"")))))</f>
        <v/>
      </c>
      <c r="AE228" s="54" t="str">
        <f>IF(C228="","",IF(AND(ISNUMBER(R228),ISNUMBER(S228),S228&gt;=R228),IF(X228="記録","実績：基地発～基地着",IF(X228="記憶","記憶：基地発～基地着","未確認：基地発～基地着")),IF(OR(R228&lt;&gt;"",S228&lt;&gt;""),"要確認：時刻不足・逆転",IF(AND(ISNUMBER(T228),T228&gt;=0),IF(X228="記録","実績：記録の時間",IF(X228="記憶","記憶：申告の時間","未確認：申告の時間")),IF(AND(I228="あり",J228="実施",ISNUMBER(AC228)),"所定時間による見込み",IF(I228="なし","使用なし","未確認"))))))</f>
        <v/>
      </c>
      <c r="AF228" s="55" t="str">
        <f>IF(C228="","",IF(H228="あり",1,0))</f>
        <v/>
      </c>
      <c r="AG228" s="55" t="str">
        <f>IF(C228="","",IF(AND(I228="あり",J228="実施"),1,0))</f>
        <v/>
      </c>
      <c r="AH228" s="55" t="str">
        <f>IF(C228="","",IF(AND(H228="あり",X228="記録"),IF(COUNTIFS($A$8:A228,A228,$B$8:B228,B228,$C$8:C228,C228,$E$8:E228,E228,$F$8:F228,F228,$H$8:H228,"あり",$X$8:X228,"記録")=1,1,0),0))</f>
        <v/>
      </c>
      <c r="AI228" s="55" t="str">
        <f>IF(C228="","",IF(AND(I228="あり",J228="実施",X228="記録",ISNUMBER(K228)),IF(COUNTIFS($K$8:K228,K228,$C$8:C228,C228,$E$8:E228,E228,$F$8:F228,F228,$I$8:I228,"あり",$J$8:J228,"実施",$X$8:X228,"記録")=1,1,0),0))</f>
        <v/>
      </c>
      <c r="AJ228" s="55" t="str">
        <f>IF(C228="","",IF(ISNUMBER(A228),YEAR(A228)-IF(MONTH(A228)&lt;4,1,0),""))</f>
        <v/>
      </c>
      <c r="AK228" s="55" t="str">
        <f>IF(C228="","",IF(J228="実施",IF(ISNUMBER(K228),YEAR(K228)-IF(MONTH(K228)&lt;4,1,0),""),""))</f>
        <v/>
      </c>
      <c r="AL228" s="56" t="str">
        <f>IF(C228="",IF(OR(A228&lt;&gt;"",G228&lt;&gt;""),"要確認：船名未記入",""),IF(OR(NOT(ISNUMBER(A228)),G228="",H228="",I228="",J228="",N228="",O228="",P228="",W228="",X228=""),"要確認：基本項目不足",IF(OR(Z228="未登録・重複",AA228="未登録・重複",AB228="未確認"),"要確認：登録表を確認",IF(AND(H228="あり",NOT(ISNUMBER(B228))),"要確認：前日の予定時刻不足",IF(AND(J228="実施",I228="あり",NOT(ISNUMBER(K228))),"要確認：最終日時不足",IF(AND(J228="取消",I228="あり"),"要確認：取消と使用ありが矛盾",IF(OR(AND(ISNUMBER(T228),T228&lt;0),AND(ISNUMBER(V228),V228&lt;0),AE228="要確認：時刻不足・逆転"),"要確認：時間を確認",IF(COUNTIFS(Work[予定表の作業日],A228,Work[前日版の予定時刻],B228,Work[船名],C228,Work[バース],E228,Work[入出・転],F228,Work[曳船名],G228)&gt;1,"要確認：同じ作業・曳船が重複",IF(AND(I228="あり",J228="実施",NOT(ISNUMBER(AD228))),"要確認：拘束時間未確認",IF(OR(H228="未確認",I228="未確認",J228="未確認",X228="未確認",N228="未確認",O228="未確認"),"要確認：未確認を含む","確認済"))))))))))</f>
        <v/>
      </c>
    </row>
    <row r="229" spans="1:38" ht="24.95" customHeight="1" x14ac:dyDescent="0.2">
      <c r="A229" s="20"/>
      <c r="B229" s="29"/>
      <c r="C229" s="7"/>
      <c r="D229" s="7"/>
      <c r="E229" s="7"/>
      <c r="F229" s="7"/>
      <c r="G229" s="7"/>
      <c r="H229" s="7"/>
      <c r="I229" s="7"/>
      <c r="J229" s="7"/>
      <c r="K229" s="23"/>
      <c r="L229" s="13"/>
      <c r="M229" s="13"/>
      <c r="N229" s="7"/>
      <c r="O229" s="51"/>
      <c r="P229" s="51"/>
      <c r="Q229" s="61"/>
      <c r="R229" s="62"/>
      <c r="S229" s="62"/>
      <c r="T229" s="63"/>
      <c r="U229" s="63"/>
      <c r="V229" s="63"/>
      <c r="W229" s="51"/>
      <c r="X229" s="51"/>
      <c r="Y229" s="67"/>
      <c r="Z229" s="54" t="str">
        <f>IF(G229="","",IF(COUNTIF(Tugs[曳船名],G229)&lt;&gt;1,"未登録・重複",IF(INDEX(Tugs[会社名],MATCH(G229,Tugs[曳船名],0))="","未確認",INDEX(Tugs[会社名],MATCH(G229,Tugs[曳船名],0)))))</f>
        <v/>
      </c>
      <c r="AA229" s="54" t="str">
        <f>IF(G229="","",IF(COUNTIF(Companies[会社名],Z229)&lt;&gt;1,"未登録・重複",IF(INDEX(Companies[地区],MATCH(Z229,Companies[会社名],0))="","未確認",INDEX(Companies[地区],MATCH(Z229,Companies[会社名],0)))))</f>
        <v/>
      </c>
      <c r="AB229" s="54" t="str">
        <f>IF(G229="","",IF(Q229&lt;&gt;"",Q229,IF(COUNTIF(Tugs[曳船名],G229)&lt;&gt;1,"未登録・重複",IF(INDEX(Tugs[基地港],MATCH(G229,Tugs[曳船名],0))="","未確認",INDEX(Tugs[基地港],MATCH(G229,Tugs[曳船名],0))))))</f>
        <v/>
      </c>
      <c r="AC229" s="53" t="str">
        <f>IF(C229="","",IF(AND(COUNTIF(Standards[照合項目（自動）],AB229&amp;"｜"&amp;E229&amp;"｜"&amp;D229&amp;"｜"&amp;F229&amp;"｜"&amp;P229)=1,COUNTIFS(Standards[照合項目（自動）],AB229&amp;"｜"&amp;E229&amp;"｜"&amp;D229&amp;"｜"&amp;F229&amp;"｜"&amp;P229,Standards[入力確認（自動）],"確認済")=1),SUMIF(Standards[照合項目（自動）],AB229&amp;"｜"&amp;E229&amp;"｜"&amp;D229&amp;"｜"&amp;F229&amp;"｜"&amp;P229,Standards[所定合計h（自動）]),"未確認"))</f>
        <v/>
      </c>
      <c r="AD229" s="53" t="str">
        <f>IF(C229="","",IF(AND(ISNUMBER(R229),ISNUMBER(S229),S229&gt;=R229),ROUND((S229-R229)*24,4),IF(OR(R229&lt;&gt;"",S229&lt;&gt;""),"",IF(AND(ISNUMBER(T229),T229&gt;=0),T229,IF(AND(I229="あり",J229="実施",ISNUMBER(AC229)),AC229,"")))))</f>
        <v/>
      </c>
      <c r="AE229" s="54" t="str">
        <f>IF(C229="","",IF(AND(ISNUMBER(R229),ISNUMBER(S229),S229&gt;=R229),IF(X229="記録","実績：基地発～基地着",IF(X229="記憶","記憶：基地発～基地着","未確認：基地発～基地着")),IF(OR(R229&lt;&gt;"",S229&lt;&gt;""),"要確認：時刻不足・逆転",IF(AND(ISNUMBER(T229),T229&gt;=0),IF(X229="記録","実績：記録の時間",IF(X229="記憶","記憶：申告の時間","未確認：申告の時間")),IF(AND(I229="あり",J229="実施",ISNUMBER(AC229)),"所定時間による見込み",IF(I229="なし","使用なし","未確認"))))))</f>
        <v/>
      </c>
      <c r="AF229" s="55" t="str">
        <f>IF(C229="","",IF(H229="あり",1,0))</f>
        <v/>
      </c>
      <c r="AG229" s="55" t="str">
        <f>IF(C229="","",IF(AND(I229="あり",J229="実施"),1,0))</f>
        <v/>
      </c>
      <c r="AH229" s="55" t="str">
        <f>IF(C229="","",IF(AND(H229="あり",X229="記録"),IF(COUNTIFS($A$8:A229,A229,$B$8:B229,B229,$C$8:C229,C229,$E$8:E229,E229,$F$8:F229,F229,$H$8:H229,"あり",$X$8:X229,"記録")=1,1,0),0))</f>
        <v/>
      </c>
      <c r="AI229" s="55" t="str">
        <f>IF(C229="","",IF(AND(I229="あり",J229="実施",X229="記録",ISNUMBER(K229)),IF(COUNTIFS($K$8:K229,K229,$C$8:C229,C229,$E$8:E229,E229,$F$8:F229,F229,$I$8:I229,"あり",$J$8:J229,"実施",$X$8:X229,"記録")=1,1,0),0))</f>
        <v/>
      </c>
      <c r="AJ229" s="55" t="str">
        <f>IF(C229="","",IF(ISNUMBER(A229),YEAR(A229)-IF(MONTH(A229)&lt;4,1,0),""))</f>
        <v/>
      </c>
      <c r="AK229" s="55" t="str">
        <f>IF(C229="","",IF(J229="実施",IF(ISNUMBER(K229),YEAR(K229)-IF(MONTH(K229)&lt;4,1,0),""),""))</f>
        <v/>
      </c>
      <c r="AL229" s="56" t="str">
        <f>IF(C229="",IF(OR(A229&lt;&gt;"",G229&lt;&gt;""),"要確認：船名未記入",""),IF(OR(NOT(ISNUMBER(A229)),G229="",H229="",I229="",J229="",N229="",O229="",P229="",W229="",X229=""),"要確認：基本項目不足",IF(OR(Z229="未登録・重複",AA229="未登録・重複",AB229="未確認"),"要確認：登録表を確認",IF(AND(H229="あり",NOT(ISNUMBER(B229))),"要確認：前日の予定時刻不足",IF(AND(J229="実施",I229="あり",NOT(ISNUMBER(K229))),"要確認：最終日時不足",IF(AND(J229="取消",I229="あり"),"要確認：取消と使用ありが矛盾",IF(OR(AND(ISNUMBER(T229),T229&lt;0),AND(ISNUMBER(V229),V229&lt;0),AE229="要確認：時刻不足・逆転"),"要確認：時間を確認",IF(COUNTIFS(Work[予定表の作業日],A229,Work[前日版の予定時刻],B229,Work[船名],C229,Work[バース],E229,Work[入出・転],F229,Work[曳船名],G229)&gt;1,"要確認：同じ作業・曳船が重複",IF(AND(I229="あり",J229="実施",NOT(ISNUMBER(AD229))),"要確認：拘束時間未確認",IF(OR(H229="未確認",I229="未確認",J229="未確認",X229="未確認",N229="未確認",O229="未確認"),"要確認：未確認を含む","確認済"))))))))))</f>
        <v/>
      </c>
    </row>
    <row r="230" spans="1:38" ht="24.95" customHeight="1" x14ac:dyDescent="0.2">
      <c r="A230" s="20"/>
      <c r="B230" s="29"/>
      <c r="C230" s="7"/>
      <c r="D230" s="7"/>
      <c r="E230" s="7"/>
      <c r="F230" s="7"/>
      <c r="G230" s="7"/>
      <c r="H230" s="7"/>
      <c r="I230" s="7"/>
      <c r="J230" s="7"/>
      <c r="K230" s="23"/>
      <c r="L230" s="13"/>
      <c r="M230" s="13"/>
      <c r="N230" s="7"/>
      <c r="O230" s="51"/>
      <c r="P230" s="51"/>
      <c r="Q230" s="61"/>
      <c r="R230" s="62"/>
      <c r="S230" s="62"/>
      <c r="T230" s="63"/>
      <c r="U230" s="63"/>
      <c r="V230" s="63"/>
      <c r="W230" s="51"/>
      <c r="X230" s="51"/>
      <c r="Y230" s="67"/>
      <c r="Z230" s="54" t="str">
        <f>IF(G230="","",IF(COUNTIF(Tugs[曳船名],G230)&lt;&gt;1,"未登録・重複",IF(INDEX(Tugs[会社名],MATCH(G230,Tugs[曳船名],0))="","未確認",INDEX(Tugs[会社名],MATCH(G230,Tugs[曳船名],0)))))</f>
        <v/>
      </c>
      <c r="AA230" s="54" t="str">
        <f>IF(G230="","",IF(COUNTIF(Companies[会社名],Z230)&lt;&gt;1,"未登録・重複",IF(INDEX(Companies[地区],MATCH(Z230,Companies[会社名],0))="","未確認",INDEX(Companies[地区],MATCH(Z230,Companies[会社名],0)))))</f>
        <v/>
      </c>
      <c r="AB230" s="54" t="str">
        <f>IF(G230="","",IF(Q230&lt;&gt;"",Q230,IF(COUNTIF(Tugs[曳船名],G230)&lt;&gt;1,"未登録・重複",IF(INDEX(Tugs[基地港],MATCH(G230,Tugs[曳船名],0))="","未確認",INDEX(Tugs[基地港],MATCH(G230,Tugs[曳船名],0))))))</f>
        <v/>
      </c>
      <c r="AC230" s="53" t="str">
        <f>IF(C230="","",IF(AND(COUNTIF(Standards[照合項目（自動）],AB230&amp;"｜"&amp;E230&amp;"｜"&amp;D230&amp;"｜"&amp;F230&amp;"｜"&amp;P230)=1,COUNTIFS(Standards[照合項目（自動）],AB230&amp;"｜"&amp;E230&amp;"｜"&amp;D230&amp;"｜"&amp;F230&amp;"｜"&amp;P230,Standards[入力確認（自動）],"確認済")=1),SUMIF(Standards[照合項目（自動）],AB230&amp;"｜"&amp;E230&amp;"｜"&amp;D230&amp;"｜"&amp;F230&amp;"｜"&amp;P230,Standards[所定合計h（自動）]),"未確認"))</f>
        <v/>
      </c>
      <c r="AD230" s="53" t="str">
        <f>IF(C230="","",IF(AND(ISNUMBER(R230),ISNUMBER(S230),S230&gt;=R230),ROUND((S230-R230)*24,4),IF(OR(R230&lt;&gt;"",S230&lt;&gt;""),"",IF(AND(ISNUMBER(T230),T230&gt;=0),T230,IF(AND(I230="あり",J230="実施",ISNUMBER(AC230)),AC230,"")))))</f>
        <v/>
      </c>
      <c r="AE230" s="54" t="str">
        <f>IF(C230="","",IF(AND(ISNUMBER(R230),ISNUMBER(S230),S230&gt;=R230),IF(X230="記録","実績：基地発～基地着",IF(X230="記憶","記憶：基地発～基地着","未確認：基地発～基地着")),IF(OR(R230&lt;&gt;"",S230&lt;&gt;""),"要確認：時刻不足・逆転",IF(AND(ISNUMBER(T230),T230&gt;=0),IF(X230="記録","実績：記録の時間",IF(X230="記憶","記憶：申告の時間","未確認：申告の時間")),IF(AND(I230="あり",J230="実施",ISNUMBER(AC230)),"所定時間による見込み",IF(I230="なし","使用なし","未確認"))))))</f>
        <v/>
      </c>
      <c r="AF230" s="55" t="str">
        <f>IF(C230="","",IF(H230="あり",1,0))</f>
        <v/>
      </c>
      <c r="AG230" s="55" t="str">
        <f>IF(C230="","",IF(AND(I230="あり",J230="実施"),1,0))</f>
        <v/>
      </c>
      <c r="AH230" s="55" t="str">
        <f>IF(C230="","",IF(AND(H230="あり",X230="記録"),IF(COUNTIFS($A$8:A230,A230,$B$8:B230,B230,$C$8:C230,C230,$E$8:E230,E230,$F$8:F230,F230,$H$8:H230,"あり",$X$8:X230,"記録")=1,1,0),0))</f>
        <v/>
      </c>
      <c r="AI230" s="55" t="str">
        <f>IF(C230="","",IF(AND(I230="あり",J230="実施",X230="記録",ISNUMBER(K230)),IF(COUNTIFS($K$8:K230,K230,$C$8:C230,C230,$E$8:E230,E230,$F$8:F230,F230,$I$8:I230,"あり",$J$8:J230,"実施",$X$8:X230,"記録")=1,1,0),0))</f>
        <v/>
      </c>
      <c r="AJ230" s="55" t="str">
        <f>IF(C230="","",IF(ISNUMBER(A230),YEAR(A230)-IF(MONTH(A230)&lt;4,1,0),""))</f>
        <v/>
      </c>
      <c r="AK230" s="55" t="str">
        <f>IF(C230="","",IF(J230="実施",IF(ISNUMBER(K230),YEAR(K230)-IF(MONTH(K230)&lt;4,1,0),""),""))</f>
        <v/>
      </c>
      <c r="AL230" s="56" t="str">
        <f>IF(C230="",IF(OR(A230&lt;&gt;"",G230&lt;&gt;""),"要確認：船名未記入",""),IF(OR(NOT(ISNUMBER(A230)),G230="",H230="",I230="",J230="",N230="",O230="",P230="",W230="",X230=""),"要確認：基本項目不足",IF(OR(Z230="未登録・重複",AA230="未登録・重複",AB230="未確認"),"要確認：登録表を確認",IF(AND(H230="あり",NOT(ISNUMBER(B230))),"要確認：前日の予定時刻不足",IF(AND(J230="実施",I230="あり",NOT(ISNUMBER(K230))),"要確認：最終日時不足",IF(AND(J230="取消",I230="あり"),"要確認：取消と使用ありが矛盾",IF(OR(AND(ISNUMBER(T230),T230&lt;0),AND(ISNUMBER(V230),V230&lt;0),AE230="要確認：時刻不足・逆転"),"要確認：時間を確認",IF(COUNTIFS(Work[予定表の作業日],A230,Work[前日版の予定時刻],B230,Work[船名],C230,Work[バース],E230,Work[入出・転],F230,Work[曳船名],G230)&gt;1,"要確認：同じ作業・曳船が重複",IF(AND(I230="あり",J230="実施",NOT(ISNUMBER(AD230))),"要確認：拘束時間未確認",IF(OR(H230="未確認",I230="未確認",J230="未確認",X230="未確認",N230="未確認",O230="未確認"),"要確認：未確認を含む","確認済"))))))))))</f>
        <v/>
      </c>
    </row>
    <row r="231" spans="1:38" ht="24.95" customHeight="1" x14ac:dyDescent="0.2">
      <c r="A231" s="20"/>
      <c r="B231" s="29"/>
      <c r="C231" s="7"/>
      <c r="D231" s="7"/>
      <c r="E231" s="7"/>
      <c r="F231" s="7"/>
      <c r="G231" s="7"/>
      <c r="H231" s="7"/>
      <c r="I231" s="7"/>
      <c r="J231" s="7"/>
      <c r="K231" s="23"/>
      <c r="L231" s="13"/>
      <c r="M231" s="13"/>
      <c r="N231" s="7"/>
      <c r="O231" s="51"/>
      <c r="P231" s="51"/>
      <c r="Q231" s="61"/>
      <c r="R231" s="62"/>
      <c r="S231" s="62"/>
      <c r="T231" s="63"/>
      <c r="U231" s="63"/>
      <c r="V231" s="63"/>
      <c r="W231" s="51"/>
      <c r="X231" s="51"/>
      <c r="Y231" s="67"/>
      <c r="Z231" s="54" t="str">
        <f>IF(G231="","",IF(COUNTIF(Tugs[曳船名],G231)&lt;&gt;1,"未登録・重複",IF(INDEX(Tugs[会社名],MATCH(G231,Tugs[曳船名],0))="","未確認",INDEX(Tugs[会社名],MATCH(G231,Tugs[曳船名],0)))))</f>
        <v/>
      </c>
      <c r="AA231" s="54" t="str">
        <f>IF(G231="","",IF(COUNTIF(Companies[会社名],Z231)&lt;&gt;1,"未登録・重複",IF(INDEX(Companies[地区],MATCH(Z231,Companies[会社名],0))="","未確認",INDEX(Companies[地区],MATCH(Z231,Companies[会社名],0)))))</f>
        <v/>
      </c>
      <c r="AB231" s="54" t="str">
        <f>IF(G231="","",IF(Q231&lt;&gt;"",Q231,IF(COUNTIF(Tugs[曳船名],G231)&lt;&gt;1,"未登録・重複",IF(INDEX(Tugs[基地港],MATCH(G231,Tugs[曳船名],0))="","未確認",INDEX(Tugs[基地港],MATCH(G231,Tugs[曳船名],0))))))</f>
        <v/>
      </c>
      <c r="AC231" s="53" t="str">
        <f>IF(C231="","",IF(AND(COUNTIF(Standards[照合項目（自動）],AB231&amp;"｜"&amp;E231&amp;"｜"&amp;D231&amp;"｜"&amp;F231&amp;"｜"&amp;P231)=1,COUNTIFS(Standards[照合項目（自動）],AB231&amp;"｜"&amp;E231&amp;"｜"&amp;D231&amp;"｜"&amp;F231&amp;"｜"&amp;P231,Standards[入力確認（自動）],"確認済")=1),SUMIF(Standards[照合項目（自動）],AB231&amp;"｜"&amp;E231&amp;"｜"&amp;D231&amp;"｜"&amp;F231&amp;"｜"&amp;P231,Standards[所定合計h（自動）]),"未確認"))</f>
        <v/>
      </c>
      <c r="AD231" s="53" t="str">
        <f>IF(C231="","",IF(AND(ISNUMBER(R231),ISNUMBER(S231),S231&gt;=R231),ROUND((S231-R231)*24,4),IF(OR(R231&lt;&gt;"",S231&lt;&gt;""),"",IF(AND(ISNUMBER(T231),T231&gt;=0),T231,IF(AND(I231="あり",J231="実施",ISNUMBER(AC231)),AC231,"")))))</f>
        <v/>
      </c>
      <c r="AE231" s="54" t="str">
        <f>IF(C231="","",IF(AND(ISNUMBER(R231),ISNUMBER(S231),S231&gt;=R231),IF(X231="記録","実績：基地発～基地着",IF(X231="記憶","記憶：基地発～基地着","未確認：基地発～基地着")),IF(OR(R231&lt;&gt;"",S231&lt;&gt;""),"要確認：時刻不足・逆転",IF(AND(ISNUMBER(T231),T231&gt;=0),IF(X231="記録","実績：記録の時間",IF(X231="記憶","記憶：申告の時間","未確認：申告の時間")),IF(AND(I231="あり",J231="実施",ISNUMBER(AC231)),"所定時間による見込み",IF(I231="なし","使用なし","未確認"))))))</f>
        <v/>
      </c>
      <c r="AF231" s="55" t="str">
        <f>IF(C231="","",IF(H231="あり",1,0))</f>
        <v/>
      </c>
      <c r="AG231" s="55" t="str">
        <f>IF(C231="","",IF(AND(I231="あり",J231="実施"),1,0))</f>
        <v/>
      </c>
      <c r="AH231" s="55" t="str">
        <f>IF(C231="","",IF(AND(H231="あり",X231="記録"),IF(COUNTIFS($A$8:A231,A231,$B$8:B231,B231,$C$8:C231,C231,$E$8:E231,E231,$F$8:F231,F231,$H$8:H231,"あり",$X$8:X231,"記録")=1,1,0),0))</f>
        <v/>
      </c>
      <c r="AI231" s="55" t="str">
        <f>IF(C231="","",IF(AND(I231="あり",J231="実施",X231="記録",ISNUMBER(K231)),IF(COUNTIFS($K$8:K231,K231,$C$8:C231,C231,$E$8:E231,E231,$F$8:F231,F231,$I$8:I231,"あり",$J$8:J231,"実施",$X$8:X231,"記録")=1,1,0),0))</f>
        <v/>
      </c>
      <c r="AJ231" s="55" t="str">
        <f>IF(C231="","",IF(ISNUMBER(A231),YEAR(A231)-IF(MONTH(A231)&lt;4,1,0),""))</f>
        <v/>
      </c>
      <c r="AK231" s="55" t="str">
        <f>IF(C231="","",IF(J231="実施",IF(ISNUMBER(K231),YEAR(K231)-IF(MONTH(K231)&lt;4,1,0),""),""))</f>
        <v/>
      </c>
      <c r="AL231" s="56" t="str">
        <f>IF(C231="",IF(OR(A231&lt;&gt;"",G231&lt;&gt;""),"要確認：船名未記入",""),IF(OR(NOT(ISNUMBER(A231)),G231="",H231="",I231="",J231="",N231="",O231="",P231="",W231="",X231=""),"要確認：基本項目不足",IF(OR(Z231="未登録・重複",AA231="未登録・重複",AB231="未確認"),"要確認：登録表を確認",IF(AND(H231="あり",NOT(ISNUMBER(B231))),"要確認：前日の予定時刻不足",IF(AND(J231="実施",I231="あり",NOT(ISNUMBER(K231))),"要確認：最終日時不足",IF(AND(J231="取消",I231="あり"),"要確認：取消と使用ありが矛盾",IF(OR(AND(ISNUMBER(T231),T231&lt;0),AND(ISNUMBER(V231),V231&lt;0),AE231="要確認：時刻不足・逆転"),"要確認：時間を確認",IF(COUNTIFS(Work[予定表の作業日],A231,Work[前日版の予定時刻],B231,Work[船名],C231,Work[バース],E231,Work[入出・転],F231,Work[曳船名],G231)&gt;1,"要確認：同じ作業・曳船が重複",IF(AND(I231="あり",J231="実施",NOT(ISNUMBER(AD231))),"要確認：拘束時間未確認",IF(OR(H231="未確認",I231="未確認",J231="未確認",X231="未確認",N231="未確認",O231="未確認"),"要確認：未確認を含む","確認済"))))))))))</f>
        <v/>
      </c>
    </row>
    <row r="232" spans="1:38" ht="24.95" customHeight="1" x14ac:dyDescent="0.2">
      <c r="A232" s="20"/>
      <c r="B232" s="29"/>
      <c r="C232" s="7"/>
      <c r="D232" s="7"/>
      <c r="E232" s="7"/>
      <c r="F232" s="7"/>
      <c r="G232" s="7"/>
      <c r="H232" s="7"/>
      <c r="I232" s="7"/>
      <c r="J232" s="7"/>
      <c r="K232" s="23"/>
      <c r="L232" s="13"/>
      <c r="M232" s="13"/>
      <c r="N232" s="7"/>
      <c r="O232" s="51"/>
      <c r="P232" s="51"/>
      <c r="Q232" s="61"/>
      <c r="R232" s="62"/>
      <c r="S232" s="62"/>
      <c r="T232" s="63"/>
      <c r="U232" s="63"/>
      <c r="V232" s="63"/>
      <c r="W232" s="51"/>
      <c r="X232" s="51"/>
      <c r="Y232" s="67"/>
      <c r="Z232" s="54" t="str">
        <f>IF(G232="","",IF(COUNTIF(Tugs[曳船名],G232)&lt;&gt;1,"未登録・重複",IF(INDEX(Tugs[会社名],MATCH(G232,Tugs[曳船名],0))="","未確認",INDEX(Tugs[会社名],MATCH(G232,Tugs[曳船名],0)))))</f>
        <v/>
      </c>
      <c r="AA232" s="54" t="str">
        <f>IF(G232="","",IF(COUNTIF(Companies[会社名],Z232)&lt;&gt;1,"未登録・重複",IF(INDEX(Companies[地区],MATCH(Z232,Companies[会社名],0))="","未確認",INDEX(Companies[地区],MATCH(Z232,Companies[会社名],0)))))</f>
        <v/>
      </c>
      <c r="AB232" s="54" t="str">
        <f>IF(G232="","",IF(Q232&lt;&gt;"",Q232,IF(COUNTIF(Tugs[曳船名],G232)&lt;&gt;1,"未登録・重複",IF(INDEX(Tugs[基地港],MATCH(G232,Tugs[曳船名],0))="","未確認",INDEX(Tugs[基地港],MATCH(G232,Tugs[曳船名],0))))))</f>
        <v/>
      </c>
      <c r="AC232" s="53" t="str">
        <f>IF(C232="","",IF(AND(COUNTIF(Standards[照合項目（自動）],AB232&amp;"｜"&amp;E232&amp;"｜"&amp;D232&amp;"｜"&amp;F232&amp;"｜"&amp;P232)=1,COUNTIFS(Standards[照合項目（自動）],AB232&amp;"｜"&amp;E232&amp;"｜"&amp;D232&amp;"｜"&amp;F232&amp;"｜"&amp;P232,Standards[入力確認（自動）],"確認済")=1),SUMIF(Standards[照合項目（自動）],AB232&amp;"｜"&amp;E232&amp;"｜"&amp;D232&amp;"｜"&amp;F232&amp;"｜"&amp;P232,Standards[所定合計h（自動）]),"未確認"))</f>
        <v/>
      </c>
      <c r="AD232" s="53" t="str">
        <f>IF(C232="","",IF(AND(ISNUMBER(R232),ISNUMBER(S232),S232&gt;=R232),ROUND((S232-R232)*24,4),IF(OR(R232&lt;&gt;"",S232&lt;&gt;""),"",IF(AND(ISNUMBER(T232),T232&gt;=0),T232,IF(AND(I232="あり",J232="実施",ISNUMBER(AC232)),AC232,"")))))</f>
        <v/>
      </c>
      <c r="AE232" s="54" t="str">
        <f>IF(C232="","",IF(AND(ISNUMBER(R232),ISNUMBER(S232),S232&gt;=R232),IF(X232="記録","実績：基地発～基地着",IF(X232="記憶","記憶：基地発～基地着","未確認：基地発～基地着")),IF(OR(R232&lt;&gt;"",S232&lt;&gt;""),"要確認：時刻不足・逆転",IF(AND(ISNUMBER(T232),T232&gt;=0),IF(X232="記録","実績：記録の時間",IF(X232="記憶","記憶：申告の時間","未確認：申告の時間")),IF(AND(I232="あり",J232="実施",ISNUMBER(AC232)),"所定時間による見込み",IF(I232="なし","使用なし","未確認"))))))</f>
        <v/>
      </c>
      <c r="AF232" s="55" t="str">
        <f>IF(C232="","",IF(H232="あり",1,0))</f>
        <v/>
      </c>
      <c r="AG232" s="55" t="str">
        <f>IF(C232="","",IF(AND(I232="あり",J232="実施"),1,0))</f>
        <v/>
      </c>
      <c r="AH232" s="55" t="str">
        <f>IF(C232="","",IF(AND(H232="あり",X232="記録"),IF(COUNTIFS($A$8:A232,A232,$B$8:B232,B232,$C$8:C232,C232,$E$8:E232,E232,$F$8:F232,F232,$H$8:H232,"あり",$X$8:X232,"記録")=1,1,0),0))</f>
        <v/>
      </c>
      <c r="AI232" s="55" t="str">
        <f>IF(C232="","",IF(AND(I232="あり",J232="実施",X232="記録",ISNUMBER(K232)),IF(COUNTIFS($K$8:K232,K232,$C$8:C232,C232,$E$8:E232,E232,$F$8:F232,F232,$I$8:I232,"あり",$J$8:J232,"実施",$X$8:X232,"記録")=1,1,0),0))</f>
        <v/>
      </c>
      <c r="AJ232" s="55" t="str">
        <f>IF(C232="","",IF(ISNUMBER(A232),YEAR(A232)-IF(MONTH(A232)&lt;4,1,0),""))</f>
        <v/>
      </c>
      <c r="AK232" s="55" t="str">
        <f>IF(C232="","",IF(J232="実施",IF(ISNUMBER(K232),YEAR(K232)-IF(MONTH(K232)&lt;4,1,0),""),""))</f>
        <v/>
      </c>
      <c r="AL232" s="56" t="str">
        <f>IF(C232="",IF(OR(A232&lt;&gt;"",G232&lt;&gt;""),"要確認：船名未記入",""),IF(OR(NOT(ISNUMBER(A232)),G232="",H232="",I232="",J232="",N232="",O232="",P232="",W232="",X232=""),"要確認：基本項目不足",IF(OR(Z232="未登録・重複",AA232="未登録・重複",AB232="未確認"),"要確認：登録表を確認",IF(AND(H232="あり",NOT(ISNUMBER(B232))),"要確認：前日の予定時刻不足",IF(AND(J232="実施",I232="あり",NOT(ISNUMBER(K232))),"要確認：最終日時不足",IF(AND(J232="取消",I232="あり"),"要確認：取消と使用ありが矛盾",IF(OR(AND(ISNUMBER(T232),T232&lt;0),AND(ISNUMBER(V232),V232&lt;0),AE232="要確認：時刻不足・逆転"),"要確認：時間を確認",IF(COUNTIFS(Work[予定表の作業日],A232,Work[前日版の予定時刻],B232,Work[船名],C232,Work[バース],E232,Work[入出・転],F232,Work[曳船名],G232)&gt;1,"要確認：同じ作業・曳船が重複",IF(AND(I232="あり",J232="実施",NOT(ISNUMBER(AD232))),"要確認：拘束時間未確認",IF(OR(H232="未確認",I232="未確認",J232="未確認",X232="未確認",N232="未確認",O232="未確認"),"要確認：未確認を含む","確認済"))))))))))</f>
        <v/>
      </c>
    </row>
    <row r="233" spans="1:38" ht="24.95" customHeight="1" x14ac:dyDescent="0.2">
      <c r="A233" s="20"/>
      <c r="B233" s="29"/>
      <c r="C233" s="7"/>
      <c r="D233" s="7"/>
      <c r="E233" s="7"/>
      <c r="F233" s="7"/>
      <c r="G233" s="7"/>
      <c r="H233" s="7"/>
      <c r="I233" s="7"/>
      <c r="J233" s="7"/>
      <c r="K233" s="23"/>
      <c r="L233" s="13"/>
      <c r="M233" s="13"/>
      <c r="N233" s="7"/>
      <c r="O233" s="51"/>
      <c r="P233" s="51"/>
      <c r="Q233" s="61"/>
      <c r="R233" s="62"/>
      <c r="S233" s="62"/>
      <c r="T233" s="63"/>
      <c r="U233" s="63"/>
      <c r="V233" s="63"/>
      <c r="W233" s="51"/>
      <c r="X233" s="51"/>
      <c r="Y233" s="67"/>
      <c r="Z233" s="54" t="str">
        <f>IF(G233="","",IF(COUNTIF(Tugs[曳船名],G233)&lt;&gt;1,"未登録・重複",IF(INDEX(Tugs[会社名],MATCH(G233,Tugs[曳船名],0))="","未確認",INDEX(Tugs[会社名],MATCH(G233,Tugs[曳船名],0)))))</f>
        <v/>
      </c>
      <c r="AA233" s="54" t="str">
        <f>IF(G233="","",IF(COUNTIF(Companies[会社名],Z233)&lt;&gt;1,"未登録・重複",IF(INDEX(Companies[地区],MATCH(Z233,Companies[会社名],0))="","未確認",INDEX(Companies[地区],MATCH(Z233,Companies[会社名],0)))))</f>
        <v/>
      </c>
      <c r="AB233" s="54" t="str">
        <f>IF(G233="","",IF(Q233&lt;&gt;"",Q233,IF(COUNTIF(Tugs[曳船名],G233)&lt;&gt;1,"未登録・重複",IF(INDEX(Tugs[基地港],MATCH(G233,Tugs[曳船名],0))="","未確認",INDEX(Tugs[基地港],MATCH(G233,Tugs[曳船名],0))))))</f>
        <v/>
      </c>
      <c r="AC233" s="53" t="str">
        <f>IF(C233="","",IF(AND(COUNTIF(Standards[照合項目（自動）],AB233&amp;"｜"&amp;E233&amp;"｜"&amp;D233&amp;"｜"&amp;F233&amp;"｜"&amp;P233)=1,COUNTIFS(Standards[照合項目（自動）],AB233&amp;"｜"&amp;E233&amp;"｜"&amp;D233&amp;"｜"&amp;F233&amp;"｜"&amp;P233,Standards[入力確認（自動）],"確認済")=1),SUMIF(Standards[照合項目（自動）],AB233&amp;"｜"&amp;E233&amp;"｜"&amp;D233&amp;"｜"&amp;F233&amp;"｜"&amp;P233,Standards[所定合計h（自動）]),"未確認"))</f>
        <v/>
      </c>
      <c r="AD233" s="53" t="str">
        <f>IF(C233="","",IF(AND(ISNUMBER(R233),ISNUMBER(S233),S233&gt;=R233),ROUND((S233-R233)*24,4),IF(OR(R233&lt;&gt;"",S233&lt;&gt;""),"",IF(AND(ISNUMBER(T233),T233&gt;=0),T233,IF(AND(I233="あり",J233="実施",ISNUMBER(AC233)),AC233,"")))))</f>
        <v/>
      </c>
      <c r="AE233" s="54" t="str">
        <f>IF(C233="","",IF(AND(ISNUMBER(R233),ISNUMBER(S233),S233&gt;=R233),IF(X233="記録","実績：基地発～基地着",IF(X233="記憶","記憶：基地発～基地着","未確認：基地発～基地着")),IF(OR(R233&lt;&gt;"",S233&lt;&gt;""),"要確認：時刻不足・逆転",IF(AND(ISNUMBER(T233),T233&gt;=0),IF(X233="記録","実績：記録の時間",IF(X233="記憶","記憶：申告の時間","未確認：申告の時間")),IF(AND(I233="あり",J233="実施",ISNUMBER(AC233)),"所定時間による見込み",IF(I233="なし","使用なし","未確認"))))))</f>
        <v/>
      </c>
      <c r="AF233" s="55" t="str">
        <f>IF(C233="","",IF(H233="あり",1,0))</f>
        <v/>
      </c>
      <c r="AG233" s="55" t="str">
        <f>IF(C233="","",IF(AND(I233="あり",J233="実施"),1,0))</f>
        <v/>
      </c>
      <c r="AH233" s="55" t="str">
        <f>IF(C233="","",IF(AND(H233="あり",X233="記録"),IF(COUNTIFS($A$8:A233,A233,$B$8:B233,B233,$C$8:C233,C233,$E$8:E233,E233,$F$8:F233,F233,$H$8:H233,"あり",$X$8:X233,"記録")=1,1,0),0))</f>
        <v/>
      </c>
      <c r="AI233" s="55" t="str">
        <f>IF(C233="","",IF(AND(I233="あり",J233="実施",X233="記録",ISNUMBER(K233)),IF(COUNTIFS($K$8:K233,K233,$C$8:C233,C233,$E$8:E233,E233,$F$8:F233,F233,$I$8:I233,"あり",$J$8:J233,"実施",$X$8:X233,"記録")=1,1,0),0))</f>
        <v/>
      </c>
      <c r="AJ233" s="55" t="str">
        <f>IF(C233="","",IF(ISNUMBER(A233),YEAR(A233)-IF(MONTH(A233)&lt;4,1,0),""))</f>
        <v/>
      </c>
      <c r="AK233" s="55" t="str">
        <f>IF(C233="","",IF(J233="実施",IF(ISNUMBER(K233),YEAR(K233)-IF(MONTH(K233)&lt;4,1,0),""),""))</f>
        <v/>
      </c>
      <c r="AL233" s="56" t="str">
        <f>IF(C233="",IF(OR(A233&lt;&gt;"",G233&lt;&gt;""),"要確認：船名未記入",""),IF(OR(NOT(ISNUMBER(A233)),G233="",H233="",I233="",J233="",N233="",O233="",P233="",W233="",X233=""),"要確認：基本項目不足",IF(OR(Z233="未登録・重複",AA233="未登録・重複",AB233="未確認"),"要確認：登録表を確認",IF(AND(H233="あり",NOT(ISNUMBER(B233))),"要確認：前日の予定時刻不足",IF(AND(J233="実施",I233="あり",NOT(ISNUMBER(K233))),"要確認：最終日時不足",IF(AND(J233="取消",I233="あり"),"要確認：取消と使用ありが矛盾",IF(OR(AND(ISNUMBER(T233),T233&lt;0),AND(ISNUMBER(V233),V233&lt;0),AE233="要確認：時刻不足・逆転"),"要確認：時間を確認",IF(COUNTIFS(Work[予定表の作業日],A233,Work[前日版の予定時刻],B233,Work[船名],C233,Work[バース],E233,Work[入出・転],F233,Work[曳船名],G233)&gt;1,"要確認：同じ作業・曳船が重複",IF(AND(I233="あり",J233="実施",NOT(ISNUMBER(AD233))),"要確認：拘束時間未確認",IF(OR(H233="未確認",I233="未確認",J233="未確認",X233="未確認",N233="未確認",O233="未確認"),"要確認：未確認を含む","確認済"))))))))))</f>
        <v/>
      </c>
    </row>
    <row r="234" spans="1:38" ht="24.95" customHeight="1" x14ac:dyDescent="0.2">
      <c r="A234" s="20"/>
      <c r="B234" s="29"/>
      <c r="C234" s="7"/>
      <c r="D234" s="7"/>
      <c r="E234" s="7"/>
      <c r="F234" s="7"/>
      <c r="G234" s="7"/>
      <c r="H234" s="7"/>
      <c r="I234" s="7"/>
      <c r="J234" s="7"/>
      <c r="K234" s="23"/>
      <c r="L234" s="13"/>
      <c r="M234" s="13"/>
      <c r="N234" s="7"/>
      <c r="O234" s="51"/>
      <c r="P234" s="51"/>
      <c r="Q234" s="61"/>
      <c r="R234" s="62"/>
      <c r="S234" s="62"/>
      <c r="T234" s="63"/>
      <c r="U234" s="63"/>
      <c r="V234" s="63"/>
      <c r="W234" s="51"/>
      <c r="X234" s="51"/>
      <c r="Y234" s="67"/>
      <c r="Z234" s="54" t="str">
        <f>IF(G234="","",IF(COUNTIF(Tugs[曳船名],G234)&lt;&gt;1,"未登録・重複",IF(INDEX(Tugs[会社名],MATCH(G234,Tugs[曳船名],0))="","未確認",INDEX(Tugs[会社名],MATCH(G234,Tugs[曳船名],0)))))</f>
        <v/>
      </c>
      <c r="AA234" s="54" t="str">
        <f>IF(G234="","",IF(COUNTIF(Companies[会社名],Z234)&lt;&gt;1,"未登録・重複",IF(INDEX(Companies[地区],MATCH(Z234,Companies[会社名],0))="","未確認",INDEX(Companies[地区],MATCH(Z234,Companies[会社名],0)))))</f>
        <v/>
      </c>
      <c r="AB234" s="54" t="str">
        <f>IF(G234="","",IF(Q234&lt;&gt;"",Q234,IF(COUNTIF(Tugs[曳船名],G234)&lt;&gt;1,"未登録・重複",IF(INDEX(Tugs[基地港],MATCH(G234,Tugs[曳船名],0))="","未確認",INDEX(Tugs[基地港],MATCH(G234,Tugs[曳船名],0))))))</f>
        <v/>
      </c>
      <c r="AC234" s="53" t="str">
        <f>IF(C234="","",IF(AND(COUNTIF(Standards[照合項目（自動）],AB234&amp;"｜"&amp;E234&amp;"｜"&amp;D234&amp;"｜"&amp;F234&amp;"｜"&amp;P234)=1,COUNTIFS(Standards[照合項目（自動）],AB234&amp;"｜"&amp;E234&amp;"｜"&amp;D234&amp;"｜"&amp;F234&amp;"｜"&amp;P234,Standards[入力確認（自動）],"確認済")=1),SUMIF(Standards[照合項目（自動）],AB234&amp;"｜"&amp;E234&amp;"｜"&amp;D234&amp;"｜"&amp;F234&amp;"｜"&amp;P234,Standards[所定合計h（自動）]),"未確認"))</f>
        <v/>
      </c>
      <c r="AD234" s="53" t="str">
        <f>IF(C234="","",IF(AND(ISNUMBER(R234),ISNUMBER(S234),S234&gt;=R234),ROUND((S234-R234)*24,4),IF(OR(R234&lt;&gt;"",S234&lt;&gt;""),"",IF(AND(ISNUMBER(T234),T234&gt;=0),T234,IF(AND(I234="あり",J234="実施",ISNUMBER(AC234)),AC234,"")))))</f>
        <v/>
      </c>
      <c r="AE234" s="54" t="str">
        <f>IF(C234="","",IF(AND(ISNUMBER(R234),ISNUMBER(S234),S234&gt;=R234),IF(X234="記録","実績：基地発～基地着",IF(X234="記憶","記憶：基地発～基地着","未確認：基地発～基地着")),IF(OR(R234&lt;&gt;"",S234&lt;&gt;""),"要確認：時刻不足・逆転",IF(AND(ISNUMBER(T234),T234&gt;=0),IF(X234="記録","実績：記録の時間",IF(X234="記憶","記憶：申告の時間","未確認：申告の時間")),IF(AND(I234="あり",J234="実施",ISNUMBER(AC234)),"所定時間による見込み",IF(I234="なし","使用なし","未確認"))))))</f>
        <v/>
      </c>
      <c r="AF234" s="55" t="str">
        <f>IF(C234="","",IF(H234="あり",1,0))</f>
        <v/>
      </c>
      <c r="AG234" s="55" t="str">
        <f>IF(C234="","",IF(AND(I234="あり",J234="実施"),1,0))</f>
        <v/>
      </c>
      <c r="AH234" s="55" t="str">
        <f>IF(C234="","",IF(AND(H234="あり",X234="記録"),IF(COUNTIFS($A$8:A234,A234,$B$8:B234,B234,$C$8:C234,C234,$E$8:E234,E234,$F$8:F234,F234,$H$8:H234,"あり",$X$8:X234,"記録")=1,1,0),0))</f>
        <v/>
      </c>
      <c r="AI234" s="55" t="str">
        <f>IF(C234="","",IF(AND(I234="あり",J234="実施",X234="記録",ISNUMBER(K234)),IF(COUNTIFS($K$8:K234,K234,$C$8:C234,C234,$E$8:E234,E234,$F$8:F234,F234,$I$8:I234,"あり",$J$8:J234,"実施",$X$8:X234,"記録")=1,1,0),0))</f>
        <v/>
      </c>
      <c r="AJ234" s="55" t="str">
        <f>IF(C234="","",IF(ISNUMBER(A234),YEAR(A234)-IF(MONTH(A234)&lt;4,1,0),""))</f>
        <v/>
      </c>
      <c r="AK234" s="55" t="str">
        <f>IF(C234="","",IF(J234="実施",IF(ISNUMBER(K234),YEAR(K234)-IF(MONTH(K234)&lt;4,1,0),""),""))</f>
        <v/>
      </c>
      <c r="AL234" s="56" t="str">
        <f>IF(C234="",IF(OR(A234&lt;&gt;"",G234&lt;&gt;""),"要確認：船名未記入",""),IF(OR(NOT(ISNUMBER(A234)),G234="",H234="",I234="",J234="",N234="",O234="",P234="",W234="",X234=""),"要確認：基本項目不足",IF(OR(Z234="未登録・重複",AA234="未登録・重複",AB234="未確認"),"要確認：登録表を確認",IF(AND(H234="あり",NOT(ISNUMBER(B234))),"要確認：前日の予定時刻不足",IF(AND(J234="実施",I234="あり",NOT(ISNUMBER(K234))),"要確認：最終日時不足",IF(AND(J234="取消",I234="あり"),"要確認：取消と使用ありが矛盾",IF(OR(AND(ISNUMBER(T234),T234&lt;0),AND(ISNUMBER(V234),V234&lt;0),AE234="要確認：時刻不足・逆転"),"要確認：時間を確認",IF(COUNTIFS(Work[予定表の作業日],A234,Work[前日版の予定時刻],B234,Work[船名],C234,Work[バース],E234,Work[入出・転],F234,Work[曳船名],G234)&gt;1,"要確認：同じ作業・曳船が重複",IF(AND(I234="あり",J234="実施",NOT(ISNUMBER(AD234))),"要確認：拘束時間未確認",IF(OR(H234="未確認",I234="未確認",J234="未確認",X234="未確認",N234="未確認",O234="未確認"),"要確認：未確認を含む","確認済"))))))))))</f>
        <v/>
      </c>
    </row>
    <row r="235" spans="1:38" ht="24.95" customHeight="1" x14ac:dyDescent="0.2">
      <c r="A235" s="20"/>
      <c r="B235" s="29"/>
      <c r="C235" s="7"/>
      <c r="D235" s="7"/>
      <c r="E235" s="7"/>
      <c r="F235" s="7"/>
      <c r="G235" s="7"/>
      <c r="H235" s="7"/>
      <c r="I235" s="7"/>
      <c r="J235" s="7"/>
      <c r="K235" s="23"/>
      <c r="L235" s="13"/>
      <c r="M235" s="13"/>
      <c r="N235" s="7"/>
      <c r="O235" s="51"/>
      <c r="P235" s="51"/>
      <c r="Q235" s="61"/>
      <c r="R235" s="62"/>
      <c r="S235" s="62"/>
      <c r="T235" s="63"/>
      <c r="U235" s="63"/>
      <c r="V235" s="63"/>
      <c r="W235" s="51"/>
      <c r="X235" s="51"/>
      <c r="Y235" s="67"/>
      <c r="Z235" s="54" t="str">
        <f>IF(G235="","",IF(COUNTIF(Tugs[曳船名],G235)&lt;&gt;1,"未登録・重複",IF(INDEX(Tugs[会社名],MATCH(G235,Tugs[曳船名],0))="","未確認",INDEX(Tugs[会社名],MATCH(G235,Tugs[曳船名],0)))))</f>
        <v/>
      </c>
      <c r="AA235" s="54" t="str">
        <f>IF(G235="","",IF(COUNTIF(Companies[会社名],Z235)&lt;&gt;1,"未登録・重複",IF(INDEX(Companies[地区],MATCH(Z235,Companies[会社名],0))="","未確認",INDEX(Companies[地区],MATCH(Z235,Companies[会社名],0)))))</f>
        <v/>
      </c>
      <c r="AB235" s="54" t="str">
        <f>IF(G235="","",IF(Q235&lt;&gt;"",Q235,IF(COUNTIF(Tugs[曳船名],G235)&lt;&gt;1,"未登録・重複",IF(INDEX(Tugs[基地港],MATCH(G235,Tugs[曳船名],0))="","未確認",INDEX(Tugs[基地港],MATCH(G235,Tugs[曳船名],0))))))</f>
        <v/>
      </c>
      <c r="AC235" s="53" t="str">
        <f>IF(C235="","",IF(AND(COUNTIF(Standards[照合項目（自動）],AB235&amp;"｜"&amp;E235&amp;"｜"&amp;D235&amp;"｜"&amp;F235&amp;"｜"&amp;P235)=1,COUNTIFS(Standards[照合項目（自動）],AB235&amp;"｜"&amp;E235&amp;"｜"&amp;D235&amp;"｜"&amp;F235&amp;"｜"&amp;P235,Standards[入力確認（自動）],"確認済")=1),SUMIF(Standards[照合項目（自動）],AB235&amp;"｜"&amp;E235&amp;"｜"&amp;D235&amp;"｜"&amp;F235&amp;"｜"&amp;P235,Standards[所定合計h（自動）]),"未確認"))</f>
        <v/>
      </c>
      <c r="AD235" s="53" t="str">
        <f>IF(C235="","",IF(AND(ISNUMBER(R235),ISNUMBER(S235),S235&gt;=R235),ROUND((S235-R235)*24,4),IF(OR(R235&lt;&gt;"",S235&lt;&gt;""),"",IF(AND(ISNUMBER(T235),T235&gt;=0),T235,IF(AND(I235="あり",J235="実施",ISNUMBER(AC235)),AC235,"")))))</f>
        <v/>
      </c>
      <c r="AE235" s="54" t="str">
        <f>IF(C235="","",IF(AND(ISNUMBER(R235),ISNUMBER(S235),S235&gt;=R235),IF(X235="記録","実績：基地発～基地着",IF(X235="記憶","記憶：基地発～基地着","未確認：基地発～基地着")),IF(OR(R235&lt;&gt;"",S235&lt;&gt;""),"要確認：時刻不足・逆転",IF(AND(ISNUMBER(T235),T235&gt;=0),IF(X235="記録","実績：記録の時間",IF(X235="記憶","記憶：申告の時間","未確認：申告の時間")),IF(AND(I235="あり",J235="実施",ISNUMBER(AC235)),"所定時間による見込み",IF(I235="なし","使用なし","未確認"))))))</f>
        <v/>
      </c>
      <c r="AF235" s="55" t="str">
        <f>IF(C235="","",IF(H235="あり",1,0))</f>
        <v/>
      </c>
      <c r="AG235" s="55" t="str">
        <f>IF(C235="","",IF(AND(I235="あり",J235="実施"),1,0))</f>
        <v/>
      </c>
      <c r="AH235" s="55" t="str">
        <f>IF(C235="","",IF(AND(H235="あり",X235="記録"),IF(COUNTIFS($A$8:A235,A235,$B$8:B235,B235,$C$8:C235,C235,$E$8:E235,E235,$F$8:F235,F235,$H$8:H235,"あり",$X$8:X235,"記録")=1,1,0),0))</f>
        <v/>
      </c>
      <c r="AI235" s="55" t="str">
        <f>IF(C235="","",IF(AND(I235="あり",J235="実施",X235="記録",ISNUMBER(K235)),IF(COUNTIFS($K$8:K235,K235,$C$8:C235,C235,$E$8:E235,E235,$F$8:F235,F235,$I$8:I235,"あり",$J$8:J235,"実施",$X$8:X235,"記録")=1,1,0),0))</f>
        <v/>
      </c>
      <c r="AJ235" s="55" t="str">
        <f>IF(C235="","",IF(ISNUMBER(A235),YEAR(A235)-IF(MONTH(A235)&lt;4,1,0),""))</f>
        <v/>
      </c>
      <c r="AK235" s="55" t="str">
        <f>IF(C235="","",IF(J235="実施",IF(ISNUMBER(K235),YEAR(K235)-IF(MONTH(K235)&lt;4,1,0),""),""))</f>
        <v/>
      </c>
      <c r="AL235" s="56" t="str">
        <f>IF(C235="",IF(OR(A235&lt;&gt;"",G235&lt;&gt;""),"要確認：船名未記入",""),IF(OR(NOT(ISNUMBER(A235)),G235="",H235="",I235="",J235="",N235="",O235="",P235="",W235="",X235=""),"要確認：基本項目不足",IF(OR(Z235="未登録・重複",AA235="未登録・重複",AB235="未確認"),"要確認：登録表を確認",IF(AND(H235="あり",NOT(ISNUMBER(B235))),"要確認：前日の予定時刻不足",IF(AND(J235="実施",I235="あり",NOT(ISNUMBER(K235))),"要確認：最終日時不足",IF(AND(J235="取消",I235="あり"),"要確認：取消と使用ありが矛盾",IF(OR(AND(ISNUMBER(T235),T235&lt;0),AND(ISNUMBER(V235),V235&lt;0),AE235="要確認：時刻不足・逆転"),"要確認：時間を確認",IF(COUNTIFS(Work[予定表の作業日],A235,Work[前日版の予定時刻],B235,Work[船名],C235,Work[バース],E235,Work[入出・転],F235,Work[曳船名],G235)&gt;1,"要確認：同じ作業・曳船が重複",IF(AND(I235="あり",J235="実施",NOT(ISNUMBER(AD235))),"要確認：拘束時間未確認",IF(OR(H235="未確認",I235="未確認",J235="未確認",X235="未確認",N235="未確認",O235="未確認"),"要確認：未確認を含む","確認済"))))))))))</f>
        <v/>
      </c>
    </row>
    <row r="236" spans="1:38" ht="24.95" customHeight="1" x14ac:dyDescent="0.2">
      <c r="A236" s="20"/>
      <c r="B236" s="29"/>
      <c r="C236" s="7"/>
      <c r="D236" s="7"/>
      <c r="E236" s="7"/>
      <c r="F236" s="7"/>
      <c r="G236" s="7"/>
      <c r="H236" s="7"/>
      <c r="I236" s="7"/>
      <c r="J236" s="7"/>
      <c r="K236" s="23"/>
      <c r="L236" s="13"/>
      <c r="M236" s="13"/>
      <c r="N236" s="7"/>
      <c r="O236" s="51"/>
      <c r="P236" s="51"/>
      <c r="Q236" s="61"/>
      <c r="R236" s="62"/>
      <c r="S236" s="62"/>
      <c r="T236" s="63"/>
      <c r="U236" s="63"/>
      <c r="V236" s="63"/>
      <c r="W236" s="51"/>
      <c r="X236" s="51"/>
      <c r="Y236" s="67"/>
      <c r="Z236" s="54" t="str">
        <f>IF(G236="","",IF(COUNTIF(Tugs[曳船名],G236)&lt;&gt;1,"未登録・重複",IF(INDEX(Tugs[会社名],MATCH(G236,Tugs[曳船名],0))="","未確認",INDEX(Tugs[会社名],MATCH(G236,Tugs[曳船名],0)))))</f>
        <v/>
      </c>
      <c r="AA236" s="54" t="str">
        <f>IF(G236="","",IF(COUNTIF(Companies[会社名],Z236)&lt;&gt;1,"未登録・重複",IF(INDEX(Companies[地区],MATCH(Z236,Companies[会社名],0))="","未確認",INDEX(Companies[地区],MATCH(Z236,Companies[会社名],0)))))</f>
        <v/>
      </c>
      <c r="AB236" s="54" t="str">
        <f>IF(G236="","",IF(Q236&lt;&gt;"",Q236,IF(COUNTIF(Tugs[曳船名],G236)&lt;&gt;1,"未登録・重複",IF(INDEX(Tugs[基地港],MATCH(G236,Tugs[曳船名],0))="","未確認",INDEX(Tugs[基地港],MATCH(G236,Tugs[曳船名],0))))))</f>
        <v/>
      </c>
      <c r="AC236" s="53" t="str">
        <f>IF(C236="","",IF(AND(COUNTIF(Standards[照合項目（自動）],AB236&amp;"｜"&amp;E236&amp;"｜"&amp;D236&amp;"｜"&amp;F236&amp;"｜"&amp;P236)=1,COUNTIFS(Standards[照合項目（自動）],AB236&amp;"｜"&amp;E236&amp;"｜"&amp;D236&amp;"｜"&amp;F236&amp;"｜"&amp;P236,Standards[入力確認（自動）],"確認済")=1),SUMIF(Standards[照合項目（自動）],AB236&amp;"｜"&amp;E236&amp;"｜"&amp;D236&amp;"｜"&amp;F236&amp;"｜"&amp;P236,Standards[所定合計h（自動）]),"未確認"))</f>
        <v/>
      </c>
      <c r="AD236" s="53" t="str">
        <f>IF(C236="","",IF(AND(ISNUMBER(R236),ISNUMBER(S236),S236&gt;=R236),ROUND((S236-R236)*24,4),IF(OR(R236&lt;&gt;"",S236&lt;&gt;""),"",IF(AND(ISNUMBER(T236),T236&gt;=0),T236,IF(AND(I236="あり",J236="実施",ISNUMBER(AC236)),AC236,"")))))</f>
        <v/>
      </c>
      <c r="AE236" s="54" t="str">
        <f>IF(C236="","",IF(AND(ISNUMBER(R236),ISNUMBER(S236),S236&gt;=R236),IF(X236="記録","実績：基地発～基地着",IF(X236="記憶","記憶：基地発～基地着","未確認：基地発～基地着")),IF(OR(R236&lt;&gt;"",S236&lt;&gt;""),"要確認：時刻不足・逆転",IF(AND(ISNUMBER(T236),T236&gt;=0),IF(X236="記録","実績：記録の時間",IF(X236="記憶","記憶：申告の時間","未確認：申告の時間")),IF(AND(I236="あり",J236="実施",ISNUMBER(AC236)),"所定時間による見込み",IF(I236="なし","使用なし","未確認"))))))</f>
        <v/>
      </c>
      <c r="AF236" s="55" t="str">
        <f>IF(C236="","",IF(H236="あり",1,0))</f>
        <v/>
      </c>
      <c r="AG236" s="55" t="str">
        <f>IF(C236="","",IF(AND(I236="あり",J236="実施"),1,0))</f>
        <v/>
      </c>
      <c r="AH236" s="55" t="str">
        <f>IF(C236="","",IF(AND(H236="あり",X236="記録"),IF(COUNTIFS($A$8:A236,A236,$B$8:B236,B236,$C$8:C236,C236,$E$8:E236,E236,$F$8:F236,F236,$H$8:H236,"あり",$X$8:X236,"記録")=1,1,0),0))</f>
        <v/>
      </c>
      <c r="AI236" s="55" t="str">
        <f>IF(C236="","",IF(AND(I236="あり",J236="実施",X236="記録",ISNUMBER(K236)),IF(COUNTIFS($K$8:K236,K236,$C$8:C236,C236,$E$8:E236,E236,$F$8:F236,F236,$I$8:I236,"あり",$J$8:J236,"実施",$X$8:X236,"記録")=1,1,0),0))</f>
        <v/>
      </c>
      <c r="AJ236" s="55" t="str">
        <f>IF(C236="","",IF(ISNUMBER(A236),YEAR(A236)-IF(MONTH(A236)&lt;4,1,0),""))</f>
        <v/>
      </c>
      <c r="AK236" s="55" t="str">
        <f>IF(C236="","",IF(J236="実施",IF(ISNUMBER(K236),YEAR(K236)-IF(MONTH(K236)&lt;4,1,0),""),""))</f>
        <v/>
      </c>
      <c r="AL236" s="56" t="str">
        <f>IF(C236="",IF(OR(A236&lt;&gt;"",G236&lt;&gt;""),"要確認：船名未記入",""),IF(OR(NOT(ISNUMBER(A236)),G236="",H236="",I236="",J236="",N236="",O236="",P236="",W236="",X236=""),"要確認：基本項目不足",IF(OR(Z236="未登録・重複",AA236="未登録・重複",AB236="未確認"),"要確認：登録表を確認",IF(AND(H236="あり",NOT(ISNUMBER(B236))),"要確認：前日の予定時刻不足",IF(AND(J236="実施",I236="あり",NOT(ISNUMBER(K236))),"要確認：最終日時不足",IF(AND(J236="取消",I236="あり"),"要確認：取消と使用ありが矛盾",IF(OR(AND(ISNUMBER(T236),T236&lt;0),AND(ISNUMBER(V236),V236&lt;0),AE236="要確認：時刻不足・逆転"),"要確認：時間を確認",IF(COUNTIFS(Work[予定表の作業日],A236,Work[前日版の予定時刻],B236,Work[船名],C236,Work[バース],E236,Work[入出・転],F236,Work[曳船名],G236)&gt;1,"要確認：同じ作業・曳船が重複",IF(AND(I236="あり",J236="実施",NOT(ISNUMBER(AD236))),"要確認：拘束時間未確認",IF(OR(H236="未確認",I236="未確認",J236="未確認",X236="未確認",N236="未確認",O236="未確認"),"要確認：未確認を含む","確認済"))))))))))</f>
        <v/>
      </c>
    </row>
    <row r="237" spans="1:38" ht="24.95" customHeight="1" x14ac:dyDescent="0.2">
      <c r="A237" s="20"/>
      <c r="B237" s="29"/>
      <c r="C237" s="7"/>
      <c r="D237" s="7"/>
      <c r="E237" s="7"/>
      <c r="F237" s="7"/>
      <c r="G237" s="7"/>
      <c r="H237" s="7"/>
      <c r="I237" s="7"/>
      <c r="J237" s="7"/>
      <c r="K237" s="23"/>
      <c r="L237" s="13"/>
      <c r="M237" s="13"/>
      <c r="N237" s="7"/>
      <c r="O237" s="51"/>
      <c r="P237" s="51"/>
      <c r="Q237" s="61"/>
      <c r="R237" s="62"/>
      <c r="S237" s="62"/>
      <c r="T237" s="63"/>
      <c r="U237" s="63"/>
      <c r="V237" s="63"/>
      <c r="W237" s="51"/>
      <c r="X237" s="51"/>
      <c r="Y237" s="67"/>
      <c r="Z237" s="54" t="str">
        <f>IF(G237="","",IF(COUNTIF(Tugs[曳船名],G237)&lt;&gt;1,"未登録・重複",IF(INDEX(Tugs[会社名],MATCH(G237,Tugs[曳船名],0))="","未確認",INDEX(Tugs[会社名],MATCH(G237,Tugs[曳船名],0)))))</f>
        <v/>
      </c>
      <c r="AA237" s="54" t="str">
        <f>IF(G237="","",IF(COUNTIF(Companies[会社名],Z237)&lt;&gt;1,"未登録・重複",IF(INDEX(Companies[地区],MATCH(Z237,Companies[会社名],0))="","未確認",INDEX(Companies[地区],MATCH(Z237,Companies[会社名],0)))))</f>
        <v/>
      </c>
      <c r="AB237" s="54" t="str">
        <f>IF(G237="","",IF(Q237&lt;&gt;"",Q237,IF(COUNTIF(Tugs[曳船名],G237)&lt;&gt;1,"未登録・重複",IF(INDEX(Tugs[基地港],MATCH(G237,Tugs[曳船名],0))="","未確認",INDEX(Tugs[基地港],MATCH(G237,Tugs[曳船名],0))))))</f>
        <v/>
      </c>
      <c r="AC237" s="53" t="str">
        <f>IF(C237="","",IF(AND(COUNTIF(Standards[照合項目（自動）],AB237&amp;"｜"&amp;E237&amp;"｜"&amp;D237&amp;"｜"&amp;F237&amp;"｜"&amp;P237)=1,COUNTIFS(Standards[照合項目（自動）],AB237&amp;"｜"&amp;E237&amp;"｜"&amp;D237&amp;"｜"&amp;F237&amp;"｜"&amp;P237,Standards[入力確認（自動）],"確認済")=1),SUMIF(Standards[照合項目（自動）],AB237&amp;"｜"&amp;E237&amp;"｜"&amp;D237&amp;"｜"&amp;F237&amp;"｜"&amp;P237,Standards[所定合計h（自動）]),"未確認"))</f>
        <v/>
      </c>
      <c r="AD237" s="53" t="str">
        <f>IF(C237="","",IF(AND(ISNUMBER(R237),ISNUMBER(S237),S237&gt;=R237),ROUND((S237-R237)*24,4),IF(OR(R237&lt;&gt;"",S237&lt;&gt;""),"",IF(AND(ISNUMBER(T237),T237&gt;=0),T237,IF(AND(I237="あり",J237="実施",ISNUMBER(AC237)),AC237,"")))))</f>
        <v/>
      </c>
      <c r="AE237" s="54" t="str">
        <f>IF(C237="","",IF(AND(ISNUMBER(R237),ISNUMBER(S237),S237&gt;=R237),IF(X237="記録","実績：基地発～基地着",IF(X237="記憶","記憶：基地発～基地着","未確認：基地発～基地着")),IF(OR(R237&lt;&gt;"",S237&lt;&gt;""),"要確認：時刻不足・逆転",IF(AND(ISNUMBER(T237),T237&gt;=0),IF(X237="記録","実績：記録の時間",IF(X237="記憶","記憶：申告の時間","未確認：申告の時間")),IF(AND(I237="あり",J237="実施",ISNUMBER(AC237)),"所定時間による見込み",IF(I237="なし","使用なし","未確認"))))))</f>
        <v/>
      </c>
      <c r="AF237" s="55" t="str">
        <f>IF(C237="","",IF(H237="あり",1,0))</f>
        <v/>
      </c>
      <c r="AG237" s="55" t="str">
        <f>IF(C237="","",IF(AND(I237="あり",J237="実施"),1,0))</f>
        <v/>
      </c>
      <c r="AH237" s="55" t="str">
        <f>IF(C237="","",IF(AND(H237="あり",X237="記録"),IF(COUNTIFS($A$8:A237,A237,$B$8:B237,B237,$C$8:C237,C237,$E$8:E237,E237,$F$8:F237,F237,$H$8:H237,"あり",$X$8:X237,"記録")=1,1,0),0))</f>
        <v/>
      </c>
      <c r="AI237" s="55" t="str">
        <f>IF(C237="","",IF(AND(I237="あり",J237="実施",X237="記録",ISNUMBER(K237)),IF(COUNTIFS($K$8:K237,K237,$C$8:C237,C237,$E$8:E237,E237,$F$8:F237,F237,$I$8:I237,"あり",$J$8:J237,"実施",$X$8:X237,"記録")=1,1,0),0))</f>
        <v/>
      </c>
      <c r="AJ237" s="55" t="str">
        <f>IF(C237="","",IF(ISNUMBER(A237),YEAR(A237)-IF(MONTH(A237)&lt;4,1,0),""))</f>
        <v/>
      </c>
      <c r="AK237" s="55" t="str">
        <f>IF(C237="","",IF(J237="実施",IF(ISNUMBER(K237),YEAR(K237)-IF(MONTH(K237)&lt;4,1,0),""),""))</f>
        <v/>
      </c>
      <c r="AL237" s="56" t="str">
        <f>IF(C237="",IF(OR(A237&lt;&gt;"",G237&lt;&gt;""),"要確認：船名未記入",""),IF(OR(NOT(ISNUMBER(A237)),G237="",H237="",I237="",J237="",N237="",O237="",P237="",W237="",X237=""),"要確認：基本項目不足",IF(OR(Z237="未登録・重複",AA237="未登録・重複",AB237="未確認"),"要確認：登録表を確認",IF(AND(H237="あり",NOT(ISNUMBER(B237))),"要確認：前日の予定時刻不足",IF(AND(J237="実施",I237="あり",NOT(ISNUMBER(K237))),"要確認：最終日時不足",IF(AND(J237="取消",I237="あり"),"要確認：取消と使用ありが矛盾",IF(OR(AND(ISNUMBER(T237),T237&lt;0),AND(ISNUMBER(V237),V237&lt;0),AE237="要確認：時刻不足・逆転"),"要確認：時間を確認",IF(COUNTIFS(Work[予定表の作業日],A237,Work[前日版の予定時刻],B237,Work[船名],C237,Work[バース],E237,Work[入出・転],F237,Work[曳船名],G237)&gt;1,"要確認：同じ作業・曳船が重複",IF(AND(I237="あり",J237="実施",NOT(ISNUMBER(AD237))),"要確認：拘束時間未確認",IF(OR(H237="未確認",I237="未確認",J237="未確認",X237="未確認",N237="未確認",O237="未確認"),"要確認：未確認を含む","確認済"))))))))))</f>
        <v/>
      </c>
    </row>
    <row r="238" spans="1:38" ht="24.95" customHeight="1" x14ac:dyDescent="0.2">
      <c r="A238" s="20"/>
      <c r="B238" s="29"/>
      <c r="C238" s="7"/>
      <c r="D238" s="7"/>
      <c r="E238" s="7"/>
      <c r="F238" s="7"/>
      <c r="G238" s="7"/>
      <c r="H238" s="7"/>
      <c r="I238" s="7"/>
      <c r="J238" s="7"/>
      <c r="K238" s="23"/>
      <c r="L238" s="13"/>
      <c r="M238" s="13"/>
      <c r="N238" s="7"/>
      <c r="O238" s="51"/>
      <c r="P238" s="51"/>
      <c r="Q238" s="61"/>
      <c r="R238" s="62"/>
      <c r="S238" s="62"/>
      <c r="T238" s="63"/>
      <c r="U238" s="63"/>
      <c r="V238" s="63"/>
      <c r="W238" s="51"/>
      <c r="X238" s="51"/>
      <c r="Y238" s="67"/>
      <c r="Z238" s="54" t="str">
        <f>IF(G238="","",IF(COUNTIF(Tugs[曳船名],G238)&lt;&gt;1,"未登録・重複",IF(INDEX(Tugs[会社名],MATCH(G238,Tugs[曳船名],0))="","未確認",INDEX(Tugs[会社名],MATCH(G238,Tugs[曳船名],0)))))</f>
        <v/>
      </c>
      <c r="AA238" s="54" t="str">
        <f>IF(G238="","",IF(COUNTIF(Companies[会社名],Z238)&lt;&gt;1,"未登録・重複",IF(INDEX(Companies[地区],MATCH(Z238,Companies[会社名],0))="","未確認",INDEX(Companies[地区],MATCH(Z238,Companies[会社名],0)))))</f>
        <v/>
      </c>
      <c r="AB238" s="54" t="str">
        <f>IF(G238="","",IF(Q238&lt;&gt;"",Q238,IF(COUNTIF(Tugs[曳船名],G238)&lt;&gt;1,"未登録・重複",IF(INDEX(Tugs[基地港],MATCH(G238,Tugs[曳船名],0))="","未確認",INDEX(Tugs[基地港],MATCH(G238,Tugs[曳船名],0))))))</f>
        <v/>
      </c>
      <c r="AC238" s="53" t="str">
        <f>IF(C238="","",IF(AND(COUNTIF(Standards[照合項目（自動）],AB238&amp;"｜"&amp;E238&amp;"｜"&amp;D238&amp;"｜"&amp;F238&amp;"｜"&amp;P238)=1,COUNTIFS(Standards[照合項目（自動）],AB238&amp;"｜"&amp;E238&amp;"｜"&amp;D238&amp;"｜"&amp;F238&amp;"｜"&amp;P238,Standards[入力確認（自動）],"確認済")=1),SUMIF(Standards[照合項目（自動）],AB238&amp;"｜"&amp;E238&amp;"｜"&amp;D238&amp;"｜"&amp;F238&amp;"｜"&amp;P238,Standards[所定合計h（自動）]),"未確認"))</f>
        <v/>
      </c>
      <c r="AD238" s="53" t="str">
        <f>IF(C238="","",IF(AND(ISNUMBER(R238),ISNUMBER(S238),S238&gt;=R238),ROUND((S238-R238)*24,4),IF(OR(R238&lt;&gt;"",S238&lt;&gt;""),"",IF(AND(ISNUMBER(T238),T238&gt;=0),T238,IF(AND(I238="あり",J238="実施",ISNUMBER(AC238)),AC238,"")))))</f>
        <v/>
      </c>
      <c r="AE238" s="54" t="str">
        <f>IF(C238="","",IF(AND(ISNUMBER(R238),ISNUMBER(S238),S238&gt;=R238),IF(X238="記録","実績：基地発～基地着",IF(X238="記憶","記憶：基地発～基地着","未確認：基地発～基地着")),IF(OR(R238&lt;&gt;"",S238&lt;&gt;""),"要確認：時刻不足・逆転",IF(AND(ISNUMBER(T238),T238&gt;=0),IF(X238="記録","実績：記録の時間",IF(X238="記憶","記憶：申告の時間","未確認：申告の時間")),IF(AND(I238="あり",J238="実施",ISNUMBER(AC238)),"所定時間による見込み",IF(I238="なし","使用なし","未確認"))))))</f>
        <v/>
      </c>
      <c r="AF238" s="55" t="str">
        <f>IF(C238="","",IF(H238="あり",1,0))</f>
        <v/>
      </c>
      <c r="AG238" s="55" t="str">
        <f>IF(C238="","",IF(AND(I238="あり",J238="実施"),1,0))</f>
        <v/>
      </c>
      <c r="AH238" s="55" t="str">
        <f>IF(C238="","",IF(AND(H238="あり",X238="記録"),IF(COUNTIFS($A$8:A238,A238,$B$8:B238,B238,$C$8:C238,C238,$E$8:E238,E238,$F$8:F238,F238,$H$8:H238,"あり",$X$8:X238,"記録")=1,1,0),0))</f>
        <v/>
      </c>
      <c r="AI238" s="55" t="str">
        <f>IF(C238="","",IF(AND(I238="あり",J238="実施",X238="記録",ISNUMBER(K238)),IF(COUNTIFS($K$8:K238,K238,$C$8:C238,C238,$E$8:E238,E238,$F$8:F238,F238,$I$8:I238,"あり",$J$8:J238,"実施",$X$8:X238,"記録")=1,1,0),0))</f>
        <v/>
      </c>
      <c r="AJ238" s="55" t="str">
        <f>IF(C238="","",IF(ISNUMBER(A238),YEAR(A238)-IF(MONTH(A238)&lt;4,1,0),""))</f>
        <v/>
      </c>
      <c r="AK238" s="55" t="str">
        <f>IF(C238="","",IF(J238="実施",IF(ISNUMBER(K238),YEAR(K238)-IF(MONTH(K238)&lt;4,1,0),""),""))</f>
        <v/>
      </c>
      <c r="AL238" s="56" t="str">
        <f>IF(C238="",IF(OR(A238&lt;&gt;"",G238&lt;&gt;""),"要確認：船名未記入",""),IF(OR(NOT(ISNUMBER(A238)),G238="",H238="",I238="",J238="",N238="",O238="",P238="",W238="",X238=""),"要確認：基本項目不足",IF(OR(Z238="未登録・重複",AA238="未登録・重複",AB238="未確認"),"要確認：登録表を確認",IF(AND(H238="あり",NOT(ISNUMBER(B238))),"要確認：前日の予定時刻不足",IF(AND(J238="実施",I238="あり",NOT(ISNUMBER(K238))),"要確認：最終日時不足",IF(AND(J238="取消",I238="あり"),"要確認：取消と使用ありが矛盾",IF(OR(AND(ISNUMBER(T238),T238&lt;0),AND(ISNUMBER(V238),V238&lt;0),AE238="要確認：時刻不足・逆転"),"要確認：時間を確認",IF(COUNTIFS(Work[予定表の作業日],A238,Work[前日版の予定時刻],B238,Work[船名],C238,Work[バース],E238,Work[入出・転],F238,Work[曳船名],G238)&gt;1,"要確認：同じ作業・曳船が重複",IF(AND(I238="あり",J238="実施",NOT(ISNUMBER(AD238))),"要確認：拘束時間未確認",IF(OR(H238="未確認",I238="未確認",J238="未確認",X238="未確認",N238="未確認",O238="未確認"),"要確認：未確認を含む","確認済"))))))))))</f>
        <v/>
      </c>
    </row>
    <row r="239" spans="1:38" ht="24.95" customHeight="1" x14ac:dyDescent="0.2">
      <c r="A239" s="20"/>
      <c r="B239" s="29"/>
      <c r="C239" s="7"/>
      <c r="D239" s="7"/>
      <c r="E239" s="7"/>
      <c r="F239" s="7"/>
      <c r="G239" s="7"/>
      <c r="H239" s="7"/>
      <c r="I239" s="7"/>
      <c r="J239" s="7"/>
      <c r="K239" s="23"/>
      <c r="L239" s="13"/>
      <c r="M239" s="13"/>
      <c r="N239" s="7"/>
      <c r="O239" s="51"/>
      <c r="P239" s="51"/>
      <c r="Q239" s="61"/>
      <c r="R239" s="62"/>
      <c r="S239" s="62"/>
      <c r="T239" s="63"/>
      <c r="U239" s="63"/>
      <c r="V239" s="63"/>
      <c r="W239" s="51"/>
      <c r="X239" s="51"/>
      <c r="Y239" s="67"/>
      <c r="Z239" s="54" t="str">
        <f>IF(G239="","",IF(COUNTIF(Tugs[曳船名],G239)&lt;&gt;1,"未登録・重複",IF(INDEX(Tugs[会社名],MATCH(G239,Tugs[曳船名],0))="","未確認",INDEX(Tugs[会社名],MATCH(G239,Tugs[曳船名],0)))))</f>
        <v/>
      </c>
      <c r="AA239" s="54" t="str">
        <f>IF(G239="","",IF(COUNTIF(Companies[会社名],Z239)&lt;&gt;1,"未登録・重複",IF(INDEX(Companies[地区],MATCH(Z239,Companies[会社名],0))="","未確認",INDEX(Companies[地区],MATCH(Z239,Companies[会社名],0)))))</f>
        <v/>
      </c>
      <c r="AB239" s="54" t="str">
        <f>IF(G239="","",IF(Q239&lt;&gt;"",Q239,IF(COUNTIF(Tugs[曳船名],G239)&lt;&gt;1,"未登録・重複",IF(INDEX(Tugs[基地港],MATCH(G239,Tugs[曳船名],0))="","未確認",INDEX(Tugs[基地港],MATCH(G239,Tugs[曳船名],0))))))</f>
        <v/>
      </c>
      <c r="AC239" s="53" t="str">
        <f>IF(C239="","",IF(AND(COUNTIF(Standards[照合項目（自動）],AB239&amp;"｜"&amp;E239&amp;"｜"&amp;D239&amp;"｜"&amp;F239&amp;"｜"&amp;P239)=1,COUNTIFS(Standards[照合項目（自動）],AB239&amp;"｜"&amp;E239&amp;"｜"&amp;D239&amp;"｜"&amp;F239&amp;"｜"&amp;P239,Standards[入力確認（自動）],"確認済")=1),SUMIF(Standards[照合項目（自動）],AB239&amp;"｜"&amp;E239&amp;"｜"&amp;D239&amp;"｜"&amp;F239&amp;"｜"&amp;P239,Standards[所定合計h（自動）]),"未確認"))</f>
        <v/>
      </c>
      <c r="AD239" s="53" t="str">
        <f>IF(C239="","",IF(AND(ISNUMBER(R239),ISNUMBER(S239),S239&gt;=R239),ROUND((S239-R239)*24,4),IF(OR(R239&lt;&gt;"",S239&lt;&gt;""),"",IF(AND(ISNUMBER(T239),T239&gt;=0),T239,IF(AND(I239="あり",J239="実施",ISNUMBER(AC239)),AC239,"")))))</f>
        <v/>
      </c>
      <c r="AE239" s="54" t="str">
        <f>IF(C239="","",IF(AND(ISNUMBER(R239),ISNUMBER(S239),S239&gt;=R239),IF(X239="記録","実績：基地発～基地着",IF(X239="記憶","記憶：基地発～基地着","未確認：基地発～基地着")),IF(OR(R239&lt;&gt;"",S239&lt;&gt;""),"要確認：時刻不足・逆転",IF(AND(ISNUMBER(T239),T239&gt;=0),IF(X239="記録","実績：記録の時間",IF(X239="記憶","記憶：申告の時間","未確認：申告の時間")),IF(AND(I239="あり",J239="実施",ISNUMBER(AC239)),"所定時間による見込み",IF(I239="なし","使用なし","未確認"))))))</f>
        <v/>
      </c>
      <c r="AF239" s="55" t="str">
        <f>IF(C239="","",IF(H239="あり",1,0))</f>
        <v/>
      </c>
      <c r="AG239" s="55" t="str">
        <f>IF(C239="","",IF(AND(I239="あり",J239="実施"),1,0))</f>
        <v/>
      </c>
      <c r="AH239" s="55" t="str">
        <f>IF(C239="","",IF(AND(H239="あり",X239="記録"),IF(COUNTIFS($A$8:A239,A239,$B$8:B239,B239,$C$8:C239,C239,$E$8:E239,E239,$F$8:F239,F239,$H$8:H239,"あり",$X$8:X239,"記録")=1,1,0),0))</f>
        <v/>
      </c>
      <c r="AI239" s="55" t="str">
        <f>IF(C239="","",IF(AND(I239="あり",J239="実施",X239="記録",ISNUMBER(K239)),IF(COUNTIFS($K$8:K239,K239,$C$8:C239,C239,$E$8:E239,E239,$F$8:F239,F239,$I$8:I239,"あり",$J$8:J239,"実施",$X$8:X239,"記録")=1,1,0),0))</f>
        <v/>
      </c>
      <c r="AJ239" s="55" t="str">
        <f>IF(C239="","",IF(ISNUMBER(A239),YEAR(A239)-IF(MONTH(A239)&lt;4,1,0),""))</f>
        <v/>
      </c>
      <c r="AK239" s="55" t="str">
        <f>IF(C239="","",IF(J239="実施",IF(ISNUMBER(K239),YEAR(K239)-IF(MONTH(K239)&lt;4,1,0),""),""))</f>
        <v/>
      </c>
      <c r="AL239" s="56" t="str">
        <f>IF(C239="",IF(OR(A239&lt;&gt;"",G239&lt;&gt;""),"要確認：船名未記入",""),IF(OR(NOT(ISNUMBER(A239)),G239="",H239="",I239="",J239="",N239="",O239="",P239="",W239="",X239=""),"要確認：基本項目不足",IF(OR(Z239="未登録・重複",AA239="未登録・重複",AB239="未確認"),"要確認：登録表を確認",IF(AND(H239="あり",NOT(ISNUMBER(B239))),"要確認：前日の予定時刻不足",IF(AND(J239="実施",I239="あり",NOT(ISNUMBER(K239))),"要確認：最終日時不足",IF(AND(J239="取消",I239="あり"),"要確認：取消と使用ありが矛盾",IF(OR(AND(ISNUMBER(T239),T239&lt;0),AND(ISNUMBER(V239),V239&lt;0),AE239="要確認：時刻不足・逆転"),"要確認：時間を確認",IF(COUNTIFS(Work[予定表の作業日],A239,Work[前日版の予定時刻],B239,Work[船名],C239,Work[バース],E239,Work[入出・転],F239,Work[曳船名],G239)&gt;1,"要確認：同じ作業・曳船が重複",IF(AND(I239="あり",J239="実施",NOT(ISNUMBER(AD239))),"要確認：拘束時間未確認",IF(OR(H239="未確認",I239="未確認",J239="未確認",X239="未確認",N239="未確認",O239="未確認"),"要確認：未確認を含む","確認済"))))))))))</f>
        <v/>
      </c>
    </row>
    <row r="240" spans="1:38" ht="24.95" customHeight="1" x14ac:dyDescent="0.2">
      <c r="A240" s="20"/>
      <c r="B240" s="29"/>
      <c r="C240" s="7"/>
      <c r="D240" s="7"/>
      <c r="E240" s="7"/>
      <c r="F240" s="7"/>
      <c r="G240" s="7"/>
      <c r="H240" s="7"/>
      <c r="I240" s="7"/>
      <c r="J240" s="7"/>
      <c r="K240" s="23"/>
      <c r="L240" s="13"/>
      <c r="M240" s="13"/>
      <c r="N240" s="7"/>
      <c r="O240" s="51"/>
      <c r="P240" s="51"/>
      <c r="Q240" s="61"/>
      <c r="R240" s="62"/>
      <c r="S240" s="62"/>
      <c r="T240" s="63"/>
      <c r="U240" s="63"/>
      <c r="V240" s="63"/>
      <c r="W240" s="51"/>
      <c r="X240" s="51"/>
      <c r="Y240" s="67"/>
      <c r="Z240" s="54" t="str">
        <f>IF(G240="","",IF(COUNTIF(Tugs[曳船名],G240)&lt;&gt;1,"未登録・重複",IF(INDEX(Tugs[会社名],MATCH(G240,Tugs[曳船名],0))="","未確認",INDEX(Tugs[会社名],MATCH(G240,Tugs[曳船名],0)))))</f>
        <v/>
      </c>
      <c r="AA240" s="54" t="str">
        <f>IF(G240="","",IF(COUNTIF(Companies[会社名],Z240)&lt;&gt;1,"未登録・重複",IF(INDEX(Companies[地区],MATCH(Z240,Companies[会社名],0))="","未確認",INDEX(Companies[地区],MATCH(Z240,Companies[会社名],0)))))</f>
        <v/>
      </c>
      <c r="AB240" s="54" t="str">
        <f>IF(G240="","",IF(Q240&lt;&gt;"",Q240,IF(COUNTIF(Tugs[曳船名],G240)&lt;&gt;1,"未登録・重複",IF(INDEX(Tugs[基地港],MATCH(G240,Tugs[曳船名],0))="","未確認",INDEX(Tugs[基地港],MATCH(G240,Tugs[曳船名],0))))))</f>
        <v/>
      </c>
      <c r="AC240" s="53" t="str">
        <f>IF(C240="","",IF(AND(COUNTIF(Standards[照合項目（自動）],AB240&amp;"｜"&amp;E240&amp;"｜"&amp;D240&amp;"｜"&amp;F240&amp;"｜"&amp;P240)=1,COUNTIFS(Standards[照合項目（自動）],AB240&amp;"｜"&amp;E240&amp;"｜"&amp;D240&amp;"｜"&amp;F240&amp;"｜"&amp;P240,Standards[入力確認（自動）],"確認済")=1),SUMIF(Standards[照合項目（自動）],AB240&amp;"｜"&amp;E240&amp;"｜"&amp;D240&amp;"｜"&amp;F240&amp;"｜"&amp;P240,Standards[所定合計h（自動）]),"未確認"))</f>
        <v/>
      </c>
      <c r="AD240" s="53" t="str">
        <f>IF(C240="","",IF(AND(ISNUMBER(R240),ISNUMBER(S240),S240&gt;=R240),ROUND((S240-R240)*24,4),IF(OR(R240&lt;&gt;"",S240&lt;&gt;""),"",IF(AND(ISNUMBER(T240),T240&gt;=0),T240,IF(AND(I240="あり",J240="実施",ISNUMBER(AC240)),AC240,"")))))</f>
        <v/>
      </c>
      <c r="AE240" s="54" t="str">
        <f>IF(C240="","",IF(AND(ISNUMBER(R240),ISNUMBER(S240),S240&gt;=R240),IF(X240="記録","実績：基地発～基地着",IF(X240="記憶","記憶：基地発～基地着","未確認：基地発～基地着")),IF(OR(R240&lt;&gt;"",S240&lt;&gt;""),"要確認：時刻不足・逆転",IF(AND(ISNUMBER(T240),T240&gt;=0),IF(X240="記録","実績：記録の時間",IF(X240="記憶","記憶：申告の時間","未確認：申告の時間")),IF(AND(I240="あり",J240="実施",ISNUMBER(AC240)),"所定時間による見込み",IF(I240="なし","使用なし","未確認"))))))</f>
        <v/>
      </c>
      <c r="AF240" s="55" t="str">
        <f>IF(C240="","",IF(H240="あり",1,0))</f>
        <v/>
      </c>
      <c r="AG240" s="55" t="str">
        <f>IF(C240="","",IF(AND(I240="あり",J240="実施"),1,0))</f>
        <v/>
      </c>
      <c r="AH240" s="55" t="str">
        <f>IF(C240="","",IF(AND(H240="あり",X240="記録"),IF(COUNTIFS($A$8:A240,A240,$B$8:B240,B240,$C$8:C240,C240,$E$8:E240,E240,$F$8:F240,F240,$H$8:H240,"あり",$X$8:X240,"記録")=1,1,0),0))</f>
        <v/>
      </c>
      <c r="AI240" s="55" t="str">
        <f>IF(C240="","",IF(AND(I240="あり",J240="実施",X240="記録",ISNUMBER(K240)),IF(COUNTIFS($K$8:K240,K240,$C$8:C240,C240,$E$8:E240,E240,$F$8:F240,F240,$I$8:I240,"あり",$J$8:J240,"実施",$X$8:X240,"記録")=1,1,0),0))</f>
        <v/>
      </c>
      <c r="AJ240" s="55" t="str">
        <f>IF(C240="","",IF(ISNUMBER(A240),YEAR(A240)-IF(MONTH(A240)&lt;4,1,0),""))</f>
        <v/>
      </c>
      <c r="AK240" s="55" t="str">
        <f>IF(C240="","",IF(J240="実施",IF(ISNUMBER(K240),YEAR(K240)-IF(MONTH(K240)&lt;4,1,0),""),""))</f>
        <v/>
      </c>
      <c r="AL240" s="56" t="str">
        <f>IF(C240="",IF(OR(A240&lt;&gt;"",G240&lt;&gt;""),"要確認：船名未記入",""),IF(OR(NOT(ISNUMBER(A240)),G240="",H240="",I240="",J240="",N240="",O240="",P240="",W240="",X240=""),"要確認：基本項目不足",IF(OR(Z240="未登録・重複",AA240="未登録・重複",AB240="未確認"),"要確認：登録表を確認",IF(AND(H240="あり",NOT(ISNUMBER(B240))),"要確認：前日の予定時刻不足",IF(AND(J240="実施",I240="あり",NOT(ISNUMBER(K240))),"要確認：最終日時不足",IF(AND(J240="取消",I240="あり"),"要確認：取消と使用ありが矛盾",IF(OR(AND(ISNUMBER(T240),T240&lt;0),AND(ISNUMBER(V240),V240&lt;0),AE240="要確認：時刻不足・逆転"),"要確認：時間を確認",IF(COUNTIFS(Work[予定表の作業日],A240,Work[前日版の予定時刻],B240,Work[船名],C240,Work[バース],E240,Work[入出・転],F240,Work[曳船名],G240)&gt;1,"要確認：同じ作業・曳船が重複",IF(AND(I240="あり",J240="実施",NOT(ISNUMBER(AD240))),"要確認：拘束時間未確認",IF(OR(H240="未確認",I240="未確認",J240="未確認",X240="未確認",N240="未確認",O240="未確認"),"要確認：未確認を含む","確認済"))))))))))</f>
        <v/>
      </c>
    </row>
    <row r="241" spans="1:38" ht="24.95" customHeight="1" x14ac:dyDescent="0.2">
      <c r="A241" s="20"/>
      <c r="B241" s="29"/>
      <c r="C241" s="7"/>
      <c r="D241" s="7"/>
      <c r="E241" s="7"/>
      <c r="F241" s="7"/>
      <c r="G241" s="7"/>
      <c r="H241" s="7"/>
      <c r="I241" s="7"/>
      <c r="J241" s="7"/>
      <c r="K241" s="23"/>
      <c r="L241" s="13"/>
      <c r="M241" s="13"/>
      <c r="N241" s="7"/>
      <c r="O241" s="51"/>
      <c r="P241" s="51"/>
      <c r="Q241" s="61"/>
      <c r="R241" s="62"/>
      <c r="S241" s="62"/>
      <c r="T241" s="63"/>
      <c r="U241" s="63"/>
      <c r="V241" s="63"/>
      <c r="W241" s="51"/>
      <c r="X241" s="51"/>
      <c r="Y241" s="67"/>
      <c r="Z241" s="54" t="str">
        <f>IF(G241="","",IF(COUNTIF(Tugs[曳船名],G241)&lt;&gt;1,"未登録・重複",IF(INDEX(Tugs[会社名],MATCH(G241,Tugs[曳船名],0))="","未確認",INDEX(Tugs[会社名],MATCH(G241,Tugs[曳船名],0)))))</f>
        <v/>
      </c>
      <c r="AA241" s="54" t="str">
        <f>IF(G241="","",IF(COUNTIF(Companies[会社名],Z241)&lt;&gt;1,"未登録・重複",IF(INDEX(Companies[地区],MATCH(Z241,Companies[会社名],0))="","未確認",INDEX(Companies[地区],MATCH(Z241,Companies[会社名],0)))))</f>
        <v/>
      </c>
      <c r="AB241" s="54" t="str">
        <f>IF(G241="","",IF(Q241&lt;&gt;"",Q241,IF(COUNTIF(Tugs[曳船名],G241)&lt;&gt;1,"未登録・重複",IF(INDEX(Tugs[基地港],MATCH(G241,Tugs[曳船名],0))="","未確認",INDEX(Tugs[基地港],MATCH(G241,Tugs[曳船名],0))))))</f>
        <v/>
      </c>
      <c r="AC241" s="53" t="str">
        <f>IF(C241="","",IF(AND(COUNTIF(Standards[照合項目（自動）],AB241&amp;"｜"&amp;E241&amp;"｜"&amp;D241&amp;"｜"&amp;F241&amp;"｜"&amp;P241)=1,COUNTIFS(Standards[照合項目（自動）],AB241&amp;"｜"&amp;E241&amp;"｜"&amp;D241&amp;"｜"&amp;F241&amp;"｜"&amp;P241,Standards[入力確認（自動）],"確認済")=1),SUMIF(Standards[照合項目（自動）],AB241&amp;"｜"&amp;E241&amp;"｜"&amp;D241&amp;"｜"&amp;F241&amp;"｜"&amp;P241,Standards[所定合計h（自動）]),"未確認"))</f>
        <v/>
      </c>
      <c r="AD241" s="53" t="str">
        <f>IF(C241="","",IF(AND(ISNUMBER(R241),ISNUMBER(S241),S241&gt;=R241),ROUND((S241-R241)*24,4),IF(OR(R241&lt;&gt;"",S241&lt;&gt;""),"",IF(AND(ISNUMBER(T241),T241&gt;=0),T241,IF(AND(I241="あり",J241="実施",ISNUMBER(AC241)),AC241,"")))))</f>
        <v/>
      </c>
      <c r="AE241" s="54" t="str">
        <f>IF(C241="","",IF(AND(ISNUMBER(R241),ISNUMBER(S241),S241&gt;=R241),IF(X241="記録","実績：基地発～基地着",IF(X241="記憶","記憶：基地発～基地着","未確認：基地発～基地着")),IF(OR(R241&lt;&gt;"",S241&lt;&gt;""),"要確認：時刻不足・逆転",IF(AND(ISNUMBER(T241),T241&gt;=0),IF(X241="記録","実績：記録の時間",IF(X241="記憶","記憶：申告の時間","未確認：申告の時間")),IF(AND(I241="あり",J241="実施",ISNUMBER(AC241)),"所定時間による見込み",IF(I241="なし","使用なし","未確認"))))))</f>
        <v/>
      </c>
      <c r="AF241" s="55" t="str">
        <f>IF(C241="","",IF(H241="あり",1,0))</f>
        <v/>
      </c>
      <c r="AG241" s="55" t="str">
        <f>IF(C241="","",IF(AND(I241="あり",J241="実施"),1,0))</f>
        <v/>
      </c>
      <c r="AH241" s="55" t="str">
        <f>IF(C241="","",IF(AND(H241="あり",X241="記録"),IF(COUNTIFS($A$8:A241,A241,$B$8:B241,B241,$C$8:C241,C241,$E$8:E241,E241,$F$8:F241,F241,$H$8:H241,"あり",$X$8:X241,"記録")=1,1,0),0))</f>
        <v/>
      </c>
      <c r="AI241" s="55" t="str">
        <f>IF(C241="","",IF(AND(I241="あり",J241="実施",X241="記録",ISNUMBER(K241)),IF(COUNTIFS($K$8:K241,K241,$C$8:C241,C241,$E$8:E241,E241,$F$8:F241,F241,$I$8:I241,"あり",$J$8:J241,"実施",$X$8:X241,"記録")=1,1,0),0))</f>
        <v/>
      </c>
      <c r="AJ241" s="55" t="str">
        <f>IF(C241="","",IF(ISNUMBER(A241),YEAR(A241)-IF(MONTH(A241)&lt;4,1,0),""))</f>
        <v/>
      </c>
      <c r="AK241" s="55" t="str">
        <f>IF(C241="","",IF(J241="実施",IF(ISNUMBER(K241),YEAR(K241)-IF(MONTH(K241)&lt;4,1,0),""),""))</f>
        <v/>
      </c>
      <c r="AL241" s="56" t="str">
        <f>IF(C241="",IF(OR(A241&lt;&gt;"",G241&lt;&gt;""),"要確認：船名未記入",""),IF(OR(NOT(ISNUMBER(A241)),G241="",H241="",I241="",J241="",N241="",O241="",P241="",W241="",X241=""),"要確認：基本項目不足",IF(OR(Z241="未登録・重複",AA241="未登録・重複",AB241="未確認"),"要確認：登録表を確認",IF(AND(H241="あり",NOT(ISNUMBER(B241))),"要確認：前日の予定時刻不足",IF(AND(J241="実施",I241="あり",NOT(ISNUMBER(K241))),"要確認：最終日時不足",IF(AND(J241="取消",I241="あり"),"要確認：取消と使用ありが矛盾",IF(OR(AND(ISNUMBER(T241),T241&lt;0),AND(ISNUMBER(V241),V241&lt;0),AE241="要確認：時刻不足・逆転"),"要確認：時間を確認",IF(COUNTIFS(Work[予定表の作業日],A241,Work[前日版の予定時刻],B241,Work[船名],C241,Work[バース],E241,Work[入出・転],F241,Work[曳船名],G241)&gt;1,"要確認：同じ作業・曳船が重複",IF(AND(I241="あり",J241="実施",NOT(ISNUMBER(AD241))),"要確認：拘束時間未確認",IF(OR(H241="未確認",I241="未確認",J241="未確認",X241="未確認",N241="未確認",O241="未確認"),"要確認：未確認を含む","確認済"))))))))))</f>
        <v/>
      </c>
    </row>
    <row r="242" spans="1:38" ht="24.95" customHeight="1" x14ac:dyDescent="0.2">
      <c r="A242" s="20"/>
      <c r="B242" s="29"/>
      <c r="C242" s="7"/>
      <c r="D242" s="7"/>
      <c r="E242" s="7"/>
      <c r="F242" s="7"/>
      <c r="G242" s="7"/>
      <c r="H242" s="7"/>
      <c r="I242" s="7"/>
      <c r="J242" s="7"/>
      <c r="K242" s="23"/>
      <c r="L242" s="13"/>
      <c r="M242" s="13"/>
      <c r="N242" s="7"/>
      <c r="O242" s="51"/>
      <c r="P242" s="51"/>
      <c r="Q242" s="61"/>
      <c r="R242" s="62"/>
      <c r="S242" s="62"/>
      <c r="T242" s="63"/>
      <c r="U242" s="63"/>
      <c r="V242" s="63"/>
      <c r="W242" s="51"/>
      <c r="X242" s="51"/>
      <c r="Y242" s="67"/>
      <c r="Z242" s="54" t="str">
        <f>IF(G242="","",IF(COUNTIF(Tugs[曳船名],G242)&lt;&gt;1,"未登録・重複",IF(INDEX(Tugs[会社名],MATCH(G242,Tugs[曳船名],0))="","未確認",INDEX(Tugs[会社名],MATCH(G242,Tugs[曳船名],0)))))</f>
        <v/>
      </c>
      <c r="AA242" s="54" t="str">
        <f>IF(G242="","",IF(COUNTIF(Companies[会社名],Z242)&lt;&gt;1,"未登録・重複",IF(INDEX(Companies[地区],MATCH(Z242,Companies[会社名],0))="","未確認",INDEX(Companies[地区],MATCH(Z242,Companies[会社名],0)))))</f>
        <v/>
      </c>
      <c r="AB242" s="54" t="str">
        <f>IF(G242="","",IF(Q242&lt;&gt;"",Q242,IF(COUNTIF(Tugs[曳船名],G242)&lt;&gt;1,"未登録・重複",IF(INDEX(Tugs[基地港],MATCH(G242,Tugs[曳船名],0))="","未確認",INDEX(Tugs[基地港],MATCH(G242,Tugs[曳船名],0))))))</f>
        <v/>
      </c>
      <c r="AC242" s="53" t="str">
        <f>IF(C242="","",IF(AND(COUNTIF(Standards[照合項目（自動）],AB242&amp;"｜"&amp;E242&amp;"｜"&amp;D242&amp;"｜"&amp;F242&amp;"｜"&amp;P242)=1,COUNTIFS(Standards[照合項目（自動）],AB242&amp;"｜"&amp;E242&amp;"｜"&amp;D242&amp;"｜"&amp;F242&amp;"｜"&amp;P242,Standards[入力確認（自動）],"確認済")=1),SUMIF(Standards[照合項目（自動）],AB242&amp;"｜"&amp;E242&amp;"｜"&amp;D242&amp;"｜"&amp;F242&amp;"｜"&amp;P242,Standards[所定合計h（自動）]),"未確認"))</f>
        <v/>
      </c>
      <c r="AD242" s="53" t="str">
        <f>IF(C242="","",IF(AND(ISNUMBER(R242),ISNUMBER(S242),S242&gt;=R242),ROUND((S242-R242)*24,4),IF(OR(R242&lt;&gt;"",S242&lt;&gt;""),"",IF(AND(ISNUMBER(T242),T242&gt;=0),T242,IF(AND(I242="あり",J242="実施",ISNUMBER(AC242)),AC242,"")))))</f>
        <v/>
      </c>
      <c r="AE242" s="54" t="str">
        <f>IF(C242="","",IF(AND(ISNUMBER(R242),ISNUMBER(S242),S242&gt;=R242),IF(X242="記録","実績：基地発～基地着",IF(X242="記憶","記憶：基地発～基地着","未確認：基地発～基地着")),IF(OR(R242&lt;&gt;"",S242&lt;&gt;""),"要確認：時刻不足・逆転",IF(AND(ISNUMBER(T242),T242&gt;=0),IF(X242="記録","実績：記録の時間",IF(X242="記憶","記憶：申告の時間","未確認：申告の時間")),IF(AND(I242="あり",J242="実施",ISNUMBER(AC242)),"所定時間による見込み",IF(I242="なし","使用なし","未確認"))))))</f>
        <v/>
      </c>
      <c r="AF242" s="55" t="str">
        <f>IF(C242="","",IF(H242="あり",1,0))</f>
        <v/>
      </c>
      <c r="AG242" s="55" t="str">
        <f>IF(C242="","",IF(AND(I242="あり",J242="実施"),1,0))</f>
        <v/>
      </c>
      <c r="AH242" s="55" t="str">
        <f>IF(C242="","",IF(AND(H242="あり",X242="記録"),IF(COUNTIFS($A$8:A242,A242,$B$8:B242,B242,$C$8:C242,C242,$E$8:E242,E242,$F$8:F242,F242,$H$8:H242,"あり",$X$8:X242,"記録")=1,1,0),0))</f>
        <v/>
      </c>
      <c r="AI242" s="55" t="str">
        <f>IF(C242="","",IF(AND(I242="あり",J242="実施",X242="記録",ISNUMBER(K242)),IF(COUNTIFS($K$8:K242,K242,$C$8:C242,C242,$E$8:E242,E242,$F$8:F242,F242,$I$8:I242,"あり",$J$8:J242,"実施",$X$8:X242,"記録")=1,1,0),0))</f>
        <v/>
      </c>
      <c r="AJ242" s="55" t="str">
        <f>IF(C242="","",IF(ISNUMBER(A242),YEAR(A242)-IF(MONTH(A242)&lt;4,1,0),""))</f>
        <v/>
      </c>
      <c r="AK242" s="55" t="str">
        <f>IF(C242="","",IF(J242="実施",IF(ISNUMBER(K242),YEAR(K242)-IF(MONTH(K242)&lt;4,1,0),""),""))</f>
        <v/>
      </c>
      <c r="AL242" s="56" t="str">
        <f>IF(C242="",IF(OR(A242&lt;&gt;"",G242&lt;&gt;""),"要確認：船名未記入",""),IF(OR(NOT(ISNUMBER(A242)),G242="",H242="",I242="",J242="",N242="",O242="",P242="",W242="",X242=""),"要確認：基本項目不足",IF(OR(Z242="未登録・重複",AA242="未登録・重複",AB242="未確認"),"要確認：登録表を確認",IF(AND(H242="あり",NOT(ISNUMBER(B242))),"要確認：前日の予定時刻不足",IF(AND(J242="実施",I242="あり",NOT(ISNUMBER(K242))),"要確認：最終日時不足",IF(AND(J242="取消",I242="あり"),"要確認：取消と使用ありが矛盾",IF(OR(AND(ISNUMBER(T242),T242&lt;0),AND(ISNUMBER(V242),V242&lt;0),AE242="要確認：時刻不足・逆転"),"要確認：時間を確認",IF(COUNTIFS(Work[予定表の作業日],A242,Work[前日版の予定時刻],B242,Work[船名],C242,Work[バース],E242,Work[入出・転],F242,Work[曳船名],G242)&gt;1,"要確認：同じ作業・曳船が重複",IF(AND(I242="あり",J242="実施",NOT(ISNUMBER(AD242))),"要確認：拘束時間未確認",IF(OR(H242="未確認",I242="未確認",J242="未確認",X242="未確認",N242="未確認",O242="未確認"),"要確認：未確認を含む","確認済"))))))))))</f>
        <v/>
      </c>
    </row>
    <row r="243" spans="1:38" ht="24.95" customHeight="1" x14ac:dyDescent="0.2">
      <c r="A243" s="20"/>
      <c r="B243" s="29"/>
      <c r="C243" s="7"/>
      <c r="D243" s="7"/>
      <c r="E243" s="7"/>
      <c r="F243" s="7"/>
      <c r="G243" s="7"/>
      <c r="H243" s="7"/>
      <c r="I243" s="7"/>
      <c r="J243" s="7"/>
      <c r="K243" s="23"/>
      <c r="L243" s="13"/>
      <c r="M243" s="13"/>
      <c r="N243" s="7"/>
      <c r="O243" s="51"/>
      <c r="P243" s="51"/>
      <c r="Q243" s="61"/>
      <c r="R243" s="62"/>
      <c r="S243" s="62"/>
      <c r="T243" s="63"/>
      <c r="U243" s="63"/>
      <c r="V243" s="63"/>
      <c r="W243" s="51"/>
      <c r="X243" s="51"/>
      <c r="Y243" s="67"/>
      <c r="Z243" s="54" t="str">
        <f>IF(G243="","",IF(COUNTIF(Tugs[曳船名],G243)&lt;&gt;1,"未登録・重複",IF(INDEX(Tugs[会社名],MATCH(G243,Tugs[曳船名],0))="","未確認",INDEX(Tugs[会社名],MATCH(G243,Tugs[曳船名],0)))))</f>
        <v/>
      </c>
      <c r="AA243" s="54" t="str">
        <f>IF(G243="","",IF(COUNTIF(Companies[会社名],Z243)&lt;&gt;1,"未登録・重複",IF(INDEX(Companies[地区],MATCH(Z243,Companies[会社名],0))="","未確認",INDEX(Companies[地区],MATCH(Z243,Companies[会社名],0)))))</f>
        <v/>
      </c>
      <c r="AB243" s="54" t="str">
        <f>IF(G243="","",IF(Q243&lt;&gt;"",Q243,IF(COUNTIF(Tugs[曳船名],G243)&lt;&gt;1,"未登録・重複",IF(INDEX(Tugs[基地港],MATCH(G243,Tugs[曳船名],0))="","未確認",INDEX(Tugs[基地港],MATCH(G243,Tugs[曳船名],0))))))</f>
        <v/>
      </c>
      <c r="AC243" s="53" t="str">
        <f>IF(C243="","",IF(AND(COUNTIF(Standards[照合項目（自動）],AB243&amp;"｜"&amp;E243&amp;"｜"&amp;D243&amp;"｜"&amp;F243&amp;"｜"&amp;P243)=1,COUNTIFS(Standards[照合項目（自動）],AB243&amp;"｜"&amp;E243&amp;"｜"&amp;D243&amp;"｜"&amp;F243&amp;"｜"&amp;P243,Standards[入力確認（自動）],"確認済")=1),SUMIF(Standards[照合項目（自動）],AB243&amp;"｜"&amp;E243&amp;"｜"&amp;D243&amp;"｜"&amp;F243&amp;"｜"&amp;P243,Standards[所定合計h（自動）]),"未確認"))</f>
        <v/>
      </c>
      <c r="AD243" s="53" t="str">
        <f>IF(C243="","",IF(AND(ISNUMBER(R243),ISNUMBER(S243),S243&gt;=R243),ROUND((S243-R243)*24,4),IF(OR(R243&lt;&gt;"",S243&lt;&gt;""),"",IF(AND(ISNUMBER(T243),T243&gt;=0),T243,IF(AND(I243="あり",J243="実施",ISNUMBER(AC243)),AC243,"")))))</f>
        <v/>
      </c>
      <c r="AE243" s="54" t="str">
        <f>IF(C243="","",IF(AND(ISNUMBER(R243),ISNUMBER(S243),S243&gt;=R243),IF(X243="記録","実績：基地発～基地着",IF(X243="記憶","記憶：基地発～基地着","未確認：基地発～基地着")),IF(OR(R243&lt;&gt;"",S243&lt;&gt;""),"要確認：時刻不足・逆転",IF(AND(ISNUMBER(T243),T243&gt;=0),IF(X243="記録","実績：記録の時間",IF(X243="記憶","記憶：申告の時間","未確認：申告の時間")),IF(AND(I243="あり",J243="実施",ISNUMBER(AC243)),"所定時間による見込み",IF(I243="なし","使用なし","未確認"))))))</f>
        <v/>
      </c>
      <c r="AF243" s="55" t="str">
        <f>IF(C243="","",IF(H243="あり",1,0))</f>
        <v/>
      </c>
      <c r="AG243" s="55" t="str">
        <f>IF(C243="","",IF(AND(I243="あり",J243="実施"),1,0))</f>
        <v/>
      </c>
      <c r="AH243" s="55" t="str">
        <f>IF(C243="","",IF(AND(H243="あり",X243="記録"),IF(COUNTIFS($A$8:A243,A243,$B$8:B243,B243,$C$8:C243,C243,$E$8:E243,E243,$F$8:F243,F243,$H$8:H243,"あり",$X$8:X243,"記録")=1,1,0),0))</f>
        <v/>
      </c>
      <c r="AI243" s="55" t="str">
        <f>IF(C243="","",IF(AND(I243="あり",J243="実施",X243="記録",ISNUMBER(K243)),IF(COUNTIFS($K$8:K243,K243,$C$8:C243,C243,$E$8:E243,E243,$F$8:F243,F243,$I$8:I243,"あり",$J$8:J243,"実施",$X$8:X243,"記録")=1,1,0),0))</f>
        <v/>
      </c>
      <c r="AJ243" s="55" t="str">
        <f>IF(C243="","",IF(ISNUMBER(A243),YEAR(A243)-IF(MONTH(A243)&lt;4,1,0),""))</f>
        <v/>
      </c>
      <c r="AK243" s="55" t="str">
        <f>IF(C243="","",IF(J243="実施",IF(ISNUMBER(K243),YEAR(K243)-IF(MONTH(K243)&lt;4,1,0),""),""))</f>
        <v/>
      </c>
      <c r="AL243" s="56" t="str">
        <f>IF(C243="",IF(OR(A243&lt;&gt;"",G243&lt;&gt;""),"要確認：船名未記入",""),IF(OR(NOT(ISNUMBER(A243)),G243="",H243="",I243="",J243="",N243="",O243="",P243="",W243="",X243=""),"要確認：基本項目不足",IF(OR(Z243="未登録・重複",AA243="未登録・重複",AB243="未確認"),"要確認：登録表を確認",IF(AND(H243="あり",NOT(ISNUMBER(B243))),"要確認：前日の予定時刻不足",IF(AND(J243="実施",I243="あり",NOT(ISNUMBER(K243))),"要確認：最終日時不足",IF(AND(J243="取消",I243="あり"),"要確認：取消と使用ありが矛盾",IF(OR(AND(ISNUMBER(T243),T243&lt;0),AND(ISNUMBER(V243),V243&lt;0),AE243="要確認：時刻不足・逆転"),"要確認：時間を確認",IF(COUNTIFS(Work[予定表の作業日],A243,Work[前日版の予定時刻],B243,Work[船名],C243,Work[バース],E243,Work[入出・転],F243,Work[曳船名],G243)&gt;1,"要確認：同じ作業・曳船が重複",IF(AND(I243="あり",J243="実施",NOT(ISNUMBER(AD243))),"要確認：拘束時間未確認",IF(OR(H243="未確認",I243="未確認",J243="未確認",X243="未確認",N243="未確認",O243="未確認"),"要確認：未確認を含む","確認済"))))))))))</f>
        <v/>
      </c>
    </row>
    <row r="244" spans="1:38" ht="24.95" customHeight="1" x14ac:dyDescent="0.2">
      <c r="A244" s="20"/>
      <c r="B244" s="29"/>
      <c r="C244" s="7"/>
      <c r="D244" s="7"/>
      <c r="E244" s="7"/>
      <c r="F244" s="7"/>
      <c r="G244" s="7"/>
      <c r="H244" s="7"/>
      <c r="I244" s="7"/>
      <c r="J244" s="7"/>
      <c r="K244" s="23"/>
      <c r="L244" s="13"/>
      <c r="M244" s="13"/>
      <c r="N244" s="7"/>
      <c r="O244" s="51"/>
      <c r="P244" s="51"/>
      <c r="Q244" s="61"/>
      <c r="R244" s="62"/>
      <c r="S244" s="62"/>
      <c r="T244" s="63"/>
      <c r="U244" s="63"/>
      <c r="V244" s="63"/>
      <c r="W244" s="51"/>
      <c r="X244" s="51"/>
      <c r="Y244" s="67"/>
      <c r="Z244" s="54" t="str">
        <f>IF(G244="","",IF(COUNTIF(Tugs[曳船名],G244)&lt;&gt;1,"未登録・重複",IF(INDEX(Tugs[会社名],MATCH(G244,Tugs[曳船名],0))="","未確認",INDEX(Tugs[会社名],MATCH(G244,Tugs[曳船名],0)))))</f>
        <v/>
      </c>
      <c r="AA244" s="54" t="str">
        <f>IF(G244="","",IF(COUNTIF(Companies[会社名],Z244)&lt;&gt;1,"未登録・重複",IF(INDEX(Companies[地区],MATCH(Z244,Companies[会社名],0))="","未確認",INDEX(Companies[地区],MATCH(Z244,Companies[会社名],0)))))</f>
        <v/>
      </c>
      <c r="AB244" s="54" t="str">
        <f>IF(G244="","",IF(Q244&lt;&gt;"",Q244,IF(COUNTIF(Tugs[曳船名],G244)&lt;&gt;1,"未登録・重複",IF(INDEX(Tugs[基地港],MATCH(G244,Tugs[曳船名],0))="","未確認",INDEX(Tugs[基地港],MATCH(G244,Tugs[曳船名],0))))))</f>
        <v/>
      </c>
      <c r="AC244" s="53" t="str">
        <f>IF(C244="","",IF(AND(COUNTIF(Standards[照合項目（自動）],AB244&amp;"｜"&amp;E244&amp;"｜"&amp;D244&amp;"｜"&amp;F244&amp;"｜"&amp;P244)=1,COUNTIFS(Standards[照合項目（自動）],AB244&amp;"｜"&amp;E244&amp;"｜"&amp;D244&amp;"｜"&amp;F244&amp;"｜"&amp;P244,Standards[入力確認（自動）],"確認済")=1),SUMIF(Standards[照合項目（自動）],AB244&amp;"｜"&amp;E244&amp;"｜"&amp;D244&amp;"｜"&amp;F244&amp;"｜"&amp;P244,Standards[所定合計h（自動）]),"未確認"))</f>
        <v/>
      </c>
      <c r="AD244" s="53" t="str">
        <f>IF(C244="","",IF(AND(ISNUMBER(R244),ISNUMBER(S244),S244&gt;=R244),ROUND((S244-R244)*24,4),IF(OR(R244&lt;&gt;"",S244&lt;&gt;""),"",IF(AND(ISNUMBER(T244),T244&gt;=0),T244,IF(AND(I244="あり",J244="実施",ISNUMBER(AC244)),AC244,"")))))</f>
        <v/>
      </c>
      <c r="AE244" s="54" t="str">
        <f>IF(C244="","",IF(AND(ISNUMBER(R244),ISNUMBER(S244),S244&gt;=R244),IF(X244="記録","実績：基地発～基地着",IF(X244="記憶","記憶：基地発～基地着","未確認：基地発～基地着")),IF(OR(R244&lt;&gt;"",S244&lt;&gt;""),"要確認：時刻不足・逆転",IF(AND(ISNUMBER(T244),T244&gt;=0),IF(X244="記録","実績：記録の時間",IF(X244="記憶","記憶：申告の時間","未確認：申告の時間")),IF(AND(I244="あり",J244="実施",ISNUMBER(AC244)),"所定時間による見込み",IF(I244="なし","使用なし","未確認"))))))</f>
        <v/>
      </c>
      <c r="AF244" s="55" t="str">
        <f>IF(C244="","",IF(H244="あり",1,0))</f>
        <v/>
      </c>
      <c r="AG244" s="55" t="str">
        <f>IF(C244="","",IF(AND(I244="あり",J244="実施"),1,0))</f>
        <v/>
      </c>
      <c r="AH244" s="55" t="str">
        <f>IF(C244="","",IF(AND(H244="あり",X244="記録"),IF(COUNTIFS($A$8:A244,A244,$B$8:B244,B244,$C$8:C244,C244,$E$8:E244,E244,$F$8:F244,F244,$H$8:H244,"あり",$X$8:X244,"記録")=1,1,0),0))</f>
        <v/>
      </c>
      <c r="AI244" s="55" t="str">
        <f>IF(C244="","",IF(AND(I244="あり",J244="実施",X244="記録",ISNUMBER(K244)),IF(COUNTIFS($K$8:K244,K244,$C$8:C244,C244,$E$8:E244,E244,$F$8:F244,F244,$I$8:I244,"あり",$J$8:J244,"実施",$X$8:X244,"記録")=1,1,0),0))</f>
        <v/>
      </c>
      <c r="AJ244" s="55" t="str">
        <f>IF(C244="","",IF(ISNUMBER(A244),YEAR(A244)-IF(MONTH(A244)&lt;4,1,0),""))</f>
        <v/>
      </c>
      <c r="AK244" s="55" t="str">
        <f>IF(C244="","",IF(J244="実施",IF(ISNUMBER(K244),YEAR(K244)-IF(MONTH(K244)&lt;4,1,0),""),""))</f>
        <v/>
      </c>
      <c r="AL244" s="56" t="str">
        <f>IF(C244="",IF(OR(A244&lt;&gt;"",G244&lt;&gt;""),"要確認：船名未記入",""),IF(OR(NOT(ISNUMBER(A244)),G244="",H244="",I244="",J244="",N244="",O244="",P244="",W244="",X244=""),"要確認：基本項目不足",IF(OR(Z244="未登録・重複",AA244="未登録・重複",AB244="未確認"),"要確認：登録表を確認",IF(AND(H244="あり",NOT(ISNUMBER(B244))),"要確認：前日の予定時刻不足",IF(AND(J244="実施",I244="あり",NOT(ISNUMBER(K244))),"要確認：最終日時不足",IF(AND(J244="取消",I244="あり"),"要確認：取消と使用ありが矛盾",IF(OR(AND(ISNUMBER(T244),T244&lt;0),AND(ISNUMBER(V244),V244&lt;0),AE244="要確認：時刻不足・逆転"),"要確認：時間を確認",IF(COUNTIFS(Work[予定表の作業日],A244,Work[前日版の予定時刻],B244,Work[船名],C244,Work[バース],E244,Work[入出・転],F244,Work[曳船名],G244)&gt;1,"要確認：同じ作業・曳船が重複",IF(AND(I244="あり",J244="実施",NOT(ISNUMBER(AD244))),"要確認：拘束時間未確認",IF(OR(H244="未確認",I244="未確認",J244="未確認",X244="未確認",N244="未確認",O244="未確認"),"要確認：未確認を含む","確認済"))))))))))</f>
        <v/>
      </c>
    </row>
    <row r="245" spans="1:38" ht="24.95" customHeight="1" x14ac:dyDescent="0.2">
      <c r="A245" s="20"/>
      <c r="B245" s="29"/>
      <c r="C245" s="7"/>
      <c r="D245" s="7"/>
      <c r="E245" s="7"/>
      <c r="F245" s="7"/>
      <c r="G245" s="7"/>
      <c r="H245" s="7"/>
      <c r="I245" s="7"/>
      <c r="J245" s="7"/>
      <c r="K245" s="23"/>
      <c r="L245" s="13"/>
      <c r="M245" s="13"/>
      <c r="N245" s="7"/>
      <c r="O245" s="51"/>
      <c r="P245" s="51"/>
      <c r="Q245" s="61"/>
      <c r="R245" s="62"/>
      <c r="S245" s="62"/>
      <c r="T245" s="63"/>
      <c r="U245" s="63"/>
      <c r="V245" s="63"/>
      <c r="W245" s="51"/>
      <c r="X245" s="51"/>
      <c r="Y245" s="67"/>
      <c r="Z245" s="54" t="str">
        <f>IF(G245="","",IF(COUNTIF(Tugs[曳船名],G245)&lt;&gt;1,"未登録・重複",IF(INDEX(Tugs[会社名],MATCH(G245,Tugs[曳船名],0))="","未確認",INDEX(Tugs[会社名],MATCH(G245,Tugs[曳船名],0)))))</f>
        <v/>
      </c>
      <c r="AA245" s="54" t="str">
        <f>IF(G245="","",IF(COUNTIF(Companies[会社名],Z245)&lt;&gt;1,"未登録・重複",IF(INDEX(Companies[地区],MATCH(Z245,Companies[会社名],0))="","未確認",INDEX(Companies[地区],MATCH(Z245,Companies[会社名],0)))))</f>
        <v/>
      </c>
      <c r="AB245" s="54" t="str">
        <f>IF(G245="","",IF(Q245&lt;&gt;"",Q245,IF(COUNTIF(Tugs[曳船名],G245)&lt;&gt;1,"未登録・重複",IF(INDEX(Tugs[基地港],MATCH(G245,Tugs[曳船名],0))="","未確認",INDEX(Tugs[基地港],MATCH(G245,Tugs[曳船名],0))))))</f>
        <v/>
      </c>
      <c r="AC245" s="53" t="str">
        <f>IF(C245="","",IF(AND(COUNTIF(Standards[照合項目（自動）],AB245&amp;"｜"&amp;E245&amp;"｜"&amp;D245&amp;"｜"&amp;F245&amp;"｜"&amp;P245)=1,COUNTIFS(Standards[照合項目（自動）],AB245&amp;"｜"&amp;E245&amp;"｜"&amp;D245&amp;"｜"&amp;F245&amp;"｜"&amp;P245,Standards[入力確認（自動）],"確認済")=1),SUMIF(Standards[照合項目（自動）],AB245&amp;"｜"&amp;E245&amp;"｜"&amp;D245&amp;"｜"&amp;F245&amp;"｜"&amp;P245,Standards[所定合計h（自動）]),"未確認"))</f>
        <v/>
      </c>
      <c r="AD245" s="53" t="str">
        <f>IF(C245="","",IF(AND(ISNUMBER(R245),ISNUMBER(S245),S245&gt;=R245),ROUND((S245-R245)*24,4),IF(OR(R245&lt;&gt;"",S245&lt;&gt;""),"",IF(AND(ISNUMBER(T245),T245&gt;=0),T245,IF(AND(I245="あり",J245="実施",ISNUMBER(AC245)),AC245,"")))))</f>
        <v/>
      </c>
      <c r="AE245" s="54" t="str">
        <f>IF(C245="","",IF(AND(ISNUMBER(R245),ISNUMBER(S245),S245&gt;=R245),IF(X245="記録","実績：基地発～基地着",IF(X245="記憶","記憶：基地発～基地着","未確認：基地発～基地着")),IF(OR(R245&lt;&gt;"",S245&lt;&gt;""),"要確認：時刻不足・逆転",IF(AND(ISNUMBER(T245),T245&gt;=0),IF(X245="記録","実績：記録の時間",IF(X245="記憶","記憶：申告の時間","未確認：申告の時間")),IF(AND(I245="あり",J245="実施",ISNUMBER(AC245)),"所定時間による見込み",IF(I245="なし","使用なし","未確認"))))))</f>
        <v/>
      </c>
      <c r="AF245" s="55" t="str">
        <f>IF(C245="","",IF(H245="あり",1,0))</f>
        <v/>
      </c>
      <c r="AG245" s="55" t="str">
        <f>IF(C245="","",IF(AND(I245="あり",J245="実施"),1,0))</f>
        <v/>
      </c>
      <c r="AH245" s="55" t="str">
        <f>IF(C245="","",IF(AND(H245="あり",X245="記録"),IF(COUNTIFS($A$8:A245,A245,$B$8:B245,B245,$C$8:C245,C245,$E$8:E245,E245,$F$8:F245,F245,$H$8:H245,"あり",$X$8:X245,"記録")=1,1,0),0))</f>
        <v/>
      </c>
      <c r="AI245" s="55" t="str">
        <f>IF(C245="","",IF(AND(I245="あり",J245="実施",X245="記録",ISNUMBER(K245)),IF(COUNTIFS($K$8:K245,K245,$C$8:C245,C245,$E$8:E245,E245,$F$8:F245,F245,$I$8:I245,"あり",$J$8:J245,"実施",$X$8:X245,"記録")=1,1,0),0))</f>
        <v/>
      </c>
      <c r="AJ245" s="55" t="str">
        <f>IF(C245="","",IF(ISNUMBER(A245),YEAR(A245)-IF(MONTH(A245)&lt;4,1,0),""))</f>
        <v/>
      </c>
      <c r="AK245" s="55" t="str">
        <f>IF(C245="","",IF(J245="実施",IF(ISNUMBER(K245),YEAR(K245)-IF(MONTH(K245)&lt;4,1,0),""),""))</f>
        <v/>
      </c>
      <c r="AL245" s="56" t="str">
        <f>IF(C245="",IF(OR(A245&lt;&gt;"",G245&lt;&gt;""),"要確認：船名未記入",""),IF(OR(NOT(ISNUMBER(A245)),G245="",H245="",I245="",J245="",N245="",O245="",P245="",W245="",X245=""),"要確認：基本項目不足",IF(OR(Z245="未登録・重複",AA245="未登録・重複",AB245="未確認"),"要確認：登録表を確認",IF(AND(H245="あり",NOT(ISNUMBER(B245))),"要確認：前日の予定時刻不足",IF(AND(J245="実施",I245="あり",NOT(ISNUMBER(K245))),"要確認：最終日時不足",IF(AND(J245="取消",I245="あり"),"要確認：取消と使用ありが矛盾",IF(OR(AND(ISNUMBER(T245),T245&lt;0),AND(ISNUMBER(V245),V245&lt;0),AE245="要確認：時刻不足・逆転"),"要確認：時間を確認",IF(COUNTIFS(Work[予定表の作業日],A245,Work[前日版の予定時刻],B245,Work[船名],C245,Work[バース],E245,Work[入出・転],F245,Work[曳船名],G245)&gt;1,"要確認：同じ作業・曳船が重複",IF(AND(I245="あり",J245="実施",NOT(ISNUMBER(AD245))),"要確認：拘束時間未確認",IF(OR(H245="未確認",I245="未確認",J245="未確認",X245="未確認",N245="未確認",O245="未確認"),"要確認：未確認を含む","確認済"))))))))))</f>
        <v/>
      </c>
    </row>
    <row r="246" spans="1:38" ht="24.95" customHeight="1" x14ac:dyDescent="0.2">
      <c r="A246" s="20"/>
      <c r="B246" s="29"/>
      <c r="C246" s="7"/>
      <c r="D246" s="7"/>
      <c r="E246" s="7"/>
      <c r="F246" s="7"/>
      <c r="G246" s="7"/>
      <c r="H246" s="7"/>
      <c r="I246" s="7"/>
      <c r="J246" s="7"/>
      <c r="K246" s="23"/>
      <c r="L246" s="13"/>
      <c r="M246" s="13"/>
      <c r="N246" s="7"/>
      <c r="O246" s="51"/>
      <c r="P246" s="51"/>
      <c r="Q246" s="61"/>
      <c r="R246" s="62"/>
      <c r="S246" s="62"/>
      <c r="T246" s="63"/>
      <c r="U246" s="63"/>
      <c r="V246" s="63"/>
      <c r="W246" s="51"/>
      <c r="X246" s="51"/>
      <c r="Y246" s="67"/>
      <c r="Z246" s="54" t="str">
        <f>IF(G246="","",IF(COUNTIF(Tugs[曳船名],G246)&lt;&gt;1,"未登録・重複",IF(INDEX(Tugs[会社名],MATCH(G246,Tugs[曳船名],0))="","未確認",INDEX(Tugs[会社名],MATCH(G246,Tugs[曳船名],0)))))</f>
        <v/>
      </c>
      <c r="AA246" s="54" t="str">
        <f>IF(G246="","",IF(COUNTIF(Companies[会社名],Z246)&lt;&gt;1,"未登録・重複",IF(INDEX(Companies[地区],MATCH(Z246,Companies[会社名],0))="","未確認",INDEX(Companies[地区],MATCH(Z246,Companies[会社名],0)))))</f>
        <v/>
      </c>
      <c r="AB246" s="54" t="str">
        <f>IF(G246="","",IF(Q246&lt;&gt;"",Q246,IF(COUNTIF(Tugs[曳船名],G246)&lt;&gt;1,"未登録・重複",IF(INDEX(Tugs[基地港],MATCH(G246,Tugs[曳船名],0))="","未確認",INDEX(Tugs[基地港],MATCH(G246,Tugs[曳船名],0))))))</f>
        <v/>
      </c>
      <c r="AC246" s="53" t="str">
        <f>IF(C246="","",IF(AND(COUNTIF(Standards[照合項目（自動）],AB246&amp;"｜"&amp;E246&amp;"｜"&amp;D246&amp;"｜"&amp;F246&amp;"｜"&amp;P246)=1,COUNTIFS(Standards[照合項目（自動）],AB246&amp;"｜"&amp;E246&amp;"｜"&amp;D246&amp;"｜"&amp;F246&amp;"｜"&amp;P246,Standards[入力確認（自動）],"確認済")=1),SUMIF(Standards[照合項目（自動）],AB246&amp;"｜"&amp;E246&amp;"｜"&amp;D246&amp;"｜"&amp;F246&amp;"｜"&amp;P246,Standards[所定合計h（自動）]),"未確認"))</f>
        <v/>
      </c>
      <c r="AD246" s="53" t="str">
        <f>IF(C246="","",IF(AND(ISNUMBER(R246),ISNUMBER(S246),S246&gt;=R246),ROUND((S246-R246)*24,4),IF(OR(R246&lt;&gt;"",S246&lt;&gt;""),"",IF(AND(ISNUMBER(T246),T246&gt;=0),T246,IF(AND(I246="あり",J246="実施",ISNUMBER(AC246)),AC246,"")))))</f>
        <v/>
      </c>
      <c r="AE246" s="54" t="str">
        <f>IF(C246="","",IF(AND(ISNUMBER(R246),ISNUMBER(S246),S246&gt;=R246),IF(X246="記録","実績：基地発～基地着",IF(X246="記憶","記憶：基地発～基地着","未確認：基地発～基地着")),IF(OR(R246&lt;&gt;"",S246&lt;&gt;""),"要確認：時刻不足・逆転",IF(AND(ISNUMBER(T246),T246&gt;=0),IF(X246="記録","実績：記録の時間",IF(X246="記憶","記憶：申告の時間","未確認：申告の時間")),IF(AND(I246="あり",J246="実施",ISNUMBER(AC246)),"所定時間による見込み",IF(I246="なし","使用なし","未確認"))))))</f>
        <v/>
      </c>
      <c r="AF246" s="55" t="str">
        <f>IF(C246="","",IF(H246="あり",1,0))</f>
        <v/>
      </c>
      <c r="AG246" s="55" t="str">
        <f>IF(C246="","",IF(AND(I246="あり",J246="実施"),1,0))</f>
        <v/>
      </c>
      <c r="AH246" s="55" t="str">
        <f>IF(C246="","",IF(AND(H246="あり",X246="記録"),IF(COUNTIFS($A$8:A246,A246,$B$8:B246,B246,$C$8:C246,C246,$E$8:E246,E246,$F$8:F246,F246,$H$8:H246,"あり",$X$8:X246,"記録")=1,1,0),0))</f>
        <v/>
      </c>
      <c r="AI246" s="55" t="str">
        <f>IF(C246="","",IF(AND(I246="あり",J246="実施",X246="記録",ISNUMBER(K246)),IF(COUNTIFS($K$8:K246,K246,$C$8:C246,C246,$E$8:E246,E246,$F$8:F246,F246,$I$8:I246,"あり",$J$8:J246,"実施",$X$8:X246,"記録")=1,1,0),0))</f>
        <v/>
      </c>
      <c r="AJ246" s="55" t="str">
        <f>IF(C246="","",IF(ISNUMBER(A246),YEAR(A246)-IF(MONTH(A246)&lt;4,1,0),""))</f>
        <v/>
      </c>
      <c r="AK246" s="55" t="str">
        <f>IF(C246="","",IF(J246="実施",IF(ISNUMBER(K246),YEAR(K246)-IF(MONTH(K246)&lt;4,1,0),""),""))</f>
        <v/>
      </c>
      <c r="AL246" s="56" t="str">
        <f>IF(C246="",IF(OR(A246&lt;&gt;"",G246&lt;&gt;""),"要確認：船名未記入",""),IF(OR(NOT(ISNUMBER(A246)),G246="",H246="",I246="",J246="",N246="",O246="",P246="",W246="",X246=""),"要確認：基本項目不足",IF(OR(Z246="未登録・重複",AA246="未登録・重複",AB246="未確認"),"要確認：登録表を確認",IF(AND(H246="あり",NOT(ISNUMBER(B246))),"要確認：前日の予定時刻不足",IF(AND(J246="実施",I246="あり",NOT(ISNUMBER(K246))),"要確認：最終日時不足",IF(AND(J246="取消",I246="あり"),"要確認：取消と使用ありが矛盾",IF(OR(AND(ISNUMBER(T246),T246&lt;0),AND(ISNUMBER(V246),V246&lt;0),AE246="要確認：時刻不足・逆転"),"要確認：時間を確認",IF(COUNTIFS(Work[予定表の作業日],A246,Work[前日版の予定時刻],B246,Work[船名],C246,Work[バース],E246,Work[入出・転],F246,Work[曳船名],G246)&gt;1,"要確認：同じ作業・曳船が重複",IF(AND(I246="あり",J246="実施",NOT(ISNUMBER(AD246))),"要確認：拘束時間未確認",IF(OR(H246="未確認",I246="未確認",J246="未確認",X246="未確認",N246="未確認",O246="未確認"),"要確認：未確認を含む","確認済"))))))))))</f>
        <v/>
      </c>
    </row>
    <row r="247" spans="1:38" ht="24.95" customHeight="1" x14ac:dyDescent="0.2">
      <c r="A247" s="20"/>
      <c r="B247" s="29"/>
      <c r="C247" s="7"/>
      <c r="D247" s="7"/>
      <c r="E247" s="7"/>
      <c r="F247" s="7"/>
      <c r="G247" s="7"/>
      <c r="H247" s="7"/>
      <c r="I247" s="7"/>
      <c r="J247" s="7"/>
      <c r="K247" s="23"/>
      <c r="L247" s="13"/>
      <c r="M247" s="13"/>
      <c r="N247" s="7"/>
      <c r="O247" s="51"/>
      <c r="P247" s="51"/>
      <c r="Q247" s="61"/>
      <c r="R247" s="62"/>
      <c r="S247" s="62"/>
      <c r="T247" s="63"/>
      <c r="U247" s="63"/>
      <c r="V247" s="63"/>
      <c r="W247" s="51"/>
      <c r="X247" s="51"/>
      <c r="Y247" s="67"/>
      <c r="Z247" s="54" t="str">
        <f>IF(G247="","",IF(COUNTIF(Tugs[曳船名],G247)&lt;&gt;1,"未登録・重複",IF(INDEX(Tugs[会社名],MATCH(G247,Tugs[曳船名],0))="","未確認",INDEX(Tugs[会社名],MATCH(G247,Tugs[曳船名],0)))))</f>
        <v/>
      </c>
      <c r="AA247" s="54" t="str">
        <f>IF(G247="","",IF(COUNTIF(Companies[会社名],Z247)&lt;&gt;1,"未登録・重複",IF(INDEX(Companies[地区],MATCH(Z247,Companies[会社名],0))="","未確認",INDEX(Companies[地区],MATCH(Z247,Companies[会社名],0)))))</f>
        <v/>
      </c>
      <c r="AB247" s="54" t="str">
        <f>IF(G247="","",IF(Q247&lt;&gt;"",Q247,IF(COUNTIF(Tugs[曳船名],G247)&lt;&gt;1,"未登録・重複",IF(INDEX(Tugs[基地港],MATCH(G247,Tugs[曳船名],0))="","未確認",INDEX(Tugs[基地港],MATCH(G247,Tugs[曳船名],0))))))</f>
        <v/>
      </c>
      <c r="AC247" s="53" t="str">
        <f>IF(C247="","",IF(AND(COUNTIF(Standards[照合項目（自動）],AB247&amp;"｜"&amp;E247&amp;"｜"&amp;D247&amp;"｜"&amp;F247&amp;"｜"&amp;P247)=1,COUNTIFS(Standards[照合項目（自動）],AB247&amp;"｜"&amp;E247&amp;"｜"&amp;D247&amp;"｜"&amp;F247&amp;"｜"&amp;P247,Standards[入力確認（自動）],"確認済")=1),SUMIF(Standards[照合項目（自動）],AB247&amp;"｜"&amp;E247&amp;"｜"&amp;D247&amp;"｜"&amp;F247&amp;"｜"&amp;P247,Standards[所定合計h（自動）]),"未確認"))</f>
        <v/>
      </c>
      <c r="AD247" s="53" t="str">
        <f>IF(C247="","",IF(AND(ISNUMBER(R247),ISNUMBER(S247),S247&gt;=R247),ROUND((S247-R247)*24,4),IF(OR(R247&lt;&gt;"",S247&lt;&gt;""),"",IF(AND(ISNUMBER(T247),T247&gt;=0),T247,IF(AND(I247="あり",J247="実施",ISNUMBER(AC247)),AC247,"")))))</f>
        <v/>
      </c>
      <c r="AE247" s="54" t="str">
        <f>IF(C247="","",IF(AND(ISNUMBER(R247),ISNUMBER(S247),S247&gt;=R247),IF(X247="記録","実績：基地発～基地着",IF(X247="記憶","記憶：基地発～基地着","未確認：基地発～基地着")),IF(OR(R247&lt;&gt;"",S247&lt;&gt;""),"要確認：時刻不足・逆転",IF(AND(ISNUMBER(T247),T247&gt;=0),IF(X247="記録","実績：記録の時間",IF(X247="記憶","記憶：申告の時間","未確認：申告の時間")),IF(AND(I247="あり",J247="実施",ISNUMBER(AC247)),"所定時間による見込み",IF(I247="なし","使用なし","未確認"))))))</f>
        <v/>
      </c>
      <c r="AF247" s="55" t="str">
        <f>IF(C247="","",IF(H247="あり",1,0))</f>
        <v/>
      </c>
      <c r="AG247" s="55" t="str">
        <f>IF(C247="","",IF(AND(I247="あり",J247="実施"),1,0))</f>
        <v/>
      </c>
      <c r="AH247" s="55" t="str">
        <f>IF(C247="","",IF(AND(H247="あり",X247="記録"),IF(COUNTIFS($A$8:A247,A247,$B$8:B247,B247,$C$8:C247,C247,$E$8:E247,E247,$F$8:F247,F247,$H$8:H247,"あり",$X$8:X247,"記録")=1,1,0),0))</f>
        <v/>
      </c>
      <c r="AI247" s="55" t="str">
        <f>IF(C247="","",IF(AND(I247="あり",J247="実施",X247="記録",ISNUMBER(K247)),IF(COUNTIFS($K$8:K247,K247,$C$8:C247,C247,$E$8:E247,E247,$F$8:F247,F247,$I$8:I247,"あり",$J$8:J247,"実施",$X$8:X247,"記録")=1,1,0),0))</f>
        <v/>
      </c>
      <c r="AJ247" s="55" t="str">
        <f>IF(C247="","",IF(ISNUMBER(A247),YEAR(A247)-IF(MONTH(A247)&lt;4,1,0),""))</f>
        <v/>
      </c>
      <c r="AK247" s="55" t="str">
        <f>IF(C247="","",IF(J247="実施",IF(ISNUMBER(K247),YEAR(K247)-IF(MONTH(K247)&lt;4,1,0),""),""))</f>
        <v/>
      </c>
      <c r="AL247" s="56" t="str">
        <f>IF(C247="",IF(OR(A247&lt;&gt;"",G247&lt;&gt;""),"要確認：船名未記入",""),IF(OR(NOT(ISNUMBER(A247)),G247="",H247="",I247="",J247="",N247="",O247="",P247="",W247="",X247=""),"要確認：基本項目不足",IF(OR(Z247="未登録・重複",AA247="未登録・重複",AB247="未確認"),"要確認：登録表を確認",IF(AND(H247="あり",NOT(ISNUMBER(B247))),"要確認：前日の予定時刻不足",IF(AND(J247="実施",I247="あり",NOT(ISNUMBER(K247))),"要確認：最終日時不足",IF(AND(J247="取消",I247="あり"),"要確認：取消と使用ありが矛盾",IF(OR(AND(ISNUMBER(T247),T247&lt;0),AND(ISNUMBER(V247),V247&lt;0),AE247="要確認：時刻不足・逆転"),"要確認：時間を確認",IF(COUNTIFS(Work[予定表の作業日],A247,Work[前日版の予定時刻],B247,Work[船名],C247,Work[バース],E247,Work[入出・転],F247,Work[曳船名],G247)&gt;1,"要確認：同じ作業・曳船が重複",IF(AND(I247="あり",J247="実施",NOT(ISNUMBER(AD247))),"要確認：拘束時間未確認",IF(OR(H247="未確認",I247="未確認",J247="未確認",X247="未確認",N247="未確認",O247="未確認"),"要確認：未確認を含む","確認済"))))))))))</f>
        <v/>
      </c>
    </row>
    <row r="248" spans="1:38" ht="24.95" customHeight="1" x14ac:dyDescent="0.2">
      <c r="A248" s="20"/>
      <c r="B248" s="29"/>
      <c r="C248" s="7"/>
      <c r="D248" s="7"/>
      <c r="E248" s="7"/>
      <c r="F248" s="7"/>
      <c r="G248" s="7"/>
      <c r="H248" s="7"/>
      <c r="I248" s="7"/>
      <c r="J248" s="7"/>
      <c r="K248" s="23"/>
      <c r="L248" s="13"/>
      <c r="M248" s="13"/>
      <c r="N248" s="7"/>
      <c r="O248" s="51"/>
      <c r="P248" s="51"/>
      <c r="Q248" s="61"/>
      <c r="R248" s="62"/>
      <c r="S248" s="62"/>
      <c r="T248" s="63"/>
      <c r="U248" s="63"/>
      <c r="V248" s="63"/>
      <c r="W248" s="51"/>
      <c r="X248" s="51"/>
      <c r="Y248" s="67"/>
      <c r="Z248" s="54" t="str">
        <f>IF(G248="","",IF(COUNTIF(Tugs[曳船名],G248)&lt;&gt;1,"未登録・重複",IF(INDEX(Tugs[会社名],MATCH(G248,Tugs[曳船名],0))="","未確認",INDEX(Tugs[会社名],MATCH(G248,Tugs[曳船名],0)))))</f>
        <v/>
      </c>
      <c r="AA248" s="54" t="str">
        <f>IF(G248="","",IF(COUNTIF(Companies[会社名],Z248)&lt;&gt;1,"未登録・重複",IF(INDEX(Companies[地区],MATCH(Z248,Companies[会社名],0))="","未確認",INDEX(Companies[地区],MATCH(Z248,Companies[会社名],0)))))</f>
        <v/>
      </c>
      <c r="AB248" s="54" t="str">
        <f>IF(G248="","",IF(Q248&lt;&gt;"",Q248,IF(COUNTIF(Tugs[曳船名],G248)&lt;&gt;1,"未登録・重複",IF(INDEX(Tugs[基地港],MATCH(G248,Tugs[曳船名],0))="","未確認",INDEX(Tugs[基地港],MATCH(G248,Tugs[曳船名],0))))))</f>
        <v/>
      </c>
      <c r="AC248" s="53" t="str">
        <f>IF(C248="","",IF(AND(COUNTIF(Standards[照合項目（自動）],AB248&amp;"｜"&amp;E248&amp;"｜"&amp;D248&amp;"｜"&amp;F248&amp;"｜"&amp;P248)=1,COUNTIFS(Standards[照合項目（自動）],AB248&amp;"｜"&amp;E248&amp;"｜"&amp;D248&amp;"｜"&amp;F248&amp;"｜"&amp;P248,Standards[入力確認（自動）],"確認済")=1),SUMIF(Standards[照合項目（自動）],AB248&amp;"｜"&amp;E248&amp;"｜"&amp;D248&amp;"｜"&amp;F248&amp;"｜"&amp;P248,Standards[所定合計h（自動）]),"未確認"))</f>
        <v/>
      </c>
      <c r="AD248" s="53" t="str">
        <f>IF(C248="","",IF(AND(ISNUMBER(R248),ISNUMBER(S248),S248&gt;=R248),ROUND((S248-R248)*24,4),IF(OR(R248&lt;&gt;"",S248&lt;&gt;""),"",IF(AND(ISNUMBER(T248),T248&gt;=0),T248,IF(AND(I248="あり",J248="実施",ISNUMBER(AC248)),AC248,"")))))</f>
        <v/>
      </c>
      <c r="AE248" s="54" t="str">
        <f>IF(C248="","",IF(AND(ISNUMBER(R248),ISNUMBER(S248),S248&gt;=R248),IF(X248="記録","実績：基地発～基地着",IF(X248="記憶","記憶：基地発～基地着","未確認：基地発～基地着")),IF(OR(R248&lt;&gt;"",S248&lt;&gt;""),"要確認：時刻不足・逆転",IF(AND(ISNUMBER(T248),T248&gt;=0),IF(X248="記録","実績：記録の時間",IF(X248="記憶","記憶：申告の時間","未確認：申告の時間")),IF(AND(I248="あり",J248="実施",ISNUMBER(AC248)),"所定時間による見込み",IF(I248="なし","使用なし","未確認"))))))</f>
        <v/>
      </c>
      <c r="AF248" s="55" t="str">
        <f>IF(C248="","",IF(H248="あり",1,0))</f>
        <v/>
      </c>
      <c r="AG248" s="55" t="str">
        <f>IF(C248="","",IF(AND(I248="あり",J248="実施"),1,0))</f>
        <v/>
      </c>
      <c r="AH248" s="55" t="str">
        <f>IF(C248="","",IF(AND(H248="あり",X248="記録"),IF(COUNTIFS($A$8:A248,A248,$B$8:B248,B248,$C$8:C248,C248,$E$8:E248,E248,$F$8:F248,F248,$H$8:H248,"あり",$X$8:X248,"記録")=1,1,0),0))</f>
        <v/>
      </c>
      <c r="AI248" s="55" t="str">
        <f>IF(C248="","",IF(AND(I248="あり",J248="実施",X248="記録",ISNUMBER(K248)),IF(COUNTIFS($K$8:K248,K248,$C$8:C248,C248,$E$8:E248,E248,$F$8:F248,F248,$I$8:I248,"あり",$J$8:J248,"実施",$X$8:X248,"記録")=1,1,0),0))</f>
        <v/>
      </c>
      <c r="AJ248" s="55" t="str">
        <f>IF(C248="","",IF(ISNUMBER(A248),YEAR(A248)-IF(MONTH(A248)&lt;4,1,0),""))</f>
        <v/>
      </c>
      <c r="AK248" s="55" t="str">
        <f>IF(C248="","",IF(J248="実施",IF(ISNUMBER(K248),YEAR(K248)-IF(MONTH(K248)&lt;4,1,0),""),""))</f>
        <v/>
      </c>
      <c r="AL248" s="56" t="str">
        <f>IF(C248="",IF(OR(A248&lt;&gt;"",G248&lt;&gt;""),"要確認：船名未記入",""),IF(OR(NOT(ISNUMBER(A248)),G248="",H248="",I248="",J248="",N248="",O248="",P248="",W248="",X248=""),"要確認：基本項目不足",IF(OR(Z248="未登録・重複",AA248="未登録・重複",AB248="未確認"),"要確認：登録表を確認",IF(AND(H248="あり",NOT(ISNUMBER(B248))),"要確認：前日の予定時刻不足",IF(AND(J248="実施",I248="あり",NOT(ISNUMBER(K248))),"要確認：最終日時不足",IF(AND(J248="取消",I248="あり"),"要確認：取消と使用ありが矛盾",IF(OR(AND(ISNUMBER(T248),T248&lt;0),AND(ISNUMBER(V248),V248&lt;0),AE248="要確認：時刻不足・逆転"),"要確認：時間を確認",IF(COUNTIFS(Work[予定表の作業日],A248,Work[前日版の予定時刻],B248,Work[船名],C248,Work[バース],E248,Work[入出・転],F248,Work[曳船名],G248)&gt;1,"要確認：同じ作業・曳船が重複",IF(AND(I248="あり",J248="実施",NOT(ISNUMBER(AD248))),"要確認：拘束時間未確認",IF(OR(H248="未確認",I248="未確認",J248="未確認",X248="未確認",N248="未確認",O248="未確認"),"要確認：未確認を含む","確認済"))))))))))</f>
        <v/>
      </c>
    </row>
    <row r="249" spans="1:38" ht="24.95" customHeight="1" x14ac:dyDescent="0.2">
      <c r="A249" s="20"/>
      <c r="B249" s="29"/>
      <c r="C249" s="7"/>
      <c r="D249" s="7"/>
      <c r="E249" s="7"/>
      <c r="F249" s="7"/>
      <c r="G249" s="7"/>
      <c r="H249" s="7"/>
      <c r="I249" s="7"/>
      <c r="J249" s="7"/>
      <c r="K249" s="23"/>
      <c r="L249" s="13"/>
      <c r="M249" s="13"/>
      <c r="N249" s="7"/>
      <c r="O249" s="51"/>
      <c r="P249" s="51"/>
      <c r="Q249" s="61"/>
      <c r="R249" s="62"/>
      <c r="S249" s="62"/>
      <c r="T249" s="63"/>
      <c r="U249" s="63"/>
      <c r="V249" s="63"/>
      <c r="W249" s="51"/>
      <c r="X249" s="51"/>
      <c r="Y249" s="67"/>
      <c r="Z249" s="54" t="str">
        <f>IF(G249="","",IF(COUNTIF(Tugs[曳船名],G249)&lt;&gt;1,"未登録・重複",IF(INDEX(Tugs[会社名],MATCH(G249,Tugs[曳船名],0))="","未確認",INDEX(Tugs[会社名],MATCH(G249,Tugs[曳船名],0)))))</f>
        <v/>
      </c>
      <c r="AA249" s="54" t="str">
        <f>IF(G249="","",IF(COUNTIF(Companies[会社名],Z249)&lt;&gt;1,"未登録・重複",IF(INDEX(Companies[地区],MATCH(Z249,Companies[会社名],0))="","未確認",INDEX(Companies[地区],MATCH(Z249,Companies[会社名],0)))))</f>
        <v/>
      </c>
      <c r="AB249" s="54" t="str">
        <f>IF(G249="","",IF(Q249&lt;&gt;"",Q249,IF(COUNTIF(Tugs[曳船名],G249)&lt;&gt;1,"未登録・重複",IF(INDEX(Tugs[基地港],MATCH(G249,Tugs[曳船名],0))="","未確認",INDEX(Tugs[基地港],MATCH(G249,Tugs[曳船名],0))))))</f>
        <v/>
      </c>
      <c r="AC249" s="53" t="str">
        <f>IF(C249="","",IF(AND(COUNTIF(Standards[照合項目（自動）],AB249&amp;"｜"&amp;E249&amp;"｜"&amp;D249&amp;"｜"&amp;F249&amp;"｜"&amp;P249)=1,COUNTIFS(Standards[照合項目（自動）],AB249&amp;"｜"&amp;E249&amp;"｜"&amp;D249&amp;"｜"&amp;F249&amp;"｜"&amp;P249,Standards[入力確認（自動）],"確認済")=1),SUMIF(Standards[照合項目（自動）],AB249&amp;"｜"&amp;E249&amp;"｜"&amp;D249&amp;"｜"&amp;F249&amp;"｜"&amp;P249,Standards[所定合計h（自動）]),"未確認"))</f>
        <v/>
      </c>
      <c r="AD249" s="53" t="str">
        <f>IF(C249="","",IF(AND(ISNUMBER(R249),ISNUMBER(S249),S249&gt;=R249),ROUND((S249-R249)*24,4),IF(OR(R249&lt;&gt;"",S249&lt;&gt;""),"",IF(AND(ISNUMBER(T249),T249&gt;=0),T249,IF(AND(I249="あり",J249="実施",ISNUMBER(AC249)),AC249,"")))))</f>
        <v/>
      </c>
      <c r="AE249" s="54" t="str">
        <f>IF(C249="","",IF(AND(ISNUMBER(R249),ISNUMBER(S249),S249&gt;=R249),IF(X249="記録","実績：基地発～基地着",IF(X249="記憶","記憶：基地発～基地着","未確認：基地発～基地着")),IF(OR(R249&lt;&gt;"",S249&lt;&gt;""),"要確認：時刻不足・逆転",IF(AND(ISNUMBER(T249),T249&gt;=0),IF(X249="記録","実績：記録の時間",IF(X249="記憶","記憶：申告の時間","未確認：申告の時間")),IF(AND(I249="あり",J249="実施",ISNUMBER(AC249)),"所定時間による見込み",IF(I249="なし","使用なし","未確認"))))))</f>
        <v/>
      </c>
      <c r="AF249" s="55" t="str">
        <f>IF(C249="","",IF(H249="あり",1,0))</f>
        <v/>
      </c>
      <c r="AG249" s="55" t="str">
        <f>IF(C249="","",IF(AND(I249="あり",J249="実施"),1,0))</f>
        <v/>
      </c>
      <c r="AH249" s="55" t="str">
        <f>IF(C249="","",IF(AND(H249="あり",X249="記録"),IF(COUNTIFS($A$8:A249,A249,$B$8:B249,B249,$C$8:C249,C249,$E$8:E249,E249,$F$8:F249,F249,$H$8:H249,"あり",$X$8:X249,"記録")=1,1,0),0))</f>
        <v/>
      </c>
      <c r="AI249" s="55" t="str">
        <f>IF(C249="","",IF(AND(I249="あり",J249="実施",X249="記録",ISNUMBER(K249)),IF(COUNTIFS($K$8:K249,K249,$C$8:C249,C249,$E$8:E249,E249,$F$8:F249,F249,$I$8:I249,"あり",$J$8:J249,"実施",$X$8:X249,"記録")=1,1,0),0))</f>
        <v/>
      </c>
      <c r="AJ249" s="55" t="str">
        <f>IF(C249="","",IF(ISNUMBER(A249),YEAR(A249)-IF(MONTH(A249)&lt;4,1,0),""))</f>
        <v/>
      </c>
      <c r="AK249" s="55" t="str">
        <f>IF(C249="","",IF(J249="実施",IF(ISNUMBER(K249),YEAR(K249)-IF(MONTH(K249)&lt;4,1,0),""),""))</f>
        <v/>
      </c>
      <c r="AL249" s="56" t="str">
        <f>IF(C249="",IF(OR(A249&lt;&gt;"",G249&lt;&gt;""),"要確認：船名未記入",""),IF(OR(NOT(ISNUMBER(A249)),G249="",H249="",I249="",J249="",N249="",O249="",P249="",W249="",X249=""),"要確認：基本項目不足",IF(OR(Z249="未登録・重複",AA249="未登録・重複",AB249="未確認"),"要確認：登録表を確認",IF(AND(H249="あり",NOT(ISNUMBER(B249))),"要確認：前日の予定時刻不足",IF(AND(J249="実施",I249="あり",NOT(ISNUMBER(K249))),"要確認：最終日時不足",IF(AND(J249="取消",I249="あり"),"要確認：取消と使用ありが矛盾",IF(OR(AND(ISNUMBER(T249),T249&lt;0),AND(ISNUMBER(V249),V249&lt;0),AE249="要確認：時刻不足・逆転"),"要確認：時間を確認",IF(COUNTIFS(Work[予定表の作業日],A249,Work[前日版の予定時刻],B249,Work[船名],C249,Work[バース],E249,Work[入出・転],F249,Work[曳船名],G249)&gt;1,"要確認：同じ作業・曳船が重複",IF(AND(I249="あり",J249="実施",NOT(ISNUMBER(AD249))),"要確認：拘束時間未確認",IF(OR(H249="未確認",I249="未確認",J249="未確認",X249="未確認",N249="未確認",O249="未確認"),"要確認：未確認を含む","確認済"))))))))))</f>
        <v/>
      </c>
    </row>
    <row r="250" spans="1:38" ht="24.95" customHeight="1" x14ac:dyDescent="0.2">
      <c r="A250" s="20"/>
      <c r="B250" s="29"/>
      <c r="C250" s="7"/>
      <c r="D250" s="7"/>
      <c r="E250" s="7"/>
      <c r="F250" s="7"/>
      <c r="G250" s="7"/>
      <c r="H250" s="7"/>
      <c r="I250" s="7"/>
      <c r="J250" s="7"/>
      <c r="K250" s="23"/>
      <c r="L250" s="13"/>
      <c r="M250" s="13"/>
      <c r="N250" s="7"/>
      <c r="O250" s="51"/>
      <c r="P250" s="51"/>
      <c r="Q250" s="61"/>
      <c r="R250" s="62"/>
      <c r="S250" s="62"/>
      <c r="T250" s="63"/>
      <c r="U250" s="63"/>
      <c r="V250" s="63"/>
      <c r="W250" s="51"/>
      <c r="X250" s="51"/>
      <c r="Y250" s="67"/>
      <c r="Z250" s="54" t="str">
        <f>IF(G250="","",IF(COUNTIF(Tugs[曳船名],G250)&lt;&gt;1,"未登録・重複",IF(INDEX(Tugs[会社名],MATCH(G250,Tugs[曳船名],0))="","未確認",INDEX(Tugs[会社名],MATCH(G250,Tugs[曳船名],0)))))</f>
        <v/>
      </c>
      <c r="AA250" s="54" t="str">
        <f>IF(G250="","",IF(COUNTIF(Companies[会社名],Z250)&lt;&gt;1,"未登録・重複",IF(INDEX(Companies[地区],MATCH(Z250,Companies[会社名],0))="","未確認",INDEX(Companies[地区],MATCH(Z250,Companies[会社名],0)))))</f>
        <v/>
      </c>
      <c r="AB250" s="54" t="str">
        <f>IF(G250="","",IF(Q250&lt;&gt;"",Q250,IF(COUNTIF(Tugs[曳船名],G250)&lt;&gt;1,"未登録・重複",IF(INDEX(Tugs[基地港],MATCH(G250,Tugs[曳船名],0))="","未確認",INDEX(Tugs[基地港],MATCH(G250,Tugs[曳船名],0))))))</f>
        <v/>
      </c>
      <c r="AC250" s="53" t="str">
        <f>IF(C250="","",IF(AND(COUNTIF(Standards[照合項目（自動）],AB250&amp;"｜"&amp;E250&amp;"｜"&amp;D250&amp;"｜"&amp;F250&amp;"｜"&amp;P250)=1,COUNTIFS(Standards[照合項目（自動）],AB250&amp;"｜"&amp;E250&amp;"｜"&amp;D250&amp;"｜"&amp;F250&amp;"｜"&amp;P250,Standards[入力確認（自動）],"確認済")=1),SUMIF(Standards[照合項目（自動）],AB250&amp;"｜"&amp;E250&amp;"｜"&amp;D250&amp;"｜"&amp;F250&amp;"｜"&amp;P250,Standards[所定合計h（自動）]),"未確認"))</f>
        <v/>
      </c>
      <c r="AD250" s="53" t="str">
        <f>IF(C250="","",IF(AND(ISNUMBER(R250),ISNUMBER(S250),S250&gt;=R250),ROUND((S250-R250)*24,4),IF(OR(R250&lt;&gt;"",S250&lt;&gt;""),"",IF(AND(ISNUMBER(T250),T250&gt;=0),T250,IF(AND(I250="あり",J250="実施",ISNUMBER(AC250)),AC250,"")))))</f>
        <v/>
      </c>
      <c r="AE250" s="54" t="str">
        <f>IF(C250="","",IF(AND(ISNUMBER(R250),ISNUMBER(S250),S250&gt;=R250),IF(X250="記録","実績：基地発～基地着",IF(X250="記憶","記憶：基地発～基地着","未確認：基地発～基地着")),IF(OR(R250&lt;&gt;"",S250&lt;&gt;""),"要確認：時刻不足・逆転",IF(AND(ISNUMBER(T250),T250&gt;=0),IF(X250="記録","実績：記録の時間",IF(X250="記憶","記憶：申告の時間","未確認：申告の時間")),IF(AND(I250="あり",J250="実施",ISNUMBER(AC250)),"所定時間による見込み",IF(I250="なし","使用なし","未確認"))))))</f>
        <v/>
      </c>
      <c r="AF250" s="55" t="str">
        <f>IF(C250="","",IF(H250="あり",1,0))</f>
        <v/>
      </c>
      <c r="AG250" s="55" t="str">
        <f>IF(C250="","",IF(AND(I250="あり",J250="実施"),1,0))</f>
        <v/>
      </c>
      <c r="AH250" s="55" t="str">
        <f>IF(C250="","",IF(AND(H250="あり",X250="記録"),IF(COUNTIFS($A$8:A250,A250,$B$8:B250,B250,$C$8:C250,C250,$E$8:E250,E250,$F$8:F250,F250,$H$8:H250,"あり",$X$8:X250,"記録")=1,1,0),0))</f>
        <v/>
      </c>
      <c r="AI250" s="55" t="str">
        <f>IF(C250="","",IF(AND(I250="あり",J250="実施",X250="記録",ISNUMBER(K250)),IF(COUNTIFS($K$8:K250,K250,$C$8:C250,C250,$E$8:E250,E250,$F$8:F250,F250,$I$8:I250,"あり",$J$8:J250,"実施",$X$8:X250,"記録")=1,1,0),0))</f>
        <v/>
      </c>
      <c r="AJ250" s="55" t="str">
        <f>IF(C250="","",IF(ISNUMBER(A250),YEAR(A250)-IF(MONTH(A250)&lt;4,1,0),""))</f>
        <v/>
      </c>
      <c r="AK250" s="55" t="str">
        <f>IF(C250="","",IF(J250="実施",IF(ISNUMBER(K250),YEAR(K250)-IF(MONTH(K250)&lt;4,1,0),""),""))</f>
        <v/>
      </c>
      <c r="AL250" s="56" t="str">
        <f>IF(C250="",IF(OR(A250&lt;&gt;"",G250&lt;&gt;""),"要確認：船名未記入",""),IF(OR(NOT(ISNUMBER(A250)),G250="",H250="",I250="",J250="",N250="",O250="",P250="",W250="",X250=""),"要確認：基本項目不足",IF(OR(Z250="未登録・重複",AA250="未登録・重複",AB250="未確認"),"要確認：登録表を確認",IF(AND(H250="あり",NOT(ISNUMBER(B250))),"要確認：前日の予定時刻不足",IF(AND(J250="実施",I250="あり",NOT(ISNUMBER(K250))),"要確認：最終日時不足",IF(AND(J250="取消",I250="あり"),"要確認：取消と使用ありが矛盾",IF(OR(AND(ISNUMBER(T250),T250&lt;0),AND(ISNUMBER(V250),V250&lt;0),AE250="要確認：時刻不足・逆転"),"要確認：時間を確認",IF(COUNTIFS(Work[予定表の作業日],A250,Work[前日版の予定時刻],B250,Work[船名],C250,Work[バース],E250,Work[入出・転],F250,Work[曳船名],G250)&gt;1,"要確認：同じ作業・曳船が重複",IF(AND(I250="あり",J250="実施",NOT(ISNUMBER(AD250))),"要確認：拘束時間未確認",IF(OR(H250="未確認",I250="未確認",J250="未確認",X250="未確認",N250="未確認",O250="未確認"),"要確認：未確認を含む","確認済"))))))))))</f>
        <v/>
      </c>
    </row>
    <row r="251" spans="1:38" ht="24.95" customHeight="1" x14ac:dyDescent="0.2">
      <c r="A251" s="20"/>
      <c r="B251" s="29"/>
      <c r="C251" s="7"/>
      <c r="D251" s="7"/>
      <c r="E251" s="7"/>
      <c r="F251" s="7"/>
      <c r="G251" s="7"/>
      <c r="H251" s="7"/>
      <c r="I251" s="7"/>
      <c r="J251" s="7"/>
      <c r="K251" s="23"/>
      <c r="L251" s="13"/>
      <c r="M251" s="13"/>
      <c r="N251" s="7"/>
      <c r="O251" s="51"/>
      <c r="P251" s="51"/>
      <c r="Q251" s="61"/>
      <c r="R251" s="62"/>
      <c r="S251" s="62"/>
      <c r="T251" s="63"/>
      <c r="U251" s="63"/>
      <c r="V251" s="63"/>
      <c r="W251" s="51"/>
      <c r="X251" s="51"/>
      <c r="Y251" s="67"/>
      <c r="Z251" s="54" t="str">
        <f>IF(G251="","",IF(COUNTIF(Tugs[曳船名],G251)&lt;&gt;1,"未登録・重複",IF(INDEX(Tugs[会社名],MATCH(G251,Tugs[曳船名],0))="","未確認",INDEX(Tugs[会社名],MATCH(G251,Tugs[曳船名],0)))))</f>
        <v/>
      </c>
      <c r="AA251" s="54" t="str">
        <f>IF(G251="","",IF(COUNTIF(Companies[会社名],Z251)&lt;&gt;1,"未登録・重複",IF(INDEX(Companies[地区],MATCH(Z251,Companies[会社名],0))="","未確認",INDEX(Companies[地区],MATCH(Z251,Companies[会社名],0)))))</f>
        <v/>
      </c>
      <c r="AB251" s="54" t="str">
        <f>IF(G251="","",IF(Q251&lt;&gt;"",Q251,IF(COUNTIF(Tugs[曳船名],G251)&lt;&gt;1,"未登録・重複",IF(INDEX(Tugs[基地港],MATCH(G251,Tugs[曳船名],0))="","未確認",INDEX(Tugs[基地港],MATCH(G251,Tugs[曳船名],0))))))</f>
        <v/>
      </c>
      <c r="AC251" s="53" t="str">
        <f>IF(C251="","",IF(AND(COUNTIF(Standards[照合項目（自動）],AB251&amp;"｜"&amp;E251&amp;"｜"&amp;D251&amp;"｜"&amp;F251&amp;"｜"&amp;P251)=1,COUNTIFS(Standards[照合項目（自動）],AB251&amp;"｜"&amp;E251&amp;"｜"&amp;D251&amp;"｜"&amp;F251&amp;"｜"&amp;P251,Standards[入力確認（自動）],"確認済")=1),SUMIF(Standards[照合項目（自動）],AB251&amp;"｜"&amp;E251&amp;"｜"&amp;D251&amp;"｜"&amp;F251&amp;"｜"&amp;P251,Standards[所定合計h（自動）]),"未確認"))</f>
        <v/>
      </c>
      <c r="AD251" s="53" t="str">
        <f>IF(C251="","",IF(AND(ISNUMBER(R251),ISNUMBER(S251),S251&gt;=R251),ROUND((S251-R251)*24,4),IF(OR(R251&lt;&gt;"",S251&lt;&gt;""),"",IF(AND(ISNUMBER(T251),T251&gt;=0),T251,IF(AND(I251="あり",J251="実施",ISNUMBER(AC251)),AC251,"")))))</f>
        <v/>
      </c>
      <c r="AE251" s="54" t="str">
        <f>IF(C251="","",IF(AND(ISNUMBER(R251),ISNUMBER(S251),S251&gt;=R251),IF(X251="記録","実績：基地発～基地着",IF(X251="記憶","記憶：基地発～基地着","未確認：基地発～基地着")),IF(OR(R251&lt;&gt;"",S251&lt;&gt;""),"要確認：時刻不足・逆転",IF(AND(ISNUMBER(T251),T251&gt;=0),IF(X251="記録","実績：記録の時間",IF(X251="記憶","記憶：申告の時間","未確認：申告の時間")),IF(AND(I251="あり",J251="実施",ISNUMBER(AC251)),"所定時間による見込み",IF(I251="なし","使用なし","未確認"))))))</f>
        <v/>
      </c>
      <c r="AF251" s="55" t="str">
        <f>IF(C251="","",IF(H251="あり",1,0))</f>
        <v/>
      </c>
      <c r="AG251" s="55" t="str">
        <f>IF(C251="","",IF(AND(I251="あり",J251="実施"),1,0))</f>
        <v/>
      </c>
      <c r="AH251" s="55" t="str">
        <f>IF(C251="","",IF(AND(H251="あり",X251="記録"),IF(COUNTIFS($A$8:A251,A251,$B$8:B251,B251,$C$8:C251,C251,$E$8:E251,E251,$F$8:F251,F251,$H$8:H251,"あり",$X$8:X251,"記録")=1,1,0),0))</f>
        <v/>
      </c>
      <c r="AI251" s="55" t="str">
        <f>IF(C251="","",IF(AND(I251="あり",J251="実施",X251="記録",ISNUMBER(K251)),IF(COUNTIFS($K$8:K251,K251,$C$8:C251,C251,$E$8:E251,E251,$F$8:F251,F251,$I$8:I251,"あり",$J$8:J251,"実施",$X$8:X251,"記録")=1,1,0),0))</f>
        <v/>
      </c>
      <c r="AJ251" s="55" t="str">
        <f>IF(C251="","",IF(ISNUMBER(A251),YEAR(A251)-IF(MONTH(A251)&lt;4,1,0),""))</f>
        <v/>
      </c>
      <c r="AK251" s="55" t="str">
        <f>IF(C251="","",IF(J251="実施",IF(ISNUMBER(K251),YEAR(K251)-IF(MONTH(K251)&lt;4,1,0),""),""))</f>
        <v/>
      </c>
      <c r="AL251" s="56" t="str">
        <f>IF(C251="",IF(OR(A251&lt;&gt;"",G251&lt;&gt;""),"要確認：船名未記入",""),IF(OR(NOT(ISNUMBER(A251)),G251="",H251="",I251="",J251="",N251="",O251="",P251="",W251="",X251=""),"要確認：基本項目不足",IF(OR(Z251="未登録・重複",AA251="未登録・重複",AB251="未確認"),"要確認：登録表を確認",IF(AND(H251="あり",NOT(ISNUMBER(B251))),"要確認：前日の予定時刻不足",IF(AND(J251="実施",I251="あり",NOT(ISNUMBER(K251))),"要確認：最終日時不足",IF(AND(J251="取消",I251="あり"),"要確認：取消と使用ありが矛盾",IF(OR(AND(ISNUMBER(T251),T251&lt;0),AND(ISNUMBER(V251),V251&lt;0),AE251="要確認：時刻不足・逆転"),"要確認：時間を確認",IF(COUNTIFS(Work[予定表の作業日],A251,Work[前日版の予定時刻],B251,Work[船名],C251,Work[バース],E251,Work[入出・転],F251,Work[曳船名],G251)&gt;1,"要確認：同じ作業・曳船が重複",IF(AND(I251="あり",J251="実施",NOT(ISNUMBER(AD251))),"要確認：拘束時間未確認",IF(OR(H251="未確認",I251="未確認",J251="未確認",X251="未確認",N251="未確認",O251="未確認"),"要確認：未確認を含む","確認済"))))))))))</f>
        <v/>
      </c>
    </row>
    <row r="252" spans="1:38" ht="24.95" customHeight="1" x14ac:dyDescent="0.2">
      <c r="A252" s="20"/>
      <c r="B252" s="29"/>
      <c r="C252" s="7"/>
      <c r="D252" s="7"/>
      <c r="E252" s="7"/>
      <c r="F252" s="7"/>
      <c r="G252" s="7"/>
      <c r="H252" s="7"/>
      <c r="I252" s="7"/>
      <c r="J252" s="7"/>
      <c r="K252" s="23"/>
      <c r="L252" s="13"/>
      <c r="M252" s="13"/>
      <c r="N252" s="7"/>
      <c r="O252" s="51"/>
      <c r="P252" s="51"/>
      <c r="Q252" s="61"/>
      <c r="R252" s="62"/>
      <c r="S252" s="62"/>
      <c r="T252" s="63"/>
      <c r="U252" s="63"/>
      <c r="V252" s="63"/>
      <c r="W252" s="51"/>
      <c r="X252" s="51"/>
      <c r="Y252" s="67"/>
      <c r="Z252" s="54" t="str">
        <f>IF(G252="","",IF(COUNTIF(Tugs[曳船名],G252)&lt;&gt;1,"未登録・重複",IF(INDEX(Tugs[会社名],MATCH(G252,Tugs[曳船名],0))="","未確認",INDEX(Tugs[会社名],MATCH(G252,Tugs[曳船名],0)))))</f>
        <v/>
      </c>
      <c r="AA252" s="54" t="str">
        <f>IF(G252="","",IF(COUNTIF(Companies[会社名],Z252)&lt;&gt;1,"未登録・重複",IF(INDEX(Companies[地区],MATCH(Z252,Companies[会社名],0))="","未確認",INDEX(Companies[地区],MATCH(Z252,Companies[会社名],0)))))</f>
        <v/>
      </c>
      <c r="AB252" s="54" t="str">
        <f>IF(G252="","",IF(Q252&lt;&gt;"",Q252,IF(COUNTIF(Tugs[曳船名],G252)&lt;&gt;1,"未登録・重複",IF(INDEX(Tugs[基地港],MATCH(G252,Tugs[曳船名],0))="","未確認",INDEX(Tugs[基地港],MATCH(G252,Tugs[曳船名],0))))))</f>
        <v/>
      </c>
      <c r="AC252" s="53" t="str">
        <f>IF(C252="","",IF(AND(COUNTIF(Standards[照合項目（自動）],AB252&amp;"｜"&amp;E252&amp;"｜"&amp;D252&amp;"｜"&amp;F252&amp;"｜"&amp;P252)=1,COUNTIFS(Standards[照合項目（自動）],AB252&amp;"｜"&amp;E252&amp;"｜"&amp;D252&amp;"｜"&amp;F252&amp;"｜"&amp;P252,Standards[入力確認（自動）],"確認済")=1),SUMIF(Standards[照合項目（自動）],AB252&amp;"｜"&amp;E252&amp;"｜"&amp;D252&amp;"｜"&amp;F252&amp;"｜"&amp;P252,Standards[所定合計h（自動）]),"未確認"))</f>
        <v/>
      </c>
      <c r="AD252" s="53" t="str">
        <f>IF(C252="","",IF(AND(ISNUMBER(R252),ISNUMBER(S252),S252&gt;=R252),ROUND((S252-R252)*24,4),IF(OR(R252&lt;&gt;"",S252&lt;&gt;""),"",IF(AND(ISNUMBER(T252),T252&gt;=0),T252,IF(AND(I252="あり",J252="実施",ISNUMBER(AC252)),AC252,"")))))</f>
        <v/>
      </c>
      <c r="AE252" s="54" t="str">
        <f>IF(C252="","",IF(AND(ISNUMBER(R252),ISNUMBER(S252),S252&gt;=R252),IF(X252="記録","実績：基地発～基地着",IF(X252="記憶","記憶：基地発～基地着","未確認：基地発～基地着")),IF(OR(R252&lt;&gt;"",S252&lt;&gt;""),"要確認：時刻不足・逆転",IF(AND(ISNUMBER(T252),T252&gt;=0),IF(X252="記録","実績：記録の時間",IF(X252="記憶","記憶：申告の時間","未確認：申告の時間")),IF(AND(I252="あり",J252="実施",ISNUMBER(AC252)),"所定時間による見込み",IF(I252="なし","使用なし","未確認"))))))</f>
        <v/>
      </c>
      <c r="AF252" s="55" t="str">
        <f>IF(C252="","",IF(H252="あり",1,0))</f>
        <v/>
      </c>
      <c r="AG252" s="55" t="str">
        <f>IF(C252="","",IF(AND(I252="あり",J252="実施"),1,0))</f>
        <v/>
      </c>
      <c r="AH252" s="55" t="str">
        <f>IF(C252="","",IF(AND(H252="あり",X252="記録"),IF(COUNTIFS($A$8:A252,A252,$B$8:B252,B252,$C$8:C252,C252,$E$8:E252,E252,$F$8:F252,F252,$H$8:H252,"あり",$X$8:X252,"記録")=1,1,0),0))</f>
        <v/>
      </c>
      <c r="AI252" s="55" t="str">
        <f>IF(C252="","",IF(AND(I252="あり",J252="実施",X252="記録",ISNUMBER(K252)),IF(COUNTIFS($K$8:K252,K252,$C$8:C252,C252,$E$8:E252,E252,$F$8:F252,F252,$I$8:I252,"あり",$J$8:J252,"実施",$X$8:X252,"記録")=1,1,0),0))</f>
        <v/>
      </c>
      <c r="AJ252" s="55" t="str">
        <f>IF(C252="","",IF(ISNUMBER(A252),YEAR(A252)-IF(MONTH(A252)&lt;4,1,0),""))</f>
        <v/>
      </c>
      <c r="AK252" s="55" t="str">
        <f>IF(C252="","",IF(J252="実施",IF(ISNUMBER(K252),YEAR(K252)-IF(MONTH(K252)&lt;4,1,0),""),""))</f>
        <v/>
      </c>
      <c r="AL252" s="56" t="str">
        <f>IF(C252="",IF(OR(A252&lt;&gt;"",G252&lt;&gt;""),"要確認：船名未記入",""),IF(OR(NOT(ISNUMBER(A252)),G252="",H252="",I252="",J252="",N252="",O252="",P252="",W252="",X252=""),"要確認：基本項目不足",IF(OR(Z252="未登録・重複",AA252="未登録・重複",AB252="未確認"),"要確認：登録表を確認",IF(AND(H252="あり",NOT(ISNUMBER(B252))),"要確認：前日の予定時刻不足",IF(AND(J252="実施",I252="あり",NOT(ISNUMBER(K252))),"要確認：最終日時不足",IF(AND(J252="取消",I252="あり"),"要確認：取消と使用ありが矛盾",IF(OR(AND(ISNUMBER(T252),T252&lt;0),AND(ISNUMBER(V252),V252&lt;0),AE252="要確認：時刻不足・逆転"),"要確認：時間を確認",IF(COUNTIFS(Work[予定表の作業日],A252,Work[前日版の予定時刻],B252,Work[船名],C252,Work[バース],E252,Work[入出・転],F252,Work[曳船名],G252)&gt;1,"要確認：同じ作業・曳船が重複",IF(AND(I252="あり",J252="実施",NOT(ISNUMBER(AD252))),"要確認：拘束時間未確認",IF(OR(H252="未確認",I252="未確認",J252="未確認",X252="未確認",N252="未確認",O252="未確認"),"要確認：未確認を含む","確認済"))))))))))</f>
        <v/>
      </c>
    </row>
    <row r="253" spans="1:38" ht="24.95" customHeight="1" x14ac:dyDescent="0.2">
      <c r="A253" s="20"/>
      <c r="B253" s="29"/>
      <c r="C253" s="7"/>
      <c r="D253" s="7"/>
      <c r="E253" s="7"/>
      <c r="F253" s="7"/>
      <c r="G253" s="7"/>
      <c r="H253" s="7"/>
      <c r="I253" s="7"/>
      <c r="J253" s="7"/>
      <c r="K253" s="23"/>
      <c r="L253" s="13"/>
      <c r="M253" s="13"/>
      <c r="N253" s="7"/>
      <c r="O253" s="51"/>
      <c r="P253" s="51"/>
      <c r="Q253" s="61"/>
      <c r="R253" s="62"/>
      <c r="S253" s="62"/>
      <c r="T253" s="63"/>
      <c r="U253" s="63"/>
      <c r="V253" s="63"/>
      <c r="W253" s="51"/>
      <c r="X253" s="51"/>
      <c r="Y253" s="67"/>
      <c r="Z253" s="54" t="str">
        <f>IF(G253="","",IF(COUNTIF(Tugs[曳船名],G253)&lt;&gt;1,"未登録・重複",IF(INDEX(Tugs[会社名],MATCH(G253,Tugs[曳船名],0))="","未確認",INDEX(Tugs[会社名],MATCH(G253,Tugs[曳船名],0)))))</f>
        <v/>
      </c>
      <c r="AA253" s="54" t="str">
        <f>IF(G253="","",IF(COUNTIF(Companies[会社名],Z253)&lt;&gt;1,"未登録・重複",IF(INDEX(Companies[地区],MATCH(Z253,Companies[会社名],0))="","未確認",INDEX(Companies[地区],MATCH(Z253,Companies[会社名],0)))))</f>
        <v/>
      </c>
      <c r="AB253" s="54" t="str">
        <f>IF(G253="","",IF(Q253&lt;&gt;"",Q253,IF(COUNTIF(Tugs[曳船名],G253)&lt;&gt;1,"未登録・重複",IF(INDEX(Tugs[基地港],MATCH(G253,Tugs[曳船名],0))="","未確認",INDEX(Tugs[基地港],MATCH(G253,Tugs[曳船名],0))))))</f>
        <v/>
      </c>
      <c r="AC253" s="53" t="str">
        <f>IF(C253="","",IF(AND(COUNTIF(Standards[照合項目（自動）],AB253&amp;"｜"&amp;E253&amp;"｜"&amp;D253&amp;"｜"&amp;F253&amp;"｜"&amp;P253)=1,COUNTIFS(Standards[照合項目（自動）],AB253&amp;"｜"&amp;E253&amp;"｜"&amp;D253&amp;"｜"&amp;F253&amp;"｜"&amp;P253,Standards[入力確認（自動）],"確認済")=1),SUMIF(Standards[照合項目（自動）],AB253&amp;"｜"&amp;E253&amp;"｜"&amp;D253&amp;"｜"&amp;F253&amp;"｜"&amp;P253,Standards[所定合計h（自動）]),"未確認"))</f>
        <v/>
      </c>
      <c r="AD253" s="53" t="str">
        <f>IF(C253="","",IF(AND(ISNUMBER(R253),ISNUMBER(S253),S253&gt;=R253),ROUND((S253-R253)*24,4),IF(OR(R253&lt;&gt;"",S253&lt;&gt;""),"",IF(AND(ISNUMBER(T253),T253&gt;=0),T253,IF(AND(I253="あり",J253="実施",ISNUMBER(AC253)),AC253,"")))))</f>
        <v/>
      </c>
      <c r="AE253" s="54" t="str">
        <f>IF(C253="","",IF(AND(ISNUMBER(R253),ISNUMBER(S253),S253&gt;=R253),IF(X253="記録","実績：基地発～基地着",IF(X253="記憶","記憶：基地発～基地着","未確認：基地発～基地着")),IF(OR(R253&lt;&gt;"",S253&lt;&gt;""),"要確認：時刻不足・逆転",IF(AND(ISNUMBER(T253),T253&gt;=0),IF(X253="記録","実績：記録の時間",IF(X253="記憶","記憶：申告の時間","未確認：申告の時間")),IF(AND(I253="あり",J253="実施",ISNUMBER(AC253)),"所定時間による見込み",IF(I253="なし","使用なし","未確認"))))))</f>
        <v/>
      </c>
      <c r="AF253" s="55" t="str">
        <f>IF(C253="","",IF(H253="あり",1,0))</f>
        <v/>
      </c>
      <c r="AG253" s="55" t="str">
        <f>IF(C253="","",IF(AND(I253="あり",J253="実施"),1,0))</f>
        <v/>
      </c>
      <c r="AH253" s="55" t="str">
        <f>IF(C253="","",IF(AND(H253="あり",X253="記録"),IF(COUNTIFS($A$8:A253,A253,$B$8:B253,B253,$C$8:C253,C253,$E$8:E253,E253,$F$8:F253,F253,$H$8:H253,"あり",$X$8:X253,"記録")=1,1,0),0))</f>
        <v/>
      </c>
      <c r="AI253" s="55" t="str">
        <f>IF(C253="","",IF(AND(I253="あり",J253="実施",X253="記録",ISNUMBER(K253)),IF(COUNTIFS($K$8:K253,K253,$C$8:C253,C253,$E$8:E253,E253,$F$8:F253,F253,$I$8:I253,"あり",$J$8:J253,"実施",$X$8:X253,"記録")=1,1,0),0))</f>
        <v/>
      </c>
      <c r="AJ253" s="55" t="str">
        <f>IF(C253="","",IF(ISNUMBER(A253),YEAR(A253)-IF(MONTH(A253)&lt;4,1,0),""))</f>
        <v/>
      </c>
      <c r="AK253" s="55" t="str">
        <f>IF(C253="","",IF(J253="実施",IF(ISNUMBER(K253),YEAR(K253)-IF(MONTH(K253)&lt;4,1,0),""),""))</f>
        <v/>
      </c>
      <c r="AL253" s="56" t="str">
        <f>IF(C253="",IF(OR(A253&lt;&gt;"",G253&lt;&gt;""),"要確認：船名未記入",""),IF(OR(NOT(ISNUMBER(A253)),G253="",H253="",I253="",J253="",N253="",O253="",P253="",W253="",X253=""),"要確認：基本項目不足",IF(OR(Z253="未登録・重複",AA253="未登録・重複",AB253="未確認"),"要確認：登録表を確認",IF(AND(H253="あり",NOT(ISNUMBER(B253))),"要確認：前日の予定時刻不足",IF(AND(J253="実施",I253="あり",NOT(ISNUMBER(K253))),"要確認：最終日時不足",IF(AND(J253="取消",I253="あり"),"要確認：取消と使用ありが矛盾",IF(OR(AND(ISNUMBER(T253),T253&lt;0),AND(ISNUMBER(V253),V253&lt;0),AE253="要確認：時刻不足・逆転"),"要確認：時間を確認",IF(COUNTIFS(Work[予定表の作業日],A253,Work[前日版の予定時刻],B253,Work[船名],C253,Work[バース],E253,Work[入出・転],F253,Work[曳船名],G253)&gt;1,"要確認：同じ作業・曳船が重複",IF(AND(I253="あり",J253="実施",NOT(ISNUMBER(AD253))),"要確認：拘束時間未確認",IF(OR(H253="未確認",I253="未確認",J253="未確認",X253="未確認",N253="未確認",O253="未確認"),"要確認：未確認を含む","確認済"))))))))))</f>
        <v/>
      </c>
    </row>
    <row r="254" spans="1:38" ht="24.95" customHeight="1" x14ac:dyDescent="0.2">
      <c r="A254" s="20"/>
      <c r="B254" s="29"/>
      <c r="C254" s="7"/>
      <c r="D254" s="7"/>
      <c r="E254" s="7"/>
      <c r="F254" s="7"/>
      <c r="G254" s="7"/>
      <c r="H254" s="7"/>
      <c r="I254" s="7"/>
      <c r="J254" s="7"/>
      <c r="K254" s="23"/>
      <c r="L254" s="13"/>
      <c r="M254" s="13"/>
      <c r="N254" s="7"/>
      <c r="O254" s="51"/>
      <c r="P254" s="51"/>
      <c r="Q254" s="61"/>
      <c r="R254" s="62"/>
      <c r="S254" s="62"/>
      <c r="T254" s="63"/>
      <c r="U254" s="63"/>
      <c r="V254" s="63"/>
      <c r="W254" s="51"/>
      <c r="X254" s="51"/>
      <c r="Y254" s="67"/>
      <c r="Z254" s="54" t="str">
        <f>IF(G254="","",IF(COUNTIF(Tugs[曳船名],G254)&lt;&gt;1,"未登録・重複",IF(INDEX(Tugs[会社名],MATCH(G254,Tugs[曳船名],0))="","未確認",INDEX(Tugs[会社名],MATCH(G254,Tugs[曳船名],0)))))</f>
        <v/>
      </c>
      <c r="AA254" s="54" t="str">
        <f>IF(G254="","",IF(COUNTIF(Companies[会社名],Z254)&lt;&gt;1,"未登録・重複",IF(INDEX(Companies[地区],MATCH(Z254,Companies[会社名],0))="","未確認",INDEX(Companies[地区],MATCH(Z254,Companies[会社名],0)))))</f>
        <v/>
      </c>
      <c r="AB254" s="54" t="str">
        <f>IF(G254="","",IF(Q254&lt;&gt;"",Q254,IF(COUNTIF(Tugs[曳船名],G254)&lt;&gt;1,"未登録・重複",IF(INDEX(Tugs[基地港],MATCH(G254,Tugs[曳船名],0))="","未確認",INDEX(Tugs[基地港],MATCH(G254,Tugs[曳船名],0))))))</f>
        <v/>
      </c>
      <c r="AC254" s="53" t="str">
        <f>IF(C254="","",IF(AND(COUNTIF(Standards[照合項目（自動）],AB254&amp;"｜"&amp;E254&amp;"｜"&amp;D254&amp;"｜"&amp;F254&amp;"｜"&amp;P254)=1,COUNTIFS(Standards[照合項目（自動）],AB254&amp;"｜"&amp;E254&amp;"｜"&amp;D254&amp;"｜"&amp;F254&amp;"｜"&amp;P254,Standards[入力確認（自動）],"確認済")=1),SUMIF(Standards[照合項目（自動）],AB254&amp;"｜"&amp;E254&amp;"｜"&amp;D254&amp;"｜"&amp;F254&amp;"｜"&amp;P254,Standards[所定合計h（自動）]),"未確認"))</f>
        <v/>
      </c>
      <c r="AD254" s="53" t="str">
        <f>IF(C254="","",IF(AND(ISNUMBER(R254),ISNUMBER(S254),S254&gt;=R254),ROUND((S254-R254)*24,4),IF(OR(R254&lt;&gt;"",S254&lt;&gt;""),"",IF(AND(ISNUMBER(T254),T254&gt;=0),T254,IF(AND(I254="あり",J254="実施",ISNUMBER(AC254)),AC254,"")))))</f>
        <v/>
      </c>
      <c r="AE254" s="54" t="str">
        <f>IF(C254="","",IF(AND(ISNUMBER(R254),ISNUMBER(S254),S254&gt;=R254),IF(X254="記録","実績：基地発～基地着",IF(X254="記憶","記憶：基地発～基地着","未確認：基地発～基地着")),IF(OR(R254&lt;&gt;"",S254&lt;&gt;""),"要確認：時刻不足・逆転",IF(AND(ISNUMBER(T254),T254&gt;=0),IF(X254="記録","実績：記録の時間",IF(X254="記憶","記憶：申告の時間","未確認：申告の時間")),IF(AND(I254="あり",J254="実施",ISNUMBER(AC254)),"所定時間による見込み",IF(I254="なし","使用なし","未確認"))))))</f>
        <v/>
      </c>
      <c r="AF254" s="55" t="str">
        <f>IF(C254="","",IF(H254="あり",1,0))</f>
        <v/>
      </c>
      <c r="AG254" s="55" t="str">
        <f>IF(C254="","",IF(AND(I254="あり",J254="実施"),1,0))</f>
        <v/>
      </c>
      <c r="AH254" s="55" t="str">
        <f>IF(C254="","",IF(AND(H254="あり",X254="記録"),IF(COUNTIFS($A$8:A254,A254,$B$8:B254,B254,$C$8:C254,C254,$E$8:E254,E254,$F$8:F254,F254,$H$8:H254,"あり",$X$8:X254,"記録")=1,1,0),0))</f>
        <v/>
      </c>
      <c r="AI254" s="55" t="str">
        <f>IF(C254="","",IF(AND(I254="あり",J254="実施",X254="記録",ISNUMBER(K254)),IF(COUNTIFS($K$8:K254,K254,$C$8:C254,C254,$E$8:E254,E254,$F$8:F254,F254,$I$8:I254,"あり",$J$8:J254,"実施",$X$8:X254,"記録")=1,1,0),0))</f>
        <v/>
      </c>
      <c r="AJ254" s="55" t="str">
        <f>IF(C254="","",IF(ISNUMBER(A254),YEAR(A254)-IF(MONTH(A254)&lt;4,1,0),""))</f>
        <v/>
      </c>
      <c r="AK254" s="55" t="str">
        <f>IF(C254="","",IF(J254="実施",IF(ISNUMBER(K254),YEAR(K254)-IF(MONTH(K254)&lt;4,1,0),""),""))</f>
        <v/>
      </c>
      <c r="AL254" s="56" t="str">
        <f>IF(C254="",IF(OR(A254&lt;&gt;"",G254&lt;&gt;""),"要確認：船名未記入",""),IF(OR(NOT(ISNUMBER(A254)),G254="",H254="",I254="",J254="",N254="",O254="",P254="",W254="",X254=""),"要確認：基本項目不足",IF(OR(Z254="未登録・重複",AA254="未登録・重複",AB254="未確認"),"要確認：登録表を確認",IF(AND(H254="あり",NOT(ISNUMBER(B254))),"要確認：前日の予定時刻不足",IF(AND(J254="実施",I254="あり",NOT(ISNUMBER(K254))),"要確認：最終日時不足",IF(AND(J254="取消",I254="あり"),"要確認：取消と使用ありが矛盾",IF(OR(AND(ISNUMBER(T254),T254&lt;0),AND(ISNUMBER(V254),V254&lt;0),AE254="要確認：時刻不足・逆転"),"要確認：時間を確認",IF(COUNTIFS(Work[予定表の作業日],A254,Work[前日版の予定時刻],B254,Work[船名],C254,Work[バース],E254,Work[入出・転],F254,Work[曳船名],G254)&gt;1,"要確認：同じ作業・曳船が重複",IF(AND(I254="あり",J254="実施",NOT(ISNUMBER(AD254))),"要確認：拘束時間未確認",IF(OR(H254="未確認",I254="未確認",J254="未確認",X254="未確認",N254="未確認",O254="未確認"),"要確認：未確認を含む","確認済"))))))))))</f>
        <v/>
      </c>
    </row>
    <row r="255" spans="1:38" ht="24.95" customHeight="1" x14ac:dyDescent="0.2">
      <c r="A255" s="20"/>
      <c r="B255" s="29"/>
      <c r="C255" s="7"/>
      <c r="D255" s="7"/>
      <c r="E255" s="7"/>
      <c r="F255" s="7"/>
      <c r="G255" s="7"/>
      <c r="H255" s="7"/>
      <c r="I255" s="7"/>
      <c r="J255" s="7"/>
      <c r="K255" s="23"/>
      <c r="L255" s="13"/>
      <c r="M255" s="13"/>
      <c r="N255" s="7"/>
      <c r="O255" s="51"/>
      <c r="P255" s="51"/>
      <c r="Q255" s="61"/>
      <c r="R255" s="62"/>
      <c r="S255" s="62"/>
      <c r="T255" s="63"/>
      <c r="U255" s="63"/>
      <c r="V255" s="63"/>
      <c r="W255" s="51"/>
      <c r="X255" s="51"/>
      <c r="Y255" s="67"/>
      <c r="Z255" s="54" t="str">
        <f>IF(G255="","",IF(COUNTIF(Tugs[曳船名],G255)&lt;&gt;1,"未登録・重複",IF(INDEX(Tugs[会社名],MATCH(G255,Tugs[曳船名],0))="","未確認",INDEX(Tugs[会社名],MATCH(G255,Tugs[曳船名],0)))))</f>
        <v/>
      </c>
      <c r="AA255" s="54" t="str">
        <f>IF(G255="","",IF(COUNTIF(Companies[会社名],Z255)&lt;&gt;1,"未登録・重複",IF(INDEX(Companies[地区],MATCH(Z255,Companies[会社名],0))="","未確認",INDEX(Companies[地区],MATCH(Z255,Companies[会社名],0)))))</f>
        <v/>
      </c>
      <c r="AB255" s="54" t="str">
        <f>IF(G255="","",IF(Q255&lt;&gt;"",Q255,IF(COUNTIF(Tugs[曳船名],G255)&lt;&gt;1,"未登録・重複",IF(INDEX(Tugs[基地港],MATCH(G255,Tugs[曳船名],0))="","未確認",INDEX(Tugs[基地港],MATCH(G255,Tugs[曳船名],0))))))</f>
        <v/>
      </c>
      <c r="AC255" s="53" t="str">
        <f>IF(C255="","",IF(AND(COUNTIF(Standards[照合項目（自動）],AB255&amp;"｜"&amp;E255&amp;"｜"&amp;D255&amp;"｜"&amp;F255&amp;"｜"&amp;P255)=1,COUNTIFS(Standards[照合項目（自動）],AB255&amp;"｜"&amp;E255&amp;"｜"&amp;D255&amp;"｜"&amp;F255&amp;"｜"&amp;P255,Standards[入力確認（自動）],"確認済")=1),SUMIF(Standards[照合項目（自動）],AB255&amp;"｜"&amp;E255&amp;"｜"&amp;D255&amp;"｜"&amp;F255&amp;"｜"&amp;P255,Standards[所定合計h（自動）]),"未確認"))</f>
        <v/>
      </c>
      <c r="AD255" s="53" t="str">
        <f>IF(C255="","",IF(AND(ISNUMBER(R255),ISNUMBER(S255),S255&gt;=R255),ROUND((S255-R255)*24,4),IF(OR(R255&lt;&gt;"",S255&lt;&gt;""),"",IF(AND(ISNUMBER(T255),T255&gt;=0),T255,IF(AND(I255="あり",J255="実施",ISNUMBER(AC255)),AC255,"")))))</f>
        <v/>
      </c>
      <c r="AE255" s="54" t="str">
        <f>IF(C255="","",IF(AND(ISNUMBER(R255),ISNUMBER(S255),S255&gt;=R255),IF(X255="記録","実績：基地発～基地着",IF(X255="記憶","記憶：基地発～基地着","未確認：基地発～基地着")),IF(OR(R255&lt;&gt;"",S255&lt;&gt;""),"要確認：時刻不足・逆転",IF(AND(ISNUMBER(T255),T255&gt;=0),IF(X255="記録","実績：記録の時間",IF(X255="記憶","記憶：申告の時間","未確認：申告の時間")),IF(AND(I255="あり",J255="実施",ISNUMBER(AC255)),"所定時間による見込み",IF(I255="なし","使用なし","未確認"))))))</f>
        <v/>
      </c>
      <c r="AF255" s="55" t="str">
        <f>IF(C255="","",IF(H255="あり",1,0))</f>
        <v/>
      </c>
      <c r="AG255" s="55" t="str">
        <f>IF(C255="","",IF(AND(I255="あり",J255="実施"),1,0))</f>
        <v/>
      </c>
      <c r="AH255" s="55" t="str">
        <f>IF(C255="","",IF(AND(H255="あり",X255="記録"),IF(COUNTIFS($A$8:A255,A255,$B$8:B255,B255,$C$8:C255,C255,$E$8:E255,E255,$F$8:F255,F255,$H$8:H255,"あり",$X$8:X255,"記録")=1,1,0),0))</f>
        <v/>
      </c>
      <c r="AI255" s="55" t="str">
        <f>IF(C255="","",IF(AND(I255="あり",J255="実施",X255="記録",ISNUMBER(K255)),IF(COUNTIFS($K$8:K255,K255,$C$8:C255,C255,$E$8:E255,E255,$F$8:F255,F255,$I$8:I255,"あり",$J$8:J255,"実施",$X$8:X255,"記録")=1,1,0),0))</f>
        <v/>
      </c>
      <c r="AJ255" s="55" t="str">
        <f>IF(C255="","",IF(ISNUMBER(A255),YEAR(A255)-IF(MONTH(A255)&lt;4,1,0),""))</f>
        <v/>
      </c>
      <c r="AK255" s="55" t="str">
        <f>IF(C255="","",IF(J255="実施",IF(ISNUMBER(K255),YEAR(K255)-IF(MONTH(K255)&lt;4,1,0),""),""))</f>
        <v/>
      </c>
      <c r="AL255" s="56" t="str">
        <f>IF(C255="",IF(OR(A255&lt;&gt;"",G255&lt;&gt;""),"要確認：船名未記入",""),IF(OR(NOT(ISNUMBER(A255)),G255="",H255="",I255="",J255="",N255="",O255="",P255="",W255="",X255=""),"要確認：基本項目不足",IF(OR(Z255="未登録・重複",AA255="未登録・重複",AB255="未確認"),"要確認：登録表を確認",IF(AND(H255="あり",NOT(ISNUMBER(B255))),"要確認：前日の予定時刻不足",IF(AND(J255="実施",I255="あり",NOT(ISNUMBER(K255))),"要確認：最終日時不足",IF(AND(J255="取消",I255="あり"),"要確認：取消と使用ありが矛盾",IF(OR(AND(ISNUMBER(T255),T255&lt;0),AND(ISNUMBER(V255),V255&lt;0),AE255="要確認：時刻不足・逆転"),"要確認：時間を確認",IF(COUNTIFS(Work[予定表の作業日],A255,Work[前日版の予定時刻],B255,Work[船名],C255,Work[バース],E255,Work[入出・転],F255,Work[曳船名],G255)&gt;1,"要確認：同じ作業・曳船が重複",IF(AND(I255="あり",J255="実施",NOT(ISNUMBER(AD255))),"要確認：拘束時間未確認",IF(OR(H255="未確認",I255="未確認",J255="未確認",X255="未確認",N255="未確認",O255="未確認"),"要確認：未確認を含む","確認済"))))))))))</f>
        <v/>
      </c>
    </row>
    <row r="256" spans="1:38" ht="24.95" customHeight="1" x14ac:dyDescent="0.2">
      <c r="A256" s="20"/>
      <c r="B256" s="29"/>
      <c r="C256" s="7"/>
      <c r="D256" s="7"/>
      <c r="E256" s="7"/>
      <c r="F256" s="7"/>
      <c r="G256" s="7"/>
      <c r="H256" s="7"/>
      <c r="I256" s="7"/>
      <c r="J256" s="7"/>
      <c r="K256" s="23"/>
      <c r="L256" s="13"/>
      <c r="M256" s="13"/>
      <c r="N256" s="7"/>
      <c r="O256" s="51"/>
      <c r="P256" s="51"/>
      <c r="Q256" s="61"/>
      <c r="R256" s="62"/>
      <c r="S256" s="62"/>
      <c r="T256" s="63"/>
      <c r="U256" s="63"/>
      <c r="V256" s="63"/>
      <c r="W256" s="51"/>
      <c r="X256" s="51"/>
      <c r="Y256" s="67"/>
      <c r="Z256" s="54" t="str">
        <f>IF(G256="","",IF(COUNTIF(Tugs[曳船名],G256)&lt;&gt;1,"未登録・重複",IF(INDEX(Tugs[会社名],MATCH(G256,Tugs[曳船名],0))="","未確認",INDEX(Tugs[会社名],MATCH(G256,Tugs[曳船名],0)))))</f>
        <v/>
      </c>
      <c r="AA256" s="54" t="str">
        <f>IF(G256="","",IF(COUNTIF(Companies[会社名],Z256)&lt;&gt;1,"未登録・重複",IF(INDEX(Companies[地区],MATCH(Z256,Companies[会社名],0))="","未確認",INDEX(Companies[地区],MATCH(Z256,Companies[会社名],0)))))</f>
        <v/>
      </c>
      <c r="AB256" s="54" t="str">
        <f>IF(G256="","",IF(Q256&lt;&gt;"",Q256,IF(COUNTIF(Tugs[曳船名],G256)&lt;&gt;1,"未登録・重複",IF(INDEX(Tugs[基地港],MATCH(G256,Tugs[曳船名],0))="","未確認",INDEX(Tugs[基地港],MATCH(G256,Tugs[曳船名],0))))))</f>
        <v/>
      </c>
      <c r="AC256" s="53" t="str">
        <f>IF(C256="","",IF(AND(COUNTIF(Standards[照合項目（自動）],AB256&amp;"｜"&amp;E256&amp;"｜"&amp;D256&amp;"｜"&amp;F256&amp;"｜"&amp;P256)=1,COUNTIFS(Standards[照合項目（自動）],AB256&amp;"｜"&amp;E256&amp;"｜"&amp;D256&amp;"｜"&amp;F256&amp;"｜"&amp;P256,Standards[入力確認（自動）],"確認済")=1),SUMIF(Standards[照合項目（自動）],AB256&amp;"｜"&amp;E256&amp;"｜"&amp;D256&amp;"｜"&amp;F256&amp;"｜"&amp;P256,Standards[所定合計h（自動）]),"未確認"))</f>
        <v/>
      </c>
      <c r="AD256" s="53" t="str">
        <f>IF(C256="","",IF(AND(ISNUMBER(R256),ISNUMBER(S256),S256&gt;=R256),ROUND((S256-R256)*24,4),IF(OR(R256&lt;&gt;"",S256&lt;&gt;""),"",IF(AND(ISNUMBER(T256),T256&gt;=0),T256,IF(AND(I256="あり",J256="実施",ISNUMBER(AC256)),AC256,"")))))</f>
        <v/>
      </c>
      <c r="AE256" s="54" t="str">
        <f>IF(C256="","",IF(AND(ISNUMBER(R256),ISNUMBER(S256),S256&gt;=R256),IF(X256="記録","実績：基地発～基地着",IF(X256="記憶","記憶：基地発～基地着","未確認：基地発～基地着")),IF(OR(R256&lt;&gt;"",S256&lt;&gt;""),"要確認：時刻不足・逆転",IF(AND(ISNUMBER(T256),T256&gt;=0),IF(X256="記録","実績：記録の時間",IF(X256="記憶","記憶：申告の時間","未確認：申告の時間")),IF(AND(I256="あり",J256="実施",ISNUMBER(AC256)),"所定時間による見込み",IF(I256="なし","使用なし","未確認"))))))</f>
        <v/>
      </c>
      <c r="AF256" s="55" t="str">
        <f>IF(C256="","",IF(H256="あり",1,0))</f>
        <v/>
      </c>
      <c r="AG256" s="55" t="str">
        <f>IF(C256="","",IF(AND(I256="あり",J256="実施"),1,0))</f>
        <v/>
      </c>
      <c r="AH256" s="55" t="str">
        <f>IF(C256="","",IF(AND(H256="あり",X256="記録"),IF(COUNTIFS($A$8:A256,A256,$B$8:B256,B256,$C$8:C256,C256,$E$8:E256,E256,$F$8:F256,F256,$H$8:H256,"あり",$X$8:X256,"記録")=1,1,0),0))</f>
        <v/>
      </c>
      <c r="AI256" s="55" t="str">
        <f>IF(C256="","",IF(AND(I256="あり",J256="実施",X256="記録",ISNUMBER(K256)),IF(COUNTIFS($K$8:K256,K256,$C$8:C256,C256,$E$8:E256,E256,$F$8:F256,F256,$I$8:I256,"あり",$J$8:J256,"実施",$X$8:X256,"記録")=1,1,0),0))</f>
        <v/>
      </c>
      <c r="AJ256" s="55" t="str">
        <f>IF(C256="","",IF(ISNUMBER(A256),YEAR(A256)-IF(MONTH(A256)&lt;4,1,0),""))</f>
        <v/>
      </c>
      <c r="AK256" s="55" t="str">
        <f>IF(C256="","",IF(J256="実施",IF(ISNUMBER(K256),YEAR(K256)-IF(MONTH(K256)&lt;4,1,0),""),""))</f>
        <v/>
      </c>
      <c r="AL256" s="56" t="str">
        <f>IF(C256="",IF(OR(A256&lt;&gt;"",G256&lt;&gt;""),"要確認：船名未記入",""),IF(OR(NOT(ISNUMBER(A256)),G256="",H256="",I256="",J256="",N256="",O256="",P256="",W256="",X256=""),"要確認：基本項目不足",IF(OR(Z256="未登録・重複",AA256="未登録・重複",AB256="未確認"),"要確認：登録表を確認",IF(AND(H256="あり",NOT(ISNUMBER(B256))),"要確認：前日の予定時刻不足",IF(AND(J256="実施",I256="あり",NOT(ISNUMBER(K256))),"要確認：最終日時不足",IF(AND(J256="取消",I256="あり"),"要確認：取消と使用ありが矛盾",IF(OR(AND(ISNUMBER(T256),T256&lt;0),AND(ISNUMBER(V256),V256&lt;0),AE256="要確認：時刻不足・逆転"),"要確認：時間を確認",IF(COUNTIFS(Work[予定表の作業日],A256,Work[前日版の予定時刻],B256,Work[船名],C256,Work[バース],E256,Work[入出・転],F256,Work[曳船名],G256)&gt;1,"要確認：同じ作業・曳船が重複",IF(AND(I256="あり",J256="実施",NOT(ISNUMBER(AD256))),"要確認：拘束時間未確認",IF(OR(H256="未確認",I256="未確認",J256="未確認",X256="未確認",N256="未確認",O256="未確認"),"要確認：未確認を含む","確認済"))))))))))</f>
        <v/>
      </c>
    </row>
    <row r="257" spans="1:38" ht="24.95" customHeight="1" x14ac:dyDescent="0.2">
      <c r="A257" s="20"/>
      <c r="B257" s="29"/>
      <c r="C257" s="7"/>
      <c r="D257" s="7"/>
      <c r="E257" s="7"/>
      <c r="F257" s="7"/>
      <c r="G257" s="7"/>
      <c r="H257" s="7"/>
      <c r="I257" s="7"/>
      <c r="J257" s="7"/>
      <c r="K257" s="23"/>
      <c r="L257" s="13"/>
      <c r="M257" s="13"/>
      <c r="N257" s="7"/>
      <c r="O257" s="51"/>
      <c r="P257" s="51"/>
      <c r="Q257" s="61"/>
      <c r="R257" s="62"/>
      <c r="S257" s="62"/>
      <c r="T257" s="63"/>
      <c r="U257" s="63"/>
      <c r="V257" s="63"/>
      <c r="W257" s="51"/>
      <c r="X257" s="51"/>
      <c r="Y257" s="67"/>
      <c r="Z257" s="54" t="str">
        <f>IF(G257="","",IF(COUNTIF(Tugs[曳船名],G257)&lt;&gt;1,"未登録・重複",IF(INDEX(Tugs[会社名],MATCH(G257,Tugs[曳船名],0))="","未確認",INDEX(Tugs[会社名],MATCH(G257,Tugs[曳船名],0)))))</f>
        <v/>
      </c>
      <c r="AA257" s="54" t="str">
        <f>IF(G257="","",IF(COUNTIF(Companies[会社名],Z257)&lt;&gt;1,"未登録・重複",IF(INDEX(Companies[地区],MATCH(Z257,Companies[会社名],0))="","未確認",INDEX(Companies[地区],MATCH(Z257,Companies[会社名],0)))))</f>
        <v/>
      </c>
      <c r="AB257" s="54" t="str">
        <f>IF(G257="","",IF(Q257&lt;&gt;"",Q257,IF(COUNTIF(Tugs[曳船名],G257)&lt;&gt;1,"未登録・重複",IF(INDEX(Tugs[基地港],MATCH(G257,Tugs[曳船名],0))="","未確認",INDEX(Tugs[基地港],MATCH(G257,Tugs[曳船名],0))))))</f>
        <v/>
      </c>
      <c r="AC257" s="53" t="str">
        <f>IF(C257="","",IF(AND(COUNTIF(Standards[照合項目（自動）],AB257&amp;"｜"&amp;E257&amp;"｜"&amp;D257&amp;"｜"&amp;F257&amp;"｜"&amp;P257)=1,COUNTIFS(Standards[照合項目（自動）],AB257&amp;"｜"&amp;E257&amp;"｜"&amp;D257&amp;"｜"&amp;F257&amp;"｜"&amp;P257,Standards[入力確認（自動）],"確認済")=1),SUMIF(Standards[照合項目（自動）],AB257&amp;"｜"&amp;E257&amp;"｜"&amp;D257&amp;"｜"&amp;F257&amp;"｜"&amp;P257,Standards[所定合計h（自動）]),"未確認"))</f>
        <v/>
      </c>
      <c r="AD257" s="53" t="str">
        <f>IF(C257="","",IF(AND(ISNUMBER(R257),ISNUMBER(S257),S257&gt;=R257),ROUND((S257-R257)*24,4),IF(OR(R257&lt;&gt;"",S257&lt;&gt;""),"",IF(AND(ISNUMBER(T257),T257&gt;=0),T257,IF(AND(I257="あり",J257="実施",ISNUMBER(AC257)),AC257,"")))))</f>
        <v/>
      </c>
      <c r="AE257" s="54" t="str">
        <f>IF(C257="","",IF(AND(ISNUMBER(R257),ISNUMBER(S257),S257&gt;=R257),IF(X257="記録","実績：基地発～基地着",IF(X257="記憶","記憶：基地発～基地着","未確認：基地発～基地着")),IF(OR(R257&lt;&gt;"",S257&lt;&gt;""),"要確認：時刻不足・逆転",IF(AND(ISNUMBER(T257),T257&gt;=0),IF(X257="記録","実績：記録の時間",IF(X257="記憶","記憶：申告の時間","未確認：申告の時間")),IF(AND(I257="あり",J257="実施",ISNUMBER(AC257)),"所定時間による見込み",IF(I257="なし","使用なし","未確認"))))))</f>
        <v/>
      </c>
      <c r="AF257" s="55" t="str">
        <f>IF(C257="","",IF(H257="あり",1,0))</f>
        <v/>
      </c>
      <c r="AG257" s="55" t="str">
        <f>IF(C257="","",IF(AND(I257="あり",J257="実施"),1,0))</f>
        <v/>
      </c>
      <c r="AH257" s="55" t="str">
        <f>IF(C257="","",IF(AND(H257="あり",X257="記録"),IF(COUNTIFS($A$8:A257,A257,$B$8:B257,B257,$C$8:C257,C257,$E$8:E257,E257,$F$8:F257,F257,$H$8:H257,"あり",$X$8:X257,"記録")=1,1,0),0))</f>
        <v/>
      </c>
      <c r="AI257" s="55" t="str">
        <f>IF(C257="","",IF(AND(I257="あり",J257="実施",X257="記録",ISNUMBER(K257)),IF(COUNTIFS($K$8:K257,K257,$C$8:C257,C257,$E$8:E257,E257,$F$8:F257,F257,$I$8:I257,"あり",$J$8:J257,"実施",$X$8:X257,"記録")=1,1,0),0))</f>
        <v/>
      </c>
      <c r="AJ257" s="55" t="str">
        <f>IF(C257="","",IF(ISNUMBER(A257),YEAR(A257)-IF(MONTH(A257)&lt;4,1,0),""))</f>
        <v/>
      </c>
      <c r="AK257" s="55" t="str">
        <f>IF(C257="","",IF(J257="実施",IF(ISNUMBER(K257),YEAR(K257)-IF(MONTH(K257)&lt;4,1,0),""),""))</f>
        <v/>
      </c>
      <c r="AL257" s="56" t="str">
        <f>IF(C257="",IF(OR(A257&lt;&gt;"",G257&lt;&gt;""),"要確認：船名未記入",""),IF(OR(NOT(ISNUMBER(A257)),G257="",H257="",I257="",J257="",N257="",O257="",P257="",W257="",X257=""),"要確認：基本項目不足",IF(OR(Z257="未登録・重複",AA257="未登録・重複",AB257="未確認"),"要確認：登録表を確認",IF(AND(H257="あり",NOT(ISNUMBER(B257))),"要確認：前日の予定時刻不足",IF(AND(J257="実施",I257="あり",NOT(ISNUMBER(K257))),"要確認：最終日時不足",IF(AND(J257="取消",I257="あり"),"要確認：取消と使用ありが矛盾",IF(OR(AND(ISNUMBER(T257),T257&lt;0),AND(ISNUMBER(V257),V257&lt;0),AE257="要確認：時刻不足・逆転"),"要確認：時間を確認",IF(COUNTIFS(Work[予定表の作業日],A257,Work[前日版の予定時刻],B257,Work[船名],C257,Work[バース],E257,Work[入出・転],F257,Work[曳船名],G257)&gt;1,"要確認：同じ作業・曳船が重複",IF(AND(I257="あり",J257="実施",NOT(ISNUMBER(AD257))),"要確認：拘束時間未確認",IF(OR(H257="未確認",I257="未確認",J257="未確認",X257="未確認",N257="未確認",O257="未確認"),"要確認：未確認を含む","確認済"))))))))))</f>
        <v/>
      </c>
    </row>
    <row r="258" spans="1:38" ht="24.95" customHeight="1" x14ac:dyDescent="0.2">
      <c r="A258" s="20"/>
      <c r="B258" s="29"/>
      <c r="C258" s="7"/>
      <c r="D258" s="7"/>
      <c r="E258" s="7"/>
      <c r="F258" s="7"/>
      <c r="G258" s="7"/>
      <c r="H258" s="7"/>
      <c r="I258" s="7"/>
      <c r="J258" s="7"/>
      <c r="K258" s="23"/>
      <c r="L258" s="13"/>
      <c r="M258" s="13"/>
      <c r="N258" s="7"/>
      <c r="O258" s="51"/>
      <c r="P258" s="51"/>
      <c r="Q258" s="61"/>
      <c r="R258" s="62"/>
      <c r="S258" s="62"/>
      <c r="T258" s="63"/>
      <c r="U258" s="63"/>
      <c r="V258" s="63"/>
      <c r="W258" s="51"/>
      <c r="X258" s="51"/>
      <c r="Y258" s="67"/>
      <c r="Z258" s="54" t="str">
        <f>IF(G258="","",IF(COUNTIF(Tugs[曳船名],G258)&lt;&gt;1,"未登録・重複",IF(INDEX(Tugs[会社名],MATCH(G258,Tugs[曳船名],0))="","未確認",INDEX(Tugs[会社名],MATCH(G258,Tugs[曳船名],0)))))</f>
        <v/>
      </c>
      <c r="AA258" s="54" t="str">
        <f>IF(G258="","",IF(COUNTIF(Companies[会社名],Z258)&lt;&gt;1,"未登録・重複",IF(INDEX(Companies[地区],MATCH(Z258,Companies[会社名],0))="","未確認",INDEX(Companies[地区],MATCH(Z258,Companies[会社名],0)))))</f>
        <v/>
      </c>
      <c r="AB258" s="54" t="str">
        <f>IF(G258="","",IF(Q258&lt;&gt;"",Q258,IF(COUNTIF(Tugs[曳船名],G258)&lt;&gt;1,"未登録・重複",IF(INDEX(Tugs[基地港],MATCH(G258,Tugs[曳船名],0))="","未確認",INDEX(Tugs[基地港],MATCH(G258,Tugs[曳船名],0))))))</f>
        <v/>
      </c>
      <c r="AC258" s="53" t="str">
        <f>IF(C258="","",IF(AND(COUNTIF(Standards[照合項目（自動）],AB258&amp;"｜"&amp;E258&amp;"｜"&amp;D258&amp;"｜"&amp;F258&amp;"｜"&amp;P258)=1,COUNTIFS(Standards[照合項目（自動）],AB258&amp;"｜"&amp;E258&amp;"｜"&amp;D258&amp;"｜"&amp;F258&amp;"｜"&amp;P258,Standards[入力確認（自動）],"確認済")=1),SUMIF(Standards[照合項目（自動）],AB258&amp;"｜"&amp;E258&amp;"｜"&amp;D258&amp;"｜"&amp;F258&amp;"｜"&amp;P258,Standards[所定合計h（自動）]),"未確認"))</f>
        <v/>
      </c>
      <c r="AD258" s="53" t="str">
        <f>IF(C258="","",IF(AND(ISNUMBER(R258),ISNUMBER(S258),S258&gt;=R258),ROUND((S258-R258)*24,4),IF(OR(R258&lt;&gt;"",S258&lt;&gt;""),"",IF(AND(ISNUMBER(T258),T258&gt;=0),T258,IF(AND(I258="あり",J258="実施",ISNUMBER(AC258)),AC258,"")))))</f>
        <v/>
      </c>
      <c r="AE258" s="54" t="str">
        <f>IF(C258="","",IF(AND(ISNUMBER(R258),ISNUMBER(S258),S258&gt;=R258),IF(X258="記録","実績：基地発～基地着",IF(X258="記憶","記憶：基地発～基地着","未確認：基地発～基地着")),IF(OR(R258&lt;&gt;"",S258&lt;&gt;""),"要確認：時刻不足・逆転",IF(AND(ISNUMBER(T258),T258&gt;=0),IF(X258="記録","実績：記録の時間",IF(X258="記憶","記憶：申告の時間","未確認：申告の時間")),IF(AND(I258="あり",J258="実施",ISNUMBER(AC258)),"所定時間による見込み",IF(I258="なし","使用なし","未確認"))))))</f>
        <v/>
      </c>
      <c r="AF258" s="55" t="str">
        <f>IF(C258="","",IF(H258="あり",1,0))</f>
        <v/>
      </c>
      <c r="AG258" s="55" t="str">
        <f>IF(C258="","",IF(AND(I258="あり",J258="実施"),1,0))</f>
        <v/>
      </c>
      <c r="AH258" s="55" t="str">
        <f>IF(C258="","",IF(AND(H258="あり",X258="記録"),IF(COUNTIFS($A$8:A258,A258,$B$8:B258,B258,$C$8:C258,C258,$E$8:E258,E258,$F$8:F258,F258,$H$8:H258,"あり",$X$8:X258,"記録")=1,1,0),0))</f>
        <v/>
      </c>
      <c r="AI258" s="55" t="str">
        <f>IF(C258="","",IF(AND(I258="あり",J258="実施",X258="記録",ISNUMBER(K258)),IF(COUNTIFS($K$8:K258,K258,$C$8:C258,C258,$E$8:E258,E258,$F$8:F258,F258,$I$8:I258,"あり",$J$8:J258,"実施",$X$8:X258,"記録")=1,1,0),0))</f>
        <v/>
      </c>
      <c r="AJ258" s="55" t="str">
        <f>IF(C258="","",IF(ISNUMBER(A258),YEAR(A258)-IF(MONTH(A258)&lt;4,1,0),""))</f>
        <v/>
      </c>
      <c r="AK258" s="55" t="str">
        <f>IF(C258="","",IF(J258="実施",IF(ISNUMBER(K258),YEAR(K258)-IF(MONTH(K258)&lt;4,1,0),""),""))</f>
        <v/>
      </c>
      <c r="AL258" s="56" t="str">
        <f>IF(C258="",IF(OR(A258&lt;&gt;"",G258&lt;&gt;""),"要確認：船名未記入",""),IF(OR(NOT(ISNUMBER(A258)),G258="",H258="",I258="",J258="",N258="",O258="",P258="",W258="",X258=""),"要確認：基本項目不足",IF(OR(Z258="未登録・重複",AA258="未登録・重複",AB258="未確認"),"要確認：登録表を確認",IF(AND(H258="あり",NOT(ISNUMBER(B258))),"要確認：前日の予定時刻不足",IF(AND(J258="実施",I258="あり",NOT(ISNUMBER(K258))),"要確認：最終日時不足",IF(AND(J258="取消",I258="あり"),"要確認：取消と使用ありが矛盾",IF(OR(AND(ISNUMBER(T258),T258&lt;0),AND(ISNUMBER(V258),V258&lt;0),AE258="要確認：時刻不足・逆転"),"要確認：時間を確認",IF(COUNTIFS(Work[予定表の作業日],A258,Work[前日版の予定時刻],B258,Work[船名],C258,Work[バース],E258,Work[入出・転],F258,Work[曳船名],G258)&gt;1,"要確認：同じ作業・曳船が重複",IF(AND(I258="あり",J258="実施",NOT(ISNUMBER(AD258))),"要確認：拘束時間未確認",IF(OR(H258="未確認",I258="未確認",J258="未確認",X258="未確認",N258="未確認",O258="未確認"),"要確認：未確認を含む","確認済"))))))))))</f>
        <v/>
      </c>
    </row>
    <row r="259" spans="1:38" ht="24.95" customHeight="1" x14ac:dyDescent="0.2">
      <c r="A259" s="20"/>
      <c r="B259" s="29"/>
      <c r="C259" s="7"/>
      <c r="D259" s="7"/>
      <c r="E259" s="7"/>
      <c r="F259" s="7"/>
      <c r="G259" s="7"/>
      <c r="H259" s="7"/>
      <c r="I259" s="7"/>
      <c r="J259" s="7"/>
      <c r="K259" s="23"/>
      <c r="L259" s="13"/>
      <c r="M259" s="13"/>
      <c r="N259" s="7"/>
      <c r="O259" s="51"/>
      <c r="P259" s="51"/>
      <c r="Q259" s="61"/>
      <c r="R259" s="62"/>
      <c r="S259" s="62"/>
      <c r="T259" s="63"/>
      <c r="U259" s="63"/>
      <c r="V259" s="63"/>
      <c r="W259" s="51"/>
      <c r="X259" s="51"/>
      <c r="Y259" s="67"/>
      <c r="Z259" s="54" t="str">
        <f>IF(G259="","",IF(COUNTIF(Tugs[曳船名],G259)&lt;&gt;1,"未登録・重複",IF(INDEX(Tugs[会社名],MATCH(G259,Tugs[曳船名],0))="","未確認",INDEX(Tugs[会社名],MATCH(G259,Tugs[曳船名],0)))))</f>
        <v/>
      </c>
      <c r="AA259" s="54" t="str">
        <f>IF(G259="","",IF(COUNTIF(Companies[会社名],Z259)&lt;&gt;1,"未登録・重複",IF(INDEX(Companies[地区],MATCH(Z259,Companies[会社名],0))="","未確認",INDEX(Companies[地区],MATCH(Z259,Companies[会社名],0)))))</f>
        <v/>
      </c>
      <c r="AB259" s="54" t="str">
        <f>IF(G259="","",IF(Q259&lt;&gt;"",Q259,IF(COUNTIF(Tugs[曳船名],G259)&lt;&gt;1,"未登録・重複",IF(INDEX(Tugs[基地港],MATCH(G259,Tugs[曳船名],0))="","未確認",INDEX(Tugs[基地港],MATCH(G259,Tugs[曳船名],0))))))</f>
        <v/>
      </c>
      <c r="AC259" s="53" t="str">
        <f>IF(C259="","",IF(AND(COUNTIF(Standards[照合項目（自動）],AB259&amp;"｜"&amp;E259&amp;"｜"&amp;D259&amp;"｜"&amp;F259&amp;"｜"&amp;P259)=1,COUNTIFS(Standards[照合項目（自動）],AB259&amp;"｜"&amp;E259&amp;"｜"&amp;D259&amp;"｜"&amp;F259&amp;"｜"&amp;P259,Standards[入力確認（自動）],"確認済")=1),SUMIF(Standards[照合項目（自動）],AB259&amp;"｜"&amp;E259&amp;"｜"&amp;D259&amp;"｜"&amp;F259&amp;"｜"&amp;P259,Standards[所定合計h（自動）]),"未確認"))</f>
        <v/>
      </c>
      <c r="AD259" s="53" t="str">
        <f>IF(C259="","",IF(AND(ISNUMBER(R259),ISNUMBER(S259),S259&gt;=R259),ROUND((S259-R259)*24,4),IF(OR(R259&lt;&gt;"",S259&lt;&gt;""),"",IF(AND(ISNUMBER(T259),T259&gt;=0),T259,IF(AND(I259="あり",J259="実施",ISNUMBER(AC259)),AC259,"")))))</f>
        <v/>
      </c>
      <c r="AE259" s="54" t="str">
        <f>IF(C259="","",IF(AND(ISNUMBER(R259),ISNUMBER(S259),S259&gt;=R259),IF(X259="記録","実績：基地発～基地着",IF(X259="記憶","記憶：基地発～基地着","未確認：基地発～基地着")),IF(OR(R259&lt;&gt;"",S259&lt;&gt;""),"要確認：時刻不足・逆転",IF(AND(ISNUMBER(T259),T259&gt;=0),IF(X259="記録","実績：記録の時間",IF(X259="記憶","記憶：申告の時間","未確認：申告の時間")),IF(AND(I259="あり",J259="実施",ISNUMBER(AC259)),"所定時間による見込み",IF(I259="なし","使用なし","未確認"))))))</f>
        <v/>
      </c>
      <c r="AF259" s="55" t="str">
        <f>IF(C259="","",IF(H259="あり",1,0))</f>
        <v/>
      </c>
      <c r="AG259" s="55" t="str">
        <f>IF(C259="","",IF(AND(I259="あり",J259="実施"),1,0))</f>
        <v/>
      </c>
      <c r="AH259" s="55" t="str">
        <f>IF(C259="","",IF(AND(H259="あり",X259="記録"),IF(COUNTIFS($A$8:A259,A259,$B$8:B259,B259,$C$8:C259,C259,$E$8:E259,E259,$F$8:F259,F259,$H$8:H259,"あり",$X$8:X259,"記録")=1,1,0),0))</f>
        <v/>
      </c>
      <c r="AI259" s="55" t="str">
        <f>IF(C259="","",IF(AND(I259="あり",J259="実施",X259="記録",ISNUMBER(K259)),IF(COUNTIFS($K$8:K259,K259,$C$8:C259,C259,$E$8:E259,E259,$F$8:F259,F259,$I$8:I259,"あり",$J$8:J259,"実施",$X$8:X259,"記録")=1,1,0),0))</f>
        <v/>
      </c>
      <c r="AJ259" s="55" t="str">
        <f>IF(C259="","",IF(ISNUMBER(A259),YEAR(A259)-IF(MONTH(A259)&lt;4,1,0),""))</f>
        <v/>
      </c>
      <c r="AK259" s="55" t="str">
        <f>IF(C259="","",IF(J259="実施",IF(ISNUMBER(K259),YEAR(K259)-IF(MONTH(K259)&lt;4,1,0),""),""))</f>
        <v/>
      </c>
      <c r="AL259" s="56" t="str">
        <f>IF(C259="",IF(OR(A259&lt;&gt;"",G259&lt;&gt;""),"要確認：船名未記入",""),IF(OR(NOT(ISNUMBER(A259)),G259="",H259="",I259="",J259="",N259="",O259="",P259="",W259="",X259=""),"要確認：基本項目不足",IF(OR(Z259="未登録・重複",AA259="未登録・重複",AB259="未確認"),"要確認：登録表を確認",IF(AND(H259="あり",NOT(ISNUMBER(B259))),"要確認：前日の予定時刻不足",IF(AND(J259="実施",I259="あり",NOT(ISNUMBER(K259))),"要確認：最終日時不足",IF(AND(J259="取消",I259="あり"),"要確認：取消と使用ありが矛盾",IF(OR(AND(ISNUMBER(T259),T259&lt;0),AND(ISNUMBER(V259),V259&lt;0),AE259="要確認：時刻不足・逆転"),"要確認：時間を確認",IF(COUNTIFS(Work[予定表の作業日],A259,Work[前日版の予定時刻],B259,Work[船名],C259,Work[バース],E259,Work[入出・転],F259,Work[曳船名],G259)&gt;1,"要確認：同じ作業・曳船が重複",IF(AND(I259="あり",J259="実施",NOT(ISNUMBER(AD259))),"要確認：拘束時間未確認",IF(OR(H259="未確認",I259="未確認",J259="未確認",X259="未確認",N259="未確認",O259="未確認"),"要確認：未確認を含む","確認済"))))))))))</f>
        <v/>
      </c>
    </row>
    <row r="260" spans="1:38" ht="24.95" customHeight="1" x14ac:dyDescent="0.2">
      <c r="A260" s="20"/>
      <c r="B260" s="29"/>
      <c r="C260" s="7"/>
      <c r="D260" s="7"/>
      <c r="E260" s="7"/>
      <c r="F260" s="7"/>
      <c r="G260" s="7"/>
      <c r="H260" s="7"/>
      <c r="I260" s="7"/>
      <c r="J260" s="7"/>
      <c r="K260" s="23"/>
      <c r="L260" s="13"/>
      <c r="M260" s="13"/>
      <c r="N260" s="7"/>
      <c r="O260" s="51"/>
      <c r="P260" s="51"/>
      <c r="Q260" s="61"/>
      <c r="R260" s="62"/>
      <c r="S260" s="62"/>
      <c r="T260" s="63"/>
      <c r="U260" s="63"/>
      <c r="V260" s="63"/>
      <c r="W260" s="51"/>
      <c r="X260" s="51"/>
      <c r="Y260" s="67"/>
      <c r="Z260" s="54" t="str">
        <f>IF(G260="","",IF(COUNTIF(Tugs[曳船名],G260)&lt;&gt;1,"未登録・重複",IF(INDEX(Tugs[会社名],MATCH(G260,Tugs[曳船名],0))="","未確認",INDEX(Tugs[会社名],MATCH(G260,Tugs[曳船名],0)))))</f>
        <v/>
      </c>
      <c r="AA260" s="54" t="str">
        <f>IF(G260="","",IF(COUNTIF(Companies[会社名],Z260)&lt;&gt;1,"未登録・重複",IF(INDEX(Companies[地区],MATCH(Z260,Companies[会社名],0))="","未確認",INDEX(Companies[地区],MATCH(Z260,Companies[会社名],0)))))</f>
        <v/>
      </c>
      <c r="AB260" s="54" t="str">
        <f>IF(G260="","",IF(Q260&lt;&gt;"",Q260,IF(COUNTIF(Tugs[曳船名],G260)&lt;&gt;1,"未登録・重複",IF(INDEX(Tugs[基地港],MATCH(G260,Tugs[曳船名],0))="","未確認",INDEX(Tugs[基地港],MATCH(G260,Tugs[曳船名],0))))))</f>
        <v/>
      </c>
      <c r="AC260" s="53" t="str">
        <f>IF(C260="","",IF(AND(COUNTIF(Standards[照合項目（自動）],AB260&amp;"｜"&amp;E260&amp;"｜"&amp;D260&amp;"｜"&amp;F260&amp;"｜"&amp;P260)=1,COUNTIFS(Standards[照合項目（自動）],AB260&amp;"｜"&amp;E260&amp;"｜"&amp;D260&amp;"｜"&amp;F260&amp;"｜"&amp;P260,Standards[入力確認（自動）],"確認済")=1),SUMIF(Standards[照合項目（自動）],AB260&amp;"｜"&amp;E260&amp;"｜"&amp;D260&amp;"｜"&amp;F260&amp;"｜"&amp;P260,Standards[所定合計h（自動）]),"未確認"))</f>
        <v/>
      </c>
      <c r="AD260" s="53" t="str">
        <f>IF(C260="","",IF(AND(ISNUMBER(R260),ISNUMBER(S260),S260&gt;=R260),ROUND((S260-R260)*24,4),IF(OR(R260&lt;&gt;"",S260&lt;&gt;""),"",IF(AND(ISNUMBER(T260),T260&gt;=0),T260,IF(AND(I260="あり",J260="実施",ISNUMBER(AC260)),AC260,"")))))</f>
        <v/>
      </c>
      <c r="AE260" s="54" t="str">
        <f>IF(C260="","",IF(AND(ISNUMBER(R260),ISNUMBER(S260),S260&gt;=R260),IF(X260="記録","実績：基地発～基地着",IF(X260="記憶","記憶：基地発～基地着","未確認：基地発～基地着")),IF(OR(R260&lt;&gt;"",S260&lt;&gt;""),"要確認：時刻不足・逆転",IF(AND(ISNUMBER(T260),T260&gt;=0),IF(X260="記録","実績：記録の時間",IF(X260="記憶","記憶：申告の時間","未確認：申告の時間")),IF(AND(I260="あり",J260="実施",ISNUMBER(AC260)),"所定時間による見込み",IF(I260="なし","使用なし","未確認"))))))</f>
        <v/>
      </c>
      <c r="AF260" s="55" t="str">
        <f>IF(C260="","",IF(H260="あり",1,0))</f>
        <v/>
      </c>
      <c r="AG260" s="55" t="str">
        <f>IF(C260="","",IF(AND(I260="あり",J260="実施"),1,0))</f>
        <v/>
      </c>
      <c r="AH260" s="55" t="str">
        <f>IF(C260="","",IF(AND(H260="あり",X260="記録"),IF(COUNTIFS($A$8:A260,A260,$B$8:B260,B260,$C$8:C260,C260,$E$8:E260,E260,$F$8:F260,F260,$H$8:H260,"あり",$X$8:X260,"記録")=1,1,0),0))</f>
        <v/>
      </c>
      <c r="AI260" s="55" t="str">
        <f>IF(C260="","",IF(AND(I260="あり",J260="実施",X260="記録",ISNUMBER(K260)),IF(COUNTIFS($K$8:K260,K260,$C$8:C260,C260,$E$8:E260,E260,$F$8:F260,F260,$I$8:I260,"あり",$J$8:J260,"実施",$X$8:X260,"記録")=1,1,0),0))</f>
        <v/>
      </c>
      <c r="AJ260" s="55" t="str">
        <f>IF(C260="","",IF(ISNUMBER(A260),YEAR(A260)-IF(MONTH(A260)&lt;4,1,0),""))</f>
        <v/>
      </c>
      <c r="AK260" s="55" t="str">
        <f>IF(C260="","",IF(J260="実施",IF(ISNUMBER(K260),YEAR(K260)-IF(MONTH(K260)&lt;4,1,0),""),""))</f>
        <v/>
      </c>
      <c r="AL260" s="56" t="str">
        <f>IF(C260="",IF(OR(A260&lt;&gt;"",G260&lt;&gt;""),"要確認：船名未記入",""),IF(OR(NOT(ISNUMBER(A260)),G260="",H260="",I260="",J260="",N260="",O260="",P260="",W260="",X260=""),"要確認：基本項目不足",IF(OR(Z260="未登録・重複",AA260="未登録・重複",AB260="未確認"),"要確認：登録表を確認",IF(AND(H260="あり",NOT(ISNUMBER(B260))),"要確認：前日の予定時刻不足",IF(AND(J260="実施",I260="あり",NOT(ISNUMBER(K260))),"要確認：最終日時不足",IF(AND(J260="取消",I260="あり"),"要確認：取消と使用ありが矛盾",IF(OR(AND(ISNUMBER(T260),T260&lt;0),AND(ISNUMBER(V260),V260&lt;0),AE260="要確認：時刻不足・逆転"),"要確認：時間を確認",IF(COUNTIFS(Work[予定表の作業日],A260,Work[前日版の予定時刻],B260,Work[船名],C260,Work[バース],E260,Work[入出・転],F260,Work[曳船名],G260)&gt;1,"要確認：同じ作業・曳船が重複",IF(AND(I260="あり",J260="実施",NOT(ISNUMBER(AD260))),"要確認：拘束時間未確認",IF(OR(H260="未確認",I260="未確認",J260="未確認",X260="未確認",N260="未確認",O260="未確認"),"要確認：未確認を含む","確認済"))))))))))</f>
        <v/>
      </c>
    </row>
    <row r="261" spans="1:38" ht="24.95" customHeight="1" x14ac:dyDescent="0.2">
      <c r="A261" s="20"/>
      <c r="B261" s="29"/>
      <c r="C261" s="7"/>
      <c r="D261" s="7"/>
      <c r="E261" s="7"/>
      <c r="F261" s="7"/>
      <c r="G261" s="7"/>
      <c r="H261" s="7"/>
      <c r="I261" s="7"/>
      <c r="J261" s="7"/>
      <c r="K261" s="23"/>
      <c r="L261" s="13"/>
      <c r="M261" s="13"/>
      <c r="N261" s="7"/>
      <c r="O261" s="51"/>
      <c r="P261" s="51"/>
      <c r="Q261" s="61"/>
      <c r="R261" s="62"/>
      <c r="S261" s="62"/>
      <c r="T261" s="63"/>
      <c r="U261" s="63"/>
      <c r="V261" s="63"/>
      <c r="W261" s="51"/>
      <c r="X261" s="51"/>
      <c r="Y261" s="67"/>
      <c r="Z261" s="54" t="str">
        <f>IF(G261="","",IF(COUNTIF(Tugs[曳船名],G261)&lt;&gt;1,"未登録・重複",IF(INDEX(Tugs[会社名],MATCH(G261,Tugs[曳船名],0))="","未確認",INDEX(Tugs[会社名],MATCH(G261,Tugs[曳船名],0)))))</f>
        <v/>
      </c>
      <c r="AA261" s="54" t="str">
        <f>IF(G261="","",IF(COUNTIF(Companies[会社名],Z261)&lt;&gt;1,"未登録・重複",IF(INDEX(Companies[地区],MATCH(Z261,Companies[会社名],0))="","未確認",INDEX(Companies[地区],MATCH(Z261,Companies[会社名],0)))))</f>
        <v/>
      </c>
      <c r="AB261" s="54" t="str">
        <f>IF(G261="","",IF(Q261&lt;&gt;"",Q261,IF(COUNTIF(Tugs[曳船名],G261)&lt;&gt;1,"未登録・重複",IF(INDEX(Tugs[基地港],MATCH(G261,Tugs[曳船名],0))="","未確認",INDEX(Tugs[基地港],MATCH(G261,Tugs[曳船名],0))))))</f>
        <v/>
      </c>
      <c r="AC261" s="53" t="str">
        <f>IF(C261="","",IF(AND(COUNTIF(Standards[照合項目（自動）],AB261&amp;"｜"&amp;E261&amp;"｜"&amp;D261&amp;"｜"&amp;F261&amp;"｜"&amp;P261)=1,COUNTIFS(Standards[照合項目（自動）],AB261&amp;"｜"&amp;E261&amp;"｜"&amp;D261&amp;"｜"&amp;F261&amp;"｜"&amp;P261,Standards[入力確認（自動）],"確認済")=1),SUMIF(Standards[照合項目（自動）],AB261&amp;"｜"&amp;E261&amp;"｜"&amp;D261&amp;"｜"&amp;F261&amp;"｜"&amp;P261,Standards[所定合計h（自動）]),"未確認"))</f>
        <v/>
      </c>
      <c r="AD261" s="53" t="str">
        <f>IF(C261="","",IF(AND(ISNUMBER(R261),ISNUMBER(S261),S261&gt;=R261),ROUND((S261-R261)*24,4),IF(OR(R261&lt;&gt;"",S261&lt;&gt;""),"",IF(AND(ISNUMBER(T261),T261&gt;=0),T261,IF(AND(I261="あり",J261="実施",ISNUMBER(AC261)),AC261,"")))))</f>
        <v/>
      </c>
      <c r="AE261" s="54" t="str">
        <f>IF(C261="","",IF(AND(ISNUMBER(R261),ISNUMBER(S261),S261&gt;=R261),IF(X261="記録","実績：基地発～基地着",IF(X261="記憶","記憶：基地発～基地着","未確認：基地発～基地着")),IF(OR(R261&lt;&gt;"",S261&lt;&gt;""),"要確認：時刻不足・逆転",IF(AND(ISNUMBER(T261),T261&gt;=0),IF(X261="記録","実績：記録の時間",IF(X261="記憶","記憶：申告の時間","未確認：申告の時間")),IF(AND(I261="あり",J261="実施",ISNUMBER(AC261)),"所定時間による見込み",IF(I261="なし","使用なし","未確認"))))))</f>
        <v/>
      </c>
      <c r="AF261" s="55" t="str">
        <f>IF(C261="","",IF(H261="あり",1,0))</f>
        <v/>
      </c>
      <c r="AG261" s="55" t="str">
        <f>IF(C261="","",IF(AND(I261="あり",J261="実施"),1,0))</f>
        <v/>
      </c>
      <c r="AH261" s="55" t="str">
        <f>IF(C261="","",IF(AND(H261="あり",X261="記録"),IF(COUNTIFS($A$8:A261,A261,$B$8:B261,B261,$C$8:C261,C261,$E$8:E261,E261,$F$8:F261,F261,$H$8:H261,"あり",$X$8:X261,"記録")=1,1,0),0))</f>
        <v/>
      </c>
      <c r="AI261" s="55" t="str">
        <f>IF(C261="","",IF(AND(I261="あり",J261="実施",X261="記録",ISNUMBER(K261)),IF(COUNTIFS($K$8:K261,K261,$C$8:C261,C261,$E$8:E261,E261,$F$8:F261,F261,$I$8:I261,"あり",$J$8:J261,"実施",$X$8:X261,"記録")=1,1,0),0))</f>
        <v/>
      </c>
      <c r="AJ261" s="55" t="str">
        <f>IF(C261="","",IF(ISNUMBER(A261),YEAR(A261)-IF(MONTH(A261)&lt;4,1,0),""))</f>
        <v/>
      </c>
      <c r="AK261" s="55" t="str">
        <f>IF(C261="","",IF(J261="実施",IF(ISNUMBER(K261),YEAR(K261)-IF(MONTH(K261)&lt;4,1,0),""),""))</f>
        <v/>
      </c>
      <c r="AL261" s="56" t="str">
        <f>IF(C261="",IF(OR(A261&lt;&gt;"",G261&lt;&gt;""),"要確認：船名未記入",""),IF(OR(NOT(ISNUMBER(A261)),G261="",H261="",I261="",J261="",N261="",O261="",P261="",W261="",X261=""),"要確認：基本項目不足",IF(OR(Z261="未登録・重複",AA261="未登録・重複",AB261="未確認"),"要確認：登録表を確認",IF(AND(H261="あり",NOT(ISNUMBER(B261))),"要確認：前日の予定時刻不足",IF(AND(J261="実施",I261="あり",NOT(ISNUMBER(K261))),"要確認：最終日時不足",IF(AND(J261="取消",I261="あり"),"要確認：取消と使用ありが矛盾",IF(OR(AND(ISNUMBER(T261),T261&lt;0),AND(ISNUMBER(V261),V261&lt;0),AE261="要確認：時刻不足・逆転"),"要確認：時間を確認",IF(COUNTIFS(Work[予定表の作業日],A261,Work[前日版の予定時刻],B261,Work[船名],C261,Work[バース],E261,Work[入出・転],F261,Work[曳船名],G261)&gt;1,"要確認：同じ作業・曳船が重複",IF(AND(I261="あり",J261="実施",NOT(ISNUMBER(AD261))),"要確認：拘束時間未確認",IF(OR(H261="未確認",I261="未確認",J261="未確認",X261="未確認",N261="未確認",O261="未確認"),"要確認：未確認を含む","確認済"))))))))))</f>
        <v/>
      </c>
    </row>
    <row r="262" spans="1:38" ht="24.95" customHeight="1" x14ac:dyDescent="0.2">
      <c r="A262" s="20"/>
      <c r="B262" s="29"/>
      <c r="C262" s="7"/>
      <c r="D262" s="7"/>
      <c r="E262" s="7"/>
      <c r="F262" s="7"/>
      <c r="G262" s="7"/>
      <c r="H262" s="7"/>
      <c r="I262" s="7"/>
      <c r="J262" s="7"/>
      <c r="K262" s="23"/>
      <c r="L262" s="13"/>
      <c r="M262" s="13"/>
      <c r="N262" s="7"/>
      <c r="O262" s="51"/>
      <c r="P262" s="51"/>
      <c r="Q262" s="61"/>
      <c r="R262" s="62"/>
      <c r="S262" s="62"/>
      <c r="T262" s="63"/>
      <c r="U262" s="63"/>
      <c r="V262" s="63"/>
      <c r="W262" s="51"/>
      <c r="X262" s="51"/>
      <c r="Y262" s="67"/>
      <c r="Z262" s="54" t="str">
        <f>IF(G262="","",IF(COUNTIF(Tugs[曳船名],G262)&lt;&gt;1,"未登録・重複",IF(INDEX(Tugs[会社名],MATCH(G262,Tugs[曳船名],0))="","未確認",INDEX(Tugs[会社名],MATCH(G262,Tugs[曳船名],0)))))</f>
        <v/>
      </c>
      <c r="AA262" s="54" t="str">
        <f>IF(G262="","",IF(COUNTIF(Companies[会社名],Z262)&lt;&gt;1,"未登録・重複",IF(INDEX(Companies[地区],MATCH(Z262,Companies[会社名],0))="","未確認",INDEX(Companies[地区],MATCH(Z262,Companies[会社名],0)))))</f>
        <v/>
      </c>
      <c r="AB262" s="54" t="str">
        <f>IF(G262="","",IF(Q262&lt;&gt;"",Q262,IF(COUNTIF(Tugs[曳船名],G262)&lt;&gt;1,"未登録・重複",IF(INDEX(Tugs[基地港],MATCH(G262,Tugs[曳船名],0))="","未確認",INDEX(Tugs[基地港],MATCH(G262,Tugs[曳船名],0))))))</f>
        <v/>
      </c>
      <c r="AC262" s="53" t="str">
        <f>IF(C262="","",IF(AND(COUNTIF(Standards[照合項目（自動）],AB262&amp;"｜"&amp;E262&amp;"｜"&amp;D262&amp;"｜"&amp;F262&amp;"｜"&amp;P262)=1,COUNTIFS(Standards[照合項目（自動）],AB262&amp;"｜"&amp;E262&amp;"｜"&amp;D262&amp;"｜"&amp;F262&amp;"｜"&amp;P262,Standards[入力確認（自動）],"確認済")=1),SUMIF(Standards[照合項目（自動）],AB262&amp;"｜"&amp;E262&amp;"｜"&amp;D262&amp;"｜"&amp;F262&amp;"｜"&amp;P262,Standards[所定合計h（自動）]),"未確認"))</f>
        <v/>
      </c>
      <c r="AD262" s="53" t="str">
        <f>IF(C262="","",IF(AND(ISNUMBER(R262),ISNUMBER(S262),S262&gt;=R262),ROUND((S262-R262)*24,4),IF(OR(R262&lt;&gt;"",S262&lt;&gt;""),"",IF(AND(ISNUMBER(T262),T262&gt;=0),T262,IF(AND(I262="あり",J262="実施",ISNUMBER(AC262)),AC262,"")))))</f>
        <v/>
      </c>
      <c r="AE262" s="54" t="str">
        <f>IF(C262="","",IF(AND(ISNUMBER(R262),ISNUMBER(S262),S262&gt;=R262),IF(X262="記録","実績：基地発～基地着",IF(X262="記憶","記憶：基地発～基地着","未確認：基地発～基地着")),IF(OR(R262&lt;&gt;"",S262&lt;&gt;""),"要確認：時刻不足・逆転",IF(AND(ISNUMBER(T262),T262&gt;=0),IF(X262="記録","実績：記録の時間",IF(X262="記憶","記憶：申告の時間","未確認：申告の時間")),IF(AND(I262="あり",J262="実施",ISNUMBER(AC262)),"所定時間による見込み",IF(I262="なし","使用なし","未確認"))))))</f>
        <v/>
      </c>
      <c r="AF262" s="55" t="str">
        <f>IF(C262="","",IF(H262="あり",1,0))</f>
        <v/>
      </c>
      <c r="AG262" s="55" t="str">
        <f>IF(C262="","",IF(AND(I262="あり",J262="実施"),1,0))</f>
        <v/>
      </c>
      <c r="AH262" s="55" t="str">
        <f>IF(C262="","",IF(AND(H262="あり",X262="記録"),IF(COUNTIFS($A$8:A262,A262,$B$8:B262,B262,$C$8:C262,C262,$E$8:E262,E262,$F$8:F262,F262,$H$8:H262,"あり",$X$8:X262,"記録")=1,1,0),0))</f>
        <v/>
      </c>
      <c r="AI262" s="55" t="str">
        <f>IF(C262="","",IF(AND(I262="あり",J262="実施",X262="記録",ISNUMBER(K262)),IF(COUNTIFS($K$8:K262,K262,$C$8:C262,C262,$E$8:E262,E262,$F$8:F262,F262,$I$8:I262,"あり",$J$8:J262,"実施",$X$8:X262,"記録")=1,1,0),0))</f>
        <v/>
      </c>
      <c r="AJ262" s="55" t="str">
        <f>IF(C262="","",IF(ISNUMBER(A262),YEAR(A262)-IF(MONTH(A262)&lt;4,1,0),""))</f>
        <v/>
      </c>
      <c r="AK262" s="55" t="str">
        <f>IF(C262="","",IF(J262="実施",IF(ISNUMBER(K262),YEAR(K262)-IF(MONTH(K262)&lt;4,1,0),""),""))</f>
        <v/>
      </c>
      <c r="AL262" s="56" t="str">
        <f>IF(C262="",IF(OR(A262&lt;&gt;"",G262&lt;&gt;""),"要確認：船名未記入",""),IF(OR(NOT(ISNUMBER(A262)),G262="",H262="",I262="",J262="",N262="",O262="",P262="",W262="",X262=""),"要確認：基本項目不足",IF(OR(Z262="未登録・重複",AA262="未登録・重複",AB262="未確認"),"要確認：登録表を確認",IF(AND(H262="あり",NOT(ISNUMBER(B262))),"要確認：前日の予定時刻不足",IF(AND(J262="実施",I262="あり",NOT(ISNUMBER(K262))),"要確認：最終日時不足",IF(AND(J262="取消",I262="あり"),"要確認：取消と使用ありが矛盾",IF(OR(AND(ISNUMBER(T262),T262&lt;0),AND(ISNUMBER(V262),V262&lt;0),AE262="要確認：時刻不足・逆転"),"要確認：時間を確認",IF(COUNTIFS(Work[予定表の作業日],A262,Work[前日版の予定時刻],B262,Work[船名],C262,Work[バース],E262,Work[入出・転],F262,Work[曳船名],G262)&gt;1,"要確認：同じ作業・曳船が重複",IF(AND(I262="あり",J262="実施",NOT(ISNUMBER(AD262))),"要確認：拘束時間未確認",IF(OR(H262="未確認",I262="未確認",J262="未確認",X262="未確認",N262="未確認",O262="未確認"),"要確認：未確認を含む","確認済"))))))))))</f>
        <v/>
      </c>
    </row>
    <row r="263" spans="1:38" ht="24.95" customHeight="1" x14ac:dyDescent="0.2">
      <c r="A263" s="20"/>
      <c r="B263" s="29"/>
      <c r="C263" s="7"/>
      <c r="D263" s="7"/>
      <c r="E263" s="7"/>
      <c r="F263" s="7"/>
      <c r="G263" s="7"/>
      <c r="H263" s="7"/>
      <c r="I263" s="7"/>
      <c r="J263" s="7"/>
      <c r="K263" s="23"/>
      <c r="L263" s="13"/>
      <c r="M263" s="13"/>
      <c r="N263" s="7"/>
      <c r="O263" s="51"/>
      <c r="P263" s="51"/>
      <c r="Q263" s="61"/>
      <c r="R263" s="62"/>
      <c r="S263" s="62"/>
      <c r="T263" s="63"/>
      <c r="U263" s="63"/>
      <c r="V263" s="63"/>
      <c r="W263" s="51"/>
      <c r="X263" s="51"/>
      <c r="Y263" s="67"/>
      <c r="Z263" s="54" t="str">
        <f>IF(G263="","",IF(COUNTIF(Tugs[曳船名],G263)&lt;&gt;1,"未登録・重複",IF(INDEX(Tugs[会社名],MATCH(G263,Tugs[曳船名],0))="","未確認",INDEX(Tugs[会社名],MATCH(G263,Tugs[曳船名],0)))))</f>
        <v/>
      </c>
      <c r="AA263" s="54" t="str">
        <f>IF(G263="","",IF(COUNTIF(Companies[会社名],Z263)&lt;&gt;1,"未登録・重複",IF(INDEX(Companies[地区],MATCH(Z263,Companies[会社名],0))="","未確認",INDEX(Companies[地区],MATCH(Z263,Companies[会社名],0)))))</f>
        <v/>
      </c>
      <c r="AB263" s="54" t="str">
        <f>IF(G263="","",IF(Q263&lt;&gt;"",Q263,IF(COUNTIF(Tugs[曳船名],G263)&lt;&gt;1,"未登録・重複",IF(INDEX(Tugs[基地港],MATCH(G263,Tugs[曳船名],0))="","未確認",INDEX(Tugs[基地港],MATCH(G263,Tugs[曳船名],0))))))</f>
        <v/>
      </c>
      <c r="AC263" s="53" t="str">
        <f>IF(C263="","",IF(AND(COUNTIF(Standards[照合項目（自動）],AB263&amp;"｜"&amp;E263&amp;"｜"&amp;D263&amp;"｜"&amp;F263&amp;"｜"&amp;P263)=1,COUNTIFS(Standards[照合項目（自動）],AB263&amp;"｜"&amp;E263&amp;"｜"&amp;D263&amp;"｜"&amp;F263&amp;"｜"&amp;P263,Standards[入力確認（自動）],"確認済")=1),SUMIF(Standards[照合項目（自動）],AB263&amp;"｜"&amp;E263&amp;"｜"&amp;D263&amp;"｜"&amp;F263&amp;"｜"&amp;P263,Standards[所定合計h（自動）]),"未確認"))</f>
        <v/>
      </c>
      <c r="AD263" s="53" t="str">
        <f>IF(C263="","",IF(AND(ISNUMBER(R263),ISNUMBER(S263),S263&gt;=R263),ROUND((S263-R263)*24,4),IF(OR(R263&lt;&gt;"",S263&lt;&gt;""),"",IF(AND(ISNUMBER(T263),T263&gt;=0),T263,IF(AND(I263="あり",J263="実施",ISNUMBER(AC263)),AC263,"")))))</f>
        <v/>
      </c>
      <c r="AE263" s="54" t="str">
        <f>IF(C263="","",IF(AND(ISNUMBER(R263),ISNUMBER(S263),S263&gt;=R263),IF(X263="記録","実績：基地発～基地着",IF(X263="記憶","記憶：基地発～基地着","未確認：基地発～基地着")),IF(OR(R263&lt;&gt;"",S263&lt;&gt;""),"要確認：時刻不足・逆転",IF(AND(ISNUMBER(T263),T263&gt;=0),IF(X263="記録","実績：記録の時間",IF(X263="記憶","記憶：申告の時間","未確認：申告の時間")),IF(AND(I263="あり",J263="実施",ISNUMBER(AC263)),"所定時間による見込み",IF(I263="なし","使用なし","未確認"))))))</f>
        <v/>
      </c>
      <c r="AF263" s="55" t="str">
        <f>IF(C263="","",IF(H263="あり",1,0))</f>
        <v/>
      </c>
      <c r="AG263" s="55" t="str">
        <f>IF(C263="","",IF(AND(I263="あり",J263="実施"),1,0))</f>
        <v/>
      </c>
      <c r="AH263" s="55" t="str">
        <f>IF(C263="","",IF(AND(H263="あり",X263="記録"),IF(COUNTIFS($A$8:A263,A263,$B$8:B263,B263,$C$8:C263,C263,$E$8:E263,E263,$F$8:F263,F263,$H$8:H263,"あり",$X$8:X263,"記録")=1,1,0),0))</f>
        <v/>
      </c>
      <c r="AI263" s="55" t="str">
        <f>IF(C263="","",IF(AND(I263="あり",J263="実施",X263="記録",ISNUMBER(K263)),IF(COUNTIFS($K$8:K263,K263,$C$8:C263,C263,$E$8:E263,E263,$F$8:F263,F263,$I$8:I263,"あり",$J$8:J263,"実施",$X$8:X263,"記録")=1,1,0),0))</f>
        <v/>
      </c>
      <c r="AJ263" s="55" t="str">
        <f>IF(C263="","",IF(ISNUMBER(A263),YEAR(A263)-IF(MONTH(A263)&lt;4,1,0),""))</f>
        <v/>
      </c>
      <c r="AK263" s="55" t="str">
        <f>IF(C263="","",IF(J263="実施",IF(ISNUMBER(K263),YEAR(K263)-IF(MONTH(K263)&lt;4,1,0),""),""))</f>
        <v/>
      </c>
      <c r="AL263" s="56" t="str">
        <f>IF(C263="",IF(OR(A263&lt;&gt;"",G263&lt;&gt;""),"要確認：船名未記入",""),IF(OR(NOT(ISNUMBER(A263)),G263="",H263="",I263="",J263="",N263="",O263="",P263="",W263="",X263=""),"要確認：基本項目不足",IF(OR(Z263="未登録・重複",AA263="未登録・重複",AB263="未確認"),"要確認：登録表を確認",IF(AND(H263="あり",NOT(ISNUMBER(B263))),"要確認：前日の予定時刻不足",IF(AND(J263="実施",I263="あり",NOT(ISNUMBER(K263))),"要確認：最終日時不足",IF(AND(J263="取消",I263="あり"),"要確認：取消と使用ありが矛盾",IF(OR(AND(ISNUMBER(T263),T263&lt;0),AND(ISNUMBER(V263),V263&lt;0),AE263="要確認：時刻不足・逆転"),"要確認：時間を確認",IF(COUNTIFS(Work[予定表の作業日],A263,Work[前日版の予定時刻],B263,Work[船名],C263,Work[バース],E263,Work[入出・転],F263,Work[曳船名],G263)&gt;1,"要確認：同じ作業・曳船が重複",IF(AND(I263="あり",J263="実施",NOT(ISNUMBER(AD263))),"要確認：拘束時間未確認",IF(OR(H263="未確認",I263="未確認",J263="未確認",X263="未確認",N263="未確認",O263="未確認"),"要確認：未確認を含む","確認済"))))))))))</f>
        <v/>
      </c>
    </row>
    <row r="264" spans="1:38" ht="24.95" customHeight="1" x14ac:dyDescent="0.2">
      <c r="A264" s="20"/>
      <c r="B264" s="29"/>
      <c r="C264" s="7"/>
      <c r="D264" s="7"/>
      <c r="E264" s="7"/>
      <c r="F264" s="7"/>
      <c r="G264" s="7"/>
      <c r="H264" s="7"/>
      <c r="I264" s="7"/>
      <c r="J264" s="7"/>
      <c r="K264" s="23"/>
      <c r="L264" s="13"/>
      <c r="M264" s="13"/>
      <c r="N264" s="7"/>
      <c r="O264" s="51"/>
      <c r="P264" s="51"/>
      <c r="Q264" s="61"/>
      <c r="R264" s="62"/>
      <c r="S264" s="62"/>
      <c r="T264" s="63"/>
      <c r="U264" s="63"/>
      <c r="V264" s="63"/>
      <c r="W264" s="51"/>
      <c r="X264" s="51"/>
      <c r="Y264" s="67"/>
      <c r="Z264" s="54" t="str">
        <f>IF(G264="","",IF(COUNTIF(Tugs[曳船名],G264)&lt;&gt;1,"未登録・重複",IF(INDEX(Tugs[会社名],MATCH(G264,Tugs[曳船名],0))="","未確認",INDEX(Tugs[会社名],MATCH(G264,Tugs[曳船名],0)))))</f>
        <v/>
      </c>
      <c r="AA264" s="54" t="str">
        <f>IF(G264="","",IF(COUNTIF(Companies[会社名],Z264)&lt;&gt;1,"未登録・重複",IF(INDEX(Companies[地区],MATCH(Z264,Companies[会社名],0))="","未確認",INDEX(Companies[地区],MATCH(Z264,Companies[会社名],0)))))</f>
        <v/>
      </c>
      <c r="AB264" s="54" t="str">
        <f>IF(G264="","",IF(Q264&lt;&gt;"",Q264,IF(COUNTIF(Tugs[曳船名],G264)&lt;&gt;1,"未登録・重複",IF(INDEX(Tugs[基地港],MATCH(G264,Tugs[曳船名],0))="","未確認",INDEX(Tugs[基地港],MATCH(G264,Tugs[曳船名],0))))))</f>
        <v/>
      </c>
      <c r="AC264" s="53" t="str">
        <f>IF(C264="","",IF(AND(COUNTIF(Standards[照合項目（自動）],AB264&amp;"｜"&amp;E264&amp;"｜"&amp;D264&amp;"｜"&amp;F264&amp;"｜"&amp;P264)=1,COUNTIFS(Standards[照合項目（自動）],AB264&amp;"｜"&amp;E264&amp;"｜"&amp;D264&amp;"｜"&amp;F264&amp;"｜"&amp;P264,Standards[入力確認（自動）],"確認済")=1),SUMIF(Standards[照合項目（自動）],AB264&amp;"｜"&amp;E264&amp;"｜"&amp;D264&amp;"｜"&amp;F264&amp;"｜"&amp;P264,Standards[所定合計h（自動）]),"未確認"))</f>
        <v/>
      </c>
      <c r="AD264" s="53" t="str">
        <f>IF(C264="","",IF(AND(ISNUMBER(R264),ISNUMBER(S264),S264&gt;=R264),ROUND((S264-R264)*24,4),IF(OR(R264&lt;&gt;"",S264&lt;&gt;""),"",IF(AND(ISNUMBER(T264),T264&gt;=0),T264,IF(AND(I264="あり",J264="実施",ISNUMBER(AC264)),AC264,"")))))</f>
        <v/>
      </c>
      <c r="AE264" s="54" t="str">
        <f>IF(C264="","",IF(AND(ISNUMBER(R264),ISNUMBER(S264),S264&gt;=R264),IF(X264="記録","実績：基地発～基地着",IF(X264="記憶","記憶：基地発～基地着","未確認：基地発～基地着")),IF(OR(R264&lt;&gt;"",S264&lt;&gt;""),"要確認：時刻不足・逆転",IF(AND(ISNUMBER(T264),T264&gt;=0),IF(X264="記録","実績：記録の時間",IF(X264="記憶","記憶：申告の時間","未確認：申告の時間")),IF(AND(I264="あり",J264="実施",ISNUMBER(AC264)),"所定時間による見込み",IF(I264="なし","使用なし","未確認"))))))</f>
        <v/>
      </c>
      <c r="AF264" s="55" t="str">
        <f>IF(C264="","",IF(H264="あり",1,0))</f>
        <v/>
      </c>
      <c r="AG264" s="55" t="str">
        <f>IF(C264="","",IF(AND(I264="あり",J264="実施"),1,0))</f>
        <v/>
      </c>
      <c r="AH264" s="55" t="str">
        <f>IF(C264="","",IF(AND(H264="あり",X264="記録"),IF(COUNTIFS($A$8:A264,A264,$B$8:B264,B264,$C$8:C264,C264,$E$8:E264,E264,$F$8:F264,F264,$H$8:H264,"あり",$X$8:X264,"記録")=1,1,0),0))</f>
        <v/>
      </c>
      <c r="AI264" s="55" t="str">
        <f>IF(C264="","",IF(AND(I264="あり",J264="実施",X264="記録",ISNUMBER(K264)),IF(COUNTIFS($K$8:K264,K264,$C$8:C264,C264,$E$8:E264,E264,$F$8:F264,F264,$I$8:I264,"あり",$J$8:J264,"実施",$X$8:X264,"記録")=1,1,0),0))</f>
        <v/>
      </c>
      <c r="AJ264" s="55" t="str">
        <f>IF(C264="","",IF(ISNUMBER(A264),YEAR(A264)-IF(MONTH(A264)&lt;4,1,0),""))</f>
        <v/>
      </c>
      <c r="AK264" s="55" t="str">
        <f>IF(C264="","",IF(J264="実施",IF(ISNUMBER(K264),YEAR(K264)-IF(MONTH(K264)&lt;4,1,0),""),""))</f>
        <v/>
      </c>
      <c r="AL264" s="56" t="str">
        <f>IF(C264="",IF(OR(A264&lt;&gt;"",G264&lt;&gt;""),"要確認：船名未記入",""),IF(OR(NOT(ISNUMBER(A264)),G264="",H264="",I264="",J264="",N264="",O264="",P264="",W264="",X264=""),"要確認：基本項目不足",IF(OR(Z264="未登録・重複",AA264="未登録・重複",AB264="未確認"),"要確認：登録表を確認",IF(AND(H264="あり",NOT(ISNUMBER(B264))),"要確認：前日の予定時刻不足",IF(AND(J264="実施",I264="あり",NOT(ISNUMBER(K264))),"要確認：最終日時不足",IF(AND(J264="取消",I264="あり"),"要確認：取消と使用ありが矛盾",IF(OR(AND(ISNUMBER(T264),T264&lt;0),AND(ISNUMBER(V264),V264&lt;0),AE264="要確認：時刻不足・逆転"),"要確認：時間を確認",IF(COUNTIFS(Work[予定表の作業日],A264,Work[前日版の予定時刻],B264,Work[船名],C264,Work[バース],E264,Work[入出・転],F264,Work[曳船名],G264)&gt;1,"要確認：同じ作業・曳船が重複",IF(AND(I264="あり",J264="実施",NOT(ISNUMBER(AD264))),"要確認：拘束時間未確認",IF(OR(H264="未確認",I264="未確認",J264="未確認",X264="未確認",N264="未確認",O264="未確認"),"要確認：未確認を含む","確認済"))))))))))</f>
        <v/>
      </c>
    </row>
    <row r="265" spans="1:38" ht="24.95" customHeight="1" x14ac:dyDescent="0.2">
      <c r="A265" s="20"/>
      <c r="B265" s="29"/>
      <c r="C265" s="7"/>
      <c r="D265" s="7"/>
      <c r="E265" s="7"/>
      <c r="F265" s="7"/>
      <c r="G265" s="7"/>
      <c r="H265" s="7"/>
      <c r="I265" s="7"/>
      <c r="J265" s="7"/>
      <c r="K265" s="23"/>
      <c r="L265" s="13"/>
      <c r="M265" s="13"/>
      <c r="N265" s="7"/>
      <c r="O265" s="51"/>
      <c r="P265" s="51"/>
      <c r="Q265" s="61"/>
      <c r="R265" s="62"/>
      <c r="S265" s="62"/>
      <c r="T265" s="63"/>
      <c r="U265" s="63"/>
      <c r="V265" s="63"/>
      <c r="W265" s="51"/>
      <c r="X265" s="51"/>
      <c r="Y265" s="67"/>
      <c r="Z265" s="54" t="str">
        <f>IF(G265="","",IF(COUNTIF(Tugs[曳船名],G265)&lt;&gt;1,"未登録・重複",IF(INDEX(Tugs[会社名],MATCH(G265,Tugs[曳船名],0))="","未確認",INDEX(Tugs[会社名],MATCH(G265,Tugs[曳船名],0)))))</f>
        <v/>
      </c>
      <c r="AA265" s="54" t="str">
        <f>IF(G265="","",IF(COUNTIF(Companies[会社名],Z265)&lt;&gt;1,"未登録・重複",IF(INDEX(Companies[地区],MATCH(Z265,Companies[会社名],0))="","未確認",INDEX(Companies[地区],MATCH(Z265,Companies[会社名],0)))))</f>
        <v/>
      </c>
      <c r="AB265" s="54" t="str">
        <f>IF(G265="","",IF(Q265&lt;&gt;"",Q265,IF(COUNTIF(Tugs[曳船名],G265)&lt;&gt;1,"未登録・重複",IF(INDEX(Tugs[基地港],MATCH(G265,Tugs[曳船名],0))="","未確認",INDEX(Tugs[基地港],MATCH(G265,Tugs[曳船名],0))))))</f>
        <v/>
      </c>
      <c r="AC265" s="53" t="str">
        <f>IF(C265="","",IF(AND(COUNTIF(Standards[照合項目（自動）],AB265&amp;"｜"&amp;E265&amp;"｜"&amp;D265&amp;"｜"&amp;F265&amp;"｜"&amp;P265)=1,COUNTIFS(Standards[照合項目（自動）],AB265&amp;"｜"&amp;E265&amp;"｜"&amp;D265&amp;"｜"&amp;F265&amp;"｜"&amp;P265,Standards[入力確認（自動）],"確認済")=1),SUMIF(Standards[照合項目（自動）],AB265&amp;"｜"&amp;E265&amp;"｜"&amp;D265&amp;"｜"&amp;F265&amp;"｜"&amp;P265,Standards[所定合計h（自動）]),"未確認"))</f>
        <v/>
      </c>
      <c r="AD265" s="53" t="str">
        <f>IF(C265="","",IF(AND(ISNUMBER(R265),ISNUMBER(S265),S265&gt;=R265),ROUND((S265-R265)*24,4),IF(OR(R265&lt;&gt;"",S265&lt;&gt;""),"",IF(AND(ISNUMBER(T265),T265&gt;=0),T265,IF(AND(I265="あり",J265="実施",ISNUMBER(AC265)),AC265,"")))))</f>
        <v/>
      </c>
      <c r="AE265" s="54" t="str">
        <f>IF(C265="","",IF(AND(ISNUMBER(R265),ISNUMBER(S265),S265&gt;=R265),IF(X265="記録","実績：基地発～基地着",IF(X265="記憶","記憶：基地発～基地着","未確認：基地発～基地着")),IF(OR(R265&lt;&gt;"",S265&lt;&gt;""),"要確認：時刻不足・逆転",IF(AND(ISNUMBER(T265),T265&gt;=0),IF(X265="記録","実績：記録の時間",IF(X265="記憶","記憶：申告の時間","未確認：申告の時間")),IF(AND(I265="あり",J265="実施",ISNUMBER(AC265)),"所定時間による見込み",IF(I265="なし","使用なし","未確認"))))))</f>
        <v/>
      </c>
      <c r="AF265" s="55" t="str">
        <f>IF(C265="","",IF(H265="あり",1,0))</f>
        <v/>
      </c>
      <c r="AG265" s="55" t="str">
        <f>IF(C265="","",IF(AND(I265="あり",J265="実施"),1,0))</f>
        <v/>
      </c>
      <c r="AH265" s="55" t="str">
        <f>IF(C265="","",IF(AND(H265="あり",X265="記録"),IF(COUNTIFS($A$8:A265,A265,$B$8:B265,B265,$C$8:C265,C265,$E$8:E265,E265,$F$8:F265,F265,$H$8:H265,"あり",$X$8:X265,"記録")=1,1,0),0))</f>
        <v/>
      </c>
      <c r="AI265" s="55" t="str">
        <f>IF(C265="","",IF(AND(I265="あり",J265="実施",X265="記録",ISNUMBER(K265)),IF(COUNTIFS($K$8:K265,K265,$C$8:C265,C265,$E$8:E265,E265,$F$8:F265,F265,$I$8:I265,"あり",$J$8:J265,"実施",$X$8:X265,"記録")=1,1,0),0))</f>
        <v/>
      </c>
      <c r="AJ265" s="55" t="str">
        <f>IF(C265="","",IF(ISNUMBER(A265),YEAR(A265)-IF(MONTH(A265)&lt;4,1,0),""))</f>
        <v/>
      </c>
      <c r="AK265" s="55" t="str">
        <f>IF(C265="","",IF(J265="実施",IF(ISNUMBER(K265),YEAR(K265)-IF(MONTH(K265)&lt;4,1,0),""),""))</f>
        <v/>
      </c>
      <c r="AL265" s="56" t="str">
        <f>IF(C265="",IF(OR(A265&lt;&gt;"",G265&lt;&gt;""),"要確認：船名未記入",""),IF(OR(NOT(ISNUMBER(A265)),G265="",H265="",I265="",J265="",N265="",O265="",P265="",W265="",X265=""),"要確認：基本項目不足",IF(OR(Z265="未登録・重複",AA265="未登録・重複",AB265="未確認"),"要確認：登録表を確認",IF(AND(H265="あり",NOT(ISNUMBER(B265))),"要確認：前日の予定時刻不足",IF(AND(J265="実施",I265="あり",NOT(ISNUMBER(K265))),"要確認：最終日時不足",IF(AND(J265="取消",I265="あり"),"要確認：取消と使用ありが矛盾",IF(OR(AND(ISNUMBER(T265),T265&lt;0),AND(ISNUMBER(V265),V265&lt;0),AE265="要確認：時刻不足・逆転"),"要確認：時間を確認",IF(COUNTIFS(Work[予定表の作業日],A265,Work[前日版の予定時刻],B265,Work[船名],C265,Work[バース],E265,Work[入出・転],F265,Work[曳船名],G265)&gt;1,"要確認：同じ作業・曳船が重複",IF(AND(I265="あり",J265="実施",NOT(ISNUMBER(AD265))),"要確認：拘束時間未確認",IF(OR(H265="未確認",I265="未確認",J265="未確認",X265="未確認",N265="未確認",O265="未確認"),"要確認：未確認を含む","確認済"))))))))))</f>
        <v/>
      </c>
    </row>
    <row r="266" spans="1:38" ht="24.95" customHeight="1" x14ac:dyDescent="0.2">
      <c r="A266" s="20"/>
      <c r="B266" s="29"/>
      <c r="C266" s="7"/>
      <c r="D266" s="7"/>
      <c r="E266" s="7"/>
      <c r="F266" s="7"/>
      <c r="G266" s="7"/>
      <c r="H266" s="7"/>
      <c r="I266" s="7"/>
      <c r="J266" s="7"/>
      <c r="K266" s="23"/>
      <c r="L266" s="13"/>
      <c r="M266" s="13"/>
      <c r="N266" s="7"/>
      <c r="O266" s="51"/>
      <c r="P266" s="51"/>
      <c r="Q266" s="61"/>
      <c r="R266" s="62"/>
      <c r="S266" s="62"/>
      <c r="T266" s="63"/>
      <c r="U266" s="63"/>
      <c r="V266" s="63"/>
      <c r="W266" s="51"/>
      <c r="X266" s="51"/>
      <c r="Y266" s="67"/>
      <c r="Z266" s="54" t="str">
        <f>IF(G266="","",IF(COUNTIF(Tugs[曳船名],G266)&lt;&gt;1,"未登録・重複",IF(INDEX(Tugs[会社名],MATCH(G266,Tugs[曳船名],0))="","未確認",INDEX(Tugs[会社名],MATCH(G266,Tugs[曳船名],0)))))</f>
        <v/>
      </c>
      <c r="AA266" s="54" t="str">
        <f>IF(G266="","",IF(COUNTIF(Companies[会社名],Z266)&lt;&gt;1,"未登録・重複",IF(INDEX(Companies[地区],MATCH(Z266,Companies[会社名],0))="","未確認",INDEX(Companies[地区],MATCH(Z266,Companies[会社名],0)))))</f>
        <v/>
      </c>
      <c r="AB266" s="54" t="str">
        <f>IF(G266="","",IF(Q266&lt;&gt;"",Q266,IF(COUNTIF(Tugs[曳船名],G266)&lt;&gt;1,"未登録・重複",IF(INDEX(Tugs[基地港],MATCH(G266,Tugs[曳船名],0))="","未確認",INDEX(Tugs[基地港],MATCH(G266,Tugs[曳船名],0))))))</f>
        <v/>
      </c>
      <c r="AC266" s="53" t="str">
        <f>IF(C266="","",IF(AND(COUNTIF(Standards[照合項目（自動）],AB266&amp;"｜"&amp;E266&amp;"｜"&amp;D266&amp;"｜"&amp;F266&amp;"｜"&amp;P266)=1,COUNTIFS(Standards[照合項目（自動）],AB266&amp;"｜"&amp;E266&amp;"｜"&amp;D266&amp;"｜"&amp;F266&amp;"｜"&amp;P266,Standards[入力確認（自動）],"確認済")=1),SUMIF(Standards[照合項目（自動）],AB266&amp;"｜"&amp;E266&amp;"｜"&amp;D266&amp;"｜"&amp;F266&amp;"｜"&amp;P266,Standards[所定合計h（自動）]),"未確認"))</f>
        <v/>
      </c>
      <c r="AD266" s="53" t="str">
        <f>IF(C266="","",IF(AND(ISNUMBER(R266),ISNUMBER(S266),S266&gt;=R266),ROUND((S266-R266)*24,4),IF(OR(R266&lt;&gt;"",S266&lt;&gt;""),"",IF(AND(ISNUMBER(T266),T266&gt;=0),T266,IF(AND(I266="あり",J266="実施",ISNUMBER(AC266)),AC266,"")))))</f>
        <v/>
      </c>
      <c r="AE266" s="54" t="str">
        <f>IF(C266="","",IF(AND(ISNUMBER(R266),ISNUMBER(S266),S266&gt;=R266),IF(X266="記録","実績：基地発～基地着",IF(X266="記憶","記憶：基地発～基地着","未確認：基地発～基地着")),IF(OR(R266&lt;&gt;"",S266&lt;&gt;""),"要確認：時刻不足・逆転",IF(AND(ISNUMBER(T266),T266&gt;=0),IF(X266="記録","実績：記録の時間",IF(X266="記憶","記憶：申告の時間","未確認：申告の時間")),IF(AND(I266="あり",J266="実施",ISNUMBER(AC266)),"所定時間による見込み",IF(I266="なし","使用なし","未確認"))))))</f>
        <v/>
      </c>
      <c r="AF266" s="55" t="str">
        <f>IF(C266="","",IF(H266="あり",1,0))</f>
        <v/>
      </c>
      <c r="AG266" s="55" t="str">
        <f>IF(C266="","",IF(AND(I266="あり",J266="実施"),1,0))</f>
        <v/>
      </c>
      <c r="AH266" s="55" t="str">
        <f>IF(C266="","",IF(AND(H266="あり",X266="記録"),IF(COUNTIFS($A$8:A266,A266,$B$8:B266,B266,$C$8:C266,C266,$E$8:E266,E266,$F$8:F266,F266,$H$8:H266,"あり",$X$8:X266,"記録")=1,1,0),0))</f>
        <v/>
      </c>
      <c r="AI266" s="55" t="str">
        <f>IF(C266="","",IF(AND(I266="あり",J266="実施",X266="記録",ISNUMBER(K266)),IF(COUNTIFS($K$8:K266,K266,$C$8:C266,C266,$E$8:E266,E266,$F$8:F266,F266,$I$8:I266,"あり",$J$8:J266,"実施",$X$8:X266,"記録")=1,1,0),0))</f>
        <v/>
      </c>
      <c r="AJ266" s="55" t="str">
        <f>IF(C266="","",IF(ISNUMBER(A266),YEAR(A266)-IF(MONTH(A266)&lt;4,1,0),""))</f>
        <v/>
      </c>
      <c r="AK266" s="55" t="str">
        <f>IF(C266="","",IF(J266="実施",IF(ISNUMBER(K266),YEAR(K266)-IF(MONTH(K266)&lt;4,1,0),""),""))</f>
        <v/>
      </c>
      <c r="AL266" s="56" t="str">
        <f>IF(C266="",IF(OR(A266&lt;&gt;"",G266&lt;&gt;""),"要確認：船名未記入",""),IF(OR(NOT(ISNUMBER(A266)),G266="",H266="",I266="",J266="",N266="",O266="",P266="",W266="",X266=""),"要確認：基本項目不足",IF(OR(Z266="未登録・重複",AA266="未登録・重複",AB266="未確認"),"要確認：登録表を確認",IF(AND(H266="あり",NOT(ISNUMBER(B266))),"要確認：前日の予定時刻不足",IF(AND(J266="実施",I266="あり",NOT(ISNUMBER(K266))),"要確認：最終日時不足",IF(AND(J266="取消",I266="あり"),"要確認：取消と使用ありが矛盾",IF(OR(AND(ISNUMBER(T266),T266&lt;0),AND(ISNUMBER(V266),V266&lt;0),AE266="要確認：時刻不足・逆転"),"要確認：時間を確認",IF(COUNTIFS(Work[予定表の作業日],A266,Work[前日版の予定時刻],B266,Work[船名],C266,Work[バース],E266,Work[入出・転],F266,Work[曳船名],G266)&gt;1,"要確認：同じ作業・曳船が重複",IF(AND(I266="あり",J266="実施",NOT(ISNUMBER(AD266))),"要確認：拘束時間未確認",IF(OR(H266="未確認",I266="未確認",J266="未確認",X266="未確認",N266="未確認",O266="未確認"),"要確認：未確認を含む","確認済"))))))))))</f>
        <v/>
      </c>
    </row>
    <row r="267" spans="1:38" ht="24.95" customHeight="1" x14ac:dyDescent="0.2">
      <c r="A267" s="20"/>
      <c r="B267" s="29"/>
      <c r="C267" s="7"/>
      <c r="D267" s="7"/>
      <c r="E267" s="7"/>
      <c r="F267" s="7"/>
      <c r="G267" s="7"/>
      <c r="H267" s="7"/>
      <c r="I267" s="7"/>
      <c r="J267" s="7"/>
      <c r="K267" s="23"/>
      <c r="L267" s="13"/>
      <c r="M267" s="13"/>
      <c r="N267" s="7"/>
      <c r="O267" s="51"/>
      <c r="P267" s="51"/>
      <c r="Q267" s="61"/>
      <c r="R267" s="62"/>
      <c r="S267" s="62"/>
      <c r="T267" s="63"/>
      <c r="U267" s="63"/>
      <c r="V267" s="63"/>
      <c r="W267" s="51"/>
      <c r="X267" s="51"/>
      <c r="Y267" s="67"/>
      <c r="Z267" s="54" t="str">
        <f>IF(G267="","",IF(COUNTIF(Tugs[曳船名],G267)&lt;&gt;1,"未登録・重複",IF(INDEX(Tugs[会社名],MATCH(G267,Tugs[曳船名],0))="","未確認",INDEX(Tugs[会社名],MATCH(G267,Tugs[曳船名],0)))))</f>
        <v/>
      </c>
      <c r="AA267" s="54" t="str">
        <f>IF(G267="","",IF(COUNTIF(Companies[会社名],Z267)&lt;&gt;1,"未登録・重複",IF(INDEX(Companies[地区],MATCH(Z267,Companies[会社名],0))="","未確認",INDEX(Companies[地区],MATCH(Z267,Companies[会社名],0)))))</f>
        <v/>
      </c>
      <c r="AB267" s="54" t="str">
        <f>IF(G267="","",IF(Q267&lt;&gt;"",Q267,IF(COUNTIF(Tugs[曳船名],G267)&lt;&gt;1,"未登録・重複",IF(INDEX(Tugs[基地港],MATCH(G267,Tugs[曳船名],0))="","未確認",INDEX(Tugs[基地港],MATCH(G267,Tugs[曳船名],0))))))</f>
        <v/>
      </c>
      <c r="AC267" s="53" t="str">
        <f>IF(C267="","",IF(AND(COUNTIF(Standards[照合項目（自動）],AB267&amp;"｜"&amp;E267&amp;"｜"&amp;D267&amp;"｜"&amp;F267&amp;"｜"&amp;P267)=1,COUNTIFS(Standards[照合項目（自動）],AB267&amp;"｜"&amp;E267&amp;"｜"&amp;D267&amp;"｜"&amp;F267&amp;"｜"&amp;P267,Standards[入力確認（自動）],"確認済")=1),SUMIF(Standards[照合項目（自動）],AB267&amp;"｜"&amp;E267&amp;"｜"&amp;D267&amp;"｜"&amp;F267&amp;"｜"&amp;P267,Standards[所定合計h（自動）]),"未確認"))</f>
        <v/>
      </c>
      <c r="AD267" s="53" t="str">
        <f>IF(C267="","",IF(AND(ISNUMBER(R267),ISNUMBER(S267),S267&gt;=R267),ROUND((S267-R267)*24,4),IF(OR(R267&lt;&gt;"",S267&lt;&gt;""),"",IF(AND(ISNUMBER(T267),T267&gt;=0),T267,IF(AND(I267="あり",J267="実施",ISNUMBER(AC267)),AC267,"")))))</f>
        <v/>
      </c>
      <c r="AE267" s="54" t="str">
        <f>IF(C267="","",IF(AND(ISNUMBER(R267),ISNUMBER(S267),S267&gt;=R267),IF(X267="記録","実績：基地発～基地着",IF(X267="記憶","記憶：基地発～基地着","未確認：基地発～基地着")),IF(OR(R267&lt;&gt;"",S267&lt;&gt;""),"要確認：時刻不足・逆転",IF(AND(ISNUMBER(T267),T267&gt;=0),IF(X267="記録","実績：記録の時間",IF(X267="記憶","記憶：申告の時間","未確認：申告の時間")),IF(AND(I267="あり",J267="実施",ISNUMBER(AC267)),"所定時間による見込み",IF(I267="なし","使用なし","未確認"))))))</f>
        <v/>
      </c>
      <c r="AF267" s="55" t="str">
        <f>IF(C267="","",IF(H267="あり",1,0))</f>
        <v/>
      </c>
      <c r="AG267" s="55" t="str">
        <f>IF(C267="","",IF(AND(I267="あり",J267="実施"),1,0))</f>
        <v/>
      </c>
      <c r="AH267" s="55" t="str">
        <f>IF(C267="","",IF(AND(H267="あり",X267="記録"),IF(COUNTIFS($A$8:A267,A267,$B$8:B267,B267,$C$8:C267,C267,$E$8:E267,E267,$F$8:F267,F267,$H$8:H267,"あり",$X$8:X267,"記録")=1,1,0),0))</f>
        <v/>
      </c>
      <c r="AI267" s="55" t="str">
        <f>IF(C267="","",IF(AND(I267="あり",J267="実施",X267="記録",ISNUMBER(K267)),IF(COUNTIFS($K$8:K267,K267,$C$8:C267,C267,$E$8:E267,E267,$F$8:F267,F267,$I$8:I267,"あり",$J$8:J267,"実施",$X$8:X267,"記録")=1,1,0),0))</f>
        <v/>
      </c>
      <c r="AJ267" s="55" t="str">
        <f>IF(C267="","",IF(ISNUMBER(A267),YEAR(A267)-IF(MONTH(A267)&lt;4,1,0),""))</f>
        <v/>
      </c>
      <c r="AK267" s="55" t="str">
        <f>IF(C267="","",IF(J267="実施",IF(ISNUMBER(K267),YEAR(K267)-IF(MONTH(K267)&lt;4,1,0),""),""))</f>
        <v/>
      </c>
      <c r="AL267" s="56" t="str">
        <f>IF(C267="",IF(OR(A267&lt;&gt;"",G267&lt;&gt;""),"要確認：船名未記入",""),IF(OR(NOT(ISNUMBER(A267)),G267="",H267="",I267="",J267="",N267="",O267="",P267="",W267="",X267=""),"要確認：基本項目不足",IF(OR(Z267="未登録・重複",AA267="未登録・重複",AB267="未確認"),"要確認：登録表を確認",IF(AND(H267="あり",NOT(ISNUMBER(B267))),"要確認：前日の予定時刻不足",IF(AND(J267="実施",I267="あり",NOT(ISNUMBER(K267))),"要確認：最終日時不足",IF(AND(J267="取消",I267="あり"),"要確認：取消と使用ありが矛盾",IF(OR(AND(ISNUMBER(T267),T267&lt;0),AND(ISNUMBER(V267),V267&lt;0),AE267="要確認：時刻不足・逆転"),"要確認：時間を確認",IF(COUNTIFS(Work[予定表の作業日],A267,Work[前日版の予定時刻],B267,Work[船名],C267,Work[バース],E267,Work[入出・転],F267,Work[曳船名],G267)&gt;1,"要確認：同じ作業・曳船が重複",IF(AND(I267="あり",J267="実施",NOT(ISNUMBER(AD267))),"要確認：拘束時間未確認",IF(OR(H267="未確認",I267="未確認",J267="未確認",X267="未確認",N267="未確認",O267="未確認"),"要確認：未確認を含む","確認済"))))))))))</f>
        <v/>
      </c>
    </row>
    <row r="268" spans="1:38" ht="24.95" customHeight="1" x14ac:dyDescent="0.2">
      <c r="A268" s="20"/>
      <c r="B268" s="29"/>
      <c r="C268" s="7"/>
      <c r="D268" s="7"/>
      <c r="E268" s="7"/>
      <c r="F268" s="7"/>
      <c r="G268" s="7"/>
      <c r="H268" s="7"/>
      <c r="I268" s="7"/>
      <c r="J268" s="7"/>
      <c r="K268" s="23"/>
      <c r="L268" s="13"/>
      <c r="M268" s="13"/>
      <c r="N268" s="7"/>
      <c r="O268" s="51"/>
      <c r="P268" s="51"/>
      <c r="Q268" s="61"/>
      <c r="R268" s="62"/>
      <c r="S268" s="62"/>
      <c r="T268" s="63"/>
      <c r="U268" s="63"/>
      <c r="V268" s="63"/>
      <c r="W268" s="51"/>
      <c r="X268" s="51"/>
      <c r="Y268" s="67"/>
      <c r="Z268" s="54" t="str">
        <f>IF(G268="","",IF(COUNTIF(Tugs[曳船名],G268)&lt;&gt;1,"未登録・重複",IF(INDEX(Tugs[会社名],MATCH(G268,Tugs[曳船名],0))="","未確認",INDEX(Tugs[会社名],MATCH(G268,Tugs[曳船名],0)))))</f>
        <v/>
      </c>
      <c r="AA268" s="54" t="str">
        <f>IF(G268="","",IF(COUNTIF(Companies[会社名],Z268)&lt;&gt;1,"未登録・重複",IF(INDEX(Companies[地区],MATCH(Z268,Companies[会社名],0))="","未確認",INDEX(Companies[地区],MATCH(Z268,Companies[会社名],0)))))</f>
        <v/>
      </c>
      <c r="AB268" s="54" t="str">
        <f>IF(G268="","",IF(Q268&lt;&gt;"",Q268,IF(COUNTIF(Tugs[曳船名],G268)&lt;&gt;1,"未登録・重複",IF(INDEX(Tugs[基地港],MATCH(G268,Tugs[曳船名],0))="","未確認",INDEX(Tugs[基地港],MATCH(G268,Tugs[曳船名],0))))))</f>
        <v/>
      </c>
      <c r="AC268" s="53" t="str">
        <f>IF(C268="","",IF(AND(COUNTIF(Standards[照合項目（自動）],AB268&amp;"｜"&amp;E268&amp;"｜"&amp;D268&amp;"｜"&amp;F268&amp;"｜"&amp;P268)=1,COUNTIFS(Standards[照合項目（自動）],AB268&amp;"｜"&amp;E268&amp;"｜"&amp;D268&amp;"｜"&amp;F268&amp;"｜"&amp;P268,Standards[入力確認（自動）],"確認済")=1),SUMIF(Standards[照合項目（自動）],AB268&amp;"｜"&amp;E268&amp;"｜"&amp;D268&amp;"｜"&amp;F268&amp;"｜"&amp;P268,Standards[所定合計h（自動）]),"未確認"))</f>
        <v/>
      </c>
      <c r="AD268" s="53" t="str">
        <f>IF(C268="","",IF(AND(ISNUMBER(R268),ISNUMBER(S268),S268&gt;=R268),ROUND((S268-R268)*24,4),IF(OR(R268&lt;&gt;"",S268&lt;&gt;""),"",IF(AND(ISNUMBER(T268),T268&gt;=0),T268,IF(AND(I268="あり",J268="実施",ISNUMBER(AC268)),AC268,"")))))</f>
        <v/>
      </c>
      <c r="AE268" s="54" t="str">
        <f>IF(C268="","",IF(AND(ISNUMBER(R268),ISNUMBER(S268),S268&gt;=R268),IF(X268="記録","実績：基地発～基地着",IF(X268="記憶","記憶：基地発～基地着","未確認：基地発～基地着")),IF(OR(R268&lt;&gt;"",S268&lt;&gt;""),"要確認：時刻不足・逆転",IF(AND(ISNUMBER(T268),T268&gt;=0),IF(X268="記録","実績：記録の時間",IF(X268="記憶","記憶：申告の時間","未確認：申告の時間")),IF(AND(I268="あり",J268="実施",ISNUMBER(AC268)),"所定時間による見込み",IF(I268="なし","使用なし","未確認"))))))</f>
        <v/>
      </c>
      <c r="AF268" s="55" t="str">
        <f>IF(C268="","",IF(H268="あり",1,0))</f>
        <v/>
      </c>
      <c r="AG268" s="55" t="str">
        <f>IF(C268="","",IF(AND(I268="あり",J268="実施"),1,0))</f>
        <v/>
      </c>
      <c r="AH268" s="55" t="str">
        <f>IF(C268="","",IF(AND(H268="あり",X268="記録"),IF(COUNTIFS($A$8:A268,A268,$B$8:B268,B268,$C$8:C268,C268,$E$8:E268,E268,$F$8:F268,F268,$H$8:H268,"あり",$X$8:X268,"記録")=1,1,0),0))</f>
        <v/>
      </c>
      <c r="AI268" s="55" t="str">
        <f>IF(C268="","",IF(AND(I268="あり",J268="実施",X268="記録",ISNUMBER(K268)),IF(COUNTIFS($K$8:K268,K268,$C$8:C268,C268,$E$8:E268,E268,$F$8:F268,F268,$I$8:I268,"あり",$J$8:J268,"実施",$X$8:X268,"記録")=1,1,0),0))</f>
        <v/>
      </c>
      <c r="AJ268" s="55" t="str">
        <f>IF(C268="","",IF(ISNUMBER(A268),YEAR(A268)-IF(MONTH(A268)&lt;4,1,0),""))</f>
        <v/>
      </c>
      <c r="AK268" s="55" t="str">
        <f>IF(C268="","",IF(J268="実施",IF(ISNUMBER(K268),YEAR(K268)-IF(MONTH(K268)&lt;4,1,0),""),""))</f>
        <v/>
      </c>
      <c r="AL268" s="56" t="str">
        <f>IF(C268="",IF(OR(A268&lt;&gt;"",G268&lt;&gt;""),"要確認：船名未記入",""),IF(OR(NOT(ISNUMBER(A268)),G268="",H268="",I268="",J268="",N268="",O268="",P268="",W268="",X268=""),"要確認：基本項目不足",IF(OR(Z268="未登録・重複",AA268="未登録・重複",AB268="未確認"),"要確認：登録表を確認",IF(AND(H268="あり",NOT(ISNUMBER(B268))),"要確認：前日の予定時刻不足",IF(AND(J268="実施",I268="あり",NOT(ISNUMBER(K268))),"要確認：最終日時不足",IF(AND(J268="取消",I268="あり"),"要確認：取消と使用ありが矛盾",IF(OR(AND(ISNUMBER(T268),T268&lt;0),AND(ISNUMBER(V268),V268&lt;0),AE268="要確認：時刻不足・逆転"),"要確認：時間を確認",IF(COUNTIFS(Work[予定表の作業日],A268,Work[前日版の予定時刻],B268,Work[船名],C268,Work[バース],E268,Work[入出・転],F268,Work[曳船名],G268)&gt;1,"要確認：同じ作業・曳船が重複",IF(AND(I268="あり",J268="実施",NOT(ISNUMBER(AD268))),"要確認：拘束時間未確認",IF(OR(H268="未確認",I268="未確認",J268="未確認",X268="未確認",N268="未確認",O268="未確認"),"要確認：未確認を含む","確認済"))))))))))</f>
        <v/>
      </c>
    </row>
    <row r="269" spans="1:38" ht="24.95" customHeight="1" x14ac:dyDescent="0.2">
      <c r="A269" s="20"/>
      <c r="B269" s="29"/>
      <c r="C269" s="7"/>
      <c r="D269" s="7"/>
      <c r="E269" s="7"/>
      <c r="F269" s="7"/>
      <c r="G269" s="7"/>
      <c r="H269" s="7"/>
      <c r="I269" s="7"/>
      <c r="J269" s="7"/>
      <c r="K269" s="23"/>
      <c r="L269" s="13"/>
      <c r="M269" s="13"/>
      <c r="N269" s="7"/>
      <c r="O269" s="51"/>
      <c r="P269" s="51"/>
      <c r="Q269" s="61"/>
      <c r="R269" s="62"/>
      <c r="S269" s="62"/>
      <c r="T269" s="63"/>
      <c r="U269" s="63"/>
      <c r="V269" s="63"/>
      <c r="W269" s="51"/>
      <c r="X269" s="51"/>
      <c r="Y269" s="67"/>
      <c r="Z269" s="54" t="str">
        <f>IF(G269="","",IF(COUNTIF(Tugs[曳船名],G269)&lt;&gt;1,"未登録・重複",IF(INDEX(Tugs[会社名],MATCH(G269,Tugs[曳船名],0))="","未確認",INDEX(Tugs[会社名],MATCH(G269,Tugs[曳船名],0)))))</f>
        <v/>
      </c>
      <c r="AA269" s="54" t="str">
        <f>IF(G269="","",IF(COUNTIF(Companies[会社名],Z269)&lt;&gt;1,"未登録・重複",IF(INDEX(Companies[地区],MATCH(Z269,Companies[会社名],0))="","未確認",INDEX(Companies[地区],MATCH(Z269,Companies[会社名],0)))))</f>
        <v/>
      </c>
      <c r="AB269" s="54" t="str">
        <f>IF(G269="","",IF(Q269&lt;&gt;"",Q269,IF(COUNTIF(Tugs[曳船名],G269)&lt;&gt;1,"未登録・重複",IF(INDEX(Tugs[基地港],MATCH(G269,Tugs[曳船名],0))="","未確認",INDEX(Tugs[基地港],MATCH(G269,Tugs[曳船名],0))))))</f>
        <v/>
      </c>
      <c r="AC269" s="53" t="str">
        <f>IF(C269="","",IF(AND(COUNTIF(Standards[照合項目（自動）],AB269&amp;"｜"&amp;E269&amp;"｜"&amp;D269&amp;"｜"&amp;F269&amp;"｜"&amp;P269)=1,COUNTIFS(Standards[照合項目（自動）],AB269&amp;"｜"&amp;E269&amp;"｜"&amp;D269&amp;"｜"&amp;F269&amp;"｜"&amp;P269,Standards[入力確認（自動）],"確認済")=1),SUMIF(Standards[照合項目（自動）],AB269&amp;"｜"&amp;E269&amp;"｜"&amp;D269&amp;"｜"&amp;F269&amp;"｜"&amp;P269,Standards[所定合計h（自動）]),"未確認"))</f>
        <v/>
      </c>
      <c r="AD269" s="53" t="str">
        <f>IF(C269="","",IF(AND(ISNUMBER(R269),ISNUMBER(S269),S269&gt;=R269),ROUND((S269-R269)*24,4),IF(OR(R269&lt;&gt;"",S269&lt;&gt;""),"",IF(AND(ISNUMBER(T269),T269&gt;=0),T269,IF(AND(I269="あり",J269="実施",ISNUMBER(AC269)),AC269,"")))))</f>
        <v/>
      </c>
      <c r="AE269" s="54" t="str">
        <f>IF(C269="","",IF(AND(ISNUMBER(R269),ISNUMBER(S269),S269&gt;=R269),IF(X269="記録","実績：基地発～基地着",IF(X269="記憶","記憶：基地発～基地着","未確認：基地発～基地着")),IF(OR(R269&lt;&gt;"",S269&lt;&gt;""),"要確認：時刻不足・逆転",IF(AND(ISNUMBER(T269),T269&gt;=0),IF(X269="記録","実績：記録の時間",IF(X269="記憶","記憶：申告の時間","未確認：申告の時間")),IF(AND(I269="あり",J269="実施",ISNUMBER(AC269)),"所定時間による見込み",IF(I269="なし","使用なし","未確認"))))))</f>
        <v/>
      </c>
      <c r="AF269" s="55" t="str">
        <f>IF(C269="","",IF(H269="あり",1,0))</f>
        <v/>
      </c>
      <c r="AG269" s="55" t="str">
        <f>IF(C269="","",IF(AND(I269="あり",J269="実施"),1,0))</f>
        <v/>
      </c>
      <c r="AH269" s="55" t="str">
        <f>IF(C269="","",IF(AND(H269="あり",X269="記録"),IF(COUNTIFS($A$8:A269,A269,$B$8:B269,B269,$C$8:C269,C269,$E$8:E269,E269,$F$8:F269,F269,$H$8:H269,"あり",$X$8:X269,"記録")=1,1,0),0))</f>
        <v/>
      </c>
      <c r="AI269" s="55" t="str">
        <f>IF(C269="","",IF(AND(I269="あり",J269="実施",X269="記録",ISNUMBER(K269)),IF(COUNTIFS($K$8:K269,K269,$C$8:C269,C269,$E$8:E269,E269,$F$8:F269,F269,$I$8:I269,"あり",$J$8:J269,"実施",$X$8:X269,"記録")=1,1,0),0))</f>
        <v/>
      </c>
      <c r="AJ269" s="55" t="str">
        <f>IF(C269="","",IF(ISNUMBER(A269),YEAR(A269)-IF(MONTH(A269)&lt;4,1,0),""))</f>
        <v/>
      </c>
      <c r="AK269" s="55" t="str">
        <f>IF(C269="","",IF(J269="実施",IF(ISNUMBER(K269),YEAR(K269)-IF(MONTH(K269)&lt;4,1,0),""),""))</f>
        <v/>
      </c>
      <c r="AL269" s="56" t="str">
        <f>IF(C269="",IF(OR(A269&lt;&gt;"",G269&lt;&gt;""),"要確認：船名未記入",""),IF(OR(NOT(ISNUMBER(A269)),G269="",H269="",I269="",J269="",N269="",O269="",P269="",W269="",X269=""),"要確認：基本項目不足",IF(OR(Z269="未登録・重複",AA269="未登録・重複",AB269="未確認"),"要確認：登録表を確認",IF(AND(H269="あり",NOT(ISNUMBER(B269))),"要確認：前日の予定時刻不足",IF(AND(J269="実施",I269="あり",NOT(ISNUMBER(K269))),"要確認：最終日時不足",IF(AND(J269="取消",I269="あり"),"要確認：取消と使用ありが矛盾",IF(OR(AND(ISNUMBER(T269),T269&lt;0),AND(ISNUMBER(V269),V269&lt;0),AE269="要確認：時刻不足・逆転"),"要確認：時間を確認",IF(COUNTIFS(Work[予定表の作業日],A269,Work[前日版の予定時刻],B269,Work[船名],C269,Work[バース],E269,Work[入出・転],F269,Work[曳船名],G269)&gt;1,"要確認：同じ作業・曳船が重複",IF(AND(I269="あり",J269="実施",NOT(ISNUMBER(AD269))),"要確認：拘束時間未確認",IF(OR(H269="未確認",I269="未確認",J269="未確認",X269="未確認",N269="未確認",O269="未確認"),"要確認：未確認を含む","確認済"))))))))))</f>
        <v/>
      </c>
    </row>
    <row r="270" spans="1:38" ht="24.95" customHeight="1" x14ac:dyDescent="0.2">
      <c r="A270" s="20"/>
      <c r="B270" s="29"/>
      <c r="C270" s="7"/>
      <c r="D270" s="7"/>
      <c r="E270" s="7"/>
      <c r="F270" s="7"/>
      <c r="G270" s="7"/>
      <c r="H270" s="7"/>
      <c r="I270" s="7"/>
      <c r="J270" s="7"/>
      <c r="K270" s="23"/>
      <c r="L270" s="13"/>
      <c r="M270" s="13"/>
      <c r="N270" s="7"/>
      <c r="O270" s="51"/>
      <c r="P270" s="51"/>
      <c r="Q270" s="61"/>
      <c r="R270" s="62"/>
      <c r="S270" s="62"/>
      <c r="T270" s="63"/>
      <c r="U270" s="63"/>
      <c r="V270" s="63"/>
      <c r="W270" s="51"/>
      <c r="X270" s="51"/>
      <c r="Y270" s="67"/>
      <c r="Z270" s="54" t="str">
        <f>IF(G270="","",IF(COUNTIF(Tugs[曳船名],G270)&lt;&gt;1,"未登録・重複",IF(INDEX(Tugs[会社名],MATCH(G270,Tugs[曳船名],0))="","未確認",INDEX(Tugs[会社名],MATCH(G270,Tugs[曳船名],0)))))</f>
        <v/>
      </c>
      <c r="AA270" s="54" t="str">
        <f>IF(G270="","",IF(COUNTIF(Companies[会社名],Z270)&lt;&gt;1,"未登録・重複",IF(INDEX(Companies[地区],MATCH(Z270,Companies[会社名],0))="","未確認",INDEX(Companies[地区],MATCH(Z270,Companies[会社名],0)))))</f>
        <v/>
      </c>
      <c r="AB270" s="54" t="str">
        <f>IF(G270="","",IF(Q270&lt;&gt;"",Q270,IF(COUNTIF(Tugs[曳船名],G270)&lt;&gt;1,"未登録・重複",IF(INDEX(Tugs[基地港],MATCH(G270,Tugs[曳船名],0))="","未確認",INDEX(Tugs[基地港],MATCH(G270,Tugs[曳船名],0))))))</f>
        <v/>
      </c>
      <c r="AC270" s="53" t="str">
        <f>IF(C270="","",IF(AND(COUNTIF(Standards[照合項目（自動）],AB270&amp;"｜"&amp;E270&amp;"｜"&amp;D270&amp;"｜"&amp;F270&amp;"｜"&amp;P270)=1,COUNTIFS(Standards[照合項目（自動）],AB270&amp;"｜"&amp;E270&amp;"｜"&amp;D270&amp;"｜"&amp;F270&amp;"｜"&amp;P270,Standards[入力確認（自動）],"確認済")=1),SUMIF(Standards[照合項目（自動）],AB270&amp;"｜"&amp;E270&amp;"｜"&amp;D270&amp;"｜"&amp;F270&amp;"｜"&amp;P270,Standards[所定合計h（自動）]),"未確認"))</f>
        <v/>
      </c>
      <c r="AD270" s="53" t="str">
        <f>IF(C270="","",IF(AND(ISNUMBER(R270),ISNUMBER(S270),S270&gt;=R270),ROUND((S270-R270)*24,4),IF(OR(R270&lt;&gt;"",S270&lt;&gt;""),"",IF(AND(ISNUMBER(T270),T270&gt;=0),T270,IF(AND(I270="あり",J270="実施",ISNUMBER(AC270)),AC270,"")))))</f>
        <v/>
      </c>
      <c r="AE270" s="54" t="str">
        <f>IF(C270="","",IF(AND(ISNUMBER(R270),ISNUMBER(S270),S270&gt;=R270),IF(X270="記録","実績：基地発～基地着",IF(X270="記憶","記憶：基地発～基地着","未確認：基地発～基地着")),IF(OR(R270&lt;&gt;"",S270&lt;&gt;""),"要確認：時刻不足・逆転",IF(AND(ISNUMBER(T270),T270&gt;=0),IF(X270="記録","実績：記録の時間",IF(X270="記憶","記憶：申告の時間","未確認：申告の時間")),IF(AND(I270="あり",J270="実施",ISNUMBER(AC270)),"所定時間による見込み",IF(I270="なし","使用なし","未確認"))))))</f>
        <v/>
      </c>
      <c r="AF270" s="55" t="str">
        <f>IF(C270="","",IF(H270="あり",1,0))</f>
        <v/>
      </c>
      <c r="AG270" s="55" t="str">
        <f>IF(C270="","",IF(AND(I270="あり",J270="実施"),1,0))</f>
        <v/>
      </c>
      <c r="AH270" s="55" t="str">
        <f>IF(C270="","",IF(AND(H270="あり",X270="記録"),IF(COUNTIFS($A$8:A270,A270,$B$8:B270,B270,$C$8:C270,C270,$E$8:E270,E270,$F$8:F270,F270,$H$8:H270,"あり",$X$8:X270,"記録")=1,1,0),0))</f>
        <v/>
      </c>
      <c r="AI270" s="55" t="str">
        <f>IF(C270="","",IF(AND(I270="あり",J270="実施",X270="記録",ISNUMBER(K270)),IF(COUNTIFS($K$8:K270,K270,$C$8:C270,C270,$E$8:E270,E270,$F$8:F270,F270,$I$8:I270,"あり",$J$8:J270,"実施",$X$8:X270,"記録")=1,1,0),0))</f>
        <v/>
      </c>
      <c r="AJ270" s="55" t="str">
        <f>IF(C270="","",IF(ISNUMBER(A270),YEAR(A270)-IF(MONTH(A270)&lt;4,1,0),""))</f>
        <v/>
      </c>
      <c r="AK270" s="55" t="str">
        <f>IF(C270="","",IF(J270="実施",IF(ISNUMBER(K270),YEAR(K270)-IF(MONTH(K270)&lt;4,1,0),""),""))</f>
        <v/>
      </c>
      <c r="AL270" s="56" t="str">
        <f>IF(C270="",IF(OR(A270&lt;&gt;"",G270&lt;&gt;""),"要確認：船名未記入",""),IF(OR(NOT(ISNUMBER(A270)),G270="",H270="",I270="",J270="",N270="",O270="",P270="",W270="",X270=""),"要確認：基本項目不足",IF(OR(Z270="未登録・重複",AA270="未登録・重複",AB270="未確認"),"要確認：登録表を確認",IF(AND(H270="あり",NOT(ISNUMBER(B270))),"要確認：前日の予定時刻不足",IF(AND(J270="実施",I270="あり",NOT(ISNUMBER(K270))),"要確認：最終日時不足",IF(AND(J270="取消",I270="あり"),"要確認：取消と使用ありが矛盾",IF(OR(AND(ISNUMBER(T270),T270&lt;0),AND(ISNUMBER(V270),V270&lt;0),AE270="要確認：時刻不足・逆転"),"要確認：時間を確認",IF(COUNTIFS(Work[予定表の作業日],A270,Work[前日版の予定時刻],B270,Work[船名],C270,Work[バース],E270,Work[入出・転],F270,Work[曳船名],G270)&gt;1,"要確認：同じ作業・曳船が重複",IF(AND(I270="あり",J270="実施",NOT(ISNUMBER(AD270))),"要確認：拘束時間未確認",IF(OR(H270="未確認",I270="未確認",J270="未確認",X270="未確認",N270="未確認",O270="未確認"),"要確認：未確認を含む","確認済"))))))))))</f>
        <v/>
      </c>
    </row>
    <row r="271" spans="1:38" ht="24.95" customHeight="1" x14ac:dyDescent="0.2">
      <c r="A271" s="20"/>
      <c r="B271" s="29"/>
      <c r="C271" s="7"/>
      <c r="D271" s="7"/>
      <c r="E271" s="7"/>
      <c r="F271" s="7"/>
      <c r="G271" s="7"/>
      <c r="H271" s="7"/>
      <c r="I271" s="7"/>
      <c r="J271" s="7"/>
      <c r="K271" s="23"/>
      <c r="L271" s="13"/>
      <c r="M271" s="13"/>
      <c r="N271" s="7"/>
      <c r="O271" s="51"/>
      <c r="P271" s="51"/>
      <c r="Q271" s="61"/>
      <c r="R271" s="62"/>
      <c r="S271" s="62"/>
      <c r="T271" s="63"/>
      <c r="U271" s="63"/>
      <c r="V271" s="63"/>
      <c r="W271" s="51"/>
      <c r="X271" s="51"/>
      <c r="Y271" s="67"/>
      <c r="Z271" s="54" t="str">
        <f>IF(G271="","",IF(COUNTIF(Tugs[曳船名],G271)&lt;&gt;1,"未登録・重複",IF(INDEX(Tugs[会社名],MATCH(G271,Tugs[曳船名],0))="","未確認",INDEX(Tugs[会社名],MATCH(G271,Tugs[曳船名],0)))))</f>
        <v/>
      </c>
      <c r="AA271" s="54" t="str">
        <f>IF(G271="","",IF(COUNTIF(Companies[会社名],Z271)&lt;&gt;1,"未登録・重複",IF(INDEX(Companies[地区],MATCH(Z271,Companies[会社名],0))="","未確認",INDEX(Companies[地区],MATCH(Z271,Companies[会社名],0)))))</f>
        <v/>
      </c>
      <c r="AB271" s="54" t="str">
        <f>IF(G271="","",IF(Q271&lt;&gt;"",Q271,IF(COUNTIF(Tugs[曳船名],G271)&lt;&gt;1,"未登録・重複",IF(INDEX(Tugs[基地港],MATCH(G271,Tugs[曳船名],0))="","未確認",INDEX(Tugs[基地港],MATCH(G271,Tugs[曳船名],0))))))</f>
        <v/>
      </c>
      <c r="AC271" s="53" t="str">
        <f>IF(C271="","",IF(AND(COUNTIF(Standards[照合項目（自動）],AB271&amp;"｜"&amp;E271&amp;"｜"&amp;D271&amp;"｜"&amp;F271&amp;"｜"&amp;P271)=1,COUNTIFS(Standards[照合項目（自動）],AB271&amp;"｜"&amp;E271&amp;"｜"&amp;D271&amp;"｜"&amp;F271&amp;"｜"&amp;P271,Standards[入力確認（自動）],"確認済")=1),SUMIF(Standards[照合項目（自動）],AB271&amp;"｜"&amp;E271&amp;"｜"&amp;D271&amp;"｜"&amp;F271&amp;"｜"&amp;P271,Standards[所定合計h（自動）]),"未確認"))</f>
        <v/>
      </c>
      <c r="AD271" s="53" t="str">
        <f>IF(C271="","",IF(AND(ISNUMBER(R271),ISNUMBER(S271),S271&gt;=R271),ROUND((S271-R271)*24,4),IF(OR(R271&lt;&gt;"",S271&lt;&gt;""),"",IF(AND(ISNUMBER(T271),T271&gt;=0),T271,IF(AND(I271="あり",J271="実施",ISNUMBER(AC271)),AC271,"")))))</f>
        <v/>
      </c>
      <c r="AE271" s="54" t="str">
        <f>IF(C271="","",IF(AND(ISNUMBER(R271),ISNUMBER(S271),S271&gt;=R271),IF(X271="記録","実績：基地発～基地着",IF(X271="記憶","記憶：基地発～基地着","未確認：基地発～基地着")),IF(OR(R271&lt;&gt;"",S271&lt;&gt;""),"要確認：時刻不足・逆転",IF(AND(ISNUMBER(T271),T271&gt;=0),IF(X271="記録","実績：記録の時間",IF(X271="記憶","記憶：申告の時間","未確認：申告の時間")),IF(AND(I271="あり",J271="実施",ISNUMBER(AC271)),"所定時間による見込み",IF(I271="なし","使用なし","未確認"))))))</f>
        <v/>
      </c>
      <c r="AF271" s="55" t="str">
        <f>IF(C271="","",IF(H271="あり",1,0))</f>
        <v/>
      </c>
      <c r="AG271" s="55" t="str">
        <f>IF(C271="","",IF(AND(I271="あり",J271="実施"),1,0))</f>
        <v/>
      </c>
      <c r="AH271" s="55" t="str">
        <f>IF(C271="","",IF(AND(H271="あり",X271="記録"),IF(COUNTIFS($A$8:A271,A271,$B$8:B271,B271,$C$8:C271,C271,$E$8:E271,E271,$F$8:F271,F271,$H$8:H271,"あり",$X$8:X271,"記録")=1,1,0),0))</f>
        <v/>
      </c>
      <c r="AI271" s="55" t="str">
        <f>IF(C271="","",IF(AND(I271="あり",J271="実施",X271="記録",ISNUMBER(K271)),IF(COUNTIFS($K$8:K271,K271,$C$8:C271,C271,$E$8:E271,E271,$F$8:F271,F271,$I$8:I271,"あり",$J$8:J271,"実施",$X$8:X271,"記録")=1,1,0),0))</f>
        <v/>
      </c>
      <c r="AJ271" s="55" t="str">
        <f>IF(C271="","",IF(ISNUMBER(A271),YEAR(A271)-IF(MONTH(A271)&lt;4,1,0),""))</f>
        <v/>
      </c>
      <c r="AK271" s="55" t="str">
        <f>IF(C271="","",IF(J271="実施",IF(ISNUMBER(K271),YEAR(K271)-IF(MONTH(K271)&lt;4,1,0),""),""))</f>
        <v/>
      </c>
      <c r="AL271" s="56" t="str">
        <f>IF(C271="",IF(OR(A271&lt;&gt;"",G271&lt;&gt;""),"要確認：船名未記入",""),IF(OR(NOT(ISNUMBER(A271)),G271="",H271="",I271="",J271="",N271="",O271="",P271="",W271="",X271=""),"要確認：基本項目不足",IF(OR(Z271="未登録・重複",AA271="未登録・重複",AB271="未確認"),"要確認：登録表を確認",IF(AND(H271="あり",NOT(ISNUMBER(B271))),"要確認：前日の予定時刻不足",IF(AND(J271="実施",I271="あり",NOT(ISNUMBER(K271))),"要確認：最終日時不足",IF(AND(J271="取消",I271="あり"),"要確認：取消と使用ありが矛盾",IF(OR(AND(ISNUMBER(T271),T271&lt;0),AND(ISNUMBER(V271),V271&lt;0),AE271="要確認：時刻不足・逆転"),"要確認：時間を確認",IF(COUNTIFS(Work[予定表の作業日],A271,Work[前日版の予定時刻],B271,Work[船名],C271,Work[バース],E271,Work[入出・転],F271,Work[曳船名],G271)&gt;1,"要確認：同じ作業・曳船が重複",IF(AND(I271="あり",J271="実施",NOT(ISNUMBER(AD271))),"要確認：拘束時間未確認",IF(OR(H271="未確認",I271="未確認",J271="未確認",X271="未確認",N271="未確認",O271="未確認"),"要確認：未確認を含む","確認済"))))))))))</f>
        <v/>
      </c>
    </row>
    <row r="272" spans="1:38" ht="24.95" customHeight="1" x14ac:dyDescent="0.2">
      <c r="A272" s="20"/>
      <c r="B272" s="29"/>
      <c r="C272" s="7"/>
      <c r="D272" s="7"/>
      <c r="E272" s="7"/>
      <c r="F272" s="7"/>
      <c r="G272" s="7"/>
      <c r="H272" s="7"/>
      <c r="I272" s="7"/>
      <c r="J272" s="7"/>
      <c r="K272" s="23"/>
      <c r="L272" s="13"/>
      <c r="M272" s="13"/>
      <c r="N272" s="7"/>
      <c r="O272" s="51"/>
      <c r="P272" s="51"/>
      <c r="Q272" s="61"/>
      <c r="R272" s="62"/>
      <c r="S272" s="62"/>
      <c r="T272" s="63"/>
      <c r="U272" s="63"/>
      <c r="V272" s="63"/>
      <c r="W272" s="51"/>
      <c r="X272" s="51"/>
      <c r="Y272" s="67"/>
      <c r="Z272" s="54" t="str">
        <f>IF(G272="","",IF(COUNTIF(Tugs[曳船名],G272)&lt;&gt;1,"未登録・重複",IF(INDEX(Tugs[会社名],MATCH(G272,Tugs[曳船名],0))="","未確認",INDEX(Tugs[会社名],MATCH(G272,Tugs[曳船名],0)))))</f>
        <v/>
      </c>
      <c r="AA272" s="54" t="str">
        <f>IF(G272="","",IF(COUNTIF(Companies[会社名],Z272)&lt;&gt;1,"未登録・重複",IF(INDEX(Companies[地区],MATCH(Z272,Companies[会社名],0))="","未確認",INDEX(Companies[地区],MATCH(Z272,Companies[会社名],0)))))</f>
        <v/>
      </c>
      <c r="AB272" s="54" t="str">
        <f>IF(G272="","",IF(Q272&lt;&gt;"",Q272,IF(COUNTIF(Tugs[曳船名],G272)&lt;&gt;1,"未登録・重複",IF(INDEX(Tugs[基地港],MATCH(G272,Tugs[曳船名],0))="","未確認",INDEX(Tugs[基地港],MATCH(G272,Tugs[曳船名],0))))))</f>
        <v/>
      </c>
      <c r="AC272" s="53" t="str">
        <f>IF(C272="","",IF(AND(COUNTIF(Standards[照合項目（自動）],AB272&amp;"｜"&amp;E272&amp;"｜"&amp;D272&amp;"｜"&amp;F272&amp;"｜"&amp;P272)=1,COUNTIFS(Standards[照合項目（自動）],AB272&amp;"｜"&amp;E272&amp;"｜"&amp;D272&amp;"｜"&amp;F272&amp;"｜"&amp;P272,Standards[入力確認（自動）],"確認済")=1),SUMIF(Standards[照合項目（自動）],AB272&amp;"｜"&amp;E272&amp;"｜"&amp;D272&amp;"｜"&amp;F272&amp;"｜"&amp;P272,Standards[所定合計h（自動）]),"未確認"))</f>
        <v/>
      </c>
      <c r="AD272" s="53" t="str">
        <f>IF(C272="","",IF(AND(ISNUMBER(R272),ISNUMBER(S272),S272&gt;=R272),ROUND((S272-R272)*24,4),IF(OR(R272&lt;&gt;"",S272&lt;&gt;""),"",IF(AND(ISNUMBER(T272),T272&gt;=0),T272,IF(AND(I272="あり",J272="実施",ISNUMBER(AC272)),AC272,"")))))</f>
        <v/>
      </c>
      <c r="AE272" s="54" t="str">
        <f>IF(C272="","",IF(AND(ISNUMBER(R272),ISNUMBER(S272),S272&gt;=R272),IF(X272="記録","実績：基地発～基地着",IF(X272="記憶","記憶：基地発～基地着","未確認：基地発～基地着")),IF(OR(R272&lt;&gt;"",S272&lt;&gt;""),"要確認：時刻不足・逆転",IF(AND(ISNUMBER(T272),T272&gt;=0),IF(X272="記録","実績：記録の時間",IF(X272="記憶","記憶：申告の時間","未確認：申告の時間")),IF(AND(I272="あり",J272="実施",ISNUMBER(AC272)),"所定時間による見込み",IF(I272="なし","使用なし","未確認"))))))</f>
        <v/>
      </c>
      <c r="AF272" s="55" t="str">
        <f>IF(C272="","",IF(H272="あり",1,0))</f>
        <v/>
      </c>
      <c r="AG272" s="55" t="str">
        <f>IF(C272="","",IF(AND(I272="あり",J272="実施"),1,0))</f>
        <v/>
      </c>
      <c r="AH272" s="55" t="str">
        <f>IF(C272="","",IF(AND(H272="あり",X272="記録"),IF(COUNTIFS($A$8:A272,A272,$B$8:B272,B272,$C$8:C272,C272,$E$8:E272,E272,$F$8:F272,F272,$H$8:H272,"あり",$X$8:X272,"記録")=1,1,0),0))</f>
        <v/>
      </c>
      <c r="AI272" s="55" t="str">
        <f>IF(C272="","",IF(AND(I272="あり",J272="実施",X272="記録",ISNUMBER(K272)),IF(COUNTIFS($K$8:K272,K272,$C$8:C272,C272,$E$8:E272,E272,$F$8:F272,F272,$I$8:I272,"あり",$J$8:J272,"実施",$X$8:X272,"記録")=1,1,0),0))</f>
        <v/>
      </c>
      <c r="AJ272" s="55" t="str">
        <f>IF(C272="","",IF(ISNUMBER(A272),YEAR(A272)-IF(MONTH(A272)&lt;4,1,0),""))</f>
        <v/>
      </c>
      <c r="AK272" s="55" t="str">
        <f>IF(C272="","",IF(J272="実施",IF(ISNUMBER(K272),YEAR(K272)-IF(MONTH(K272)&lt;4,1,0),""),""))</f>
        <v/>
      </c>
      <c r="AL272" s="56" t="str">
        <f>IF(C272="",IF(OR(A272&lt;&gt;"",G272&lt;&gt;""),"要確認：船名未記入",""),IF(OR(NOT(ISNUMBER(A272)),G272="",H272="",I272="",J272="",N272="",O272="",P272="",W272="",X272=""),"要確認：基本項目不足",IF(OR(Z272="未登録・重複",AA272="未登録・重複",AB272="未確認"),"要確認：登録表を確認",IF(AND(H272="あり",NOT(ISNUMBER(B272))),"要確認：前日の予定時刻不足",IF(AND(J272="実施",I272="あり",NOT(ISNUMBER(K272))),"要確認：最終日時不足",IF(AND(J272="取消",I272="あり"),"要確認：取消と使用ありが矛盾",IF(OR(AND(ISNUMBER(T272),T272&lt;0),AND(ISNUMBER(V272),V272&lt;0),AE272="要確認：時刻不足・逆転"),"要確認：時間を確認",IF(COUNTIFS(Work[予定表の作業日],A272,Work[前日版の予定時刻],B272,Work[船名],C272,Work[バース],E272,Work[入出・転],F272,Work[曳船名],G272)&gt;1,"要確認：同じ作業・曳船が重複",IF(AND(I272="あり",J272="実施",NOT(ISNUMBER(AD272))),"要確認：拘束時間未確認",IF(OR(H272="未確認",I272="未確認",J272="未確認",X272="未確認",N272="未確認",O272="未確認"),"要確認：未確認を含む","確認済"))))))))))</f>
        <v/>
      </c>
    </row>
    <row r="273" spans="1:38" ht="24.95" customHeight="1" x14ac:dyDescent="0.2">
      <c r="A273" s="20"/>
      <c r="B273" s="29"/>
      <c r="C273" s="7"/>
      <c r="D273" s="7"/>
      <c r="E273" s="7"/>
      <c r="F273" s="7"/>
      <c r="G273" s="7"/>
      <c r="H273" s="7"/>
      <c r="I273" s="7"/>
      <c r="J273" s="7"/>
      <c r="K273" s="23"/>
      <c r="L273" s="13"/>
      <c r="M273" s="13"/>
      <c r="N273" s="7"/>
      <c r="O273" s="51"/>
      <c r="P273" s="51"/>
      <c r="Q273" s="61"/>
      <c r="R273" s="62"/>
      <c r="S273" s="62"/>
      <c r="T273" s="63"/>
      <c r="U273" s="63"/>
      <c r="V273" s="63"/>
      <c r="W273" s="51"/>
      <c r="X273" s="51"/>
      <c r="Y273" s="67"/>
      <c r="Z273" s="54" t="str">
        <f>IF(G273="","",IF(COUNTIF(Tugs[曳船名],G273)&lt;&gt;1,"未登録・重複",IF(INDEX(Tugs[会社名],MATCH(G273,Tugs[曳船名],0))="","未確認",INDEX(Tugs[会社名],MATCH(G273,Tugs[曳船名],0)))))</f>
        <v/>
      </c>
      <c r="AA273" s="54" t="str">
        <f>IF(G273="","",IF(COUNTIF(Companies[会社名],Z273)&lt;&gt;1,"未登録・重複",IF(INDEX(Companies[地区],MATCH(Z273,Companies[会社名],0))="","未確認",INDEX(Companies[地区],MATCH(Z273,Companies[会社名],0)))))</f>
        <v/>
      </c>
      <c r="AB273" s="54" t="str">
        <f>IF(G273="","",IF(Q273&lt;&gt;"",Q273,IF(COUNTIF(Tugs[曳船名],G273)&lt;&gt;1,"未登録・重複",IF(INDEX(Tugs[基地港],MATCH(G273,Tugs[曳船名],0))="","未確認",INDEX(Tugs[基地港],MATCH(G273,Tugs[曳船名],0))))))</f>
        <v/>
      </c>
      <c r="AC273" s="53" t="str">
        <f>IF(C273="","",IF(AND(COUNTIF(Standards[照合項目（自動）],AB273&amp;"｜"&amp;E273&amp;"｜"&amp;D273&amp;"｜"&amp;F273&amp;"｜"&amp;P273)=1,COUNTIFS(Standards[照合項目（自動）],AB273&amp;"｜"&amp;E273&amp;"｜"&amp;D273&amp;"｜"&amp;F273&amp;"｜"&amp;P273,Standards[入力確認（自動）],"確認済")=1),SUMIF(Standards[照合項目（自動）],AB273&amp;"｜"&amp;E273&amp;"｜"&amp;D273&amp;"｜"&amp;F273&amp;"｜"&amp;P273,Standards[所定合計h（自動）]),"未確認"))</f>
        <v/>
      </c>
      <c r="AD273" s="53" t="str">
        <f>IF(C273="","",IF(AND(ISNUMBER(R273),ISNUMBER(S273),S273&gt;=R273),ROUND((S273-R273)*24,4),IF(OR(R273&lt;&gt;"",S273&lt;&gt;""),"",IF(AND(ISNUMBER(T273),T273&gt;=0),T273,IF(AND(I273="あり",J273="実施",ISNUMBER(AC273)),AC273,"")))))</f>
        <v/>
      </c>
      <c r="AE273" s="54" t="str">
        <f>IF(C273="","",IF(AND(ISNUMBER(R273),ISNUMBER(S273),S273&gt;=R273),IF(X273="記録","実績：基地発～基地着",IF(X273="記憶","記憶：基地発～基地着","未確認：基地発～基地着")),IF(OR(R273&lt;&gt;"",S273&lt;&gt;""),"要確認：時刻不足・逆転",IF(AND(ISNUMBER(T273),T273&gt;=0),IF(X273="記録","実績：記録の時間",IF(X273="記憶","記憶：申告の時間","未確認：申告の時間")),IF(AND(I273="あり",J273="実施",ISNUMBER(AC273)),"所定時間による見込み",IF(I273="なし","使用なし","未確認"))))))</f>
        <v/>
      </c>
      <c r="AF273" s="55" t="str">
        <f>IF(C273="","",IF(H273="あり",1,0))</f>
        <v/>
      </c>
      <c r="AG273" s="55" t="str">
        <f>IF(C273="","",IF(AND(I273="あり",J273="実施"),1,0))</f>
        <v/>
      </c>
      <c r="AH273" s="55" t="str">
        <f>IF(C273="","",IF(AND(H273="あり",X273="記録"),IF(COUNTIFS($A$8:A273,A273,$B$8:B273,B273,$C$8:C273,C273,$E$8:E273,E273,$F$8:F273,F273,$H$8:H273,"あり",$X$8:X273,"記録")=1,1,0),0))</f>
        <v/>
      </c>
      <c r="AI273" s="55" t="str">
        <f>IF(C273="","",IF(AND(I273="あり",J273="実施",X273="記録",ISNUMBER(K273)),IF(COUNTIFS($K$8:K273,K273,$C$8:C273,C273,$E$8:E273,E273,$F$8:F273,F273,$I$8:I273,"あり",$J$8:J273,"実施",$X$8:X273,"記録")=1,1,0),0))</f>
        <v/>
      </c>
      <c r="AJ273" s="55" t="str">
        <f>IF(C273="","",IF(ISNUMBER(A273),YEAR(A273)-IF(MONTH(A273)&lt;4,1,0),""))</f>
        <v/>
      </c>
      <c r="AK273" s="55" t="str">
        <f>IF(C273="","",IF(J273="実施",IF(ISNUMBER(K273),YEAR(K273)-IF(MONTH(K273)&lt;4,1,0),""),""))</f>
        <v/>
      </c>
      <c r="AL273" s="56" t="str">
        <f>IF(C273="",IF(OR(A273&lt;&gt;"",G273&lt;&gt;""),"要確認：船名未記入",""),IF(OR(NOT(ISNUMBER(A273)),G273="",H273="",I273="",J273="",N273="",O273="",P273="",W273="",X273=""),"要確認：基本項目不足",IF(OR(Z273="未登録・重複",AA273="未登録・重複",AB273="未確認"),"要確認：登録表を確認",IF(AND(H273="あり",NOT(ISNUMBER(B273))),"要確認：前日の予定時刻不足",IF(AND(J273="実施",I273="あり",NOT(ISNUMBER(K273))),"要確認：最終日時不足",IF(AND(J273="取消",I273="あり"),"要確認：取消と使用ありが矛盾",IF(OR(AND(ISNUMBER(T273),T273&lt;0),AND(ISNUMBER(V273),V273&lt;0),AE273="要確認：時刻不足・逆転"),"要確認：時間を確認",IF(COUNTIFS(Work[予定表の作業日],A273,Work[前日版の予定時刻],B273,Work[船名],C273,Work[バース],E273,Work[入出・転],F273,Work[曳船名],G273)&gt;1,"要確認：同じ作業・曳船が重複",IF(AND(I273="あり",J273="実施",NOT(ISNUMBER(AD273))),"要確認：拘束時間未確認",IF(OR(H273="未確認",I273="未確認",J273="未確認",X273="未確認",N273="未確認",O273="未確認"),"要確認：未確認を含む","確認済"))))))))))</f>
        <v/>
      </c>
    </row>
    <row r="274" spans="1:38" ht="24.95" customHeight="1" x14ac:dyDescent="0.2">
      <c r="A274" s="20"/>
      <c r="B274" s="29"/>
      <c r="C274" s="7"/>
      <c r="D274" s="7"/>
      <c r="E274" s="7"/>
      <c r="F274" s="7"/>
      <c r="G274" s="7"/>
      <c r="H274" s="7"/>
      <c r="I274" s="7"/>
      <c r="J274" s="7"/>
      <c r="K274" s="23"/>
      <c r="L274" s="13"/>
      <c r="M274" s="13"/>
      <c r="N274" s="7"/>
      <c r="O274" s="51"/>
      <c r="P274" s="51"/>
      <c r="Q274" s="61"/>
      <c r="R274" s="62"/>
      <c r="S274" s="62"/>
      <c r="T274" s="63"/>
      <c r="U274" s="63"/>
      <c r="V274" s="63"/>
      <c r="W274" s="51"/>
      <c r="X274" s="51"/>
      <c r="Y274" s="67"/>
      <c r="Z274" s="54" t="str">
        <f>IF(G274="","",IF(COUNTIF(Tugs[曳船名],G274)&lt;&gt;1,"未登録・重複",IF(INDEX(Tugs[会社名],MATCH(G274,Tugs[曳船名],0))="","未確認",INDEX(Tugs[会社名],MATCH(G274,Tugs[曳船名],0)))))</f>
        <v/>
      </c>
      <c r="AA274" s="54" t="str">
        <f>IF(G274="","",IF(COUNTIF(Companies[会社名],Z274)&lt;&gt;1,"未登録・重複",IF(INDEX(Companies[地区],MATCH(Z274,Companies[会社名],0))="","未確認",INDEX(Companies[地区],MATCH(Z274,Companies[会社名],0)))))</f>
        <v/>
      </c>
      <c r="AB274" s="54" t="str">
        <f>IF(G274="","",IF(Q274&lt;&gt;"",Q274,IF(COUNTIF(Tugs[曳船名],G274)&lt;&gt;1,"未登録・重複",IF(INDEX(Tugs[基地港],MATCH(G274,Tugs[曳船名],0))="","未確認",INDEX(Tugs[基地港],MATCH(G274,Tugs[曳船名],0))))))</f>
        <v/>
      </c>
      <c r="AC274" s="53" t="str">
        <f>IF(C274="","",IF(AND(COUNTIF(Standards[照合項目（自動）],AB274&amp;"｜"&amp;E274&amp;"｜"&amp;D274&amp;"｜"&amp;F274&amp;"｜"&amp;P274)=1,COUNTIFS(Standards[照合項目（自動）],AB274&amp;"｜"&amp;E274&amp;"｜"&amp;D274&amp;"｜"&amp;F274&amp;"｜"&amp;P274,Standards[入力確認（自動）],"確認済")=1),SUMIF(Standards[照合項目（自動）],AB274&amp;"｜"&amp;E274&amp;"｜"&amp;D274&amp;"｜"&amp;F274&amp;"｜"&amp;P274,Standards[所定合計h（自動）]),"未確認"))</f>
        <v/>
      </c>
      <c r="AD274" s="53" t="str">
        <f>IF(C274="","",IF(AND(ISNUMBER(R274),ISNUMBER(S274),S274&gt;=R274),ROUND((S274-R274)*24,4),IF(OR(R274&lt;&gt;"",S274&lt;&gt;""),"",IF(AND(ISNUMBER(T274),T274&gt;=0),T274,IF(AND(I274="あり",J274="実施",ISNUMBER(AC274)),AC274,"")))))</f>
        <v/>
      </c>
      <c r="AE274" s="54" t="str">
        <f>IF(C274="","",IF(AND(ISNUMBER(R274),ISNUMBER(S274),S274&gt;=R274),IF(X274="記録","実績：基地発～基地着",IF(X274="記憶","記憶：基地発～基地着","未確認：基地発～基地着")),IF(OR(R274&lt;&gt;"",S274&lt;&gt;""),"要確認：時刻不足・逆転",IF(AND(ISNUMBER(T274),T274&gt;=0),IF(X274="記録","実績：記録の時間",IF(X274="記憶","記憶：申告の時間","未確認：申告の時間")),IF(AND(I274="あり",J274="実施",ISNUMBER(AC274)),"所定時間による見込み",IF(I274="なし","使用なし","未確認"))))))</f>
        <v/>
      </c>
      <c r="AF274" s="55" t="str">
        <f>IF(C274="","",IF(H274="あり",1,0))</f>
        <v/>
      </c>
      <c r="AG274" s="55" t="str">
        <f>IF(C274="","",IF(AND(I274="あり",J274="実施"),1,0))</f>
        <v/>
      </c>
      <c r="AH274" s="55" t="str">
        <f>IF(C274="","",IF(AND(H274="あり",X274="記録"),IF(COUNTIFS($A$8:A274,A274,$B$8:B274,B274,$C$8:C274,C274,$E$8:E274,E274,$F$8:F274,F274,$H$8:H274,"あり",$X$8:X274,"記録")=1,1,0),0))</f>
        <v/>
      </c>
      <c r="AI274" s="55" t="str">
        <f>IF(C274="","",IF(AND(I274="あり",J274="実施",X274="記録",ISNUMBER(K274)),IF(COUNTIFS($K$8:K274,K274,$C$8:C274,C274,$E$8:E274,E274,$F$8:F274,F274,$I$8:I274,"あり",$J$8:J274,"実施",$X$8:X274,"記録")=1,1,0),0))</f>
        <v/>
      </c>
      <c r="AJ274" s="55" t="str">
        <f>IF(C274="","",IF(ISNUMBER(A274),YEAR(A274)-IF(MONTH(A274)&lt;4,1,0),""))</f>
        <v/>
      </c>
      <c r="AK274" s="55" t="str">
        <f>IF(C274="","",IF(J274="実施",IF(ISNUMBER(K274),YEAR(K274)-IF(MONTH(K274)&lt;4,1,0),""),""))</f>
        <v/>
      </c>
      <c r="AL274" s="56" t="str">
        <f>IF(C274="",IF(OR(A274&lt;&gt;"",G274&lt;&gt;""),"要確認：船名未記入",""),IF(OR(NOT(ISNUMBER(A274)),G274="",H274="",I274="",J274="",N274="",O274="",P274="",W274="",X274=""),"要確認：基本項目不足",IF(OR(Z274="未登録・重複",AA274="未登録・重複",AB274="未確認"),"要確認：登録表を確認",IF(AND(H274="あり",NOT(ISNUMBER(B274))),"要確認：前日の予定時刻不足",IF(AND(J274="実施",I274="あり",NOT(ISNUMBER(K274))),"要確認：最終日時不足",IF(AND(J274="取消",I274="あり"),"要確認：取消と使用ありが矛盾",IF(OR(AND(ISNUMBER(T274),T274&lt;0),AND(ISNUMBER(V274),V274&lt;0),AE274="要確認：時刻不足・逆転"),"要確認：時間を確認",IF(COUNTIFS(Work[予定表の作業日],A274,Work[前日版の予定時刻],B274,Work[船名],C274,Work[バース],E274,Work[入出・転],F274,Work[曳船名],G274)&gt;1,"要確認：同じ作業・曳船が重複",IF(AND(I274="あり",J274="実施",NOT(ISNUMBER(AD274))),"要確認：拘束時間未確認",IF(OR(H274="未確認",I274="未確認",J274="未確認",X274="未確認",N274="未確認",O274="未確認"),"要確認：未確認を含む","確認済"))))))))))</f>
        <v/>
      </c>
    </row>
    <row r="275" spans="1:38" ht="24.95" customHeight="1" x14ac:dyDescent="0.2">
      <c r="A275" s="20"/>
      <c r="B275" s="29"/>
      <c r="C275" s="7"/>
      <c r="D275" s="7"/>
      <c r="E275" s="7"/>
      <c r="F275" s="7"/>
      <c r="G275" s="7"/>
      <c r="H275" s="7"/>
      <c r="I275" s="7"/>
      <c r="J275" s="7"/>
      <c r="K275" s="23"/>
      <c r="L275" s="13"/>
      <c r="M275" s="13"/>
      <c r="N275" s="7"/>
      <c r="O275" s="51"/>
      <c r="P275" s="51"/>
      <c r="Q275" s="61"/>
      <c r="R275" s="62"/>
      <c r="S275" s="62"/>
      <c r="T275" s="63"/>
      <c r="U275" s="63"/>
      <c r="V275" s="63"/>
      <c r="W275" s="51"/>
      <c r="X275" s="51"/>
      <c r="Y275" s="67"/>
      <c r="Z275" s="54" t="str">
        <f>IF(G275="","",IF(COUNTIF(Tugs[曳船名],G275)&lt;&gt;1,"未登録・重複",IF(INDEX(Tugs[会社名],MATCH(G275,Tugs[曳船名],0))="","未確認",INDEX(Tugs[会社名],MATCH(G275,Tugs[曳船名],0)))))</f>
        <v/>
      </c>
      <c r="AA275" s="54" t="str">
        <f>IF(G275="","",IF(COUNTIF(Companies[会社名],Z275)&lt;&gt;1,"未登録・重複",IF(INDEX(Companies[地区],MATCH(Z275,Companies[会社名],0))="","未確認",INDEX(Companies[地区],MATCH(Z275,Companies[会社名],0)))))</f>
        <v/>
      </c>
      <c r="AB275" s="54" t="str">
        <f>IF(G275="","",IF(Q275&lt;&gt;"",Q275,IF(COUNTIF(Tugs[曳船名],G275)&lt;&gt;1,"未登録・重複",IF(INDEX(Tugs[基地港],MATCH(G275,Tugs[曳船名],0))="","未確認",INDEX(Tugs[基地港],MATCH(G275,Tugs[曳船名],0))))))</f>
        <v/>
      </c>
      <c r="AC275" s="53" t="str">
        <f>IF(C275="","",IF(AND(COUNTIF(Standards[照合項目（自動）],AB275&amp;"｜"&amp;E275&amp;"｜"&amp;D275&amp;"｜"&amp;F275&amp;"｜"&amp;P275)=1,COUNTIFS(Standards[照合項目（自動）],AB275&amp;"｜"&amp;E275&amp;"｜"&amp;D275&amp;"｜"&amp;F275&amp;"｜"&amp;P275,Standards[入力確認（自動）],"確認済")=1),SUMIF(Standards[照合項目（自動）],AB275&amp;"｜"&amp;E275&amp;"｜"&amp;D275&amp;"｜"&amp;F275&amp;"｜"&amp;P275,Standards[所定合計h（自動）]),"未確認"))</f>
        <v/>
      </c>
      <c r="AD275" s="53" t="str">
        <f>IF(C275="","",IF(AND(ISNUMBER(R275),ISNUMBER(S275),S275&gt;=R275),ROUND((S275-R275)*24,4),IF(OR(R275&lt;&gt;"",S275&lt;&gt;""),"",IF(AND(ISNUMBER(T275),T275&gt;=0),T275,IF(AND(I275="あり",J275="実施",ISNUMBER(AC275)),AC275,"")))))</f>
        <v/>
      </c>
      <c r="AE275" s="54" t="str">
        <f>IF(C275="","",IF(AND(ISNUMBER(R275),ISNUMBER(S275),S275&gt;=R275),IF(X275="記録","実績：基地発～基地着",IF(X275="記憶","記憶：基地発～基地着","未確認：基地発～基地着")),IF(OR(R275&lt;&gt;"",S275&lt;&gt;""),"要確認：時刻不足・逆転",IF(AND(ISNUMBER(T275),T275&gt;=0),IF(X275="記録","実績：記録の時間",IF(X275="記憶","記憶：申告の時間","未確認：申告の時間")),IF(AND(I275="あり",J275="実施",ISNUMBER(AC275)),"所定時間による見込み",IF(I275="なし","使用なし","未確認"))))))</f>
        <v/>
      </c>
      <c r="AF275" s="55" t="str">
        <f>IF(C275="","",IF(H275="あり",1,0))</f>
        <v/>
      </c>
      <c r="AG275" s="55" t="str">
        <f>IF(C275="","",IF(AND(I275="あり",J275="実施"),1,0))</f>
        <v/>
      </c>
      <c r="AH275" s="55" t="str">
        <f>IF(C275="","",IF(AND(H275="あり",X275="記録"),IF(COUNTIFS($A$8:A275,A275,$B$8:B275,B275,$C$8:C275,C275,$E$8:E275,E275,$F$8:F275,F275,$H$8:H275,"あり",$X$8:X275,"記録")=1,1,0),0))</f>
        <v/>
      </c>
      <c r="AI275" s="55" t="str">
        <f>IF(C275="","",IF(AND(I275="あり",J275="実施",X275="記録",ISNUMBER(K275)),IF(COUNTIFS($K$8:K275,K275,$C$8:C275,C275,$E$8:E275,E275,$F$8:F275,F275,$I$8:I275,"あり",$J$8:J275,"実施",$X$8:X275,"記録")=1,1,0),0))</f>
        <v/>
      </c>
      <c r="AJ275" s="55" t="str">
        <f>IF(C275="","",IF(ISNUMBER(A275),YEAR(A275)-IF(MONTH(A275)&lt;4,1,0),""))</f>
        <v/>
      </c>
      <c r="AK275" s="55" t="str">
        <f>IF(C275="","",IF(J275="実施",IF(ISNUMBER(K275),YEAR(K275)-IF(MONTH(K275)&lt;4,1,0),""),""))</f>
        <v/>
      </c>
      <c r="AL275" s="56" t="str">
        <f>IF(C275="",IF(OR(A275&lt;&gt;"",G275&lt;&gt;""),"要確認：船名未記入",""),IF(OR(NOT(ISNUMBER(A275)),G275="",H275="",I275="",J275="",N275="",O275="",P275="",W275="",X275=""),"要確認：基本項目不足",IF(OR(Z275="未登録・重複",AA275="未登録・重複",AB275="未確認"),"要確認：登録表を確認",IF(AND(H275="あり",NOT(ISNUMBER(B275))),"要確認：前日の予定時刻不足",IF(AND(J275="実施",I275="あり",NOT(ISNUMBER(K275))),"要確認：最終日時不足",IF(AND(J275="取消",I275="あり"),"要確認：取消と使用ありが矛盾",IF(OR(AND(ISNUMBER(T275),T275&lt;0),AND(ISNUMBER(V275),V275&lt;0),AE275="要確認：時刻不足・逆転"),"要確認：時間を確認",IF(COUNTIFS(Work[予定表の作業日],A275,Work[前日版の予定時刻],B275,Work[船名],C275,Work[バース],E275,Work[入出・転],F275,Work[曳船名],G275)&gt;1,"要確認：同じ作業・曳船が重複",IF(AND(I275="あり",J275="実施",NOT(ISNUMBER(AD275))),"要確認：拘束時間未確認",IF(OR(H275="未確認",I275="未確認",J275="未確認",X275="未確認",N275="未確認",O275="未確認"),"要確認：未確認を含む","確認済"))))))))))</f>
        <v/>
      </c>
    </row>
    <row r="276" spans="1:38" ht="24.95" customHeight="1" x14ac:dyDescent="0.2">
      <c r="A276" s="20"/>
      <c r="B276" s="29"/>
      <c r="C276" s="7"/>
      <c r="D276" s="7"/>
      <c r="E276" s="7"/>
      <c r="F276" s="7"/>
      <c r="G276" s="7"/>
      <c r="H276" s="7"/>
      <c r="I276" s="7"/>
      <c r="J276" s="7"/>
      <c r="K276" s="23"/>
      <c r="L276" s="13"/>
      <c r="M276" s="13"/>
      <c r="N276" s="7"/>
      <c r="O276" s="51"/>
      <c r="P276" s="51"/>
      <c r="Q276" s="61"/>
      <c r="R276" s="62"/>
      <c r="S276" s="62"/>
      <c r="T276" s="63"/>
      <c r="U276" s="63"/>
      <c r="V276" s="63"/>
      <c r="W276" s="51"/>
      <c r="X276" s="51"/>
      <c r="Y276" s="67"/>
      <c r="Z276" s="54" t="str">
        <f>IF(G276="","",IF(COUNTIF(Tugs[曳船名],G276)&lt;&gt;1,"未登録・重複",IF(INDEX(Tugs[会社名],MATCH(G276,Tugs[曳船名],0))="","未確認",INDEX(Tugs[会社名],MATCH(G276,Tugs[曳船名],0)))))</f>
        <v/>
      </c>
      <c r="AA276" s="54" t="str">
        <f>IF(G276="","",IF(COUNTIF(Companies[会社名],Z276)&lt;&gt;1,"未登録・重複",IF(INDEX(Companies[地区],MATCH(Z276,Companies[会社名],0))="","未確認",INDEX(Companies[地区],MATCH(Z276,Companies[会社名],0)))))</f>
        <v/>
      </c>
      <c r="AB276" s="54" t="str">
        <f>IF(G276="","",IF(Q276&lt;&gt;"",Q276,IF(COUNTIF(Tugs[曳船名],G276)&lt;&gt;1,"未登録・重複",IF(INDEX(Tugs[基地港],MATCH(G276,Tugs[曳船名],0))="","未確認",INDEX(Tugs[基地港],MATCH(G276,Tugs[曳船名],0))))))</f>
        <v/>
      </c>
      <c r="AC276" s="53" t="str">
        <f>IF(C276="","",IF(AND(COUNTIF(Standards[照合項目（自動）],AB276&amp;"｜"&amp;E276&amp;"｜"&amp;D276&amp;"｜"&amp;F276&amp;"｜"&amp;P276)=1,COUNTIFS(Standards[照合項目（自動）],AB276&amp;"｜"&amp;E276&amp;"｜"&amp;D276&amp;"｜"&amp;F276&amp;"｜"&amp;P276,Standards[入力確認（自動）],"確認済")=1),SUMIF(Standards[照合項目（自動）],AB276&amp;"｜"&amp;E276&amp;"｜"&amp;D276&amp;"｜"&amp;F276&amp;"｜"&amp;P276,Standards[所定合計h（自動）]),"未確認"))</f>
        <v/>
      </c>
      <c r="AD276" s="53" t="str">
        <f>IF(C276="","",IF(AND(ISNUMBER(R276),ISNUMBER(S276),S276&gt;=R276),ROUND((S276-R276)*24,4),IF(OR(R276&lt;&gt;"",S276&lt;&gt;""),"",IF(AND(ISNUMBER(T276),T276&gt;=0),T276,IF(AND(I276="あり",J276="実施",ISNUMBER(AC276)),AC276,"")))))</f>
        <v/>
      </c>
      <c r="AE276" s="54" t="str">
        <f>IF(C276="","",IF(AND(ISNUMBER(R276),ISNUMBER(S276),S276&gt;=R276),IF(X276="記録","実績：基地発～基地着",IF(X276="記憶","記憶：基地発～基地着","未確認：基地発～基地着")),IF(OR(R276&lt;&gt;"",S276&lt;&gt;""),"要確認：時刻不足・逆転",IF(AND(ISNUMBER(T276),T276&gt;=0),IF(X276="記録","実績：記録の時間",IF(X276="記憶","記憶：申告の時間","未確認：申告の時間")),IF(AND(I276="あり",J276="実施",ISNUMBER(AC276)),"所定時間による見込み",IF(I276="なし","使用なし","未確認"))))))</f>
        <v/>
      </c>
      <c r="AF276" s="55" t="str">
        <f>IF(C276="","",IF(H276="あり",1,0))</f>
        <v/>
      </c>
      <c r="AG276" s="55" t="str">
        <f>IF(C276="","",IF(AND(I276="あり",J276="実施"),1,0))</f>
        <v/>
      </c>
      <c r="AH276" s="55" t="str">
        <f>IF(C276="","",IF(AND(H276="あり",X276="記録"),IF(COUNTIFS($A$8:A276,A276,$B$8:B276,B276,$C$8:C276,C276,$E$8:E276,E276,$F$8:F276,F276,$H$8:H276,"あり",$X$8:X276,"記録")=1,1,0),0))</f>
        <v/>
      </c>
      <c r="AI276" s="55" t="str">
        <f>IF(C276="","",IF(AND(I276="あり",J276="実施",X276="記録",ISNUMBER(K276)),IF(COUNTIFS($K$8:K276,K276,$C$8:C276,C276,$E$8:E276,E276,$F$8:F276,F276,$I$8:I276,"あり",$J$8:J276,"実施",$X$8:X276,"記録")=1,1,0),0))</f>
        <v/>
      </c>
      <c r="AJ276" s="55" t="str">
        <f>IF(C276="","",IF(ISNUMBER(A276),YEAR(A276)-IF(MONTH(A276)&lt;4,1,0),""))</f>
        <v/>
      </c>
      <c r="AK276" s="55" t="str">
        <f>IF(C276="","",IF(J276="実施",IF(ISNUMBER(K276),YEAR(K276)-IF(MONTH(K276)&lt;4,1,0),""),""))</f>
        <v/>
      </c>
      <c r="AL276" s="56" t="str">
        <f>IF(C276="",IF(OR(A276&lt;&gt;"",G276&lt;&gt;""),"要確認：船名未記入",""),IF(OR(NOT(ISNUMBER(A276)),G276="",H276="",I276="",J276="",N276="",O276="",P276="",W276="",X276=""),"要確認：基本項目不足",IF(OR(Z276="未登録・重複",AA276="未登録・重複",AB276="未確認"),"要確認：登録表を確認",IF(AND(H276="あり",NOT(ISNUMBER(B276))),"要確認：前日の予定時刻不足",IF(AND(J276="実施",I276="あり",NOT(ISNUMBER(K276))),"要確認：最終日時不足",IF(AND(J276="取消",I276="あり"),"要確認：取消と使用ありが矛盾",IF(OR(AND(ISNUMBER(T276),T276&lt;0),AND(ISNUMBER(V276),V276&lt;0),AE276="要確認：時刻不足・逆転"),"要確認：時間を確認",IF(COUNTIFS(Work[予定表の作業日],A276,Work[前日版の予定時刻],B276,Work[船名],C276,Work[バース],E276,Work[入出・転],F276,Work[曳船名],G276)&gt;1,"要確認：同じ作業・曳船が重複",IF(AND(I276="あり",J276="実施",NOT(ISNUMBER(AD276))),"要確認：拘束時間未確認",IF(OR(H276="未確認",I276="未確認",J276="未確認",X276="未確認",N276="未確認",O276="未確認"),"要確認：未確認を含む","確認済"))))))))))</f>
        <v/>
      </c>
    </row>
    <row r="277" spans="1:38" ht="24.95" customHeight="1" x14ac:dyDescent="0.2">
      <c r="A277" s="20"/>
      <c r="B277" s="29"/>
      <c r="C277" s="7"/>
      <c r="D277" s="7"/>
      <c r="E277" s="7"/>
      <c r="F277" s="7"/>
      <c r="G277" s="7"/>
      <c r="H277" s="7"/>
      <c r="I277" s="7"/>
      <c r="J277" s="7"/>
      <c r="K277" s="23"/>
      <c r="L277" s="13"/>
      <c r="M277" s="13"/>
      <c r="N277" s="7"/>
      <c r="O277" s="51"/>
      <c r="P277" s="51"/>
      <c r="Q277" s="61"/>
      <c r="R277" s="62"/>
      <c r="S277" s="62"/>
      <c r="T277" s="63"/>
      <c r="U277" s="63"/>
      <c r="V277" s="63"/>
      <c r="W277" s="51"/>
      <c r="X277" s="51"/>
      <c r="Y277" s="67"/>
      <c r="Z277" s="54" t="str">
        <f>IF(G277="","",IF(COUNTIF(Tugs[曳船名],G277)&lt;&gt;1,"未登録・重複",IF(INDEX(Tugs[会社名],MATCH(G277,Tugs[曳船名],0))="","未確認",INDEX(Tugs[会社名],MATCH(G277,Tugs[曳船名],0)))))</f>
        <v/>
      </c>
      <c r="AA277" s="54" t="str">
        <f>IF(G277="","",IF(COUNTIF(Companies[会社名],Z277)&lt;&gt;1,"未登録・重複",IF(INDEX(Companies[地区],MATCH(Z277,Companies[会社名],0))="","未確認",INDEX(Companies[地区],MATCH(Z277,Companies[会社名],0)))))</f>
        <v/>
      </c>
      <c r="AB277" s="54" t="str">
        <f>IF(G277="","",IF(Q277&lt;&gt;"",Q277,IF(COUNTIF(Tugs[曳船名],G277)&lt;&gt;1,"未登録・重複",IF(INDEX(Tugs[基地港],MATCH(G277,Tugs[曳船名],0))="","未確認",INDEX(Tugs[基地港],MATCH(G277,Tugs[曳船名],0))))))</f>
        <v/>
      </c>
      <c r="AC277" s="53" t="str">
        <f>IF(C277="","",IF(AND(COUNTIF(Standards[照合項目（自動）],AB277&amp;"｜"&amp;E277&amp;"｜"&amp;D277&amp;"｜"&amp;F277&amp;"｜"&amp;P277)=1,COUNTIFS(Standards[照合項目（自動）],AB277&amp;"｜"&amp;E277&amp;"｜"&amp;D277&amp;"｜"&amp;F277&amp;"｜"&amp;P277,Standards[入力確認（自動）],"確認済")=1),SUMIF(Standards[照合項目（自動）],AB277&amp;"｜"&amp;E277&amp;"｜"&amp;D277&amp;"｜"&amp;F277&amp;"｜"&amp;P277,Standards[所定合計h（自動）]),"未確認"))</f>
        <v/>
      </c>
      <c r="AD277" s="53" t="str">
        <f>IF(C277="","",IF(AND(ISNUMBER(R277),ISNUMBER(S277),S277&gt;=R277),ROUND((S277-R277)*24,4),IF(OR(R277&lt;&gt;"",S277&lt;&gt;""),"",IF(AND(ISNUMBER(T277),T277&gt;=0),T277,IF(AND(I277="あり",J277="実施",ISNUMBER(AC277)),AC277,"")))))</f>
        <v/>
      </c>
      <c r="AE277" s="54" t="str">
        <f>IF(C277="","",IF(AND(ISNUMBER(R277),ISNUMBER(S277),S277&gt;=R277),IF(X277="記録","実績：基地発～基地着",IF(X277="記憶","記憶：基地発～基地着","未確認：基地発～基地着")),IF(OR(R277&lt;&gt;"",S277&lt;&gt;""),"要確認：時刻不足・逆転",IF(AND(ISNUMBER(T277),T277&gt;=0),IF(X277="記録","実績：記録の時間",IF(X277="記憶","記憶：申告の時間","未確認：申告の時間")),IF(AND(I277="あり",J277="実施",ISNUMBER(AC277)),"所定時間による見込み",IF(I277="なし","使用なし","未確認"))))))</f>
        <v/>
      </c>
      <c r="AF277" s="55" t="str">
        <f>IF(C277="","",IF(H277="あり",1,0))</f>
        <v/>
      </c>
      <c r="AG277" s="55" t="str">
        <f>IF(C277="","",IF(AND(I277="あり",J277="実施"),1,0))</f>
        <v/>
      </c>
      <c r="AH277" s="55" t="str">
        <f>IF(C277="","",IF(AND(H277="あり",X277="記録"),IF(COUNTIFS($A$8:A277,A277,$B$8:B277,B277,$C$8:C277,C277,$E$8:E277,E277,$F$8:F277,F277,$H$8:H277,"あり",$X$8:X277,"記録")=1,1,0),0))</f>
        <v/>
      </c>
      <c r="AI277" s="55" t="str">
        <f>IF(C277="","",IF(AND(I277="あり",J277="実施",X277="記録",ISNUMBER(K277)),IF(COUNTIFS($K$8:K277,K277,$C$8:C277,C277,$E$8:E277,E277,$F$8:F277,F277,$I$8:I277,"あり",$J$8:J277,"実施",$X$8:X277,"記録")=1,1,0),0))</f>
        <v/>
      </c>
      <c r="AJ277" s="55" t="str">
        <f>IF(C277="","",IF(ISNUMBER(A277),YEAR(A277)-IF(MONTH(A277)&lt;4,1,0),""))</f>
        <v/>
      </c>
      <c r="AK277" s="55" t="str">
        <f>IF(C277="","",IF(J277="実施",IF(ISNUMBER(K277),YEAR(K277)-IF(MONTH(K277)&lt;4,1,0),""),""))</f>
        <v/>
      </c>
      <c r="AL277" s="56" t="str">
        <f>IF(C277="",IF(OR(A277&lt;&gt;"",G277&lt;&gt;""),"要確認：船名未記入",""),IF(OR(NOT(ISNUMBER(A277)),G277="",H277="",I277="",J277="",N277="",O277="",P277="",W277="",X277=""),"要確認：基本項目不足",IF(OR(Z277="未登録・重複",AA277="未登録・重複",AB277="未確認"),"要確認：登録表を確認",IF(AND(H277="あり",NOT(ISNUMBER(B277))),"要確認：前日の予定時刻不足",IF(AND(J277="実施",I277="あり",NOT(ISNUMBER(K277))),"要確認：最終日時不足",IF(AND(J277="取消",I277="あり"),"要確認：取消と使用ありが矛盾",IF(OR(AND(ISNUMBER(T277),T277&lt;0),AND(ISNUMBER(V277),V277&lt;0),AE277="要確認：時刻不足・逆転"),"要確認：時間を確認",IF(COUNTIFS(Work[予定表の作業日],A277,Work[前日版の予定時刻],B277,Work[船名],C277,Work[バース],E277,Work[入出・転],F277,Work[曳船名],G277)&gt;1,"要確認：同じ作業・曳船が重複",IF(AND(I277="あり",J277="実施",NOT(ISNUMBER(AD277))),"要確認：拘束時間未確認",IF(OR(H277="未確認",I277="未確認",J277="未確認",X277="未確認",N277="未確認",O277="未確認"),"要確認：未確認を含む","確認済"))))))))))</f>
        <v/>
      </c>
    </row>
    <row r="278" spans="1:38" ht="24.95" customHeight="1" x14ac:dyDescent="0.2">
      <c r="A278" s="20"/>
      <c r="B278" s="29"/>
      <c r="C278" s="7"/>
      <c r="D278" s="7"/>
      <c r="E278" s="7"/>
      <c r="F278" s="7"/>
      <c r="G278" s="7"/>
      <c r="H278" s="7"/>
      <c r="I278" s="7"/>
      <c r="J278" s="7"/>
      <c r="K278" s="23"/>
      <c r="L278" s="13"/>
      <c r="M278" s="13"/>
      <c r="N278" s="7"/>
      <c r="O278" s="51"/>
      <c r="P278" s="51"/>
      <c r="Q278" s="61"/>
      <c r="R278" s="62"/>
      <c r="S278" s="62"/>
      <c r="T278" s="63"/>
      <c r="U278" s="63"/>
      <c r="V278" s="63"/>
      <c r="W278" s="51"/>
      <c r="X278" s="51"/>
      <c r="Y278" s="67"/>
      <c r="Z278" s="54" t="str">
        <f>IF(G278="","",IF(COUNTIF(Tugs[曳船名],G278)&lt;&gt;1,"未登録・重複",IF(INDEX(Tugs[会社名],MATCH(G278,Tugs[曳船名],0))="","未確認",INDEX(Tugs[会社名],MATCH(G278,Tugs[曳船名],0)))))</f>
        <v/>
      </c>
      <c r="AA278" s="54" t="str">
        <f>IF(G278="","",IF(COUNTIF(Companies[会社名],Z278)&lt;&gt;1,"未登録・重複",IF(INDEX(Companies[地区],MATCH(Z278,Companies[会社名],0))="","未確認",INDEX(Companies[地区],MATCH(Z278,Companies[会社名],0)))))</f>
        <v/>
      </c>
      <c r="AB278" s="54" t="str">
        <f>IF(G278="","",IF(Q278&lt;&gt;"",Q278,IF(COUNTIF(Tugs[曳船名],G278)&lt;&gt;1,"未登録・重複",IF(INDEX(Tugs[基地港],MATCH(G278,Tugs[曳船名],0))="","未確認",INDEX(Tugs[基地港],MATCH(G278,Tugs[曳船名],0))))))</f>
        <v/>
      </c>
      <c r="AC278" s="53" t="str">
        <f>IF(C278="","",IF(AND(COUNTIF(Standards[照合項目（自動）],AB278&amp;"｜"&amp;E278&amp;"｜"&amp;D278&amp;"｜"&amp;F278&amp;"｜"&amp;P278)=1,COUNTIFS(Standards[照合項目（自動）],AB278&amp;"｜"&amp;E278&amp;"｜"&amp;D278&amp;"｜"&amp;F278&amp;"｜"&amp;P278,Standards[入力確認（自動）],"確認済")=1),SUMIF(Standards[照合項目（自動）],AB278&amp;"｜"&amp;E278&amp;"｜"&amp;D278&amp;"｜"&amp;F278&amp;"｜"&amp;P278,Standards[所定合計h（自動）]),"未確認"))</f>
        <v/>
      </c>
      <c r="AD278" s="53" t="str">
        <f>IF(C278="","",IF(AND(ISNUMBER(R278),ISNUMBER(S278),S278&gt;=R278),ROUND((S278-R278)*24,4),IF(OR(R278&lt;&gt;"",S278&lt;&gt;""),"",IF(AND(ISNUMBER(T278),T278&gt;=0),T278,IF(AND(I278="あり",J278="実施",ISNUMBER(AC278)),AC278,"")))))</f>
        <v/>
      </c>
      <c r="AE278" s="54" t="str">
        <f>IF(C278="","",IF(AND(ISNUMBER(R278),ISNUMBER(S278),S278&gt;=R278),IF(X278="記録","実績：基地発～基地着",IF(X278="記憶","記憶：基地発～基地着","未確認：基地発～基地着")),IF(OR(R278&lt;&gt;"",S278&lt;&gt;""),"要確認：時刻不足・逆転",IF(AND(ISNUMBER(T278),T278&gt;=0),IF(X278="記録","実績：記録の時間",IF(X278="記憶","記憶：申告の時間","未確認：申告の時間")),IF(AND(I278="あり",J278="実施",ISNUMBER(AC278)),"所定時間による見込み",IF(I278="なし","使用なし","未確認"))))))</f>
        <v/>
      </c>
      <c r="AF278" s="55" t="str">
        <f>IF(C278="","",IF(H278="あり",1,0))</f>
        <v/>
      </c>
      <c r="AG278" s="55" t="str">
        <f>IF(C278="","",IF(AND(I278="あり",J278="実施"),1,0))</f>
        <v/>
      </c>
      <c r="AH278" s="55" t="str">
        <f>IF(C278="","",IF(AND(H278="あり",X278="記録"),IF(COUNTIFS($A$8:A278,A278,$B$8:B278,B278,$C$8:C278,C278,$E$8:E278,E278,$F$8:F278,F278,$H$8:H278,"あり",$X$8:X278,"記録")=1,1,0),0))</f>
        <v/>
      </c>
      <c r="AI278" s="55" t="str">
        <f>IF(C278="","",IF(AND(I278="あり",J278="実施",X278="記録",ISNUMBER(K278)),IF(COUNTIFS($K$8:K278,K278,$C$8:C278,C278,$E$8:E278,E278,$F$8:F278,F278,$I$8:I278,"あり",$J$8:J278,"実施",$X$8:X278,"記録")=1,1,0),0))</f>
        <v/>
      </c>
      <c r="AJ278" s="55" t="str">
        <f>IF(C278="","",IF(ISNUMBER(A278),YEAR(A278)-IF(MONTH(A278)&lt;4,1,0),""))</f>
        <v/>
      </c>
      <c r="AK278" s="55" t="str">
        <f>IF(C278="","",IF(J278="実施",IF(ISNUMBER(K278),YEAR(K278)-IF(MONTH(K278)&lt;4,1,0),""),""))</f>
        <v/>
      </c>
      <c r="AL278" s="56" t="str">
        <f>IF(C278="",IF(OR(A278&lt;&gt;"",G278&lt;&gt;""),"要確認：船名未記入",""),IF(OR(NOT(ISNUMBER(A278)),G278="",H278="",I278="",J278="",N278="",O278="",P278="",W278="",X278=""),"要確認：基本項目不足",IF(OR(Z278="未登録・重複",AA278="未登録・重複",AB278="未確認"),"要確認：登録表を確認",IF(AND(H278="あり",NOT(ISNUMBER(B278))),"要確認：前日の予定時刻不足",IF(AND(J278="実施",I278="あり",NOT(ISNUMBER(K278))),"要確認：最終日時不足",IF(AND(J278="取消",I278="あり"),"要確認：取消と使用ありが矛盾",IF(OR(AND(ISNUMBER(T278),T278&lt;0),AND(ISNUMBER(V278),V278&lt;0),AE278="要確認：時刻不足・逆転"),"要確認：時間を確認",IF(COUNTIFS(Work[予定表の作業日],A278,Work[前日版の予定時刻],B278,Work[船名],C278,Work[バース],E278,Work[入出・転],F278,Work[曳船名],G278)&gt;1,"要確認：同じ作業・曳船が重複",IF(AND(I278="あり",J278="実施",NOT(ISNUMBER(AD278))),"要確認：拘束時間未確認",IF(OR(H278="未確認",I278="未確認",J278="未確認",X278="未確認",N278="未確認",O278="未確認"),"要確認：未確認を含む","確認済"))))))))))</f>
        <v/>
      </c>
    </row>
    <row r="279" spans="1:38" ht="24.95" customHeight="1" x14ac:dyDescent="0.2">
      <c r="A279" s="20"/>
      <c r="B279" s="29"/>
      <c r="C279" s="7"/>
      <c r="D279" s="7"/>
      <c r="E279" s="7"/>
      <c r="F279" s="7"/>
      <c r="G279" s="7"/>
      <c r="H279" s="7"/>
      <c r="I279" s="7"/>
      <c r="J279" s="7"/>
      <c r="K279" s="23"/>
      <c r="L279" s="13"/>
      <c r="M279" s="13"/>
      <c r="N279" s="7"/>
      <c r="O279" s="51"/>
      <c r="P279" s="51"/>
      <c r="Q279" s="61"/>
      <c r="R279" s="62"/>
      <c r="S279" s="62"/>
      <c r="T279" s="63"/>
      <c r="U279" s="63"/>
      <c r="V279" s="63"/>
      <c r="W279" s="51"/>
      <c r="X279" s="51"/>
      <c r="Y279" s="67"/>
      <c r="Z279" s="54" t="str">
        <f>IF(G279="","",IF(COUNTIF(Tugs[曳船名],G279)&lt;&gt;1,"未登録・重複",IF(INDEX(Tugs[会社名],MATCH(G279,Tugs[曳船名],0))="","未確認",INDEX(Tugs[会社名],MATCH(G279,Tugs[曳船名],0)))))</f>
        <v/>
      </c>
      <c r="AA279" s="54" t="str">
        <f>IF(G279="","",IF(COUNTIF(Companies[会社名],Z279)&lt;&gt;1,"未登録・重複",IF(INDEX(Companies[地区],MATCH(Z279,Companies[会社名],0))="","未確認",INDEX(Companies[地区],MATCH(Z279,Companies[会社名],0)))))</f>
        <v/>
      </c>
      <c r="AB279" s="54" t="str">
        <f>IF(G279="","",IF(Q279&lt;&gt;"",Q279,IF(COUNTIF(Tugs[曳船名],G279)&lt;&gt;1,"未登録・重複",IF(INDEX(Tugs[基地港],MATCH(G279,Tugs[曳船名],0))="","未確認",INDEX(Tugs[基地港],MATCH(G279,Tugs[曳船名],0))))))</f>
        <v/>
      </c>
      <c r="AC279" s="53" t="str">
        <f>IF(C279="","",IF(AND(COUNTIF(Standards[照合項目（自動）],AB279&amp;"｜"&amp;E279&amp;"｜"&amp;D279&amp;"｜"&amp;F279&amp;"｜"&amp;P279)=1,COUNTIFS(Standards[照合項目（自動）],AB279&amp;"｜"&amp;E279&amp;"｜"&amp;D279&amp;"｜"&amp;F279&amp;"｜"&amp;P279,Standards[入力確認（自動）],"確認済")=1),SUMIF(Standards[照合項目（自動）],AB279&amp;"｜"&amp;E279&amp;"｜"&amp;D279&amp;"｜"&amp;F279&amp;"｜"&amp;P279,Standards[所定合計h（自動）]),"未確認"))</f>
        <v/>
      </c>
      <c r="AD279" s="53" t="str">
        <f>IF(C279="","",IF(AND(ISNUMBER(R279),ISNUMBER(S279),S279&gt;=R279),ROUND((S279-R279)*24,4),IF(OR(R279&lt;&gt;"",S279&lt;&gt;""),"",IF(AND(ISNUMBER(T279),T279&gt;=0),T279,IF(AND(I279="あり",J279="実施",ISNUMBER(AC279)),AC279,"")))))</f>
        <v/>
      </c>
      <c r="AE279" s="54" t="str">
        <f>IF(C279="","",IF(AND(ISNUMBER(R279),ISNUMBER(S279),S279&gt;=R279),IF(X279="記録","実績：基地発～基地着",IF(X279="記憶","記憶：基地発～基地着","未確認：基地発～基地着")),IF(OR(R279&lt;&gt;"",S279&lt;&gt;""),"要確認：時刻不足・逆転",IF(AND(ISNUMBER(T279),T279&gt;=0),IF(X279="記録","実績：記録の時間",IF(X279="記憶","記憶：申告の時間","未確認：申告の時間")),IF(AND(I279="あり",J279="実施",ISNUMBER(AC279)),"所定時間による見込み",IF(I279="なし","使用なし","未確認"))))))</f>
        <v/>
      </c>
      <c r="AF279" s="55" t="str">
        <f>IF(C279="","",IF(H279="あり",1,0))</f>
        <v/>
      </c>
      <c r="AG279" s="55" t="str">
        <f>IF(C279="","",IF(AND(I279="あり",J279="実施"),1,0))</f>
        <v/>
      </c>
      <c r="AH279" s="55" t="str">
        <f>IF(C279="","",IF(AND(H279="あり",X279="記録"),IF(COUNTIFS($A$8:A279,A279,$B$8:B279,B279,$C$8:C279,C279,$E$8:E279,E279,$F$8:F279,F279,$H$8:H279,"あり",$X$8:X279,"記録")=1,1,0),0))</f>
        <v/>
      </c>
      <c r="AI279" s="55" t="str">
        <f>IF(C279="","",IF(AND(I279="あり",J279="実施",X279="記録",ISNUMBER(K279)),IF(COUNTIFS($K$8:K279,K279,$C$8:C279,C279,$E$8:E279,E279,$F$8:F279,F279,$I$8:I279,"あり",$J$8:J279,"実施",$X$8:X279,"記録")=1,1,0),0))</f>
        <v/>
      </c>
      <c r="AJ279" s="55" t="str">
        <f>IF(C279="","",IF(ISNUMBER(A279),YEAR(A279)-IF(MONTH(A279)&lt;4,1,0),""))</f>
        <v/>
      </c>
      <c r="AK279" s="55" t="str">
        <f>IF(C279="","",IF(J279="実施",IF(ISNUMBER(K279),YEAR(K279)-IF(MONTH(K279)&lt;4,1,0),""),""))</f>
        <v/>
      </c>
      <c r="AL279" s="56" t="str">
        <f>IF(C279="",IF(OR(A279&lt;&gt;"",G279&lt;&gt;""),"要確認：船名未記入",""),IF(OR(NOT(ISNUMBER(A279)),G279="",H279="",I279="",J279="",N279="",O279="",P279="",W279="",X279=""),"要確認：基本項目不足",IF(OR(Z279="未登録・重複",AA279="未登録・重複",AB279="未確認"),"要確認：登録表を確認",IF(AND(H279="あり",NOT(ISNUMBER(B279))),"要確認：前日の予定時刻不足",IF(AND(J279="実施",I279="あり",NOT(ISNUMBER(K279))),"要確認：最終日時不足",IF(AND(J279="取消",I279="あり"),"要確認：取消と使用ありが矛盾",IF(OR(AND(ISNUMBER(T279),T279&lt;0),AND(ISNUMBER(V279),V279&lt;0),AE279="要確認：時刻不足・逆転"),"要確認：時間を確認",IF(COUNTIFS(Work[予定表の作業日],A279,Work[前日版の予定時刻],B279,Work[船名],C279,Work[バース],E279,Work[入出・転],F279,Work[曳船名],G279)&gt;1,"要確認：同じ作業・曳船が重複",IF(AND(I279="あり",J279="実施",NOT(ISNUMBER(AD279))),"要確認：拘束時間未確認",IF(OR(H279="未確認",I279="未確認",J279="未確認",X279="未確認",N279="未確認",O279="未確認"),"要確認：未確認を含む","確認済"))))))))))</f>
        <v/>
      </c>
    </row>
    <row r="280" spans="1:38" ht="24.95" customHeight="1" x14ac:dyDescent="0.2">
      <c r="A280" s="20"/>
      <c r="B280" s="29"/>
      <c r="C280" s="7"/>
      <c r="D280" s="7"/>
      <c r="E280" s="7"/>
      <c r="F280" s="7"/>
      <c r="G280" s="7"/>
      <c r="H280" s="7"/>
      <c r="I280" s="7"/>
      <c r="J280" s="7"/>
      <c r="K280" s="23"/>
      <c r="L280" s="13"/>
      <c r="M280" s="13"/>
      <c r="N280" s="7"/>
      <c r="O280" s="51"/>
      <c r="P280" s="51"/>
      <c r="Q280" s="61"/>
      <c r="R280" s="62"/>
      <c r="S280" s="62"/>
      <c r="T280" s="63"/>
      <c r="U280" s="63"/>
      <c r="V280" s="63"/>
      <c r="W280" s="51"/>
      <c r="X280" s="51"/>
      <c r="Y280" s="67"/>
      <c r="Z280" s="54" t="str">
        <f>IF(G280="","",IF(COUNTIF(Tugs[曳船名],G280)&lt;&gt;1,"未登録・重複",IF(INDEX(Tugs[会社名],MATCH(G280,Tugs[曳船名],0))="","未確認",INDEX(Tugs[会社名],MATCH(G280,Tugs[曳船名],0)))))</f>
        <v/>
      </c>
      <c r="AA280" s="54" t="str">
        <f>IF(G280="","",IF(COUNTIF(Companies[会社名],Z280)&lt;&gt;1,"未登録・重複",IF(INDEX(Companies[地区],MATCH(Z280,Companies[会社名],0))="","未確認",INDEX(Companies[地区],MATCH(Z280,Companies[会社名],0)))))</f>
        <v/>
      </c>
      <c r="AB280" s="54" t="str">
        <f>IF(G280="","",IF(Q280&lt;&gt;"",Q280,IF(COUNTIF(Tugs[曳船名],G280)&lt;&gt;1,"未登録・重複",IF(INDEX(Tugs[基地港],MATCH(G280,Tugs[曳船名],0))="","未確認",INDEX(Tugs[基地港],MATCH(G280,Tugs[曳船名],0))))))</f>
        <v/>
      </c>
      <c r="AC280" s="53" t="str">
        <f>IF(C280="","",IF(AND(COUNTIF(Standards[照合項目（自動）],AB280&amp;"｜"&amp;E280&amp;"｜"&amp;D280&amp;"｜"&amp;F280&amp;"｜"&amp;P280)=1,COUNTIFS(Standards[照合項目（自動）],AB280&amp;"｜"&amp;E280&amp;"｜"&amp;D280&amp;"｜"&amp;F280&amp;"｜"&amp;P280,Standards[入力確認（自動）],"確認済")=1),SUMIF(Standards[照合項目（自動）],AB280&amp;"｜"&amp;E280&amp;"｜"&amp;D280&amp;"｜"&amp;F280&amp;"｜"&amp;P280,Standards[所定合計h（自動）]),"未確認"))</f>
        <v/>
      </c>
      <c r="AD280" s="53" t="str">
        <f>IF(C280="","",IF(AND(ISNUMBER(R280),ISNUMBER(S280),S280&gt;=R280),ROUND((S280-R280)*24,4),IF(OR(R280&lt;&gt;"",S280&lt;&gt;""),"",IF(AND(ISNUMBER(T280),T280&gt;=0),T280,IF(AND(I280="あり",J280="実施",ISNUMBER(AC280)),AC280,"")))))</f>
        <v/>
      </c>
      <c r="AE280" s="54" t="str">
        <f>IF(C280="","",IF(AND(ISNUMBER(R280),ISNUMBER(S280),S280&gt;=R280),IF(X280="記録","実績：基地発～基地着",IF(X280="記憶","記憶：基地発～基地着","未確認：基地発～基地着")),IF(OR(R280&lt;&gt;"",S280&lt;&gt;""),"要確認：時刻不足・逆転",IF(AND(ISNUMBER(T280),T280&gt;=0),IF(X280="記録","実績：記録の時間",IF(X280="記憶","記憶：申告の時間","未確認：申告の時間")),IF(AND(I280="あり",J280="実施",ISNUMBER(AC280)),"所定時間による見込み",IF(I280="なし","使用なし","未確認"))))))</f>
        <v/>
      </c>
      <c r="AF280" s="55" t="str">
        <f>IF(C280="","",IF(H280="あり",1,0))</f>
        <v/>
      </c>
      <c r="AG280" s="55" t="str">
        <f>IF(C280="","",IF(AND(I280="あり",J280="実施"),1,0))</f>
        <v/>
      </c>
      <c r="AH280" s="55" t="str">
        <f>IF(C280="","",IF(AND(H280="あり",X280="記録"),IF(COUNTIFS($A$8:A280,A280,$B$8:B280,B280,$C$8:C280,C280,$E$8:E280,E280,$F$8:F280,F280,$H$8:H280,"あり",$X$8:X280,"記録")=1,1,0),0))</f>
        <v/>
      </c>
      <c r="AI280" s="55" t="str">
        <f>IF(C280="","",IF(AND(I280="あり",J280="実施",X280="記録",ISNUMBER(K280)),IF(COUNTIFS($K$8:K280,K280,$C$8:C280,C280,$E$8:E280,E280,$F$8:F280,F280,$I$8:I280,"あり",$J$8:J280,"実施",$X$8:X280,"記録")=1,1,0),0))</f>
        <v/>
      </c>
      <c r="AJ280" s="55" t="str">
        <f>IF(C280="","",IF(ISNUMBER(A280),YEAR(A280)-IF(MONTH(A280)&lt;4,1,0),""))</f>
        <v/>
      </c>
      <c r="AK280" s="55" t="str">
        <f>IF(C280="","",IF(J280="実施",IF(ISNUMBER(K280),YEAR(K280)-IF(MONTH(K280)&lt;4,1,0),""),""))</f>
        <v/>
      </c>
      <c r="AL280" s="56" t="str">
        <f>IF(C280="",IF(OR(A280&lt;&gt;"",G280&lt;&gt;""),"要確認：船名未記入",""),IF(OR(NOT(ISNUMBER(A280)),G280="",H280="",I280="",J280="",N280="",O280="",P280="",W280="",X280=""),"要確認：基本項目不足",IF(OR(Z280="未登録・重複",AA280="未登録・重複",AB280="未確認"),"要確認：登録表を確認",IF(AND(H280="あり",NOT(ISNUMBER(B280))),"要確認：前日の予定時刻不足",IF(AND(J280="実施",I280="あり",NOT(ISNUMBER(K280))),"要確認：最終日時不足",IF(AND(J280="取消",I280="あり"),"要確認：取消と使用ありが矛盾",IF(OR(AND(ISNUMBER(T280),T280&lt;0),AND(ISNUMBER(V280),V280&lt;0),AE280="要確認：時刻不足・逆転"),"要確認：時間を確認",IF(COUNTIFS(Work[予定表の作業日],A280,Work[前日版の予定時刻],B280,Work[船名],C280,Work[バース],E280,Work[入出・転],F280,Work[曳船名],G280)&gt;1,"要確認：同じ作業・曳船が重複",IF(AND(I280="あり",J280="実施",NOT(ISNUMBER(AD280))),"要確認：拘束時間未確認",IF(OR(H280="未確認",I280="未確認",J280="未確認",X280="未確認",N280="未確認",O280="未確認"),"要確認：未確認を含む","確認済"))))))))))</f>
        <v/>
      </c>
    </row>
    <row r="281" spans="1:38" ht="24.95" customHeight="1" x14ac:dyDescent="0.2">
      <c r="A281" s="20"/>
      <c r="B281" s="29"/>
      <c r="C281" s="7"/>
      <c r="D281" s="7"/>
      <c r="E281" s="7"/>
      <c r="F281" s="7"/>
      <c r="G281" s="7"/>
      <c r="H281" s="7"/>
      <c r="I281" s="7"/>
      <c r="J281" s="7"/>
      <c r="K281" s="23"/>
      <c r="L281" s="13"/>
      <c r="M281" s="13"/>
      <c r="N281" s="7"/>
      <c r="O281" s="51"/>
      <c r="P281" s="51"/>
      <c r="Q281" s="61"/>
      <c r="R281" s="62"/>
      <c r="S281" s="62"/>
      <c r="T281" s="63"/>
      <c r="U281" s="63"/>
      <c r="V281" s="63"/>
      <c r="W281" s="51"/>
      <c r="X281" s="51"/>
      <c r="Y281" s="67"/>
      <c r="Z281" s="54" t="str">
        <f>IF(G281="","",IF(COUNTIF(Tugs[曳船名],G281)&lt;&gt;1,"未登録・重複",IF(INDEX(Tugs[会社名],MATCH(G281,Tugs[曳船名],0))="","未確認",INDEX(Tugs[会社名],MATCH(G281,Tugs[曳船名],0)))))</f>
        <v/>
      </c>
      <c r="AA281" s="54" t="str">
        <f>IF(G281="","",IF(COUNTIF(Companies[会社名],Z281)&lt;&gt;1,"未登録・重複",IF(INDEX(Companies[地区],MATCH(Z281,Companies[会社名],0))="","未確認",INDEX(Companies[地区],MATCH(Z281,Companies[会社名],0)))))</f>
        <v/>
      </c>
      <c r="AB281" s="54" t="str">
        <f>IF(G281="","",IF(Q281&lt;&gt;"",Q281,IF(COUNTIF(Tugs[曳船名],G281)&lt;&gt;1,"未登録・重複",IF(INDEX(Tugs[基地港],MATCH(G281,Tugs[曳船名],0))="","未確認",INDEX(Tugs[基地港],MATCH(G281,Tugs[曳船名],0))))))</f>
        <v/>
      </c>
      <c r="AC281" s="53" t="str">
        <f>IF(C281="","",IF(AND(COUNTIF(Standards[照合項目（自動）],AB281&amp;"｜"&amp;E281&amp;"｜"&amp;D281&amp;"｜"&amp;F281&amp;"｜"&amp;P281)=1,COUNTIFS(Standards[照合項目（自動）],AB281&amp;"｜"&amp;E281&amp;"｜"&amp;D281&amp;"｜"&amp;F281&amp;"｜"&amp;P281,Standards[入力確認（自動）],"確認済")=1),SUMIF(Standards[照合項目（自動）],AB281&amp;"｜"&amp;E281&amp;"｜"&amp;D281&amp;"｜"&amp;F281&amp;"｜"&amp;P281,Standards[所定合計h（自動）]),"未確認"))</f>
        <v/>
      </c>
      <c r="AD281" s="53" t="str">
        <f>IF(C281="","",IF(AND(ISNUMBER(R281),ISNUMBER(S281),S281&gt;=R281),ROUND((S281-R281)*24,4),IF(OR(R281&lt;&gt;"",S281&lt;&gt;""),"",IF(AND(ISNUMBER(T281),T281&gt;=0),T281,IF(AND(I281="あり",J281="実施",ISNUMBER(AC281)),AC281,"")))))</f>
        <v/>
      </c>
      <c r="AE281" s="54" t="str">
        <f>IF(C281="","",IF(AND(ISNUMBER(R281),ISNUMBER(S281),S281&gt;=R281),IF(X281="記録","実績：基地発～基地着",IF(X281="記憶","記憶：基地発～基地着","未確認：基地発～基地着")),IF(OR(R281&lt;&gt;"",S281&lt;&gt;""),"要確認：時刻不足・逆転",IF(AND(ISNUMBER(T281),T281&gt;=0),IF(X281="記録","実績：記録の時間",IF(X281="記憶","記憶：申告の時間","未確認：申告の時間")),IF(AND(I281="あり",J281="実施",ISNUMBER(AC281)),"所定時間による見込み",IF(I281="なし","使用なし","未確認"))))))</f>
        <v/>
      </c>
      <c r="AF281" s="55" t="str">
        <f>IF(C281="","",IF(H281="あり",1,0))</f>
        <v/>
      </c>
      <c r="AG281" s="55" t="str">
        <f>IF(C281="","",IF(AND(I281="あり",J281="実施"),1,0))</f>
        <v/>
      </c>
      <c r="AH281" s="55" t="str">
        <f>IF(C281="","",IF(AND(H281="あり",X281="記録"),IF(COUNTIFS($A$8:A281,A281,$B$8:B281,B281,$C$8:C281,C281,$E$8:E281,E281,$F$8:F281,F281,$H$8:H281,"あり",$X$8:X281,"記録")=1,1,0),0))</f>
        <v/>
      </c>
      <c r="AI281" s="55" t="str">
        <f>IF(C281="","",IF(AND(I281="あり",J281="実施",X281="記録",ISNUMBER(K281)),IF(COUNTIFS($K$8:K281,K281,$C$8:C281,C281,$E$8:E281,E281,$F$8:F281,F281,$I$8:I281,"あり",$J$8:J281,"実施",$X$8:X281,"記録")=1,1,0),0))</f>
        <v/>
      </c>
      <c r="AJ281" s="55" t="str">
        <f>IF(C281="","",IF(ISNUMBER(A281),YEAR(A281)-IF(MONTH(A281)&lt;4,1,0),""))</f>
        <v/>
      </c>
      <c r="AK281" s="55" t="str">
        <f>IF(C281="","",IF(J281="実施",IF(ISNUMBER(K281),YEAR(K281)-IF(MONTH(K281)&lt;4,1,0),""),""))</f>
        <v/>
      </c>
      <c r="AL281" s="56" t="str">
        <f>IF(C281="",IF(OR(A281&lt;&gt;"",G281&lt;&gt;""),"要確認：船名未記入",""),IF(OR(NOT(ISNUMBER(A281)),G281="",H281="",I281="",J281="",N281="",O281="",P281="",W281="",X281=""),"要確認：基本項目不足",IF(OR(Z281="未登録・重複",AA281="未登録・重複",AB281="未確認"),"要確認：登録表を確認",IF(AND(H281="あり",NOT(ISNUMBER(B281))),"要確認：前日の予定時刻不足",IF(AND(J281="実施",I281="あり",NOT(ISNUMBER(K281))),"要確認：最終日時不足",IF(AND(J281="取消",I281="あり"),"要確認：取消と使用ありが矛盾",IF(OR(AND(ISNUMBER(T281),T281&lt;0),AND(ISNUMBER(V281),V281&lt;0),AE281="要確認：時刻不足・逆転"),"要確認：時間を確認",IF(COUNTIFS(Work[予定表の作業日],A281,Work[前日版の予定時刻],B281,Work[船名],C281,Work[バース],E281,Work[入出・転],F281,Work[曳船名],G281)&gt;1,"要確認：同じ作業・曳船が重複",IF(AND(I281="あり",J281="実施",NOT(ISNUMBER(AD281))),"要確認：拘束時間未確認",IF(OR(H281="未確認",I281="未確認",J281="未確認",X281="未確認",N281="未確認",O281="未確認"),"要確認：未確認を含む","確認済"))))))))))</f>
        <v/>
      </c>
    </row>
    <row r="282" spans="1:38" ht="24.95" customHeight="1" x14ac:dyDescent="0.2">
      <c r="A282" s="20"/>
      <c r="B282" s="29"/>
      <c r="C282" s="7"/>
      <c r="D282" s="7"/>
      <c r="E282" s="7"/>
      <c r="F282" s="7"/>
      <c r="G282" s="7"/>
      <c r="H282" s="7"/>
      <c r="I282" s="7"/>
      <c r="J282" s="7"/>
      <c r="K282" s="23"/>
      <c r="L282" s="13"/>
      <c r="M282" s="13"/>
      <c r="N282" s="7"/>
      <c r="O282" s="51"/>
      <c r="P282" s="51"/>
      <c r="Q282" s="61"/>
      <c r="R282" s="62"/>
      <c r="S282" s="62"/>
      <c r="T282" s="63"/>
      <c r="U282" s="63"/>
      <c r="V282" s="63"/>
      <c r="W282" s="51"/>
      <c r="X282" s="51"/>
      <c r="Y282" s="67"/>
      <c r="Z282" s="54" t="str">
        <f>IF(G282="","",IF(COUNTIF(Tugs[曳船名],G282)&lt;&gt;1,"未登録・重複",IF(INDEX(Tugs[会社名],MATCH(G282,Tugs[曳船名],0))="","未確認",INDEX(Tugs[会社名],MATCH(G282,Tugs[曳船名],0)))))</f>
        <v/>
      </c>
      <c r="AA282" s="54" t="str">
        <f>IF(G282="","",IF(COUNTIF(Companies[会社名],Z282)&lt;&gt;1,"未登録・重複",IF(INDEX(Companies[地区],MATCH(Z282,Companies[会社名],0))="","未確認",INDEX(Companies[地区],MATCH(Z282,Companies[会社名],0)))))</f>
        <v/>
      </c>
      <c r="AB282" s="54" t="str">
        <f>IF(G282="","",IF(Q282&lt;&gt;"",Q282,IF(COUNTIF(Tugs[曳船名],G282)&lt;&gt;1,"未登録・重複",IF(INDEX(Tugs[基地港],MATCH(G282,Tugs[曳船名],0))="","未確認",INDEX(Tugs[基地港],MATCH(G282,Tugs[曳船名],0))))))</f>
        <v/>
      </c>
      <c r="AC282" s="53" t="str">
        <f>IF(C282="","",IF(AND(COUNTIF(Standards[照合項目（自動）],AB282&amp;"｜"&amp;E282&amp;"｜"&amp;D282&amp;"｜"&amp;F282&amp;"｜"&amp;P282)=1,COUNTIFS(Standards[照合項目（自動）],AB282&amp;"｜"&amp;E282&amp;"｜"&amp;D282&amp;"｜"&amp;F282&amp;"｜"&amp;P282,Standards[入力確認（自動）],"確認済")=1),SUMIF(Standards[照合項目（自動）],AB282&amp;"｜"&amp;E282&amp;"｜"&amp;D282&amp;"｜"&amp;F282&amp;"｜"&amp;P282,Standards[所定合計h（自動）]),"未確認"))</f>
        <v/>
      </c>
      <c r="AD282" s="53" t="str">
        <f>IF(C282="","",IF(AND(ISNUMBER(R282),ISNUMBER(S282),S282&gt;=R282),ROUND((S282-R282)*24,4),IF(OR(R282&lt;&gt;"",S282&lt;&gt;""),"",IF(AND(ISNUMBER(T282),T282&gt;=0),T282,IF(AND(I282="あり",J282="実施",ISNUMBER(AC282)),AC282,"")))))</f>
        <v/>
      </c>
      <c r="AE282" s="54" t="str">
        <f>IF(C282="","",IF(AND(ISNUMBER(R282),ISNUMBER(S282),S282&gt;=R282),IF(X282="記録","実績：基地発～基地着",IF(X282="記憶","記憶：基地発～基地着","未確認：基地発～基地着")),IF(OR(R282&lt;&gt;"",S282&lt;&gt;""),"要確認：時刻不足・逆転",IF(AND(ISNUMBER(T282),T282&gt;=0),IF(X282="記録","実績：記録の時間",IF(X282="記憶","記憶：申告の時間","未確認：申告の時間")),IF(AND(I282="あり",J282="実施",ISNUMBER(AC282)),"所定時間による見込み",IF(I282="なし","使用なし","未確認"))))))</f>
        <v/>
      </c>
      <c r="AF282" s="55" t="str">
        <f>IF(C282="","",IF(H282="あり",1,0))</f>
        <v/>
      </c>
      <c r="AG282" s="55" t="str">
        <f>IF(C282="","",IF(AND(I282="あり",J282="実施"),1,0))</f>
        <v/>
      </c>
      <c r="AH282" s="55" t="str">
        <f>IF(C282="","",IF(AND(H282="あり",X282="記録"),IF(COUNTIFS($A$8:A282,A282,$B$8:B282,B282,$C$8:C282,C282,$E$8:E282,E282,$F$8:F282,F282,$H$8:H282,"あり",$X$8:X282,"記録")=1,1,0),0))</f>
        <v/>
      </c>
      <c r="AI282" s="55" t="str">
        <f>IF(C282="","",IF(AND(I282="あり",J282="実施",X282="記録",ISNUMBER(K282)),IF(COUNTIFS($K$8:K282,K282,$C$8:C282,C282,$E$8:E282,E282,$F$8:F282,F282,$I$8:I282,"あり",$J$8:J282,"実施",$X$8:X282,"記録")=1,1,0),0))</f>
        <v/>
      </c>
      <c r="AJ282" s="55" t="str">
        <f>IF(C282="","",IF(ISNUMBER(A282),YEAR(A282)-IF(MONTH(A282)&lt;4,1,0),""))</f>
        <v/>
      </c>
      <c r="AK282" s="55" t="str">
        <f>IF(C282="","",IF(J282="実施",IF(ISNUMBER(K282),YEAR(K282)-IF(MONTH(K282)&lt;4,1,0),""),""))</f>
        <v/>
      </c>
      <c r="AL282" s="56" t="str">
        <f>IF(C282="",IF(OR(A282&lt;&gt;"",G282&lt;&gt;""),"要確認：船名未記入",""),IF(OR(NOT(ISNUMBER(A282)),G282="",H282="",I282="",J282="",N282="",O282="",P282="",W282="",X282=""),"要確認：基本項目不足",IF(OR(Z282="未登録・重複",AA282="未登録・重複",AB282="未確認"),"要確認：登録表を確認",IF(AND(H282="あり",NOT(ISNUMBER(B282))),"要確認：前日の予定時刻不足",IF(AND(J282="実施",I282="あり",NOT(ISNUMBER(K282))),"要確認：最終日時不足",IF(AND(J282="取消",I282="あり"),"要確認：取消と使用ありが矛盾",IF(OR(AND(ISNUMBER(T282),T282&lt;0),AND(ISNUMBER(V282),V282&lt;0),AE282="要確認：時刻不足・逆転"),"要確認：時間を確認",IF(COUNTIFS(Work[予定表の作業日],A282,Work[前日版の予定時刻],B282,Work[船名],C282,Work[バース],E282,Work[入出・転],F282,Work[曳船名],G282)&gt;1,"要確認：同じ作業・曳船が重複",IF(AND(I282="あり",J282="実施",NOT(ISNUMBER(AD282))),"要確認：拘束時間未確認",IF(OR(H282="未確認",I282="未確認",J282="未確認",X282="未確認",N282="未確認",O282="未確認"),"要確認：未確認を含む","確認済"))))))))))</f>
        <v/>
      </c>
    </row>
    <row r="283" spans="1:38" ht="24.95" customHeight="1" x14ac:dyDescent="0.2">
      <c r="A283" s="20"/>
      <c r="B283" s="29"/>
      <c r="C283" s="7"/>
      <c r="D283" s="7"/>
      <c r="E283" s="7"/>
      <c r="F283" s="7"/>
      <c r="G283" s="7"/>
      <c r="H283" s="7"/>
      <c r="I283" s="7"/>
      <c r="J283" s="7"/>
      <c r="K283" s="23"/>
      <c r="L283" s="13"/>
      <c r="M283" s="13"/>
      <c r="N283" s="7"/>
      <c r="O283" s="51"/>
      <c r="P283" s="51"/>
      <c r="Q283" s="61"/>
      <c r="R283" s="62"/>
      <c r="S283" s="62"/>
      <c r="T283" s="63"/>
      <c r="U283" s="63"/>
      <c r="V283" s="63"/>
      <c r="W283" s="51"/>
      <c r="X283" s="51"/>
      <c r="Y283" s="67"/>
      <c r="Z283" s="54" t="str">
        <f>IF(G283="","",IF(COUNTIF(Tugs[曳船名],G283)&lt;&gt;1,"未登録・重複",IF(INDEX(Tugs[会社名],MATCH(G283,Tugs[曳船名],0))="","未確認",INDEX(Tugs[会社名],MATCH(G283,Tugs[曳船名],0)))))</f>
        <v/>
      </c>
      <c r="AA283" s="54" t="str">
        <f>IF(G283="","",IF(COUNTIF(Companies[会社名],Z283)&lt;&gt;1,"未登録・重複",IF(INDEX(Companies[地区],MATCH(Z283,Companies[会社名],0))="","未確認",INDEX(Companies[地区],MATCH(Z283,Companies[会社名],0)))))</f>
        <v/>
      </c>
      <c r="AB283" s="54" t="str">
        <f>IF(G283="","",IF(Q283&lt;&gt;"",Q283,IF(COUNTIF(Tugs[曳船名],G283)&lt;&gt;1,"未登録・重複",IF(INDEX(Tugs[基地港],MATCH(G283,Tugs[曳船名],0))="","未確認",INDEX(Tugs[基地港],MATCH(G283,Tugs[曳船名],0))))))</f>
        <v/>
      </c>
      <c r="AC283" s="53" t="str">
        <f>IF(C283="","",IF(AND(COUNTIF(Standards[照合項目（自動）],AB283&amp;"｜"&amp;E283&amp;"｜"&amp;D283&amp;"｜"&amp;F283&amp;"｜"&amp;P283)=1,COUNTIFS(Standards[照合項目（自動）],AB283&amp;"｜"&amp;E283&amp;"｜"&amp;D283&amp;"｜"&amp;F283&amp;"｜"&amp;P283,Standards[入力確認（自動）],"確認済")=1),SUMIF(Standards[照合項目（自動）],AB283&amp;"｜"&amp;E283&amp;"｜"&amp;D283&amp;"｜"&amp;F283&amp;"｜"&amp;P283,Standards[所定合計h（自動）]),"未確認"))</f>
        <v/>
      </c>
      <c r="AD283" s="53" t="str">
        <f>IF(C283="","",IF(AND(ISNUMBER(R283),ISNUMBER(S283),S283&gt;=R283),ROUND((S283-R283)*24,4),IF(OR(R283&lt;&gt;"",S283&lt;&gt;""),"",IF(AND(ISNUMBER(T283),T283&gt;=0),T283,IF(AND(I283="あり",J283="実施",ISNUMBER(AC283)),AC283,"")))))</f>
        <v/>
      </c>
      <c r="AE283" s="54" t="str">
        <f>IF(C283="","",IF(AND(ISNUMBER(R283),ISNUMBER(S283),S283&gt;=R283),IF(X283="記録","実績：基地発～基地着",IF(X283="記憶","記憶：基地発～基地着","未確認：基地発～基地着")),IF(OR(R283&lt;&gt;"",S283&lt;&gt;""),"要確認：時刻不足・逆転",IF(AND(ISNUMBER(T283),T283&gt;=0),IF(X283="記録","実績：記録の時間",IF(X283="記憶","記憶：申告の時間","未確認：申告の時間")),IF(AND(I283="あり",J283="実施",ISNUMBER(AC283)),"所定時間による見込み",IF(I283="なし","使用なし","未確認"))))))</f>
        <v/>
      </c>
      <c r="AF283" s="55" t="str">
        <f>IF(C283="","",IF(H283="あり",1,0))</f>
        <v/>
      </c>
      <c r="AG283" s="55" t="str">
        <f>IF(C283="","",IF(AND(I283="あり",J283="実施"),1,0))</f>
        <v/>
      </c>
      <c r="AH283" s="55" t="str">
        <f>IF(C283="","",IF(AND(H283="あり",X283="記録"),IF(COUNTIFS($A$8:A283,A283,$B$8:B283,B283,$C$8:C283,C283,$E$8:E283,E283,$F$8:F283,F283,$H$8:H283,"あり",$X$8:X283,"記録")=1,1,0),0))</f>
        <v/>
      </c>
      <c r="AI283" s="55" t="str">
        <f>IF(C283="","",IF(AND(I283="あり",J283="実施",X283="記録",ISNUMBER(K283)),IF(COUNTIFS($K$8:K283,K283,$C$8:C283,C283,$E$8:E283,E283,$F$8:F283,F283,$I$8:I283,"あり",$J$8:J283,"実施",$X$8:X283,"記録")=1,1,0),0))</f>
        <v/>
      </c>
      <c r="AJ283" s="55" t="str">
        <f>IF(C283="","",IF(ISNUMBER(A283),YEAR(A283)-IF(MONTH(A283)&lt;4,1,0),""))</f>
        <v/>
      </c>
      <c r="AK283" s="55" t="str">
        <f>IF(C283="","",IF(J283="実施",IF(ISNUMBER(K283),YEAR(K283)-IF(MONTH(K283)&lt;4,1,0),""),""))</f>
        <v/>
      </c>
      <c r="AL283" s="56" t="str">
        <f>IF(C283="",IF(OR(A283&lt;&gt;"",G283&lt;&gt;""),"要確認：船名未記入",""),IF(OR(NOT(ISNUMBER(A283)),G283="",H283="",I283="",J283="",N283="",O283="",P283="",W283="",X283=""),"要確認：基本項目不足",IF(OR(Z283="未登録・重複",AA283="未登録・重複",AB283="未確認"),"要確認：登録表を確認",IF(AND(H283="あり",NOT(ISNUMBER(B283))),"要確認：前日の予定時刻不足",IF(AND(J283="実施",I283="あり",NOT(ISNUMBER(K283))),"要確認：最終日時不足",IF(AND(J283="取消",I283="あり"),"要確認：取消と使用ありが矛盾",IF(OR(AND(ISNUMBER(T283),T283&lt;0),AND(ISNUMBER(V283),V283&lt;0),AE283="要確認：時刻不足・逆転"),"要確認：時間を確認",IF(COUNTIFS(Work[予定表の作業日],A283,Work[前日版の予定時刻],B283,Work[船名],C283,Work[バース],E283,Work[入出・転],F283,Work[曳船名],G283)&gt;1,"要確認：同じ作業・曳船が重複",IF(AND(I283="あり",J283="実施",NOT(ISNUMBER(AD283))),"要確認：拘束時間未確認",IF(OR(H283="未確認",I283="未確認",J283="未確認",X283="未確認",N283="未確認",O283="未確認"),"要確認：未確認を含む","確認済"))))))))))</f>
        <v/>
      </c>
    </row>
    <row r="284" spans="1:38" ht="24.95" customHeight="1" x14ac:dyDescent="0.2">
      <c r="A284" s="20"/>
      <c r="B284" s="29"/>
      <c r="C284" s="7"/>
      <c r="D284" s="7"/>
      <c r="E284" s="7"/>
      <c r="F284" s="7"/>
      <c r="G284" s="7"/>
      <c r="H284" s="7"/>
      <c r="I284" s="7"/>
      <c r="J284" s="7"/>
      <c r="K284" s="23"/>
      <c r="L284" s="13"/>
      <c r="M284" s="13"/>
      <c r="N284" s="7"/>
      <c r="O284" s="51"/>
      <c r="P284" s="51"/>
      <c r="Q284" s="61"/>
      <c r="R284" s="62"/>
      <c r="S284" s="62"/>
      <c r="T284" s="63"/>
      <c r="U284" s="63"/>
      <c r="V284" s="63"/>
      <c r="W284" s="51"/>
      <c r="X284" s="51"/>
      <c r="Y284" s="67"/>
      <c r="Z284" s="54" t="str">
        <f>IF(G284="","",IF(COUNTIF(Tugs[曳船名],G284)&lt;&gt;1,"未登録・重複",IF(INDEX(Tugs[会社名],MATCH(G284,Tugs[曳船名],0))="","未確認",INDEX(Tugs[会社名],MATCH(G284,Tugs[曳船名],0)))))</f>
        <v/>
      </c>
      <c r="AA284" s="54" t="str">
        <f>IF(G284="","",IF(COUNTIF(Companies[会社名],Z284)&lt;&gt;1,"未登録・重複",IF(INDEX(Companies[地区],MATCH(Z284,Companies[会社名],0))="","未確認",INDEX(Companies[地区],MATCH(Z284,Companies[会社名],0)))))</f>
        <v/>
      </c>
      <c r="AB284" s="54" t="str">
        <f>IF(G284="","",IF(Q284&lt;&gt;"",Q284,IF(COUNTIF(Tugs[曳船名],G284)&lt;&gt;1,"未登録・重複",IF(INDEX(Tugs[基地港],MATCH(G284,Tugs[曳船名],0))="","未確認",INDEX(Tugs[基地港],MATCH(G284,Tugs[曳船名],0))))))</f>
        <v/>
      </c>
      <c r="AC284" s="53" t="str">
        <f>IF(C284="","",IF(AND(COUNTIF(Standards[照合項目（自動）],AB284&amp;"｜"&amp;E284&amp;"｜"&amp;D284&amp;"｜"&amp;F284&amp;"｜"&amp;P284)=1,COUNTIFS(Standards[照合項目（自動）],AB284&amp;"｜"&amp;E284&amp;"｜"&amp;D284&amp;"｜"&amp;F284&amp;"｜"&amp;P284,Standards[入力確認（自動）],"確認済")=1),SUMIF(Standards[照合項目（自動）],AB284&amp;"｜"&amp;E284&amp;"｜"&amp;D284&amp;"｜"&amp;F284&amp;"｜"&amp;P284,Standards[所定合計h（自動）]),"未確認"))</f>
        <v/>
      </c>
      <c r="AD284" s="53" t="str">
        <f>IF(C284="","",IF(AND(ISNUMBER(R284),ISNUMBER(S284),S284&gt;=R284),ROUND((S284-R284)*24,4),IF(OR(R284&lt;&gt;"",S284&lt;&gt;""),"",IF(AND(ISNUMBER(T284),T284&gt;=0),T284,IF(AND(I284="あり",J284="実施",ISNUMBER(AC284)),AC284,"")))))</f>
        <v/>
      </c>
      <c r="AE284" s="54" t="str">
        <f>IF(C284="","",IF(AND(ISNUMBER(R284),ISNUMBER(S284),S284&gt;=R284),IF(X284="記録","実績：基地発～基地着",IF(X284="記憶","記憶：基地発～基地着","未確認：基地発～基地着")),IF(OR(R284&lt;&gt;"",S284&lt;&gt;""),"要確認：時刻不足・逆転",IF(AND(ISNUMBER(T284),T284&gt;=0),IF(X284="記録","実績：記録の時間",IF(X284="記憶","記憶：申告の時間","未確認：申告の時間")),IF(AND(I284="あり",J284="実施",ISNUMBER(AC284)),"所定時間による見込み",IF(I284="なし","使用なし","未確認"))))))</f>
        <v/>
      </c>
      <c r="AF284" s="55" t="str">
        <f>IF(C284="","",IF(H284="あり",1,0))</f>
        <v/>
      </c>
      <c r="AG284" s="55" t="str">
        <f>IF(C284="","",IF(AND(I284="あり",J284="実施"),1,0))</f>
        <v/>
      </c>
      <c r="AH284" s="55" t="str">
        <f>IF(C284="","",IF(AND(H284="あり",X284="記録"),IF(COUNTIFS($A$8:A284,A284,$B$8:B284,B284,$C$8:C284,C284,$E$8:E284,E284,$F$8:F284,F284,$H$8:H284,"あり",$X$8:X284,"記録")=1,1,0),0))</f>
        <v/>
      </c>
      <c r="AI284" s="55" t="str">
        <f>IF(C284="","",IF(AND(I284="あり",J284="実施",X284="記録",ISNUMBER(K284)),IF(COUNTIFS($K$8:K284,K284,$C$8:C284,C284,$E$8:E284,E284,$F$8:F284,F284,$I$8:I284,"あり",$J$8:J284,"実施",$X$8:X284,"記録")=1,1,0),0))</f>
        <v/>
      </c>
      <c r="AJ284" s="55" t="str">
        <f>IF(C284="","",IF(ISNUMBER(A284),YEAR(A284)-IF(MONTH(A284)&lt;4,1,0),""))</f>
        <v/>
      </c>
      <c r="AK284" s="55" t="str">
        <f>IF(C284="","",IF(J284="実施",IF(ISNUMBER(K284),YEAR(K284)-IF(MONTH(K284)&lt;4,1,0),""),""))</f>
        <v/>
      </c>
      <c r="AL284" s="56" t="str">
        <f>IF(C284="",IF(OR(A284&lt;&gt;"",G284&lt;&gt;""),"要確認：船名未記入",""),IF(OR(NOT(ISNUMBER(A284)),G284="",H284="",I284="",J284="",N284="",O284="",P284="",W284="",X284=""),"要確認：基本項目不足",IF(OR(Z284="未登録・重複",AA284="未登録・重複",AB284="未確認"),"要確認：登録表を確認",IF(AND(H284="あり",NOT(ISNUMBER(B284))),"要確認：前日の予定時刻不足",IF(AND(J284="実施",I284="あり",NOT(ISNUMBER(K284))),"要確認：最終日時不足",IF(AND(J284="取消",I284="あり"),"要確認：取消と使用ありが矛盾",IF(OR(AND(ISNUMBER(T284),T284&lt;0),AND(ISNUMBER(V284),V284&lt;0),AE284="要確認：時刻不足・逆転"),"要確認：時間を確認",IF(COUNTIFS(Work[予定表の作業日],A284,Work[前日版の予定時刻],B284,Work[船名],C284,Work[バース],E284,Work[入出・転],F284,Work[曳船名],G284)&gt;1,"要確認：同じ作業・曳船が重複",IF(AND(I284="あり",J284="実施",NOT(ISNUMBER(AD284))),"要確認：拘束時間未確認",IF(OR(H284="未確認",I284="未確認",J284="未確認",X284="未確認",N284="未確認",O284="未確認"),"要確認：未確認を含む","確認済"))))))))))</f>
        <v/>
      </c>
    </row>
    <row r="285" spans="1:38" ht="24.95" customHeight="1" x14ac:dyDescent="0.2">
      <c r="A285" s="20"/>
      <c r="B285" s="29"/>
      <c r="C285" s="7"/>
      <c r="D285" s="7"/>
      <c r="E285" s="7"/>
      <c r="F285" s="7"/>
      <c r="G285" s="7"/>
      <c r="H285" s="7"/>
      <c r="I285" s="7"/>
      <c r="J285" s="7"/>
      <c r="K285" s="23"/>
      <c r="L285" s="13"/>
      <c r="M285" s="13"/>
      <c r="N285" s="7"/>
      <c r="O285" s="51"/>
      <c r="P285" s="51"/>
      <c r="Q285" s="61"/>
      <c r="R285" s="62"/>
      <c r="S285" s="62"/>
      <c r="T285" s="63"/>
      <c r="U285" s="63"/>
      <c r="V285" s="63"/>
      <c r="W285" s="51"/>
      <c r="X285" s="51"/>
      <c r="Y285" s="67"/>
      <c r="Z285" s="54" t="str">
        <f>IF(G285="","",IF(COUNTIF(Tugs[曳船名],G285)&lt;&gt;1,"未登録・重複",IF(INDEX(Tugs[会社名],MATCH(G285,Tugs[曳船名],0))="","未確認",INDEX(Tugs[会社名],MATCH(G285,Tugs[曳船名],0)))))</f>
        <v/>
      </c>
      <c r="AA285" s="54" t="str">
        <f>IF(G285="","",IF(COUNTIF(Companies[会社名],Z285)&lt;&gt;1,"未登録・重複",IF(INDEX(Companies[地区],MATCH(Z285,Companies[会社名],0))="","未確認",INDEX(Companies[地区],MATCH(Z285,Companies[会社名],0)))))</f>
        <v/>
      </c>
      <c r="AB285" s="54" t="str">
        <f>IF(G285="","",IF(Q285&lt;&gt;"",Q285,IF(COUNTIF(Tugs[曳船名],G285)&lt;&gt;1,"未登録・重複",IF(INDEX(Tugs[基地港],MATCH(G285,Tugs[曳船名],0))="","未確認",INDEX(Tugs[基地港],MATCH(G285,Tugs[曳船名],0))))))</f>
        <v/>
      </c>
      <c r="AC285" s="53" t="str">
        <f>IF(C285="","",IF(AND(COUNTIF(Standards[照合項目（自動）],AB285&amp;"｜"&amp;E285&amp;"｜"&amp;D285&amp;"｜"&amp;F285&amp;"｜"&amp;P285)=1,COUNTIFS(Standards[照合項目（自動）],AB285&amp;"｜"&amp;E285&amp;"｜"&amp;D285&amp;"｜"&amp;F285&amp;"｜"&amp;P285,Standards[入力確認（自動）],"確認済")=1),SUMIF(Standards[照合項目（自動）],AB285&amp;"｜"&amp;E285&amp;"｜"&amp;D285&amp;"｜"&amp;F285&amp;"｜"&amp;P285,Standards[所定合計h（自動）]),"未確認"))</f>
        <v/>
      </c>
      <c r="AD285" s="53" t="str">
        <f>IF(C285="","",IF(AND(ISNUMBER(R285),ISNUMBER(S285),S285&gt;=R285),ROUND((S285-R285)*24,4),IF(OR(R285&lt;&gt;"",S285&lt;&gt;""),"",IF(AND(ISNUMBER(T285),T285&gt;=0),T285,IF(AND(I285="あり",J285="実施",ISNUMBER(AC285)),AC285,"")))))</f>
        <v/>
      </c>
      <c r="AE285" s="54" t="str">
        <f>IF(C285="","",IF(AND(ISNUMBER(R285),ISNUMBER(S285),S285&gt;=R285),IF(X285="記録","実績：基地発～基地着",IF(X285="記憶","記憶：基地発～基地着","未確認：基地発～基地着")),IF(OR(R285&lt;&gt;"",S285&lt;&gt;""),"要確認：時刻不足・逆転",IF(AND(ISNUMBER(T285),T285&gt;=0),IF(X285="記録","実績：記録の時間",IF(X285="記憶","記憶：申告の時間","未確認：申告の時間")),IF(AND(I285="あり",J285="実施",ISNUMBER(AC285)),"所定時間による見込み",IF(I285="なし","使用なし","未確認"))))))</f>
        <v/>
      </c>
      <c r="AF285" s="55" t="str">
        <f>IF(C285="","",IF(H285="あり",1,0))</f>
        <v/>
      </c>
      <c r="AG285" s="55" t="str">
        <f>IF(C285="","",IF(AND(I285="あり",J285="実施"),1,0))</f>
        <v/>
      </c>
      <c r="AH285" s="55" t="str">
        <f>IF(C285="","",IF(AND(H285="あり",X285="記録"),IF(COUNTIFS($A$8:A285,A285,$B$8:B285,B285,$C$8:C285,C285,$E$8:E285,E285,$F$8:F285,F285,$H$8:H285,"あり",$X$8:X285,"記録")=1,1,0),0))</f>
        <v/>
      </c>
      <c r="AI285" s="55" t="str">
        <f>IF(C285="","",IF(AND(I285="あり",J285="実施",X285="記録",ISNUMBER(K285)),IF(COUNTIFS($K$8:K285,K285,$C$8:C285,C285,$E$8:E285,E285,$F$8:F285,F285,$I$8:I285,"あり",$J$8:J285,"実施",$X$8:X285,"記録")=1,1,0),0))</f>
        <v/>
      </c>
      <c r="AJ285" s="55" t="str">
        <f>IF(C285="","",IF(ISNUMBER(A285),YEAR(A285)-IF(MONTH(A285)&lt;4,1,0),""))</f>
        <v/>
      </c>
      <c r="AK285" s="55" t="str">
        <f>IF(C285="","",IF(J285="実施",IF(ISNUMBER(K285),YEAR(K285)-IF(MONTH(K285)&lt;4,1,0),""),""))</f>
        <v/>
      </c>
      <c r="AL285" s="56" t="str">
        <f>IF(C285="",IF(OR(A285&lt;&gt;"",G285&lt;&gt;""),"要確認：船名未記入",""),IF(OR(NOT(ISNUMBER(A285)),G285="",H285="",I285="",J285="",N285="",O285="",P285="",W285="",X285=""),"要確認：基本項目不足",IF(OR(Z285="未登録・重複",AA285="未登録・重複",AB285="未確認"),"要確認：登録表を確認",IF(AND(H285="あり",NOT(ISNUMBER(B285))),"要確認：前日の予定時刻不足",IF(AND(J285="実施",I285="あり",NOT(ISNUMBER(K285))),"要確認：最終日時不足",IF(AND(J285="取消",I285="あり"),"要確認：取消と使用ありが矛盾",IF(OR(AND(ISNUMBER(T285),T285&lt;0),AND(ISNUMBER(V285),V285&lt;0),AE285="要確認：時刻不足・逆転"),"要確認：時間を確認",IF(COUNTIFS(Work[予定表の作業日],A285,Work[前日版の予定時刻],B285,Work[船名],C285,Work[バース],E285,Work[入出・転],F285,Work[曳船名],G285)&gt;1,"要確認：同じ作業・曳船が重複",IF(AND(I285="あり",J285="実施",NOT(ISNUMBER(AD285))),"要確認：拘束時間未確認",IF(OR(H285="未確認",I285="未確認",J285="未確認",X285="未確認",N285="未確認",O285="未確認"),"要確認：未確認を含む","確認済"))))))))))</f>
        <v/>
      </c>
    </row>
    <row r="286" spans="1:38" ht="24.95" customHeight="1" x14ac:dyDescent="0.2">
      <c r="A286" s="20"/>
      <c r="B286" s="29"/>
      <c r="C286" s="7"/>
      <c r="D286" s="7"/>
      <c r="E286" s="7"/>
      <c r="F286" s="7"/>
      <c r="G286" s="7"/>
      <c r="H286" s="7"/>
      <c r="I286" s="7"/>
      <c r="J286" s="7"/>
      <c r="K286" s="23"/>
      <c r="L286" s="13"/>
      <c r="M286" s="13"/>
      <c r="N286" s="7"/>
      <c r="O286" s="51"/>
      <c r="P286" s="51"/>
      <c r="Q286" s="61"/>
      <c r="R286" s="62"/>
      <c r="S286" s="62"/>
      <c r="T286" s="63"/>
      <c r="U286" s="63"/>
      <c r="V286" s="63"/>
      <c r="W286" s="51"/>
      <c r="X286" s="51"/>
      <c r="Y286" s="67"/>
      <c r="Z286" s="54" t="str">
        <f>IF(G286="","",IF(COUNTIF(Tugs[曳船名],G286)&lt;&gt;1,"未登録・重複",IF(INDEX(Tugs[会社名],MATCH(G286,Tugs[曳船名],0))="","未確認",INDEX(Tugs[会社名],MATCH(G286,Tugs[曳船名],0)))))</f>
        <v/>
      </c>
      <c r="AA286" s="54" t="str">
        <f>IF(G286="","",IF(COUNTIF(Companies[会社名],Z286)&lt;&gt;1,"未登録・重複",IF(INDEX(Companies[地区],MATCH(Z286,Companies[会社名],0))="","未確認",INDEX(Companies[地区],MATCH(Z286,Companies[会社名],0)))))</f>
        <v/>
      </c>
      <c r="AB286" s="54" t="str">
        <f>IF(G286="","",IF(Q286&lt;&gt;"",Q286,IF(COUNTIF(Tugs[曳船名],G286)&lt;&gt;1,"未登録・重複",IF(INDEX(Tugs[基地港],MATCH(G286,Tugs[曳船名],0))="","未確認",INDEX(Tugs[基地港],MATCH(G286,Tugs[曳船名],0))))))</f>
        <v/>
      </c>
      <c r="AC286" s="53" t="str">
        <f>IF(C286="","",IF(AND(COUNTIF(Standards[照合項目（自動）],AB286&amp;"｜"&amp;E286&amp;"｜"&amp;D286&amp;"｜"&amp;F286&amp;"｜"&amp;P286)=1,COUNTIFS(Standards[照合項目（自動）],AB286&amp;"｜"&amp;E286&amp;"｜"&amp;D286&amp;"｜"&amp;F286&amp;"｜"&amp;P286,Standards[入力確認（自動）],"確認済")=1),SUMIF(Standards[照合項目（自動）],AB286&amp;"｜"&amp;E286&amp;"｜"&amp;D286&amp;"｜"&amp;F286&amp;"｜"&amp;P286,Standards[所定合計h（自動）]),"未確認"))</f>
        <v/>
      </c>
      <c r="AD286" s="53" t="str">
        <f>IF(C286="","",IF(AND(ISNUMBER(R286),ISNUMBER(S286),S286&gt;=R286),ROUND((S286-R286)*24,4),IF(OR(R286&lt;&gt;"",S286&lt;&gt;""),"",IF(AND(ISNUMBER(T286),T286&gt;=0),T286,IF(AND(I286="あり",J286="実施",ISNUMBER(AC286)),AC286,"")))))</f>
        <v/>
      </c>
      <c r="AE286" s="54" t="str">
        <f>IF(C286="","",IF(AND(ISNUMBER(R286),ISNUMBER(S286),S286&gt;=R286),IF(X286="記録","実績：基地発～基地着",IF(X286="記憶","記憶：基地発～基地着","未確認：基地発～基地着")),IF(OR(R286&lt;&gt;"",S286&lt;&gt;""),"要確認：時刻不足・逆転",IF(AND(ISNUMBER(T286),T286&gt;=0),IF(X286="記録","実績：記録の時間",IF(X286="記憶","記憶：申告の時間","未確認：申告の時間")),IF(AND(I286="あり",J286="実施",ISNUMBER(AC286)),"所定時間による見込み",IF(I286="なし","使用なし","未確認"))))))</f>
        <v/>
      </c>
      <c r="AF286" s="55" t="str">
        <f>IF(C286="","",IF(H286="あり",1,0))</f>
        <v/>
      </c>
      <c r="AG286" s="55" t="str">
        <f>IF(C286="","",IF(AND(I286="あり",J286="実施"),1,0))</f>
        <v/>
      </c>
      <c r="AH286" s="55" t="str">
        <f>IF(C286="","",IF(AND(H286="あり",X286="記録"),IF(COUNTIFS($A$8:A286,A286,$B$8:B286,B286,$C$8:C286,C286,$E$8:E286,E286,$F$8:F286,F286,$H$8:H286,"あり",$X$8:X286,"記録")=1,1,0),0))</f>
        <v/>
      </c>
      <c r="AI286" s="55" t="str">
        <f>IF(C286="","",IF(AND(I286="あり",J286="実施",X286="記録",ISNUMBER(K286)),IF(COUNTIFS($K$8:K286,K286,$C$8:C286,C286,$E$8:E286,E286,$F$8:F286,F286,$I$8:I286,"あり",$J$8:J286,"実施",$X$8:X286,"記録")=1,1,0),0))</f>
        <v/>
      </c>
      <c r="AJ286" s="55" t="str">
        <f>IF(C286="","",IF(ISNUMBER(A286),YEAR(A286)-IF(MONTH(A286)&lt;4,1,0),""))</f>
        <v/>
      </c>
      <c r="AK286" s="55" t="str">
        <f>IF(C286="","",IF(J286="実施",IF(ISNUMBER(K286),YEAR(K286)-IF(MONTH(K286)&lt;4,1,0),""),""))</f>
        <v/>
      </c>
      <c r="AL286" s="56" t="str">
        <f>IF(C286="",IF(OR(A286&lt;&gt;"",G286&lt;&gt;""),"要確認：船名未記入",""),IF(OR(NOT(ISNUMBER(A286)),G286="",H286="",I286="",J286="",N286="",O286="",P286="",W286="",X286=""),"要確認：基本項目不足",IF(OR(Z286="未登録・重複",AA286="未登録・重複",AB286="未確認"),"要確認：登録表を確認",IF(AND(H286="あり",NOT(ISNUMBER(B286))),"要確認：前日の予定時刻不足",IF(AND(J286="実施",I286="あり",NOT(ISNUMBER(K286))),"要確認：最終日時不足",IF(AND(J286="取消",I286="あり"),"要確認：取消と使用ありが矛盾",IF(OR(AND(ISNUMBER(T286),T286&lt;0),AND(ISNUMBER(V286),V286&lt;0),AE286="要確認：時刻不足・逆転"),"要確認：時間を確認",IF(COUNTIFS(Work[予定表の作業日],A286,Work[前日版の予定時刻],B286,Work[船名],C286,Work[バース],E286,Work[入出・転],F286,Work[曳船名],G286)&gt;1,"要確認：同じ作業・曳船が重複",IF(AND(I286="あり",J286="実施",NOT(ISNUMBER(AD286))),"要確認：拘束時間未確認",IF(OR(H286="未確認",I286="未確認",J286="未確認",X286="未確認",N286="未確認",O286="未確認"),"要確認：未確認を含む","確認済"))))))))))</f>
        <v/>
      </c>
    </row>
    <row r="287" spans="1:38" ht="24.95" customHeight="1" x14ac:dyDescent="0.2">
      <c r="A287" s="20"/>
      <c r="B287" s="29"/>
      <c r="C287" s="7"/>
      <c r="D287" s="7"/>
      <c r="E287" s="7"/>
      <c r="F287" s="7"/>
      <c r="G287" s="7"/>
      <c r="H287" s="7"/>
      <c r="I287" s="7"/>
      <c r="J287" s="7"/>
      <c r="K287" s="23"/>
      <c r="L287" s="13"/>
      <c r="M287" s="13"/>
      <c r="N287" s="7"/>
      <c r="O287" s="51"/>
      <c r="P287" s="51"/>
      <c r="Q287" s="61"/>
      <c r="R287" s="62"/>
      <c r="S287" s="62"/>
      <c r="T287" s="63"/>
      <c r="U287" s="63"/>
      <c r="V287" s="63"/>
      <c r="W287" s="51"/>
      <c r="X287" s="51"/>
      <c r="Y287" s="67"/>
      <c r="Z287" s="54" t="str">
        <f>IF(G287="","",IF(COUNTIF(Tugs[曳船名],G287)&lt;&gt;1,"未登録・重複",IF(INDEX(Tugs[会社名],MATCH(G287,Tugs[曳船名],0))="","未確認",INDEX(Tugs[会社名],MATCH(G287,Tugs[曳船名],0)))))</f>
        <v/>
      </c>
      <c r="AA287" s="54" t="str">
        <f>IF(G287="","",IF(COUNTIF(Companies[会社名],Z287)&lt;&gt;1,"未登録・重複",IF(INDEX(Companies[地区],MATCH(Z287,Companies[会社名],0))="","未確認",INDEX(Companies[地区],MATCH(Z287,Companies[会社名],0)))))</f>
        <v/>
      </c>
      <c r="AB287" s="54" t="str">
        <f>IF(G287="","",IF(Q287&lt;&gt;"",Q287,IF(COUNTIF(Tugs[曳船名],G287)&lt;&gt;1,"未登録・重複",IF(INDEX(Tugs[基地港],MATCH(G287,Tugs[曳船名],0))="","未確認",INDEX(Tugs[基地港],MATCH(G287,Tugs[曳船名],0))))))</f>
        <v/>
      </c>
      <c r="AC287" s="53" t="str">
        <f>IF(C287="","",IF(AND(COUNTIF(Standards[照合項目（自動）],AB287&amp;"｜"&amp;E287&amp;"｜"&amp;D287&amp;"｜"&amp;F287&amp;"｜"&amp;P287)=1,COUNTIFS(Standards[照合項目（自動）],AB287&amp;"｜"&amp;E287&amp;"｜"&amp;D287&amp;"｜"&amp;F287&amp;"｜"&amp;P287,Standards[入力確認（自動）],"確認済")=1),SUMIF(Standards[照合項目（自動）],AB287&amp;"｜"&amp;E287&amp;"｜"&amp;D287&amp;"｜"&amp;F287&amp;"｜"&amp;P287,Standards[所定合計h（自動）]),"未確認"))</f>
        <v/>
      </c>
      <c r="AD287" s="53" t="str">
        <f>IF(C287="","",IF(AND(ISNUMBER(R287),ISNUMBER(S287),S287&gt;=R287),ROUND((S287-R287)*24,4),IF(OR(R287&lt;&gt;"",S287&lt;&gt;""),"",IF(AND(ISNUMBER(T287),T287&gt;=0),T287,IF(AND(I287="あり",J287="実施",ISNUMBER(AC287)),AC287,"")))))</f>
        <v/>
      </c>
      <c r="AE287" s="54" t="str">
        <f>IF(C287="","",IF(AND(ISNUMBER(R287),ISNUMBER(S287),S287&gt;=R287),IF(X287="記録","実績：基地発～基地着",IF(X287="記憶","記憶：基地発～基地着","未確認：基地発～基地着")),IF(OR(R287&lt;&gt;"",S287&lt;&gt;""),"要確認：時刻不足・逆転",IF(AND(ISNUMBER(T287),T287&gt;=0),IF(X287="記録","実績：記録の時間",IF(X287="記憶","記憶：申告の時間","未確認：申告の時間")),IF(AND(I287="あり",J287="実施",ISNUMBER(AC287)),"所定時間による見込み",IF(I287="なし","使用なし","未確認"))))))</f>
        <v/>
      </c>
      <c r="AF287" s="55" t="str">
        <f>IF(C287="","",IF(H287="あり",1,0))</f>
        <v/>
      </c>
      <c r="AG287" s="55" t="str">
        <f>IF(C287="","",IF(AND(I287="あり",J287="実施"),1,0))</f>
        <v/>
      </c>
      <c r="AH287" s="55" t="str">
        <f>IF(C287="","",IF(AND(H287="あり",X287="記録"),IF(COUNTIFS($A$8:A287,A287,$B$8:B287,B287,$C$8:C287,C287,$E$8:E287,E287,$F$8:F287,F287,$H$8:H287,"あり",$X$8:X287,"記録")=1,1,0),0))</f>
        <v/>
      </c>
      <c r="AI287" s="55" t="str">
        <f>IF(C287="","",IF(AND(I287="あり",J287="実施",X287="記録",ISNUMBER(K287)),IF(COUNTIFS($K$8:K287,K287,$C$8:C287,C287,$E$8:E287,E287,$F$8:F287,F287,$I$8:I287,"あり",$J$8:J287,"実施",$X$8:X287,"記録")=1,1,0),0))</f>
        <v/>
      </c>
      <c r="AJ287" s="55" t="str">
        <f>IF(C287="","",IF(ISNUMBER(A287),YEAR(A287)-IF(MONTH(A287)&lt;4,1,0),""))</f>
        <v/>
      </c>
      <c r="AK287" s="55" t="str">
        <f>IF(C287="","",IF(J287="実施",IF(ISNUMBER(K287),YEAR(K287)-IF(MONTH(K287)&lt;4,1,0),""),""))</f>
        <v/>
      </c>
      <c r="AL287" s="56" t="str">
        <f>IF(C287="",IF(OR(A287&lt;&gt;"",G287&lt;&gt;""),"要確認：船名未記入",""),IF(OR(NOT(ISNUMBER(A287)),G287="",H287="",I287="",J287="",N287="",O287="",P287="",W287="",X287=""),"要確認：基本項目不足",IF(OR(Z287="未登録・重複",AA287="未登録・重複",AB287="未確認"),"要確認：登録表を確認",IF(AND(H287="あり",NOT(ISNUMBER(B287))),"要確認：前日の予定時刻不足",IF(AND(J287="実施",I287="あり",NOT(ISNUMBER(K287))),"要確認：最終日時不足",IF(AND(J287="取消",I287="あり"),"要確認：取消と使用ありが矛盾",IF(OR(AND(ISNUMBER(T287),T287&lt;0),AND(ISNUMBER(V287),V287&lt;0),AE287="要確認：時刻不足・逆転"),"要確認：時間を確認",IF(COUNTIFS(Work[予定表の作業日],A287,Work[前日版の予定時刻],B287,Work[船名],C287,Work[バース],E287,Work[入出・転],F287,Work[曳船名],G287)&gt;1,"要確認：同じ作業・曳船が重複",IF(AND(I287="あり",J287="実施",NOT(ISNUMBER(AD287))),"要確認：拘束時間未確認",IF(OR(H287="未確認",I287="未確認",J287="未確認",X287="未確認",N287="未確認",O287="未確認"),"要確認：未確認を含む","確認済"))))))))))</f>
        <v/>
      </c>
    </row>
    <row r="288" spans="1:38" ht="24.95" customHeight="1" x14ac:dyDescent="0.2">
      <c r="A288" s="20"/>
      <c r="B288" s="29"/>
      <c r="C288" s="7"/>
      <c r="D288" s="7"/>
      <c r="E288" s="7"/>
      <c r="F288" s="7"/>
      <c r="G288" s="7"/>
      <c r="H288" s="7"/>
      <c r="I288" s="7"/>
      <c r="J288" s="7"/>
      <c r="K288" s="23"/>
      <c r="L288" s="13"/>
      <c r="M288" s="13"/>
      <c r="N288" s="7"/>
      <c r="O288" s="51"/>
      <c r="P288" s="51"/>
      <c r="Q288" s="61"/>
      <c r="R288" s="62"/>
      <c r="S288" s="62"/>
      <c r="T288" s="63"/>
      <c r="U288" s="63"/>
      <c r="V288" s="63"/>
      <c r="W288" s="51"/>
      <c r="X288" s="51"/>
      <c r="Y288" s="67"/>
      <c r="Z288" s="54" t="str">
        <f>IF(G288="","",IF(COUNTIF(Tugs[曳船名],G288)&lt;&gt;1,"未登録・重複",IF(INDEX(Tugs[会社名],MATCH(G288,Tugs[曳船名],0))="","未確認",INDEX(Tugs[会社名],MATCH(G288,Tugs[曳船名],0)))))</f>
        <v/>
      </c>
      <c r="AA288" s="54" t="str">
        <f>IF(G288="","",IF(COUNTIF(Companies[会社名],Z288)&lt;&gt;1,"未登録・重複",IF(INDEX(Companies[地区],MATCH(Z288,Companies[会社名],0))="","未確認",INDEX(Companies[地区],MATCH(Z288,Companies[会社名],0)))))</f>
        <v/>
      </c>
      <c r="AB288" s="54" t="str">
        <f>IF(G288="","",IF(Q288&lt;&gt;"",Q288,IF(COUNTIF(Tugs[曳船名],G288)&lt;&gt;1,"未登録・重複",IF(INDEX(Tugs[基地港],MATCH(G288,Tugs[曳船名],0))="","未確認",INDEX(Tugs[基地港],MATCH(G288,Tugs[曳船名],0))))))</f>
        <v/>
      </c>
      <c r="AC288" s="53" t="str">
        <f>IF(C288="","",IF(AND(COUNTIF(Standards[照合項目（自動）],AB288&amp;"｜"&amp;E288&amp;"｜"&amp;D288&amp;"｜"&amp;F288&amp;"｜"&amp;P288)=1,COUNTIFS(Standards[照合項目（自動）],AB288&amp;"｜"&amp;E288&amp;"｜"&amp;D288&amp;"｜"&amp;F288&amp;"｜"&amp;P288,Standards[入力確認（自動）],"確認済")=1),SUMIF(Standards[照合項目（自動）],AB288&amp;"｜"&amp;E288&amp;"｜"&amp;D288&amp;"｜"&amp;F288&amp;"｜"&amp;P288,Standards[所定合計h（自動）]),"未確認"))</f>
        <v/>
      </c>
      <c r="AD288" s="53" t="str">
        <f>IF(C288="","",IF(AND(ISNUMBER(R288),ISNUMBER(S288),S288&gt;=R288),ROUND((S288-R288)*24,4),IF(OR(R288&lt;&gt;"",S288&lt;&gt;""),"",IF(AND(ISNUMBER(T288),T288&gt;=0),T288,IF(AND(I288="あり",J288="実施",ISNUMBER(AC288)),AC288,"")))))</f>
        <v/>
      </c>
      <c r="AE288" s="54" t="str">
        <f>IF(C288="","",IF(AND(ISNUMBER(R288),ISNUMBER(S288),S288&gt;=R288),IF(X288="記録","実績：基地発～基地着",IF(X288="記憶","記憶：基地発～基地着","未確認：基地発～基地着")),IF(OR(R288&lt;&gt;"",S288&lt;&gt;""),"要確認：時刻不足・逆転",IF(AND(ISNUMBER(T288),T288&gt;=0),IF(X288="記録","実績：記録の時間",IF(X288="記憶","記憶：申告の時間","未確認：申告の時間")),IF(AND(I288="あり",J288="実施",ISNUMBER(AC288)),"所定時間による見込み",IF(I288="なし","使用なし","未確認"))))))</f>
        <v/>
      </c>
      <c r="AF288" s="55" t="str">
        <f>IF(C288="","",IF(H288="あり",1,0))</f>
        <v/>
      </c>
      <c r="AG288" s="55" t="str">
        <f>IF(C288="","",IF(AND(I288="あり",J288="実施"),1,0))</f>
        <v/>
      </c>
      <c r="AH288" s="55" t="str">
        <f>IF(C288="","",IF(AND(H288="あり",X288="記録"),IF(COUNTIFS($A$8:A288,A288,$B$8:B288,B288,$C$8:C288,C288,$E$8:E288,E288,$F$8:F288,F288,$H$8:H288,"あり",$X$8:X288,"記録")=1,1,0),0))</f>
        <v/>
      </c>
      <c r="AI288" s="55" t="str">
        <f>IF(C288="","",IF(AND(I288="あり",J288="実施",X288="記録",ISNUMBER(K288)),IF(COUNTIFS($K$8:K288,K288,$C$8:C288,C288,$E$8:E288,E288,$F$8:F288,F288,$I$8:I288,"あり",$J$8:J288,"実施",$X$8:X288,"記録")=1,1,0),0))</f>
        <v/>
      </c>
      <c r="AJ288" s="55" t="str">
        <f>IF(C288="","",IF(ISNUMBER(A288),YEAR(A288)-IF(MONTH(A288)&lt;4,1,0),""))</f>
        <v/>
      </c>
      <c r="AK288" s="55" t="str">
        <f>IF(C288="","",IF(J288="実施",IF(ISNUMBER(K288),YEAR(K288)-IF(MONTH(K288)&lt;4,1,0),""),""))</f>
        <v/>
      </c>
      <c r="AL288" s="56" t="str">
        <f>IF(C288="",IF(OR(A288&lt;&gt;"",G288&lt;&gt;""),"要確認：船名未記入",""),IF(OR(NOT(ISNUMBER(A288)),G288="",H288="",I288="",J288="",N288="",O288="",P288="",W288="",X288=""),"要確認：基本項目不足",IF(OR(Z288="未登録・重複",AA288="未登録・重複",AB288="未確認"),"要確認：登録表を確認",IF(AND(H288="あり",NOT(ISNUMBER(B288))),"要確認：前日の予定時刻不足",IF(AND(J288="実施",I288="あり",NOT(ISNUMBER(K288))),"要確認：最終日時不足",IF(AND(J288="取消",I288="あり"),"要確認：取消と使用ありが矛盾",IF(OR(AND(ISNUMBER(T288),T288&lt;0),AND(ISNUMBER(V288),V288&lt;0),AE288="要確認：時刻不足・逆転"),"要確認：時間を確認",IF(COUNTIFS(Work[予定表の作業日],A288,Work[前日版の予定時刻],B288,Work[船名],C288,Work[バース],E288,Work[入出・転],F288,Work[曳船名],G288)&gt;1,"要確認：同じ作業・曳船が重複",IF(AND(I288="あり",J288="実施",NOT(ISNUMBER(AD288))),"要確認：拘束時間未確認",IF(OR(H288="未確認",I288="未確認",J288="未確認",X288="未確認",N288="未確認",O288="未確認"),"要確認：未確認を含む","確認済"))))))))))</f>
        <v/>
      </c>
    </row>
    <row r="289" spans="1:38" ht="24.95" customHeight="1" x14ac:dyDescent="0.2">
      <c r="A289" s="20"/>
      <c r="B289" s="29"/>
      <c r="C289" s="7"/>
      <c r="D289" s="7"/>
      <c r="E289" s="7"/>
      <c r="F289" s="7"/>
      <c r="G289" s="7"/>
      <c r="H289" s="7"/>
      <c r="I289" s="7"/>
      <c r="J289" s="7"/>
      <c r="K289" s="23"/>
      <c r="L289" s="13"/>
      <c r="M289" s="13"/>
      <c r="N289" s="7"/>
      <c r="O289" s="51"/>
      <c r="P289" s="51"/>
      <c r="Q289" s="61"/>
      <c r="R289" s="62"/>
      <c r="S289" s="62"/>
      <c r="T289" s="63"/>
      <c r="U289" s="63"/>
      <c r="V289" s="63"/>
      <c r="W289" s="51"/>
      <c r="X289" s="51"/>
      <c r="Y289" s="67"/>
      <c r="Z289" s="54" t="str">
        <f>IF(G289="","",IF(COUNTIF(Tugs[曳船名],G289)&lt;&gt;1,"未登録・重複",IF(INDEX(Tugs[会社名],MATCH(G289,Tugs[曳船名],0))="","未確認",INDEX(Tugs[会社名],MATCH(G289,Tugs[曳船名],0)))))</f>
        <v/>
      </c>
      <c r="AA289" s="54" t="str">
        <f>IF(G289="","",IF(COUNTIF(Companies[会社名],Z289)&lt;&gt;1,"未登録・重複",IF(INDEX(Companies[地区],MATCH(Z289,Companies[会社名],0))="","未確認",INDEX(Companies[地区],MATCH(Z289,Companies[会社名],0)))))</f>
        <v/>
      </c>
      <c r="AB289" s="54" t="str">
        <f>IF(G289="","",IF(Q289&lt;&gt;"",Q289,IF(COUNTIF(Tugs[曳船名],G289)&lt;&gt;1,"未登録・重複",IF(INDEX(Tugs[基地港],MATCH(G289,Tugs[曳船名],0))="","未確認",INDEX(Tugs[基地港],MATCH(G289,Tugs[曳船名],0))))))</f>
        <v/>
      </c>
      <c r="AC289" s="53" t="str">
        <f>IF(C289="","",IF(AND(COUNTIF(Standards[照合項目（自動）],AB289&amp;"｜"&amp;E289&amp;"｜"&amp;D289&amp;"｜"&amp;F289&amp;"｜"&amp;P289)=1,COUNTIFS(Standards[照合項目（自動）],AB289&amp;"｜"&amp;E289&amp;"｜"&amp;D289&amp;"｜"&amp;F289&amp;"｜"&amp;P289,Standards[入力確認（自動）],"確認済")=1),SUMIF(Standards[照合項目（自動）],AB289&amp;"｜"&amp;E289&amp;"｜"&amp;D289&amp;"｜"&amp;F289&amp;"｜"&amp;P289,Standards[所定合計h（自動）]),"未確認"))</f>
        <v/>
      </c>
      <c r="AD289" s="53" t="str">
        <f>IF(C289="","",IF(AND(ISNUMBER(R289),ISNUMBER(S289),S289&gt;=R289),ROUND((S289-R289)*24,4),IF(OR(R289&lt;&gt;"",S289&lt;&gt;""),"",IF(AND(ISNUMBER(T289),T289&gt;=0),T289,IF(AND(I289="あり",J289="実施",ISNUMBER(AC289)),AC289,"")))))</f>
        <v/>
      </c>
      <c r="AE289" s="54" t="str">
        <f>IF(C289="","",IF(AND(ISNUMBER(R289),ISNUMBER(S289),S289&gt;=R289),IF(X289="記録","実績：基地発～基地着",IF(X289="記憶","記憶：基地発～基地着","未確認：基地発～基地着")),IF(OR(R289&lt;&gt;"",S289&lt;&gt;""),"要確認：時刻不足・逆転",IF(AND(ISNUMBER(T289),T289&gt;=0),IF(X289="記録","実績：記録の時間",IF(X289="記憶","記憶：申告の時間","未確認：申告の時間")),IF(AND(I289="あり",J289="実施",ISNUMBER(AC289)),"所定時間による見込み",IF(I289="なし","使用なし","未確認"))))))</f>
        <v/>
      </c>
      <c r="AF289" s="55" t="str">
        <f>IF(C289="","",IF(H289="あり",1,0))</f>
        <v/>
      </c>
      <c r="AG289" s="55" t="str">
        <f>IF(C289="","",IF(AND(I289="あり",J289="実施"),1,0))</f>
        <v/>
      </c>
      <c r="AH289" s="55" t="str">
        <f>IF(C289="","",IF(AND(H289="あり",X289="記録"),IF(COUNTIFS($A$8:A289,A289,$B$8:B289,B289,$C$8:C289,C289,$E$8:E289,E289,$F$8:F289,F289,$H$8:H289,"あり",$X$8:X289,"記録")=1,1,0),0))</f>
        <v/>
      </c>
      <c r="AI289" s="55" t="str">
        <f>IF(C289="","",IF(AND(I289="あり",J289="実施",X289="記録",ISNUMBER(K289)),IF(COUNTIFS($K$8:K289,K289,$C$8:C289,C289,$E$8:E289,E289,$F$8:F289,F289,$I$8:I289,"あり",$J$8:J289,"実施",$X$8:X289,"記録")=1,1,0),0))</f>
        <v/>
      </c>
      <c r="AJ289" s="55" t="str">
        <f>IF(C289="","",IF(ISNUMBER(A289),YEAR(A289)-IF(MONTH(A289)&lt;4,1,0),""))</f>
        <v/>
      </c>
      <c r="AK289" s="55" t="str">
        <f>IF(C289="","",IF(J289="実施",IF(ISNUMBER(K289),YEAR(K289)-IF(MONTH(K289)&lt;4,1,0),""),""))</f>
        <v/>
      </c>
      <c r="AL289" s="56" t="str">
        <f>IF(C289="",IF(OR(A289&lt;&gt;"",G289&lt;&gt;""),"要確認：船名未記入",""),IF(OR(NOT(ISNUMBER(A289)),G289="",H289="",I289="",J289="",N289="",O289="",P289="",W289="",X289=""),"要確認：基本項目不足",IF(OR(Z289="未登録・重複",AA289="未登録・重複",AB289="未確認"),"要確認：登録表を確認",IF(AND(H289="あり",NOT(ISNUMBER(B289))),"要確認：前日の予定時刻不足",IF(AND(J289="実施",I289="あり",NOT(ISNUMBER(K289))),"要確認：最終日時不足",IF(AND(J289="取消",I289="あり"),"要確認：取消と使用ありが矛盾",IF(OR(AND(ISNUMBER(T289),T289&lt;0),AND(ISNUMBER(V289),V289&lt;0),AE289="要確認：時刻不足・逆転"),"要確認：時間を確認",IF(COUNTIFS(Work[予定表の作業日],A289,Work[前日版の予定時刻],B289,Work[船名],C289,Work[バース],E289,Work[入出・転],F289,Work[曳船名],G289)&gt;1,"要確認：同じ作業・曳船が重複",IF(AND(I289="あり",J289="実施",NOT(ISNUMBER(AD289))),"要確認：拘束時間未確認",IF(OR(H289="未確認",I289="未確認",J289="未確認",X289="未確認",N289="未確認",O289="未確認"),"要確認：未確認を含む","確認済"))))))))))</f>
        <v/>
      </c>
    </row>
    <row r="290" spans="1:38" ht="24.95" customHeight="1" x14ac:dyDescent="0.2">
      <c r="A290" s="20"/>
      <c r="B290" s="29"/>
      <c r="C290" s="7"/>
      <c r="D290" s="7"/>
      <c r="E290" s="7"/>
      <c r="F290" s="7"/>
      <c r="G290" s="7"/>
      <c r="H290" s="7"/>
      <c r="I290" s="7"/>
      <c r="J290" s="7"/>
      <c r="K290" s="23"/>
      <c r="L290" s="13"/>
      <c r="M290" s="13"/>
      <c r="N290" s="7"/>
      <c r="O290" s="51"/>
      <c r="P290" s="51"/>
      <c r="Q290" s="61"/>
      <c r="R290" s="62"/>
      <c r="S290" s="62"/>
      <c r="T290" s="63"/>
      <c r="U290" s="63"/>
      <c r="V290" s="63"/>
      <c r="W290" s="51"/>
      <c r="X290" s="51"/>
      <c r="Y290" s="67"/>
      <c r="Z290" s="54" t="str">
        <f>IF(G290="","",IF(COUNTIF(Tugs[曳船名],G290)&lt;&gt;1,"未登録・重複",IF(INDEX(Tugs[会社名],MATCH(G290,Tugs[曳船名],0))="","未確認",INDEX(Tugs[会社名],MATCH(G290,Tugs[曳船名],0)))))</f>
        <v/>
      </c>
      <c r="AA290" s="54" t="str">
        <f>IF(G290="","",IF(COUNTIF(Companies[会社名],Z290)&lt;&gt;1,"未登録・重複",IF(INDEX(Companies[地区],MATCH(Z290,Companies[会社名],0))="","未確認",INDEX(Companies[地区],MATCH(Z290,Companies[会社名],0)))))</f>
        <v/>
      </c>
      <c r="AB290" s="54" t="str">
        <f>IF(G290="","",IF(Q290&lt;&gt;"",Q290,IF(COUNTIF(Tugs[曳船名],G290)&lt;&gt;1,"未登録・重複",IF(INDEX(Tugs[基地港],MATCH(G290,Tugs[曳船名],0))="","未確認",INDEX(Tugs[基地港],MATCH(G290,Tugs[曳船名],0))))))</f>
        <v/>
      </c>
      <c r="AC290" s="53" t="str">
        <f>IF(C290="","",IF(AND(COUNTIF(Standards[照合項目（自動）],AB290&amp;"｜"&amp;E290&amp;"｜"&amp;D290&amp;"｜"&amp;F290&amp;"｜"&amp;P290)=1,COUNTIFS(Standards[照合項目（自動）],AB290&amp;"｜"&amp;E290&amp;"｜"&amp;D290&amp;"｜"&amp;F290&amp;"｜"&amp;P290,Standards[入力確認（自動）],"確認済")=1),SUMIF(Standards[照合項目（自動）],AB290&amp;"｜"&amp;E290&amp;"｜"&amp;D290&amp;"｜"&amp;F290&amp;"｜"&amp;P290,Standards[所定合計h（自動）]),"未確認"))</f>
        <v/>
      </c>
      <c r="AD290" s="53" t="str">
        <f>IF(C290="","",IF(AND(ISNUMBER(R290),ISNUMBER(S290),S290&gt;=R290),ROUND((S290-R290)*24,4),IF(OR(R290&lt;&gt;"",S290&lt;&gt;""),"",IF(AND(ISNUMBER(T290),T290&gt;=0),T290,IF(AND(I290="あり",J290="実施",ISNUMBER(AC290)),AC290,"")))))</f>
        <v/>
      </c>
      <c r="AE290" s="54" t="str">
        <f>IF(C290="","",IF(AND(ISNUMBER(R290),ISNUMBER(S290),S290&gt;=R290),IF(X290="記録","実績：基地発～基地着",IF(X290="記憶","記憶：基地発～基地着","未確認：基地発～基地着")),IF(OR(R290&lt;&gt;"",S290&lt;&gt;""),"要確認：時刻不足・逆転",IF(AND(ISNUMBER(T290),T290&gt;=0),IF(X290="記録","実績：記録の時間",IF(X290="記憶","記憶：申告の時間","未確認：申告の時間")),IF(AND(I290="あり",J290="実施",ISNUMBER(AC290)),"所定時間による見込み",IF(I290="なし","使用なし","未確認"))))))</f>
        <v/>
      </c>
      <c r="AF290" s="55" t="str">
        <f>IF(C290="","",IF(H290="あり",1,0))</f>
        <v/>
      </c>
      <c r="AG290" s="55" t="str">
        <f>IF(C290="","",IF(AND(I290="あり",J290="実施"),1,0))</f>
        <v/>
      </c>
      <c r="AH290" s="55" t="str">
        <f>IF(C290="","",IF(AND(H290="あり",X290="記録"),IF(COUNTIFS($A$8:A290,A290,$B$8:B290,B290,$C$8:C290,C290,$E$8:E290,E290,$F$8:F290,F290,$H$8:H290,"あり",$X$8:X290,"記録")=1,1,0),0))</f>
        <v/>
      </c>
      <c r="AI290" s="55" t="str">
        <f>IF(C290="","",IF(AND(I290="あり",J290="実施",X290="記録",ISNUMBER(K290)),IF(COUNTIFS($K$8:K290,K290,$C$8:C290,C290,$E$8:E290,E290,$F$8:F290,F290,$I$8:I290,"あり",$J$8:J290,"実施",$X$8:X290,"記録")=1,1,0),0))</f>
        <v/>
      </c>
      <c r="AJ290" s="55" t="str">
        <f>IF(C290="","",IF(ISNUMBER(A290),YEAR(A290)-IF(MONTH(A290)&lt;4,1,0),""))</f>
        <v/>
      </c>
      <c r="AK290" s="55" t="str">
        <f>IF(C290="","",IF(J290="実施",IF(ISNUMBER(K290),YEAR(K290)-IF(MONTH(K290)&lt;4,1,0),""),""))</f>
        <v/>
      </c>
      <c r="AL290" s="56" t="str">
        <f>IF(C290="",IF(OR(A290&lt;&gt;"",G290&lt;&gt;""),"要確認：船名未記入",""),IF(OR(NOT(ISNUMBER(A290)),G290="",H290="",I290="",J290="",N290="",O290="",P290="",W290="",X290=""),"要確認：基本項目不足",IF(OR(Z290="未登録・重複",AA290="未登録・重複",AB290="未確認"),"要確認：登録表を確認",IF(AND(H290="あり",NOT(ISNUMBER(B290))),"要確認：前日の予定時刻不足",IF(AND(J290="実施",I290="あり",NOT(ISNUMBER(K290))),"要確認：最終日時不足",IF(AND(J290="取消",I290="あり"),"要確認：取消と使用ありが矛盾",IF(OR(AND(ISNUMBER(T290),T290&lt;0),AND(ISNUMBER(V290),V290&lt;0),AE290="要確認：時刻不足・逆転"),"要確認：時間を確認",IF(COUNTIFS(Work[予定表の作業日],A290,Work[前日版の予定時刻],B290,Work[船名],C290,Work[バース],E290,Work[入出・転],F290,Work[曳船名],G290)&gt;1,"要確認：同じ作業・曳船が重複",IF(AND(I290="あり",J290="実施",NOT(ISNUMBER(AD290))),"要確認：拘束時間未確認",IF(OR(H290="未確認",I290="未確認",J290="未確認",X290="未確認",N290="未確認",O290="未確認"),"要確認：未確認を含む","確認済"))))))))))</f>
        <v/>
      </c>
    </row>
    <row r="291" spans="1:38" ht="24.95" customHeight="1" x14ac:dyDescent="0.2">
      <c r="A291" s="20"/>
      <c r="B291" s="29"/>
      <c r="C291" s="7"/>
      <c r="D291" s="7"/>
      <c r="E291" s="7"/>
      <c r="F291" s="7"/>
      <c r="G291" s="7"/>
      <c r="H291" s="7"/>
      <c r="I291" s="7"/>
      <c r="J291" s="7"/>
      <c r="K291" s="23"/>
      <c r="L291" s="13"/>
      <c r="M291" s="13"/>
      <c r="N291" s="7"/>
      <c r="O291" s="51"/>
      <c r="P291" s="51"/>
      <c r="Q291" s="61"/>
      <c r="R291" s="62"/>
      <c r="S291" s="62"/>
      <c r="T291" s="63"/>
      <c r="U291" s="63"/>
      <c r="V291" s="63"/>
      <c r="W291" s="51"/>
      <c r="X291" s="51"/>
      <c r="Y291" s="67"/>
      <c r="Z291" s="54" t="str">
        <f>IF(G291="","",IF(COUNTIF(Tugs[曳船名],G291)&lt;&gt;1,"未登録・重複",IF(INDEX(Tugs[会社名],MATCH(G291,Tugs[曳船名],0))="","未確認",INDEX(Tugs[会社名],MATCH(G291,Tugs[曳船名],0)))))</f>
        <v/>
      </c>
      <c r="AA291" s="54" t="str">
        <f>IF(G291="","",IF(COUNTIF(Companies[会社名],Z291)&lt;&gt;1,"未登録・重複",IF(INDEX(Companies[地区],MATCH(Z291,Companies[会社名],0))="","未確認",INDEX(Companies[地区],MATCH(Z291,Companies[会社名],0)))))</f>
        <v/>
      </c>
      <c r="AB291" s="54" t="str">
        <f>IF(G291="","",IF(Q291&lt;&gt;"",Q291,IF(COUNTIF(Tugs[曳船名],G291)&lt;&gt;1,"未登録・重複",IF(INDEX(Tugs[基地港],MATCH(G291,Tugs[曳船名],0))="","未確認",INDEX(Tugs[基地港],MATCH(G291,Tugs[曳船名],0))))))</f>
        <v/>
      </c>
      <c r="AC291" s="53" t="str">
        <f>IF(C291="","",IF(AND(COUNTIF(Standards[照合項目（自動）],AB291&amp;"｜"&amp;E291&amp;"｜"&amp;D291&amp;"｜"&amp;F291&amp;"｜"&amp;P291)=1,COUNTIFS(Standards[照合項目（自動）],AB291&amp;"｜"&amp;E291&amp;"｜"&amp;D291&amp;"｜"&amp;F291&amp;"｜"&amp;P291,Standards[入力確認（自動）],"確認済")=1),SUMIF(Standards[照合項目（自動）],AB291&amp;"｜"&amp;E291&amp;"｜"&amp;D291&amp;"｜"&amp;F291&amp;"｜"&amp;P291,Standards[所定合計h（自動）]),"未確認"))</f>
        <v/>
      </c>
      <c r="AD291" s="53" t="str">
        <f>IF(C291="","",IF(AND(ISNUMBER(R291),ISNUMBER(S291),S291&gt;=R291),ROUND((S291-R291)*24,4),IF(OR(R291&lt;&gt;"",S291&lt;&gt;""),"",IF(AND(ISNUMBER(T291),T291&gt;=0),T291,IF(AND(I291="あり",J291="実施",ISNUMBER(AC291)),AC291,"")))))</f>
        <v/>
      </c>
      <c r="AE291" s="54" t="str">
        <f>IF(C291="","",IF(AND(ISNUMBER(R291),ISNUMBER(S291),S291&gt;=R291),IF(X291="記録","実績：基地発～基地着",IF(X291="記憶","記憶：基地発～基地着","未確認：基地発～基地着")),IF(OR(R291&lt;&gt;"",S291&lt;&gt;""),"要確認：時刻不足・逆転",IF(AND(ISNUMBER(T291),T291&gt;=0),IF(X291="記録","実績：記録の時間",IF(X291="記憶","記憶：申告の時間","未確認：申告の時間")),IF(AND(I291="あり",J291="実施",ISNUMBER(AC291)),"所定時間による見込み",IF(I291="なし","使用なし","未確認"))))))</f>
        <v/>
      </c>
      <c r="AF291" s="55" t="str">
        <f>IF(C291="","",IF(H291="あり",1,0))</f>
        <v/>
      </c>
      <c r="AG291" s="55" t="str">
        <f>IF(C291="","",IF(AND(I291="あり",J291="実施"),1,0))</f>
        <v/>
      </c>
      <c r="AH291" s="55" t="str">
        <f>IF(C291="","",IF(AND(H291="あり",X291="記録"),IF(COUNTIFS($A$8:A291,A291,$B$8:B291,B291,$C$8:C291,C291,$E$8:E291,E291,$F$8:F291,F291,$H$8:H291,"あり",$X$8:X291,"記録")=1,1,0),0))</f>
        <v/>
      </c>
      <c r="AI291" s="55" t="str">
        <f>IF(C291="","",IF(AND(I291="あり",J291="実施",X291="記録",ISNUMBER(K291)),IF(COUNTIFS($K$8:K291,K291,$C$8:C291,C291,$E$8:E291,E291,$F$8:F291,F291,$I$8:I291,"あり",$J$8:J291,"実施",$X$8:X291,"記録")=1,1,0),0))</f>
        <v/>
      </c>
      <c r="AJ291" s="55" t="str">
        <f>IF(C291="","",IF(ISNUMBER(A291),YEAR(A291)-IF(MONTH(A291)&lt;4,1,0),""))</f>
        <v/>
      </c>
      <c r="AK291" s="55" t="str">
        <f>IF(C291="","",IF(J291="実施",IF(ISNUMBER(K291),YEAR(K291)-IF(MONTH(K291)&lt;4,1,0),""),""))</f>
        <v/>
      </c>
      <c r="AL291" s="56" t="str">
        <f>IF(C291="",IF(OR(A291&lt;&gt;"",G291&lt;&gt;""),"要確認：船名未記入",""),IF(OR(NOT(ISNUMBER(A291)),G291="",H291="",I291="",J291="",N291="",O291="",P291="",W291="",X291=""),"要確認：基本項目不足",IF(OR(Z291="未登録・重複",AA291="未登録・重複",AB291="未確認"),"要確認：登録表を確認",IF(AND(H291="あり",NOT(ISNUMBER(B291))),"要確認：前日の予定時刻不足",IF(AND(J291="実施",I291="あり",NOT(ISNUMBER(K291))),"要確認：最終日時不足",IF(AND(J291="取消",I291="あり"),"要確認：取消と使用ありが矛盾",IF(OR(AND(ISNUMBER(T291),T291&lt;0),AND(ISNUMBER(V291),V291&lt;0),AE291="要確認：時刻不足・逆転"),"要確認：時間を確認",IF(COUNTIFS(Work[予定表の作業日],A291,Work[前日版の予定時刻],B291,Work[船名],C291,Work[バース],E291,Work[入出・転],F291,Work[曳船名],G291)&gt;1,"要確認：同じ作業・曳船が重複",IF(AND(I291="あり",J291="実施",NOT(ISNUMBER(AD291))),"要確認：拘束時間未確認",IF(OR(H291="未確認",I291="未確認",J291="未確認",X291="未確認",N291="未確認",O291="未確認"),"要確認：未確認を含む","確認済"))))))))))</f>
        <v/>
      </c>
    </row>
    <row r="292" spans="1:38" ht="24.95" customHeight="1" x14ac:dyDescent="0.2">
      <c r="A292" s="20"/>
      <c r="B292" s="29"/>
      <c r="C292" s="7"/>
      <c r="D292" s="7"/>
      <c r="E292" s="7"/>
      <c r="F292" s="7"/>
      <c r="G292" s="7"/>
      <c r="H292" s="7"/>
      <c r="I292" s="7"/>
      <c r="J292" s="7"/>
      <c r="K292" s="23"/>
      <c r="L292" s="13"/>
      <c r="M292" s="13"/>
      <c r="N292" s="7"/>
      <c r="O292" s="51"/>
      <c r="P292" s="51"/>
      <c r="Q292" s="61"/>
      <c r="R292" s="62"/>
      <c r="S292" s="62"/>
      <c r="T292" s="63"/>
      <c r="U292" s="63"/>
      <c r="V292" s="63"/>
      <c r="W292" s="51"/>
      <c r="X292" s="51"/>
      <c r="Y292" s="67"/>
      <c r="Z292" s="54" t="str">
        <f>IF(G292="","",IF(COUNTIF(Tugs[曳船名],G292)&lt;&gt;1,"未登録・重複",IF(INDEX(Tugs[会社名],MATCH(G292,Tugs[曳船名],0))="","未確認",INDEX(Tugs[会社名],MATCH(G292,Tugs[曳船名],0)))))</f>
        <v/>
      </c>
      <c r="AA292" s="54" t="str">
        <f>IF(G292="","",IF(COUNTIF(Companies[会社名],Z292)&lt;&gt;1,"未登録・重複",IF(INDEX(Companies[地区],MATCH(Z292,Companies[会社名],0))="","未確認",INDEX(Companies[地区],MATCH(Z292,Companies[会社名],0)))))</f>
        <v/>
      </c>
      <c r="AB292" s="54" t="str">
        <f>IF(G292="","",IF(Q292&lt;&gt;"",Q292,IF(COUNTIF(Tugs[曳船名],G292)&lt;&gt;1,"未登録・重複",IF(INDEX(Tugs[基地港],MATCH(G292,Tugs[曳船名],0))="","未確認",INDEX(Tugs[基地港],MATCH(G292,Tugs[曳船名],0))))))</f>
        <v/>
      </c>
      <c r="AC292" s="53" t="str">
        <f>IF(C292="","",IF(AND(COUNTIF(Standards[照合項目（自動）],AB292&amp;"｜"&amp;E292&amp;"｜"&amp;D292&amp;"｜"&amp;F292&amp;"｜"&amp;P292)=1,COUNTIFS(Standards[照合項目（自動）],AB292&amp;"｜"&amp;E292&amp;"｜"&amp;D292&amp;"｜"&amp;F292&amp;"｜"&amp;P292,Standards[入力確認（自動）],"確認済")=1),SUMIF(Standards[照合項目（自動）],AB292&amp;"｜"&amp;E292&amp;"｜"&amp;D292&amp;"｜"&amp;F292&amp;"｜"&amp;P292,Standards[所定合計h（自動）]),"未確認"))</f>
        <v/>
      </c>
      <c r="AD292" s="53" t="str">
        <f>IF(C292="","",IF(AND(ISNUMBER(R292),ISNUMBER(S292),S292&gt;=R292),ROUND((S292-R292)*24,4),IF(OR(R292&lt;&gt;"",S292&lt;&gt;""),"",IF(AND(ISNUMBER(T292),T292&gt;=0),T292,IF(AND(I292="あり",J292="実施",ISNUMBER(AC292)),AC292,"")))))</f>
        <v/>
      </c>
      <c r="AE292" s="54" t="str">
        <f>IF(C292="","",IF(AND(ISNUMBER(R292),ISNUMBER(S292),S292&gt;=R292),IF(X292="記録","実績：基地発～基地着",IF(X292="記憶","記憶：基地発～基地着","未確認：基地発～基地着")),IF(OR(R292&lt;&gt;"",S292&lt;&gt;""),"要確認：時刻不足・逆転",IF(AND(ISNUMBER(T292),T292&gt;=0),IF(X292="記録","実績：記録の時間",IF(X292="記憶","記憶：申告の時間","未確認：申告の時間")),IF(AND(I292="あり",J292="実施",ISNUMBER(AC292)),"所定時間による見込み",IF(I292="なし","使用なし","未確認"))))))</f>
        <v/>
      </c>
      <c r="AF292" s="55" t="str">
        <f>IF(C292="","",IF(H292="あり",1,0))</f>
        <v/>
      </c>
      <c r="AG292" s="55" t="str">
        <f>IF(C292="","",IF(AND(I292="あり",J292="実施"),1,0))</f>
        <v/>
      </c>
      <c r="AH292" s="55" t="str">
        <f>IF(C292="","",IF(AND(H292="あり",X292="記録"),IF(COUNTIFS($A$8:A292,A292,$B$8:B292,B292,$C$8:C292,C292,$E$8:E292,E292,$F$8:F292,F292,$H$8:H292,"あり",$X$8:X292,"記録")=1,1,0),0))</f>
        <v/>
      </c>
      <c r="AI292" s="55" t="str">
        <f>IF(C292="","",IF(AND(I292="あり",J292="実施",X292="記録",ISNUMBER(K292)),IF(COUNTIFS($K$8:K292,K292,$C$8:C292,C292,$E$8:E292,E292,$F$8:F292,F292,$I$8:I292,"あり",$J$8:J292,"実施",$X$8:X292,"記録")=1,1,0),0))</f>
        <v/>
      </c>
      <c r="AJ292" s="55" t="str">
        <f>IF(C292="","",IF(ISNUMBER(A292),YEAR(A292)-IF(MONTH(A292)&lt;4,1,0),""))</f>
        <v/>
      </c>
      <c r="AK292" s="55" t="str">
        <f>IF(C292="","",IF(J292="実施",IF(ISNUMBER(K292),YEAR(K292)-IF(MONTH(K292)&lt;4,1,0),""),""))</f>
        <v/>
      </c>
      <c r="AL292" s="56" t="str">
        <f>IF(C292="",IF(OR(A292&lt;&gt;"",G292&lt;&gt;""),"要確認：船名未記入",""),IF(OR(NOT(ISNUMBER(A292)),G292="",H292="",I292="",J292="",N292="",O292="",P292="",W292="",X292=""),"要確認：基本項目不足",IF(OR(Z292="未登録・重複",AA292="未登録・重複",AB292="未確認"),"要確認：登録表を確認",IF(AND(H292="あり",NOT(ISNUMBER(B292))),"要確認：前日の予定時刻不足",IF(AND(J292="実施",I292="あり",NOT(ISNUMBER(K292))),"要確認：最終日時不足",IF(AND(J292="取消",I292="あり"),"要確認：取消と使用ありが矛盾",IF(OR(AND(ISNUMBER(T292),T292&lt;0),AND(ISNUMBER(V292),V292&lt;0),AE292="要確認：時刻不足・逆転"),"要確認：時間を確認",IF(COUNTIFS(Work[予定表の作業日],A292,Work[前日版の予定時刻],B292,Work[船名],C292,Work[バース],E292,Work[入出・転],F292,Work[曳船名],G292)&gt;1,"要確認：同じ作業・曳船が重複",IF(AND(I292="あり",J292="実施",NOT(ISNUMBER(AD292))),"要確認：拘束時間未確認",IF(OR(H292="未確認",I292="未確認",J292="未確認",X292="未確認",N292="未確認",O292="未確認"),"要確認：未確認を含む","確認済"))))))))))</f>
        <v/>
      </c>
    </row>
    <row r="293" spans="1:38" ht="24.95" customHeight="1" x14ac:dyDescent="0.2">
      <c r="A293" s="20"/>
      <c r="B293" s="29"/>
      <c r="C293" s="7"/>
      <c r="D293" s="7"/>
      <c r="E293" s="7"/>
      <c r="F293" s="7"/>
      <c r="G293" s="7"/>
      <c r="H293" s="7"/>
      <c r="I293" s="7"/>
      <c r="J293" s="7"/>
      <c r="K293" s="23"/>
      <c r="L293" s="13"/>
      <c r="M293" s="13"/>
      <c r="N293" s="7"/>
      <c r="O293" s="51"/>
      <c r="P293" s="51"/>
      <c r="Q293" s="61"/>
      <c r="R293" s="62"/>
      <c r="S293" s="62"/>
      <c r="T293" s="63"/>
      <c r="U293" s="63"/>
      <c r="V293" s="63"/>
      <c r="W293" s="51"/>
      <c r="X293" s="51"/>
      <c r="Y293" s="67"/>
      <c r="Z293" s="54" t="str">
        <f>IF(G293="","",IF(COUNTIF(Tugs[曳船名],G293)&lt;&gt;1,"未登録・重複",IF(INDEX(Tugs[会社名],MATCH(G293,Tugs[曳船名],0))="","未確認",INDEX(Tugs[会社名],MATCH(G293,Tugs[曳船名],0)))))</f>
        <v/>
      </c>
      <c r="AA293" s="54" t="str">
        <f>IF(G293="","",IF(COUNTIF(Companies[会社名],Z293)&lt;&gt;1,"未登録・重複",IF(INDEX(Companies[地区],MATCH(Z293,Companies[会社名],0))="","未確認",INDEX(Companies[地区],MATCH(Z293,Companies[会社名],0)))))</f>
        <v/>
      </c>
      <c r="AB293" s="54" t="str">
        <f>IF(G293="","",IF(Q293&lt;&gt;"",Q293,IF(COUNTIF(Tugs[曳船名],G293)&lt;&gt;1,"未登録・重複",IF(INDEX(Tugs[基地港],MATCH(G293,Tugs[曳船名],0))="","未確認",INDEX(Tugs[基地港],MATCH(G293,Tugs[曳船名],0))))))</f>
        <v/>
      </c>
      <c r="AC293" s="53" t="str">
        <f>IF(C293="","",IF(AND(COUNTIF(Standards[照合項目（自動）],AB293&amp;"｜"&amp;E293&amp;"｜"&amp;D293&amp;"｜"&amp;F293&amp;"｜"&amp;P293)=1,COUNTIFS(Standards[照合項目（自動）],AB293&amp;"｜"&amp;E293&amp;"｜"&amp;D293&amp;"｜"&amp;F293&amp;"｜"&amp;P293,Standards[入力確認（自動）],"確認済")=1),SUMIF(Standards[照合項目（自動）],AB293&amp;"｜"&amp;E293&amp;"｜"&amp;D293&amp;"｜"&amp;F293&amp;"｜"&amp;P293,Standards[所定合計h（自動）]),"未確認"))</f>
        <v/>
      </c>
      <c r="AD293" s="53" t="str">
        <f>IF(C293="","",IF(AND(ISNUMBER(R293),ISNUMBER(S293),S293&gt;=R293),ROUND((S293-R293)*24,4),IF(OR(R293&lt;&gt;"",S293&lt;&gt;""),"",IF(AND(ISNUMBER(T293),T293&gt;=0),T293,IF(AND(I293="あり",J293="実施",ISNUMBER(AC293)),AC293,"")))))</f>
        <v/>
      </c>
      <c r="AE293" s="54" t="str">
        <f>IF(C293="","",IF(AND(ISNUMBER(R293),ISNUMBER(S293),S293&gt;=R293),IF(X293="記録","実績：基地発～基地着",IF(X293="記憶","記憶：基地発～基地着","未確認：基地発～基地着")),IF(OR(R293&lt;&gt;"",S293&lt;&gt;""),"要確認：時刻不足・逆転",IF(AND(ISNUMBER(T293),T293&gt;=0),IF(X293="記録","実績：記録の時間",IF(X293="記憶","記憶：申告の時間","未確認：申告の時間")),IF(AND(I293="あり",J293="実施",ISNUMBER(AC293)),"所定時間による見込み",IF(I293="なし","使用なし","未確認"))))))</f>
        <v/>
      </c>
      <c r="AF293" s="55" t="str">
        <f>IF(C293="","",IF(H293="あり",1,0))</f>
        <v/>
      </c>
      <c r="AG293" s="55" t="str">
        <f>IF(C293="","",IF(AND(I293="あり",J293="実施"),1,0))</f>
        <v/>
      </c>
      <c r="AH293" s="55" t="str">
        <f>IF(C293="","",IF(AND(H293="あり",X293="記録"),IF(COUNTIFS($A$8:A293,A293,$B$8:B293,B293,$C$8:C293,C293,$E$8:E293,E293,$F$8:F293,F293,$H$8:H293,"あり",$X$8:X293,"記録")=1,1,0),0))</f>
        <v/>
      </c>
      <c r="AI293" s="55" t="str">
        <f>IF(C293="","",IF(AND(I293="あり",J293="実施",X293="記録",ISNUMBER(K293)),IF(COUNTIFS($K$8:K293,K293,$C$8:C293,C293,$E$8:E293,E293,$F$8:F293,F293,$I$8:I293,"あり",$J$8:J293,"実施",$X$8:X293,"記録")=1,1,0),0))</f>
        <v/>
      </c>
      <c r="AJ293" s="55" t="str">
        <f>IF(C293="","",IF(ISNUMBER(A293),YEAR(A293)-IF(MONTH(A293)&lt;4,1,0),""))</f>
        <v/>
      </c>
      <c r="AK293" s="55" t="str">
        <f>IF(C293="","",IF(J293="実施",IF(ISNUMBER(K293),YEAR(K293)-IF(MONTH(K293)&lt;4,1,0),""),""))</f>
        <v/>
      </c>
      <c r="AL293" s="56" t="str">
        <f>IF(C293="",IF(OR(A293&lt;&gt;"",G293&lt;&gt;""),"要確認：船名未記入",""),IF(OR(NOT(ISNUMBER(A293)),G293="",H293="",I293="",J293="",N293="",O293="",P293="",W293="",X293=""),"要確認：基本項目不足",IF(OR(Z293="未登録・重複",AA293="未登録・重複",AB293="未確認"),"要確認：登録表を確認",IF(AND(H293="あり",NOT(ISNUMBER(B293))),"要確認：前日の予定時刻不足",IF(AND(J293="実施",I293="あり",NOT(ISNUMBER(K293))),"要確認：最終日時不足",IF(AND(J293="取消",I293="あり"),"要確認：取消と使用ありが矛盾",IF(OR(AND(ISNUMBER(T293),T293&lt;0),AND(ISNUMBER(V293),V293&lt;0),AE293="要確認：時刻不足・逆転"),"要確認：時間を確認",IF(COUNTIFS(Work[予定表の作業日],A293,Work[前日版の予定時刻],B293,Work[船名],C293,Work[バース],E293,Work[入出・転],F293,Work[曳船名],G293)&gt;1,"要確認：同じ作業・曳船が重複",IF(AND(I293="あり",J293="実施",NOT(ISNUMBER(AD293))),"要確認：拘束時間未確認",IF(OR(H293="未確認",I293="未確認",J293="未確認",X293="未確認",N293="未確認",O293="未確認"),"要確認：未確認を含む","確認済"))))))))))</f>
        <v/>
      </c>
    </row>
    <row r="294" spans="1:38" ht="24.95" customHeight="1" x14ac:dyDescent="0.2">
      <c r="A294" s="20"/>
      <c r="B294" s="29"/>
      <c r="C294" s="7"/>
      <c r="D294" s="7"/>
      <c r="E294" s="7"/>
      <c r="F294" s="7"/>
      <c r="G294" s="7"/>
      <c r="H294" s="7"/>
      <c r="I294" s="7"/>
      <c r="J294" s="7"/>
      <c r="K294" s="23"/>
      <c r="L294" s="13"/>
      <c r="M294" s="13"/>
      <c r="N294" s="7"/>
      <c r="O294" s="51"/>
      <c r="P294" s="51"/>
      <c r="Q294" s="61"/>
      <c r="R294" s="62"/>
      <c r="S294" s="62"/>
      <c r="T294" s="63"/>
      <c r="U294" s="63"/>
      <c r="V294" s="63"/>
      <c r="W294" s="51"/>
      <c r="X294" s="51"/>
      <c r="Y294" s="67"/>
      <c r="Z294" s="54" t="str">
        <f>IF(G294="","",IF(COUNTIF(Tugs[曳船名],G294)&lt;&gt;1,"未登録・重複",IF(INDEX(Tugs[会社名],MATCH(G294,Tugs[曳船名],0))="","未確認",INDEX(Tugs[会社名],MATCH(G294,Tugs[曳船名],0)))))</f>
        <v/>
      </c>
      <c r="AA294" s="54" t="str">
        <f>IF(G294="","",IF(COUNTIF(Companies[会社名],Z294)&lt;&gt;1,"未登録・重複",IF(INDEX(Companies[地区],MATCH(Z294,Companies[会社名],0))="","未確認",INDEX(Companies[地区],MATCH(Z294,Companies[会社名],0)))))</f>
        <v/>
      </c>
      <c r="AB294" s="54" t="str">
        <f>IF(G294="","",IF(Q294&lt;&gt;"",Q294,IF(COUNTIF(Tugs[曳船名],G294)&lt;&gt;1,"未登録・重複",IF(INDEX(Tugs[基地港],MATCH(G294,Tugs[曳船名],0))="","未確認",INDEX(Tugs[基地港],MATCH(G294,Tugs[曳船名],0))))))</f>
        <v/>
      </c>
      <c r="AC294" s="53" t="str">
        <f>IF(C294="","",IF(AND(COUNTIF(Standards[照合項目（自動）],AB294&amp;"｜"&amp;E294&amp;"｜"&amp;D294&amp;"｜"&amp;F294&amp;"｜"&amp;P294)=1,COUNTIFS(Standards[照合項目（自動）],AB294&amp;"｜"&amp;E294&amp;"｜"&amp;D294&amp;"｜"&amp;F294&amp;"｜"&amp;P294,Standards[入力確認（自動）],"確認済")=1),SUMIF(Standards[照合項目（自動）],AB294&amp;"｜"&amp;E294&amp;"｜"&amp;D294&amp;"｜"&amp;F294&amp;"｜"&amp;P294,Standards[所定合計h（自動）]),"未確認"))</f>
        <v/>
      </c>
      <c r="AD294" s="53" t="str">
        <f>IF(C294="","",IF(AND(ISNUMBER(R294),ISNUMBER(S294),S294&gt;=R294),ROUND((S294-R294)*24,4),IF(OR(R294&lt;&gt;"",S294&lt;&gt;""),"",IF(AND(ISNUMBER(T294),T294&gt;=0),T294,IF(AND(I294="あり",J294="実施",ISNUMBER(AC294)),AC294,"")))))</f>
        <v/>
      </c>
      <c r="AE294" s="54" t="str">
        <f>IF(C294="","",IF(AND(ISNUMBER(R294),ISNUMBER(S294),S294&gt;=R294),IF(X294="記録","実績：基地発～基地着",IF(X294="記憶","記憶：基地発～基地着","未確認：基地発～基地着")),IF(OR(R294&lt;&gt;"",S294&lt;&gt;""),"要確認：時刻不足・逆転",IF(AND(ISNUMBER(T294),T294&gt;=0),IF(X294="記録","実績：記録の時間",IF(X294="記憶","記憶：申告の時間","未確認：申告の時間")),IF(AND(I294="あり",J294="実施",ISNUMBER(AC294)),"所定時間による見込み",IF(I294="なし","使用なし","未確認"))))))</f>
        <v/>
      </c>
      <c r="AF294" s="55" t="str">
        <f>IF(C294="","",IF(H294="あり",1,0))</f>
        <v/>
      </c>
      <c r="AG294" s="55" t="str">
        <f>IF(C294="","",IF(AND(I294="あり",J294="実施"),1,0))</f>
        <v/>
      </c>
      <c r="AH294" s="55" t="str">
        <f>IF(C294="","",IF(AND(H294="あり",X294="記録"),IF(COUNTIFS($A$8:A294,A294,$B$8:B294,B294,$C$8:C294,C294,$E$8:E294,E294,$F$8:F294,F294,$H$8:H294,"あり",$X$8:X294,"記録")=1,1,0),0))</f>
        <v/>
      </c>
      <c r="AI294" s="55" t="str">
        <f>IF(C294="","",IF(AND(I294="あり",J294="実施",X294="記録",ISNUMBER(K294)),IF(COUNTIFS($K$8:K294,K294,$C$8:C294,C294,$E$8:E294,E294,$F$8:F294,F294,$I$8:I294,"あり",$J$8:J294,"実施",$X$8:X294,"記録")=1,1,0),0))</f>
        <v/>
      </c>
      <c r="AJ294" s="55" t="str">
        <f>IF(C294="","",IF(ISNUMBER(A294),YEAR(A294)-IF(MONTH(A294)&lt;4,1,0),""))</f>
        <v/>
      </c>
      <c r="AK294" s="55" t="str">
        <f>IF(C294="","",IF(J294="実施",IF(ISNUMBER(K294),YEAR(K294)-IF(MONTH(K294)&lt;4,1,0),""),""))</f>
        <v/>
      </c>
      <c r="AL294" s="56" t="str">
        <f>IF(C294="",IF(OR(A294&lt;&gt;"",G294&lt;&gt;""),"要確認：船名未記入",""),IF(OR(NOT(ISNUMBER(A294)),G294="",H294="",I294="",J294="",N294="",O294="",P294="",W294="",X294=""),"要確認：基本項目不足",IF(OR(Z294="未登録・重複",AA294="未登録・重複",AB294="未確認"),"要確認：登録表を確認",IF(AND(H294="あり",NOT(ISNUMBER(B294))),"要確認：前日の予定時刻不足",IF(AND(J294="実施",I294="あり",NOT(ISNUMBER(K294))),"要確認：最終日時不足",IF(AND(J294="取消",I294="あり"),"要確認：取消と使用ありが矛盾",IF(OR(AND(ISNUMBER(T294),T294&lt;0),AND(ISNUMBER(V294),V294&lt;0),AE294="要確認：時刻不足・逆転"),"要確認：時間を確認",IF(COUNTIFS(Work[予定表の作業日],A294,Work[前日版の予定時刻],B294,Work[船名],C294,Work[バース],E294,Work[入出・転],F294,Work[曳船名],G294)&gt;1,"要確認：同じ作業・曳船が重複",IF(AND(I294="あり",J294="実施",NOT(ISNUMBER(AD294))),"要確認：拘束時間未確認",IF(OR(H294="未確認",I294="未確認",J294="未確認",X294="未確認",N294="未確認",O294="未確認"),"要確認：未確認を含む","確認済"))))))))))</f>
        <v/>
      </c>
    </row>
    <row r="295" spans="1:38" ht="24.95" customHeight="1" x14ac:dyDescent="0.2">
      <c r="A295" s="20"/>
      <c r="B295" s="29"/>
      <c r="C295" s="7"/>
      <c r="D295" s="7"/>
      <c r="E295" s="7"/>
      <c r="F295" s="7"/>
      <c r="G295" s="7"/>
      <c r="H295" s="7"/>
      <c r="I295" s="7"/>
      <c r="J295" s="7"/>
      <c r="K295" s="23"/>
      <c r="L295" s="13"/>
      <c r="M295" s="13"/>
      <c r="N295" s="7"/>
      <c r="O295" s="51"/>
      <c r="P295" s="51"/>
      <c r="Q295" s="61"/>
      <c r="R295" s="62"/>
      <c r="S295" s="62"/>
      <c r="T295" s="63"/>
      <c r="U295" s="63"/>
      <c r="V295" s="63"/>
      <c r="W295" s="51"/>
      <c r="X295" s="51"/>
      <c r="Y295" s="67"/>
      <c r="Z295" s="54" t="str">
        <f>IF(G295="","",IF(COUNTIF(Tugs[曳船名],G295)&lt;&gt;1,"未登録・重複",IF(INDEX(Tugs[会社名],MATCH(G295,Tugs[曳船名],0))="","未確認",INDEX(Tugs[会社名],MATCH(G295,Tugs[曳船名],0)))))</f>
        <v/>
      </c>
      <c r="AA295" s="54" t="str">
        <f>IF(G295="","",IF(COUNTIF(Companies[会社名],Z295)&lt;&gt;1,"未登録・重複",IF(INDEX(Companies[地区],MATCH(Z295,Companies[会社名],0))="","未確認",INDEX(Companies[地区],MATCH(Z295,Companies[会社名],0)))))</f>
        <v/>
      </c>
      <c r="AB295" s="54" t="str">
        <f>IF(G295="","",IF(Q295&lt;&gt;"",Q295,IF(COUNTIF(Tugs[曳船名],G295)&lt;&gt;1,"未登録・重複",IF(INDEX(Tugs[基地港],MATCH(G295,Tugs[曳船名],0))="","未確認",INDEX(Tugs[基地港],MATCH(G295,Tugs[曳船名],0))))))</f>
        <v/>
      </c>
      <c r="AC295" s="53" t="str">
        <f>IF(C295="","",IF(AND(COUNTIF(Standards[照合項目（自動）],AB295&amp;"｜"&amp;E295&amp;"｜"&amp;D295&amp;"｜"&amp;F295&amp;"｜"&amp;P295)=1,COUNTIFS(Standards[照合項目（自動）],AB295&amp;"｜"&amp;E295&amp;"｜"&amp;D295&amp;"｜"&amp;F295&amp;"｜"&amp;P295,Standards[入力確認（自動）],"確認済")=1),SUMIF(Standards[照合項目（自動）],AB295&amp;"｜"&amp;E295&amp;"｜"&amp;D295&amp;"｜"&amp;F295&amp;"｜"&amp;P295,Standards[所定合計h（自動）]),"未確認"))</f>
        <v/>
      </c>
      <c r="AD295" s="53" t="str">
        <f>IF(C295="","",IF(AND(ISNUMBER(R295),ISNUMBER(S295),S295&gt;=R295),ROUND((S295-R295)*24,4),IF(OR(R295&lt;&gt;"",S295&lt;&gt;""),"",IF(AND(ISNUMBER(T295),T295&gt;=0),T295,IF(AND(I295="あり",J295="実施",ISNUMBER(AC295)),AC295,"")))))</f>
        <v/>
      </c>
      <c r="AE295" s="54" t="str">
        <f>IF(C295="","",IF(AND(ISNUMBER(R295),ISNUMBER(S295),S295&gt;=R295),IF(X295="記録","実績：基地発～基地着",IF(X295="記憶","記憶：基地発～基地着","未確認：基地発～基地着")),IF(OR(R295&lt;&gt;"",S295&lt;&gt;""),"要確認：時刻不足・逆転",IF(AND(ISNUMBER(T295),T295&gt;=0),IF(X295="記録","実績：記録の時間",IF(X295="記憶","記憶：申告の時間","未確認：申告の時間")),IF(AND(I295="あり",J295="実施",ISNUMBER(AC295)),"所定時間による見込み",IF(I295="なし","使用なし","未確認"))))))</f>
        <v/>
      </c>
      <c r="AF295" s="55" t="str">
        <f>IF(C295="","",IF(H295="あり",1,0))</f>
        <v/>
      </c>
      <c r="AG295" s="55" t="str">
        <f>IF(C295="","",IF(AND(I295="あり",J295="実施"),1,0))</f>
        <v/>
      </c>
      <c r="AH295" s="55" t="str">
        <f>IF(C295="","",IF(AND(H295="あり",X295="記録"),IF(COUNTIFS($A$8:A295,A295,$B$8:B295,B295,$C$8:C295,C295,$E$8:E295,E295,$F$8:F295,F295,$H$8:H295,"あり",$X$8:X295,"記録")=1,1,0),0))</f>
        <v/>
      </c>
      <c r="AI295" s="55" t="str">
        <f>IF(C295="","",IF(AND(I295="あり",J295="実施",X295="記録",ISNUMBER(K295)),IF(COUNTIFS($K$8:K295,K295,$C$8:C295,C295,$E$8:E295,E295,$F$8:F295,F295,$I$8:I295,"あり",$J$8:J295,"実施",$X$8:X295,"記録")=1,1,0),0))</f>
        <v/>
      </c>
      <c r="AJ295" s="55" t="str">
        <f>IF(C295="","",IF(ISNUMBER(A295),YEAR(A295)-IF(MONTH(A295)&lt;4,1,0),""))</f>
        <v/>
      </c>
      <c r="AK295" s="55" t="str">
        <f>IF(C295="","",IF(J295="実施",IF(ISNUMBER(K295),YEAR(K295)-IF(MONTH(K295)&lt;4,1,0),""),""))</f>
        <v/>
      </c>
      <c r="AL295" s="56" t="str">
        <f>IF(C295="",IF(OR(A295&lt;&gt;"",G295&lt;&gt;""),"要確認：船名未記入",""),IF(OR(NOT(ISNUMBER(A295)),G295="",H295="",I295="",J295="",N295="",O295="",P295="",W295="",X295=""),"要確認：基本項目不足",IF(OR(Z295="未登録・重複",AA295="未登録・重複",AB295="未確認"),"要確認：登録表を確認",IF(AND(H295="あり",NOT(ISNUMBER(B295))),"要確認：前日の予定時刻不足",IF(AND(J295="実施",I295="あり",NOT(ISNUMBER(K295))),"要確認：最終日時不足",IF(AND(J295="取消",I295="あり"),"要確認：取消と使用ありが矛盾",IF(OR(AND(ISNUMBER(T295),T295&lt;0),AND(ISNUMBER(V295),V295&lt;0),AE295="要確認：時刻不足・逆転"),"要確認：時間を確認",IF(COUNTIFS(Work[予定表の作業日],A295,Work[前日版の予定時刻],B295,Work[船名],C295,Work[バース],E295,Work[入出・転],F295,Work[曳船名],G295)&gt;1,"要確認：同じ作業・曳船が重複",IF(AND(I295="あり",J295="実施",NOT(ISNUMBER(AD295))),"要確認：拘束時間未確認",IF(OR(H295="未確認",I295="未確認",J295="未確認",X295="未確認",N295="未確認",O295="未確認"),"要確認：未確認を含む","確認済"))))))))))</f>
        <v/>
      </c>
    </row>
    <row r="296" spans="1:38" ht="24.95" customHeight="1" x14ac:dyDescent="0.2">
      <c r="A296" s="20"/>
      <c r="B296" s="29"/>
      <c r="C296" s="7"/>
      <c r="D296" s="7"/>
      <c r="E296" s="7"/>
      <c r="F296" s="7"/>
      <c r="G296" s="7"/>
      <c r="H296" s="7"/>
      <c r="I296" s="7"/>
      <c r="J296" s="7"/>
      <c r="K296" s="23"/>
      <c r="L296" s="13"/>
      <c r="M296" s="13"/>
      <c r="N296" s="7"/>
      <c r="O296" s="51"/>
      <c r="P296" s="51"/>
      <c r="Q296" s="61"/>
      <c r="R296" s="62"/>
      <c r="S296" s="62"/>
      <c r="T296" s="63"/>
      <c r="U296" s="63"/>
      <c r="V296" s="63"/>
      <c r="W296" s="51"/>
      <c r="X296" s="51"/>
      <c r="Y296" s="67"/>
      <c r="Z296" s="54" t="str">
        <f>IF(G296="","",IF(COUNTIF(Tugs[曳船名],G296)&lt;&gt;1,"未登録・重複",IF(INDEX(Tugs[会社名],MATCH(G296,Tugs[曳船名],0))="","未確認",INDEX(Tugs[会社名],MATCH(G296,Tugs[曳船名],0)))))</f>
        <v/>
      </c>
      <c r="AA296" s="54" t="str">
        <f>IF(G296="","",IF(COUNTIF(Companies[会社名],Z296)&lt;&gt;1,"未登録・重複",IF(INDEX(Companies[地区],MATCH(Z296,Companies[会社名],0))="","未確認",INDEX(Companies[地区],MATCH(Z296,Companies[会社名],0)))))</f>
        <v/>
      </c>
      <c r="AB296" s="54" t="str">
        <f>IF(G296="","",IF(Q296&lt;&gt;"",Q296,IF(COUNTIF(Tugs[曳船名],G296)&lt;&gt;1,"未登録・重複",IF(INDEX(Tugs[基地港],MATCH(G296,Tugs[曳船名],0))="","未確認",INDEX(Tugs[基地港],MATCH(G296,Tugs[曳船名],0))))))</f>
        <v/>
      </c>
      <c r="AC296" s="53" t="str">
        <f>IF(C296="","",IF(AND(COUNTIF(Standards[照合項目（自動）],AB296&amp;"｜"&amp;E296&amp;"｜"&amp;D296&amp;"｜"&amp;F296&amp;"｜"&amp;P296)=1,COUNTIFS(Standards[照合項目（自動）],AB296&amp;"｜"&amp;E296&amp;"｜"&amp;D296&amp;"｜"&amp;F296&amp;"｜"&amp;P296,Standards[入力確認（自動）],"確認済")=1),SUMIF(Standards[照合項目（自動）],AB296&amp;"｜"&amp;E296&amp;"｜"&amp;D296&amp;"｜"&amp;F296&amp;"｜"&amp;P296,Standards[所定合計h（自動）]),"未確認"))</f>
        <v/>
      </c>
      <c r="AD296" s="53" t="str">
        <f>IF(C296="","",IF(AND(ISNUMBER(R296),ISNUMBER(S296),S296&gt;=R296),ROUND((S296-R296)*24,4),IF(OR(R296&lt;&gt;"",S296&lt;&gt;""),"",IF(AND(ISNUMBER(T296),T296&gt;=0),T296,IF(AND(I296="あり",J296="実施",ISNUMBER(AC296)),AC296,"")))))</f>
        <v/>
      </c>
      <c r="AE296" s="54" t="str">
        <f>IF(C296="","",IF(AND(ISNUMBER(R296),ISNUMBER(S296),S296&gt;=R296),IF(X296="記録","実績：基地発～基地着",IF(X296="記憶","記憶：基地発～基地着","未確認：基地発～基地着")),IF(OR(R296&lt;&gt;"",S296&lt;&gt;""),"要確認：時刻不足・逆転",IF(AND(ISNUMBER(T296),T296&gt;=0),IF(X296="記録","実績：記録の時間",IF(X296="記憶","記憶：申告の時間","未確認：申告の時間")),IF(AND(I296="あり",J296="実施",ISNUMBER(AC296)),"所定時間による見込み",IF(I296="なし","使用なし","未確認"))))))</f>
        <v/>
      </c>
      <c r="AF296" s="55" t="str">
        <f>IF(C296="","",IF(H296="あり",1,0))</f>
        <v/>
      </c>
      <c r="AG296" s="55" t="str">
        <f>IF(C296="","",IF(AND(I296="あり",J296="実施"),1,0))</f>
        <v/>
      </c>
      <c r="AH296" s="55" t="str">
        <f>IF(C296="","",IF(AND(H296="あり",X296="記録"),IF(COUNTIFS($A$8:A296,A296,$B$8:B296,B296,$C$8:C296,C296,$E$8:E296,E296,$F$8:F296,F296,$H$8:H296,"あり",$X$8:X296,"記録")=1,1,0),0))</f>
        <v/>
      </c>
      <c r="AI296" s="55" t="str">
        <f>IF(C296="","",IF(AND(I296="あり",J296="実施",X296="記録",ISNUMBER(K296)),IF(COUNTIFS($K$8:K296,K296,$C$8:C296,C296,$E$8:E296,E296,$F$8:F296,F296,$I$8:I296,"あり",$J$8:J296,"実施",$X$8:X296,"記録")=1,1,0),0))</f>
        <v/>
      </c>
      <c r="AJ296" s="55" t="str">
        <f>IF(C296="","",IF(ISNUMBER(A296),YEAR(A296)-IF(MONTH(A296)&lt;4,1,0),""))</f>
        <v/>
      </c>
      <c r="AK296" s="55" t="str">
        <f>IF(C296="","",IF(J296="実施",IF(ISNUMBER(K296),YEAR(K296)-IF(MONTH(K296)&lt;4,1,0),""),""))</f>
        <v/>
      </c>
      <c r="AL296" s="56" t="str">
        <f>IF(C296="",IF(OR(A296&lt;&gt;"",G296&lt;&gt;""),"要確認：船名未記入",""),IF(OR(NOT(ISNUMBER(A296)),G296="",H296="",I296="",J296="",N296="",O296="",P296="",W296="",X296=""),"要確認：基本項目不足",IF(OR(Z296="未登録・重複",AA296="未登録・重複",AB296="未確認"),"要確認：登録表を確認",IF(AND(H296="あり",NOT(ISNUMBER(B296))),"要確認：前日の予定時刻不足",IF(AND(J296="実施",I296="あり",NOT(ISNUMBER(K296))),"要確認：最終日時不足",IF(AND(J296="取消",I296="あり"),"要確認：取消と使用ありが矛盾",IF(OR(AND(ISNUMBER(T296),T296&lt;0),AND(ISNUMBER(V296),V296&lt;0),AE296="要確認：時刻不足・逆転"),"要確認：時間を確認",IF(COUNTIFS(Work[予定表の作業日],A296,Work[前日版の予定時刻],B296,Work[船名],C296,Work[バース],E296,Work[入出・転],F296,Work[曳船名],G296)&gt;1,"要確認：同じ作業・曳船が重複",IF(AND(I296="あり",J296="実施",NOT(ISNUMBER(AD296))),"要確認：拘束時間未確認",IF(OR(H296="未確認",I296="未確認",J296="未確認",X296="未確認",N296="未確認",O296="未確認"),"要確認：未確認を含む","確認済"))))))))))</f>
        <v/>
      </c>
    </row>
    <row r="297" spans="1:38" ht="24.95" customHeight="1" x14ac:dyDescent="0.2">
      <c r="A297" s="20"/>
      <c r="B297" s="29"/>
      <c r="C297" s="7"/>
      <c r="D297" s="7"/>
      <c r="E297" s="7"/>
      <c r="F297" s="7"/>
      <c r="G297" s="7"/>
      <c r="H297" s="7"/>
      <c r="I297" s="7"/>
      <c r="J297" s="7"/>
      <c r="K297" s="23"/>
      <c r="L297" s="13"/>
      <c r="M297" s="13"/>
      <c r="N297" s="7"/>
      <c r="O297" s="51"/>
      <c r="P297" s="51"/>
      <c r="Q297" s="61"/>
      <c r="R297" s="62"/>
      <c r="S297" s="62"/>
      <c r="T297" s="63"/>
      <c r="U297" s="63"/>
      <c r="V297" s="63"/>
      <c r="W297" s="51"/>
      <c r="X297" s="51"/>
      <c r="Y297" s="67"/>
      <c r="Z297" s="54" t="str">
        <f>IF(G297="","",IF(COUNTIF(Tugs[曳船名],G297)&lt;&gt;1,"未登録・重複",IF(INDEX(Tugs[会社名],MATCH(G297,Tugs[曳船名],0))="","未確認",INDEX(Tugs[会社名],MATCH(G297,Tugs[曳船名],0)))))</f>
        <v/>
      </c>
      <c r="AA297" s="54" t="str">
        <f>IF(G297="","",IF(COUNTIF(Companies[会社名],Z297)&lt;&gt;1,"未登録・重複",IF(INDEX(Companies[地区],MATCH(Z297,Companies[会社名],0))="","未確認",INDEX(Companies[地区],MATCH(Z297,Companies[会社名],0)))))</f>
        <v/>
      </c>
      <c r="AB297" s="54" t="str">
        <f>IF(G297="","",IF(Q297&lt;&gt;"",Q297,IF(COUNTIF(Tugs[曳船名],G297)&lt;&gt;1,"未登録・重複",IF(INDEX(Tugs[基地港],MATCH(G297,Tugs[曳船名],0))="","未確認",INDEX(Tugs[基地港],MATCH(G297,Tugs[曳船名],0))))))</f>
        <v/>
      </c>
      <c r="AC297" s="53" t="str">
        <f>IF(C297="","",IF(AND(COUNTIF(Standards[照合項目（自動）],AB297&amp;"｜"&amp;E297&amp;"｜"&amp;D297&amp;"｜"&amp;F297&amp;"｜"&amp;P297)=1,COUNTIFS(Standards[照合項目（自動）],AB297&amp;"｜"&amp;E297&amp;"｜"&amp;D297&amp;"｜"&amp;F297&amp;"｜"&amp;P297,Standards[入力確認（自動）],"確認済")=1),SUMIF(Standards[照合項目（自動）],AB297&amp;"｜"&amp;E297&amp;"｜"&amp;D297&amp;"｜"&amp;F297&amp;"｜"&amp;P297,Standards[所定合計h（自動）]),"未確認"))</f>
        <v/>
      </c>
      <c r="AD297" s="53" t="str">
        <f>IF(C297="","",IF(AND(ISNUMBER(R297),ISNUMBER(S297),S297&gt;=R297),ROUND((S297-R297)*24,4),IF(OR(R297&lt;&gt;"",S297&lt;&gt;""),"",IF(AND(ISNUMBER(T297),T297&gt;=0),T297,IF(AND(I297="あり",J297="実施",ISNUMBER(AC297)),AC297,"")))))</f>
        <v/>
      </c>
      <c r="AE297" s="54" t="str">
        <f>IF(C297="","",IF(AND(ISNUMBER(R297),ISNUMBER(S297),S297&gt;=R297),IF(X297="記録","実績：基地発～基地着",IF(X297="記憶","記憶：基地発～基地着","未確認：基地発～基地着")),IF(OR(R297&lt;&gt;"",S297&lt;&gt;""),"要確認：時刻不足・逆転",IF(AND(ISNUMBER(T297),T297&gt;=0),IF(X297="記録","実績：記録の時間",IF(X297="記憶","記憶：申告の時間","未確認：申告の時間")),IF(AND(I297="あり",J297="実施",ISNUMBER(AC297)),"所定時間による見込み",IF(I297="なし","使用なし","未確認"))))))</f>
        <v/>
      </c>
      <c r="AF297" s="55" t="str">
        <f>IF(C297="","",IF(H297="あり",1,0))</f>
        <v/>
      </c>
      <c r="AG297" s="55" t="str">
        <f>IF(C297="","",IF(AND(I297="あり",J297="実施"),1,0))</f>
        <v/>
      </c>
      <c r="AH297" s="55" t="str">
        <f>IF(C297="","",IF(AND(H297="あり",X297="記録"),IF(COUNTIFS($A$8:A297,A297,$B$8:B297,B297,$C$8:C297,C297,$E$8:E297,E297,$F$8:F297,F297,$H$8:H297,"あり",$X$8:X297,"記録")=1,1,0),0))</f>
        <v/>
      </c>
      <c r="AI297" s="55" t="str">
        <f>IF(C297="","",IF(AND(I297="あり",J297="実施",X297="記録",ISNUMBER(K297)),IF(COUNTIFS($K$8:K297,K297,$C$8:C297,C297,$E$8:E297,E297,$F$8:F297,F297,$I$8:I297,"あり",$J$8:J297,"実施",$X$8:X297,"記録")=1,1,0),0))</f>
        <v/>
      </c>
      <c r="AJ297" s="55" t="str">
        <f>IF(C297="","",IF(ISNUMBER(A297),YEAR(A297)-IF(MONTH(A297)&lt;4,1,0),""))</f>
        <v/>
      </c>
      <c r="AK297" s="55" t="str">
        <f>IF(C297="","",IF(J297="実施",IF(ISNUMBER(K297),YEAR(K297)-IF(MONTH(K297)&lt;4,1,0),""),""))</f>
        <v/>
      </c>
      <c r="AL297" s="56" t="str">
        <f>IF(C297="",IF(OR(A297&lt;&gt;"",G297&lt;&gt;""),"要確認：船名未記入",""),IF(OR(NOT(ISNUMBER(A297)),G297="",H297="",I297="",J297="",N297="",O297="",P297="",W297="",X297=""),"要確認：基本項目不足",IF(OR(Z297="未登録・重複",AA297="未登録・重複",AB297="未確認"),"要確認：登録表を確認",IF(AND(H297="あり",NOT(ISNUMBER(B297))),"要確認：前日の予定時刻不足",IF(AND(J297="実施",I297="あり",NOT(ISNUMBER(K297))),"要確認：最終日時不足",IF(AND(J297="取消",I297="あり"),"要確認：取消と使用ありが矛盾",IF(OR(AND(ISNUMBER(T297),T297&lt;0),AND(ISNUMBER(V297),V297&lt;0),AE297="要確認：時刻不足・逆転"),"要確認：時間を確認",IF(COUNTIFS(Work[予定表の作業日],A297,Work[前日版の予定時刻],B297,Work[船名],C297,Work[バース],E297,Work[入出・転],F297,Work[曳船名],G297)&gt;1,"要確認：同じ作業・曳船が重複",IF(AND(I297="あり",J297="実施",NOT(ISNUMBER(AD297))),"要確認：拘束時間未確認",IF(OR(H297="未確認",I297="未確認",J297="未確認",X297="未確認",N297="未確認",O297="未確認"),"要確認：未確認を含む","確認済"))))))))))</f>
        <v/>
      </c>
    </row>
    <row r="298" spans="1:38" ht="24.95" customHeight="1" x14ac:dyDescent="0.2">
      <c r="A298" s="20"/>
      <c r="B298" s="29"/>
      <c r="C298" s="7"/>
      <c r="D298" s="7"/>
      <c r="E298" s="7"/>
      <c r="F298" s="7"/>
      <c r="G298" s="7"/>
      <c r="H298" s="7"/>
      <c r="I298" s="7"/>
      <c r="J298" s="7"/>
      <c r="K298" s="23"/>
      <c r="L298" s="13"/>
      <c r="M298" s="13"/>
      <c r="N298" s="7"/>
      <c r="O298" s="51"/>
      <c r="P298" s="51"/>
      <c r="Q298" s="61"/>
      <c r="R298" s="62"/>
      <c r="S298" s="62"/>
      <c r="T298" s="63"/>
      <c r="U298" s="63"/>
      <c r="V298" s="63"/>
      <c r="W298" s="51"/>
      <c r="X298" s="51"/>
      <c r="Y298" s="67"/>
      <c r="Z298" s="54" t="str">
        <f>IF(G298="","",IF(COUNTIF(Tugs[曳船名],G298)&lt;&gt;1,"未登録・重複",IF(INDEX(Tugs[会社名],MATCH(G298,Tugs[曳船名],0))="","未確認",INDEX(Tugs[会社名],MATCH(G298,Tugs[曳船名],0)))))</f>
        <v/>
      </c>
      <c r="AA298" s="54" t="str">
        <f>IF(G298="","",IF(COUNTIF(Companies[会社名],Z298)&lt;&gt;1,"未登録・重複",IF(INDEX(Companies[地区],MATCH(Z298,Companies[会社名],0))="","未確認",INDEX(Companies[地区],MATCH(Z298,Companies[会社名],0)))))</f>
        <v/>
      </c>
      <c r="AB298" s="54" t="str">
        <f>IF(G298="","",IF(Q298&lt;&gt;"",Q298,IF(COUNTIF(Tugs[曳船名],G298)&lt;&gt;1,"未登録・重複",IF(INDEX(Tugs[基地港],MATCH(G298,Tugs[曳船名],0))="","未確認",INDEX(Tugs[基地港],MATCH(G298,Tugs[曳船名],0))))))</f>
        <v/>
      </c>
      <c r="AC298" s="53" t="str">
        <f>IF(C298="","",IF(AND(COUNTIF(Standards[照合項目（自動）],AB298&amp;"｜"&amp;E298&amp;"｜"&amp;D298&amp;"｜"&amp;F298&amp;"｜"&amp;P298)=1,COUNTIFS(Standards[照合項目（自動）],AB298&amp;"｜"&amp;E298&amp;"｜"&amp;D298&amp;"｜"&amp;F298&amp;"｜"&amp;P298,Standards[入力確認（自動）],"確認済")=1),SUMIF(Standards[照合項目（自動）],AB298&amp;"｜"&amp;E298&amp;"｜"&amp;D298&amp;"｜"&amp;F298&amp;"｜"&amp;P298,Standards[所定合計h（自動）]),"未確認"))</f>
        <v/>
      </c>
      <c r="AD298" s="53" t="str">
        <f>IF(C298="","",IF(AND(ISNUMBER(R298),ISNUMBER(S298),S298&gt;=R298),ROUND((S298-R298)*24,4),IF(OR(R298&lt;&gt;"",S298&lt;&gt;""),"",IF(AND(ISNUMBER(T298),T298&gt;=0),T298,IF(AND(I298="あり",J298="実施",ISNUMBER(AC298)),AC298,"")))))</f>
        <v/>
      </c>
      <c r="AE298" s="54" t="str">
        <f>IF(C298="","",IF(AND(ISNUMBER(R298),ISNUMBER(S298),S298&gt;=R298),IF(X298="記録","実績：基地発～基地着",IF(X298="記憶","記憶：基地発～基地着","未確認：基地発～基地着")),IF(OR(R298&lt;&gt;"",S298&lt;&gt;""),"要確認：時刻不足・逆転",IF(AND(ISNUMBER(T298),T298&gt;=0),IF(X298="記録","実績：記録の時間",IF(X298="記憶","記憶：申告の時間","未確認：申告の時間")),IF(AND(I298="あり",J298="実施",ISNUMBER(AC298)),"所定時間による見込み",IF(I298="なし","使用なし","未確認"))))))</f>
        <v/>
      </c>
      <c r="AF298" s="55" t="str">
        <f>IF(C298="","",IF(H298="あり",1,0))</f>
        <v/>
      </c>
      <c r="AG298" s="55" t="str">
        <f>IF(C298="","",IF(AND(I298="あり",J298="実施"),1,0))</f>
        <v/>
      </c>
      <c r="AH298" s="55" t="str">
        <f>IF(C298="","",IF(AND(H298="あり",X298="記録"),IF(COUNTIFS($A$8:A298,A298,$B$8:B298,B298,$C$8:C298,C298,$E$8:E298,E298,$F$8:F298,F298,$H$8:H298,"あり",$X$8:X298,"記録")=1,1,0),0))</f>
        <v/>
      </c>
      <c r="AI298" s="55" t="str">
        <f>IF(C298="","",IF(AND(I298="あり",J298="実施",X298="記録",ISNUMBER(K298)),IF(COUNTIFS($K$8:K298,K298,$C$8:C298,C298,$E$8:E298,E298,$F$8:F298,F298,$I$8:I298,"あり",$J$8:J298,"実施",$X$8:X298,"記録")=1,1,0),0))</f>
        <v/>
      </c>
      <c r="AJ298" s="55" t="str">
        <f>IF(C298="","",IF(ISNUMBER(A298),YEAR(A298)-IF(MONTH(A298)&lt;4,1,0),""))</f>
        <v/>
      </c>
      <c r="AK298" s="55" t="str">
        <f>IF(C298="","",IF(J298="実施",IF(ISNUMBER(K298),YEAR(K298)-IF(MONTH(K298)&lt;4,1,0),""),""))</f>
        <v/>
      </c>
      <c r="AL298" s="56" t="str">
        <f>IF(C298="",IF(OR(A298&lt;&gt;"",G298&lt;&gt;""),"要確認：船名未記入",""),IF(OR(NOT(ISNUMBER(A298)),G298="",H298="",I298="",J298="",N298="",O298="",P298="",W298="",X298=""),"要確認：基本項目不足",IF(OR(Z298="未登録・重複",AA298="未登録・重複",AB298="未確認"),"要確認：登録表を確認",IF(AND(H298="あり",NOT(ISNUMBER(B298))),"要確認：前日の予定時刻不足",IF(AND(J298="実施",I298="あり",NOT(ISNUMBER(K298))),"要確認：最終日時不足",IF(AND(J298="取消",I298="あり"),"要確認：取消と使用ありが矛盾",IF(OR(AND(ISNUMBER(T298),T298&lt;0),AND(ISNUMBER(V298),V298&lt;0),AE298="要確認：時刻不足・逆転"),"要確認：時間を確認",IF(COUNTIFS(Work[予定表の作業日],A298,Work[前日版の予定時刻],B298,Work[船名],C298,Work[バース],E298,Work[入出・転],F298,Work[曳船名],G298)&gt;1,"要確認：同じ作業・曳船が重複",IF(AND(I298="あり",J298="実施",NOT(ISNUMBER(AD298))),"要確認：拘束時間未確認",IF(OR(H298="未確認",I298="未確認",J298="未確認",X298="未確認",N298="未確認",O298="未確認"),"要確認：未確認を含む","確認済"))))))))))</f>
        <v/>
      </c>
    </row>
    <row r="299" spans="1:38" ht="24.95" customHeight="1" x14ac:dyDescent="0.2">
      <c r="A299" s="20"/>
      <c r="B299" s="29"/>
      <c r="C299" s="7"/>
      <c r="D299" s="7"/>
      <c r="E299" s="7"/>
      <c r="F299" s="7"/>
      <c r="G299" s="7"/>
      <c r="H299" s="7"/>
      <c r="I299" s="7"/>
      <c r="J299" s="7"/>
      <c r="K299" s="23"/>
      <c r="L299" s="13"/>
      <c r="M299" s="13"/>
      <c r="N299" s="7"/>
      <c r="O299" s="51"/>
      <c r="P299" s="51"/>
      <c r="Q299" s="61"/>
      <c r="R299" s="62"/>
      <c r="S299" s="62"/>
      <c r="T299" s="63"/>
      <c r="U299" s="63"/>
      <c r="V299" s="63"/>
      <c r="W299" s="51"/>
      <c r="X299" s="51"/>
      <c r="Y299" s="67"/>
      <c r="Z299" s="54" t="str">
        <f>IF(G299="","",IF(COUNTIF(Tugs[曳船名],G299)&lt;&gt;1,"未登録・重複",IF(INDEX(Tugs[会社名],MATCH(G299,Tugs[曳船名],0))="","未確認",INDEX(Tugs[会社名],MATCH(G299,Tugs[曳船名],0)))))</f>
        <v/>
      </c>
      <c r="AA299" s="54" t="str">
        <f>IF(G299="","",IF(COUNTIF(Companies[会社名],Z299)&lt;&gt;1,"未登録・重複",IF(INDEX(Companies[地区],MATCH(Z299,Companies[会社名],0))="","未確認",INDEX(Companies[地区],MATCH(Z299,Companies[会社名],0)))))</f>
        <v/>
      </c>
      <c r="AB299" s="54" t="str">
        <f>IF(G299="","",IF(Q299&lt;&gt;"",Q299,IF(COUNTIF(Tugs[曳船名],G299)&lt;&gt;1,"未登録・重複",IF(INDEX(Tugs[基地港],MATCH(G299,Tugs[曳船名],0))="","未確認",INDEX(Tugs[基地港],MATCH(G299,Tugs[曳船名],0))))))</f>
        <v/>
      </c>
      <c r="AC299" s="53" t="str">
        <f>IF(C299="","",IF(AND(COUNTIF(Standards[照合項目（自動）],AB299&amp;"｜"&amp;E299&amp;"｜"&amp;D299&amp;"｜"&amp;F299&amp;"｜"&amp;P299)=1,COUNTIFS(Standards[照合項目（自動）],AB299&amp;"｜"&amp;E299&amp;"｜"&amp;D299&amp;"｜"&amp;F299&amp;"｜"&amp;P299,Standards[入力確認（自動）],"確認済")=1),SUMIF(Standards[照合項目（自動）],AB299&amp;"｜"&amp;E299&amp;"｜"&amp;D299&amp;"｜"&amp;F299&amp;"｜"&amp;P299,Standards[所定合計h（自動）]),"未確認"))</f>
        <v/>
      </c>
      <c r="AD299" s="53" t="str">
        <f>IF(C299="","",IF(AND(ISNUMBER(R299),ISNUMBER(S299),S299&gt;=R299),ROUND((S299-R299)*24,4),IF(OR(R299&lt;&gt;"",S299&lt;&gt;""),"",IF(AND(ISNUMBER(T299),T299&gt;=0),T299,IF(AND(I299="あり",J299="実施",ISNUMBER(AC299)),AC299,"")))))</f>
        <v/>
      </c>
      <c r="AE299" s="54" t="str">
        <f>IF(C299="","",IF(AND(ISNUMBER(R299),ISNUMBER(S299),S299&gt;=R299),IF(X299="記録","実績：基地発～基地着",IF(X299="記憶","記憶：基地発～基地着","未確認：基地発～基地着")),IF(OR(R299&lt;&gt;"",S299&lt;&gt;""),"要確認：時刻不足・逆転",IF(AND(ISNUMBER(T299),T299&gt;=0),IF(X299="記録","実績：記録の時間",IF(X299="記憶","記憶：申告の時間","未確認：申告の時間")),IF(AND(I299="あり",J299="実施",ISNUMBER(AC299)),"所定時間による見込み",IF(I299="なし","使用なし","未確認"))))))</f>
        <v/>
      </c>
      <c r="AF299" s="55" t="str">
        <f>IF(C299="","",IF(H299="あり",1,0))</f>
        <v/>
      </c>
      <c r="AG299" s="55" t="str">
        <f>IF(C299="","",IF(AND(I299="あり",J299="実施"),1,0))</f>
        <v/>
      </c>
      <c r="AH299" s="55" t="str">
        <f>IF(C299="","",IF(AND(H299="あり",X299="記録"),IF(COUNTIFS($A$8:A299,A299,$B$8:B299,B299,$C$8:C299,C299,$E$8:E299,E299,$F$8:F299,F299,$H$8:H299,"あり",$X$8:X299,"記録")=1,1,0),0))</f>
        <v/>
      </c>
      <c r="AI299" s="55" t="str">
        <f>IF(C299="","",IF(AND(I299="あり",J299="実施",X299="記録",ISNUMBER(K299)),IF(COUNTIFS($K$8:K299,K299,$C$8:C299,C299,$E$8:E299,E299,$F$8:F299,F299,$I$8:I299,"あり",$J$8:J299,"実施",$X$8:X299,"記録")=1,1,0),0))</f>
        <v/>
      </c>
      <c r="AJ299" s="55" t="str">
        <f>IF(C299="","",IF(ISNUMBER(A299),YEAR(A299)-IF(MONTH(A299)&lt;4,1,0),""))</f>
        <v/>
      </c>
      <c r="AK299" s="55" t="str">
        <f>IF(C299="","",IF(J299="実施",IF(ISNUMBER(K299),YEAR(K299)-IF(MONTH(K299)&lt;4,1,0),""),""))</f>
        <v/>
      </c>
      <c r="AL299" s="56" t="str">
        <f>IF(C299="",IF(OR(A299&lt;&gt;"",G299&lt;&gt;""),"要確認：船名未記入",""),IF(OR(NOT(ISNUMBER(A299)),G299="",H299="",I299="",J299="",N299="",O299="",P299="",W299="",X299=""),"要確認：基本項目不足",IF(OR(Z299="未登録・重複",AA299="未登録・重複",AB299="未確認"),"要確認：登録表を確認",IF(AND(H299="あり",NOT(ISNUMBER(B299))),"要確認：前日の予定時刻不足",IF(AND(J299="実施",I299="あり",NOT(ISNUMBER(K299))),"要確認：最終日時不足",IF(AND(J299="取消",I299="あり"),"要確認：取消と使用ありが矛盾",IF(OR(AND(ISNUMBER(T299),T299&lt;0),AND(ISNUMBER(V299),V299&lt;0),AE299="要確認：時刻不足・逆転"),"要確認：時間を確認",IF(COUNTIFS(Work[予定表の作業日],A299,Work[前日版の予定時刻],B299,Work[船名],C299,Work[バース],E299,Work[入出・転],F299,Work[曳船名],G299)&gt;1,"要確認：同じ作業・曳船が重複",IF(AND(I299="あり",J299="実施",NOT(ISNUMBER(AD299))),"要確認：拘束時間未確認",IF(OR(H299="未確認",I299="未確認",J299="未確認",X299="未確認",N299="未確認",O299="未確認"),"要確認：未確認を含む","確認済"))))))))))</f>
        <v/>
      </c>
    </row>
    <row r="300" spans="1:38" ht="24.95" customHeight="1" x14ac:dyDescent="0.2">
      <c r="A300" s="20"/>
      <c r="B300" s="29"/>
      <c r="C300" s="7"/>
      <c r="D300" s="7"/>
      <c r="E300" s="7"/>
      <c r="F300" s="7"/>
      <c r="G300" s="7"/>
      <c r="H300" s="7"/>
      <c r="I300" s="7"/>
      <c r="J300" s="7"/>
      <c r="K300" s="23"/>
      <c r="L300" s="13"/>
      <c r="M300" s="13"/>
      <c r="N300" s="7"/>
      <c r="O300" s="51"/>
      <c r="P300" s="51"/>
      <c r="Q300" s="61"/>
      <c r="R300" s="62"/>
      <c r="S300" s="62"/>
      <c r="T300" s="63"/>
      <c r="U300" s="63"/>
      <c r="V300" s="63"/>
      <c r="W300" s="51"/>
      <c r="X300" s="51"/>
      <c r="Y300" s="67"/>
      <c r="Z300" s="54" t="str">
        <f>IF(G300="","",IF(COUNTIF(Tugs[曳船名],G300)&lt;&gt;1,"未登録・重複",IF(INDEX(Tugs[会社名],MATCH(G300,Tugs[曳船名],0))="","未確認",INDEX(Tugs[会社名],MATCH(G300,Tugs[曳船名],0)))))</f>
        <v/>
      </c>
      <c r="AA300" s="54" t="str">
        <f>IF(G300="","",IF(COUNTIF(Companies[会社名],Z300)&lt;&gt;1,"未登録・重複",IF(INDEX(Companies[地区],MATCH(Z300,Companies[会社名],0))="","未確認",INDEX(Companies[地区],MATCH(Z300,Companies[会社名],0)))))</f>
        <v/>
      </c>
      <c r="AB300" s="54" t="str">
        <f>IF(G300="","",IF(Q300&lt;&gt;"",Q300,IF(COUNTIF(Tugs[曳船名],G300)&lt;&gt;1,"未登録・重複",IF(INDEX(Tugs[基地港],MATCH(G300,Tugs[曳船名],0))="","未確認",INDEX(Tugs[基地港],MATCH(G300,Tugs[曳船名],0))))))</f>
        <v/>
      </c>
      <c r="AC300" s="53" t="str">
        <f>IF(C300="","",IF(AND(COUNTIF(Standards[照合項目（自動）],AB300&amp;"｜"&amp;E300&amp;"｜"&amp;D300&amp;"｜"&amp;F300&amp;"｜"&amp;P300)=1,COUNTIFS(Standards[照合項目（自動）],AB300&amp;"｜"&amp;E300&amp;"｜"&amp;D300&amp;"｜"&amp;F300&amp;"｜"&amp;P300,Standards[入力確認（自動）],"確認済")=1),SUMIF(Standards[照合項目（自動）],AB300&amp;"｜"&amp;E300&amp;"｜"&amp;D300&amp;"｜"&amp;F300&amp;"｜"&amp;P300,Standards[所定合計h（自動）]),"未確認"))</f>
        <v/>
      </c>
      <c r="AD300" s="53" t="str">
        <f>IF(C300="","",IF(AND(ISNUMBER(R300),ISNUMBER(S300),S300&gt;=R300),ROUND((S300-R300)*24,4),IF(OR(R300&lt;&gt;"",S300&lt;&gt;""),"",IF(AND(ISNUMBER(T300),T300&gt;=0),T300,IF(AND(I300="あり",J300="実施",ISNUMBER(AC300)),AC300,"")))))</f>
        <v/>
      </c>
      <c r="AE300" s="54" t="str">
        <f>IF(C300="","",IF(AND(ISNUMBER(R300),ISNUMBER(S300),S300&gt;=R300),IF(X300="記録","実績：基地発～基地着",IF(X300="記憶","記憶：基地発～基地着","未確認：基地発～基地着")),IF(OR(R300&lt;&gt;"",S300&lt;&gt;""),"要確認：時刻不足・逆転",IF(AND(ISNUMBER(T300),T300&gt;=0),IF(X300="記録","実績：記録の時間",IF(X300="記憶","記憶：申告の時間","未確認：申告の時間")),IF(AND(I300="あり",J300="実施",ISNUMBER(AC300)),"所定時間による見込み",IF(I300="なし","使用なし","未確認"))))))</f>
        <v/>
      </c>
      <c r="AF300" s="55" t="str">
        <f>IF(C300="","",IF(H300="あり",1,0))</f>
        <v/>
      </c>
      <c r="AG300" s="55" t="str">
        <f>IF(C300="","",IF(AND(I300="あり",J300="実施"),1,0))</f>
        <v/>
      </c>
      <c r="AH300" s="55" t="str">
        <f>IF(C300="","",IF(AND(H300="あり",X300="記録"),IF(COUNTIFS($A$8:A300,A300,$B$8:B300,B300,$C$8:C300,C300,$E$8:E300,E300,$F$8:F300,F300,$H$8:H300,"あり",$X$8:X300,"記録")=1,1,0),0))</f>
        <v/>
      </c>
      <c r="AI300" s="55" t="str">
        <f>IF(C300="","",IF(AND(I300="あり",J300="実施",X300="記録",ISNUMBER(K300)),IF(COUNTIFS($K$8:K300,K300,$C$8:C300,C300,$E$8:E300,E300,$F$8:F300,F300,$I$8:I300,"あり",$J$8:J300,"実施",$X$8:X300,"記録")=1,1,0),0))</f>
        <v/>
      </c>
      <c r="AJ300" s="55" t="str">
        <f>IF(C300="","",IF(ISNUMBER(A300),YEAR(A300)-IF(MONTH(A300)&lt;4,1,0),""))</f>
        <v/>
      </c>
      <c r="AK300" s="55" t="str">
        <f>IF(C300="","",IF(J300="実施",IF(ISNUMBER(K300),YEAR(K300)-IF(MONTH(K300)&lt;4,1,0),""),""))</f>
        <v/>
      </c>
      <c r="AL300" s="56" t="str">
        <f>IF(C300="",IF(OR(A300&lt;&gt;"",G300&lt;&gt;""),"要確認：船名未記入",""),IF(OR(NOT(ISNUMBER(A300)),G300="",H300="",I300="",J300="",N300="",O300="",P300="",W300="",X300=""),"要確認：基本項目不足",IF(OR(Z300="未登録・重複",AA300="未登録・重複",AB300="未確認"),"要確認：登録表を確認",IF(AND(H300="あり",NOT(ISNUMBER(B300))),"要確認：前日の予定時刻不足",IF(AND(J300="実施",I300="あり",NOT(ISNUMBER(K300))),"要確認：最終日時不足",IF(AND(J300="取消",I300="あり"),"要確認：取消と使用ありが矛盾",IF(OR(AND(ISNUMBER(T300),T300&lt;0),AND(ISNUMBER(V300),V300&lt;0),AE300="要確認：時刻不足・逆転"),"要確認：時間を確認",IF(COUNTIFS(Work[予定表の作業日],A300,Work[前日版の予定時刻],B300,Work[船名],C300,Work[バース],E300,Work[入出・転],F300,Work[曳船名],G300)&gt;1,"要確認：同じ作業・曳船が重複",IF(AND(I300="あり",J300="実施",NOT(ISNUMBER(AD300))),"要確認：拘束時間未確認",IF(OR(H300="未確認",I300="未確認",J300="未確認",X300="未確認",N300="未確認",O300="未確認"),"要確認：未確認を含む","確認済"))))))))))</f>
        <v/>
      </c>
    </row>
    <row r="301" spans="1:38" ht="24.95" customHeight="1" x14ac:dyDescent="0.2">
      <c r="A301" s="20"/>
      <c r="B301" s="29"/>
      <c r="C301" s="7"/>
      <c r="D301" s="7"/>
      <c r="E301" s="7"/>
      <c r="F301" s="7"/>
      <c r="G301" s="7"/>
      <c r="H301" s="7"/>
      <c r="I301" s="7"/>
      <c r="J301" s="7"/>
      <c r="K301" s="23"/>
      <c r="L301" s="13"/>
      <c r="M301" s="13"/>
      <c r="N301" s="7"/>
      <c r="O301" s="51"/>
      <c r="P301" s="51"/>
      <c r="Q301" s="61"/>
      <c r="R301" s="62"/>
      <c r="S301" s="62"/>
      <c r="T301" s="63"/>
      <c r="U301" s="63"/>
      <c r="V301" s="63"/>
      <c r="W301" s="51"/>
      <c r="X301" s="51"/>
      <c r="Y301" s="67"/>
      <c r="Z301" s="54" t="str">
        <f>IF(G301="","",IF(COUNTIF(Tugs[曳船名],G301)&lt;&gt;1,"未登録・重複",IF(INDEX(Tugs[会社名],MATCH(G301,Tugs[曳船名],0))="","未確認",INDEX(Tugs[会社名],MATCH(G301,Tugs[曳船名],0)))))</f>
        <v/>
      </c>
      <c r="AA301" s="54" t="str">
        <f>IF(G301="","",IF(COUNTIF(Companies[会社名],Z301)&lt;&gt;1,"未登録・重複",IF(INDEX(Companies[地区],MATCH(Z301,Companies[会社名],0))="","未確認",INDEX(Companies[地区],MATCH(Z301,Companies[会社名],0)))))</f>
        <v/>
      </c>
      <c r="AB301" s="54" t="str">
        <f>IF(G301="","",IF(Q301&lt;&gt;"",Q301,IF(COUNTIF(Tugs[曳船名],G301)&lt;&gt;1,"未登録・重複",IF(INDEX(Tugs[基地港],MATCH(G301,Tugs[曳船名],0))="","未確認",INDEX(Tugs[基地港],MATCH(G301,Tugs[曳船名],0))))))</f>
        <v/>
      </c>
      <c r="AC301" s="53" t="str">
        <f>IF(C301="","",IF(AND(COUNTIF(Standards[照合項目（自動）],AB301&amp;"｜"&amp;E301&amp;"｜"&amp;D301&amp;"｜"&amp;F301&amp;"｜"&amp;P301)=1,COUNTIFS(Standards[照合項目（自動）],AB301&amp;"｜"&amp;E301&amp;"｜"&amp;D301&amp;"｜"&amp;F301&amp;"｜"&amp;P301,Standards[入力確認（自動）],"確認済")=1),SUMIF(Standards[照合項目（自動）],AB301&amp;"｜"&amp;E301&amp;"｜"&amp;D301&amp;"｜"&amp;F301&amp;"｜"&amp;P301,Standards[所定合計h（自動）]),"未確認"))</f>
        <v/>
      </c>
      <c r="AD301" s="53" t="str">
        <f>IF(C301="","",IF(AND(ISNUMBER(R301),ISNUMBER(S301),S301&gt;=R301),ROUND((S301-R301)*24,4),IF(OR(R301&lt;&gt;"",S301&lt;&gt;""),"",IF(AND(ISNUMBER(T301),T301&gt;=0),T301,IF(AND(I301="あり",J301="実施",ISNUMBER(AC301)),AC301,"")))))</f>
        <v/>
      </c>
      <c r="AE301" s="54" t="str">
        <f>IF(C301="","",IF(AND(ISNUMBER(R301),ISNUMBER(S301),S301&gt;=R301),IF(X301="記録","実績：基地発～基地着",IF(X301="記憶","記憶：基地発～基地着","未確認：基地発～基地着")),IF(OR(R301&lt;&gt;"",S301&lt;&gt;""),"要確認：時刻不足・逆転",IF(AND(ISNUMBER(T301),T301&gt;=0),IF(X301="記録","実績：記録の時間",IF(X301="記憶","記憶：申告の時間","未確認：申告の時間")),IF(AND(I301="あり",J301="実施",ISNUMBER(AC301)),"所定時間による見込み",IF(I301="なし","使用なし","未確認"))))))</f>
        <v/>
      </c>
      <c r="AF301" s="55" t="str">
        <f>IF(C301="","",IF(H301="あり",1,0))</f>
        <v/>
      </c>
      <c r="AG301" s="55" t="str">
        <f>IF(C301="","",IF(AND(I301="あり",J301="実施"),1,0))</f>
        <v/>
      </c>
      <c r="AH301" s="55" t="str">
        <f>IF(C301="","",IF(AND(H301="あり",X301="記録"),IF(COUNTIFS($A$8:A301,A301,$B$8:B301,B301,$C$8:C301,C301,$E$8:E301,E301,$F$8:F301,F301,$H$8:H301,"あり",$X$8:X301,"記録")=1,1,0),0))</f>
        <v/>
      </c>
      <c r="AI301" s="55" t="str">
        <f>IF(C301="","",IF(AND(I301="あり",J301="実施",X301="記録",ISNUMBER(K301)),IF(COUNTIFS($K$8:K301,K301,$C$8:C301,C301,$E$8:E301,E301,$F$8:F301,F301,$I$8:I301,"あり",$J$8:J301,"実施",$X$8:X301,"記録")=1,1,0),0))</f>
        <v/>
      </c>
      <c r="AJ301" s="55" t="str">
        <f>IF(C301="","",IF(ISNUMBER(A301),YEAR(A301)-IF(MONTH(A301)&lt;4,1,0),""))</f>
        <v/>
      </c>
      <c r="AK301" s="55" t="str">
        <f>IF(C301="","",IF(J301="実施",IF(ISNUMBER(K301),YEAR(K301)-IF(MONTH(K301)&lt;4,1,0),""),""))</f>
        <v/>
      </c>
      <c r="AL301" s="56" t="str">
        <f>IF(C301="",IF(OR(A301&lt;&gt;"",G301&lt;&gt;""),"要確認：船名未記入",""),IF(OR(NOT(ISNUMBER(A301)),G301="",H301="",I301="",J301="",N301="",O301="",P301="",W301="",X301=""),"要確認：基本項目不足",IF(OR(Z301="未登録・重複",AA301="未登録・重複",AB301="未確認"),"要確認：登録表を確認",IF(AND(H301="あり",NOT(ISNUMBER(B301))),"要確認：前日の予定時刻不足",IF(AND(J301="実施",I301="あり",NOT(ISNUMBER(K301))),"要確認：最終日時不足",IF(AND(J301="取消",I301="あり"),"要確認：取消と使用ありが矛盾",IF(OR(AND(ISNUMBER(T301),T301&lt;0),AND(ISNUMBER(V301),V301&lt;0),AE301="要確認：時刻不足・逆転"),"要確認：時間を確認",IF(COUNTIFS(Work[予定表の作業日],A301,Work[前日版の予定時刻],B301,Work[船名],C301,Work[バース],E301,Work[入出・転],F301,Work[曳船名],G301)&gt;1,"要確認：同じ作業・曳船が重複",IF(AND(I301="あり",J301="実施",NOT(ISNUMBER(AD301))),"要確認：拘束時間未確認",IF(OR(H301="未確認",I301="未確認",J301="未確認",X301="未確認",N301="未確認",O301="未確認"),"要確認：未確認を含む","確認済"))))))))))</f>
        <v/>
      </c>
    </row>
    <row r="302" spans="1:38" ht="24.95" customHeight="1" x14ac:dyDescent="0.2">
      <c r="A302" s="20"/>
      <c r="B302" s="29"/>
      <c r="C302" s="7"/>
      <c r="D302" s="7"/>
      <c r="E302" s="7"/>
      <c r="F302" s="7"/>
      <c r="G302" s="7"/>
      <c r="H302" s="7"/>
      <c r="I302" s="7"/>
      <c r="J302" s="7"/>
      <c r="K302" s="23"/>
      <c r="L302" s="13"/>
      <c r="M302" s="13"/>
      <c r="N302" s="7"/>
      <c r="O302" s="51"/>
      <c r="P302" s="51"/>
      <c r="Q302" s="61"/>
      <c r="R302" s="62"/>
      <c r="S302" s="62"/>
      <c r="T302" s="63"/>
      <c r="U302" s="63"/>
      <c r="V302" s="63"/>
      <c r="W302" s="51"/>
      <c r="X302" s="51"/>
      <c r="Y302" s="67"/>
      <c r="Z302" s="54" t="str">
        <f>IF(G302="","",IF(COUNTIF(Tugs[曳船名],G302)&lt;&gt;1,"未登録・重複",IF(INDEX(Tugs[会社名],MATCH(G302,Tugs[曳船名],0))="","未確認",INDEX(Tugs[会社名],MATCH(G302,Tugs[曳船名],0)))))</f>
        <v/>
      </c>
      <c r="AA302" s="54" t="str">
        <f>IF(G302="","",IF(COUNTIF(Companies[会社名],Z302)&lt;&gt;1,"未登録・重複",IF(INDEX(Companies[地区],MATCH(Z302,Companies[会社名],0))="","未確認",INDEX(Companies[地区],MATCH(Z302,Companies[会社名],0)))))</f>
        <v/>
      </c>
      <c r="AB302" s="54" t="str">
        <f>IF(G302="","",IF(Q302&lt;&gt;"",Q302,IF(COUNTIF(Tugs[曳船名],G302)&lt;&gt;1,"未登録・重複",IF(INDEX(Tugs[基地港],MATCH(G302,Tugs[曳船名],0))="","未確認",INDEX(Tugs[基地港],MATCH(G302,Tugs[曳船名],0))))))</f>
        <v/>
      </c>
      <c r="AC302" s="53" t="str">
        <f>IF(C302="","",IF(AND(COUNTIF(Standards[照合項目（自動）],AB302&amp;"｜"&amp;E302&amp;"｜"&amp;D302&amp;"｜"&amp;F302&amp;"｜"&amp;P302)=1,COUNTIFS(Standards[照合項目（自動）],AB302&amp;"｜"&amp;E302&amp;"｜"&amp;D302&amp;"｜"&amp;F302&amp;"｜"&amp;P302,Standards[入力確認（自動）],"確認済")=1),SUMIF(Standards[照合項目（自動）],AB302&amp;"｜"&amp;E302&amp;"｜"&amp;D302&amp;"｜"&amp;F302&amp;"｜"&amp;P302,Standards[所定合計h（自動）]),"未確認"))</f>
        <v/>
      </c>
      <c r="AD302" s="53" t="str">
        <f>IF(C302="","",IF(AND(ISNUMBER(R302),ISNUMBER(S302),S302&gt;=R302),ROUND((S302-R302)*24,4),IF(OR(R302&lt;&gt;"",S302&lt;&gt;""),"",IF(AND(ISNUMBER(T302),T302&gt;=0),T302,IF(AND(I302="あり",J302="実施",ISNUMBER(AC302)),AC302,"")))))</f>
        <v/>
      </c>
      <c r="AE302" s="54" t="str">
        <f>IF(C302="","",IF(AND(ISNUMBER(R302),ISNUMBER(S302),S302&gt;=R302),IF(X302="記録","実績：基地発～基地着",IF(X302="記憶","記憶：基地発～基地着","未確認：基地発～基地着")),IF(OR(R302&lt;&gt;"",S302&lt;&gt;""),"要確認：時刻不足・逆転",IF(AND(ISNUMBER(T302),T302&gt;=0),IF(X302="記録","実績：記録の時間",IF(X302="記憶","記憶：申告の時間","未確認：申告の時間")),IF(AND(I302="あり",J302="実施",ISNUMBER(AC302)),"所定時間による見込み",IF(I302="なし","使用なし","未確認"))))))</f>
        <v/>
      </c>
      <c r="AF302" s="55" t="str">
        <f>IF(C302="","",IF(H302="あり",1,0))</f>
        <v/>
      </c>
      <c r="AG302" s="55" t="str">
        <f>IF(C302="","",IF(AND(I302="あり",J302="実施"),1,0))</f>
        <v/>
      </c>
      <c r="AH302" s="55" t="str">
        <f>IF(C302="","",IF(AND(H302="あり",X302="記録"),IF(COUNTIFS($A$8:A302,A302,$B$8:B302,B302,$C$8:C302,C302,$E$8:E302,E302,$F$8:F302,F302,$H$8:H302,"あり",$X$8:X302,"記録")=1,1,0),0))</f>
        <v/>
      </c>
      <c r="AI302" s="55" t="str">
        <f>IF(C302="","",IF(AND(I302="あり",J302="実施",X302="記録",ISNUMBER(K302)),IF(COUNTIFS($K$8:K302,K302,$C$8:C302,C302,$E$8:E302,E302,$F$8:F302,F302,$I$8:I302,"あり",$J$8:J302,"実施",$X$8:X302,"記録")=1,1,0),0))</f>
        <v/>
      </c>
      <c r="AJ302" s="55" t="str">
        <f>IF(C302="","",IF(ISNUMBER(A302),YEAR(A302)-IF(MONTH(A302)&lt;4,1,0),""))</f>
        <v/>
      </c>
      <c r="AK302" s="55" t="str">
        <f>IF(C302="","",IF(J302="実施",IF(ISNUMBER(K302),YEAR(K302)-IF(MONTH(K302)&lt;4,1,0),""),""))</f>
        <v/>
      </c>
      <c r="AL302" s="56" t="str">
        <f>IF(C302="",IF(OR(A302&lt;&gt;"",G302&lt;&gt;""),"要確認：船名未記入",""),IF(OR(NOT(ISNUMBER(A302)),G302="",H302="",I302="",J302="",N302="",O302="",P302="",W302="",X302=""),"要確認：基本項目不足",IF(OR(Z302="未登録・重複",AA302="未登録・重複",AB302="未確認"),"要確認：登録表を確認",IF(AND(H302="あり",NOT(ISNUMBER(B302))),"要確認：前日の予定時刻不足",IF(AND(J302="実施",I302="あり",NOT(ISNUMBER(K302))),"要確認：最終日時不足",IF(AND(J302="取消",I302="あり"),"要確認：取消と使用ありが矛盾",IF(OR(AND(ISNUMBER(T302),T302&lt;0),AND(ISNUMBER(V302),V302&lt;0),AE302="要確認：時刻不足・逆転"),"要確認：時間を確認",IF(COUNTIFS(Work[予定表の作業日],A302,Work[前日版の予定時刻],B302,Work[船名],C302,Work[バース],E302,Work[入出・転],F302,Work[曳船名],G302)&gt;1,"要確認：同じ作業・曳船が重複",IF(AND(I302="あり",J302="実施",NOT(ISNUMBER(AD302))),"要確認：拘束時間未確認",IF(OR(H302="未確認",I302="未確認",J302="未確認",X302="未確認",N302="未確認",O302="未確認"),"要確認：未確認を含む","確認済"))))))))))</f>
        <v/>
      </c>
    </row>
    <row r="303" spans="1:38" ht="24.95" customHeight="1" x14ac:dyDescent="0.2">
      <c r="A303" s="20"/>
      <c r="B303" s="29"/>
      <c r="C303" s="7"/>
      <c r="D303" s="7"/>
      <c r="E303" s="7"/>
      <c r="F303" s="7"/>
      <c r="G303" s="7"/>
      <c r="H303" s="7"/>
      <c r="I303" s="7"/>
      <c r="J303" s="7"/>
      <c r="K303" s="23"/>
      <c r="L303" s="13"/>
      <c r="M303" s="13"/>
      <c r="N303" s="7"/>
      <c r="O303" s="51"/>
      <c r="P303" s="51"/>
      <c r="Q303" s="61"/>
      <c r="R303" s="62"/>
      <c r="S303" s="62"/>
      <c r="T303" s="63"/>
      <c r="U303" s="63"/>
      <c r="V303" s="63"/>
      <c r="W303" s="51"/>
      <c r="X303" s="51"/>
      <c r="Y303" s="67"/>
      <c r="Z303" s="54" t="str">
        <f>IF(G303="","",IF(COUNTIF(Tugs[曳船名],G303)&lt;&gt;1,"未登録・重複",IF(INDEX(Tugs[会社名],MATCH(G303,Tugs[曳船名],0))="","未確認",INDEX(Tugs[会社名],MATCH(G303,Tugs[曳船名],0)))))</f>
        <v/>
      </c>
      <c r="AA303" s="54" t="str">
        <f>IF(G303="","",IF(COUNTIF(Companies[会社名],Z303)&lt;&gt;1,"未登録・重複",IF(INDEX(Companies[地区],MATCH(Z303,Companies[会社名],0))="","未確認",INDEX(Companies[地区],MATCH(Z303,Companies[会社名],0)))))</f>
        <v/>
      </c>
      <c r="AB303" s="54" t="str">
        <f>IF(G303="","",IF(Q303&lt;&gt;"",Q303,IF(COUNTIF(Tugs[曳船名],G303)&lt;&gt;1,"未登録・重複",IF(INDEX(Tugs[基地港],MATCH(G303,Tugs[曳船名],0))="","未確認",INDEX(Tugs[基地港],MATCH(G303,Tugs[曳船名],0))))))</f>
        <v/>
      </c>
      <c r="AC303" s="53" t="str">
        <f>IF(C303="","",IF(AND(COUNTIF(Standards[照合項目（自動）],AB303&amp;"｜"&amp;E303&amp;"｜"&amp;D303&amp;"｜"&amp;F303&amp;"｜"&amp;P303)=1,COUNTIFS(Standards[照合項目（自動）],AB303&amp;"｜"&amp;E303&amp;"｜"&amp;D303&amp;"｜"&amp;F303&amp;"｜"&amp;P303,Standards[入力確認（自動）],"確認済")=1),SUMIF(Standards[照合項目（自動）],AB303&amp;"｜"&amp;E303&amp;"｜"&amp;D303&amp;"｜"&amp;F303&amp;"｜"&amp;P303,Standards[所定合計h（自動）]),"未確認"))</f>
        <v/>
      </c>
      <c r="AD303" s="53" t="str">
        <f>IF(C303="","",IF(AND(ISNUMBER(R303),ISNUMBER(S303),S303&gt;=R303),ROUND((S303-R303)*24,4),IF(OR(R303&lt;&gt;"",S303&lt;&gt;""),"",IF(AND(ISNUMBER(T303),T303&gt;=0),T303,IF(AND(I303="あり",J303="実施",ISNUMBER(AC303)),AC303,"")))))</f>
        <v/>
      </c>
      <c r="AE303" s="54" t="str">
        <f>IF(C303="","",IF(AND(ISNUMBER(R303),ISNUMBER(S303),S303&gt;=R303),IF(X303="記録","実績：基地発～基地着",IF(X303="記憶","記憶：基地発～基地着","未確認：基地発～基地着")),IF(OR(R303&lt;&gt;"",S303&lt;&gt;""),"要確認：時刻不足・逆転",IF(AND(ISNUMBER(T303),T303&gt;=0),IF(X303="記録","実績：記録の時間",IF(X303="記憶","記憶：申告の時間","未確認：申告の時間")),IF(AND(I303="あり",J303="実施",ISNUMBER(AC303)),"所定時間による見込み",IF(I303="なし","使用なし","未確認"))))))</f>
        <v/>
      </c>
      <c r="AF303" s="55" t="str">
        <f>IF(C303="","",IF(H303="あり",1,0))</f>
        <v/>
      </c>
      <c r="AG303" s="55" t="str">
        <f>IF(C303="","",IF(AND(I303="あり",J303="実施"),1,0))</f>
        <v/>
      </c>
      <c r="AH303" s="55" t="str">
        <f>IF(C303="","",IF(AND(H303="あり",X303="記録"),IF(COUNTIFS($A$8:A303,A303,$B$8:B303,B303,$C$8:C303,C303,$E$8:E303,E303,$F$8:F303,F303,$H$8:H303,"あり",$X$8:X303,"記録")=1,1,0),0))</f>
        <v/>
      </c>
      <c r="AI303" s="55" t="str">
        <f>IF(C303="","",IF(AND(I303="あり",J303="実施",X303="記録",ISNUMBER(K303)),IF(COUNTIFS($K$8:K303,K303,$C$8:C303,C303,$E$8:E303,E303,$F$8:F303,F303,$I$8:I303,"あり",$J$8:J303,"実施",$X$8:X303,"記録")=1,1,0),0))</f>
        <v/>
      </c>
      <c r="AJ303" s="55" t="str">
        <f>IF(C303="","",IF(ISNUMBER(A303),YEAR(A303)-IF(MONTH(A303)&lt;4,1,0),""))</f>
        <v/>
      </c>
      <c r="AK303" s="55" t="str">
        <f>IF(C303="","",IF(J303="実施",IF(ISNUMBER(K303),YEAR(K303)-IF(MONTH(K303)&lt;4,1,0),""),""))</f>
        <v/>
      </c>
      <c r="AL303" s="56" t="str">
        <f>IF(C303="",IF(OR(A303&lt;&gt;"",G303&lt;&gt;""),"要確認：船名未記入",""),IF(OR(NOT(ISNUMBER(A303)),G303="",H303="",I303="",J303="",N303="",O303="",P303="",W303="",X303=""),"要確認：基本項目不足",IF(OR(Z303="未登録・重複",AA303="未登録・重複",AB303="未確認"),"要確認：登録表を確認",IF(AND(H303="あり",NOT(ISNUMBER(B303))),"要確認：前日の予定時刻不足",IF(AND(J303="実施",I303="あり",NOT(ISNUMBER(K303))),"要確認：最終日時不足",IF(AND(J303="取消",I303="あり"),"要確認：取消と使用ありが矛盾",IF(OR(AND(ISNUMBER(T303),T303&lt;0),AND(ISNUMBER(V303),V303&lt;0),AE303="要確認：時刻不足・逆転"),"要確認：時間を確認",IF(COUNTIFS(Work[予定表の作業日],A303,Work[前日版の予定時刻],B303,Work[船名],C303,Work[バース],E303,Work[入出・転],F303,Work[曳船名],G303)&gt;1,"要確認：同じ作業・曳船が重複",IF(AND(I303="あり",J303="実施",NOT(ISNUMBER(AD303))),"要確認：拘束時間未確認",IF(OR(H303="未確認",I303="未確認",J303="未確認",X303="未確認",N303="未確認",O303="未確認"),"要確認：未確認を含む","確認済"))))))))))</f>
        <v/>
      </c>
    </row>
    <row r="304" spans="1:38" ht="24.95" customHeight="1" x14ac:dyDescent="0.2">
      <c r="A304" s="20"/>
      <c r="B304" s="29"/>
      <c r="C304" s="7"/>
      <c r="D304" s="7"/>
      <c r="E304" s="7"/>
      <c r="F304" s="7"/>
      <c r="G304" s="7"/>
      <c r="H304" s="7"/>
      <c r="I304" s="7"/>
      <c r="J304" s="7"/>
      <c r="K304" s="23"/>
      <c r="L304" s="13"/>
      <c r="M304" s="13"/>
      <c r="N304" s="7"/>
      <c r="O304" s="51"/>
      <c r="P304" s="51"/>
      <c r="Q304" s="61"/>
      <c r="R304" s="62"/>
      <c r="S304" s="62"/>
      <c r="T304" s="63"/>
      <c r="U304" s="63"/>
      <c r="V304" s="63"/>
      <c r="W304" s="51"/>
      <c r="X304" s="51"/>
      <c r="Y304" s="67"/>
      <c r="Z304" s="54" t="str">
        <f>IF(G304="","",IF(COUNTIF(Tugs[曳船名],G304)&lt;&gt;1,"未登録・重複",IF(INDEX(Tugs[会社名],MATCH(G304,Tugs[曳船名],0))="","未確認",INDEX(Tugs[会社名],MATCH(G304,Tugs[曳船名],0)))))</f>
        <v/>
      </c>
      <c r="AA304" s="54" t="str">
        <f>IF(G304="","",IF(COUNTIF(Companies[会社名],Z304)&lt;&gt;1,"未登録・重複",IF(INDEX(Companies[地区],MATCH(Z304,Companies[会社名],0))="","未確認",INDEX(Companies[地区],MATCH(Z304,Companies[会社名],0)))))</f>
        <v/>
      </c>
      <c r="AB304" s="54" t="str">
        <f>IF(G304="","",IF(Q304&lt;&gt;"",Q304,IF(COUNTIF(Tugs[曳船名],G304)&lt;&gt;1,"未登録・重複",IF(INDEX(Tugs[基地港],MATCH(G304,Tugs[曳船名],0))="","未確認",INDEX(Tugs[基地港],MATCH(G304,Tugs[曳船名],0))))))</f>
        <v/>
      </c>
      <c r="AC304" s="53" t="str">
        <f>IF(C304="","",IF(AND(COUNTIF(Standards[照合項目（自動）],AB304&amp;"｜"&amp;E304&amp;"｜"&amp;D304&amp;"｜"&amp;F304&amp;"｜"&amp;P304)=1,COUNTIFS(Standards[照合項目（自動）],AB304&amp;"｜"&amp;E304&amp;"｜"&amp;D304&amp;"｜"&amp;F304&amp;"｜"&amp;P304,Standards[入力確認（自動）],"確認済")=1),SUMIF(Standards[照合項目（自動）],AB304&amp;"｜"&amp;E304&amp;"｜"&amp;D304&amp;"｜"&amp;F304&amp;"｜"&amp;P304,Standards[所定合計h（自動）]),"未確認"))</f>
        <v/>
      </c>
      <c r="AD304" s="53" t="str">
        <f>IF(C304="","",IF(AND(ISNUMBER(R304),ISNUMBER(S304),S304&gt;=R304),ROUND((S304-R304)*24,4),IF(OR(R304&lt;&gt;"",S304&lt;&gt;""),"",IF(AND(ISNUMBER(T304),T304&gt;=0),T304,IF(AND(I304="あり",J304="実施",ISNUMBER(AC304)),AC304,"")))))</f>
        <v/>
      </c>
      <c r="AE304" s="54" t="str">
        <f>IF(C304="","",IF(AND(ISNUMBER(R304),ISNUMBER(S304),S304&gt;=R304),IF(X304="記録","実績：基地発～基地着",IF(X304="記憶","記憶：基地発～基地着","未確認：基地発～基地着")),IF(OR(R304&lt;&gt;"",S304&lt;&gt;""),"要確認：時刻不足・逆転",IF(AND(ISNUMBER(T304),T304&gt;=0),IF(X304="記録","実績：記録の時間",IF(X304="記憶","記憶：申告の時間","未確認：申告の時間")),IF(AND(I304="あり",J304="実施",ISNUMBER(AC304)),"所定時間による見込み",IF(I304="なし","使用なし","未確認"))))))</f>
        <v/>
      </c>
      <c r="AF304" s="55" t="str">
        <f>IF(C304="","",IF(H304="あり",1,0))</f>
        <v/>
      </c>
      <c r="AG304" s="55" t="str">
        <f>IF(C304="","",IF(AND(I304="あり",J304="実施"),1,0))</f>
        <v/>
      </c>
      <c r="AH304" s="55" t="str">
        <f>IF(C304="","",IF(AND(H304="あり",X304="記録"),IF(COUNTIFS($A$8:A304,A304,$B$8:B304,B304,$C$8:C304,C304,$E$8:E304,E304,$F$8:F304,F304,$H$8:H304,"あり",$X$8:X304,"記録")=1,1,0),0))</f>
        <v/>
      </c>
      <c r="AI304" s="55" t="str">
        <f>IF(C304="","",IF(AND(I304="あり",J304="実施",X304="記録",ISNUMBER(K304)),IF(COUNTIFS($K$8:K304,K304,$C$8:C304,C304,$E$8:E304,E304,$F$8:F304,F304,$I$8:I304,"あり",$J$8:J304,"実施",$X$8:X304,"記録")=1,1,0),0))</f>
        <v/>
      </c>
      <c r="AJ304" s="55" t="str">
        <f>IF(C304="","",IF(ISNUMBER(A304),YEAR(A304)-IF(MONTH(A304)&lt;4,1,0),""))</f>
        <v/>
      </c>
      <c r="AK304" s="55" t="str">
        <f>IF(C304="","",IF(J304="実施",IF(ISNUMBER(K304),YEAR(K304)-IF(MONTH(K304)&lt;4,1,0),""),""))</f>
        <v/>
      </c>
      <c r="AL304" s="56" t="str">
        <f>IF(C304="",IF(OR(A304&lt;&gt;"",G304&lt;&gt;""),"要確認：船名未記入",""),IF(OR(NOT(ISNUMBER(A304)),G304="",H304="",I304="",J304="",N304="",O304="",P304="",W304="",X304=""),"要確認：基本項目不足",IF(OR(Z304="未登録・重複",AA304="未登録・重複",AB304="未確認"),"要確認：登録表を確認",IF(AND(H304="あり",NOT(ISNUMBER(B304))),"要確認：前日の予定時刻不足",IF(AND(J304="実施",I304="あり",NOT(ISNUMBER(K304))),"要確認：最終日時不足",IF(AND(J304="取消",I304="あり"),"要確認：取消と使用ありが矛盾",IF(OR(AND(ISNUMBER(T304),T304&lt;0),AND(ISNUMBER(V304),V304&lt;0),AE304="要確認：時刻不足・逆転"),"要確認：時間を確認",IF(COUNTIFS(Work[予定表の作業日],A304,Work[前日版の予定時刻],B304,Work[船名],C304,Work[バース],E304,Work[入出・転],F304,Work[曳船名],G304)&gt;1,"要確認：同じ作業・曳船が重複",IF(AND(I304="あり",J304="実施",NOT(ISNUMBER(AD304))),"要確認：拘束時間未確認",IF(OR(H304="未確認",I304="未確認",J304="未確認",X304="未確認",N304="未確認",O304="未確認"),"要確認：未確認を含む","確認済"))))))))))</f>
        <v/>
      </c>
    </row>
    <row r="305" spans="1:38" ht="24.95" customHeight="1" x14ac:dyDescent="0.2">
      <c r="A305" s="20"/>
      <c r="B305" s="29"/>
      <c r="C305" s="7"/>
      <c r="D305" s="7"/>
      <c r="E305" s="7"/>
      <c r="F305" s="7"/>
      <c r="G305" s="7"/>
      <c r="H305" s="7"/>
      <c r="I305" s="7"/>
      <c r="J305" s="7"/>
      <c r="K305" s="23"/>
      <c r="L305" s="13"/>
      <c r="M305" s="13"/>
      <c r="N305" s="7"/>
      <c r="O305" s="51"/>
      <c r="P305" s="51"/>
      <c r="Q305" s="61"/>
      <c r="R305" s="62"/>
      <c r="S305" s="62"/>
      <c r="T305" s="63"/>
      <c r="U305" s="63"/>
      <c r="V305" s="63"/>
      <c r="W305" s="51"/>
      <c r="X305" s="51"/>
      <c r="Y305" s="67"/>
      <c r="Z305" s="54" t="str">
        <f>IF(G305="","",IF(COUNTIF(Tugs[曳船名],G305)&lt;&gt;1,"未登録・重複",IF(INDEX(Tugs[会社名],MATCH(G305,Tugs[曳船名],0))="","未確認",INDEX(Tugs[会社名],MATCH(G305,Tugs[曳船名],0)))))</f>
        <v/>
      </c>
      <c r="AA305" s="54" t="str">
        <f>IF(G305="","",IF(COUNTIF(Companies[会社名],Z305)&lt;&gt;1,"未登録・重複",IF(INDEX(Companies[地区],MATCH(Z305,Companies[会社名],0))="","未確認",INDEX(Companies[地区],MATCH(Z305,Companies[会社名],0)))))</f>
        <v/>
      </c>
      <c r="AB305" s="54" t="str">
        <f>IF(G305="","",IF(Q305&lt;&gt;"",Q305,IF(COUNTIF(Tugs[曳船名],G305)&lt;&gt;1,"未登録・重複",IF(INDEX(Tugs[基地港],MATCH(G305,Tugs[曳船名],0))="","未確認",INDEX(Tugs[基地港],MATCH(G305,Tugs[曳船名],0))))))</f>
        <v/>
      </c>
      <c r="AC305" s="53" t="str">
        <f>IF(C305="","",IF(AND(COUNTIF(Standards[照合項目（自動）],AB305&amp;"｜"&amp;E305&amp;"｜"&amp;D305&amp;"｜"&amp;F305&amp;"｜"&amp;P305)=1,COUNTIFS(Standards[照合項目（自動）],AB305&amp;"｜"&amp;E305&amp;"｜"&amp;D305&amp;"｜"&amp;F305&amp;"｜"&amp;P305,Standards[入力確認（自動）],"確認済")=1),SUMIF(Standards[照合項目（自動）],AB305&amp;"｜"&amp;E305&amp;"｜"&amp;D305&amp;"｜"&amp;F305&amp;"｜"&amp;P305,Standards[所定合計h（自動）]),"未確認"))</f>
        <v/>
      </c>
      <c r="AD305" s="53" t="str">
        <f>IF(C305="","",IF(AND(ISNUMBER(R305),ISNUMBER(S305),S305&gt;=R305),ROUND((S305-R305)*24,4),IF(OR(R305&lt;&gt;"",S305&lt;&gt;""),"",IF(AND(ISNUMBER(T305),T305&gt;=0),T305,IF(AND(I305="あり",J305="実施",ISNUMBER(AC305)),AC305,"")))))</f>
        <v/>
      </c>
      <c r="AE305" s="54" t="str">
        <f>IF(C305="","",IF(AND(ISNUMBER(R305),ISNUMBER(S305),S305&gt;=R305),IF(X305="記録","実績：基地発～基地着",IF(X305="記憶","記憶：基地発～基地着","未確認：基地発～基地着")),IF(OR(R305&lt;&gt;"",S305&lt;&gt;""),"要確認：時刻不足・逆転",IF(AND(ISNUMBER(T305),T305&gt;=0),IF(X305="記録","実績：記録の時間",IF(X305="記憶","記憶：申告の時間","未確認：申告の時間")),IF(AND(I305="あり",J305="実施",ISNUMBER(AC305)),"所定時間による見込み",IF(I305="なし","使用なし","未確認"))))))</f>
        <v/>
      </c>
      <c r="AF305" s="55" t="str">
        <f>IF(C305="","",IF(H305="あり",1,0))</f>
        <v/>
      </c>
      <c r="AG305" s="55" t="str">
        <f>IF(C305="","",IF(AND(I305="あり",J305="実施"),1,0))</f>
        <v/>
      </c>
      <c r="AH305" s="55" t="str">
        <f>IF(C305="","",IF(AND(H305="あり",X305="記録"),IF(COUNTIFS($A$8:A305,A305,$B$8:B305,B305,$C$8:C305,C305,$E$8:E305,E305,$F$8:F305,F305,$H$8:H305,"あり",$X$8:X305,"記録")=1,1,0),0))</f>
        <v/>
      </c>
      <c r="AI305" s="55" t="str">
        <f>IF(C305="","",IF(AND(I305="あり",J305="実施",X305="記録",ISNUMBER(K305)),IF(COUNTIFS($K$8:K305,K305,$C$8:C305,C305,$E$8:E305,E305,$F$8:F305,F305,$I$8:I305,"あり",$J$8:J305,"実施",$X$8:X305,"記録")=1,1,0),0))</f>
        <v/>
      </c>
      <c r="AJ305" s="55" t="str">
        <f>IF(C305="","",IF(ISNUMBER(A305),YEAR(A305)-IF(MONTH(A305)&lt;4,1,0),""))</f>
        <v/>
      </c>
      <c r="AK305" s="55" t="str">
        <f>IF(C305="","",IF(J305="実施",IF(ISNUMBER(K305),YEAR(K305)-IF(MONTH(K305)&lt;4,1,0),""),""))</f>
        <v/>
      </c>
      <c r="AL305" s="56" t="str">
        <f>IF(C305="",IF(OR(A305&lt;&gt;"",G305&lt;&gt;""),"要確認：船名未記入",""),IF(OR(NOT(ISNUMBER(A305)),G305="",H305="",I305="",J305="",N305="",O305="",P305="",W305="",X305=""),"要確認：基本項目不足",IF(OR(Z305="未登録・重複",AA305="未登録・重複",AB305="未確認"),"要確認：登録表を確認",IF(AND(H305="あり",NOT(ISNUMBER(B305))),"要確認：前日の予定時刻不足",IF(AND(J305="実施",I305="あり",NOT(ISNUMBER(K305))),"要確認：最終日時不足",IF(AND(J305="取消",I305="あり"),"要確認：取消と使用ありが矛盾",IF(OR(AND(ISNUMBER(T305),T305&lt;0),AND(ISNUMBER(V305),V305&lt;0),AE305="要確認：時刻不足・逆転"),"要確認：時間を確認",IF(COUNTIFS(Work[予定表の作業日],A305,Work[前日版の予定時刻],B305,Work[船名],C305,Work[バース],E305,Work[入出・転],F305,Work[曳船名],G305)&gt;1,"要確認：同じ作業・曳船が重複",IF(AND(I305="あり",J305="実施",NOT(ISNUMBER(AD305))),"要確認：拘束時間未確認",IF(OR(H305="未確認",I305="未確認",J305="未確認",X305="未確認",N305="未確認",O305="未確認"),"要確認：未確認を含む","確認済"))))))))))</f>
        <v/>
      </c>
    </row>
    <row r="306" spans="1:38" ht="24.95" customHeight="1" x14ac:dyDescent="0.2">
      <c r="A306" s="20"/>
      <c r="B306" s="29"/>
      <c r="C306" s="7"/>
      <c r="D306" s="7"/>
      <c r="E306" s="7"/>
      <c r="F306" s="7"/>
      <c r="G306" s="7"/>
      <c r="H306" s="7"/>
      <c r="I306" s="7"/>
      <c r="J306" s="7"/>
      <c r="K306" s="23"/>
      <c r="L306" s="13"/>
      <c r="M306" s="13"/>
      <c r="N306" s="7"/>
      <c r="O306" s="51"/>
      <c r="P306" s="51"/>
      <c r="Q306" s="61"/>
      <c r="R306" s="62"/>
      <c r="S306" s="62"/>
      <c r="T306" s="63"/>
      <c r="U306" s="63"/>
      <c r="V306" s="63"/>
      <c r="W306" s="51"/>
      <c r="X306" s="51"/>
      <c r="Y306" s="67"/>
      <c r="Z306" s="54" t="str">
        <f>IF(G306="","",IF(COUNTIF(Tugs[曳船名],G306)&lt;&gt;1,"未登録・重複",IF(INDEX(Tugs[会社名],MATCH(G306,Tugs[曳船名],0))="","未確認",INDEX(Tugs[会社名],MATCH(G306,Tugs[曳船名],0)))))</f>
        <v/>
      </c>
      <c r="AA306" s="54" t="str">
        <f>IF(G306="","",IF(COUNTIF(Companies[会社名],Z306)&lt;&gt;1,"未登録・重複",IF(INDEX(Companies[地区],MATCH(Z306,Companies[会社名],0))="","未確認",INDEX(Companies[地区],MATCH(Z306,Companies[会社名],0)))))</f>
        <v/>
      </c>
      <c r="AB306" s="54" t="str">
        <f>IF(G306="","",IF(Q306&lt;&gt;"",Q306,IF(COUNTIF(Tugs[曳船名],G306)&lt;&gt;1,"未登録・重複",IF(INDEX(Tugs[基地港],MATCH(G306,Tugs[曳船名],0))="","未確認",INDEX(Tugs[基地港],MATCH(G306,Tugs[曳船名],0))))))</f>
        <v/>
      </c>
      <c r="AC306" s="53" t="str">
        <f>IF(C306="","",IF(AND(COUNTIF(Standards[照合項目（自動）],AB306&amp;"｜"&amp;E306&amp;"｜"&amp;D306&amp;"｜"&amp;F306&amp;"｜"&amp;P306)=1,COUNTIFS(Standards[照合項目（自動）],AB306&amp;"｜"&amp;E306&amp;"｜"&amp;D306&amp;"｜"&amp;F306&amp;"｜"&amp;P306,Standards[入力確認（自動）],"確認済")=1),SUMIF(Standards[照合項目（自動）],AB306&amp;"｜"&amp;E306&amp;"｜"&amp;D306&amp;"｜"&amp;F306&amp;"｜"&amp;P306,Standards[所定合計h（自動）]),"未確認"))</f>
        <v/>
      </c>
      <c r="AD306" s="53" t="str">
        <f>IF(C306="","",IF(AND(ISNUMBER(R306),ISNUMBER(S306),S306&gt;=R306),ROUND((S306-R306)*24,4),IF(OR(R306&lt;&gt;"",S306&lt;&gt;""),"",IF(AND(ISNUMBER(T306),T306&gt;=0),T306,IF(AND(I306="あり",J306="実施",ISNUMBER(AC306)),AC306,"")))))</f>
        <v/>
      </c>
      <c r="AE306" s="54" t="str">
        <f>IF(C306="","",IF(AND(ISNUMBER(R306),ISNUMBER(S306),S306&gt;=R306),IF(X306="記録","実績：基地発～基地着",IF(X306="記憶","記憶：基地発～基地着","未確認：基地発～基地着")),IF(OR(R306&lt;&gt;"",S306&lt;&gt;""),"要確認：時刻不足・逆転",IF(AND(ISNUMBER(T306),T306&gt;=0),IF(X306="記録","実績：記録の時間",IF(X306="記憶","記憶：申告の時間","未確認：申告の時間")),IF(AND(I306="あり",J306="実施",ISNUMBER(AC306)),"所定時間による見込み",IF(I306="なし","使用なし","未確認"))))))</f>
        <v/>
      </c>
      <c r="AF306" s="55" t="str">
        <f>IF(C306="","",IF(H306="あり",1,0))</f>
        <v/>
      </c>
      <c r="AG306" s="55" t="str">
        <f>IF(C306="","",IF(AND(I306="あり",J306="実施"),1,0))</f>
        <v/>
      </c>
      <c r="AH306" s="55" t="str">
        <f>IF(C306="","",IF(AND(H306="あり",X306="記録"),IF(COUNTIFS($A$8:A306,A306,$B$8:B306,B306,$C$8:C306,C306,$E$8:E306,E306,$F$8:F306,F306,$H$8:H306,"あり",$X$8:X306,"記録")=1,1,0),0))</f>
        <v/>
      </c>
      <c r="AI306" s="55" t="str">
        <f>IF(C306="","",IF(AND(I306="あり",J306="実施",X306="記録",ISNUMBER(K306)),IF(COUNTIFS($K$8:K306,K306,$C$8:C306,C306,$E$8:E306,E306,$F$8:F306,F306,$I$8:I306,"あり",$J$8:J306,"実施",$X$8:X306,"記録")=1,1,0),0))</f>
        <v/>
      </c>
      <c r="AJ306" s="55" t="str">
        <f>IF(C306="","",IF(ISNUMBER(A306),YEAR(A306)-IF(MONTH(A306)&lt;4,1,0),""))</f>
        <v/>
      </c>
      <c r="AK306" s="55" t="str">
        <f>IF(C306="","",IF(J306="実施",IF(ISNUMBER(K306),YEAR(K306)-IF(MONTH(K306)&lt;4,1,0),""),""))</f>
        <v/>
      </c>
      <c r="AL306" s="56" t="str">
        <f>IF(C306="",IF(OR(A306&lt;&gt;"",G306&lt;&gt;""),"要確認：船名未記入",""),IF(OR(NOT(ISNUMBER(A306)),G306="",H306="",I306="",J306="",N306="",O306="",P306="",W306="",X306=""),"要確認：基本項目不足",IF(OR(Z306="未登録・重複",AA306="未登録・重複",AB306="未確認"),"要確認：登録表を確認",IF(AND(H306="あり",NOT(ISNUMBER(B306))),"要確認：前日の予定時刻不足",IF(AND(J306="実施",I306="あり",NOT(ISNUMBER(K306))),"要確認：最終日時不足",IF(AND(J306="取消",I306="あり"),"要確認：取消と使用ありが矛盾",IF(OR(AND(ISNUMBER(T306),T306&lt;0),AND(ISNUMBER(V306),V306&lt;0),AE306="要確認：時刻不足・逆転"),"要確認：時間を確認",IF(COUNTIFS(Work[予定表の作業日],A306,Work[前日版の予定時刻],B306,Work[船名],C306,Work[バース],E306,Work[入出・転],F306,Work[曳船名],G306)&gt;1,"要確認：同じ作業・曳船が重複",IF(AND(I306="あり",J306="実施",NOT(ISNUMBER(AD306))),"要確認：拘束時間未確認",IF(OR(H306="未確認",I306="未確認",J306="未確認",X306="未確認",N306="未確認",O306="未確認"),"要確認：未確認を含む","確認済"))))))))))</f>
        <v/>
      </c>
    </row>
    <row r="307" spans="1:38" ht="24.95" customHeight="1" x14ac:dyDescent="0.2">
      <c r="A307" s="20"/>
      <c r="B307" s="29"/>
      <c r="C307" s="7"/>
      <c r="D307" s="7"/>
      <c r="E307" s="7"/>
      <c r="F307" s="7"/>
      <c r="G307" s="7"/>
      <c r="H307" s="7"/>
      <c r="I307" s="7"/>
      <c r="J307" s="7"/>
      <c r="K307" s="23"/>
      <c r="L307" s="13"/>
      <c r="M307" s="13"/>
      <c r="N307" s="7"/>
      <c r="O307" s="51"/>
      <c r="P307" s="51"/>
      <c r="Q307" s="61"/>
      <c r="R307" s="62"/>
      <c r="S307" s="62"/>
      <c r="T307" s="63"/>
      <c r="U307" s="63"/>
      <c r="V307" s="63"/>
      <c r="W307" s="51"/>
      <c r="X307" s="51"/>
      <c r="Y307" s="67"/>
      <c r="Z307" s="54" t="str">
        <f>IF(G307="","",IF(COUNTIF(Tugs[曳船名],G307)&lt;&gt;1,"未登録・重複",IF(INDEX(Tugs[会社名],MATCH(G307,Tugs[曳船名],0))="","未確認",INDEX(Tugs[会社名],MATCH(G307,Tugs[曳船名],0)))))</f>
        <v/>
      </c>
      <c r="AA307" s="54" t="str">
        <f>IF(G307="","",IF(COUNTIF(Companies[会社名],Z307)&lt;&gt;1,"未登録・重複",IF(INDEX(Companies[地区],MATCH(Z307,Companies[会社名],0))="","未確認",INDEX(Companies[地区],MATCH(Z307,Companies[会社名],0)))))</f>
        <v/>
      </c>
      <c r="AB307" s="54" t="str">
        <f>IF(G307="","",IF(Q307&lt;&gt;"",Q307,IF(COUNTIF(Tugs[曳船名],G307)&lt;&gt;1,"未登録・重複",IF(INDEX(Tugs[基地港],MATCH(G307,Tugs[曳船名],0))="","未確認",INDEX(Tugs[基地港],MATCH(G307,Tugs[曳船名],0))))))</f>
        <v/>
      </c>
      <c r="AC307" s="53" t="str">
        <f>IF(C307="","",IF(AND(COUNTIF(Standards[照合項目（自動）],AB307&amp;"｜"&amp;E307&amp;"｜"&amp;D307&amp;"｜"&amp;F307&amp;"｜"&amp;P307)=1,COUNTIFS(Standards[照合項目（自動）],AB307&amp;"｜"&amp;E307&amp;"｜"&amp;D307&amp;"｜"&amp;F307&amp;"｜"&amp;P307,Standards[入力確認（自動）],"確認済")=1),SUMIF(Standards[照合項目（自動）],AB307&amp;"｜"&amp;E307&amp;"｜"&amp;D307&amp;"｜"&amp;F307&amp;"｜"&amp;P307,Standards[所定合計h（自動）]),"未確認"))</f>
        <v/>
      </c>
      <c r="AD307" s="53" t="str">
        <f>IF(C307="","",IF(AND(ISNUMBER(R307),ISNUMBER(S307),S307&gt;=R307),ROUND((S307-R307)*24,4),IF(OR(R307&lt;&gt;"",S307&lt;&gt;""),"",IF(AND(ISNUMBER(T307),T307&gt;=0),T307,IF(AND(I307="あり",J307="実施",ISNUMBER(AC307)),AC307,"")))))</f>
        <v/>
      </c>
      <c r="AE307" s="54" t="str">
        <f>IF(C307="","",IF(AND(ISNUMBER(R307),ISNUMBER(S307),S307&gt;=R307),IF(X307="記録","実績：基地発～基地着",IF(X307="記憶","記憶：基地発～基地着","未確認：基地発～基地着")),IF(OR(R307&lt;&gt;"",S307&lt;&gt;""),"要確認：時刻不足・逆転",IF(AND(ISNUMBER(T307),T307&gt;=0),IF(X307="記録","実績：記録の時間",IF(X307="記憶","記憶：申告の時間","未確認：申告の時間")),IF(AND(I307="あり",J307="実施",ISNUMBER(AC307)),"所定時間による見込み",IF(I307="なし","使用なし","未確認"))))))</f>
        <v/>
      </c>
      <c r="AF307" s="55" t="str">
        <f>IF(C307="","",IF(H307="あり",1,0))</f>
        <v/>
      </c>
      <c r="AG307" s="55" t="str">
        <f>IF(C307="","",IF(AND(I307="あり",J307="実施"),1,0))</f>
        <v/>
      </c>
      <c r="AH307" s="55" t="str">
        <f>IF(C307="","",IF(AND(H307="あり",X307="記録"),IF(COUNTIFS($A$8:A307,A307,$B$8:B307,B307,$C$8:C307,C307,$E$8:E307,E307,$F$8:F307,F307,$H$8:H307,"あり",$X$8:X307,"記録")=1,1,0),0))</f>
        <v/>
      </c>
      <c r="AI307" s="55" t="str">
        <f>IF(C307="","",IF(AND(I307="あり",J307="実施",X307="記録",ISNUMBER(K307)),IF(COUNTIFS($K$8:K307,K307,$C$8:C307,C307,$E$8:E307,E307,$F$8:F307,F307,$I$8:I307,"あり",$J$8:J307,"実施",$X$8:X307,"記録")=1,1,0),0))</f>
        <v/>
      </c>
      <c r="AJ307" s="55" t="str">
        <f>IF(C307="","",IF(ISNUMBER(A307),YEAR(A307)-IF(MONTH(A307)&lt;4,1,0),""))</f>
        <v/>
      </c>
      <c r="AK307" s="55" t="str">
        <f>IF(C307="","",IF(J307="実施",IF(ISNUMBER(K307),YEAR(K307)-IF(MONTH(K307)&lt;4,1,0),""),""))</f>
        <v/>
      </c>
      <c r="AL307" s="56" t="str">
        <f>IF(C307="",IF(OR(A307&lt;&gt;"",G307&lt;&gt;""),"要確認：船名未記入",""),IF(OR(NOT(ISNUMBER(A307)),G307="",H307="",I307="",J307="",N307="",O307="",P307="",W307="",X307=""),"要確認：基本項目不足",IF(OR(Z307="未登録・重複",AA307="未登録・重複",AB307="未確認"),"要確認：登録表を確認",IF(AND(H307="あり",NOT(ISNUMBER(B307))),"要確認：前日の予定時刻不足",IF(AND(J307="実施",I307="あり",NOT(ISNUMBER(K307))),"要確認：最終日時不足",IF(AND(J307="取消",I307="あり"),"要確認：取消と使用ありが矛盾",IF(OR(AND(ISNUMBER(T307),T307&lt;0),AND(ISNUMBER(V307),V307&lt;0),AE307="要確認：時刻不足・逆転"),"要確認：時間を確認",IF(COUNTIFS(Work[予定表の作業日],A307,Work[前日版の予定時刻],B307,Work[船名],C307,Work[バース],E307,Work[入出・転],F307,Work[曳船名],G307)&gt;1,"要確認：同じ作業・曳船が重複",IF(AND(I307="あり",J307="実施",NOT(ISNUMBER(AD307))),"要確認：拘束時間未確認",IF(OR(H307="未確認",I307="未確認",J307="未確認",X307="未確認",N307="未確認",O307="未確認"),"要確認：未確認を含む","確認済"))))))))))</f>
        <v/>
      </c>
    </row>
    <row r="308" spans="1:38" ht="24.95" customHeight="1" x14ac:dyDescent="0.2">
      <c r="A308" s="20"/>
      <c r="B308" s="29"/>
      <c r="C308" s="7"/>
      <c r="D308" s="7"/>
      <c r="E308" s="7"/>
      <c r="F308" s="7"/>
      <c r="G308" s="7"/>
      <c r="H308" s="7"/>
      <c r="I308" s="7"/>
      <c r="J308" s="7"/>
      <c r="K308" s="23"/>
      <c r="L308" s="13"/>
      <c r="M308" s="13"/>
      <c r="N308" s="7"/>
      <c r="O308" s="51"/>
      <c r="P308" s="51"/>
      <c r="Q308" s="61"/>
      <c r="R308" s="62"/>
      <c r="S308" s="62"/>
      <c r="T308" s="63"/>
      <c r="U308" s="63"/>
      <c r="V308" s="63"/>
      <c r="W308" s="51"/>
      <c r="X308" s="51"/>
      <c r="Y308" s="67"/>
      <c r="Z308" s="54" t="str">
        <f>IF(G308="","",IF(COUNTIF(Tugs[曳船名],G308)&lt;&gt;1,"未登録・重複",IF(INDEX(Tugs[会社名],MATCH(G308,Tugs[曳船名],0))="","未確認",INDEX(Tugs[会社名],MATCH(G308,Tugs[曳船名],0)))))</f>
        <v/>
      </c>
      <c r="AA308" s="54" t="str">
        <f>IF(G308="","",IF(COUNTIF(Companies[会社名],Z308)&lt;&gt;1,"未登録・重複",IF(INDEX(Companies[地区],MATCH(Z308,Companies[会社名],0))="","未確認",INDEX(Companies[地区],MATCH(Z308,Companies[会社名],0)))))</f>
        <v/>
      </c>
      <c r="AB308" s="54" t="str">
        <f>IF(G308="","",IF(Q308&lt;&gt;"",Q308,IF(COUNTIF(Tugs[曳船名],G308)&lt;&gt;1,"未登録・重複",IF(INDEX(Tugs[基地港],MATCH(G308,Tugs[曳船名],0))="","未確認",INDEX(Tugs[基地港],MATCH(G308,Tugs[曳船名],0))))))</f>
        <v/>
      </c>
      <c r="AC308" s="53" t="str">
        <f>IF(C308="","",IF(AND(COUNTIF(Standards[照合項目（自動）],AB308&amp;"｜"&amp;E308&amp;"｜"&amp;D308&amp;"｜"&amp;F308&amp;"｜"&amp;P308)=1,COUNTIFS(Standards[照合項目（自動）],AB308&amp;"｜"&amp;E308&amp;"｜"&amp;D308&amp;"｜"&amp;F308&amp;"｜"&amp;P308,Standards[入力確認（自動）],"確認済")=1),SUMIF(Standards[照合項目（自動）],AB308&amp;"｜"&amp;E308&amp;"｜"&amp;D308&amp;"｜"&amp;F308&amp;"｜"&amp;P308,Standards[所定合計h（自動）]),"未確認"))</f>
        <v/>
      </c>
      <c r="AD308" s="53" t="str">
        <f>IF(C308="","",IF(AND(ISNUMBER(R308),ISNUMBER(S308),S308&gt;=R308),ROUND((S308-R308)*24,4),IF(OR(R308&lt;&gt;"",S308&lt;&gt;""),"",IF(AND(ISNUMBER(T308),T308&gt;=0),T308,IF(AND(I308="あり",J308="実施",ISNUMBER(AC308)),AC308,"")))))</f>
        <v/>
      </c>
      <c r="AE308" s="54" t="str">
        <f>IF(C308="","",IF(AND(ISNUMBER(R308),ISNUMBER(S308),S308&gt;=R308),IF(X308="記録","実績：基地発～基地着",IF(X308="記憶","記憶：基地発～基地着","未確認：基地発～基地着")),IF(OR(R308&lt;&gt;"",S308&lt;&gt;""),"要確認：時刻不足・逆転",IF(AND(ISNUMBER(T308),T308&gt;=0),IF(X308="記録","実績：記録の時間",IF(X308="記憶","記憶：申告の時間","未確認：申告の時間")),IF(AND(I308="あり",J308="実施",ISNUMBER(AC308)),"所定時間による見込み",IF(I308="なし","使用なし","未確認"))))))</f>
        <v/>
      </c>
      <c r="AF308" s="55" t="str">
        <f>IF(C308="","",IF(H308="あり",1,0))</f>
        <v/>
      </c>
      <c r="AG308" s="55" t="str">
        <f>IF(C308="","",IF(AND(I308="あり",J308="実施"),1,0))</f>
        <v/>
      </c>
      <c r="AH308" s="55" t="str">
        <f>IF(C308="","",IF(AND(H308="あり",X308="記録"),IF(COUNTIFS($A$8:A308,A308,$B$8:B308,B308,$C$8:C308,C308,$E$8:E308,E308,$F$8:F308,F308,$H$8:H308,"あり",$X$8:X308,"記録")=1,1,0),0))</f>
        <v/>
      </c>
      <c r="AI308" s="55" t="str">
        <f>IF(C308="","",IF(AND(I308="あり",J308="実施",X308="記録",ISNUMBER(K308)),IF(COUNTIFS($K$8:K308,K308,$C$8:C308,C308,$E$8:E308,E308,$F$8:F308,F308,$I$8:I308,"あり",$J$8:J308,"実施",$X$8:X308,"記録")=1,1,0),0))</f>
        <v/>
      </c>
      <c r="AJ308" s="55" t="str">
        <f>IF(C308="","",IF(ISNUMBER(A308),YEAR(A308)-IF(MONTH(A308)&lt;4,1,0),""))</f>
        <v/>
      </c>
      <c r="AK308" s="55" t="str">
        <f>IF(C308="","",IF(J308="実施",IF(ISNUMBER(K308),YEAR(K308)-IF(MONTH(K308)&lt;4,1,0),""),""))</f>
        <v/>
      </c>
      <c r="AL308" s="56" t="str">
        <f>IF(C308="",IF(OR(A308&lt;&gt;"",G308&lt;&gt;""),"要確認：船名未記入",""),IF(OR(NOT(ISNUMBER(A308)),G308="",H308="",I308="",J308="",N308="",O308="",P308="",W308="",X308=""),"要確認：基本項目不足",IF(OR(Z308="未登録・重複",AA308="未登録・重複",AB308="未確認"),"要確認：登録表を確認",IF(AND(H308="あり",NOT(ISNUMBER(B308))),"要確認：前日の予定時刻不足",IF(AND(J308="実施",I308="あり",NOT(ISNUMBER(K308))),"要確認：最終日時不足",IF(AND(J308="取消",I308="あり"),"要確認：取消と使用ありが矛盾",IF(OR(AND(ISNUMBER(T308),T308&lt;0),AND(ISNUMBER(V308),V308&lt;0),AE308="要確認：時刻不足・逆転"),"要確認：時間を確認",IF(COUNTIFS(Work[予定表の作業日],A308,Work[前日版の予定時刻],B308,Work[船名],C308,Work[バース],E308,Work[入出・転],F308,Work[曳船名],G308)&gt;1,"要確認：同じ作業・曳船が重複",IF(AND(I308="あり",J308="実施",NOT(ISNUMBER(AD308))),"要確認：拘束時間未確認",IF(OR(H308="未確認",I308="未確認",J308="未確認",X308="未確認",N308="未確認",O308="未確認"),"要確認：未確認を含む","確認済"))))))))))</f>
        <v/>
      </c>
    </row>
    <row r="309" spans="1:38" ht="24.95" customHeight="1" x14ac:dyDescent="0.2">
      <c r="A309" s="20"/>
      <c r="B309" s="29"/>
      <c r="C309" s="7"/>
      <c r="D309" s="7"/>
      <c r="E309" s="7"/>
      <c r="F309" s="7"/>
      <c r="G309" s="7"/>
      <c r="H309" s="7"/>
      <c r="I309" s="7"/>
      <c r="J309" s="7"/>
      <c r="K309" s="23"/>
      <c r="L309" s="13"/>
      <c r="M309" s="13"/>
      <c r="N309" s="7"/>
      <c r="O309" s="51"/>
      <c r="P309" s="51"/>
      <c r="Q309" s="61"/>
      <c r="R309" s="62"/>
      <c r="S309" s="62"/>
      <c r="T309" s="63"/>
      <c r="U309" s="63"/>
      <c r="V309" s="63"/>
      <c r="W309" s="51"/>
      <c r="X309" s="51"/>
      <c r="Y309" s="67"/>
      <c r="Z309" s="54" t="str">
        <f>IF(G309="","",IF(COUNTIF(Tugs[曳船名],G309)&lt;&gt;1,"未登録・重複",IF(INDEX(Tugs[会社名],MATCH(G309,Tugs[曳船名],0))="","未確認",INDEX(Tugs[会社名],MATCH(G309,Tugs[曳船名],0)))))</f>
        <v/>
      </c>
      <c r="AA309" s="54" t="str">
        <f>IF(G309="","",IF(COUNTIF(Companies[会社名],Z309)&lt;&gt;1,"未登録・重複",IF(INDEX(Companies[地区],MATCH(Z309,Companies[会社名],0))="","未確認",INDEX(Companies[地区],MATCH(Z309,Companies[会社名],0)))))</f>
        <v/>
      </c>
      <c r="AB309" s="54" t="str">
        <f>IF(G309="","",IF(Q309&lt;&gt;"",Q309,IF(COUNTIF(Tugs[曳船名],G309)&lt;&gt;1,"未登録・重複",IF(INDEX(Tugs[基地港],MATCH(G309,Tugs[曳船名],0))="","未確認",INDEX(Tugs[基地港],MATCH(G309,Tugs[曳船名],0))))))</f>
        <v/>
      </c>
      <c r="AC309" s="53" t="str">
        <f>IF(C309="","",IF(AND(COUNTIF(Standards[照合項目（自動）],AB309&amp;"｜"&amp;E309&amp;"｜"&amp;D309&amp;"｜"&amp;F309&amp;"｜"&amp;P309)=1,COUNTIFS(Standards[照合項目（自動）],AB309&amp;"｜"&amp;E309&amp;"｜"&amp;D309&amp;"｜"&amp;F309&amp;"｜"&amp;P309,Standards[入力確認（自動）],"確認済")=1),SUMIF(Standards[照合項目（自動）],AB309&amp;"｜"&amp;E309&amp;"｜"&amp;D309&amp;"｜"&amp;F309&amp;"｜"&amp;P309,Standards[所定合計h（自動）]),"未確認"))</f>
        <v/>
      </c>
      <c r="AD309" s="53" t="str">
        <f>IF(C309="","",IF(AND(ISNUMBER(R309),ISNUMBER(S309),S309&gt;=R309),ROUND((S309-R309)*24,4),IF(OR(R309&lt;&gt;"",S309&lt;&gt;""),"",IF(AND(ISNUMBER(T309),T309&gt;=0),T309,IF(AND(I309="あり",J309="実施",ISNUMBER(AC309)),AC309,"")))))</f>
        <v/>
      </c>
      <c r="AE309" s="54" t="str">
        <f>IF(C309="","",IF(AND(ISNUMBER(R309),ISNUMBER(S309),S309&gt;=R309),IF(X309="記録","実績：基地発～基地着",IF(X309="記憶","記憶：基地発～基地着","未確認：基地発～基地着")),IF(OR(R309&lt;&gt;"",S309&lt;&gt;""),"要確認：時刻不足・逆転",IF(AND(ISNUMBER(T309),T309&gt;=0),IF(X309="記録","実績：記録の時間",IF(X309="記憶","記憶：申告の時間","未確認：申告の時間")),IF(AND(I309="あり",J309="実施",ISNUMBER(AC309)),"所定時間による見込み",IF(I309="なし","使用なし","未確認"))))))</f>
        <v/>
      </c>
      <c r="AF309" s="55" t="str">
        <f>IF(C309="","",IF(H309="あり",1,0))</f>
        <v/>
      </c>
      <c r="AG309" s="55" t="str">
        <f>IF(C309="","",IF(AND(I309="あり",J309="実施"),1,0))</f>
        <v/>
      </c>
      <c r="AH309" s="55" t="str">
        <f>IF(C309="","",IF(AND(H309="あり",X309="記録"),IF(COUNTIFS($A$8:A309,A309,$B$8:B309,B309,$C$8:C309,C309,$E$8:E309,E309,$F$8:F309,F309,$H$8:H309,"あり",$X$8:X309,"記録")=1,1,0),0))</f>
        <v/>
      </c>
      <c r="AI309" s="55" t="str">
        <f>IF(C309="","",IF(AND(I309="あり",J309="実施",X309="記録",ISNUMBER(K309)),IF(COUNTIFS($K$8:K309,K309,$C$8:C309,C309,$E$8:E309,E309,$F$8:F309,F309,$I$8:I309,"あり",$J$8:J309,"実施",$X$8:X309,"記録")=1,1,0),0))</f>
        <v/>
      </c>
      <c r="AJ309" s="55" t="str">
        <f>IF(C309="","",IF(ISNUMBER(A309),YEAR(A309)-IF(MONTH(A309)&lt;4,1,0),""))</f>
        <v/>
      </c>
      <c r="AK309" s="55" t="str">
        <f>IF(C309="","",IF(J309="実施",IF(ISNUMBER(K309),YEAR(K309)-IF(MONTH(K309)&lt;4,1,0),""),""))</f>
        <v/>
      </c>
      <c r="AL309" s="56" t="str">
        <f>IF(C309="",IF(OR(A309&lt;&gt;"",G309&lt;&gt;""),"要確認：船名未記入",""),IF(OR(NOT(ISNUMBER(A309)),G309="",H309="",I309="",J309="",N309="",O309="",P309="",W309="",X309=""),"要確認：基本項目不足",IF(OR(Z309="未登録・重複",AA309="未登録・重複",AB309="未確認"),"要確認：登録表を確認",IF(AND(H309="あり",NOT(ISNUMBER(B309))),"要確認：前日の予定時刻不足",IF(AND(J309="実施",I309="あり",NOT(ISNUMBER(K309))),"要確認：最終日時不足",IF(AND(J309="取消",I309="あり"),"要確認：取消と使用ありが矛盾",IF(OR(AND(ISNUMBER(T309),T309&lt;0),AND(ISNUMBER(V309),V309&lt;0),AE309="要確認：時刻不足・逆転"),"要確認：時間を確認",IF(COUNTIFS(Work[予定表の作業日],A309,Work[前日版の予定時刻],B309,Work[船名],C309,Work[バース],E309,Work[入出・転],F309,Work[曳船名],G309)&gt;1,"要確認：同じ作業・曳船が重複",IF(AND(I309="あり",J309="実施",NOT(ISNUMBER(AD309))),"要確認：拘束時間未確認",IF(OR(H309="未確認",I309="未確認",J309="未確認",X309="未確認",N309="未確認",O309="未確認"),"要確認：未確認を含む","確認済"))))))))))</f>
        <v/>
      </c>
    </row>
    <row r="310" spans="1:38" ht="24.95" customHeight="1" x14ac:dyDescent="0.2">
      <c r="A310" s="20"/>
      <c r="B310" s="29"/>
      <c r="C310" s="7"/>
      <c r="D310" s="7"/>
      <c r="E310" s="7"/>
      <c r="F310" s="7"/>
      <c r="G310" s="7"/>
      <c r="H310" s="7"/>
      <c r="I310" s="7"/>
      <c r="J310" s="7"/>
      <c r="K310" s="23"/>
      <c r="L310" s="13"/>
      <c r="M310" s="13"/>
      <c r="N310" s="7"/>
      <c r="O310" s="51"/>
      <c r="P310" s="51"/>
      <c r="Q310" s="61"/>
      <c r="R310" s="62"/>
      <c r="S310" s="62"/>
      <c r="T310" s="63"/>
      <c r="U310" s="63"/>
      <c r="V310" s="63"/>
      <c r="W310" s="51"/>
      <c r="X310" s="51"/>
      <c r="Y310" s="67"/>
      <c r="Z310" s="54" t="str">
        <f>IF(G310="","",IF(COUNTIF(Tugs[曳船名],G310)&lt;&gt;1,"未登録・重複",IF(INDEX(Tugs[会社名],MATCH(G310,Tugs[曳船名],0))="","未確認",INDEX(Tugs[会社名],MATCH(G310,Tugs[曳船名],0)))))</f>
        <v/>
      </c>
      <c r="AA310" s="54" t="str">
        <f>IF(G310="","",IF(COUNTIF(Companies[会社名],Z310)&lt;&gt;1,"未登録・重複",IF(INDEX(Companies[地区],MATCH(Z310,Companies[会社名],0))="","未確認",INDEX(Companies[地区],MATCH(Z310,Companies[会社名],0)))))</f>
        <v/>
      </c>
      <c r="AB310" s="54" t="str">
        <f>IF(G310="","",IF(Q310&lt;&gt;"",Q310,IF(COUNTIF(Tugs[曳船名],G310)&lt;&gt;1,"未登録・重複",IF(INDEX(Tugs[基地港],MATCH(G310,Tugs[曳船名],0))="","未確認",INDEX(Tugs[基地港],MATCH(G310,Tugs[曳船名],0))))))</f>
        <v/>
      </c>
      <c r="AC310" s="53" t="str">
        <f>IF(C310="","",IF(AND(COUNTIF(Standards[照合項目（自動）],AB310&amp;"｜"&amp;E310&amp;"｜"&amp;D310&amp;"｜"&amp;F310&amp;"｜"&amp;P310)=1,COUNTIFS(Standards[照合項目（自動）],AB310&amp;"｜"&amp;E310&amp;"｜"&amp;D310&amp;"｜"&amp;F310&amp;"｜"&amp;P310,Standards[入力確認（自動）],"確認済")=1),SUMIF(Standards[照合項目（自動）],AB310&amp;"｜"&amp;E310&amp;"｜"&amp;D310&amp;"｜"&amp;F310&amp;"｜"&amp;P310,Standards[所定合計h（自動）]),"未確認"))</f>
        <v/>
      </c>
      <c r="AD310" s="53" t="str">
        <f>IF(C310="","",IF(AND(ISNUMBER(R310),ISNUMBER(S310),S310&gt;=R310),ROUND((S310-R310)*24,4),IF(OR(R310&lt;&gt;"",S310&lt;&gt;""),"",IF(AND(ISNUMBER(T310),T310&gt;=0),T310,IF(AND(I310="あり",J310="実施",ISNUMBER(AC310)),AC310,"")))))</f>
        <v/>
      </c>
      <c r="AE310" s="54" t="str">
        <f>IF(C310="","",IF(AND(ISNUMBER(R310),ISNUMBER(S310),S310&gt;=R310),IF(X310="記録","実績：基地発～基地着",IF(X310="記憶","記憶：基地発～基地着","未確認：基地発～基地着")),IF(OR(R310&lt;&gt;"",S310&lt;&gt;""),"要確認：時刻不足・逆転",IF(AND(ISNUMBER(T310),T310&gt;=0),IF(X310="記録","実績：記録の時間",IF(X310="記憶","記憶：申告の時間","未確認：申告の時間")),IF(AND(I310="あり",J310="実施",ISNUMBER(AC310)),"所定時間による見込み",IF(I310="なし","使用なし","未確認"))))))</f>
        <v/>
      </c>
      <c r="AF310" s="55" t="str">
        <f>IF(C310="","",IF(H310="あり",1,0))</f>
        <v/>
      </c>
      <c r="AG310" s="55" t="str">
        <f>IF(C310="","",IF(AND(I310="あり",J310="実施"),1,0))</f>
        <v/>
      </c>
      <c r="AH310" s="55" t="str">
        <f>IF(C310="","",IF(AND(H310="あり",X310="記録"),IF(COUNTIFS($A$8:A310,A310,$B$8:B310,B310,$C$8:C310,C310,$E$8:E310,E310,$F$8:F310,F310,$H$8:H310,"あり",$X$8:X310,"記録")=1,1,0),0))</f>
        <v/>
      </c>
      <c r="AI310" s="55" t="str">
        <f>IF(C310="","",IF(AND(I310="あり",J310="実施",X310="記録",ISNUMBER(K310)),IF(COUNTIFS($K$8:K310,K310,$C$8:C310,C310,$E$8:E310,E310,$F$8:F310,F310,$I$8:I310,"あり",$J$8:J310,"実施",$X$8:X310,"記録")=1,1,0),0))</f>
        <v/>
      </c>
      <c r="AJ310" s="55" t="str">
        <f>IF(C310="","",IF(ISNUMBER(A310),YEAR(A310)-IF(MONTH(A310)&lt;4,1,0),""))</f>
        <v/>
      </c>
      <c r="AK310" s="55" t="str">
        <f>IF(C310="","",IF(J310="実施",IF(ISNUMBER(K310),YEAR(K310)-IF(MONTH(K310)&lt;4,1,0),""),""))</f>
        <v/>
      </c>
      <c r="AL310" s="56" t="str">
        <f>IF(C310="",IF(OR(A310&lt;&gt;"",G310&lt;&gt;""),"要確認：船名未記入",""),IF(OR(NOT(ISNUMBER(A310)),G310="",H310="",I310="",J310="",N310="",O310="",P310="",W310="",X310=""),"要確認：基本項目不足",IF(OR(Z310="未登録・重複",AA310="未登録・重複",AB310="未確認"),"要確認：登録表を確認",IF(AND(H310="あり",NOT(ISNUMBER(B310))),"要確認：前日の予定時刻不足",IF(AND(J310="実施",I310="あり",NOT(ISNUMBER(K310))),"要確認：最終日時不足",IF(AND(J310="取消",I310="あり"),"要確認：取消と使用ありが矛盾",IF(OR(AND(ISNUMBER(T310),T310&lt;0),AND(ISNUMBER(V310),V310&lt;0),AE310="要確認：時刻不足・逆転"),"要確認：時間を確認",IF(COUNTIFS(Work[予定表の作業日],A310,Work[前日版の予定時刻],B310,Work[船名],C310,Work[バース],E310,Work[入出・転],F310,Work[曳船名],G310)&gt;1,"要確認：同じ作業・曳船が重複",IF(AND(I310="あり",J310="実施",NOT(ISNUMBER(AD310))),"要確認：拘束時間未確認",IF(OR(H310="未確認",I310="未確認",J310="未確認",X310="未確認",N310="未確認",O310="未確認"),"要確認：未確認を含む","確認済"))))))))))</f>
        <v/>
      </c>
    </row>
    <row r="311" spans="1:38" ht="24.95" customHeight="1" x14ac:dyDescent="0.2">
      <c r="A311" s="20"/>
      <c r="B311" s="29"/>
      <c r="C311" s="7"/>
      <c r="D311" s="7"/>
      <c r="E311" s="7"/>
      <c r="F311" s="7"/>
      <c r="G311" s="7"/>
      <c r="H311" s="7"/>
      <c r="I311" s="7"/>
      <c r="J311" s="7"/>
      <c r="K311" s="23"/>
      <c r="L311" s="13"/>
      <c r="M311" s="13"/>
      <c r="N311" s="7"/>
      <c r="O311" s="51"/>
      <c r="P311" s="51"/>
      <c r="Q311" s="61"/>
      <c r="R311" s="62"/>
      <c r="S311" s="62"/>
      <c r="T311" s="63"/>
      <c r="U311" s="63"/>
      <c r="V311" s="63"/>
      <c r="W311" s="51"/>
      <c r="X311" s="51"/>
      <c r="Y311" s="67"/>
      <c r="Z311" s="54" t="str">
        <f>IF(G311="","",IF(COUNTIF(Tugs[曳船名],G311)&lt;&gt;1,"未登録・重複",IF(INDEX(Tugs[会社名],MATCH(G311,Tugs[曳船名],0))="","未確認",INDEX(Tugs[会社名],MATCH(G311,Tugs[曳船名],0)))))</f>
        <v/>
      </c>
      <c r="AA311" s="54" t="str">
        <f>IF(G311="","",IF(COUNTIF(Companies[会社名],Z311)&lt;&gt;1,"未登録・重複",IF(INDEX(Companies[地区],MATCH(Z311,Companies[会社名],0))="","未確認",INDEX(Companies[地区],MATCH(Z311,Companies[会社名],0)))))</f>
        <v/>
      </c>
      <c r="AB311" s="54" t="str">
        <f>IF(G311="","",IF(Q311&lt;&gt;"",Q311,IF(COUNTIF(Tugs[曳船名],G311)&lt;&gt;1,"未登録・重複",IF(INDEX(Tugs[基地港],MATCH(G311,Tugs[曳船名],0))="","未確認",INDEX(Tugs[基地港],MATCH(G311,Tugs[曳船名],0))))))</f>
        <v/>
      </c>
      <c r="AC311" s="53" t="str">
        <f>IF(C311="","",IF(AND(COUNTIF(Standards[照合項目（自動）],AB311&amp;"｜"&amp;E311&amp;"｜"&amp;D311&amp;"｜"&amp;F311&amp;"｜"&amp;P311)=1,COUNTIFS(Standards[照合項目（自動）],AB311&amp;"｜"&amp;E311&amp;"｜"&amp;D311&amp;"｜"&amp;F311&amp;"｜"&amp;P311,Standards[入力確認（自動）],"確認済")=1),SUMIF(Standards[照合項目（自動）],AB311&amp;"｜"&amp;E311&amp;"｜"&amp;D311&amp;"｜"&amp;F311&amp;"｜"&amp;P311,Standards[所定合計h（自動）]),"未確認"))</f>
        <v/>
      </c>
      <c r="AD311" s="53" t="str">
        <f>IF(C311="","",IF(AND(ISNUMBER(R311),ISNUMBER(S311),S311&gt;=R311),ROUND((S311-R311)*24,4),IF(OR(R311&lt;&gt;"",S311&lt;&gt;""),"",IF(AND(ISNUMBER(T311),T311&gt;=0),T311,IF(AND(I311="あり",J311="実施",ISNUMBER(AC311)),AC311,"")))))</f>
        <v/>
      </c>
      <c r="AE311" s="54" t="str">
        <f>IF(C311="","",IF(AND(ISNUMBER(R311),ISNUMBER(S311),S311&gt;=R311),IF(X311="記録","実績：基地発～基地着",IF(X311="記憶","記憶：基地発～基地着","未確認：基地発～基地着")),IF(OR(R311&lt;&gt;"",S311&lt;&gt;""),"要確認：時刻不足・逆転",IF(AND(ISNUMBER(T311),T311&gt;=0),IF(X311="記録","実績：記録の時間",IF(X311="記憶","記憶：申告の時間","未確認：申告の時間")),IF(AND(I311="あり",J311="実施",ISNUMBER(AC311)),"所定時間による見込み",IF(I311="なし","使用なし","未確認"))))))</f>
        <v/>
      </c>
      <c r="AF311" s="55" t="str">
        <f>IF(C311="","",IF(H311="あり",1,0))</f>
        <v/>
      </c>
      <c r="AG311" s="55" t="str">
        <f>IF(C311="","",IF(AND(I311="あり",J311="実施"),1,0))</f>
        <v/>
      </c>
      <c r="AH311" s="55" t="str">
        <f>IF(C311="","",IF(AND(H311="あり",X311="記録"),IF(COUNTIFS($A$8:A311,A311,$B$8:B311,B311,$C$8:C311,C311,$E$8:E311,E311,$F$8:F311,F311,$H$8:H311,"あり",$X$8:X311,"記録")=1,1,0),0))</f>
        <v/>
      </c>
      <c r="AI311" s="55" t="str">
        <f>IF(C311="","",IF(AND(I311="あり",J311="実施",X311="記録",ISNUMBER(K311)),IF(COUNTIFS($K$8:K311,K311,$C$8:C311,C311,$E$8:E311,E311,$F$8:F311,F311,$I$8:I311,"あり",$J$8:J311,"実施",$X$8:X311,"記録")=1,1,0),0))</f>
        <v/>
      </c>
      <c r="AJ311" s="55" t="str">
        <f>IF(C311="","",IF(ISNUMBER(A311),YEAR(A311)-IF(MONTH(A311)&lt;4,1,0),""))</f>
        <v/>
      </c>
      <c r="AK311" s="55" t="str">
        <f>IF(C311="","",IF(J311="実施",IF(ISNUMBER(K311),YEAR(K311)-IF(MONTH(K311)&lt;4,1,0),""),""))</f>
        <v/>
      </c>
      <c r="AL311" s="56" t="str">
        <f>IF(C311="",IF(OR(A311&lt;&gt;"",G311&lt;&gt;""),"要確認：船名未記入",""),IF(OR(NOT(ISNUMBER(A311)),G311="",H311="",I311="",J311="",N311="",O311="",P311="",W311="",X311=""),"要確認：基本項目不足",IF(OR(Z311="未登録・重複",AA311="未登録・重複",AB311="未確認"),"要確認：登録表を確認",IF(AND(H311="あり",NOT(ISNUMBER(B311))),"要確認：前日の予定時刻不足",IF(AND(J311="実施",I311="あり",NOT(ISNUMBER(K311))),"要確認：最終日時不足",IF(AND(J311="取消",I311="あり"),"要確認：取消と使用ありが矛盾",IF(OR(AND(ISNUMBER(T311),T311&lt;0),AND(ISNUMBER(V311),V311&lt;0),AE311="要確認：時刻不足・逆転"),"要確認：時間を確認",IF(COUNTIFS(Work[予定表の作業日],A311,Work[前日版の予定時刻],B311,Work[船名],C311,Work[バース],E311,Work[入出・転],F311,Work[曳船名],G311)&gt;1,"要確認：同じ作業・曳船が重複",IF(AND(I311="あり",J311="実施",NOT(ISNUMBER(AD311))),"要確認：拘束時間未確認",IF(OR(H311="未確認",I311="未確認",J311="未確認",X311="未確認",N311="未確認",O311="未確認"),"要確認：未確認を含む","確認済"))))))))))</f>
        <v/>
      </c>
    </row>
    <row r="312" spans="1:38" ht="24.95" customHeight="1" x14ac:dyDescent="0.2">
      <c r="A312" s="20"/>
      <c r="B312" s="29"/>
      <c r="C312" s="7"/>
      <c r="D312" s="7"/>
      <c r="E312" s="7"/>
      <c r="F312" s="7"/>
      <c r="G312" s="7"/>
      <c r="H312" s="7"/>
      <c r="I312" s="7"/>
      <c r="J312" s="7"/>
      <c r="K312" s="23"/>
      <c r="L312" s="13"/>
      <c r="M312" s="13"/>
      <c r="N312" s="7"/>
      <c r="O312" s="51"/>
      <c r="P312" s="51"/>
      <c r="Q312" s="61"/>
      <c r="R312" s="62"/>
      <c r="S312" s="62"/>
      <c r="T312" s="63"/>
      <c r="U312" s="63"/>
      <c r="V312" s="63"/>
      <c r="W312" s="51"/>
      <c r="X312" s="51"/>
      <c r="Y312" s="67"/>
      <c r="Z312" s="54" t="str">
        <f>IF(G312="","",IF(COUNTIF(Tugs[曳船名],G312)&lt;&gt;1,"未登録・重複",IF(INDEX(Tugs[会社名],MATCH(G312,Tugs[曳船名],0))="","未確認",INDEX(Tugs[会社名],MATCH(G312,Tugs[曳船名],0)))))</f>
        <v/>
      </c>
      <c r="AA312" s="54" t="str">
        <f>IF(G312="","",IF(COUNTIF(Companies[会社名],Z312)&lt;&gt;1,"未登録・重複",IF(INDEX(Companies[地区],MATCH(Z312,Companies[会社名],0))="","未確認",INDEX(Companies[地区],MATCH(Z312,Companies[会社名],0)))))</f>
        <v/>
      </c>
      <c r="AB312" s="54" t="str">
        <f>IF(G312="","",IF(Q312&lt;&gt;"",Q312,IF(COUNTIF(Tugs[曳船名],G312)&lt;&gt;1,"未登録・重複",IF(INDEX(Tugs[基地港],MATCH(G312,Tugs[曳船名],0))="","未確認",INDEX(Tugs[基地港],MATCH(G312,Tugs[曳船名],0))))))</f>
        <v/>
      </c>
      <c r="AC312" s="53" t="str">
        <f>IF(C312="","",IF(AND(COUNTIF(Standards[照合項目（自動）],AB312&amp;"｜"&amp;E312&amp;"｜"&amp;D312&amp;"｜"&amp;F312&amp;"｜"&amp;P312)=1,COUNTIFS(Standards[照合項目（自動）],AB312&amp;"｜"&amp;E312&amp;"｜"&amp;D312&amp;"｜"&amp;F312&amp;"｜"&amp;P312,Standards[入力確認（自動）],"確認済")=1),SUMIF(Standards[照合項目（自動）],AB312&amp;"｜"&amp;E312&amp;"｜"&amp;D312&amp;"｜"&amp;F312&amp;"｜"&amp;P312,Standards[所定合計h（自動）]),"未確認"))</f>
        <v/>
      </c>
      <c r="AD312" s="53" t="str">
        <f>IF(C312="","",IF(AND(ISNUMBER(R312),ISNUMBER(S312),S312&gt;=R312),ROUND((S312-R312)*24,4),IF(OR(R312&lt;&gt;"",S312&lt;&gt;""),"",IF(AND(ISNUMBER(T312),T312&gt;=0),T312,IF(AND(I312="あり",J312="実施",ISNUMBER(AC312)),AC312,"")))))</f>
        <v/>
      </c>
      <c r="AE312" s="54" t="str">
        <f>IF(C312="","",IF(AND(ISNUMBER(R312),ISNUMBER(S312),S312&gt;=R312),IF(X312="記録","実績：基地発～基地着",IF(X312="記憶","記憶：基地発～基地着","未確認：基地発～基地着")),IF(OR(R312&lt;&gt;"",S312&lt;&gt;""),"要確認：時刻不足・逆転",IF(AND(ISNUMBER(T312),T312&gt;=0),IF(X312="記録","実績：記録の時間",IF(X312="記憶","記憶：申告の時間","未確認：申告の時間")),IF(AND(I312="あり",J312="実施",ISNUMBER(AC312)),"所定時間による見込み",IF(I312="なし","使用なし","未確認"))))))</f>
        <v/>
      </c>
      <c r="AF312" s="55" t="str">
        <f>IF(C312="","",IF(H312="あり",1,0))</f>
        <v/>
      </c>
      <c r="AG312" s="55" t="str">
        <f>IF(C312="","",IF(AND(I312="あり",J312="実施"),1,0))</f>
        <v/>
      </c>
      <c r="AH312" s="55" t="str">
        <f>IF(C312="","",IF(AND(H312="あり",X312="記録"),IF(COUNTIFS($A$8:A312,A312,$B$8:B312,B312,$C$8:C312,C312,$E$8:E312,E312,$F$8:F312,F312,$H$8:H312,"あり",$X$8:X312,"記録")=1,1,0),0))</f>
        <v/>
      </c>
      <c r="AI312" s="55" t="str">
        <f>IF(C312="","",IF(AND(I312="あり",J312="実施",X312="記録",ISNUMBER(K312)),IF(COUNTIFS($K$8:K312,K312,$C$8:C312,C312,$E$8:E312,E312,$F$8:F312,F312,$I$8:I312,"あり",$J$8:J312,"実施",$X$8:X312,"記録")=1,1,0),0))</f>
        <v/>
      </c>
      <c r="AJ312" s="55" t="str">
        <f>IF(C312="","",IF(ISNUMBER(A312),YEAR(A312)-IF(MONTH(A312)&lt;4,1,0),""))</f>
        <v/>
      </c>
      <c r="AK312" s="55" t="str">
        <f>IF(C312="","",IF(J312="実施",IF(ISNUMBER(K312),YEAR(K312)-IF(MONTH(K312)&lt;4,1,0),""),""))</f>
        <v/>
      </c>
      <c r="AL312" s="56" t="str">
        <f>IF(C312="",IF(OR(A312&lt;&gt;"",G312&lt;&gt;""),"要確認：船名未記入",""),IF(OR(NOT(ISNUMBER(A312)),G312="",H312="",I312="",J312="",N312="",O312="",P312="",W312="",X312=""),"要確認：基本項目不足",IF(OR(Z312="未登録・重複",AA312="未登録・重複",AB312="未確認"),"要確認：登録表を確認",IF(AND(H312="あり",NOT(ISNUMBER(B312))),"要確認：前日の予定時刻不足",IF(AND(J312="実施",I312="あり",NOT(ISNUMBER(K312))),"要確認：最終日時不足",IF(AND(J312="取消",I312="あり"),"要確認：取消と使用ありが矛盾",IF(OR(AND(ISNUMBER(T312),T312&lt;0),AND(ISNUMBER(V312),V312&lt;0),AE312="要確認：時刻不足・逆転"),"要確認：時間を確認",IF(COUNTIFS(Work[予定表の作業日],A312,Work[前日版の予定時刻],B312,Work[船名],C312,Work[バース],E312,Work[入出・転],F312,Work[曳船名],G312)&gt;1,"要確認：同じ作業・曳船が重複",IF(AND(I312="あり",J312="実施",NOT(ISNUMBER(AD312))),"要確認：拘束時間未確認",IF(OR(H312="未確認",I312="未確認",J312="未確認",X312="未確認",N312="未確認",O312="未確認"),"要確認：未確認を含む","確認済"))))))))))</f>
        <v/>
      </c>
    </row>
    <row r="313" spans="1:38" ht="24.95" customHeight="1" x14ac:dyDescent="0.2">
      <c r="A313" s="20"/>
      <c r="B313" s="29"/>
      <c r="C313" s="7"/>
      <c r="D313" s="7"/>
      <c r="E313" s="7"/>
      <c r="F313" s="7"/>
      <c r="G313" s="7"/>
      <c r="H313" s="7"/>
      <c r="I313" s="7"/>
      <c r="J313" s="7"/>
      <c r="K313" s="23"/>
      <c r="L313" s="13"/>
      <c r="M313" s="13"/>
      <c r="N313" s="7"/>
      <c r="O313" s="51"/>
      <c r="P313" s="51"/>
      <c r="Q313" s="61"/>
      <c r="R313" s="62"/>
      <c r="S313" s="62"/>
      <c r="T313" s="63"/>
      <c r="U313" s="63"/>
      <c r="V313" s="63"/>
      <c r="W313" s="51"/>
      <c r="X313" s="51"/>
      <c r="Y313" s="67"/>
      <c r="Z313" s="54" t="str">
        <f>IF(G313="","",IF(COUNTIF(Tugs[曳船名],G313)&lt;&gt;1,"未登録・重複",IF(INDEX(Tugs[会社名],MATCH(G313,Tugs[曳船名],0))="","未確認",INDEX(Tugs[会社名],MATCH(G313,Tugs[曳船名],0)))))</f>
        <v/>
      </c>
      <c r="AA313" s="54" t="str">
        <f>IF(G313="","",IF(COUNTIF(Companies[会社名],Z313)&lt;&gt;1,"未登録・重複",IF(INDEX(Companies[地区],MATCH(Z313,Companies[会社名],0))="","未確認",INDEX(Companies[地区],MATCH(Z313,Companies[会社名],0)))))</f>
        <v/>
      </c>
      <c r="AB313" s="54" t="str">
        <f>IF(G313="","",IF(Q313&lt;&gt;"",Q313,IF(COUNTIF(Tugs[曳船名],G313)&lt;&gt;1,"未登録・重複",IF(INDEX(Tugs[基地港],MATCH(G313,Tugs[曳船名],0))="","未確認",INDEX(Tugs[基地港],MATCH(G313,Tugs[曳船名],0))))))</f>
        <v/>
      </c>
      <c r="AC313" s="53" t="str">
        <f>IF(C313="","",IF(AND(COUNTIF(Standards[照合項目（自動）],AB313&amp;"｜"&amp;E313&amp;"｜"&amp;D313&amp;"｜"&amp;F313&amp;"｜"&amp;P313)=1,COUNTIFS(Standards[照合項目（自動）],AB313&amp;"｜"&amp;E313&amp;"｜"&amp;D313&amp;"｜"&amp;F313&amp;"｜"&amp;P313,Standards[入力確認（自動）],"確認済")=1),SUMIF(Standards[照合項目（自動）],AB313&amp;"｜"&amp;E313&amp;"｜"&amp;D313&amp;"｜"&amp;F313&amp;"｜"&amp;P313,Standards[所定合計h（自動）]),"未確認"))</f>
        <v/>
      </c>
      <c r="AD313" s="53" t="str">
        <f>IF(C313="","",IF(AND(ISNUMBER(R313),ISNUMBER(S313),S313&gt;=R313),ROUND((S313-R313)*24,4),IF(OR(R313&lt;&gt;"",S313&lt;&gt;""),"",IF(AND(ISNUMBER(T313),T313&gt;=0),T313,IF(AND(I313="あり",J313="実施",ISNUMBER(AC313)),AC313,"")))))</f>
        <v/>
      </c>
      <c r="AE313" s="54" t="str">
        <f>IF(C313="","",IF(AND(ISNUMBER(R313),ISNUMBER(S313),S313&gt;=R313),IF(X313="記録","実績：基地発～基地着",IF(X313="記憶","記憶：基地発～基地着","未確認：基地発～基地着")),IF(OR(R313&lt;&gt;"",S313&lt;&gt;""),"要確認：時刻不足・逆転",IF(AND(ISNUMBER(T313),T313&gt;=0),IF(X313="記録","実績：記録の時間",IF(X313="記憶","記憶：申告の時間","未確認：申告の時間")),IF(AND(I313="あり",J313="実施",ISNUMBER(AC313)),"所定時間による見込み",IF(I313="なし","使用なし","未確認"))))))</f>
        <v/>
      </c>
      <c r="AF313" s="55" t="str">
        <f>IF(C313="","",IF(H313="あり",1,0))</f>
        <v/>
      </c>
      <c r="AG313" s="55" t="str">
        <f>IF(C313="","",IF(AND(I313="あり",J313="実施"),1,0))</f>
        <v/>
      </c>
      <c r="AH313" s="55" t="str">
        <f>IF(C313="","",IF(AND(H313="あり",X313="記録"),IF(COUNTIFS($A$8:A313,A313,$B$8:B313,B313,$C$8:C313,C313,$E$8:E313,E313,$F$8:F313,F313,$H$8:H313,"あり",$X$8:X313,"記録")=1,1,0),0))</f>
        <v/>
      </c>
      <c r="AI313" s="55" t="str">
        <f>IF(C313="","",IF(AND(I313="あり",J313="実施",X313="記録",ISNUMBER(K313)),IF(COUNTIFS($K$8:K313,K313,$C$8:C313,C313,$E$8:E313,E313,$F$8:F313,F313,$I$8:I313,"あり",$J$8:J313,"実施",$X$8:X313,"記録")=1,1,0),0))</f>
        <v/>
      </c>
      <c r="AJ313" s="55" t="str">
        <f>IF(C313="","",IF(ISNUMBER(A313),YEAR(A313)-IF(MONTH(A313)&lt;4,1,0),""))</f>
        <v/>
      </c>
      <c r="AK313" s="55" t="str">
        <f>IF(C313="","",IF(J313="実施",IF(ISNUMBER(K313),YEAR(K313)-IF(MONTH(K313)&lt;4,1,0),""),""))</f>
        <v/>
      </c>
      <c r="AL313" s="56" t="str">
        <f>IF(C313="",IF(OR(A313&lt;&gt;"",G313&lt;&gt;""),"要確認：船名未記入",""),IF(OR(NOT(ISNUMBER(A313)),G313="",H313="",I313="",J313="",N313="",O313="",P313="",W313="",X313=""),"要確認：基本項目不足",IF(OR(Z313="未登録・重複",AA313="未登録・重複",AB313="未確認"),"要確認：登録表を確認",IF(AND(H313="あり",NOT(ISNUMBER(B313))),"要確認：前日の予定時刻不足",IF(AND(J313="実施",I313="あり",NOT(ISNUMBER(K313))),"要確認：最終日時不足",IF(AND(J313="取消",I313="あり"),"要確認：取消と使用ありが矛盾",IF(OR(AND(ISNUMBER(T313),T313&lt;0),AND(ISNUMBER(V313),V313&lt;0),AE313="要確認：時刻不足・逆転"),"要確認：時間を確認",IF(COUNTIFS(Work[予定表の作業日],A313,Work[前日版の予定時刻],B313,Work[船名],C313,Work[バース],E313,Work[入出・転],F313,Work[曳船名],G313)&gt;1,"要確認：同じ作業・曳船が重複",IF(AND(I313="あり",J313="実施",NOT(ISNUMBER(AD313))),"要確認：拘束時間未確認",IF(OR(H313="未確認",I313="未確認",J313="未確認",X313="未確認",N313="未確認",O313="未確認"),"要確認：未確認を含む","確認済"))))))))))</f>
        <v/>
      </c>
    </row>
    <row r="314" spans="1:38" ht="24.95" customHeight="1" x14ac:dyDescent="0.2">
      <c r="A314" s="20"/>
      <c r="B314" s="29"/>
      <c r="C314" s="7"/>
      <c r="D314" s="7"/>
      <c r="E314" s="7"/>
      <c r="F314" s="7"/>
      <c r="G314" s="7"/>
      <c r="H314" s="7"/>
      <c r="I314" s="7"/>
      <c r="J314" s="7"/>
      <c r="K314" s="23"/>
      <c r="L314" s="13"/>
      <c r="M314" s="13"/>
      <c r="N314" s="7"/>
      <c r="O314" s="51"/>
      <c r="P314" s="51"/>
      <c r="Q314" s="61"/>
      <c r="R314" s="62"/>
      <c r="S314" s="62"/>
      <c r="T314" s="63"/>
      <c r="U314" s="63"/>
      <c r="V314" s="63"/>
      <c r="W314" s="51"/>
      <c r="X314" s="51"/>
      <c r="Y314" s="67"/>
      <c r="Z314" s="54" t="str">
        <f>IF(G314="","",IF(COUNTIF(Tugs[曳船名],G314)&lt;&gt;1,"未登録・重複",IF(INDEX(Tugs[会社名],MATCH(G314,Tugs[曳船名],0))="","未確認",INDEX(Tugs[会社名],MATCH(G314,Tugs[曳船名],0)))))</f>
        <v/>
      </c>
      <c r="AA314" s="54" t="str">
        <f>IF(G314="","",IF(COUNTIF(Companies[会社名],Z314)&lt;&gt;1,"未登録・重複",IF(INDEX(Companies[地区],MATCH(Z314,Companies[会社名],0))="","未確認",INDEX(Companies[地区],MATCH(Z314,Companies[会社名],0)))))</f>
        <v/>
      </c>
      <c r="AB314" s="54" t="str">
        <f>IF(G314="","",IF(Q314&lt;&gt;"",Q314,IF(COUNTIF(Tugs[曳船名],G314)&lt;&gt;1,"未登録・重複",IF(INDEX(Tugs[基地港],MATCH(G314,Tugs[曳船名],0))="","未確認",INDEX(Tugs[基地港],MATCH(G314,Tugs[曳船名],0))))))</f>
        <v/>
      </c>
      <c r="AC314" s="53" t="str">
        <f>IF(C314="","",IF(AND(COUNTIF(Standards[照合項目（自動）],AB314&amp;"｜"&amp;E314&amp;"｜"&amp;D314&amp;"｜"&amp;F314&amp;"｜"&amp;P314)=1,COUNTIFS(Standards[照合項目（自動）],AB314&amp;"｜"&amp;E314&amp;"｜"&amp;D314&amp;"｜"&amp;F314&amp;"｜"&amp;P314,Standards[入力確認（自動）],"確認済")=1),SUMIF(Standards[照合項目（自動）],AB314&amp;"｜"&amp;E314&amp;"｜"&amp;D314&amp;"｜"&amp;F314&amp;"｜"&amp;P314,Standards[所定合計h（自動）]),"未確認"))</f>
        <v/>
      </c>
      <c r="AD314" s="53" t="str">
        <f>IF(C314="","",IF(AND(ISNUMBER(R314),ISNUMBER(S314),S314&gt;=R314),ROUND((S314-R314)*24,4),IF(OR(R314&lt;&gt;"",S314&lt;&gt;""),"",IF(AND(ISNUMBER(T314),T314&gt;=0),T314,IF(AND(I314="あり",J314="実施",ISNUMBER(AC314)),AC314,"")))))</f>
        <v/>
      </c>
      <c r="AE314" s="54" t="str">
        <f>IF(C314="","",IF(AND(ISNUMBER(R314),ISNUMBER(S314),S314&gt;=R314),IF(X314="記録","実績：基地発～基地着",IF(X314="記憶","記憶：基地発～基地着","未確認：基地発～基地着")),IF(OR(R314&lt;&gt;"",S314&lt;&gt;""),"要確認：時刻不足・逆転",IF(AND(ISNUMBER(T314),T314&gt;=0),IF(X314="記録","実績：記録の時間",IF(X314="記憶","記憶：申告の時間","未確認：申告の時間")),IF(AND(I314="あり",J314="実施",ISNUMBER(AC314)),"所定時間による見込み",IF(I314="なし","使用なし","未確認"))))))</f>
        <v/>
      </c>
      <c r="AF314" s="55" t="str">
        <f>IF(C314="","",IF(H314="あり",1,0))</f>
        <v/>
      </c>
      <c r="AG314" s="55" t="str">
        <f>IF(C314="","",IF(AND(I314="あり",J314="実施"),1,0))</f>
        <v/>
      </c>
      <c r="AH314" s="55" t="str">
        <f>IF(C314="","",IF(AND(H314="あり",X314="記録"),IF(COUNTIFS($A$8:A314,A314,$B$8:B314,B314,$C$8:C314,C314,$E$8:E314,E314,$F$8:F314,F314,$H$8:H314,"あり",$X$8:X314,"記録")=1,1,0),0))</f>
        <v/>
      </c>
      <c r="AI314" s="55" t="str">
        <f>IF(C314="","",IF(AND(I314="あり",J314="実施",X314="記録",ISNUMBER(K314)),IF(COUNTIFS($K$8:K314,K314,$C$8:C314,C314,$E$8:E314,E314,$F$8:F314,F314,$I$8:I314,"あり",$J$8:J314,"実施",$X$8:X314,"記録")=1,1,0),0))</f>
        <v/>
      </c>
      <c r="AJ314" s="55" t="str">
        <f>IF(C314="","",IF(ISNUMBER(A314),YEAR(A314)-IF(MONTH(A314)&lt;4,1,0),""))</f>
        <v/>
      </c>
      <c r="AK314" s="55" t="str">
        <f>IF(C314="","",IF(J314="実施",IF(ISNUMBER(K314),YEAR(K314)-IF(MONTH(K314)&lt;4,1,0),""),""))</f>
        <v/>
      </c>
      <c r="AL314" s="56" t="str">
        <f>IF(C314="",IF(OR(A314&lt;&gt;"",G314&lt;&gt;""),"要確認：船名未記入",""),IF(OR(NOT(ISNUMBER(A314)),G314="",H314="",I314="",J314="",N314="",O314="",P314="",W314="",X314=""),"要確認：基本項目不足",IF(OR(Z314="未登録・重複",AA314="未登録・重複",AB314="未確認"),"要確認：登録表を確認",IF(AND(H314="あり",NOT(ISNUMBER(B314))),"要確認：前日の予定時刻不足",IF(AND(J314="実施",I314="あり",NOT(ISNUMBER(K314))),"要確認：最終日時不足",IF(AND(J314="取消",I314="あり"),"要確認：取消と使用ありが矛盾",IF(OR(AND(ISNUMBER(T314),T314&lt;0),AND(ISNUMBER(V314),V314&lt;0),AE314="要確認：時刻不足・逆転"),"要確認：時間を確認",IF(COUNTIFS(Work[予定表の作業日],A314,Work[前日版の予定時刻],B314,Work[船名],C314,Work[バース],E314,Work[入出・転],F314,Work[曳船名],G314)&gt;1,"要確認：同じ作業・曳船が重複",IF(AND(I314="あり",J314="実施",NOT(ISNUMBER(AD314))),"要確認：拘束時間未確認",IF(OR(H314="未確認",I314="未確認",J314="未確認",X314="未確認",N314="未確認",O314="未確認"),"要確認：未確認を含む","確認済"))))))))))</f>
        <v/>
      </c>
    </row>
    <row r="315" spans="1:38" ht="24.95" customHeight="1" x14ac:dyDescent="0.2">
      <c r="A315" s="20"/>
      <c r="B315" s="29"/>
      <c r="C315" s="7"/>
      <c r="D315" s="7"/>
      <c r="E315" s="7"/>
      <c r="F315" s="7"/>
      <c r="G315" s="7"/>
      <c r="H315" s="7"/>
      <c r="I315" s="7"/>
      <c r="J315" s="7"/>
      <c r="K315" s="23"/>
      <c r="L315" s="13"/>
      <c r="M315" s="13"/>
      <c r="N315" s="7"/>
      <c r="O315" s="51"/>
      <c r="P315" s="51"/>
      <c r="Q315" s="61"/>
      <c r="R315" s="62"/>
      <c r="S315" s="62"/>
      <c r="T315" s="63"/>
      <c r="U315" s="63"/>
      <c r="V315" s="63"/>
      <c r="W315" s="51"/>
      <c r="X315" s="51"/>
      <c r="Y315" s="67"/>
      <c r="Z315" s="54" t="str">
        <f>IF(G315="","",IF(COUNTIF(Tugs[曳船名],G315)&lt;&gt;1,"未登録・重複",IF(INDEX(Tugs[会社名],MATCH(G315,Tugs[曳船名],0))="","未確認",INDEX(Tugs[会社名],MATCH(G315,Tugs[曳船名],0)))))</f>
        <v/>
      </c>
      <c r="AA315" s="54" t="str">
        <f>IF(G315="","",IF(COUNTIF(Companies[会社名],Z315)&lt;&gt;1,"未登録・重複",IF(INDEX(Companies[地区],MATCH(Z315,Companies[会社名],0))="","未確認",INDEX(Companies[地区],MATCH(Z315,Companies[会社名],0)))))</f>
        <v/>
      </c>
      <c r="AB315" s="54" t="str">
        <f>IF(G315="","",IF(Q315&lt;&gt;"",Q315,IF(COUNTIF(Tugs[曳船名],G315)&lt;&gt;1,"未登録・重複",IF(INDEX(Tugs[基地港],MATCH(G315,Tugs[曳船名],0))="","未確認",INDEX(Tugs[基地港],MATCH(G315,Tugs[曳船名],0))))))</f>
        <v/>
      </c>
      <c r="AC315" s="53" t="str">
        <f>IF(C315="","",IF(AND(COUNTIF(Standards[照合項目（自動）],AB315&amp;"｜"&amp;E315&amp;"｜"&amp;D315&amp;"｜"&amp;F315&amp;"｜"&amp;P315)=1,COUNTIFS(Standards[照合項目（自動）],AB315&amp;"｜"&amp;E315&amp;"｜"&amp;D315&amp;"｜"&amp;F315&amp;"｜"&amp;P315,Standards[入力確認（自動）],"確認済")=1),SUMIF(Standards[照合項目（自動）],AB315&amp;"｜"&amp;E315&amp;"｜"&amp;D315&amp;"｜"&amp;F315&amp;"｜"&amp;P315,Standards[所定合計h（自動）]),"未確認"))</f>
        <v/>
      </c>
      <c r="AD315" s="53" t="str">
        <f>IF(C315="","",IF(AND(ISNUMBER(R315),ISNUMBER(S315),S315&gt;=R315),ROUND((S315-R315)*24,4),IF(OR(R315&lt;&gt;"",S315&lt;&gt;""),"",IF(AND(ISNUMBER(T315),T315&gt;=0),T315,IF(AND(I315="あり",J315="実施",ISNUMBER(AC315)),AC315,"")))))</f>
        <v/>
      </c>
      <c r="AE315" s="54" t="str">
        <f>IF(C315="","",IF(AND(ISNUMBER(R315),ISNUMBER(S315),S315&gt;=R315),IF(X315="記録","実績：基地発～基地着",IF(X315="記憶","記憶：基地発～基地着","未確認：基地発～基地着")),IF(OR(R315&lt;&gt;"",S315&lt;&gt;""),"要確認：時刻不足・逆転",IF(AND(ISNUMBER(T315),T315&gt;=0),IF(X315="記録","実績：記録の時間",IF(X315="記憶","記憶：申告の時間","未確認：申告の時間")),IF(AND(I315="あり",J315="実施",ISNUMBER(AC315)),"所定時間による見込み",IF(I315="なし","使用なし","未確認"))))))</f>
        <v/>
      </c>
      <c r="AF315" s="55" t="str">
        <f>IF(C315="","",IF(H315="あり",1,0))</f>
        <v/>
      </c>
      <c r="AG315" s="55" t="str">
        <f>IF(C315="","",IF(AND(I315="あり",J315="実施"),1,0))</f>
        <v/>
      </c>
      <c r="AH315" s="55" t="str">
        <f>IF(C315="","",IF(AND(H315="あり",X315="記録"),IF(COUNTIFS($A$8:A315,A315,$B$8:B315,B315,$C$8:C315,C315,$E$8:E315,E315,$F$8:F315,F315,$H$8:H315,"あり",$X$8:X315,"記録")=1,1,0),0))</f>
        <v/>
      </c>
      <c r="AI315" s="55" t="str">
        <f>IF(C315="","",IF(AND(I315="あり",J315="実施",X315="記録",ISNUMBER(K315)),IF(COUNTIFS($K$8:K315,K315,$C$8:C315,C315,$E$8:E315,E315,$F$8:F315,F315,$I$8:I315,"あり",$J$8:J315,"実施",$X$8:X315,"記録")=1,1,0),0))</f>
        <v/>
      </c>
      <c r="AJ315" s="55" t="str">
        <f>IF(C315="","",IF(ISNUMBER(A315),YEAR(A315)-IF(MONTH(A315)&lt;4,1,0),""))</f>
        <v/>
      </c>
      <c r="AK315" s="55" t="str">
        <f>IF(C315="","",IF(J315="実施",IF(ISNUMBER(K315),YEAR(K315)-IF(MONTH(K315)&lt;4,1,0),""),""))</f>
        <v/>
      </c>
      <c r="AL315" s="56" t="str">
        <f>IF(C315="",IF(OR(A315&lt;&gt;"",G315&lt;&gt;""),"要確認：船名未記入",""),IF(OR(NOT(ISNUMBER(A315)),G315="",H315="",I315="",J315="",N315="",O315="",P315="",W315="",X315=""),"要確認：基本項目不足",IF(OR(Z315="未登録・重複",AA315="未登録・重複",AB315="未確認"),"要確認：登録表を確認",IF(AND(H315="あり",NOT(ISNUMBER(B315))),"要確認：前日の予定時刻不足",IF(AND(J315="実施",I315="あり",NOT(ISNUMBER(K315))),"要確認：最終日時不足",IF(AND(J315="取消",I315="あり"),"要確認：取消と使用ありが矛盾",IF(OR(AND(ISNUMBER(T315),T315&lt;0),AND(ISNUMBER(V315),V315&lt;0),AE315="要確認：時刻不足・逆転"),"要確認：時間を確認",IF(COUNTIFS(Work[予定表の作業日],A315,Work[前日版の予定時刻],B315,Work[船名],C315,Work[バース],E315,Work[入出・転],F315,Work[曳船名],G315)&gt;1,"要確認：同じ作業・曳船が重複",IF(AND(I315="あり",J315="実施",NOT(ISNUMBER(AD315))),"要確認：拘束時間未確認",IF(OR(H315="未確認",I315="未確認",J315="未確認",X315="未確認",N315="未確認",O315="未確認"),"要確認：未確認を含む","確認済"))))))))))</f>
        <v/>
      </c>
    </row>
    <row r="316" spans="1:38" ht="24.95" customHeight="1" x14ac:dyDescent="0.2">
      <c r="A316" s="20"/>
      <c r="B316" s="29"/>
      <c r="C316" s="7"/>
      <c r="D316" s="7"/>
      <c r="E316" s="7"/>
      <c r="F316" s="7"/>
      <c r="G316" s="7"/>
      <c r="H316" s="7"/>
      <c r="I316" s="7"/>
      <c r="J316" s="7"/>
      <c r="K316" s="23"/>
      <c r="L316" s="13"/>
      <c r="M316" s="13"/>
      <c r="N316" s="7"/>
      <c r="O316" s="51"/>
      <c r="P316" s="51"/>
      <c r="Q316" s="61"/>
      <c r="R316" s="62"/>
      <c r="S316" s="62"/>
      <c r="T316" s="63"/>
      <c r="U316" s="63"/>
      <c r="V316" s="63"/>
      <c r="W316" s="51"/>
      <c r="X316" s="51"/>
      <c r="Y316" s="67"/>
      <c r="Z316" s="54" t="str">
        <f>IF(G316="","",IF(COUNTIF(Tugs[曳船名],G316)&lt;&gt;1,"未登録・重複",IF(INDEX(Tugs[会社名],MATCH(G316,Tugs[曳船名],0))="","未確認",INDEX(Tugs[会社名],MATCH(G316,Tugs[曳船名],0)))))</f>
        <v/>
      </c>
      <c r="AA316" s="54" t="str">
        <f>IF(G316="","",IF(COUNTIF(Companies[会社名],Z316)&lt;&gt;1,"未登録・重複",IF(INDEX(Companies[地区],MATCH(Z316,Companies[会社名],0))="","未確認",INDEX(Companies[地区],MATCH(Z316,Companies[会社名],0)))))</f>
        <v/>
      </c>
      <c r="AB316" s="54" t="str">
        <f>IF(G316="","",IF(Q316&lt;&gt;"",Q316,IF(COUNTIF(Tugs[曳船名],G316)&lt;&gt;1,"未登録・重複",IF(INDEX(Tugs[基地港],MATCH(G316,Tugs[曳船名],0))="","未確認",INDEX(Tugs[基地港],MATCH(G316,Tugs[曳船名],0))))))</f>
        <v/>
      </c>
      <c r="AC316" s="53" t="str">
        <f>IF(C316="","",IF(AND(COUNTIF(Standards[照合項目（自動）],AB316&amp;"｜"&amp;E316&amp;"｜"&amp;D316&amp;"｜"&amp;F316&amp;"｜"&amp;P316)=1,COUNTIFS(Standards[照合項目（自動）],AB316&amp;"｜"&amp;E316&amp;"｜"&amp;D316&amp;"｜"&amp;F316&amp;"｜"&amp;P316,Standards[入力確認（自動）],"確認済")=1),SUMIF(Standards[照合項目（自動）],AB316&amp;"｜"&amp;E316&amp;"｜"&amp;D316&amp;"｜"&amp;F316&amp;"｜"&amp;P316,Standards[所定合計h（自動）]),"未確認"))</f>
        <v/>
      </c>
      <c r="AD316" s="53" t="str">
        <f>IF(C316="","",IF(AND(ISNUMBER(R316),ISNUMBER(S316),S316&gt;=R316),ROUND((S316-R316)*24,4),IF(OR(R316&lt;&gt;"",S316&lt;&gt;""),"",IF(AND(ISNUMBER(T316),T316&gt;=0),T316,IF(AND(I316="あり",J316="実施",ISNUMBER(AC316)),AC316,"")))))</f>
        <v/>
      </c>
      <c r="AE316" s="54" t="str">
        <f>IF(C316="","",IF(AND(ISNUMBER(R316),ISNUMBER(S316),S316&gt;=R316),IF(X316="記録","実績：基地発～基地着",IF(X316="記憶","記憶：基地発～基地着","未確認：基地発～基地着")),IF(OR(R316&lt;&gt;"",S316&lt;&gt;""),"要確認：時刻不足・逆転",IF(AND(ISNUMBER(T316),T316&gt;=0),IF(X316="記録","実績：記録の時間",IF(X316="記憶","記憶：申告の時間","未確認：申告の時間")),IF(AND(I316="あり",J316="実施",ISNUMBER(AC316)),"所定時間による見込み",IF(I316="なし","使用なし","未確認"))))))</f>
        <v/>
      </c>
      <c r="AF316" s="55" t="str">
        <f>IF(C316="","",IF(H316="あり",1,0))</f>
        <v/>
      </c>
      <c r="AG316" s="55" t="str">
        <f>IF(C316="","",IF(AND(I316="あり",J316="実施"),1,0))</f>
        <v/>
      </c>
      <c r="AH316" s="55" t="str">
        <f>IF(C316="","",IF(AND(H316="あり",X316="記録"),IF(COUNTIFS($A$8:A316,A316,$B$8:B316,B316,$C$8:C316,C316,$E$8:E316,E316,$F$8:F316,F316,$H$8:H316,"あり",$X$8:X316,"記録")=1,1,0),0))</f>
        <v/>
      </c>
      <c r="AI316" s="55" t="str">
        <f>IF(C316="","",IF(AND(I316="あり",J316="実施",X316="記録",ISNUMBER(K316)),IF(COUNTIFS($K$8:K316,K316,$C$8:C316,C316,$E$8:E316,E316,$F$8:F316,F316,$I$8:I316,"あり",$J$8:J316,"実施",$X$8:X316,"記録")=1,1,0),0))</f>
        <v/>
      </c>
      <c r="AJ316" s="55" t="str">
        <f>IF(C316="","",IF(ISNUMBER(A316),YEAR(A316)-IF(MONTH(A316)&lt;4,1,0),""))</f>
        <v/>
      </c>
      <c r="AK316" s="55" t="str">
        <f>IF(C316="","",IF(J316="実施",IF(ISNUMBER(K316),YEAR(K316)-IF(MONTH(K316)&lt;4,1,0),""),""))</f>
        <v/>
      </c>
      <c r="AL316" s="56" t="str">
        <f>IF(C316="",IF(OR(A316&lt;&gt;"",G316&lt;&gt;""),"要確認：船名未記入",""),IF(OR(NOT(ISNUMBER(A316)),G316="",H316="",I316="",J316="",N316="",O316="",P316="",W316="",X316=""),"要確認：基本項目不足",IF(OR(Z316="未登録・重複",AA316="未登録・重複",AB316="未確認"),"要確認：登録表を確認",IF(AND(H316="あり",NOT(ISNUMBER(B316))),"要確認：前日の予定時刻不足",IF(AND(J316="実施",I316="あり",NOT(ISNUMBER(K316))),"要確認：最終日時不足",IF(AND(J316="取消",I316="あり"),"要確認：取消と使用ありが矛盾",IF(OR(AND(ISNUMBER(T316),T316&lt;0),AND(ISNUMBER(V316),V316&lt;0),AE316="要確認：時刻不足・逆転"),"要確認：時間を確認",IF(COUNTIFS(Work[予定表の作業日],A316,Work[前日版の予定時刻],B316,Work[船名],C316,Work[バース],E316,Work[入出・転],F316,Work[曳船名],G316)&gt;1,"要確認：同じ作業・曳船が重複",IF(AND(I316="あり",J316="実施",NOT(ISNUMBER(AD316))),"要確認：拘束時間未確認",IF(OR(H316="未確認",I316="未確認",J316="未確認",X316="未確認",N316="未確認",O316="未確認"),"要確認：未確認を含む","確認済"))))))))))</f>
        <v/>
      </c>
    </row>
    <row r="317" spans="1:38" ht="24.95" customHeight="1" x14ac:dyDescent="0.2">
      <c r="A317" s="20"/>
      <c r="B317" s="29"/>
      <c r="C317" s="7"/>
      <c r="D317" s="7"/>
      <c r="E317" s="7"/>
      <c r="F317" s="7"/>
      <c r="G317" s="7"/>
      <c r="H317" s="7"/>
      <c r="I317" s="7"/>
      <c r="J317" s="7"/>
      <c r="K317" s="23"/>
      <c r="L317" s="13"/>
      <c r="M317" s="13"/>
      <c r="N317" s="7"/>
      <c r="O317" s="51"/>
      <c r="P317" s="51"/>
      <c r="Q317" s="61"/>
      <c r="R317" s="62"/>
      <c r="S317" s="62"/>
      <c r="T317" s="63"/>
      <c r="U317" s="63"/>
      <c r="V317" s="63"/>
      <c r="W317" s="51"/>
      <c r="X317" s="51"/>
      <c r="Y317" s="67"/>
      <c r="Z317" s="54" t="str">
        <f>IF(G317="","",IF(COUNTIF(Tugs[曳船名],G317)&lt;&gt;1,"未登録・重複",IF(INDEX(Tugs[会社名],MATCH(G317,Tugs[曳船名],0))="","未確認",INDEX(Tugs[会社名],MATCH(G317,Tugs[曳船名],0)))))</f>
        <v/>
      </c>
      <c r="AA317" s="54" t="str">
        <f>IF(G317="","",IF(COUNTIF(Companies[会社名],Z317)&lt;&gt;1,"未登録・重複",IF(INDEX(Companies[地区],MATCH(Z317,Companies[会社名],0))="","未確認",INDEX(Companies[地区],MATCH(Z317,Companies[会社名],0)))))</f>
        <v/>
      </c>
      <c r="AB317" s="54" t="str">
        <f>IF(G317="","",IF(Q317&lt;&gt;"",Q317,IF(COUNTIF(Tugs[曳船名],G317)&lt;&gt;1,"未登録・重複",IF(INDEX(Tugs[基地港],MATCH(G317,Tugs[曳船名],0))="","未確認",INDEX(Tugs[基地港],MATCH(G317,Tugs[曳船名],0))))))</f>
        <v/>
      </c>
      <c r="AC317" s="53" t="str">
        <f>IF(C317="","",IF(AND(COUNTIF(Standards[照合項目（自動）],AB317&amp;"｜"&amp;E317&amp;"｜"&amp;D317&amp;"｜"&amp;F317&amp;"｜"&amp;P317)=1,COUNTIFS(Standards[照合項目（自動）],AB317&amp;"｜"&amp;E317&amp;"｜"&amp;D317&amp;"｜"&amp;F317&amp;"｜"&amp;P317,Standards[入力確認（自動）],"確認済")=1),SUMIF(Standards[照合項目（自動）],AB317&amp;"｜"&amp;E317&amp;"｜"&amp;D317&amp;"｜"&amp;F317&amp;"｜"&amp;P317,Standards[所定合計h（自動）]),"未確認"))</f>
        <v/>
      </c>
      <c r="AD317" s="53" t="str">
        <f>IF(C317="","",IF(AND(ISNUMBER(R317),ISNUMBER(S317),S317&gt;=R317),ROUND((S317-R317)*24,4),IF(OR(R317&lt;&gt;"",S317&lt;&gt;""),"",IF(AND(ISNUMBER(T317),T317&gt;=0),T317,IF(AND(I317="あり",J317="実施",ISNUMBER(AC317)),AC317,"")))))</f>
        <v/>
      </c>
      <c r="AE317" s="54" t="str">
        <f>IF(C317="","",IF(AND(ISNUMBER(R317),ISNUMBER(S317),S317&gt;=R317),IF(X317="記録","実績：基地発～基地着",IF(X317="記憶","記憶：基地発～基地着","未確認：基地発～基地着")),IF(OR(R317&lt;&gt;"",S317&lt;&gt;""),"要確認：時刻不足・逆転",IF(AND(ISNUMBER(T317),T317&gt;=0),IF(X317="記録","実績：記録の時間",IF(X317="記憶","記憶：申告の時間","未確認：申告の時間")),IF(AND(I317="あり",J317="実施",ISNUMBER(AC317)),"所定時間による見込み",IF(I317="なし","使用なし","未確認"))))))</f>
        <v/>
      </c>
      <c r="AF317" s="55" t="str">
        <f>IF(C317="","",IF(H317="あり",1,0))</f>
        <v/>
      </c>
      <c r="AG317" s="55" t="str">
        <f>IF(C317="","",IF(AND(I317="あり",J317="実施"),1,0))</f>
        <v/>
      </c>
      <c r="AH317" s="55" t="str">
        <f>IF(C317="","",IF(AND(H317="あり",X317="記録"),IF(COUNTIFS($A$8:A317,A317,$B$8:B317,B317,$C$8:C317,C317,$E$8:E317,E317,$F$8:F317,F317,$H$8:H317,"あり",$X$8:X317,"記録")=1,1,0),0))</f>
        <v/>
      </c>
      <c r="AI317" s="55" t="str">
        <f>IF(C317="","",IF(AND(I317="あり",J317="実施",X317="記録",ISNUMBER(K317)),IF(COUNTIFS($K$8:K317,K317,$C$8:C317,C317,$E$8:E317,E317,$F$8:F317,F317,$I$8:I317,"あり",$J$8:J317,"実施",$X$8:X317,"記録")=1,1,0),0))</f>
        <v/>
      </c>
      <c r="AJ317" s="55" t="str">
        <f>IF(C317="","",IF(ISNUMBER(A317),YEAR(A317)-IF(MONTH(A317)&lt;4,1,0),""))</f>
        <v/>
      </c>
      <c r="AK317" s="55" t="str">
        <f>IF(C317="","",IF(J317="実施",IF(ISNUMBER(K317),YEAR(K317)-IF(MONTH(K317)&lt;4,1,0),""),""))</f>
        <v/>
      </c>
      <c r="AL317" s="56" t="str">
        <f>IF(C317="",IF(OR(A317&lt;&gt;"",G317&lt;&gt;""),"要確認：船名未記入",""),IF(OR(NOT(ISNUMBER(A317)),G317="",H317="",I317="",J317="",N317="",O317="",P317="",W317="",X317=""),"要確認：基本項目不足",IF(OR(Z317="未登録・重複",AA317="未登録・重複",AB317="未確認"),"要確認：登録表を確認",IF(AND(H317="あり",NOT(ISNUMBER(B317))),"要確認：前日の予定時刻不足",IF(AND(J317="実施",I317="あり",NOT(ISNUMBER(K317))),"要確認：最終日時不足",IF(AND(J317="取消",I317="あり"),"要確認：取消と使用ありが矛盾",IF(OR(AND(ISNUMBER(T317),T317&lt;0),AND(ISNUMBER(V317),V317&lt;0),AE317="要確認：時刻不足・逆転"),"要確認：時間を確認",IF(COUNTIFS(Work[予定表の作業日],A317,Work[前日版の予定時刻],B317,Work[船名],C317,Work[バース],E317,Work[入出・転],F317,Work[曳船名],G317)&gt;1,"要確認：同じ作業・曳船が重複",IF(AND(I317="あり",J317="実施",NOT(ISNUMBER(AD317))),"要確認：拘束時間未確認",IF(OR(H317="未確認",I317="未確認",J317="未確認",X317="未確認",N317="未確認",O317="未確認"),"要確認：未確認を含む","確認済"))))))))))</f>
        <v/>
      </c>
    </row>
    <row r="318" spans="1:38" ht="24.95" customHeight="1" x14ac:dyDescent="0.2">
      <c r="A318" s="20"/>
      <c r="B318" s="29"/>
      <c r="C318" s="7"/>
      <c r="D318" s="7"/>
      <c r="E318" s="7"/>
      <c r="F318" s="7"/>
      <c r="G318" s="7"/>
      <c r="H318" s="7"/>
      <c r="I318" s="7"/>
      <c r="J318" s="7"/>
      <c r="K318" s="23"/>
      <c r="L318" s="13"/>
      <c r="M318" s="13"/>
      <c r="N318" s="7"/>
      <c r="O318" s="51"/>
      <c r="P318" s="51"/>
      <c r="Q318" s="61"/>
      <c r="R318" s="62"/>
      <c r="S318" s="62"/>
      <c r="T318" s="63"/>
      <c r="U318" s="63"/>
      <c r="V318" s="63"/>
      <c r="W318" s="51"/>
      <c r="X318" s="51"/>
      <c r="Y318" s="67"/>
      <c r="Z318" s="54" t="str">
        <f>IF(G318="","",IF(COUNTIF(Tugs[曳船名],G318)&lt;&gt;1,"未登録・重複",IF(INDEX(Tugs[会社名],MATCH(G318,Tugs[曳船名],0))="","未確認",INDEX(Tugs[会社名],MATCH(G318,Tugs[曳船名],0)))))</f>
        <v/>
      </c>
      <c r="AA318" s="54" t="str">
        <f>IF(G318="","",IF(COUNTIF(Companies[会社名],Z318)&lt;&gt;1,"未登録・重複",IF(INDEX(Companies[地区],MATCH(Z318,Companies[会社名],0))="","未確認",INDEX(Companies[地区],MATCH(Z318,Companies[会社名],0)))))</f>
        <v/>
      </c>
      <c r="AB318" s="54" t="str">
        <f>IF(G318="","",IF(Q318&lt;&gt;"",Q318,IF(COUNTIF(Tugs[曳船名],G318)&lt;&gt;1,"未登録・重複",IF(INDEX(Tugs[基地港],MATCH(G318,Tugs[曳船名],0))="","未確認",INDEX(Tugs[基地港],MATCH(G318,Tugs[曳船名],0))))))</f>
        <v/>
      </c>
      <c r="AC318" s="53" t="str">
        <f>IF(C318="","",IF(AND(COUNTIF(Standards[照合項目（自動）],AB318&amp;"｜"&amp;E318&amp;"｜"&amp;D318&amp;"｜"&amp;F318&amp;"｜"&amp;P318)=1,COUNTIFS(Standards[照合項目（自動）],AB318&amp;"｜"&amp;E318&amp;"｜"&amp;D318&amp;"｜"&amp;F318&amp;"｜"&amp;P318,Standards[入力確認（自動）],"確認済")=1),SUMIF(Standards[照合項目（自動）],AB318&amp;"｜"&amp;E318&amp;"｜"&amp;D318&amp;"｜"&amp;F318&amp;"｜"&amp;P318,Standards[所定合計h（自動）]),"未確認"))</f>
        <v/>
      </c>
      <c r="AD318" s="53" t="str">
        <f>IF(C318="","",IF(AND(ISNUMBER(R318),ISNUMBER(S318),S318&gt;=R318),ROUND((S318-R318)*24,4),IF(OR(R318&lt;&gt;"",S318&lt;&gt;""),"",IF(AND(ISNUMBER(T318),T318&gt;=0),T318,IF(AND(I318="あり",J318="実施",ISNUMBER(AC318)),AC318,"")))))</f>
        <v/>
      </c>
      <c r="AE318" s="54" t="str">
        <f>IF(C318="","",IF(AND(ISNUMBER(R318),ISNUMBER(S318),S318&gt;=R318),IF(X318="記録","実績：基地発～基地着",IF(X318="記憶","記憶：基地発～基地着","未確認：基地発～基地着")),IF(OR(R318&lt;&gt;"",S318&lt;&gt;""),"要確認：時刻不足・逆転",IF(AND(ISNUMBER(T318),T318&gt;=0),IF(X318="記録","実績：記録の時間",IF(X318="記憶","記憶：申告の時間","未確認：申告の時間")),IF(AND(I318="あり",J318="実施",ISNUMBER(AC318)),"所定時間による見込み",IF(I318="なし","使用なし","未確認"))))))</f>
        <v/>
      </c>
      <c r="AF318" s="55" t="str">
        <f>IF(C318="","",IF(H318="あり",1,0))</f>
        <v/>
      </c>
      <c r="AG318" s="55" t="str">
        <f>IF(C318="","",IF(AND(I318="あり",J318="実施"),1,0))</f>
        <v/>
      </c>
      <c r="AH318" s="55" t="str">
        <f>IF(C318="","",IF(AND(H318="あり",X318="記録"),IF(COUNTIFS($A$8:A318,A318,$B$8:B318,B318,$C$8:C318,C318,$E$8:E318,E318,$F$8:F318,F318,$H$8:H318,"あり",$X$8:X318,"記録")=1,1,0),0))</f>
        <v/>
      </c>
      <c r="AI318" s="55" t="str">
        <f>IF(C318="","",IF(AND(I318="あり",J318="実施",X318="記録",ISNUMBER(K318)),IF(COUNTIFS($K$8:K318,K318,$C$8:C318,C318,$E$8:E318,E318,$F$8:F318,F318,$I$8:I318,"あり",$J$8:J318,"実施",$X$8:X318,"記録")=1,1,0),0))</f>
        <v/>
      </c>
      <c r="AJ318" s="55" t="str">
        <f>IF(C318="","",IF(ISNUMBER(A318),YEAR(A318)-IF(MONTH(A318)&lt;4,1,0),""))</f>
        <v/>
      </c>
      <c r="AK318" s="55" t="str">
        <f>IF(C318="","",IF(J318="実施",IF(ISNUMBER(K318),YEAR(K318)-IF(MONTH(K318)&lt;4,1,0),""),""))</f>
        <v/>
      </c>
      <c r="AL318" s="56" t="str">
        <f>IF(C318="",IF(OR(A318&lt;&gt;"",G318&lt;&gt;""),"要確認：船名未記入",""),IF(OR(NOT(ISNUMBER(A318)),G318="",H318="",I318="",J318="",N318="",O318="",P318="",W318="",X318=""),"要確認：基本項目不足",IF(OR(Z318="未登録・重複",AA318="未登録・重複",AB318="未確認"),"要確認：登録表を確認",IF(AND(H318="あり",NOT(ISNUMBER(B318))),"要確認：前日の予定時刻不足",IF(AND(J318="実施",I318="あり",NOT(ISNUMBER(K318))),"要確認：最終日時不足",IF(AND(J318="取消",I318="あり"),"要確認：取消と使用ありが矛盾",IF(OR(AND(ISNUMBER(T318),T318&lt;0),AND(ISNUMBER(V318),V318&lt;0),AE318="要確認：時刻不足・逆転"),"要確認：時間を確認",IF(COUNTIFS(Work[予定表の作業日],A318,Work[前日版の予定時刻],B318,Work[船名],C318,Work[バース],E318,Work[入出・転],F318,Work[曳船名],G318)&gt;1,"要確認：同じ作業・曳船が重複",IF(AND(I318="あり",J318="実施",NOT(ISNUMBER(AD318))),"要確認：拘束時間未確認",IF(OR(H318="未確認",I318="未確認",J318="未確認",X318="未確認",N318="未確認",O318="未確認"),"要確認：未確認を含む","確認済"))))))))))</f>
        <v/>
      </c>
    </row>
    <row r="319" spans="1:38" ht="24.95" customHeight="1" x14ac:dyDescent="0.2">
      <c r="A319" s="20"/>
      <c r="B319" s="29"/>
      <c r="C319" s="7"/>
      <c r="D319" s="7"/>
      <c r="E319" s="7"/>
      <c r="F319" s="7"/>
      <c r="G319" s="7"/>
      <c r="H319" s="7"/>
      <c r="I319" s="7"/>
      <c r="J319" s="7"/>
      <c r="K319" s="23"/>
      <c r="L319" s="13"/>
      <c r="M319" s="13"/>
      <c r="N319" s="7"/>
      <c r="O319" s="51"/>
      <c r="P319" s="51"/>
      <c r="Q319" s="61"/>
      <c r="R319" s="62"/>
      <c r="S319" s="62"/>
      <c r="T319" s="63"/>
      <c r="U319" s="63"/>
      <c r="V319" s="63"/>
      <c r="W319" s="51"/>
      <c r="X319" s="51"/>
      <c r="Y319" s="67"/>
      <c r="Z319" s="54" t="str">
        <f>IF(G319="","",IF(COUNTIF(Tugs[曳船名],G319)&lt;&gt;1,"未登録・重複",IF(INDEX(Tugs[会社名],MATCH(G319,Tugs[曳船名],0))="","未確認",INDEX(Tugs[会社名],MATCH(G319,Tugs[曳船名],0)))))</f>
        <v/>
      </c>
      <c r="AA319" s="54" t="str">
        <f>IF(G319="","",IF(COUNTIF(Companies[会社名],Z319)&lt;&gt;1,"未登録・重複",IF(INDEX(Companies[地区],MATCH(Z319,Companies[会社名],0))="","未確認",INDEX(Companies[地区],MATCH(Z319,Companies[会社名],0)))))</f>
        <v/>
      </c>
      <c r="AB319" s="54" t="str">
        <f>IF(G319="","",IF(Q319&lt;&gt;"",Q319,IF(COUNTIF(Tugs[曳船名],G319)&lt;&gt;1,"未登録・重複",IF(INDEX(Tugs[基地港],MATCH(G319,Tugs[曳船名],0))="","未確認",INDEX(Tugs[基地港],MATCH(G319,Tugs[曳船名],0))))))</f>
        <v/>
      </c>
      <c r="AC319" s="53" t="str">
        <f>IF(C319="","",IF(AND(COUNTIF(Standards[照合項目（自動）],AB319&amp;"｜"&amp;E319&amp;"｜"&amp;D319&amp;"｜"&amp;F319&amp;"｜"&amp;P319)=1,COUNTIFS(Standards[照合項目（自動）],AB319&amp;"｜"&amp;E319&amp;"｜"&amp;D319&amp;"｜"&amp;F319&amp;"｜"&amp;P319,Standards[入力確認（自動）],"確認済")=1),SUMIF(Standards[照合項目（自動）],AB319&amp;"｜"&amp;E319&amp;"｜"&amp;D319&amp;"｜"&amp;F319&amp;"｜"&amp;P319,Standards[所定合計h（自動）]),"未確認"))</f>
        <v/>
      </c>
      <c r="AD319" s="53" t="str">
        <f>IF(C319="","",IF(AND(ISNUMBER(R319),ISNUMBER(S319),S319&gt;=R319),ROUND((S319-R319)*24,4),IF(OR(R319&lt;&gt;"",S319&lt;&gt;""),"",IF(AND(ISNUMBER(T319),T319&gt;=0),T319,IF(AND(I319="あり",J319="実施",ISNUMBER(AC319)),AC319,"")))))</f>
        <v/>
      </c>
      <c r="AE319" s="54" t="str">
        <f>IF(C319="","",IF(AND(ISNUMBER(R319),ISNUMBER(S319),S319&gt;=R319),IF(X319="記録","実績：基地発～基地着",IF(X319="記憶","記憶：基地発～基地着","未確認：基地発～基地着")),IF(OR(R319&lt;&gt;"",S319&lt;&gt;""),"要確認：時刻不足・逆転",IF(AND(ISNUMBER(T319),T319&gt;=0),IF(X319="記録","実績：記録の時間",IF(X319="記憶","記憶：申告の時間","未確認：申告の時間")),IF(AND(I319="あり",J319="実施",ISNUMBER(AC319)),"所定時間による見込み",IF(I319="なし","使用なし","未確認"))))))</f>
        <v/>
      </c>
      <c r="AF319" s="55" t="str">
        <f>IF(C319="","",IF(H319="あり",1,0))</f>
        <v/>
      </c>
      <c r="AG319" s="55" t="str">
        <f>IF(C319="","",IF(AND(I319="あり",J319="実施"),1,0))</f>
        <v/>
      </c>
      <c r="AH319" s="55" t="str">
        <f>IF(C319="","",IF(AND(H319="あり",X319="記録"),IF(COUNTIFS($A$8:A319,A319,$B$8:B319,B319,$C$8:C319,C319,$E$8:E319,E319,$F$8:F319,F319,$H$8:H319,"あり",$X$8:X319,"記録")=1,1,0),0))</f>
        <v/>
      </c>
      <c r="AI319" s="55" t="str">
        <f>IF(C319="","",IF(AND(I319="あり",J319="実施",X319="記録",ISNUMBER(K319)),IF(COUNTIFS($K$8:K319,K319,$C$8:C319,C319,$E$8:E319,E319,$F$8:F319,F319,$I$8:I319,"あり",$J$8:J319,"実施",$X$8:X319,"記録")=1,1,0),0))</f>
        <v/>
      </c>
      <c r="AJ319" s="55" t="str">
        <f>IF(C319="","",IF(ISNUMBER(A319),YEAR(A319)-IF(MONTH(A319)&lt;4,1,0),""))</f>
        <v/>
      </c>
      <c r="AK319" s="55" t="str">
        <f>IF(C319="","",IF(J319="実施",IF(ISNUMBER(K319),YEAR(K319)-IF(MONTH(K319)&lt;4,1,0),""),""))</f>
        <v/>
      </c>
      <c r="AL319" s="56" t="str">
        <f>IF(C319="",IF(OR(A319&lt;&gt;"",G319&lt;&gt;""),"要確認：船名未記入",""),IF(OR(NOT(ISNUMBER(A319)),G319="",H319="",I319="",J319="",N319="",O319="",P319="",W319="",X319=""),"要確認：基本項目不足",IF(OR(Z319="未登録・重複",AA319="未登録・重複",AB319="未確認"),"要確認：登録表を確認",IF(AND(H319="あり",NOT(ISNUMBER(B319))),"要確認：前日の予定時刻不足",IF(AND(J319="実施",I319="あり",NOT(ISNUMBER(K319))),"要確認：最終日時不足",IF(AND(J319="取消",I319="あり"),"要確認：取消と使用ありが矛盾",IF(OR(AND(ISNUMBER(T319),T319&lt;0),AND(ISNUMBER(V319),V319&lt;0),AE319="要確認：時刻不足・逆転"),"要確認：時間を確認",IF(COUNTIFS(Work[予定表の作業日],A319,Work[前日版の予定時刻],B319,Work[船名],C319,Work[バース],E319,Work[入出・転],F319,Work[曳船名],G319)&gt;1,"要確認：同じ作業・曳船が重複",IF(AND(I319="あり",J319="実施",NOT(ISNUMBER(AD319))),"要確認：拘束時間未確認",IF(OR(H319="未確認",I319="未確認",J319="未確認",X319="未確認",N319="未確認",O319="未確認"),"要確認：未確認を含む","確認済"))))))))))</f>
        <v/>
      </c>
    </row>
    <row r="320" spans="1:38" ht="24.95" customHeight="1" x14ac:dyDescent="0.2">
      <c r="A320" s="20"/>
      <c r="B320" s="29"/>
      <c r="C320" s="7"/>
      <c r="D320" s="7"/>
      <c r="E320" s="7"/>
      <c r="F320" s="7"/>
      <c r="G320" s="7"/>
      <c r="H320" s="7"/>
      <c r="I320" s="7"/>
      <c r="J320" s="7"/>
      <c r="K320" s="23"/>
      <c r="L320" s="13"/>
      <c r="M320" s="13"/>
      <c r="N320" s="7"/>
      <c r="O320" s="51"/>
      <c r="P320" s="51"/>
      <c r="Q320" s="61"/>
      <c r="R320" s="62"/>
      <c r="S320" s="62"/>
      <c r="T320" s="63"/>
      <c r="U320" s="63"/>
      <c r="V320" s="63"/>
      <c r="W320" s="51"/>
      <c r="X320" s="51"/>
      <c r="Y320" s="67"/>
      <c r="Z320" s="54" t="str">
        <f>IF(G320="","",IF(COUNTIF(Tugs[曳船名],G320)&lt;&gt;1,"未登録・重複",IF(INDEX(Tugs[会社名],MATCH(G320,Tugs[曳船名],0))="","未確認",INDEX(Tugs[会社名],MATCH(G320,Tugs[曳船名],0)))))</f>
        <v/>
      </c>
      <c r="AA320" s="54" t="str">
        <f>IF(G320="","",IF(COUNTIF(Companies[会社名],Z320)&lt;&gt;1,"未登録・重複",IF(INDEX(Companies[地区],MATCH(Z320,Companies[会社名],0))="","未確認",INDEX(Companies[地区],MATCH(Z320,Companies[会社名],0)))))</f>
        <v/>
      </c>
      <c r="AB320" s="54" t="str">
        <f>IF(G320="","",IF(Q320&lt;&gt;"",Q320,IF(COUNTIF(Tugs[曳船名],G320)&lt;&gt;1,"未登録・重複",IF(INDEX(Tugs[基地港],MATCH(G320,Tugs[曳船名],0))="","未確認",INDEX(Tugs[基地港],MATCH(G320,Tugs[曳船名],0))))))</f>
        <v/>
      </c>
      <c r="AC320" s="53" t="str">
        <f>IF(C320="","",IF(AND(COUNTIF(Standards[照合項目（自動）],AB320&amp;"｜"&amp;E320&amp;"｜"&amp;D320&amp;"｜"&amp;F320&amp;"｜"&amp;P320)=1,COUNTIFS(Standards[照合項目（自動）],AB320&amp;"｜"&amp;E320&amp;"｜"&amp;D320&amp;"｜"&amp;F320&amp;"｜"&amp;P320,Standards[入力確認（自動）],"確認済")=1),SUMIF(Standards[照合項目（自動）],AB320&amp;"｜"&amp;E320&amp;"｜"&amp;D320&amp;"｜"&amp;F320&amp;"｜"&amp;P320,Standards[所定合計h（自動）]),"未確認"))</f>
        <v/>
      </c>
      <c r="AD320" s="53" t="str">
        <f>IF(C320="","",IF(AND(ISNUMBER(R320),ISNUMBER(S320),S320&gt;=R320),ROUND((S320-R320)*24,4),IF(OR(R320&lt;&gt;"",S320&lt;&gt;""),"",IF(AND(ISNUMBER(T320),T320&gt;=0),T320,IF(AND(I320="あり",J320="実施",ISNUMBER(AC320)),AC320,"")))))</f>
        <v/>
      </c>
      <c r="AE320" s="54" t="str">
        <f>IF(C320="","",IF(AND(ISNUMBER(R320),ISNUMBER(S320),S320&gt;=R320),IF(X320="記録","実績：基地発～基地着",IF(X320="記憶","記憶：基地発～基地着","未確認：基地発～基地着")),IF(OR(R320&lt;&gt;"",S320&lt;&gt;""),"要確認：時刻不足・逆転",IF(AND(ISNUMBER(T320),T320&gt;=0),IF(X320="記録","実績：記録の時間",IF(X320="記憶","記憶：申告の時間","未確認：申告の時間")),IF(AND(I320="あり",J320="実施",ISNUMBER(AC320)),"所定時間による見込み",IF(I320="なし","使用なし","未確認"))))))</f>
        <v/>
      </c>
      <c r="AF320" s="55" t="str">
        <f>IF(C320="","",IF(H320="あり",1,0))</f>
        <v/>
      </c>
      <c r="AG320" s="55" t="str">
        <f>IF(C320="","",IF(AND(I320="あり",J320="実施"),1,0))</f>
        <v/>
      </c>
      <c r="AH320" s="55" t="str">
        <f>IF(C320="","",IF(AND(H320="あり",X320="記録"),IF(COUNTIFS($A$8:A320,A320,$B$8:B320,B320,$C$8:C320,C320,$E$8:E320,E320,$F$8:F320,F320,$H$8:H320,"あり",$X$8:X320,"記録")=1,1,0),0))</f>
        <v/>
      </c>
      <c r="AI320" s="55" t="str">
        <f>IF(C320="","",IF(AND(I320="あり",J320="実施",X320="記録",ISNUMBER(K320)),IF(COUNTIFS($K$8:K320,K320,$C$8:C320,C320,$E$8:E320,E320,$F$8:F320,F320,$I$8:I320,"あり",$J$8:J320,"実施",$X$8:X320,"記録")=1,1,0),0))</f>
        <v/>
      </c>
      <c r="AJ320" s="55" t="str">
        <f>IF(C320="","",IF(ISNUMBER(A320),YEAR(A320)-IF(MONTH(A320)&lt;4,1,0),""))</f>
        <v/>
      </c>
      <c r="AK320" s="55" t="str">
        <f>IF(C320="","",IF(J320="実施",IF(ISNUMBER(K320),YEAR(K320)-IF(MONTH(K320)&lt;4,1,0),""),""))</f>
        <v/>
      </c>
      <c r="AL320" s="56" t="str">
        <f>IF(C320="",IF(OR(A320&lt;&gt;"",G320&lt;&gt;""),"要確認：船名未記入",""),IF(OR(NOT(ISNUMBER(A320)),G320="",H320="",I320="",J320="",N320="",O320="",P320="",W320="",X320=""),"要確認：基本項目不足",IF(OR(Z320="未登録・重複",AA320="未登録・重複",AB320="未確認"),"要確認：登録表を確認",IF(AND(H320="あり",NOT(ISNUMBER(B320))),"要確認：前日の予定時刻不足",IF(AND(J320="実施",I320="あり",NOT(ISNUMBER(K320))),"要確認：最終日時不足",IF(AND(J320="取消",I320="あり"),"要確認：取消と使用ありが矛盾",IF(OR(AND(ISNUMBER(T320),T320&lt;0),AND(ISNUMBER(V320),V320&lt;0),AE320="要確認：時刻不足・逆転"),"要確認：時間を確認",IF(COUNTIFS(Work[予定表の作業日],A320,Work[前日版の予定時刻],B320,Work[船名],C320,Work[バース],E320,Work[入出・転],F320,Work[曳船名],G320)&gt;1,"要確認：同じ作業・曳船が重複",IF(AND(I320="あり",J320="実施",NOT(ISNUMBER(AD320))),"要確認：拘束時間未確認",IF(OR(H320="未確認",I320="未確認",J320="未確認",X320="未確認",N320="未確認",O320="未確認"),"要確認：未確認を含む","確認済"))))))))))</f>
        <v/>
      </c>
    </row>
    <row r="321" spans="1:38" ht="24.95" customHeight="1" x14ac:dyDescent="0.2">
      <c r="A321" s="20"/>
      <c r="B321" s="29"/>
      <c r="C321" s="7"/>
      <c r="D321" s="7"/>
      <c r="E321" s="7"/>
      <c r="F321" s="7"/>
      <c r="G321" s="7"/>
      <c r="H321" s="7"/>
      <c r="I321" s="7"/>
      <c r="J321" s="7"/>
      <c r="K321" s="23"/>
      <c r="L321" s="13"/>
      <c r="M321" s="13"/>
      <c r="N321" s="7"/>
      <c r="O321" s="51"/>
      <c r="P321" s="51"/>
      <c r="Q321" s="61"/>
      <c r="R321" s="62"/>
      <c r="S321" s="62"/>
      <c r="T321" s="63"/>
      <c r="U321" s="63"/>
      <c r="V321" s="63"/>
      <c r="W321" s="51"/>
      <c r="X321" s="51"/>
      <c r="Y321" s="67"/>
      <c r="Z321" s="54" t="str">
        <f>IF(G321="","",IF(COUNTIF(Tugs[曳船名],G321)&lt;&gt;1,"未登録・重複",IF(INDEX(Tugs[会社名],MATCH(G321,Tugs[曳船名],0))="","未確認",INDEX(Tugs[会社名],MATCH(G321,Tugs[曳船名],0)))))</f>
        <v/>
      </c>
      <c r="AA321" s="54" t="str">
        <f>IF(G321="","",IF(COUNTIF(Companies[会社名],Z321)&lt;&gt;1,"未登録・重複",IF(INDEX(Companies[地区],MATCH(Z321,Companies[会社名],0))="","未確認",INDEX(Companies[地区],MATCH(Z321,Companies[会社名],0)))))</f>
        <v/>
      </c>
      <c r="AB321" s="54" t="str">
        <f>IF(G321="","",IF(Q321&lt;&gt;"",Q321,IF(COUNTIF(Tugs[曳船名],G321)&lt;&gt;1,"未登録・重複",IF(INDEX(Tugs[基地港],MATCH(G321,Tugs[曳船名],0))="","未確認",INDEX(Tugs[基地港],MATCH(G321,Tugs[曳船名],0))))))</f>
        <v/>
      </c>
      <c r="AC321" s="53" t="str">
        <f>IF(C321="","",IF(AND(COUNTIF(Standards[照合項目（自動）],AB321&amp;"｜"&amp;E321&amp;"｜"&amp;D321&amp;"｜"&amp;F321&amp;"｜"&amp;P321)=1,COUNTIFS(Standards[照合項目（自動）],AB321&amp;"｜"&amp;E321&amp;"｜"&amp;D321&amp;"｜"&amp;F321&amp;"｜"&amp;P321,Standards[入力確認（自動）],"確認済")=1),SUMIF(Standards[照合項目（自動）],AB321&amp;"｜"&amp;E321&amp;"｜"&amp;D321&amp;"｜"&amp;F321&amp;"｜"&amp;P321,Standards[所定合計h（自動）]),"未確認"))</f>
        <v/>
      </c>
      <c r="AD321" s="53" t="str">
        <f>IF(C321="","",IF(AND(ISNUMBER(R321),ISNUMBER(S321),S321&gt;=R321),ROUND((S321-R321)*24,4),IF(OR(R321&lt;&gt;"",S321&lt;&gt;""),"",IF(AND(ISNUMBER(T321),T321&gt;=0),T321,IF(AND(I321="あり",J321="実施",ISNUMBER(AC321)),AC321,"")))))</f>
        <v/>
      </c>
      <c r="AE321" s="54" t="str">
        <f>IF(C321="","",IF(AND(ISNUMBER(R321),ISNUMBER(S321),S321&gt;=R321),IF(X321="記録","実績：基地発～基地着",IF(X321="記憶","記憶：基地発～基地着","未確認：基地発～基地着")),IF(OR(R321&lt;&gt;"",S321&lt;&gt;""),"要確認：時刻不足・逆転",IF(AND(ISNUMBER(T321),T321&gt;=0),IF(X321="記録","実績：記録の時間",IF(X321="記憶","記憶：申告の時間","未確認：申告の時間")),IF(AND(I321="あり",J321="実施",ISNUMBER(AC321)),"所定時間による見込み",IF(I321="なし","使用なし","未確認"))))))</f>
        <v/>
      </c>
      <c r="AF321" s="55" t="str">
        <f>IF(C321="","",IF(H321="あり",1,0))</f>
        <v/>
      </c>
      <c r="AG321" s="55" t="str">
        <f>IF(C321="","",IF(AND(I321="あり",J321="実施"),1,0))</f>
        <v/>
      </c>
      <c r="AH321" s="55" t="str">
        <f>IF(C321="","",IF(AND(H321="あり",X321="記録"),IF(COUNTIFS($A$8:A321,A321,$B$8:B321,B321,$C$8:C321,C321,$E$8:E321,E321,$F$8:F321,F321,$H$8:H321,"あり",$X$8:X321,"記録")=1,1,0),0))</f>
        <v/>
      </c>
      <c r="AI321" s="55" t="str">
        <f>IF(C321="","",IF(AND(I321="あり",J321="実施",X321="記録",ISNUMBER(K321)),IF(COUNTIFS($K$8:K321,K321,$C$8:C321,C321,$E$8:E321,E321,$F$8:F321,F321,$I$8:I321,"あり",$J$8:J321,"実施",$X$8:X321,"記録")=1,1,0),0))</f>
        <v/>
      </c>
      <c r="AJ321" s="55" t="str">
        <f>IF(C321="","",IF(ISNUMBER(A321),YEAR(A321)-IF(MONTH(A321)&lt;4,1,0),""))</f>
        <v/>
      </c>
      <c r="AK321" s="55" t="str">
        <f>IF(C321="","",IF(J321="実施",IF(ISNUMBER(K321),YEAR(K321)-IF(MONTH(K321)&lt;4,1,0),""),""))</f>
        <v/>
      </c>
      <c r="AL321" s="56" t="str">
        <f>IF(C321="",IF(OR(A321&lt;&gt;"",G321&lt;&gt;""),"要確認：船名未記入",""),IF(OR(NOT(ISNUMBER(A321)),G321="",H321="",I321="",J321="",N321="",O321="",P321="",W321="",X321=""),"要確認：基本項目不足",IF(OR(Z321="未登録・重複",AA321="未登録・重複",AB321="未確認"),"要確認：登録表を確認",IF(AND(H321="あり",NOT(ISNUMBER(B321))),"要確認：前日の予定時刻不足",IF(AND(J321="実施",I321="あり",NOT(ISNUMBER(K321))),"要確認：最終日時不足",IF(AND(J321="取消",I321="あり"),"要確認：取消と使用ありが矛盾",IF(OR(AND(ISNUMBER(T321),T321&lt;0),AND(ISNUMBER(V321),V321&lt;0),AE321="要確認：時刻不足・逆転"),"要確認：時間を確認",IF(COUNTIFS(Work[予定表の作業日],A321,Work[前日版の予定時刻],B321,Work[船名],C321,Work[バース],E321,Work[入出・転],F321,Work[曳船名],G321)&gt;1,"要確認：同じ作業・曳船が重複",IF(AND(I321="あり",J321="実施",NOT(ISNUMBER(AD321))),"要確認：拘束時間未確認",IF(OR(H321="未確認",I321="未確認",J321="未確認",X321="未確認",N321="未確認",O321="未確認"),"要確認：未確認を含む","確認済"))))))))))</f>
        <v/>
      </c>
    </row>
    <row r="322" spans="1:38" ht="24.95" customHeight="1" x14ac:dyDescent="0.2">
      <c r="A322" s="20"/>
      <c r="B322" s="29"/>
      <c r="C322" s="7"/>
      <c r="D322" s="7"/>
      <c r="E322" s="7"/>
      <c r="F322" s="7"/>
      <c r="G322" s="7"/>
      <c r="H322" s="7"/>
      <c r="I322" s="7"/>
      <c r="J322" s="7"/>
      <c r="K322" s="23"/>
      <c r="L322" s="13"/>
      <c r="M322" s="13"/>
      <c r="N322" s="7"/>
      <c r="O322" s="51"/>
      <c r="P322" s="51"/>
      <c r="Q322" s="61"/>
      <c r="R322" s="62"/>
      <c r="S322" s="62"/>
      <c r="T322" s="63"/>
      <c r="U322" s="63"/>
      <c r="V322" s="63"/>
      <c r="W322" s="51"/>
      <c r="X322" s="51"/>
      <c r="Y322" s="67"/>
      <c r="Z322" s="54" t="str">
        <f>IF(G322="","",IF(COUNTIF(Tugs[曳船名],G322)&lt;&gt;1,"未登録・重複",IF(INDEX(Tugs[会社名],MATCH(G322,Tugs[曳船名],0))="","未確認",INDEX(Tugs[会社名],MATCH(G322,Tugs[曳船名],0)))))</f>
        <v/>
      </c>
      <c r="AA322" s="54" t="str">
        <f>IF(G322="","",IF(COUNTIF(Companies[会社名],Z322)&lt;&gt;1,"未登録・重複",IF(INDEX(Companies[地区],MATCH(Z322,Companies[会社名],0))="","未確認",INDEX(Companies[地区],MATCH(Z322,Companies[会社名],0)))))</f>
        <v/>
      </c>
      <c r="AB322" s="54" t="str">
        <f>IF(G322="","",IF(Q322&lt;&gt;"",Q322,IF(COUNTIF(Tugs[曳船名],G322)&lt;&gt;1,"未登録・重複",IF(INDEX(Tugs[基地港],MATCH(G322,Tugs[曳船名],0))="","未確認",INDEX(Tugs[基地港],MATCH(G322,Tugs[曳船名],0))))))</f>
        <v/>
      </c>
      <c r="AC322" s="53" t="str">
        <f>IF(C322="","",IF(AND(COUNTIF(Standards[照合項目（自動）],AB322&amp;"｜"&amp;E322&amp;"｜"&amp;D322&amp;"｜"&amp;F322&amp;"｜"&amp;P322)=1,COUNTIFS(Standards[照合項目（自動）],AB322&amp;"｜"&amp;E322&amp;"｜"&amp;D322&amp;"｜"&amp;F322&amp;"｜"&amp;P322,Standards[入力確認（自動）],"確認済")=1),SUMIF(Standards[照合項目（自動）],AB322&amp;"｜"&amp;E322&amp;"｜"&amp;D322&amp;"｜"&amp;F322&amp;"｜"&amp;P322,Standards[所定合計h（自動）]),"未確認"))</f>
        <v/>
      </c>
      <c r="AD322" s="53" t="str">
        <f>IF(C322="","",IF(AND(ISNUMBER(R322),ISNUMBER(S322),S322&gt;=R322),ROUND((S322-R322)*24,4),IF(OR(R322&lt;&gt;"",S322&lt;&gt;""),"",IF(AND(ISNUMBER(T322),T322&gt;=0),T322,IF(AND(I322="あり",J322="実施",ISNUMBER(AC322)),AC322,"")))))</f>
        <v/>
      </c>
      <c r="AE322" s="54" t="str">
        <f>IF(C322="","",IF(AND(ISNUMBER(R322),ISNUMBER(S322),S322&gt;=R322),IF(X322="記録","実績：基地発～基地着",IF(X322="記憶","記憶：基地発～基地着","未確認：基地発～基地着")),IF(OR(R322&lt;&gt;"",S322&lt;&gt;""),"要確認：時刻不足・逆転",IF(AND(ISNUMBER(T322),T322&gt;=0),IF(X322="記録","実績：記録の時間",IF(X322="記憶","記憶：申告の時間","未確認：申告の時間")),IF(AND(I322="あり",J322="実施",ISNUMBER(AC322)),"所定時間による見込み",IF(I322="なし","使用なし","未確認"))))))</f>
        <v/>
      </c>
      <c r="AF322" s="55" t="str">
        <f>IF(C322="","",IF(H322="あり",1,0))</f>
        <v/>
      </c>
      <c r="AG322" s="55" t="str">
        <f>IF(C322="","",IF(AND(I322="あり",J322="実施"),1,0))</f>
        <v/>
      </c>
      <c r="AH322" s="55" t="str">
        <f>IF(C322="","",IF(AND(H322="あり",X322="記録"),IF(COUNTIFS($A$8:A322,A322,$B$8:B322,B322,$C$8:C322,C322,$E$8:E322,E322,$F$8:F322,F322,$H$8:H322,"あり",$X$8:X322,"記録")=1,1,0),0))</f>
        <v/>
      </c>
      <c r="AI322" s="55" t="str">
        <f>IF(C322="","",IF(AND(I322="あり",J322="実施",X322="記録",ISNUMBER(K322)),IF(COUNTIFS($K$8:K322,K322,$C$8:C322,C322,$E$8:E322,E322,$F$8:F322,F322,$I$8:I322,"あり",$J$8:J322,"実施",$X$8:X322,"記録")=1,1,0),0))</f>
        <v/>
      </c>
      <c r="AJ322" s="55" t="str">
        <f>IF(C322="","",IF(ISNUMBER(A322),YEAR(A322)-IF(MONTH(A322)&lt;4,1,0),""))</f>
        <v/>
      </c>
      <c r="AK322" s="55" t="str">
        <f>IF(C322="","",IF(J322="実施",IF(ISNUMBER(K322),YEAR(K322)-IF(MONTH(K322)&lt;4,1,0),""),""))</f>
        <v/>
      </c>
      <c r="AL322" s="56" t="str">
        <f>IF(C322="",IF(OR(A322&lt;&gt;"",G322&lt;&gt;""),"要確認：船名未記入",""),IF(OR(NOT(ISNUMBER(A322)),G322="",H322="",I322="",J322="",N322="",O322="",P322="",W322="",X322=""),"要確認：基本項目不足",IF(OR(Z322="未登録・重複",AA322="未登録・重複",AB322="未確認"),"要確認：登録表を確認",IF(AND(H322="あり",NOT(ISNUMBER(B322))),"要確認：前日の予定時刻不足",IF(AND(J322="実施",I322="あり",NOT(ISNUMBER(K322))),"要確認：最終日時不足",IF(AND(J322="取消",I322="あり"),"要確認：取消と使用ありが矛盾",IF(OR(AND(ISNUMBER(T322),T322&lt;0),AND(ISNUMBER(V322),V322&lt;0),AE322="要確認：時刻不足・逆転"),"要確認：時間を確認",IF(COUNTIFS(Work[予定表の作業日],A322,Work[前日版の予定時刻],B322,Work[船名],C322,Work[バース],E322,Work[入出・転],F322,Work[曳船名],G322)&gt;1,"要確認：同じ作業・曳船が重複",IF(AND(I322="あり",J322="実施",NOT(ISNUMBER(AD322))),"要確認：拘束時間未確認",IF(OR(H322="未確認",I322="未確認",J322="未確認",X322="未確認",N322="未確認",O322="未確認"),"要確認：未確認を含む","確認済"))))))))))</f>
        <v/>
      </c>
    </row>
    <row r="323" spans="1:38" ht="24.95" customHeight="1" x14ac:dyDescent="0.2">
      <c r="A323" s="20"/>
      <c r="B323" s="29"/>
      <c r="C323" s="7"/>
      <c r="D323" s="7"/>
      <c r="E323" s="7"/>
      <c r="F323" s="7"/>
      <c r="G323" s="7"/>
      <c r="H323" s="7"/>
      <c r="I323" s="7"/>
      <c r="J323" s="7"/>
      <c r="K323" s="23"/>
      <c r="L323" s="13"/>
      <c r="M323" s="13"/>
      <c r="N323" s="7"/>
      <c r="O323" s="51"/>
      <c r="P323" s="51"/>
      <c r="Q323" s="61"/>
      <c r="R323" s="62"/>
      <c r="S323" s="62"/>
      <c r="T323" s="63"/>
      <c r="U323" s="63"/>
      <c r="V323" s="63"/>
      <c r="W323" s="51"/>
      <c r="X323" s="51"/>
      <c r="Y323" s="67"/>
      <c r="Z323" s="54" t="str">
        <f>IF(G323="","",IF(COUNTIF(Tugs[曳船名],G323)&lt;&gt;1,"未登録・重複",IF(INDEX(Tugs[会社名],MATCH(G323,Tugs[曳船名],0))="","未確認",INDEX(Tugs[会社名],MATCH(G323,Tugs[曳船名],0)))))</f>
        <v/>
      </c>
      <c r="AA323" s="54" t="str">
        <f>IF(G323="","",IF(COUNTIF(Companies[会社名],Z323)&lt;&gt;1,"未登録・重複",IF(INDEX(Companies[地区],MATCH(Z323,Companies[会社名],0))="","未確認",INDEX(Companies[地区],MATCH(Z323,Companies[会社名],0)))))</f>
        <v/>
      </c>
      <c r="AB323" s="54" t="str">
        <f>IF(G323="","",IF(Q323&lt;&gt;"",Q323,IF(COUNTIF(Tugs[曳船名],G323)&lt;&gt;1,"未登録・重複",IF(INDEX(Tugs[基地港],MATCH(G323,Tugs[曳船名],0))="","未確認",INDEX(Tugs[基地港],MATCH(G323,Tugs[曳船名],0))))))</f>
        <v/>
      </c>
      <c r="AC323" s="53" t="str">
        <f>IF(C323="","",IF(AND(COUNTIF(Standards[照合項目（自動）],AB323&amp;"｜"&amp;E323&amp;"｜"&amp;D323&amp;"｜"&amp;F323&amp;"｜"&amp;P323)=1,COUNTIFS(Standards[照合項目（自動）],AB323&amp;"｜"&amp;E323&amp;"｜"&amp;D323&amp;"｜"&amp;F323&amp;"｜"&amp;P323,Standards[入力確認（自動）],"確認済")=1),SUMIF(Standards[照合項目（自動）],AB323&amp;"｜"&amp;E323&amp;"｜"&amp;D323&amp;"｜"&amp;F323&amp;"｜"&amp;P323,Standards[所定合計h（自動）]),"未確認"))</f>
        <v/>
      </c>
      <c r="AD323" s="53" t="str">
        <f>IF(C323="","",IF(AND(ISNUMBER(R323),ISNUMBER(S323),S323&gt;=R323),ROUND((S323-R323)*24,4),IF(OR(R323&lt;&gt;"",S323&lt;&gt;""),"",IF(AND(ISNUMBER(T323),T323&gt;=0),T323,IF(AND(I323="あり",J323="実施",ISNUMBER(AC323)),AC323,"")))))</f>
        <v/>
      </c>
      <c r="AE323" s="54" t="str">
        <f>IF(C323="","",IF(AND(ISNUMBER(R323),ISNUMBER(S323),S323&gt;=R323),IF(X323="記録","実績：基地発～基地着",IF(X323="記憶","記憶：基地発～基地着","未確認：基地発～基地着")),IF(OR(R323&lt;&gt;"",S323&lt;&gt;""),"要確認：時刻不足・逆転",IF(AND(ISNUMBER(T323),T323&gt;=0),IF(X323="記録","実績：記録の時間",IF(X323="記憶","記憶：申告の時間","未確認：申告の時間")),IF(AND(I323="あり",J323="実施",ISNUMBER(AC323)),"所定時間による見込み",IF(I323="なし","使用なし","未確認"))))))</f>
        <v/>
      </c>
      <c r="AF323" s="55" t="str">
        <f>IF(C323="","",IF(H323="あり",1,0))</f>
        <v/>
      </c>
      <c r="AG323" s="55" t="str">
        <f>IF(C323="","",IF(AND(I323="あり",J323="実施"),1,0))</f>
        <v/>
      </c>
      <c r="AH323" s="55" t="str">
        <f>IF(C323="","",IF(AND(H323="あり",X323="記録"),IF(COUNTIFS($A$8:A323,A323,$B$8:B323,B323,$C$8:C323,C323,$E$8:E323,E323,$F$8:F323,F323,$H$8:H323,"あり",$X$8:X323,"記録")=1,1,0),0))</f>
        <v/>
      </c>
      <c r="AI323" s="55" t="str">
        <f>IF(C323="","",IF(AND(I323="あり",J323="実施",X323="記録",ISNUMBER(K323)),IF(COUNTIFS($K$8:K323,K323,$C$8:C323,C323,$E$8:E323,E323,$F$8:F323,F323,$I$8:I323,"あり",$J$8:J323,"実施",$X$8:X323,"記録")=1,1,0),0))</f>
        <v/>
      </c>
      <c r="AJ323" s="55" t="str">
        <f>IF(C323="","",IF(ISNUMBER(A323),YEAR(A323)-IF(MONTH(A323)&lt;4,1,0),""))</f>
        <v/>
      </c>
      <c r="AK323" s="55" t="str">
        <f>IF(C323="","",IF(J323="実施",IF(ISNUMBER(K323),YEAR(K323)-IF(MONTH(K323)&lt;4,1,0),""),""))</f>
        <v/>
      </c>
      <c r="AL323" s="56" t="str">
        <f>IF(C323="",IF(OR(A323&lt;&gt;"",G323&lt;&gt;""),"要確認：船名未記入",""),IF(OR(NOT(ISNUMBER(A323)),G323="",H323="",I323="",J323="",N323="",O323="",P323="",W323="",X323=""),"要確認：基本項目不足",IF(OR(Z323="未登録・重複",AA323="未登録・重複",AB323="未確認"),"要確認：登録表を確認",IF(AND(H323="あり",NOT(ISNUMBER(B323))),"要確認：前日の予定時刻不足",IF(AND(J323="実施",I323="あり",NOT(ISNUMBER(K323))),"要確認：最終日時不足",IF(AND(J323="取消",I323="あり"),"要確認：取消と使用ありが矛盾",IF(OR(AND(ISNUMBER(T323),T323&lt;0),AND(ISNUMBER(V323),V323&lt;0),AE323="要確認：時刻不足・逆転"),"要確認：時間を確認",IF(COUNTIFS(Work[予定表の作業日],A323,Work[前日版の予定時刻],B323,Work[船名],C323,Work[バース],E323,Work[入出・転],F323,Work[曳船名],G323)&gt;1,"要確認：同じ作業・曳船が重複",IF(AND(I323="あり",J323="実施",NOT(ISNUMBER(AD323))),"要確認：拘束時間未確認",IF(OR(H323="未確認",I323="未確認",J323="未確認",X323="未確認",N323="未確認",O323="未確認"),"要確認：未確認を含む","確認済"))))))))))</f>
        <v/>
      </c>
    </row>
    <row r="324" spans="1:38" ht="24.95" customHeight="1" x14ac:dyDescent="0.2">
      <c r="A324" s="20"/>
      <c r="B324" s="29"/>
      <c r="C324" s="7"/>
      <c r="D324" s="7"/>
      <c r="E324" s="7"/>
      <c r="F324" s="7"/>
      <c r="G324" s="7"/>
      <c r="H324" s="7"/>
      <c r="I324" s="7"/>
      <c r="J324" s="7"/>
      <c r="K324" s="23"/>
      <c r="L324" s="13"/>
      <c r="M324" s="13"/>
      <c r="N324" s="7"/>
      <c r="O324" s="51"/>
      <c r="P324" s="51"/>
      <c r="Q324" s="61"/>
      <c r="R324" s="62"/>
      <c r="S324" s="62"/>
      <c r="T324" s="63"/>
      <c r="U324" s="63"/>
      <c r="V324" s="63"/>
      <c r="W324" s="51"/>
      <c r="X324" s="51"/>
      <c r="Y324" s="67"/>
      <c r="Z324" s="54" t="str">
        <f>IF(G324="","",IF(COUNTIF(Tugs[曳船名],G324)&lt;&gt;1,"未登録・重複",IF(INDEX(Tugs[会社名],MATCH(G324,Tugs[曳船名],0))="","未確認",INDEX(Tugs[会社名],MATCH(G324,Tugs[曳船名],0)))))</f>
        <v/>
      </c>
      <c r="AA324" s="54" t="str">
        <f>IF(G324="","",IF(COUNTIF(Companies[会社名],Z324)&lt;&gt;1,"未登録・重複",IF(INDEX(Companies[地区],MATCH(Z324,Companies[会社名],0))="","未確認",INDEX(Companies[地区],MATCH(Z324,Companies[会社名],0)))))</f>
        <v/>
      </c>
      <c r="AB324" s="54" t="str">
        <f>IF(G324="","",IF(Q324&lt;&gt;"",Q324,IF(COUNTIF(Tugs[曳船名],G324)&lt;&gt;1,"未登録・重複",IF(INDEX(Tugs[基地港],MATCH(G324,Tugs[曳船名],0))="","未確認",INDEX(Tugs[基地港],MATCH(G324,Tugs[曳船名],0))))))</f>
        <v/>
      </c>
      <c r="AC324" s="53" t="str">
        <f>IF(C324="","",IF(AND(COUNTIF(Standards[照合項目（自動）],AB324&amp;"｜"&amp;E324&amp;"｜"&amp;D324&amp;"｜"&amp;F324&amp;"｜"&amp;P324)=1,COUNTIFS(Standards[照合項目（自動）],AB324&amp;"｜"&amp;E324&amp;"｜"&amp;D324&amp;"｜"&amp;F324&amp;"｜"&amp;P324,Standards[入力確認（自動）],"確認済")=1),SUMIF(Standards[照合項目（自動）],AB324&amp;"｜"&amp;E324&amp;"｜"&amp;D324&amp;"｜"&amp;F324&amp;"｜"&amp;P324,Standards[所定合計h（自動）]),"未確認"))</f>
        <v/>
      </c>
      <c r="AD324" s="53" t="str">
        <f>IF(C324="","",IF(AND(ISNUMBER(R324),ISNUMBER(S324),S324&gt;=R324),ROUND((S324-R324)*24,4),IF(OR(R324&lt;&gt;"",S324&lt;&gt;""),"",IF(AND(ISNUMBER(T324),T324&gt;=0),T324,IF(AND(I324="あり",J324="実施",ISNUMBER(AC324)),AC324,"")))))</f>
        <v/>
      </c>
      <c r="AE324" s="54" t="str">
        <f>IF(C324="","",IF(AND(ISNUMBER(R324),ISNUMBER(S324),S324&gt;=R324),IF(X324="記録","実績：基地発～基地着",IF(X324="記憶","記憶：基地発～基地着","未確認：基地発～基地着")),IF(OR(R324&lt;&gt;"",S324&lt;&gt;""),"要確認：時刻不足・逆転",IF(AND(ISNUMBER(T324),T324&gt;=0),IF(X324="記録","実績：記録の時間",IF(X324="記憶","記憶：申告の時間","未確認：申告の時間")),IF(AND(I324="あり",J324="実施",ISNUMBER(AC324)),"所定時間による見込み",IF(I324="なし","使用なし","未確認"))))))</f>
        <v/>
      </c>
      <c r="AF324" s="55" t="str">
        <f>IF(C324="","",IF(H324="あり",1,0))</f>
        <v/>
      </c>
      <c r="AG324" s="55" t="str">
        <f>IF(C324="","",IF(AND(I324="あり",J324="実施"),1,0))</f>
        <v/>
      </c>
      <c r="AH324" s="55" t="str">
        <f>IF(C324="","",IF(AND(H324="あり",X324="記録"),IF(COUNTIFS($A$8:A324,A324,$B$8:B324,B324,$C$8:C324,C324,$E$8:E324,E324,$F$8:F324,F324,$H$8:H324,"あり",$X$8:X324,"記録")=1,1,0),0))</f>
        <v/>
      </c>
      <c r="AI324" s="55" t="str">
        <f>IF(C324="","",IF(AND(I324="あり",J324="実施",X324="記録",ISNUMBER(K324)),IF(COUNTIFS($K$8:K324,K324,$C$8:C324,C324,$E$8:E324,E324,$F$8:F324,F324,$I$8:I324,"あり",$J$8:J324,"実施",$X$8:X324,"記録")=1,1,0),0))</f>
        <v/>
      </c>
      <c r="AJ324" s="55" t="str">
        <f>IF(C324="","",IF(ISNUMBER(A324),YEAR(A324)-IF(MONTH(A324)&lt;4,1,0),""))</f>
        <v/>
      </c>
      <c r="AK324" s="55" t="str">
        <f>IF(C324="","",IF(J324="実施",IF(ISNUMBER(K324),YEAR(K324)-IF(MONTH(K324)&lt;4,1,0),""),""))</f>
        <v/>
      </c>
      <c r="AL324" s="56" t="str">
        <f>IF(C324="",IF(OR(A324&lt;&gt;"",G324&lt;&gt;""),"要確認：船名未記入",""),IF(OR(NOT(ISNUMBER(A324)),G324="",H324="",I324="",J324="",N324="",O324="",P324="",W324="",X324=""),"要確認：基本項目不足",IF(OR(Z324="未登録・重複",AA324="未登録・重複",AB324="未確認"),"要確認：登録表を確認",IF(AND(H324="あり",NOT(ISNUMBER(B324))),"要確認：前日の予定時刻不足",IF(AND(J324="実施",I324="あり",NOT(ISNUMBER(K324))),"要確認：最終日時不足",IF(AND(J324="取消",I324="あり"),"要確認：取消と使用ありが矛盾",IF(OR(AND(ISNUMBER(T324),T324&lt;0),AND(ISNUMBER(V324),V324&lt;0),AE324="要確認：時刻不足・逆転"),"要確認：時間を確認",IF(COUNTIFS(Work[予定表の作業日],A324,Work[前日版の予定時刻],B324,Work[船名],C324,Work[バース],E324,Work[入出・転],F324,Work[曳船名],G324)&gt;1,"要確認：同じ作業・曳船が重複",IF(AND(I324="あり",J324="実施",NOT(ISNUMBER(AD324))),"要確認：拘束時間未確認",IF(OR(H324="未確認",I324="未確認",J324="未確認",X324="未確認",N324="未確認",O324="未確認"),"要確認：未確認を含む","確認済"))))))))))</f>
        <v/>
      </c>
    </row>
    <row r="325" spans="1:38" ht="24.95" customHeight="1" x14ac:dyDescent="0.2">
      <c r="A325" s="20"/>
      <c r="B325" s="29"/>
      <c r="C325" s="7"/>
      <c r="D325" s="7"/>
      <c r="E325" s="7"/>
      <c r="F325" s="7"/>
      <c r="G325" s="7"/>
      <c r="H325" s="7"/>
      <c r="I325" s="7"/>
      <c r="J325" s="7"/>
      <c r="K325" s="23"/>
      <c r="L325" s="13"/>
      <c r="M325" s="13"/>
      <c r="N325" s="7"/>
      <c r="O325" s="51"/>
      <c r="P325" s="51"/>
      <c r="Q325" s="61"/>
      <c r="R325" s="62"/>
      <c r="S325" s="62"/>
      <c r="T325" s="63"/>
      <c r="U325" s="63"/>
      <c r="V325" s="63"/>
      <c r="W325" s="51"/>
      <c r="X325" s="51"/>
      <c r="Y325" s="67"/>
      <c r="Z325" s="54" t="str">
        <f>IF(G325="","",IF(COUNTIF(Tugs[曳船名],G325)&lt;&gt;1,"未登録・重複",IF(INDEX(Tugs[会社名],MATCH(G325,Tugs[曳船名],0))="","未確認",INDEX(Tugs[会社名],MATCH(G325,Tugs[曳船名],0)))))</f>
        <v/>
      </c>
      <c r="AA325" s="54" t="str">
        <f>IF(G325="","",IF(COUNTIF(Companies[会社名],Z325)&lt;&gt;1,"未登録・重複",IF(INDEX(Companies[地区],MATCH(Z325,Companies[会社名],0))="","未確認",INDEX(Companies[地区],MATCH(Z325,Companies[会社名],0)))))</f>
        <v/>
      </c>
      <c r="AB325" s="54" t="str">
        <f>IF(G325="","",IF(Q325&lt;&gt;"",Q325,IF(COUNTIF(Tugs[曳船名],G325)&lt;&gt;1,"未登録・重複",IF(INDEX(Tugs[基地港],MATCH(G325,Tugs[曳船名],0))="","未確認",INDEX(Tugs[基地港],MATCH(G325,Tugs[曳船名],0))))))</f>
        <v/>
      </c>
      <c r="AC325" s="53" t="str">
        <f>IF(C325="","",IF(AND(COUNTIF(Standards[照合項目（自動）],AB325&amp;"｜"&amp;E325&amp;"｜"&amp;D325&amp;"｜"&amp;F325&amp;"｜"&amp;P325)=1,COUNTIFS(Standards[照合項目（自動）],AB325&amp;"｜"&amp;E325&amp;"｜"&amp;D325&amp;"｜"&amp;F325&amp;"｜"&amp;P325,Standards[入力確認（自動）],"確認済")=1),SUMIF(Standards[照合項目（自動）],AB325&amp;"｜"&amp;E325&amp;"｜"&amp;D325&amp;"｜"&amp;F325&amp;"｜"&amp;P325,Standards[所定合計h（自動）]),"未確認"))</f>
        <v/>
      </c>
      <c r="AD325" s="53" t="str">
        <f>IF(C325="","",IF(AND(ISNUMBER(R325),ISNUMBER(S325),S325&gt;=R325),ROUND((S325-R325)*24,4),IF(OR(R325&lt;&gt;"",S325&lt;&gt;""),"",IF(AND(ISNUMBER(T325),T325&gt;=0),T325,IF(AND(I325="あり",J325="実施",ISNUMBER(AC325)),AC325,"")))))</f>
        <v/>
      </c>
      <c r="AE325" s="54" t="str">
        <f>IF(C325="","",IF(AND(ISNUMBER(R325),ISNUMBER(S325),S325&gt;=R325),IF(X325="記録","実績：基地発～基地着",IF(X325="記憶","記憶：基地発～基地着","未確認：基地発～基地着")),IF(OR(R325&lt;&gt;"",S325&lt;&gt;""),"要確認：時刻不足・逆転",IF(AND(ISNUMBER(T325),T325&gt;=0),IF(X325="記録","実績：記録の時間",IF(X325="記憶","記憶：申告の時間","未確認：申告の時間")),IF(AND(I325="あり",J325="実施",ISNUMBER(AC325)),"所定時間による見込み",IF(I325="なし","使用なし","未確認"))))))</f>
        <v/>
      </c>
      <c r="AF325" s="55" t="str">
        <f>IF(C325="","",IF(H325="あり",1,0))</f>
        <v/>
      </c>
      <c r="AG325" s="55" t="str">
        <f>IF(C325="","",IF(AND(I325="あり",J325="実施"),1,0))</f>
        <v/>
      </c>
      <c r="AH325" s="55" t="str">
        <f>IF(C325="","",IF(AND(H325="あり",X325="記録"),IF(COUNTIFS($A$8:A325,A325,$B$8:B325,B325,$C$8:C325,C325,$E$8:E325,E325,$F$8:F325,F325,$H$8:H325,"あり",$X$8:X325,"記録")=1,1,0),0))</f>
        <v/>
      </c>
      <c r="AI325" s="55" t="str">
        <f>IF(C325="","",IF(AND(I325="あり",J325="実施",X325="記録",ISNUMBER(K325)),IF(COUNTIFS($K$8:K325,K325,$C$8:C325,C325,$E$8:E325,E325,$F$8:F325,F325,$I$8:I325,"あり",$J$8:J325,"実施",$X$8:X325,"記録")=1,1,0),0))</f>
        <v/>
      </c>
      <c r="AJ325" s="55" t="str">
        <f>IF(C325="","",IF(ISNUMBER(A325),YEAR(A325)-IF(MONTH(A325)&lt;4,1,0),""))</f>
        <v/>
      </c>
      <c r="AK325" s="55" t="str">
        <f>IF(C325="","",IF(J325="実施",IF(ISNUMBER(K325),YEAR(K325)-IF(MONTH(K325)&lt;4,1,0),""),""))</f>
        <v/>
      </c>
      <c r="AL325" s="56" t="str">
        <f>IF(C325="",IF(OR(A325&lt;&gt;"",G325&lt;&gt;""),"要確認：船名未記入",""),IF(OR(NOT(ISNUMBER(A325)),G325="",H325="",I325="",J325="",N325="",O325="",P325="",W325="",X325=""),"要確認：基本項目不足",IF(OR(Z325="未登録・重複",AA325="未登録・重複",AB325="未確認"),"要確認：登録表を確認",IF(AND(H325="あり",NOT(ISNUMBER(B325))),"要確認：前日の予定時刻不足",IF(AND(J325="実施",I325="あり",NOT(ISNUMBER(K325))),"要確認：最終日時不足",IF(AND(J325="取消",I325="あり"),"要確認：取消と使用ありが矛盾",IF(OR(AND(ISNUMBER(T325),T325&lt;0),AND(ISNUMBER(V325),V325&lt;0),AE325="要確認：時刻不足・逆転"),"要確認：時間を確認",IF(COUNTIFS(Work[予定表の作業日],A325,Work[前日版の予定時刻],B325,Work[船名],C325,Work[バース],E325,Work[入出・転],F325,Work[曳船名],G325)&gt;1,"要確認：同じ作業・曳船が重複",IF(AND(I325="あり",J325="実施",NOT(ISNUMBER(AD325))),"要確認：拘束時間未確認",IF(OR(H325="未確認",I325="未確認",J325="未確認",X325="未確認",N325="未確認",O325="未確認"),"要確認：未確認を含む","確認済"))))))))))</f>
        <v/>
      </c>
    </row>
    <row r="326" spans="1:38" ht="24.95" customHeight="1" x14ac:dyDescent="0.2">
      <c r="A326" s="20"/>
      <c r="B326" s="29"/>
      <c r="C326" s="7"/>
      <c r="D326" s="7"/>
      <c r="E326" s="7"/>
      <c r="F326" s="7"/>
      <c r="G326" s="7"/>
      <c r="H326" s="7"/>
      <c r="I326" s="7"/>
      <c r="J326" s="7"/>
      <c r="K326" s="23"/>
      <c r="L326" s="13"/>
      <c r="M326" s="13"/>
      <c r="N326" s="7"/>
      <c r="O326" s="51"/>
      <c r="P326" s="51"/>
      <c r="Q326" s="61"/>
      <c r="R326" s="62"/>
      <c r="S326" s="62"/>
      <c r="T326" s="63"/>
      <c r="U326" s="63"/>
      <c r="V326" s="63"/>
      <c r="W326" s="51"/>
      <c r="X326" s="51"/>
      <c r="Y326" s="67"/>
      <c r="Z326" s="54" t="str">
        <f>IF(G326="","",IF(COUNTIF(Tugs[曳船名],G326)&lt;&gt;1,"未登録・重複",IF(INDEX(Tugs[会社名],MATCH(G326,Tugs[曳船名],0))="","未確認",INDEX(Tugs[会社名],MATCH(G326,Tugs[曳船名],0)))))</f>
        <v/>
      </c>
      <c r="AA326" s="54" t="str">
        <f>IF(G326="","",IF(COUNTIF(Companies[会社名],Z326)&lt;&gt;1,"未登録・重複",IF(INDEX(Companies[地区],MATCH(Z326,Companies[会社名],0))="","未確認",INDEX(Companies[地区],MATCH(Z326,Companies[会社名],0)))))</f>
        <v/>
      </c>
      <c r="AB326" s="54" t="str">
        <f>IF(G326="","",IF(Q326&lt;&gt;"",Q326,IF(COUNTIF(Tugs[曳船名],G326)&lt;&gt;1,"未登録・重複",IF(INDEX(Tugs[基地港],MATCH(G326,Tugs[曳船名],0))="","未確認",INDEX(Tugs[基地港],MATCH(G326,Tugs[曳船名],0))))))</f>
        <v/>
      </c>
      <c r="AC326" s="53" t="str">
        <f>IF(C326="","",IF(AND(COUNTIF(Standards[照合項目（自動）],AB326&amp;"｜"&amp;E326&amp;"｜"&amp;D326&amp;"｜"&amp;F326&amp;"｜"&amp;P326)=1,COUNTIFS(Standards[照合項目（自動）],AB326&amp;"｜"&amp;E326&amp;"｜"&amp;D326&amp;"｜"&amp;F326&amp;"｜"&amp;P326,Standards[入力確認（自動）],"確認済")=1),SUMIF(Standards[照合項目（自動）],AB326&amp;"｜"&amp;E326&amp;"｜"&amp;D326&amp;"｜"&amp;F326&amp;"｜"&amp;P326,Standards[所定合計h（自動）]),"未確認"))</f>
        <v/>
      </c>
      <c r="AD326" s="53" t="str">
        <f>IF(C326="","",IF(AND(ISNUMBER(R326),ISNUMBER(S326),S326&gt;=R326),ROUND((S326-R326)*24,4),IF(OR(R326&lt;&gt;"",S326&lt;&gt;""),"",IF(AND(ISNUMBER(T326),T326&gt;=0),T326,IF(AND(I326="あり",J326="実施",ISNUMBER(AC326)),AC326,"")))))</f>
        <v/>
      </c>
      <c r="AE326" s="54" t="str">
        <f>IF(C326="","",IF(AND(ISNUMBER(R326),ISNUMBER(S326),S326&gt;=R326),IF(X326="記録","実績：基地発～基地着",IF(X326="記憶","記憶：基地発～基地着","未確認：基地発～基地着")),IF(OR(R326&lt;&gt;"",S326&lt;&gt;""),"要確認：時刻不足・逆転",IF(AND(ISNUMBER(T326),T326&gt;=0),IF(X326="記録","実績：記録の時間",IF(X326="記憶","記憶：申告の時間","未確認：申告の時間")),IF(AND(I326="あり",J326="実施",ISNUMBER(AC326)),"所定時間による見込み",IF(I326="なし","使用なし","未確認"))))))</f>
        <v/>
      </c>
      <c r="AF326" s="55" t="str">
        <f>IF(C326="","",IF(H326="あり",1,0))</f>
        <v/>
      </c>
      <c r="AG326" s="55" t="str">
        <f>IF(C326="","",IF(AND(I326="あり",J326="実施"),1,0))</f>
        <v/>
      </c>
      <c r="AH326" s="55" t="str">
        <f>IF(C326="","",IF(AND(H326="あり",X326="記録"),IF(COUNTIFS($A$8:A326,A326,$B$8:B326,B326,$C$8:C326,C326,$E$8:E326,E326,$F$8:F326,F326,$H$8:H326,"あり",$X$8:X326,"記録")=1,1,0),0))</f>
        <v/>
      </c>
      <c r="AI326" s="55" t="str">
        <f>IF(C326="","",IF(AND(I326="あり",J326="実施",X326="記録",ISNUMBER(K326)),IF(COUNTIFS($K$8:K326,K326,$C$8:C326,C326,$E$8:E326,E326,$F$8:F326,F326,$I$8:I326,"あり",$J$8:J326,"実施",$X$8:X326,"記録")=1,1,0),0))</f>
        <v/>
      </c>
      <c r="AJ326" s="55" t="str">
        <f>IF(C326="","",IF(ISNUMBER(A326),YEAR(A326)-IF(MONTH(A326)&lt;4,1,0),""))</f>
        <v/>
      </c>
      <c r="AK326" s="55" t="str">
        <f>IF(C326="","",IF(J326="実施",IF(ISNUMBER(K326),YEAR(K326)-IF(MONTH(K326)&lt;4,1,0),""),""))</f>
        <v/>
      </c>
      <c r="AL326" s="56" t="str">
        <f>IF(C326="",IF(OR(A326&lt;&gt;"",G326&lt;&gt;""),"要確認：船名未記入",""),IF(OR(NOT(ISNUMBER(A326)),G326="",H326="",I326="",J326="",N326="",O326="",P326="",W326="",X326=""),"要確認：基本項目不足",IF(OR(Z326="未登録・重複",AA326="未登録・重複",AB326="未確認"),"要確認：登録表を確認",IF(AND(H326="あり",NOT(ISNUMBER(B326))),"要確認：前日の予定時刻不足",IF(AND(J326="実施",I326="あり",NOT(ISNUMBER(K326))),"要確認：最終日時不足",IF(AND(J326="取消",I326="あり"),"要確認：取消と使用ありが矛盾",IF(OR(AND(ISNUMBER(T326),T326&lt;0),AND(ISNUMBER(V326),V326&lt;0),AE326="要確認：時刻不足・逆転"),"要確認：時間を確認",IF(COUNTIFS(Work[予定表の作業日],A326,Work[前日版の予定時刻],B326,Work[船名],C326,Work[バース],E326,Work[入出・転],F326,Work[曳船名],G326)&gt;1,"要確認：同じ作業・曳船が重複",IF(AND(I326="あり",J326="実施",NOT(ISNUMBER(AD326))),"要確認：拘束時間未確認",IF(OR(H326="未確認",I326="未確認",J326="未確認",X326="未確認",N326="未確認",O326="未確認"),"要確認：未確認を含む","確認済"))))))))))</f>
        <v/>
      </c>
    </row>
    <row r="327" spans="1:38" ht="24.95" customHeight="1" x14ac:dyDescent="0.2">
      <c r="A327" s="20"/>
      <c r="B327" s="29"/>
      <c r="C327" s="7"/>
      <c r="D327" s="7"/>
      <c r="E327" s="7"/>
      <c r="F327" s="7"/>
      <c r="G327" s="7"/>
      <c r="H327" s="7"/>
      <c r="I327" s="7"/>
      <c r="J327" s="7"/>
      <c r="K327" s="23"/>
      <c r="L327" s="13"/>
      <c r="M327" s="13"/>
      <c r="N327" s="7"/>
      <c r="O327" s="51"/>
      <c r="P327" s="51"/>
      <c r="Q327" s="61"/>
      <c r="R327" s="62"/>
      <c r="S327" s="62"/>
      <c r="T327" s="63"/>
      <c r="U327" s="63"/>
      <c r="V327" s="63"/>
      <c r="W327" s="51"/>
      <c r="X327" s="51"/>
      <c r="Y327" s="67"/>
      <c r="Z327" s="54" t="str">
        <f>IF(G327="","",IF(COUNTIF(Tugs[曳船名],G327)&lt;&gt;1,"未登録・重複",IF(INDEX(Tugs[会社名],MATCH(G327,Tugs[曳船名],0))="","未確認",INDEX(Tugs[会社名],MATCH(G327,Tugs[曳船名],0)))))</f>
        <v/>
      </c>
      <c r="AA327" s="54" t="str">
        <f>IF(G327="","",IF(COUNTIF(Companies[会社名],Z327)&lt;&gt;1,"未登録・重複",IF(INDEX(Companies[地区],MATCH(Z327,Companies[会社名],0))="","未確認",INDEX(Companies[地区],MATCH(Z327,Companies[会社名],0)))))</f>
        <v/>
      </c>
      <c r="AB327" s="54" t="str">
        <f>IF(G327="","",IF(Q327&lt;&gt;"",Q327,IF(COUNTIF(Tugs[曳船名],G327)&lt;&gt;1,"未登録・重複",IF(INDEX(Tugs[基地港],MATCH(G327,Tugs[曳船名],0))="","未確認",INDEX(Tugs[基地港],MATCH(G327,Tugs[曳船名],0))))))</f>
        <v/>
      </c>
      <c r="AC327" s="53" t="str">
        <f>IF(C327="","",IF(AND(COUNTIF(Standards[照合項目（自動）],AB327&amp;"｜"&amp;E327&amp;"｜"&amp;D327&amp;"｜"&amp;F327&amp;"｜"&amp;P327)=1,COUNTIFS(Standards[照合項目（自動）],AB327&amp;"｜"&amp;E327&amp;"｜"&amp;D327&amp;"｜"&amp;F327&amp;"｜"&amp;P327,Standards[入力確認（自動）],"確認済")=1),SUMIF(Standards[照合項目（自動）],AB327&amp;"｜"&amp;E327&amp;"｜"&amp;D327&amp;"｜"&amp;F327&amp;"｜"&amp;P327,Standards[所定合計h（自動）]),"未確認"))</f>
        <v/>
      </c>
      <c r="AD327" s="53" t="str">
        <f>IF(C327="","",IF(AND(ISNUMBER(R327),ISNUMBER(S327),S327&gt;=R327),ROUND((S327-R327)*24,4),IF(OR(R327&lt;&gt;"",S327&lt;&gt;""),"",IF(AND(ISNUMBER(T327),T327&gt;=0),T327,IF(AND(I327="あり",J327="実施",ISNUMBER(AC327)),AC327,"")))))</f>
        <v/>
      </c>
      <c r="AE327" s="54" t="str">
        <f>IF(C327="","",IF(AND(ISNUMBER(R327),ISNUMBER(S327),S327&gt;=R327),IF(X327="記録","実績：基地発～基地着",IF(X327="記憶","記憶：基地発～基地着","未確認：基地発～基地着")),IF(OR(R327&lt;&gt;"",S327&lt;&gt;""),"要確認：時刻不足・逆転",IF(AND(ISNUMBER(T327),T327&gt;=0),IF(X327="記録","実績：記録の時間",IF(X327="記憶","記憶：申告の時間","未確認：申告の時間")),IF(AND(I327="あり",J327="実施",ISNUMBER(AC327)),"所定時間による見込み",IF(I327="なし","使用なし","未確認"))))))</f>
        <v/>
      </c>
      <c r="AF327" s="55" t="str">
        <f>IF(C327="","",IF(H327="あり",1,0))</f>
        <v/>
      </c>
      <c r="AG327" s="55" t="str">
        <f>IF(C327="","",IF(AND(I327="あり",J327="実施"),1,0))</f>
        <v/>
      </c>
      <c r="AH327" s="55" t="str">
        <f>IF(C327="","",IF(AND(H327="あり",X327="記録"),IF(COUNTIFS($A$8:A327,A327,$B$8:B327,B327,$C$8:C327,C327,$E$8:E327,E327,$F$8:F327,F327,$H$8:H327,"あり",$X$8:X327,"記録")=1,1,0),0))</f>
        <v/>
      </c>
      <c r="AI327" s="55" t="str">
        <f>IF(C327="","",IF(AND(I327="あり",J327="実施",X327="記録",ISNUMBER(K327)),IF(COUNTIFS($K$8:K327,K327,$C$8:C327,C327,$E$8:E327,E327,$F$8:F327,F327,$I$8:I327,"あり",$J$8:J327,"実施",$X$8:X327,"記録")=1,1,0),0))</f>
        <v/>
      </c>
      <c r="AJ327" s="55" t="str">
        <f>IF(C327="","",IF(ISNUMBER(A327),YEAR(A327)-IF(MONTH(A327)&lt;4,1,0),""))</f>
        <v/>
      </c>
      <c r="AK327" s="55" t="str">
        <f>IF(C327="","",IF(J327="実施",IF(ISNUMBER(K327),YEAR(K327)-IF(MONTH(K327)&lt;4,1,0),""),""))</f>
        <v/>
      </c>
      <c r="AL327" s="56" t="str">
        <f>IF(C327="",IF(OR(A327&lt;&gt;"",G327&lt;&gt;""),"要確認：船名未記入",""),IF(OR(NOT(ISNUMBER(A327)),G327="",H327="",I327="",J327="",N327="",O327="",P327="",W327="",X327=""),"要確認：基本項目不足",IF(OR(Z327="未登録・重複",AA327="未登録・重複",AB327="未確認"),"要確認：登録表を確認",IF(AND(H327="あり",NOT(ISNUMBER(B327))),"要確認：前日の予定時刻不足",IF(AND(J327="実施",I327="あり",NOT(ISNUMBER(K327))),"要確認：最終日時不足",IF(AND(J327="取消",I327="あり"),"要確認：取消と使用ありが矛盾",IF(OR(AND(ISNUMBER(T327),T327&lt;0),AND(ISNUMBER(V327),V327&lt;0),AE327="要確認：時刻不足・逆転"),"要確認：時間を確認",IF(COUNTIFS(Work[予定表の作業日],A327,Work[前日版の予定時刻],B327,Work[船名],C327,Work[バース],E327,Work[入出・転],F327,Work[曳船名],G327)&gt;1,"要確認：同じ作業・曳船が重複",IF(AND(I327="あり",J327="実施",NOT(ISNUMBER(AD327))),"要確認：拘束時間未確認",IF(OR(H327="未確認",I327="未確認",J327="未確認",X327="未確認",N327="未確認",O327="未確認"),"要確認：未確認を含む","確認済"))))))))))</f>
        <v/>
      </c>
    </row>
    <row r="328" spans="1:38" ht="24.95" customHeight="1" x14ac:dyDescent="0.2">
      <c r="A328" s="20"/>
      <c r="B328" s="29"/>
      <c r="C328" s="7"/>
      <c r="D328" s="7"/>
      <c r="E328" s="7"/>
      <c r="F328" s="7"/>
      <c r="G328" s="7"/>
      <c r="H328" s="7"/>
      <c r="I328" s="7"/>
      <c r="J328" s="7"/>
      <c r="K328" s="23"/>
      <c r="L328" s="13"/>
      <c r="M328" s="13"/>
      <c r="N328" s="7"/>
      <c r="O328" s="51"/>
      <c r="P328" s="51"/>
      <c r="Q328" s="61"/>
      <c r="R328" s="62"/>
      <c r="S328" s="62"/>
      <c r="T328" s="63"/>
      <c r="U328" s="63"/>
      <c r="V328" s="63"/>
      <c r="W328" s="51"/>
      <c r="X328" s="51"/>
      <c r="Y328" s="67"/>
      <c r="Z328" s="54" t="str">
        <f>IF(G328="","",IF(COUNTIF(Tugs[曳船名],G328)&lt;&gt;1,"未登録・重複",IF(INDEX(Tugs[会社名],MATCH(G328,Tugs[曳船名],0))="","未確認",INDEX(Tugs[会社名],MATCH(G328,Tugs[曳船名],0)))))</f>
        <v/>
      </c>
      <c r="AA328" s="54" t="str">
        <f>IF(G328="","",IF(COUNTIF(Companies[会社名],Z328)&lt;&gt;1,"未登録・重複",IF(INDEX(Companies[地区],MATCH(Z328,Companies[会社名],0))="","未確認",INDEX(Companies[地区],MATCH(Z328,Companies[会社名],0)))))</f>
        <v/>
      </c>
      <c r="AB328" s="54" t="str">
        <f>IF(G328="","",IF(Q328&lt;&gt;"",Q328,IF(COUNTIF(Tugs[曳船名],G328)&lt;&gt;1,"未登録・重複",IF(INDEX(Tugs[基地港],MATCH(G328,Tugs[曳船名],0))="","未確認",INDEX(Tugs[基地港],MATCH(G328,Tugs[曳船名],0))))))</f>
        <v/>
      </c>
      <c r="AC328" s="53" t="str">
        <f>IF(C328="","",IF(AND(COUNTIF(Standards[照合項目（自動）],AB328&amp;"｜"&amp;E328&amp;"｜"&amp;D328&amp;"｜"&amp;F328&amp;"｜"&amp;P328)=1,COUNTIFS(Standards[照合項目（自動）],AB328&amp;"｜"&amp;E328&amp;"｜"&amp;D328&amp;"｜"&amp;F328&amp;"｜"&amp;P328,Standards[入力確認（自動）],"確認済")=1),SUMIF(Standards[照合項目（自動）],AB328&amp;"｜"&amp;E328&amp;"｜"&amp;D328&amp;"｜"&amp;F328&amp;"｜"&amp;P328,Standards[所定合計h（自動）]),"未確認"))</f>
        <v/>
      </c>
      <c r="AD328" s="53" t="str">
        <f>IF(C328="","",IF(AND(ISNUMBER(R328),ISNUMBER(S328),S328&gt;=R328),ROUND((S328-R328)*24,4),IF(OR(R328&lt;&gt;"",S328&lt;&gt;""),"",IF(AND(ISNUMBER(T328),T328&gt;=0),T328,IF(AND(I328="あり",J328="実施",ISNUMBER(AC328)),AC328,"")))))</f>
        <v/>
      </c>
      <c r="AE328" s="54" t="str">
        <f>IF(C328="","",IF(AND(ISNUMBER(R328),ISNUMBER(S328),S328&gt;=R328),IF(X328="記録","実績：基地発～基地着",IF(X328="記憶","記憶：基地発～基地着","未確認：基地発～基地着")),IF(OR(R328&lt;&gt;"",S328&lt;&gt;""),"要確認：時刻不足・逆転",IF(AND(ISNUMBER(T328),T328&gt;=0),IF(X328="記録","実績：記録の時間",IF(X328="記憶","記憶：申告の時間","未確認：申告の時間")),IF(AND(I328="あり",J328="実施",ISNUMBER(AC328)),"所定時間による見込み",IF(I328="なし","使用なし","未確認"))))))</f>
        <v/>
      </c>
      <c r="AF328" s="55" t="str">
        <f>IF(C328="","",IF(H328="あり",1,0))</f>
        <v/>
      </c>
      <c r="AG328" s="55" t="str">
        <f>IF(C328="","",IF(AND(I328="あり",J328="実施"),1,0))</f>
        <v/>
      </c>
      <c r="AH328" s="55" t="str">
        <f>IF(C328="","",IF(AND(H328="あり",X328="記録"),IF(COUNTIFS($A$8:A328,A328,$B$8:B328,B328,$C$8:C328,C328,$E$8:E328,E328,$F$8:F328,F328,$H$8:H328,"あり",$X$8:X328,"記録")=1,1,0),0))</f>
        <v/>
      </c>
      <c r="AI328" s="55" t="str">
        <f>IF(C328="","",IF(AND(I328="あり",J328="実施",X328="記録",ISNUMBER(K328)),IF(COUNTIFS($K$8:K328,K328,$C$8:C328,C328,$E$8:E328,E328,$F$8:F328,F328,$I$8:I328,"あり",$J$8:J328,"実施",$X$8:X328,"記録")=1,1,0),0))</f>
        <v/>
      </c>
      <c r="AJ328" s="55" t="str">
        <f>IF(C328="","",IF(ISNUMBER(A328),YEAR(A328)-IF(MONTH(A328)&lt;4,1,0),""))</f>
        <v/>
      </c>
      <c r="AK328" s="55" t="str">
        <f>IF(C328="","",IF(J328="実施",IF(ISNUMBER(K328),YEAR(K328)-IF(MONTH(K328)&lt;4,1,0),""),""))</f>
        <v/>
      </c>
      <c r="AL328" s="56" t="str">
        <f>IF(C328="",IF(OR(A328&lt;&gt;"",G328&lt;&gt;""),"要確認：船名未記入",""),IF(OR(NOT(ISNUMBER(A328)),G328="",H328="",I328="",J328="",N328="",O328="",P328="",W328="",X328=""),"要確認：基本項目不足",IF(OR(Z328="未登録・重複",AA328="未登録・重複",AB328="未確認"),"要確認：登録表を確認",IF(AND(H328="あり",NOT(ISNUMBER(B328))),"要確認：前日の予定時刻不足",IF(AND(J328="実施",I328="あり",NOT(ISNUMBER(K328))),"要確認：最終日時不足",IF(AND(J328="取消",I328="あり"),"要確認：取消と使用ありが矛盾",IF(OR(AND(ISNUMBER(T328),T328&lt;0),AND(ISNUMBER(V328),V328&lt;0),AE328="要確認：時刻不足・逆転"),"要確認：時間を確認",IF(COUNTIFS(Work[予定表の作業日],A328,Work[前日版の予定時刻],B328,Work[船名],C328,Work[バース],E328,Work[入出・転],F328,Work[曳船名],G328)&gt;1,"要確認：同じ作業・曳船が重複",IF(AND(I328="あり",J328="実施",NOT(ISNUMBER(AD328))),"要確認：拘束時間未確認",IF(OR(H328="未確認",I328="未確認",J328="未確認",X328="未確認",N328="未確認",O328="未確認"),"要確認：未確認を含む","確認済"))))))))))</f>
        <v/>
      </c>
    </row>
    <row r="329" spans="1:38" ht="24.95" customHeight="1" x14ac:dyDescent="0.2">
      <c r="A329" s="20"/>
      <c r="B329" s="29"/>
      <c r="C329" s="7"/>
      <c r="D329" s="7"/>
      <c r="E329" s="7"/>
      <c r="F329" s="7"/>
      <c r="G329" s="7"/>
      <c r="H329" s="7"/>
      <c r="I329" s="7"/>
      <c r="J329" s="7"/>
      <c r="K329" s="23"/>
      <c r="L329" s="13"/>
      <c r="M329" s="13"/>
      <c r="N329" s="7"/>
      <c r="O329" s="51"/>
      <c r="P329" s="51"/>
      <c r="Q329" s="61"/>
      <c r="R329" s="62"/>
      <c r="S329" s="62"/>
      <c r="T329" s="63"/>
      <c r="U329" s="63"/>
      <c r="V329" s="63"/>
      <c r="W329" s="51"/>
      <c r="X329" s="51"/>
      <c r="Y329" s="67"/>
      <c r="Z329" s="54" t="str">
        <f>IF(G329="","",IF(COUNTIF(Tugs[曳船名],G329)&lt;&gt;1,"未登録・重複",IF(INDEX(Tugs[会社名],MATCH(G329,Tugs[曳船名],0))="","未確認",INDEX(Tugs[会社名],MATCH(G329,Tugs[曳船名],0)))))</f>
        <v/>
      </c>
      <c r="AA329" s="54" t="str">
        <f>IF(G329="","",IF(COUNTIF(Companies[会社名],Z329)&lt;&gt;1,"未登録・重複",IF(INDEX(Companies[地区],MATCH(Z329,Companies[会社名],0))="","未確認",INDEX(Companies[地区],MATCH(Z329,Companies[会社名],0)))))</f>
        <v/>
      </c>
      <c r="AB329" s="54" t="str">
        <f>IF(G329="","",IF(Q329&lt;&gt;"",Q329,IF(COUNTIF(Tugs[曳船名],G329)&lt;&gt;1,"未登録・重複",IF(INDEX(Tugs[基地港],MATCH(G329,Tugs[曳船名],0))="","未確認",INDEX(Tugs[基地港],MATCH(G329,Tugs[曳船名],0))))))</f>
        <v/>
      </c>
      <c r="AC329" s="53" t="str">
        <f>IF(C329="","",IF(AND(COUNTIF(Standards[照合項目（自動）],AB329&amp;"｜"&amp;E329&amp;"｜"&amp;D329&amp;"｜"&amp;F329&amp;"｜"&amp;P329)=1,COUNTIFS(Standards[照合項目（自動）],AB329&amp;"｜"&amp;E329&amp;"｜"&amp;D329&amp;"｜"&amp;F329&amp;"｜"&amp;P329,Standards[入力確認（自動）],"確認済")=1),SUMIF(Standards[照合項目（自動）],AB329&amp;"｜"&amp;E329&amp;"｜"&amp;D329&amp;"｜"&amp;F329&amp;"｜"&amp;P329,Standards[所定合計h（自動）]),"未確認"))</f>
        <v/>
      </c>
      <c r="AD329" s="53" t="str">
        <f>IF(C329="","",IF(AND(ISNUMBER(R329),ISNUMBER(S329),S329&gt;=R329),ROUND((S329-R329)*24,4),IF(OR(R329&lt;&gt;"",S329&lt;&gt;""),"",IF(AND(ISNUMBER(T329),T329&gt;=0),T329,IF(AND(I329="あり",J329="実施",ISNUMBER(AC329)),AC329,"")))))</f>
        <v/>
      </c>
      <c r="AE329" s="54" t="str">
        <f>IF(C329="","",IF(AND(ISNUMBER(R329),ISNUMBER(S329),S329&gt;=R329),IF(X329="記録","実績：基地発～基地着",IF(X329="記憶","記憶：基地発～基地着","未確認：基地発～基地着")),IF(OR(R329&lt;&gt;"",S329&lt;&gt;""),"要確認：時刻不足・逆転",IF(AND(ISNUMBER(T329),T329&gt;=0),IF(X329="記録","実績：記録の時間",IF(X329="記憶","記憶：申告の時間","未確認：申告の時間")),IF(AND(I329="あり",J329="実施",ISNUMBER(AC329)),"所定時間による見込み",IF(I329="なし","使用なし","未確認"))))))</f>
        <v/>
      </c>
      <c r="AF329" s="55" t="str">
        <f>IF(C329="","",IF(H329="あり",1,0))</f>
        <v/>
      </c>
      <c r="AG329" s="55" t="str">
        <f>IF(C329="","",IF(AND(I329="あり",J329="実施"),1,0))</f>
        <v/>
      </c>
      <c r="AH329" s="55" t="str">
        <f>IF(C329="","",IF(AND(H329="あり",X329="記録"),IF(COUNTIFS($A$8:A329,A329,$B$8:B329,B329,$C$8:C329,C329,$E$8:E329,E329,$F$8:F329,F329,$H$8:H329,"あり",$X$8:X329,"記録")=1,1,0),0))</f>
        <v/>
      </c>
      <c r="AI329" s="55" t="str">
        <f>IF(C329="","",IF(AND(I329="あり",J329="実施",X329="記録",ISNUMBER(K329)),IF(COUNTIFS($K$8:K329,K329,$C$8:C329,C329,$E$8:E329,E329,$F$8:F329,F329,$I$8:I329,"あり",$J$8:J329,"実施",$X$8:X329,"記録")=1,1,0),0))</f>
        <v/>
      </c>
      <c r="AJ329" s="55" t="str">
        <f>IF(C329="","",IF(ISNUMBER(A329),YEAR(A329)-IF(MONTH(A329)&lt;4,1,0),""))</f>
        <v/>
      </c>
      <c r="AK329" s="55" t="str">
        <f>IF(C329="","",IF(J329="実施",IF(ISNUMBER(K329),YEAR(K329)-IF(MONTH(K329)&lt;4,1,0),""),""))</f>
        <v/>
      </c>
      <c r="AL329" s="56" t="str">
        <f>IF(C329="",IF(OR(A329&lt;&gt;"",G329&lt;&gt;""),"要確認：船名未記入",""),IF(OR(NOT(ISNUMBER(A329)),G329="",H329="",I329="",J329="",N329="",O329="",P329="",W329="",X329=""),"要確認：基本項目不足",IF(OR(Z329="未登録・重複",AA329="未登録・重複",AB329="未確認"),"要確認：登録表を確認",IF(AND(H329="あり",NOT(ISNUMBER(B329))),"要確認：前日の予定時刻不足",IF(AND(J329="実施",I329="あり",NOT(ISNUMBER(K329))),"要確認：最終日時不足",IF(AND(J329="取消",I329="あり"),"要確認：取消と使用ありが矛盾",IF(OR(AND(ISNUMBER(T329),T329&lt;0),AND(ISNUMBER(V329),V329&lt;0),AE329="要確認：時刻不足・逆転"),"要確認：時間を確認",IF(COUNTIFS(Work[予定表の作業日],A329,Work[前日版の予定時刻],B329,Work[船名],C329,Work[バース],E329,Work[入出・転],F329,Work[曳船名],G329)&gt;1,"要確認：同じ作業・曳船が重複",IF(AND(I329="あり",J329="実施",NOT(ISNUMBER(AD329))),"要確認：拘束時間未確認",IF(OR(H329="未確認",I329="未確認",J329="未確認",X329="未確認",N329="未確認",O329="未確認"),"要確認：未確認を含む","確認済"))))))))))</f>
        <v/>
      </c>
    </row>
    <row r="330" spans="1:38" ht="24.95" customHeight="1" x14ac:dyDescent="0.2">
      <c r="A330" s="20"/>
      <c r="B330" s="29"/>
      <c r="C330" s="7"/>
      <c r="D330" s="7"/>
      <c r="E330" s="7"/>
      <c r="F330" s="7"/>
      <c r="G330" s="7"/>
      <c r="H330" s="7"/>
      <c r="I330" s="7"/>
      <c r="J330" s="7"/>
      <c r="K330" s="23"/>
      <c r="L330" s="13"/>
      <c r="M330" s="13"/>
      <c r="N330" s="7"/>
      <c r="O330" s="51"/>
      <c r="P330" s="51"/>
      <c r="Q330" s="61"/>
      <c r="R330" s="62"/>
      <c r="S330" s="62"/>
      <c r="T330" s="63"/>
      <c r="U330" s="63"/>
      <c r="V330" s="63"/>
      <c r="W330" s="51"/>
      <c r="X330" s="51"/>
      <c r="Y330" s="67"/>
      <c r="Z330" s="54" t="str">
        <f>IF(G330="","",IF(COUNTIF(Tugs[曳船名],G330)&lt;&gt;1,"未登録・重複",IF(INDEX(Tugs[会社名],MATCH(G330,Tugs[曳船名],0))="","未確認",INDEX(Tugs[会社名],MATCH(G330,Tugs[曳船名],0)))))</f>
        <v/>
      </c>
      <c r="AA330" s="54" t="str">
        <f>IF(G330="","",IF(COUNTIF(Companies[会社名],Z330)&lt;&gt;1,"未登録・重複",IF(INDEX(Companies[地区],MATCH(Z330,Companies[会社名],0))="","未確認",INDEX(Companies[地区],MATCH(Z330,Companies[会社名],0)))))</f>
        <v/>
      </c>
      <c r="AB330" s="54" t="str">
        <f>IF(G330="","",IF(Q330&lt;&gt;"",Q330,IF(COUNTIF(Tugs[曳船名],G330)&lt;&gt;1,"未登録・重複",IF(INDEX(Tugs[基地港],MATCH(G330,Tugs[曳船名],0))="","未確認",INDEX(Tugs[基地港],MATCH(G330,Tugs[曳船名],0))))))</f>
        <v/>
      </c>
      <c r="AC330" s="53" t="str">
        <f>IF(C330="","",IF(AND(COUNTIF(Standards[照合項目（自動）],AB330&amp;"｜"&amp;E330&amp;"｜"&amp;D330&amp;"｜"&amp;F330&amp;"｜"&amp;P330)=1,COUNTIFS(Standards[照合項目（自動）],AB330&amp;"｜"&amp;E330&amp;"｜"&amp;D330&amp;"｜"&amp;F330&amp;"｜"&amp;P330,Standards[入力確認（自動）],"確認済")=1),SUMIF(Standards[照合項目（自動）],AB330&amp;"｜"&amp;E330&amp;"｜"&amp;D330&amp;"｜"&amp;F330&amp;"｜"&amp;P330,Standards[所定合計h（自動）]),"未確認"))</f>
        <v/>
      </c>
      <c r="AD330" s="53" t="str">
        <f>IF(C330="","",IF(AND(ISNUMBER(R330),ISNUMBER(S330),S330&gt;=R330),ROUND((S330-R330)*24,4),IF(OR(R330&lt;&gt;"",S330&lt;&gt;""),"",IF(AND(ISNUMBER(T330),T330&gt;=0),T330,IF(AND(I330="あり",J330="実施",ISNUMBER(AC330)),AC330,"")))))</f>
        <v/>
      </c>
      <c r="AE330" s="54" t="str">
        <f>IF(C330="","",IF(AND(ISNUMBER(R330),ISNUMBER(S330),S330&gt;=R330),IF(X330="記録","実績：基地発～基地着",IF(X330="記憶","記憶：基地発～基地着","未確認：基地発～基地着")),IF(OR(R330&lt;&gt;"",S330&lt;&gt;""),"要確認：時刻不足・逆転",IF(AND(ISNUMBER(T330),T330&gt;=0),IF(X330="記録","実績：記録の時間",IF(X330="記憶","記憶：申告の時間","未確認：申告の時間")),IF(AND(I330="あり",J330="実施",ISNUMBER(AC330)),"所定時間による見込み",IF(I330="なし","使用なし","未確認"))))))</f>
        <v/>
      </c>
      <c r="AF330" s="55" t="str">
        <f>IF(C330="","",IF(H330="あり",1,0))</f>
        <v/>
      </c>
      <c r="AG330" s="55" t="str">
        <f>IF(C330="","",IF(AND(I330="あり",J330="実施"),1,0))</f>
        <v/>
      </c>
      <c r="AH330" s="55" t="str">
        <f>IF(C330="","",IF(AND(H330="あり",X330="記録"),IF(COUNTIFS($A$8:A330,A330,$B$8:B330,B330,$C$8:C330,C330,$E$8:E330,E330,$F$8:F330,F330,$H$8:H330,"あり",$X$8:X330,"記録")=1,1,0),0))</f>
        <v/>
      </c>
      <c r="AI330" s="55" t="str">
        <f>IF(C330="","",IF(AND(I330="あり",J330="実施",X330="記録",ISNUMBER(K330)),IF(COUNTIFS($K$8:K330,K330,$C$8:C330,C330,$E$8:E330,E330,$F$8:F330,F330,$I$8:I330,"あり",$J$8:J330,"実施",$X$8:X330,"記録")=1,1,0),0))</f>
        <v/>
      </c>
      <c r="AJ330" s="55" t="str">
        <f>IF(C330="","",IF(ISNUMBER(A330),YEAR(A330)-IF(MONTH(A330)&lt;4,1,0),""))</f>
        <v/>
      </c>
      <c r="AK330" s="55" t="str">
        <f>IF(C330="","",IF(J330="実施",IF(ISNUMBER(K330),YEAR(K330)-IF(MONTH(K330)&lt;4,1,0),""),""))</f>
        <v/>
      </c>
      <c r="AL330" s="56" t="str">
        <f>IF(C330="",IF(OR(A330&lt;&gt;"",G330&lt;&gt;""),"要確認：船名未記入",""),IF(OR(NOT(ISNUMBER(A330)),G330="",H330="",I330="",J330="",N330="",O330="",P330="",W330="",X330=""),"要確認：基本項目不足",IF(OR(Z330="未登録・重複",AA330="未登録・重複",AB330="未確認"),"要確認：登録表を確認",IF(AND(H330="あり",NOT(ISNUMBER(B330))),"要確認：前日の予定時刻不足",IF(AND(J330="実施",I330="あり",NOT(ISNUMBER(K330))),"要確認：最終日時不足",IF(AND(J330="取消",I330="あり"),"要確認：取消と使用ありが矛盾",IF(OR(AND(ISNUMBER(T330),T330&lt;0),AND(ISNUMBER(V330),V330&lt;0),AE330="要確認：時刻不足・逆転"),"要確認：時間を確認",IF(COUNTIFS(Work[予定表の作業日],A330,Work[前日版の予定時刻],B330,Work[船名],C330,Work[バース],E330,Work[入出・転],F330,Work[曳船名],G330)&gt;1,"要確認：同じ作業・曳船が重複",IF(AND(I330="あり",J330="実施",NOT(ISNUMBER(AD330))),"要確認：拘束時間未確認",IF(OR(H330="未確認",I330="未確認",J330="未確認",X330="未確認",N330="未確認",O330="未確認"),"要確認：未確認を含む","確認済"))))))))))</f>
        <v/>
      </c>
    </row>
    <row r="331" spans="1:38" ht="24.95" customHeight="1" x14ac:dyDescent="0.2">
      <c r="A331" s="20"/>
      <c r="B331" s="29"/>
      <c r="C331" s="7"/>
      <c r="D331" s="7"/>
      <c r="E331" s="7"/>
      <c r="F331" s="7"/>
      <c r="G331" s="7"/>
      <c r="H331" s="7"/>
      <c r="I331" s="7"/>
      <c r="J331" s="7"/>
      <c r="K331" s="23"/>
      <c r="L331" s="13"/>
      <c r="M331" s="13"/>
      <c r="N331" s="7"/>
      <c r="O331" s="51"/>
      <c r="P331" s="51"/>
      <c r="Q331" s="61"/>
      <c r="R331" s="62"/>
      <c r="S331" s="62"/>
      <c r="T331" s="63"/>
      <c r="U331" s="63"/>
      <c r="V331" s="63"/>
      <c r="W331" s="51"/>
      <c r="X331" s="51"/>
      <c r="Y331" s="67"/>
      <c r="Z331" s="54" t="str">
        <f>IF(G331="","",IF(COUNTIF(Tugs[曳船名],G331)&lt;&gt;1,"未登録・重複",IF(INDEX(Tugs[会社名],MATCH(G331,Tugs[曳船名],0))="","未確認",INDEX(Tugs[会社名],MATCH(G331,Tugs[曳船名],0)))))</f>
        <v/>
      </c>
      <c r="AA331" s="54" t="str">
        <f>IF(G331="","",IF(COUNTIF(Companies[会社名],Z331)&lt;&gt;1,"未登録・重複",IF(INDEX(Companies[地区],MATCH(Z331,Companies[会社名],0))="","未確認",INDEX(Companies[地区],MATCH(Z331,Companies[会社名],0)))))</f>
        <v/>
      </c>
      <c r="AB331" s="54" t="str">
        <f>IF(G331="","",IF(Q331&lt;&gt;"",Q331,IF(COUNTIF(Tugs[曳船名],G331)&lt;&gt;1,"未登録・重複",IF(INDEX(Tugs[基地港],MATCH(G331,Tugs[曳船名],0))="","未確認",INDEX(Tugs[基地港],MATCH(G331,Tugs[曳船名],0))))))</f>
        <v/>
      </c>
      <c r="AC331" s="53" t="str">
        <f>IF(C331="","",IF(AND(COUNTIF(Standards[照合項目（自動）],AB331&amp;"｜"&amp;E331&amp;"｜"&amp;D331&amp;"｜"&amp;F331&amp;"｜"&amp;P331)=1,COUNTIFS(Standards[照合項目（自動）],AB331&amp;"｜"&amp;E331&amp;"｜"&amp;D331&amp;"｜"&amp;F331&amp;"｜"&amp;P331,Standards[入力確認（自動）],"確認済")=1),SUMIF(Standards[照合項目（自動）],AB331&amp;"｜"&amp;E331&amp;"｜"&amp;D331&amp;"｜"&amp;F331&amp;"｜"&amp;P331,Standards[所定合計h（自動）]),"未確認"))</f>
        <v/>
      </c>
      <c r="AD331" s="53" t="str">
        <f>IF(C331="","",IF(AND(ISNUMBER(R331),ISNUMBER(S331),S331&gt;=R331),ROUND((S331-R331)*24,4),IF(OR(R331&lt;&gt;"",S331&lt;&gt;""),"",IF(AND(ISNUMBER(T331),T331&gt;=0),T331,IF(AND(I331="あり",J331="実施",ISNUMBER(AC331)),AC331,"")))))</f>
        <v/>
      </c>
      <c r="AE331" s="54" t="str">
        <f>IF(C331="","",IF(AND(ISNUMBER(R331),ISNUMBER(S331),S331&gt;=R331),IF(X331="記録","実績：基地発～基地着",IF(X331="記憶","記憶：基地発～基地着","未確認：基地発～基地着")),IF(OR(R331&lt;&gt;"",S331&lt;&gt;""),"要確認：時刻不足・逆転",IF(AND(ISNUMBER(T331),T331&gt;=0),IF(X331="記録","実績：記録の時間",IF(X331="記憶","記憶：申告の時間","未確認：申告の時間")),IF(AND(I331="あり",J331="実施",ISNUMBER(AC331)),"所定時間による見込み",IF(I331="なし","使用なし","未確認"))))))</f>
        <v/>
      </c>
      <c r="AF331" s="55" t="str">
        <f>IF(C331="","",IF(H331="あり",1,0))</f>
        <v/>
      </c>
      <c r="AG331" s="55" t="str">
        <f>IF(C331="","",IF(AND(I331="あり",J331="実施"),1,0))</f>
        <v/>
      </c>
      <c r="AH331" s="55" t="str">
        <f>IF(C331="","",IF(AND(H331="あり",X331="記録"),IF(COUNTIFS($A$8:A331,A331,$B$8:B331,B331,$C$8:C331,C331,$E$8:E331,E331,$F$8:F331,F331,$H$8:H331,"あり",$X$8:X331,"記録")=1,1,0),0))</f>
        <v/>
      </c>
      <c r="AI331" s="55" t="str">
        <f>IF(C331="","",IF(AND(I331="あり",J331="実施",X331="記録",ISNUMBER(K331)),IF(COUNTIFS($K$8:K331,K331,$C$8:C331,C331,$E$8:E331,E331,$F$8:F331,F331,$I$8:I331,"あり",$J$8:J331,"実施",$X$8:X331,"記録")=1,1,0),0))</f>
        <v/>
      </c>
      <c r="AJ331" s="55" t="str">
        <f>IF(C331="","",IF(ISNUMBER(A331),YEAR(A331)-IF(MONTH(A331)&lt;4,1,0),""))</f>
        <v/>
      </c>
      <c r="AK331" s="55" t="str">
        <f>IF(C331="","",IF(J331="実施",IF(ISNUMBER(K331),YEAR(K331)-IF(MONTH(K331)&lt;4,1,0),""),""))</f>
        <v/>
      </c>
      <c r="AL331" s="56" t="str">
        <f>IF(C331="",IF(OR(A331&lt;&gt;"",G331&lt;&gt;""),"要確認：船名未記入",""),IF(OR(NOT(ISNUMBER(A331)),G331="",H331="",I331="",J331="",N331="",O331="",P331="",W331="",X331=""),"要確認：基本項目不足",IF(OR(Z331="未登録・重複",AA331="未登録・重複",AB331="未確認"),"要確認：登録表を確認",IF(AND(H331="あり",NOT(ISNUMBER(B331))),"要確認：前日の予定時刻不足",IF(AND(J331="実施",I331="あり",NOT(ISNUMBER(K331))),"要確認：最終日時不足",IF(AND(J331="取消",I331="あり"),"要確認：取消と使用ありが矛盾",IF(OR(AND(ISNUMBER(T331),T331&lt;0),AND(ISNUMBER(V331),V331&lt;0),AE331="要確認：時刻不足・逆転"),"要確認：時間を確認",IF(COUNTIFS(Work[予定表の作業日],A331,Work[前日版の予定時刻],B331,Work[船名],C331,Work[バース],E331,Work[入出・転],F331,Work[曳船名],G331)&gt;1,"要確認：同じ作業・曳船が重複",IF(AND(I331="あり",J331="実施",NOT(ISNUMBER(AD331))),"要確認：拘束時間未確認",IF(OR(H331="未確認",I331="未確認",J331="未確認",X331="未確認",N331="未確認",O331="未確認"),"要確認：未確認を含む","確認済"))))))))))</f>
        <v/>
      </c>
    </row>
    <row r="332" spans="1:38" ht="24.95" customHeight="1" x14ac:dyDescent="0.2">
      <c r="A332" s="20"/>
      <c r="B332" s="29"/>
      <c r="C332" s="7"/>
      <c r="D332" s="7"/>
      <c r="E332" s="7"/>
      <c r="F332" s="7"/>
      <c r="G332" s="7"/>
      <c r="H332" s="7"/>
      <c r="I332" s="7"/>
      <c r="J332" s="7"/>
      <c r="K332" s="23"/>
      <c r="L332" s="13"/>
      <c r="M332" s="13"/>
      <c r="N332" s="7"/>
      <c r="O332" s="51"/>
      <c r="P332" s="51"/>
      <c r="Q332" s="61"/>
      <c r="R332" s="62"/>
      <c r="S332" s="62"/>
      <c r="T332" s="63"/>
      <c r="U332" s="63"/>
      <c r="V332" s="63"/>
      <c r="W332" s="51"/>
      <c r="X332" s="51"/>
      <c r="Y332" s="67"/>
      <c r="Z332" s="54" t="str">
        <f>IF(G332="","",IF(COUNTIF(Tugs[曳船名],G332)&lt;&gt;1,"未登録・重複",IF(INDEX(Tugs[会社名],MATCH(G332,Tugs[曳船名],0))="","未確認",INDEX(Tugs[会社名],MATCH(G332,Tugs[曳船名],0)))))</f>
        <v/>
      </c>
      <c r="AA332" s="54" t="str">
        <f>IF(G332="","",IF(COUNTIF(Companies[会社名],Z332)&lt;&gt;1,"未登録・重複",IF(INDEX(Companies[地区],MATCH(Z332,Companies[会社名],0))="","未確認",INDEX(Companies[地区],MATCH(Z332,Companies[会社名],0)))))</f>
        <v/>
      </c>
      <c r="AB332" s="54" t="str">
        <f>IF(G332="","",IF(Q332&lt;&gt;"",Q332,IF(COUNTIF(Tugs[曳船名],G332)&lt;&gt;1,"未登録・重複",IF(INDEX(Tugs[基地港],MATCH(G332,Tugs[曳船名],0))="","未確認",INDEX(Tugs[基地港],MATCH(G332,Tugs[曳船名],0))))))</f>
        <v/>
      </c>
      <c r="AC332" s="53" t="str">
        <f>IF(C332="","",IF(AND(COUNTIF(Standards[照合項目（自動）],AB332&amp;"｜"&amp;E332&amp;"｜"&amp;D332&amp;"｜"&amp;F332&amp;"｜"&amp;P332)=1,COUNTIFS(Standards[照合項目（自動）],AB332&amp;"｜"&amp;E332&amp;"｜"&amp;D332&amp;"｜"&amp;F332&amp;"｜"&amp;P332,Standards[入力確認（自動）],"確認済")=1),SUMIF(Standards[照合項目（自動）],AB332&amp;"｜"&amp;E332&amp;"｜"&amp;D332&amp;"｜"&amp;F332&amp;"｜"&amp;P332,Standards[所定合計h（自動）]),"未確認"))</f>
        <v/>
      </c>
      <c r="AD332" s="53" t="str">
        <f>IF(C332="","",IF(AND(ISNUMBER(R332),ISNUMBER(S332),S332&gt;=R332),ROUND((S332-R332)*24,4),IF(OR(R332&lt;&gt;"",S332&lt;&gt;""),"",IF(AND(ISNUMBER(T332),T332&gt;=0),T332,IF(AND(I332="あり",J332="実施",ISNUMBER(AC332)),AC332,"")))))</f>
        <v/>
      </c>
      <c r="AE332" s="54" t="str">
        <f>IF(C332="","",IF(AND(ISNUMBER(R332),ISNUMBER(S332),S332&gt;=R332),IF(X332="記録","実績：基地発～基地着",IF(X332="記憶","記憶：基地発～基地着","未確認：基地発～基地着")),IF(OR(R332&lt;&gt;"",S332&lt;&gt;""),"要確認：時刻不足・逆転",IF(AND(ISNUMBER(T332),T332&gt;=0),IF(X332="記録","実績：記録の時間",IF(X332="記憶","記憶：申告の時間","未確認：申告の時間")),IF(AND(I332="あり",J332="実施",ISNUMBER(AC332)),"所定時間による見込み",IF(I332="なし","使用なし","未確認"))))))</f>
        <v/>
      </c>
      <c r="AF332" s="55" t="str">
        <f>IF(C332="","",IF(H332="あり",1,0))</f>
        <v/>
      </c>
      <c r="AG332" s="55" t="str">
        <f>IF(C332="","",IF(AND(I332="あり",J332="実施"),1,0))</f>
        <v/>
      </c>
      <c r="AH332" s="55" t="str">
        <f>IF(C332="","",IF(AND(H332="あり",X332="記録"),IF(COUNTIFS($A$8:A332,A332,$B$8:B332,B332,$C$8:C332,C332,$E$8:E332,E332,$F$8:F332,F332,$H$8:H332,"あり",$X$8:X332,"記録")=1,1,0),0))</f>
        <v/>
      </c>
      <c r="AI332" s="55" t="str">
        <f>IF(C332="","",IF(AND(I332="あり",J332="実施",X332="記録",ISNUMBER(K332)),IF(COUNTIFS($K$8:K332,K332,$C$8:C332,C332,$E$8:E332,E332,$F$8:F332,F332,$I$8:I332,"あり",$J$8:J332,"実施",$X$8:X332,"記録")=1,1,0),0))</f>
        <v/>
      </c>
      <c r="AJ332" s="55" t="str">
        <f>IF(C332="","",IF(ISNUMBER(A332),YEAR(A332)-IF(MONTH(A332)&lt;4,1,0),""))</f>
        <v/>
      </c>
      <c r="AK332" s="55" t="str">
        <f>IF(C332="","",IF(J332="実施",IF(ISNUMBER(K332),YEAR(K332)-IF(MONTH(K332)&lt;4,1,0),""),""))</f>
        <v/>
      </c>
      <c r="AL332" s="56" t="str">
        <f>IF(C332="",IF(OR(A332&lt;&gt;"",G332&lt;&gt;""),"要確認：船名未記入",""),IF(OR(NOT(ISNUMBER(A332)),G332="",H332="",I332="",J332="",N332="",O332="",P332="",W332="",X332=""),"要確認：基本項目不足",IF(OR(Z332="未登録・重複",AA332="未登録・重複",AB332="未確認"),"要確認：登録表を確認",IF(AND(H332="あり",NOT(ISNUMBER(B332))),"要確認：前日の予定時刻不足",IF(AND(J332="実施",I332="あり",NOT(ISNUMBER(K332))),"要確認：最終日時不足",IF(AND(J332="取消",I332="あり"),"要確認：取消と使用ありが矛盾",IF(OR(AND(ISNUMBER(T332),T332&lt;0),AND(ISNUMBER(V332),V332&lt;0),AE332="要確認：時刻不足・逆転"),"要確認：時間を確認",IF(COUNTIFS(Work[予定表の作業日],A332,Work[前日版の予定時刻],B332,Work[船名],C332,Work[バース],E332,Work[入出・転],F332,Work[曳船名],G332)&gt;1,"要確認：同じ作業・曳船が重複",IF(AND(I332="あり",J332="実施",NOT(ISNUMBER(AD332))),"要確認：拘束時間未確認",IF(OR(H332="未確認",I332="未確認",J332="未確認",X332="未確認",N332="未確認",O332="未確認"),"要確認：未確認を含む","確認済"))))))))))</f>
        <v/>
      </c>
    </row>
    <row r="333" spans="1:38" ht="24.95" customHeight="1" x14ac:dyDescent="0.2">
      <c r="A333" s="20"/>
      <c r="B333" s="29"/>
      <c r="C333" s="7"/>
      <c r="D333" s="7"/>
      <c r="E333" s="7"/>
      <c r="F333" s="7"/>
      <c r="G333" s="7"/>
      <c r="H333" s="7"/>
      <c r="I333" s="7"/>
      <c r="J333" s="7"/>
      <c r="K333" s="23"/>
      <c r="L333" s="13"/>
      <c r="M333" s="13"/>
      <c r="N333" s="7"/>
      <c r="O333" s="51"/>
      <c r="P333" s="51"/>
      <c r="Q333" s="61"/>
      <c r="R333" s="62"/>
      <c r="S333" s="62"/>
      <c r="T333" s="63"/>
      <c r="U333" s="63"/>
      <c r="V333" s="63"/>
      <c r="W333" s="51"/>
      <c r="X333" s="51"/>
      <c r="Y333" s="67"/>
      <c r="Z333" s="54" t="str">
        <f>IF(G333="","",IF(COUNTIF(Tugs[曳船名],G333)&lt;&gt;1,"未登録・重複",IF(INDEX(Tugs[会社名],MATCH(G333,Tugs[曳船名],0))="","未確認",INDEX(Tugs[会社名],MATCH(G333,Tugs[曳船名],0)))))</f>
        <v/>
      </c>
      <c r="AA333" s="54" t="str">
        <f>IF(G333="","",IF(COUNTIF(Companies[会社名],Z333)&lt;&gt;1,"未登録・重複",IF(INDEX(Companies[地区],MATCH(Z333,Companies[会社名],0))="","未確認",INDEX(Companies[地区],MATCH(Z333,Companies[会社名],0)))))</f>
        <v/>
      </c>
      <c r="AB333" s="54" t="str">
        <f>IF(G333="","",IF(Q333&lt;&gt;"",Q333,IF(COUNTIF(Tugs[曳船名],G333)&lt;&gt;1,"未登録・重複",IF(INDEX(Tugs[基地港],MATCH(G333,Tugs[曳船名],0))="","未確認",INDEX(Tugs[基地港],MATCH(G333,Tugs[曳船名],0))))))</f>
        <v/>
      </c>
      <c r="AC333" s="53" t="str">
        <f>IF(C333="","",IF(AND(COUNTIF(Standards[照合項目（自動）],AB333&amp;"｜"&amp;E333&amp;"｜"&amp;D333&amp;"｜"&amp;F333&amp;"｜"&amp;P333)=1,COUNTIFS(Standards[照合項目（自動）],AB333&amp;"｜"&amp;E333&amp;"｜"&amp;D333&amp;"｜"&amp;F333&amp;"｜"&amp;P333,Standards[入力確認（自動）],"確認済")=1),SUMIF(Standards[照合項目（自動）],AB333&amp;"｜"&amp;E333&amp;"｜"&amp;D333&amp;"｜"&amp;F333&amp;"｜"&amp;P333,Standards[所定合計h（自動）]),"未確認"))</f>
        <v/>
      </c>
      <c r="AD333" s="53" t="str">
        <f>IF(C333="","",IF(AND(ISNUMBER(R333),ISNUMBER(S333),S333&gt;=R333),ROUND((S333-R333)*24,4),IF(OR(R333&lt;&gt;"",S333&lt;&gt;""),"",IF(AND(ISNUMBER(T333),T333&gt;=0),T333,IF(AND(I333="あり",J333="実施",ISNUMBER(AC333)),AC333,"")))))</f>
        <v/>
      </c>
      <c r="AE333" s="54" t="str">
        <f>IF(C333="","",IF(AND(ISNUMBER(R333),ISNUMBER(S333),S333&gt;=R333),IF(X333="記録","実績：基地発～基地着",IF(X333="記憶","記憶：基地発～基地着","未確認：基地発～基地着")),IF(OR(R333&lt;&gt;"",S333&lt;&gt;""),"要確認：時刻不足・逆転",IF(AND(ISNUMBER(T333),T333&gt;=0),IF(X333="記録","実績：記録の時間",IF(X333="記憶","記憶：申告の時間","未確認：申告の時間")),IF(AND(I333="あり",J333="実施",ISNUMBER(AC333)),"所定時間による見込み",IF(I333="なし","使用なし","未確認"))))))</f>
        <v/>
      </c>
      <c r="AF333" s="55" t="str">
        <f>IF(C333="","",IF(H333="あり",1,0))</f>
        <v/>
      </c>
      <c r="AG333" s="55" t="str">
        <f>IF(C333="","",IF(AND(I333="あり",J333="実施"),1,0))</f>
        <v/>
      </c>
      <c r="AH333" s="55" t="str">
        <f>IF(C333="","",IF(AND(H333="あり",X333="記録"),IF(COUNTIFS($A$8:A333,A333,$B$8:B333,B333,$C$8:C333,C333,$E$8:E333,E333,$F$8:F333,F333,$H$8:H333,"あり",$X$8:X333,"記録")=1,1,0),0))</f>
        <v/>
      </c>
      <c r="AI333" s="55" t="str">
        <f>IF(C333="","",IF(AND(I333="あり",J333="実施",X333="記録",ISNUMBER(K333)),IF(COUNTIFS($K$8:K333,K333,$C$8:C333,C333,$E$8:E333,E333,$F$8:F333,F333,$I$8:I333,"あり",$J$8:J333,"実施",$X$8:X333,"記録")=1,1,0),0))</f>
        <v/>
      </c>
      <c r="AJ333" s="55" t="str">
        <f>IF(C333="","",IF(ISNUMBER(A333),YEAR(A333)-IF(MONTH(A333)&lt;4,1,0),""))</f>
        <v/>
      </c>
      <c r="AK333" s="55" t="str">
        <f>IF(C333="","",IF(J333="実施",IF(ISNUMBER(K333),YEAR(K333)-IF(MONTH(K333)&lt;4,1,0),""),""))</f>
        <v/>
      </c>
      <c r="AL333" s="56" t="str">
        <f>IF(C333="",IF(OR(A333&lt;&gt;"",G333&lt;&gt;""),"要確認：船名未記入",""),IF(OR(NOT(ISNUMBER(A333)),G333="",H333="",I333="",J333="",N333="",O333="",P333="",W333="",X333=""),"要確認：基本項目不足",IF(OR(Z333="未登録・重複",AA333="未登録・重複",AB333="未確認"),"要確認：登録表を確認",IF(AND(H333="あり",NOT(ISNUMBER(B333))),"要確認：前日の予定時刻不足",IF(AND(J333="実施",I333="あり",NOT(ISNUMBER(K333))),"要確認：最終日時不足",IF(AND(J333="取消",I333="あり"),"要確認：取消と使用ありが矛盾",IF(OR(AND(ISNUMBER(T333),T333&lt;0),AND(ISNUMBER(V333),V333&lt;0),AE333="要確認：時刻不足・逆転"),"要確認：時間を確認",IF(COUNTIFS(Work[予定表の作業日],A333,Work[前日版の予定時刻],B333,Work[船名],C333,Work[バース],E333,Work[入出・転],F333,Work[曳船名],G333)&gt;1,"要確認：同じ作業・曳船が重複",IF(AND(I333="あり",J333="実施",NOT(ISNUMBER(AD333))),"要確認：拘束時間未確認",IF(OR(H333="未確認",I333="未確認",J333="未確認",X333="未確認",N333="未確認",O333="未確認"),"要確認：未確認を含む","確認済"))))))))))</f>
        <v/>
      </c>
    </row>
    <row r="334" spans="1:38" ht="24.95" customHeight="1" x14ac:dyDescent="0.2">
      <c r="A334" s="20"/>
      <c r="B334" s="29"/>
      <c r="C334" s="7"/>
      <c r="D334" s="7"/>
      <c r="E334" s="7"/>
      <c r="F334" s="7"/>
      <c r="G334" s="7"/>
      <c r="H334" s="7"/>
      <c r="I334" s="7"/>
      <c r="J334" s="7"/>
      <c r="K334" s="23"/>
      <c r="L334" s="13"/>
      <c r="M334" s="13"/>
      <c r="N334" s="7"/>
      <c r="O334" s="51"/>
      <c r="P334" s="51"/>
      <c r="Q334" s="61"/>
      <c r="R334" s="62"/>
      <c r="S334" s="62"/>
      <c r="T334" s="63"/>
      <c r="U334" s="63"/>
      <c r="V334" s="63"/>
      <c r="W334" s="51"/>
      <c r="X334" s="51"/>
      <c r="Y334" s="67"/>
      <c r="Z334" s="54" t="str">
        <f>IF(G334="","",IF(COUNTIF(Tugs[曳船名],G334)&lt;&gt;1,"未登録・重複",IF(INDEX(Tugs[会社名],MATCH(G334,Tugs[曳船名],0))="","未確認",INDEX(Tugs[会社名],MATCH(G334,Tugs[曳船名],0)))))</f>
        <v/>
      </c>
      <c r="AA334" s="54" t="str">
        <f>IF(G334="","",IF(COUNTIF(Companies[会社名],Z334)&lt;&gt;1,"未登録・重複",IF(INDEX(Companies[地区],MATCH(Z334,Companies[会社名],0))="","未確認",INDEX(Companies[地区],MATCH(Z334,Companies[会社名],0)))))</f>
        <v/>
      </c>
      <c r="AB334" s="54" t="str">
        <f>IF(G334="","",IF(Q334&lt;&gt;"",Q334,IF(COUNTIF(Tugs[曳船名],G334)&lt;&gt;1,"未登録・重複",IF(INDEX(Tugs[基地港],MATCH(G334,Tugs[曳船名],0))="","未確認",INDEX(Tugs[基地港],MATCH(G334,Tugs[曳船名],0))))))</f>
        <v/>
      </c>
      <c r="AC334" s="53" t="str">
        <f>IF(C334="","",IF(AND(COUNTIF(Standards[照合項目（自動）],AB334&amp;"｜"&amp;E334&amp;"｜"&amp;D334&amp;"｜"&amp;F334&amp;"｜"&amp;P334)=1,COUNTIFS(Standards[照合項目（自動）],AB334&amp;"｜"&amp;E334&amp;"｜"&amp;D334&amp;"｜"&amp;F334&amp;"｜"&amp;P334,Standards[入力確認（自動）],"確認済")=1),SUMIF(Standards[照合項目（自動）],AB334&amp;"｜"&amp;E334&amp;"｜"&amp;D334&amp;"｜"&amp;F334&amp;"｜"&amp;P334,Standards[所定合計h（自動）]),"未確認"))</f>
        <v/>
      </c>
      <c r="AD334" s="53" t="str">
        <f>IF(C334="","",IF(AND(ISNUMBER(R334),ISNUMBER(S334),S334&gt;=R334),ROUND((S334-R334)*24,4),IF(OR(R334&lt;&gt;"",S334&lt;&gt;""),"",IF(AND(ISNUMBER(T334),T334&gt;=0),T334,IF(AND(I334="あり",J334="実施",ISNUMBER(AC334)),AC334,"")))))</f>
        <v/>
      </c>
      <c r="AE334" s="54" t="str">
        <f>IF(C334="","",IF(AND(ISNUMBER(R334),ISNUMBER(S334),S334&gt;=R334),IF(X334="記録","実績：基地発～基地着",IF(X334="記憶","記憶：基地発～基地着","未確認：基地発～基地着")),IF(OR(R334&lt;&gt;"",S334&lt;&gt;""),"要確認：時刻不足・逆転",IF(AND(ISNUMBER(T334),T334&gt;=0),IF(X334="記録","実績：記録の時間",IF(X334="記憶","記憶：申告の時間","未確認：申告の時間")),IF(AND(I334="あり",J334="実施",ISNUMBER(AC334)),"所定時間による見込み",IF(I334="なし","使用なし","未確認"))))))</f>
        <v/>
      </c>
      <c r="AF334" s="55" t="str">
        <f>IF(C334="","",IF(H334="あり",1,0))</f>
        <v/>
      </c>
      <c r="AG334" s="55" t="str">
        <f>IF(C334="","",IF(AND(I334="あり",J334="実施"),1,0))</f>
        <v/>
      </c>
      <c r="AH334" s="55" t="str">
        <f>IF(C334="","",IF(AND(H334="あり",X334="記録"),IF(COUNTIFS($A$8:A334,A334,$B$8:B334,B334,$C$8:C334,C334,$E$8:E334,E334,$F$8:F334,F334,$H$8:H334,"あり",$X$8:X334,"記録")=1,1,0),0))</f>
        <v/>
      </c>
      <c r="AI334" s="55" t="str">
        <f>IF(C334="","",IF(AND(I334="あり",J334="実施",X334="記録",ISNUMBER(K334)),IF(COUNTIFS($K$8:K334,K334,$C$8:C334,C334,$E$8:E334,E334,$F$8:F334,F334,$I$8:I334,"あり",$J$8:J334,"実施",$X$8:X334,"記録")=1,1,0),0))</f>
        <v/>
      </c>
      <c r="AJ334" s="55" t="str">
        <f>IF(C334="","",IF(ISNUMBER(A334),YEAR(A334)-IF(MONTH(A334)&lt;4,1,0),""))</f>
        <v/>
      </c>
      <c r="AK334" s="55" t="str">
        <f>IF(C334="","",IF(J334="実施",IF(ISNUMBER(K334),YEAR(K334)-IF(MONTH(K334)&lt;4,1,0),""),""))</f>
        <v/>
      </c>
      <c r="AL334" s="56" t="str">
        <f>IF(C334="",IF(OR(A334&lt;&gt;"",G334&lt;&gt;""),"要確認：船名未記入",""),IF(OR(NOT(ISNUMBER(A334)),G334="",H334="",I334="",J334="",N334="",O334="",P334="",W334="",X334=""),"要確認：基本項目不足",IF(OR(Z334="未登録・重複",AA334="未登録・重複",AB334="未確認"),"要確認：登録表を確認",IF(AND(H334="あり",NOT(ISNUMBER(B334))),"要確認：前日の予定時刻不足",IF(AND(J334="実施",I334="あり",NOT(ISNUMBER(K334))),"要確認：最終日時不足",IF(AND(J334="取消",I334="あり"),"要確認：取消と使用ありが矛盾",IF(OR(AND(ISNUMBER(T334),T334&lt;0),AND(ISNUMBER(V334),V334&lt;0),AE334="要確認：時刻不足・逆転"),"要確認：時間を確認",IF(COUNTIFS(Work[予定表の作業日],A334,Work[前日版の予定時刻],B334,Work[船名],C334,Work[バース],E334,Work[入出・転],F334,Work[曳船名],G334)&gt;1,"要確認：同じ作業・曳船が重複",IF(AND(I334="あり",J334="実施",NOT(ISNUMBER(AD334))),"要確認：拘束時間未確認",IF(OR(H334="未確認",I334="未確認",J334="未確認",X334="未確認",N334="未確認",O334="未確認"),"要確認：未確認を含む","確認済"))))))))))</f>
        <v/>
      </c>
    </row>
    <row r="335" spans="1:38" ht="24.95" customHeight="1" x14ac:dyDescent="0.2">
      <c r="A335" s="20"/>
      <c r="B335" s="29"/>
      <c r="C335" s="7"/>
      <c r="D335" s="7"/>
      <c r="E335" s="7"/>
      <c r="F335" s="7"/>
      <c r="G335" s="7"/>
      <c r="H335" s="7"/>
      <c r="I335" s="7"/>
      <c r="J335" s="7"/>
      <c r="K335" s="23"/>
      <c r="L335" s="13"/>
      <c r="M335" s="13"/>
      <c r="N335" s="7"/>
      <c r="O335" s="51"/>
      <c r="P335" s="51"/>
      <c r="Q335" s="61"/>
      <c r="R335" s="62"/>
      <c r="S335" s="62"/>
      <c r="T335" s="63"/>
      <c r="U335" s="63"/>
      <c r="V335" s="63"/>
      <c r="W335" s="51"/>
      <c r="X335" s="51"/>
      <c r="Y335" s="67"/>
      <c r="Z335" s="54" t="str">
        <f>IF(G335="","",IF(COUNTIF(Tugs[曳船名],G335)&lt;&gt;1,"未登録・重複",IF(INDEX(Tugs[会社名],MATCH(G335,Tugs[曳船名],0))="","未確認",INDEX(Tugs[会社名],MATCH(G335,Tugs[曳船名],0)))))</f>
        <v/>
      </c>
      <c r="AA335" s="54" t="str">
        <f>IF(G335="","",IF(COUNTIF(Companies[会社名],Z335)&lt;&gt;1,"未登録・重複",IF(INDEX(Companies[地区],MATCH(Z335,Companies[会社名],0))="","未確認",INDEX(Companies[地区],MATCH(Z335,Companies[会社名],0)))))</f>
        <v/>
      </c>
      <c r="AB335" s="54" t="str">
        <f>IF(G335="","",IF(Q335&lt;&gt;"",Q335,IF(COUNTIF(Tugs[曳船名],G335)&lt;&gt;1,"未登録・重複",IF(INDEX(Tugs[基地港],MATCH(G335,Tugs[曳船名],0))="","未確認",INDEX(Tugs[基地港],MATCH(G335,Tugs[曳船名],0))))))</f>
        <v/>
      </c>
      <c r="AC335" s="53" t="str">
        <f>IF(C335="","",IF(AND(COUNTIF(Standards[照合項目（自動）],AB335&amp;"｜"&amp;E335&amp;"｜"&amp;D335&amp;"｜"&amp;F335&amp;"｜"&amp;P335)=1,COUNTIFS(Standards[照合項目（自動）],AB335&amp;"｜"&amp;E335&amp;"｜"&amp;D335&amp;"｜"&amp;F335&amp;"｜"&amp;P335,Standards[入力確認（自動）],"確認済")=1),SUMIF(Standards[照合項目（自動）],AB335&amp;"｜"&amp;E335&amp;"｜"&amp;D335&amp;"｜"&amp;F335&amp;"｜"&amp;P335,Standards[所定合計h（自動）]),"未確認"))</f>
        <v/>
      </c>
      <c r="AD335" s="53" t="str">
        <f>IF(C335="","",IF(AND(ISNUMBER(R335),ISNUMBER(S335),S335&gt;=R335),ROUND((S335-R335)*24,4),IF(OR(R335&lt;&gt;"",S335&lt;&gt;""),"",IF(AND(ISNUMBER(T335),T335&gt;=0),T335,IF(AND(I335="あり",J335="実施",ISNUMBER(AC335)),AC335,"")))))</f>
        <v/>
      </c>
      <c r="AE335" s="54" t="str">
        <f>IF(C335="","",IF(AND(ISNUMBER(R335),ISNUMBER(S335),S335&gt;=R335),IF(X335="記録","実績：基地発～基地着",IF(X335="記憶","記憶：基地発～基地着","未確認：基地発～基地着")),IF(OR(R335&lt;&gt;"",S335&lt;&gt;""),"要確認：時刻不足・逆転",IF(AND(ISNUMBER(T335),T335&gt;=0),IF(X335="記録","実績：記録の時間",IF(X335="記憶","記憶：申告の時間","未確認：申告の時間")),IF(AND(I335="あり",J335="実施",ISNUMBER(AC335)),"所定時間による見込み",IF(I335="なし","使用なし","未確認"))))))</f>
        <v/>
      </c>
      <c r="AF335" s="55" t="str">
        <f>IF(C335="","",IF(H335="あり",1,0))</f>
        <v/>
      </c>
      <c r="AG335" s="55" t="str">
        <f>IF(C335="","",IF(AND(I335="あり",J335="実施"),1,0))</f>
        <v/>
      </c>
      <c r="AH335" s="55" t="str">
        <f>IF(C335="","",IF(AND(H335="あり",X335="記録"),IF(COUNTIFS($A$8:A335,A335,$B$8:B335,B335,$C$8:C335,C335,$E$8:E335,E335,$F$8:F335,F335,$H$8:H335,"あり",$X$8:X335,"記録")=1,1,0),0))</f>
        <v/>
      </c>
      <c r="AI335" s="55" t="str">
        <f>IF(C335="","",IF(AND(I335="あり",J335="実施",X335="記録",ISNUMBER(K335)),IF(COUNTIFS($K$8:K335,K335,$C$8:C335,C335,$E$8:E335,E335,$F$8:F335,F335,$I$8:I335,"あり",$J$8:J335,"実施",$X$8:X335,"記録")=1,1,0),0))</f>
        <v/>
      </c>
      <c r="AJ335" s="55" t="str">
        <f>IF(C335="","",IF(ISNUMBER(A335),YEAR(A335)-IF(MONTH(A335)&lt;4,1,0),""))</f>
        <v/>
      </c>
      <c r="AK335" s="55" t="str">
        <f>IF(C335="","",IF(J335="実施",IF(ISNUMBER(K335),YEAR(K335)-IF(MONTH(K335)&lt;4,1,0),""),""))</f>
        <v/>
      </c>
      <c r="AL335" s="56" t="str">
        <f>IF(C335="",IF(OR(A335&lt;&gt;"",G335&lt;&gt;""),"要確認：船名未記入",""),IF(OR(NOT(ISNUMBER(A335)),G335="",H335="",I335="",J335="",N335="",O335="",P335="",W335="",X335=""),"要確認：基本項目不足",IF(OR(Z335="未登録・重複",AA335="未登録・重複",AB335="未確認"),"要確認：登録表を確認",IF(AND(H335="あり",NOT(ISNUMBER(B335))),"要確認：前日の予定時刻不足",IF(AND(J335="実施",I335="あり",NOT(ISNUMBER(K335))),"要確認：最終日時不足",IF(AND(J335="取消",I335="あり"),"要確認：取消と使用ありが矛盾",IF(OR(AND(ISNUMBER(T335),T335&lt;0),AND(ISNUMBER(V335),V335&lt;0),AE335="要確認：時刻不足・逆転"),"要確認：時間を確認",IF(COUNTIFS(Work[予定表の作業日],A335,Work[前日版の予定時刻],B335,Work[船名],C335,Work[バース],E335,Work[入出・転],F335,Work[曳船名],G335)&gt;1,"要確認：同じ作業・曳船が重複",IF(AND(I335="あり",J335="実施",NOT(ISNUMBER(AD335))),"要確認：拘束時間未確認",IF(OR(H335="未確認",I335="未確認",J335="未確認",X335="未確認",N335="未確認",O335="未確認"),"要確認：未確認を含む","確認済"))))))))))</f>
        <v/>
      </c>
    </row>
    <row r="336" spans="1:38" ht="24.95" customHeight="1" x14ac:dyDescent="0.2">
      <c r="A336" s="20"/>
      <c r="B336" s="29"/>
      <c r="C336" s="7"/>
      <c r="D336" s="7"/>
      <c r="E336" s="7"/>
      <c r="F336" s="7"/>
      <c r="G336" s="7"/>
      <c r="H336" s="7"/>
      <c r="I336" s="7"/>
      <c r="J336" s="7"/>
      <c r="K336" s="23"/>
      <c r="L336" s="13"/>
      <c r="M336" s="13"/>
      <c r="N336" s="7"/>
      <c r="O336" s="51"/>
      <c r="P336" s="51"/>
      <c r="Q336" s="61"/>
      <c r="R336" s="62"/>
      <c r="S336" s="62"/>
      <c r="T336" s="63"/>
      <c r="U336" s="63"/>
      <c r="V336" s="63"/>
      <c r="W336" s="51"/>
      <c r="X336" s="51"/>
      <c r="Y336" s="67"/>
      <c r="Z336" s="54" t="str">
        <f>IF(G336="","",IF(COUNTIF(Tugs[曳船名],G336)&lt;&gt;1,"未登録・重複",IF(INDEX(Tugs[会社名],MATCH(G336,Tugs[曳船名],0))="","未確認",INDEX(Tugs[会社名],MATCH(G336,Tugs[曳船名],0)))))</f>
        <v/>
      </c>
      <c r="AA336" s="54" t="str">
        <f>IF(G336="","",IF(COUNTIF(Companies[会社名],Z336)&lt;&gt;1,"未登録・重複",IF(INDEX(Companies[地区],MATCH(Z336,Companies[会社名],0))="","未確認",INDEX(Companies[地区],MATCH(Z336,Companies[会社名],0)))))</f>
        <v/>
      </c>
      <c r="AB336" s="54" t="str">
        <f>IF(G336="","",IF(Q336&lt;&gt;"",Q336,IF(COUNTIF(Tugs[曳船名],G336)&lt;&gt;1,"未登録・重複",IF(INDEX(Tugs[基地港],MATCH(G336,Tugs[曳船名],0))="","未確認",INDEX(Tugs[基地港],MATCH(G336,Tugs[曳船名],0))))))</f>
        <v/>
      </c>
      <c r="AC336" s="53" t="str">
        <f>IF(C336="","",IF(AND(COUNTIF(Standards[照合項目（自動）],AB336&amp;"｜"&amp;E336&amp;"｜"&amp;D336&amp;"｜"&amp;F336&amp;"｜"&amp;P336)=1,COUNTIFS(Standards[照合項目（自動）],AB336&amp;"｜"&amp;E336&amp;"｜"&amp;D336&amp;"｜"&amp;F336&amp;"｜"&amp;P336,Standards[入力確認（自動）],"確認済")=1),SUMIF(Standards[照合項目（自動）],AB336&amp;"｜"&amp;E336&amp;"｜"&amp;D336&amp;"｜"&amp;F336&amp;"｜"&amp;P336,Standards[所定合計h（自動）]),"未確認"))</f>
        <v/>
      </c>
      <c r="AD336" s="53" t="str">
        <f>IF(C336="","",IF(AND(ISNUMBER(R336),ISNUMBER(S336),S336&gt;=R336),ROUND((S336-R336)*24,4),IF(OR(R336&lt;&gt;"",S336&lt;&gt;""),"",IF(AND(ISNUMBER(T336),T336&gt;=0),T336,IF(AND(I336="あり",J336="実施",ISNUMBER(AC336)),AC336,"")))))</f>
        <v/>
      </c>
      <c r="AE336" s="54" t="str">
        <f>IF(C336="","",IF(AND(ISNUMBER(R336),ISNUMBER(S336),S336&gt;=R336),IF(X336="記録","実績：基地発～基地着",IF(X336="記憶","記憶：基地発～基地着","未確認：基地発～基地着")),IF(OR(R336&lt;&gt;"",S336&lt;&gt;""),"要確認：時刻不足・逆転",IF(AND(ISNUMBER(T336),T336&gt;=0),IF(X336="記録","実績：記録の時間",IF(X336="記憶","記憶：申告の時間","未確認：申告の時間")),IF(AND(I336="あり",J336="実施",ISNUMBER(AC336)),"所定時間による見込み",IF(I336="なし","使用なし","未確認"))))))</f>
        <v/>
      </c>
      <c r="AF336" s="55" t="str">
        <f>IF(C336="","",IF(H336="あり",1,0))</f>
        <v/>
      </c>
      <c r="AG336" s="55" t="str">
        <f>IF(C336="","",IF(AND(I336="あり",J336="実施"),1,0))</f>
        <v/>
      </c>
      <c r="AH336" s="55" t="str">
        <f>IF(C336="","",IF(AND(H336="あり",X336="記録"),IF(COUNTIFS($A$8:A336,A336,$B$8:B336,B336,$C$8:C336,C336,$E$8:E336,E336,$F$8:F336,F336,$H$8:H336,"あり",$X$8:X336,"記録")=1,1,0),0))</f>
        <v/>
      </c>
      <c r="AI336" s="55" t="str">
        <f>IF(C336="","",IF(AND(I336="あり",J336="実施",X336="記録",ISNUMBER(K336)),IF(COUNTIFS($K$8:K336,K336,$C$8:C336,C336,$E$8:E336,E336,$F$8:F336,F336,$I$8:I336,"あり",$J$8:J336,"実施",$X$8:X336,"記録")=1,1,0),0))</f>
        <v/>
      </c>
      <c r="AJ336" s="55" t="str">
        <f>IF(C336="","",IF(ISNUMBER(A336),YEAR(A336)-IF(MONTH(A336)&lt;4,1,0),""))</f>
        <v/>
      </c>
      <c r="AK336" s="55" t="str">
        <f>IF(C336="","",IF(J336="実施",IF(ISNUMBER(K336),YEAR(K336)-IF(MONTH(K336)&lt;4,1,0),""),""))</f>
        <v/>
      </c>
      <c r="AL336" s="56" t="str">
        <f>IF(C336="",IF(OR(A336&lt;&gt;"",G336&lt;&gt;""),"要確認：船名未記入",""),IF(OR(NOT(ISNUMBER(A336)),G336="",H336="",I336="",J336="",N336="",O336="",P336="",W336="",X336=""),"要確認：基本項目不足",IF(OR(Z336="未登録・重複",AA336="未登録・重複",AB336="未確認"),"要確認：登録表を確認",IF(AND(H336="あり",NOT(ISNUMBER(B336))),"要確認：前日の予定時刻不足",IF(AND(J336="実施",I336="あり",NOT(ISNUMBER(K336))),"要確認：最終日時不足",IF(AND(J336="取消",I336="あり"),"要確認：取消と使用ありが矛盾",IF(OR(AND(ISNUMBER(T336),T336&lt;0),AND(ISNUMBER(V336),V336&lt;0),AE336="要確認：時刻不足・逆転"),"要確認：時間を確認",IF(COUNTIFS(Work[予定表の作業日],A336,Work[前日版の予定時刻],B336,Work[船名],C336,Work[バース],E336,Work[入出・転],F336,Work[曳船名],G336)&gt;1,"要確認：同じ作業・曳船が重複",IF(AND(I336="あり",J336="実施",NOT(ISNUMBER(AD336))),"要確認：拘束時間未確認",IF(OR(H336="未確認",I336="未確認",J336="未確認",X336="未確認",N336="未確認",O336="未確認"),"要確認：未確認を含む","確認済"))))))))))</f>
        <v/>
      </c>
    </row>
    <row r="337" spans="1:38" ht="24.95" customHeight="1" x14ac:dyDescent="0.2">
      <c r="A337" s="20"/>
      <c r="B337" s="29"/>
      <c r="C337" s="7"/>
      <c r="D337" s="7"/>
      <c r="E337" s="7"/>
      <c r="F337" s="7"/>
      <c r="G337" s="7"/>
      <c r="H337" s="7"/>
      <c r="I337" s="7"/>
      <c r="J337" s="7"/>
      <c r="K337" s="23"/>
      <c r="L337" s="13"/>
      <c r="M337" s="13"/>
      <c r="N337" s="7"/>
      <c r="O337" s="51"/>
      <c r="P337" s="51"/>
      <c r="Q337" s="61"/>
      <c r="R337" s="62"/>
      <c r="S337" s="62"/>
      <c r="T337" s="63"/>
      <c r="U337" s="63"/>
      <c r="V337" s="63"/>
      <c r="W337" s="51"/>
      <c r="X337" s="51"/>
      <c r="Y337" s="67"/>
      <c r="Z337" s="54" t="str">
        <f>IF(G337="","",IF(COUNTIF(Tugs[曳船名],G337)&lt;&gt;1,"未登録・重複",IF(INDEX(Tugs[会社名],MATCH(G337,Tugs[曳船名],0))="","未確認",INDEX(Tugs[会社名],MATCH(G337,Tugs[曳船名],0)))))</f>
        <v/>
      </c>
      <c r="AA337" s="54" t="str">
        <f>IF(G337="","",IF(COUNTIF(Companies[会社名],Z337)&lt;&gt;1,"未登録・重複",IF(INDEX(Companies[地区],MATCH(Z337,Companies[会社名],0))="","未確認",INDEX(Companies[地区],MATCH(Z337,Companies[会社名],0)))))</f>
        <v/>
      </c>
      <c r="AB337" s="54" t="str">
        <f>IF(G337="","",IF(Q337&lt;&gt;"",Q337,IF(COUNTIF(Tugs[曳船名],G337)&lt;&gt;1,"未登録・重複",IF(INDEX(Tugs[基地港],MATCH(G337,Tugs[曳船名],0))="","未確認",INDEX(Tugs[基地港],MATCH(G337,Tugs[曳船名],0))))))</f>
        <v/>
      </c>
      <c r="AC337" s="53" t="str">
        <f>IF(C337="","",IF(AND(COUNTIF(Standards[照合項目（自動）],AB337&amp;"｜"&amp;E337&amp;"｜"&amp;D337&amp;"｜"&amp;F337&amp;"｜"&amp;P337)=1,COUNTIFS(Standards[照合項目（自動）],AB337&amp;"｜"&amp;E337&amp;"｜"&amp;D337&amp;"｜"&amp;F337&amp;"｜"&amp;P337,Standards[入力確認（自動）],"確認済")=1),SUMIF(Standards[照合項目（自動）],AB337&amp;"｜"&amp;E337&amp;"｜"&amp;D337&amp;"｜"&amp;F337&amp;"｜"&amp;P337,Standards[所定合計h（自動）]),"未確認"))</f>
        <v/>
      </c>
      <c r="AD337" s="53" t="str">
        <f>IF(C337="","",IF(AND(ISNUMBER(R337),ISNUMBER(S337),S337&gt;=R337),ROUND((S337-R337)*24,4),IF(OR(R337&lt;&gt;"",S337&lt;&gt;""),"",IF(AND(ISNUMBER(T337),T337&gt;=0),T337,IF(AND(I337="あり",J337="実施",ISNUMBER(AC337)),AC337,"")))))</f>
        <v/>
      </c>
      <c r="AE337" s="54" t="str">
        <f>IF(C337="","",IF(AND(ISNUMBER(R337),ISNUMBER(S337),S337&gt;=R337),IF(X337="記録","実績：基地発～基地着",IF(X337="記憶","記憶：基地発～基地着","未確認：基地発～基地着")),IF(OR(R337&lt;&gt;"",S337&lt;&gt;""),"要確認：時刻不足・逆転",IF(AND(ISNUMBER(T337),T337&gt;=0),IF(X337="記録","実績：記録の時間",IF(X337="記憶","記憶：申告の時間","未確認：申告の時間")),IF(AND(I337="あり",J337="実施",ISNUMBER(AC337)),"所定時間による見込み",IF(I337="なし","使用なし","未確認"))))))</f>
        <v/>
      </c>
      <c r="AF337" s="55" t="str">
        <f>IF(C337="","",IF(H337="あり",1,0))</f>
        <v/>
      </c>
      <c r="AG337" s="55" t="str">
        <f>IF(C337="","",IF(AND(I337="あり",J337="実施"),1,0))</f>
        <v/>
      </c>
      <c r="AH337" s="55" t="str">
        <f>IF(C337="","",IF(AND(H337="あり",X337="記録"),IF(COUNTIFS($A$8:A337,A337,$B$8:B337,B337,$C$8:C337,C337,$E$8:E337,E337,$F$8:F337,F337,$H$8:H337,"あり",$X$8:X337,"記録")=1,1,0),0))</f>
        <v/>
      </c>
      <c r="AI337" s="55" t="str">
        <f>IF(C337="","",IF(AND(I337="あり",J337="実施",X337="記録",ISNUMBER(K337)),IF(COUNTIFS($K$8:K337,K337,$C$8:C337,C337,$E$8:E337,E337,$F$8:F337,F337,$I$8:I337,"あり",$J$8:J337,"実施",$X$8:X337,"記録")=1,1,0),0))</f>
        <v/>
      </c>
      <c r="AJ337" s="55" t="str">
        <f>IF(C337="","",IF(ISNUMBER(A337),YEAR(A337)-IF(MONTH(A337)&lt;4,1,0),""))</f>
        <v/>
      </c>
      <c r="AK337" s="55" t="str">
        <f>IF(C337="","",IF(J337="実施",IF(ISNUMBER(K337),YEAR(K337)-IF(MONTH(K337)&lt;4,1,0),""),""))</f>
        <v/>
      </c>
      <c r="AL337" s="56" t="str">
        <f>IF(C337="",IF(OR(A337&lt;&gt;"",G337&lt;&gt;""),"要確認：船名未記入",""),IF(OR(NOT(ISNUMBER(A337)),G337="",H337="",I337="",J337="",N337="",O337="",P337="",W337="",X337=""),"要確認：基本項目不足",IF(OR(Z337="未登録・重複",AA337="未登録・重複",AB337="未確認"),"要確認：登録表を確認",IF(AND(H337="あり",NOT(ISNUMBER(B337))),"要確認：前日の予定時刻不足",IF(AND(J337="実施",I337="あり",NOT(ISNUMBER(K337))),"要確認：最終日時不足",IF(AND(J337="取消",I337="あり"),"要確認：取消と使用ありが矛盾",IF(OR(AND(ISNUMBER(T337),T337&lt;0),AND(ISNUMBER(V337),V337&lt;0),AE337="要確認：時刻不足・逆転"),"要確認：時間を確認",IF(COUNTIFS(Work[予定表の作業日],A337,Work[前日版の予定時刻],B337,Work[船名],C337,Work[バース],E337,Work[入出・転],F337,Work[曳船名],G337)&gt;1,"要確認：同じ作業・曳船が重複",IF(AND(I337="あり",J337="実施",NOT(ISNUMBER(AD337))),"要確認：拘束時間未確認",IF(OR(H337="未確認",I337="未確認",J337="未確認",X337="未確認",N337="未確認",O337="未確認"),"要確認：未確認を含む","確認済"))))))))))</f>
        <v/>
      </c>
    </row>
    <row r="338" spans="1:38" ht="24.95" customHeight="1" x14ac:dyDescent="0.2">
      <c r="A338" s="20"/>
      <c r="B338" s="29"/>
      <c r="C338" s="7"/>
      <c r="D338" s="7"/>
      <c r="E338" s="7"/>
      <c r="F338" s="7"/>
      <c r="G338" s="7"/>
      <c r="H338" s="7"/>
      <c r="I338" s="7"/>
      <c r="J338" s="7"/>
      <c r="K338" s="23"/>
      <c r="L338" s="13"/>
      <c r="M338" s="13"/>
      <c r="N338" s="7"/>
      <c r="O338" s="51"/>
      <c r="P338" s="51"/>
      <c r="Q338" s="61"/>
      <c r="R338" s="62"/>
      <c r="S338" s="62"/>
      <c r="T338" s="63"/>
      <c r="U338" s="63"/>
      <c r="V338" s="63"/>
      <c r="W338" s="51"/>
      <c r="X338" s="51"/>
      <c r="Y338" s="67"/>
      <c r="Z338" s="54" t="str">
        <f>IF(G338="","",IF(COUNTIF(Tugs[曳船名],G338)&lt;&gt;1,"未登録・重複",IF(INDEX(Tugs[会社名],MATCH(G338,Tugs[曳船名],0))="","未確認",INDEX(Tugs[会社名],MATCH(G338,Tugs[曳船名],0)))))</f>
        <v/>
      </c>
      <c r="AA338" s="54" t="str">
        <f>IF(G338="","",IF(COUNTIF(Companies[会社名],Z338)&lt;&gt;1,"未登録・重複",IF(INDEX(Companies[地区],MATCH(Z338,Companies[会社名],0))="","未確認",INDEX(Companies[地区],MATCH(Z338,Companies[会社名],0)))))</f>
        <v/>
      </c>
      <c r="AB338" s="54" t="str">
        <f>IF(G338="","",IF(Q338&lt;&gt;"",Q338,IF(COUNTIF(Tugs[曳船名],G338)&lt;&gt;1,"未登録・重複",IF(INDEX(Tugs[基地港],MATCH(G338,Tugs[曳船名],0))="","未確認",INDEX(Tugs[基地港],MATCH(G338,Tugs[曳船名],0))))))</f>
        <v/>
      </c>
      <c r="AC338" s="53" t="str">
        <f>IF(C338="","",IF(AND(COUNTIF(Standards[照合項目（自動）],AB338&amp;"｜"&amp;E338&amp;"｜"&amp;D338&amp;"｜"&amp;F338&amp;"｜"&amp;P338)=1,COUNTIFS(Standards[照合項目（自動）],AB338&amp;"｜"&amp;E338&amp;"｜"&amp;D338&amp;"｜"&amp;F338&amp;"｜"&amp;P338,Standards[入力確認（自動）],"確認済")=1),SUMIF(Standards[照合項目（自動）],AB338&amp;"｜"&amp;E338&amp;"｜"&amp;D338&amp;"｜"&amp;F338&amp;"｜"&amp;P338,Standards[所定合計h（自動）]),"未確認"))</f>
        <v/>
      </c>
      <c r="AD338" s="53" t="str">
        <f>IF(C338="","",IF(AND(ISNUMBER(R338),ISNUMBER(S338),S338&gt;=R338),ROUND((S338-R338)*24,4),IF(OR(R338&lt;&gt;"",S338&lt;&gt;""),"",IF(AND(ISNUMBER(T338),T338&gt;=0),T338,IF(AND(I338="あり",J338="実施",ISNUMBER(AC338)),AC338,"")))))</f>
        <v/>
      </c>
      <c r="AE338" s="54" t="str">
        <f>IF(C338="","",IF(AND(ISNUMBER(R338),ISNUMBER(S338),S338&gt;=R338),IF(X338="記録","実績：基地発～基地着",IF(X338="記憶","記憶：基地発～基地着","未確認：基地発～基地着")),IF(OR(R338&lt;&gt;"",S338&lt;&gt;""),"要確認：時刻不足・逆転",IF(AND(ISNUMBER(T338),T338&gt;=0),IF(X338="記録","実績：記録の時間",IF(X338="記憶","記憶：申告の時間","未確認：申告の時間")),IF(AND(I338="あり",J338="実施",ISNUMBER(AC338)),"所定時間による見込み",IF(I338="なし","使用なし","未確認"))))))</f>
        <v/>
      </c>
      <c r="AF338" s="55" t="str">
        <f>IF(C338="","",IF(H338="あり",1,0))</f>
        <v/>
      </c>
      <c r="AG338" s="55" t="str">
        <f>IF(C338="","",IF(AND(I338="あり",J338="実施"),1,0))</f>
        <v/>
      </c>
      <c r="AH338" s="55" t="str">
        <f>IF(C338="","",IF(AND(H338="あり",X338="記録"),IF(COUNTIFS($A$8:A338,A338,$B$8:B338,B338,$C$8:C338,C338,$E$8:E338,E338,$F$8:F338,F338,$H$8:H338,"あり",$X$8:X338,"記録")=1,1,0),0))</f>
        <v/>
      </c>
      <c r="AI338" s="55" t="str">
        <f>IF(C338="","",IF(AND(I338="あり",J338="実施",X338="記録",ISNUMBER(K338)),IF(COUNTIFS($K$8:K338,K338,$C$8:C338,C338,$E$8:E338,E338,$F$8:F338,F338,$I$8:I338,"あり",$J$8:J338,"実施",$X$8:X338,"記録")=1,1,0),0))</f>
        <v/>
      </c>
      <c r="AJ338" s="55" t="str">
        <f>IF(C338="","",IF(ISNUMBER(A338),YEAR(A338)-IF(MONTH(A338)&lt;4,1,0),""))</f>
        <v/>
      </c>
      <c r="AK338" s="55" t="str">
        <f>IF(C338="","",IF(J338="実施",IF(ISNUMBER(K338),YEAR(K338)-IF(MONTH(K338)&lt;4,1,0),""),""))</f>
        <v/>
      </c>
      <c r="AL338" s="56" t="str">
        <f>IF(C338="",IF(OR(A338&lt;&gt;"",G338&lt;&gt;""),"要確認：船名未記入",""),IF(OR(NOT(ISNUMBER(A338)),G338="",H338="",I338="",J338="",N338="",O338="",P338="",W338="",X338=""),"要確認：基本項目不足",IF(OR(Z338="未登録・重複",AA338="未登録・重複",AB338="未確認"),"要確認：登録表を確認",IF(AND(H338="あり",NOT(ISNUMBER(B338))),"要確認：前日の予定時刻不足",IF(AND(J338="実施",I338="あり",NOT(ISNUMBER(K338))),"要確認：最終日時不足",IF(AND(J338="取消",I338="あり"),"要確認：取消と使用ありが矛盾",IF(OR(AND(ISNUMBER(T338),T338&lt;0),AND(ISNUMBER(V338),V338&lt;0),AE338="要確認：時刻不足・逆転"),"要確認：時間を確認",IF(COUNTIFS(Work[予定表の作業日],A338,Work[前日版の予定時刻],B338,Work[船名],C338,Work[バース],E338,Work[入出・転],F338,Work[曳船名],G338)&gt;1,"要確認：同じ作業・曳船が重複",IF(AND(I338="あり",J338="実施",NOT(ISNUMBER(AD338))),"要確認：拘束時間未確認",IF(OR(H338="未確認",I338="未確認",J338="未確認",X338="未確認",N338="未確認",O338="未確認"),"要確認：未確認を含む","確認済"))))))))))</f>
        <v/>
      </c>
    </row>
    <row r="339" spans="1:38" ht="24.95" customHeight="1" x14ac:dyDescent="0.2">
      <c r="A339" s="20"/>
      <c r="B339" s="29"/>
      <c r="C339" s="7"/>
      <c r="D339" s="7"/>
      <c r="E339" s="7"/>
      <c r="F339" s="7"/>
      <c r="G339" s="7"/>
      <c r="H339" s="7"/>
      <c r="I339" s="7"/>
      <c r="J339" s="7"/>
      <c r="K339" s="23"/>
      <c r="L339" s="13"/>
      <c r="M339" s="13"/>
      <c r="N339" s="7"/>
      <c r="O339" s="51"/>
      <c r="P339" s="51"/>
      <c r="Q339" s="61"/>
      <c r="R339" s="62"/>
      <c r="S339" s="62"/>
      <c r="T339" s="63"/>
      <c r="U339" s="63"/>
      <c r="V339" s="63"/>
      <c r="W339" s="51"/>
      <c r="X339" s="51"/>
      <c r="Y339" s="67"/>
      <c r="Z339" s="54" t="str">
        <f>IF(G339="","",IF(COUNTIF(Tugs[曳船名],G339)&lt;&gt;1,"未登録・重複",IF(INDEX(Tugs[会社名],MATCH(G339,Tugs[曳船名],0))="","未確認",INDEX(Tugs[会社名],MATCH(G339,Tugs[曳船名],0)))))</f>
        <v/>
      </c>
      <c r="AA339" s="54" t="str">
        <f>IF(G339="","",IF(COUNTIF(Companies[会社名],Z339)&lt;&gt;1,"未登録・重複",IF(INDEX(Companies[地区],MATCH(Z339,Companies[会社名],0))="","未確認",INDEX(Companies[地区],MATCH(Z339,Companies[会社名],0)))))</f>
        <v/>
      </c>
      <c r="AB339" s="54" t="str">
        <f>IF(G339="","",IF(Q339&lt;&gt;"",Q339,IF(COUNTIF(Tugs[曳船名],G339)&lt;&gt;1,"未登録・重複",IF(INDEX(Tugs[基地港],MATCH(G339,Tugs[曳船名],0))="","未確認",INDEX(Tugs[基地港],MATCH(G339,Tugs[曳船名],0))))))</f>
        <v/>
      </c>
      <c r="AC339" s="53" t="str">
        <f>IF(C339="","",IF(AND(COUNTIF(Standards[照合項目（自動）],AB339&amp;"｜"&amp;E339&amp;"｜"&amp;D339&amp;"｜"&amp;F339&amp;"｜"&amp;P339)=1,COUNTIFS(Standards[照合項目（自動）],AB339&amp;"｜"&amp;E339&amp;"｜"&amp;D339&amp;"｜"&amp;F339&amp;"｜"&amp;P339,Standards[入力確認（自動）],"確認済")=1),SUMIF(Standards[照合項目（自動）],AB339&amp;"｜"&amp;E339&amp;"｜"&amp;D339&amp;"｜"&amp;F339&amp;"｜"&amp;P339,Standards[所定合計h（自動）]),"未確認"))</f>
        <v/>
      </c>
      <c r="AD339" s="53" t="str">
        <f>IF(C339="","",IF(AND(ISNUMBER(R339),ISNUMBER(S339),S339&gt;=R339),ROUND((S339-R339)*24,4),IF(OR(R339&lt;&gt;"",S339&lt;&gt;""),"",IF(AND(ISNUMBER(T339),T339&gt;=0),T339,IF(AND(I339="あり",J339="実施",ISNUMBER(AC339)),AC339,"")))))</f>
        <v/>
      </c>
      <c r="AE339" s="54" t="str">
        <f>IF(C339="","",IF(AND(ISNUMBER(R339),ISNUMBER(S339),S339&gt;=R339),IF(X339="記録","実績：基地発～基地着",IF(X339="記憶","記憶：基地発～基地着","未確認：基地発～基地着")),IF(OR(R339&lt;&gt;"",S339&lt;&gt;""),"要確認：時刻不足・逆転",IF(AND(ISNUMBER(T339),T339&gt;=0),IF(X339="記録","実績：記録の時間",IF(X339="記憶","記憶：申告の時間","未確認：申告の時間")),IF(AND(I339="あり",J339="実施",ISNUMBER(AC339)),"所定時間による見込み",IF(I339="なし","使用なし","未確認"))))))</f>
        <v/>
      </c>
      <c r="AF339" s="55" t="str">
        <f>IF(C339="","",IF(H339="あり",1,0))</f>
        <v/>
      </c>
      <c r="AG339" s="55" t="str">
        <f>IF(C339="","",IF(AND(I339="あり",J339="実施"),1,0))</f>
        <v/>
      </c>
      <c r="AH339" s="55" t="str">
        <f>IF(C339="","",IF(AND(H339="あり",X339="記録"),IF(COUNTIFS($A$8:A339,A339,$B$8:B339,B339,$C$8:C339,C339,$E$8:E339,E339,$F$8:F339,F339,$H$8:H339,"あり",$X$8:X339,"記録")=1,1,0),0))</f>
        <v/>
      </c>
      <c r="AI339" s="55" t="str">
        <f>IF(C339="","",IF(AND(I339="あり",J339="実施",X339="記録",ISNUMBER(K339)),IF(COUNTIFS($K$8:K339,K339,$C$8:C339,C339,$E$8:E339,E339,$F$8:F339,F339,$I$8:I339,"あり",$J$8:J339,"実施",$X$8:X339,"記録")=1,1,0),0))</f>
        <v/>
      </c>
      <c r="AJ339" s="55" t="str">
        <f>IF(C339="","",IF(ISNUMBER(A339),YEAR(A339)-IF(MONTH(A339)&lt;4,1,0),""))</f>
        <v/>
      </c>
      <c r="AK339" s="55" t="str">
        <f>IF(C339="","",IF(J339="実施",IF(ISNUMBER(K339),YEAR(K339)-IF(MONTH(K339)&lt;4,1,0),""),""))</f>
        <v/>
      </c>
      <c r="AL339" s="56" t="str">
        <f>IF(C339="",IF(OR(A339&lt;&gt;"",G339&lt;&gt;""),"要確認：船名未記入",""),IF(OR(NOT(ISNUMBER(A339)),G339="",H339="",I339="",J339="",N339="",O339="",P339="",W339="",X339=""),"要確認：基本項目不足",IF(OR(Z339="未登録・重複",AA339="未登録・重複",AB339="未確認"),"要確認：登録表を確認",IF(AND(H339="あり",NOT(ISNUMBER(B339))),"要確認：前日の予定時刻不足",IF(AND(J339="実施",I339="あり",NOT(ISNUMBER(K339))),"要確認：最終日時不足",IF(AND(J339="取消",I339="あり"),"要確認：取消と使用ありが矛盾",IF(OR(AND(ISNUMBER(T339),T339&lt;0),AND(ISNUMBER(V339),V339&lt;0),AE339="要確認：時刻不足・逆転"),"要確認：時間を確認",IF(COUNTIFS(Work[予定表の作業日],A339,Work[前日版の予定時刻],B339,Work[船名],C339,Work[バース],E339,Work[入出・転],F339,Work[曳船名],G339)&gt;1,"要確認：同じ作業・曳船が重複",IF(AND(I339="あり",J339="実施",NOT(ISNUMBER(AD339))),"要確認：拘束時間未確認",IF(OR(H339="未確認",I339="未確認",J339="未確認",X339="未確認",N339="未確認",O339="未確認"),"要確認：未確認を含む","確認済"))))))))))</f>
        <v/>
      </c>
    </row>
    <row r="340" spans="1:38" ht="24.95" customHeight="1" x14ac:dyDescent="0.2">
      <c r="A340" s="20"/>
      <c r="B340" s="29"/>
      <c r="C340" s="7"/>
      <c r="D340" s="7"/>
      <c r="E340" s="7"/>
      <c r="F340" s="7"/>
      <c r="G340" s="7"/>
      <c r="H340" s="7"/>
      <c r="I340" s="7"/>
      <c r="J340" s="7"/>
      <c r="K340" s="23"/>
      <c r="L340" s="13"/>
      <c r="M340" s="13"/>
      <c r="N340" s="7"/>
      <c r="O340" s="51"/>
      <c r="P340" s="51"/>
      <c r="Q340" s="61"/>
      <c r="R340" s="62"/>
      <c r="S340" s="62"/>
      <c r="T340" s="63"/>
      <c r="U340" s="63"/>
      <c r="V340" s="63"/>
      <c r="W340" s="51"/>
      <c r="X340" s="51"/>
      <c r="Y340" s="67"/>
      <c r="Z340" s="54" t="str">
        <f>IF(G340="","",IF(COUNTIF(Tugs[曳船名],G340)&lt;&gt;1,"未登録・重複",IF(INDEX(Tugs[会社名],MATCH(G340,Tugs[曳船名],0))="","未確認",INDEX(Tugs[会社名],MATCH(G340,Tugs[曳船名],0)))))</f>
        <v/>
      </c>
      <c r="AA340" s="54" t="str">
        <f>IF(G340="","",IF(COUNTIF(Companies[会社名],Z340)&lt;&gt;1,"未登録・重複",IF(INDEX(Companies[地区],MATCH(Z340,Companies[会社名],0))="","未確認",INDEX(Companies[地区],MATCH(Z340,Companies[会社名],0)))))</f>
        <v/>
      </c>
      <c r="AB340" s="54" t="str">
        <f>IF(G340="","",IF(Q340&lt;&gt;"",Q340,IF(COUNTIF(Tugs[曳船名],G340)&lt;&gt;1,"未登録・重複",IF(INDEX(Tugs[基地港],MATCH(G340,Tugs[曳船名],0))="","未確認",INDEX(Tugs[基地港],MATCH(G340,Tugs[曳船名],0))))))</f>
        <v/>
      </c>
      <c r="AC340" s="53" t="str">
        <f>IF(C340="","",IF(AND(COUNTIF(Standards[照合項目（自動）],AB340&amp;"｜"&amp;E340&amp;"｜"&amp;D340&amp;"｜"&amp;F340&amp;"｜"&amp;P340)=1,COUNTIFS(Standards[照合項目（自動）],AB340&amp;"｜"&amp;E340&amp;"｜"&amp;D340&amp;"｜"&amp;F340&amp;"｜"&amp;P340,Standards[入力確認（自動）],"確認済")=1),SUMIF(Standards[照合項目（自動）],AB340&amp;"｜"&amp;E340&amp;"｜"&amp;D340&amp;"｜"&amp;F340&amp;"｜"&amp;P340,Standards[所定合計h（自動）]),"未確認"))</f>
        <v/>
      </c>
      <c r="AD340" s="53" t="str">
        <f>IF(C340="","",IF(AND(ISNUMBER(R340),ISNUMBER(S340),S340&gt;=R340),ROUND((S340-R340)*24,4),IF(OR(R340&lt;&gt;"",S340&lt;&gt;""),"",IF(AND(ISNUMBER(T340),T340&gt;=0),T340,IF(AND(I340="あり",J340="実施",ISNUMBER(AC340)),AC340,"")))))</f>
        <v/>
      </c>
      <c r="AE340" s="54" t="str">
        <f>IF(C340="","",IF(AND(ISNUMBER(R340),ISNUMBER(S340),S340&gt;=R340),IF(X340="記録","実績：基地発～基地着",IF(X340="記憶","記憶：基地発～基地着","未確認：基地発～基地着")),IF(OR(R340&lt;&gt;"",S340&lt;&gt;""),"要確認：時刻不足・逆転",IF(AND(ISNUMBER(T340),T340&gt;=0),IF(X340="記録","実績：記録の時間",IF(X340="記憶","記憶：申告の時間","未確認：申告の時間")),IF(AND(I340="あり",J340="実施",ISNUMBER(AC340)),"所定時間による見込み",IF(I340="なし","使用なし","未確認"))))))</f>
        <v/>
      </c>
      <c r="AF340" s="55" t="str">
        <f>IF(C340="","",IF(H340="あり",1,0))</f>
        <v/>
      </c>
      <c r="AG340" s="55" t="str">
        <f>IF(C340="","",IF(AND(I340="あり",J340="実施"),1,0))</f>
        <v/>
      </c>
      <c r="AH340" s="55" t="str">
        <f>IF(C340="","",IF(AND(H340="あり",X340="記録"),IF(COUNTIFS($A$8:A340,A340,$B$8:B340,B340,$C$8:C340,C340,$E$8:E340,E340,$F$8:F340,F340,$H$8:H340,"あり",$X$8:X340,"記録")=1,1,0),0))</f>
        <v/>
      </c>
      <c r="AI340" s="55" t="str">
        <f>IF(C340="","",IF(AND(I340="あり",J340="実施",X340="記録",ISNUMBER(K340)),IF(COUNTIFS($K$8:K340,K340,$C$8:C340,C340,$E$8:E340,E340,$F$8:F340,F340,$I$8:I340,"あり",$J$8:J340,"実施",$X$8:X340,"記録")=1,1,0),0))</f>
        <v/>
      </c>
      <c r="AJ340" s="55" t="str">
        <f>IF(C340="","",IF(ISNUMBER(A340),YEAR(A340)-IF(MONTH(A340)&lt;4,1,0),""))</f>
        <v/>
      </c>
      <c r="AK340" s="55" t="str">
        <f>IF(C340="","",IF(J340="実施",IF(ISNUMBER(K340),YEAR(K340)-IF(MONTH(K340)&lt;4,1,0),""),""))</f>
        <v/>
      </c>
      <c r="AL340" s="56" t="str">
        <f>IF(C340="",IF(OR(A340&lt;&gt;"",G340&lt;&gt;""),"要確認：船名未記入",""),IF(OR(NOT(ISNUMBER(A340)),G340="",H340="",I340="",J340="",N340="",O340="",P340="",W340="",X340=""),"要確認：基本項目不足",IF(OR(Z340="未登録・重複",AA340="未登録・重複",AB340="未確認"),"要確認：登録表を確認",IF(AND(H340="あり",NOT(ISNUMBER(B340))),"要確認：前日の予定時刻不足",IF(AND(J340="実施",I340="あり",NOT(ISNUMBER(K340))),"要確認：最終日時不足",IF(AND(J340="取消",I340="あり"),"要確認：取消と使用ありが矛盾",IF(OR(AND(ISNUMBER(T340),T340&lt;0),AND(ISNUMBER(V340),V340&lt;0),AE340="要確認：時刻不足・逆転"),"要確認：時間を確認",IF(COUNTIFS(Work[予定表の作業日],A340,Work[前日版の予定時刻],B340,Work[船名],C340,Work[バース],E340,Work[入出・転],F340,Work[曳船名],G340)&gt;1,"要確認：同じ作業・曳船が重複",IF(AND(I340="あり",J340="実施",NOT(ISNUMBER(AD340))),"要確認：拘束時間未確認",IF(OR(H340="未確認",I340="未確認",J340="未確認",X340="未確認",N340="未確認",O340="未確認"),"要確認：未確認を含む","確認済"))))))))))</f>
        <v/>
      </c>
    </row>
    <row r="341" spans="1:38" ht="24.95" customHeight="1" x14ac:dyDescent="0.2">
      <c r="A341" s="20"/>
      <c r="B341" s="29"/>
      <c r="C341" s="7"/>
      <c r="D341" s="7"/>
      <c r="E341" s="7"/>
      <c r="F341" s="7"/>
      <c r="G341" s="7"/>
      <c r="H341" s="7"/>
      <c r="I341" s="7"/>
      <c r="J341" s="7"/>
      <c r="K341" s="23"/>
      <c r="L341" s="13"/>
      <c r="M341" s="13"/>
      <c r="N341" s="7"/>
      <c r="O341" s="51"/>
      <c r="P341" s="51"/>
      <c r="Q341" s="61"/>
      <c r="R341" s="62"/>
      <c r="S341" s="62"/>
      <c r="T341" s="63"/>
      <c r="U341" s="63"/>
      <c r="V341" s="63"/>
      <c r="W341" s="51"/>
      <c r="X341" s="51"/>
      <c r="Y341" s="67"/>
      <c r="Z341" s="54" t="str">
        <f>IF(G341="","",IF(COUNTIF(Tugs[曳船名],G341)&lt;&gt;1,"未登録・重複",IF(INDEX(Tugs[会社名],MATCH(G341,Tugs[曳船名],0))="","未確認",INDEX(Tugs[会社名],MATCH(G341,Tugs[曳船名],0)))))</f>
        <v/>
      </c>
      <c r="AA341" s="54" t="str">
        <f>IF(G341="","",IF(COUNTIF(Companies[会社名],Z341)&lt;&gt;1,"未登録・重複",IF(INDEX(Companies[地区],MATCH(Z341,Companies[会社名],0))="","未確認",INDEX(Companies[地区],MATCH(Z341,Companies[会社名],0)))))</f>
        <v/>
      </c>
      <c r="AB341" s="54" t="str">
        <f>IF(G341="","",IF(Q341&lt;&gt;"",Q341,IF(COUNTIF(Tugs[曳船名],G341)&lt;&gt;1,"未登録・重複",IF(INDEX(Tugs[基地港],MATCH(G341,Tugs[曳船名],0))="","未確認",INDEX(Tugs[基地港],MATCH(G341,Tugs[曳船名],0))))))</f>
        <v/>
      </c>
      <c r="AC341" s="53" t="str">
        <f>IF(C341="","",IF(AND(COUNTIF(Standards[照合項目（自動）],AB341&amp;"｜"&amp;E341&amp;"｜"&amp;D341&amp;"｜"&amp;F341&amp;"｜"&amp;P341)=1,COUNTIFS(Standards[照合項目（自動）],AB341&amp;"｜"&amp;E341&amp;"｜"&amp;D341&amp;"｜"&amp;F341&amp;"｜"&amp;P341,Standards[入力確認（自動）],"確認済")=1),SUMIF(Standards[照合項目（自動）],AB341&amp;"｜"&amp;E341&amp;"｜"&amp;D341&amp;"｜"&amp;F341&amp;"｜"&amp;P341,Standards[所定合計h（自動）]),"未確認"))</f>
        <v/>
      </c>
      <c r="AD341" s="53" t="str">
        <f>IF(C341="","",IF(AND(ISNUMBER(R341),ISNUMBER(S341),S341&gt;=R341),ROUND((S341-R341)*24,4),IF(OR(R341&lt;&gt;"",S341&lt;&gt;""),"",IF(AND(ISNUMBER(T341),T341&gt;=0),T341,IF(AND(I341="あり",J341="実施",ISNUMBER(AC341)),AC341,"")))))</f>
        <v/>
      </c>
      <c r="AE341" s="54" t="str">
        <f>IF(C341="","",IF(AND(ISNUMBER(R341),ISNUMBER(S341),S341&gt;=R341),IF(X341="記録","実績：基地発～基地着",IF(X341="記憶","記憶：基地発～基地着","未確認：基地発～基地着")),IF(OR(R341&lt;&gt;"",S341&lt;&gt;""),"要確認：時刻不足・逆転",IF(AND(ISNUMBER(T341),T341&gt;=0),IF(X341="記録","実績：記録の時間",IF(X341="記憶","記憶：申告の時間","未確認：申告の時間")),IF(AND(I341="あり",J341="実施",ISNUMBER(AC341)),"所定時間による見込み",IF(I341="なし","使用なし","未確認"))))))</f>
        <v/>
      </c>
      <c r="AF341" s="55" t="str">
        <f>IF(C341="","",IF(H341="あり",1,0))</f>
        <v/>
      </c>
      <c r="AG341" s="55" t="str">
        <f>IF(C341="","",IF(AND(I341="あり",J341="実施"),1,0))</f>
        <v/>
      </c>
      <c r="AH341" s="55" t="str">
        <f>IF(C341="","",IF(AND(H341="あり",X341="記録"),IF(COUNTIFS($A$8:A341,A341,$B$8:B341,B341,$C$8:C341,C341,$E$8:E341,E341,$F$8:F341,F341,$H$8:H341,"あり",$X$8:X341,"記録")=1,1,0),0))</f>
        <v/>
      </c>
      <c r="AI341" s="55" t="str">
        <f>IF(C341="","",IF(AND(I341="あり",J341="実施",X341="記録",ISNUMBER(K341)),IF(COUNTIFS($K$8:K341,K341,$C$8:C341,C341,$E$8:E341,E341,$F$8:F341,F341,$I$8:I341,"あり",$J$8:J341,"実施",$X$8:X341,"記録")=1,1,0),0))</f>
        <v/>
      </c>
      <c r="AJ341" s="55" t="str">
        <f>IF(C341="","",IF(ISNUMBER(A341),YEAR(A341)-IF(MONTH(A341)&lt;4,1,0),""))</f>
        <v/>
      </c>
      <c r="AK341" s="55" t="str">
        <f>IF(C341="","",IF(J341="実施",IF(ISNUMBER(K341),YEAR(K341)-IF(MONTH(K341)&lt;4,1,0),""),""))</f>
        <v/>
      </c>
      <c r="AL341" s="56" t="str">
        <f>IF(C341="",IF(OR(A341&lt;&gt;"",G341&lt;&gt;""),"要確認：船名未記入",""),IF(OR(NOT(ISNUMBER(A341)),G341="",H341="",I341="",J341="",N341="",O341="",P341="",W341="",X341=""),"要確認：基本項目不足",IF(OR(Z341="未登録・重複",AA341="未登録・重複",AB341="未確認"),"要確認：登録表を確認",IF(AND(H341="あり",NOT(ISNUMBER(B341))),"要確認：前日の予定時刻不足",IF(AND(J341="実施",I341="あり",NOT(ISNUMBER(K341))),"要確認：最終日時不足",IF(AND(J341="取消",I341="あり"),"要確認：取消と使用ありが矛盾",IF(OR(AND(ISNUMBER(T341),T341&lt;0),AND(ISNUMBER(V341),V341&lt;0),AE341="要確認：時刻不足・逆転"),"要確認：時間を確認",IF(COUNTIFS(Work[予定表の作業日],A341,Work[前日版の予定時刻],B341,Work[船名],C341,Work[バース],E341,Work[入出・転],F341,Work[曳船名],G341)&gt;1,"要確認：同じ作業・曳船が重複",IF(AND(I341="あり",J341="実施",NOT(ISNUMBER(AD341))),"要確認：拘束時間未確認",IF(OR(H341="未確認",I341="未確認",J341="未確認",X341="未確認",N341="未確認",O341="未確認"),"要確認：未確認を含む","確認済"))))))))))</f>
        <v/>
      </c>
    </row>
    <row r="342" spans="1:38" ht="24.95" customHeight="1" x14ac:dyDescent="0.2">
      <c r="A342" s="20"/>
      <c r="B342" s="29"/>
      <c r="C342" s="7"/>
      <c r="D342" s="7"/>
      <c r="E342" s="7"/>
      <c r="F342" s="7"/>
      <c r="G342" s="7"/>
      <c r="H342" s="7"/>
      <c r="I342" s="7"/>
      <c r="J342" s="7"/>
      <c r="K342" s="23"/>
      <c r="L342" s="13"/>
      <c r="M342" s="13"/>
      <c r="N342" s="7"/>
      <c r="O342" s="51"/>
      <c r="P342" s="51"/>
      <c r="Q342" s="61"/>
      <c r="R342" s="62"/>
      <c r="S342" s="62"/>
      <c r="T342" s="63"/>
      <c r="U342" s="63"/>
      <c r="V342" s="63"/>
      <c r="W342" s="51"/>
      <c r="X342" s="51"/>
      <c r="Y342" s="67"/>
      <c r="Z342" s="54" t="str">
        <f>IF(G342="","",IF(COUNTIF(Tugs[曳船名],G342)&lt;&gt;1,"未登録・重複",IF(INDEX(Tugs[会社名],MATCH(G342,Tugs[曳船名],0))="","未確認",INDEX(Tugs[会社名],MATCH(G342,Tugs[曳船名],0)))))</f>
        <v/>
      </c>
      <c r="AA342" s="54" t="str">
        <f>IF(G342="","",IF(COUNTIF(Companies[会社名],Z342)&lt;&gt;1,"未登録・重複",IF(INDEX(Companies[地区],MATCH(Z342,Companies[会社名],0))="","未確認",INDEX(Companies[地区],MATCH(Z342,Companies[会社名],0)))))</f>
        <v/>
      </c>
      <c r="AB342" s="54" t="str">
        <f>IF(G342="","",IF(Q342&lt;&gt;"",Q342,IF(COUNTIF(Tugs[曳船名],G342)&lt;&gt;1,"未登録・重複",IF(INDEX(Tugs[基地港],MATCH(G342,Tugs[曳船名],0))="","未確認",INDEX(Tugs[基地港],MATCH(G342,Tugs[曳船名],0))))))</f>
        <v/>
      </c>
      <c r="AC342" s="53" t="str">
        <f>IF(C342="","",IF(AND(COUNTIF(Standards[照合項目（自動）],AB342&amp;"｜"&amp;E342&amp;"｜"&amp;D342&amp;"｜"&amp;F342&amp;"｜"&amp;P342)=1,COUNTIFS(Standards[照合項目（自動）],AB342&amp;"｜"&amp;E342&amp;"｜"&amp;D342&amp;"｜"&amp;F342&amp;"｜"&amp;P342,Standards[入力確認（自動）],"確認済")=1),SUMIF(Standards[照合項目（自動）],AB342&amp;"｜"&amp;E342&amp;"｜"&amp;D342&amp;"｜"&amp;F342&amp;"｜"&amp;P342,Standards[所定合計h（自動）]),"未確認"))</f>
        <v/>
      </c>
      <c r="AD342" s="53" t="str">
        <f>IF(C342="","",IF(AND(ISNUMBER(R342),ISNUMBER(S342),S342&gt;=R342),ROUND((S342-R342)*24,4),IF(OR(R342&lt;&gt;"",S342&lt;&gt;""),"",IF(AND(ISNUMBER(T342),T342&gt;=0),T342,IF(AND(I342="あり",J342="実施",ISNUMBER(AC342)),AC342,"")))))</f>
        <v/>
      </c>
      <c r="AE342" s="54" t="str">
        <f>IF(C342="","",IF(AND(ISNUMBER(R342),ISNUMBER(S342),S342&gt;=R342),IF(X342="記録","実績：基地発～基地着",IF(X342="記憶","記憶：基地発～基地着","未確認：基地発～基地着")),IF(OR(R342&lt;&gt;"",S342&lt;&gt;""),"要確認：時刻不足・逆転",IF(AND(ISNUMBER(T342),T342&gt;=0),IF(X342="記録","実績：記録の時間",IF(X342="記憶","記憶：申告の時間","未確認：申告の時間")),IF(AND(I342="あり",J342="実施",ISNUMBER(AC342)),"所定時間による見込み",IF(I342="なし","使用なし","未確認"))))))</f>
        <v/>
      </c>
      <c r="AF342" s="55" t="str">
        <f>IF(C342="","",IF(H342="あり",1,0))</f>
        <v/>
      </c>
      <c r="AG342" s="55" t="str">
        <f>IF(C342="","",IF(AND(I342="あり",J342="実施"),1,0))</f>
        <v/>
      </c>
      <c r="AH342" s="55" t="str">
        <f>IF(C342="","",IF(AND(H342="あり",X342="記録"),IF(COUNTIFS($A$8:A342,A342,$B$8:B342,B342,$C$8:C342,C342,$E$8:E342,E342,$F$8:F342,F342,$H$8:H342,"あり",$X$8:X342,"記録")=1,1,0),0))</f>
        <v/>
      </c>
      <c r="AI342" s="55" t="str">
        <f>IF(C342="","",IF(AND(I342="あり",J342="実施",X342="記録",ISNUMBER(K342)),IF(COUNTIFS($K$8:K342,K342,$C$8:C342,C342,$E$8:E342,E342,$F$8:F342,F342,$I$8:I342,"あり",$J$8:J342,"実施",$X$8:X342,"記録")=1,1,0),0))</f>
        <v/>
      </c>
      <c r="AJ342" s="55" t="str">
        <f>IF(C342="","",IF(ISNUMBER(A342),YEAR(A342)-IF(MONTH(A342)&lt;4,1,0),""))</f>
        <v/>
      </c>
      <c r="AK342" s="55" t="str">
        <f>IF(C342="","",IF(J342="実施",IF(ISNUMBER(K342),YEAR(K342)-IF(MONTH(K342)&lt;4,1,0),""),""))</f>
        <v/>
      </c>
      <c r="AL342" s="56" t="str">
        <f>IF(C342="",IF(OR(A342&lt;&gt;"",G342&lt;&gt;""),"要確認：船名未記入",""),IF(OR(NOT(ISNUMBER(A342)),G342="",H342="",I342="",J342="",N342="",O342="",P342="",W342="",X342=""),"要確認：基本項目不足",IF(OR(Z342="未登録・重複",AA342="未登録・重複",AB342="未確認"),"要確認：登録表を確認",IF(AND(H342="あり",NOT(ISNUMBER(B342))),"要確認：前日の予定時刻不足",IF(AND(J342="実施",I342="あり",NOT(ISNUMBER(K342))),"要確認：最終日時不足",IF(AND(J342="取消",I342="あり"),"要確認：取消と使用ありが矛盾",IF(OR(AND(ISNUMBER(T342),T342&lt;0),AND(ISNUMBER(V342),V342&lt;0),AE342="要確認：時刻不足・逆転"),"要確認：時間を確認",IF(COUNTIFS(Work[予定表の作業日],A342,Work[前日版の予定時刻],B342,Work[船名],C342,Work[バース],E342,Work[入出・転],F342,Work[曳船名],G342)&gt;1,"要確認：同じ作業・曳船が重複",IF(AND(I342="あり",J342="実施",NOT(ISNUMBER(AD342))),"要確認：拘束時間未確認",IF(OR(H342="未確認",I342="未確認",J342="未確認",X342="未確認",N342="未確認",O342="未確認"),"要確認：未確認を含む","確認済"))))))))))</f>
        <v/>
      </c>
    </row>
    <row r="343" spans="1:38" ht="24.95" customHeight="1" x14ac:dyDescent="0.2">
      <c r="A343" s="20"/>
      <c r="B343" s="29"/>
      <c r="C343" s="7"/>
      <c r="D343" s="7"/>
      <c r="E343" s="7"/>
      <c r="F343" s="7"/>
      <c r="G343" s="7"/>
      <c r="H343" s="7"/>
      <c r="I343" s="7"/>
      <c r="J343" s="7"/>
      <c r="K343" s="23"/>
      <c r="L343" s="13"/>
      <c r="M343" s="13"/>
      <c r="N343" s="7"/>
      <c r="O343" s="51"/>
      <c r="P343" s="51"/>
      <c r="Q343" s="61"/>
      <c r="R343" s="62"/>
      <c r="S343" s="62"/>
      <c r="T343" s="63"/>
      <c r="U343" s="63"/>
      <c r="V343" s="63"/>
      <c r="W343" s="51"/>
      <c r="X343" s="51"/>
      <c r="Y343" s="67"/>
      <c r="Z343" s="54" t="str">
        <f>IF(G343="","",IF(COUNTIF(Tugs[曳船名],G343)&lt;&gt;1,"未登録・重複",IF(INDEX(Tugs[会社名],MATCH(G343,Tugs[曳船名],0))="","未確認",INDEX(Tugs[会社名],MATCH(G343,Tugs[曳船名],0)))))</f>
        <v/>
      </c>
      <c r="AA343" s="54" t="str">
        <f>IF(G343="","",IF(COUNTIF(Companies[会社名],Z343)&lt;&gt;1,"未登録・重複",IF(INDEX(Companies[地区],MATCH(Z343,Companies[会社名],0))="","未確認",INDEX(Companies[地区],MATCH(Z343,Companies[会社名],0)))))</f>
        <v/>
      </c>
      <c r="AB343" s="54" t="str">
        <f>IF(G343="","",IF(Q343&lt;&gt;"",Q343,IF(COUNTIF(Tugs[曳船名],G343)&lt;&gt;1,"未登録・重複",IF(INDEX(Tugs[基地港],MATCH(G343,Tugs[曳船名],0))="","未確認",INDEX(Tugs[基地港],MATCH(G343,Tugs[曳船名],0))))))</f>
        <v/>
      </c>
      <c r="AC343" s="53" t="str">
        <f>IF(C343="","",IF(AND(COUNTIF(Standards[照合項目（自動）],AB343&amp;"｜"&amp;E343&amp;"｜"&amp;D343&amp;"｜"&amp;F343&amp;"｜"&amp;P343)=1,COUNTIFS(Standards[照合項目（自動）],AB343&amp;"｜"&amp;E343&amp;"｜"&amp;D343&amp;"｜"&amp;F343&amp;"｜"&amp;P343,Standards[入力確認（自動）],"確認済")=1),SUMIF(Standards[照合項目（自動）],AB343&amp;"｜"&amp;E343&amp;"｜"&amp;D343&amp;"｜"&amp;F343&amp;"｜"&amp;P343,Standards[所定合計h（自動）]),"未確認"))</f>
        <v/>
      </c>
      <c r="AD343" s="53" t="str">
        <f>IF(C343="","",IF(AND(ISNUMBER(R343),ISNUMBER(S343),S343&gt;=R343),ROUND((S343-R343)*24,4),IF(OR(R343&lt;&gt;"",S343&lt;&gt;""),"",IF(AND(ISNUMBER(T343),T343&gt;=0),T343,IF(AND(I343="あり",J343="実施",ISNUMBER(AC343)),AC343,"")))))</f>
        <v/>
      </c>
      <c r="AE343" s="54" t="str">
        <f>IF(C343="","",IF(AND(ISNUMBER(R343),ISNUMBER(S343),S343&gt;=R343),IF(X343="記録","実績：基地発～基地着",IF(X343="記憶","記憶：基地発～基地着","未確認：基地発～基地着")),IF(OR(R343&lt;&gt;"",S343&lt;&gt;""),"要確認：時刻不足・逆転",IF(AND(ISNUMBER(T343),T343&gt;=0),IF(X343="記録","実績：記録の時間",IF(X343="記憶","記憶：申告の時間","未確認：申告の時間")),IF(AND(I343="あり",J343="実施",ISNUMBER(AC343)),"所定時間による見込み",IF(I343="なし","使用なし","未確認"))))))</f>
        <v/>
      </c>
      <c r="AF343" s="55" t="str">
        <f>IF(C343="","",IF(H343="あり",1,0))</f>
        <v/>
      </c>
      <c r="AG343" s="55" t="str">
        <f>IF(C343="","",IF(AND(I343="あり",J343="実施"),1,0))</f>
        <v/>
      </c>
      <c r="AH343" s="55" t="str">
        <f>IF(C343="","",IF(AND(H343="あり",X343="記録"),IF(COUNTIFS($A$8:A343,A343,$B$8:B343,B343,$C$8:C343,C343,$E$8:E343,E343,$F$8:F343,F343,$H$8:H343,"あり",$X$8:X343,"記録")=1,1,0),0))</f>
        <v/>
      </c>
      <c r="AI343" s="55" t="str">
        <f>IF(C343="","",IF(AND(I343="あり",J343="実施",X343="記録",ISNUMBER(K343)),IF(COUNTIFS($K$8:K343,K343,$C$8:C343,C343,$E$8:E343,E343,$F$8:F343,F343,$I$8:I343,"あり",$J$8:J343,"実施",$X$8:X343,"記録")=1,1,0),0))</f>
        <v/>
      </c>
      <c r="AJ343" s="55" t="str">
        <f>IF(C343="","",IF(ISNUMBER(A343),YEAR(A343)-IF(MONTH(A343)&lt;4,1,0),""))</f>
        <v/>
      </c>
      <c r="AK343" s="55" t="str">
        <f>IF(C343="","",IF(J343="実施",IF(ISNUMBER(K343),YEAR(K343)-IF(MONTH(K343)&lt;4,1,0),""),""))</f>
        <v/>
      </c>
      <c r="AL343" s="56" t="str">
        <f>IF(C343="",IF(OR(A343&lt;&gt;"",G343&lt;&gt;""),"要確認：船名未記入",""),IF(OR(NOT(ISNUMBER(A343)),G343="",H343="",I343="",J343="",N343="",O343="",P343="",W343="",X343=""),"要確認：基本項目不足",IF(OR(Z343="未登録・重複",AA343="未登録・重複",AB343="未確認"),"要確認：登録表を確認",IF(AND(H343="あり",NOT(ISNUMBER(B343))),"要確認：前日の予定時刻不足",IF(AND(J343="実施",I343="あり",NOT(ISNUMBER(K343))),"要確認：最終日時不足",IF(AND(J343="取消",I343="あり"),"要確認：取消と使用ありが矛盾",IF(OR(AND(ISNUMBER(T343),T343&lt;0),AND(ISNUMBER(V343),V343&lt;0),AE343="要確認：時刻不足・逆転"),"要確認：時間を確認",IF(COUNTIFS(Work[予定表の作業日],A343,Work[前日版の予定時刻],B343,Work[船名],C343,Work[バース],E343,Work[入出・転],F343,Work[曳船名],G343)&gt;1,"要確認：同じ作業・曳船が重複",IF(AND(I343="あり",J343="実施",NOT(ISNUMBER(AD343))),"要確認：拘束時間未確認",IF(OR(H343="未確認",I343="未確認",J343="未確認",X343="未確認",N343="未確認",O343="未確認"),"要確認：未確認を含む","確認済"))))))))))</f>
        <v/>
      </c>
    </row>
    <row r="344" spans="1:38" ht="24.95" customHeight="1" x14ac:dyDescent="0.2">
      <c r="A344" s="20"/>
      <c r="B344" s="29"/>
      <c r="C344" s="7"/>
      <c r="D344" s="7"/>
      <c r="E344" s="7"/>
      <c r="F344" s="7"/>
      <c r="G344" s="7"/>
      <c r="H344" s="7"/>
      <c r="I344" s="7"/>
      <c r="J344" s="7"/>
      <c r="K344" s="23"/>
      <c r="L344" s="13"/>
      <c r="M344" s="13"/>
      <c r="N344" s="7"/>
      <c r="O344" s="51"/>
      <c r="P344" s="51"/>
      <c r="Q344" s="61"/>
      <c r="R344" s="62"/>
      <c r="S344" s="62"/>
      <c r="T344" s="63"/>
      <c r="U344" s="63"/>
      <c r="V344" s="63"/>
      <c r="W344" s="51"/>
      <c r="X344" s="51"/>
      <c r="Y344" s="67"/>
      <c r="Z344" s="54" t="str">
        <f>IF(G344="","",IF(COUNTIF(Tugs[曳船名],G344)&lt;&gt;1,"未登録・重複",IF(INDEX(Tugs[会社名],MATCH(G344,Tugs[曳船名],0))="","未確認",INDEX(Tugs[会社名],MATCH(G344,Tugs[曳船名],0)))))</f>
        <v/>
      </c>
      <c r="AA344" s="54" t="str">
        <f>IF(G344="","",IF(COUNTIF(Companies[会社名],Z344)&lt;&gt;1,"未登録・重複",IF(INDEX(Companies[地区],MATCH(Z344,Companies[会社名],0))="","未確認",INDEX(Companies[地区],MATCH(Z344,Companies[会社名],0)))))</f>
        <v/>
      </c>
      <c r="AB344" s="54" t="str">
        <f>IF(G344="","",IF(Q344&lt;&gt;"",Q344,IF(COUNTIF(Tugs[曳船名],G344)&lt;&gt;1,"未登録・重複",IF(INDEX(Tugs[基地港],MATCH(G344,Tugs[曳船名],0))="","未確認",INDEX(Tugs[基地港],MATCH(G344,Tugs[曳船名],0))))))</f>
        <v/>
      </c>
      <c r="AC344" s="53" t="str">
        <f>IF(C344="","",IF(AND(COUNTIF(Standards[照合項目（自動）],AB344&amp;"｜"&amp;E344&amp;"｜"&amp;D344&amp;"｜"&amp;F344&amp;"｜"&amp;P344)=1,COUNTIFS(Standards[照合項目（自動）],AB344&amp;"｜"&amp;E344&amp;"｜"&amp;D344&amp;"｜"&amp;F344&amp;"｜"&amp;P344,Standards[入力確認（自動）],"確認済")=1),SUMIF(Standards[照合項目（自動）],AB344&amp;"｜"&amp;E344&amp;"｜"&amp;D344&amp;"｜"&amp;F344&amp;"｜"&amp;P344,Standards[所定合計h（自動）]),"未確認"))</f>
        <v/>
      </c>
      <c r="AD344" s="53" t="str">
        <f>IF(C344="","",IF(AND(ISNUMBER(R344),ISNUMBER(S344),S344&gt;=R344),ROUND((S344-R344)*24,4),IF(OR(R344&lt;&gt;"",S344&lt;&gt;""),"",IF(AND(ISNUMBER(T344),T344&gt;=0),T344,IF(AND(I344="あり",J344="実施",ISNUMBER(AC344)),AC344,"")))))</f>
        <v/>
      </c>
      <c r="AE344" s="54" t="str">
        <f>IF(C344="","",IF(AND(ISNUMBER(R344),ISNUMBER(S344),S344&gt;=R344),IF(X344="記録","実績：基地発～基地着",IF(X344="記憶","記憶：基地発～基地着","未確認：基地発～基地着")),IF(OR(R344&lt;&gt;"",S344&lt;&gt;""),"要確認：時刻不足・逆転",IF(AND(ISNUMBER(T344),T344&gt;=0),IF(X344="記録","実績：記録の時間",IF(X344="記憶","記憶：申告の時間","未確認：申告の時間")),IF(AND(I344="あり",J344="実施",ISNUMBER(AC344)),"所定時間による見込み",IF(I344="なし","使用なし","未確認"))))))</f>
        <v/>
      </c>
      <c r="AF344" s="55" t="str">
        <f>IF(C344="","",IF(H344="あり",1,0))</f>
        <v/>
      </c>
      <c r="AG344" s="55" t="str">
        <f>IF(C344="","",IF(AND(I344="あり",J344="実施"),1,0))</f>
        <v/>
      </c>
      <c r="AH344" s="55" t="str">
        <f>IF(C344="","",IF(AND(H344="あり",X344="記録"),IF(COUNTIFS($A$8:A344,A344,$B$8:B344,B344,$C$8:C344,C344,$E$8:E344,E344,$F$8:F344,F344,$H$8:H344,"あり",$X$8:X344,"記録")=1,1,0),0))</f>
        <v/>
      </c>
      <c r="AI344" s="55" t="str">
        <f>IF(C344="","",IF(AND(I344="あり",J344="実施",X344="記録",ISNUMBER(K344)),IF(COUNTIFS($K$8:K344,K344,$C$8:C344,C344,$E$8:E344,E344,$F$8:F344,F344,$I$8:I344,"あり",$J$8:J344,"実施",$X$8:X344,"記録")=1,1,0),0))</f>
        <v/>
      </c>
      <c r="AJ344" s="55" t="str">
        <f>IF(C344="","",IF(ISNUMBER(A344),YEAR(A344)-IF(MONTH(A344)&lt;4,1,0),""))</f>
        <v/>
      </c>
      <c r="AK344" s="55" t="str">
        <f>IF(C344="","",IF(J344="実施",IF(ISNUMBER(K344),YEAR(K344)-IF(MONTH(K344)&lt;4,1,0),""),""))</f>
        <v/>
      </c>
      <c r="AL344" s="56" t="str">
        <f>IF(C344="",IF(OR(A344&lt;&gt;"",G344&lt;&gt;""),"要確認：船名未記入",""),IF(OR(NOT(ISNUMBER(A344)),G344="",H344="",I344="",J344="",N344="",O344="",P344="",W344="",X344=""),"要確認：基本項目不足",IF(OR(Z344="未登録・重複",AA344="未登録・重複",AB344="未確認"),"要確認：登録表を確認",IF(AND(H344="あり",NOT(ISNUMBER(B344))),"要確認：前日の予定時刻不足",IF(AND(J344="実施",I344="あり",NOT(ISNUMBER(K344))),"要確認：最終日時不足",IF(AND(J344="取消",I344="あり"),"要確認：取消と使用ありが矛盾",IF(OR(AND(ISNUMBER(T344),T344&lt;0),AND(ISNUMBER(V344),V344&lt;0),AE344="要確認：時刻不足・逆転"),"要確認：時間を確認",IF(COUNTIFS(Work[予定表の作業日],A344,Work[前日版の予定時刻],B344,Work[船名],C344,Work[バース],E344,Work[入出・転],F344,Work[曳船名],G344)&gt;1,"要確認：同じ作業・曳船が重複",IF(AND(I344="あり",J344="実施",NOT(ISNUMBER(AD344))),"要確認：拘束時間未確認",IF(OR(H344="未確認",I344="未確認",J344="未確認",X344="未確認",N344="未確認",O344="未確認"),"要確認：未確認を含む","確認済"))))))))))</f>
        <v/>
      </c>
    </row>
    <row r="345" spans="1:38" ht="24.95" customHeight="1" x14ac:dyDescent="0.2">
      <c r="A345" s="20"/>
      <c r="B345" s="29"/>
      <c r="C345" s="7"/>
      <c r="D345" s="7"/>
      <c r="E345" s="7"/>
      <c r="F345" s="7"/>
      <c r="G345" s="7"/>
      <c r="H345" s="7"/>
      <c r="I345" s="7"/>
      <c r="J345" s="7"/>
      <c r="K345" s="23"/>
      <c r="L345" s="13"/>
      <c r="M345" s="13"/>
      <c r="N345" s="7"/>
      <c r="O345" s="51"/>
      <c r="P345" s="51"/>
      <c r="Q345" s="61"/>
      <c r="R345" s="62"/>
      <c r="S345" s="62"/>
      <c r="T345" s="63"/>
      <c r="U345" s="63"/>
      <c r="V345" s="63"/>
      <c r="W345" s="51"/>
      <c r="X345" s="51"/>
      <c r="Y345" s="67"/>
      <c r="Z345" s="54" t="str">
        <f>IF(G345="","",IF(COUNTIF(Tugs[曳船名],G345)&lt;&gt;1,"未登録・重複",IF(INDEX(Tugs[会社名],MATCH(G345,Tugs[曳船名],0))="","未確認",INDEX(Tugs[会社名],MATCH(G345,Tugs[曳船名],0)))))</f>
        <v/>
      </c>
      <c r="AA345" s="54" t="str">
        <f>IF(G345="","",IF(COUNTIF(Companies[会社名],Z345)&lt;&gt;1,"未登録・重複",IF(INDEX(Companies[地区],MATCH(Z345,Companies[会社名],0))="","未確認",INDEX(Companies[地区],MATCH(Z345,Companies[会社名],0)))))</f>
        <v/>
      </c>
      <c r="AB345" s="54" t="str">
        <f>IF(G345="","",IF(Q345&lt;&gt;"",Q345,IF(COUNTIF(Tugs[曳船名],G345)&lt;&gt;1,"未登録・重複",IF(INDEX(Tugs[基地港],MATCH(G345,Tugs[曳船名],0))="","未確認",INDEX(Tugs[基地港],MATCH(G345,Tugs[曳船名],0))))))</f>
        <v/>
      </c>
      <c r="AC345" s="53" t="str">
        <f>IF(C345="","",IF(AND(COUNTIF(Standards[照合項目（自動）],AB345&amp;"｜"&amp;E345&amp;"｜"&amp;D345&amp;"｜"&amp;F345&amp;"｜"&amp;P345)=1,COUNTIFS(Standards[照合項目（自動）],AB345&amp;"｜"&amp;E345&amp;"｜"&amp;D345&amp;"｜"&amp;F345&amp;"｜"&amp;P345,Standards[入力確認（自動）],"確認済")=1),SUMIF(Standards[照合項目（自動）],AB345&amp;"｜"&amp;E345&amp;"｜"&amp;D345&amp;"｜"&amp;F345&amp;"｜"&amp;P345,Standards[所定合計h（自動）]),"未確認"))</f>
        <v/>
      </c>
      <c r="AD345" s="53" t="str">
        <f>IF(C345="","",IF(AND(ISNUMBER(R345),ISNUMBER(S345),S345&gt;=R345),ROUND((S345-R345)*24,4),IF(OR(R345&lt;&gt;"",S345&lt;&gt;""),"",IF(AND(ISNUMBER(T345),T345&gt;=0),T345,IF(AND(I345="あり",J345="実施",ISNUMBER(AC345)),AC345,"")))))</f>
        <v/>
      </c>
      <c r="AE345" s="54" t="str">
        <f>IF(C345="","",IF(AND(ISNUMBER(R345),ISNUMBER(S345),S345&gt;=R345),IF(X345="記録","実績：基地発～基地着",IF(X345="記憶","記憶：基地発～基地着","未確認：基地発～基地着")),IF(OR(R345&lt;&gt;"",S345&lt;&gt;""),"要確認：時刻不足・逆転",IF(AND(ISNUMBER(T345),T345&gt;=0),IF(X345="記録","実績：記録の時間",IF(X345="記憶","記憶：申告の時間","未確認：申告の時間")),IF(AND(I345="あり",J345="実施",ISNUMBER(AC345)),"所定時間による見込み",IF(I345="なし","使用なし","未確認"))))))</f>
        <v/>
      </c>
      <c r="AF345" s="55" t="str">
        <f>IF(C345="","",IF(H345="あり",1,0))</f>
        <v/>
      </c>
      <c r="AG345" s="55" t="str">
        <f>IF(C345="","",IF(AND(I345="あり",J345="実施"),1,0))</f>
        <v/>
      </c>
      <c r="AH345" s="55" t="str">
        <f>IF(C345="","",IF(AND(H345="あり",X345="記録"),IF(COUNTIFS($A$8:A345,A345,$B$8:B345,B345,$C$8:C345,C345,$E$8:E345,E345,$F$8:F345,F345,$H$8:H345,"あり",$X$8:X345,"記録")=1,1,0),0))</f>
        <v/>
      </c>
      <c r="AI345" s="55" t="str">
        <f>IF(C345="","",IF(AND(I345="あり",J345="実施",X345="記録",ISNUMBER(K345)),IF(COUNTIFS($K$8:K345,K345,$C$8:C345,C345,$E$8:E345,E345,$F$8:F345,F345,$I$8:I345,"あり",$J$8:J345,"実施",$X$8:X345,"記録")=1,1,0),0))</f>
        <v/>
      </c>
      <c r="AJ345" s="55" t="str">
        <f>IF(C345="","",IF(ISNUMBER(A345),YEAR(A345)-IF(MONTH(A345)&lt;4,1,0),""))</f>
        <v/>
      </c>
      <c r="AK345" s="55" t="str">
        <f>IF(C345="","",IF(J345="実施",IF(ISNUMBER(K345),YEAR(K345)-IF(MONTH(K345)&lt;4,1,0),""),""))</f>
        <v/>
      </c>
      <c r="AL345" s="56" t="str">
        <f>IF(C345="",IF(OR(A345&lt;&gt;"",G345&lt;&gt;""),"要確認：船名未記入",""),IF(OR(NOT(ISNUMBER(A345)),G345="",H345="",I345="",J345="",N345="",O345="",P345="",W345="",X345=""),"要確認：基本項目不足",IF(OR(Z345="未登録・重複",AA345="未登録・重複",AB345="未確認"),"要確認：登録表を確認",IF(AND(H345="あり",NOT(ISNUMBER(B345))),"要確認：前日の予定時刻不足",IF(AND(J345="実施",I345="あり",NOT(ISNUMBER(K345))),"要確認：最終日時不足",IF(AND(J345="取消",I345="あり"),"要確認：取消と使用ありが矛盾",IF(OR(AND(ISNUMBER(T345),T345&lt;0),AND(ISNUMBER(V345),V345&lt;0),AE345="要確認：時刻不足・逆転"),"要確認：時間を確認",IF(COUNTIFS(Work[予定表の作業日],A345,Work[前日版の予定時刻],B345,Work[船名],C345,Work[バース],E345,Work[入出・転],F345,Work[曳船名],G345)&gt;1,"要確認：同じ作業・曳船が重複",IF(AND(I345="あり",J345="実施",NOT(ISNUMBER(AD345))),"要確認：拘束時間未確認",IF(OR(H345="未確認",I345="未確認",J345="未確認",X345="未確認",N345="未確認",O345="未確認"),"要確認：未確認を含む","確認済"))))))))))</f>
        <v/>
      </c>
    </row>
    <row r="346" spans="1:38" ht="24.95" customHeight="1" x14ac:dyDescent="0.2">
      <c r="A346" s="20"/>
      <c r="B346" s="29"/>
      <c r="C346" s="7"/>
      <c r="D346" s="7"/>
      <c r="E346" s="7"/>
      <c r="F346" s="7"/>
      <c r="G346" s="7"/>
      <c r="H346" s="7"/>
      <c r="I346" s="7"/>
      <c r="J346" s="7"/>
      <c r="K346" s="23"/>
      <c r="L346" s="13"/>
      <c r="M346" s="13"/>
      <c r="N346" s="7"/>
      <c r="O346" s="51"/>
      <c r="P346" s="51"/>
      <c r="Q346" s="61"/>
      <c r="R346" s="62"/>
      <c r="S346" s="62"/>
      <c r="T346" s="63"/>
      <c r="U346" s="63"/>
      <c r="V346" s="63"/>
      <c r="W346" s="51"/>
      <c r="X346" s="51"/>
      <c r="Y346" s="67"/>
      <c r="Z346" s="54" t="str">
        <f>IF(G346="","",IF(COUNTIF(Tugs[曳船名],G346)&lt;&gt;1,"未登録・重複",IF(INDEX(Tugs[会社名],MATCH(G346,Tugs[曳船名],0))="","未確認",INDEX(Tugs[会社名],MATCH(G346,Tugs[曳船名],0)))))</f>
        <v/>
      </c>
      <c r="AA346" s="54" t="str">
        <f>IF(G346="","",IF(COUNTIF(Companies[会社名],Z346)&lt;&gt;1,"未登録・重複",IF(INDEX(Companies[地区],MATCH(Z346,Companies[会社名],0))="","未確認",INDEX(Companies[地区],MATCH(Z346,Companies[会社名],0)))))</f>
        <v/>
      </c>
      <c r="AB346" s="54" t="str">
        <f>IF(G346="","",IF(Q346&lt;&gt;"",Q346,IF(COUNTIF(Tugs[曳船名],G346)&lt;&gt;1,"未登録・重複",IF(INDEX(Tugs[基地港],MATCH(G346,Tugs[曳船名],0))="","未確認",INDEX(Tugs[基地港],MATCH(G346,Tugs[曳船名],0))))))</f>
        <v/>
      </c>
      <c r="AC346" s="53" t="str">
        <f>IF(C346="","",IF(AND(COUNTIF(Standards[照合項目（自動）],AB346&amp;"｜"&amp;E346&amp;"｜"&amp;D346&amp;"｜"&amp;F346&amp;"｜"&amp;P346)=1,COUNTIFS(Standards[照合項目（自動）],AB346&amp;"｜"&amp;E346&amp;"｜"&amp;D346&amp;"｜"&amp;F346&amp;"｜"&amp;P346,Standards[入力確認（自動）],"確認済")=1),SUMIF(Standards[照合項目（自動）],AB346&amp;"｜"&amp;E346&amp;"｜"&amp;D346&amp;"｜"&amp;F346&amp;"｜"&amp;P346,Standards[所定合計h（自動）]),"未確認"))</f>
        <v/>
      </c>
      <c r="AD346" s="53" t="str">
        <f>IF(C346="","",IF(AND(ISNUMBER(R346),ISNUMBER(S346),S346&gt;=R346),ROUND((S346-R346)*24,4),IF(OR(R346&lt;&gt;"",S346&lt;&gt;""),"",IF(AND(ISNUMBER(T346),T346&gt;=0),T346,IF(AND(I346="あり",J346="実施",ISNUMBER(AC346)),AC346,"")))))</f>
        <v/>
      </c>
      <c r="AE346" s="54" t="str">
        <f>IF(C346="","",IF(AND(ISNUMBER(R346),ISNUMBER(S346),S346&gt;=R346),IF(X346="記録","実績：基地発～基地着",IF(X346="記憶","記憶：基地発～基地着","未確認：基地発～基地着")),IF(OR(R346&lt;&gt;"",S346&lt;&gt;""),"要確認：時刻不足・逆転",IF(AND(ISNUMBER(T346),T346&gt;=0),IF(X346="記録","実績：記録の時間",IF(X346="記憶","記憶：申告の時間","未確認：申告の時間")),IF(AND(I346="あり",J346="実施",ISNUMBER(AC346)),"所定時間による見込み",IF(I346="なし","使用なし","未確認"))))))</f>
        <v/>
      </c>
      <c r="AF346" s="55" t="str">
        <f>IF(C346="","",IF(H346="あり",1,0))</f>
        <v/>
      </c>
      <c r="AG346" s="55" t="str">
        <f>IF(C346="","",IF(AND(I346="あり",J346="実施"),1,0))</f>
        <v/>
      </c>
      <c r="AH346" s="55" t="str">
        <f>IF(C346="","",IF(AND(H346="あり",X346="記録"),IF(COUNTIFS($A$8:A346,A346,$B$8:B346,B346,$C$8:C346,C346,$E$8:E346,E346,$F$8:F346,F346,$H$8:H346,"あり",$X$8:X346,"記録")=1,1,0),0))</f>
        <v/>
      </c>
      <c r="AI346" s="55" t="str">
        <f>IF(C346="","",IF(AND(I346="あり",J346="実施",X346="記録",ISNUMBER(K346)),IF(COUNTIFS($K$8:K346,K346,$C$8:C346,C346,$E$8:E346,E346,$F$8:F346,F346,$I$8:I346,"あり",$J$8:J346,"実施",$X$8:X346,"記録")=1,1,0),0))</f>
        <v/>
      </c>
      <c r="AJ346" s="55" t="str">
        <f>IF(C346="","",IF(ISNUMBER(A346),YEAR(A346)-IF(MONTH(A346)&lt;4,1,0),""))</f>
        <v/>
      </c>
      <c r="AK346" s="55" t="str">
        <f>IF(C346="","",IF(J346="実施",IF(ISNUMBER(K346),YEAR(K346)-IF(MONTH(K346)&lt;4,1,0),""),""))</f>
        <v/>
      </c>
      <c r="AL346" s="56" t="str">
        <f>IF(C346="",IF(OR(A346&lt;&gt;"",G346&lt;&gt;""),"要確認：船名未記入",""),IF(OR(NOT(ISNUMBER(A346)),G346="",H346="",I346="",J346="",N346="",O346="",P346="",W346="",X346=""),"要確認：基本項目不足",IF(OR(Z346="未登録・重複",AA346="未登録・重複",AB346="未確認"),"要確認：登録表を確認",IF(AND(H346="あり",NOT(ISNUMBER(B346))),"要確認：前日の予定時刻不足",IF(AND(J346="実施",I346="あり",NOT(ISNUMBER(K346))),"要確認：最終日時不足",IF(AND(J346="取消",I346="あり"),"要確認：取消と使用ありが矛盾",IF(OR(AND(ISNUMBER(T346),T346&lt;0),AND(ISNUMBER(V346),V346&lt;0),AE346="要確認：時刻不足・逆転"),"要確認：時間を確認",IF(COUNTIFS(Work[予定表の作業日],A346,Work[前日版の予定時刻],B346,Work[船名],C346,Work[バース],E346,Work[入出・転],F346,Work[曳船名],G346)&gt;1,"要確認：同じ作業・曳船が重複",IF(AND(I346="あり",J346="実施",NOT(ISNUMBER(AD346))),"要確認：拘束時間未確認",IF(OR(H346="未確認",I346="未確認",J346="未確認",X346="未確認",N346="未確認",O346="未確認"),"要確認：未確認を含む","確認済"))))))))))</f>
        <v/>
      </c>
    </row>
    <row r="347" spans="1:38" ht="24.95" customHeight="1" x14ac:dyDescent="0.2">
      <c r="A347" s="20"/>
      <c r="B347" s="29"/>
      <c r="C347" s="7"/>
      <c r="D347" s="7"/>
      <c r="E347" s="7"/>
      <c r="F347" s="7"/>
      <c r="G347" s="7"/>
      <c r="H347" s="7"/>
      <c r="I347" s="7"/>
      <c r="J347" s="7"/>
      <c r="K347" s="23"/>
      <c r="L347" s="13"/>
      <c r="M347" s="13"/>
      <c r="N347" s="7"/>
      <c r="O347" s="51"/>
      <c r="P347" s="51"/>
      <c r="Q347" s="61"/>
      <c r="R347" s="62"/>
      <c r="S347" s="62"/>
      <c r="T347" s="63"/>
      <c r="U347" s="63"/>
      <c r="V347" s="63"/>
      <c r="W347" s="51"/>
      <c r="X347" s="51"/>
      <c r="Y347" s="67"/>
      <c r="Z347" s="54" t="str">
        <f>IF(G347="","",IF(COUNTIF(Tugs[曳船名],G347)&lt;&gt;1,"未登録・重複",IF(INDEX(Tugs[会社名],MATCH(G347,Tugs[曳船名],0))="","未確認",INDEX(Tugs[会社名],MATCH(G347,Tugs[曳船名],0)))))</f>
        <v/>
      </c>
      <c r="AA347" s="54" t="str">
        <f>IF(G347="","",IF(COUNTIF(Companies[会社名],Z347)&lt;&gt;1,"未登録・重複",IF(INDEX(Companies[地区],MATCH(Z347,Companies[会社名],0))="","未確認",INDEX(Companies[地区],MATCH(Z347,Companies[会社名],0)))))</f>
        <v/>
      </c>
      <c r="AB347" s="54" t="str">
        <f>IF(G347="","",IF(Q347&lt;&gt;"",Q347,IF(COUNTIF(Tugs[曳船名],G347)&lt;&gt;1,"未登録・重複",IF(INDEX(Tugs[基地港],MATCH(G347,Tugs[曳船名],0))="","未確認",INDEX(Tugs[基地港],MATCH(G347,Tugs[曳船名],0))))))</f>
        <v/>
      </c>
      <c r="AC347" s="53" t="str">
        <f>IF(C347="","",IF(AND(COUNTIF(Standards[照合項目（自動）],AB347&amp;"｜"&amp;E347&amp;"｜"&amp;D347&amp;"｜"&amp;F347&amp;"｜"&amp;P347)=1,COUNTIFS(Standards[照合項目（自動）],AB347&amp;"｜"&amp;E347&amp;"｜"&amp;D347&amp;"｜"&amp;F347&amp;"｜"&amp;P347,Standards[入力確認（自動）],"確認済")=1),SUMIF(Standards[照合項目（自動）],AB347&amp;"｜"&amp;E347&amp;"｜"&amp;D347&amp;"｜"&amp;F347&amp;"｜"&amp;P347,Standards[所定合計h（自動）]),"未確認"))</f>
        <v/>
      </c>
      <c r="AD347" s="53" t="str">
        <f>IF(C347="","",IF(AND(ISNUMBER(R347),ISNUMBER(S347),S347&gt;=R347),ROUND((S347-R347)*24,4),IF(OR(R347&lt;&gt;"",S347&lt;&gt;""),"",IF(AND(ISNUMBER(T347),T347&gt;=0),T347,IF(AND(I347="あり",J347="実施",ISNUMBER(AC347)),AC347,"")))))</f>
        <v/>
      </c>
      <c r="AE347" s="54" t="str">
        <f>IF(C347="","",IF(AND(ISNUMBER(R347),ISNUMBER(S347),S347&gt;=R347),IF(X347="記録","実績：基地発～基地着",IF(X347="記憶","記憶：基地発～基地着","未確認：基地発～基地着")),IF(OR(R347&lt;&gt;"",S347&lt;&gt;""),"要確認：時刻不足・逆転",IF(AND(ISNUMBER(T347),T347&gt;=0),IF(X347="記録","実績：記録の時間",IF(X347="記憶","記憶：申告の時間","未確認：申告の時間")),IF(AND(I347="あり",J347="実施",ISNUMBER(AC347)),"所定時間による見込み",IF(I347="なし","使用なし","未確認"))))))</f>
        <v/>
      </c>
      <c r="AF347" s="55" t="str">
        <f>IF(C347="","",IF(H347="あり",1,0))</f>
        <v/>
      </c>
      <c r="AG347" s="55" t="str">
        <f>IF(C347="","",IF(AND(I347="あり",J347="実施"),1,0))</f>
        <v/>
      </c>
      <c r="AH347" s="55" t="str">
        <f>IF(C347="","",IF(AND(H347="あり",X347="記録"),IF(COUNTIFS($A$8:A347,A347,$B$8:B347,B347,$C$8:C347,C347,$E$8:E347,E347,$F$8:F347,F347,$H$8:H347,"あり",$X$8:X347,"記録")=1,1,0),0))</f>
        <v/>
      </c>
      <c r="AI347" s="55" t="str">
        <f>IF(C347="","",IF(AND(I347="あり",J347="実施",X347="記録",ISNUMBER(K347)),IF(COUNTIFS($K$8:K347,K347,$C$8:C347,C347,$E$8:E347,E347,$F$8:F347,F347,$I$8:I347,"あり",$J$8:J347,"実施",$X$8:X347,"記録")=1,1,0),0))</f>
        <v/>
      </c>
      <c r="AJ347" s="55" t="str">
        <f>IF(C347="","",IF(ISNUMBER(A347),YEAR(A347)-IF(MONTH(A347)&lt;4,1,0),""))</f>
        <v/>
      </c>
      <c r="AK347" s="55" t="str">
        <f>IF(C347="","",IF(J347="実施",IF(ISNUMBER(K347),YEAR(K347)-IF(MONTH(K347)&lt;4,1,0),""),""))</f>
        <v/>
      </c>
      <c r="AL347" s="56" t="str">
        <f>IF(C347="",IF(OR(A347&lt;&gt;"",G347&lt;&gt;""),"要確認：船名未記入",""),IF(OR(NOT(ISNUMBER(A347)),G347="",H347="",I347="",J347="",N347="",O347="",P347="",W347="",X347=""),"要確認：基本項目不足",IF(OR(Z347="未登録・重複",AA347="未登録・重複",AB347="未確認"),"要確認：登録表を確認",IF(AND(H347="あり",NOT(ISNUMBER(B347))),"要確認：前日の予定時刻不足",IF(AND(J347="実施",I347="あり",NOT(ISNUMBER(K347))),"要確認：最終日時不足",IF(AND(J347="取消",I347="あり"),"要確認：取消と使用ありが矛盾",IF(OR(AND(ISNUMBER(T347),T347&lt;0),AND(ISNUMBER(V347),V347&lt;0),AE347="要確認：時刻不足・逆転"),"要確認：時間を確認",IF(COUNTIFS(Work[予定表の作業日],A347,Work[前日版の予定時刻],B347,Work[船名],C347,Work[バース],E347,Work[入出・転],F347,Work[曳船名],G347)&gt;1,"要確認：同じ作業・曳船が重複",IF(AND(I347="あり",J347="実施",NOT(ISNUMBER(AD347))),"要確認：拘束時間未確認",IF(OR(H347="未確認",I347="未確認",J347="未確認",X347="未確認",N347="未確認",O347="未確認"),"要確認：未確認を含む","確認済"))))))))))</f>
        <v/>
      </c>
    </row>
    <row r="348" spans="1:38" ht="24.95" customHeight="1" x14ac:dyDescent="0.2">
      <c r="A348" s="20"/>
      <c r="B348" s="29"/>
      <c r="C348" s="7"/>
      <c r="D348" s="7"/>
      <c r="E348" s="7"/>
      <c r="F348" s="7"/>
      <c r="G348" s="7"/>
      <c r="H348" s="7"/>
      <c r="I348" s="7"/>
      <c r="J348" s="7"/>
      <c r="K348" s="23"/>
      <c r="L348" s="13"/>
      <c r="M348" s="13"/>
      <c r="N348" s="7"/>
      <c r="O348" s="51"/>
      <c r="P348" s="51"/>
      <c r="Q348" s="61"/>
      <c r="R348" s="62"/>
      <c r="S348" s="62"/>
      <c r="T348" s="63"/>
      <c r="U348" s="63"/>
      <c r="V348" s="63"/>
      <c r="W348" s="51"/>
      <c r="X348" s="51"/>
      <c r="Y348" s="67"/>
      <c r="Z348" s="54" t="str">
        <f>IF(G348="","",IF(COUNTIF(Tugs[曳船名],G348)&lt;&gt;1,"未登録・重複",IF(INDEX(Tugs[会社名],MATCH(G348,Tugs[曳船名],0))="","未確認",INDEX(Tugs[会社名],MATCH(G348,Tugs[曳船名],0)))))</f>
        <v/>
      </c>
      <c r="AA348" s="54" t="str">
        <f>IF(G348="","",IF(COUNTIF(Companies[会社名],Z348)&lt;&gt;1,"未登録・重複",IF(INDEX(Companies[地区],MATCH(Z348,Companies[会社名],0))="","未確認",INDEX(Companies[地区],MATCH(Z348,Companies[会社名],0)))))</f>
        <v/>
      </c>
      <c r="AB348" s="54" t="str">
        <f>IF(G348="","",IF(Q348&lt;&gt;"",Q348,IF(COUNTIF(Tugs[曳船名],G348)&lt;&gt;1,"未登録・重複",IF(INDEX(Tugs[基地港],MATCH(G348,Tugs[曳船名],0))="","未確認",INDEX(Tugs[基地港],MATCH(G348,Tugs[曳船名],0))))))</f>
        <v/>
      </c>
      <c r="AC348" s="53" t="str">
        <f>IF(C348="","",IF(AND(COUNTIF(Standards[照合項目（自動）],AB348&amp;"｜"&amp;E348&amp;"｜"&amp;D348&amp;"｜"&amp;F348&amp;"｜"&amp;P348)=1,COUNTIFS(Standards[照合項目（自動）],AB348&amp;"｜"&amp;E348&amp;"｜"&amp;D348&amp;"｜"&amp;F348&amp;"｜"&amp;P348,Standards[入力確認（自動）],"確認済")=1),SUMIF(Standards[照合項目（自動）],AB348&amp;"｜"&amp;E348&amp;"｜"&amp;D348&amp;"｜"&amp;F348&amp;"｜"&amp;P348,Standards[所定合計h（自動）]),"未確認"))</f>
        <v/>
      </c>
      <c r="AD348" s="53" t="str">
        <f>IF(C348="","",IF(AND(ISNUMBER(R348),ISNUMBER(S348),S348&gt;=R348),ROUND((S348-R348)*24,4),IF(OR(R348&lt;&gt;"",S348&lt;&gt;""),"",IF(AND(ISNUMBER(T348),T348&gt;=0),T348,IF(AND(I348="あり",J348="実施",ISNUMBER(AC348)),AC348,"")))))</f>
        <v/>
      </c>
      <c r="AE348" s="54" t="str">
        <f>IF(C348="","",IF(AND(ISNUMBER(R348),ISNUMBER(S348),S348&gt;=R348),IF(X348="記録","実績：基地発～基地着",IF(X348="記憶","記憶：基地発～基地着","未確認：基地発～基地着")),IF(OR(R348&lt;&gt;"",S348&lt;&gt;""),"要確認：時刻不足・逆転",IF(AND(ISNUMBER(T348),T348&gt;=0),IF(X348="記録","実績：記録の時間",IF(X348="記憶","記憶：申告の時間","未確認：申告の時間")),IF(AND(I348="あり",J348="実施",ISNUMBER(AC348)),"所定時間による見込み",IF(I348="なし","使用なし","未確認"))))))</f>
        <v/>
      </c>
      <c r="AF348" s="55" t="str">
        <f>IF(C348="","",IF(H348="あり",1,0))</f>
        <v/>
      </c>
      <c r="AG348" s="55" t="str">
        <f>IF(C348="","",IF(AND(I348="あり",J348="実施"),1,0))</f>
        <v/>
      </c>
      <c r="AH348" s="55" t="str">
        <f>IF(C348="","",IF(AND(H348="あり",X348="記録"),IF(COUNTIFS($A$8:A348,A348,$B$8:B348,B348,$C$8:C348,C348,$E$8:E348,E348,$F$8:F348,F348,$H$8:H348,"あり",$X$8:X348,"記録")=1,1,0),0))</f>
        <v/>
      </c>
      <c r="AI348" s="55" t="str">
        <f>IF(C348="","",IF(AND(I348="あり",J348="実施",X348="記録",ISNUMBER(K348)),IF(COUNTIFS($K$8:K348,K348,$C$8:C348,C348,$E$8:E348,E348,$F$8:F348,F348,$I$8:I348,"あり",$J$8:J348,"実施",$X$8:X348,"記録")=1,1,0),0))</f>
        <v/>
      </c>
      <c r="AJ348" s="55" t="str">
        <f>IF(C348="","",IF(ISNUMBER(A348),YEAR(A348)-IF(MONTH(A348)&lt;4,1,0),""))</f>
        <v/>
      </c>
      <c r="AK348" s="55" t="str">
        <f>IF(C348="","",IF(J348="実施",IF(ISNUMBER(K348),YEAR(K348)-IF(MONTH(K348)&lt;4,1,0),""),""))</f>
        <v/>
      </c>
      <c r="AL348" s="56" t="str">
        <f>IF(C348="",IF(OR(A348&lt;&gt;"",G348&lt;&gt;""),"要確認：船名未記入",""),IF(OR(NOT(ISNUMBER(A348)),G348="",H348="",I348="",J348="",N348="",O348="",P348="",W348="",X348=""),"要確認：基本項目不足",IF(OR(Z348="未登録・重複",AA348="未登録・重複",AB348="未確認"),"要確認：登録表を確認",IF(AND(H348="あり",NOT(ISNUMBER(B348))),"要確認：前日の予定時刻不足",IF(AND(J348="実施",I348="あり",NOT(ISNUMBER(K348))),"要確認：最終日時不足",IF(AND(J348="取消",I348="あり"),"要確認：取消と使用ありが矛盾",IF(OR(AND(ISNUMBER(T348),T348&lt;0),AND(ISNUMBER(V348),V348&lt;0),AE348="要確認：時刻不足・逆転"),"要確認：時間を確認",IF(COUNTIFS(Work[予定表の作業日],A348,Work[前日版の予定時刻],B348,Work[船名],C348,Work[バース],E348,Work[入出・転],F348,Work[曳船名],G348)&gt;1,"要確認：同じ作業・曳船が重複",IF(AND(I348="あり",J348="実施",NOT(ISNUMBER(AD348))),"要確認：拘束時間未確認",IF(OR(H348="未確認",I348="未確認",J348="未確認",X348="未確認",N348="未確認",O348="未確認"),"要確認：未確認を含む","確認済"))))))))))</f>
        <v/>
      </c>
    </row>
    <row r="349" spans="1:38" ht="24.95" customHeight="1" x14ac:dyDescent="0.2">
      <c r="A349" s="20"/>
      <c r="B349" s="29"/>
      <c r="C349" s="7"/>
      <c r="D349" s="7"/>
      <c r="E349" s="7"/>
      <c r="F349" s="7"/>
      <c r="G349" s="7"/>
      <c r="H349" s="7"/>
      <c r="I349" s="7"/>
      <c r="J349" s="7"/>
      <c r="K349" s="23"/>
      <c r="L349" s="13"/>
      <c r="M349" s="13"/>
      <c r="N349" s="7"/>
      <c r="O349" s="51"/>
      <c r="P349" s="51"/>
      <c r="Q349" s="61"/>
      <c r="R349" s="62"/>
      <c r="S349" s="62"/>
      <c r="T349" s="63"/>
      <c r="U349" s="63"/>
      <c r="V349" s="63"/>
      <c r="W349" s="51"/>
      <c r="X349" s="51"/>
      <c r="Y349" s="67"/>
      <c r="Z349" s="54" t="str">
        <f>IF(G349="","",IF(COUNTIF(Tugs[曳船名],G349)&lt;&gt;1,"未登録・重複",IF(INDEX(Tugs[会社名],MATCH(G349,Tugs[曳船名],0))="","未確認",INDEX(Tugs[会社名],MATCH(G349,Tugs[曳船名],0)))))</f>
        <v/>
      </c>
      <c r="AA349" s="54" t="str">
        <f>IF(G349="","",IF(COUNTIF(Companies[会社名],Z349)&lt;&gt;1,"未登録・重複",IF(INDEX(Companies[地区],MATCH(Z349,Companies[会社名],0))="","未確認",INDEX(Companies[地区],MATCH(Z349,Companies[会社名],0)))))</f>
        <v/>
      </c>
      <c r="AB349" s="54" t="str">
        <f>IF(G349="","",IF(Q349&lt;&gt;"",Q349,IF(COUNTIF(Tugs[曳船名],G349)&lt;&gt;1,"未登録・重複",IF(INDEX(Tugs[基地港],MATCH(G349,Tugs[曳船名],0))="","未確認",INDEX(Tugs[基地港],MATCH(G349,Tugs[曳船名],0))))))</f>
        <v/>
      </c>
      <c r="AC349" s="53" t="str">
        <f>IF(C349="","",IF(AND(COUNTIF(Standards[照合項目（自動）],AB349&amp;"｜"&amp;E349&amp;"｜"&amp;D349&amp;"｜"&amp;F349&amp;"｜"&amp;P349)=1,COUNTIFS(Standards[照合項目（自動）],AB349&amp;"｜"&amp;E349&amp;"｜"&amp;D349&amp;"｜"&amp;F349&amp;"｜"&amp;P349,Standards[入力確認（自動）],"確認済")=1),SUMIF(Standards[照合項目（自動）],AB349&amp;"｜"&amp;E349&amp;"｜"&amp;D349&amp;"｜"&amp;F349&amp;"｜"&amp;P349,Standards[所定合計h（自動）]),"未確認"))</f>
        <v/>
      </c>
      <c r="AD349" s="53" t="str">
        <f>IF(C349="","",IF(AND(ISNUMBER(R349),ISNUMBER(S349),S349&gt;=R349),ROUND((S349-R349)*24,4),IF(OR(R349&lt;&gt;"",S349&lt;&gt;""),"",IF(AND(ISNUMBER(T349),T349&gt;=0),T349,IF(AND(I349="あり",J349="実施",ISNUMBER(AC349)),AC349,"")))))</f>
        <v/>
      </c>
      <c r="AE349" s="54" t="str">
        <f>IF(C349="","",IF(AND(ISNUMBER(R349),ISNUMBER(S349),S349&gt;=R349),IF(X349="記録","実績：基地発～基地着",IF(X349="記憶","記憶：基地発～基地着","未確認：基地発～基地着")),IF(OR(R349&lt;&gt;"",S349&lt;&gt;""),"要確認：時刻不足・逆転",IF(AND(ISNUMBER(T349),T349&gt;=0),IF(X349="記録","実績：記録の時間",IF(X349="記憶","記憶：申告の時間","未確認：申告の時間")),IF(AND(I349="あり",J349="実施",ISNUMBER(AC349)),"所定時間による見込み",IF(I349="なし","使用なし","未確認"))))))</f>
        <v/>
      </c>
      <c r="AF349" s="55" t="str">
        <f>IF(C349="","",IF(H349="あり",1,0))</f>
        <v/>
      </c>
      <c r="AG349" s="55" t="str">
        <f>IF(C349="","",IF(AND(I349="あり",J349="実施"),1,0))</f>
        <v/>
      </c>
      <c r="AH349" s="55" t="str">
        <f>IF(C349="","",IF(AND(H349="あり",X349="記録"),IF(COUNTIFS($A$8:A349,A349,$B$8:B349,B349,$C$8:C349,C349,$E$8:E349,E349,$F$8:F349,F349,$H$8:H349,"あり",$X$8:X349,"記録")=1,1,0),0))</f>
        <v/>
      </c>
      <c r="AI349" s="55" t="str">
        <f>IF(C349="","",IF(AND(I349="あり",J349="実施",X349="記録",ISNUMBER(K349)),IF(COUNTIFS($K$8:K349,K349,$C$8:C349,C349,$E$8:E349,E349,$F$8:F349,F349,$I$8:I349,"あり",$J$8:J349,"実施",$X$8:X349,"記録")=1,1,0),0))</f>
        <v/>
      </c>
      <c r="AJ349" s="55" t="str">
        <f>IF(C349="","",IF(ISNUMBER(A349),YEAR(A349)-IF(MONTH(A349)&lt;4,1,0),""))</f>
        <v/>
      </c>
      <c r="AK349" s="55" t="str">
        <f>IF(C349="","",IF(J349="実施",IF(ISNUMBER(K349),YEAR(K349)-IF(MONTH(K349)&lt;4,1,0),""),""))</f>
        <v/>
      </c>
      <c r="AL349" s="56" t="str">
        <f>IF(C349="",IF(OR(A349&lt;&gt;"",G349&lt;&gt;""),"要確認：船名未記入",""),IF(OR(NOT(ISNUMBER(A349)),G349="",H349="",I349="",J349="",N349="",O349="",P349="",W349="",X349=""),"要確認：基本項目不足",IF(OR(Z349="未登録・重複",AA349="未登録・重複",AB349="未確認"),"要確認：登録表を確認",IF(AND(H349="あり",NOT(ISNUMBER(B349))),"要確認：前日の予定時刻不足",IF(AND(J349="実施",I349="あり",NOT(ISNUMBER(K349))),"要確認：最終日時不足",IF(AND(J349="取消",I349="あり"),"要確認：取消と使用ありが矛盾",IF(OR(AND(ISNUMBER(T349),T349&lt;0),AND(ISNUMBER(V349),V349&lt;0),AE349="要確認：時刻不足・逆転"),"要確認：時間を確認",IF(COUNTIFS(Work[予定表の作業日],A349,Work[前日版の予定時刻],B349,Work[船名],C349,Work[バース],E349,Work[入出・転],F349,Work[曳船名],G349)&gt;1,"要確認：同じ作業・曳船が重複",IF(AND(I349="あり",J349="実施",NOT(ISNUMBER(AD349))),"要確認：拘束時間未確認",IF(OR(H349="未確認",I349="未確認",J349="未確認",X349="未確認",N349="未確認",O349="未確認"),"要確認：未確認を含む","確認済"))))))))))</f>
        <v/>
      </c>
    </row>
    <row r="350" spans="1:38" ht="24.95" customHeight="1" x14ac:dyDescent="0.2">
      <c r="A350" s="20"/>
      <c r="B350" s="29"/>
      <c r="C350" s="7"/>
      <c r="D350" s="7"/>
      <c r="E350" s="7"/>
      <c r="F350" s="7"/>
      <c r="G350" s="7"/>
      <c r="H350" s="7"/>
      <c r="I350" s="7"/>
      <c r="J350" s="7"/>
      <c r="K350" s="23"/>
      <c r="L350" s="13"/>
      <c r="M350" s="13"/>
      <c r="N350" s="7"/>
      <c r="O350" s="51"/>
      <c r="P350" s="51"/>
      <c r="Q350" s="61"/>
      <c r="R350" s="62"/>
      <c r="S350" s="62"/>
      <c r="T350" s="63"/>
      <c r="U350" s="63"/>
      <c r="V350" s="63"/>
      <c r="W350" s="51"/>
      <c r="X350" s="51"/>
      <c r="Y350" s="67"/>
      <c r="Z350" s="54" t="str">
        <f>IF(G350="","",IF(COUNTIF(Tugs[曳船名],G350)&lt;&gt;1,"未登録・重複",IF(INDEX(Tugs[会社名],MATCH(G350,Tugs[曳船名],0))="","未確認",INDEX(Tugs[会社名],MATCH(G350,Tugs[曳船名],0)))))</f>
        <v/>
      </c>
      <c r="AA350" s="54" t="str">
        <f>IF(G350="","",IF(COUNTIF(Companies[会社名],Z350)&lt;&gt;1,"未登録・重複",IF(INDEX(Companies[地区],MATCH(Z350,Companies[会社名],0))="","未確認",INDEX(Companies[地区],MATCH(Z350,Companies[会社名],0)))))</f>
        <v/>
      </c>
      <c r="AB350" s="54" t="str">
        <f>IF(G350="","",IF(Q350&lt;&gt;"",Q350,IF(COUNTIF(Tugs[曳船名],G350)&lt;&gt;1,"未登録・重複",IF(INDEX(Tugs[基地港],MATCH(G350,Tugs[曳船名],0))="","未確認",INDEX(Tugs[基地港],MATCH(G350,Tugs[曳船名],0))))))</f>
        <v/>
      </c>
      <c r="AC350" s="53" t="str">
        <f>IF(C350="","",IF(AND(COUNTIF(Standards[照合項目（自動）],AB350&amp;"｜"&amp;E350&amp;"｜"&amp;D350&amp;"｜"&amp;F350&amp;"｜"&amp;P350)=1,COUNTIFS(Standards[照合項目（自動）],AB350&amp;"｜"&amp;E350&amp;"｜"&amp;D350&amp;"｜"&amp;F350&amp;"｜"&amp;P350,Standards[入力確認（自動）],"確認済")=1),SUMIF(Standards[照合項目（自動）],AB350&amp;"｜"&amp;E350&amp;"｜"&amp;D350&amp;"｜"&amp;F350&amp;"｜"&amp;P350,Standards[所定合計h（自動）]),"未確認"))</f>
        <v/>
      </c>
      <c r="AD350" s="53" t="str">
        <f>IF(C350="","",IF(AND(ISNUMBER(R350),ISNUMBER(S350),S350&gt;=R350),ROUND((S350-R350)*24,4),IF(OR(R350&lt;&gt;"",S350&lt;&gt;""),"",IF(AND(ISNUMBER(T350),T350&gt;=0),T350,IF(AND(I350="あり",J350="実施",ISNUMBER(AC350)),AC350,"")))))</f>
        <v/>
      </c>
      <c r="AE350" s="54" t="str">
        <f>IF(C350="","",IF(AND(ISNUMBER(R350),ISNUMBER(S350),S350&gt;=R350),IF(X350="記録","実績：基地発～基地着",IF(X350="記憶","記憶：基地発～基地着","未確認：基地発～基地着")),IF(OR(R350&lt;&gt;"",S350&lt;&gt;""),"要確認：時刻不足・逆転",IF(AND(ISNUMBER(T350),T350&gt;=0),IF(X350="記録","実績：記録の時間",IF(X350="記憶","記憶：申告の時間","未確認：申告の時間")),IF(AND(I350="あり",J350="実施",ISNUMBER(AC350)),"所定時間による見込み",IF(I350="なし","使用なし","未確認"))))))</f>
        <v/>
      </c>
      <c r="AF350" s="55" t="str">
        <f>IF(C350="","",IF(H350="あり",1,0))</f>
        <v/>
      </c>
      <c r="AG350" s="55" t="str">
        <f>IF(C350="","",IF(AND(I350="あり",J350="実施"),1,0))</f>
        <v/>
      </c>
      <c r="AH350" s="55" t="str">
        <f>IF(C350="","",IF(AND(H350="あり",X350="記録"),IF(COUNTIFS($A$8:A350,A350,$B$8:B350,B350,$C$8:C350,C350,$E$8:E350,E350,$F$8:F350,F350,$H$8:H350,"あり",$X$8:X350,"記録")=1,1,0),0))</f>
        <v/>
      </c>
      <c r="AI350" s="55" t="str">
        <f>IF(C350="","",IF(AND(I350="あり",J350="実施",X350="記録",ISNUMBER(K350)),IF(COUNTIFS($K$8:K350,K350,$C$8:C350,C350,$E$8:E350,E350,$F$8:F350,F350,$I$8:I350,"あり",$J$8:J350,"実施",$X$8:X350,"記録")=1,1,0),0))</f>
        <v/>
      </c>
      <c r="AJ350" s="55" t="str">
        <f>IF(C350="","",IF(ISNUMBER(A350),YEAR(A350)-IF(MONTH(A350)&lt;4,1,0),""))</f>
        <v/>
      </c>
      <c r="AK350" s="55" t="str">
        <f>IF(C350="","",IF(J350="実施",IF(ISNUMBER(K350),YEAR(K350)-IF(MONTH(K350)&lt;4,1,0),""),""))</f>
        <v/>
      </c>
      <c r="AL350" s="56" t="str">
        <f>IF(C350="",IF(OR(A350&lt;&gt;"",G350&lt;&gt;""),"要確認：船名未記入",""),IF(OR(NOT(ISNUMBER(A350)),G350="",H350="",I350="",J350="",N350="",O350="",P350="",W350="",X350=""),"要確認：基本項目不足",IF(OR(Z350="未登録・重複",AA350="未登録・重複",AB350="未確認"),"要確認：登録表を確認",IF(AND(H350="あり",NOT(ISNUMBER(B350))),"要確認：前日の予定時刻不足",IF(AND(J350="実施",I350="あり",NOT(ISNUMBER(K350))),"要確認：最終日時不足",IF(AND(J350="取消",I350="あり"),"要確認：取消と使用ありが矛盾",IF(OR(AND(ISNUMBER(T350),T350&lt;0),AND(ISNUMBER(V350),V350&lt;0),AE350="要確認：時刻不足・逆転"),"要確認：時間を確認",IF(COUNTIFS(Work[予定表の作業日],A350,Work[前日版の予定時刻],B350,Work[船名],C350,Work[バース],E350,Work[入出・転],F350,Work[曳船名],G350)&gt;1,"要確認：同じ作業・曳船が重複",IF(AND(I350="あり",J350="実施",NOT(ISNUMBER(AD350))),"要確認：拘束時間未確認",IF(OR(H350="未確認",I350="未確認",J350="未確認",X350="未確認",N350="未確認",O350="未確認"),"要確認：未確認を含む","確認済"))))))))))</f>
        <v/>
      </c>
    </row>
    <row r="351" spans="1:38" ht="24.95" customHeight="1" x14ac:dyDescent="0.2">
      <c r="A351" s="20"/>
      <c r="B351" s="29"/>
      <c r="C351" s="7"/>
      <c r="D351" s="7"/>
      <c r="E351" s="7"/>
      <c r="F351" s="7"/>
      <c r="G351" s="7"/>
      <c r="H351" s="7"/>
      <c r="I351" s="7"/>
      <c r="J351" s="7"/>
      <c r="K351" s="23"/>
      <c r="L351" s="13"/>
      <c r="M351" s="13"/>
      <c r="N351" s="7"/>
      <c r="O351" s="51"/>
      <c r="P351" s="51"/>
      <c r="Q351" s="61"/>
      <c r="R351" s="62"/>
      <c r="S351" s="62"/>
      <c r="T351" s="63"/>
      <c r="U351" s="63"/>
      <c r="V351" s="63"/>
      <c r="W351" s="51"/>
      <c r="X351" s="51"/>
      <c r="Y351" s="67"/>
      <c r="Z351" s="54" t="str">
        <f>IF(G351="","",IF(COUNTIF(Tugs[曳船名],G351)&lt;&gt;1,"未登録・重複",IF(INDEX(Tugs[会社名],MATCH(G351,Tugs[曳船名],0))="","未確認",INDEX(Tugs[会社名],MATCH(G351,Tugs[曳船名],0)))))</f>
        <v/>
      </c>
      <c r="AA351" s="54" t="str">
        <f>IF(G351="","",IF(COUNTIF(Companies[会社名],Z351)&lt;&gt;1,"未登録・重複",IF(INDEX(Companies[地区],MATCH(Z351,Companies[会社名],0))="","未確認",INDEX(Companies[地区],MATCH(Z351,Companies[会社名],0)))))</f>
        <v/>
      </c>
      <c r="AB351" s="54" t="str">
        <f>IF(G351="","",IF(Q351&lt;&gt;"",Q351,IF(COUNTIF(Tugs[曳船名],G351)&lt;&gt;1,"未登録・重複",IF(INDEX(Tugs[基地港],MATCH(G351,Tugs[曳船名],0))="","未確認",INDEX(Tugs[基地港],MATCH(G351,Tugs[曳船名],0))))))</f>
        <v/>
      </c>
      <c r="AC351" s="53" t="str">
        <f>IF(C351="","",IF(AND(COUNTIF(Standards[照合項目（自動）],AB351&amp;"｜"&amp;E351&amp;"｜"&amp;D351&amp;"｜"&amp;F351&amp;"｜"&amp;P351)=1,COUNTIFS(Standards[照合項目（自動）],AB351&amp;"｜"&amp;E351&amp;"｜"&amp;D351&amp;"｜"&amp;F351&amp;"｜"&amp;P351,Standards[入力確認（自動）],"確認済")=1),SUMIF(Standards[照合項目（自動）],AB351&amp;"｜"&amp;E351&amp;"｜"&amp;D351&amp;"｜"&amp;F351&amp;"｜"&amp;P351,Standards[所定合計h（自動）]),"未確認"))</f>
        <v/>
      </c>
      <c r="AD351" s="53" t="str">
        <f>IF(C351="","",IF(AND(ISNUMBER(R351),ISNUMBER(S351),S351&gt;=R351),ROUND((S351-R351)*24,4),IF(OR(R351&lt;&gt;"",S351&lt;&gt;""),"",IF(AND(ISNUMBER(T351),T351&gt;=0),T351,IF(AND(I351="あり",J351="実施",ISNUMBER(AC351)),AC351,"")))))</f>
        <v/>
      </c>
      <c r="AE351" s="54" t="str">
        <f>IF(C351="","",IF(AND(ISNUMBER(R351),ISNUMBER(S351),S351&gt;=R351),IF(X351="記録","実績：基地発～基地着",IF(X351="記憶","記憶：基地発～基地着","未確認：基地発～基地着")),IF(OR(R351&lt;&gt;"",S351&lt;&gt;""),"要確認：時刻不足・逆転",IF(AND(ISNUMBER(T351),T351&gt;=0),IF(X351="記録","実績：記録の時間",IF(X351="記憶","記憶：申告の時間","未確認：申告の時間")),IF(AND(I351="あり",J351="実施",ISNUMBER(AC351)),"所定時間による見込み",IF(I351="なし","使用なし","未確認"))))))</f>
        <v/>
      </c>
      <c r="AF351" s="55" t="str">
        <f>IF(C351="","",IF(H351="あり",1,0))</f>
        <v/>
      </c>
      <c r="AG351" s="55" t="str">
        <f>IF(C351="","",IF(AND(I351="あり",J351="実施"),1,0))</f>
        <v/>
      </c>
      <c r="AH351" s="55" t="str">
        <f>IF(C351="","",IF(AND(H351="あり",X351="記録"),IF(COUNTIFS($A$8:A351,A351,$B$8:B351,B351,$C$8:C351,C351,$E$8:E351,E351,$F$8:F351,F351,$H$8:H351,"あり",$X$8:X351,"記録")=1,1,0),0))</f>
        <v/>
      </c>
      <c r="AI351" s="55" t="str">
        <f>IF(C351="","",IF(AND(I351="あり",J351="実施",X351="記録",ISNUMBER(K351)),IF(COUNTIFS($K$8:K351,K351,$C$8:C351,C351,$E$8:E351,E351,$F$8:F351,F351,$I$8:I351,"あり",$J$8:J351,"実施",$X$8:X351,"記録")=1,1,0),0))</f>
        <v/>
      </c>
      <c r="AJ351" s="55" t="str">
        <f>IF(C351="","",IF(ISNUMBER(A351),YEAR(A351)-IF(MONTH(A351)&lt;4,1,0),""))</f>
        <v/>
      </c>
      <c r="AK351" s="55" t="str">
        <f>IF(C351="","",IF(J351="実施",IF(ISNUMBER(K351),YEAR(K351)-IF(MONTH(K351)&lt;4,1,0),""),""))</f>
        <v/>
      </c>
      <c r="AL351" s="56" t="str">
        <f>IF(C351="",IF(OR(A351&lt;&gt;"",G351&lt;&gt;""),"要確認：船名未記入",""),IF(OR(NOT(ISNUMBER(A351)),G351="",H351="",I351="",J351="",N351="",O351="",P351="",W351="",X351=""),"要確認：基本項目不足",IF(OR(Z351="未登録・重複",AA351="未登録・重複",AB351="未確認"),"要確認：登録表を確認",IF(AND(H351="あり",NOT(ISNUMBER(B351))),"要確認：前日の予定時刻不足",IF(AND(J351="実施",I351="あり",NOT(ISNUMBER(K351))),"要確認：最終日時不足",IF(AND(J351="取消",I351="あり"),"要確認：取消と使用ありが矛盾",IF(OR(AND(ISNUMBER(T351),T351&lt;0),AND(ISNUMBER(V351),V351&lt;0),AE351="要確認：時刻不足・逆転"),"要確認：時間を確認",IF(COUNTIFS(Work[予定表の作業日],A351,Work[前日版の予定時刻],B351,Work[船名],C351,Work[バース],E351,Work[入出・転],F351,Work[曳船名],G351)&gt;1,"要確認：同じ作業・曳船が重複",IF(AND(I351="あり",J351="実施",NOT(ISNUMBER(AD351))),"要確認：拘束時間未確認",IF(OR(H351="未確認",I351="未確認",J351="未確認",X351="未確認",N351="未確認",O351="未確認"),"要確認：未確認を含む","確認済"))))))))))</f>
        <v/>
      </c>
    </row>
    <row r="352" spans="1:38" ht="24.95" customHeight="1" x14ac:dyDescent="0.2">
      <c r="A352" s="20"/>
      <c r="B352" s="29"/>
      <c r="C352" s="7"/>
      <c r="D352" s="7"/>
      <c r="E352" s="7"/>
      <c r="F352" s="7"/>
      <c r="G352" s="7"/>
      <c r="H352" s="7"/>
      <c r="I352" s="7"/>
      <c r="J352" s="7"/>
      <c r="K352" s="23"/>
      <c r="L352" s="13"/>
      <c r="M352" s="13"/>
      <c r="N352" s="7"/>
      <c r="O352" s="51"/>
      <c r="P352" s="51"/>
      <c r="Q352" s="61"/>
      <c r="R352" s="62"/>
      <c r="S352" s="62"/>
      <c r="T352" s="63"/>
      <c r="U352" s="63"/>
      <c r="V352" s="63"/>
      <c r="W352" s="51"/>
      <c r="X352" s="51"/>
      <c r="Y352" s="67"/>
      <c r="Z352" s="54" t="str">
        <f>IF(G352="","",IF(COUNTIF(Tugs[曳船名],G352)&lt;&gt;1,"未登録・重複",IF(INDEX(Tugs[会社名],MATCH(G352,Tugs[曳船名],0))="","未確認",INDEX(Tugs[会社名],MATCH(G352,Tugs[曳船名],0)))))</f>
        <v/>
      </c>
      <c r="AA352" s="54" t="str">
        <f>IF(G352="","",IF(COUNTIF(Companies[会社名],Z352)&lt;&gt;1,"未登録・重複",IF(INDEX(Companies[地区],MATCH(Z352,Companies[会社名],0))="","未確認",INDEX(Companies[地区],MATCH(Z352,Companies[会社名],0)))))</f>
        <v/>
      </c>
      <c r="AB352" s="54" t="str">
        <f>IF(G352="","",IF(Q352&lt;&gt;"",Q352,IF(COUNTIF(Tugs[曳船名],G352)&lt;&gt;1,"未登録・重複",IF(INDEX(Tugs[基地港],MATCH(G352,Tugs[曳船名],0))="","未確認",INDEX(Tugs[基地港],MATCH(G352,Tugs[曳船名],0))))))</f>
        <v/>
      </c>
      <c r="AC352" s="53" t="str">
        <f>IF(C352="","",IF(AND(COUNTIF(Standards[照合項目（自動）],AB352&amp;"｜"&amp;E352&amp;"｜"&amp;D352&amp;"｜"&amp;F352&amp;"｜"&amp;P352)=1,COUNTIFS(Standards[照合項目（自動）],AB352&amp;"｜"&amp;E352&amp;"｜"&amp;D352&amp;"｜"&amp;F352&amp;"｜"&amp;P352,Standards[入力確認（自動）],"確認済")=1),SUMIF(Standards[照合項目（自動）],AB352&amp;"｜"&amp;E352&amp;"｜"&amp;D352&amp;"｜"&amp;F352&amp;"｜"&amp;P352,Standards[所定合計h（自動）]),"未確認"))</f>
        <v/>
      </c>
      <c r="AD352" s="53" t="str">
        <f>IF(C352="","",IF(AND(ISNUMBER(R352),ISNUMBER(S352),S352&gt;=R352),ROUND((S352-R352)*24,4),IF(OR(R352&lt;&gt;"",S352&lt;&gt;""),"",IF(AND(ISNUMBER(T352),T352&gt;=0),T352,IF(AND(I352="あり",J352="実施",ISNUMBER(AC352)),AC352,"")))))</f>
        <v/>
      </c>
      <c r="AE352" s="54" t="str">
        <f>IF(C352="","",IF(AND(ISNUMBER(R352),ISNUMBER(S352),S352&gt;=R352),IF(X352="記録","実績：基地発～基地着",IF(X352="記憶","記憶：基地発～基地着","未確認：基地発～基地着")),IF(OR(R352&lt;&gt;"",S352&lt;&gt;""),"要確認：時刻不足・逆転",IF(AND(ISNUMBER(T352),T352&gt;=0),IF(X352="記録","実績：記録の時間",IF(X352="記憶","記憶：申告の時間","未確認：申告の時間")),IF(AND(I352="あり",J352="実施",ISNUMBER(AC352)),"所定時間による見込み",IF(I352="なし","使用なし","未確認"))))))</f>
        <v/>
      </c>
      <c r="AF352" s="55" t="str">
        <f>IF(C352="","",IF(H352="あり",1,0))</f>
        <v/>
      </c>
      <c r="AG352" s="55" t="str">
        <f>IF(C352="","",IF(AND(I352="あり",J352="実施"),1,0))</f>
        <v/>
      </c>
      <c r="AH352" s="55" t="str">
        <f>IF(C352="","",IF(AND(H352="あり",X352="記録"),IF(COUNTIFS($A$8:A352,A352,$B$8:B352,B352,$C$8:C352,C352,$E$8:E352,E352,$F$8:F352,F352,$H$8:H352,"あり",$X$8:X352,"記録")=1,1,0),0))</f>
        <v/>
      </c>
      <c r="AI352" s="55" t="str">
        <f>IF(C352="","",IF(AND(I352="あり",J352="実施",X352="記録",ISNUMBER(K352)),IF(COUNTIFS($K$8:K352,K352,$C$8:C352,C352,$E$8:E352,E352,$F$8:F352,F352,$I$8:I352,"あり",$J$8:J352,"実施",$X$8:X352,"記録")=1,1,0),0))</f>
        <v/>
      </c>
      <c r="AJ352" s="55" t="str">
        <f>IF(C352="","",IF(ISNUMBER(A352),YEAR(A352)-IF(MONTH(A352)&lt;4,1,0),""))</f>
        <v/>
      </c>
      <c r="AK352" s="55" t="str">
        <f>IF(C352="","",IF(J352="実施",IF(ISNUMBER(K352),YEAR(K352)-IF(MONTH(K352)&lt;4,1,0),""),""))</f>
        <v/>
      </c>
      <c r="AL352" s="56" t="str">
        <f>IF(C352="",IF(OR(A352&lt;&gt;"",G352&lt;&gt;""),"要確認：船名未記入",""),IF(OR(NOT(ISNUMBER(A352)),G352="",H352="",I352="",J352="",N352="",O352="",P352="",W352="",X352=""),"要確認：基本項目不足",IF(OR(Z352="未登録・重複",AA352="未登録・重複",AB352="未確認"),"要確認：登録表を確認",IF(AND(H352="あり",NOT(ISNUMBER(B352))),"要確認：前日の予定時刻不足",IF(AND(J352="実施",I352="あり",NOT(ISNUMBER(K352))),"要確認：最終日時不足",IF(AND(J352="取消",I352="あり"),"要確認：取消と使用ありが矛盾",IF(OR(AND(ISNUMBER(T352),T352&lt;0),AND(ISNUMBER(V352),V352&lt;0),AE352="要確認：時刻不足・逆転"),"要確認：時間を確認",IF(COUNTIFS(Work[予定表の作業日],A352,Work[前日版の予定時刻],B352,Work[船名],C352,Work[バース],E352,Work[入出・転],F352,Work[曳船名],G352)&gt;1,"要確認：同じ作業・曳船が重複",IF(AND(I352="あり",J352="実施",NOT(ISNUMBER(AD352))),"要確認：拘束時間未確認",IF(OR(H352="未確認",I352="未確認",J352="未確認",X352="未確認",N352="未確認",O352="未確認"),"要確認：未確認を含む","確認済"))))))))))</f>
        <v/>
      </c>
    </row>
    <row r="353" spans="1:38" ht="24.95" customHeight="1" x14ac:dyDescent="0.2">
      <c r="A353" s="20"/>
      <c r="B353" s="29"/>
      <c r="C353" s="7"/>
      <c r="D353" s="7"/>
      <c r="E353" s="7"/>
      <c r="F353" s="7"/>
      <c r="G353" s="7"/>
      <c r="H353" s="7"/>
      <c r="I353" s="7"/>
      <c r="J353" s="7"/>
      <c r="K353" s="23"/>
      <c r="L353" s="13"/>
      <c r="M353" s="13"/>
      <c r="N353" s="7"/>
      <c r="O353" s="51"/>
      <c r="P353" s="51"/>
      <c r="Q353" s="61"/>
      <c r="R353" s="62"/>
      <c r="S353" s="62"/>
      <c r="T353" s="63"/>
      <c r="U353" s="63"/>
      <c r="V353" s="63"/>
      <c r="W353" s="51"/>
      <c r="X353" s="51"/>
      <c r="Y353" s="67"/>
      <c r="Z353" s="54" t="str">
        <f>IF(G353="","",IF(COUNTIF(Tugs[曳船名],G353)&lt;&gt;1,"未登録・重複",IF(INDEX(Tugs[会社名],MATCH(G353,Tugs[曳船名],0))="","未確認",INDEX(Tugs[会社名],MATCH(G353,Tugs[曳船名],0)))))</f>
        <v/>
      </c>
      <c r="AA353" s="54" t="str">
        <f>IF(G353="","",IF(COUNTIF(Companies[会社名],Z353)&lt;&gt;1,"未登録・重複",IF(INDEX(Companies[地区],MATCH(Z353,Companies[会社名],0))="","未確認",INDEX(Companies[地区],MATCH(Z353,Companies[会社名],0)))))</f>
        <v/>
      </c>
      <c r="AB353" s="54" t="str">
        <f>IF(G353="","",IF(Q353&lt;&gt;"",Q353,IF(COUNTIF(Tugs[曳船名],G353)&lt;&gt;1,"未登録・重複",IF(INDEX(Tugs[基地港],MATCH(G353,Tugs[曳船名],0))="","未確認",INDEX(Tugs[基地港],MATCH(G353,Tugs[曳船名],0))))))</f>
        <v/>
      </c>
      <c r="AC353" s="53" t="str">
        <f>IF(C353="","",IF(AND(COUNTIF(Standards[照合項目（自動）],AB353&amp;"｜"&amp;E353&amp;"｜"&amp;D353&amp;"｜"&amp;F353&amp;"｜"&amp;P353)=1,COUNTIFS(Standards[照合項目（自動）],AB353&amp;"｜"&amp;E353&amp;"｜"&amp;D353&amp;"｜"&amp;F353&amp;"｜"&amp;P353,Standards[入力確認（自動）],"確認済")=1),SUMIF(Standards[照合項目（自動）],AB353&amp;"｜"&amp;E353&amp;"｜"&amp;D353&amp;"｜"&amp;F353&amp;"｜"&amp;P353,Standards[所定合計h（自動）]),"未確認"))</f>
        <v/>
      </c>
      <c r="AD353" s="53" t="str">
        <f>IF(C353="","",IF(AND(ISNUMBER(R353),ISNUMBER(S353),S353&gt;=R353),ROUND((S353-R353)*24,4),IF(OR(R353&lt;&gt;"",S353&lt;&gt;""),"",IF(AND(ISNUMBER(T353),T353&gt;=0),T353,IF(AND(I353="あり",J353="実施",ISNUMBER(AC353)),AC353,"")))))</f>
        <v/>
      </c>
      <c r="AE353" s="54" t="str">
        <f>IF(C353="","",IF(AND(ISNUMBER(R353),ISNUMBER(S353),S353&gt;=R353),IF(X353="記録","実績：基地発～基地着",IF(X353="記憶","記憶：基地発～基地着","未確認：基地発～基地着")),IF(OR(R353&lt;&gt;"",S353&lt;&gt;""),"要確認：時刻不足・逆転",IF(AND(ISNUMBER(T353),T353&gt;=0),IF(X353="記録","実績：記録の時間",IF(X353="記憶","記憶：申告の時間","未確認：申告の時間")),IF(AND(I353="あり",J353="実施",ISNUMBER(AC353)),"所定時間による見込み",IF(I353="なし","使用なし","未確認"))))))</f>
        <v/>
      </c>
      <c r="AF353" s="55" t="str">
        <f>IF(C353="","",IF(H353="あり",1,0))</f>
        <v/>
      </c>
      <c r="AG353" s="55" t="str">
        <f>IF(C353="","",IF(AND(I353="あり",J353="実施"),1,0))</f>
        <v/>
      </c>
      <c r="AH353" s="55" t="str">
        <f>IF(C353="","",IF(AND(H353="あり",X353="記録"),IF(COUNTIFS($A$8:A353,A353,$B$8:B353,B353,$C$8:C353,C353,$E$8:E353,E353,$F$8:F353,F353,$H$8:H353,"あり",$X$8:X353,"記録")=1,1,0),0))</f>
        <v/>
      </c>
      <c r="AI353" s="55" t="str">
        <f>IF(C353="","",IF(AND(I353="あり",J353="実施",X353="記録",ISNUMBER(K353)),IF(COUNTIFS($K$8:K353,K353,$C$8:C353,C353,$E$8:E353,E353,$F$8:F353,F353,$I$8:I353,"あり",$J$8:J353,"実施",$X$8:X353,"記録")=1,1,0),0))</f>
        <v/>
      </c>
      <c r="AJ353" s="55" t="str">
        <f>IF(C353="","",IF(ISNUMBER(A353),YEAR(A353)-IF(MONTH(A353)&lt;4,1,0),""))</f>
        <v/>
      </c>
      <c r="AK353" s="55" t="str">
        <f>IF(C353="","",IF(J353="実施",IF(ISNUMBER(K353),YEAR(K353)-IF(MONTH(K353)&lt;4,1,0),""),""))</f>
        <v/>
      </c>
      <c r="AL353" s="56" t="str">
        <f>IF(C353="",IF(OR(A353&lt;&gt;"",G353&lt;&gt;""),"要確認：船名未記入",""),IF(OR(NOT(ISNUMBER(A353)),G353="",H353="",I353="",J353="",N353="",O353="",P353="",W353="",X353=""),"要確認：基本項目不足",IF(OR(Z353="未登録・重複",AA353="未登録・重複",AB353="未確認"),"要確認：登録表を確認",IF(AND(H353="あり",NOT(ISNUMBER(B353))),"要確認：前日の予定時刻不足",IF(AND(J353="実施",I353="あり",NOT(ISNUMBER(K353))),"要確認：最終日時不足",IF(AND(J353="取消",I353="あり"),"要確認：取消と使用ありが矛盾",IF(OR(AND(ISNUMBER(T353),T353&lt;0),AND(ISNUMBER(V353),V353&lt;0),AE353="要確認：時刻不足・逆転"),"要確認：時間を確認",IF(COUNTIFS(Work[予定表の作業日],A353,Work[前日版の予定時刻],B353,Work[船名],C353,Work[バース],E353,Work[入出・転],F353,Work[曳船名],G353)&gt;1,"要確認：同じ作業・曳船が重複",IF(AND(I353="あり",J353="実施",NOT(ISNUMBER(AD353))),"要確認：拘束時間未確認",IF(OR(H353="未確認",I353="未確認",J353="未確認",X353="未確認",N353="未確認",O353="未確認"),"要確認：未確認を含む","確認済"))))))))))</f>
        <v/>
      </c>
    </row>
    <row r="354" spans="1:38" ht="24.95" customHeight="1" x14ac:dyDescent="0.2">
      <c r="A354" s="20"/>
      <c r="B354" s="29"/>
      <c r="C354" s="7"/>
      <c r="D354" s="7"/>
      <c r="E354" s="7"/>
      <c r="F354" s="7"/>
      <c r="G354" s="7"/>
      <c r="H354" s="7"/>
      <c r="I354" s="7"/>
      <c r="J354" s="7"/>
      <c r="K354" s="23"/>
      <c r="L354" s="13"/>
      <c r="M354" s="13"/>
      <c r="N354" s="7"/>
      <c r="O354" s="51"/>
      <c r="P354" s="51"/>
      <c r="Q354" s="61"/>
      <c r="R354" s="62"/>
      <c r="S354" s="62"/>
      <c r="T354" s="63"/>
      <c r="U354" s="63"/>
      <c r="V354" s="63"/>
      <c r="W354" s="51"/>
      <c r="X354" s="51"/>
      <c r="Y354" s="67"/>
      <c r="Z354" s="54" t="str">
        <f>IF(G354="","",IF(COUNTIF(Tugs[曳船名],G354)&lt;&gt;1,"未登録・重複",IF(INDEX(Tugs[会社名],MATCH(G354,Tugs[曳船名],0))="","未確認",INDEX(Tugs[会社名],MATCH(G354,Tugs[曳船名],0)))))</f>
        <v/>
      </c>
      <c r="AA354" s="54" t="str">
        <f>IF(G354="","",IF(COUNTIF(Companies[会社名],Z354)&lt;&gt;1,"未登録・重複",IF(INDEX(Companies[地区],MATCH(Z354,Companies[会社名],0))="","未確認",INDEX(Companies[地区],MATCH(Z354,Companies[会社名],0)))))</f>
        <v/>
      </c>
      <c r="AB354" s="54" t="str">
        <f>IF(G354="","",IF(Q354&lt;&gt;"",Q354,IF(COUNTIF(Tugs[曳船名],G354)&lt;&gt;1,"未登録・重複",IF(INDEX(Tugs[基地港],MATCH(G354,Tugs[曳船名],0))="","未確認",INDEX(Tugs[基地港],MATCH(G354,Tugs[曳船名],0))))))</f>
        <v/>
      </c>
      <c r="AC354" s="53" t="str">
        <f>IF(C354="","",IF(AND(COUNTIF(Standards[照合項目（自動）],AB354&amp;"｜"&amp;E354&amp;"｜"&amp;D354&amp;"｜"&amp;F354&amp;"｜"&amp;P354)=1,COUNTIFS(Standards[照合項目（自動）],AB354&amp;"｜"&amp;E354&amp;"｜"&amp;D354&amp;"｜"&amp;F354&amp;"｜"&amp;P354,Standards[入力確認（自動）],"確認済")=1),SUMIF(Standards[照合項目（自動）],AB354&amp;"｜"&amp;E354&amp;"｜"&amp;D354&amp;"｜"&amp;F354&amp;"｜"&amp;P354,Standards[所定合計h（自動）]),"未確認"))</f>
        <v/>
      </c>
      <c r="AD354" s="53" t="str">
        <f>IF(C354="","",IF(AND(ISNUMBER(R354),ISNUMBER(S354),S354&gt;=R354),ROUND((S354-R354)*24,4),IF(OR(R354&lt;&gt;"",S354&lt;&gt;""),"",IF(AND(ISNUMBER(T354),T354&gt;=0),T354,IF(AND(I354="あり",J354="実施",ISNUMBER(AC354)),AC354,"")))))</f>
        <v/>
      </c>
      <c r="AE354" s="54" t="str">
        <f>IF(C354="","",IF(AND(ISNUMBER(R354),ISNUMBER(S354),S354&gt;=R354),IF(X354="記録","実績：基地発～基地着",IF(X354="記憶","記憶：基地発～基地着","未確認：基地発～基地着")),IF(OR(R354&lt;&gt;"",S354&lt;&gt;""),"要確認：時刻不足・逆転",IF(AND(ISNUMBER(T354),T354&gt;=0),IF(X354="記録","実績：記録の時間",IF(X354="記憶","記憶：申告の時間","未確認：申告の時間")),IF(AND(I354="あり",J354="実施",ISNUMBER(AC354)),"所定時間による見込み",IF(I354="なし","使用なし","未確認"))))))</f>
        <v/>
      </c>
      <c r="AF354" s="55" t="str">
        <f>IF(C354="","",IF(H354="あり",1,0))</f>
        <v/>
      </c>
      <c r="AG354" s="55" t="str">
        <f>IF(C354="","",IF(AND(I354="あり",J354="実施"),1,0))</f>
        <v/>
      </c>
      <c r="AH354" s="55" t="str">
        <f>IF(C354="","",IF(AND(H354="あり",X354="記録"),IF(COUNTIFS($A$8:A354,A354,$B$8:B354,B354,$C$8:C354,C354,$E$8:E354,E354,$F$8:F354,F354,$H$8:H354,"あり",$X$8:X354,"記録")=1,1,0),0))</f>
        <v/>
      </c>
      <c r="AI354" s="55" t="str">
        <f>IF(C354="","",IF(AND(I354="あり",J354="実施",X354="記録",ISNUMBER(K354)),IF(COUNTIFS($K$8:K354,K354,$C$8:C354,C354,$E$8:E354,E354,$F$8:F354,F354,$I$8:I354,"あり",$J$8:J354,"実施",$X$8:X354,"記録")=1,1,0),0))</f>
        <v/>
      </c>
      <c r="AJ354" s="55" t="str">
        <f>IF(C354="","",IF(ISNUMBER(A354),YEAR(A354)-IF(MONTH(A354)&lt;4,1,0),""))</f>
        <v/>
      </c>
      <c r="AK354" s="55" t="str">
        <f>IF(C354="","",IF(J354="実施",IF(ISNUMBER(K354),YEAR(K354)-IF(MONTH(K354)&lt;4,1,0),""),""))</f>
        <v/>
      </c>
      <c r="AL354" s="56" t="str">
        <f>IF(C354="",IF(OR(A354&lt;&gt;"",G354&lt;&gt;""),"要確認：船名未記入",""),IF(OR(NOT(ISNUMBER(A354)),G354="",H354="",I354="",J354="",N354="",O354="",P354="",W354="",X354=""),"要確認：基本項目不足",IF(OR(Z354="未登録・重複",AA354="未登録・重複",AB354="未確認"),"要確認：登録表を確認",IF(AND(H354="あり",NOT(ISNUMBER(B354))),"要確認：前日の予定時刻不足",IF(AND(J354="実施",I354="あり",NOT(ISNUMBER(K354))),"要確認：最終日時不足",IF(AND(J354="取消",I354="あり"),"要確認：取消と使用ありが矛盾",IF(OR(AND(ISNUMBER(T354),T354&lt;0),AND(ISNUMBER(V354),V354&lt;0),AE354="要確認：時刻不足・逆転"),"要確認：時間を確認",IF(COUNTIFS(Work[予定表の作業日],A354,Work[前日版の予定時刻],B354,Work[船名],C354,Work[バース],E354,Work[入出・転],F354,Work[曳船名],G354)&gt;1,"要確認：同じ作業・曳船が重複",IF(AND(I354="あり",J354="実施",NOT(ISNUMBER(AD354))),"要確認：拘束時間未確認",IF(OR(H354="未確認",I354="未確認",J354="未確認",X354="未確認",N354="未確認",O354="未確認"),"要確認：未確認を含む","確認済"))))))))))</f>
        <v/>
      </c>
    </row>
    <row r="355" spans="1:38" ht="24.95" customHeight="1" x14ac:dyDescent="0.2">
      <c r="A355" s="20"/>
      <c r="B355" s="29"/>
      <c r="C355" s="7"/>
      <c r="D355" s="7"/>
      <c r="E355" s="7"/>
      <c r="F355" s="7"/>
      <c r="G355" s="7"/>
      <c r="H355" s="7"/>
      <c r="I355" s="7"/>
      <c r="J355" s="7"/>
      <c r="K355" s="23"/>
      <c r="L355" s="13"/>
      <c r="M355" s="13"/>
      <c r="N355" s="7"/>
      <c r="O355" s="51"/>
      <c r="P355" s="51"/>
      <c r="Q355" s="61"/>
      <c r="R355" s="62"/>
      <c r="S355" s="62"/>
      <c r="T355" s="63"/>
      <c r="U355" s="63"/>
      <c r="V355" s="63"/>
      <c r="W355" s="51"/>
      <c r="X355" s="51"/>
      <c r="Y355" s="67"/>
      <c r="Z355" s="54" t="str">
        <f>IF(G355="","",IF(COUNTIF(Tugs[曳船名],G355)&lt;&gt;1,"未登録・重複",IF(INDEX(Tugs[会社名],MATCH(G355,Tugs[曳船名],0))="","未確認",INDEX(Tugs[会社名],MATCH(G355,Tugs[曳船名],0)))))</f>
        <v/>
      </c>
      <c r="AA355" s="54" t="str">
        <f>IF(G355="","",IF(COUNTIF(Companies[会社名],Z355)&lt;&gt;1,"未登録・重複",IF(INDEX(Companies[地区],MATCH(Z355,Companies[会社名],0))="","未確認",INDEX(Companies[地区],MATCH(Z355,Companies[会社名],0)))))</f>
        <v/>
      </c>
      <c r="AB355" s="54" t="str">
        <f>IF(G355="","",IF(Q355&lt;&gt;"",Q355,IF(COUNTIF(Tugs[曳船名],G355)&lt;&gt;1,"未登録・重複",IF(INDEX(Tugs[基地港],MATCH(G355,Tugs[曳船名],0))="","未確認",INDEX(Tugs[基地港],MATCH(G355,Tugs[曳船名],0))))))</f>
        <v/>
      </c>
      <c r="AC355" s="53" t="str">
        <f>IF(C355="","",IF(AND(COUNTIF(Standards[照合項目（自動）],AB355&amp;"｜"&amp;E355&amp;"｜"&amp;D355&amp;"｜"&amp;F355&amp;"｜"&amp;P355)=1,COUNTIFS(Standards[照合項目（自動）],AB355&amp;"｜"&amp;E355&amp;"｜"&amp;D355&amp;"｜"&amp;F355&amp;"｜"&amp;P355,Standards[入力確認（自動）],"確認済")=1),SUMIF(Standards[照合項目（自動）],AB355&amp;"｜"&amp;E355&amp;"｜"&amp;D355&amp;"｜"&amp;F355&amp;"｜"&amp;P355,Standards[所定合計h（自動）]),"未確認"))</f>
        <v/>
      </c>
      <c r="AD355" s="53" t="str">
        <f>IF(C355="","",IF(AND(ISNUMBER(R355),ISNUMBER(S355),S355&gt;=R355),ROUND((S355-R355)*24,4),IF(OR(R355&lt;&gt;"",S355&lt;&gt;""),"",IF(AND(ISNUMBER(T355),T355&gt;=0),T355,IF(AND(I355="あり",J355="実施",ISNUMBER(AC355)),AC355,"")))))</f>
        <v/>
      </c>
      <c r="AE355" s="54" t="str">
        <f>IF(C355="","",IF(AND(ISNUMBER(R355),ISNUMBER(S355),S355&gt;=R355),IF(X355="記録","実績：基地発～基地着",IF(X355="記憶","記憶：基地発～基地着","未確認：基地発～基地着")),IF(OR(R355&lt;&gt;"",S355&lt;&gt;""),"要確認：時刻不足・逆転",IF(AND(ISNUMBER(T355),T355&gt;=0),IF(X355="記録","実績：記録の時間",IF(X355="記憶","記憶：申告の時間","未確認：申告の時間")),IF(AND(I355="あり",J355="実施",ISNUMBER(AC355)),"所定時間による見込み",IF(I355="なし","使用なし","未確認"))))))</f>
        <v/>
      </c>
      <c r="AF355" s="55" t="str">
        <f>IF(C355="","",IF(H355="あり",1,0))</f>
        <v/>
      </c>
      <c r="AG355" s="55" t="str">
        <f>IF(C355="","",IF(AND(I355="あり",J355="実施"),1,0))</f>
        <v/>
      </c>
      <c r="AH355" s="55" t="str">
        <f>IF(C355="","",IF(AND(H355="あり",X355="記録"),IF(COUNTIFS($A$8:A355,A355,$B$8:B355,B355,$C$8:C355,C355,$E$8:E355,E355,$F$8:F355,F355,$H$8:H355,"あり",$X$8:X355,"記録")=1,1,0),0))</f>
        <v/>
      </c>
      <c r="AI355" s="55" t="str">
        <f>IF(C355="","",IF(AND(I355="あり",J355="実施",X355="記録",ISNUMBER(K355)),IF(COUNTIFS($K$8:K355,K355,$C$8:C355,C355,$E$8:E355,E355,$F$8:F355,F355,$I$8:I355,"あり",$J$8:J355,"実施",$X$8:X355,"記録")=1,1,0),0))</f>
        <v/>
      </c>
      <c r="AJ355" s="55" t="str">
        <f>IF(C355="","",IF(ISNUMBER(A355),YEAR(A355)-IF(MONTH(A355)&lt;4,1,0),""))</f>
        <v/>
      </c>
      <c r="AK355" s="55" t="str">
        <f>IF(C355="","",IF(J355="実施",IF(ISNUMBER(K355),YEAR(K355)-IF(MONTH(K355)&lt;4,1,0),""),""))</f>
        <v/>
      </c>
      <c r="AL355" s="56" t="str">
        <f>IF(C355="",IF(OR(A355&lt;&gt;"",G355&lt;&gt;""),"要確認：船名未記入",""),IF(OR(NOT(ISNUMBER(A355)),G355="",H355="",I355="",J355="",N355="",O355="",P355="",W355="",X355=""),"要確認：基本項目不足",IF(OR(Z355="未登録・重複",AA355="未登録・重複",AB355="未確認"),"要確認：登録表を確認",IF(AND(H355="あり",NOT(ISNUMBER(B355))),"要確認：前日の予定時刻不足",IF(AND(J355="実施",I355="あり",NOT(ISNUMBER(K355))),"要確認：最終日時不足",IF(AND(J355="取消",I355="あり"),"要確認：取消と使用ありが矛盾",IF(OR(AND(ISNUMBER(T355),T355&lt;0),AND(ISNUMBER(V355),V355&lt;0),AE355="要確認：時刻不足・逆転"),"要確認：時間を確認",IF(COUNTIFS(Work[予定表の作業日],A355,Work[前日版の予定時刻],B355,Work[船名],C355,Work[バース],E355,Work[入出・転],F355,Work[曳船名],G355)&gt;1,"要確認：同じ作業・曳船が重複",IF(AND(I355="あり",J355="実施",NOT(ISNUMBER(AD355))),"要確認：拘束時間未確認",IF(OR(H355="未確認",I355="未確認",J355="未確認",X355="未確認",N355="未確認",O355="未確認"),"要確認：未確認を含む","確認済"))))))))))</f>
        <v/>
      </c>
    </row>
    <row r="356" spans="1:38" ht="24.95" customHeight="1" x14ac:dyDescent="0.2">
      <c r="A356" s="20"/>
      <c r="B356" s="29"/>
      <c r="C356" s="7"/>
      <c r="D356" s="7"/>
      <c r="E356" s="7"/>
      <c r="F356" s="7"/>
      <c r="G356" s="7"/>
      <c r="H356" s="7"/>
      <c r="I356" s="7"/>
      <c r="J356" s="7"/>
      <c r="K356" s="23"/>
      <c r="L356" s="13"/>
      <c r="M356" s="13"/>
      <c r="N356" s="7"/>
      <c r="O356" s="51"/>
      <c r="P356" s="51"/>
      <c r="Q356" s="61"/>
      <c r="R356" s="62"/>
      <c r="S356" s="62"/>
      <c r="T356" s="63"/>
      <c r="U356" s="63"/>
      <c r="V356" s="63"/>
      <c r="W356" s="51"/>
      <c r="X356" s="51"/>
      <c r="Y356" s="67"/>
      <c r="Z356" s="54" t="str">
        <f>IF(G356="","",IF(COUNTIF(Tugs[曳船名],G356)&lt;&gt;1,"未登録・重複",IF(INDEX(Tugs[会社名],MATCH(G356,Tugs[曳船名],0))="","未確認",INDEX(Tugs[会社名],MATCH(G356,Tugs[曳船名],0)))))</f>
        <v/>
      </c>
      <c r="AA356" s="54" t="str">
        <f>IF(G356="","",IF(COUNTIF(Companies[会社名],Z356)&lt;&gt;1,"未登録・重複",IF(INDEX(Companies[地区],MATCH(Z356,Companies[会社名],0))="","未確認",INDEX(Companies[地区],MATCH(Z356,Companies[会社名],0)))))</f>
        <v/>
      </c>
      <c r="AB356" s="54" t="str">
        <f>IF(G356="","",IF(Q356&lt;&gt;"",Q356,IF(COUNTIF(Tugs[曳船名],G356)&lt;&gt;1,"未登録・重複",IF(INDEX(Tugs[基地港],MATCH(G356,Tugs[曳船名],0))="","未確認",INDEX(Tugs[基地港],MATCH(G356,Tugs[曳船名],0))))))</f>
        <v/>
      </c>
      <c r="AC356" s="53" t="str">
        <f>IF(C356="","",IF(AND(COUNTIF(Standards[照合項目（自動）],AB356&amp;"｜"&amp;E356&amp;"｜"&amp;D356&amp;"｜"&amp;F356&amp;"｜"&amp;P356)=1,COUNTIFS(Standards[照合項目（自動）],AB356&amp;"｜"&amp;E356&amp;"｜"&amp;D356&amp;"｜"&amp;F356&amp;"｜"&amp;P356,Standards[入力確認（自動）],"確認済")=1),SUMIF(Standards[照合項目（自動）],AB356&amp;"｜"&amp;E356&amp;"｜"&amp;D356&amp;"｜"&amp;F356&amp;"｜"&amp;P356,Standards[所定合計h（自動）]),"未確認"))</f>
        <v/>
      </c>
      <c r="AD356" s="53" t="str">
        <f>IF(C356="","",IF(AND(ISNUMBER(R356),ISNUMBER(S356),S356&gt;=R356),ROUND((S356-R356)*24,4),IF(OR(R356&lt;&gt;"",S356&lt;&gt;""),"",IF(AND(ISNUMBER(T356),T356&gt;=0),T356,IF(AND(I356="あり",J356="実施",ISNUMBER(AC356)),AC356,"")))))</f>
        <v/>
      </c>
      <c r="AE356" s="54" t="str">
        <f>IF(C356="","",IF(AND(ISNUMBER(R356),ISNUMBER(S356),S356&gt;=R356),IF(X356="記録","実績：基地発～基地着",IF(X356="記憶","記憶：基地発～基地着","未確認：基地発～基地着")),IF(OR(R356&lt;&gt;"",S356&lt;&gt;""),"要確認：時刻不足・逆転",IF(AND(ISNUMBER(T356),T356&gt;=0),IF(X356="記録","実績：記録の時間",IF(X356="記憶","記憶：申告の時間","未確認：申告の時間")),IF(AND(I356="あり",J356="実施",ISNUMBER(AC356)),"所定時間による見込み",IF(I356="なし","使用なし","未確認"))))))</f>
        <v/>
      </c>
      <c r="AF356" s="55" t="str">
        <f>IF(C356="","",IF(H356="あり",1,0))</f>
        <v/>
      </c>
      <c r="AG356" s="55" t="str">
        <f>IF(C356="","",IF(AND(I356="あり",J356="実施"),1,0))</f>
        <v/>
      </c>
      <c r="AH356" s="55" t="str">
        <f>IF(C356="","",IF(AND(H356="あり",X356="記録"),IF(COUNTIFS($A$8:A356,A356,$B$8:B356,B356,$C$8:C356,C356,$E$8:E356,E356,$F$8:F356,F356,$H$8:H356,"あり",$X$8:X356,"記録")=1,1,0),0))</f>
        <v/>
      </c>
      <c r="AI356" s="55" t="str">
        <f>IF(C356="","",IF(AND(I356="あり",J356="実施",X356="記録",ISNUMBER(K356)),IF(COUNTIFS($K$8:K356,K356,$C$8:C356,C356,$E$8:E356,E356,$F$8:F356,F356,$I$8:I356,"あり",$J$8:J356,"実施",$X$8:X356,"記録")=1,1,0),0))</f>
        <v/>
      </c>
      <c r="AJ356" s="55" t="str">
        <f>IF(C356="","",IF(ISNUMBER(A356),YEAR(A356)-IF(MONTH(A356)&lt;4,1,0),""))</f>
        <v/>
      </c>
      <c r="AK356" s="55" t="str">
        <f>IF(C356="","",IF(J356="実施",IF(ISNUMBER(K356),YEAR(K356)-IF(MONTH(K356)&lt;4,1,0),""),""))</f>
        <v/>
      </c>
      <c r="AL356" s="56" t="str">
        <f>IF(C356="",IF(OR(A356&lt;&gt;"",G356&lt;&gt;""),"要確認：船名未記入",""),IF(OR(NOT(ISNUMBER(A356)),G356="",H356="",I356="",J356="",N356="",O356="",P356="",W356="",X356=""),"要確認：基本項目不足",IF(OR(Z356="未登録・重複",AA356="未登録・重複",AB356="未確認"),"要確認：登録表を確認",IF(AND(H356="あり",NOT(ISNUMBER(B356))),"要確認：前日の予定時刻不足",IF(AND(J356="実施",I356="あり",NOT(ISNUMBER(K356))),"要確認：最終日時不足",IF(AND(J356="取消",I356="あり"),"要確認：取消と使用ありが矛盾",IF(OR(AND(ISNUMBER(T356),T356&lt;0),AND(ISNUMBER(V356),V356&lt;0),AE356="要確認：時刻不足・逆転"),"要確認：時間を確認",IF(COUNTIFS(Work[予定表の作業日],A356,Work[前日版の予定時刻],B356,Work[船名],C356,Work[バース],E356,Work[入出・転],F356,Work[曳船名],G356)&gt;1,"要確認：同じ作業・曳船が重複",IF(AND(I356="あり",J356="実施",NOT(ISNUMBER(AD356))),"要確認：拘束時間未確認",IF(OR(H356="未確認",I356="未確認",J356="未確認",X356="未確認",N356="未確認",O356="未確認"),"要確認：未確認を含む","確認済"))))))))))</f>
        <v/>
      </c>
    </row>
    <row r="357" spans="1:38" ht="24.95" customHeight="1" x14ac:dyDescent="0.2">
      <c r="A357" s="20"/>
      <c r="B357" s="29"/>
      <c r="C357" s="7"/>
      <c r="D357" s="7"/>
      <c r="E357" s="7"/>
      <c r="F357" s="7"/>
      <c r="G357" s="7"/>
      <c r="H357" s="7"/>
      <c r="I357" s="7"/>
      <c r="J357" s="7"/>
      <c r="K357" s="23"/>
      <c r="L357" s="13"/>
      <c r="M357" s="13"/>
      <c r="N357" s="7"/>
      <c r="O357" s="51"/>
      <c r="P357" s="51"/>
      <c r="Q357" s="61"/>
      <c r="R357" s="62"/>
      <c r="S357" s="62"/>
      <c r="T357" s="63"/>
      <c r="U357" s="63"/>
      <c r="V357" s="63"/>
      <c r="W357" s="51"/>
      <c r="X357" s="51"/>
      <c r="Y357" s="67"/>
      <c r="Z357" s="54" t="str">
        <f>IF(G357="","",IF(COUNTIF(Tugs[曳船名],G357)&lt;&gt;1,"未登録・重複",IF(INDEX(Tugs[会社名],MATCH(G357,Tugs[曳船名],0))="","未確認",INDEX(Tugs[会社名],MATCH(G357,Tugs[曳船名],0)))))</f>
        <v/>
      </c>
      <c r="AA357" s="54" t="str">
        <f>IF(G357="","",IF(COUNTIF(Companies[会社名],Z357)&lt;&gt;1,"未登録・重複",IF(INDEX(Companies[地区],MATCH(Z357,Companies[会社名],0))="","未確認",INDEX(Companies[地区],MATCH(Z357,Companies[会社名],0)))))</f>
        <v/>
      </c>
      <c r="AB357" s="54" t="str">
        <f>IF(G357="","",IF(Q357&lt;&gt;"",Q357,IF(COUNTIF(Tugs[曳船名],G357)&lt;&gt;1,"未登録・重複",IF(INDEX(Tugs[基地港],MATCH(G357,Tugs[曳船名],0))="","未確認",INDEX(Tugs[基地港],MATCH(G357,Tugs[曳船名],0))))))</f>
        <v/>
      </c>
      <c r="AC357" s="53" t="str">
        <f>IF(C357="","",IF(AND(COUNTIF(Standards[照合項目（自動）],AB357&amp;"｜"&amp;E357&amp;"｜"&amp;D357&amp;"｜"&amp;F357&amp;"｜"&amp;P357)=1,COUNTIFS(Standards[照合項目（自動）],AB357&amp;"｜"&amp;E357&amp;"｜"&amp;D357&amp;"｜"&amp;F357&amp;"｜"&amp;P357,Standards[入力確認（自動）],"確認済")=1),SUMIF(Standards[照合項目（自動）],AB357&amp;"｜"&amp;E357&amp;"｜"&amp;D357&amp;"｜"&amp;F357&amp;"｜"&amp;P357,Standards[所定合計h（自動）]),"未確認"))</f>
        <v/>
      </c>
      <c r="AD357" s="53" t="str">
        <f>IF(C357="","",IF(AND(ISNUMBER(R357),ISNUMBER(S357),S357&gt;=R357),ROUND((S357-R357)*24,4),IF(OR(R357&lt;&gt;"",S357&lt;&gt;""),"",IF(AND(ISNUMBER(T357),T357&gt;=0),T357,IF(AND(I357="あり",J357="実施",ISNUMBER(AC357)),AC357,"")))))</f>
        <v/>
      </c>
      <c r="AE357" s="54" t="str">
        <f>IF(C357="","",IF(AND(ISNUMBER(R357),ISNUMBER(S357),S357&gt;=R357),IF(X357="記録","実績：基地発～基地着",IF(X357="記憶","記憶：基地発～基地着","未確認：基地発～基地着")),IF(OR(R357&lt;&gt;"",S357&lt;&gt;""),"要確認：時刻不足・逆転",IF(AND(ISNUMBER(T357),T357&gt;=0),IF(X357="記録","実績：記録の時間",IF(X357="記憶","記憶：申告の時間","未確認：申告の時間")),IF(AND(I357="あり",J357="実施",ISNUMBER(AC357)),"所定時間による見込み",IF(I357="なし","使用なし","未確認"))))))</f>
        <v/>
      </c>
      <c r="AF357" s="55" t="str">
        <f>IF(C357="","",IF(H357="あり",1,0))</f>
        <v/>
      </c>
      <c r="AG357" s="55" t="str">
        <f>IF(C357="","",IF(AND(I357="あり",J357="実施"),1,0))</f>
        <v/>
      </c>
      <c r="AH357" s="55" t="str">
        <f>IF(C357="","",IF(AND(H357="あり",X357="記録"),IF(COUNTIFS($A$8:A357,A357,$B$8:B357,B357,$C$8:C357,C357,$E$8:E357,E357,$F$8:F357,F357,$H$8:H357,"あり",$X$8:X357,"記録")=1,1,0),0))</f>
        <v/>
      </c>
      <c r="AI357" s="55" t="str">
        <f>IF(C357="","",IF(AND(I357="あり",J357="実施",X357="記録",ISNUMBER(K357)),IF(COUNTIFS($K$8:K357,K357,$C$8:C357,C357,$E$8:E357,E357,$F$8:F357,F357,$I$8:I357,"あり",$J$8:J357,"実施",$X$8:X357,"記録")=1,1,0),0))</f>
        <v/>
      </c>
      <c r="AJ357" s="55" t="str">
        <f>IF(C357="","",IF(ISNUMBER(A357),YEAR(A357)-IF(MONTH(A357)&lt;4,1,0),""))</f>
        <v/>
      </c>
      <c r="AK357" s="55" t="str">
        <f>IF(C357="","",IF(J357="実施",IF(ISNUMBER(K357),YEAR(K357)-IF(MONTH(K357)&lt;4,1,0),""),""))</f>
        <v/>
      </c>
      <c r="AL357" s="56" t="str">
        <f>IF(C357="",IF(OR(A357&lt;&gt;"",G357&lt;&gt;""),"要確認：船名未記入",""),IF(OR(NOT(ISNUMBER(A357)),G357="",H357="",I357="",J357="",N357="",O357="",P357="",W357="",X357=""),"要確認：基本項目不足",IF(OR(Z357="未登録・重複",AA357="未登録・重複",AB357="未確認"),"要確認：登録表を確認",IF(AND(H357="あり",NOT(ISNUMBER(B357))),"要確認：前日の予定時刻不足",IF(AND(J357="実施",I357="あり",NOT(ISNUMBER(K357))),"要確認：最終日時不足",IF(AND(J357="取消",I357="あり"),"要確認：取消と使用ありが矛盾",IF(OR(AND(ISNUMBER(T357),T357&lt;0),AND(ISNUMBER(V357),V357&lt;0),AE357="要確認：時刻不足・逆転"),"要確認：時間を確認",IF(COUNTIFS(Work[予定表の作業日],A357,Work[前日版の予定時刻],B357,Work[船名],C357,Work[バース],E357,Work[入出・転],F357,Work[曳船名],G357)&gt;1,"要確認：同じ作業・曳船が重複",IF(AND(I357="あり",J357="実施",NOT(ISNUMBER(AD357))),"要確認：拘束時間未確認",IF(OR(H357="未確認",I357="未確認",J357="未確認",X357="未確認",N357="未確認",O357="未確認"),"要確認：未確認を含む","確認済"))))))))))</f>
        <v/>
      </c>
    </row>
    <row r="358" spans="1:38" ht="24.95" customHeight="1" x14ac:dyDescent="0.2">
      <c r="A358" s="20"/>
      <c r="B358" s="29"/>
      <c r="C358" s="7"/>
      <c r="D358" s="7"/>
      <c r="E358" s="7"/>
      <c r="F358" s="7"/>
      <c r="G358" s="7"/>
      <c r="H358" s="7"/>
      <c r="I358" s="7"/>
      <c r="J358" s="7"/>
      <c r="K358" s="23"/>
      <c r="L358" s="13"/>
      <c r="M358" s="13"/>
      <c r="N358" s="7"/>
      <c r="O358" s="51"/>
      <c r="P358" s="51"/>
      <c r="Q358" s="61"/>
      <c r="R358" s="62"/>
      <c r="S358" s="62"/>
      <c r="T358" s="63"/>
      <c r="U358" s="63"/>
      <c r="V358" s="63"/>
      <c r="W358" s="51"/>
      <c r="X358" s="51"/>
      <c r="Y358" s="67"/>
      <c r="Z358" s="54" t="str">
        <f>IF(G358="","",IF(COUNTIF(Tugs[曳船名],G358)&lt;&gt;1,"未登録・重複",IF(INDEX(Tugs[会社名],MATCH(G358,Tugs[曳船名],0))="","未確認",INDEX(Tugs[会社名],MATCH(G358,Tugs[曳船名],0)))))</f>
        <v/>
      </c>
      <c r="AA358" s="54" t="str">
        <f>IF(G358="","",IF(COUNTIF(Companies[会社名],Z358)&lt;&gt;1,"未登録・重複",IF(INDEX(Companies[地区],MATCH(Z358,Companies[会社名],0))="","未確認",INDEX(Companies[地区],MATCH(Z358,Companies[会社名],0)))))</f>
        <v/>
      </c>
      <c r="AB358" s="54" t="str">
        <f>IF(G358="","",IF(Q358&lt;&gt;"",Q358,IF(COUNTIF(Tugs[曳船名],G358)&lt;&gt;1,"未登録・重複",IF(INDEX(Tugs[基地港],MATCH(G358,Tugs[曳船名],0))="","未確認",INDEX(Tugs[基地港],MATCH(G358,Tugs[曳船名],0))))))</f>
        <v/>
      </c>
      <c r="AC358" s="53" t="str">
        <f>IF(C358="","",IF(AND(COUNTIF(Standards[照合項目（自動）],AB358&amp;"｜"&amp;E358&amp;"｜"&amp;D358&amp;"｜"&amp;F358&amp;"｜"&amp;P358)=1,COUNTIFS(Standards[照合項目（自動）],AB358&amp;"｜"&amp;E358&amp;"｜"&amp;D358&amp;"｜"&amp;F358&amp;"｜"&amp;P358,Standards[入力確認（自動）],"確認済")=1),SUMIF(Standards[照合項目（自動）],AB358&amp;"｜"&amp;E358&amp;"｜"&amp;D358&amp;"｜"&amp;F358&amp;"｜"&amp;P358,Standards[所定合計h（自動）]),"未確認"))</f>
        <v/>
      </c>
      <c r="AD358" s="53" t="str">
        <f>IF(C358="","",IF(AND(ISNUMBER(R358),ISNUMBER(S358),S358&gt;=R358),ROUND((S358-R358)*24,4),IF(OR(R358&lt;&gt;"",S358&lt;&gt;""),"",IF(AND(ISNUMBER(T358),T358&gt;=0),T358,IF(AND(I358="あり",J358="実施",ISNUMBER(AC358)),AC358,"")))))</f>
        <v/>
      </c>
      <c r="AE358" s="54" t="str">
        <f>IF(C358="","",IF(AND(ISNUMBER(R358),ISNUMBER(S358),S358&gt;=R358),IF(X358="記録","実績：基地発～基地着",IF(X358="記憶","記憶：基地発～基地着","未確認：基地発～基地着")),IF(OR(R358&lt;&gt;"",S358&lt;&gt;""),"要確認：時刻不足・逆転",IF(AND(ISNUMBER(T358),T358&gt;=0),IF(X358="記録","実績：記録の時間",IF(X358="記憶","記憶：申告の時間","未確認：申告の時間")),IF(AND(I358="あり",J358="実施",ISNUMBER(AC358)),"所定時間による見込み",IF(I358="なし","使用なし","未確認"))))))</f>
        <v/>
      </c>
      <c r="AF358" s="55" t="str">
        <f>IF(C358="","",IF(H358="あり",1,0))</f>
        <v/>
      </c>
      <c r="AG358" s="55" t="str">
        <f>IF(C358="","",IF(AND(I358="あり",J358="実施"),1,0))</f>
        <v/>
      </c>
      <c r="AH358" s="55" t="str">
        <f>IF(C358="","",IF(AND(H358="あり",X358="記録"),IF(COUNTIFS($A$8:A358,A358,$B$8:B358,B358,$C$8:C358,C358,$E$8:E358,E358,$F$8:F358,F358,$H$8:H358,"あり",$X$8:X358,"記録")=1,1,0),0))</f>
        <v/>
      </c>
      <c r="AI358" s="55" t="str">
        <f>IF(C358="","",IF(AND(I358="あり",J358="実施",X358="記録",ISNUMBER(K358)),IF(COUNTIFS($K$8:K358,K358,$C$8:C358,C358,$E$8:E358,E358,$F$8:F358,F358,$I$8:I358,"あり",$J$8:J358,"実施",$X$8:X358,"記録")=1,1,0),0))</f>
        <v/>
      </c>
      <c r="AJ358" s="55" t="str">
        <f>IF(C358="","",IF(ISNUMBER(A358),YEAR(A358)-IF(MONTH(A358)&lt;4,1,0),""))</f>
        <v/>
      </c>
      <c r="AK358" s="55" t="str">
        <f>IF(C358="","",IF(J358="実施",IF(ISNUMBER(K358),YEAR(K358)-IF(MONTH(K358)&lt;4,1,0),""),""))</f>
        <v/>
      </c>
      <c r="AL358" s="56" t="str">
        <f>IF(C358="",IF(OR(A358&lt;&gt;"",G358&lt;&gt;""),"要確認：船名未記入",""),IF(OR(NOT(ISNUMBER(A358)),G358="",H358="",I358="",J358="",N358="",O358="",P358="",W358="",X358=""),"要確認：基本項目不足",IF(OR(Z358="未登録・重複",AA358="未登録・重複",AB358="未確認"),"要確認：登録表を確認",IF(AND(H358="あり",NOT(ISNUMBER(B358))),"要確認：前日の予定時刻不足",IF(AND(J358="実施",I358="あり",NOT(ISNUMBER(K358))),"要確認：最終日時不足",IF(AND(J358="取消",I358="あり"),"要確認：取消と使用ありが矛盾",IF(OR(AND(ISNUMBER(T358),T358&lt;0),AND(ISNUMBER(V358),V358&lt;0),AE358="要確認：時刻不足・逆転"),"要確認：時間を確認",IF(COUNTIFS(Work[予定表の作業日],A358,Work[前日版の予定時刻],B358,Work[船名],C358,Work[バース],E358,Work[入出・転],F358,Work[曳船名],G358)&gt;1,"要確認：同じ作業・曳船が重複",IF(AND(I358="あり",J358="実施",NOT(ISNUMBER(AD358))),"要確認：拘束時間未確認",IF(OR(H358="未確認",I358="未確認",J358="未確認",X358="未確認",N358="未確認",O358="未確認"),"要確認：未確認を含む","確認済"))))))))))</f>
        <v/>
      </c>
    </row>
    <row r="359" spans="1:38" ht="24.95" customHeight="1" x14ac:dyDescent="0.2">
      <c r="A359" s="20"/>
      <c r="B359" s="29"/>
      <c r="C359" s="7"/>
      <c r="D359" s="7"/>
      <c r="E359" s="7"/>
      <c r="F359" s="7"/>
      <c r="G359" s="7"/>
      <c r="H359" s="7"/>
      <c r="I359" s="7"/>
      <c r="J359" s="7"/>
      <c r="K359" s="23"/>
      <c r="L359" s="13"/>
      <c r="M359" s="13"/>
      <c r="N359" s="7"/>
      <c r="O359" s="51"/>
      <c r="P359" s="51"/>
      <c r="Q359" s="61"/>
      <c r="R359" s="62"/>
      <c r="S359" s="62"/>
      <c r="T359" s="63"/>
      <c r="U359" s="63"/>
      <c r="V359" s="63"/>
      <c r="W359" s="51"/>
      <c r="X359" s="51"/>
      <c r="Y359" s="67"/>
      <c r="Z359" s="54" t="str">
        <f>IF(G359="","",IF(COUNTIF(Tugs[曳船名],G359)&lt;&gt;1,"未登録・重複",IF(INDEX(Tugs[会社名],MATCH(G359,Tugs[曳船名],0))="","未確認",INDEX(Tugs[会社名],MATCH(G359,Tugs[曳船名],0)))))</f>
        <v/>
      </c>
      <c r="AA359" s="54" t="str">
        <f>IF(G359="","",IF(COUNTIF(Companies[会社名],Z359)&lt;&gt;1,"未登録・重複",IF(INDEX(Companies[地区],MATCH(Z359,Companies[会社名],0))="","未確認",INDEX(Companies[地区],MATCH(Z359,Companies[会社名],0)))))</f>
        <v/>
      </c>
      <c r="AB359" s="54" t="str">
        <f>IF(G359="","",IF(Q359&lt;&gt;"",Q359,IF(COUNTIF(Tugs[曳船名],G359)&lt;&gt;1,"未登録・重複",IF(INDEX(Tugs[基地港],MATCH(G359,Tugs[曳船名],0))="","未確認",INDEX(Tugs[基地港],MATCH(G359,Tugs[曳船名],0))))))</f>
        <v/>
      </c>
      <c r="AC359" s="53" t="str">
        <f>IF(C359="","",IF(AND(COUNTIF(Standards[照合項目（自動）],AB359&amp;"｜"&amp;E359&amp;"｜"&amp;D359&amp;"｜"&amp;F359&amp;"｜"&amp;P359)=1,COUNTIFS(Standards[照合項目（自動）],AB359&amp;"｜"&amp;E359&amp;"｜"&amp;D359&amp;"｜"&amp;F359&amp;"｜"&amp;P359,Standards[入力確認（自動）],"確認済")=1),SUMIF(Standards[照合項目（自動）],AB359&amp;"｜"&amp;E359&amp;"｜"&amp;D359&amp;"｜"&amp;F359&amp;"｜"&amp;P359,Standards[所定合計h（自動）]),"未確認"))</f>
        <v/>
      </c>
      <c r="AD359" s="53" t="str">
        <f>IF(C359="","",IF(AND(ISNUMBER(R359),ISNUMBER(S359),S359&gt;=R359),ROUND((S359-R359)*24,4),IF(OR(R359&lt;&gt;"",S359&lt;&gt;""),"",IF(AND(ISNUMBER(T359),T359&gt;=0),T359,IF(AND(I359="あり",J359="実施",ISNUMBER(AC359)),AC359,"")))))</f>
        <v/>
      </c>
      <c r="AE359" s="54" t="str">
        <f>IF(C359="","",IF(AND(ISNUMBER(R359),ISNUMBER(S359),S359&gt;=R359),IF(X359="記録","実績：基地発～基地着",IF(X359="記憶","記憶：基地発～基地着","未確認：基地発～基地着")),IF(OR(R359&lt;&gt;"",S359&lt;&gt;""),"要確認：時刻不足・逆転",IF(AND(ISNUMBER(T359),T359&gt;=0),IF(X359="記録","実績：記録の時間",IF(X359="記憶","記憶：申告の時間","未確認：申告の時間")),IF(AND(I359="あり",J359="実施",ISNUMBER(AC359)),"所定時間による見込み",IF(I359="なし","使用なし","未確認"))))))</f>
        <v/>
      </c>
      <c r="AF359" s="55" t="str">
        <f>IF(C359="","",IF(H359="あり",1,0))</f>
        <v/>
      </c>
      <c r="AG359" s="55" t="str">
        <f>IF(C359="","",IF(AND(I359="あり",J359="実施"),1,0))</f>
        <v/>
      </c>
      <c r="AH359" s="55" t="str">
        <f>IF(C359="","",IF(AND(H359="あり",X359="記録"),IF(COUNTIFS($A$8:A359,A359,$B$8:B359,B359,$C$8:C359,C359,$E$8:E359,E359,$F$8:F359,F359,$H$8:H359,"あり",$X$8:X359,"記録")=1,1,0),0))</f>
        <v/>
      </c>
      <c r="AI359" s="55" t="str">
        <f>IF(C359="","",IF(AND(I359="あり",J359="実施",X359="記録",ISNUMBER(K359)),IF(COUNTIFS($K$8:K359,K359,$C$8:C359,C359,$E$8:E359,E359,$F$8:F359,F359,$I$8:I359,"あり",$J$8:J359,"実施",$X$8:X359,"記録")=1,1,0),0))</f>
        <v/>
      </c>
      <c r="AJ359" s="55" t="str">
        <f>IF(C359="","",IF(ISNUMBER(A359),YEAR(A359)-IF(MONTH(A359)&lt;4,1,0),""))</f>
        <v/>
      </c>
      <c r="AK359" s="55" t="str">
        <f>IF(C359="","",IF(J359="実施",IF(ISNUMBER(K359),YEAR(K359)-IF(MONTH(K359)&lt;4,1,0),""),""))</f>
        <v/>
      </c>
      <c r="AL359" s="56" t="str">
        <f>IF(C359="",IF(OR(A359&lt;&gt;"",G359&lt;&gt;""),"要確認：船名未記入",""),IF(OR(NOT(ISNUMBER(A359)),G359="",H359="",I359="",J359="",N359="",O359="",P359="",W359="",X359=""),"要確認：基本項目不足",IF(OR(Z359="未登録・重複",AA359="未登録・重複",AB359="未確認"),"要確認：登録表を確認",IF(AND(H359="あり",NOT(ISNUMBER(B359))),"要確認：前日の予定時刻不足",IF(AND(J359="実施",I359="あり",NOT(ISNUMBER(K359))),"要確認：最終日時不足",IF(AND(J359="取消",I359="あり"),"要確認：取消と使用ありが矛盾",IF(OR(AND(ISNUMBER(T359),T359&lt;0),AND(ISNUMBER(V359),V359&lt;0),AE359="要確認：時刻不足・逆転"),"要確認：時間を確認",IF(COUNTIFS(Work[予定表の作業日],A359,Work[前日版の予定時刻],B359,Work[船名],C359,Work[バース],E359,Work[入出・転],F359,Work[曳船名],G359)&gt;1,"要確認：同じ作業・曳船が重複",IF(AND(I359="あり",J359="実施",NOT(ISNUMBER(AD359))),"要確認：拘束時間未確認",IF(OR(H359="未確認",I359="未確認",J359="未確認",X359="未確認",N359="未確認",O359="未確認"),"要確認：未確認を含む","確認済"))))))))))</f>
        <v/>
      </c>
    </row>
    <row r="360" spans="1:38" ht="24.95" customHeight="1" x14ac:dyDescent="0.2">
      <c r="A360" s="20"/>
      <c r="B360" s="29"/>
      <c r="C360" s="7"/>
      <c r="D360" s="7"/>
      <c r="E360" s="7"/>
      <c r="F360" s="7"/>
      <c r="G360" s="7"/>
      <c r="H360" s="7"/>
      <c r="I360" s="7"/>
      <c r="J360" s="7"/>
      <c r="K360" s="23"/>
      <c r="L360" s="13"/>
      <c r="M360" s="13"/>
      <c r="N360" s="7"/>
      <c r="O360" s="51"/>
      <c r="P360" s="51"/>
      <c r="Q360" s="61"/>
      <c r="R360" s="62"/>
      <c r="S360" s="62"/>
      <c r="T360" s="63"/>
      <c r="U360" s="63"/>
      <c r="V360" s="63"/>
      <c r="W360" s="51"/>
      <c r="X360" s="51"/>
      <c r="Y360" s="67"/>
      <c r="Z360" s="54" t="str">
        <f>IF(G360="","",IF(COUNTIF(Tugs[曳船名],G360)&lt;&gt;1,"未登録・重複",IF(INDEX(Tugs[会社名],MATCH(G360,Tugs[曳船名],0))="","未確認",INDEX(Tugs[会社名],MATCH(G360,Tugs[曳船名],0)))))</f>
        <v/>
      </c>
      <c r="AA360" s="54" t="str">
        <f>IF(G360="","",IF(COUNTIF(Companies[会社名],Z360)&lt;&gt;1,"未登録・重複",IF(INDEX(Companies[地区],MATCH(Z360,Companies[会社名],0))="","未確認",INDEX(Companies[地区],MATCH(Z360,Companies[会社名],0)))))</f>
        <v/>
      </c>
      <c r="AB360" s="54" t="str">
        <f>IF(G360="","",IF(Q360&lt;&gt;"",Q360,IF(COUNTIF(Tugs[曳船名],G360)&lt;&gt;1,"未登録・重複",IF(INDEX(Tugs[基地港],MATCH(G360,Tugs[曳船名],0))="","未確認",INDEX(Tugs[基地港],MATCH(G360,Tugs[曳船名],0))))))</f>
        <v/>
      </c>
      <c r="AC360" s="53" t="str">
        <f>IF(C360="","",IF(AND(COUNTIF(Standards[照合項目（自動）],AB360&amp;"｜"&amp;E360&amp;"｜"&amp;D360&amp;"｜"&amp;F360&amp;"｜"&amp;P360)=1,COUNTIFS(Standards[照合項目（自動）],AB360&amp;"｜"&amp;E360&amp;"｜"&amp;D360&amp;"｜"&amp;F360&amp;"｜"&amp;P360,Standards[入力確認（自動）],"確認済")=1),SUMIF(Standards[照合項目（自動）],AB360&amp;"｜"&amp;E360&amp;"｜"&amp;D360&amp;"｜"&amp;F360&amp;"｜"&amp;P360,Standards[所定合計h（自動）]),"未確認"))</f>
        <v/>
      </c>
      <c r="AD360" s="53" t="str">
        <f>IF(C360="","",IF(AND(ISNUMBER(R360),ISNUMBER(S360),S360&gt;=R360),ROUND((S360-R360)*24,4),IF(OR(R360&lt;&gt;"",S360&lt;&gt;""),"",IF(AND(ISNUMBER(T360),T360&gt;=0),T360,IF(AND(I360="あり",J360="実施",ISNUMBER(AC360)),AC360,"")))))</f>
        <v/>
      </c>
      <c r="AE360" s="54" t="str">
        <f>IF(C360="","",IF(AND(ISNUMBER(R360),ISNUMBER(S360),S360&gt;=R360),IF(X360="記録","実績：基地発～基地着",IF(X360="記憶","記憶：基地発～基地着","未確認：基地発～基地着")),IF(OR(R360&lt;&gt;"",S360&lt;&gt;""),"要確認：時刻不足・逆転",IF(AND(ISNUMBER(T360),T360&gt;=0),IF(X360="記録","実績：記録の時間",IF(X360="記憶","記憶：申告の時間","未確認：申告の時間")),IF(AND(I360="あり",J360="実施",ISNUMBER(AC360)),"所定時間による見込み",IF(I360="なし","使用なし","未確認"))))))</f>
        <v/>
      </c>
      <c r="AF360" s="55" t="str">
        <f>IF(C360="","",IF(H360="あり",1,0))</f>
        <v/>
      </c>
      <c r="AG360" s="55" t="str">
        <f>IF(C360="","",IF(AND(I360="あり",J360="実施"),1,0))</f>
        <v/>
      </c>
      <c r="AH360" s="55" t="str">
        <f>IF(C360="","",IF(AND(H360="あり",X360="記録"),IF(COUNTIFS($A$8:A360,A360,$B$8:B360,B360,$C$8:C360,C360,$E$8:E360,E360,$F$8:F360,F360,$H$8:H360,"あり",$X$8:X360,"記録")=1,1,0),0))</f>
        <v/>
      </c>
      <c r="AI360" s="55" t="str">
        <f>IF(C360="","",IF(AND(I360="あり",J360="実施",X360="記録",ISNUMBER(K360)),IF(COUNTIFS($K$8:K360,K360,$C$8:C360,C360,$E$8:E360,E360,$F$8:F360,F360,$I$8:I360,"あり",$J$8:J360,"実施",$X$8:X360,"記録")=1,1,0),0))</f>
        <v/>
      </c>
      <c r="AJ360" s="55" t="str">
        <f>IF(C360="","",IF(ISNUMBER(A360),YEAR(A360)-IF(MONTH(A360)&lt;4,1,0),""))</f>
        <v/>
      </c>
      <c r="AK360" s="55" t="str">
        <f>IF(C360="","",IF(J360="実施",IF(ISNUMBER(K360),YEAR(K360)-IF(MONTH(K360)&lt;4,1,0),""),""))</f>
        <v/>
      </c>
      <c r="AL360" s="56" t="str">
        <f>IF(C360="",IF(OR(A360&lt;&gt;"",G360&lt;&gt;""),"要確認：船名未記入",""),IF(OR(NOT(ISNUMBER(A360)),G360="",H360="",I360="",J360="",N360="",O360="",P360="",W360="",X360=""),"要確認：基本項目不足",IF(OR(Z360="未登録・重複",AA360="未登録・重複",AB360="未確認"),"要確認：登録表を確認",IF(AND(H360="あり",NOT(ISNUMBER(B360))),"要確認：前日の予定時刻不足",IF(AND(J360="実施",I360="あり",NOT(ISNUMBER(K360))),"要確認：最終日時不足",IF(AND(J360="取消",I360="あり"),"要確認：取消と使用ありが矛盾",IF(OR(AND(ISNUMBER(T360),T360&lt;0),AND(ISNUMBER(V360),V360&lt;0),AE360="要確認：時刻不足・逆転"),"要確認：時間を確認",IF(COUNTIFS(Work[予定表の作業日],A360,Work[前日版の予定時刻],B360,Work[船名],C360,Work[バース],E360,Work[入出・転],F360,Work[曳船名],G360)&gt;1,"要確認：同じ作業・曳船が重複",IF(AND(I360="あり",J360="実施",NOT(ISNUMBER(AD360))),"要確認：拘束時間未確認",IF(OR(H360="未確認",I360="未確認",J360="未確認",X360="未確認",N360="未確認",O360="未確認"),"要確認：未確認を含む","確認済"))))))))))</f>
        <v/>
      </c>
    </row>
    <row r="361" spans="1:38" ht="24.95" customHeight="1" x14ac:dyDescent="0.2">
      <c r="A361" s="20"/>
      <c r="B361" s="29"/>
      <c r="C361" s="7"/>
      <c r="D361" s="7"/>
      <c r="E361" s="7"/>
      <c r="F361" s="7"/>
      <c r="G361" s="7"/>
      <c r="H361" s="7"/>
      <c r="I361" s="7"/>
      <c r="J361" s="7"/>
      <c r="K361" s="23"/>
      <c r="L361" s="13"/>
      <c r="M361" s="13"/>
      <c r="N361" s="7"/>
      <c r="O361" s="51"/>
      <c r="P361" s="51"/>
      <c r="Q361" s="61"/>
      <c r="R361" s="62"/>
      <c r="S361" s="62"/>
      <c r="T361" s="63"/>
      <c r="U361" s="63"/>
      <c r="V361" s="63"/>
      <c r="W361" s="51"/>
      <c r="X361" s="51"/>
      <c r="Y361" s="67"/>
      <c r="Z361" s="54" t="str">
        <f>IF(G361="","",IF(COUNTIF(Tugs[曳船名],G361)&lt;&gt;1,"未登録・重複",IF(INDEX(Tugs[会社名],MATCH(G361,Tugs[曳船名],0))="","未確認",INDEX(Tugs[会社名],MATCH(G361,Tugs[曳船名],0)))))</f>
        <v/>
      </c>
      <c r="AA361" s="54" t="str">
        <f>IF(G361="","",IF(COUNTIF(Companies[会社名],Z361)&lt;&gt;1,"未登録・重複",IF(INDEX(Companies[地区],MATCH(Z361,Companies[会社名],0))="","未確認",INDEX(Companies[地区],MATCH(Z361,Companies[会社名],0)))))</f>
        <v/>
      </c>
      <c r="AB361" s="54" t="str">
        <f>IF(G361="","",IF(Q361&lt;&gt;"",Q361,IF(COUNTIF(Tugs[曳船名],G361)&lt;&gt;1,"未登録・重複",IF(INDEX(Tugs[基地港],MATCH(G361,Tugs[曳船名],0))="","未確認",INDEX(Tugs[基地港],MATCH(G361,Tugs[曳船名],0))))))</f>
        <v/>
      </c>
      <c r="AC361" s="53" t="str">
        <f>IF(C361="","",IF(AND(COUNTIF(Standards[照合項目（自動）],AB361&amp;"｜"&amp;E361&amp;"｜"&amp;D361&amp;"｜"&amp;F361&amp;"｜"&amp;P361)=1,COUNTIFS(Standards[照合項目（自動）],AB361&amp;"｜"&amp;E361&amp;"｜"&amp;D361&amp;"｜"&amp;F361&amp;"｜"&amp;P361,Standards[入力確認（自動）],"確認済")=1),SUMIF(Standards[照合項目（自動）],AB361&amp;"｜"&amp;E361&amp;"｜"&amp;D361&amp;"｜"&amp;F361&amp;"｜"&amp;P361,Standards[所定合計h（自動）]),"未確認"))</f>
        <v/>
      </c>
      <c r="AD361" s="53" t="str">
        <f>IF(C361="","",IF(AND(ISNUMBER(R361),ISNUMBER(S361),S361&gt;=R361),ROUND((S361-R361)*24,4),IF(OR(R361&lt;&gt;"",S361&lt;&gt;""),"",IF(AND(ISNUMBER(T361),T361&gt;=0),T361,IF(AND(I361="あり",J361="実施",ISNUMBER(AC361)),AC361,"")))))</f>
        <v/>
      </c>
      <c r="AE361" s="54" t="str">
        <f>IF(C361="","",IF(AND(ISNUMBER(R361),ISNUMBER(S361),S361&gt;=R361),IF(X361="記録","実績：基地発～基地着",IF(X361="記憶","記憶：基地発～基地着","未確認：基地発～基地着")),IF(OR(R361&lt;&gt;"",S361&lt;&gt;""),"要確認：時刻不足・逆転",IF(AND(ISNUMBER(T361),T361&gt;=0),IF(X361="記録","実績：記録の時間",IF(X361="記憶","記憶：申告の時間","未確認：申告の時間")),IF(AND(I361="あり",J361="実施",ISNUMBER(AC361)),"所定時間による見込み",IF(I361="なし","使用なし","未確認"))))))</f>
        <v/>
      </c>
      <c r="AF361" s="55" t="str">
        <f>IF(C361="","",IF(H361="あり",1,0))</f>
        <v/>
      </c>
      <c r="AG361" s="55" t="str">
        <f>IF(C361="","",IF(AND(I361="あり",J361="実施"),1,0))</f>
        <v/>
      </c>
      <c r="AH361" s="55" t="str">
        <f>IF(C361="","",IF(AND(H361="あり",X361="記録"),IF(COUNTIFS($A$8:A361,A361,$B$8:B361,B361,$C$8:C361,C361,$E$8:E361,E361,$F$8:F361,F361,$H$8:H361,"あり",$X$8:X361,"記録")=1,1,0),0))</f>
        <v/>
      </c>
      <c r="AI361" s="55" t="str">
        <f>IF(C361="","",IF(AND(I361="あり",J361="実施",X361="記録",ISNUMBER(K361)),IF(COUNTIFS($K$8:K361,K361,$C$8:C361,C361,$E$8:E361,E361,$F$8:F361,F361,$I$8:I361,"あり",$J$8:J361,"実施",$X$8:X361,"記録")=1,1,0),0))</f>
        <v/>
      </c>
      <c r="AJ361" s="55" t="str">
        <f>IF(C361="","",IF(ISNUMBER(A361),YEAR(A361)-IF(MONTH(A361)&lt;4,1,0),""))</f>
        <v/>
      </c>
      <c r="AK361" s="55" t="str">
        <f>IF(C361="","",IF(J361="実施",IF(ISNUMBER(K361),YEAR(K361)-IF(MONTH(K361)&lt;4,1,0),""),""))</f>
        <v/>
      </c>
      <c r="AL361" s="56" t="str">
        <f>IF(C361="",IF(OR(A361&lt;&gt;"",G361&lt;&gt;""),"要確認：船名未記入",""),IF(OR(NOT(ISNUMBER(A361)),G361="",H361="",I361="",J361="",N361="",O361="",P361="",W361="",X361=""),"要確認：基本項目不足",IF(OR(Z361="未登録・重複",AA361="未登録・重複",AB361="未確認"),"要確認：登録表を確認",IF(AND(H361="あり",NOT(ISNUMBER(B361))),"要確認：前日の予定時刻不足",IF(AND(J361="実施",I361="あり",NOT(ISNUMBER(K361))),"要確認：最終日時不足",IF(AND(J361="取消",I361="あり"),"要確認：取消と使用ありが矛盾",IF(OR(AND(ISNUMBER(T361),T361&lt;0),AND(ISNUMBER(V361),V361&lt;0),AE361="要確認：時刻不足・逆転"),"要確認：時間を確認",IF(COUNTIFS(Work[予定表の作業日],A361,Work[前日版の予定時刻],B361,Work[船名],C361,Work[バース],E361,Work[入出・転],F361,Work[曳船名],G361)&gt;1,"要確認：同じ作業・曳船が重複",IF(AND(I361="あり",J361="実施",NOT(ISNUMBER(AD361))),"要確認：拘束時間未確認",IF(OR(H361="未確認",I361="未確認",J361="未確認",X361="未確認",N361="未確認",O361="未確認"),"要確認：未確認を含む","確認済"))))))))))</f>
        <v/>
      </c>
    </row>
    <row r="362" spans="1:38" ht="24.95" customHeight="1" x14ac:dyDescent="0.2">
      <c r="A362" s="20"/>
      <c r="B362" s="29"/>
      <c r="C362" s="7"/>
      <c r="D362" s="7"/>
      <c r="E362" s="7"/>
      <c r="F362" s="7"/>
      <c r="G362" s="7"/>
      <c r="H362" s="7"/>
      <c r="I362" s="7"/>
      <c r="J362" s="7"/>
      <c r="K362" s="23"/>
      <c r="L362" s="13"/>
      <c r="M362" s="13"/>
      <c r="N362" s="7"/>
      <c r="O362" s="51"/>
      <c r="P362" s="51"/>
      <c r="Q362" s="61"/>
      <c r="R362" s="62"/>
      <c r="S362" s="62"/>
      <c r="T362" s="63"/>
      <c r="U362" s="63"/>
      <c r="V362" s="63"/>
      <c r="W362" s="51"/>
      <c r="X362" s="51"/>
      <c r="Y362" s="67"/>
      <c r="Z362" s="54" t="str">
        <f>IF(G362="","",IF(COUNTIF(Tugs[曳船名],G362)&lt;&gt;1,"未登録・重複",IF(INDEX(Tugs[会社名],MATCH(G362,Tugs[曳船名],0))="","未確認",INDEX(Tugs[会社名],MATCH(G362,Tugs[曳船名],0)))))</f>
        <v/>
      </c>
      <c r="AA362" s="54" t="str">
        <f>IF(G362="","",IF(COUNTIF(Companies[会社名],Z362)&lt;&gt;1,"未登録・重複",IF(INDEX(Companies[地区],MATCH(Z362,Companies[会社名],0))="","未確認",INDEX(Companies[地区],MATCH(Z362,Companies[会社名],0)))))</f>
        <v/>
      </c>
      <c r="AB362" s="54" t="str">
        <f>IF(G362="","",IF(Q362&lt;&gt;"",Q362,IF(COUNTIF(Tugs[曳船名],G362)&lt;&gt;1,"未登録・重複",IF(INDEX(Tugs[基地港],MATCH(G362,Tugs[曳船名],0))="","未確認",INDEX(Tugs[基地港],MATCH(G362,Tugs[曳船名],0))))))</f>
        <v/>
      </c>
      <c r="AC362" s="53" t="str">
        <f>IF(C362="","",IF(AND(COUNTIF(Standards[照合項目（自動）],AB362&amp;"｜"&amp;E362&amp;"｜"&amp;D362&amp;"｜"&amp;F362&amp;"｜"&amp;P362)=1,COUNTIFS(Standards[照合項目（自動）],AB362&amp;"｜"&amp;E362&amp;"｜"&amp;D362&amp;"｜"&amp;F362&amp;"｜"&amp;P362,Standards[入力確認（自動）],"確認済")=1),SUMIF(Standards[照合項目（自動）],AB362&amp;"｜"&amp;E362&amp;"｜"&amp;D362&amp;"｜"&amp;F362&amp;"｜"&amp;P362,Standards[所定合計h（自動）]),"未確認"))</f>
        <v/>
      </c>
      <c r="AD362" s="53" t="str">
        <f>IF(C362="","",IF(AND(ISNUMBER(R362),ISNUMBER(S362),S362&gt;=R362),ROUND((S362-R362)*24,4),IF(OR(R362&lt;&gt;"",S362&lt;&gt;""),"",IF(AND(ISNUMBER(T362),T362&gt;=0),T362,IF(AND(I362="あり",J362="実施",ISNUMBER(AC362)),AC362,"")))))</f>
        <v/>
      </c>
      <c r="AE362" s="54" t="str">
        <f>IF(C362="","",IF(AND(ISNUMBER(R362),ISNUMBER(S362),S362&gt;=R362),IF(X362="記録","実績：基地発～基地着",IF(X362="記憶","記憶：基地発～基地着","未確認：基地発～基地着")),IF(OR(R362&lt;&gt;"",S362&lt;&gt;""),"要確認：時刻不足・逆転",IF(AND(ISNUMBER(T362),T362&gt;=0),IF(X362="記録","実績：記録の時間",IF(X362="記憶","記憶：申告の時間","未確認：申告の時間")),IF(AND(I362="あり",J362="実施",ISNUMBER(AC362)),"所定時間による見込み",IF(I362="なし","使用なし","未確認"))))))</f>
        <v/>
      </c>
      <c r="AF362" s="55" t="str">
        <f>IF(C362="","",IF(H362="あり",1,0))</f>
        <v/>
      </c>
      <c r="AG362" s="55" t="str">
        <f>IF(C362="","",IF(AND(I362="あり",J362="実施"),1,0))</f>
        <v/>
      </c>
      <c r="AH362" s="55" t="str">
        <f>IF(C362="","",IF(AND(H362="あり",X362="記録"),IF(COUNTIFS($A$8:A362,A362,$B$8:B362,B362,$C$8:C362,C362,$E$8:E362,E362,$F$8:F362,F362,$H$8:H362,"あり",$X$8:X362,"記録")=1,1,0),0))</f>
        <v/>
      </c>
      <c r="AI362" s="55" t="str">
        <f>IF(C362="","",IF(AND(I362="あり",J362="実施",X362="記録",ISNUMBER(K362)),IF(COUNTIFS($K$8:K362,K362,$C$8:C362,C362,$E$8:E362,E362,$F$8:F362,F362,$I$8:I362,"あり",$J$8:J362,"実施",$X$8:X362,"記録")=1,1,0),0))</f>
        <v/>
      </c>
      <c r="AJ362" s="55" t="str">
        <f>IF(C362="","",IF(ISNUMBER(A362),YEAR(A362)-IF(MONTH(A362)&lt;4,1,0),""))</f>
        <v/>
      </c>
      <c r="AK362" s="55" t="str">
        <f>IF(C362="","",IF(J362="実施",IF(ISNUMBER(K362),YEAR(K362)-IF(MONTH(K362)&lt;4,1,0),""),""))</f>
        <v/>
      </c>
      <c r="AL362" s="56" t="str">
        <f>IF(C362="",IF(OR(A362&lt;&gt;"",G362&lt;&gt;""),"要確認：船名未記入",""),IF(OR(NOT(ISNUMBER(A362)),G362="",H362="",I362="",J362="",N362="",O362="",P362="",W362="",X362=""),"要確認：基本項目不足",IF(OR(Z362="未登録・重複",AA362="未登録・重複",AB362="未確認"),"要確認：登録表を確認",IF(AND(H362="あり",NOT(ISNUMBER(B362))),"要確認：前日の予定時刻不足",IF(AND(J362="実施",I362="あり",NOT(ISNUMBER(K362))),"要確認：最終日時不足",IF(AND(J362="取消",I362="あり"),"要確認：取消と使用ありが矛盾",IF(OR(AND(ISNUMBER(T362),T362&lt;0),AND(ISNUMBER(V362),V362&lt;0),AE362="要確認：時刻不足・逆転"),"要確認：時間を確認",IF(COUNTIFS(Work[予定表の作業日],A362,Work[前日版の予定時刻],B362,Work[船名],C362,Work[バース],E362,Work[入出・転],F362,Work[曳船名],G362)&gt;1,"要確認：同じ作業・曳船が重複",IF(AND(I362="あり",J362="実施",NOT(ISNUMBER(AD362))),"要確認：拘束時間未確認",IF(OR(H362="未確認",I362="未確認",J362="未確認",X362="未確認",N362="未確認",O362="未確認"),"要確認：未確認を含む","確認済"))))))))))</f>
        <v/>
      </c>
    </row>
    <row r="363" spans="1:38" ht="24.95" customHeight="1" x14ac:dyDescent="0.2">
      <c r="A363" s="20"/>
      <c r="B363" s="29"/>
      <c r="C363" s="7"/>
      <c r="D363" s="7"/>
      <c r="E363" s="7"/>
      <c r="F363" s="7"/>
      <c r="G363" s="7"/>
      <c r="H363" s="7"/>
      <c r="I363" s="7"/>
      <c r="J363" s="7"/>
      <c r="K363" s="23"/>
      <c r="L363" s="13"/>
      <c r="M363" s="13"/>
      <c r="N363" s="7"/>
      <c r="O363" s="51"/>
      <c r="P363" s="51"/>
      <c r="Q363" s="61"/>
      <c r="R363" s="62"/>
      <c r="S363" s="62"/>
      <c r="T363" s="63"/>
      <c r="U363" s="63"/>
      <c r="V363" s="63"/>
      <c r="W363" s="51"/>
      <c r="X363" s="51"/>
      <c r="Y363" s="67"/>
      <c r="Z363" s="54" t="str">
        <f>IF(G363="","",IF(COUNTIF(Tugs[曳船名],G363)&lt;&gt;1,"未登録・重複",IF(INDEX(Tugs[会社名],MATCH(G363,Tugs[曳船名],0))="","未確認",INDEX(Tugs[会社名],MATCH(G363,Tugs[曳船名],0)))))</f>
        <v/>
      </c>
      <c r="AA363" s="54" t="str">
        <f>IF(G363="","",IF(COUNTIF(Companies[会社名],Z363)&lt;&gt;1,"未登録・重複",IF(INDEX(Companies[地区],MATCH(Z363,Companies[会社名],0))="","未確認",INDEX(Companies[地区],MATCH(Z363,Companies[会社名],0)))))</f>
        <v/>
      </c>
      <c r="AB363" s="54" t="str">
        <f>IF(G363="","",IF(Q363&lt;&gt;"",Q363,IF(COUNTIF(Tugs[曳船名],G363)&lt;&gt;1,"未登録・重複",IF(INDEX(Tugs[基地港],MATCH(G363,Tugs[曳船名],0))="","未確認",INDEX(Tugs[基地港],MATCH(G363,Tugs[曳船名],0))))))</f>
        <v/>
      </c>
      <c r="AC363" s="53" t="str">
        <f>IF(C363="","",IF(AND(COUNTIF(Standards[照合項目（自動）],AB363&amp;"｜"&amp;E363&amp;"｜"&amp;D363&amp;"｜"&amp;F363&amp;"｜"&amp;P363)=1,COUNTIFS(Standards[照合項目（自動）],AB363&amp;"｜"&amp;E363&amp;"｜"&amp;D363&amp;"｜"&amp;F363&amp;"｜"&amp;P363,Standards[入力確認（自動）],"確認済")=1),SUMIF(Standards[照合項目（自動）],AB363&amp;"｜"&amp;E363&amp;"｜"&amp;D363&amp;"｜"&amp;F363&amp;"｜"&amp;P363,Standards[所定合計h（自動）]),"未確認"))</f>
        <v/>
      </c>
      <c r="AD363" s="53" t="str">
        <f>IF(C363="","",IF(AND(ISNUMBER(R363),ISNUMBER(S363),S363&gt;=R363),ROUND((S363-R363)*24,4),IF(OR(R363&lt;&gt;"",S363&lt;&gt;""),"",IF(AND(ISNUMBER(T363),T363&gt;=0),T363,IF(AND(I363="あり",J363="実施",ISNUMBER(AC363)),AC363,"")))))</f>
        <v/>
      </c>
      <c r="AE363" s="54" t="str">
        <f>IF(C363="","",IF(AND(ISNUMBER(R363),ISNUMBER(S363),S363&gt;=R363),IF(X363="記録","実績：基地発～基地着",IF(X363="記憶","記憶：基地発～基地着","未確認：基地発～基地着")),IF(OR(R363&lt;&gt;"",S363&lt;&gt;""),"要確認：時刻不足・逆転",IF(AND(ISNUMBER(T363),T363&gt;=0),IF(X363="記録","実績：記録の時間",IF(X363="記憶","記憶：申告の時間","未確認：申告の時間")),IF(AND(I363="あり",J363="実施",ISNUMBER(AC363)),"所定時間による見込み",IF(I363="なし","使用なし","未確認"))))))</f>
        <v/>
      </c>
      <c r="AF363" s="55" t="str">
        <f>IF(C363="","",IF(H363="あり",1,0))</f>
        <v/>
      </c>
      <c r="AG363" s="55" t="str">
        <f>IF(C363="","",IF(AND(I363="あり",J363="実施"),1,0))</f>
        <v/>
      </c>
      <c r="AH363" s="55" t="str">
        <f>IF(C363="","",IF(AND(H363="あり",X363="記録"),IF(COUNTIFS($A$8:A363,A363,$B$8:B363,B363,$C$8:C363,C363,$E$8:E363,E363,$F$8:F363,F363,$H$8:H363,"あり",$X$8:X363,"記録")=1,1,0),0))</f>
        <v/>
      </c>
      <c r="AI363" s="55" t="str">
        <f>IF(C363="","",IF(AND(I363="あり",J363="実施",X363="記録",ISNUMBER(K363)),IF(COUNTIFS($K$8:K363,K363,$C$8:C363,C363,$E$8:E363,E363,$F$8:F363,F363,$I$8:I363,"あり",$J$8:J363,"実施",$X$8:X363,"記録")=1,1,0),0))</f>
        <v/>
      </c>
      <c r="AJ363" s="55" t="str">
        <f>IF(C363="","",IF(ISNUMBER(A363),YEAR(A363)-IF(MONTH(A363)&lt;4,1,0),""))</f>
        <v/>
      </c>
      <c r="AK363" s="55" t="str">
        <f>IF(C363="","",IF(J363="実施",IF(ISNUMBER(K363),YEAR(K363)-IF(MONTH(K363)&lt;4,1,0),""),""))</f>
        <v/>
      </c>
      <c r="AL363" s="56" t="str">
        <f>IF(C363="",IF(OR(A363&lt;&gt;"",G363&lt;&gt;""),"要確認：船名未記入",""),IF(OR(NOT(ISNUMBER(A363)),G363="",H363="",I363="",J363="",N363="",O363="",P363="",W363="",X363=""),"要確認：基本項目不足",IF(OR(Z363="未登録・重複",AA363="未登録・重複",AB363="未確認"),"要確認：登録表を確認",IF(AND(H363="あり",NOT(ISNUMBER(B363))),"要確認：前日の予定時刻不足",IF(AND(J363="実施",I363="あり",NOT(ISNUMBER(K363))),"要確認：最終日時不足",IF(AND(J363="取消",I363="あり"),"要確認：取消と使用ありが矛盾",IF(OR(AND(ISNUMBER(T363),T363&lt;0),AND(ISNUMBER(V363),V363&lt;0),AE363="要確認：時刻不足・逆転"),"要確認：時間を確認",IF(COUNTIFS(Work[予定表の作業日],A363,Work[前日版の予定時刻],B363,Work[船名],C363,Work[バース],E363,Work[入出・転],F363,Work[曳船名],G363)&gt;1,"要確認：同じ作業・曳船が重複",IF(AND(I363="あり",J363="実施",NOT(ISNUMBER(AD363))),"要確認：拘束時間未確認",IF(OR(H363="未確認",I363="未確認",J363="未確認",X363="未確認",N363="未確認",O363="未確認"),"要確認：未確認を含む","確認済"))))))))))</f>
        <v/>
      </c>
    </row>
    <row r="364" spans="1:38" ht="24.95" customHeight="1" x14ac:dyDescent="0.2">
      <c r="A364" s="20"/>
      <c r="B364" s="29"/>
      <c r="C364" s="7"/>
      <c r="D364" s="7"/>
      <c r="E364" s="7"/>
      <c r="F364" s="7"/>
      <c r="G364" s="7"/>
      <c r="H364" s="7"/>
      <c r="I364" s="7"/>
      <c r="J364" s="7"/>
      <c r="K364" s="23"/>
      <c r="L364" s="13"/>
      <c r="M364" s="13"/>
      <c r="N364" s="7"/>
      <c r="O364" s="51"/>
      <c r="P364" s="51"/>
      <c r="Q364" s="61"/>
      <c r="R364" s="62"/>
      <c r="S364" s="62"/>
      <c r="T364" s="63"/>
      <c r="U364" s="63"/>
      <c r="V364" s="63"/>
      <c r="W364" s="51"/>
      <c r="X364" s="51"/>
      <c r="Y364" s="67"/>
      <c r="Z364" s="54" t="str">
        <f>IF(G364="","",IF(COUNTIF(Tugs[曳船名],G364)&lt;&gt;1,"未登録・重複",IF(INDEX(Tugs[会社名],MATCH(G364,Tugs[曳船名],0))="","未確認",INDEX(Tugs[会社名],MATCH(G364,Tugs[曳船名],0)))))</f>
        <v/>
      </c>
      <c r="AA364" s="54" t="str">
        <f>IF(G364="","",IF(COUNTIF(Companies[会社名],Z364)&lt;&gt;1,"未登録・重複",IF(INDEX(Companies[地区],MATCH(Z364,Companies[会社名],0))="","未確認",INDEX(Companies[地区],MATCH(Z364,Companies[会社名],0)))))</f>
        <v/>
      </c>
      <c r="AB364" s="54" t="str">
        <f>IF(G364="","",IF(Q364&lt;&gt;"",Q364,IF(COUNTIF(Tugs[曳船名],G364)&lt;&gt;1,"未登録・重複",IF(INDEX(Tugs[基地港],MATCH(G364,Tugs[曳船名],0))="","未確認",INDEX(Tugs[基地港],MATCH(G364,Tugs[曳船名],0))))))</f>
        <v/>
      </c>
      <c r="AC364" s="53" t="str">
        <f>IF(C364="","",IF(AND(COUNTIF(Standards[照合項目（自動）],AB364&amp;"｜"&amp;E364&amp;"｜"&amp;D364&amp;"｜"&amp;F364&amp;"｜"&amp;P364)=1,COUNTIFS(Standards[照合項目（自動）],AB364&amp;"｜"&amp;E364&amp;"｜"&amp;D364&amp;"｜"&amp;F364&amp;"｜"&amp;P364,Standards[入力確認（自動）],"確認済")=1),SUMIF(Standards[照合項目（自動）],AB364&amp;"｜"&amp;E364&amp;"｜"&amp;D364&amp;"｜"&amp;F364&amp;"｜"&amp;P364,Standards[所定合計h（自動）]),"未確認"))</f>
        <v/>
      </c>
      <c r="AD364" s="53" t="str">
        <f>IF(C364="","",IF(AND(ISNUMBER(R364),ISNUMBER(S364),S364&gt;=R364),ROUND((S364-R364)*24,4),IF(OR(R364&lt;&gt;"",S364&lt;&gt;""),"",IF(AND(ISNUMBER(T364),T364&gt;=0),T364,IF(AND(I364="あり",J364="実施",ISNUMBER(AC364)),AC364,"")))))</f>
        <v/>
      </c>
      <c r="AE364" s="54" t="str">
        <f>IF(C364="","",IF(AND(ISNUMBER(R364),ISNUMBER(S364),S364&gt;=R364),IF(X364="記録","実績：基地発～基地着",IF(X364="記憶","記憶：基地発～基地着","未確認：基地発～基地着")),IF(OR(R364&lt;&gt;"",S364&lt;&gt;""),"要確認：時刻不足・逆転",IF(AND(ISNUMBER(T364),T364&gt;=0),IF(X364="記録","実績：記録の時間",IF(X364="記憶","記憶：申告の時間","未確認：申告の時間")),IF(AND(I364="あり",J364="実施",ISNUMBER(AC364)),"所定時間による見込み",IF(I364="なし","使用なし","未確認"))))))</f>
        <v/>
      </c>
      <c r="AF364" s="55" t="str">
        <f>IF(C364="","",IF(H364="あり",1,0))</f>
        <v/>
      </c>
      <c r="AG364" s="55" t="str">
        <f>IF(C364="","",IF(AND(I364="あり",J364="実施"),1,0))</f>
        <v/>
      </c>
      <c r="AH364" s="55" t="str">
        <f>IF(C364="","",IF(AND(H364="あり",X364="記録"),IF(COUNTIFS($A$8:A364,A364,$B$8:B364,B364,$C$8:C364,C364,$E$8:E364,E364,$F$8:F364,F364,$H$8:H364,"あり",$X$8:X364,"記録")=1,1,0),0))</f>
        <v/>
      </c>
      <c r="AI364" s="55" t="str">
        <f>IF(C364="","",IF(AND(I364="あり",J364="実施",X364="記録",ISNUMBER(K364)),IF(COUNTIFS($K$8:K364,K364,$C$8:C364,C364,$E$8:E364,E364,$F$8:F364,F364,$I$8:I364,"あり",$J$8:J364,"実施",$X$8:X364,"記録")=1,1,0),0))</f>
        <v/>
      </c>
      <c r="AJ364" s="55" t="str">
        <f>IF(C364="","",IF(ISNUMBER(A364),YEAR(A364)-IF(MONTH(A364)&lt;4,1,0),""))</f>
        <v/>
      </c>
      <c r="AK364" s="55" t="str">
        <f>IF(C364="","",IF(J364="実施",IF(ISNUMBER(K364),YEAR(K364)-IF(MONTH(K364)&lt;4,1,0),""),""))</f>
        <v/>
      </c>
      <c r="AL364" s="56" t="str">
        <f>IF(C364="",IF(OR(A364&lt;&gt;"",G364&lt;&gt;""),"要確認：船名未記入",""),IF(OR(NOT(ISNUMBER(A364)),G364="",H364="",I364="",J364="",N364="",O364="",P364="",W364="",X364=""),"要確認：基本項目不足",IF(OR(Z364="未登録・重複",AA364="未登録・重複",AB364="未確認"),"要確認：登録表を確認",IF(AND(H364="あり",NOT(ISNUMBER(B364))),"要確認：前日の予定時刻不足",IF(AND(J364="実施",I364="あり",NOT(ISNUMBER(K364))),"要確認：最終日時不足",IF(AND(J364="取消",I364="あり"),"要確認：取消と使用ありが矛盾",IF(OR(AND(ISNUMBER(T364),T364&lt;0),AND(ISNUMBER(V364),V364&lt;0),AE364="要確認：時刻不足・逆転"),"要確認：時間を確認",IF(COUNTIFS(Work[予定表の作業日],A364,Work[前日版の予定時刻],B364,Work[船名],C364,Work[バース],E364,Work[入出・転],F364,Work[曳船名],G364)&gt;1,"要確認：同じ作業・曳船が重複",IF(AND(I364="あり",J364="実施",NOT(ISNUMBER(AD364))),"要確認：拘束時間未確認",IF(OR(H364="未確認",I364="未確認",J364="未確認",X364="未確認",N364="未確認",O364="未確認"),"要確認：未確認を含む","確認済"))))))))))</f>
        <v/>
      </c>
    </row>
    <row r="365" spans="1:38" ht="24.95" customHeight="1" x14ac:dyDescent="0.2">
      <c r="A365" s="20"/>
      <c r="B365" s="29"/>
      <c r="C365" s="7"/>
      <c r="D365" s="7"/>
      <c r="E365" s="7"/>
      <c r="F365" s="7"/>
      <c r="G365" s="7"/>
      <c r="H365" s="7"/>
      <c r="I365" s="7"/>
      <c r="J365" s="7"/>
      <c r="K365" s="23"/>
      <c r="L365" s="13"/>
      <c r="M365" s="13"/>
      <c r="N365" s="7"/>
      <c r="O365" s="51"/>
      <c r="P365" s="51"/>
      <c r="Q365" s="61"/>
      <c r="R365" s="62"/>
      <c r="S365" s="62"/>
      <c r="T365" s="63"/>
      <c r="U365" s="63"/>
      <c r="V365" s="63"/>
      <c r="W365" s="51"/>
      <c r="X365" s="51"/>
      <c r="Y365" s="67"/>
      <c r="Z365" s="54" t="str">
        <f>IF(G365="","",IF(COUNTIF(Tugs[曳船名],G365)&lt;&gt;1,"未登録・重複",IF(INDEX(Tugs[会社名],MATCH(G365,Tugs[曳船名],0))="","未確認",INDEX(Tugs[会社名],MATCH(G365,Tugs[曳船名],0)))))</f>
        <v/>
      </c>
      <c r="AA365" s="54" t="str">
        <f>IF(G365="","",IF(COUNTIF(Companies[会社名],Z365)&lt;&gt;1,"未登録・重複",IF(INDEX(Companies[地区],MATCH(Z365,Companies[会社名],0))="","未確認",INDEX(Companies[地区],MATCH(Z365,Companies[会社名],0)))))</f>
        <v/>
      </c>
      <c r="AB365" s="54" t="str">
        <f>IF(G365="","",IF(Q365&lt;&gt;"",Q365,IF(COUNTIF(Tugs[曳船名],G365)&lt;&gt;1,"未登録・重複",IF(INDEX(Tugs[基地港],MATCH(G365,Tugs[曳船名],0))="","未確認",INDEX(Tugs[基地港],MATCH(G365,Tugs[曳船名],0))))))</f>
        <v/>
      </c>
      <c r="AC365" s="53" t="str">
        <f>IF(C365="","",IF(AND(COUNTIF(Standards[照合項目（自動）],AB365&amp;"｜"&amp;E365&amp;"｜"&amp;D365&amp;"｜"&amp;F365&amp;"｜"&amp;P365)=1,COUNTIFS(Standards[照合項目（自動）],AB365&amp;"｜"&amp;E365&amp;"｜"&amp;D365&amp;"｜"&amp;F365&amp;"｜"&amp;P365,Standards[入力確認（自動）],"確認済")=1),SUMIF(Standards[照合項目（自動）],AB365&amp;"｜"&amp;E365&amp;"｜"&amp;D365&amp;"｜"&amp;F365&amp;"｜"&amp;P365,Standards[所定合計h（自動）]),"未確認"))</f>
        <v/>
      </c>
      <c r="AD365" s="53" t="str">
        <f>IF(C365="","",IF(AND(ISNUMBER(R365),ISNUMBER(S365),S365&gt;=R365),ROUND((S365-R365)*24,4),IF(OR(R365&lt;&gt;"",S365&lt;&gt;""),"",IF(AND(ISNUMBER(T365),T365&gt;=0),T365,IF(AND(I365="あり",J365="実施",ISNUMBER(AC365)),AC365,"")))))</f>
        <v/>
      </c>
      <c r="AE365" s="54" t="str">
        <f>IF(C365="","",IF(AND(ISNUMBER(R365),ISNUMBER(S365),S365&gt;=R365),IF(X365="記録","実績：基地発～基地着",IF(X365="記憶","記憶：基地発～基地着","未確認：基地発～基地着")),IF(OR(R365&lt;&gt;"",S365&lt;&gt;""),"要確認：時刻不足・逆転",IF(AND(ISNUMBER(T365),T365&gt;=0),IF(X365="記録","実績：記録の時間",IF(X365="記憶","記憶：申告の時間","未確認：申告の時間")),IF(AND(I365="あり",J365="実施",ISNUMBER(AC365)),"所定時間による見込み",IF(I365="なし","使用なし","未確認"))))))</f>
        <v/>
      </c>
      <c r="AF365" s="55" t="str">
        <f>IF(C365="","",IF(H365="あり",1,0))</f>
        <v/>
      </c>
      <c r="AG365" s="55" t="str">
        <f>IF(C365="","",IF(AND(I365="あり",J365="実施"),1,0))</f>
        <v/>
      </c>
      <c r="AH365" s="55" t="str">
        <f>IF(C365="","",IF(AND(H365="あり",X365="記録"),IF(COUNTIFS($A$8:A365,A365,$B$8:B365,B365,$C$8:C365,C365,$E$8:E365,E365,$F$8:F365,F365,$H$8:H365,"あり",$X$8:X365,"記録")=1,1,0),0))</f>
        <v/>
      </c>
      <c r="AI365" s="55" t="str">
        <f>IF(C365="","",IF(AND(I365="あり",J365="実施",X365="記録",ISNUMBER(K365)),IF(COUNTIFS($K$8:K365,K365,$C$8:C365,C365,$E$8:E365,E365,$F$8:F365,F365,$I$8:I365,"あり",$J$8:J365,"実施",$X$8:X365,"記録")=1,1,0),0))</f>
        <v/>
      </c>
      <c r="AJ365" s="55" t="str">
        <f>IF(C365="","",IF(ISNUMBER(A365),YEAR(A365)-IF(MONTH(A365)&lt;4,1,0),""))</f>
        <v/>
      </c>
      <c r="AK365" s="55" t="str">
        <f>IF(C365="","",IF(J365="実施",IF(ISNUMBER(K365),YEAR(K365)-IF(MONTH(K365)&lt;4,1,0),""),""))</f>
        <v/>
      </c>
      <c r="AL365" s="56" t="str">
        <f>IF(C365="",IF(OR(A365&lt;&gt;"",G365&lt;&gt;""),"要確認：船名未記入",""),IF(OR(NOT(ISNUMBER(A365)),G365="",H365="",I365="",J365="",N365="",O365="",P365="",W365="",X365=""),"要確認：基本項目不足",IF(OR(Z365="未登録・重複",AA365="未登録・重複",AB365="未確認"),"要確認：登録表を確認",IF(AND(H365="あり",NOT(ISNUMBER(B365))),"要確認：前日の予定時刻不足",IF(AND(J365="実施",I365="あり",NOT(ISNUMBER(K365))),"要確認：最終日時不足",IF(AND(J365="取消",I365="あり"),"要確認：取消と使用ありが矛盾",IF(OR(AND(ISNUMBER(T365),T365&lt;0),AND(ISNUMBER(V365),V365&lt;0),AE365="要確認：時刻不足・逆転"),"要確認：時間を確認",IF(COUNTIFS(Work[予定表の作業日],A365,Work[前日版の予定時刻],B365,Work[船名],C365,Work[バース],E365,Work[入出・転],F365,Work[曳船名],G365)&gt;1,"要確認：同じ作業・曳船が重複",IF(AND(I365="あり",J365="実施",NOT(ISNUMBER(AD365))),"要確認：拘束時間未確認",IF(OR(H365="未確認",I365="未確認",J365="未確認",X365="未確認",N365="未確認",O365="未確認"),"要確認：未確認を含む","確認済"))))))))))</f>
        <v/>
      </c>
    </row>
    <row r="366" spans="1:38" ht="24.95" customHeight="1" x14ac:dyDescent="0.2">
      <c r="A366" s="20"/>
      <c r="B366" s="29"/>
      <c r="C366" s="7"/>
      <c r="D366" s="7"/>
      <c r="E366" s="7"/>
      <c r="F366" s="7"/>
      <c r="G366" s="7"/>
      <c r="H366" s="7"/>
      <c r="I366" s="7"/>
      <c r="J366" s="7"/>
      <c r="K366" s="23"/>
      <c r="L366" s="13"/>
      <c r="M366" s="13"/>
      <c r="N366" s="7"/>
      <c r="O366" s="51"/>
      <c r="P366" s="51"/>
      <c r="Q366" s="61"/>
      <c r="R366" s="62"/>
      <c r="S366" s="62"/>
      <c r="T366" s="63"/>
      <c r="U366" s="63"/>
      <c r="V366" s="63"/>
      <c r="W366" s="51"/>
      <c r="X366" s="51"/>
      <c r="Y366" s="67"/>
      <c r="Z366" s="54" t="str">
        <f>IF(G366="","",IF(COUNTIF(Tugs[曳船名],G366)&lt;&gt;1,"未登録・重複",IF(INDEX(Tugs[会社名],MATCH(G366,Tugs[曳船名],0))="","未確認",INDEX(Tugs[会社名],MATCH(G366,Tugs[曳船名],0)))))</f>
        <v/>
      </c>
      <c r="AA366" s="54" t="str">
        <f>IF(G366="","",IF(COUNTIF(Companies[会社名],Z366)&lt;&gt;1,"未登録・重複",IF(INDEX(Companies[地区],MATCH(Z366,Companies[会社名],0))="","未確認",INDEX(Companies[地区],MATCH(Z366,Companies[会社名],0)))))</f>
        <v/>
      </c>
      <c r="AB366" s="54" t="str">
        <f>IF(G366="","",IF(Q366&lt;&gt;"",Q366,IF(COUNTIF(Tugs[曳船名],G366)&lt;&gt;1,"未登録・重複",IF(INDEX(Tugs[基地港],MATCH(G366,Tugs[曳船名],0))="","未確認",INDEX(Tugs[基地港],MATCH(G366,Tugs[曳船名],0))))))</f>
        <v/>
      </c>
      <c r="AC366" s="53" t="str">
        <f>IF(C366="","",IF(AND(COUNTIF(Standards[照合項目（自動）],AB366&amp;"｜"&amp;E366&amp;"｜"&amp;D366&amp;"｜"&amp;F366&amp;"｜"&amp;P366)=1,COUNTIFS(Standards[照合項目（自動）],AB366&amp;"｜"&amp;E366&amp;"｜"&amp;D366&amp;"｜"&amp;F366&amp;"｜"&amp;P366,Standards[入力確認（自動）],"確認済")=1),SUMIF(Standards[照合項目（自動）],AB366&amp;"｜"&amp;E366&amp;"｜"&amp;D366&amp;"｜"&amp;F366&amp;"｜"&amp;P366,Standards[所定合計h（自動）]),"未確認"))</f>
        <v/>
      </c>
      <c r="AD366" s="53" t="str">
        <f>IF(C366="","",IF(AND(ISNUMBER(R366),ISNUMBER(S366),S366&gt;=R366),ROUND((S366-R366)*24,4),IF(OR(R366&lt;&gt;"",S366&lt;&gt;""),"",IF(AND(ISNUMBER(T366),T366&gt;=0),T366,IF(AND(I366="あり",J366="実施",ISNUMBER(AC366)),AC366,"")))))</f>
        <v/>
      </c>
      <c r="AE366" s="54" t="str">
        <f>IF(C366="","",IF(AND(ISNUMBER(R366),ISNUMBER(S366),S366&gt;=R366),IF(X366="記録","実績：基地発～基地着",IF(X366="記憶","記憶：基地発～基地着","未確認：基地発～基地着")),IF(OR(R366&lt;&gt;"",S366&lt;&gt;""),"要確認：時刻不足・逆転",IF(AND(ISNUMBER(T366),T366&gt;=0),IF(X366="記録","実績：記録の時間",IF(X366="記憶","記憶：申告の時間","未確認：申告の時間")),IF(AND(I366="あり",J366="実施",ISNUMBER(AC366)),"所定時間による見込み",IF(I366="なし","使用なし","未確認"))))))</f>
        <v/>
      </c>
      <c r="AF366" s="55" t="str">
        <f>IF(C366="","",IF(H366="あり",1,0))</f>
        <v/>
      </c>
      <c r="AG366" s="55" t="str">
        <f>IF(C366="","",IF(AND(I366="あり",J366="実施"),1,0))</f>
        <v/>
      </c>
      <c r="AH366" s="55" t="str">
        <f>IF(C366="","",IF(AND(H366="あり",X366="記録"),IF(COUNTIFS($A$8:A366,A366,$B$8:B366,B366,$C$8:C366,C366,$E$8:E366,E366,$F$8:F366,F366,$H$8:H366,"あり",$X$8:X366,"記録")=1,1,0),0))</f>
        <v/>
      </c>
      <c r="AI366" s="55" t="str">
        <f>IF(C366="","",IF(AND(I366="あり",J366="実施",X366="記録",ISNUMBER(K366)),IF(COUNTIFS($K$8:K366,K366,$C$8:C366,C366,$E$8:E366,E366,$F$8:F366,F366,$I$8:I366,"あり",$J$8:J366,"実施",$X$8:X366,"記録")=1,1,0),0))</f>
        <v/>
      </c>
      <c r="AJ366" s="55" t="str">
        <f>IF(C366="","",IF(ISNUMBER(A366),YEAR(A366)-IF(MONTH(A366)&lt;4,1,0),""))</f>
        <v/>
      </c>
      <c r="AK366" s="55" t="str">
        <f>IF(C366="","",IF(J366="実施",IF(ISNUMBER(K366),YEAR(K366)-IF(MONTH(K366)&lt;4,1,0),""),""))</f>
        <v/>
      </c>
      <c r="AL366" s="56" t="str">
        <f>IF(C366="",IF(OR(A366&lt;&gt;"",G366&lt;&gt;""),"要確認：船名未記入",""),IF(OR(NOT(ISNUMBER(A366)),G366="",H366="",I366="",J366="",N366="",O366="",P366="",W366="",X366=""),"要確認：基本項目不足",IF(OR(Z366="未登録・重複",AA366="未登録・重複",AB366="未確認"),"要確認：登録表を確認",IF(AND(H366="あり",NOT(ISNUMBER(B366))),"要確認：前日の予定時刻不足",IF(AND(J366="実施",I366="あり",NOT(ISNUMBER(K366))),"要確認：最終日時不足",IF(AND(J366="取消",I366="あり"),"要確認：取消と使用ありが矛盾",IF(OR(AND(ISNUMBER(T366),T366&lt;0),AND(ISNUMBER(V366),V366&lt;0),AE366="要確認：時刻不足・逆転"),"要確認：時間を確認",IF(COUNTIFS(Work[予定表の作業日],A366,Work[前日版の予定時刻],B366,Work[船名],C366,Work[バース],E366,Work[入出・転],F366,Work[曳船名],G366)&gt;1,"要確認：同じ作業・曳船が重複",IF(AND(I366="あり",J366="実施",NOT(ISNUMBER(AD366))),"要確認：拘束時間未確認",IF(OR(H366="未確認",I366="未確認",J366="未確認",X366="未確認",N366="未確認",O366="未確認"),"要確認：未確認を含む","確認済"))))))))))</f>
        <v/>
      </c>
    </row>
    <row r="367" spans="1:38" ht="24.95" customHeight="1" x14ac:dyDescent="0.2">
      <c r="A367" s="20"/>
      <c r="B367" s="29"/>
      <c r="C367" s="7"/>
      <c r="D367" s="7"/>
      <c r="E367" s="7"/>
      <c r="F367" s="7"/>
      <c r="G367" s="7"/>
      <c r="H367" s="7"/>
      <c r="I367" s="7"/>
      <c r="J367" s="7"/>
      <c r="K367" s="23"/>
      <c r="L367" s="13"/>
      <c r="M367" s="13"/>
      <c r="N367" s="7"/>
      <c r="O367" s="51"/>
      <c r="P367" s="51"/>
      <c r="Q367" s="61"/>
      <c r="R367" s="62"/>
      <c r="S367" s="62"/>
      <c r="T367" s="63"/>
      <c r="U367" s="63"/>
      <c r="V367" s="63"/>
      <c r="W367" s="51"/>
      <c r="X367" s="51"/>
      <c r="Y367" s="67"/>
      <c r="Z367" s="54" t="str">
        <f>IF(G367="","",IF(COUNTIF(Tugs[曳船名],G367)&lt;&gt;1,"未登録・重複",IF(INDEX(Tugs[会社名],MATCH(G367,Tugs[曳船名],0))="","未確認",INDEX(Tugs[会社名],MATCH(G367,Tugs[曳船名],0)))))</f>
        <v/>
      </c>
      <c r="AA367" s="54" t="str">
        <f>IF(G367="","",IF(COUNTIF(Companies[会社名],Z367)&lt;&gt;1,"未登録・重複",IF(INDEX(Companies[地区],MATCH(Z367,Companies[会社名],0))="","未確認",INDEX(Companies[地区],MATCH(Z367,Companies[会社名],0)))))</f>
        <v/>
      </c>
      <c r="AB367" s="54" t="str">
        <f>IF(G367="","",IF(Q367&lt;&gt;"",Q367,IF(COUNTIF(Tugs[曳船名],G367)&lt;&gt;1,"未登録・重複",IF(INDEX(Tugs[基地港],MATCH(G367,Tugs[曳船名],0))="","未確認",INDEX(Tugs[基地港],MATCH(G367,Tugs[曳船名],0))))))</f>
        <v/>
      </c>
      <c r="AC367" s="53" t="str">
        <f>IF(C367="","",IF(AND(COUNTIF(Standards[照合項目（自動）],AB367&amp;"｜"&amp;E367&amp;"｜"&amp;D367&amp;"｜"&amp;F367&amp;"｜"&amp;P367)=1,COUNTIFS(Standards[照合項目（自動）],AB367&amp;"｜"&amp;E367&amp;"｜"&amp;D367&amp;"｜"&amp;F367&amp;"｜"&amp;P367,Standards[入力確認（自動）],"確認済")=1),SUMIF(Standards[照合項目（自動）],AB367&amp;"｜"&amp;E367&amp;"｜"&amp;D367&amp;"｜"&amp;F367&amp;"｜"&amp;P367,Standards[所定合計h（自動）]),"未確認"))</f>
        <v/>
      </c>
      <c r="AD367" s="53" t="str">
        <f>IF(C367="","",IF(AND(ISNUMBER(R367),ISNUMBER(S367),S367&gt;=R367),ROUND((S367-R367)*24,4),IF(OR(R367&lt;&gt;"",S367&lt;&gt;""),"",IF(AND(ISNUMBER(T367),T367&gt;=0),T367,IF(AND(I367="あり",J367="実施",ISNUMBER(AC367)),AC367,"")))))</f>
        <v/>
      </c>
      <c r="AE367" s="54" t="str">
        <f>IF(C367="","",IF(AND(ISNUMBER(R367),ISNUMBER(S367),S367&gt;=R367),IF(X367="記録","実績：基地発～基地着",IF(X367="記憶","記憶：基地発～基地着","未確認：基地発～基地着")),IF(OR(R367&lt;&gt;"",S367&lt;&gt;""),"要確認：時刻不足・逆転",IF(AND(ISNUMBER(T367),T367&gt;=0),IF(X367="記録","実績：記録の時間",IF(X367="記憶","記憶：申告の時間","未確認：申告の時間")),IF(AND(I367="あり",J367="実施",ISNUMBER(AC367)),"所定時間による見込み",IF(I367="なし","使用なし","未確認"))))))</f>
        <v/>
      </c>
      <c r="AF367" s="55" t="str">
        <f>IF(C367="","",IF(H367="あり",1,0))</f>
        <v/>
      </c>
      <c r="AG367" s="55" t="str">
        <f>IF(C367="","",IF(AND(I367="あり",J367="実施"),1,0))</f>
        <v/>
      </c>
      <c r="AH367" s="55" t="str">
        <f>IF(C367="","",IF(AND(H367="あり",X367="記録"),IF(COUNTIFS($A$8:A367,A367,$B$8:B367,B367,$C$8:C367,C367,$E$8:E367,E367,$F$8:F367,F367,$H$8:H367,"あり",$X$8:X367,"記録")=1,1,0),0))</f>
        <v/>
      </c>
      <c r="AI367" s="55" t="str">
        <f>IF(C367="","",IF(AND(I367="あり",J367="実施",X367="記録",ISNUMBER(K367)),IF(COUNTIFS($K$8:K367,K367,$C$8:C367,C367,$E$8:E367,E367,$F$8:F367,F367,$I$8:I367,"あり",$J$8:J367,"実施",$X$8:X367,"記録")=1,1,0),0))</f>
        <v/>
      </c>
      <c r="AJ367" s="55" t="str">
        <f>IF(C367="","",IF(ISNUMBER(A367),YEAR(A367)-IF(MONTH(A367)&lt;4,1,0),""))</f>
        <v/>
      </c>
      <c r="AK367" s="55" t="str">
        <f>IF(C367="","",IF(J367="実施",IF(ISNUMBER(K367),YEAR(K367)-IF(MONTH(K367)&lt;4,1,0),""),""))</f>
        <v/>
      </c>
      <c r="AL367" s="56" t="str">
        <f>IF(C367="",IF(OR(A367&lt;&gt;"",G367&lt;&gt;""),"要確認：船名未記入",""),IF(OR(NOT(ISNUMBER(A367)),G367="",H367="",I367="",J367="",N367="",O367="",P367="",W367="",X367=""),"要確認：基本項目不足",IF(OR(Z367="未登録・重複",AA367="未登録・重複",AB367="未確認"),"要確認：登録表を確認",IF(AND(H367="あり",NOT(ISNUMBER(B367))),"要確認：前日の予定時刻不足",IF(AND(J367="実施",I367="あり",NOT(ISNUMBER(K367))),"要確認：最終日時不足",IF(AND(J367="取消",I367="あり"),"要確認：取消と使用ありが矛盾",IF(OR(AND(ISNUMBER(T367),T367&lt;0),AND(ISNUMBER(V367),V367&lt;0),AE367="要確認：時刻不足・逆転"),"要確認：時間を確認",IF(COUNTIFS(Work[予定表の作業日],A367,Work[前日版の予定時刻],B367,Work[船名],C367,Work[バース],E367,Work[入出・転],F367,Work[曳船名],G367)&gt;1,"要確認：同じ作業・曳船が重複",IF(AND(I367="あり",J367="実施",NOT(ISNUMBER(AD367))),"要確認：拘束時間未確認",IF(OR(H367="未確認",I367="未確認",J367="未確認",X367="未確認",N367="未確認",O367="未確認"),"要確認：未確認を含む","確認済"))))))))))</f>
        <v/>
      </c>
    </row>
    <row r="368" spans="1:38" ht="24.95" customHeight="1" x14ac:dyDescent="0.2">
      <c r="A368" s="20"/>
      <c r="B368" s="29"/>
      <c r="C368" s="7"/>
      <c r="D368" s="7"/>
      <c r="E368" s="7"/>
      <c r="F368" s="7"/>
      <c r="G368" s="7"/>
      <c r="H368" s="7"/>
      <c r="I368" s="7"/>
      <c r="J368" s="7"/>
      <c r="K368" s="23"/>
      <c r="L368" s="13"/>
      <c r="M368" s="13"/>
      <c r="N368" s="7"/>
      <c r="O368" s="51"/>
      <c r="P368" s="51"/>
      <c r="Q368" s="61"/>
      <c r="R368" s="62"/>
      <c r="S368" s="62"/>
      <c r="T368" s="63"/>
      <c r="U368" s="63"/>
      <c r="V368" s="63"/>
      <c r="W368" s="51"/>
      <c r="X368" s="51"/>
      <c r="Y368" s="67"/>
      <c r="Z368" s="54" t="str">
        <f>IF(G368="","",IF(COUNTIF(Tugs[曳船名],G368)&lt;&gt;1,"未登録・重複",IF(INDEX(Tugs[会社名],MATCH(G368,Tugs[曳船名],0))="","未確認",INDEX(Tugs[会社名],MATCH(G368,Tugs[曳船名],0)))))</f>
        <v/>
      </c>
      <c r="AA368" s="54" t="str">
        <f>IF(G368="","",IF(COUNTIF(Companies[会社名],Z368)&lt;&gt;1,"未登録・重複",IF(INDEX(Companies[地区],MATCH(Z368,Companies[会社名],0))="","未確認",INDEX(Companies[地区],MATCH(Z368,Companies[会社名],0)))))</f>
        <v/>
      </c>
      <c r="AB368" s="54" t="str">
        <f>IF(G368="","",IF(Q368&lt;&gt;"",Q368,IF(COUNTIF(Tugs[曳船名],G368)&lt;&gt;1,"未登録・重複",IF(INDEX(Tugs[基地港],MATCH(G368,Tugs[曳船名],0))="","未確認",INDEX(Tugs[基地港],MATCH(G368,Tugs[曳船名],0))))))</f>
        <v/>
      </c>
      <c r="AC368" s="53" t="str">
        <f>IF(C368="","",IF(AND(COUNTIF(Standards[照合項目（自動）],AB368&amp;"｜"&amp;E368&amp;"｜"&amp;D368&amp;"｜"&amp;F368&amp;"｜"&amp;P368)=1,COUNTIFS(Standards[照合項目（自動）],AB368&amp;"｜"&amp;E368&amp;"｜"&amp;D368&amp;"｜"&amp;F368&amp;"｜"&amp;P368,Standards[入力確認（自動）],"確認済")=1),SUMIF(Standards[照合項目（自動）],AB368&amp;"｜"&amp;E368&amp;"｜"&amp;D368&amp;"｜"&amp;F368&amp;"｜"&amp;P368,Standards[所定合計h（自動）]),"未確認"))</f>
        <v/>
      </c>
      <c r="AD368" s="53" t="str">
        <f>IF(C368="","",IF(AND(ISNUMBER(R368),ISNUMBER(S368),S368&gt;=R368),ROUND((S368-R368)*24,4),IF(OR(R368&lt;&gt;"",S368&lt;&gt;""),"",IF(AND(ISNUMBER(T368),T368&gt;=0),T368,IF(AND(I368="あり",J368="実施",ISNUMBER(AC368)),AC368,"")))))</f>
        <v/>
      </c>
      <c r="AE368" s="54" t="str">
        <f>IF(C368="","",IF(AND(ISNUMBER(R368),ISNUMBER(S368),S368&gt;=R368),IF(X368="記録","実績：基地発～基地着",IF(X368="記憶","記憶：基地発～基地着","未確認：基地発～基地着")),IF(OR(R368&lt;&gt;"",S368&lt;&gt;""),"要確認：時刻不足・逆転",IF(AND(ISNUMBER(T368),T368&gt;=0),IF(X368="記録","実績：記録の時間",IF(X368="記憶","記憶：申告の時間","未確認：申告の時間")),IF(AND(I368="あり",J368="実施",ISNUMBER(AC368)),"所定時間による見込み",IF(I368="なし","使用なし","未確認"))))))</f>
        <v/>
      </c>
      <c r="AF368" s="55" t="str">
        <f>IF(C368="","",IF(H368="あり",1,0))</f>
        <v/>
      </c>
      <c r="AG368" s="55" t="str">
        <f>IF(C368="","",IF(AND(I368="あり",J368="実施"),1,0))</f>
        <v/>
      </c>
      <c r="AH368" s="55" t="str">
        <f>IF(C368="","",IF(AND(H368="あり",X368="記録"),IF(COUNTIFS($A$8:A368,A368,$B$8:B368,B368,$C$8:C368,C368,$E$8:E368,E368,$F$8:F368,F368,$H$8:H368,"あり",$X$8:X368,"記録")=1,1,0),0))</f>
        <v/>
      </c>
      <c r="AI368" s="55" t="str">
        <f>IF(C368="","",IF(AND(I368="あり",J368="実施",X368="記録",ISNUMBER(K368)),IF(COUNTIFS($K$8:K368,K368,$C$8:C368,C368,$E$8:E368,E368,$F$8:F368,F368,$I$8:I368,"あり",$J$8:J368,"実施",$X$8:X368,"記録")=1,1,0),0))</f>
        <v/>
      </c>
      <c r="AJ368" s="55" t="str">
        <f>IF(C368="","",IF(ISNUMBER(A368),YEAR(A368)-IF(MONTH(A368)&lt;4,1,0),""))</f>
        <v/>
      </c>
      <c r="AK368" s="55" t="str">
        <f>IF(C368="","",IF(J368="実施",IF(ISNUMBER(K368),YEAR(K368)-IF(MONTH(K368)&lt;4,1,0),""),""))</f>
        <v/>
      </c>
      <c r="AL368" s="56" t="str">
        <f>IF(C368="",IF(OR(A368&lt;&gt;"",G368&lt;&gt;""),"要確認：船名未記入",""),IF(OR(NOT(ISNUMBER(A368)),G368="",H368="",I368="",J368="",N368="",O368="",P368="",W368="",X368=""),"要確認：基本項目不足",IF(OR(Z368="未登録・重複",AA368="未登録・重複",AB368="未確認"),"要確認：登録表を確認",IF(AND(H368="あり",NOT(ISNUMBER(B368))),"要確認：前日の予定時刻不足",IF(AND(J368="実施",I368="あり",NOT(ISNUMBER(K368))),"要確認：最終日時不足",IF(AND(J368="取消",I368="あり"),"要確認：取消と使用ありが矛盾",IF(OR(AND(ISNUMBER(T368),T368&lt;0),AND(ISNUMBER(V368),V368&lt;0),AE368="要確認：時刻不足・逆転"),"要確認：時間を確認",IF(COUNTIFS(Work[予定表の作業日],A368,Work[前日版の予定時刻],B368,Work[船名],C368,Work[バース],E368,Work[入出・転],F368,Work[曳船名],G368)&gt;1,"要確認：同じ作業・曳船が重複",IF(AND(I368="あり",J368="実施",NOT(ISNUMBER(AD368))),"要確認：拘束時間未確認",IF(OR(H368="未確認",I368="未確認",J368="未確認",X368="未確認",N368="未確認",O368="未確認"),"要確認：未確認を含む","確認済"))))))))))</f>
        <v/>
      </c>
    </row>
    <row r="369" spans="1:38" ht="24.95" customHeight="1" x14ac:dyDescent="0.2">
      <c r="A369" s="20"/>
      <c r="B369" s="29"/>
      <c r="C369" s="7"/>
      <c r="D369" s="7"/>
      <c r="E369" s="7"/>
      <c r="F369" s="7"/>
      <c r="G369" s="7"/>
      <c r="H369" s="7"/>
      <c r="I369" s="7"/>
      <c r="J369" s="7"/>
      <c r="K369" s="23"/>
      <c r="L369" s="13"/>
      <c r="M369" s="13"/>
      <c r="N369" s="7"/>
      <c r="O369" s="51"/>
      <c r="P369" s="51"/>
      <c r="Q369" s="61"/>
      <c r="R369" s="62"/>
      <c r="S369" s="62"/>
      <c r="T369" s="63"/>
      <c r="U369" s="63"/>
      <c r="V369" s="63"/>
      <c r="W369" s="51"/>
      <c r="X369" s="51"/>
      <c r="Y369" s="67"/>
      <c r="Z369" s="54" t="str">
        <f>IF(G369="","",IF(COUNTIF(Tugs[曳船名],G369)&lt;&gt;1,"未登録・重複",IF(INDEX(Tugs[会社名],MATCH(G369,Tugs[曳船名],0))="","未確認",INDEX(Tugs[会社名],MATCH(G369,Tugs[曳船名],0)))))</f>
        <v/>
      </c>
      <c r="AA369" s="54" t="str">
        <f>IF(G369="","",IF(COUNTIF(Companies[会社名],Z369)&lt;&gt;1,"未登録・重複",IF(INDEX(Companies[地区],MATCH(Z369,Companies[会社名],0))="","未確認",INDEX(Companies[地区],MATCH(Z369,Companies[会社名],0)))))</f>
        <v/>
      </c>
      <c r="AB369" s="54" t="str">
        <f>IF(G369="","",IF(Q369&lt;&gt;"",Q369,IF(COUNTIF(Tugs[曳船名],G369)&lt;&gt;1,"未登録・重複",IF(INDEX(Tugs[基地港],MATCH(G369,Tugs[曳船名],0))="","未確認",INDEX(Tugs[基地港],MATCH(G369,Tugs[曳船名],0))))))</f>
        <v/>
      </c>
      <c r="AC369" s="53" t="str">
        <f>IF(C369="","",IF(AND(COUNTIF(Standards[照合項目（自動）],AB369&amp;"｜"&amp;E369&amp;"｜"&amp;D369&amp;"｜"&amp;F369&amp;"｜"&amp;P369)=1,COUNTIFS(Standards[照合項目（自動）],AB369&amp;"｜"&amp;E369&amp;"｜"&amp;D369&amp;"｜"&amp;F369&amp;"｜"&amp;P369,Standards[入力確認（自動）],"確認済")=1),SUMIF(Standards[照合項目（自動）],AB369&amp;"｜"&amp;E369&amp;"｜"&amp;D369&amp;"｜"&amp;F369&amp;"｜"&amp;P369,Standards[所定合計h（自動）]),"未確認"))</f>
        <v/>
      </c>
      <c r="AD369" s="53" t="str">
        <f>IF(C369="","",IF(AND(ISNUMBER(R369),ISNUMBER(S369),S369&gt;=R369),ROUND((S369-R369)*24,4),IF(OR(R369&lt;&gt;"",S369&lt;&gt;""),"",IF(AND(ISNUMBER(T369),T369&gt;=0),T369,IF(AND(I369="あり",J369="実施",ISNUMBER(AC369)),AC369,"")))))</f>
        <v/>
      </c>
      <c r="AE369" s="54" t="str">
        <f>IF(C369="","",IF(AND(ISNUMBER(R369),ISNUMBER(S369),S369&gt;=R369),IF(X369="記録","実績：基地発～基地着",IF(X369="記憶","記憶：基地発～基地着","未確認：基地発～基地着")),IF(OR(R369&lt;&gt;"",S369&lt;&gt;""),"要確認：時刻不足・逆転",IF(AND(ISNUMBER(T369),T369&gt;=0),IF(X369="記録","実績：記録の時間",IF(X369="記憶","記憶：申告の時間","未確認：申告の時間")),IF(AND(I369="あり",J369="実施",ISNUMBER(AC369)),"所定時間による見込み",IF(I369="なし","使用なし","未確認"))))))</f>
        <v/>
      </c>
      <c r="AF369" s="55" t="str">
        <f>IF(C369="","",IF(H369="あり",1,0))</f>
        <v/>
      </c>
      <c r="AG369" s="55" t="str">
        <f>IF(C369="","",IF(AND(I369="あり",J369="実施"),1,0))</f>
        <v/>
      </c>
      <c r="AH369" s="55" t="str">
        <f>IF(C369="","",IF(AND(H369="あり",X369="記録"),IF(COUNTIFS($A$8:A369,A369,$B$8:B369,B369,$C$8:C369,C369,$E$8:E369,E369,$F$8:F369,F369,$H$8:H369,"あり",$X$8:X369,"記録")=1,1,0),0))</f>
        <v/>
      </c>
      <c r="AI369" s="55" t="str">
        <f>IF(C369="","",IF(AND(I369="あり",J369="実施",X369="記録",ISNUMBER(K369)),IF(COUNTIFS($K$8:K369,K369,$C$8:C369,C369,$E$8:E369,E369,$F$8:F369,F369,$I$8:I369,"あり",$J$8:J369,"実施",$X$8:X369,"記録")=1,1,0),0))</f>
        <v/>
      </c>
      <c r="AJ369" s="55" t="str">
        <f>IF(C369="","",IF(ISNUMBER(A369),YEAR(A369)-IF(MONTH(A369)&lt;4,1,0),""))</f>
        <v/>
      </c>
      <c r="AK369" s="55" t="str">
        <f>IF(C369="","",IF(J369="実施",IF(ISNUMBER(K369),YEAR(K369)-IF(MONTH(K369)&lt;4,1,0),""),""))</f>
        <v/>
      </c>
      <c r="AL369" s="56" t="str">
        <f>IF(C369="",IF(OR(A369&lt;&gt;"",G369&lt;&gt;""),"要確認：船名未記入",""),IF(OR(NOT(ISNUMBER(A369)),G369="",H369="",I369="",J369="",N369="",O369="",P369="",W369="",X369=""),"要確認：基本項目不足",IF(OR(Z369="未登録・重複",AA369="未登録・重複",AB369="未確認"),"要確認：登録表を確認",IF(AND(H369="あり",NOT(ISNUMBER(B369))),"要確認：前日の予定時刻不足",IF(AND(J369="実施",I369="あり",NOT(ISNUMBER(K369))),"要確認：最終日時不足",IF(AND(J369="取消",I369="あり"),"要確認：取消と使用ありが矛盾",IF(OR(AND(ISNUMBER(T369),T369&lt;0),AND(ISNUMBER(V369),V369&lt;0),AE369="要確認：時刻不足・逆転"),"要確認：時間を確認",IF(COUNTIFS(Work[予定表の作業日],A369,Work[前日版の予定時刻],B369,Work[船名],C369,Work[バース],E369,Work[入出・転],F369,Work[曳船名],G369)&gt;1,"要確認：同じ作業・曳船が重複",IF(AND(I369="あり",J369="実施",NOT(ISNUMBER(AD369))),"要確認：拘束時間未確認",IF(OR(H369="未確認",I369="未確認",J369="未確認",X369="未確認",N369="未確認",O369="未確認"),"要確認：未確認を含む","確認済"))))))))))</f>
        <v/>
      </c>
    </row>
    <row r="370" spans="1:38" ht="24.95" customHeight="1" x14ac:dyDescent="0.2">
      <c r="A370" s="20"/>
      <c r="B370" s="29"/>
      <c r="C370" s="7"/>
      <c r="D370" s="7"/>
      <c r="E370" s="7"/>
      <c r="F370" s="7"/>
      <c r="G370" s="7"/>
      <c r="H370" s="7"/>
      <c r="I370" s="7"/>
      <c r="J370" s="7"/>
      <c r="K370" s="23"/>
      <c r="L370" s="13"/>
      <c r="M370" s="13"/>
      <c r="N370" s="7"/>
      <c r="O370" s="51"/>
      <c r="P370" s="51"/>
      <c r="Q370" s="61"/>
      <c r="R370" s="62"/>
      <c r="S370" s="62"/>
      <c r="T370" s="63"/>
      <c r="U370" s="63"/>
      <c r="V370" s="63"/>
      <c r="W370" s="51"/>
      <c r="X370" s="51"/>
      <c r="Y370" s="67"/>
      <c r="Z370" s="54" t="str">
        <f>IF(G370="","",IF(COUNTIF(Tugs[曳船名],G370)&lt;&gt;1,"未登録・重複",IF(INDEX(Tugs[会社名],MATCH(G370,Tugs[曳船名],0))="","未確認",INDEX(Tugs[会社名],MATCH(G370,Tugs[曳船名],0)))))</f>
        <v/>
      </c>
      <c r="AA370" s="54" t="str">
        <f>IF(G370="","",IF(COUNTIF(Companies[会社名],Z370)&lt;&gt;1,"未登録・重複",IF(INDEX(Companies[地区],MATCH(Z370,Companies[会社名],0))="","未確認",INDEX(Companies[地区],MATCH(Z370,Companies[会社名],0)))))</f>
        <v/>
      </c>
      <c r="AB370" s="54" t="str">
        <f>IF(G370="","",IF(Q370&lt;&gt;"",Q370,IF(COUNTIF(Tugs[曳船名],G370)&lt;&gt;1,"未登録・重複",IF(INDEX(Tugs[基地港],MATCH(G370,Tugs[曳船名],0))="","未確認",INDEX(Tugs[基地港],MATCH(G370,Tugs[曳船名],0))))))</f>
        <v/>
      </c>
      <c r="AC370" s="53" t="str">
        <f>IF(C370="","",IF(AND(COUNTIF(Standards[照合項目（自動）],AB370&amp;"｜"&amp;E370&amp;"｜"&amp;D370&amp;"｜"&amp;F370&amp;"｜"&amp;P370)=1,COUNTIFS(Standards[照合項目（自動）],AB370&amp;"｜"&amp;E370&amp;"｜"&amp;D370&amp;"｜"&amp;F370&amp;"｜"&amp;P370,Standards[入力確認（自動）],"確認済")=1),SUMIF(Standards[照合項目（自動）],AB370&amp;"｜"&amp;E370&amp;"｜"&amp;D370&amp;"｜"&amp;F370&amp;"｜"&amp;P370,Standards[所定合計h（自動）]),"未確認"))</f>
        <v/>
      </c>
      <c r="AD370" s="53" t="str">
        <f>IF(C370="","",IF(AND(ISNUMBER(R370),ISNUMBER(S370),S370&gt;=R370),ROUND((S370-R370)*24,4),IF(OR(R370&lt;&gt;"",S370&lt;&gt;""),"",IF(AND(ISNUMBER(T370),T370&gt;=0),T370,IF(AND(I370="あり",J370="実施",ISNUMBER(AC370)),AC370,"")))))</f>
        <v/>
      </c>
      <c r="AE370" s="54" t="str">
        <f>IF(C370="","",IF(AND(ISNUMBER(R370),ISNUMBER(S370),S370&gt;=R370),IF(X370="記録","実績：基地発～基地着",IF(X370="記憶","記憶：基地発～基地着","未確認：基地発～基地着")),IF(OR(R370&lt;&gt;"",S370&lt;&gt;""),"要確認：時刻不足・逆転",IF(AND(ISNUMBER(T370),T370&gt;=0),IF(X370="記録","実績：記録の時間",IF(X370="記憶","記憶：申告の時間","未確認：申告の時間")),IF(AND(I370="あり",J370="実施",ISNUMBER(AC370)),"所定時間による見込み",IF(I370="なし","使用なし","未確認"))))))</f>
        <v/>
      </c>
      <c r="AF370" s="55" t="str">
        <f>IF(C370="","",IF(H370="あり",1,0))</f>
        <v/>
      </c>
      <c r="AG370" s="55" t="str">
        <f>IF(C370="","",IF(AND(I370="あり",J370="実施"),1,0))</f>
        <v/>
      </c>
      <c r="AH370" s="55" t="str">
        <f>IF(C370="","",IF(AND(H370="あり",X370="記録"),IF(COUNTIFS($A$8:A370,A370,$B$8:B370,B370,$C$8:C370,C370,$E$8:E370,E370,$F$8:F370,F370,$H$8:H370,"あり",$X$8:X370,"記録")=1,1,0),0))</f>
        <v/>
      </c>
      <c r="AI370" s="55" t="str">
        <f>IF(C370="","",IF(AND(I370="あり",J370="実施",X370="記録",ISNUMBER(K370)),IF(COUNTIFS($K$8:K370,K370,$C$8:C370,C370,$E$8:E370,E370,$F$8:F370,F370,$I$8:I370,"あり",$J$8:J370,"実施",$X$8:X370,"記録")=1,1,0),0))</f>
        <v/>
      </c>
      <c r="AJ370" s="55" t="str">
        <f>IF(C370="","",IF(ISNUMBER(A370),YEAR(A370)-IF(MONTH(A370)&lt;4,1,0),""))</f>
        <v/>
      </c>
      <c r="AK370" s="55" t="str">
        <f>IF(C370="","",IF(J370="実施",IF(ISNUMBER(K370),YEAR(K370)-IF(MONTH(K370)&lt;4,1,0),""),""))</f>
        <v/>
      </c>
      <c r="AL370" s="56" t="str">
        <f>IF(C370="",IF(OR(A370&lt;&gt;"",G370&lt;&gt;""),"要確認：船名未記入",""),IF(OR(NOT(ISNUMBER(A370)),G370="",H370="",I370="",J370="",N370="",O370="",P370="",W370="",X370=""),"要確認：基本項目不足",IF(OR(Z370="未登録・重複",AA370="未登録・重複",AB370="未確認"),"要確認：登録表を確認",IF(AND(H370="あり",NOT(ISNUMBER(B370))),"要確認：前日の予定時刻不足",IF(AND(J370="実施",I370="あり",NOT(ISNUMBER(K370))),"要確認：最終日時不足",IF(AND(J370="取消",I370="あり"),"要確認：取消と使用ありが矛盾",IF(OR(AND(ISNUMBER(T370),T370&lt;0),AND(ISNUMBER(V370),V370&lt;0),AE370="要確認：時刻不足・逆転"),"要確認：時間を確認",IF(COUNTIFS(Work[予定表の作業日],A370,Work[前日版の予定時刻],B370,Work[船名],C370,Work[バース],E370,Work[入出・転],F370,Work[曳船名],G370)&gt;1,"要確認：同じ作業・曳船が重複",IF(AND(I370="あり",J370="実施",NOT(ISNUMBER(AD370))),"要確認：拘束時間未確認",IF(OR(H370="未確認",I370="未確認",J370="未確認",X370="未確認",N370="未確認",O370="未確認"),"要確認：未確認を含む","確認済"))))))))))</f>
        <v/>
      </c>
    </row>
    <row r="371" spans="1:38" ht="24.95" customHeight="1" x14ac:dyDescent="0.2">
      <c r="A371" s="20"/>
      <c r="B371" s="29"/>
      <c r="C371" s="7"/>
      <c r="D371" s="7"/>
      <c r="E371" s="7"/>
      <c r="F371" s="7"/>
      <c r="G371" s="7"/>
      <c r="H371" s="7"/>
      <c r="I371" s="7"/>
      <c r="J371" s="7"/>
      <c r="K371" s="23"/>
      <c r="L371" s="13"/>
      <c r="M371" s="13"/>
      <c r="N371" s="7"/>
      <c r="O371" s="51"/>
      <c r="P371" s="51"/>
      <c r="Q371" s="61"/>
      <c r="R371" s="62"/>
      <c r="S371" s="62"/>
      <c r="T371" s="63"/>
      <c r="U371" s="63"/>
      <c r="V371" s="63"/>
      <c r="W371" s="51"/>
      <c r="X371" s="51"/>
      <c r="Y371" s="67"/>
      <c r="Z371" s="54" t="str">
        <f>IF(G371="","",IF(COUNTIF(Tugs[曳船名],G371)&lt;&gt;1,"未登録・重複",IF(INDEX(Tugs[会社名],MATCH(G371,Tugs[曳船名],0))="","未確認",INDEX(Tugs[会社名],MATCH(G371,Tugs[曳船名],0)))))</f>
        <v/>
      </c>
      <c r="AA371" s="54" t="str">
        <f>IF(G371="","",IF(COUNTIF(Companies[会社名],Z371)&lt;&gt;1,"未登録・重複",IF(INDEX(Companies[地区],MATCH(Z371,Companies[会社名],0))="","未確認",INDEX(Companies[地区],MATCH(Z371,Companies[会社名],0)))))</f>
        <v/>
      </c>
      <c r="AB371" s="54" t="str">
        <f>IF(G371="","",IF(Q371&lt;&gt;"",Q371,IF(COUNTIF(Tugs[曳船名],G371)&lt;&gt;1,"未登録・重複",IF(INDEX(Tugs[基地港],MATCH(G371,Tugs[曳船名],0))="","未確認",INDEX(Tugs[基地港],MATCH(G371,Tugs[曳船名],0))))))</f>
        <v/>
      </c>
      <c r="AC371" s="53" t="str">
        <f>IF(C371="","",IF(AND(COUNTIF(Standards[照合項目（自動）],AB371&amp;"｜"&amp;E371&amp;"｜"&amp;D371&amp;"｜"&amp;F371&amp;"｜"&amp;P371)=1,COUNTIFS(Standards[照合項目（自動）],AB371&amp;"｜"&amp;E371&amp;"｜"&amp;D371&amp;"｜"&amp;F371&amp;"｜"&amp;P371,Standards[入力確認（自動）],"確認済")=1),SUMIF(Standards[照合項目（自動）],AB371&amp;"｜"&amp;E371&amp;"｜"&amp;D371&amp;"｜"&amp;F371&amp;"｜"&amp;P371,Standards[所定合計h（自動）]),"未確認"))</f>
        <v/>
      </c>
      <c r="AD371" s="53" t="str">
        <f>IF(C371="","",IF(AND(ISNUMBER(R371),ISNUMBER(S371),S371&gt;=R371),ROUND((S371-R371)*24,4),IF(OR(R371&lt;&gt;"",S371&lt;&gt;""),"",IF(AND(ISNUMBER(T371),T371&gt;=0),T371,IF(AND(I371="あり",J371="実施",ISNUMBER(AC371)),AC371,"")))))</f>
        <v/>
      </c>
      <c r="AE371" s="54" t="str">
        <f>IF(C371="","",IF(AND(ISNUMBER(R371),ISNUMBER(S371),S371&gt;=R371),IF(X371="記録","実績：基地発～基地着",IF(X371="記憶","記憶：基地発～基地着","未確認：基地発～基地着")),IF(OR(R371&lt;&gt;"",S371&lt;&gt;""),"要確認：時刻不足・逆転",IF(AND(ISNUMBER(T371),T371&gt;=0),IF(X371="記録","実績：記録の時間",IF(X371="記憶","記憶：申告の時間","未確認：申告の時間")),IF(AND(I371="あり",J371="実施",ISNUMBER(AC371)),"所定時間による見込み",IF(I371="なし","使用なし","未確認"))))))</f>
        <v/>
      </c>
      <c r="AF371" s="55" t="str">
        <f>IF(C371="","",IF(H371="あり",1,0))</f>
        <v/>
      </c>
      <c r="AG371" s="55" t="str">
        <f>IF(C371="","",IF(AND(I371="あり",J371="実施"),1,0))</f>
        <v/>
      </c>
      <c r="AH371" s="55" t="str">
        <f>IF(C371="","",IF(AND(H371="あり",X371="記録"),IF(COUNTIFS($A$8:A371,A371,$B$8:B371,B371,$C$8:C371,C371,$E$8:E371,E371,$F$8:F371,F371,$H$8:H371,"あり",$X$8:X371,"記録")=1,1,0),0))</f>
        <v/>
      </c>
      <c r="AI371" s="55" t="str">
        <f>IF(C371="","",IF(AND(I371="あり",J371="実施",X371="記録",ISNUMBER(K371)),IF(COUNTIFS($K$8:K371,K371,$C$8:C371,C371,$E$8:E371,E371,$F$8:F371,F371,$I$8:I371,"あり",$J$8:J371,"実施",$X$8:X371,"記録")=1,1,0),0))</f>
        <v/>
      </c>
      <c r="AJ371" s="55" t="str">
        <f>IF(C371="","",IF(ISNUMBER(A371),YEAR(A371)-IF(MONTH(A371)&lt;4,1,0),""))</f>
        <v/>
      </c>
      <c r="AK371" s="55" t="str">
        <f>IF(C371="","",IF(J371="実施",IF(ISNUMBER(K371),YEAR(K371)-IF(MONTH(K371)&lt;4,1,0),""),""))</f>
        <v/>
      </c>
      <c r="AL371" s="56" t="str">
        <f>IF(C371="",IF(OR(A371&lt;&gt;"",G371&lt;&gt;""),"要確認：船名未記入",""),IF(OR(NOT(ISNUMBER(A371)),G371="",H371="",I371="",J371="",N371="",O371="",P371="",W371="",X371=""),"要確認：基本項目不足",IF(OR(Z371="未登録・重複",AA371="未登録・重複",AB371="未確認"),"要確認：登録表を確認",IF(AND(H371="あり",NOT(ISNUMBER(B371))),"要確認：前日の予定時刻不足",IF(AND(J371="実施",I371="あり",NOT(ISNUMBER(K371))),"要確認：最終日時不足",IF(AND(J371="取消",I371="あり"),"要確認：取消と使用ありが矛盾",IF(OR(AND(ISNUMBER(T371),T371&lt;0),AND(ISNUMBER(V371),V371&lt;0),AE371="要確認：時刻不足・逆転"),"要確認：時間を確認",IF(COUNTIFS(Work[予定表の作業日],A371,Work[前日版の予定時刻],B371,Work[船名],C371,Work[バース],E371,Work[入出・転],F371,Work[曳船名],G371)&gt;1,"要確認：同じ作業・曳船が重複",IF(AND(I371="あり",J371="実施",NOT(ISNUMBER(AD371))),"要確認：拘束時間未確認",IF(OR(H371="未確認",I371="未確認",J371="未確認",X371="未確認",N371="未確認",O371="未確認"),"要確認：未確認を含む","確認済"))))))))))</f>
        <v/>
      </c>
    </row>
    <row r="372" spans="1:38" ht="24.95" customHeight="1" x14ac:dyDescent="0.2">
      <c r="A372" s="20"/>
      <c r="B372" s="29"/>
      <c r="C372" s="7"/>
      <c r="D372" s="7"/>
      <c r="E372" s="7"/>
      <c r="F372" s="7"/>
      <c r="G372" s="7"/>
      <c r="H372" s="7"/>
      <c r="I372" s="7"/>
      <c r="J372" s="7"/>
      <c r="K372" s="23"/>
      <c r="L372" s="13"/>
      <c r="M372" s="13"/>
      <c r="N372" s="7"/>
      <c r="O372" s="51"/>
      <c r="P372" s="51"/>
      <c r="Q372" s="61"/>
      <c r="R372" s="62"/>
      <c r="S372" s="62"/>
      <c r="T372" s="63"/>
      <c r="U372" s="63"/>
      <c r="V372" s="63"/>
      <c r="W372" s="51"/>
      <c r="X372" s="51"/>
      <c r="Y372" s="67"/>
      <c r="Z372" s="54" t="str">
        <f>IF(G372="","",IF(COUNTIF(Tugs[曳船名],G372)&lt;&gt;1,"未登録・重複",IF(INDEX(Tugs[会社名],MATCH(G372,Tugs[曳船名],0))="","未確認",INDEX(Tugs[会社名],MATCH(G372,Tugs[曳船名],0)))))</f>
        <v/>
      </c>
      <c r="AA372" s="54" t="str">
        <f>IF(G372="","",IF(COUNTIF(Companies[会社名],Z372)&lt;&gt;1,"未登録・重複",IF(INDEX(Companies[地区],MATCH(Z372,Companies[会社名],0))="","未確認",INDEX(Companies[地区],MATCH(Z372,Companies[会社名],0)))))</f>
        <v/>
      </c>
      <c r="AB372" s="54" t="str">
        <f>IF(G372="","",IF(Q372&lt;&gt;"",Q372,IF(COUNTIF(Tugs[曳船名],G372)&lt;&gt;1,"未登録・重複",IF(INDEX(Tugs[基地港],MATCH(G372,Tugs[曳船名],0))="","未確認",INDEX(Tugs[基地港],MATCH(G372,Tugs[曳船名],0))))))</f>
        <v/>
      </c>
      <c r="AC372" s="53" t="str">
        <f>IF(C372="","",IF(AND(COUNTIF(Standards[照合項目（自動）],AB372&amp;"｜"&amp;E372&amp;"｜"&amp;D372&amp;"｜"&amp;F372&amp;"｜"&amp;P372)=1,COUNTIFS(Standards[照合項目（自動）],AB372&amp;"｜"&amp;E372&amp;"｜"&amp;D372&amp;"｜"&amp;F372&amp;"｜"&amp;P372,Standards[入力確認（自動）],"確認済")=1),SUMIF(Standards[照合項目（自動）],AB372&amp;"｜"&amp;E372&amp;"｜"&amp;D372&amp;"｜"&amp;F372&amp;"｜"&amp;P372,Standards[所定合計h（自動）]),"未確認"))</f>
        <v/>
      </c>
      <c r="AD372" s="53" t="str">
        <f>IF(C372="","",IF(AND(ISNUMBER(R372),ISNUMBER(S372),S372&gt;=R372),ROUND((S372-R372)*24,4),IF(OR(R372&lt;&gt;"",S372&lt;&gt;""),"",IF(AND(ISNUMBER(T372),T372&gt;=0),T372,IF(AND(I372="あり",J372="実施",ISNUMBER(AC372)),AC372,"")))))</f>
        <v/>
      </c>
      <c r="AE372" s="54" t="str">
        <f>IF(C372="","",IF(AND(ISNUMBER(R372),ISNUMBER(S372),S372&gt;=R372),IF(X372="記録","実績：基地発～基地着",IF(X372="記憶","記憶：基地発～基地着","未確認：基地発～基地着")),IF(OR(R372&lt;&gt;"",S372&lt;&gt;""),"要確認：時刻不足・逆転",IF(AND(ISNUMBER(T372),T372&gt;=0),IF(X372="記録","実績：記録の時間",IF(X372="記憶","記憶：申告の時間","未確認：申告の時間")),IF(AND(I372="あり",J372="実施",ISNUMBER(AC372)),"所定時間による見込み",IF(I372="なし","使用なし","未確認"))))))</f>
        <v/>
      </c>
      <c r="AF372" s="55" t="str">
        <f>IF(C372="","",IF(H372="あり",1,0))</f>
        <v/>
      </c>
      <c r="AG372" s="55" t="str">
        <f>IF(C372="","",IF(AND(I372="あり",J372="実施"),1,0))</f>
        <v/>
      </c>
      <c r="AH372" s="55" t="str">
        <f>IF(C372="","",IF(AND(H372="あり",X372="記録"),IF(COUNTIFS($A$8:A372,A372,$B$8:B372,B372,$C$8:C372,C372,$E$8:E372,E372,$F$8:F372,F372,$H$8:H372,"あり",$X$8:X372,"記録")=1,1,0),0))</f>
        <v/>
      </c>
      <c r="AI372" s="55" t="str">
        <f>IF(C372="","",IF(AND(I372="あり",J372="実施",X372="記録",ISNUMBER(K372)),IF(COUNTIFS($K$8:K372,K372,$C$8:C372,C372,$E$8:E372,E372,$F$8:F372,F372,$I$8:I372,"あり",$J$8:J372,"実施",$X$8:X372,"記録")=1,1,0),0))</f>
        <v/>
      </c>
      <c r="AJ372" s="55" t="str">
        <f>IF(C372="","",IF(ISNUMBER(A372),YEAR(A372)-IF(MONTH(A372)&lt;4,1,0),""))</f>
        <v/>
      </c>
      <c r="AK372" s="55" t="str">
        <f>IF(C372="","",IF(J372="実施",IF(ISNUMBER(K372),YEAR(K372)-IF(MONTH(K372)&lt;4,1,0),""),""))</f>
        <v/>
      </c>
      <c r="AL372" s="56" t="str">
        <f>IF(C372="",IF(OR(A372&lt;&gt;"",G372&lt;&gt;""),"要確認：船名未記入",""),IF(OR(NOT(ISNUMBER(A372)),G372="",H372="",I372="",J372="",N372="",O372="",P372="",W372="",X372=""),"要確認：基本項目不足",IF(OR(Z372="未登録・重複",AA372="未登録・重複",AB372="未確認"),"要確認：登録表を確認",IF(AND(H372="あり",NOT(ISNUMBER(B372))),"要確認：前日の予定時刻不足",IF(AND(J372="実施",I372="あり",NOT(ISNUMBER(K372))),"要確認：最終日時不足",IF(AND(J372="取消",I372="あり"),"要確認：取消と使用ありが矛盾",IF(OR(AND(ISNUMBER(T372),T372&lt;0),AND(ISNUMBER(V372),V372&lt;0),AE372="要確認：時刻不足・逆転"),"要確認：時間を確認",IF(COUNTIFS(Work[予定表の作業日],A372,Work[前日版の予定時刻],B372,Work[船名],C372,Work[バース],E372,Work[入出・転],F372,Work[曳船名],G372)&gt;1,"要確認：同じ作業・曳船が重複",IF(AND(I372="あり",J372="実施",NOT(ISNUMBER(AD372))),"要確認：拘束時間未確認",IF(OR(H372="未確認",I372="未確認",J372="未確認",X372="未確認",N372="未確認",O372="未確認"),"要確認：未確認を含む","確認済"))))))))))</f>
        <v/>
      </c>
    </row>
    <row r="373" spans="1:38" ht="24.95" customHeight="1" x14ac:dyDescent="0.2">
      <c r="A373" s="20"/>
      <c r="B373" s="29"/>
      <c r="C373" s="7"/>
      <c r="D373" s="7"/>
      <c r="E373" s="7"/>
      <c r="F373" s="7"/>
      <c r="G373" s="7"/>
      <c r="H373" s="7"/>
      <c r="I373" s="7"/>
      <c r="J373" s="7"/>
      <c r="K373" s="23"/>
      <c r="L373" s="13"/>
      <c r="M373" s="13"/>
      <c r="N373" s="7"/>
      <c r="O373" s="51"/>
      <c r="P373" s="51"/>
      <c r="Q373" s="61"/>
      <c r="R373" s="62"/>
      <c r="S373" s="62"/>
      <c r="T373" s="63"/>
      <c r="U373" s="63"/>
      <c r="V373" s="63"/>
      <c r="W373" s="51"/>
      <c r="X373" s="51"/>
      <c r="Y373" s="67"/>
      <c r="Z373" s="54" t="str">
        <f>IF(G373="","",IF(COUNTIF(Tugs[曳船名],G373)&lt;&gt;1,"未登録・重複",IF(INDEX(Tugs[会社名],MATCH(G373,Tugs[曳船名],0))="","未確認",INDEX(Tugs[会社名],MATCH(G373,Tugs[曳船名],0)))))</f>
        <v/>
      </c>
      <c r="AA373" s="54" t="str">
        <f>IF(G373="","",IF(COUNTIF(Companies[会社名],Z373)&lt;&gt;1,"未登録・重複",IF(INDEX(Companies[地区],MATCH(Z373,Companies[会社名],0))="","未確認",INDEX(Companies[地区],MATCH(Z373,Companies[会社名],0)))))</f>
        <v/>
      </c>
      <c r="AB373" s="54" t="str">
        <f>IF(G373="","",IF(Q373&lt;&gt;"",Q373,IF(COUNTIF(Tugs[曳船名],G373)&lt;&gt;1,"未登録・重複",IF(INDEX(Tugs[基地港],MATCH(G373,Tugs[曳船名],0))="","未確認",INDEX(Tugs[基地港],MATCH(G373,Tugs[曳船名],0))))))</f>
        <v/>
      </c>
      <c r="AC373" s="53" t="str">
        <f>IF(C373="","",IF(AND(COUNTIF(Standards[照合項目（自動）],AB373&amp;"｜"&amp;E373&amp;"｜"&amp;D373&amp;"｜"&amp;F373&amp;"｜"&amp;P373)=1,COUNTIFS(Standards[照合項目（自動）],AB373&amp;"｜"&amp;E373&amp;"｜"&amp;D373&amp;"｜"&amp;F373&amp;"｜"&amp;P373,Standards[入力確認（自動）],"確認済")=1),SUMIF(Standards[照合項目（自動）],AB373&amp;"｜"&amp;E373&amp;"｜"&amp;D373&amp;"｜"&amp;F373&amp;"｜"&amp;P373,Standards[所定合計h（自動）]),"未確認"))</f>
        <v/>
      </c>
      <c r="AD373" s="53" t="str">
        <f>IF(C373="","",IF(AND(ISNUMBER(R373),ISNUMBER(S373),S373&gt;=R373),ROUND((S373-R373)*24,4),IF(OR(R373&lt;&gt;"",S373&lt;&gt;""),"",IF(AND(ISNUMBER(T373),T373&gt;=0),T373,IF(AND(I373="あり",J373="実施",ISNUMBER(AC373)),AC373,"")))))</f>
        <v/>
      </c>
      <c r="AE373" s="54" t="str">
        <f>IF(C373="","",IF(AND(ISNUMBER(R373),ISNUMBER(S373),S373&gt;=R373),IF(X373="記録","実績：基地発～基地着",IF(X373="記憶","記憶：基地発～基地着","未確認：基地発～基地着")),IF(OR(R373&lt;&gt;"",S373&lt;&gt;""),"要確認：時刻不足・逆転",IF(AND(ISNUMBER(T373),T373&gt;=0),IF(X373="記録","実績：記録の時間",IF(X373="記憶","記憶：申告の時間","未確認：申告の時間")),IF(AND(I373="あり",J373="実施",ISNUMBER(AC373)),"所定時間による見込み",IF(I373="なし","使用なし","未確認"))))))</f>
        <v/>
      </c>
      <c r="AF373" s="55" t="str">
        <f>IF(C373="","",IF(H373="あり",1,0))</f>
        <v/>
      </c>
      <c r="AG373" s="55" t="str">
        <f>IF(C373="","",IF(AND(I373="あり",J373="実施"),1,0))</f>
        <v/>
      </c>
      <c r="AH373" s="55" t="str">
        <f>IF(C373="","",IF(AND(H373="あり",X373="記録"),IF(COUNTIFS($A$8:A373,A373,$B$8:B373,B373,$C$8:C373,C373,$E$8:E373,E373,$F$8:F373,F373,$H$8:H373,"あり",$X$8:X373,"記録")=1,1,0),0))</f>
        <v/>
      </c>
      <c r="AI373" s="55" t="str">
        <f>IF(C373="","",IF(AND(I373="あり",J373="実施",X373="記録",ISNUMBER(K373)),IF(COUNTIFS($K$8:K373,K373,$C$8:C373,C373,$E$8:E373,E373,$F$8:F373,F373,$I$8:I373,"あり",$J$8:J373,"実施",$X$8:X373,"記録")=1,1,0),0))</f>
        <v/>
      </c>
      <c r="AJ373" s="55" t="str">
        <f>IF(C373="","",IF(ISNUMBER(A373),YEAR(A373)-IF(MONTH(A373)&lt;4,1,0),""))</f>
        <v/>
      </c>
      <c r="AK373" s="55" t="str">
        <f>IF(C373="","",IF(J373="実施",IF(ISNUMBER(K373),YEAR(K373)-IF(MONTH(K373)&lt;4,1,0),""),""))</f>
        <v/>
      </c>
      <c r="AL373" s="56" t="str">
        <f>IF(C373="",IF(OR(A373&lt;&gt;"",G373&lt;&gt;""),"要確認：船名未記入",""),IF(OR(NOT(ISNUMBER(A373)),G373="",H373="",I373="",J373="",N373="",O373="",P373="",W373="",X373=""),"要確認：基本項目不足",IF(OR(Z373="未登録・重複",AA373="未登録・重複",AB373="未確認"),"要確認：登録表を確認",IF(AND(H373="あり",NOT(ISNUMBER(B373))),"要確認：前日の予定時刻不足",IF(AND(J373="実施",I373="あり",NOT(ISNUMBER(K373))),"要確認：最終日時不足",IF(AND(J373="取消",I373="あり"),"要確認：取消と使用ありが矛盾",IF(OR(AND(ISNUMBER(T373),T373&lt;0),AND(ISNUMBER(V373),V373&lt;0),AE373="要確認：時刻不足・逆転"),"要確認：時間を確認",IF(COUNTIFS(Work[予定表の作業日],A373,Work[前日版の予定時刻],B373,Work[船名],C373,Work[バース],E373,Work[入出・転],F373,Work[曳船名],G373)&gt;1,"要確認：同じ作業・曳船が重複",IF(AND(I373="あり",J373="実施",NOT(ISNUMBER(AD373))),"要確認：拘束時間未確認",IF(OR(H373="未確認",I373="未確認",J373="未確認",X373="未確認",N373="未確認",O373="未確認"),"要確認：未確認を含む","確認済"))))))))))</f>
        <v/>
      </c>
    </row>
    <row r="374" spans="1:38" ht="24.95" customHeight="1" x14ac:dyDescent="0.2">
      <c r="A374" s="20"/>
      <c r="B374" s="29"/>
      <c r="C374" s="7"/>
      <c r="D374" s="7"/>
      <c r="E374" s="7"/>
      <c r="F374" s="7"/>
      <c r="G374" s="7"/>
      <c r="H374" s="7"/>
      <c r="I374" s="7"/>
      <c r="J374" s="7"/>
      <c r="K374" s="23"/>
      <c r="L374" s="13"/>
      <c r="M374" s="13"/>
      <c r="N374" s="7"/>
      <c r="O374" s="51"/>
      <c r="P374" s="51"/>
      <c r="Q374" s="61"/>
      <c r="R374" s="62"/>
      <c r="S374" s="62"/>
      <c r="T374" s="63"/>
      <c r="U374" s="63"/>
      <c r="V374" s="63"/>
      <c r="W374" s="51"/>
      <c r="X374" s="51"/>
      <c r="Y374" s="67"/>
      <c r="Z374" s="54" t="str">
        <f>IF(G374="","",IF(COUNTIF(Tugs[曳船名],G374)&lt;&gt;1,"未登録・重複",IF(INDEX(Tugs[会社名],MATCH(G374,Tugs[曳船名],0))="","未確認",INDEX(Tugs[会社名],MATCH(G374,Tugs[曳船名],0)))))</f>
        <v/>
      </c>
      <c r="AA374" s="54" t="str">
        <f>IF(G374="","",IF(COUNTIF(Companies[会社名],Z374)&lt;&gt;1,"未登録・重複",IF(INDEX(Companies[地区],MATCH(Z374,Companies[会社名],0))="","未確認",INDEX(Companies[地区],MATCH(Z374,Companies[会社名],0)))))</f>
        <v/>
      </c>
      <c r="AB374" s="54" t="str">
        <f>IF(G374="","",IF(Q374&lt;&gt;"",Q374,IF(COUNTIF(Tugs[曳船名],G374)&lt;&gt;1,"未登録・重複",IF(INDEX(Tugs[基地港],MATCH(G374,Tugs[曳船名],0))="","未確認",INDEX(Tugs[基地港],MATCH(G374,Tugs[曳船名],0))))))</f>
        <v/>
      </c>
      <c r="AC374" s="53" t="str">
        <f>IF(C374="","",IF(AND(COUNTIF(Standards[照合項目（自動）],AB374&amp;"｜"&amp;E374&amp;"｜"&amp;D374&amp;"｜"&amp;F374&amp;"｜"&amp;P374)=1,COUNTIFS(Standards[照合項目（自動）],AB374&amp;"｜"&amp;E374&amp;"｜"&amp;D374&amp;"｜"&amp;F374&amp;"｜"&amp;P374,Standards[入力確認（自動）],"確認済")=1),SUMIF(Standards[照合項目（自動）],AB374&amp;"｜"&amp;E374&amp;"｜"&amp;D374&amp;"｜"&amp;F374&amp;"｜"&amp;P374,Standards[所定合計h（自動）]),"未確認"))</f>
        <v/>
      </c>
      <c r="AD374" s="53" t="str">
        <f>IF(C374="","",IF(AND(ISNUMBER(R374),ISNUMBER(S374),S374&gt;=R374),ROUND((S374-R374)*24,4),IF(OR(R374&lt;&gt;"",S374&lt;&gt;""),"",IF(AND(ISNUMBER(T374),T374&gt;=0),T374,IF(AND(I374="あり",J374="実施",ISNUMBER(AC374)),AC374,"")))))</f>
        <v/>
      </c>
      <c r="AE374" s="54" t="str">
        <f>IF(C374="","",IF(AND(ISNUMBER(R374),ISNUMBER(S374),S374&gt;=R374),IF(X374="記録","実績：基地発～基地着",IF(X374="記憶","記憶：基地発～基地着","未確認：基地発～基地着")),IF(OR(R374&lt;&gt;"",S374&lt;&gt;""),"要確認：時刻不足・逆転",IF(AND(ISNUMBER(T374),T374&gt;=0),IF(X374="記録","実績：記録の時間",IF(X374="記憶","記憶：申告の時間","未確認：申告の時間")),IF(AND(I374="あり",J374="実施",ISNUMBER(AC374)),"所定時間による見込み",IF(I374="なし","使用なし","未確認"))))))</f>
        <v/>
      </c>
      <c r="AF374" s="55" t="str">
        <f>IF(C374="","",IF(H374="あり",1,0))</f>
        <v/>
      </c>
      <c r="AG374" s="55" t="str">
        <f>IF(C374="","",IF(AND(I374="あり",J374="実施"),1,0))</f>
        <v/>
      </c>
      <c r="AH374" s="55" t="str">
        <f>IF(C374="","",IF(AND(H374="あり",X374="記録"),IF(COUNTIFS($A$8:A374,A374,$B$8:B374,B374,$C$8:C374,C374,$E$8:E374,E374,$F$8:F374,F374,$H$8:H374,"あり",$X$8:X374,"記録")=1,1,0),0))</f>
        <v/>
      </c>
      <c r="AI374" s="55" t="str">
        <f>IF(C374="","",IF(AND(I374="あり",J374="実施",X374="記録",ISNUMBER(K374)),IF(COUNTIFS($K$8:K374,K374,$C$8:C374,C374,$E$8:E374,E374,$F$8:F374,F374,$I$8:I374,"あり",$J$8:J374,"実施",$X$8:X374,"記録")=1,1,0),0))</f>
        <v/>
      </c>
      <c r="AJ374" s="55" t="str">
        <f>IF(C374="","",IF(ISNUMBER(A374),YEAR(A374)-IF(MONTH(A374)&lt;4,1,0),""))</f>
        <v/>
      </c>
      <c r="AK374" s="55" t="str">
        <f>IF(C374="","",IF(J374="実施",IF(ISNUMBER(K374),YEAR(K374)-IF(MONTH(K374)&lt;4,1,0),""),""))</f>
        <v/>
      </c>
      <c r="AL374" s="56" t="str">
        <f>IF(C374="",IF(OR(A374&lt;&gt;"",G374&lt;&gt;""),"要確認：船名未記入",""),IF(OR(NOT(ISNUMBER(A374)),G374="",H374="",I374="",J374="",N374="",O374="",P374="",W374="",X374=""),"要確認：基本項目不足",IF(OR(Z374="未登録・重複",AA374="未登録・重複",AB374="未確認"),"要確認：登録表を確認",IF(AND(H374="あり",NOT(ISNUMBER(B374))),"要確認：前日の予定時刻不足",IF(AND(J374="実施",I374="あり",NOT(ISNUMBER(K374))),"要確認：最終日時不足",IF(AND(J374="取消",I374="あり"),"要確認：取消と使用ありが矛盾",IF(OR(AND(ISNUMBER(T374),T374&lt;0),AND(ISNUMBER(V374),V374&lt;0),AE374="要確認：時刻不足・逆転"),"要確認：時間を確認",IF(COUNTIFS(Work[予定表の作業日],A374,Work[前日版の予定時刻],B374,Work[船名],C374,Work[バース],E374,Work[入出・転],F374,Work[曳船名],G374)&gt;1,"要確認：同じ作業・曳船が重複",IF(AND(I374="あり",J374="実施",NOT(ISNUMBER(AD374))),"要確認：拘束時間未確認",IF(OR(H374="未確認",I374="未確認",J374="未確認",X374="未確認",N374="未確認",O374="未確認"),"要確認：未確認を含む","確認済"))))))))))</f>
        <v/>
      </c>
    </row>
    <row r="375" spans="1:38" ht="24.95" customHeight="1" x14ac:dyDescent="0.2">
      <c r="A375" s="20"/>
      <c r="B375" s="29"/>
      <c r="C375" s="7"/>
      <c r="D375" s="7"/>
      <c r="E375" s="7"/>
      <c r="F375" s="7"/>
      <c r="G375" s="7"/>
      <c r="H375" s="7"/>
      <c r="I375" s="7"/>
      <c r="J375" s="7"/>
      <c r="K375" s="23"/>
      <c r="L375" s="13"/>
      <c r="M375" s="13"/>
      <c r="N375" s="7"/>
      <c r="O375" s="51"/>
      <c r="P375" s="51"/>
      <c r="Q375" s="61"/>
      <c r="R375" s="62"/>
      <c r="S375" s="62"/>
      <c r="T375" s="63"/>
      <c r="U375" s="63"/>
      <c r="V375" s="63"/>
      <c r="W375" s="51"/>
      <c r="X375" s="51"/>
      <c r="Y375" s="67"/>
      <c r="Z375" s="54" t="str">
        <f>IF(G375="","",IF(COUNTIF(Tugs[曳船名],G375)&lt;&gt;1,"未登録・重複",IF(INDEX(Tugs[会社名],MATCH(G375,Tugs[曳船名],0))="","未確認",INDEX(Tugs[会社名],MATCH(G375,Tugs[曳船名],0)))))</f>
        <v/>
      </c>
      <c r="AA375" s="54" t="str">
        <f>IF(G375="","",IF(COUNTIF(Companies[会社名],Z375)&lt;&gt;1,"未登録・重複",IF(INDEX(Companies[地区],MATCH(Z375,Companies[会社名],0))="","未確認",INDEX(Companies[地区],MATCH(Z375,Companies[会社名],0)))))</f>
        <v/>
      </c>
      <c r="AB375" s="54" t="str">
        <f>IF(G375="","",IF(Q375&lt;&gt;"",Q375,IF(COUNTIF(Tugs[曳船名],G375)&lt;&gt;1,"未登録・重複",IF(INDEX(Tugs[基地港],MATCH(G375,Tugs[曳船名],0))="","未確認",INDEX(Tugs[基地港],MATCH(G375,Tugs[曳船名],0))))))</f>
        <v/>
      </c>
      <c r="AC375" s="53" t="str">
        <f>IF(C375="","",IF(AND(COUNTIF(Standards[照合項目（自動）],AB375&amp;"｜"&amp;E375&amp;"｜"&amp;D375&amp;"｜"&amp;F375&amp;"｜"&amp;P375)=1,COUNTIFS(Standards[照合項目（自動）],AB375&amp;"｜"&amp;E375&amp;"｜"&amp;D375&amp;"｜"&amp;F375&amp;"｜"&amp;P375,Standards[入力確認（自動）],"確認済")=1),SUMIF(Standards[照合項目（自動）],AB375&amp;"｜"&amp;E375&amp;"｜"&amp;D375&amp;"｜"&amp;F375&amp;"｜"&amp;P375,Standards[所定合計h（自動）]),"未確認"))</f>
        <v/>
      </c>
      <c r="AD375" s="53" t="str">
        <f>IF(C375="","",IF(AND(ISNUMBER(R375),ISNUMBER(S375),S375&gt;=R375),ROUND((S375-R375)*24,4),IF(OR(R375&lt;&gt;"",S375&lt;&gt;""),"",IF(AND(ISNUMBER(T375),T375&gt;=0),T375,IF(AND(I375="あり",J375="実施",ISNUMBER(AC375)),AC375,"")))))</f>
        <v/>
      </c>
      <c r="AE375" s="54" t="str">
        <f>IF(C375="","",IF(AND(ISNUMBER(R375),ISNUMBER(S375),S375&gt;=R375),IF(X375="記録","実績：基地発～基地着",IF(X375="記憶","記憶：基地発～基地着","未確認：基地発～基地着")),IF(OR(R375&lt;&gt;"",S375&lt;&gt;""),"要確認：時刻不足・逆転",IF(AND(ISNUMBER(T375),T375&gt;=0),IF(X375="記録","実績：記録の時間",IF(X375="記憶","記憶：申告の時間","未確認：申告の時間")),IF(AND(I375="あり",J375="実施",ISNUMBER(AC375)),"所定時間による見込み",IF(I375="なし","使用なし","未確認"))))))</f>
        <v/>
      </c>
      <c r="AF375" s="55" t="str">
        <f>IF(C375="","",IF(H375="あり",1,0))</f>
        <v/>
      </c>
      <c r="AG375" s="55" t="str">
        <f>IF(C375="","",IF(AND(I375="あり",J375="実施"),1,0))</f>
        <v/>
      </c>
      <c r="AH375" s="55" t="str">
        <f>IF(C375="","",IF(AND(H375="あり",X375="記録"),IF(COUNTIFS($A$8:A375,A375,$B$8:B375,B375,$C$8:C375,C375,$E$8:E375,E375,$F$8:F375,F375,$H$8:H375,"あり",$X$8:X375,"記録")=1,1,0),0))</f>
        <v/>
      </c>
      <c r="AI375" s="55" t="str">
        <f>IF(C375="","",IF(AND(I375="あり",J375="実施",X375="記録",ISNUMBER(K375)),IF(COUNTIFS($K$8:K375,K375,$C$8:C375,C375,$E$8:E375,E375,$F$8:F375,F375,$I$8:I375,"あり",$J$8:J375,"実施",$X$8:X375,"記録")=1,1,0),0))</f>
        <v/>
      </c>
      <c r="AJ375" s="55" t="str">
        <f>IF(C375="","",IF(ISNUMBER(A375),YEAR(A375)-IF(MONTH(A375)&lt;4,1,0),""))</f>
        <v/>
      </c>
      <c r="AK375" s="55" t="str">
        <f>IF(C375="","",IF(J375="実施",IF(ISNUMBER(K375),YEAR(K375)-IF(MONTH(K375)&lt;4,1,0),""),""))</f>
        <v/>
      </c>
      <c r="AL375" s="56" t="str">
        <f>IF(C375="",IF(OR(A375&lt;&gt;"",G375&lt;&gt;""),"要確認：船名未記入",""),IF(OR(NOT(ISNUMBER(A375)),G375="",H375="",I375="",J375="",N375="",O375="",P375="",W375="",X375=""),"要確認：基本項目不足",IF(OR(Z375="未登録・重複",AA375="未登録・重複",AB375="未確認"),"要確認：登録表を確認",IF(AND(H375="あり",NOT(ISNUMBER(B375))),"要確認：前日の予定時刻不足",IF(AND(J375="実施",I375="あり",NOT(ISNUMBER(K375))),"要確認：最終日時不足",IF(AND(J375="取消",I375="あり"),"要確認：取消と使用ありが矛盾",IF(OR(AND(ISNUMBER(T375),T375&lt;0),AND(ISNUMBER(V375),V375&lt;0),AE375="要確認：時刻不足・逆転"),"要確認：時間を確認",IF(COUNTIFS(Work[予定表の作業日],A375,Work[前日版の予定時刻],B375,Work[船名],C375,Work[バース],E375,Work[入出・転],F375,Work[曳船名],G375)&gt;1,"要確認：同じ作業・曳船が重複",IF(AND(I375="あり",J375="実施",NOT(ISNUMBER(AD375))),"要確認：拘束時間未確認",IF(OR(H375="未確認",I375="未確認",J375="未確認",X375="未確認",N375="未確認",O375="未確認"),"要確認：未確認を含む","確認済"))))))))))</f>
        <v/>
      </c>
    </row>
    <row r="376" spans="1:38" ht="24.95" customHeight="1" x14ac:dyDescent="0.2">
      <c r="A376" s="20"/>
      <c r="B376" s="29"/>
      <c r="C376" s="7"/>
      <c r="D376" s="7"/>
      <c r="E376" s="7"/>
      <c r="F376" s="7"/>
      <c r="G376" s="7"/>
      <c r="H376" s="7"/>
      <c r="I376" s="7"/>
      <c r="J376" s="7"/>
      <c r="K376" s="23"/>
      <c r="L376" s="13"/>
      <c r="M376" s="13"/>
      <c r="N376" s="7"/>
      <c r="O376" s="51"/>
      <c r="P376" s="51"/>
      <c r="Q376" s="61"/>
      <c r="R376" s="62"/>
      <c r="S376" s="62"/>
      <c r="T376" s="63"/>
      <c r="U376" s="63"/>
      <c r="V376" s="63"/>
      <c r="W376" s="51"/>
      <c r="X376" s="51"/>
      <c r="Y376" s="67"/>
      <c r="Z376" s="54" t="str">
        <f>IF(G376="","",IF(COUNTIF(Tugs[曳船名],G376)&lt;&gt;1,"未登録・重複",IF(INDEX(Tugs[会社名],MATCH(G376,Tugs[曳船名],0))="","未確認",INDEX(Tugs[会社名],MATCH(G376,Tugs[曳船名],0)))))</f>
        <v/>
      </c>
      <c r="AA376" s="54" t="str">
        <f>IF(G376="","",IF(COUNTIF(Companies[会社名],Z376)&lt;&gt;1,"未登録・重複",IF(INDEX(Companies[地区],MATCH(Z376,Companies[会社名],0))="","未確認",INDEX(Companies[地区],MATCH(Z376,Companies[会社名],0)))))</f>
        <v/>
      </c>
      <c r="AB376" s="54" t="str">
        <f>IF(G376="","",IF(Q376&lt;&gt;"",Q376,IF(COUNTIF(Tugs[曳船名],G376)&lt;&gt;1,"未登録・重複",IF(INDEX(Tugs[基地港],MATCH(G376,Tugs[曳船名],0))="","未確認",INDEX(Tugs[基地港],MATCH(G376,Tugs[曳船名],0))))))</f>
        <v/>
      </c>
      <c r="AC376" s="53" t="str">
        <f>IF(C376="","",IF(AND(COUNTIF(Standards[照合項目（自動）],AB376&amp;"｜"&amp;E376&amp;"｜"&amp;D376&amp;"｜"&amp;F376&amp;"｜"&amp;P376)=1,COUNTIFS(Standards[照合項目（自動）],AB376&amp;"｜"&amp;E376&amp;"｜"&amp;D376&amp;"｜"&amp;F376&amp;"｜"&amp;P376,Standards[入力確認（自動）],"確認済")=1),SUMIF(Standards[照合項目（自動）],AB376&amp;"｜"&amp;E376&amp;"｜"&amp;D376&amp;"｜"&amp;F376&amp;"｜"&amp;P376,Standards[所定合計h（自動）]),"未確認"))</f>
        <v/>
      </c>
      <c r="AD376" s="53" t="str">
        <f>IF(C376="","",IF(AND(ISNUMBER(R376),ISNUMBER(S376),S376&gt;=R376),ROUND((S376-R376)*24,4),IF(OR(R376&lt;&gt;"",S376&lt;&gt;""),"",IF(AND(ISNUMBER(T376),T376&gt;=0),T376,IF(AND(I376="あり",J376="実施",ISNUMBER(AC376)),AC376,"")))))</f>
        <v/>
      </c>
      <c r="AE376" s="54" t="str">
        <f>IF(C376="","",IF(AND(ISNUMBER(R376),ISNUMBER(S376),S376&gt;=R376),IF(X376="記録","実績：基地発～基地着",IF(X376="記憶","記憶：基地発～基地着","未確認：基地発～基地着")),IF(OR(R376&lt;&gt;"",S376&lt;&gt;""),"要確認：時刻不足・逆転",IF(AND(ISNUMBER(T376),T376&gt;=0),IF(X376="記録","実績：記録の時間",IF(X376="記憶","記憶：申告の時間","未確認：申告の時間")),IF(AND(I376="あり",J376="実施",ISNUMBER(AC376)),"所定時間による見込み",IF(I376="なし","使用なし","未確認"))))))</f>
        <v/>
      </c>
      <c r="AF376" s="55" t="str">
        <f>IF(C376="","",IF(H376="あり",1,0))</f>
        <v/>
      </c>
      <c r="AG376" s="55" t="str">
        <f>IF(C376="","",IF(AND(I376="あり",J376="実施"),1,0))</f>
        <v/>
      </c>
      <c r="AH376" s="55" t="str">
        <f>IF(C376="","",IF(AND(H376="あり",X376="記録"),IF(COUNTIFS($A$8:A376,A376,$B$8:B376,B376,$C$8:C376,C376,$E$8:E376,E376,$F$8:F376,F376,$H$8:H376,"あり",$X$8:X376,"記録")=1,1,0),0))</f>
        <v/>
      </c>
      <c r="AI376" s="55" t="str">
        <f>IF(C376="","",IF(AND(I376="あり",J376="実施",X376="記録",ISNUMBER(K376)),IF(COUNTIFS($K$8:K376,K376,$C$8:C376,C376,$E$8:E376,E376,$F$8:F376,F376,$I$8:I376,"あり",$J$8:J376,"実施",$X$8:X376,"記録")=1,1,0),0))</f>
        <v/>
      </c>
      <c r="AJ376" s="55" t="str">
        <f>IF(C376="","",IF(ISNUMBER(A376),YEAR(A376)-IF(MONTH(A376)&lt;4,1,0),""))</f>
        <v/>
      </c>
      <c r="AK376" s="55" t="str">
        <f>IF(C376="","",IF(J376="実施",IF(ISNUMBER(K376),YEAR(K376)-IF(MONTH(K376)&lt;4,1,0),""),""))</f>
        <v/>
      </c>
      <c r="AL376" s="56" t="str">
        <f>IF(C376="",IF(OR(A376&lt;&gt;"",G376&lt;&gt;""),"要確認：船名未記入",""),IF(OR(NOT(ISNUMBER(A376)),G376="",H376="",I376="",J376="",N376="",O376="",P376="",W376="",X376=""),"要確認：基本項目不足",IF(OR(Z376="未登録・重複",AA376="未登録・重複",AB376="未確認"),"要確認：登録表を確認",IF(AND(H376="あり",NOT(ISNUMBER(B376))),"要確認：前日の予定時刻不足",IF(AND(J376="実施",I376="あり",NOT(ISNUMBER(K376))),"要確認：最終日時不足",IF(AND(J376="取消",I376="あり"),"要確認：取消と使用ありが矛盾",IF(OR(AND(ISNUMBER(T376),T376&lt;0),AND(ISNUMBER(V376),V376&lt;0),AE376="要確認：時刻不足・逆転"),"要確認：時間を確認",IF(COUNTIFS(Work[予定表の作業日],A376,Work[前日版の予定時刻],B376,Work[船名],C376,Work[バース],E376,Work[入出・転],F376,Work[曳船名],G376)&gt;1,"要確認：同じ作業・曳船が重複",IF(AND(I376="あり",J376="実施",NOT(ISNUMBER(AD376))),"要確認：拘束時間未確認",IF(OR(H376="未確認",I376="未確認",J376="未確認",X376="未確認",N376="未確認",O376="未確認"),"要確認：未確認を含む","確認済"))))))))))</f>
        <v/>
      </c>
    </row>
    <row r="377" spans="1:38" ht="24.95" customHeight="1" x14ac:dyDescent="0.2">
      <c r="A377" s="20"/>
      <c r="B377" s="29"/>
      <c r="C377" s="7"/>
      <c r="D377" s="7"/>
      <c r="E377" s="7"/>
      <c r="F377" s="7"/>
      <c r="G377" s="7"/>
      <c r="H377" s="7"/>
      <c r="I377" s="7"/>
      <c r="J377" s="7"/>
      <c r="K377" s="23"/>
      <c r="L377" s="13"/>
      <c r="M377" s="13"/>
      <c r="N377" s="7"/>
      <c r="O377" s="51"/>
      <c r="P377" s="51"/>
      <c r="Q377" s="61"/>
      <c r="R377" s="62"/>
      <c r="S377" s="62"/>
      <c r="T377" s="63"/>
      <c r="U377" s="63"/>
      <c r="V377" s="63"/>
      <c r="W377" s="51"/>
      <c r="X377" s="51"/>
      <c r="Y377" s="67"/>
      <c r="Z377" s="54" t="str">
        <f>IF(G377="","",IF(COUNTIF(Tugs[曳船名],G377)&lt;&gt;1,"未登録・重複",IF(INDEX(Tugs[会社名],MATCH(G377,Tugs[曳船名],0))="","未確認",INDEX(Tugs[会社名],MATCH(G377,Tugs[曳船名],0)))))</f>
        <v/>
      </c>
      <c r="AA377" s="54" t="str">
        <f>IF(G377="","",IF(COUNTIF(Companies[会社名],Z377)&lt;&gt;1,"未登録・重複",IF(INDEX(Companies[地区],MATCH(Z377,Companies[会社名],0))="","未確認",INDEX(Companies[地区],MATCH(Z377,Companies[会社名],0)))))</f>
        <v/>
      </c>
      <c r="AB377" s="54" t="str">
        <f>IF(G377="","",IF(Q377&lt;&gt;"",Q377,IF(COUNTIF(Tugs[曳船名],G377)&lt;&gt;1,"未登録・重複",IF(INDEX(Tugs[基地港],MATCH(G377,Tugs[曳船名],0))="","未確認",INDEX(Tugs[基地港],MATCH(G377,Tugs[曳船名],0))))))</f>
        <v/>
      </c>
      <c r="AC377" s="53" t="str">
        <f>IF(C377="","",IF(AND(COUNTIF(Standards[照合項目（自動）],AB377&amp;"｜"&amp;E377&amp;"｜"&amp;D377&amp;"｜"&amp;F377&amp;"｜"&amp;P377)=1,COUNTIFS(Standards[照合項目（自動）],AB377&amp;"｜"&amp;E377&amp;"｜"&amp;D377&amp;"｜"&amp;F377&amp;"｜"&amp;P377,Standards[入力確認（自動）],"確認済")=1),SUMIF(Standards[照合項目（自動）],AB377&amp;"｜"&amp;E377&amp;"｜"&amp;D377&amp;"｜"&amp;F377&amp;"｜"&amp;P377,Standards[所定合計h（自動）]),"未確認"))</f>
        <v/>
      </c>
      <c r="AD377" s="53" t="str">
        <f>IF(C377="","",IF(AND(ISNUMBER(R377),ISNUMBER(S377),S377&gt;=R377),ROUND((S377-R377)*24,4),IF(OR(R377&lt;&gt;"",S377&lt;&gt;""),"",IF(AND(ISNUMBER(T377),T377&gt;=0),T377,IF(AND(I377="あり",J377="実施",ISNUMBER(AC377)),AC377,"")))))</f>
        <v/>
      </c>
      <c r="AE377" s="54" t="str">
        <f>IF(C377="","",IF(AND(ISNUMBER(R377),ISNUMBER(S377),S377&gt;=R377),IF(X377="記録","実績：基地発～基地着",IF(X377="記憶","記憶：基地発～基地着","未確認：基地発～基地着")),IF(OR(R377&lt;&gt;"",S377&lt;&gt;""),"要確認：時刻不足・逆転",IF(AND(ISNUMBER(T377),T377&gt;=0),IF(X377="記録","実績：記録の時間",IF(X377="記憶","記憶：申告の時間","未確認：申告の時間")),IF(AND(I377="あり",J377="実施",ISNUMBER(AC377)),"所定時間による見込み",IF(I377="なし","使用なし","未確認"))))))</f>
        <v/>
      </c>
      <c r="AF377" s="55" t="str">
        <f>IF(C377="","",IF(H377="あり",1,0))</f>
        <v/>
      </c>
      <c r="AG377" s="55" t="str">
        <f>IF(C377="","",IF(AND(I377="あり",J377="実施"),1,0))</f>
        <v/>
      </c>
      <c r="AH377" s="55" t="str">
        <f>IF(C377="","",IF(AND(H377="あり",X377="記録"),IF(COUNTIFS($A$8:A377,A377,$B$8:B377,B377,$C$8:C377,C377,$E$8:E377,E377,$F$8:F377,F377,$H$8:H377,"あり",$X$8:X377,"記録")=1,1,0),0))</f>
        <v/>
      </c>
      <c r="AI377" s="55" t="str">
        <f>IF(C377="","",IF(AND(I377="あり",J377="実施",X377="記録",ISNUMBER(K377)),IF(COUNTIFS($K$8:K377,K377,$C$8:C377,C377,$E$8:E377,E377,$F$8:F377,F377,$I$8:I377,"あり",$J$8:J377,"実施",$X$8:X377,"記録")=1,1,0),0))</f>
        <v/>
      </c>
      <c r="AJ377" s="55" t="str">
        <f>IF(C377="","",IF(ISNUMBER(A377),YEAR(A377)-IF(MONTH(A377)&lt;4,1,0),""))</f>
        <v/>
      </c>
      <c r="AK377" s="55" t="str">
        <f>IF(C377="","",IF(J377="実施",IF(ISNUMBER(K377),YEAR(K377)-IF(MONTH(K377)&lt;4,1,0),""),""))</f>
        <v/>
      </c>
      <c r="AL377" s="56" t="str">
        <f>IF(C377="",IF(OR(A377&lt;&gt;"",G377&lt;&gt;""),"要確認：船名未記入",""),IF(OR(NOT(ISNUMBER(A377)),G377="",H377="",I377="",J377="",N377="",O377="",P377="",W377="",X377=""),"要確認：基本項目不足",IF(OR(Z377="未登録・重複",AA377="未登録・重複",AB377="未確認"),"要確認：登録表を確認",IF(AND(H377="あり",NOT(ISNUMBER(B377))),"要確認：前日の予定時刻不足",IF(AND(J377="実施",I377="あり",NOT(ISNUMBER(K377))),"要確認：最終日時不足",IF(AND(J377="取消",I377="あり"),"要確認：取消と使用ありが矛盾",IF(OR(AND(ISNUMBER(T377),T377&lt;0),AND(ISNUMBER(V377),V377&lt;0),AE377="要確認：時刻不足・逆転"),"要確認：時間を確認",IF(COUNTIFS(Work[予定表の作業日],A377,Work[前日版の予定時刻],B377,Work[船名],C377,Work[バース],E377,Work[入出・転],F377,Work[曳船名],G377)&gt;1,"要確認：同じ作業・曳船が重複",IF(AND(I377="あり",J377="実施",NOT(ISNUMBER(AD377))),"要確認：拘束時間未確認",IF(OR(H377="未確認",I377="未確認",J377="未確認",X377="未確認",N377="未確認",O377="未確認"),"要確認：未確認を含む","確認済"))))))))))</f>
        <v/>
      </c>
    </row>
    <row r="378" spans="1:38" ht="24.95" customHeight="1" x14ac:dyDescent="0.2">
      <c r="A378" s="20"/>
      <c r="B378" s="29"/>
      <c r="C378" s="7"/>
      <c r="D378" s="7"/>
      <c r="E378" s="7"/>
      <c r="F378" s="7"/>
      <c r="G378" s="7"/>
      <c r="H378" s="7"/>
      <c r="I378" s="7"/>
      <c r="J378" s="7"/>
      <c r="K378" s="23"/>
      <c r="L378" s="13"/>
      <c r="M378" s="13"/>
      <c r="N378" s="7"/>
      <c r="O378" s="51"/>
      <c r="P378" s="51"/>
      <c r="Q378" s="61"/>
      <c r="R378" s="62"/>
      <c r="S378" s="62"/>
      <c r="T378" s="63"/>
      <c r="U378" s="63"/>
      <c r="V378" s="63"/>
      <c r="W378" s="51"/>
      <c r="X378" s="51"/>
      <c r="Y378" s="67"/>
      <c r="Z378" s="54" t="str">
        <f>IF(G378="","",IF(COUNTIF(Tugs[曳船名],G378)&lt;&gt;1,"未登録・重複",IF(INDEX(Tugs[会社名],MATCH(G378,Tugs[曳船名],0))="","未確認",INDEX(Tugs[会社名],MATCH(G378,Tugs[曳船名],0)))))</f>
        <v/>
      </c>
      <c r="AA378" s="54" t="str">
        <f>IF(G378="","",IF(COUNTIF(Companies[会社名],Z378)&lt;&gt;1,"未登録・重複",IF(INDEX(Companies[地区],MATCH(Z378,Companies[会社名],0))="","未確認",INDEX(Companies[地区],MATCH(Z378,Companies[会社名],0)))))</f>
        <v/>
      </c>
      <c r="AB378" s="54" t="str">
        <f>IF(G378="","",IF(Q378&lt;&gt;"",Q378,IF(COUNTIF(Tugs[曳船名],G378)&lt;&gt;1,"未登録・重複",IF(INDEX(Tugs[基地港],MATCH(G378,Tugs[曳船名],0))="","未確認",INDEX(Tugs[基地港],MATCH(G378,Tugs[曳船名],0))))))</f>
        <v/>
      </c>
      <c r="AC378" s="53" t="str">
        <f>IF(C378="","",IF(AND(COUNTIF(Standards[照合項目（自動）],AB378&amp;"｜"&amp;E378&amp;"｜"&amp;D378&amp;"｜"&amp;F378&amp;"｜"&amp;P378)=1,COUNTIFS(Standards[照合項目（自動）],AB378&amp;"｜"&amp;E378&amp;"｜"&amp;D378&amp;"｜"&amp;F378&amp;"｜"&amp;P378,Standards[入力確認（自動）],"確認済")=1),SUMIF(Standards[照合項目（自動）],AB378&amp;"｜"&amp;E378&amp;"｜"&amp;D378&amp;"｜"&amp;F378&amp;"｜"&amp;P378,Standards[所定合計h（自動）]),"未確認"))</f>
        <v/>
      </c>
      <c r="AD378" s="53" t="str">
        <f>IF(C378="","",IF(AND(ISNUMBER(R378),ISNUMBER(S378),S378&gt;=R378),ROUND((S378-R378)*24,4),IF(OR(R378&lt;&gt;"",S378&lt;&gt;""),"",IF(AND(ISNUMBER(T378),T378&gt;=0),T378,IF(AND(I378="あり",J378="実施",ISNUMBER(AC378)),AC378,"")))))</f>
        <v/>
      </c>
      <c r="AE378" s="54" t="str">
        <f>IF(C378="","",IF(AND(ISNUMBER(R378),ISNUMBER(S378),S378&gt;=R378),IF(X378="記録","実績：基地発～基地着",IF(X378="記憶","記憶：基地発～基地着","未確認：基地発～基地着")),IF(OR(R378&lt;&gt;"",S378&lt;&gt;""),"要確認：時刻不足・逆転",IF(AND(ISNUMBER(T378),T378&gt;=0),IF(X378="記録","実績：記録の時間",IF(X378="記憶","記憶：申告の時間","未確認：申告の時間")),IF(AND(I378="あり",J378="実施",ISNUMBER(AC378)),"所定時間による見込み",IF(I378="なし","使用なし","未確認"))))))</f>
        <v/>
      </c>
      <c r="AF378" s="55" t="str">
        <f>IF(C378="","",IF(H378="あり",1,0))</f>
        <v/>
      </c>
      <c r="AG378" s="55" t="str">
        <f>IF(C378="","",IF(AND(I378="あり",J378="実施"),1,0))</f>
        <v/>
      </c>
      <c r="AH378" s="55" t="str">
        <f>IF(C378="","",IF(AND(H378="あり",X378="記録"),IF(COUNTIFS($A$8:A378,A378,$B$8:B378,B378,$C$8:C378,C378,$E$8:E378,E378,$F$8:F378,F378,$H$8:H378,"あり",$X$8:X378,"記録")=1,1,0),0))</f>
        <v/>
      </c>
      <c r="AI378" s="55" t="str">
        <f>IF(C378="","",IF(AND(I378="あり",J378="実施",X378="記録",ISNUMBER(K378)),IF(COUNTIFS($K$8:K378,K378,$C$8:C378,C378,$E$8:E378,E378,$F$8:F378,F378,$I$8:I378,"あり",$J$8:J378,"実施",$X$8:X378,"記録")=1,1,0),0))</f>
        <v/>
      </c>
      <c r="AJ378" s="55" t="str">
        <f>IF(C378="","",IF(ISNUMBER(A378),YEAR(A378)-IF(MONTH(A378)&lt;4,1,0),""))</f>
        <v/>
      </c>
      <c r="AK378" s="55" t="str">
        <f>IF(C378="","",IF(J378="実施",IF(ISNUMBER(K378),YEAR(K378)-IF(MONTH(K378)&lt;4,1,0),""),""))</f>
        <v/>
      </c>
      <c r="AL378" s="56" t="str">
        <f>IF(C378="",IF(OR(A378&lt;&gt;"",G378&lt;&gt;""),"要確認：船名未記入",""),IF(OR(NOT(ISNUMBER(A378)),G378="",H378="",I378="",J378="",N378="",O378="",P378="",W378="",X378=""),"要確認：基本項目不足",IF(OR(Z378="未登録・重複",AA378="未登録・重複",AB378="未確認"),"要確認：登録表を確認",IF(AND(H378="あり",NOT(ISNUMBER(B378))),"要確認：前日の予定時刻不足",IF(AND(J378="実施",I378="あり",NOT(ISNUMBER(K378))),"要確認：最終日時不足",IF(AND(J378="取消",I378="あり"),"要確認：取消と使用ありが矛盾",IF(OR(AND(ISNUMBER(T378),T378&lt;0),AND(ISNUMBER(V378),V378&lt;0),AE378="要確認：時刻不足・逆転"),"要確認：時間を確認",IF(COUNTIFS(Work[予定表の作業日],A378,Work[前日版の予定時刻],B378,Work[船名],C378,Work[バース],E378,Work[入出・転],F378,Work[曳船名],G378)&gt;1,"要確認：同じ作業・曳船が重複",IF(AND(I378="あり",J378="実施",NOT(ISNUMBER(AD378))),"要確認：拘束時間未確認",IF(OR(H378="未確認",I378="未確認",J378="未確認",X378="未確認",N378="未確認",O378="未確認"),"要確認：未確認を含む","確認済"))))))))))</f>
        <v/>
      </c>
    </row>
    <row r="379" spans="1:38" ht="24.95" customHeight="1" x14ac:dyDescent="0.2">
      <c r="A379" s="20"/>
      <c r="B379" s="29"/>
      <c r="C379" s="7"/>
      <c r="D379" s="7"/>
      <c r="E379" s="7"/>
      <c r="F379" s="7"/>
      <c r="G379" s="7"/>
      <c r="H379" s="7"/>
      <c r="I379" s="7"/>
      <c r="J379" s="7"/>
      <c r="K379" s="23"/>
      <c r="L379" s="13"/>
      <c r="M379" s="13"/>
      <c r="N379" s="7"/>
      <c r="O379" s="51"/>
      <c r="P379" s="51"/>
      <c r="Q379" s="61"/>
      <c r="R379" s="62"/>
      <c r="S379" s="62"/>
      <c r="T379" s="63"/>
      <c r="U379" s="63"/>
      <c r="V379" s="63"/>
      <c r="W379" s="51"/>
      <c r="X379" s="51"/>
      <c r="Y379" s="67"/>
      <c r="Z379" s="54" t="str">
        <f>IF(G379="","",IF(COUNTIF(Tugs[曳船名],G379)&lt;&gt;1,"未登録・重複",IF(INDEX(Tugs[会社名],MATCH(G379,Tugs[曳船名],0))="","未確認",INDEX(Tugs[会社名],MATCH(G379,Tugs[曳船名],0)))))</f>
        <v/>
      </c>
      <c r="AA379" s="54" t="str">
        <f>IF(G379="","",IF(COUNTIF(Companies[会社名],Z379)&lt;&gt;1,"未登録・重複",IF(INDEX(Companies[地区],MATCH(Z379,Companies[会社名],0))="","未確認",INDEX(Companies[地区],MATCH(Z379,Companies[会社名],0)))))</f>
        <v/>
      </c>
      <c r="AB379" s="54" t="str">
        <f>IF(G379="","",IF(Q379&lt;&gt;"",Q379,IF(COUNTIF(Tugs[曳船名],G379)&lt;&gt;1,"未登録・重複",IF(INDEX(Tugs[基地港],MATCH(G379,Tugs[曳船名],0))="","未確認",INDEX(Tugs[基地港],MATCH(G379,Tugs[曳船名],0))))))</f>
        <v/>
      </c>
      <c r="AC379" s="53" t="str">
        <f>IF(C379="","",IF(AND(COUNTIF(Standards[照合項目（自動）],AB379&amp;"｜"&amp;E379&amp;"｜"&amp;D379&amp;"｜"&amp;F379&amp;"｜"&amp;P379)=1,COUNTIFS(Standards[照合項目（自動）],AB379&amp;"｜"&amp;E379&amp;"｜"&amp;D379&amp;"｜"&amp;F379&amp;"｜"&amp;P379,Standards[入力確認（自動）],"確認済")=1),SUMIF(Standards[照合項目（自動）],AB379&amp;"｜"&amp;E379&amp;"｜"&amp;D379&amp;"｜"&amp;F379&amp;"｜"&amp;P379,Standards[所定合計h（自動）]),"未確認"))</f>
        <v/>
      </c>
      <c r="AD379" s="53" t="str">
        <f>IF(C379="","",IF(AND(ISNUMBER(R379),ISNUMBER(S379),S379&gt;=R379),ROUND((S379-R379)*24,4),IF(OR(R379&lt;&gt;"",S379&lt;&gt;""),"",IF(AND(ISNUMBER(T379),T379&gt;=0),T379,IF(AND(I379="あり",J379="実施",ISNUMBER(AC379)),AC379,"")))))</f>
        <v/>
      </c>
      <c r="AE379" s="54" t="str">
        <f>IF(C379="","",IF(AND(ISNUMBER(R379),ISNUMBER(S379),S379&gt;=R379),IF(X379="記録","実績：基地発～基地着",IF(X379="記憶","記憶：基地発～基地着","未確認：基地発～基地着")),IF(OR(R379&lt;&gt;"",S379&lt;&gt;""),"要確認：時刻不足・逆転",IF(AND(ISNUMBER(T379),T379&gt;=0),IF(X379="記録","実績：記録の時間",IF(X379="記憶","記憶：申告の時間","未確認：申告の時間")),IF(AND(I379="あり",J379="実施",ISNUMBER(AC379)),"所定時間による見込み",IF(I379="なし","使用なし","未確認"))))))</f>
        <v/>
      </c>
      <c r="AF379" s="55" t="str">
        <f>IF(C379="","",IF(H379="あり",1,0))</f>
        <v/>
      </c>
      <c r="AG379" s="55" t="str">
        <f>IF(C379="","",IF(AND(I379="あり",J379="実施"),1,0))</f>
        <v/>
      </c>
      <c r="AH379" s="55" t="str">
        <f>IF(C379="","",IF(AND(H379="あり",X379="記録"),IF(COUNTIFS($A$8:A379,A379,$B$8:B379,B379,$C$8:C379,C379,$E$8:E379,E379,$F$8:F379,F379,$H$8:H379,"あり",$X$8:X379,"記録")=1,1,0),0))</f>
        <v/>
      </c>
      <c r="AI379" s="55" t="str">
        <f>IF(C379="","",IF(AND(I379="あり",J379="実施",X379="記録",ISNUMBER(K379)),IF(COUNTIFS($K$8:K379,K379,$C$8:C379,C379,$E$8:E379,E379,$F$8:F379,F379,$I$8:I379,"あり",$J$8:J379,"実施",$X$8:X379,"記録")=1,1,0),0))</f>
        <v/>
      </c>
      <c r="AJ379" s="55" t="str">
        <f>IF(C379="","",IF(ISNUMBER(A379),YEAR(A379)-IF(MONTH(A379)&lt;4,1,0),""))</f>
        <v/>
      </c>
      <c r="AK379" s="55" t="str">
        <f>IF(C379="","",IF(J379="実施",IF(ISNUMBER(K379),YEAR(K379)-IF(MONTH(K379)&lt;4,1,0),""),""))</f>
        <v/>
      </c>
      <c r="AL379" s="56" t="str">
        <f>IF(C379="",IF(OR(A379&lt;&gt;"",G379&lt;&gt;""),"要確認：船名未記入",""),IF(OR(NOT(ISNUMBER(A379)),G379="",H379="",I379="",J379="",N379="",O379="",P379="",W379="",X379=""),"要確認：基本項目不足",IF(OR(Z379="未登録・重複",AA379="未登録・重複",AB379="未確認"),"要確認：登録表を確認",IF(AND(H379="あり",NOT(ISNUMBER(B379))),"要確認：前日の予定時刻不足",IF(AND(J379="実施",I379="あり",NOT(ISNUMBER(K379))),"要確認：最終日時不足",IF(AND(J379="取消",I379="あり"),"要確認：取消と使用ありが矛盾",IF(OR(AND(ISNUMBER(T379),T379&lt;0),AND(ISNUMBER(V379),V379&lt;0),AE379="要確認：時刻不足・逆転"),"要確認：時間を確認",IF(COUNTIFS(Work[予定表の作業日],A379,Work[前日版の予定時刻],B379,Work[船名],C379,Work[バース],E379,Work[入出・転],F379,Work[曳船名],G379)&gt;1,"要確認：同じ作業・曳船が重複",IF(AND(I379="あり",J379="実施",NOT(ISNUMBER(AD379))),"要確認：拘束時間未確認",IF(OR(H379="未確認",I379="未確認",J379="未確認",X379="未確認",N379="未確認",O379="未確認"),"要確認：未確認を含む","確認済"))))))))))</f>
        <v/>
      </c>
    </row>
    <row r="380" spans="1:38" ht="24.95" customHeight="1" x14ac:dyDescent="0.2">
      <c r="A380" s="20"/>
      <c r="B380" s="29"/>
      <c r="C380" s="7"/>
      <c r="D380" s="7"/>
      <c r="E380" s="7"/>
      <c r="F380" s="7"/>
      <c r="G380" s="7"/>
      <c r="H380" s="7"/>
      <c r="I380" s="7"/>
      <c r="J380" s="7"/>
      <c r="K380" s="23"/>
      <c r="L380" s="13"/>
      <c r="M380" s="13"/>
      <c r="N380" s="7"/>
      <c r="O380" s="51"/>
      <c r="P380" s="51"/>
      <c r="Q380" s="61"/>
      <c r="R380" s="62"/>
      <c r="S380" s="62"/>
      <c r="T380" s="63"/>
      <c r="U380" s="63"/>
      <c r="V380" s="63"/>
      <c r="W380" s="51"/>
      <c r="X380" s="51"/>
      <c r="Y380" s="67"/>
      <c r="Z380" s="54" t="str">
        <f>IF(G380="","",IF(COUNTIF(Tugs[曳船名],G380)&lt;&gt;1,"未登録・重複",IF(INDEX(Tugs[会社名],MATCH(G380,Tugs[曳船名],0))="","未確認",INDEX(Tugs[会社名],MATCH(G380,Tugs[曳船名],0)))))</f>
        <v/>
      </c>
      <c r="AA380" s="54" t="str">
        <f>IF(G380="","",IF(COUNTIF(Companies[会社名],Z380)&lt;&gt;1,"未登録・重複",IF(INDEX(Companies[地区],MATCH(Z380,Companies[会社名],0))="","未確認",INDEX(Companies[地区],MATCH(Z380,Companies[会社名],0)))))</f>
        <v/>
      </c>
      <c r="AB380" s="54" t="str">
        <f>IF(G380="","",IF(Q380&lt;&gt;"",Q380,IF(COUNTIF(Tugs[曳船名],G380)&lt;&gt;1,"未登録・重複",IF(INDEX(Tugs[基地港],MATCH(G380,Tugs[曳船名],0))="","未確認",INDEX(Tugs[基地港],MATCH(G380,Tugs[曳船名],0))))))</f>
        <v/>
      </c>
      <c r="AC380" s="53" t="str">
        <f>IF(C380="","",IF(AND(COUNTIF(Standards[照合項目（自動）],AB380&amp;"｜"&amp;E380&amp;"｜"&amp;D380&amp;"｜"&amp;F380&amp;"｜"&amp;P380)=1,COUNTIFS(Standards[照合項目（自動）],AB380&amp;"｜"&amp;E380&amp;"｜"&amp;D380&amp;"｜"&amp;F380&amp;"｜"&amp;P380,Standards[入力確認（自動）],"確認済")=1),SUMIF(Standards[照合項目（自動）],AB380&amp;"｜"&amp;E380&amp;"｜"&amp;D380&amp;"｜"&amp;F380&amp;"｜"&amp;P380,Standards[所定合計h（自動）]),"未確認"))</f>
        <v/>
      </c>
      <c r="AD380" s="53" t="str">
        <f>IF(C380="","",IF(AND(ISNUMBER(R380),ISNUMBER(S380),S380&gt;=R380),ROUND((S380-R380)*24,4),IF(OR(R380&lt;&gt;"",S380&lt;&gt;""),"",IF(AND(ISNUMBER(T380),T380&gt;=0),T380,IF(AND(I380="あり",J380="実施",ISNUMBER(AC380)),AC380,"")))))</f>
        <v/>
      </c>
      <c r="AE380" s="54" t="str">
        <f>IF(C380="","",IF(AND(ISNUMBER(R380),ISNUMBER(S380),S380&gt;=R380),IF(X380="記録","実績：基地発～基地着",IF(X380="記憶","記憶：基地発～基地着","未確認：基地発～基地着")),IF(OR(R380&lt;&gt;"",S380&lt;&gt;""),"要確認：時刻不足・逆転",IF(AND(ISNUMBER(T380),T380&gt;=0),IF(X380="記録","実績：記録の時間",IF(X380="記憶","記憶：申告の時間","未確認：申告の時間")),IF(AND(I380="あり",J380="実施",ISNUMBER(AC380)),"所定時間による見込み",IF(I380="なし","使用なし","未確認"))))))</f>
        <v/>
      </c>
      <c r="AF380" s="55" t="str">
        <f>IF(C380="","",IF(H380="あり",1,0))</f>
        <v/>
      </c>
      <c r="AG380" s="55" t="str">
        <f>IF(C380="","",IF(AND(I380="あり",J380="実施"),1,0))</f>
        <v/>
      </c>
      <c r="AH380" s="55" t="str">
        <f>IF(C380="","",IF(AND(H380="あり",X380="記録"),IF(COUNTIFS($A$8:A380,A380,$B$8:B380,B380,$C$8:C380,C380,$E$8:E380,E380,$F$8:F380,F380,$H$8:H380,"あり",$X$8:X380,"記録")=1,1,0),0))</f>
        <v/>
      </c>
      <c r="AI380" s="55" t="str">
        <f>IF(C380="","",IF(AND(I380="あり",J380="実施",X380="記録",ISNUMBER(K380)),IF(COUNTIFS($K$8:K380,K380,$C$8:C380,C380,$E$8:E380,E380,$F$8:F380,F380,$I$8:I380,"あり",$J$8:J380,"実施",$X$8:X380,"記録")=1,1,0),0))</f>
        <v/>
      </c>
      <c r="AJ380" s="55" t="str">
        <f>IF(C380="","",IF(ISNUMBER(A380),YEAR(A380)-IF(MONTH(A380)&lt;4,1,0),""))</f>
        <v/>
      </c>
      <c r="AK380" s="55" t="str">
        <f>IF(C380="","",IF(J380="実施",IF(ISNUMBER(K380),YEAR(K380)-IF(MONTH(K380)&lt;4,1,0),""),""))</f>
        <v/>
      </c>
      <c r="AL380" s="56" t="str">
        <f>IF(C380="",IF(OR(A380&lt;&gt;"",G380&lt;&gt;""),"要確認：船名未記入",""),IF(OR(NOT(ISNUMBER(A380)),G380="",H380="",I380="",J380="",N380="",O380="",P380="",W380="",X380=""),"要確認：基本項目不足",IF(OR(Z380="未登録・重複",AA380="未登録・重複",AB380="未確認"),"要確認：登録表を確認",IF(AND(H380="あり",NOT(ISNUMBER(B380))),"要確認：前日の予定時刻不足",IF(AND(J380="実施",I380="あり",NOT(ISNUMBER(K380))),"要確認：最終日時不足",IF(AND(J380="取消",I380="あり"),"要確認：取消と使用ありが矛盾",IF(OR(AND(ISNUMBER(T380),T380&lt;0),AND(ISNUMBER(V380),V380&lt;0),AE380="要確認：時刻不足・逆転"),"要確認：時間を確認",IF(COUNTIFS(Work[予定表の作業日],A380,Work[前日版の予定時刻],B380,Work[船名],C380,Work[バース],E380,Work[入出・転],F380,Work[曳船名],G380)&gt;1,"要確認：同じ作業・曳船が重複",IF(AND(I380="あり",J380="実施",NOT(ISNUMBER(AD380))),"要確認：拘束時間未確認",IF(OR(H380="未確認",I380="未確認",J380="未確認",X380="未確認",N380="未確認",O380="未確認"),"要確認：未確認を含む","確認済"))))))))))</f>
        <v/>
      </c>
    </row>
    <row r="381" spans="1:38" ht="24.95" customHeight="1" x14ac:dyDescent="0.2">
      <c r="A381" s="20"/>
      <c r="B381" s="29"/>
      <c r="C381" s="7"/>
      <c r="D381" s="7"/>
      <c r="E381" s="7"/>
      <c r="F381" s="7"/>
      <c r="G381" s="7"/>
      <c r="H381" s="7"/>
      <c r="I381" s="7"/>
      <c r="J381" s="7"/>
      <c r="K381" s="23"/>
      <c r="L381" s="13"/>
      <c r="M381" s="13"/>
      <c r="N381" s="7"/>
      <c r="O381" s="51"/>
      <c r="P381" s="51"/>
      <c r="Q381" s="61"/>
      <c r="R381" s="62"/>
      <c r="S381" s="62"/>
      <c r="T381" s="63"/>
      <c r="U381" s="63"/>
      <c r="V381" s="63"/>
      <c r="W381" s="51"/>
      <c r="X381" s="51"/>
      <c r="Y381" s="67"/>
      <c r="Z381" s="54" t="str">
        <f>IF(G381="","",IF(COUNTIF(Tugs[曳船名],G381)&lt;&gt;1,"未登録・重複",IF(INDEX(Tugs[会社名],MATCH(G381,Tugs[曳船名],0))="","未確認",INDEX(Tugs[会社名],MATCH(G381,Tugs[曳船名],0)))))</f>
        <v/>
      </c>
      <c r="AA381" s="54" t="str">
        <f>IF(G381="","",IF(COUNTIF(Companies[会社名],Z381)&lt;&gt;1,"未登録・重複",IF(INDEX(Companies[地区],MATCH(Z381,Companies[会社名],0))="","未確認",INDEX(Companies[地区],MATCH(Z381,Companies[会社名],0)))))</f>
        <v/>
      </c>
      <c r="AB381" s="54" t="str">
        <f>IF(G381="","",IF(Q381&lt;&gt;"",Q381,IF(COUNTIF(Tugs[曳船名],G381)&lt;&gt;1,"未登録・重複",IF(INDEX(Tugs[基地港],MATCH(G381,Tugs[曳船名],0))="","未確認",INDEX(Tugs[基地港],MATCH(G381,Tugs[曳船名],0))))))</f>
        <v/>
      </c>
      <c r="AC381" s="53" t="str">
        <f>IF(C381="","",IF(AND(COUNTIF(Standards[照合項目（自動）],AB381&amp;"｜"&amp;E381&amp;"｜"&amp;D381&amp;"｜"&amp;F381&amp;"｜"&amp;P381)=1,COUNTIFS(Standards[照合項目（自動）],AB381&amp;"｜"&amp;E381&amp;"｜"&amp;D381&amp;"｜"&amp;F381&amp;"｜"&amp;P381,Standards[入力確認（自動）],"確認済")=1),SUMIF(Standards[照合項目（自動）],AB381&amp;"｜"&amp;E381&amp;"｜"&amp;D381&amp;"｜"&amp;F381&amp;"｜"&amp;P381,Standards[所定合計h（自動）]),"未確認"))</f>
        <v/>
      </c>
      <c r="AD381" s="53" t="str">
        <f>IF(C381="","",IF(AND(ISNUMBER(R381),ISNUMBER(S381),S381&gt;=R381),ROUND((S381-R381)*24,4),IF(OR(R381&lt;&gt;"",S381&lt;&gt;""),"",IF(AND(ISNUMBER(T381),T381&gt;=0),T381,IF(AND(I381="あり",J381="実施",ISNUMBER(AC381)),AC381,"")))))</f>
        <v/>
      </c>
      <c r="AE381" s="54" t="str">
        <f>IF(C381="","",IF(AND(ISNUMBER(R381),ISNUMBER(S381),S381&gt;=R381),IF(X381="記録","実績：基地発～基地着",IF(X381="記憶","記憶：基地発～基地着","未確認：基地発～基地着")),IF(OR(R381&lt;&gt;"",S381&lt;&gt;""),"要確認：時刻不足・逆転",IF(AND(ISNUMBER(T381),T381&gt;=0),IF(X381="記録","実績：記録の時間",IF(X381="記憶","記憶：申告の時間","未確認：申告の時間")),IF(AND(I381="あり",J381="実施",ISNUMBER(AC381)),"所定時間による見込み",IF(I381="なし","使用なし","未確認"))))))</f>
        <v/>
      </c>
      <c r="AF381" s="55" t="str">
        <f>IF(C381="","",IF(H381="あり",1,0))</f>
        <v/>
      </c>
      <c r="AG381" s="55" t="str">
        <f>IF(C381="","",IF(AND(I381="あり",J381="実施"),1,0))</f>
        <v/>
      </c>
      <c r="AH381" s="55" t="str">
        <f>IF(C381="","",IF(AND(H381="あり",X381="記録"),IF(COUNTIFS($A$8:A381,A381,$B$8:B381,B381,$C$8:C381,C381,$E$8:E381,E381,$F$8:F381,F381,$H$8:H381,"あり",$X$8:X381,"記録")=1,1,0),0))</f>
        <v/>
      </c>
      <c r="AI381" s="55" t="str">
        <f>IF(C381="","",IF(AND(I381="あり",J381="実施",X381="記録",ISNUMBER(K381)),IF(COUNTIFS($K$8:K381,K381,$C$8:C381,C381,$E$8:E381,E381,$F$8:F381,F381,$I$8:I381,"あり",$J$8:J381,"実施",$X$8:X381,"記録")=1,1,0),0))</f>
        <v/>
      </c>
      <c r="AJ381" s="55" t="str">
        <f>IF(C381="","",IF(ISNUMBER(A381),YEAR(A381)-IF(MONTH(A381)&lt;4,1,0),""))</f>
        <v/>
      </c>
      <c r="AK381" s="55" t="str">
        <f>IF(C381="","",IF(J381="実施",IF(ISNUMBER(K381),YEAR(K381)-IF(MONTH(K381)&lt;4,1,0),""),""))</f>
        <v/>
      </c>
      <c r="AL381" s="56" t="str">
        <f>IF(C381="",IF(OR(A381&lt;&gt;"",G381&lt;&gt;""),"要確認：船名未記入",""),IF(OR(NOT(ISNUMBER(A381)),G381="",H381="",I381="",J381="",N381="",O381="",P381="",W381="",X381=""),"要確認：基本項目不足",IF(OR(Z381="未登録・重複",AA381="未登録・重複",AB381="未確認"),"要確認：登録表を確認",IF(AND(H381="あり",NOT(ISNUMBER(B381))),"要確認：前日の予定時刻不足",IF(AND(J381="実施",I381="あり",NOT(ISNUMBER(K381))),"要確認：最終日時不足",IF(AND(J381="取消",I381="あり"),"要確認：取消と使用ありが矛盾",IF(OR(AND(ISNUMBER(T381),T381&lt;0),AND(ISNUMBER(V381),V381&lt;0),AE381="要確認：時刻不足・逆転"),"要確認：時間を確認",IF(COUNTIFS(Work[予定表の作業日],A381,Work[前日版の予定時刻],B381,Work[船名],C381,Work[バース],E381,Work[入出・転],F381,Work[曳船名],G381)&gt;1,"要確認：同じ作業・曳船が重複",IF(AND(I381="あり",J381="実施",NOT(ISNUMBER(AD381))),"要確認：拘束時間未確認",IF(OR(H381="未確認",I381="未確認",J381="未確認",X381="未確認",N381="未確認",O381="未確認"),"要確認：未確認を含む","確認済"))))))))))</f>
        <v/>
      </c>
    </row>
    <row r="382" spans="1:38" ht="24.95" customHeight="1" x14ac:dyDescent="0.2">
      <c r="A382" s="20"/>
      <c r="B382" s="29"/>
      <c r="C382" s="7"/>
      <c r="D382" s="7"/>
      <c r="E382" s="7"/>
      <c r="F382" s="7"/>
      <c r="G382" s="7"/>
      <c r="H382" s="7"/>
      <c r="I382" s="7"/>
      <c r="J382" s="7"/>
      <c r="K382" s="23"/>
      <c r="L382" s="13"/>
      <c r="M382" s="13"/>
      <c r="N382" s="7"/>
      <c r="O382" s="51"/>
      <c r="P382" s="51"/>
      <c r="Q382" s="61"/>
      <c r="R382" s="62"/>
      <c r="S382" s="62"/>
      <c r="T382" s="63"/>
      <c r="U382" s="63"/>
      <c r="V382" s="63"/>
      <c r="W382" s="51"/>
      <c r="X382" s="51"/>
      <c r="Y382" s="67"/>
      <c r="Z382" s="54" t="str">
        <f>IF(G382="","",IF(COUNTIF(Tugs[曳船名],G382)&lt;&gt;1,"未登録・重複",IF(INDEX(Tugs[会社名],MATCH(G382,Tugs[曳船名],0))="","未確認",INDEX(Tugs[会社名],MATCH(G382,Tugs[曳船名],0)))))</f>
        <v/>
      </c>
      <c r="AA382" s="54" t="str">
        <f>IF(G382="","",IF(COUNTIF(Companies[会社名],Z382)&lt;&gt;1,"未登録・重複",IF(INDEX(Companies[地区],MATCH(Z382,Companies[会社名],0))="","未確認",INDEX(Companies[地区],MATCH(Z382,Companies[会社名],0)))))</f>
        <v/>
      </c>
      <c r="AB382" s="54" t="str">
        <f>IF(G382="","",IF(Q382&lt;&gt;"",Q382,IF(COUNTIF(Tugs[曳船名],G382)&lt;&gt;1,"未登録・重複",IF(INDEX(Tugs[基地港],MATCH(G382,Tugs[曳船名],0))="","未確認",INDEX(Tugs[基地港],MATCH(G382,Tugs[曳船名],0))))))</f>
        <v/>
      </c>
      <c r="AC382" s="53" t="str">
        <f>IF(C382="","",IF(AND(COUNTIF(Standards[照合項目（自動）],AB382&amp;"｜"&amp;E382&amp;"｜"&amp;D382&amp;"｜"&amp;F382&amp;"｜"&amp;P382)=1,COUNTIFS(Standards[照合項目（自動）],AB382&amp;"｜"&amp;E382&amp;"｜"&amp;D382&amp;"｜"&amp;F382&amp;"｜"&amp;P382,Standards[入力確認（自動）],"確認済")=1),SUMIF(Standards[照合項目（自動）],AB382&amp;"｜"&amp;E382&amp;"｜"&amp;D382&amp;"｜"&amp;F382&amp;"｜"&amp;P382,Standards[所定合計h（自動）]),"未確認"))</f>
        <v/>
      </c>
      <c r="AD382" s="53" t="str">
        <f>IF(C382="","",IF(AND(ISNUMBER(R382),ISNUMBER(S382),S382&gt;=R382),ROUND((S382-R382)*24,4),IF(OR(R382&lt;&gt;"",S382&lt;&gt;""),"",IF(AND(ISNUMBER(T382),T382&gt;=0),T382,IF(AND(I382="あり",J382="実施",ISNUMBER(AC382)),AC382,"")))))</f>
        <v/>
      </c>
      <c r="AE382" s="54" t="str">
        <f>IF(C382="","",IF(AND(ISNUMBER(R382),ISNUMBER(S382),S382&gt;=R382),IF(X382="記録","実績：基地発～基地着",IF(X382="記憶","記憶：基地発～基地着","未確認：基地発～基地着")),IF(OR(R382&lt;&gt;"",S382&lt;&gt;""),"要確認：時刻不足・逆転",IF(AND(ISNUMBER(T382),T382&gt;=0),IF(X382="記録","実績：記録の時間",IF(X382="記憶","記憶：申告の時間","未確認：申告の時間")),IF(AND(I382="あり",J382="実施",ISNUMBER(AC382)),"所定時間による見込み",IF(I382="なし","使用なし","未確認"))))))</f>
        <v/>
      </c>
      <c r="AF382" s="55" t="str">
        <f>IF(C382="","",IF(H382="あり",1,0))</f>
        <v/>
      </c>
      <c r="AG382" s="55" t="str">
        <f>IF(C382="","",IF(AND(I382="あり",J382="実施"),1,0))</f>
        <v/>
      </c>
      <c r="AH382" s="55" t="str">
        <f>IF(C382="","",IF(AND(H382="あり",X382="記録"),IF(COUNTIFS($A$8:A382,A382,$B$8:B382,B382,$C$8:C382,C382,$E$8:E382,E382,$F$8:F382,F382,$H$8:H382,"あり",$X$8:X382,"記録")=1,1,0),0))</f>
        <v/>
      </c>
      <c r="AI382" s="55" t="str">
        <f>IF(C382="","",IF(AND(I382="あり",J382="実施",X382="記録",ISNUMBER(K382)),IF(COUNTIFS($K$8:K382,K382,$C$8:C382,C382,$E$8:E382,E382,$F$8:F382,F382,$I$8:I382,"あり",$J$8:J382,"実施",$X$8:X382,"記録")=1,1,0),0))</f>
        <v/>
      </c>
      <c r="AJ382" s="55" t="str">
        <f>IF(C382="","",IF(ISNUMBER(A382),YEAR(A382)-IF(MONTH(A382)&lt;4,1,0),""))</f>
        <v/>
      </c>
      <c r="AK382" s="55" t="str">
        <f>IF(C382="","",IF(J382="実施",IF(ISNUMBER(K382),YEAR(K382)-IF(MONTH(K382)&lt;4,1,0),""),""))</f>
        <v/>
      </c>
      <c r="AL382" s="56" t="str">
        <f>IF(C382="",IF(OR(A382&lt;&gt;"",G382&lt;&gt;""),"要確認：船名未記入",""),IF(OR(NOT(ISNUMBER(A382)),G382="",H382="",I382="",J382="",N382="",O382="",P382="",W382="",X382=""),"要確認：基本項目不足",IF(OR(Z382="未登録・重複",AA382="未登録・重複",AB382="未確認"),"要確認：登録表を確認",IF(AND(H382="あり",NOT(ISNUMBER(B382))),"要確認：前日の予定時刻不足",IF(AND(J382="実施",I382="あり",NOT(ISNUMBER(K382))),"要確認：最終日時不足",IF(AND(J382="取消",I382="あり"),"要確認：取消と使用ありが矛盾",IF(OR(AND(ISNUMBER(T382),T382&lt;0),AND(ISNUMBER(V382),V382&lt;0),AE382="要確認：時刻不足・逆転"),"要確認：時間を確認",IF(COUNTIFS(Work[予定表の作業日],A382,Work[前日版の予定時刻],B382,Work[船名],C382,Work[バース],E382,Work[入出・転],F382,Work[曳船名],G382)&gt;1,"要確認：同じ作業・曳船が重複",IF(AND(I382="あり",J382="実施",NOT(ISNUMBER(AD382))),"要確認：拘束時間未確認",IF(OR(H382="未確認",I382="未確認",J382="未確認",X382="未確認",N382="未確認",O382="未確認"),"要確認：未確認を含む","確認済"))))))))))</f>
        <v/>
      </c>
    </row>
    <row r="383" spans="1:38" ht="24.95" customHeight="1" x14ac:dyDescent="0.2">
      <c r="A383" s="20"/>
      <c r="B383" s="29"/>
      <c r="C383" s="7"/>
      <c r="D383" s="7"/>
      <c r="E383" s="7"/>
      <c r="F383" s="7"/>
      <c r="G383" s="7"/>
      <c r="H383" s="7"/>
      <c r="I383" s="7"/>
      <c r="J383" s="7"/>
      <c r="K383" s="23"/>
      <c r="L383" s="13"/>
      <c r="M383" s="13"/>
      <c r="N383" s="7"/>
      <c r="O383" s="51"/>
      <c r="P383" s="51"/>
      <c r="Q383" s="61"/>
      <c r="R383" s="62"/>
      <c r="S383" s="62"/>
      <c r="T383" s="63"/>
      <c r="U383" s="63"/>
      <c r="V383" s="63"/>
      <c r="W383" s="51"/>
      <c r="X383" s="51"/>
      <c r="Y383" s="67"/>
      <c r="Z383" s="54" t="str">
        <f>IF(G383="","",IF(COUNTIF(Tugs[曳船名],G383)&lt;&gt;1,"未登録・重複",IF(INDEX(Tugs[会社名],MATCH(G383,Tugs[曳船名],0))="","未確認",INDEX(Tugs[会社名],MATCH(G383,Tugs[曳船名],0)))))</f>
        <v/>
      </c>
      <c r="AA383" s="54" t="str">
        <f>IF(G383="","",IF(COUNTIF(Companies[会社名],Z383)&lt;&gt;1,"未登録・重複",IF(INDEX(Companies[地区],MATCH(Z383,Companies[会社名],0))="","未確認",INDEX(Companies[地区],MATCH(Z383,Companies[会社名],0)))))</f>
        <v/>
      </c>
      <c r="AB383" s="54" t="str">
        <f>IF(G383="","",IF(Q383&lt;&gt;"",Q383,IF(COUNTIF(Tugs[曳船名],G383)&lt;&gt;1,"未登録・重複",IF(INDEX(Tugs[基地港],MATCH(G383,Tugs[曳船名],0))="","未確認",INDEX(Tugs[基地港],MATCH(G383,Tugs[曳船名],0))))))</f>
        <v/>
      </c>
      <c r="AC383" s="53" t="str">
        <f>IF(C383="","",IF(AND(COUNTIF(Standards[照合項目（自動）],AB383&amp;"｜"&amp;E383&amp;"｜"&amp;D383&amp;"｜"&amp;F383&amp;"｜"&amp;P383)=1,COUNTIFS(Standards[照合項目（自動）],AB383&amp;"｜"&amp;E383&amp;"｜"&amp;D383&amp;"｜"&amp;F383&amp;"｜"&amp;P383,Standards[入力確認（自動）],"確認済")=1),SUMIF(Standards[照合項目（自動）],AB383&amp;"｜"&amp;E383&amp;"｜"&amp;D383&amp;"｜"&amp;F383&amp;"｜"&amp;P383,Standards[所定合計h（自動）]),"未確認"))</f>
        <v/>
      </c>
      <c r="AD383" s="53" t="str">
        <f>IF(C383="","",IF(AND(ISNUMBER(R383),ISNUMBER(S383),S383&gt;=R383),ROUND((S383-R383)*24,4),IF(OR(R383&lt;&gt;"",S383&lt;&gt;""),"",IF(AND(ISNUMBER(T383),T383&gt;=0),T383,IF(AND(I383="あり",J383="実施",ISNUMBER(AC383)),AC383,"")))))</f>
        <v/>
      </c>
      <c r="AE383" s="54" t="str">
        <f>IF(C383="","",IF(AND(ISNUMBER(R383),ISNUMBER(S383),S383&gt;=R383),IF(X383="記録","実績：基地発～基地着",IF(X383="記憶","記憶：基地発～基地着","未確認：基地発～基地着")),IF(OR(R383&lt;&gt;"",S383&lt;&gt;""),"要確認：時刻不足・逆転",IF(AND(ISNUMBER(T383),T383&gt;=0),IF(X383="記録","実績：記録の時間",IF(X383="記憶","記憶：申告の時間","未確認：申告の時間")),IF(AND(I383="あり",J383="実施",ISNUMBER(AC383)),"所定時間による見込み",IF(I383="なし","使用なし","未確認"))))))</f>
        <v/>
      </c>
      <c r="AF383" s="55" t="str">
        <f>IF(C383="","",IF(H383="あり",1,0))</f>
        <v/>
      </c>
      <c r="AG383" s="55" t="str">
        <f>IF(C383="","",IF(AND(I383="あり",J383="実施"),1,0))</f>
        <v/>
      </c>
      <c r="AH383" s="55" t="str">
        <f>IF(C383="","",IF(AND(H383="あり",X383="記録"),IF(COUNTIFS($A$8:A383,A383,$B$8:B383,B383,$C$8:C383,C383,$E$8:E383,E383,$F$8:F383,F383,$H$8:H383,"あり",$X$8:X383,"記録")=1,1,0),0))</f>
        <v/>
      </c>
      <c r="AI383" s="55" t="str">
        <f>IF(C383="","",IF(AND(I383="あり",J383="実施",X383="記録",ISNUMBER(K383)),IF(COUNTIFS($K$8:K383,K383,$C$8:C383,C383,$E$8:E383,E383,$F$8:F383,F383,$I$8:I383,"あり",$J$8:J383,"実施",$X$8:X383,"記録")=1,1,0),0))</f>
        <v/>
      </c>
      <c r="AJ383" s="55" t="str">
        <f>IF(C383="","",IF(ISNUMBER(A383),YEAR(A383)-IF(MONTH(A383)&lt;4,1,0),""))</f>
        <v/>
      </c>
      <c r="AK383" s="55" t="str">
        <f>IF(C383="","",IF(J383="実施",IF(ISNUMBER(K383),YEAR(K383)-IF(MONTH(K383)&lt;4,1,0),""),""))</f>
        <v/>
      </c>
      <c r="AL383" s="56" t="str">
        <f>IF(C383="",IF(OR(A383&lt;&gt;"",G383&lt;&gt;""),"要確認：船名未記入",""),IF(OR(NOT(ISNUMBER(A383)),G383="",H383="",I383="",J383="",N383="",O383="",P383="",W383="",X383=""),"要確認：基本項目不足",IF(OR(Z383="未登録・重複",AA383="未登録・重複",AB383="未確認"),"要確認：登録表を確認",IF(AND(H383="あり",NOT(ISNUMBER(B383))),"要確認：前日の予定時刻不足",IF(AND(J383="実施",I383="あり",NOT(ISNUMBER(K383))),"要確認：最終日時不足",IF(AND(J383="取消",I383="あり"),"要確認：取消と使用ありが矛盾",IF(OR(AND(ISNUMBER(T383),T383&lt;0),AND(ISNUMBER(V383),V383&lt;0),AE383="要確認：時刻不足・逆転"),"要確認：時間を確認",IF(COUNTIFS(Work[予定表の作業日],A383,Work[前日版の予定時刻],B383,Work[船名],C383,Work[バース],E383,Work[入出・転],F383,Work[曳船名],G383)&gt;1,"要確認：同じ作業・曳船が重複",IF(AND(I383="あり",J383="実施",NOT(ISNUMBER(AD383))),"要確認：拘束時間未確認",IF(OR(H383="未確認",I383="未確認",J383="未確認",X383="未確認",N383="未確認",O383="未確認"),"要確認：未確認を含む","確認済"))))))))))</f>
        <v/>
      </c>
    </row>
    <row r="384" spans="1:38" ht="24.95" customHeight="1" x14ac:dyDescent="0.2">
      <c r="A384" s="20"/>
      <c r="B384" s="29"/>
      <c r="C384" s="7"/>
      <c r="D384" s="7"/>
      <c r="E384" s="7"/>
      <c r="F384" s="7"/>
      <c r="G384" s="7"/>
      <c r="H384" s="7"/>
      <c r="I384" s="7"/>
      <c r="J384" s="7"/>
      <c r="K384" s="23"/>
      <c r="L384" s="13"/>
      <c r="M384" s="13"/>
      <c r="N384" s="7"/>
      <c r="O384" s="51"/>
      <c r="P384" s="51"/>
      <c r="Q384" s="61"/>
      <c r="R384" s="62"/>
      <c r="S384" s="62"/>
      <c r="T384" s="63"/>
      <c r="U384" s="63"/>
      <c r="V384" s="63"/>
      <c r="W384" s="51"/>
      <c r="X384" s="51"/>
      <c r="Y384" s="67"/>
      <c r="Z384" s="54" t="str">
        <f>IF(G384="","",IF(COUNTIF(Tugs[曳船名],G384)&lt;&gt;1,"未登録・重複",IF(INDEX(Tugs[会社名],MATCH(G384,Tugs[曳船名],0))="","未確認",INDEX(Tugs[会社名],MATCH(G384,Tugs[曳船名],0)))))</f>
        <v/>
      </c>
      <c r="AA384" s="54" t="str">
        <f>IF(G384="","",IF(COUNTIF(Companies[会社名],Z384)&lt;&gt;1,"未登録・重複",IF(INDEX(Companies[地区],MATCH(Z384,Companies[会社名],0))="","未確認",INDEX(Companies[地区],MATCH(Z384,Companies[会社名],0)))))</f>
        <v/>
      </c>
      <c r="AB384" s="54" t="str">
        <f>IF(G384="","",IF(Q384&lt;&gt;"",Q384,IF(COUNTIF(Tugs[曳船名],G384)&lt;&gt;1,"未登録・重複",IF(INDEX(Tugs[基地港],MATCH(G384,Tugs[曳船名],0))="","未確認",INDEX(Tugs[基地港],MATCH(G384,Tugs[曳船名],0))))))</f>
        <v/>
      </c>
      <c r="AC384" s="53" t="str">
        <f>IF(C384="","",IF(AND(COUNTIF(Standards[照合項目（自動）],AB384&amp;"｜"&amp;E384&amp;"｜"&amp;D384&amp;"｜"&amp;F384&amp;"｜"&amp;P384)=1,COUNTIFS(Standards[照合項目（自動）],AB384&amp;"｜"&amp;E384&amp;"｜"&amp;D384&amp;"｜"&amp;F384&amp;"｜"&amp;P384,Standards[入力確認（自動）],"確認済")=1),SUMIF(Standards[照合項目（自動）],AB384&amp;"｜"&amp;E384&amp;"｜"&amp;D384&amp;"｜"&amp;F384&amp;"｜"&amp;P384,Standards[所定合計h（自動）]),"未確認"))</f>
        <v/>
      </c>
      <c r="AD384" s="53" t="str">
        <f>IF(C384="","",IF(AND(ISNUMBER(R384),ISNUMBER(S384),S384&gt;=R384),ROUND((S384-R384)*24,4),IF(OR(R384&lt;&gt;"",S384&lt;&gt;""),"",IF(AND(ISNUMBER(T384),T384&gt;=0),T384,IF(AND(I384="あり",J384="実施",ISNUMBER(AC384)),AC384,"")))))</f>
        <v/>
      </c>
      <c r="AE384" s="54" t="str">
        <f>IF(C384="","",IF(AND(ISNUMBER(R384),ISNUMBER(S384),S384&gt;=R384),IF(X384="記録","実績：基地発～基地着",IF(X384="記憶","記憶：基地発～基地着","未確認：基地発～基地着")),IF(OR(R384&lt;&gt;"",S384&lt;&gt;""),"要確認：時刻不足・逆転",IF(AND(ISNUMBER(T384),T384&gt;=0),IF(X384="記録","実績：記録の時間",IF(X384="記憶","記憶：申告の時間","未確認：申告の時間")),IF(AND(I384="あり",J384="実施",ISNUMBER(AC384)),"所定時間による見込み",IF(I384="なし","使用なし","未確認"))))))</f>
        <v/>
      </c>
      <c r="AF384" s="55" t="str">
        <f>IF(C384="","",IF(H384="あり",1,0))</f>
        <v/>
      </c>
      <c r="AG384" s="55" t="str">
        <f>IF(C384="","",IF(AND(I384="あり",J384="実施"),1,0))</f>
        <v/>
      </c>
      <c r="AH384" s="55" t="str">
        <f>IF(C384="","",IF(AND(H384="あり",X384="記録"),IF(COUNTIFS($A$8:A384,A384,$B$8:B384,B384,$C$8:C384,C384,$E$8:E384,E384,$F$8:F384,F384,$H$8:H384,"あり",$X$8:X384,"記録")=1,1,0),0))</f>
        <v/>
      </c>
      <c r="AI384" s="55" t="str">
        <f>IF(C384="","",IF(AND(I384="あり",J384="実施",X384="記録",ISNUMBER(K384)),IF(COUNTIFS($K$8:K384,K384,$C$8:C384,C384,$E$8:E384,E384,$F$8:F384,F384,$I$8:I384,"あり",$J$8:J384,"実施",$X$8:X384,"記録")=1,1,0),0))</f>
        <v/>
      </c>
      <c r="AJ384" s="55" t="str">
        <f>IF(C384="","",IF(ISNUMBER(A384),YEAR(A384)-IF(MONTH(A384)&lt;4,1,0),""))</f>
        <v/>
      </c>
      <c r="AK384" s="55" t="str">
        <f>IF(C384="","",IF(J384="実施",IF(ISNUMBER(K384),YEAR(K384)-IF(MONTH(K384)&lt;4,1,0),""),""))</f>
        <v/>
      </c>
      <c r="AL384" s="56" t="str">
        <f>IF(C384="",IF(OR(A384&lt;&gt;"",G384&lt;&gt;""),"要確認：船名未記入",""),IF(OR(NOT(ISNUMBER(A384)),G384="",H384="",I384="",J384="",N384="",O384="",P384="",W384="",X384=""),"要確認：基本項目不足",IF(OR(Z384="未登録・重複",AA384="未登録・重複",AB384="未確認"),"要確認：登録表を確認",IF(AND(H384="あり",NOT(ISNUMBER(B384))),"要確認：前日の予定時刻不足",IF(AND(J384="実施",I384="あり",NOT(ISNUMBER(K384))),"要確認：最終日時不足",IF(AND(J384="取消",I384="あり"),"要確認：取消と使用ありが矛盾",IF(OR(AND(ISNUMBER(T384),T384&lt;0),AND(ISNUMBER(V384),V384&lt;0),AE384="要確認：時刻不足・逆転"),"要確認：時間を確認",IF(COUNTIFS(Work[予定表の作業日],A384,Work[前日版の予定時刻],B384,Work[船名],C384,Work[バース],E384,Work[入出・転],F384,Work[曳船名],G384)&gt;1,"要確認：同じ作業・曳船が重複",IF(AND(I384="あり",J384="実施",NOT(ISNUMBER(AD384))),"要確認：拘束時間未確認",IF(OR(H384="未確認",I384="未確認",J384="未確認",X384="未確認",N384="未確認",O384="未確認"),"要確認：未確認を含む","確認済"))))))))))</f>
        <v/>
      </c>
    </row>
    <row r="385" spans="1:38" ht="24.95" customHeight="1" x14ac:dyDescent="0.2">
      <c r="A385" s="20"/>
      <c r="B385" s="29"/>
      <c r="C385" s="7"/>
      <c r="D385" s="7"/>
      <c r="E385" s="7"/>
      <c r="F385" s="7"/>
      <c r="G385" s="7"/>
      <c r="H385" s="7"/>
      <c r="I385" s="7"/>
      <c r="J385" s="7"/>
      <c r="K385" s="23"/>
      <c r="L385" s="13"/>
      <c r="M385" s="13"/>
      <c r="N385" s="7"/>
      <c r="O385" s="51"/>
      <c r="P385" s="51"/>
      <c r="Q385" s="61"/>
      <c r="R385" s="62"/>
      <c r="S385" s="62"/>
      <c r="T385" s="63"/>
      <c r="U385" s="63"/>
      <c r="V385" s="63"/>
      <c r="W385" s="51"/>
      <c r="X385" s="51"/>
      <c r="Y385" s="67"/>
      <c r="Z385" s="54" t="str">
        <f>IF(G385="","",IF(COUNTIF(Tugs[曳船名],G385)&lt;&gt;1,"未登録・重複",IF(INDEX(Tugs[会社名],MATCH(G385,Tugs[曳船名],0))="","未確認",INDEX(Tugs[会社名],MATCH(G385,Tugs[曳船名],0)))))</f>
        <v/>
      </c>
      <c r="AA385" s="54" t="str">
        <f>IF(G385="","",IF(COUNTIF(Companies[会社名],Z385)&lt;&gt;1,"未登録・重複",IF(INDEX(Companies[地区],MATCH(Z385,Companies[会社名],0))="","未確認",INDEX(Companies[地区],MATCH(Z385,Companies[会社名],0)))))</f>
        <v/>
      </c>
      <c r="AB385" s="54" t="str">
        <f>IF(G385="","",IF(Q385&lt;&gt;"",Q385,IF(COUNTIF(Tugs[曳船名],G385)&lt;&gt;1,"未登録・重複",IF(INDEX(Tugs[基地港],MATCH(G385,Tugs[曳船名],0))="","未確認",INDEX(Tugs[基地港],MATCH(G385,Tugs[曳船名],0))))))</f>
        <v/>
      </c>
      <c r="AC385" s="53" t="str">
        <f>IF(C385="","",IF(AND(COUNTIF(Standards[照合項目（自動）],AB385&amp;"｜"&amp;E385&amp;"｜"&amp;D385&amp;"｜"&amp;F385&amp;"｜"&amp;P385)=1,COUNTIFS(Standards[照合項目（自動）],AB385&amp;"｜"&amp;E385&amp;"｜"&amp;D385&amp;"｜"&amp;F385&amp;"｜"&amp;P385,Standards[入力確認（自動）],"確認済")=1),SUMIF(Standards[照合項目（自動）],AB385&amp;"｜"&amp;E385&amp;"｜"&amp;D385&amp;"｜"&amp;F385&amp;"｜"&amp;P385,Standards[所定合計h（自動）]),"未確認"))</f>
        <v/>
      </c>
      <c r="AD385" s="53" t="str">
        <f>IF(C385="","",IF(AND(ISNUMBER(R385),ISNUMBER(S385),S385&gt;=R385),ROUND((S385-R385)*24,4),IF(OR(R385&lt;&gt;"",S385&lt;&gt;""),"",IF(AND(ISNUMBER(T385),T385&gt;=0),T385,IF(AND(I385="あり",J385="実施",ISNUMBER(AC385)),AC385,"")))))</f>
        <v/>
      </c>
      <c r="AE385" s="54" t="str">
        <f>IF(C385="","",IF(AND(ISNUMBER(R385),ISNUMBER(S385),S385&gt;=R385),IF(X385="記録","実績：基地発～基地着",IF(X385="記憶","記憶：基地発～基地着","未確認：基地発～基地着")),IF(OR(R385&lt;&gt;"",S385&lt;&gt;""),"要確認：時刻不足・逆転",IF(AND(ISNUMBER(T385),T385&gt;=0),IF(X385="記録","実績：記録の時間",IF(X385="記憶","記憶：申告の時間","未確認：申告の時間")),IF(AND(I385="あり",J385="実施",ISNUMBER(AC385)),"所定時間による見込み",IF(I385="なし","使用なし","未確認"))))))</f>
        <v/>
      </c>
      <c r="AF385" s="55" t="str">
        <f>IF(C385="","",IF(H385="あり",1,0))</f>
        <v/>
      </c>
      <c r="AG385" s="55" t="str">
        <f>IF(C385="","",IF(AND(I385="あり",J385="実施"),1,0))</f>
        <v/>
      </c>
      <c r="AH385" s="55" t="str">
        <f>IF(C385="","",IF(AND(H385="あり",X385="記録"),IF(COUNTIFS($A$8:A385,A385,$B$8:B385,B385,$C$8:C385,C385,$E$8:E385,E385,$F$8:F385,F385,$H$8:H385,"あり",$X$8:X385,"記録")=1,1,0),0))</f>
        <v/>
      </c>
      <c r="AI385" s="55" t="str">
        <f>IF(C385="","",IF(AND(I385="あり",J385="実施",X385="記録",ISNUMBER(K385)),IF(COUNTIFS($K$8:K385,K385,$C$8:C385,C385,$E$8:E385,E385,$F$8:F385,F385,$I$8:I385,"あり",$J$8:J385,"実施",$X$8:X385,"記録")=1,1,0),0))</f>
        <v/>
      </c>
      <c r="AJ385" s="55" t="str">
        <f>IF(C385="","",IF(ISNUMBER(A385),YEAR(A385)-IF(MONTH(A385)&lt;4,1,0),""))</f>
        <v/>
      </c>
      <c r="AK385" s="55" t="str">
        <f>IF(C385="","",IF(J385="実施",IF(ISNUMBER(K385),YEAR(K385)-IF(MONTH(K385)&lt;4,1,0),""),""))</f>
        <v/>
      </c>
      <c r="AL385" s="56" t="str">
        <f>IF(C385="",IF(OR(A385&lt;&gt;"",G385&lt;&gt;""),"要確認：船名未記入",""),IF(OR(NOT(ISNUMBER(A385)),G385="",H385="",I385="",J385="",N385="",O385="",P385="",W385="",X385=""),"要確認：基本項目不足",IF(OR(Z385="未登録・重複",AA385="未登録・重複",AB385="未確認"),"要確認：登録表を確認",IF(AND(H385="あり",NOT(ISNUMBER(B385))),"要確認：前日の予定時刻不足",IF(AND(J385="実施",I385="あり",NOT(ISNUMBER(K385))),"要確認：最終日時不足",IF(AND(J385="取消",I385="あり"),"要確認：取消と使用ありが矛盾",IF(OR(AND(ISNUMBER(T385),T385&lt;0),AND(ISNUMBER(V385),V385&lt;0),AE385="要確認：時刻不足・逆転"),"要確認：時間を確認",IF(COUNTIFS(Work[予定表の作業日],A385,Work[前日版の予定時刻],B385,Work[船名],C385,Work[バース],E385,Work[入出・転],F385,Work[曳船名],G385)&gt;1,"要確認：同じ作業・曳船が重複",IF(AND(I385="あり",J385="実施",NOT(ISNUMBER(AD385))),"要確認：拘束時間未確認",IF(OR(H385="未確認",I385="未確認",J385="未確認",X385="未確認",N385="未確認",O385="未確認"),"要確認：未確認を含む","確認済"))))))))))</f>
        <v/>
      </c>
    </row>
    <row r="386" spans="1:38" ht="24.95" customHeight="1" x14ac:dyDescent="0.2">
      <c r="A386" s="20"/>
      <c r="B386" s="29"/>
      <c r="C386" s="7"/>
      <c r="D386" s="7"/>
      <c r="E386" s="7"/>
      <c r="F386" s="7"/>
      <c r="G386" s="7"/>
      <c r="H386" s="7"/>
      <c r="I386" s="7"/>
      <c r="J386" s="7"/>
      <c r="K386" s="23"/>
      <c r="L386" s="13"/>
      <c r="M386" s="13"/>
      <c r="N386" s="7"/>
      <c r="O386" s="51"/>
      <c r="P386" s="51"/>
      <c r="Q386" s="61"/>
      <c r="R386" s="62"/>
      <c r="S386" s="62"/>
      <c r="T386" s="63"/>
      <c r="U386" s="63"/>
      <c r="V386" s="63"/>
      <c r="W386" s="51"/>
      <c r="X386" s="51"/>
      <c r="Y386" s="67"/>
      <c r="Z386" s="54" t="str">
        <f>IF(G386="","",IF(COUNTIF(Tugs[曳船名],G386)&lt;&gt;1,"未登録・重複",IF(INDEX(Tugs[会社名],MATCH(G386,Tugs[曳船名],0))="","未確認",INDEX(Tugs[会社名],MATCH(G386,Tugs[曳船名],0)))))</f>
        <v/>
      </c>
      <c r="AA386" s="54" t="str">
        <f>IF(G386="","",IF(COUNTIF(Companies[会社名],Z386)&lt;&gt;1,"未登録・重複",IF(INDEX(Companies[地区],MATCH(Z386,Companies[会社名],0))="","未確認",INDEX(Companies[地区],MATCH(Z386,Companies[会社名],0)))))</f>
        <v/>
      </c>
      <c r="AB386" s="54" t="str">
        <f>IF(G386="","",IF(Q386&lt;&gt;"",Q386,IF(COUNTIF(Tugs[曳船名],G386)&lt;&gt;1,"未登録・重複",IF(INDEX(Tugs[基地港],MATCH(G386,Tugs[曳船名],0))="","未確認",INDEX(Tugs[基地港],MATCH(G386,Tugs[曳船名],0))))))</f>
        <v/>
      </c>
      <c r="AC386" s="53" t="str">
        <f>IF(C386="","",IF(AND(COUNTIF(Standards[照合項目（自動）],AB386&amp;"｜"&amp;E386&amp;"｜"&amp;D386&amp;"｜"&amp;F386&amp;"｜"&amp;P386)=1,COUNTIFS(Standards[照合項目（自動）],AB386&amp;"｜"&amp;E386&amp;"｜"&amp;D386&amp;"｜"&amp;F386&amp;"｜"&amp;P386,Standards[入力確認（自動）],"確認済")=1),SUMIF(Standards[照合項目（自動）],AB386&amp;"｜"&amp;E386&amp;"｜"&amp;D386&amp;"｜"&amp;F386&amp;"｜"&amp;P386,Standards[所定合計h（自動）]),"未確認"))</f>
        <v/>
      </c>
      <c r="AD386" s="53" t="str">
        <f>IF(C386="","",IF(AND(ISNUMBER(R386),ISNUMBER(S386),S386&gt;=R386),ROUND((S386-R386)*24,4),IF(OR(R386&lt;&gt;"",S386&lt;&gt;""),"",IF(AND(ISNUMBER(T386),T386&gt;=0),T386,IF(AND(I386="あり",J386="実施",ISNUMBER(AC386)),AC386,"")))))</f>
        <v/>
      </c>
      <c r="AE386" s="54" t="str">
        <f>IF(C386="","",IF(AND(ISNUMBER(R386),ISNUMBER(S386),S386&gt;=R386),IF(X386="記録","実績：基地発～基地着",IF(X386="記憶","記憶：基地発～基地着","未確認：基地発～基地着")),IF(OR(R386&lt;&gt;"",S386&lt;&gt;""),"要確認：時刻不足・逆転",IF(AND(ISNUMBER(T386),T386&gt;=0),IF(X386="記録","実績：記録の時間",IF(X386="記憶","記憶：申告の時間","未確認：申告の時間")),IF(AND(I386="あり",J386="実施",ISNUMBER(AC386)),"所定時間による見込み",IF(I386="なし","使用なし","未確認"))))))</f>
        <v/>
      </c>
      <c r="AF386" s="55" t="str">
        <f>IF(C386="","",IF(H386="あり",1,0))</f>
        <v/>
      </c>
      <c r="AG386" s="55" t="str">
        <f>IF(C386="","",IF(AND(I386="あり",J386="実施"),1,0))</f>
        <v/>
      </c>
      <c r="AH386" s="55" t="str">
        <f>IF(C386="","",IF(AND(H386="あり",X386="記録"),IF(COUNTIFS($A$8:A386,A386,$B$8:B386,B386,$C$8:C386,C386,$E$8:E386,E386,$F$8:F386,F386,$H$8:H386,"あり",$X$8:X386,"記録")=1,1,0),0))</f>
        <v/>
      </c>
      <c r="AI386" s="55" t="str">
        <f>IF(C386="","",IF(AND(I386="あり",J386="実施",X386="記録",ISNUMBER(K386)),IF(COUNTIFS($K$8:K386,K386,$C$8:C386,C386,$E$8:E386,E386,$F$8:F386,F386,$I$8:I386,"あり",$J$8:J386,"実施",$X$8:X386,"記録")=1,1,0),0))</f>
        <v/>
      </c>
      <c r="AJ386" s="55" t="str">
        <f>IF(C386="","",IF(ISNUMBER(A386),YEAR(A386)-IF(MONTH(A386)&lt;4,1,0),""))</f>
        <v/>
      </c>
      <c r="AK386" s="55" t="str">
        <f>IF(C386="","",IF(J386="実施",IF(ISNUMBER(K386),YEAR(K386)-IF(MONTH(K386)&lt;4,1,0),""),""))</f>
        <v/>
      </c>
      <c r="AL386" s="56" t="str">
        <f>IF(C386="",IF(OR(A386&lt;&gt;"",G386&lt;&gt;""),"要確認：船名未記入",""),IF(OR(NOT(ISNUMBER(A386)),G386="",H386="",I386="",J386="",N386="",O386="",P386="",W386="",X386=""),"要確認：基本項目不足",IF(OR(Z386="未登録・重複",AA386="未登録・重複",AB386="未確認"),"要確認：登録表を確認",IF(AND(H386="あり",NOT(ISNUMBER(B386))),"要確認：前日の予定時刻不足",IF(AND(J386="実施",I386="あり",NOT(ISNUMBER(K386))),"要確認：最終日時不足",IF(AND(J386="取消",I386="あり"),"要確認：取消と使用ありが矛盾",IF(OR(AND(ISNUMBER(T386),T386&lt;0),AND(ISNUMBER(V386),V386&lt;0),AE386="要確認：時刻不足・逆転"),"要確認：時間を確認",IF(COUNTIFS(Work[予定表の作業日],A386,Work[前日版の予定時刻],B386,Work[船名],C386,Work[バース],E386,Work[入出・転],F386,Work[曳船名],G386)&gt;1,"要確認：同じ作業・曳船が重複",IF(AND(I386="あり",J386="実施",NOT(ISNUMBER(AD386))),"要確認：拘束時間未確認",IF(OR(H386="未確認",I386="未確認",J386="未確認",X386="未確認",N386="未確認",O386="未確認"),"要確認：未確認を含む","確認済"))))))))))</f>
        <v/>
      </c>
    </row>
    <row r="387" spans="1:38" ht="24.95" customHeight="1" x14ac:dyDescent="0.2">
      <c r="A387" s="20"/>
      <c r="B387" s="29"/>
      <c r="C387" s="7"/>
      <c r="D387" s="7"/>
      <c r="E387" s="7"/>
      <c r="F387" s="7"/>
      <c r="G387" s="7"/>
      <c r="H387" s="7"/>
      <c r="I387" s="7"/>
      <c r="J387" s="7"/>
      <c r="K387" s="23"/>
      <c r="L387" s="13"/>
      <c r="M387" s="13"/>
      <c r="N387" s="7"/>
      <c r="O387" s="51"/>
      <c r="P387" s="51"/>
      <c r="Q387" s="61"/>
      <c r="R387" s="62"/>
      <c r="S387" s="62"/>
      <c r="T387" s="63"/>
      <c r="U387" s="63"/>
      <c r="V387" s="63"/>
      <c r="W387" s="51"/>
      <c r="X387" s="51"/>
      <c r="Y387" s="67"/>
      <c r="Z387" s="54" t="str">
        <f>IF(G387="","",IF(COUNTIF(Tugs[曳船名],G387)&lt;&gt;1,"未登録・重複",IF(INDEX(Tugs[会社名],MATCH(G387,Tugs[曳船名],0))="","未確認",INDEX(Tugs[会社名],MATCH(G387,Tugs[曳船名],0)))))</f>
        <v/>
      </c>
      <c r="AA387" s="54" t="str">
        <f>IF(G387="","",IF(COUNTIF(Companies[会社名],Z387)&lt;&gt;1,"未登録・重複",IF(INDEX(Companies[地区],MATCH(Z387,Companies[会社名],0))="","未確認",INDEX(Companies[地区],MATCH(Z387,Companies[会社名],0)))))</f>
        <v/>
      </c>
      <c r="AB387" s="54" t="str">
        <f>IF(G387="","",IF(Q387&lt;&gt;"",Q387,IF(COUNTIF(Tugs[曳船名],G387)&lt;&gt;1,"未登録・重複",IF(INDEX(Tugs[基地港],MATCH(G387,Tugs[曳船名],0))="","未確認",INDEX(Tugs[基地港],MATCH(G387,Tugs[曳船名],0))))))</f>
        <v/>
      </c>
      <c r="AC387" s="53" t="str">
        <f>IF(C387="","",IF(AND(COUNTIF(Standards[照合項目（自動）],AB387&amp;"｜"&amp;E387&amp;"｜"&amp;D387&amp;"｜"&amp;F387&amp;"｜"&amp;P387)=1,COUNTIFS(Standards[照合項目（自動）],AB387&amp;"｜"&amp;E387&amp;"｜"&amp;D387&amp;"｜"&amp;F387&amp;"｜"&amp;P387,Standards[入力確認（自動）],"確認済")=1),SUMIF(Standards[照合項目（自動）],AB387&amp;"｜"&amp;E387&amp;"｜"&amp;D387&amp;"｜"&amp;F387&amp;"｜"&amp;P387,Standards[所定合計h（自動）]),"未確認"))</f>
        <v/>
      </c>
      <c r="AD387" s="53" t="str">
        <f>IF(C387="","",IF(AND(ISNUMBER(R387),ISNUMBER(S387),S387&gt;=R387),ROUND((S387-R387)*24,4),IF(OR(R387&lt;&gt;"",S387&lt;&gt;""),"",IF(AND(ISNUMBER(T387),T387&gt;=0),T387,IF(AND(I387="あり",J387="実施",ISNUMBER(AC387)),AC387,"")))))</f>
        <v/>
      </c>
      <c r="AE387" s="54" t="str">
        <f>IF(C387="","",IF(AND(ISNUMBER(R387),ISNUMBER(S387),S387&gt;=R387),IF(X387="記録","実績：基地発～基地着",IF(X387="記憶","記憶：基地発～基地着","未確認：基地発～基地着")),IF(OR(R387&lt;&gt;"",S387&lt;&gt;""),"要確認：時刻不足・逆転",IF(AND(ISNUMBER(T387),T387&gt;=0),IF(X387="記録","実績：記録の時間",IF(X387="記憶","記憶：申告の時間","未確認：申告の時間")),IF(AND(I387="あり",J387="実施",ISNUMBER(AC387)),"所定時間による見込み",IF(I387="なし","使用なし","未確認"))))))</f>
        <v/>
      </c>
      <c r="AF387" s="55" t="str">
        <f>IF(C387="","",IF(H387="あり",1,0))</f>
        <v/>
      </c>
      <c r="AG387" s="55" t="str">
        <f>IF(C387="","",IF(AND(I387="あり",J387="実施"),1,0))</f>
        <v/>
      </c>
      <c r="AH387" s="55" t="str">
        <f>IF(C387="","",IF(AND(H387="あり",X387="記録"),IF(COUNTIFS($A$8:A387,A387,$B$8:B387,B387,$C$8:C387,C387,$E$8:E387,E387,$F$8:F387,F387,$H$8:H387,"あり",$X$8:X387,"記録")=1,1,0),0))</f>
        <v/>
      </c>
      <c r="AI387" s="55" t="str">
        <f>IF(C387="","",IF(AND(I387="あり",J387="実施",X387="記録",ISNUMBER(K387)),IF(COUNTIFS($K$8:K387,K387,$C$8:C387,C387,$E$8:E387,E387,$F$8:F387,F387,$I$8:I387,"あり",$J$8:J387,"実施",$X$8:X387,"記録")=1,1,0),0))</f>
        <v/>
      </c>
      <c r="AJ387" s="55" t="str">
        <f>IF(C387="","",IF(ISNUMBER(A387),YEAR(A387)-IF(MONTH(A387)&lt;4,1,0),""))</f>
        <v/>
      </c>
      <c r="AK387" s="55" t="str">
        <f>IF(C387="","",IF(J387="実施",IF(ISNUMBER(K387),YEAR(K387)-IF(MONTH(K387)&lt;4,1,0),""),""))</f>
        <v/>
      </c>
      <c r="AL387" s="56" t="str">
        <f>IF(C387="",IF(OR(A387&lt;&gt;"",G387&lt;&gt;""),"要確認：船名未記入",""),IF(OR(NOT(ISNUMBER(A387)),G387="",H387="",I387="",J387="",N387="",O387="",P387="",W387="",X387=""),"要確認：基本項目不足",IF(OR(Z387="未登録・重複",AA387="未登録・重複",AB387="未確認"),"要確認：登録表を確認",IF(AND(H387="あり",NOT(ISNUMBER(B387))),"要確認：前日の予定時刻不足",IF(AND(J387="実施",I387="あり",NOT(ISNUMBER(K387))),"要確認：最終日時不足",IF(AND(J387="取消",I387="あり"),"要確認：取消と使用ありが矛盾",IF(OR(AND(ISNUMBER(T387),T387&lt;0),AND(ISNUMBER(V387),V387&lt;0),AE387="要確認：時刻不足・逆転"),"要確認：時間を確認",IF(COUNTIFS(Work[予定表の作業日],A387,Work[前日版の予定時刻],B387,Work[船名],C387,Work[バース],E387,Work[入出・転],F387,Work[曳船名],G387)&gt;1,"要確認：同じ作業・曳船が重複",IF(AND(I387="あり",J387="実施",NOT(ISNUMBER(AD387))),"要確認：拘束時間未確認",IF(OR(H387="未確認",I387="未確認",J387="未確認",X387="未確認",N387="未確認",O387="未確認"),"要確認：未確認を含む","確認済"))))))))))</f>
        <v/>
      </c>
    </row>
    <row r="388" spans="1:38" ht="24.95" customHeight="1" x14ac:dyDescent="0.2">
      <c r="A388" s="20"/>
      <c r="B388" s="29"/>
      <c r="C388" s="7"/>
      <c r="D388" s="7"/>
      <c r="E388" s="7"/>
      <c r="F388" s="7"/>
      <c r="G388" s="7"/>
      <c r="H388" s="7"/>
      <c r="I388" s="7"/>
      <c r="J388" s="7"/>
      <c r="K388" s="23"/>
      <c r="L388" s="13"/>
      <c r="M388" s="13"/>
      <c r="N388" s="7"/>
      <c r="O388" s="51"/>
      <c r="P388" s="51"/>
      <c r="Q388" s="61"/>
      <c r="R388" s="62"/>
      <c r="S388" s="62"/>
      <c r="T388" s="63"/>
      <c r="U388" s="63"/>
      <c r="V388" s="63"/>
      <c r="W388" s="51"/>
      <c r="X388" s="51"/>
      <c r="Y388" s="67"/>
      <c r="Z388" s="54" t="str">
        <f>IF(G388="","",IF(COUNTIF(Tugs[曳船名],G388)&lt;&gt;1,"未登録・重複",IF(INDEX(Tugs[会社名],MATCH(G388,Tugs[曳船名],0))="","未確認",INDEX(Tugs[会社名],MATCH(G388,Tugs[曳船名],0)))))</f>
        <v/>
      </c>
      <c r="AA388" s="54" t="str">
        <f>IF(G388="","",IF(COUNTIF(Companies[会社名],Z388)&lt;&gt;1,"未登録・重複",IF(INDEX(Companies[地区],MATCH(Z388,Companies[会社名],0))="","未確認",INDEX(Companies[地区],MATCH(Z388,Companies[会社名],0)))))</f>
        <v/>
      </c>
      <c r="AB388" s="54" t="str">
        <f>IF(G388="","",IF(Q388&lt;&gt;"",Q388,IF(COUNTIF(Tugs[曳船名],G388)&lt;&gt;1,"未登録・重複",IF(INDEX(Tugs[基地港],MATCH(G388,Tugs[曳船名],0))="","未確認",INDEX(Tugs[基地港],MATCH(G388,Tugs[曳船名],0))))))</f>
        <v/>
      </c>
      <c r="AC388" s="53" t="str">
        <f>IF(C388="","",IF(AND(COUNTIF(Standards[照合項目（自動）],AB388&amp;"｜"&amp;E388&amp;"｜"&amp;D388&amp;"｜"&amp;F388&amp;"｜"&amp;P388)=1,COUNTIFS(Standards[照合項目（自動）],AB388&amp;"｜"&amp;E388&amp;"｜"&amp;D388&amp;"｜"&amp;F388&amp;"｜"&amp;P388,Standards[入力確認（自動）],"確認済")=1),SUMIF(Standards[照合項目（自動）],AB388&amp;"｜"&amp;E388&amp;"｜"&amp;D388&amp;"｜"&amp;F388&amp;"｜"&amp;P388,Standards[所定合計h（自動）]),"未確認"))</f>
        <v/>
      </c>
      <c r="AD388" s="53" t="str">
        <f>IF(C388="","",IF(AND(ISNUMBER(R388),ISNUMBER(S388),S388&gt;=R388),ROUND((S388-R388)*24,4),IF(OR(R388&lt;&gt;"",S388&lt;&gt;""),"",IF(AND(ISNUMBER(T388),T388&gt;=0),T388,IF(AND(I388="あり",J388="実施",ISNUMBER(AC388)),AC388,"")))))</f>
        <v/>
      </c>
      <c r="AE388" s="54" t="str">
        <f>IF(C388="","",IF(AND(ISNUMBER(R388),ISNUMBER(S388),S388&gt;=R388),IF(X388="記録","実績：基地発～基地着",IF(X388="記憶","記憶：基地発～基地着","未確認：基地発～基地着")),IF(OR(R388&lt;&gt;"",S388&lt;&gt;""),"要確認：時刻不足・逆転",IF(AND(ISNUMBER(T388),T388&gt;=0),IF(X388="記録","実績：記録の時間",IF(X388="記憶","記憶：申告の時間","未確認：申告の時間")),IF(AND(I388="あり",J388="実施",ISNUMBER(AC388)),"所定時間による見込み",IF(I388="なし","使用なし","未確認"))))))</f>
        <v/>
      </c>
      <c r="AF388" s="55" t="str">
        <f>IF(C388="","",IF(H388="あり",1,0))</f>
        <v/>
      </c>
      <c r="AG388" s="55" t="str">
        <f>IF(C388="","",IF(AND(I388="あり",J388="実施"),1,0))</f>
        <v/>
      </c>
      <c r="AH388" s="55" t="str">
        <f>IF(C388="","",IF(AND(H388="あり",X388="記録"),IF(COUNTIFS($A$8:A388,A388,$B$8:B388,B388,$C$8:C388,C388,$E$8:E388,E388,$F$8:F388,F388,$H$8:H388,"あり",$X$8:X388,"記録")=1,1,0),0))</f>
        <v/>
      </c>
      <c r="AI388" s="55" t="str">
        <f>IF(C388="","",IF(AND(I388="あり",J388="実施",X388="記録",ISNUMBER(K388)),IF(COUNTIFS($K$8:K388,K388,$C$8:C388,C388,$E$8:E388,E388,$F$8:F388,F388,$I$8:I388,"あり",$J$8:J388,"実施",$X$8:X388,"記録")=1,1,0),0))</f>
        <v/>
      </c>
      <c r="AJ388" s="55" t="str">
        <f>IF(C388="","",IF(ISNUMBER(A388),YEAR(A388)-IF(MONTH(A388)&lt;4,1,0),""))</f>
        <v/>
      </c>
      <c r="AK388" s="55" t="str">
        <f>IF(C388="","",IF(J388="実施",IF(ISNUMBER(K388),YEAR(K388)-IF(MONTH(K388)&lt;4,1,0),""),""))</f>
        <v/>
      </c>
      <c r="AL388" s="56" t="str">
        <f>IF(C388="",IF(OR(A388&lt;&gt;"",G388&lt;&gt;""),"要確認：船名未記入",""),IF(OR(NOT(ISNUMBER(A388)),G388="",H388="",I388="",J388="",N388="",O388="",P388="",W388="",X388=""),"要確認：基本項目不足",IF(OR(Z388="未登録・重複",AA388="未登録・重複",AB388="未確認"),"要確認：登録表を確認",IF(AND(H388="あり",NOT(ISNUMBER(B388))),"要確認：前日の予定時刻不足",IF(AND(J388="実施",I388="あり",NOT(ISNUMBER(K388))),"要確認：最終日時不足",IF(AND(J388="取消",I388="あり"),"要確認：取消と使用ありが矛盾",IF(OR(AND(ISNUMBER(T388),T388&lt;0),AND(ISNUMBER(V388),V388&lt;0),AE388="要確認：時刻不足・逆転"),"要確認：時間を確認",IF(COUNTIFS(Work[予定表の作業日],A388,Work[前日版の予定時刻],B388,Work[船名],C388,Work[バース],E388,Work[入出・転],F388,Work[曳船名],G388)&gt;1,"要確認：同じ作業・曳船が重複",IF(AND(I388="あり",J388="実施",NOT(ISNUMBER(AD388))),"要確認：拘束時間未確認",IF(OR(H388="未確認",I388="未確認",J388="未確認",X388="未確認",N388="未確認",O388="未確認"),"要確認：未確認を含む","確認済"))))))))))</f>
        <v/>
      </c>
    </row>
    <row r="389" spans="1:38" ht="24.95" customHeight="1" x14ac:dyDescent="0.2">
      <c r="A389" s="20"/>
      <c r="B389" s="29"/>
      <c r="C389" s="7"/>
      <c r="D389" s="7"/>
      <c r="E389" s="7"/>
      <c r="F389" s="7"/>
      <c r="G389" s="7"/>
      <c r="H389" s="7"/>
      <c r="I389" s="7"/>
      <c r="J389" s="7"/>
      <c r="K389" s="23"/>
      <c r="L389" s="13"/>
      <c r="M389" s="13"/>
      <c r="N389" s="7"/>
      <c r="O389" s="51"/>
      <c r="P389" s="51"/>
      <c r="Q389" s="61"/>
      <c r="R389" s="62"/>
      <c r="S389" s="62"/>
      <c r="T389" s="63"/>
      <c r="U389" s="63"/>
      <c r="V389" s="63"/>
      <c r="W389" s="51"/>
      <c r="X389" s="51"/>
      <c r="Y389" s="67"/>
      <c r="Z389" s="54" t="str">
        <f>IF(G389="","",IF(COUNTIF(Tugs[曳船名],G389)&lt;&gt;1,"未登録・重複",IF(INDEX(Tugs[会社名],MATCH(G389,Tugs[曳船名],0))="","未確認",INDEX(Tugs[会社名],MATCH(G389,Tugs[曳船名],0)))))</f>
        <v/>
      </c>
      <c r="AA389" s="54" t="str">
        <f>IF(G389="","",IF(COUNTIF(Companies[会社名],Z389)&lt;&gt;1,"未登録・重複",IF(INDEX(Companies[地区],MATCH(Z389,Companies[会社名],0))="","未確認",INDEX(Companies[地区],MATCH(Z389,Companies[会社名],0)))))</f>
        <v/>
      </c>
      <c r="AB389" s="54" t="str">
        <f>IF(G389="","",IF(Q389&lt;&gt;"",Q389,IF(COUNTIF(Tugs[曳船名],G389)&lt;&gt;1,"未登録・重複",IF(INDEX(Tugs[基地港],MATCH(G389,Tugs[曳船名],0))="","未確認",INDEX(Tugs[基地港],MATCH(G389,Tugs[曳船名],0))))))</f>
        <v/>
      </c>
      <c r="AC389" s="53" t="str">
        <f>IF(C389="","",IF(AND(COUNTIF(Standards[照合項目（自動）],AB389&amp;"｜"&amp;E389&amp;"｜"&amp;D389&amp;"｜"&amp;F389&amp;"｜"&amp;P389)=1,COUNTIFS(Standards[照合項目（自動）],AB389&amp;"｜"&amp;E389&amp;"｜"&amp;D389&amp;"｜"&amp;F389&amp;"｜"&amp;P389,Standards[入力確認（自動）],"確認済")=1),SUMIF(Standards[照合項目（自動）],AB389&amp;"｜"&amp;E389&amp;"｜"&amp;D389&amp;"｜"&amp;F389&amp;"｜"&amp;P389,Standards[所定合計h（自動）]),"未確認"))</f>
        <v/>
      </c>
      <c r="AD389" s="53" t="str">
        <f>IF(C389="","",IF(AND(ISNUMBER(R389),ISNUMBER(S389),S389&gt;=R389),ROUND((S389-R389)*24,4),IF(OR(R389&lt;&gt;"",S389&lt;&gt;""),"",IF(AND(ISNUMBER(T389),T389&gt;=0),T389,IF(AND(I389="あり",J389="実施",ISNUMBER(AC389)),AC389,"")))))</f>
        <v/>
      </c>
      <c r="AE389" s="54" t="str">
        <f>IF(C389="","",IF(AND(ISNUMBER(R389),ISNUMBER(S389),S389&gt;=R389),IF(X389="記録","実績：基地発～基地着",IF(X389="記憶","記憶：基地発～基地着","未確認：基地発～基地着")),IF(OR(R389&lt;&gt;"",S389&lt;&gt;""),"要確認：時刻不足・逆転",IF(AND(ISNUMBER(T389),T389&gt;=0),IF(X389="記録","実績：記録の時間",IF(X389="記憶","記憶：申告の時間","未確認：申告の時間")),IF(AND(I389="あり",J389="実施",ISNUMBER(AC389)),"所定時間による見込み",IF(I389="なし","使用なし","未確認"))))))</f>
        <v/>
      </c>
      <c r="AF389" s="55" t="str">
        <f>IF(C389="","",IF(H389="あり",1,0))</f>
        <v/>
      </c>
      <c r="AG389" s="55" t="str">
        <f>IF(C389="","",IF(AND(I389="あり",J389="実施"),1,0))</f>
        <v/>
      </c>
      <c r="AH389" s="55" t="str">
        <f>IF(C389="","",IF(AND(H389="あり",X389="記録"),IF(COUNTIFS($A$8:A389,A389,$B$8:B389,B389,$C$8:C389,C389,$E$8:E389,E389,$F$8:F389,F389,$H$8:H389,"あり",$X$8:X389,"記録")=1,1,0),0))</f>
        <v/>
      </c>
      <c r="AI389" s="55" t="str">
        <f>IF(C389="","",IF(AND(I389="あり",J389="実施",X389="記録",ISNUMBER(K389)),IF(COUNTIFS($K$8:K389,K389,$C$8:C389,C389,$E$8:E389,E389,$F$8:F389,F389,$I$8:I389,"あり",$J$8:J389,"実施",$X$8:X389,"記録")=1,1,0),0))</f>
        <v/>
      </c>
      <c r="AJ389" s="55" t="str">
        <f>IF(C389="","",IF(ISNUMBER(A389),YEAR(A389)-IF(MONTH(A389)&lt;4,1,0),""))</f>
        <v/>
      </c>
      <c r="AK389" s="55" t="str">
        <f>IF(C389="","",IF(J389="実施",IF(ISNUMBER(K389),YEAR(K389)-IF(MONTH(K389)&lt;4,1,0),""),""))</f>
        <v/>
      </c>
      <c r="AL389" s="56" t="str">
        <f>IF(C389="",IF(OR(A389&lt;&gt;"",G389&lt;&gt;""),"要確認：船名未記入",""),IF(OR(NOT(ISNUMBER(A389)),G389="",H389="",I389="",J389="",N389="",O389="",P389="",W389="",X389=""),"要確認：基本項目不足",IF(OR(Z389="未登録・重複",AA389="未登録・重複",AB389="未確認"),"要確認：登録表を確認",IF(AND(H389="あり",NOT(ISNUMBER(B389))),"要確認：前日の予定時刻不足",IF(AND(J389="実施",I389="あり",NOT(ISNUMBER(K389))),"要確認：最終日時不足",IF(AND(J389="取消",I389="あり"),"要確認：取消と使用ありが矛盾",IF(OR(AND(ISNUMBER(T389),T389&lt;0),AND(ISNUMBER(V389),V389&lt;0),AE389="要確認：時刻不足・逆転"),"要確認：時間を確認",IF(COUNTIFS(Work[予定表の作業日],A389,Work[前日版の予定時刻],B389,Work[船名],C389,Work[バース],E389,Work[入出・転],F389,Work[曳船名],G389)&gt;1,"要確認：同じ作業・曳船が重複",IF(AND(I389="あり",J389="実施",NOT(ISNUMBER(AD389))),"要確認：拘束時間未確認",IF(OR(H389="未確認",I389="未確認",J389="未確認",X389="未確認",N389="未確認",O389="未確認"),"要確認：未確認を含む","確認済"))))))))))</f>
        <v/>
      </c>
    </row>
    <row r="390" spans="1:38" ht="24.95" customHeight="1" x14ac:dyDescent="0.2">
      <c r="A390" s="20"/>
      <c r="B390" s="29"/>
      <c r="C390" s="7"/>
      <c r="D390" s="7"/>
      <c r="E390" s="7"/>
      <c r="F390" s="7"/>
      <c r="G390" s="7"/>
      <c r="H390" s="7"/>
      <c r="I390" s="7"/>
      <c r="J390" s="7"/>
      <c r="K390" s="23"/>
      <c r="L390" s="13"/>
      <c r="M390" s="13"/>
      <c r="N390" s="7"/>
      <c r="O390" s="51"/>
      <c r="P390" s="51"/>
      <c r="Q390" s="61"/>
      <c r="R390" s="62"/>
      <c r="S390" s="62"/>
      <c r="T390" s="63"/>
      <c r="U390" s="63"/>
      <c r="V390" s="63"/>
      <c r="W390" s="51"/>
      <c r="X390" s="51"/>
      <c r="Y390" s="67"/>
      <c r="Z390" s="54" t="str">
        <f>IF(G390="","",IF(COUNTIF(Tugs[曳船名],G390)&lt;&gt;1,"未登録・重複",IF(INDEX(Tugs[会社名],MATCH(G390,Tugs[曳船名],0))="","未確認",INDEX(Tugs[会社名],MATCH(G390,Tugs[曳船名],0)))))</f>
        <v/>
      </c>
      <c r="AA390" s="54" t="str">
        <f>IF(G390="","",IF(COUNTIF(Companies[会社名],Z390)&lt;&gt;1,"未登録・重複",IF(INDEX(Companies[地区],MATCH(Z390,Companies[会社名],0))="","未確認",INDEX(Companies[地区],MATCH(Z390,Companies[会社名],0)))))</f>
        <v/>
      </c>
      <c r="AB390" s="54" t="str">
        <f>IF(G390="","",IF(Q390&lt;&gt;"",Q390,IF(COUNTIF(Tugs[曳船名],G390)&lt;&gt;1,"未登録・重複",IF(INDEX(Tugs[基地港],MATCH(G390,Tugs[曳船名],0))="","未確認",INDEX(Tugs[基地港],MATCH(G390,Tugs[曳船名],0))))))</f>
        <v/>
      </c>
      <c r="AC390" s="53" t="str">
        <f>IF(C390="","",IF(AND(COUNTIF(Standards[照合項目（自動）],AB390&amp;"｜"&amp;E390&amp;"｜"&amp;D390&amp;"｜"&amp;F390&amp;"｜"&amp;P390)=1,COUNTIFS(Standards[照合項目（自動）],AB390&amp;"｜"&amp;E390&amp;"｜"&amp;D390&amp;"｜"&amp;F390&amp;"｜"&amp;P390,Standards[入力確認（自動）],"確認済")=1),SUMIF(Standards[照合項目（自動）],AB390&amp;"｜"&amp;E390&amp;"｜"&amp;D390&amp;"｜"&amp;F390&amp;"｜"&amp;P390,Standards[所定合計h（自動）]),"未確認"))</f>
        <v/>
      </c>
      <c r="AD390" s="53" t="str">
        <f>IF(C390="","",IF(AND(ISNUMBER(R390),ISNUMBER(S390),S390&gt;=R390),ROUND((S390-R390)*24,4),IF(OR(R390&lt;&gt;"",S390&lt;&gt;""),"",IF(AND(ISNUMBER(T390),T390&gt;=0),T390,IF(AND(I390="あり",J390="実施",ISNUMBER(AC390)),AC390,"")))))</f>
        <v/>
      </c>
      <c r="AE390" s="54" t="str">
        <f>IF(C390="","",IF(AND(ISNUMBER(R390),ISNUMBER(S390),S390&gt;=R390),IF(X390="記録","実績：基地発～基地着",IF(X390="記憶","記憶：基地発～基地着","未確認：基地発～基地着")),IF(OR(R390&lt;&gt;"",S390&lt;&gt;""),"要確認：時刻不足・逆転",IF(AND(ISNUMBER(T390),T390&gt;=0),IF(X390="記録","実績：記録の時間",IF(X390="記憶","記憶：申告の時間","未確認：申告の時間")),IF(AND(I390="あり",J390="実施",ISNUMBER(AC390)),"所定時間による見込み",IF(I390="なし","使用なし","未確認"))))))</f>
        <v/>
      </c>
      <c r="AF390" s="55" t="str">
        <f>IF(C390="","",IF(H390="あり",1,0))</f>
        <v/>
      </c>
      <c r="AG390" s="55" t="str">
        <f>IF(C390="","",IF(AND(I390="あり",J390="実施"),1,0))</f>
        <v/>
      </c>
      <c r="AH390" s="55" t="str">
        <f>IF(C390="","",IF(AND(H390="あり",X390="記録"),IF(COUNTIFS($A$8:A390,A390,$B$8:B390,B390,$C$8:C390,C390,$E$8:E390,E390,$F$8:F390,F390,$H$8:H390,"あり",$X$8:X390,"記録")=1,1,0),0))</f>
        <v/>
      </c>
      <c r="AI390" s="55" t="str">
        <f>IF(C390="","",IF(AND(I390="あり",J390="実施",X390="記録",ISNUMBER(K390)),IF(COUNTIFS($K$8:K390,K390,$C$8:C390,C390,$E$8:E390,E390,$F$8:F390,F390,$I$8:I390,"あり",$J$8:J390,"実施",$X$8:X390,"記録")=1,1,0),0))</f>
        <v/>
      </c>
      <c r="AJ390" s="55" t="str">
        <f>IF(C390="","",IF(ISNUMBER(A390),YEAR(A390)-IF(MONTH(A390)&lt;4,1,0),""))</f>
        <v/>
      </c>
      <c r="AK390" s="55" t="str">
        <f>IF(C390="","",IF(J390="実施",IF(ISNUMBER(K390),YEAR(K390)-IF(MONTH(K390)&lt;4,1,0),""),""))</f>
        <v/>
      </c>
      <c r="AL390" s="56" t="str">
        <f>IF(C390="",IF(OR(A390&lt;&gt;"",G390&lt;&gt;""),"要確認：船名未記入",""),IF(OR(NOT(ISNUMBER(A390)),G390="",H390="",I390="",J390="",N390="",O390="",P390="",W390="",X390=""),"要確認：基本項目不足",IF(OR(Z390="未登録・重複",AA390="未登録・重複",AB390="未確認"),"要確認：登録表を確認",IF(AND(H390="あり",NOT(ISNUMBER(B390))),"要確認：前日の予定時刻不足",IF(AND(J390="実施",I390="あり",NOT(ISNUMBER(K390))),"要確認：最終日時不足",IF(AND(J390="取消",I390="あり"),"要確認：取消と使用ありが矛盾",IF(OR(AND(ISNUMBER(T390),T390&lt;0),AND(ISNUMBER(V390),V390&lt;0),AE390="要確認：時刻不足・逆転"),"要確認：時間を確認",IF(COUNTIFS(Work[予定表の作業日],A390,Work[前日版の予定時刻],B390,Work[船名],C390,Work[バース],E390,Work[入出・転],F390,Work[曳船名],G390)&gt;1,"要確認：同じ作業・曳船が重複",IF(AND(I390="あり",J390="実施",NOT(ISNUMBER(AD390))),"要確認：拘束時間未確認",IF(OR(H390="未確認",I390="未確認",J390="未確認",X390="未確認",N390="未確認",O390="未確認"),"要確認：未確認を含む","確認済"))))))))))</f>
        <v/>
      </c>
    </row>
    <row r="391" spans="1:38" ht="24.95" customHeight="1" x14ac:dyDescent="0.2">
      <c r="A391" s="20"/>
      <c r="B391" s="29"/>
      <c r="C391" s="7"/>
      <c r="D391" s="7"/>
      <c r="E391" s="7"/>
      <c r="F391" s="7"/>
      <c r="G391" s="7"/>
      <c r="H391" s="7"/>
      <c r="I391" s="7"/>
      <c r="J391" s="7"/>
      <c r="K391" s="23"/>
      <c r="L391" s="13"/>
      <c r="M391" s="13"/>
      <c r="N391" s="7"/>
      <c r="O391" s="51"/>
      <c r="P391" s="51"/>
      <c r="Q391" s="61"/>
      <c r="R391" s="62"/>
      <c r="S391" s="62"/>
      <c r="T391" s="63"/>
      <c r="U391" s="63"/>
      <c r="V391" s="63"/>
      <c r="W391" s="51"/>
      <c r="X391" s="51"/>
      <c r="Y391" s="67"/>
      <c r="Z391" s="54" t="str">
        <f>IF(G391="","",IF(COUNTIF(Tugs[曳船名],G391)&lt;&gt;1,"未登録・重複",IF(INDEX(Tugs[会社名],MATCH(G391,Tugs[曳船名],0))="","未確認",INDEX(Tugs[会社名],MATCH(G391,Tugs[曳船名],0)))))</f>
        <v/>
      </c>
      <c r="AA391" s="54" t="str">
        <f>IF(G391="","",IF(COUNTIF(Companies[会社名],Z391)&lt;&gt;1,"未登録・重複",IF(INDEX(Companies[地区],MATCH(Z391,Companies[会社名],0))="","未確認",INDEX(Companies[地区],MATCH(Z391,Companies[会社名],0)))))</f>
        <v/>
      </c>
      <c r="AB391" s="54" t="str">
        <f>IF(G391="","",IF(Q391&lt;&gt;"",Q391,IF(COUNTIF(Tugs[曳船名],G391)&lt;&gt;1,"未登録・重複",IF(INDEX(Tugs[基地港],MATCH(G391,Tugs[曳船名],0))="","未確認",INDEX(Tugs[基地港],MATCH(G391,Tugs[曳船名],0))))))</f>
        <v/>
      </c>
      <c r="AC391" s="53" t="str">
        <f>IF(C391="","",IF(AND(COUNTIF(Standards[照合項目（自動）],AB391&amp;"｜"&amp;E391&amp;"｜"&amp;D391&amp;"｜"&amp;F391&amp;"｜"&amp;P391)=1,COUNTIFS(Standards[照合項目（自動）],AB391&amp;"｜"&amp;E391&amp;"｜"&amp;D391&amp;"｜"&amp;F391&amp;"｜"&amp;P391,Standards[入力確認（自動）],"確認済")=1),SUMIF(Standards[照合項目（自動）],AB391&amp;"｜"&amp;E391&amp;"｜"&amp;D391&amp;"｜"&amp;F391&amp;"｜"&amp;P391,Standards[所定合計h（自動）]),"未確認"))</f>
        <v/>
      </c>
      <c r="AD391" s="53" t="str">
        <f>IF(C391="","",IF(AND(ISNUMBER(R391),ISNUMBER(S391),S391&gt;=R391),ROUND((S391-R391)*24,4),IF(OR(R391&lt;&gt;"",S391&lt;&gt;""),"",IF(AND(ISNUMBER(T391),T391&gt;=0),T391,IF(AND(I391="あり",J391="実施",ISNUMBER(AC391)),AC391,"")))))</f>
        <v/>
      </c>
      <c r="AE391" s="54" t="str">
        <f>IF(C391="","",IF(AND(ISNUMBER(R391),ISNUMBER(S391),S391&gt;=R391),IF(X391="記録","実績：基地発～基地着",IF(X391="記憶","記憶：基地発～基地着","未確認：基地発～基地着")),IF(OR(R391&lt;&gt;"",S391&lt;&gt;""),"要確認：時刻不足・逆転",IF(AND(ISNUMBER(T391),T391&gt;=0),IF(X391="記録","実績：記録の時間",IF(X391="記憶","記憶：申告の時間","未確認：申告の時間")),IF(AND(I391="あり",J391="実施",ISNUMBER(AC391)),"所定時間による見込み",IF(I391="なし","使用なし","未確認"))))))</f>
        <v/>
      </c>
      <c r="AF391" s="55" t="str">
        <f>IF(C391="","",IF(H391="あり",1,0))</f>
        <v/>
      </c>
      <c r="AG391" s="55" t="str">
        <f>IF(C391="","",IF(AND(I391="あり",J391="実施"),1,0))</f>
        <v/>
      </c>
      <c r="AH391" s="55" t="str">
        <f>IF(C391="","",IF(AND(H391="あり",X391="記録"),IF(COUNTIFS($A$8:A391,A391,$B$8:B391,B391,$C$8:C391,C391,$E$8:E391,E391,$F$8:F391,F391,$H$8:H391,"あり",$X$8:X391,"記録")=1,1,0),0))</f>
        <v/>
      </c>
      <c r="AI391" s="55" t="str">
        <f>IF(C391="","",IF(AND(I391="あり",J391="実施",X391="記録",ISNUMBER(K391)),IF(COUNTIFS($K$8:K391,K391,$C$8:C391,C391,$E$8:E391,E391,$F$8:F391,F391,$I$8:I391,"あり",$J$8:J391,"実施",$X$8:X391,"記録")=1,1,0),0))</f>
        <v/>
      </c>
      <c r="AJ391" s="55" t="str">
        <f>IF(C391="","",IF(ISNUMBER(A391),YEAR(A391)-IF(MONTH(A391)&lt;4,1,0),""))</f>
        <v/>
      </c>
      <c r="AK391" s="55" t="str">
        <f>IF(C391="","",IF(J391="実施",IF(ISNUMBER(K391),YEAR(K391)-IF(MONTH(K391)&lt;4,1,0),""),""))</f>
        <v/>
      </c>
      <c r="AL391" s="56" t="str">
        <f>IF(C391="",IF(OR(A391&lt;&gt;"",G391&lt;&gt;""),"要確認：船名未記入",""),IF(OR(NOT(ISNUMBER(A391)),G391="",H391="",I391="",J391="",N391="",O391="",P391="",W391="",X391=""),"要確認：基本項目不足",IF(OR(Z391="未登録・重複",AA391="未登録・重複",AB391="未確認"),"要確認：登録表を確認",IF(AND(H391="あり",NOT(ISNUMBER(B391))),"要確認：前日の予定時刻不足",IF(AND(J391="実施",I391="あり",NOT(ISNUMBER(K391))),"要確認：最終日時不足",IF(AND(J391="取消",I391="あり"),"要確認：取消と使用ありが矛盾",IF(OR(AND(ISNUMBER(T391),T391&lt;0),AND(ISNUMBER(V391),V391&lt;0),AE391="要確認：時刻不足・逆転"),"要確認：時間を確認",IF(COUNTIFS(Work[予定表の作業日],A391,Work[前日版の予定時刻],B391,Work[船名],C391,Work[バース],E391,Work[入出・転],F391,Work[曳船名],G391)&gt;1,"要確認：同じ作業・曳船が重複",IF(AND(I391="あり",J391="実施",NOT(ISNUMBER(AD391))),"要確認：拘束時間未確認",IF(OR(H391="未確認",I391="未確認",J391="未確認",X391="未確認",N391="未確認",O391="未確認"),"要確認：未確認を含む","確認済"))))))))))</f>
        <v/>
      </c>
    </row>
    <row r="392" spans="1:38" ht="24.95" customHeight="1" x14ac:dyDescent="0.2">
      <c r="A392" s="20"/>
      <c r="B392" s="29"/>
      <c r="C392" s="7"/>
      <c r="D392" s="7"/>
      <c r="E392" s="7"/>
      <c r="F392" s="7"/>
      <c r="G392" s="7"/>
      <c r="H392" s="7"/>
      <c r="I392" s="7"/>
      <c r="J392" s="7"/>
      <c r="K392" s="23"/>
      <c r="L392" s="13"/>
      <c r="M392" s="13"/>
      <c r="N392" s="7"/>
      <c r="O392" s="51"/>
      <c r="P392" s="51"/>
      <c r="Q392" s="61"/>
      <c r="R392" s="62"/>
      <c r="S392" s="62"/>
      <c r="T392" s="63"/>
      <c r="U392" s="63"/>
      <c r="V392" s="63"/>
      <c r="W392" s="51"/>
      <c r="X392" s="51"/>
      <c r="Y392" s="67"/>
      <c r="Z392" s="54" t="str">
        <f>IF(G392="","",IF(COUNTIF(Tugs[曳船名],G392)&lt;&gt;1,"未登録・重複",IF(INDEX(Tugs[会社名],MATCH(G392,Tugs[曳船名],0))="","未確認",INDEX(Tugs[会社名],MATCH(G392,Tugs[曳船名],0)))))</f>
        <v/>
      </c>
      <c r="AA392" s="54" t="str">
        <f>IF(G392="","",IF(COUNTIF(Companies[会社名],Z392)&lt;&gt;1,"未登録・重複",IF(INDEX(Companies[地区],MATCH(Z392,Companies[会社名],0))="","未確認",INDEX(Companies[地区],MATCH(Z392,Companies[会社名],0)))))</f>
        <v/>
      </c>
      <c r="AB392" s="54" t="str">
        <f>IF(G392="","",IF(Q392&lt;&gt;"",Q392,IF(COUNTIF(Tugs[曳船名],G392)&lt;&gt;1,"未登録・重複",IF(INDEX(Tugs[基地港],MATCH(G392,Tugs[曳船名],0))="","未確認",INDEX(Tugs[基地港],MATCH(G392,Tugs[曳船名],0))))))</f>
        <v/>
      </c>
      <c r="AC392" s="53" t="str">
        <f>IF(C392="","",IF(AND(COUNTIF(Standards[照合項目（自動）],AB392&amp;"｜"&amp;E392&amp;"｜"&amp;D392&amp;"｜"&amp;F392&amp;"｜"&amp;P392)=1,COUNTIFS(Standards[照合項目（自動）],AB392&amp;"｜"&amp;E392&amp;"｜"&amp;D392&amp;"｜"&amp;F392&amp;"｜"&amp;P392,Standards[入力確認（自動）],"確認済")=1),SUMIF(Standards[照合項目（自動）],AB392&amp;"｜"&amp;E392&amp;"｜"&amp;D392&amp;"｜"&amp;F392&amp;"｜"&amp;P392,Standards[所定合計h（自動）]),"未確認"))</f>
        <v/>
      </c>
      <c r="AD392" s="53" t="str">
        <f>IF(C392="","",IF(AND(ISNUMBER(R392),ISNUMBER(S392),S392&gt;=R392),ROUND((S392-R392)*24,4),IF(OR(R392&lt;&gt;"",S392&lt;&gt;""),"",IF(AND(ISNUMBER(T392),T392&gt;=0),T392,IF(AND(I392="あり",J392="実施",ISNUMBER(AC392)),AC392,"")))))</f>
        <v/>
      </c>
      <c r="AE392" s="54" t="str">
        <f>IF(C392="","",IF(AND(ISNUMBER(R392),ISNUMBER(S392),S392&gt;=R392),IF(X392="記録","実績：基地発～基地着",IF(X392="記憶","記憶：基地発～基地着","未確認：基地発～基地着")),IF(OR(R392&lt;&gt;"",S392&lt;&gt;""),"要確認：時刻不足・逆転",IF(AND(ISNUMBER(T392),T392&gt;=0),IF(X392="記録","実績：記録の時間",IF(X392="記憶","記憶：申告の時間","未確認：申告の時間")),IF(AND(I392="あり",J392="実施",ISNUMBER(AC392)),"所定時間による見込み",IF(I392="なし","使用なし","未確認"))))))</f>
        <v/>
      </c>
      <c r="AF392" s="55" t="str">
        <f>IF(C392="","",IF(H392="あり",1,0))</f>
        <v/>
      </c>
      <c r="AG392" s="55" t="str">
        <f>IF(C392="","",IF(AND(I392="あり",J392="実施"),1,0))</f>
        <v/>
      </c>
      <c r="AH392" s="55" t="str">
        <f>IF(C392="","",IF(AND(H392="あり",X392="記録"),IF(COUNTIFS($A$8:A392,A392,$B$8:B392,B392,$C$8:C392,C392,$E$8:E392,E392,$F$8:F392,F392,$H$8:H392,"あり",$X$8:X392,"記録")=1,1,0),0))</f>
        <v/>
      </c>
      <c r="AI392" s="55" t="str">
        <f>IF(C392="","",IF(AND(I392="あり",J392="実施",X392="記録",ISNUMBER(K392)),IF(COUNTIFS($K$8:K392,K392,$C$8:C392,C392,$E$8:E392,E392,$F$8:F392,F392,$I$8:I392,"あり",$J$8:J392,"実施",$X$8:X392,"記録")=1,1,0),0))</f>
        <v/>
      </c>
      <c r="AJ392" s="55" t="str">
        <f>IF(C392="","",IF(ISNUMBER(A392),YEAR(A392)-IF(MONTH(A392)&lt;4,1,0),""))</f>
        <v/>
      </c>
      <c r="AK392" s="55" t="str">
        <f>IF(C392="","",IF(J392="実施",IF(ISNUMBER(K392),YEAR(K392)-IF(MONTH(K392)&lt;4,1,0),""),""))</f>
        <v/>
      </c>
      <c r="AL392" s="56" t="str">
        <f>IF(C392="",IF(OR(A392&lt;&gt;"",G392&lt;&gt;""),"要確認：船名未記入",""),IF(OR(NOT(ISNUMBER(A392)),G392="",H392="",I392="",J392="",N392="",O392="",P392="",W392="",X392=""),"要確認：基本項目不足",IF(OR(Z392="未登録・重複",AA392="未登録・重複",AB392="未確認"),"要確認：登録表を確認",IF(AND(H392="あり",NOT(ISNUMBER(B392))),"要確認：前日の予定時刻不足",IF(AND(J392="実施",I392="あり",NOT(ISNUMBER(K392))),"要確認：最終日時不足",IF(AND(J392="取消",I392="あり"),"要確認：取消と使用ありが矛盾",IF(OR(AND(ISNUMBER(T392),T392&lt;0),AND(ISNUMBER(V392),V392&lt;0),AE392="要確認：時刻不足・逆転"),"要確認：時間を確認",IF(COUNTIFS(Work[予定表の作業日],A392,Work[前日版の予定時刻],B392,Work[船名],C392,Work[バース],E392,Work[入出・転],F392,Work[曳船名],G392)&gt;1,"要確認：同じ作業・曳船が重複",IF(AND(I392="あり",J392="実施",NOT(ISNUMBER(AD392))),"要確認：拘束時間未確認",IF(OR(H392="未確認",I392="未確認",J392="未確認",X392="未確認",N392="未確認",O392="未確認"),"要確認：未確認を含む","確認済"))))))))))</f>
        <v/>
      </c>
    </row>
    <row r="393" spans="1:38" ht="24.95" customHeight="1" x14ac:dyDescent="0.2">
      <c r="A393" s="20"/>
      <c r="B393" s="29"/>
      <c r="C393" s="7"/>
      <c r="D393" s="7"/>
      <c r="E393" s="7"/>
      <c r="F393" s="7"/>
      <c r="G393" s="7"/>
      <c r="H393" s="7"/>
      <c r="I393" s="7"/>
      <c r="J393" s="7"/>
      <c r="K393" s="23"/>
      <c r="L393" s="13"/>
      <c r="M393" s="13"/>
      <c r="N393" s="7"/>
      <c r="O393" s="51"/>
      <c r="P393" s="51"/>
      <c r="Q393" s="61"/>
      <c r="R393" s="62"/>
      <c r="S393" s="62"/>
      <c r="T393" s="63"/>
      <c r="U393" s="63"/>
      <c r="V393" s="63"/>
      <c r="W393" s="51"/>
      <c r="X393" s="51"/>
      <c r="Y393" s="67"/>
      <c r="Z393" s="54" t="str">
        <f>IF(G393="","",IF(COUNTIF(Tugs[曳船名],G393)&lt;&gt;1,"未登録・重複",IF(INDEX(Tugs[会社名],MATCH(G393,Tugs[曳船名],0))="","未確認",INDEX(Tugs[会社名],MATCH(G393,Tugs[曳船名],0)))))</f>
        <v/>
      </c>
      <c r="AA393" s="54" t="str">
        <f>IF(G393="","",IF(COUNTIF(Companies[会社名],Z393)&lt;&gt;1,"未登録・重複",IF(INDEX(Companies[地区],MATCH(Z393,Companies[会社名],0))="","未確認",INDEX(Companies[地区],MATCH(Z393,Companies[会社名],0)))))</f>
        <v/>
      </c>
      <c r="AB393" s="54" t="str">
        <f>IF(G393="","",IF(Q393&lt;&gt;"",Q393,IF(COUNTIF(Tugs[曳船名],G393)&lt;&gt;1,"未登録・重複",IF(INDEX(Tugs[基地港],MATCH(G393,Tugs[曳船名],0))="","未確認",INDEX(Tugs[基地港],MATCH(G393,Tugs[曳船名],0))))))</f>
        <v/>
      </c>
      <c r="AC393" s="53" t="str">
        <f>IF(C393="","",IF(AND(COUNTIF(Standards[照合項目（自動）],AB393&amp;"｜"&amp;E393&amp;"｜"&amp;D393&amp;"｜"&amp;F393&amp;"｜"&amp;P393)=1,COUNTIFS(Standards[照合項目（自動）],AB393&amp;"｜"&amp;E393&amp;"｜"&amp;D393&amp;"｜"&amp;F393&amp;"｜"&amp;P393,Standards[入力確認（自動）],"確認済")=1),SUMIF(Standards[照合項目（自動）],AB393&amp;"｜"&amp;E393&amp;"｜"&amp;D393&amp;"｜"&amp;F393&amp;"｜"&amp;P393,Standards[所定合計h（自動）]),"未確認"))</f>
        <v/>
      </c>
      <c r="AD393" s="53" t="str">
        <f>IF(C393="","",IF(AND(ISNUMBER(R393),ISNUMBER(S393),S393&gt;=R393),ROUND((S393-R393)*24,4),IF(OR(R393&lt;&gt;"",S393&lt;&gt;""),"",IF(AND(ISNUMBER(T393),T393&gt;=0),T393,IF(AND(I393="あり",J393="実施",ISNUMBER(AC393)),AC393,"")))))</f>
        <v/>
      </c>
      <c r="AE393" s="54" t="str">
        <f>IF(C393="","",IF(AND(ISNUMBER(R393),ISNUMBER(S393),S393&gt;=R393),IF(X393="記録","実績：基地発～基地着",IF(X393="記憶","記憶：基地発～基地着","未確認：基地発～基地着")),IF(OR(R393&lt;&gt;"",S393&lt;&gt;""),"要確認：時刻不足・逆転",IF(AND(ISNUMBER(T393),T393&gt;=0),IF(X393="記録","実績：記録の時間",IF(X393="記憶","記憶：申告の時間","未確認：申告の時間")),IF(AND(I393="あり",J393="実施",ISNUMBER(AC393)),"所定時間による見込み",IF(I393="なし","使用なし","未確認"))))))</f>
        <v/>
      </c>
      <c r="AF393" s="55" t="str">
        <f>IF(C393="","",IF(H393="あり",1,0))</f>
        <v/>
      </c>
      <c r="AG393" s="55" t="str">
        <f>IF(C393="","",IF(AND(I393="あり",J393="実施"),1,0))</f>
        <v/>
      </c>
      <c r="AH393" s="55" t="str">
        <f>IF(C393="","",IF(AND(H393="あり",X393="記録"),IF(COUNTIFS($A$8:A393,A393,$B$8:B393,B393,$C$8:C393,C393,$E$8:E393,E393,$F$8:F393,F393,$H$8:H393,"あり",$X$8:X393,"記録")=1,1,0),0))</f>
        <v/>
      </c>
      <c r="AI393" s="55" t="str">
        <f>IF(C393="","",IF(AND(I393="あり",J393="実施",X393="記録",ISNUMBER(K393)),IF(COUNTIFS($K$8:K393,K393,$C$8:C393,C393,$E$8:E393,E393,$F$8:F393,F393,$I$8:I393,"あり",$J$8:J393,"実施",$X$8:X393,"記録")=1,1,0),0))</f>
        <v/>
      </c>
      <c r="AJ393" s="55" t="str">
        <f>IF(C393="","",IF(ISNUMBER(A393),YEAR(A393)-IF(MONTH(A393)&lt;4,1,0),""))</f>
        <v/>
      </c>
      <c r="AK393" s="55" t="str">
        <f>IF(C393="","",IF(J393="実施",IF(ISNUMBER(K393),YEAR(K393)-IF(MONTH(K393)&lt;4,1,0),""),""))</f>
        <v/>
      </c>
      <c r="AL393" s="56" t="str">
        <f>IF(C393="",IF(OR(A393&lt;&gt;"",G393&lt;&gt;""),"要確認：船名未記入",""),IF(OR(NOT(ISNUMBER(A393)),G393="",H393="",I393="",J393="",N393="",O393="",P393="",W393="",X393=""),"要確認：基本項目不足",IF(OR(Z393="未登録・重複",AA393="未登録・重複",AB393="未確認"),"要確認：登録表を確認",IF(AND(H393="あり",NOT(ISNUMBER(B393))),"要確認：前日の予定時刻不足",IF(AND(J393="実施",I393="あり",NOT(ISNUMBER(K393))),"要確認：最終日時不足",IF(AND(J393="取消",I393="あり"),"要確認：取消と使用ありが矛盾",IF(OR(AND(ISNUMBER(T393),T393&lt;0),AND(ISNUMBER(V393),V393&lt;0),AE393="要確認：時刻不足・逆転"),"要確認：時間を確認",IF(COUNTIFS(Work[予定表の作業日],A393,Work[前日版の予定時刻],B393,Work[船名],C393,Work[バース],E393,Work[入出・転],F393,Work[曳船名],G393)&gt;1,"要確認：同じ作業・曳船が重複",IF(AND(I393="あり",J393="実施",NOT(ISNUMBER(AD393))),"要確認：拘束時間未確認",IF(OR(H393="未確認",I393="未確認",J393="未確認",X393="未確認",N393="未確認",O393="未確認"),"要確認：未確認を含む","確認済"))))))))))</f>
        <v/>
      </c>
    </row>
    <row r="394" spans="1:38" ht="24.95" customHeight="1" x14ac:dyDescent="0.2">
      <c r="A394" s="20"/>
      <c r="B394" s="29"/>
      <c r="C394" s="7"/>
      <c r="D394" s="7"/>
      <c r="E394" s="7"/>
      <c r="F394" s="7"/>
      <c r="G394" s="7"/>
      <c r="H394" s="7"/>
      <c r="I394" s="7"/>
      <c r="J394" s="7"/>
      <c r="K394" s="23"/>
      <c r="L394" s="13"/>
      <c r="M394" s="13"/>
      <c r="N394" s="7"/>
      <c r="O394" s="51"/>
      <c r="P394" s="51"/>
      <c r="Q394" s="61"/>
      <c r="R394" s="62"/>
      <c r="S394" s="62"/>
      <c r="T394" s="63"/>
      <c r="U394" s="63"/>
      <c r="V394" s="63"/>
      <c r="W394" s="51"/>
      <c r="X394" s="51"/>
      <c r="Y394" s="67"/>
      <c r="Z394" s="54" t="str">
        <f>IF(G394="","",IF(COUNTIF(Tugs[曳船名],G394)&lt;&gt;1,"未登録・重複",IF(INDEX(Tugs[会社名],MATCH(G394,Tugs[曳船名],0))="","未確認",INDEX(Tugs[会社名],MATCH(G394,Tugs[曳船名],0)))))</f>
        <v/>
      </c>
      <c r="AA394" s="54" t="str">
        <f>IF(G394="","",IF(COUNTIF(Companies[会社名],Z394)&lt;&gt;1,"未登録・重複",IF(INDEX(Companies[地区],MATCH(Z394,Companies[会社名],0))="","未確認",INDEX(Companies[地区],MATCH(Z394,Companies[会社名],0)))))</f>
        <v/>
      </c>
      <c r="AB394" s="54" t="str">
        <f>IF(G394="","",IF(Q394&lt;&gt;"",Q394,IF(COUNTIF(Tugs[曳船名],G394)&lt;&gt;1,"未登録・重複",IF(INDEX(Tugs[基地港],MATCH(G394,Tugs[曳船名],0))="","未確認",INDEX(Tugs[基地港],MATCH(G394,Tugs[曳船名],0))))))</f>
        <v/>
      </c>
      <c r="AC394" s="53" t="str">
        <f>IF(C394="","",IF(AND(COUNTIF(Standards[照合項目（自動）],AB394&amp;"｜"&amp;E394&amp;"｜"&amp;D394&amp;"｜"&amp;F394&amp;"｜"&amp;P394)=1,COUNTIFS(Standards[照合項目（自動）],AB394&amp;"｜"&amp;E394&amp;"｜"&amp;D394&amp;"｜"&amp;F394&amp;"｜"&amp;P394,Standards[入力確認（自動）],"確認済")=1),SUMIF(Standards[照合項目（自動）],AB394&amp;"｜"&amp;E394&amp;"｜"&amp;D394&amp;"｜"&amp;F394&amp;"｜"&amp;P394,Standards[所定合計h（自動）]),"未確認"))</f>
        <v/>
      </c>
      <c r="AD394" s="53" t="str">
        <f>IF(C394="","",IF(AND(ISNUMBER(R394),ISNUMBER(S394),S394&gt;=R394),ROUND((S394-R394)*24,4),IF(OR(R394&lt;&gt;"",S394&lt;&gt;""),"",IF(AND(ISNUMBER(T394),T394&gt;=0),T394,IF(AND(I394="あり",J394="実施",ISNUMBER(AC394)),AC394,"")))))</f>
        <v/>
      </c>
      <c r="AE394" s="54" t="str">
        <f>IF(C394="","",IF(AND(ISNUMBER(R394),ISNUMBER(S394),S394&gt;=R394),IF(X394="記録","実績：基地発～基地着",IF(X394="記憶","記憶：基地発～基地着","未確認：基地発～基地着")),IF(OR(R394&lt;&gt;"",S394&lt;&gt;""),"要確認：時刻不足・逆転",IF(AND(ISNUMBER(T394),T394&gt;=0),IF(X394="記録","実績：記録の時間",IF(X394="記憶","記憶：申告の時間","未確認：申告の時間")),IF(AND(I394="あり",J394="実施",ISNUMBER(AC394)),"所定時間による見込み",IF(I394="なし","使用なし","未確認"))))))</f>
        <v/>
      </c>
      <c r="AF394" s="55" t="str">
        <f>IF(C394="","",IF(H394="あり",1,0))</f>
        <v/>
      </c>
      <c r="AG394" s="55" t="str">
        <f>IF(C394="","",IF(AND(I394="あり",J394="実施"),1,0))</f>
        <v/>
      </c>
      <c r="AH394" s="55" t="str">
        <f>IF(C394="","",IF(AND(H394="あり",X394="記録"),IF(COUNTIFS($A$8:A394,A394,$B$8:B394,B394,$C$8:C394,C394,$E$8:E394,E394,$F$8:F394,F394,$H$8:H394,"あり",$X$8:X394,"記録")=1,1,0),0))</f>
        <v/>
      </c>
      <c r="AI394" s="55" t="str">
        <f>IF(C394="","",IF(AND(I394="あり",J394="実施",X394="記録",ISNUMBER(K394)),IF(COUNTIFS($K$8:K394,K394,$C$8:C394,C394,$E$8:E394,E394,$F$8:F394,F394,$I$8:I394,"あり",$J$8:J394,"実施",$X$8:X394,"記録")=1,1,0),0))</f>
        <v/>
      </c>
      <c r="AJ394" s="55" t="str">
        <f>IF(C394="","",IF(ISNUMBER(A394),YEAR(A394)-IF(MONTH(A394)&lt;4,1,0),""))</f>
        <v/>
      </c>
      <c r="AK394" s="55" t="str">
        <f>IF(C394="","",IF(J394="実施",IF(ISNUMBER(K394),YEAR(K394)-IF(MONTH(K394)&lt;4,1,0),""),""))</f>
        <v/>
      </c>
      <c r="AL394" s="56" t="str">
        <f>IF(C394="",IF(OR(A394&lt;&gt;"",G394&lt;&gt;""),"要確認：船名未記入",""),IF(OR(NOT(ISNUMBER(A394)),G394="",H394="",I394="",J394="",N394="",O394="",P394="",W394="",X394=""),"要確認：基本項目不足",IF(OR(Z394="未登録・重複",AA394="未登録・重複",AB394="未確認"),"要確認：登録表を確認",IF(AND(H394="あり",NOT(ISNUMBER(B394))),"要確認：前日の予定時刻不足",IF(AND(J394="実施",I394="あり",NOT(ISNUMBER(K394))),"要確認：最終日時不足",IF(AND(J394="取消",I394="あり"),"要確認：取消と使用ありが矛盾",IF(OR(AND(ISNUMBER(T394),T394&lt;0),AND(ISNUMBER(V394),V394&lt;0),AE394="要確認：時刻不足・逆転"),"要確認：時間を確認",IF(COUNTIFS(Work[予定表の作業日],A394,Work[前日版の予定時刻],B394,Work[船名],C394,Work[バース],E394,Work[入出・転],F394,Work[曳船名],G394)&gt;1,"要確認：同じ作業・曳船が重複",IF(AND(I394="あり",J394="実施",NOT(ISNUMBER(AD394))),"要確認：拘束時間未確認",IF(OR(H394="未確認",I394="未確認",J394="未確認",X394="未確認",N394="未確認",O394="未確認"),"要確認：未確認を含む","確認済"))))))))))</f>
        <v/>
      </c>
    </row>
    <row r="395" spans="1:38" ht="24.95" customHeight="1" x14ac:dyDescent="0.2">
      <c r="A395" s="20"/>
      <c r="B395" s="29"/>
      <c r="C395" s="7"/>
      <c r="D395" s="7"/>
      <c r="E395" s="7"/>
      <c r="F395" s="7"/>
      <c r="G395" s="7"/>
      <c r="H395" s="7"/>
      <c r="I395" s="7"/>
      <c r="J395" s="7"/>
      <c r="K395" s="23"/>
      <c r="L395" s="13"/>
      <c r="M395" s="13"/>
      <c r="N395" s="7"/>
      <c r="O395" s="51"/>
      <c r="P395" s="51"/>
      <c r="Q395" s="61"/>
      <c r="R395" s="62"/>
      <c r="S395" s="62"/>
      <c r="T395" s="63"/>
      <c r="U395" s="63"/>
      <c r="V395" s="63"/>
      <c r="W395" s="51"/>
      <c r="X395" s="51"/>
      <c r="Y395" s="67"/>
      <c r="Z395" s="54" t="str">
        <f>IF(G395="","",IF(COUNTIF(Tugs[曳船名],G395)&lt;&gt;1,"未登録・重複",IF(INDEX(Tugs[会社名],MATCH(G395,Tugs[曳船名],0))="","未確認",INDEX(Tugs[会社名],MATCH(G395,Tugs[曳船名],0)))))</f>
        <v/>
      </c>
      <c r="AA395" s="54" t="str">
        <f>IF(G395="","",IF(COUNTIF(Companies[会社名],Z395)&lt;&gt;1,"未登録・重複",IF(INDEX(Companies[地区],MATCH(Z395,Companies[会社名],0))="","未確認",INDEX(Companies[地区],MATCH(Z395,Companies[会社名],0)))))</f>
        <v/>
      </c>
      <c r="AB395" s="54" t="str">
        <f>IF(G395="","",IF(Q395&lt;&gt;"",Q395,IF(COUNTIF(Tugs[曳船名],G395)&lt;&gt;1,"未登録・重複",IF(INDEX(Tugs[基地港],MATCH(G395,Tugs[曳船名],0))="","未確認",INDEX(Tugs[基地港],MATCH(G395,Tugs[曳船名],0))))))</f>
        <v/>
      </c>
      <c r="AC395" s="53" t="str">
        <f>IF(C395="","",IF(AND(COUNTIF(Standards[照合項目（自動）],AB395&amp;"｜"&amp;E395&amp;"｜"&amp;D395&amp;"｜"&amp;F395&amp;"｜"&amp;P395)=1,COUNTIFS(Standards[照合項目（自動）],AB395&amp;"｜"&amp;E395&amp;"｜"&amp;D395&amp;"｜"&amp;F395&amp;"｜"&amp;P395,Standards[入力確認（自動）],"確認済")=1),SUMIF(Standards[照合項目（自動）],AB395&amp;"｜"&amp;E395&amp;"｜"&amp;D395&amp;"｜"&amp;F395&amp;"｜"&amp;P395,Standards[所定合計h（自動）]),"未確認"))</f>
        <v/>
      </c>
      <c r="AD395" s="53" t="str">
        <f>IF(C395="","",IF(AND(ISNUMBER(R395),ISNUMBER(S395),S395&gt;=R395),ROUND((S395-R395)*24,4),IF(OR(R395&lt;&gt;"",S395&lt;&gt;""),"",IF(AND(ISNUMBER(T395),T395&gt;=0),T395,IF(AND(I395="あり",J395="実施",ISNUMBER(AC395)),AC395,"")))))</f>
        <v/>
      </c>
      <c r="AE395" s="54" t="str">
        <f>IF(C395="","",IF(AND(ISNUMBER(R395),ISNUMBER(S395),S395&gt;=R395),IF(X395="記録","実績：基地発～基地着",IF(X395="記憶","記憶：基地発～基地着","未確認：基地発～基地着")),IF(OR(R395&lt;&gt;"",S395&lt;&gt;""),"要確認：時刻不足・逆転",IF(AND(ISNUMBER(T395),T395&gt;=0),IF(X395="記録","実績：記録の時間",IF(X395="記憶","記憶：申告の時間","未確認：申告の時間")),IF(AND(I395="あり",J395="実施",ISNUMBER(AC395)),"所定時間による見込み",IF(I395="なし","使用なし","未確認"))))))</f>
        <v/>
      </c>
      <c r="AF395" s="55" t="str">
        <f>IF(C395="","",IF(H395="あり",1,0))</f>
        <v/>
      </c>
      <c r="AG395" s="55" t="str">
        <f>IF(C395="","",IF(AND(I395="あり",J395="実施"),1,0))</f>
        <v/>
      </c>
      <c r="AH395" s="55" t="str">
        <f>IF(C395="","",IF(AND(H395="あり",X395="記録"),IF(COUNTIFS($A$8:A395,A395,$B$8:B395,B395,$C$8:C395,C395,$E$8:E395,E395,$F$8:F395,F395,$H$8:H395,"あり",$X$8:X395,"記録")=1,1,0),0))</f>
        <v/>
      </c>
      <c r="AI395" s="55" t="str">
        <f>IF(C395="","",IF(AND(I395="あり",J395="実施",X395="記録",ISNUMBER(K395)),IF(COUNTIFS($K$8:K395,K395,$C$8:C395,C395,$E$8:E395,E395,$F$8:F395,F395,$I$8:I395,"あり",$J$8:J395,"実施",$X$8:X395,"記録")=1,1,0),0))</f>
        <v/>
      </c>
      <c r="AJ395" s="55" t="str">
        <f>IF(C395="","",IF(ISNUMBER(A395),YEAR(A395)-IF(MONTH(A395)&lt;4,1,0),""))</f>
        <v/>
      </c>
      <c r="AK395" s="55" t="str">
        <f>IF(C395="","",IF(J395="実施",IF(ISNUMBER(K395),YEAR(K395)-IF(MONTH(K395)&lt;4,1,0),""),""))</f>
        <v/>
      </c>
      <c r="AL395" s="56" t="str">
        <f>IF(C395="",IF(OR(A395&lt;&gt;"",G395&lt;&gt;""),"要確認：船名未記入",""),IF(OR(NOT(ISNUMBER(A395)),G395="",H395="",I395="",J395="",N395="",O395="",P395="",W395="",X395=""),"要確認：基本項目不足",IF(OR(Z395="未登録・重複",AA395="未登録・重複",AB395="未確認"),"要確認：登録表を確認",IF(AND(H395="あり",NOT(ISNUMBER(B395))),"要確認：前日の予定時刻不足",IF(AND(J395="実施",I395="あり",NOT(ISNUMBER(K395))),"要確認：最終日時不足",IF(AND(J395="取消",I395="あり"),"要確認：取消と使用ありが矛盾",IF(OR(AND(ISNUMBER(T395),T395&lt;0),AND(ISNUMBER(V395),V395&lt;0),AE395="要確認：時刻不足・逆転"),"要確認：時間を確認",IF(COUNTIFS(Work[予定表の作業日],A395,Work[前日版の予定時刻],B395,Work[船名],C395,Work[バース],E395,Work[入出・転],F395,Work[曳船名],G395)&gt;1,"要確認：同じ作業・曳船が重複",IF(AND(I395="あり",J395="実施",NOT(ISNUMBER(AD395))),"要確認：拘束時間未確認",IF(OR(H395="未確認",I395="未確認",J395="未確認",X395="未確認",N395="未確認",O395="未確認"),"要確認：未確認を含む","確認済"))))))))))</f>
        <v/>
      </c>
    </row>
    <row r="396" spans="1:38" ht="24.95" customHeight="1" x14ac:dyDescent="0.2">
      <c r="A396" s="20"/>
      <c r="B396" s="29"/>
      <c r="C396" s="7"/>
      <c r="D396" s="7"/>
      <c r="E396" s="7"/>
      <c r="F396" s="7"/>
      <c r="G396" s="7"/>
      <c r="H396" s="7"/>
      <c r="I396" s="7"/>
      <c r="J396" s="7"/>
      <c r="K396" s="23"/>
      <c r="L396" s="13"/>
      <c r="M396" s="13"/>
      <c r="N396" s="7"/>
      <c r="O396" s="51"/>
      <c r="P396" s="51"/>
      <c r="Q396" s="61"/>
      <c r="R396" s="62"/>
      <c r="S396" s="62"/>
      <c r="T396" s="63"/>
      <c r="U396" s="63"/>
      <c r="V396" s="63"/>
      <c r="W396" s="51"/>
      <c r="X396" s="51"/>
      <c r="Y396" s="67"/>
      <c r="Z396" s="54" t="str">
        <f>IF(G396="","",IF(COUNTIF(Tugs[曳船名],G396)&lt;&gt;1,"未登録・重複",IF(INDEX(Tugs[会社名],MATCH(G396,Tugs[曳船名],0))="","未確認",INDEX(Tugs[会社名],MATCH(G396,Tugs[曳船名],0)))))</f>
        <v/>
      </c>
      <c r="AA396" s="54" t="str">
        <f>IF(G396="","",IF(COUNTIF(Companies[会社名],Z396)&lt;&gt;1,"未登録・重複",IF(INDEX(Companies[地区],MATCH(Z396,Companies[会社名],0))="","未確認",INDEX(Companies[地区],MATCH(Z396,Companies[会社名],0)))))</f>
        <v/>
      </c>
      <c r="AB396" s="54" t="str">
        <f>IF(G396="","",IF(Q396&lt;&gt;"",Q396,IF(COUNTIF(Tugs[曳船名],G396)&lt;&gt;1,"未登録・重複",IF(INDEX(Tugs[基地港],MATCH(G396,Tugs[曳船名],0))="","未確認",INDEX(Tugs[基地港],MATCH(G396,Tugs[曳船名],0))))))</f>
        <v/>
      </c>
      <c r="AC396" s="53" t="str">
        <f>IF(C396="","",IF(AND(COUNTIF(Standards[照合項目（自動）],AB396&amp;"｜"&amp;E396&amp;"｜"&amp;D396&amp;"｜"&amp;F396&amp;"｜"&amp;P396)=1,COUNTIFS(Standards[照合項目（自動）],AB396&amp;"｜"&amp;E396&amp;"｜"&amp;D396&amp;"｜"&amp;F396&amp;"｜"&amp;P396,Standards[入力確認（自動）],"確認済")=1),SUMIF(Standards[照合項目（自動）],AB396&amp;"｜"&amp;E396&amp;"｜"&amp;D396&amp;"｜"&amp;F396&amp;"｜"&amp;P396,Standards[所定合計h（自動）]),"未確認"))</f>
        <v/>
      </c>
      <c r="AD396" s="53" t="str">
        <f>IF(C396="","",IF(AND(ISNUMBER(R396),ISNUMBER(S396),S396&gt;=R396),ROUND((S396-R396)*24,4),IF(OR(R396&lt;&gt;"",S396&lt;&gt;""),"",IF(AND(ISNUMBER(T396),T396&gt;=0),T396,IF(AND(I396="あり",J396="実施",ISNUMBER(AC396)),AC396,"")))))</f>
        <v/>
      </c>
      <c r="AE396" s="54" t="str">
        <f>IF(C396="","",IF(AND(ISNUMBER(R396),ISNUMBER(S396),S396&gt;=R396),IF(X396="記録","実績：基地発～基地着",IF(X396="記憶","記憶：基地発～基地着","未確認：基地発～基地着")),IF(OR(R396&lt;&gt;"",S396&lt;&gt;""),"要確認：時刻不足・逆転",IF(AND(ISNUMBER(T396),T396&gt;=0),IF(X396="記録","実績：記録の時間",IF(X396="記憶","記憶：申告の時間","未確認：申告の時間")),IF(AND(I396="あり",J396="実施",ISNUMBER(AC396)),"所定時間による見込み",IF(I396="なし","使用なし","未確認"))))))</f>
        <v/>
      </c>
      <c r="AF396" s="55" t="str">
        <f>IF(C396="","",IF(H396="あり",1,0))</f>
        <v/>
      </c>
      <c r="AG396" s="55" t="str">
        <f>IF(C396="","",IF(AND(I396="あり",J396="実施"),1,0))</f>
        <v/>
      </c>
      <c r="AH396" s="55" t="str">
        <f>IF(C396="","",IF(AND(H396="あり",X396="記録"),IF(COUNTIFS($A$8:A396,A396,$B$8:B396,B396,$C$8:C396,C396,$E$8:E396,E396,$F$8:F396,F396,$H$8:H396,"あり",$X$8:X396,"記録")=1,1,0),0))</f>
        <v/>
      </c>
      <c r="AI396" s="55" t="str">
        <f>IF(C396="","",IF(AND(I396="あり",J396="実施",X396="記録",ISNUMBER(K396)),IF(COUNTIFS($K$8:K396,K396,$C$8:C396,C396,$E$8:E396,E396,$F$8:F396,F396,$I$8:I396,"あり",$J$8:J396,"実施",$X$8:X396,"記録")=1,1,0),0))</f>
        <v/>
      </c>
      <c r="AJ396" s="55" t="str">
        <f>IF(C396="","",IF(ISNUMBER(A396),YEAR(A396)-IF(MONTH(A396)&lt;4,1,0),""))</f>
        <v/>
      </c>
      <c r="AK396" s="55" t="str">
        <f>IF(C396="","",IF(J396="実施",IF(ISNUMBER(K396),YEAR(K396)-IF(MONTH(K396)&lt;4,1,0),""),""))</f>
        <v/>
      </c>
      <c r="AL396" s="56" t="str">
        <f>IF(C396="",IF(OR(A396&lt;&gt;"",G396&lt;&gt;""),"要確認：船名未記入",""),IF(OR(NOT(ISNUMBER(A396)),G396="",H396="",I396="",J396="",N396="",O396="",P396="",W396="",X396=""),"要確認：基本項目不足",IF(OR(Z396="未登録・重複",AA396="未登録・重複",AB396="未確認"),"要確認：登録表を確認",IF(AND(H396="あり",NOT(ISNUMBER(B396))),"要確認：前日の予定時刻不足",IF(AND(J396="実施",I396="あり",NOT(ISNUMBER(K396))),"要確認：最終日時不足",IF(AND(J396="取消",I396="あり"),"要確認：取消と使用ありが矛盾",IF(OR(AND(ISNUMBER(T396),T396&lt;0),AND(ISNUMBER(V396),V396&lt;0),AE396="要確認：時刻不足・逆転"),"要確認：時間を確認",IF(COUNTIFS(Work[予定表の作業日],A396,Work[前日版の予定時刻],B396,Work[船名],C396,Work[バース],E396,Work[入出・転],F396,Work[曳船名],G396)&gt;1,"要確認：同じ作業・曳船が重複",IF(AND(I396="あり",J396="実施",NOT(ISNUMBER(AD396))),"要確認：拘束時間未確認",IF(OR(H396="未確認",I396="未確認",J396="未確認",X396="未確認",N396="未確認",O396="未確認"),"要確認：未確認を含む","確認済"))))))))))</f>
        <v/>
      </c>
    </row>
    <row r="397" spans="1:38" ht="24.95" customHeight="1" x14ac:dyDescent="0.2">
      <c r="A397" s="20"/>
      <c r="B397" s="29"/>
      <c r="C397" s="7"/>
      <c r="D397" s="7"/>
      <c r="E397" s="7"/>
      <c r="F397" s="7"/>
      <c r="G397" s="7"/>
      <c r="H397" s="7"/>
      <c r="I397" s="7"/>
      <c r="J397" s="7"/>
      <c r="K397" s="23"/>
      <c r="L397" s="13"/>
      <c r="M397" s="13"/>
      <c r="N397" s="7"/>
      <c r="O397" s="51"/>
      <c r="P397" s="51"/>
      <c r="Q397" s="61"/>
      <c r="R397" s="62"/>
      <c r="S397" s="62"/>
      <c r="T397" s="63"/>
      <c r="U397" s="63"/>
      <c r="V397" s="63"/>
      <c r="W397" s="51"/>
      <c r="X397" s="51"/>
      <c r="Y397" s="67"/>
      <c r="Z397" s="54" t="str">
        <f>IF(G397="","",IF(COUNTIF(Tugs[曳船名],G397)&lt;&gt;1,"未登録・重複",IF(INDEX(Tugs[会社名],MATCH(G397,Tugs[曳船名],0))="","未確認",INDEX(Tugs[会社名],MATCH(G397,Tugs[曳船名],0)))))</f>
        <v/>
      </c>
      <c r="AA397" s="54" t="str">
        <f>IF(G397="","",IF(COUNTIF(Companies[会社名],Z397)&lt;&gt;1,"未登録・重複",IF(INDEX(Companies[地区],MATCH(Z397,Companies[会社名],0))="","未確認",INDEX(Companies[地区],MATCH(Z397,Companies[会社名],0)))))</f>
        <v/>
      </c>
      <c r="AB397" s="54" t="str">
        <f>IF(G397="","",IF(Q397&lt;&gt;"",Q397,IF(COUNTIF(Tugs[曳船名],G397)&lt;&gt;1,"未登録・重複",IF(INDEX(Tugs[基地港],MATCH(G397,Tugs[曳船名],0))="","未確認",INDEX(Tugs[基地港],MATCH(G397,Tugs[曳船名],0))))))</f>
        <v/>
      </c>
      <c r="AC397" s="53" t="str">
        <f>IF(C397="","",IF(AND(COUNTIF(Standards[照合項目（自動）],AB397&amp;"｜"&amp;E397&amp;"｜"&amp;D397&amp;"｜"&amp;F397&amp;"｜"&amp;P397)=1,COUNTIFS(Standards[照合項目（自動）],AB397&amp;"｜"&amp;E397&amp;"｜"&amp;D397&amp;"｜"&amp;F397&amp;"｜"&amp;P397,Standards[入力確認（自動）],"確認済")=1),SUMIF(Standards[照合項目（自動）],AB397&amp;"｜"&amp;E397&amp;"｜"&amp;D397&amp;"｜"&amp;F397&amp;"｜"&amp;P397,Standards[所定合計h（自動）]),"未確認"))</f>
        <v/>
      </c>
      <c r="AD397" s="53" t="str">
        <f>IF(C397="","",IF(AND(ISNUMBER(R397),ISNUMBER(S397),S397&gt;=R397),ROUND((S397-R397)*24,4),IF(OR(R397&lt;&gt;"",S397&lt;&gt;""),"",IF(AND(ISNUMBER(T397),T397&gt;=0),T397,IF(AND(I397="あり",J397="実施",ISNUMBER(AC397)),AC397,"")))))</f>
        <v/>
      </c>
      <c r="AE397" s="54" t="str">
        <f>IF(C397="","",IF(AND(ISNUMBER(R397),ISNUMBER(S397),S397&gt;=R397),IF(X397="記録","実績：基地発～基地着",IF(X397="記憶","記憶：基地発～基地着","未確認：基地発～基地着")),IF(OR(R397&lt;&gt;"",S397&lt;&gt;""),"要確認：時刻不足・逆転",IF(AND(ISNUMBER(T397),T397&gt;=0),IF(X397="記録","実績：記録の時間",IF(X397="記憶","記憶：申告の時間","未確認：申告の時間")),IF(AND(I397="あり",J397="実施",ISNUMBER(AC397)),"所定時間による見込み",IF(I397="なし","使用なし","未確認"))))))</f>
        <v/>
      </c>
      <c r="AF397" s="55" t="str">
        <f>IF(C397="","",IF(H397="あり",1,0))</f>
        <v/>
      </c>
      <c r="AG397" s="55" t="str">
        <f>IF(C397="","",IF(AND(I397="あり",J397="実施"),1,0))</f>
        <v/>
      </c>
      <c r="AH397" s="55" t="str">
        <f>IF(C397="","",IF(AND(H397="あり",X397="記録"),IF(COUNTIFS($A$8:A397,A397,$B$8:B397,B397,$C$8:C397,C397,$E$8:E397,E397,$F$8:F397,F397,$H$8:H397,"あり",$X$8:X397,"記録")=1,1,0),0))</f>
        <v/>
      </c>
      <c r="AI397" s="55" t="str">
        <f>IF(C397="","",IF(AND(I397="あり",J397="実施",X397="記録",ISNUMBER(K397)),IF(COUNTIFS($K$8:K397,K397,$C$8:C397,C397,$E$8:E397,E397,$F$8:F397,F397,$I$8:I397,"あり",$J$8:J397,"実施",$X$8:X397,"記録")=1,1,0),0))</f>
        <v/>
      </c>
      <c r="AJ397" s="55" t="str">
        <f>IF(C397="","",IF(ISNUMBER(A397),YEAR(A397)-IF(MONTH(A397)&lt;4,1,0),""))</f>
        <v/>
      </c>
      <c r="AK397" s="55" t="str">
        <f>IF(C397="","",IF(J397="実施",IF(ISNUMBER(K397),YEAR(K397)-IF(MONTH(K397)&lt;4,1,0),""),""))</f>
        <v/>
      </c>
      <c r="AL397" s="56" t="str">
        <f>IF(C397="",IF(OR(A397&lt;&gt;"",G397&lt;&gt;""),"要確認：船名未記入",""),IF(OR(NOT(ISNUMBER(A397)),G397="",H397="",I397="",J397="",N397="",O397="",P397="",W397="",X397=""),"要確認：基本項目不足",IF(OR(Z397="未登録・重複",AA397="未登録・重複",AB397="未確認"),"要確認：登録表を確認",IF(AND(H397="あり",NOT(ISNUMBER(B397))),"要確認：前日の予定時刻不足",IF(AND(J397="実施",I397="あり",NOT(ISNUMBER(K397))),"要確認：最終日時不足",IF(AND(J397="取消",I397="あり"),"要確認：取消と使用ありが矛盾",IF(OR(AND(ISNUMBER(T397),T397&lt;0),AND(ISNUMBER(V397),V397&lt;0),AE397="要確認：時刻不足・逆転"),"要確認：時間を確認",IF(COUNTIFS(Work[予定表の作業日],A397,Work[前日版の予定時刻],B397,Work[船名],C397,Work[バース],E397,Work[入出・転],F397,Work[曳船名],G397)&gt;1,"要確認：同じ作業・曳船が重複",IF(AND(I397="あり",J397="実施",NOT(ISNUMBER(AD397))),"要確認：拘束時間未確認",IF(OR(H397="未確認",I397="未確認",J397="未確認",X397="未確認",N397="未確認",O397="未確認"),"要確認：未確認を含む","確認済"))))))))))</f>
        <v/>
      </c>
    </row>
    <row r="398" spans="1:38" ht="24.95" customHeight="1" x14ac:dyDescent="0.2">
      <c r="A398" s="20"/>
      <c r="B398" s="29"/>
      <c r="C398" s="7"/>
      <c r="D398" s="7"/>
      <c r="E398" s="7"/>
      <c r="F398" s="7"/>
      <c r="G398" s="7"/>
      <c r="H398" s="7"/>
      <c r="I398" s="7"/>
      <c r="J398" s="7"/>
      <c r="K398" s="23"/>
      <c r="L398" s="13"/>
      <c r="M398" s="13"/>
      <c r="N398" s="7"/>
      <c r="O398" s="51"/>
      <c r="P398" s="51"/>
      <c r="Q398" s="61"/>
      <c r="R398" s="62"/>
      <c r="S398" s="62"/>
      <c r="T398" s="63"/>
      <c r="U398" s="63"/>
      <c r="V398" s="63"/>
      <c r="W398" s="51"/>
      <c r="X398" s="51"/>
      <c r="Y398" s="67"/>
      <c r="Z398" s="54" t="str">
        <f>IF(G398="","",IF(COUNTIF(Tugs[曳船名],G398)&lt;&gt;1,"未登録・重複",IF(INDEX(Tugs[会社名],MATCH(G398,Tugs[曳船名],0))="","未確認",INDEX(Tugs[会社名],MATCH(G398,Tugs[曳船名],0)))))</f>
        <v/>
      </c>
      <c r="AA398" s="54" t="str">
        <f>IF(G398="","",IF(COUNTIF(Companies[会社名],Z398)&lt;&gt;1,"未登録・重複",IF(INDEX(Companies[地区],MATCH(Z398,Companies[会社名],0))="","未確認",INDEX(Companies[地区],MATCH(Z398,Companies[会社名],0)))))</f>
        <v/>
      </c>
      <c r="AB398" s="54" t="str">
        <f>IF(G398="","",IF(Q398&lt;&gt;"",Q398,IF(COUNTIF(Tugs[曳船名],G398)&lt;&gt;1,"未登録・重複",IF(INDEX(Tugs[基地港],MATCH(G398,Tugs[曳船名],0))="","未確認",INDEX(Tugs[基地港],MATCH(G398,Tugs[曳船名],0))))))</f>
        <v/>
      </c>
      <c r="AC398" s="53" t="str">
        <f>IF(C398="","",IF(AND(COUNTIF(Standards[照合項目（自動）],AB398&amp;"｜"&amp;E398&amp;"｜"&amp;D398&amp;"｜"&amp;F398&amp;"｜"&amp;P398)=1,COUNTIFS(Standards[照合項目（自動）],AB398&amp;"｜"&amp;E398&amp;"｜"&amp;D398&amp;"｜"&amp;F398&amp;"｜"&amp;P398,Standards[入力確認（自動）],"確認済")=1),SUMIF(Standards[照合項目（自動）],AB398&amp;"｜"&amp;E398&amp;"｜"&amp;D398&amp;"｜"&amp;F398&amp;"｜"&amp;P398,Standards[所定合計h（自動）]),"未確認"))</f>
        <v/>
      </c>
      <c r="AD398" s="53" t="str">
        <f>IF(C398="","",IF(AND(ISNUMBER(R398),ISNUMBER(S398),S398&gt;=R398),ROUND((S398-R398)*24,4),IF(OR(R398&lt;&gt;"",S398&lt;&gt;""),"",IF(AND(ISNUMBER(T398),T398&gt;=0),T398,IF(AND(I398="あり",J398="実施",ISNUMBER(AC398)),AC398,"")))))</f>
        <v/>
      </c>
      <c r="AE398" s="54" t="str">
        <f>IF(C398="","",IF(AND(ISNUMBER(R398),ISNUMBER(S398),S398&gt;=R398),IF(X398="記録","実績：基地発～基地着",IF(X398="記憶","記憶：基地発～基地着","未確認：基地発～基地着")),IF(OR(R398&lt;&gt;"",S398&lt;&gt;""),"要確認：時刻不足・逆転",IF(AND(ISNUMBER(T398),T398&gt;=0),IF(X398="記録","実績：記録の時間",IF(X398="記憶","記憶：申告の時間","未確認：申告の時間")),IF(AND(I398="あり",J398="実施",ISNUMBER(AC398)),"所定時間による見込み",IF(I398="なし","使用なし","未確認"))))))</f>
        <v/>
      </c>
      <c r="AF398" s="55" t="str">
        <f>IF(C398="","",IF(H398="あり",1,0))</f>
        <v/>
      </c>
      <c r="AG398" s="55" t="str">
        <f>IF(C398="","",IF(AND(I398="あり",J398="実施"),1,0))</f>
        <v/>
      </c>
      <c r="AH398" s="55" t="str">
        <f>IF(C398="","",IF(AND(H398="あり",X398="記録"),IF(COUNTIFS($A$8:A398,A398,$B$8:B398,B398,$C$8:C398,C398,$E$8:E398,E398,$F$8:F398,F398,$H$8:H398,"あり",$X$8:X398,"記録")=1,1,0),0))</f>
        <v/>
      </c>
      <c r="AI398" s="55" t="str">
        <f>IF(C398="","",IF(AND(I398="あり",J398="実施",X398="記録",ISNUMBER(K398)),IF(COUNTIFS($K$8:K398,K398,$C$8:C398,C398,$E$8:E398,E398,$F$8:F398,F398,$I$8:I398,"あり",$J$8:J398,"実施",$X$8:X398,"記録")=1,1,0),0))</f>
        <v/>
      </c>
      <c r="AJ398" s="55" t="str">
        <f>IF(C398="","",IF(ISNUMBER(A398),YEAR(A398)-IF(MONTH(A398)&lt;4,1,0),""))</f>
        <v/>
      </c>
      <c r="AK398" s="55" t="str">
        <f>IF(C398="","",IF(J398="実施",IF(ISNUMBER(K398),YEAR(K398)-IF(MONTH(K398)&lt;4,1,0),""),""))</f>
        <v/>
      </c>
      <c r="AL398" s="56" t="str">
        <f>IF(C398="",IF(OR(A398&lt;&gt;"",G398&lt;&gt;""),"要確認：船名未記入",""),IF(OR(NOT(ISNUMBER(A398)),G398="",H398="",I398="",J398="",N398="",O398="",P398="",W398="",X398=""),"要確認：基本項目不足",IF(OR(Z398="未登録・重複",AA398="未登録・重複",AB398="未確認"),"要確認：登録表を確認",IF(AND(H398="あり",NOT(ISNUMBER(B398))),"要確認：前日の予定時刻不足",IF(AND(J398="実施",I398="あり",NOT(ISNUMBER(K398))),"要確認：最終日時不足",IF(AND(J398="取消",I398="あり"),"要確認：取消と使用ありが矛盾",IF(OR(AND(ISNUMBER(T398),T398&lt;0),AND(ISNUMBER(V398),V398&lt;0),AE398="要確認：時刻不足・逆転"),"要確認：時間を確認",IF(COUNTIFS(Work[予定表の作業日],A398,Work[前日版の予定時刻],B398,Work[船名],C398,Work[バース],E398,Work[入出・転],F398,Work[曳船名],G398)&gt;1,"要確認：同じ作業・曳船が重複",IF(AND(I398="あり",J398="実施",NOT(ISNUMBER(AD398))),"要確認：拘束時間未確認",IF(OR(H398="未確認",I398="未確認",J398="未確認",X398="未確認",N398="未確認",O398="未確認"),"要確認：未確認を含む","確認済"))))))))))</f>
        <v/>
      </c>
    </row>
    <row r="399" spans="1:38" ht="24.95" customHeight="1" x14ac:dyDescent="0.2">
      <c r="A399" s="20"/>
      <c r="B399" s="29"/>
      <c r="C399" s="7"/>
      <c r="D399" s="7"/>
      <c r="E399" s="7"/>
      <c r="F399" s="7"/>
      <c r="G399" s="7"/>
      <c r="H399" s="7"/>
      <c r="I399" s="7"/>
      <c r="J399" s="7"/>
      <c r="K399" s="23"/>
      <c r="L399" s="13"/>
      <c r="M399" s="13"/>
      <c r="N399" s="7"/>
      <c r="O399" s="51"/>
      <c r="P399" s="51"/>
      <c r="Q399" s="61"/>
      <c r="R399" s="62"/>
      <c r="S399" s="62"/>
      <c r="T399" s="63"/>
      <c r="U399" s="63"/>
      <c r="V399" s="63"/>
      <c r="W399" s="51"/>
      <c r="X399" s="51"/>
      <c r="Y399" s="67"/>
      <c r="Z399" s="54" t="str">
        <f>IF(G399="","",IF(COUNTIF(Tugs[曳船名],G399)&lt;&gt;1,"未登録・重複",IF(INDEX(Tugs[会社名],MATCH(G399,Tugs[曳船名],0))="","未確認",INDEX(Tugs[会社名],MATCH(G399,Tugs[曳船名],0)))))</f>
        <v/>
      </c>
      <c r="AA399" s="54" t="str">
        <f>IF(G399="","",IF(COUNTIF(Companies[会社名],Z399)&lt;&gt;1,"未登録・重複",IF(INDEX(Companies[地区],MATCH(Z399,Companies[会社名],0))="","未確認",INDEX(Companies[地区],MATCH(Z399,Companies[会社名],0)))))</f>
        <v/>
      </c>
      <c r="AB399" s="54" t="str">
        <f>IF(G399="","",IF(Q399&lt;&gt;"",Q399,IF(COUNTIF(Tugs[曳船名],G399)&lt;&gt;1,"未登録・重複",IF(INDEX(Tugs[基地港],MATCH(G399,Tugs[曳船名],0))="","未確認",INDEX(Tugs[基地港],MATCH(G399,Tugs[曳船名],0))))))</f>
        <v/>
      </c>
      <c r="AC399" s="53" t="str">
        <f>IF(C399="","",IF(AND(COUNTIF(Standards[照合項目（自動）],AB399&amp;"｜"&amp;E399&amp;"｜"&amp;D399&amp;"｜"&amp;F399&amp;"｜"&amp;P399)=1,COUNTIFS(Standards[照合項目（自動）],AB399&amp;"｜"&amp;E399&amp;"｜"&amp;D399&amp;"｜"&amp;F399&amp;"｜"&amp;P399,Standards[入力確認（自動）],"確認済")=1),SUMIF(Standards[照合項目（自動）],AB399&amp;"｜"&amp;E399&amp;"｜"&amp;D399&amp;"｜"&amp;F399&amp;"｜"&amp;P399,Standards[所定合計h（自動）]),"未確認"))</f>
        <v/>
      </c>
      <c r="AD399" s="53" t="str">
        <f>IF(C399="","",IF(AND(ISNUMBER(R399),ISNUMBER(S399),S399&gt;=R399),ROUND((S399-R399)*24,4),IF(OR(R399&lt;&gt;"",S399&lt;&gt;""),"",IF(AND(ISNUMBER(T399),T399&gt;=0),T399,IF(AND(I399="あり",J399="実施",ISNUMBER(AC399)),AC399,"")))))</f>
        <v/>
      </c>
      <c r="AE399" s="54" t="str">
        <f>IF(C399="","",IF(AND(ISNUMBER(R399),ISNUMBER(S399),S399&gt;=R399),IF(X399="記録","実績：基地発～基地着",IF(X399="記憶","記憶：基地発～基地着","未確認：基地発～基地着")),IF(OR(R399&lt;&gt;"",S399&lt;&gt;""),"要確認：時刻不足・逆転",IF(AND(ISNUMBER(T399),T399&gt;=0),IF(X399="記録","実績：記録の時間",IF(X399="記憶","記憶：申告の時間","未確認：申告の時間")),IF(AND(I399="あり",J399="実施",ISNUMBER(AC399)),"所定時間による見込み",IF(I399="なし","使用なし","未確認"))))))</f>
        <v/>
      </c>
      <c r="AF399" s="55" t="str">
        <f>IF(C399="","",IF(H399="あり",1,0))</f>
        <v/>
      </c>
      <c r="AG399" s="55" t="str">
        <f>IF(C399="","",IF(AND(I399="あり",J399="実施"),1,0))</f>
        <v/>
      </c>
      <c r="AH399" s="55" t="str">
        <f>IF(C399="","",IF(AND(H399="あり",X399="記録"),IF(COUNTIFS($A$8:A399,A399,$B$8:B399,B399,$C$8:C399,C399,$E$8:E399,E399,$F$8:F399,F399,$H$8:H399,"あり",$X$8:X399,"記録")=1,1,0),0))</f>
        <v/>
      </c>
      <c r="AI399" s="55" t="str">
        <f>IF(C399="","",IF(AND(I399="あり",J399="実施",X399="記録",ISNUMBER(K399)),IF(COUNTIFS($K$8:K399,K399,$C$8:C399,C399,$E$8:E399,E399,$F$8:F399,F399,$I$8:I399,"あり",$J$8:J399,"実施",$X$8:X399,"記録")=1,1,0),0))</f>
        <v/>
      </c>
      <c r="AJ399" s="55" t="str">
        <f>IF(C399="","",IF(ISNUMBER(A399),YEAR(A399)-IF(MONTH(A399)&lt;4,1,0),""))</f>
        <v/>
      </c>
      <c r="AK399" s="55" t="str">
        <f>IF(C399="","",IF(J399="実施",IF(ISNUMBER(K399),YEAR(K399)-IF(MONTH(K399)&lt;4,1,0),""),""))</f>
        <v/>
      </c>
      <c r="AL399" s="56" t="str">
        <f>IF(C399="",IF(OR(A399&lt;&gt;"",G399&lt;&gt;""),"要確認：船名未記入",""),IF(OR(NOT(ISNUMBER(A399)),G399="",H399="",I399="",J399="",N399="",O399="",P399="",W399="",X399=""),"要確認：基本項目不足",IF(OR(Z399="未登録・重複",AA399="未登録・重複",AB399="未確認"),"要確認：登録表を確認",IF(AND(H399="あり",NOT(ISNUMBER(B399))),"要確認：前日の予定時刻不足",IF(AND(J399="実施",I399="あり",NOT(ISNUMBER(K399))),"要確認：最終日時不足",IF(AND(J399="取消",I399="あり"),"要確認：取消と使用ありが矛盾",IF(OR(AND(ISNUMBER(T399),T399&lt;0),AND(ISNUMBER(V399),V399&lt;0),AE399="要確認：時刻不足・逆転"),"要確認：時間を確認",IF(COUNTIFS(Work[予定表の作業日],A399,Work[前日版の予定時刻],B399,Work[船名],C399,Work[バース],E399,Work[入出・転],F399,Work[曳船名],G399)&gt;1,"要確認：同じ作業・曳船が重複",IF(AND(I399="あり",J399="実施",NOT(ISNUMBER(AD399))),"要確認：拘束時間未確認",IF(OR(H399="未確認",I399="未確認",J399="未確認",X399="未確認",N399="未確認",O399="未確認"),"要確認：未確認を含む","確認済"))))))))))</f>
        <v/>
      </c>
    </row>
    <row r="400" spans="1:38" ht="24.95" customHeight="1" x14ac:dyDescent="0.2">
      <c r="A400" s="20"/>
      <c r="B400" s="29"/>
      <c r="C400" s="7"/>
      <c r="D400" s="7"/>
      <c r="E400" s="7"/>
      <c r="F400" s="7"/>
      <c r="G400" s="7"/>
      <c r="H400" s="7"/>
      <c r="I400" s="7"/>
      <c r="J400" s="7"/>
      <c r="K400" s="23"/>
      <c r="L400" s="13"/>
      <c r="M400" s="13"/>
      <c r="N400" s="7"/>
      <c r="O400" s="51"/>
      <c r="P400" s="51"/>
      <c r="Q400" s="61"/>
      <c r="R400" s="62"/>
      <c r="S400" s="62"/>
      <c r="T400" s="63"/>
      <c r="U400" s="63"/>
      <c r="V400" s="63"/>
      <c r="W400" s="51"/>
      <c r="X400" s="51"/>
      <c r="Y400" s="67"/>
      <c r="Z400" s="54" t="str">
        <f>IF(G400="","",IF(COUNTIF(Tugs[曳船名],G400)&lt;&gt;1,"未登録・重複",IF(INDEX(Tugs[会社名],MATCH(G400,Tugs[曳船名],0))="","未確認",INDEX(Tugs[会社名],MATCH(G400,Tugs[曳船名],0)))))</f>
        <v/>
      </c>
      <c r="AA400" s="54" t="str">
        <f>IF(G400="","",IF(COUNTIF(Companies[会社名],Z400)&lt;&gt;1,"未登録・重複",IF(INDEX(Companies[地区],MATCH(Z400,Companies[会社名],0))="","未確認",INDEX(Companies[地区],MATCH(Z400,Companies[会社名],0)))))</f>
        <v/>
      </c>
      <c r="AB400" s="54" t="str">
        <f>IF(G400="","",IF(Q400&lt;&gt;"",Q400,IF(COUNTIF(Tugs[曳船名],G400)&lt;&gt;1,"未登録・重複",IF(INDEX(Tugs[基地港],MATCH(G400,Tugs[曳船名],0))="","未確認",INDEX(Tugs[基地港],MATCH(G400,Tugs[曳船名],0))))))</f>
        <v/>
      </c>
      <c r="AC400" s="53" t="str">
        <f>IF(C400="","",IF(AND(COUNTIF(Standards[照合項目（自動）],AB400&amp;"｜"&amp;E400&amp;"｜"&amp;D400&amp;"｜"&amp;F400&amp;"｜"&amp;P400)=1,COUNTIFS(Standards[照合項目（自動）],AB400&amp;"｜"&amp;E400&amp;"｜"&amp;D400&amp;"｜"&amp;F400&amp;"｜"&amp;P400,Standards[入力確認（自動）],"確認済")=1),SUMIF(Standards[照合項目（自動）],AB400&amp;"｜"&amp;E400&amp;"｜"&amp;D400&amp;"｜"&amp;F400&amp;"｜"&amp;P400,Standards[所定合計h（自動）]),"未確認"))</f>
        <v/>
      </c>
      <c r="AD400" s="53" t="str">
        <f>IF(C400="","",IF(AND(ISNUMBER(R400),ISNUMBER(S400),S400&gt;=R400),ROUND((S400-R400)*24,4),IF(OR(R400&lt;&gt;"",S400&lt;&gt;""),"",IF(AND(ISNUMBER(T400),T400&gt;=0),T400,IF(AND(I400="あり",J400="実施",ISNUMBER(AC400)),AC400,"")))))</f>
        <v/>
      </c>
      <c r="AE400" s="54" t="str">
        <f>IF(C400="","",IF(AND(ISNUMBER(R400),ISNUMBER(S400),S400&gt;=R400),IF(X400="記録","実績：基地発～基地着",IF(X400="記憶","記憶：基地発～基地着","未確認：基地発～基地着")),IF(OR(R400&lt;&gt;"",S400&lt;&gt;""),"要確認：時刻不足・逆転",IF(AND(ISNUMBER(T400),T400&gt;=0),IF(X400="記録","実績：記録の時間",IF(X400="記憶","記憶：申告の時間","未確認：申告の時間")),IF(AND(I400="あり",J400="実施",ISNUMBER(AC400)),"所定時間による見込み",IF(I400="なし","使用なし","未確認"))))))</f>
        <v/>
      </c>
      <c r="AF400" s="55" t="str">
        <f>IF(C400="","",IF(H400="あり",1,0))</f>
        <v/>
      </c>
      <c r="AG400" s="55" t="str">
        <f>IF(C400="","",IF(AND(I400="あり",J400="実施"),1,0))</f>
        <v/>
      </c>
      <c r="AH400" s="55" t="str">
        <f>IF(C400="","",IF(AND(H400="あり",X400="記録"),IF(COUNTIFS($A$8:A400,A400,$B$8:B400,B400,$C$8:C400,C400,$E$8:E400,E400,$F$8:F400,F400,$H$8:H400,"あり",$X$8:X400,"記録")=1,1,0),0))</f>
        <v/>
      </c>
      <c r="AI400" s="55" t="str">
        <f>IF(C400="","",IF(AND(I400="あり",J400="実施",X400="記録",ISNUMBER(K400)),IF(COUNTIFS($K$8:K400,K400,$C$8:C400,C400,$E$8:E400,E400,$F$8:F400,F400,$I$8:I400,"あり",$J$8:J400,"実施",$X$8:X400,"記録")=1,1,0),0))</f>
        <v/>
      </c>
      <c r="AJ400" s="55" t="str">
        <f>IF(C400="","",IF(ISNUMBER(A400),YEAR(A400)-IF(MONTH(A400)&lt;4,1,0),""))</f>
        <v/>
      </c>
      <c r="AK400" s="55" t="str">
        <f>IF(C400="","",IF(J400="実施",IF(ISNUMBER(K400),YEAR(K400)-IF(MONTH(K400)&lt;4,1,0),""),""))</f>
        <v/>
      </c>
      <c r="AL400" s="56" t="str">
        <f>IF(C400="",IF(OR(A400&lt;&gt;"",G400&lt;&gt;""),"要確認：船名未記入",""),IF(OR(NOT(ISNUMBER(A400)),G400="",H400="",I400="",J400="",N400="",O400="",P400="",W400="",X400=""),"要確認：基本項目不足",IF(OR(Z400="未登録・重複",AA400="未登録・重複",AB400="未確認"),"要確認：登録表を確認",IF(AND(H400="あり",NOT(ISNUMBER(B400))),"要確認：前日の予定時刻不足",IF(AND(J400="実施",I400="あり",NOT(ISNUMBER(K400))),"要確認：最終日時不足",IF(AND(J400="取消",I400="あり"),"要確認：取消と使用ありが矛盾",IF(OR(AND(ISNUMBER(T400),T400&lt;0),AND(ISNUMBER(V400),V400&lt;0),AE400="要確認：時刻不足・逆転"),"要確認：時間を確認",IF(COUNTIFS(Work[予定表の作業日],A400,Work[前日版の予定時刻],B400,Work[船名],C400,Work[バース],E400,Work[入出・転],F400,Work[曳船名],G400)&gt;1,"要確認：同じ作業・曳船が重複",IF(AND(I400="あり",J400="実施",NOT(ISNUMBER(AD400))),"要確認：拘束時間未確認",IF(OR(H400="未確認",I400="未確認",J400="未確認",X400="未確認",N400="未確認",O400="未確認"),"要確認：未確認を含む","確認済"))))))))))</f>
        <v/>
      </c>
    </row>
    <row r="401" spans="1:38" ht="24.95" customHeight="1" x14ac:dyDescent="0.2">
      <c r="A401" s="20"/>
      <c r="B401" s="29"/>
      <c r="C401" s="7"/>
      <c r="D401" s="7"/>
      <c r="E401" s="7"/>
      <c r="F401" s="7"/>
      <c r="G401" s="7"/>
      <c r="H401" s="7"/>
      <c r="I401" s="7"/>
      <c r="J401" s="7"/>
      <c r="K401" s="23"/>
      <c r="L401" s="13"/>
      <c r="M401" s="13"/>
      <c r="N401" s="7"/>
      <c r="O401" s="51"/>
      <c r="P401" s="51"/>
      <c r="Q401" s="61"/>
      <c r="R401" s="62"/>
      <c r="S401" s="62"/>
      <c r="T401" s="63"/>
      <c r="U401" s="63"/>
      <c r="V401" s="63"/>
      <c r="W401" s="51"/>
      <c r="X401" s="51"/>
      <c r="Y401" s="67"/>
      <c r="Z401" s="54" t="str">
        <f>IF(G401="","",IF(COUNTIF(Tugs[曳船名],G401)&lt;&gt;1,"未登録・重複",IF(INDEX(Tugs[会社名],MATCH(G401,Tugs[曳船名],0))="","未確認",INDEX(Tugs[会社名],MATCH(G401,Tugs[曳船名],0)))))</f>
        <v/>
      </c>
      <c r="AA401" s="54" t="str">
        <f>IF(G401="","",IF(COUNTIF(Companies[会社名],Z401)&lt;&gt;1,"未登録・重複",IF(INDEX(Companies[地区],MATCH(Z401,Companies[会社名],0))="","未確認",INDEX(Companies[地区],MATCH(Z401,Companies[会社名],0)))))</f>
        <v/>
      </c>
      <c r="AB401" s="54" t="str">
        <f>IF(G401="","",IF(Q401&lt;&gt;"",Q401,IF(COUNTIF(Tugs[曳船名],G401)&lt;&gt;1,"未登録・重複",IF(INDEX(Tugs[基地港],MATCH(G401,Tugs[曳船名],0))="","未確認",INDEX(Tugs[基地港],MATCH(G401,Tugs[曳船名],0))))))</f>
        <v/>
      </c>
      <c r="AC401" s="53" t="str">
        <f>IF(C401="","",IF(AND(COUNTIF(Standards[照合項目（自動）],AB401&amp;"｜"&amp;E401&amp;"｜"&amp;D401&amp;"｜"&amp;F401&amp;"｜"&amp;P401)=1,COUNTIFS(Standards[照合項目（自動）],AB401&amp;"｜"&amp;E401&amp;"｜"&amp;D401&amp;"｜"&amp;F401&amp;"｜"&amp;P401,Standards[入力確認（自動）],"確認済")=1),SUMIF(Standards[照合項目（自動）],AB401&amp;"｜"&amp;E401&amp;"｜"&amp;D401&amp;"｜"&amp;F401&amp;"｜"&amp;P401,Standards[所定合計h（自動）]),"未確認"))</f>
        <v/>
      </c>
      <c r="AD401" s="53" t="str">
        <f>IF(C401="","",IF(AND(ISNUMBER(R401),ISNUMBER(S401),S401&gt;=R401),ROUND((S401-R401)*24,4),IF(OR(R401&lt;&gt;"",S401&lt;&gt;""),"",IF(AND(ISNUMBER(T401),T401&gt;=0),T401,IF(AND(I401="あり",J401="実施",ISNUMBER(AC401)),AC401,"")))))</f>
        <v/>
      </c>
      <c r="AE401" s="54" t="str">
        <f>IF(C401="","",IF(AND(ISNUMBER(R401),ISNUMBER(S401),S401&gt;=R401),IF(X401="記録","実績：基地発～基地着",IF(X401="記憶","記憶：基地発～基地着","未確認：基地発～基地着")),IF(OR(R401&lt;&gt;"",S401&lt;&gt;""),"要確認：時刻不足・逆転",IF(AND(ISNUMBER(T401),T401&gt;=0),IF(X401="記録","実績：記録の時間",IF(X401="記憶","記憶：申告の時間","未確認：申告の時間")),IF(AND(I401="あり",J401="実施",ISNUMBER(AC401)),"所定時間による見込み",IF(I401="なし","使用なし","未確認"))))))</f>
        <v/>
      </c>
      <c r="AF401" s="55" t="str">
        <f>IF(C401="","",IF(H401="あり",1,0))</f>
        <v/>
      </c>
      <c r="AG401" s="55" t="str">
        <f>IF(C401="","",IF(AND(I401="あり",J401="実施"),1,0))</f>
        <v/>
      </c>
      <c r="AH401" s="55" t="str">
        <f>IF(C401="","",IF(AND(H401="あり",X401="記録"),IF(COUNTIFS($A$8:A401,A401,$B$8:B401,B401,$C$8:C401,C401,$E$8:E401,E401,$F$8:F401,F401,$H$8:H401,"あり",$X$8:X401,"記録")=1,1,0),0))</f>
        <v/>
      </c>
      <c r="AI401" s="55" t="str">
        <f>IF(C401="","",IF(AND(I401="あり",J401="実施",X401="記録",ISNUMBER(K401)),IF(COUNTIFS($K$8:K401,K401,$C$8:C401,C401,$E$8:E401,E401,$F$8:F401,F401,$I$8:I401,"あり",$J$8:J401,"実施",$X$8:X401,"記録")=1,1,0),0))</f>
        <v/>
      </c>
      <c r="AJ401" s="55" t="str">
        <f>IF(C401="","",IF(ISNUMBER(A401),YEAR(A401)-IF(MONTH(A401)&lt;4,1,0),""))</f>
        <v/>
      </c>
      <c r="AK401" s="55" t="str">
        <f>IF(C401="","",IF(J401="実施",IF(ISNUMBER(K401),YEAR(K401)-IF(MONTH(K401)&lt;4,1,0),""),""))</f>
        <v/>
      </c>
      <c r="AL401" s="56" t="str">
        <f>IF(C401="",IF(OR(A401&lt;&gt;"",G401&lt;&gt;""),"要確認：船名未記入",""),IF(OR(NOT(ISNUMBER(A401)),G401="",H401="",I401="",J401="",N401="",O401="",P401="",W401="",X401=""),"要確認：基本項目不足",IF(OR(Z401="未登録・重複",AA401="未登録・重複",AB401="未確認"),"要確認：登録表を確認",IF(AND(H401="あり",NOT(ISNUMBER(B401))),"要確認：前日の予定時刻不足",IF(AND(J401="実施",I401="あり",NOT(ISNUMBER(K401))),"要確認：最終日時不足",IF(AND(J401="取消",I401="あり"),"要確認：取消と使用ありが矛盾",IF(OR(AND(ISNUMBER(T401),T401&lt;0),AND(ISNUMBER(V401),V401&lt;0),AE401="要確認：時刻不足・逆転"),"要確認：時間を確認",IF(COUNTIFS(Work[予定表の作業日],A401,Work[前日版の予定時刻],B401,Work[船名],C401,Work[バース],E401,Work[入出・転],F401,Work[曳船名],G401)&gt;1,"要確認：同じ作業・曳船が重複",IF(AND(I401="あり",J401="実施",NOT(ISNUMBER(AD401))),"要確認：拘束時間未確認",IF(OR(H401="未確認",I401="未確認",J401="未確認",X401="未確認",N401="未確認",O401="未確認"),"要確認：未確認を含む","確認済"))))))))))</f>
        <v/>
      </c>
    </row>
    <row r="402" spans="1:38" ht="24.95" customHeight="1" x14ac:dyDescent="0.2">
      <c r="A402" s="20"/>
      <c r="B402" s="29"/>
      <c r="C402" s="7"/>
      <c r="D402" s="7"/>
      <c r="E402" s="7"/>
      <c r="F402" s="7"/>
      <c r="G402" s="7"/>
      <c r="H402" s="7"/>
      <c r="I402" s="7"/>
      <c r="J402" s="7"/>
      <c r="K402" s="23"/>
      <c r="L402" s="13"/>
      <c r="M402" s="13"/>
      <c r="N402" s="7"/>
      <c r="O402" s="51"/>
      <c r="P402" s="51"/>
      <c r="Q402" s="61"/>
      <c r="R402" s="62"/>
      <c r="S402" s="62"/>
      <c r="T402" s="63"/>
      <c r="U402" s="63"/>
      <c r="V402" s="63"/>
      <c r="W402" s="51"/>
      <c r="X402" s="51"/>
      <c r="Y402" s="67"/>
      <c r="Z402" s="54" t="str">
        <f>IF(G402="","",IF(COUNTIF(Tugs[曳船名],G402)&lt;&gt;1,"未登録・重複",IF(INDEX(Tugs[会社名],MATCH(G402,Tugs[曳船名],0))="","未確認",INDEX(Tugs[会社名],MATCH(G402,Tugs[曳船名],0)))))</f>
        <v/>
      </c>
      <c r="AA402" s="54" t="str">
        <f>IF(G402="","",IF(COUNTIF(Companies[会社名],Z402)&lt;&gt;1,"未登録・重複",IF(INDEX(Companies[地区],MATCH(Z402,Companies[会社名],0))="","未確認",INDEX(Companies[地区],MATCH(Z402,Companies[会社名],0)))))</f>
        <v/>
      </c>
      <c r="AB402" s="54" t="str">
        <f>IF(G402="","",IF(Q402&lt;&gt;"",Q402,IF(COUNTIF(Tugs[曳船名],G402)&lt;&gt;1,"未登録・重複",IF(INDEX(Tugs[基地港],MATCH(G402,Tugs[曳船名],0))="","未確認",INDEX(Tugs[基地港],MATCH(G402,Tugs[曳船名],0))))))</f>
        <v/>
      </c>
      <c r="AC402" s="53" t="str">
        <f>IF(C402="","",IF(AND(COUNTIF(Standards[照合項目（自動）],AB402&amp;"｜"&amp;E402&amp;"｜"&amp;D402&amp;"｜"&amp;F402&amp;"｜"&amp;P402)=1,COUNTIFS(Standards[照合項目（自動）],AB402&amp;"｜"&amp;E402&amp;"｜"&amp;D402&amp;"｜"&amp;F402&amp;"｜"&amp;P402,Standards[入力確認（自動）],"確認済")=1),SUMIF(Standards[照合項目（自動）],AB402&amp;"｜"&amp;E402&amp;"｜"&amp;D402&amp;"｜"&amp;F402&amp;"｜"&amp;P402,Standards[所定合計h（自動）]),"未確認"))</f>
        <v/>
      </c>
      <c r="AD402" s="53" t="str">
        <f>IF(C402="","",IF(AND(ISNUMBER(R402),ISNUMBER(S402),S402&gt;=R402),ROUND((S402-R402)*24,4),IF(OR(R402&lt;&gt;"",S402&lt;&gt;""),"",IF(AND(ISNUMBER(T402),T402&gt;=0),T402,IF(AND(I402="あり",J402="実施",ISNUMBER(AC402)),AC402,"")))))</f>
        <v/>
      </c>
      <c r="AE402" s="54" t="str">
        <f>IF(C402="","",IF(AND(ISNUMBER(R402),ISNUMBER(S402),S402&gt;=R402),IF(X402="記録","実績：基地発～基地着",IF(X402="記憶","記憶：基地発～基地着","未確認：基地発～基地着")),IF(OR(R402&lt;&gt;"",S402&lt;&gt;""),"要確認：時刻不足・逆転",IF(AND(ISNUMBER(T402),T402&gt;=0),IF(X402="記録","実績：記録の時間",IF(X402="記憶","記憶：申告の時間","未確認：申告の時間")),IF(AND(I402="あり",J402="実施",ISNUMBER(AC402)),"所定時間による見込み",IF(I402="なし","使用なし","未確認"))))))</f>
        <v/>
      </c>
      <c r="AF402" s="55" t="str">
        <f>IF(C402="","",IF(H402="あり",1,0))</f>
        <v/>
      </c>
      <c r="AG402" s="55" t="str">
        <f>IF(C402="","",IF(AND(I402="あり",J402="実施"),1,0))</f>
        <v/>
      </c>
      <c r="AH402" s="55" t="str">
        <f>IF(C402="","",IF(AND(H402="あり",X402="記録"),IF(COUNTIFS($A$8:A402,A402,$B$8:B402,B402,$C$8:C402,C402,$E$8:E402,E402,$F$8:F402,F402,$H$8:H402,"あり",$X$8:X402,"記録")=1,1,0),0))</f>
        <v/>
      </c>
      <c r="AI402" s="55" t="str">
        <f>IF(C402="","",IF(AND(I402="あり",J402="実施",X402="記録",ISNUMBER(K402)),IF(COUNTIFS($K$8:K402,K402,$C$8:C402,C402,$E$8:E402,E402,$F$8:F402,F402,$I$8:I402,"あり",$J$8:J402,"実施",$X$8:X402,"記録")=1,1,0),0))</f>
        <v/>
      </c>
      <c r="AJ402" s="55" t="str">
        <f>IF(C402="","",IF(ISNUMBER(A402),YEAR(A402)-IF(MONTH(A402)&lt;4,1,0),""))</f>
        <v/>
      </c>
      <c r="AK402" s="55" t="str">
        <f>IF(C402="","",IF(J402="実施",IF(ISNUMBER(K402),YEAR(K402)-IF(MONTH(K402)&lt;4,1,0),""),""))</f>
        <v/>
      </c>
      <c r="AL402" s="56" t="str">
        <f>IF(C402="",IF(OR(A402&lt;&gt;"",G402&lt;&gt;""),"要確認：船名未記入",""),IF(OR(NOT(ISNUMBER(A402)),G402="",H402="",I402="",J402="",N402="",O402="",P402="",W402="",X402=""),"要確認：基本項目不足",IF(OR(Z402="未登録・重複",AA402="未登録・重複",AB402="未確認"),"要確認：登録表を確認",IF(AND(H402="あり",NOT(ISNUMBER(B402))),"要確認：前日の予定時刻不足",IF(AND(J402="実施",I402="あり",NOT(ISNUMBER(K402))),"要確認：最終日時不足",IF(AND(J402="取消",I402="あり"),"要確認：取消と使用ありが矛盾",IF(OR(AND(ISNUMBER(T402),T402&lt;0),AND(ISNUMBER(V402),V402&lt;0),AE402="要確認：時刻不足・逆転"),"要確認：時間を確認",IF(COUNTIFS(Work[予定表の作業日],A402,Work[前日版の予定時刻],B402,Work[船名],C402,Work[バース],E402,Work[入出・転],F402,Work[曳船名],G402)&gt;1,"要確認：同じ作業・曳船が重複",IF(AND(I402="あり",J402="実施",NOT(ISNUMBER(AD402))),"要確認：拘束時間未確認",IF(OR(H402="未確認",I402="未確認",J402="未確認",X402="未確認",N402="未確認",O402="未確認"),"要確認：未確認を含む","確認済"))))))))))</f>
        <v/>
      </c>
    </row>
    <row r="403" spans="1:38" ht="24.95" customHeight="1" x14ac:dyDescent="0.2">
      <c r="A403" s="20"/>
      <c r="B403" s="29"/>
      <c r="C403" s="7"/>
      <c r="D403" s="7"/>
      <c r="E403" s="7"/>
      <c r="F403" s="7"/>
      <c r="G403" s="7"/>
      <c r="H403" s="7"/>
      <c r="I403" s="7"/>
      <c r="J403" s="7"/>
      <c r="K403" s="23"/>
      <c r="L403" s="13"/>
      <c r="M403" s="13"/>
      <c r="N403" s="7"/>
      <c r="O403" s="51"/>
      <c r="P403" s="51"/>
      <c r="Q403" s="61"/>
      <c r="R403" s="62"/>
      <c r="S403" s="62"/>
      <c r="T403" s="63"/>
      <c r="U403" s="63"/>
      <c r="V403" s="63"/>
      <c r="W403" s="51"/>
      <c r="X403" s="51"/>
      <c r="Y403" s="67"/>
      <c r="Z403" s="54" t="str">
        <f>IF(G403="","",IF(COUNTIF(Tugs[曳船名],G403)&lt;&gt;1,"未登録・重複",IF(INDEX(Tugs[会社名],MATCH(G403,Tugs[曳船名],0))="","未確認",INDEX(Tugs[会社名],MATCH(G403,Tugs[曳船名],0)))))</f>
        <v/>
      </c>
      <c r="AA403" s="54" t="str">
        <f>IF(G403="","",IF(COUNTIF(Companies[会社名],Z403)&lt;&gt;1,"未登録・重複",IF(INDEX(Companies[地区],MATCH(Z403,Companies[会社名],0))="","未確認",INDEX(Companies[地区],MATCH(Z403,Companies[会社名],0)))))</f>
        <v/>
      </c>
      <c r="AB403" s="54" t="str">
        <f>IF(G403="","",IF(Q403&lt;&gt;"",Q403,IF(COUNTIF(Tugs[曳船名],G403)&lt;&gt;1,"未登録・重複",IF(INDEX(Tugs[基地港],MATCH(G403,Tugs[曳船名],0))="","未確認",INDEX(Tugs[基地港],MATCH(G403,Tugs[曳船名],0))))))</f>
        <v/>
      </c>
      <c r="AC403" s="53" t="str">
        <f>IF(C403="","",IF(AND(COUNTIF(Standards[照合項目（自動）],AB403&amp;"｜"&amp;E403&amp;"｜"&amp;D403&amp;"｜"&amp;F403&amp;"｜"&amp;P403)=1,COUNTIFS(Standards[照合項目（自動）],AB403&amp;"｜"&amp;E403&amp;"｜"&amp;D403&amp;"｜"&amp;F403&amp;"｜"&amp;P403,Standards[入力確認（自動）],"確認済")=1),SUMIF(Standards[照合項目（自動）],AB403&amp;"｜"&amp;E403&amp;"｜"&amp;D403&amp;"｜"&amp;F403&amp;"｜"&amp;P403,Standards[所定合計h（自動）]),"未確認"))</f>
        <v/>
      </c>
      <c r="AD403" s="53" t="str">
        <f>IF(C403="","",IF(AND(ISNUMBER(R403),ISNUMBER(S403),S403&gt;=R403),ROUND((S403-R403)*24,4),IF(OR(R403&lt;&gt;"",S403&lt;&gt;""),"",IF(AND(ISNUMBER(T403),T403&gt;=0),T403,IF(AND(I403="あり",J403="実施",ISNUMBER(AC403)),AC403,"")))))</f>
        <v/>
      </c>
      <c r="AE403" s="54" t="str">
        <f>IF(C403="","",IF(AND(ISNUMBER(R403),ISNUMBER(S403),S403&gt;=R403),IF(X403="記録","実績：基地発～基地着",IF(X403="記憶","記憶：基地発～基地着","未確認：基地発～基地着")),IF(OR(R403&lt;&gt;"",S403&lt;&gt;""),"要確認：時刻不足・逆転",IF(AND(ISNUMBER(T403),T403&gt;=0),IF(X403="記録","実績：記録の時間",IF(X403="記憶","記憶：申告の時間","未確認：申告の時間")),IF(AND(I403="あり",J403="実施",ISNUMBER(AC403)),"所定時間による見込み",IF(I403="なし","使用なし","未確認"))))))</f>
        <v/>
      </c>
      <c r="AF403" s="55" t="str">
        <f>IF(C403="","",IF(H403="あり",1,0))</f>
        <v/>
      </c>
      <c r="AG403" s="55" t="str">
        <f>IF(C403="","",IF(AND(I403="あり",J403="実施"),1,0))</f>
        <v/>
      </c>
      <c r="AH403" s="55" t="str">
        <f>IF(C403="","",IF(AND(H403="あり",X403="記録"),IF(COUNTIFS($A$8:A403,A403,$B$8:B403,B403,$C$8:C403,C403,$E$8:E403,E403,$F$8:F403,F403,$H$8:H403,"あり",$X$8:X403,"記録")=1,1,0),0))</f>
        <v/>
      </c>
      <c r="AI403" s="55" t="str">
        <f>IF(C403="","",IF(AND(I403="あり",J403="実施",X403="記録",ISNUMBER(K403)),IF(COUNTIFS($K$8:K403,K403,$C$8:C403,C403,$E$8:E403,E403,$F$8:F403,F403,$I$8:I403,"あり",$J$8:J403,"実施",$X$8:X403,"記録")=1,1,0),0))</f>
        <v/>
      </c>
      <c r="AJ403" s="55" t="str">
        <f>IF(C403="","",IF(ISNUMBER(A403),YEAR(A403)-IF(MONTH(A403)&lt;4,1,0),""))</f>
        <v/>
      </c>
      <c r="AK403" s="55" t="str">
        <f>IF(C403="","",IF(J403="実施",IF(ISNUMBER(K403),YEAR(K403)-IF(MONTH(K403)&lt;4,1,0),""),""))</f>
        <v/>
      </c>
      <c r="AL403" s="56" t="str">
        <f>IF(C403="",IF(OR(A403&lt;&gt;"",G403&lt;&gt;""),"要確認：船名未記入",""),IF(OR(NOT(ISNUMBER(A403)),G403="",H403="",I403="",J403="",N403="",O403="",P403="",W403="",X403=""),"要確認：基本項目不足",IF(OR(Z403="未登録・重複",AA403="未登録・重複",AB403="未確認"),"要確認：登録表を確認",IF(AND(H403="あり",NOT(ISNUMBER(B403))),"要確認：前日の予定時刻不足",IF(AND(J403="実施",I403="あり",NOT(ISNUMBER(K403))),"要確認：最終日時不足",IF(AND(J403="取消",I403="あり"),"要確認：取消と使用ありが矛盾",IF(OR(AND(ISNUMBER(T403),T403&lt;0),AND(ISNUMBER(V403),V403&lt;0),AE403="要確認：時刻不足・逆転"),"要確認：時間を確認",IF(COUNTIFS(Work[予定表の作業日],A403,Work[前日版の予定時刻],B403,Work[船名],C403,Work[バース],E403,Work[入出・転],F403,Work[曳船名],G403)&gt;1,"要確認：同じ作業・曳船が重複",IF(AND(I403="あり",J403="実施",NOT(ISNUMBER(AD403))),"要確認：拘束時間未確認",IF(OR(H403="未確認",I403="未確認",J403="未確認",X403="未確認",N403="未確認",O403="未確認"),"要確認：未確認を含む","確認済"))))))))))</f>
        <v/>
      </c>
    </row>
    <row r="404" spans="1:38" ht="24.95" customHeight="1" x14ac:dyDescent="0.2">
      <c r="A404" s="20"/>
      <c r="B404" s="29"/>
      <c r="C404" s="7"/>
      <c r="D404" s="7"/>
      <c r="E404" s="7"/>
      <c r="F404" s="7"/>
      <c r="G404" s="7"/>
      <c r="H404" s="7"/>
      <c r="I404" s="7"/>
      <c r="J404" s="7"/>
      <c r="K404" s="23"/>
      <c r="L404" s="13"/>
      <c r="M404" s="13"/>
      <c r="N404" s="7"/>
      <c r="O404" s="51"/>
      <c r="P404" s="51"/>
      <c r="Q404" s="61"/>
      <c r="R404" s="62"/>
      <c r="S404" s="62"/>
      <c r="T404" s="63"/>
      <c r="U404" s="63"/>
      <c r="V404" s="63"/>
      <c r="W404" s="51"/>
      <c r="X404" s="51"/>
      <c r="Y404" s="67"/>
      <c r="Z404" s="54" t="str">
        <f>IF(G404="","",IF(COUNTIF(Tugs[曳船名],G404)&lt;&gt;1,"未登録・重複",IF(INDEX(Tugs[会社名],MATCH(G404,Tugs[曳船名],0))="","未確認",INDEX(Tugs[会社名],MATCH(G404,Tugs[曳船名],0)))))</f>
        <v/>
      </c>
      <c r="AA404" s="54" t="str">
        <f>IF(G404="","",IF(COUNTIF(Companies[会社名],Z404)&lt;&gt;1,"未登録・重複",IF(INDEX(Companies[地区],MATCH(Z404,Companies[会社名],0))="","未確認",INDEX(Companies[地区],MATCH(Z404,Companies[会社名],0)))))</f>
        <v/>
      </c>
      <c r="AB404" s="54" t="str">
        <f>IF(G404="","",IF(Q404&lt;&gt;"",Q404,IF(COUNTIF(Tugs[曳船名],G404)&lt;&gt;1,"未登録・重複",IF(INDEX(Tugs[基地港],MATCH(G404,Tugs[曳船名],0))="","未確認",INDEX(Tugs[基地港],MATCH(G404,Tugs[曳船名],0))))))</f>
        <v/>
      </c>
      <c r="AC404" s="53" t="str">
        <f>IF(C404="","",IF(AND(COUNTIF(Standards[照合項目（自動）],AB404&amp;"｜"&amp;E404&amp;"｜"&amp;D404&amp;"｜"&amp;F404&amp;"｜"&amp;P404)=1,COUNTIFS(Standards[照合項目（自動）],AB404&amp;"｜"&amp;E404&amp;"｜"&amp;D404&amp;"｜"&amp;F404&amp;"｜"&amp;P404,Standards[入力確認（自動）],"確認済")=1),SUMIF(Standards[照合項目（自動）],AB404&amp;"｜"&amp;E404&amp;"｜"&amp;D404&amp;"｜"&amp;F404&amp;"｜"&amp;P404,Standards[所定合計h（自動）]),"未確認"))</f>
        <v/>
      </c>
      <c r="AD404" s="53" t="str">
        <f>IF(C404="","",IF(AND(ISNUMBER(R404),ISNUMBER(S404),S404&gt;=R404),ROUND((S404-R404)*24,4),IF(OR(R404&lt;&gt;"",S404&lt;&gt;""),"",IF(AND(ISNUMBER(T404),T404&gt;=0),T404,IF(AND(I404="あり",J404="実施",ISNUMBER(AC404)),AC404,"")))))</f>
        <v/>
      </c>
      <c r="AE404" s="54" t="str">
        <f>IF(C404="","",IF(AND(ISNUMBER(R404),ISNUMBER(S404),S404&gt;=R404),IF(X404="記録","実績：基地発～基地着",IF(X404="記憶","記憶：基地発～基地着","未確認：基地発～基地着")),IF(OR(R404&lt;&gt;"",S404&lt;&gt;""),"要確認：時刻不足・逆転",IF(AND(ISNUMBER(T404),T404&gt;=0),IF(X404="記録","実績：記録の時間",IF(X404="記憶","記憶：申告の時間","未確認：申告の時間")),IF(AND(I404="あり",J404="実施",ISNUMBER(AC404)),"所定時間による見込み",IF(I404="なし","使用なし","未確認"))))))</f>
        <v/>
      </c>
      <c r="AF404" s="55" t="str">
        <f>IF(C404="","",IF(H404="あり",1,0))</f>
        <v/>
      </c>
      <c r="AG404" s="55" t="str">
        <f>IF(C404="","",IF(AND(I404="あり",J404="実施"),1,0))</f>
        <v/>
      </c>
      <c r="AH404" s="55" t="str">
        <f>IF(C404="","",IF(AND(H404="あり",X404="記録"),IF(COUNTIFS($A$8:A404,A404,$B$8:B404,B404,$C$8:C404,C404,$E$8:E404,E404,$F$8:F404,F404,$H$8:H404,"あり",$X$8:X404,"記録")=1,1,0),0))</f>
        <v/>
      </c>
      <c r="AI404" s="55" t="str">
        <f>IF(C404="","",IF(AND(I404="あり",J404="実施",X404="記録",ISNUMBER(K404)),IF(COUNTIFS($K$8:K404,K404,$C$8:C404,C404,$E$8:E404,E404,$F$8:F404,F404,$I$8:I404,"あり",$J$8:J404,"実施",$X$8:X404,"記録")=1,1,0),0))</f>
        <v/>
      </c>
      <c r="AJ404" s="55" t="str">
        <f>IF(C404="","",IF(ISNUMBER(A404),YEAR(A404)-IF(MONTH(A404)&lt;4,1,0),""))</f>
        <v/>
      </c>
      <c r="AK404" s="55" t="str">
        <f>IF(C404="","",IF(J404="実施",IF(ISNUMBER(K404),YEAR(K404)-IF(MONTH(K404)&lt;4,1,0),""),""))</f>
        <v/>
      </c>
      <c r="AL404" s="56" t="str">
        <f>IF(C404="",IF(OR(A404&lt;&gt;"",G404&lt;&gt;""),"要確認：船名未記入",""),IF(OR(NOT(ISNUMBER(A404)),G404="",H404="",I404="",J404="",N404="",O404="",P404="",W404="",X404=""),"要確認：基本項目不足",IF(OR(Z404="未登録・重複",AA404="未登録・重複",AB404="未確認"),"要確認：登録表を確認",IF(AND(H404="あり",NOT(ISNUMBER(B404))),"要確認：前日の予定時刻不足",IF(AND(J404="実施",I404="あり",NOT(ISNUMBER(K404))),"要確認：最終日時不足",IF(AND(J404="取消",I404="あり"),"要確認：取消と使用ありが矛盾",IF(OR(AND(ISNUMBER(T404),T404&lt;0),AND(ISNUMBER(V404),V404&lt;0),AE404="要確認：時刻不足・逆転"),"要確認：時間を確認",IF(COUNTIFS(Work[予定表の作業日],A404,Work[前日版の予定時刻],B404,Work[船名],C404,Work[バース],E404,Work[入出・転],F404,Work[曳船名],G404)&gt;1,"要確認：同じ作業・曳船が重複",IF(AND(I404="あり",J404="実施",NOT(ISNUMBER(AD404))),"要確認：拘束時間未確認",IF(OR(H404="未確認",I404="未確認",J404="未確認",X404="未確認",N404="未確認",O404="未確認"),"要確認：未確認を含む","確認済"))))))))))</f>
        <v/>
      </c>
    </row>
    <row r="405" spans="1:38" ht="24.95" customHeight="1" x14ac:dyDescent="0.2">
      <c r="A405" s="20"/>
      <c r="B405" s="29"/>
      <c r="C405" s="7"/>
      <c r="D405" s="7"/>
      <c r="E405" s="7"/>
      <c r="F405" s="7"/>
      <c r="G405" s="7"/>
      <c r="H405" s="7"/>
      <c r="I405" s="7"/>
      <c r="J405" s="7"/>
      <c r="K405" s="23"/>
      <c r="L405" s="13"/>
      <c r="M405" s="13"/>
      <c r="N405" s="7"/>
      <c r="O405" s="51"/>
      <c r="P405" s="51"/>
      <c r="Q405" s="61"/>
      <c r="R405" s="62"/>
      <c r="S405" s="62"/>
      <c r="T405" s="63"/>
      <c r="U405" s="63"/>
      <c r="V405" s="63"/>
      <c r="W405" s="51"/>
      <c r="X405" s="51"/>
      <c r="Y405" s="67"/>
      <c r="Z405" s="54" t="str">
        <f>IF(G405="","",IF(COUNTIF(Tugs[曳船名],G405)&lt;&gt;1,"未登録・重複",IF(INDEX(Tugs[会社名],MATCH(G405,Tugs[曳船名],0))="","未確認",INDEX(Tugs[会社名],MATCH(G405,Tugs[曳船名],0)))))</f>
        <v/>
      </c>
      <c r="AA405" s="54" t="str">
        <f>IF(G405="","",IF(COUNTIF(Companies[会社名],Z405)&lt;&gt;1,"未登録・重複",IF(INDEX(Companies[地区],MATCH(Z405,Companies[会社名],0))="","未確認",INDEX(Companies[地区],MATCH(Z405,Companies[会社名],0)))))</f>
        <v/>
      </c>
      <c r="AB405" s="54" t="str">
        <f>IF(G405="","",IF(Q405&lt;&gt;"",Q405,IF(COUNTIF(Tugs[曳船名],G405)&lt;&gt;1,"未登録・重複",IF(INDEX(Tugs[基地港],MATCH(G405,Tugs[曳船名],0))="","未確認",INDEX(Tugs[基地港],MATCH(G405,Tugs[曳船名],0))))))</f>
        <v/>
      </c>
      <c r="AC405" s="53" t="str">
        <f>IF(C405="","",IF(AND(COUNTIF(Standards[照合項目（自動）],AB405&amp;"｜"&amp;E405&amp;"｜"&amp;D405&amp;"｜"&amp;F405&amp;"｜"&amp;P405)=1,COUNTIFS(Standards[照合項目（自動）],AB405&amp;"｜"&amp;E405&amp;"｜"&amp;D405&amp;"｜"&amp;F405&amp;"｜"&amp;P405,Standards[入力確認（自動）],"確認済")=1),SUMIF(Standards[照合項目（自動）],AB405&amp;"｜"&amp;E405&amp;"｜"&amp;D405&amp;"｜"&amp;F405&amp;"｜"&amp;P405,Standards[所定合計h（自動）]),"未確認"))</f>
        <v/>
      </c>
      <c r="AD405" s="53" t="str">
        <f>IF(C405="","",IF(AND(ISNUMBER(R405),ISNUMBER(S405),S405&gt;=R405),ROUND((S405-R405)*24,4),IF(OR(R405&lt;&gt;"",S405&lt;&gt;""),"",IF(AND(ISNUMBER(T405),T405&gt;=0),T405,IF(AND(I405="あり",J405="実施",ISNUMBER(AC405)),AC405,"")))))</f>
        <v/>
      </c>
      <c r="AE405" s="54" t="str">
        <f>IF(C405="","",IF(AND(ISNUMBER(R405),ISNUMBER(S405),S405&gt;=R405),IF(X405="記録","実績：基地発～基地着",IF(X405="記憶","記憶：基地発～基地着","未確認：基地発～基地着")),IF(OR(R405&lt;&gt;"",S405&lt;&gt;""),"要確認：時刻不足・逆転",IF(AND(ISNUMBER(T405),T405&gt;=0),IF(X405="記録","実績：記録の時間",IF(X405="記憶","記憶：申告の時間","未確認：申告の時間")),IF(AND(I405="あり",J405="実施",ISNUMBER(AC405)),"所定時間による見込み",IF(I405="なし","使用なし","未確認"))))))</f>
        <v/>
      </c>
      <c r="AF405" s="55" t="str">
        <f>IF(C405="","",IF(H405="あり",1,0))</f>
        <v/>
      </c>
      <c r="AG405" s="55" t="str">
        <f>IF(C405="","",IF(AND(I405="あり",J405="実施"),1,0))</f>
        <v/>
      </c>
      <c r="AH405" s="55" t="str">
        <f>IF(C405="","",IF(AND(H405="あり",X405="記録"),IF(COUNTIFS($A$8:A405,A405,$B$8:B405,B405,$C$8:C405,C405,$E$8:E405,E405,$F$8:F405,F405,$H$8:H405,"あり",$X$8:X405,"記録")=1,1,0),0))</f>
        <v/>
      </c>
      <c r="AI405" s="55" t="str">
        <f>IF(C405="","",IF(AND(I405="あり",J405="実施",X405="記録",ISNUMBER(K405)),IF(COUNTIFS($K$8:K405,K405,$C$8:C405,C405,$E$8:E405,E405,$F$8:F405,F405,$I$8:I405,"あり",$J$8:J405,"実施",$X$8:X405,"記録")=1,1,0),0))</f>
        <v/>
      </c>
      <c r="AJ405" s="55" t="str">
        <f>IF(C405="","",IF(ISNUMBER(A405),YEAR(A405)-IF(MONTH(A405)&lt;4,1,0),""))</f>
        <v/>
      </c>
      <c r="AK405" s="55" t="str">
        <f>IF(C405="","",IF(J405="実施",IF(ISNUMBER(K405),YEAR(K405)-IF(MONTH(K405)&lt;4,1,0),""),""))</f>
        <v/>
      </c>
      <c r="AL405" s="56" t="str">
        <f>IF(C405="",IF(OR(A405&lt;&gt;"",G405&lt;&gt;""),"要確認：船名未記入",""),IF(OR(NOT(ISNUMBER(A405)),G405="",H405="",I405="",J405="",N405="",O405="",P405="",W405="",X405=""),"要確認：基本項目不足",IF(OR(Z405="未登録・重複",AA405="未登録・重複",AB405="未確認"),"要確認：登録表を確認",IF(AND(H405="あり",NOT(ISNUMBER(B405))),"要確認：前日の予定時刻不足",IF(AND(J405="実施",I405="あり",NOT(ISNUMBER(K405))),"要確認：最終日時不足",IF(AND(J405="取消",I405="あり"),"要確認：取消と使用ありが矛盾",IF(OR(AND(ISNUMBER(T405),T405&lt;0),AND(ISNUMBER(V405),V405&lt;0),AE405="要確認：時刻不足・逆転"),"要確認：時間を確認",IF(COUNTIFS(Work[予定表の作業日],A405,Work[前日版の予定時刻],B405,Work[船名],C405,Work[バース],E405,Work[入出・転],F405,Work[曳船名],G405)&gt;1,"要確認：同じ作業・曳船が重複",IF(AND(I405="あり",J405="実施",NOT(ISNUMBER(AD405))),"要確認：拘束時間未確認",IF(OR(H405="未確認",I405="未確認",J405="未確認",X405="未確認",N405="未確認",O405="未確認"),"要確認：未確認を含む","確認済"))))))))))</f>
        <v/>
      </c>
    </row>
    <row r="406" spans="1:38" ht="24.95" customHeight="1" x14ac:dyDescent="0.2">
      <c r="A406" s="20"/>
      <c r="B406" s="29"/>
      <c r="C406" s="7"/>
      <c r="D406" s="7"/>
      <c r="E406" s="7"/>
      <c r="F406" s="7"/>
      <c r="G406" s="7"/>
      <c r="H406" s="7"/>
      <c r="I406" s="7"/>
      <c r="J406" s="7"/>
      <c r="K406" s="23"/>
      <c r="L406" s="13"/>
      <c r="M406" s="13"/>
      <c r="N406" s="7"/>
      <c r="O406" s="51"/>
      <c r="P406" s="51"/>
      <c r="Q406" s="61"/>
      <c r="R406" s="62"/>
      <c r="S406" s="62"/>
      <c r="T406" s="63"/>
      <c r="U406" s="63"/>
      <c r="V406" s="63"/>
      <c r="W406" s="51"/>
      <c r="X406" s="51"/>
      <c r="Y406" s="67"/>
      <c r="Z406" s="54" t="str">
        <f>IF(G406="","",IF(COUNTIF(Tugs[曳船名],G406)&lt;&gt;1,"未登録・重複",IF(INDEX(Tugs[会社名],MATCH(G406,Tugs[曳船名],0))="","未確認",INDEX(Tugs[会社名],MATCH(G406,Tugs[曳船名],0)))))</f>
        <v/>
      </c>
      <c r="AA406" s="54" t="str">
        <f>IF(G406="","",IF(COUNTIF(Companies[会社名],Z406)&lt;&gt;1,"未登録・重複",IF(INDEX(Companies[地区],MATCH(Z406,Companies[会社名],0))="","未確認",INDEX(Companies[地区],MATCH(Z406,Companies[会社名],0)))))</f>
        <v/>
      </c>
      <c r="AB406" s="54" t="str">
        <f>IF(G406="","",IF(Q406&lt;&gt;"",Q406,IF(COUNTIF(Tugs[曳船名],G406)&lt;&gt;1,"未登録・重複",IF(INDEX(Tugs[基地港],MATCH(G406,Tugs[曳船名],0))="","未確認",INDEX(Tugs[基地港],MATCH(G406,Tugs[曳船名],0))))))</f>
        <v/>
      </c>
      <c r="AC406" s="53" t="str">
        <f>IF(C406="","",IF(AND(COUNTIF(Standards[照合項目（自動）],AB406&amp;"｜"&amp;E406&amp;"｜"&amp;D406&amp;"｜"&amp;F406&amp;"｜"&amp;P406)=1,COUNTIFS(Standards[照合項目（自動）],AB406&amp;"｜"&amp;E406&amp;"｜"&amp;D406&amp;"｜"&amp;F406&amp;"｜"&amp;P406,Standards[入力確認（自動）],"確認済")=1),SUMIF(Standards[照合項目（自動）],AB406&amp;"｜"&amp;E406&amp;"｜"&amp;D406&amp;"｜"&amp;F406&amp;"｜"&amp;P406,Standards[所定合計h（自動）]),"未確認"))</f>
        <v/>
      </c>
      <c r="AD406" s="53" t="str">
        <f>IF(C406="","",IF(AND(ISNUMBER(R406),ISNUMBER(S406),S406&gt;=R406),ROUND((S406-R406)*24,4),IF(OR(R406&lt;&gt;"",S406&lt;&gt;""),"",IF(AND(ISNUMBER(T406),T406&gt;=0),T406,IF(AND(I406="あり",J406="実施",ISNUMBER(AC406)),AC406,"")))))</f>
        <v/>
      </c>
      <c r="AE406" s="54" t="str">
        <f>IF(C406="","",IF(AND(ISNUMBER(R406),ISNUMBER(S406),S406&gt;=R406),IF(X406="記録","実績：基地発～基地着",IF(X406="記憶","記憶：基地発～基地着","未確認：基地発～基地着")),IF(OR(R406&lt;&gt;"",S406&lt;&gt;""),"要確認：時刻不足・逆転",IF(AND(ISNUMBER(T406),T406&gt;=0),IF(X406="記録","実績：記録の時間",IF(X406="記憶","記憶：申告の時間","未確認：申告の時間")),IF(AND(I406="あり",J406="実施",ISNUMBER(AC406)),"所定時間による見込み",IF(I406="なし","使用なし","未確認"))))))</f>
        <v/>
      </c>
      <c r="AF406" s="55" t="str">
        <f>IF(C406="","",IF(H406="あり",1,0))</f>
        <v/>
      </c>
      <c r="AG406" s="55" t="str">
        <f>IF(C406="","",IF(AND(I406="あり",J406="実施"),1,0))</f>
        <v/>
      </c>
      <c r="AH406" s="55" t="str">
        <f>IF(C406="","",IF(AND(H406="あり",X406="記録"),IF(COUNTIFS($A$8:A406,A406,$B$8:B406,B406,$C$8:C406,C406,$E$8:E406,E406,$F$8:F406,F406,$H$8:H406,"あり",$X$8:X406,"記録")=1,1,0),0))</f>
        <v/>
      </c>
      <c r="AI406" s="55" t="str">
        <f>IF(C406="","",IF(AND(I406="あり",J406="実施",X406="記録",ISNUMBER(K406)),IF(COUNTIFS($K$8:K406,K406,$C$8:C406,C406,$E$8:E406,E406,$F$8:F406,F406,$I$8:I406,"あり",$J$8:J406,"実施",$X$8:X406,"記録")=1,1,0),0))</f>
        <v/>
      </c>
      <c r="AJ406" s="55" t="str">
        <f>IF(C406="","",IF(ISNUMBER(A406),YEAR(A406)-IF(MONTH(A406)&lt;4,1,0),""))</f>
        <v/>
      </c>
      <c r="AK406" s="55" t="str">
        <f>IF(C406="","",IF(J406="実施",IF(ISNUMBER(K406),YEAR(K406)-IF(MONTH(K406)&lt;4,1,0),""),""))</f>
        <v/>
      </c>
      <c r="AL406" s="56" t="str">
        <f>IF(C406="",IF(OR(A406&lt;&gt;"",G406&lt;&gt;""),"要確認：船名未記入",""),IF(OR(NOT(ISNUMBER(A406)),G406="",H406="",I406="",J406="",N406="",O406="",P406="",W406="",X406=""),"要確認：基本項目不足",IF(OR(Z406="未登録・重複",AA406="未登録・重複",AB406="未確認"),"要確認：登録表を確認",IF(AND(H406="あり",NOT(ISNUMBER(B406))),"要確認：前日の予定時刻不足",IF(AND(J406="実施",I406="あり",NOT(ISNUMBER(K406))),"要確認：最終日時不足",IF(AND(J406="取消",I406="あり"),"要確認：取消と使用ありが矛盾",IF(OR(AND(ISNUMBER(T406),T406&lt;0),AND(ISNUMBER(V406),V406&lt;0),AE406="要確認：時刻不足・逆転"),"要確認：時間を確認",IF(COUNTIFS(Work[予定表の作業日],A406,Work[前日版の予定時刻],B406,Work[船名],C406,Work[バース],E406,Work[入出・転],F406,Work[曳船名],G406)&gt;1,"要確認：同じ作業・曳船が重複",IF(AND(I406="あり",J406="実施",NOT(ISNUMBER(AD406))),"要確認：拘束時間未確認",IF(OR(H406="未確認",I406="未確認",J406="未確認",X406="未確認",N406="未確認",O406="未確認"),"要確認：未確認を含む","確認済"))))))))))</f>
        <v/>
      </c>
    </row>
    <row r="407" spans="1:38" ht="24.95" customHeight="1" x14ac:dyDescent="0.2">
      <c r="A407" s="20"/>
      <c r="B407" s="29"/>
      <c r="C407" s="7"/>
      <c r="D407" s="7"/>
      <c r="E407" s="7"/>
      <c r="F407" s="7"/>
      <c r="G407" s="7"/>
      <c r="H407" s="7"/>
      <c r="I407" s="7"/>
      <c r="J407" s="7"/>
      <c r="K407" s="23"/>
      <c r="L407" s="13"/>
      <c r="M407" s="13"/>
      <c r="N407" s="7"/>
      <c r="O407" s="51"/>
      <c r="P407" s="51"/>
      <c r="Q407" s="61"/>
      <c r="R407" s="62"/>
      <c r="S407" s="62"/>
      <c r="T407" s="63"/>
      <c r="U407" s="63"/>
      <c r="V407" s="63"/>
      <c r="W407" s="51"/>
      <c r="X407" s="51"/>
      <c r="Y407" s="67"/>
      <c r="Z407" s="54" t="str">
        <f>IF(G407="","",IF(COUNTIF(Tugs[曳船名],G407)&lt;&gt;1,"未登録・重複",IF(INDEX(Tugs[会社名],MATCH(G407,Tugs[曳船名],0))="","未確認",INDEX(Tugs[会社名],MATCH(G407,Tugs[曳船名],0)))))</f>
        <v/>
      </c>
      <c r="AA407" s="54" t="str">
        <f>IF(G407="","",IF(COUNTIF(Companies[会社名],Z407)&lt;&gt;1,"未登録・重複",IF(INDEX(Companies[地区],MATCH(Z407,Companies[会社名],0))="","未確認",INDEX(Companies[地区],MATCH(Z407,Companies[会社名],0)))))</f>
        <v/>
      </c>
      <c r="AB407" s="54" t="str">
        <f>IF(G407="","",IF(Q407&lt;&gt;"",Q407,IF(COUNTIF(Tugs[曳船名],G407)&lt;&gt;1,"未登録・重複",IF(INDEX(Tugs[基地港],MATCH(G407,Tugs[曳船名],0))="","未確認",INDEX(Tugs[基地港],MATCH(G407,Tugs[曳船名],0))))))</f>
        <v/>
      </c>
      <c r="AC407" s="53" t="str">
        <f>IF(C407="","",IF(AND(COUNTIF(Standards[照合項目（自動）],AB407&amp;"｜"&amp;E407&amp;"｜"&amp;D407&amp;"｜"&amp;F407&amp;"｜"&amp;P407)=1,COUNTIFS(Standards[照合項目（自動）],AB407&amp;"｜"&amp;E407&amp;"｜"&amp;D407&amp;"｜"&amp;F407&amp;"｜"&amp;P407,Standards[入力確認（自動）],"確認済")=1),SUMIF(Standards[照合項目（自動）],AB407&amp;"｜"&amp;E407&amp;"｜"&amp;D407&amp;"｜"&amp;F407&amp;"｜"&amp;P407,Standards[所定合計h（自動）]),"未確認"))</f>
        <v/>
      </c>
      <c r="AD407" s="53" t="str">
        <f>IF(C407="","",IF(AND(ISNUMBER(R407),ISNUMBER(S407),S407&gt;=R407),ROUND((S407-R407)*24,4),IF(OR(R407&lt;&gt;"",S407&lt;&gt;""),"",IF(AND(ISNUMBER(T407),T407&gt;=0),T407,IF(AND(I407="あり",J407="実施",ISNUMBER(AC407)),AC407,"")))))</f>
        <v/>
      </c>
      <c r="AE407" s="54" t="str">
        <f>IF(C407="","",IF(AND(ISNUMBER(R407),ISNUMBER(S407),S407&gt;=R407),IF(X407="記録","実績：基地発～基地着",IF(X407="記憶","記憶：基地発～基地着","未確認：基地発～基地着")),IF(OR(R407&lt;&gt;"",S407&lt;&gt;""),"要確認：時刻不足・逆転",IF(AND(ISNUMBER(T407),T407&gt;=0),IF(X407="記録","実績：記録の時間",IF(X407="記憶","記憶：申告の時間","未確認：申告の時間")),IF(AND(I407="あり",J407="実施",ISNUMBER(AC407)),"所定時間による見込み",IF(I407="なし","使用なし","未確認"))))))</f>
        <v/>
      </c>
      <c r="AF407" s="55" t="str">
        <f>IF(C407="","",IF(H407="あり",1,0))</f>
        <v/>
      </c>
      <c r="AG407" s="55" t="str">
        <f>IF(C407="","",IF(AND(I407="あり",J407="実施"),1,0))</f>
        <v/>
      </c>
      <c r="AH407" s="55" t="str">
        <f>IF(C407="","",IF(AND(H407="あり",X407="記録"),IF(COUNTIFS($A$8:A407,A407,$B$8:B407,B407,$C$8:C407,C407,$E$8:E407,E407,$F$8:F407,F407,$H$8:H407,"あり",$X$8:X407,"記録")=1,1,0),0))</f>
        <v/>
      </c>
      <c r="AI407" s="55" t="str">
        <f>IF(C407="","",IF(AND(I407="あり",J407="実施",X407="記録",ISNUMBER(K407)),IF(COUNTIFS($K$8:K407,K407,$C$8:C407,C407,$E$8:E407,E407,$F$8:F407,F407,$I$8:I407,"あり",$J$8:J407,"実施",$X$8:X407,"記録")=1,1,0),0))</f>
        <v/>
      </c>
      <c r="AJ407" s="55" t="str">
        <f>IF(C407="","",IF(ISNUMBER(A407),YEAR(A407)-IF(MONTH(A407)&lt;4,1,0),""))</f>
        <v/>
      </c>
      <c r="AK407" s="55" t="str">
        <f>IF(C407="","",IF(J407="実施",IF(ISNUMBER(K407),YEAR(K407)-IF(MONTH(K407)&lt;4,1,0),""),""))</f>
        <v/>
      </c>
      <c r="AL407" s="56" t="str">
        <f>IF(C407="",IF(OR(A407&lt;&gt;"",G407&lt;&gt;""),"要確認：船名未記入",""),IF(OR(NOT(ISNUMBER(A407)),G407="",H407="",I407="",J407="",N407="",O407="",P407="",W407="",X407=""),"要確認：基本項目不足",IF(OR(Z407="未登録・重複",AA407="未登録・重複",AB407="未確認"),"要確認：登録表を確認",IF(AND(H407="あり",NOT(ISNUMBER(B407))),"要確認：前日の予定時刻不足",IF(AND(J407="実施",I407="あり",NOT(ISNUMBER(K407))),"要確認：最終日時不足",IF(AND(J407="取消",I407="あり"),"要確認：取消と使用ありが矛盾",IF(OR(AND(ISNUMBER(T407),T407&lt;0),AND(ISNUMBER(V407),V407&lt;0),AE407="要確認：時刻不足・逆転"),"要確認：時間を確認",IF(COUNTIFS(Work[予定表の作業日],A407,Work[前日版の予定時刻],B407,Work[船名],C407,Work[バース],E407,Work[入出・転],F407,Work[曳船名],G407)&gt;1,"要確認：同じ作業・曳船が重複",IF(AND(I407="あり",J407="実施",NOT(ISNUMBER(AD407))),"要確認：拘束時間未確認",IF(OR(H407="未確認",I407="未確認",J407="未確認",X407="未確認",N407="未確認",O407="未確認"),"要確認：未確認を含む","確認済"))))))))))</f>
        <v/>
      </c>
    </row>
    <row r="408" spans="1:38" ht="24.95" customHeight="1" x14ac:dyDescent="0.2">
      <c r="A408" s="20"/>
      <c r="B408" s="29"/>
      <c r="C408" s="7"/>
      <c r="D408" s="7"/>
      <c r="E408" s="7"/>
      <c r="F408" s="7"/>
      <c r="G408" s="7"/>
      <c r="H408" s="7"/>
      <c r="I408" s="7"/>
      <c r="J408" s="7"/>
      <c r="K408" s="23"/>
      <c r="L408" s="13"/>
      <c r="M408" s="13"/>
      <c r="N408" s="7"/>
      <c r="O408" s="51"/>
      <c r="P408" s="51"/>
      <c r="Q408" s="61"/>
      <c r="R408" s="62"/>
      <c r="S408" s="62"/>
      <c r="T408" s="63"/>
      <c r="U408" s="63"/>
      <c r="V408" s="63"/>
      <c r="W408" s="51"/>
      <c r="X408" s="51"/>
      <c r="Y408" s="67"/>
      <c r="Z408" s="54" t="str">
        <f>IF(G408="","",IF(COUNTIF(Tugs[曳船名],G408)&lt;&gt;1,"未登録・重複",IF(INDEX(Tugs[会社名],MATCH(G408,Tugs[曳船名],0))="","未確認",INDEX(Tugs[会社名],MATCH(G408,Tugs[曳船名],0)))))</f>
        <v/>
      </c>
      <c r="AA408" s="54" t="str">
        <f>IF(G408="","",IF(COUNTIF(Companies[会社名],Z408)&lt;&gt;1,"未登録・重複",IF(INDEX(Companies[地区],MATCH(Z408,Companies[会社名],0))="","未確認",INDEX(Companies[地区],MATCH(Z408,Companies[会社名],0)))))</f>
        <v/>
      </c>
      <c r="AB408" s="54" t="str">
        <f>IF(G408="","",IF(Q408&lt;&gt;"",Q408,IF(COUNTIF(Tugs[曳船名],G408)&lt;&gt;1,"未登録・重複",IF(INDEX(Tugs[基地港],MATCH(G408,Tugs[曳船名],0))="","未確認",INDEX(Tugs[基地港],MATCH(G408,Tugs[曳船名],0))))))</f>
        <v/>
      </c>
      <c r="AC408" s="53" t="str">
        <f>IF(C408="","",IF(AND(COUNTIF(Standards[照合項目（自動）],AB408&amp;"｜"&amp;E408&amp;"｜"&amp;D408&amp;"｜"&amp;F408&amp;"｜"&amp;P408)=1,COUNTIFS(Standards[照合項目（自動）],AB408&amp;"｜"&amp;E408&amp;"｜"&amp;D408&amp;"｜"&amp;F408&amp;"｜"&amp;P408,Standards[入力確認（自動）],"確認済")=1),SUMIF(Standards[照合項目（自動）],AB408&amp;"｜"&amp;E408&amp;"｜"&amp;D408&amp;"｜"&amp;F408&amp;"｜"&amp;P408,Standards[所定合計h（自動）]),"未確認"))</f>
        <v/>
      </c>
      <c r="AD408" s="53" t="str">
        <f>IF(C408="","",IF(AND(ISNUMBER(R408),ISNUMBER(S408),S408&gt;=R408),ROUND((S408-R408)*24,4),IF(OR(R408&lt;&gt;"",S408&lt;&gt;""),"",IF(AND(ISNUMBER(T408),T408&gt;=0),T408,IF(AND(I408="あり",J408="実施",ISNUMBER(AC408)),AC408,"")))))</f>
        <v/>
      </c>
      <c r="AE408" s="54" t="str">
        <f>IF(C408="","",IF(AND(ISNUMBER(R408),ISNUMBER(S408),S408&gt;=R408),IF(X408="記録","実績：基地発～基地着",IF(X408="記憶","記憶：基地発～基地着","未確認：基地発～基地着")),IF(OR(R408&lt;&gt;"",S408&lt;&gt;""),"要確認：時刻不足・逆転",IF(AND(ISNUMBER(T408),T408&gt;=0),IF(X408="記録","実績：記録の時間",IF(X408="記憶","記憶：申告の時間","未確認：申告の時間")),IF(AND(I408="あり",J408="実施",ISNUMBER(AC408)),"所定時間による見込み",IF(I408="なし","使用なし","未確認"))))))</f>
        <v/>
      </c>
      <c r="AF408" s="55" t="str">
        <f>IF(C408="","",IF(H408="あり",1,0))</f>
        <v/>
      </c>
      <c r="AG408" s="55" t="str">
        <f>IF(C408="","",IF(AND(I408="あり",J408="実施"),1,0))</f>
        <v/>
      </c>
      <c r="AH408" s="55" t="str">
        <f>IF(C408="","",IF(AND(H408="あり",X408="記録"),IF(COUNTIFS($A$8:A408,A408,$B$8:B408,B408,$C$8:C408,C408,$E$8:E408,E408,$F$8:F408,F408,$H$8:H408,"あり",$X$8:X408,"記録")=1,1,0),0))</f>
        <v/>
      </c>
      <c r="AI408" s="55" t="str">
        <f>IF(C408="","",IF(AND(I408="あり",J408="実施",X408="記録",ISNUMBER(K408)),IF(COUNTIFS($K$8:K408,K408,$C$8:C408,C408,$E$8:E408,E408,$F$8:F408,F408,$I$8:I408,"あり",$J$8:J408,"実施",$X$8:X408,"記録")=1,1,0),0))</f>
        <v/>
      </c>
      <c r="AJ408" s="55" t="str">
        <f>IF(C408="","",IF(ISNUMBER(A408),YEAR(A408)-IF(MONTH(A408)&lt;4,1,0),""))</f>
        <v/>
      </c>
      <c r="AK408" s="55" t="str">
        <f>IF(C408="","",IF(J408="実施",IF(ISNUMBER(K408),YEAR(K408)-IF(MONTH(K408)&lt;4,1,0),""),""))</f>
        <v/>
      </c>
      <c r="AL408" s="56" t="str">
        <f>IF(C408="",IF(OR(A408&lt;&gt;"",G408&lt;&gt;""),"要確認：船名未記入",""),IF(OR(NOT(ISNUMBER(A408)),G408="",H408="",I408="",J408="",N408="",O408="",P408="",W408="",X408=""),"要確認：基本項目不足",IF(OR(Z408="未登録・重複",AA408="未登録・重複",AB408="未確認"),"要確認：登録表を確認",IF(AND(H408="あり",NOT(ISNUMBER(B408))),"要確認：前日の予定時刻不足",IF(AND(J408="実施",I408="あり",NOT(ISNUMBER(K408))),"要確認：最終日時不足",IF(AND(J408="取消",I408="あり"),"要確認：取消と使用ありが矛盾",IF(OR(AND(ISNUMBER(T408),T408&lt;0),AND(ISNUMBER(V408),V408&lt;0),AE408="要確認：時刻不足・逆転"),"要確認：時間を確認",IF(COUNTIFS(Work[予定表の作業日],A408,Work[前日版の予定時刻],B408,Work[船名],C408,Work[バース],E408,Work[入出・転],F408,Work[曳船名],G408)&gt;1,"要確認：同じ作業・曳船が重複",IF(AND(I408="あり",J408="実施",NOT(ISNUMBER(AD408))),"要確認：拘束時間未確認",IF(OR(H408="未確認",I408="未確認",J408="未確認",X408="未確認",N408="未確認",O408="未確認"),"要確認：未確認を含む","確認済"))))))))))</f>
        <v/>
      </c>
    </row>
    <row r="409" spans="1:38" ht="24.95" customHeight="1" x14ac:dyDescent="0.2">
      <c r="A409" s="20"/>
      <c r="B409" s="29"/>
      <c r="C409" s="7"/>
      <c r="D409" s="7"/>
      <c r="E409" s="7"/>
      <c r="F409" s="7"/>
      <c r="G409" s="7"/>
      <c r="H409" s="7"/>
      <c r="I409" s="7"/>
      <c r="J409" s="7"/>
      <c r="K409" s="23"/>
      <c r="L409" s="13"/>
      <c r="M409" s="13"/>
      <c r="N409" s="7"/>
      <c r="O409" s="51"/>
      <c r="P409" s="51"/>
      <c r="Q409" s="61"/>
      <c r="R409" s="62"/>
      <c r="S409" s="62"/>
      <c r="T409" s="63"/>
      <c r="U409" s="63"/>
      <c r="V409" s="63"/>
      <c r="W409" s="51"/>
      <c r="X409" s="51"/>
      <c r="Y409" s="67"/>
      <c r="Z409" s="54" t="str">
        <f>IF(G409="","",IF(COUNTIF(Tugs[曳船名],G409)&lt;&gt;1,"未登録・重複",IF(INDEX(Tugs[会社名],MATCH(G409,Tugs[曳船名],0))="","未確認",INDEX(Tugs[会社名],MATCH(G409,Tugs[曳船名],0)))))</f>
        <v/>
      </c>
      <c r="AA409" s="54" t="str">
        <f>IF(G409="","",IF(COUNTIF(Companies[会社名],Z409)&lt;&gt;1,"未登録・重複",IF(INDEX(Companies[地区],MATCH(Z409,Companies[会社名],0))="","未確認",INDEX(Companies[地区],MATCH(Z409,Companies[会社名],0)))))</f>
        <v/>
      </c>
      <c r="AB409" s="54" t="str">
        <f>IF(G409="","",IF(Q409&lt;&gt;"",Q409,IF(COUNTIF(Tugs[曳船名],G409)&lt;&gt;1,"未登録・重複",IF(INDEX(Tugs[基地港],MATCH(G409,Tugs[曳船名],0))="","未確認",INDEX(Tugs[基地港],MATCH(G409,Tugs[曳船名],0))))))</f>
        <v/>
      </c>
      <c r="AC409" s="53" t="str">
        <f>IF(C409="","",IF(AND(COUNTIF(Standards[照合項目（自動）],AB409&amp;"｜"&amp;E409&amp;"｜"&amp;D409&amp;"｜"&amp;F409&amp;"｜"&amp;P409)=1,COUNTIFS(Standards[照合項目（自動）],AB409&amp;"｜"&amp;E409&amp;"｜"&amp;D409&amp;"｜"&amp;F409&amp;"｜"&amp;P409,Standards[入力確認（自動）],"確認済")=1),SUMIF(Standards[照合項目（自動）],AB409&amp;"｜"&amp;E409&amp;"｜"&amp;D409&amp;"｜"&amp;F409&amp;"｜"&amp;P409,Standards[所定合計h（自動）]),"未確認"))</f>
        <v/>
      </c>
      <c r="AD409" s="53" t="str">
        <f>IF(C409="","",IF(AND(ISNUMBER(R409),ISNUMBER(S409),S409&gt;=R409),ROUND((S409-R409)*24,4),IF(OR(R409&lt;&gt;"",S409&lt;&gt;""),"",IF(AND(ISNUMBER(T409),T409&gt;=0),T409,IF(AND(I409="あり",J409="実施",ISNUMBER(AC409)),AC409,"")))))</f>
        <v/>
      </c>
      <c r="AE409" s="54" t="str">
        <f>IF(C409="","",IF(AND(ISNUMBER(R409),ISNUMBER(S409),S409&gt;=R409),IF(X409="記録","実績：基地発～基地着",IF(X409="記憶","記憶：基地発～基地着","未確認：基地発～基地着")),IF(OR(R409&lt;&gt;"",S409&lt;&gt;""),"要確認：時刻不足・逆転",IF(AND(ISNUMBER(T409),T409&gt;=0),IF(X409="記録","実績：記録の時間",IF(X409="記憶","記憶：申告の時間","未確認：申告の時間")),IF(AND(I409="あり",J409="実施",ISNUMBER(AC409)),"所定時間による見込み",IF(I409="なし","使用なし","未確認"))))))</f>
        <v/>
      </c>
      <c r="AF409" s="55" t="str">
        <f>IF(C409="","",IF(H409="あり",1,0))</f>
        <v/>
      </c>
      <c r="AG409" s="55" t="str">
        <f>IF(C409="","",IF(AND(I409="あり",J409="実施"),1,0))</f>
        <v/>
      </c>
      <c r="AH409" s="55" t="str">
        <f>IF(C409="","",IF(AND(H409="あり",X409="記録"),IF(COUNTIFS($A$8:A409,A409,$B$8:B409,B409,$C$8:C409,C409,$E$8:E409,E409,$F$8:F409,F409,$H$8:H409,"あり",$X$8:X409,"記録")=1,1,0),0))</f>
        <v/>
      </c>
      <c r="AI409" s="55" t="str">
        <f>IF(C409="","",IF(AND(I409="あり",J409="実施",X409="記録",ISNUMBER(K409)),IF(COUNTIFS($K$8:K409,K409,$C$8:C409,C409,$E$8:E409,E409,$F$8:F409,F409,$I$8:I409,"あり",$J$8:J409,"実施",$X$8:X409,"記録")=1,1,0),0))</f>
        <v/>
      </c>
      <c r="AJ409" s="55" t="str">
        <f>IF(C409="","",IF(ISNUMBER(A409),YEAR(A409)-IF(MONTH(A409)&lt;4,1,0),""))</f>
        <v/>
      </c>
      <c r="AK409" s="55" t="str">
        <f>IF(C409="","",IF(J409="実施",IF(ISNUMBER(K409),YEAR(K409)-IF(MONTH(K409)&lt;4,1,0),""),""))</f>
        <v/>
      </c>
      <c r="AL409" s="56" t="str">
        <f>IF(C409="",IF(OR(A409&lt;&gt;"",G409&lt;&gt;""),"要確認：船名未記入",""),IF(OR(NOT(ISNUMBER(A409)),G409="",H409="",I409="",J409="",N409="",O409="",P409="",W409="",X409=""),"要確認：基本項目不足",IF(OR(Z409="未登録・重複",AA409="未登録・重複",AB409="未確認"),"要確認：登録表を確認",IF(AND(H409="あり",NOT(ISNUMBER(B409))),"要確認：前日の予定時刻不足",IF(AND(J409="実施",I409="あり",NOT(ISNUMBER(K409))),"要確認：最終日時不足",IF(AND(J409="取消",I409="あり"),"要確認：取消と使用ありが矛盾",IF(OR(AND(ISNUMBER(T409),T409&lt;0),AND(ISNUMBER(V409),V409&lt;0),AE409="要確認：時刻不足・逆転"),"要確認：時間を確認",IF(COUNTIFS(Work[予定表の作業日],A409,Work[前日版の予定時刻],B409,Work[船名],C409,Work[バース],E409,Work[入出・転],F409,Work[曳船名],G409)&gt;1,"要確認：同じ作業・曳船が重複",IF(AND(I409="あり",J409="実施",NOT(ISNUMBER(AD409))),"要確認：拘束時間未確認",IF(OR(H409="未確認",I409="未確認",J409="未確認",X409="未確認",N409="未確認",O409="未確認"),"要確認：未確認を含む","確認済"))))))))))</f>
        <v/>
      </c>
    </row>
    <row r="410" spans="1:38" ht="24.95" customHeight="1" x14ac:dyDescent="0.2">
      <c r="A410" s="20"/>
      <c r="B410" s="29"/>
      <c r="C410" s="7"/>
      <c r="D410" s="7"/>
      <c r="E410" s="7"/>
      <c r="F410" s="7"/>
      <c r="G410" s="7"/>
      <c r="H410" s="7"/>
      <c r="I410" s="7"/>
      <c r="J410" s="7"/>
      <c r="K410" s="23"/>
      <c r="L410" s="13"/>
      <c r="M410" s="13"/>
      <c r="N410" s="7"/>
      <c r="O410" s="51"/>
      <c r="P410" s="51"/>
      <c r="Q410" s="61"/>
      <c r="R410" s="62"/>
      <c r="S410" s="62"/>
      <c r="T410" s="63"/>
      <c r="U410" s="63"/>
      <c r="V410" s="63"/>
      <c r="W410" s="51"/>
      <c r="X410" s="51"/>
      <c r="Y410" s="67"/>
      <c r="Z410" s="54" t="str">
        <f>IF(G410="","",IF(COUNTIF(Tugs[曳船名],G410)&lt;&gt;1,"未登録・重複",IF(INDEX(Tugs[会社名],MATCH(G410,Tugs[曳船名],0))="","未確認",INDEX(Tugs[会社名],MATCH(G410,Tugs[曳船名],0)))))</f>
        <v/>
      </c>
      <c r="AA410" s="54" t="str">
        <f>IF(G410="","",IF(COUNTIF(Companies[会社名],Z410)&lt;&gt;1,"未登録・重複",IF(INDEX(Companies[地区],MATCH(Z410,Companies[会社名],0))="","未確認",INDEX(Companies[地区],MATCH(Z410,Companies[会社名],0)))))</f>
        <v/>
      </c>
      <c r="AB410" s="54" t="str">
        <f>IF(G410="","",IF(Q410&lt;&gt;"",Q410,IF(COUNTIF(Tugs[曳船名],G410)&lt;&gt;1,"未登録・重複",IF(INDEX(Tugs[基地港],MATCH(G410,Tugs[曳船名],0))="","未確認",INDEX(Tugs[基地港],MATCH(G410,Tugs[曳船名],0))))))</f>
        <v/>
      </c>
      <c r="AC410" s="53" t="str">
        <f>IF(C410="","",IF(AND(COUNTIF(Standards[照合項目（自動）],AB410&amp;"｜"&amp;E410&amp;"｜"&amp;D410&amp;"｜"&amp;F410&amp;"｜"&amp;P410)=1,COUNTIFS(Standards[照合項目（自動）],AB410&amp;"｜"&amp;E410&amp;"｜"&amp;D410&amp;"｜"&amp;F410&amp;"｜"&amp;P410,Standards[入力確認（自動）],"確認済")=1),SUMIF(Standards[照合項目（自動）],AB410&amp;"｜"&amp;E410&amp;"｜"&amp;D410&amp;"｜"&amp;F410&amp;"｜"&amp;P410,Standards[所定合計h（自動）]),"未確認"))</f>
        <v/>
      </c>
      <c r="AD410" s="53" t="str">
        <f>IF(C410="","",IF(AND(ISNUMBER(R410),ISNUMBER(S410),S410&gt;=R410),ROUND((S410-R410)*24,4),IF(OR(R410&lt;&gt;"",S410&lt;&gt;""),"",IF(AND(ISNUMBER(T410),T410&gt;=0),T410,IF(AND(I410="あり",J410="実施",ISNUMBER(AC410)),AC410,"")))))</f>
        <v/>
      </c>
      <c r="AE410" s="54" t="str">
        <f>IF(C410="","",IF(AND(ISNUMBER(R410),ISNUMBER(S410),S410&gt;=R410),IF(X410="記録","実績：基地発～基地着",IF(X410="記憶","記憶：基地発～基地着","未確認：基地発～基地着")),IF(OR(R410&lt;&gt;"",S410&lt;&gt;""),"要確認：時刻不足・逆転",IF(AND(ISNUMBER(T410),T410&gt;=0),IF(X410="記録","実績：記録の時間",IF(X410="記憶","記憶：申告の時間","未確認：申告の時間")),IF(AND(I410="あり",J410="実施",ISNUMBER(AC410)),"所定時間による見込み",IF(I410="なし","使用なし","未確認"))))))</f>
        <v/>
      </c>
      <c r="AF410" s="55" t="str">
        <f>IF(C410="","",IF(H410="あり",1,0))</f>
        <v/>
      </c>
      <c r="AG410" s="55" t="str">
        <f>IF(C410="","",IF(AND(I410="あり",J410="実施"),1,0))</f>
        <v/>
      </c>
      <c r="AH410" s="55" t="str">
        <f>IF(C410="","",IF(AND(H410="あり",X410="記録"),IF(COUNTIFS($A$8:A410,A410,$B$8:B410,B410,$C$8:C410,C410,$E$8:E410,E410,$F$8:F410,F410,$H$8:H410,"あり",$X$8:X410,"記録")=1,1,0),0))</f>
        <v/>
      </c>
      <c r="AI410" s="55" t="str">
        <f>IF(C410="","",IF(AND(I410="あり",J410="実施",X410="記録",ISNUMBER(K410)),IF(COUNTIFS($K$8:K410,K410,$C$8:C410,C410,$E$8:E410,E410,$F$8:F410,F410,$I$8:I410,"あり",$J$8:J410,"実施",$X$8:X410,"記録")=1,1,0),0))</f>
        <v/>
      </c>
      <c r="AJ410" s="55" t="str">
        <f>IF(C410="","",IF(ISNUMBER(A410),YEAR(A410)-IF(MONTH(A410)&lt;4,1,0),""))</f>
        <v/>
      </c>
      <c r="AK410" s="55" t="str">
        <f>IF(C410="","",IF(J410="実施",IF(ISNUMBER(K410),YEAR(K410)-IF(MONTH(K410)&lt;4,1,0),""),""))</f>
        <v/>
      </c>
      <c r="AL410" s="56" t="str">
        <f>IF(C410="",IF(OR(A410&lt;&gt;"",G410&lt;&gt;""),"要確認：船名未記入",""),IF(OR(NOT(ISNUMBER(A410)),G410="",H410="",I410="",J410="",N410="",O410="",P410="",W410="",X410=""),"要確認：基本項目不足",IF(OR(Z410="未登録・重複",AA410="未登録・重複",AB410="未確認"),"要確認：登録表を確認",IF(AND(H410="あり",NOT(ISNUMBER(B410))),"要確認：前日の予定時刻不足",IF(AND(J410="実施",I410="あり",NOT(ISNUMBER(K410))),"要確認：最終日時不足",IF(AND(J410="取消",I410="あり"),"要確認：取消と使用ありが矛盾",IF(OR(AND(ISNUMBER(T410),T410&lt;0),AND(ISNUMBER(V410),V410&lt;0),AE410="要確認：時刻不足・逆転"),"要確認：時間を確認",IF(COUNTIFS(Work[予定表の作業日],A410,Work[前日版の予定時刻],B410,Work[船名],C410,Work[バース],E410,Work[入出・転],F410,Work[曳船名],G410)&gt;1,"要確認：同じ作業・曳船が重複",IF(AND(I410="あり",J410="実施",NOT(ISNUMBER(AD410))),"要確認：拘束時間未確認",IF(OR(H410="未確認",I410="未確認",J410="未確認",X410="未確認",N410="未確認",O410="未確認"),"要確認：未確認を含む","確認済"))))))))))</f>
        <v/>
      </c>
    </row>
    <row r="411" spans="1:38" ht="24.95" customHeight="1" x14ac:dyDescent="0.2">
      <c r="A411" s="20"/>
      <c r="B411" s="29"/>
      <c r="C411" s="7"/>
      <c r="D411" s="7"/>
      <c r="E411" s="7"/>
      <c r="F411" s="7"/>
      <c r="G411" s="7"/>
      <c r="H411" s="7"/>
      <c r="I411" s="7"/>
      <c r="J411" s="7"/>
      <c r="K411" s="23"/>
      <c r="L411" s="13"/>
      <c r="M411" s="13"/>
      <c r="N411" s="7"/>
      <c r="O411" s="51"/>
      <c r="P411" s="51"/>
      <c r="Q411" s="61"/>
      <c r="R411" s="62"/>
      <c r="S411" s="62"/>
      <c r="T411" s="63"/>
      <c r="U411" s="63"/>
      <c r="V411" s="63"/>
      <c r="W411" s="51"/>
      <c r="X411" s="51"/>
      <c r="Y411" s="67"/>
      <c r="Z411" s="54" t="str">
        <f>IF(G411="","",IF(COUNTIF(Tugs[曳船名],G411)&lt;&gt;1,"未登録・重複",IF(INDEX(Tugs[会社名],MATCH(G411,Tugs[曳船名],0))="","未確認",INDEX(Tugs[会社名],MATCH(G411,Tugs[曳船名],0)))))</f>
        <v/>
      </c>
      <c r="AA411" s="54" t="str">
        <f>IF(G411="","",IF(COUNTIF(Companies[会社名],Z411)&lt;&gt;1,"未登録・重複",IF(INDEX(Companies[地区],MATCH(Z411,Companies[会社名],0))="","未確認",INDEX(Companies[地区],MATCH(Z411,Companies[会社名],0)))))</f>
        <v/>
      </c>
      <c r="AB411" s="54" t="str">
        <f>IF(G411="","",IF(Q411&lt;&gt;"",Q411,IF(COUNTIF(Tugs[曳船名],G411)&lt;&gt;1,"未登録・重複",IF(INDEX(Tugs[基地港],MATCH(G411,Tugs[曳船名],0))="","未確認",INDEX(Tugs[基地港],MATCH(G411,Tugs[曳船名],0))))))</f>
        <v/>
      </c>
      <c r="AC411" s="53" t="str">
        <f>IF(C411="","",IF(AND(COUNTIF(Standards[照合項目（自動）],AB411&amp;"｜"&amp;E411&amp;"｜"&amp;D411&amp;"｜"&amp;F411&amp;"｜"&amp;P411)=1,COUNTIFS(Standards[照合項目（自動）],AB411&amp;"｜"&amp;E411&amp;"｜"&amp;D411&amp;"｜"&amp;F411&amp;"｜"&amp;P411,Standards[入力確認（自動）],"確認済")=1),SUMIF(Standards[照合項目（自動）],AB411&amp;"｜"&amp;E411&amp;"｜"&amp;D411&amp;"｜"&amp;F411&amp;"｜"&amp;P411,Standards[所定合計h（自動）]),"未確認"))</f>
        <v/>
      </c>
      <c r="AD411" s="53" t="str">
        <f>IF(C411="","",IF(AND(ISNUMBER(R411),ISNUMBER(S411),S411&gt;=R411),ROUND((S411-R411)*24,4),IF(OR(R411&lt;&gt;"",S411&lt;&gt;""),"",IF(AND(ISNUMBER(T411),T411&gt;=0),T411,IF(AND(I411="あり",J411="実施",ISNUMBER(AC411)),AC411,"")))))</f>
        <v/>
      </c>
      <c r="AE411" s="54" t="str">
        <f>IF(C411="","",IF(AND(ISNUMBER(R411),ISNUMBER(S411),S411&gt;=R411),IF(X411="記録","実績：基地発～基地着",IF(X411="記憶","記憶：基地発～基地着","未確認：基地発～基地着")),IF(OR(R411&lt;&gt;"",S411&lt;&gt;""),"要確認：時刻不足・逆転",IF(AND(ISNUMBER(T411),T411&gt;=0),IF(X411="記録","実績：記録の時間",IF(X411="記憶","記憶：申告の時間","未確認：申告の時間")),IF(AND(I411="あり",J411="実施",ISNUMBER(AC411)),"所定時間による見込み",IF(I411="なし","使用なし","未確認"))))))</f>
        <v/>
      </c>
      <c r="AF411" s="55" t="str">
        <f>IF(C411="","",IF(H411="あり",1,0))</f>
        <v/>
      </c>
      <c r="AG411" s="55" t="str">
        <f>IF(C411="","",IF(AND(I411="あり",J411="実施"),1,0))</f>
        <v/>
      </c>
      <c r="AH411" s="55" t="str">
        <f>IF(C411="","",IF(AND(H411="あり",X411="記録"),IF(COUNTIFS($A$8:A411,A411,$B$8:B411,B411,$C$8:C411,C411,$E$8:E411,E411,$F$8:F411,F411,$H$8:H411,"あり",$X$8:X411,"記録")=1,1,0),0))</f>
        <v/>
      </c>
      <c r="AI411" s="55" t="str">
        <f>IF(C411="","",IF(AND(I411="あり",J411="実施",X411="記録",ISNUMBER(K411)),IF(COUNTIFS($K$8:K411,K411,$C$8:C411,C411,$E$8:E411,E411,$F$8:F411,F411,$I$8:I411,"あり",$J$8:J411,"実施",$X$8:X411,"記録")=1,1,0),0))</f>
        <v/>
      </c>
      <c r="AJ411" s="55" t="str">
        <f>IF(C411="","",IF(ISNUMBER(A411),YEAR(A411)-IF(MONTH(A411)&lt;4,1,0),""))</f>
        <v/>
      </c>
      <c r="AK411" s="55" t="str">
        <f>IF(C411="","",IF(J411="実施",IF(ISNUMBER(K411),YEAR(K411)-IF(MONTH(K411)&lt;4,1,0),""),""))</f>
        <v/>
      </c>
      <c r="AL411" s="56" t="str">
        <f>IF(C411="",IF(OR(A411&lt;&gt;"",G411&lt;&gt;""),"要確認：船名未記入",""),IF(OR(NOT(ISNUMBER(A411)),G411="",H411="",I411="",J411="",N411="",O411="",P411="",W411="",X411=""),"要確認：基本項目不足",IF(OR(Z411="未登録・重複",AA411="未登録・重複",AB411="未確認"),"要確認：登録表を確認",IF(AND(H411="あり",NOT(ISNUMBER(B411))),"要確認：前日の予定時刻不足",IF(AND(J411="実施",I411="あり",NOT(ISNUMBER(K411))),"要確認：最終日時不足",IF(AND(J411="取消",I411="あり"),"要確認：取消と使用ありが矛盾",IF(OR(AND(ISNUMBER(T411),T411&lt;0),AND(ISNUMBER(V411),V411&lt;0),AE411="要確認：時刻不足・逆転"),"要確認：時間を確認",IF(COUNTIFS(Work[予定表の作業日],A411,Work[前日版の予定時刻],B411,Work[船名],C411,Work[バース],E411,Work[入出・転],F411,Work[曳船名],G411)&gt;1,"要確認：同じ作業・曳船が重複",IF(AND(I411="あり",J411="実施",NOT(ISNUMBER(AD411))),"要確認：拘束時間未確認",IF(OR(H411="未確認",I411="未確認",J411="未確認",X411="未確認",N411="未確認",O411="未確認"),"要確認：未確認を含む","確認済"))))))))))</f>
        <v/>
      </c>
    </row>
    <row r="412" spans="1:38" ht="24.95" customHeight="1" x14ac:dyDescent="0.2">
      <c r="A412" s="20"/>
      <c r="B412" s="29"/>
      <c r="C412" s="7"/>
      <c r="D412" s="7"/>
      <c r="E412" s="7"/>
      <c r="F412" s="7"/>
      <c r="G412" s="7"/>
      <c r="H412" s="7"/>
      <c r="I412" s="7"/>
      <c r="J412" s="7"/>
      <c r="K412" s="23"/>
      <c r="L412" s="13"/>
      <c r="M412" s="13"/>
      <c r="N412" s="7"/>
      <c r="O412" s="51"/>
      <c r="P412" s="51"/>
      <c r="Q412" s="61"/>
      <c r="R412" s="62"/>
      <c r="S412" s="62"/>
      <c r="T412" s="63"/>
      <c r="U412" s="63"/>
      <c r="V412" s="63"/>
      <c r="W412" s="51"/>
      <c r="X412" s="51"/>
      <c r="Y412" s="67"/>
      <c r="Z412" s="54" t="str">
        <f>IF(G412="","",IF(COUNTIF(Tugs[曳船名],G412)&lt;&gt;1,"未登録・重複",IF(INDEX(Tugs[会社名],MATCH(G412,Tugs[曳船名],0))="","未確認",INDEX(Tugs[会社名],MATCH(G412,Tugs[曳船名],0)))))</f>
        <v/>
      </c>
      <c r="AA412" s="54" t="str">
        <f>IF(G412="","",IF(COUNTIF(Companies[会社名],Z412)&lt;&gt;1,"未登録・重複",IF(INDEX(Companies[地区],MATCH(Z412,Companies[会社名],0))="","未確認",INDEX(Companies[地区],MATCH(Z412,Companies[会社名],0)))))</f>
        <v/>
      </c>
      <c r="AB412" s="54" t="str">
        <f>IF(G412="","",IF(Q412&lt;&gt;"",Q412,IF(COUNTIF(Tugs[曳船名],G412)&lt;&gt;1,"未登録・重複",IF(INDEX(Tugs[基地港],MATCH(G412,Tugs[曳船名],0))="","未確認",INDEX(Tugs[基地港],MATCH(G412,Tugs[曳船名],0))))))</f>
        <v/>
      </c>
      <c r="AC412" s="53" t="str">
        <f>IF(C412="","",IF(AND(COUNTIF(Standards[照合項目（自動）],AB412&amp;"｜"&amp;E412&amp;"｜"&amp;D412&amp;"｜"&amp;F412&amp;"｜"&amp;P412)=1,COUNTIFS(Standards[照合項目（自動）],AB412&amp;"｜"&amp;E412&amp;"｜"&amp;D412&amp;"｜"&amp;F412&amp;"｜"&amp;P412,Standards[入力確認（自動）],"確認済")=1),SUMIF(Standards[照合項目（自動）],AB412&amp;"｜"&amp;E412&amp;"｜"&amp;D412&amp;"｜"&amp;F412&amp;"｜"&amp;P412,Standards[所定合計h（自動）]),"未確認"))</f>
        <v/>
      </c>
      <c r="AD412" s="53" t="str">
        <f>IF(C412="","",IF(AND(ISNUMBER(R412),ISNUMBER(S412),S412&gt;=R412),ROUND((S412-R412)*24,4),IF(OR(R412&lt;&gt;"",S412&lt;&gt;""),"",IF(AND(ISNUMBER(T412),T412&gt;=0),T412,IF(AND(I412="あり",J412="実施",ISNUMBER(AC412)),AC412,"")))))</f>
        <v/>
      </c>
      <c r="AE412" s="54" t="str">
        <f>IF(C412="","",IF(AND(ISNUMBER(R412),ISNUMBER(S412),S412&gt;=R412),IF(X412="記録","実績：基地発～基地着",IF(X412="記憶","記憶：基地発～基地着","未確認：基地発～基地着")),IF(OR(R412&lt;&gt;"",S412&lt;&gt;""),"要確認：時刻不足・逆転",IF(AND(ISNUMBER(T412),T412&gt;=0),IF(X412="記録","実績：記録の時間",IF(X412="記憶","記憶：申告の時間","未確認：申告の時間")),IF(AND(I412="あり",J412="実施",ISNUMBER(AC412)),"所定時間による見込み",IF(I412="なし","使用なし","未確認"))))))</f>
        <v/>
      </c>
      <c r="AF412" s="55" t="str">
        <f>IF(C412="","",IF(H412="あり",1,0))</f>
        <v/>
      </c>
      <c r="AG412" s="55" t="str">
        <f>IF(C412="","",IF(AND(I412="あり",J412="実施"),1,0))</f>
        <v/>
      </c>
      <c r="AH412" s="55" t="str">
        <f>IF(C412="","",IF(AND(H412="あり",X412="記録"),IF(COUNTIFS($A$8:A412,A412,$B$8:B412,B412,$C$8:C412,C412,$E$8:E412,E412,$F$8:F412,F412,$H$8:H412,"あり",$X$8:X412,"記録")=1,1,0),0))</f>
        <v/>
      </c>
      <c r="AI412" s="55" t="str">
        <f>IF(C412="","",IF(AND(I412="あり",J412="実施",X412="記録",ISNUMBER(K412)),IF(COUNTIFS($K$8:K412,K412,$C$8:C412,C412,$E$8:E412,E412,$F$8:F412,F412,$I$8:I412,"あり",$J$8:J412,"実施",$X$8:X412,"記録")=1,1,0),0))</f>
        <v/>
      </c>
      <c r="AJ412" s="55" t="str">
        <f>IF(C412="","",IF(ISNUMBER(A412),YEAR(A412)-IF(MONTH(A412)&lt;4,1,0),""))</f>
        <v/>
      </c>
      <c r="AK412" s="55" t="str">
        <f>IF(C412="","",IF(J412="実施",IF(ISNUMBER(K412),YEAR(K412)-IF(MONTH(K412)&lt;4,1,0),""),""))</f>
        <v/>
      </c>
      <c r="AL412" s="56" t="str">
        <f>IF(C412="",IF(OR(A412&lt;&gt;"",G412&lt;&gt;""),"要確認：船名未記入",""),IF(OR(NOT(ISNUMBER(A412)),G412="",H412="",I412="",J412="",N412="",O412="",P412="",W412="",X412=""),"要確認：基本項目不足",IF(OR(Z412="未登録・重複",AA412="未登録・重複",AB412="未確認"),"要確認：登録表を確認",IF(AND(H412="あり",NOT(ISNUMBER(B412))),"要確認：前日の予定時刻不足",IF(AND(J412="実施",I412="あり",NOT(ISNUMBER(K412))),"要確認：最終日時不足",IF(AND(J412="取消",I412="あり"),"要確認：取消と使用ありが矛盾",IF(OR(AND(ISNUMBER(T412),T412&lt;0),AND(ISNUMBER(V412),V412&lt;0),AE412="要確認：時刻不足・逆転"),"要確認：時間を確認",IF(COUNTIFS(Work[予定表の作業日],A412,Work[前日版の予定時刻],B412,Work[船名],C412,Work[バース],E412,Work[入出・転],F412,Work[曳船名],G412)&gt;1,"要確認：同じ作業・曳船が重複",IF(AND(I412="あり",J412="実施",NOT(ISNUMBER(AD412))),"要確認：拘束時間未確認",IF(OR(H412="未確認",I412="未確認",J412="未確認",X412="未確認",N412="未確認",O412="未確認"),"要確認：未確認を含む","確認済"))))))))))</f>
        <v/>
      </c>
    </row>
    <row r="413" spans="1:38" ht="24.95" customHeight="1" x14ac:dyDescent="0.2">
      <c r="A413" s="20"/>
      <c r="B413" s="29"/>
      <c r="C413" s="7"/>
      <c r="D413" s="7"/>
      <c r="E413" s="7"/>
      <c r="F413" s="7"/>
      <c r="G413" s="7"/>
      <c r="H413" s="7"/>
      <c r="I413" s="7"/>
      <c r="J413" s="7"/>
      <c r="K413" s="23"/>
      <c r="L413" s="13"/>
      <c r="M413" s="13"/>
      <c r="N413" s="7"/>
      <c r="O413" s="51"/>
      <c r="P413" s="51"/>
      <c r="Q413" s="61"/>
      <c r="R413" s="62"/>
      <c r="S413" s="62"/>
      <c r="T413" s="63"/>
      <c r="U413" s="63"/>
      <c r="V413" s="63"/>
      <c r="W413" s="51"/>
      <c r="X413" s="51"/>
      <c r="Y413" s="67"/>
      <c r="Z413" s="54" t="str">
        <f>IF(G413="","",IF(COUNTIF(Tugs[曳船名],G413)&lt;&gt;1,"未登録・重複",IF(INDEX(Tugs[会社名],MATCH(G413,Tugs[曳船名],0))="","未確認",INDEX(Tugs[会社名],MATCH(G413,Tugs[曳船名],0)))))</f>
        <v/>
      </c>
      <c r="AA413" s="54" t="str">
        <f>IF(G413="","",IF(COUNTIF(Companies[会社名],Z413)&lt;&gt;1,"未登録・重複",IF(INDEX(Companies[地区],MATCH(Z413,Companies[会社名],0))="","未確認",INDEX(Companies[地区],MATCH(Z413,Companies[会社名],0)))))</f>
        <v/>
      </c>
      <c r="AB413" s="54" t="str">
        <f>IF(G413="","",IF(Q413&lt;&gt;"",Q413,IF(COUNTIF(Tugs[曳船名],G413)&lt;&gt;1,"未登録・重複",IF(INDEX(Tugs[基地港],MATCH(G413,Tugs[曳船名],0))="","未確認",INDEX(Tugs[基地港],MATCH(G413,Tugs[曳船名],0))))))</f>
        <v/>
      </c>
      <c r="AC413" s="53" t="str">
        <f>IF(C413="","",IF(AND(COUNTIF(Standards[照合項目（自動）],AB413&amp;"｜"&amp;E413&amp;"｜"&amp;D413&amp;"｜"&amp;F413&amp;"｜"&amp;P413)=1,COUNTIFS(Standards[照合項目（自動）],AB413&amp;"｜"&amp;E413&amp;"｜"&amp;D413&amp;"｜"&amp;F413&amp;"｜"&amp;P413,Standards[入力確認（自動）],"確認済")=1),SUMIF(Standards[照合項目（自動）],AB413&amp;"｜"&amp;E413&amp;"｜"&amp;D413&amp;"｜"&amp;F413&amp;"｜"&amp;P413,Standards[所定合計h（自動）]),"未確認"))</f>
        <v/>
      </c>
      <c r="AD413" s="53" t="str">
        <f>IF(C413="","",IF(AND(ISNUMBER(R413),ISNUMBER(S413),S413&gt;=R413),ROUND((S413-R413)*24,4),IF(OR(R413&lt;&gt;"",S413&lt;&gt;""),"",IF(AND(ISNUMBER(T413),T413&gt;=0),T413,IF(AND(I413="あり",J413="実施",ISNUMBER(AC413)),AC413,"")))))</f>
        <v/>
      </c>
      <c r="AE413" s="54" t="str">
        <f>IF(C413="","",IF(AND(ISNUMBER(R413),ISNUMBER(S413),S413&gt;=R413),IF(X413="記録","実績：基地発～基地着",IF(X413="記憶","記憶：基地発～基地着","未確認：基地発～基地着")),IF(OR(R413&lt;&gt;"",S413&lt;&gt;""),"要確認：時刻不足・逆転",IF(AND(ISNUMBER(T413),T413&gt;=0),IF(X413="記録","実績：記録の時間",IF(X413="記憶","記憶：申告の時間","未確認：申告の時間")),IF(AND(I413="あり",J413="実施",ISNUMBER(AC413)),"所定時間による見込み",IF(I413="なし","使用なし","未確認"))))))</f>
        <v/>
      </c>
      <c r="AF413" s="55" t="str">
        <f>IF(C413="","",IF(H413="あり",1,0))</f>
        <v/>
      </c>
      <c r="AG413" s="55" t="str">
        <f>IF(C413="","",IF(AND(I413="あり",J413="実施"),1,0))</f>
        <v/>
      </c>
      <c r="AH413" s="55" t="str">
        <f>IF(C413="","",IF(AND(H413="あり",X413="記録"),IF(COUNTIFS($A$8:A413,A413,$B$8:B413,B413,$C$8:C413,C413,$E$8:E413,E413,$F$8:F413,F413,$H$8:H413,"あり",$X$8:X413,"記録")=1,1,0),0))</f>
        <v/>
      </c>
      <c r="AI413" s="55" t="str">
        <f>IF(C413="","",IF(AND(I413="あり",J413="実施",X413="記録",ISNUMBER(K413)),IF(COUNTIFS($K$8:K413,K413,$C$8:C413,C413,$E$8:E413,E413,$F$8:F413,F413,$I$8:I413,"あり",$J$8:J413,"実施",$X$8:X413,"記録")=1,1,0),0))</f>
        <v/>
      </c>
      <c r="AJ413" s="55" t="str">
        <f>IF(C413="","",IF(ISNUMBER(A413),YEAR(A413)-IF(MONTH(A413)&lt;4,1,0),""))</f>
        <v/>
      </c>
      <c r="AK413" s="55" t="str">
        <f>IF(C413="","",IF(J413="実施",IF(ISNUMBER(K413),YEAR(K413)-IF(MONTH(K413)&lt;4,1,0),""),""))</f>
        <v/>
      </c>
      <c r="AL413" s="56" t="str">
        <f>IF(C413="",IF(OR(A413&lt;&gt;"",G413&lt;&gt;""),"要確認：船名未記入",""),IF(OR(NOT(ISNUMBER(A413)),G413="",H413="",I413="",J413="",N413="",O413="",P413="",W413="",X413=""),"要確認：基本項目不足",IF(OR(Z413="未登録・重複",AA413="未登録・重複",AB413="未確認"),"要確認：登録表を確認",IF(AND(H413="あり",NOT(ISNUMBER(B413))),"要確認：前日の予定時刻不足",IF(AND(J413="実施",I413="あり",NOT(ISNUMBER(K413))),"要確認：最終日時不足",IF(AND(J413="取消",I413="あり"),"要確認：取消と使用ありが矛盾",IF(OR(AND(ISNUMBER(T413),T413&lt;0),AND(ISNUMBER(V413),V413&lt;0),AE413="要確認：時刻不足・逆転"),"要確認：時間を確認",IF(COUNTIFS(Work[予定表の作業日],A413,Work[前日版の予定時刻],B413,Work[船名],C413,Work[バース],E413,Work[入出・転],F413,Work[曳船名],G413)&gt;1,"要確認：同じ作業・曳船が重複",IF(AND(I413="あり",J413="実施",NOT(ISNUMBER(AD413))),"要確認：拘束時間未確認",IF(OR(H413="未確認",I413="未確認",J413="未確認",X413="未確認",N413="未確認",O413="未確認"),"要確認：未確認を含む","確認済"))))))))))</f>
        <v/>
      </c>
    </row>
    <row r="414" spans="1:38" ht="24.95" customHeight="1" x14ac:dyDescent="0.2">
      <c r="A414" s="20"/>
      <c r="B414" s="29"/>
      <c r="C414" s="7"/>
      <c r="D414" s="7"/>
      <c r="E414" s="7"/>
      <c r="F414" s="7"/>
      <c r="G414" s="7"/>
      <c r="H414" s="7"/>
      <c r="I414" s="7"/>
      <c r="J414" s="7"/>
      <c r="K414" s="23"/>
      <c r="L414" s="13"/>
      <c r="M414" s="13"/>
      <c r="N414" s="7"/>
      <c r="O414" s="51"/>
      <c r="P414" s="51"/>
      <c r="Q414" s="61"/>
      <c r="R414" s="62"/>
      <c r="S414" s="62"/>
      <c r="T414" s="63"/>
      <c r="U414" s="63"/>
      <c r="V414" s="63"/>
      <c r="W414" s="51"/>
      <c r="X414" s="51"/>
      <c r="Y414" s="67"/>
      <c r="Z414" s="54" t="str">
        <f>IF(G414="","",IF(COUNTIF(Tugs[曳船名],G414)&lt;&gt;1,"未登録・重複",IF(INDEX(Tugs[会社名],MATCH(G414,Tugs[曳船名],0))="","未確認",INDEX(Tugs[会社名],MATCH(G414,Tugs[曳船名],0)))))</f>
        <v/>
      </c>
      <c r="AA414" s="54" t="str">
        <f>IF(G414="","",IF(COUNTIF(Companies[会社名],Z414)&lt;&gt;1,"未登録・重複",IF(INDEX(Companies[地区],MATCH(Z414,Companies[会社名],0))="","未確認",INDEX(Companies[地区],MATCH(Z414,Companies[会社名],0)))))</f>
        <v/>
      </c>
      <c r="AB414" s="54" t="str">
        <f>IF(G414="","",IF(Q414&lt;&gt;"",Q414,IF(COUNTIF(Tugs[曳船名],G414)&lt;&gt;1,"未登録・重複",IF(INDEX(Tugs[基地港],MATCH(G414,Tugs[曳船名],0))="","未確認",INDEX(Tugs[基地港],MATCH(G414,Tugs[曳船名],0))))))</f>
        <v/>
      </c>
      <c r="AC414" s="53" t="str">
        <f>IF(C414="","",IF(AND(COUNTIF(Standards[照合項目（自動）],AB414&amp;"｜"&amp;E414&amp;"｜"&amp;D414&amp;"｜"&amp;F414&amp;"｜"&amp;P414)=1,COUNTIFS(Standards[照合項目（自動）],AB414&amp;"｜"&amp;E414&amp;"｜"&amp;D414&amp;"｜"&amp;F414&amp;"｜"&amp;P414,Standards[入力確認（自動）],"確認済")=1),SUMIF(Standards[照合項目（自動）],AB414&amp;"｜"&amp;E414&amp;"｜"&amp;D414&amp;"｜"&amp;F414&amp;"｜"&amp;P414,Standards[所定合計h（自動）]),"未確認"))</f>
        <v/>
      </c>
      <c r="AD414" s="53" t="str">
        <f>IF(C414="","",IF(AND(ISNUMBER(R414),ISNUMBER(S414),S414&gt;=R414),ROUND((S414-R414)*24,4),IF(OR(R414&lt;&gt;"",S414&lt;&gt;""),"",IF(AND(ISNUMBER(T414),T414&gt;=0),T414,IF(AND(I414="あり",J414="実施",ISNUMBER(AC414)),AC414,"")))))</f>
        <v/>
      </c>
      <c r="AE414" s="54" t="str">
        <f>IF(C414="","",IF(AND(ISNUMBER(R414),ISNUMBER(S414),S414&gt;=R414),IF(X414="記録","実績：基地発～基地着",IF(X414="記憶","記憶：基地発～基地着","未確認：基地発～基地着")),IF(OR(R414&lt;&gt;"",S414&lt;&gt;""),"要確認：時刻不足・逆転",IF(AND(ISNUMBER(T414),T414&gt;=0),IF(X414="記録","実績：記録の時間",IF(X414="記憶","記憶：申告の時間","未確認：申告の時間")),IF(AND(I414="あり",J414="実施",ISNUMBER(AC414)),"所定時間による見込み",IF(I414="なし","使用なし","未確認"))))))</f>
        <v/>
      </c>
      <c r="AF414" s="55" t="str">
        <f>IF(C414="","",IF(H414="あり",1,0))</f>
        <v/>
      </c>
      <c r="AG414" s="55" t="str">
        <f>IF(C414="","",IF(AND(I414="あり",J414="実施"),1,0))</f>
        <v/>
      </c>
      <c r="AH414" s="55" t="str">
        <f>IF(C414="","",IF(AND(H414="あり",X414="記録"),IF(COUNTIFS($A$8:A414,A414,$B$8:B414,B414,$C$8:C414,C414,$E$8:E414,E414,$F$8:F414,F414,$H$8:H414,"あり",$X$8:X414,"記録")=1,1,0),0))</f>
        <v/>
      </c>
      <c r="AI414" s="55" t="str">
        <f>IF(C414="","",IF(AND(I414="あり",J414="実施",X414="記録",ISNUMBER(K414)),IF(COUNTIFS($K$8:K414,K414,$C$8:C414,C414,$E$8:E414,E414,$F$8:F414,F414,$I$8:I414,"あり",$J$8:J414,"実施",$X$8:X414,"記録")=1,1,0),0))</f>
        <v/>
      </c>
      <c r="AJ414" s="55" t="str">
        <f>IF(C414="","",IF(ISNUMBER(A414),YEAR(A414)-IF(MONTH(A414)&lt;4,1,0),""))</f>
        <v/>
      </c>
      <c r="AK414" s="55" t="str">
        <f>IF(C414="","",IF(J414="実施",IF(ISNUMBER(K414),YEAR(K414)-IF(MONTH(K414)&lt;4,1,0),""),""))</f>
        <v/>
      </c>
      <c r="AL414" s="56" t="str">
        <f>IF(C414="",IF(OR(A414&lt;&gt;"",G414&lt;&gt;""),"要確認：船名未記入",""),IF(OR(NOT(ISNUMBER(A414)),G414="",H414="",I414="",J414="",N414="",O414="",P414="",W414="",X414=""),"要確認：基本項目不足",IF(OR(Z414="未登録・重複",AA414="未登録・重複",AB414="未確認"),"要確認：登録表を確認",IF(AND(H414="あり",NOT(ISNUMBER(B414))),"要確認：前日の予定時刻不足",IF(AND(J414="実施",I414="あり",NOT(ISNUMBER(K414))),"要確認：最終日時不足",IF(AND(J414="取消",I414="あり"),"要確認：取消と使用ありが矛盾",IF(OR(AND(ISNUMBER(T414),T414&lt;0),AND(ISNUMBER(V414),V414&lt;0),AE414="要確認：時刻不足・逆転"),"要確認：時間を確認",IF(COUNTIFS(Work[予定表の作業日],A414,Work[前日版の予定時刻],B414,Work[船名],C414,Work[バース],E414,Work[入出・転],F414,Work[曳船名],G414)&gt;1,"要確認：同じ作業・曳船が重複",IF(AND(I414="あり",J414="実施",NOT(ISNUMBER(AD414))),"要確認：拘束時間未確認",IF(OR(H414="未確認",I414="未確認",J414="未確認",X414="未確認",N414="未確認",O414="未確認"),"要確認：未確認を含む","確認済"))))))))))</f>
        <v/>
      </c>
    </row>
    <row r="415" spans="1:38" ht="24.95" customHeight="1" x14ac:dyDescent="0.2">
      <c r="A415" s="20"/>
      <c r="B415" s="29"/>
      <c r="C415" s="7"/>
      <c r="D415" s="7"/>
      <c r="E415" s="7"/>
      <c r="F415" s="7"/>
      <c r="G415" s="7"/>
      <c r="H415" s="7"/>
      <c r="I415" s="7"/>
      <c r="J415" s="7"/>
      <c r="K415" s="23"/>
      <c r="L415" s="13"/>
      <c r="M415" s="13"/>
      <c r="N415" s="7"/>
      <c r="O415" s="51"/>
      <c r="P415" s="51"/>
      <c r="Q415" s="61"/>
      <c r="R415" s="62"/>
      <c r="S415" s="62"/>
      <c r="T415" s="63"/>
      <c r="U415" s="63"/>
      <c r="V415" s="63"/>
      <c r="W415" s="51"/>
      <c r="X415" s="51"/>
      <c r="Y415" s="67"/>
      <c r="Z415" s="54" t="str">
        <f>IF(G415="","",IF(COUNTIF(Tugs[曳船名],G415)&lt;&gt;1,"未登録・重複",IF(INDEX(Tugs[会社名],MATCH(G415,Tugs[曳船名],0))="","未確認",INDEX(Tugs[会社名],MATCH(G415,Tugs[曳船名],0)))))</f>
        <v/>
      </c>
      <c r="AA415" s="54" t="str">
        <f>IF(G415="","",IF(COUNTIF(Companies[会社名],Z415)&lt;&gt;1,"未登録・重複",IF(INDEX(Companies[地区],MATCH(Z415,Companies[会社名],0))="","未確認",INDEX(Companies[地区],MATCH(Z415,Companies[会社名],0)))))</f>
        <v/>
      </c>
      <c r="AB415" s="54" t="str">
        <f>IF(G415="","",IF(Q415&lt;&gt;"",Q415,IF(COUNTIF(Tugs[曳船名],G415)&lt;&gt;1,"未登録・重複",IF(INDEX(Tugs[基地港],MATCH(G415,Tugs[曳船名],0))="","未確認",INDEX(Tugs[基地港],MATCH(G415,Tugs[曳船名],0))))))</f>
        <v/>
      </c>
      <c r="AC415" s="53" t="str">
        <f>IF(C415="","",IF(AND(COUNTIF(Standards[照合項目（自動）],AB415&amp;"｜"&amp;E415&amp;"｜"&amp;D415&amp;"｜"&amp;F415&amp;"｜"&amp;P415)=1,COUNTIFS(Standards[照合項目（自動）],AB415&amp;"｜"&amp;E415&amp;"｜"&amp;D415&amp;"｜"&amp;F415&amp;"｜"&amp;P415,Standards[入力確認（自動）],"確認済")=1),SUMIF(Standards[照合項目（自動）],AB415&amp;"｜"&amp;E415&amp;"｜"&amp;D415&amp;"｜"&amp;F415&amp;"｜"&amp;P415,Standards[所定合計h（自動）]),"未確認"))</f>
        <v/>
      </c>
      <c r="AD415" s="53" t="str">
        <f>IF(C415="","",IF(AND(ISNUMBER(R415),ISNUMBER(S415),S415&gt;=R415),ROUND((S415-R415)*24,4),IF(OR(R415&lt;&gt;"",S415&lt;&gt;""),"",IF(AND(ISNUMBER(T415),T415&gt;=0),T415,IF(AND(I415="あり",J415="実施",ISNUMBER(AC415)),AC415,"")))))</f>
        <v/>
      </c>
      <c r="AE415" s="54" t="str">
        <f>IF(C415="","",IF(AND(ISNUMBER(R415),ISNUMBER(S415),S415&gt;=R415),IF(X415="記録","実績：基地発～基地着",IF(X415="記憶","記憶：基地発～基地着","未確認：基地発～基地着")),IF(OR(R415&lt;&gt;"",S415&lt;&gt;""),"要確認：時刻不足・逆転",IF(AND(ISNUMBER(T415),T415&gt;=0),IF(X415="記録","実績：記録の時間",IF(X415="記憶","記憶：申告の時間","未確認：申告の時間")),IF(AND(I415="あり",J415="実施",ISNUMBER(AC415)),"所定時間による見込み",IF(I415="なし","使用なし","未確認"))))))</f>
        <v/>
      </c>
      <c r="AF415" s="55" t="str">
        <f>IF(C415="","",IF(H415="あり",1,0))</f>
        <v/>
      </c>
      <c r="AG415" s="55" t="str">
        <f>IF(C415="","",IF(AND(I415="あり",J415="実施"),1,0))</f>
        <v/>
      </c>
      <c r="AH415" s="55" t="str">
        <f>IF(C415="","",IF(AND(H415="あり",X415="記録"),IF(COUNTIFS($A$8:A415,A415,$B$8:B415,B415,$C$8:C415,C415,$E$8:E415,E415,$F$8:F415,F415,$H$8:H415,"あり",$X$8:X415,"記録")=1,1,0),0))</f>
        <v/>
      </c>
      <c r="AI415" s="55" t="str">
        <f>IF(C415="","",IF(AND(I415="あり",J415="実施",X415="記録",ISNUMBER(K415)),IF(COUNTIFS($K$8:K415,K415,$C$8:C415,C415,$E$8:E415,E415,$F$8:F415,F415,$I$8:I415,"あり",$J$8:J415,"実施",$X$8:X415,"記録")=1,1,0),0))</f>
        <v/>
      </c>
      <c r="AJ415" s="55" t="str">
        <f>IF(C415="","",IF(ISNUMBER(A415),YEAR(A415)-IF(MONTH(A415)&lt;4,1,0),""))</f>
        <v/>
      </c>
      <c r="AK415" s="55" t="str">
        <f>IF(C415="","",IF(J415="実施",IF(ISNUMBER(K415),YEAR(K415)-IF(MONTH(K415)&lt;4,1,0),""),""))</f>
        <v/>
      </c>
      <c r="AL415" s="56" t="str">
        <f>IF(C415="",IF(OR(A415&lt;&gt;"",G415&lt;&gt;""),"要確認：船名未記入",""),IF(OR(NOT(ISNUMBER(A415)),G415="",H415="",I415="",J415="",N415="",O415="",P415="",W415="",X415=""),"要確認：基本項目不足",IF(OR(Z415="未登録・重複",AA415="未登録・重複",AB415="未確認"),"要確認：登録表を確認",IF(AND(H415="あり",NOT(ISNUMBER(B415))),"要確認：前日の予定時刻不足",IF(AND(J415="実施",I415="あり",NOT(ISNUMBER(K415))),"要確認：最終日時不足",IF(AND(J415="取消",I415="あり"),"要確認：取消と使用ありが矛盾",IF(OR(AND(ISNUMBER(T415),T415&lt;0),AND(ISNUMBER(V415),V415&lt;0),AE415="要確認：時刻不足・逆転"),"要確認：時間を確認",IF(COUNTIFS(Work[予定表の作業日],A415,Work[前日版の予定時刻],B415,Work[船名],C415,Work[バース],E415,Work[入出・転],F415,Work[曳船名],G415)&gt;1,"要確認：同じ作業・曳船が重複",IF(AND(I415="あり",J415="実施",NOT(ISNUMBER(AD415))),"要確認：拘束時間未確認",IF(OR(H415="未確認",I415="未確認",J415="未確認",X415="未確認",N415="未確認",O415="未確認"),"要確認：未確認を含む","確認済"))))))))))</f>
        <v/>
      </c>
    </row>
    <row r="416" spans="1:38" ht="24.95" customHeight="1" x14ac:dyDescent="0.2">
      <c r="A416" s="20"/>
      <c r="B416" s="29"/>
      <c r="C416" s="7"/>
      <c r="D416" s="7"/>
      <c r="E416" s="7"/>
      <c r="F416" s="7"/>
      <c r="G416" s="7"/>
      <c r="H416" s="7"/>
      <c r="I416" s="7"/>
      <c r="J416" s="7"/>
      <c r="K416" s="23"/>
      <c r="L416" s="13"/>
      <c r="M416" s="13"/>
      <c r="N416" s="7"/>
      <c r="O416" s="51"/>
      <c r="P416" s="51"/>
      <c r="Q416" s="61"/>
      <c r="R416" s="62"/>
      <c r="S416" s="62"/>
      <c r="T416" s="63"/>
      <c r="U416" s="63"/>
      <c r="V416" s="63"/>
      <c r="W416" s="51"/>
      <c r="X416" s="51"/>
      <c r="Y416" s="67"/>
      <c r="Z416" s="54" t="str">
        <f>IF(G416="","",IF(COUNTIF(Tugs[曳船名],G416)&lt;&gt;1,"未登録・重複",IF(INDEX(Tugs[会社名],MATCH(G416,Tugs[曳船名],0))="","未確認",INDEX(Tugs[会社名],MATCH(G416,Tugs[曳船名],0)))))</f>
        <v/>
      </c>
      <c r="AA416" s="54" t="str">
        <f>IF(G416="","",IF(COUNTIF(Companies[会社名],Z416)&lt;&gt;1,"未登録・重複",IF(INDEX(Companies[地区],MATCH(Z416,Companies[会社名],0))="","未確認",INDEX(Companies[地区],MATCH(Z416,Companies[会社名],0)))))</f>
        <v/>
      </c>
      <c r="AB416" s="54" t="str">
        <f>IF(G416="","",IF(Q416&lt;&gt;"",Q416,IF(COUNTIF(Tugs[曳船名],G416)&lt;&gt;1,"未登録・重複",IF(INDEX(Tugs[基地港],MATCH(G416,Tugs[曳船名],0))="","未確認",INDEX(Tugs[基地港],MATCH(G416,Tugs[曳船名],0))))))</f>
        <v/>
      </c>
      <c r="AC416" s="53" t="str">
        <f>IF(C416="","",IF(AND(COUNTIF(Standards[照合項目（自動）],AB416&amp;"｜"&amp;E416&amp;"｜"&amp;D416&amp;"｜"&amp;F416&amp;"｜"&amp;P416)=1,COUNTIFS(Standards[照合項目（自動）],AB416&amp;"｜"&amp;E416&amp;"｜"&amp;D416&amp;"｜"&amp;F416&amp;"｜"&amp;P416,Standards[入力確認（自動）],"確認済")=1),SUMIF(Standards[照合項目（自動）],AB416&amp;"｜"&amp;E416&amp;"｜"&amp;D416&amp;"｜"&amp;F416&amp;"｜"&amp;P416,Standards[所定合計h（自動）]),"未確認"))</f>
        <v/>
      </c>
      <c r="AD416" s="53" t="str">
        <f>IF(C416="","",IF(AND(ISNUMBER(R416),ISNUMBER(S416),S416&gt;=R416),ROUND((S416-R416)*24,4),IF(OR(R416&lt;&gt;"",S416&lt;&gt;""),"",IF(AND(ISNUMBER(T416),T416&gt;=0),T416,IF(AND(I416="あり",J416="実施",ISNUMBER(AC416)),AC416,"")))))</f>
        <v/>
      </c>
      <c r="AE416" s="54" t="str">
        <f>IF(C416="","",IF(AND(ISNUMBER(R416),ISNUMBER(S416),S416&gt;=R416),IF(X416="記録","実績：基地発～基地着",IF(X416="記憶","記憶：基地発～基地着","未確認：基地発～基地着")),IF(OR(R416&lt;&gt;"",S416&lt;&gt;""),"要確認：時刻不足・逆転",IF(AND(ISNUMBER(T416),T416&gt;=0),IF(X416="記録","実績：記録の時間",IF(X416="記憶","記憶：申告の時間","未確認：申告の時間")),IF(AND(I416="あり",J416="実施",ISNUMBER(AC416)),"所定時間による見込み",IF(I416="なし","使用なし","未確認"))))))</f>
        <v/>
      </c>
      <c r="AF416" s="55" t="str">
        <f>IF(C416="","",IF(H416="あり",1,0))</f>
        <v/>
      </c>
      <c r="AG416" s="55" t="str">
        <f>IF(C416="","",IF(AND(I416="あり",J416="実施"),1,0))</f>
        <v/>
      </c>
      <c r="AH416" s="55" t="str">
        <f>IF(C416="","",IF(AND(H416="あり",X416="記録"),IF(COUNTIFS($A$8:A416,A416,$B$8:B416,B416,$C$8:C416,C416,$E$8:E416,E416,$F$8:F416,F416,$H$8:H416,"あり",$X$8:X416,"記録")=1,1,0),0))</f>
        <v/>
      </c>
      <c r="AI416" s="55" t="str">
        <f>IF(C416="","",IF(AND(I416="あり",J416="実施",X416="記録",ISNUMBER(K416)),IF(COUNTIFS($K$8:K416,K416,$C$8:C416,C416,$E$8:E416,E416,$F$8:F416,F416,$I$8:I416,"あり",$J$8:J416,"実施",$X$8:X416,"記録")=1,1,0),0))</f>
        <v/>
      </c>
      <c r="AJ416" s="55" t="str">
        <f>IF(C416="","",IF(ISNUMBER(A416),YEAR(A416)-IF(MONTH(A416)&lt;4,1,0),""))</f>
        <v/>
      </c>
      <c r="AK416" s="55" t="str">
        <f>IF(C416="","",IF(J416="実施",IF(ISNUMBER(K416),YEAR(K416)-IF(MONTH(K416)&lt;4,1,0),""),""))</f>
        <v/>
      </c>
      <c r="AL416" s="56" t="str">
        <f>IF(C416="",IF(OR(A416&lt;&gt;"",G416&lt;&gt;""),"要確認：船名未記入",""),IF(OR(NOT(ISNUMBER(A416)),G416="",H416="",I416="",J416="",N416="",O416="",P416="",W416="",X416=""),"要確認：基本項目不足",IF(OR(Z416="未登録・重複",AA416="未登録・重複",AB416="未確認"),"要確認：登録表を確認",IF(AND(H416="あり",NOT(ISNUMBER(B416))),"要確認：前日の予定時刻不足",IF(AND(J416="実施",I416="あり",NOT(ISNUMBER(K416))),"要確認：最終日時不足",IF(AND(J416="取消",I416="あり"),"要確認：取消と使用ありが矛盾",IF(OR(AND(ISNUMBER(T416),T416&lt;0),AND(ISNUMBER(V416),V416&lt;0),AE416="要確認：時刻不足・逆転"),"要確認：時間を確認",IF(COUNTIFS(Work[予定表の作業日],A416,Work[前日版の予定時刻],B416,Work[船名],C416,Work[バース],E416,Work[入出・転],F416,Work[曳船名],G416)&gt;1,"要確認：同じ作業・曳船が重複",IF(AND(I416="あり",J416="実施",NOT(ISNUMBER(AD416))),"要確認：拘束時間未確認",IF(OR(H416="未確認",I416="未確認",J416="未確認",X416="未確認",N416="未確認",O416="未確認"),"要確認：未確認を含む","確認済"))))))))))</f>
        <v/>
      </c>
    </row>
    <row r="417" spans="1:38" ht="24.95" customHeight="1" x14ac:dyDescent="0.2">
      <c r="A417" s="20"/>
      <c r="B417" s="29"/>
      <c r="C417" s="7"/>
      <c r="D417" s="7"/>
      <c r="E417" s="7"/>
      <c r="F417" s="7"/>
      <c r="G417" s="7"/>
      <c r="H417" s="7"/>
      <c r="I417" s="7"/>
      <c r="J417" s="7"/>
      <c r="K417" s="23"/>
      <c r="L417" s="13"/>
      <c r="M417" s="13"/>
      <c r="N417" s="7"/>
      <c r="O417" s="51"/>
      <c r="P417" s="51"/>
      <c r="Q417" s="61"/>
      <c r="R417" s="62"/>
      <c r="S417" s="62"/>
      <c r="T417" s="63"/>
      <c r="U417" s="63"/>
      <c r="V417" s="63"/>
      <c r="W417" s="51"/>
      <c r="X417" s="51"/>
      <c r="Y417" s="67"/>
      <c r="Z417" s="54" t="str">
        <f>IF(G417="","",IF(COUNTIF(Tugs[曳船名],G417)&lt;&gt;1,"未登録・重複",IF(INDEX(Tugs[会社名],MATCH(G417,Tugs[曳船名],0))="","未確認",INDEX(Tugs[会社名],MATCH(G417,Tugs[曳船名],0)))))</f>
        <v/>
      </c>
      <c r="AA417" s="54" t="str">
        <f>IF(G417="","",IF(COUNTIF(Companies[会社名],Z417)&lt;&gt;1,"未登録・重複",IF(INDEX(Companies[地区],MATCH(Z417,Companies[会社名],0))="","未確認",INDEX(Companies[地区],MATCH(Z417,Companies[会社名],0)))))</f>
        <v/>
      </c>
      <c r="AB417" s="54" t="str">
        <f>IF(G417="","",IF(Q417&lt;&gt;"",Q417,IF(COUNTIF(Tugs[曳船名],G417)&lt;&gt;1,"未登録・重複",IF(INDEX(Tugs[基地港],MATCH(G417,Tugs[曳船名],0))="","未確認",INDEX(Tugs[基地港],MATCH(G417,Tugs[曳船名],0))))))</f>
        <v/>
      </c>
      <c r="AC417" s="53" t="str">
        <f>IF(C417="","",IF(AND(COUNTIF(Standards[照合項目（自動）],AB417&amp;"｜"&amp;E417&amp;"｜"&amp;D417&amp;"｜"&amp;F417&amp;"｜"&amp;P417)=1,COUNTIFS(Standards[照合項目（自動）],AB417&amp;"｜"&amp;E417&amp;"｜"&amp;D417&amp;"｜"&amp;F417&amp;"｜"&amp;P417,Standards[入力確認（自動）],"確認済")=1),SUMIF(Standards[照合項目（自動）],AB417&amp;"｜"&amp;E417&amp;"｜"&amp;D417&amp;"｜"&amp;F417&amp;"｜"&amp;P417,Standards[所定合計h（自動）]),"未確認"))</f>
        <v/>
      </c>
      <c r="AD417" s="53" t="str">
        <f>IF(C417="","",IF(AND(ISNUMBER(R417),ISNUMBER(S417),S417&gt;=R417),ROUND((S417-R417)*24,4),IF(OR(R417&lt;&gt;"",S417&lt;&gt;""),"",IF(AND(ISNUMBER(T417),T417&gt;=0),T417,IF(AND(I417="あり",J417="実施",ISNUMBER(AC417)),AC417,"")))))</f>
        <v/>
      </c>
      <c r="AE417" s="54" t="str">
        <f>IF(C417="","",IF(AND(ISNUMBER(R417),ISNUMBER(S417),S417&gt;=R417),IF(X417="記録","実績：基地発～基地着",IF(X417="記憶","記憶：基地発～基地着","未確認：基地発～基地着")),IF(OR(R417&lt;&gt;"",S417&lt;&gt;""),"要確認：時刻不足・逆転",IF(AND(ISNUMBER(T417),T417&gt;=0),IF(X417="記録","実績：記録の時間",IF(X417="記憶","記憶：申告の時間","未確認：申告の時間")),IF(AND(I417="あり",J417="実施",ISNUMBER(AC417)),"所定時間による見込み",IF(I417="なし","使用なし","未確認"))))))</f>
        <v/>
      </c>
      <c r="AF417" s="55" t="str">
        <f>IF(C417="","",IF(H417="あり",1,0))</f>
        <v/>
      </c>
      <c r="AG417" s="55" t="str">
        <f>IF(C417="","",IF(AND(I417="あり",J417="実施"),1,0))</f>
        <v/>
      </c>
      <c r="AH417" s="55" t="str">
        <f>IF(C417="","",IF(AND(H417="あり",X417="記録"),IF(COUNTIFS($A$8:A417,A417,$B$8:B417,B417,$C$8:C417,C417,$E$8:E417,E417,$F$8:F417,F417,$H$8:H417,"あり",$X$8:X417,"記録")=1,1,0),0))</f>
        <v/>
      </c>
      <c r="AI417" s="55" t="str">
        <f>IF(C417="","",IF(AND(I417="あり",J417="実施",X417="記録",ISNUMBER(K417)),IF(COUNTIFS($K$8:K417,K417,$C$8:C417,C417,$E$8:E417,E417,$F$8:F417,F417,$I$8:I417,"あり",$J$8:J417,"実施",$X$8:X417,"記録")=1,1,0),0))</f>
        <v/>
      </c>
      <c r="AJ417" s="55" t="str">
        <f>IF(C417="","",IF(ISNUMBER(A417),YEAR(A417)-IF(MONTH(A417)&lt;4,1,0),""))</f>
        <v/>
      </c>
      <c r="AK417" s="55" t="str">
        <f>IF(C417="","",IF(J417="実施",IF(ISNUMBER(K417),YEAR(K417)-IF(MONTH(K417)&lt;4,1,0),""),""))</f>
        <v/>
      </c>
      <c r="AL417" s="56" t="str">
        <f>IF(C417="",IF(OR(A417&lt;&gt;"",G417&lt;&gt;""),"要確認：船名未記入",""),IF(OR(NOT(ISNUMBER(A417)),G417="",H417="",I417="",J417="",N417="",O417="",P417="",W417="",X417=""),"要確認：基本項目不足",IF(OR(Z417="未登録・重複",AA417="未登録・重複",AB417="未確認"),"要確認：登録表を確認",IF(AND(H417="あり",NOT(ISNUMBER(B417))),"要確認：前日の予定時刻不足",IF(AND(J417="実施",I417="あり",NOT(ISNUMBER(K417))),"要確認：最終日時不足",IF(AND(J417="取消",I417="あり"),"要確認：取消と使用ありが矛盾",IF(OR(AND(ISNUMBER(T417),T417&lt;0),AND(ISNUMBER(V417),V417&lt;0),AE417="要確認：時刻不足・逆転"),"要確認：時間を確認",IF(COUNTIFS(Work[予定表の作業日],A417,Work[前日版の予定時刻],B417,Work[船名],C417,Work[バース],E417,Work[入出・転],F417,Work[曳船名],G417)&gt;1,"要確認：同じ作業・曳船が重複",IF(AND(I417="あり",J417="実施",NOT(ISNUMBER(AD417))),"要確認：拘束時間未確認",IF(OR(H417="未確認",I417="未確認",J417="未確認",X417="未確認",N417="未確認",O417="未確認"),"要確認：未確認を含む","確認済"))))))))))</f>
        <v/>
      </c>
    </row>
    <row r="418" spans="1:38" ht="24.95" customHeight="1" x14ac:dyDescent="0.2">
      <c r="A418" s="20"/>
      <c r="B418" s="29"/>
      <c r="C418" s="7"/>
      <c r="D418" s="7"/>
      <c r="E418" s="7"/>
      <c r="F418" s="7"/>
      <c r="G418" s="7"/>
      <c r="H418" s="7"/>
      <c r="I418" s="7"/>
      <c r="J418" s="7"/>
      <c r="K418" s="23"/>
      <c r="L418" s="13"/>
      <c r="M418" s="13"/>
      <c r="N418" s="7"/>
      <c r="O418" s="51"/>
      <c r="P418" s="51"/>
      <c r="Q418" s="61"/>
      <c r="R418" s="62"/>
      <c r="S418" s="62"/>
      <c r="T418" s="63"/>
      <c r="U418" s="63"/>
      <c r="V418" s="63"/>
      <c r="W418" s="51"/>
      <c r="X418" s="51"/>
      <c r="Y418" s="67"/>
      <c r="Z418" s="54" t="str">
        <f>IF(G418="","",IF(COUNTIF(Tugs[曳船名],G418)&lt;&gt;1,"未登録・重複",IF(INDEX(Tugs[会社名],MATCH(G418,Tugs[曳船名],0))="","未確認",INDEX(Tugs[会社名],MATCH(G418,Tugs[曳船名],0)))))</f>
        <v/>
      </c>
      <c r="AA418" s="54" t="str">
        <f>IF(G418="","",IF(COUNTIF(Companies[会社名],Z418)&lt;&gt;1,"未登録・重複",IF(INDEX(Companies[地区],MATCH(Z418,Companies[会社名],0))="","未確認",INDEX(Companies[地区],MATCH(Z418,Companies[会社名],0)))))</f>
        <v/>
      </c>
      <c r="AB418" s="54" t="str">
        <f>IF(G418="","",IF(Q418&lt;&gt;"",Q418,IF(COUNTIF(Tugs[曳船名],G418)&lt;&gt;1,"未登録・重複",IF(INDEX(Tugs[基地港],MATCH(G418,Tugs[曳船名],0))="","未確認",INDEX(Tugs[基地港],MATCH(G418,Tugs[曳船名],0))))))</f>
        <v/>
      </c>
      <c r="AC418" s="53" t="str">
        <f>IF(C418="","",IF(AND(COUNTIF(Standards[照合項目（自動）],AB418&amp;"｜"&amp;E418&amp;"｜"&amp;D418&amp;"｜"&amp;F418&amp;"｜"&amp;P418)=1,COUNTIFS(Standards[照合項目（自動）],AB418&amp;"｜"&amp;E418&amp;"｜"&amp;D418&amp;"｜"&amp;F418&amp;"｜"&amp;P418,Standards[入力確認（自動）],"確認済")=1),SUMIF(Standards[照合項目（自動）],AB418&amp;"｜"&amp;E418&amp;"｜"&amp;D418&amp;"｜"&amp;F418&amp;"｜"&amp;P418,Standards[所定合計h（自動）]),"未確認"))</f>
        <v/>
      </c>
      <c r="AD418" s="53" t="str">
        <f>IF(C418="","",IF(AND(ISNUMBER(R418),ISNUMBER(S418),S418&gt;=R418),ROUND((S418-R418)*24,4),IF(OR(R418&lt;&gt;"",S418&lt;&gt;""),"",IF(AND(ISNUMBER(T418),T418&gt;=0),T418,IF(AND(I418="あり",J418="実施",ISNUMBER(AC418)),AC418,"")))))</f>
        <v/>
      </c>
      <c r="AE418" s="54" t="str">
        <f>IF(C418="","",IF(AND(ISNUMBER(R418),ISNUMBER(S418),S418&gt;=R418),IF(X418="記録","実績：基地発～基地着",IF(X418="記憶","記憶：基地発～基地着","未確認：基地発～基地着")),IF(OR(R418&lt;&gt;"",S418&lt;&gt;""),"要確認：時刻不足・逆転",IF(AND(ISNUMBER(T418),T418&gt;=0),IF(X418="記録","実績：記録の時間",IF(X418="記憶","記憶：申告の時間","未確認：申告の時間")),IF(AND(I418="あり",J418="実施",ISNUMBER(AC418)),"所定時間による見込み",IF(I418="なし","使用なし","未確認"))))))</f>
        <v/>
      </c>
      <c r="AF418" s="55" t="str">
        <f>IF(C418="","",IF(H418="あり",1,0))</f>
        <v/>
      </c>
      <c r="AG418" s="55" t="str">
        <f>IF(C418="","",IF(AND(I418="あり",J418="実施"),1,0))</f>
        <v/>
      </c>
      <c r="AH418" s="55" t="str">
        <f>IF(C418="","",IF(AND(H418="あり",X418="記録"),IF(COUNTIFS($A$8:A418,A418,$B$8:B418,B418,$C$8:C418,C418,$E$8:E418,E418,$F$8:F418,F418,$H$8:H418,"あり",$X$8:X418,"記録")=1,1,0),0))</f>
        <v/>
      </c>
      <c r="AI418" s="55" t="str">
        <f>IF(C418="","",IF(AND(I418="あり",J418="実施",X418="記録",ISNUMBER(K418)),IF(COUNTIFS($K$8:K418,K418,$C$8:C418,C418,$E$8:E418,E418,$F$8:F418,F418,$I$8:I418,"あり",$J$8:J418,"実施",$X$8:X418,"記録")=1,1,0),0))</f>
        <v/>
      </c>
      <c r="AJ418" s="55" t="str">
        <f>IF(C418="","",IF(ISNUMBER(A418),YEAR(A418)-IF(MONTH(A418)&lt;4,1,0),""))</f>
        <v/>
      </c>
      <c r="AK418" s="55" t="str">
        <f>IF(C418="","",IF(J418="実施",IF(ISNUMBER(K418),YEAR(K418)-IF(MONTH(K418)&lt;4,1,0),""),""))</f>
        <v/>
      </c>
      <c r="AL418" s="56" t="str">
        <f>IF(C418="",IF(OR(A418&lt;&gt;"",G418&lt;&gt;""),"要確認：船名未記入",""),IF(OR(NOT(ISNUMBER(A418)),G418="",H418="",I418="",J418="",N418="",O418="",P418="",W418="",X418=""),"要確認：基本項目不足",IF(OR(Z418="未登録・重複",AA418="未登録・重複",AB418="未確認"),"要確認：登録表を確認",IF(AND(H418="あり",NOT(ISNUMBER(B418))),"要確認：前日の予定時刻不足",IF(AND(J418="実施",I418="あり",NOT(ISNUMBER(K418))),"要確認：最終日時不足",IF(AND(J418="取消",I418="あり"),"要確認：取消と使用ありが矛盾",IF(OR(AND(ISNUMBER(T418),T418&lt;0),AND(ISNUMBER(V418),V418&lt;0),AE418="要確認：時刻不足・逆転"),"要確認：時間を確認",IF(COUNTIFS(Work[予定表の作業日],A418,Work[前日版の予定時刻],B418,Work[船名],C418,Work[バース],E418,Work[入出・転],F418,Work[曳船名],G418)&gt;1,"要確認：同じ作業・曳船が重複",IF(AND(I418="あり",J418="実施",NOT(ISNUMBER(AD418))),"要確認：拘束時間未確認",IF(OR(H418="未確認",I418="未確認",J418="未確認",X418="未確認",N418="未確認",O418="未確認"),"要確認：未確認を含む","確認済"))))))))))</f>
        <v/>
      </c>
    </row>
    <row r="419" spans="1:38" ht="24.95" customHeight="1" x14ac:dyDescent="0.2">
      <c r="A419" s="20"/>
      <c r="B419" s="29"/>
      <c r="C419" s="7"/>
      <c r="D419" s="7"/>
      <c r="E419" s="7"/>
      <c r="F419" s="7"/>
      <c r="G419" s="7"/>
      <c r="H419" s="7"/>
      <c r="I419" s="7"/>
      <c r="J419" s="7"/>
      <c r="K419" s="23"/>
      <c r="L419" s="13"/>
      <c r="M419" s="13"/>
      <c r="N419" s="7"/>
      <c r="O419" s="51"/>
      <c r="P419" s="51"/>
      <c r="Q419" s="61"/>
      <c r="R419" s="62"/>
      <c r="S419" s="62"/>
      <c r="T419" s="63"/>
      <c r="U419" s="63"/>
      <c r="V419" s="63"/>
      <c r="W419" s="51"/>
      <c r="X419" s="51"/>
      <c r="Y419" s="67"/>
      <c r="Z419" s="54" t="str">
        <f>IF(G419="","",IF(COUNTIF(Tugs[曳船名],G419)&lt;&gt;1,"未登録・重複",IF(INDEX(Tugs[会社名],MATCH(G419,Tugs[曳船名],0))="","未確認",INDEX(Tugs[会社名],MATCH(G419,Tugs[曳船名],0)))))</f>
        <v/>
      </c>
      <c r="AA419" s="54" t="str">
        <f>IF(G419="","",IF(COUNTIF(Companies[会社名],Z419)&lt;&gt;1,"未登録・重複",IF(INDEX(Companies[地区],MATCH(Z419,Companies[会社名],0))="","未確認",INDEX(Companies[地区],MATCH(Z419,Companies[会社名],0)))))</f>
        <v/>
      </c>
      <c r="AB419" s="54" t="str">
        <f>IF(G419="","",IF(Q419&lt;&gt;"",Q419,IF(COUNTIF(Tugs[曳船名],G419)&lt;&gt;1,"未登録・重複",IF(INDEX(Tugs[基地港],MATCH(G419,Tugs[曳船名],0))="","未確認",INDEX(Tugs[基地港],MATCH(G419,Tugs[曳船名],0))))))</f>
        <v/>
      </c>
      <c r="AC419" s="53" t="str">
        <f>IF(C419="","",IF(AND(COUNTIF(Standards[照合項目（自動）],AB419&amp;"｜"&amp;E419&amp;"｜"&amp;D419&amp;"｜"&amp;F419&amp;"｜"&amp;P419)=1,COUNTIFS(Standards[照合項目（自動）],AB419&amp;"｜"&amp;E419&amp;"｜"&amp;D419&amp;"｜"&amp;F419&amp;"｜"&amp;P419,Standards[入力確認（自動）],"確認済")=1),SUMIF(Standards[照合項目（自動）],AB419&amp;"｜"&amp;E419&amp;"｜"&amp;D419&amp;"｜"&amp;F419&amp;"｜"&amp;P419,Standards[所定合計h（自動）]),"未確認"))</f>
        <v/>
      </c>
      <c r="AD419" s="53" t="str">
        <f>IF(C419="","",IF(AND(ISNUMBER(R419),ISNUMBER(S419),S419&gt;=R419),ROUND((S419-R419)*24,4),IF(OR(R419&lt;&gt;"",S419&lt;&gt;""),"",IF(AND(ISNUMBER(T419),T419&gt;=0),T419,IF(AND(I419="あり",J419="実施",ISNUMBER(AC419)),AC419,"")))))</f>
        <v/>
      </c>
      <c r="AE419" s="54" t="str">
        <f>IF(C419="","",IF(AND(ISNUMBER(R419),ISNUMBER(S419),S419&gt;=R419),IF(X419="記録","実績：基地発～基地着",IF(X419="記憶","記憶：基地発～基地着","未確認：基地発～基地着")),IF(OR(R419&lt;&gt;"",S419&lt;&gt;""),"要確認：時刻不足・逆転",IF(AND(ISNUMBER(T419),T419&gt;=0),IF(X419="記録","実績：記録の時間",IF(X419="記憶","記憶：申告の時間","未確認：申告の時間")),IF(AND(I419="あり",J419="実施",ISNUMBER(AC419)),"所定時間による見込み",IF(I419="なし","使用なし","未確認"))))))</f>
        <v/>
      </c>
      <c r="AF419" s="55" t="str">
        <f>IF(C419="","",IF(H419="あり",1,0))</f>
        <v/>
      </c>
      <c r="AG419" s="55" t="str">
        <f>IF(C419="","",IF(AND(I419="あり",J419="実施"),1,0))</f>
        <v/>
      </c>
      <c r="AH419" s="55" t="str">
        <f>IF(C419="","",IF(AND(H419="あり",X419="記録"),IF(COUNTIFS($A$8:A419,A419,$B$8:B419,B419,$C$8:C419,C419,$E$8:E419,E419,$F$8:F419,F419,$H$8:H419,"あり",$X$8:X419,"記録")=1,1,0),0))</f>
        <v/>
      </c>
      <c r="AI419" s="55" t="str">
        <f>IF(C419="","",IF(AND(I419="あり",J419="実施",X419="記録",ISNUMBER(K419)),IF(COUNTIFS($K$8:K419,K419,$C$8:C419,C419,$E$8:E419,E419,$F$8:F419,F419,$I$8:I419,"あり",$J$8:J419,"実施",$X$8:X419,"記録")=1,1,0),0))</f>
        <v/>
      </c>
      <c r="AJ419" s="55" t="str">
        <f>IF(C419="","",IF(ISNUMBER(A419),YEAR(A419)-IF(MONTH(A419)&lt;4,1,0),""))</f>
        <v/>
      </c>
      <c r="AK419" s="55" t="str">
        <f>IF(C419="","",IF(J419="実施",IF(ISNUMBER(K419),YEAR(K419)-IF(MONTH(K419)&lt;4,1,0),""),""))</f>
        <v/>
      </c>
      <c r="AL419" s="56" t="str">
        <f>IF(C419="",IF(OR(A419&lt;&gt;"",G419&lt;&gt;""),"要確認：船名未記入",""),IF(OR(NOT(ISNUMBER(A419)),G419="",H419="",I419="",J419="",N419="",O419="",P419="",W419="",X419=""),"要確認：基本項目不足",IF(OR(Z419="未登録・重複",AA419="未登録・重複",AB419="未確認"),"要確認：登録表を確認",IF(AND(H419="あり",NOT(ISNUMBER(B419))),"要確認：前日の予定時刻不足",IF(AND(J419="実施",I419="あり",NOT(ISNUMBER(K419))),"要確認：最終日時不足",IF(AND(J419="取消",I419="あり"),"要確認：取消と使用ありが矛盾",IF(OR(AND(ISNUMBER(T419),T419&lt;0),AND(ISNUMBER(V419),V419&lt;0),AE419="要確認：時刻不足・逆転"),"要確認：時間を確認",IF(COUNTIFS(Work[予定表の作業日],A419,Work[前日版の予定時刻],B419,Work[船名],C419,Work[バース],E419,Work[入出・転],F419,Work[曳船名],G419)&gt;1,"要確認：同じ作業・曳船が重複",IF(AND(I419="あり",J419="実施",NOT(ISNUMBER(AD419))),"要確認：拘束時間未確認",IF(OR(H419="未確認",I419="未確認",J419="未確認",X419="未確認",N419="未確認",O419="未確認"),"要確認：未確認を含む","確認済"))))))))))</f>
        <v/>
      </c>
    </row>
    <row r="420" spans="1:38" ht="24.95" customHeight="1" x14ac:dyDescent="0.2">
      <c r="A420" s="20"/>
      <c r="B420" s="29"/>
      <c r="C420" s="7"/>
      <c r="D420" s="7"/>
      <c r="E420" s="7"/>
      <c r="F420" s="7"/>
      <c r="G420" s="7"/>
      <c r="H420" s="7"/>
      <c r="I420" s="7"/>
      <c r="J420" s="7"/>
      <c r="K420" s="23"/>
      <c r="L420" s="13"/>
      <c r="M420" s="13"/>
      <c r="N420" s="7"/>
      <c r="O420" s="51"/>
      <c r="P420" s="51"/>
      <c r="Q420" s="61"/>
      <c r="R420" s="62"/>
      <c r="S420" s="62"/>
      <c r="T420" s="63"/>
      <c r="U420" s="63"/>
      <c r="V420" s="63"/>
      <c r="W420" s="51"/>
      <c r="X420" s="51"/>
      <c r="Y420" s="67"/>
      <c r="Z420" s="54" t="str">
        <f>IF(G420="","",IF(COUNTIF(Tugs[曳船名],G420)&lt;&gt;1,"未登録・重複",IF(INDEX(Tugs[会社名],MATCH(G420,Tugs[曳船名],0))="","未確認",INDEX(Tugs[会社名],MATCH(G420,Tugs[曳船名],0)))))</f>
        <v/>
      </c>
      <c r="AA420" s="54" t="str">
        <f>IF(G420="","",IF(COUNTIF(Companies[会社名],Z420)&lt;&gt;1,"未登録・重複",IF(INDEX(Companies[地区],MATCH(Z420,Companies[会社名],0))="","未確認",INDEX(Companies[地区],MATCH(Z420,Companies[会社名],0)))))</f>
        <v/>
      </c>
      <c r="AB420" s="54" t="str">
        <f>IF(G420="","",IF(Q420&lt;&gt;"",Q420,IF(COUNTIF(Tugs[曳船名],G420)&lt;&gt;1,"未登録・重複",IF(INDEX(Tugs[基地港],MATCH(G420,Tugs[曳船名],0))="","未確認",INDEX(Tugs[基地港],MATCH(G420,Tugs[曳船名],0))))))</f>
        <v/>
      </c>
      <c r="AC420" s="53" t="str">
        <f>IF(C420="","",IF(AND(COUNTIF(Standards[照合項目（自動）],AB420&amp;"｜"&amp;E420&amp;"｜"&amp;D420&amp;"｜"&amp;F420&amp;"｜"&amp;P420)=1,COUNTIFS(Standards[照合項目（自動）],AB420&amp;"｜"&amp;E420&amp;"｜"&amp;D420&amp;"｜"&amp;F420&amp;"｜"&amp;P420,Standards[入力確認（自動）],"確認済")=1),SUMIF(Standards[照合項目（自動）],AB420&amp;"｜"&amp;E420&amp;"｜"&amp;D420&amp;"｜"&amp;F420&amp;"｜"&amp;P420,Standards[所定合計h（自動）]),"未確認"))</f>
        <v/>
      </c>
      <c r="AD420" s="53" t="str">
        <f>IF(C420="","",IF(AND(ISNUMBER(R420),ISNUMBER(S420),S420&gt;=R420),ROUND((S420-R420)*24,4),IF(OR(R420&lt;&gt;"",S420&lt;&gt;""),"",IF(AND(ISNUMBER(T420),T420&gt;=0),T420,IF(AND(I420="あり",J420="実施",ISNUMBER(AC420)),AC420,"")))))</f>
        <v/>
      </c>
      <c r="AE420" s="54" t="str">
        <f>IF(C420="","",IF(AND(ISNUMBER(R420),ISNUMBER(S420),S420&gt;=R420),IF(X420="記録","実績：基地発～基地着",IF(X420="記憶","記憶：基地発～基地着","未確認：基地発～基地着")),IF(OR(R420&lt;&gt;"",S420&lt;&gt;""),"要確認：時刻不足・逆転",IF(AND(ISNUMBER(T420),T420&gt;=0),IF(X420="記録","実績：記録の時間",IF(X420="記憶","記憶：申告の時間","未確認：申告の時間")),IF(AND(I420="あり",J420="実施",ISNUMBER(AC420)),"所定時間による見込み",IF(I420="なし","使用なし","未確認"))))))</f>
        <v/>
      </c>
      <c r="AF420" s="55" t="str">
        <f>IF(C420="","",IF(H420="あり",1,0))</f>
        <v/>
      </c>
      <c r="AG420" s="55" t="str">
        <f>IF(C420="","",IF(AND(I420="あり",J420="実施"),1,0))</f>
        <v/>
      </c>
      <c r="AH420" s="55" t="str">
        <f>IF(C420="","",IF(AND(H420="あり",X420="記録"),IF(COUNTIFS($A$8:A420,A420,$B$8:B420,B420,$C$8:C420,C420,$E$8:E420,E420,$F$8:F420,F420,$H$8:H420,"あり",$X$8:X420,"記録")=1,1,0),0))</f>
        <v/>
      </c>
      <c r="AI420" s="55" t="str">
        <f>IF(C420="","",IF(AND(I420="あり",J420="実施",X420="記録",ISNUMBER(K420)),IF(COUNTIFS($K$8:K420,K420,$C$8:C420,C420,$E$8:E420,E420,$F$8:F420,F420,$I$8:I420,"あり",$J$8:J420,"実施",$X$8:X420,"記録")=1,1,0),0))</f>
        <v/>
      </c>
      <c r="AJ420" s="55" t="str">
        <f>IF(C420="","",IF(ISNUMBER(A420),YEAR(A420)-IF(MONTH(A420)&lt;4,1,0),""))</f>
        <v/>
      </c>
      <c r="AK420" s="55" t="str">
        <f>IF(C420="","",IF(J420="実施",IF(ISNUMBER(K420),YEAR(K420)-IF(MONTH(K420)&lt;4,1,0),""),""))</f>
        <v/>
      </c>
      <c r="AL420" s="56" t="str">
        <f>IF(C420="",IF(OR(A420&lt;&gt;"",G420&lt;&gt;""),"要確認：船名未記入",""),IF(OR(NOT(ISNUMBER(A420)),G420="",H420="",I420="",J420="",N420="",O420="",P420="",W420="",X420=""),"要確認：基本項目不足",IF(OR(Z420="未登録・重複",AA420="未登録・重複",AB420="未確認"),"要確認：登録表を確認",IF(AND(H420="あり",NOT(ISNUMBER(B420))),"要確認：前日の予定時刻不足",IF(AND(J420="実施",I420="あり",NOT(ISNUMBER(K420))),"要確認：最終日時不足",IF(AND(J420="取消",I420="あり"),"要確認：取消と使用ありが矛盾",IF(OR(AND(ISNUMBER(T420),T420&lt;0),AND(ISNUMBER(V420),V420&lt;0),AE420="要確認：時刻不足・逆転"),"要確認：時間を確認",IF(COUNTIFS(Work[予定表の作業日],A420,Work[前日版の予定時刻],B420,Work[船名],C420,Work[バース],E420,Work[入出・転],F420,Work[曳船名],G420)&gt;1,"要確認：同じ作業・曳船が重複",IF(AND(I420="あり",J420="実施",NOT(ISNUMBER(AD420))),"要確認：拘束時間未確認",IF(OR(H420="未確認",I420="未確認",J420="未確認",X420="未確認",N420="未確認",O420="未確認"),"要確認：未確認を含む","確認済"))))))))))</f>
        <v/>
      </c>
    </row>
    <row r="421" spans="1:38" ht="24.95" customHeight="1" x14ac:dyDescent="0.2">
      <c r="A421" s="20"/>
      <c r="B421" s="29"/>
      <c r="C421" s="7"/>
      <c r="D421" s="7"/>
      <c r="E421" s="7"/>
      <c r="F421" s="7"/>
      <c r="G421" s="7"/>
      <c r="H421" s="7"/>
      <c r="I421" s="7"/>
      <c r="J421" s="7"/>
      <c r="K421" s="23"/>
      <c r="L421" s="13"/>
      <c r="M421" s="13"/>
      <c r="N421" s="7"/>
      <c r="O421" s="51"/>
      <c r="P421" s="51"/>
      <c r="Q421" s="61"/>
      <c r="R421" s="62"/>
      <c r="S421" s="62"/>
      <c r="T421" s="63"/>
      <c r="U421" s="63"/>
      <c r="V421" s="63"/>
      <c r="W421" s="51"/>
      <c r="X421" s="51"/>
      <c r="Y421" s="67"/>
      <c r="Z421" s="54" t="str">
        <f>IF(G421="","",IF(COUNTIF(Tugs[曳船名],G421)&lt;&gt;1,"未登録・重複",IF(INDEX(Tugs[会社名],MATCH(G421,Tugs[曳船名],0))="","未確認",INDEX(Tugs[会社名],MATCH(G421,Tugs[曳船名],0)))))</f>
        <v/>
      </c>
      <c r="AA421" s="54" t="str">
        <f>IF(G421="","",IF(COUNTIF(Companies[会社名],Z421)&lt;&gt;1,"未登録・重複",IF(INDEX(Companies[地区],MATCH(Z421,Companies[会社名],0))="","未確認",INDEX(Companies[地区],MATCH(Z421,Companies[会社名],0)))))</f>
        <v/>
      </c>
      <c r="AB421" s="54" t="str">
        <f>IF(G421="","",IF(Q421&lt;&gt;"",Q421,IF(COUNTIF(Tugs[曳船名],G421)&lt;&gt;1,"未登録・重複",IF(INDEX(Tugs[基地港],MATCH(G421,Tugs[曳船名],0))="","未確認",INDEX(Tugs[基地港],MATCH(G421,Tugs[曳船名],0))))))</f>
        <v/>
      </c>
      <c r="AC421" s="53" t="str">
        <f>IF(C421="","",IF(AND(COUNTIF(Standards[照合項目（自動）],AB421&amp;"｜"&amp;E421&amp;"｜"&amp;D421&amp;"｜"&amp;F421&amp;"｜"&amp;P421)=1,COUNTIFS(Standards[照合項目（自動）],AB421&amp;"｜"&amp;E421&amp;"｜"&amp;D421&amp;"｜"&amp;F421&amp;"｜"&amp;P421,Standards[入力確認（自動）],"確認済")=1),SUMIF(Standards[照合項目（自動）],AB421&amp;"｜"&amp;E421&amp;"｜"&amp;D421&amp;"｜"&amp;F421&amp;"｜"&amp;P421,Standards[所定合計h（自動）]),"未確認"))</f>
        <v/>
      </c>
      <c r="AD421" s="53" t="str">
        <f>IF(C421="","",IF(AND(ISNUMBER(R421),ISNUMBER(S421),S421&gt;=R421),ROUND((S421-R421)*24,4),IF(OR(R421&lt;&gt;"",S421&lt;&gt;""),"",IF(AND(ISNUMBER(T421),T421&gt;=0),T421,IF(AND(I421="あり",J421="実施",ISNUMBER(AC421)),AC421,"")))))</f>
        <v/>
      </c>
      <c r="AE421" s="54" t="str">
        <f>IF(C421="","",IF(AND(ISNUMBER(R421),ISNUMBER(S421),S421&gt;=R421),IF(X421="記録","実績：基地発～基地着",IF(X421="記憶","記憶：基地発～基地着","未確認：基地発～基地着")),IF(OR(R421&lt;&gt;"",S421&lt;&gt;""),"要確認：時刻不足・逆転",IF(AND(ISNUMBER(T421),T421&gt;=0),IF(X421="記録","実績：記録の時間",IF(X421="記憶","記憶：申告の時間","未確認：申告の時間")),IF(AND(I421="あり",J421="実施",ISNUMBER(AC421)),"所定時間による見込み",IF(I421="なし","使用なし","未確認"))))))</f>
        <v/>
      </c>
      <c r="AF421" s="55" t="str">
        <f>IF(C421="","",IF(H421="あり",1,0))</f>
        <v/>
      </c>
      <c r="AG421" s="55" t="str">
        <f>IF(C421="","",IF(AND(I421="あり",J421="実施"),1,0))</f>
        <v/>
      </c>
      <c r="AH421" s="55" t="str">
        <f>IF(C421="","",IF(AND(H421="あり",X421="記録"),IF(COUNTIFS($A$8:A421,A421,$B$8:B421,B421,$C$8:C421,C421,$E$8:E421,E421,$F$8:F421,F421,$H$8:H421,"あり",$X$8:X421,"記録")=1,1,0),0))</f>
        <v/>
      </c>
      <c r="AI421" s="55" t="str">
        <f>IF(C421="","",IF(AND(I421="あり",J421="実施",X421="記録",ISNUMBER(K421)),IF(COUNTIFS($K$8:K421,K421,$C$8:C421,C421,$E$8:E421,E421,$F$8:F421,F421,$I$8:I421,"あり",$J$8:J421,"実施",$X$8:X421,"記録")=1,1,0),0))</f>
        <v/>
      </c>
      <c r="AJ421" s="55" t="str">
        <f>IF(C421="","",IF(ISNUMBER(A421),YEAR(A421)-IF(MONTH(A421)&lt;4,1,0),""))</f>
        <v/>
      </c>
      <c r="AK421" s="55" t="str">
        <f>IF(C421="","",IF(J421="実施",IF(ISNUMBER(K421),YEAR(K421)-IF(MONTH(K421)&lt;4,1,0),""),""))</f>
        <v/>
      </c>
      <c r="AL421" s="56" t="str">
        <f>IF(C421="",IF(OR(A421&lt;&gt;"",G421&lt;&gt;""),"要確認：船名未記入",""),IF(OR(NOT(ISNUMBER(A421)),G421="",H421="",I421="",J421="",N421="",O421="",P421="",W421="",X421=""),"要確認：基本項目不足",IF(OR(Z421="未登録・重複",AA421="未登録・重複",AB421="未確認"),"要確認：登録表を確認",IF(AND(H421="あり",NOT(ISNUMBER(B421))),"要確認：前日の予定時刻不足",IF(AND(J421="実施",I421="あり",NOT(ISNUMBER(K421))),"要確認：最終日時不足",IF(AND(J421="取消",I421="あり"),"要確認：取消と使用ありが矛盾",IF(OR(AND(ISNUMBER(T421),T421&lt;0),AND(ISNUMBER(V421),V421&lt;0),AE421="要確認：時刻不足・逆転"),"要確認：時間を確認",IF(COUNTIFS(Work[予定表の作業日],A421,Work[前日版の予定時刻],B421,Work[船名],C421,Work[バース],E421,Work[入出・転],F421,Work[曳船名],G421)&gt;1,"要確認：同じ作業・曳船が重複",IF(AND(I421="あり",J421="実施",NOT(ISNUMBER(AD421))),"要確認：拘束時間未確認",IF(OR(H421="未確認",I421="未確認",J421="未確認",X421="未確認",N421="未確認",O421="未確認"),"要確認：未確認を含む","確認済"))))))))))</f>
        <v/>
      </c>
    </row>
    <row r="422" spans="1:38" ht="24.95" customHeight="1" x14ac:dyDescent="0.2">
      <c r="A422" s="20"/>
      <c r="B422" s="29"/>
      <c r="C422" s="7"/>
      <c r="D422" s="7"/>
      <c r="E422" s="7"/>
      <c r="F422" s="7"/>
      <c r="G422" s="7"/>
      <c r="H422" s="7"/>
      <c r="I422" s="7"/>
      <c r="J422" s="7"/>
      <c r="K422" s="23"/>
      <c r="L422" s="13"/>
      <c r="M422" s="13"/>
      <c r="N422" s="7"/>
      <c r="O422" s="51"/>
      <c r="P422" s="51"/>
      <c r="Q422" s="61"/>
      <c r="R422" s="62"/>
      <c r="S422" s="62"/>
      <c r="T422" s="63"/>
      <c r="U422" s="63"/>
      <c r="V422" s="63"/>
      <c r="W422" s="51"/>
      <c r="X422" s="51"/>
      <c r="Y422" s="67"/>
      <c r="Z422" s="54" t="str">
        <f>IF(G422="","",IF(COUNTIF(Tugs[曳船名],G422)&lt;&gt;1,"未登録・重複",IF(INDEX(Tugs[会社名],MATCH(G422,Tugs[曳船名],0))="","未確認",INDEX(Tugs[会社名],MATCH(G422,Tugs[曳船名],0)))))</f>
        <v/>
      </c>
      <c r="AA422" s="54" t="str">
        <f>IF(G422="","",IF(COUNTIF(Companies[会社名],Z422)&lt;&gt;1,"未登録・重複",IF(INDEX(Companies[地区],MATCH(Z422,Companies[会社名],0))="","未確認",INDEX(Companies[地区],MATCH(Z422,Companies[会社名],0)))))</f>
        <v/>
      </c>
      <c r="AB422" s="54" t="str">
        <f>IF(G422="","",IF(Q422&lt;&gt;"",Q422,IF(COUNTIF(Tugs[曳船名],G422)&lt;&gt;1,"未登録・重複",IF(INDEX(Tugs[基地港],MATCH(G422,Tugs[曳船名],0))="","未確認",INDEX(Tugs[基地港],MATCH(G422,Tugs[曳船名],0))))))</f>
        <v/>
      </c>
      <c r="AC422" s="53" t="str">
        <f>IF(C422="","",IF(AND(COUNTIF(Standards[照合項目（自動）],AB422&amp;"｜"&amp;E422&amp;"｜"&amp;D422&amp;"｜"&amp;F422&amp;"｜"&amp;P422)=1,COUNTIFS(Standards[照合項目（自動）],AB422&amp;"｜"&amp;E422&amp;"｜"&amp;D422&amp;"｜"&amp;F422&amp;"｜"&amp;P422,Standards[入力確認（自動）],"確認済")=1),SUMIF(Standards[照合項目（自動）],AB422&amp;"｜"&amp;E422&amp;"｜"&amp;D422&amp;"｜"&amp;F422&amp;"｜"&amp;P422,Standards[所定合計h（自動）]),"未確認"))</f>
        <v/>
      </c>
      <c r="AD422" s="53" t="str">
        <f>IF(C422="","",IF(AND(ISNUMBER(R422),ISNUMBER(S422),S422&gt;=R422),ROUND((S422-R422)*24,4),IF(OR(R422&lt;&gt;"",S422&lt;&gt;""),"",IF(AND(ISNUMBER(T422),T422&gt;=0),T422,IF(AND(I422="あり",J422="実施",ISNUMBER(AC422)),AC422,"")))))</f>
        <v/>
      </c>
      <c r="AE422" s="54" t="str">
        <f>IF(C422="","",IF(AND(ISNUMBER(R422),ISNUMBER(S422),S422&gt;=R422),IF(X422="記録","実績：基地発～基地着",IF(X422="記憶","記憶：基地発～基地着","未確認：基地発～基地着")),IF(OR(R422&lt;&gt;"",S422&lt;&gt;""),"要確認：時刻不足・逆転",IF(AND(ISNUMBER(T422),T422&gt;=0),IF(X422="記録","実績：記録の時間",IF(X422="記憶","記憶：申告の時間","未確認：申告の時間")),IF(AND(I422="あり",J422="実施",ISNUMBER(AC422)),"所定時間による見込み",IF(I422="なし","使用なし","未確認"))))))</f>
        <v/>
      </c>
      <c r="AF422" s="55" t="str">
        <f>IF(C422="","",IF(H422="あり",1,0))</f>
        <v/>
      </c>
      <c r="AG422" s="55" t="str">
        <f>IF(C422="","",IF(AND(I422="あり",J422="実施"),1,0))</f>
        <v/>
      </c>
      <c r="AH422" s="55" t="str">
        <f>IF(C422="","",IF(AND(H422="あり",X422="記録"),IF(COUNTIFS($A$8:A422,A422,$B$8:B422,B422,$C$8:C422,C422,$E$8:E422,E422,$F$8:F422,F422,$H$8:H422,"あり",$X$8:X422,"記録")=1,1,0),0))</f>
        <v/>
      </c>
      <c r="AI422" s="55" t="str">
        <f>IF(C422="","",IF(AND(I422="あり",J422="実施",X422="記録",ISNUMBER(K422)),IF(COUNTIFS($K$8:K422,K422,$C$8:C422,C422,$E$8:E422,E422,$F$8:F422,F422,$I$8:I422,"あり",$J$8:J422,"実施",$X$8:X422,"記録")=1,1,0),0))</f>
        <v/>
      </c>
      <c r="AJ422" s="55" t="str">
        <f>IF(C422="","",IF(ISNUMBER(A422),YEAR(A422)-IF(MONTH(A422)&lt;4,1,0),""))</f>
        <v/>
      </c>
      <c r="AK422" s="55" t="str">
        <f>IF(C422="","",IF(J422="実施",IF(ISNUMBER(K422),YEAR(K422)-IF(MONTH(K422)&lt;4,1,0),""),""))</f>
        <v/>
      </c>
      <c r="AL422" s="56" t="str">
        <f>IF(C422="",IF(OR(A422&lt;&gt;"",G422&lt;&gt;""),"要確認：船名未記入",""),IF(OR(NOT(ISNUMBER(A422)),G422="",H422="",I422="",J422="",N422="",O422="",P422="",W422="",X422=""),"要確認：基本項目不足",IF(OR(Z422="未登録・重複",AA422="未登録・重複",AB422="未確認"),"要確認：登録表を確認",IF(AND(H422="あり",NOT(ISNUMBER(B422))),"要確認：前日の予定時刻不足",IF(AND(J422="実施",I422="あり",NOT(ISNUMBER(K422))),"要確認：最終日時不足",IF(AND(J422="取消",I422="あり"),"要確認：取消と使用ありが矛盾",IF(OR(AND(ISNUMBER(T422),T422&lt;0),AND(ISNUMBER(V422),V422&lt;0),AE422="要確認：時刻不足・逆転"),"要確認：時間を確認",IF(COUNTIFS(Work[予定表の作業日],A422,Work[前日版の予定時刻],B422,Work[船名],C422,Work[バース],E422,Work[入出・転],F422,Work[曳船名],G422)&gt;1,"要確認：同じ作業・曳船が重複",IF(AND(I422="あり",J422="実施",NOT(ISNUMBER(AD422))),"要確認：拘束時間未確認",IF(OR(H422="未確認",I422="未確認",J422="未確認",X422="未確認",N422="未確認",O422="未確認"),"要確認：未確認を含む","確認済"))))))))))</f>
        <v/>
      </c>
    </row>
    <row r="423" spans="1:38" ht="24.95" customHeight="1" x14ac:dyDescent="0.2">
      <c r="A423" s="20"/>
      <c r="B423" s="29"/>
      <c r="C423" s="7"/>
      <c r="D423" s="7"/>
      <c r="E423" s="7"/>
      <c r="F423" s="7"/>
      <c r="G423" s="7"/>
      <c r="H423" s="7"/>
      <c r="I423" s="7"/>
      <c r="J423" s="7"/>
      <c r="K423" s="23"/>
      <c r="L423" s="13"/>
      <c r="M423" s="13"/>
      <c r="N423" s="7"/>
      <c r="O423" s="51"/>
      <c r="P423" s="51"/>
      <c r="Q423" s="61"/>
      <c r="R423" s="62"/>
      <c r="S423" s="62"/>
      <c r="T423" s="63"/>
      <c r="U423" s="63"/>
      <c r="V423" s="63"/>
      <c r="W423" s="51"/>
      <c r="X423" s="51"/>
      <c r="Y423" s="67"/>
      <c r="Z423" s="54" t="str">
        <f>IF(G423="","",IF(COUNTIF(Tugs[曳船名],G423)&lt;&gt;1,"未登録・重複",IF(INDEX(Tugs[会社名],MATCH(G423,Tugs[曳船名],0))="","未確認",INDEX(Tugs[会社名],MATCH(G423,Tugs[曳船名],0)))))</f>
        <v/>
      </c>
      <c r="AA423" s="54" t="str">
        <f>IF(G423="","",IF(COUNTIF(Companies[会社名],Z423)&lt;&gt;1,"未登録・重複",IF(INDEX(Companies[地区],MATCH(Z423,Companies[会社名],0))="","未確認",INDEX(Companies[地区],MATCH(Z423,Companies[会社名],0)))))</f>
        <v/>
      </c>
      <c r="AB423" s="54" t="str">
        <f>IF(G423="","",IF(Q423&lt;&gt;"",Q423,IF(COUNTIF(Tugs[曳船名],G423)&lt;&gt;1,"未登録・重複",IF(INDEX(Tugs[基地港],MATCH(G423,Tugs[曳船名],0))="","未確認",INDEX(Tugs[基地港],MATCH(G423,Tugs[曳船名],0))))))</f>
        <v/>
      </c>
      <c r="AC423" s="53" t="str">
        <f>IF(C423="","",IF(AND(COUNTIF(Standards[照合項目（自動）],AB423&amp;"｜"&amp;E423&amp;"｜"&amp;D423&amp;"｜"&amp;F423&amp;"｜"&amp;P423)=1,COUNTIFS(Standards[照合項目（自動）],AB423&amp;"｜"&amp;E423&amp;"｜"&amp;D423&amp;"｜"&amp;F423&amp;"｜"&amp;P423,Standards[入力確認（自動）],"確認済")=1),SUMIF(Standards[照合項目（自動）],AB423&amp;"｜"&amp;E423&amp;"｜"&amp;D423&amp;"｜"&amp;F423&amp;"｜"&amp;P423,Standards[所定合計h（自動）]),"未確認"))</f>
        <v/>
      </c>
      <c r="AD423" s="53" t="str">
        <f>IF(C423="","",IF(AND(ISNUMBER(R423),ISNUMBER(S423),S423&gt;=R423),ROUND((S423-R423)*24,4),IF(OR(R423&lt;&gt;"",S423&lt;&gt;""),"",IF(AND(ISNUMBER(T423),T423&gt;=0),T423,IF(AND(I423="あり",J423="実施",ISNUMBER(AC423)),AC423,"")))))</f>
        <v/>
      </c>
      <c r="AE423" s="54" t="str">
        <f>IF(C423="","",IF(AND(ISNUMBER(R423),ISNUMBER(S423),S423&gt;=R423),IF(X423="記録","実績：基地発～基地着",IF(X423="記憶","記憶：基地発～基地着","未確認：基地発～基地着")),IF(OR(R423&lt;&gt;"",S423&lt;&gt;""),"要確認：時刻不足・逆転",IF(AND(ISNUMBER(T423),T423&gt;=0),IF(X423="記録","実績：記録の時間",IF(X423="記憶","記憶：申告の時間","未確認：申告の時間")),IF(AND(I423="あり",J423="実施",ISNUMBER(AC423)),"所定時間による見込み",IF(I423="なし","使用なし","未確認"))))))</f>
        <v/>
      </c>
      <c r="AF423" s="55" t="str">
        <f>IF(C423="","",IF(H423="あり",1,0))</f>
        <v/>
      </c>
      <c r="AG423" s="55" t="str">
        <f>IF(C423="","",IF(AND(I423="あり",J423="実施"),1,0))</f>
        <v/>
      </c>
      <c r="AH423" s="55" t="str">
        <f>IF(C423="","",IF(AND(H423="あり",X423="記録"),IF(COUNTIFS($A$8:A423,A423,$B$8:B423,B423,$C$8:C423,C423,$E$8:E423,E423,$F$8:F423,F423,$H$8:H423,"あり",$X$8:X423,"記録")=1,1,0),0))</f>
        <v/>
      </c>
      <c r="AI423" s="55" t="str">
        <f>IF(C423="","",IF(AND(I423="あり",J423="実施",X423="記録",ISNUMBER(K423)),IF(COUNTIFS($K$8:K423,K423,$C$8:C423,C423,$E$8:E423,E423,$F$8:F423,F423,$I$8:I423,"あり",$J$8:J423,"実施",$X$8:X423,"記録")=1,1,0),0))</f>
        <v/>
      </c>
      <c r="AJ423" s="55" t="str">
        <f>IF(C423="","",IF(ISNUMBER(A423),YEAR(A423)-IF(MONTH(A423)&lt;4,1,0),""))</f>
        <v/>
      </c>
      <c r="AK423" s="55" t="str">
        <f>IF(C423="","",IF(J423="実施",IF(ISNUMBER(K423),YEAR(K423)-IF(MONTH(K423)&lt;4,1,0),""),""))</f>
        <v/>
      </c>
      <c r="AL423" s="56" t="str">
        <f>IF(C423="",IF(OR(A423&lt;&gt;"",G423&lt;&gt;""),"要確認：船名未記入",""),IF(OR(NOT(ISNUMBER(A423)),G423="",H423="",I423="",J423="",N423="",O423="",P423="",W423="",X423=""),"要確認：基本項目不足",IF(OR(Z423="未登録・重複",AA423="未登録・重複",AB423="未確認"),"要確認：登録表を確認",IF(AND(H423="あり",NOT(ISNUMBER(B423))),"要確認：前日の予定時刻不足",IF(AND(J423="実施",I423="あり",NOT(ISNUMBER(K423))),"要確認：最終日時不足",IF(AND(J423="取消",I423="あり"),"要確認：取消と使用ありが矛盾",IF(OR(AND(ISNUMBER(T423),T423&lt;0),AND(ISNUMBER(V423),V423&lt;0),AE423="要確認：時刻不足・逆転"),"要確認：時間を確認",IF(COUNTIFS(Work[予定表の作業日],A423,Work[前日版の予定時刻],B423,Work[船名],C423,Work[バース],E423,Work[入出・転],F423,Work[曳船名],G423)&gt;1,"要確認：同じ作業・曳船が重複",IF(AND(I423="あり",J423="実施",NOT(ISNUMBER(AD423))),"要確認：拘束時間未確認",IF(OR(H423="未確認",I423="未確認",J423="未確認",X423="未確認",N423="未確認",O423="未確認"),"要確認：未確認を含む","確認済"))))))))))</f>
        <v/>
      </c>
    </row>
    <row r="424" spans="1:38" ht="24.95" customHeight="1" x14ac:dyDescent="0.2">
      <c r="A424" s="20"/>
      <c r="B424" s="29"/>
      <c r="C424" s="7"/>
      <c r="D424" s="7"/>
      <c r="E424" s="7"/>
      <c r="F424" s="7"/>
      <c r="G424" s="7"/>
      <c r="H424" s="7"/>
      <c r="I424" s="7"/>
      <c r="J424" s="7"/>
      <c r="K424" s="23"/>
      <c r="L424" s="13"/>
      <c r="M424" s="13"/>
      <c r="N424" s="7"/>
      <c r="O424" s="51"/>
      <c r="P424" s="51"/>
      <c r="Q424" s="61"/>
      <c r="R424" s="62"/>
      <c r="S424" s="62"/>
      <c r="T424" s="63"/>
      <c r="U424" s="63"/>
      <c r="V424" s="63"/>
      <c r="W424" s="51"/>
      <c r="X424" s="51"/>
      <c r="Y424" s="67"/>
      <c r="Z424" s="54" t="str">
        <f>IF(G424="","",IF(COUNTIF(Tugs[曳船名],G424)&lt;&gt;1,"未登録・重複",IF(INDEX(Tugs[会社名],MATCH(G424,Tugs[曳船名],0))="","未確認",INDEX(Tugs[会社名],MATCH(G424,Tugs[曳船名],0)))))</f>
        <v/>
      </c>
      <c r="AA424" s="54" t="str">
        <f>IF(G424="","",IF(COUNTIF(Companies[会社名],Z424)&lt;&gt;1,"未登録・重複",IF(INDEX(Companies[地区],MATCH(Z424,Companies[会社名],0))="","未確認",INDEX(Companies[地区],MATCH(Z424,Companies[会社名],0)))))</f>
        <v/>
      </c>
      <c r="AB424" s="54" t="str">
        <f>IF(G424="","",IF(Q424&lt;&gt;"",Q424,IF(COUNTIF(Tugs[曳船名],G424)&lt;&gt;1,"未登録・重複",IF(INDEX(Tugs[基地港],MATCH(G424,Tugs[曳船名],0))="","未確認",INDEX(Tugs[基地港],MATCH(G424,Tugs[曳船名],0))))))</f>
        <v/>
      </c>
      <c r="AC424" s="53" t="str">
        <f>IF(C424="","",IF(AND(COUNTIF(Standards[照合項目（自動）],AB424&amp;"｜"&amp;E424&amp;"｜"&amp;D424&amp;"｜"&amp;F424&amp;"｜"&amp;P424)=1,COUNTIFS(Standards[照合項目（自動）],AB424&amp;"｜"&amp;E424&amp;"｜"&amp;D424&amp;"｜"&amp;F424&amp;"｜"&amp;P424,Standards[入力確認（自動）],"確認済")=1),SUMIF(Standards[照合項目（自動）],AB424&amp;"｜"&amp;E424&amp;"｜"&amp;D424&amp;"｜"&amp;F424&amp;"｜"&amp;P424,Standards[所定合計h（自動）]),"未確認"))</f>
        <v/>
      </c>
      <c r="AD424" s="53" t="str">
        <f>IF(C424="","",IF(AND(ISNUMBER(R424),ISNUMBER(S424),S424&gt;=R424),ROUND((S424-R424)*24,4),IF(OR(R424&lt;&gt;"",S424&lt;&gt;""),"",IF(AND(ISNUMBER(T424),T424&gt;=0),T424,IF(AND(I424="あり",J424="実施",ISNUMBER(AC424)),AC424,"")))))</f>
        <v/>
      </c>
      <c r="AE424" s="54" t="str">
        <f>IF(C424="","",IF(AND(ISNUMBER(R424),ISNUMBER(S424),S424&gt;=R424),IF(X424="記録","実績：基地発～基地着",IF(X424="記憶","記憶：基地発～基地着","未確認：基地発～基地着")),IF(OR(R424&lt;&gt;"",S424&lt;&gt;""),"要確認：時刻不足・逆転",IF(AND(ISNUMBER(T424),T424&gt;=0),IF(X424="記録","実績：記録の時間",IF(X424="記憶","記憶：申告の時間","未確認：申告の時間")),IF(AND(I424="あり",J424="実施",ISNUMBER(AC424)),"所定時間による見込み",IF(I424="なし","使用なし","未確認"))))))</f>
        <v/>
      </c>
      <c r="AF424" s="55" t="str">
        <f>IF(C424="","",IF(H424="あり",1,0))</f>
        <v/>
      </c>
      <c r="AG424" s="55" t="str">
        <f>IF(C424="","",IF(AND(I424="あり",J424="実施"),1,0))</f>
        <v/>
      </c>
      <c r="AH424" s="55" t="str">
        <f>IF(C424="","",IF(AND(H424="あり",X424="記録"),IF(COUNTIFS($A$8:A424,A424,$B$8:B424,B424,$C$8:C424,C424,$E$8:E424,E424,$F$8:F424,F424,$H$8:H424,"あり",$X$8:X424,"記録")=1,1,0),0))</f>
        <v/>
      </c>
      <c r="AI424" s="55" t="str">
        <f>IF(C424="","",IF(AND(I424="あり",J424="実施",X424="記録",ISNUMBER(K424)),IF(COUNTIFS($K$8:K424,K424,$C$8:C424,C424,$E$8:E424,E424,$F$8:F424,F424,$I$8:I424,"あり",$J$8:J424,"実施",$X$8:X424,"記録")=1,1,0),0))</f>
        <v/>
      </c>
      <c r="AJ424" s="55" t="str">
        <f>IF(C424="","",IF(ISNUMBER(A424),YEAR(A424)-IF(MONTH(A424)&lt;4,1,0),""))</f>
        <v/>
      </c>
      <c r="AK424" s="55" t="str">
        <f>IF(C424="","",IF(J424="実施",IF(ISNUMBER(K424),YEAR(K424)-IF(MONTH(K424)&lt;4,1,0),""),""))</f>
        <v/>
      </c>
      <c r="AL424" s="56" t="str">
        <f>IF(C424="",IF(OR(A424&lt;&gt;"",G424&lt;&gt;""),"要確認：船名未記入",""),IF(OR(NOT(ISNUMBER(A424)),G424="",H424="",I424="",J424="",N424="",O424="",P424="",W424="",X424=""),"要確認：基本項目不足",IF(OR(Z424="未登録・重複",AA424="未登録・重複",AB424="未確認"),"要確認：登録表を確認",IF(AND(H424="あり",NOT(ISNUMBER(B424))),"要確認：前日の予定時刻不足",IF(AND(J424="実施",I424="あり",NOT(ISNUMBER(K424))),"要確認：最終日時不足",IF(AND(J424="取消",I424="あり"),"要確認：取消と使用ありが矛盾",IF(OR(AND(ISNUMBER(T424),T424&lt;0),AND(ISNUMBER(V424),V424&lt;0),AE424="要確認：時刻不足・逆転"),"要確認：時間を確認",IF(COUNTIFS(Work[予定表の作業日],A424,Work[前日版の予定時刻],B424,Work[船名],C424,Work[バース],E424,Work[入出・転],F424,Work[曳船名],G424)&gt;1,"要確認：同じ作業・曳船が重複",IF(AND(I424="あり",J424="実施",NOT(ISNUMBER(AD424))),"要確認：拘束時間未確認",IF(OR(H424="未確認",I424="未確認",J424="未確認",X424="未確認",N424="未確認",O424="未確認"),"要確認：未確認を含む","確認済"))))))))))</f>
        <v/>
      </c>
    </row>
    <row r="425" spans="1:38" ht="24.95" customHeight="1" x14ac:dyDescent="0.2">
      <c r="A425" s="20"/>
      <c r="B425" s="29"/>
      <c r="C425" s="7"/>
      <c r="D425" s="7"/>
      <c r="E425" s="7"/>
      <c r="F425" s="7"/>
      <c r="G425" s="7"/>
      <c r="H425" s="7"/>
      <c r="I425" s="7"/>
      <c r="J425" s="7"/>
      <c r="K425" s="23"/>
      <c r="L425" s="13"/>
      <c r="M425" s="13"/>
      <c r="N425" s="7"/>
      <c r="O425" s="51"/>
      <c r="P425" s="51"/>
      <c r="Q425" s="61"/>
      <c r="R425" s="62"/>
      <c r="S425" s="62"/>
      <c r="T425" s="63"/>
      <c r="U425" s="63"/>
      <c r="V425" s="63"/>
      <c r="W425" s="51"/>
      <c r="X425" s="51"/>
      <c r="Y425" s="67"/>
      <c r="Z425" s="54" t="str">
        <f>IF(G425="","",IF(COUNTIF(Tugs[曳船名],G425)&lt;&gt;1,"未登録・重複",IF(INDEX(Tugs[会社名],MATCH(G425,Tugs[曳船名],0))="","未確認",INDEX(Tugs[会社名],MATCH(G425,Tugs[曳船名],0)))))</f>
        <v/>
      </c>
      <c r="AA425" s="54" t="str">
        <f>IF(G425="","",IF(COUNTIF(Companies[会社名],Z425)&lt;&gt;1,"未登録・重複",IF(INDEX(Companies[地区],MATCH(Z425,Companies[会社名],0))="","未確認",INDEX(Companies[地区],MATCH(Z425,Companies[会社名],0)))))</f>
        <v/>
      </c>
      <c r="AB425" s="54" t="str">
        <f>IF(G425="","",IF(Q425&lt;&gt;"",Q425,IF(COUNTIF(Tugs[曳船名],G425)&lt;&gt;1,"未登録・重複",IF(INDEX(Tugs[基地港],MATCH(G425,Tugs[曳船名],0))="","未確認",INDEX(Tugs[基地港],MATCH(G425,Tugs[曳船名],0))))))</f>
        <v/>
      </c>
      <c r="AC425" s="53" t="str">
        <f>IF(C425="","",IF(AND(COUNTIF(Standards[照合項目（自動）],AB425&amp;"｜"&amp;E425&amp;"｜"&amp;D425&amp;"｜"&amp;F425&amp;"｜"&amp;P425)=1,COUNTIFS(Standards[照合項目（自動）],AB425&amp;"｜"&amp;E425&amp;"｜"&amp;D425&amp;"｜"&amp;F425&amp;"｜"&amp;P425,Standards[入力確認（自動）],"確認済")=1),SUMIF(Standards[照合項目（自動）],AB425&amp;"｜"&amp;E425&amp;"｜"&amp;D425&amp;"｜"&amp;F425&amp;"｜"&amp;P425,Standards[所定合計h（自動）]),"未確認"))</f>
        <v/>
      </c>
      <c r="AD425" s="53" t="str">
        <f>IF(C425="","",IF(AND(ISNUMBER(R425),ISNUMBER(S425),S425&gt;=R425),ROUND((S425-R425)*24,4),IF(OR(R425&lt;&gt;"",S425&lt;&gt;""),"",IF(AND(ISNUMBER(T425),T425&gt;=0),T425,IF(AND(I425="あり",J425="実施",ISNUMBER(AC425)),AC425,"")))))</f>
        <v/>
      </c>
      <c r="AE425" s="54" t="str">
        <f>IF(C425="","",IF(AND(ISNUMBER(R425),ISNUMBER(S425),S425&gt;=R425),IF(X425="記録","実績：基地発～基地着",IF(X425="記憶","記憶：基地発～基地着","未確認：基地発～基地着")),IF(OR(R425&lt;&gt;"",S425&lt;&gt;""),"要確認：時刻不足・逆転",IF(AND(ISNUMBER(T425),T425&gt;=0),IF(X425="記録","実績：記録の時間",IF(X425="記憶","記憶：申告の時間","未確認：申告の時間")),IF(AND(I425="あり",J425="実施",ISNUMBER(AC425)),"所定時間による見込み",IF(I425="なし","使用なし","未確認"))))))</f>
        <v/>
      </c>
      <c r="AF425" s="55" t="str">
        <f>IF(C425="","",IF(H425="あり",1,0))</f>
        <v/>
      </c>
      <c r="AG425" s="55" t="str">
        <f>IF(C425="","",IF(AND(I425="あり",J425="実施"),1,0))</f>
        <v/>
      </c>
      <c r="AH425" s="55" t="str">
        <f>IF(C425="","",IF(AND(H425="あり",X425="記録"),IF(COUNTIFS($A$8:A425,A425,$B$8:B425,B425,$C$8:C425,C425,$E$8:E425,E425,$F$8:F425,F425,$H$8:H425,"あり",$X$8:X425,"記録")=1,1,0),0))</f>
        <v/>
      </c>
      <c r="AI425" s="55" t="str">
        <f>IF(C425="","",IF(AND(I425="あり",J425="実施",X425="記録",ISNUMBER(K425)),IF(COUNTIFS($K$8:K425,K425,$C$8:C425,C425,$E$8:E425,E425,$F$8:F425,F425,$I$8:I425,"あり",$J$8:J425,"実施",$X$8:X425,"記録")=1,1,0),0))</f>
        <v/>
      </c>
      <c r="AJ425" s="55" t="str">
        <f>IF(C425="","",IF(ISNUMBER(A425),YEAR(A425)-IF(MONTH(A425)&lt;4,1,0),""))</f>
        <v/>
      </c>
      <c r="AK425" s="55" t="str">
        <f>IF(C425="","",IF(J425="実施",IF(ISNUMBER(K425),YEAR(K425)-IF(MONTH(K425)&lt;4,1,0),""),""))</f>
        <v/>
      </c>
      <c r="AL425" s="56" t="str">
        <f>IF(C425="",IF(OR(A425&lt;&gt;"",G425&lt;&gt;""),"要確認：船名未記入",""),IF(OR(NOT(ISNUMBER(A425)),G425="",H425="",I425="",J425="",N425="",O425="",P425="",W425="",X425=""),"要確認：基本項目不足",IF(OR(Z425="未登録・重複",AA425="未登録・重複",AB425="未確認"),"要確認：登録表を確認",IF(AND(H425="あり",NOT(ISNUMBER(B425))),"要確認：前日の予定時刻不足",IF(AND(J425="実施",I425="あり",NOT(ISNUMBER(K425))),"要確認：最終日時不足",IF(AND(J425="取消",I425="あり"),"要確認：取消と使用ありが矛盾",IF(OR(AND(ISNUMBER(T425),T425&lt;0),AND(ISNUMBER(V425),V425&lt;0),AE425="要確認：時刻不足・逆転"),"要確認：時間を確認",IF(COUNTIFS(Work[予定表の作業日],A425,Work[前日版の予定時刻],B425,Work[船名],C425,Work[バース],E425,Work[入出・転],F425,Work[曳船名],G425)&gt;1,"要確認：同じ作業・曳船が重複",IF(AND(I425="あり",J425="実施",NOT(ISNUMBER(AD425))),"要確認：拘束時間未確認",IF(OR(H425="未確認",I425="未確認",J425="未確認",X425="未確認",N425="未確認",O425="未確認"),"要確認：未確認を含む","確認済"))))))))))</f>
        <v/>
      </c>
    </row>
    <row r="426" spans="1:38" ht="24.95" customHeight="1" x14ac:dyDescent="0.2">
      <c r="A426" s="20"/>
      <c r="B426" s="29"/>
      <c r="C426" s="7"/>
      <c r="D426" s="7"/>
      <c r="E426" s="7"/>
      <c r="F426" s="7"/>
      <c r="G426" s="7"/>
      <c r="H426" s="7"/>
      <c r="I426" s="7"/>
      <c r="J426" s="7"/>
      <c r="K426" s="23"/>
      <c r="L426" s="13"/>
      <c r="M426" s="13"/>
      <c r="N426" s="7"/>
      <c r="O426" s="51"/>
      <c r="P426" s="51"/>
      <c r="Q426" s="61"/>
      <c r="R426" s="62"/>
      <c r="S426" s="62"/>
      <c r="T426" s="63"/>
      <c r="U426" s="63"/>
      <c r="V426" s="63"/>
      <c r="W426" s="51"/>
      <c r="X426" s="51"/>
      <c r="Y426" s="67"/>
      <c r="Z426" s="54" t="str">
        <f>IF(G426="","",IF(COUNTIF(Tugs[曳船名],G426)&lt;&gt;1,"未登録・重複",IF(INDEX(Tugs[会社名],MATCH(G426,Tugs[曳船名],0))="","未確認",INDEX(Tugs[会社名],MATCH(G426,Tugs[曳船名],0)))))</f>
        <v/>
      </c>
      <c r="AA426" s="54" t="str">
        <f>IF(G426="","",IF(COUNTIF(Companies[会社名],Z426)&lt;&gt;1,"未登録・重複",IF(INDEX(Companies[地区],MATCH(Z426,Companies[会社名],0))="","未確認",INDEX(Companies[地区],MATCH(Z426,Companies[会社名],0)))))</f>
        <v/>
      </c>
      <c r="AB426" s="54" t="str">
        <f>IF(G426="","",IF(Q426&lt;&gt;"",Q426,IF(COUNTIF(Tugs[曳船名],G426)&lt;&gt;1,"未登録・重複",IF(INDEX(Tugs[基地港],MATCH(G426,Tugs[曳船名],0))="","未確認",INDEX(Tugs[基地港],MATCH(G426,Tugs[曳船名],0))))))</f>
        <v/>
      </c>
      <c r="AC426" s="53" t="str">
        <f>IF(C426="","",IF(AND(COUNTIF(Standards[照合項目（自動）],AB426&amp;"｜"&amp;E426&amp;"｜"&amp;D426&amp;"｜"&amp;F426&amp;"｜"&amp;P426)=1,COUNTIFS(Standards[照合項目（自動）],AB426&amp;"｜"&amp;E426&amp;"｜"&amp;D426&amp;"｜"&amp;F426&amp;"｜"&amp;P426,Standards[入力確認（自動）],"確認済")=1),SUMIF(Standards[照合項目（自動）],AB426&amp;"｜"&amp;E426&amp;"｜"&amp;D426&amp;"｜"&amp;F426&amp;"｜"&amp;P426,Standards[所定合計h（自動）]),"未確認"))</f>
        <v/>
      </c>
      <c r="AD426" s="53" t="str">
        <f>IF(C426="","",IF(AND(ISNUMBER(R426),ISNUMBER(S426),S426&gt;=R426),ROUND((S426-R426)*24,4),IF(OR(R426&lt;&gt;"",S426&lt;&gt;""),"",IF(AND(ISNUMBER(T426),T426&gt;=0),T426,IF(AND(I426="あり",J426="実施",ISNUMBER(AC426)),AC426,"")))))</f>
        <v/>
      </c>
      <c r="AE426" s="54" t="str">
        <f>IF(C426="","",IF(AND(ISNUMBER(R426),ISNUMBER(S426),S426&gt;=R426),IF(X426="記録","実績：基地発～基地着",IF(X426="記憶","記憶：基地発～基地着","未確認：基地発～基地着")),IF(OR(R426&lt;&gt;"",S426&lt;&gt;""),"要確認：時刻不足・逆転",IF(AND(ISNUMBER(T426),T426&gt;=0),IF(X426="記録","実績：記録の時間",IF(X426="記憶","記憶：申告の時間","未確認：申告の時間")),IF(AND(I426="あり",J426="実施",ISNUMBER(AC426)),"所定時間による見込み",IF(I426="なし","使用なし","未確認"))))))</f>
        <v/>
      </c>
      <c r="AF426" s="55" t="str">
        <f>IF(C426="","",IF(H426="あり",1,0))</f>
        <v/>
      </c>
      <c r="AG426" s="55" t="str">
        <f>IF(C426="","",IF(AND(I426="あり",J426="実施"),1,0))</f>
        <v/>
      </c>
      <c r="AH426" s="55" t="str">
        <f>IF(C426="","",IF(AND(H426="あり",X426="記録"),IF(COUNTIFS($A$8:A426,A426,$B$8:B426,B426,$C$8:C426,C426,$E$8:E426,E426,$F$8:F426,F426,$H$8:H426,"あり",$X$8:X426,"記録")=1,1,0),0))</f>
        <v/>
      </c>
      <c r="AI426" s="55" t="str">
        <f>IF(C426="","",IF(AND(I426="あり",J426="実施",X426="記録",ISNUMBER(K426)),IF(COUNTIFS($K$8:K426,K426,$C$8:C426,C426,$E$8:E426,E426,$F$8:F426,F426,$I$8:I426,"あり",$J$8:J426,"実施",$X$8:X426,"記録")=1,1,0),0))</f>
        <v/>
      </c>
      <c r="AJ426" s="55" t="str">
        <f>IF(C426="","",IF(ISNUMBER(A426),YEAR(A426)-IF(MONTH(A426)&lt;4,1,0),""))</f>
        <v/>
      </c>
      <c r="AK426" s="55" t="str">
        <f>IF(C426="","",IF(J426="実施",IF(ISNUMBER(K426),YEAR(K426)-IF(MONTH(K426)&lt;4,1,0),""),""))</f>
        <v/>
      </c>
      <c r="AL426" s="56" t="str">
        <f>IF(C426="",IF(OR(A426&lt;&gt;"",G426&lt;&gt;""),"要確認：船名未記入",""),IF(OR(NOT(ISNUMBER(A426)),G426="",H426="",I426="",J426="",N426="",O426="",P426="",W426="",X426=""),"要確認：基本項目不足",IF(OR(Z426="未登録・重複",AA426="未登録・重複",AB426="未確認"),"要確認：登録表を確認",IF(AND(H426="あり",NOT(ISNUMBER(B426))),"要確認：前日の予定時刻不足",IF(AND(J426="実施",I426="あり",NOT(ISNUMBER(K426))),"要確認：最終日時不足",IF(AND(J426="取消",I426="あり"),"要確認：取消と使用ありが矛盾",IF(OR(AND(ISNUMBER(T426),T426&lt;0),AND(ISNUMBER(V426),V426&lt;0),AE426="要確認：時刻不足・逆転"),"要確認：時間を確認",IF(COUNTIFS(Work[予定表の作業日],A426,Work[前日版の予定時刻],B426,Work[船名],C426,Work[バース],E426,Work[入出・転],F426,Work[曳船名],G426)&gt;1,"要確認：同じ作業・曳船が重複",IF(AND(I426="あり",J426="実施",NOT(ISNUMBER(AD426))),"要確認：拘束時間未確認",IF(OR(H426="未確認",I426="未確認",J426="未確認",X426="未確認",N426="未確認",O426="未確認"),"要確認：未確認を含む","確認済"))))))))))</f>
        <v/>
      </c>
    </row>
    <row r="427" spans="1:38" ht="24.95" customHeight="1" x14ac:dyDescent="0.2">
      <c r="A427" s="20"/>
      <c r="B427" s="29"/>
      <c r="C427" s="7"/>
      <c r="D427" s="7"/>
      <c r="E427" s="7"/>
      <c r="F427" s="7"/>
      <c r="G427" s="7"/>
      <c r="H427" s="7"/>
      <c r="I427" s="7"/>
      <c r="J427" s="7"/>
      <c r="K427" s="23"/>
      <c r="L427" s="13"/>
      <c r="M427" s="13"/>
      <c r="N427" s="7"/>
      <c r="O427" s="51"/>
      <c r="P427" s="51"/>
      <c r="Q427" s="61"/>
      <c r="R427" s="62"/>
      <c r="S427" s="62"/>
      <c r="T427" s="63"/>
      <c r="U427" s="63"/>
      <c r="V427" s="63"/>
      <c r="W427" s="51"/>
      <c r="X427" s="51"/>
      <c r="Y427" s="67"/>
      <c r="Z427" s="54" t="str">
        <f>IF(G427="","",IF(COUNTIF(Tugs[曳船名],G427)&lt;&gt;1,"未登録・重複",IF(INDEX(Tugs[会社名],MATCH(G427,Tugs[曳船名],0))="","未確認",INDEX(Tugs[会社名],MATCH(G427,Tugs[曳船名],0)))))</f>
        <v/>
      </c>
      <c r="AA427" s="54" t="str">
        <f>IF(G427="","",IF(COUNTIF(Companies[会社名],Z427)&lt;&gt;1,"未登録・重複",IF(INDEX(Companies[地区],MATCH(Z427,Companies[会社名],0))="","未確認",INDEX(Companies[地区],MATCH(Z427,Companies[会社名],0)))))</f>
        <v/>
      </c>
      <c r="AB427" s="54" t="str">
        <f>IF(G427="","",IF(Q427&lt;&gt;"",Q427,IF(COUNTIF(Tugs[曳船名],G427)&lt;&gt;1,"未登録・重複",IF(INDEX(Tugs[基地港],MATCH(G427,Tugs[曳船名],0))="","未確認",INDEX(Tugs[基地港],MATCH(G427,Tugs[曳船名],0))))))</f>
        <v/>
      </c>
      <c r="AC427" s="53" t="str">
        <f>IF(C427="","",IF(AND(COUNTIF(Standards[照合項目（自動）],AB427&amp;"｜"&amp;E427&amp;"｜"&amp;D427&amp;"｜"&amp;F427&amp;"｜"&amp;P427)=1,COUNTIFS(Standards[照合項目（自動）],AB427&amp;"｜"&amp;E427&amp;"｜"&amp;D427&amp;"｜"&amp;F427&amp;"｜"&amp;P427,Standards[入力確認（自動）],"確認済")=1),SUMIF(Standards[照合項目（自動）],AB427&amp;"｜"&amp;E427&amp;"｜"&amp;D427&amp;"｜"&amp;F427&amp;"｜"&amp;P427,Standards[所定合計h（自動）]),"未確認"))</f>
        <v/>
      </c>
      <c r="AD427" s="53" t="str">
        <f>IF(C427="","",IF(AND(ISNUMBER(R427),ISNUMBER(S427),S427&gt;=R427),ROUND((S427-R427)*24,4),IF(OR(R427&lt;&gt;"",S427&lt;&gt;""),"",IF(AND(ISNUMBER(T427),T427&gt;=0),T427,IF(AND(I427="あり",J427="実施",ISNUMBER(AC427)),AC427,"")))))</f>
        <v/>
      </c>
      <c r="AE427" s="54" t="str">
        <f>IF(C427="","",IF(AND(ISNUMBER(R427),ISNUMBER(S427),S427&gt;=R427),IF(X427="記録","実績：基地発～基地着",IF(X427="記憶","記憶：基地発～基地着","未確認：基地発～基地着")),IF(OR(R427&lt;&gt;"",S427&lt;&gt;""),"要確認：時刻不足・逆転",IF(AND(ISNUMBER(T427),T427&gt;=0),IF(X427="記録","実績：記録の時間",IF(X427="記憶","記憶：申告の時間","未確認：申告の時間")),IF(AND(I427="あり",J427="実施",ISNUMBER(AC427)),"所定時間による見込み",IF(I427="なし","使用なし","未確認"))))))</f>
        <v/>
      </c>
      <c r="AF427" s="55" t="str">
        <f>IF(C427="","",IF(H427="あり",1,0))</f>
        <v/>
      </c>
      <c r="AG427" s="55" t="str">
        <f>IF(C427="","",IF(AND(I427="あり",J427="実施"),1,0))</f>
        <v/>
      </c>
      <c r="AH427" s="55" t="str">
        <f>IF(C427="","",IF(AND(H427="あり",X427="記録"),IF(COUNTIFS($A$8:A427,A427,$B$8:B427,B427,$C$8:C427,C427,$E$8:E427,E427,$F$8:F427,F427,$H$8:H427,"あり",$X$8:X427,"記録")=1,1,0),0))</f>
        <v/>
      </c>
      <c r="AI427" s="55" t="str">
        <f>IF(C427="","",IF(AND(I427="あり",J427="実施",X427="記録",ISNUMBER(K427)),IF(COUNTIFS($K$8:K427,K427,$C$8:C427,C427,$E$8:E427,E427,$F$8:F427,F427,$I$8:I427,"あり",$J$8:J427,"実施",$X$8:X427,"記録")=1,1,0),0))</f>
        <v/>
      </c>
      <c r="AJ427" s="55" t="str">
        <f>IF(C427="","",IF(ISNUMBER(A427),YEAR(A427)-IF(MONTH(A427)&lt;4,1,0),""))</f>
        <v/>
      </c>
      <c r="AK427" s="55" t="str">
        <f>IF(C427="","",IF(J427="実施",IF(ISNUMBER(K427),YEAR(K427)-IF(MONTH(K427)&lt;4,1,0),""),""))</f>
        <v/>
      </c>
      <c r="AL427" s="56" t="str">
        <f>IF(C427="",IF(OR(A427&lt;&gt;"",G427&lt;&gt;""),"要確認：船名未記入",""),IF(OR(NOT(ISNUMBER(A427)),G427="",H427="",I427="",J427="",N427="",O427="",P427="",W427="",X427=""),"要確認：基本項目不足",IF(OR(Z427="未登録・重複",AA427="未登録・重複",AB427="未確認"),"要確認：登録表を確認",IF(AND(H427="あり",NOT(ISNUMBER(B427))),"要確認：前日の予定時刻不足",IF(AND(J427="実施",I427="あり",NOT(ISNUMBER(K427))),"要確認：最終日時不足",IF(AND(J427="取消",I427="あり"),"要確認：取消と使用ありが矛盾",IF(OR(AND(ISNUMBER(T427),T427&lt;0),AND(ISNUMBER(V427),V427&lt;0),AE427="要確認：時刻不足・逆転"),"要確認：時間を確認",IF(COUNTIFS(Work[予定表の作業日],A427,Work[前日版の予定時刻],B427,Work[船名],C427,Work[バース],E427,Work[入出・転],F427,Work[曳船名],G427)&gt;1,"要確認：同じ作業・曳船が重複",IF(AND(I427="あり",J427="実施",NOT(ISNUMBER(AD427))),"要確認：拘束時間未確認",IF(OR(H427="未確認",I427="未確認",J427="未確認",X427="未確認",N427="未確認",O427="未確認"),"要確認：未確認を含む","確認済"))))))))))</f>
        <v/>
      </c>
    </row>
    <row r="428" spans="1:38" ht="24.95" customHeight="1" x14ac:dyDescent="0.2">
      <c r="A428" s="20"/>
      <c r="B428" s="29"/>
      <c r="C428" s="7"/>
      <c r="D428" s="7"/>
      <c r="E428" s="7"/>
      <c r="F428" s="7"/>
      <c r="G428" s="7"/>
      <c r="H428" s="7"/>
      <c r="I428" s="7"/>
      <c r="J428" s="7"/>
      <c r="K428" s="23"/>
      <c r="L428" s="13"/>
      <c r="M428" s="13"/>
      <c r="N428" s="7"/>
      <c r="O428" s="51"/>
      <c r="P428" s="51"/>
      <c r="Q428" s="61"/>
      <c r="R428" s="62"/>
      <c r="S428" s="62"/>
      <c r="T428" s="63"/>
      <c r="U428" s="63"/>
      <c r="V428" s="63"/>
      <c r="W428" s="51"/>
      <c r="X428" s="51"/>
      <c r="Y428" s="67"/>
      <c r="Z428" s="54" t="str">
        <f>IF(G428="","",IF(COUNTIF(Tugs[曳船名],G428)&lt;&gt;1,"未登録・重複",IF(INDEX(Tugs[会社名],MATCH(G428,Tugs[曳船名],0))="","未確認",INDEX(Tugs[会社名],MATCH(G428,Tugs[曳船名],0)))))</f>
        <v/>
      </c>
      <c r="AA428" s="54" t="str">
        <f>IF(G428="","",IF(COUNTIF(Companies[会社名],Z428)&lt;&gt;1,"未登録・重複",IF(INDEX(Companies[地区],MATCH(Z428,Companies[会社名],0))="","未確認",INDEX(Companies[地区],MATCH(Z428,Companies[会社名],0)))))</f>
        <v/>
      </c>
      <c r="AB428" s="54" t="str">
        <f>IF(G428="","",IF(Q428&lt;&gt;"",Q428,IF(COUNTIF(Tugs[曳船名],G428)&lt;&gt;1,"未登録・重複",IF(INDEX(Tugs[基地港],MATCH(G428,Tugs[曳船名],0))="","未確認",INDEX(Tugs[基地港],MATCH(G428,Tugs[曳船名],0))))))</f>
        <v/>
      </c>
      <c r="AC428" s="53" t="str">
        <f>IF(C428="","",IF(AND(COUNTIF(Standards[照合項目（自動）],AB428&amp;"｜"&amp;E428&amp;"｜"&amp;D428&amp;"｜"&amp;F428&amp;"｜"&amp;P428)=1,COUNTIFS(Standards[照合項目（自動）],AB428&amp;"｜"&amp;E428&amp;"｜"&amp;D428&amp;"｜"&amp;F428&amp;"｜"&amp;P428,Standards[入力確認（自動）],"確認済")=1),SUMIF(Standards[照合項目（自動）],AB428&amp;"｜"&amp;E428&amp;"｜"&amp;D428&amp;"｜"&amp;F428&amp;"｜"&amp;P428,Standards[所定合計h（自動）]),"未確認"))</f>
        <v/>
      </c>
      <c r="AD428" s="53" t="str">
        <f>IF(C428="","",IF(AND(ISNUMBER(R428),ISNUMBER(S428),S428&gt;=R428),ROUND((S428-R428)*24,4),IF(OR(R428&lt;&gt;"",S428&lt;&gt;""),"",IF(AND(ISNUMBER(T428),T428&gt;=0),T428,IF(AND(I428="あり",J428="実施",ISNUMBER(AC428)),AC428,"")))))</f>
        <v/>
      </c>
      <c r="AE428" s="54" t="str">
        <f>IF(C428="","",IF(AND(ISNUMBER(R428),ISNUMBER(S428),S428&gt;=R428),IF(X428="記録","実績：基地発～基地着",IF(X428="記憶","記憶：基地発～基地着","未確認：基地発～基地着")),IF(OR(R428&lt;&gt;"",S428&lt;&gt;""),"要確認：時刻不足・逆転",IF(AND(ISNUMBER(T428),T428&gt;=0),IF(X428="記録","実績：記録の時間",IF(X428="記憶","記憶：申告の時間","未確認：申告の時間")),IF(AND(I428="あり",J428="実施",ISNUMBER(AC428)),"所定時間による見込み",IF(I428="なし","使用なし","未確認"))))))</f>
        <v/>
      </c>
      <c r="AF428" s="55" t="str">
        <f>IF(C428="","",IF(H428="あり",1,0))</f>
        <v/>
      </c>
      <c r="AG428" s="55" t="str">
        <f>IF(C428="","",IF(AND(I428="あり",J428="実施"),1,0))</f>
        <v/>
      </c>
      <c r="AH428" s="55" t="str">
        <f>IF(C428="","",IF(AND(H428="あり",X428="記録"),IF(COUNTIFS($A$8:A428,A428,$B$8:B428,B428,$C$8:C428,C428,$E$8:E428,E428,$F$8:F428,F428,$H$8:H428,"あり",$X$8:X428,"記録")=1,1,0),0))</f>
        <v/>
      </c>
      <c r="AI428" s="55" t="str">
        <f>IF(C428="","",IF(AND(I428="あり",J428="実施",X428="記録",ISNUMBER(K428)),IF(COUNTIFS($K$8:K428,K428,$C$8:C428,C428,$E$8:E428,E428,$F$8:F428,F428,$I$8:I428,"あり",$J$8:J428,"実施",$X$8:X428,"記録")=1,1,0),0))</f>
        <v/>
      </c>
      <c r="AJ428" s="55" t="str">
        <f>IF(C428="","",IF(ISNUMBER(A428),YEAR(A428)-IF(MONTH(A428)&lt;4,1,0),""))</f>
        <v/>
      </c>
      <c r="AK428" s="55" t="str">
        <f>IF(C428="","",IF(J428="実施",IF(ISNUMBER(K428),YEAR(K428)-IF(MONTH(K428)&lt;4,1,0),""),""))</f>
        <v/>
      </c>
      <c r="AL428" s="56" t="str">
        <f>IF(C428="",IF(OR(A428&lt;&gt;"",G428&lt;&gt;""),"要確認：船名未記入",""),IF(OR(NOT(ISNUMBER(A428)),G428="",H428="",I428="",J428="",N428="",O428="",P428="",W428="",X428=""),"要確認：基本項目不足",IF(OR(Z428="未登録・重複",AA428="未登録・重複",AB428="未確認"),"要確認：登録表を確認",IF(AND(H428="あり",NOT(ISNUMBER(B428))),"要確認：前日の予定時刻不足",IF(AND(J428="実施",I428="あり",NOT(ISNUMBER(K428))),"要確認：最終日時不足",IF(AND(J428="取消",I428="あり"),"要確認：取消と使用ありが矛盾",IF(OR(AND(ISNUMBER(T428),T428&lt;0),AND(ISNUMBER(V428),V428&lt;0),AE428="要確認：時刻不足・逆転"),"要確認：時間を確認",IF(COUNTIFS(Work[予定表の作業日],A428,Work[前日版の予定時刻],B428,Work[船名],C428,Work[バース],E428,Work[入出・転],F428,Work[曳船名],G428)&gt;1,"要確認：同じ作業・曳船が重複",IF(AND(I428="あり",J428="実施",NOT(ISNUMBER(AD428))),"要確認：拘束時間未確認",IF(OR(H428="未確認",I428="未確認",J428="未確認",X428="未確認",N428="未確認",O428="未確認"),"要確認：未確認を含む","確認済"))))))))))</f>
        <v/>
      </c>
    </row>
    <row r="429" spans="1:38" ht="24.95" customHeight="1" x14ac:dyDescent="0.2">
      <c r="A429" s="20"/>
      <c r="B429" s="29"/>
      <c r="C429" s="7"/>
      <c r="D429" s="7"/>
      <c r="E429" s="7"/>
      <c r="F429" s="7"/>
      <c r="G429" s="7"/>
      <c r="H429" s="7"/>
      <c r="I429" s="7"/>
      <c r="J429" s="7"/>
      <c r="K429" s="23"/>
      <c r="L429" s="13"/>
      <c r="M429" s="13"/>
      <c r="N429" s="7"/>
      <c r="O429" s="51"/>
      <c r="P429" s="51"/>
      <c r="Q429" s="61"/>
      <c r="R429" s="62"/>
      <c r="S429" s="62"/>
      <c r="T429" s="63"/>
      <c r="U429" s="63"/>
      <c r="V429" s="63"/>
      <c r="W429" s="51"/>
      <c r="X429" s="51"/>
      <c r="Y429" s="67"/>
      <c r="Z429" s="54" t="str">
        <f>IF(G429="","",IF(COUNTIF(Tugs[曳船名],G429)&lt;&gt;1,"未登録・重複",IF(INDEX(Tugs[会社名],MATCH(G429,Tugs[曳船名],0))="","未確認",INDEX(Tugs[会社名],MATCH(G429,Tugs[曳船名],0)))))</f>
        <v/>
      </c>
      <c r="AA429" s="54" t="str">
        <f>IF(G429="","",IF(COUNTIF(Companies[会社名],Z429)&lt;&gt;1,"未登録・重複",IF(INDEX(Companies[地区],MATCH(Z429,Companies[会社名],0))="","未確認",INDEX(Companies[地区],MATCH(Z429,Companies[会社名],0)))))</f>
        <v/>
      </c>
      <c r="AB429" s="54" t="str">
        <f>IF(G429="","",IF(Q429&lt;&gt;"",Q429,IF(COUNTIF(Tugs[曳船名],G429)&lt;&gt;1,"未登録・重複",IF(INDEX(Tugs[基地港],MATCH(G429,Tugs[曳船名],0))="","未確認",INDEX(Tugs[基地港],MATCH(G429,Tugs[曳船名],0))))))</f>
        <v/>
      </c>
      <c r="AC429" s="53" t="str">
        <f>IF(C429="","",IF(AND(COUNTIF(Standards[照合項目（自動）],AB429&amp;"｜"&amp;E429&amp;"｜"&amp;D429&amp;"｜"&amp;F429&amp;"｜"&amp;P429)=1,COUNTIFS(Standards[照合項目（自動）],AB429&amp;"｜"&amp;E429&amp;"｜"&amp;D429&amp;"｜"&amp;F429&amp;"｜"&amp;P429,Standards[入力確認（自動）],"確認済")=1),SUMIF(Standards[照合項目（自動）],AB429&amp;"｜"&amp;E429&amp;"｜"&amp;D429&amp;"｜"&amp;F429&amp;"｜"&amp;P429,Standards[所定合計h（自動）]),"未確認"))</f>
        <v/>
      </c>
      <c r="AD429" s="53" t="str">
        <f>IF(C429="","",IF(AND(ISNUMBER(R429),ISNUMBER(S429),S429&gt;=R429),ROUND((S429-R429)*24,4),IF(OR(R429&lt;&gt;"",S429&lt;&gt;""),"",IF(AND(ISNUMBER(T429),T429&gt;=0),T429,IF(AND(I429="あり",J429="実施",ISNUMBER(AC429)),AC429,"")))))</f>
        <v/>
      </c>
      <c r="AE429" s="54" t="str">
        <f>IF(C429="","",IF(AND(ISNUMBER(R429),ISNUMBER(S429),S429&gt;=R429),IF(X429="記録","実績：基地発～基地着",IF(X429="記憶","記憶：基地発～基地着","未確認：基地発～基地着")),IF(OR(R429&lt;&gt;"",S429&lt;&gt;""),"要確認：時刻不足・逆転",IF(AND(ISNUMBER(T429),T429&gt;=0),IF(X429="記録","実績：記録の時間",IF(X429="記憶","記憶：申告の時間","未確認：申告の時間")),IF(AND(I429="あり",J429="実施",ISNUMBER(AC429)),"所定時間による見込み",IF(I429="なし","使用なし","未確認"))))))</f>
        <v/>
      </c>
      <c r="AF429" s="55" t="str">
        <f>IF(C429="","",IF(H429="あり",1,0))</f>
        <v/>
      </c>
      <c r="AG429" s="55" t="str">
        <f>IF(C429="","",IF(AND(I429="あり",J429="実施"),1,0))</f>
        <v/>
      </c>
      <c r="AH429" s="55" t="str">
        <f>IF(C429="","",IF(AND(H429="あり",X429="記録"),IF(COUNTIFS($A$8:A429,A429,$B$8:B429,B429,$C$8:C429,C429,$E$8:E429,E429,$F$8:F429,F429,$H$8:H429,"あり",$X$8:X429,"記録")=1,1,0),0))</f>
        <v/>
      </c>
      <c r="AI429" s="55" t="str">
        <f>IF(C429="","",IF(AND(I429="あり",J429="実施",X429="記録",ISNUMBER(K429)),IF(COUNTIFS($K$8:K429,K429,$C$8:C429,C429,$E$8:E429,E429,$F$8:F429,F429,$I$8:I429,"あり",$J$8:J429,"実施",$X$8:X429,"記録")=1,1,0),0))</f>
        <v/>
      </c>
      <c r="AJ429" s="55" t="str">
        <f>IF(C429="","",IF(ISNUMBER(A429),YEAR(A429)-IF(MONTH(A429)&lt;4,1,0),""))</f>
        <v/>
      </c>
      <c r="AK429" s="55" t="str">
        <f>IF(C429="","",IF(J429="実施",IF(ISNUMBER(K429),YEAR(K429)-IF(MONTH(K429)&lt;4,1,0),""),""))</f>
        <v/>
      </c>
      <c r="AL429" s="56" t="str">
        <f>IF(C429="",IF(OR(A429&lt;&gt;"",G429&lt;&gt;""),"要確認：船名未記入",""),IF(OR(NOT(ISNUMBER(A429)),G429="",H429="",I429="",J429="",N429="",O429="",P429="",W429="",X429=""),"要確認：基本項目不足",IF(OR(Z429="未登録・重複",AA429="未登録・重複",AB429="未確認"),"要確認：登録表を確認",IF(AND(H429="あり",NOT(ISNUMBER(B429))),"要確認：前日の予定時刻不足",IF(AND(J429="実施",I429="あり",NOT(ISNUMBER(K429))),"要確認：最終日時不足",IF(AND(J429="取消",I429="あり"),"要確認：取消と使用ありが矛盾",IF(OR(AND(ISNUMBER(T429),T429&lt;0),AND(ISNUMBER(V429),V429&lt;0),AE429="要確認：時刻不足・逆転"),"要確認：時間を確認",IF(COUNTIFS(Work[予定表の作業日],A429,Work[前日版の予定時刻],B429,Work[船名],C429,Work[バース],E429,Work[入出・転],F429,Work[曳船名],G429)&gt;1,"要確認：同じ作業・曳船が重複",IF(AND(I429="あり",J429="実施",NOT(ISNUMBER(AD429))),"要確認：拘束時間未確認",IF(OR(H429="未確認",I429="未確認",J429="未確認",X429="未確認",N429="未確認",O429="未確認"),"要確認：未確認を含む","確認済"))))))))))</f>
        <v/>
      </c>
    </row>
    <row r="430" spans="1:38" ht="24.95" customHeight="1" x14ac:dyDescent="0.2">
      <c r="A430" s="20"/>
      <c r="B430" s="29"/>
      <c r="C430" s="7"/>
      <c r="D430" s="7"/>
      <c r="E430" s="7"/>
      <c r="F430" s="7"/>
      <c r="G430" s="7"/>
      <c r="H430" s="7"/>
      <c r="I430" s="7"/>
      <c r="J430" s="7"/>
      <c r="K430" s="23"/>
      <c r="L430" s="13"/>
      <c r="M430" s="13"/>
      <c r="N430" s="7"/>
      <c r="O430" s="51"/>
      <c r="P430" s="51"/>
      <c r="Q430" s="61"/>
      <c r="R430" s="62"/>
      <c r="S430" s="62"/>
      <c r="T430" s="63"/>
      <c r="U430" s="63"/>
      <c r="V430" s="63"/>
      <c r="W430" s="51"/>
      <c r="X430" s="51"/>
      <c r="Y430" s="67"/>
      <c r="Z430" s="54" t="str">
        <f>IF(G430="","",IF(COUNTIF(Tugs[曳船名],G430)&lt;&gt;1,"未登録・重複",IF(INDEX(Tugs[会社名],MATCH(G430,Tugs[曳船名],0))="","未確認",INDEX(Tugs[会社名],MATCH(G430,Tugs[曳船名],0)))))</f>
        <v/>
      </c>
      <c r="AA430" s="54" t="str">
        <f>IF(G430="","",IF(COUNTIF(Companies[会社名],Z430)&lt;&gt;1,"未登録・重複",IF(INDEX(Companies[地区],MATCH(Z430,Companies[会社名],0))="","未確認",INDEX(Companies[地区],MATCH(Z430,Companies[会社名],0)))))</f>
        <v/>
      </c>
      <c r="AB430" s="54" t="str">
        <f>IF(G430="","",IF(Q430&lt;&gt;"",Q430,IF(COUNTIF(Tugs[曳船名],G430)&lt;&gt;1,"未登録・重複",IF(INDEX(Tugs[基地港],MATCH(G430,Tugs[曳船名],0))="","未確認",INDEX(Tugs[基地港],MATCH(G430,Tugs[曳船名],0))))))</f>
        <v/>
      </c>
      <c r="AC430" s="53" t="str">
        <f>IF(C430="","",IF(AND(COUNTIF(Standards[照合項目（自動）],AB430&amp;"｜"&amp;E430&amp;"｜"&amp;D430&amp;"｜"&amp;F430&amp;"｜"&amp;P430)=1,COUNTIFS(Standards[照合項目（自動）],AB430&amp;"｜"&amp;E430&amp;"｜"&amp;D430&amp;"｜"&amp;F430&amp;"｜"&amp;P430,Standards[入力確認（自動）],"確認済")=1),SUMIF(Standards[照合項目（自動）],AB430&amp;"｜"&amp;E430&amp;"｜"&amp;D430&amp;"｜"&amp;F430&amp;"｜"&amp;P430,Standards[所定合計h（自動）]),"未確認"))</f>
        <v/>
      </c>
      <c r="AD430" s="53" t="str">
        <f>IF(C430="","",IF(AND(ISNUMBER(R430),ISNUMBER(S430),S430&gt;=R430),ROUND((S430-R430)*24,4),IF(OR(R430&lt;&gt;"",S430&lt;&gt;""),"",IF(AND(ISNUMBER(T430),T430&gt;=0),T430,IF(AND(I430="あり",J430="実施",ISNUMBER(AC430)),AC430,"")))))</f>
        <v/>
      </c>
      <c r="AE430" s="54" t="str">
        <f>IF(C430="","",IF(AND(ISNUMBER(R430),ISNUMBER(S430),S430&gt;=R430),IF(X430="記録","実績：基地発～基地着",IF(X430="記憶","記憶：基地発～基地着","未確認：基地発～基地着")),IF(OR(R430&lt;&gt;"",S430&lt;&gt;""),"要確認：時刻不足・逆転",IF(AND(ISNUMBER(T430),T430&gt;=0),IF(X430="記録","実績：記録の時間",IF(X430="記憶","記憶：申告の時間","未確認：申告の時間")),IF(AND(I430="あり",J430="実施",ISNUMBER(AC430)),"所定時間による見込み",IF(I430="なし","使用なし","未確認"))))))</f>
        <v/>
      </c>
      <c r="AF430" s="55" t="str">
        <f>IF(C430="","",IF(H430="あり",1,0))</f>
        <v/>
      </c>
      <c r="AG430" s="55" t="str">
        <f>IF(C430="","",IF(AND(I430="あり",J430="実施"),1,0))</f>
        <v/>
      </c>
      <c r="AH430" s="55" t="str">
        <f>IF(C430="","",IF(AND(H430="あり",X430="記録"),IF(COUNTIFS($A$8:A430,A430,$B$8:B430,B430,$C$8:C430,C430,$E$8:E430,E430,$F$8:F430,F430,$H$8:H430,"あり",$X$8:X430,"記録")=1,1,0),0))</f>
        <v/>
      </c>
      <c r="AI430" s="55" t="str">
        <f>IF(C430="","",IF(AND(I430="あり",J430="実施",X430="記録",ISNUMBER(K430)),IF(COUNTIFS($K$8:K430,K430,$C$8:C430,C430,$E$8:E430,E430,$F$8:F430,F430,$I$8:I430,"あり",$J$8:J430,"実施",$X$8:X430,"記録")=1,1,0),0))</f>
        <v/>
      </c>
      <c r="AJ430" s="55" t="str">
        <f>IF(C430="","",IF(ISNUMBER(A430),YEAR(A430)-IF(MONTH(A430)&lt;4,1,0),""))</f>
        <v/>
      </c>
      <c r="AK430" s="55" t="str">
        <f>IF(C430="","",IF(J430="実施",IF(ISNUMBER(K430),YEAR(K430)-IF(MONTH(K430)&lt;4,1,0),""),""))</f>
        <v/>
      </c>
      <c r="AL430" s="56" t="str">
        <f>IF(C430="",IF(OR(A430&lt;&gt;"",G430&lt;&gt;""),"要確認：船名未記入",""),IF(OR(NOT(ISNUMBER(A430)),G430="",H430="",I430="",J430="",N430="",O430="",P430="",W430="",X430=""),"要確認：基本項目不足",IF(OR(Z430="未登録・重複",AA430="未登録・重複",AB430="未確認"),"要確認：登録表を確認",IF(AND(H430="あり",NOT(ISNUMBER(B430))),"要確認：前日の予定時刻不足",IF(AND(J430="実施",I430="あり",NOT(ISNUMBER(K430))),"要確認：最終日時不足",IF(AND(J430="取消",I430="あり"),"要確認：取消と使用ありが矛盾",IF(OR(AND(ISNUMBER(T430),T430&lt;0),AND(ISNUMBER(V430),V430&lt;0),AE430="要確認：時刻不足・逆転"),"要確認：時間を確認",IF(COUNTIFS(Work[予定表の作業日],A430,Work[前日版の予定時刻],B430,Work[船名],C430,Work[バース],E430,Work[入出・転],F430,Work[曳船名],G430)&gt;1,"要確認：同じ作業・曳船が重複",IF(AND(I430="あり",J430="実施",NOT(ISNUMBER(AD430))),"要確認：拘束時間未確認",IF(OR(H430="未確認",I430="未確認",J430="未確認",X430="未確認",N430="未確認",O430="未確認"),"要確認：未確認を含む","確認済"))))))))))</f>
        <v/>
      </c>
    </row>
    <row r="431" spans="1:38" ht="24.95" customHeight="1" x14ac:dyDescent="0.2">
      <c r="A431" s="20"/>
      <c r="B431" s="29"/>
      <c r="C431" s="7"/>
      <c r="D431" s="7"/>
      <c r="E431" s="7"/>
      <c r="F431" s="7"/>
      <c r="G431" s="7"/>
      <c r="H431" s="7"/>
      <c r="I431" s="7"/>
      <c r="J431" s="7"/>
      <c r="K431" s="23"/>
      <c r="L431" s="13"/>
      <c r="M431" s="13"/>
      <c r="N431" s="7"/>
      <c r="O431" s="51"/>
      <c r="P431" s="51"/>
      <c r="Q431" s="61"/>
      <c r="R431" s="62"/>
      <c r="S431" s="62"/>
      <c r="T431" s="63"/>
      <c r="U431" s="63"/>
      <c r="V431" s="63"/>
      <c r="W431" s="51"/>
      <c r="X431" s="51"/>
      <c r="Y431" s="67"/>
      <c r="Z431" s="54" t="str">
        <f>IF(G431="","",IF(COUNTIF(Tugs[曳船名],G431)&lt;&gt;1,"未登録・重複",IF(INDEX(Tugs[会社名],MATCH(G431,Tugs[曳船名],0))="","未確認",INDEX(Tugs[会社名],MATCH(G431,Tugs[曳船名],0)))))</f>
        <v/>
      </c>
      <c r="AA431" s="54" t="str">
        <f>IF(G431="","",IF(COUNTIF(Companies[会社名],Z431)&lt;&gt;1,"未登録・重複",IF(INDEX(Companies[地区],MATCH(Z431,Companies[会社名],0))="","未確認",INDEX(Companies[地区],MATCH(Z431,Companies[会社名],0)))))</f>
        <v/>
      </c>
      <c r="AB431" s="54" t="str">
        <f>IF(G431="","",IF(Q431&lt;&gt;"",Q431,IF(COUNTIF(Tugs[曳船名],G431)&lt;&gt;1,"未登録・重複",IF(INDEX(Tugs[基地港],MATCH(G431,Tugs[曳船名],0))="","未確認",INDEX(Tugs[基地港],MATCH(G431,Tugs[曳船名],0))))))</f>
        <v/>
      </c>
      <c r="AC431" s="53" t="str">
        <f>IF(C431="","",IF(AND(COUNTIF(Standards[照合項目（自動）],AB431&amp;"｜"&amp;E431&amp;"｜"&amp;D431&amp;"｜"&amp;F431&amp;"｜"&amp;P431)=1,COUNTIFS(Standards[照合項目（自動）],AB431&amp;"｜"&amp;E431&amp;"｜"&amp;D431&amp;"｜"&amp;F431&amp;"｜"&amp;P431,Standards[入力確認（自動）],"確認済")=1),SUMIF(Standards[照合項目（自動）],AB431&amp;"｜"&amp;E431&amp;"｜"&amp;D431&amp;"｜"&amp;F431&amp;"｜"&amp;P431,Standards[所定合計h（自動）]),"未確認"))</f>
        <v/>
      </c>
      <c r="AD431" s="53" t="str">
        <f>IF(C431="","",IF(AND(ISNUMBER(R431),ISNUMBER(S431),S431&gt;=R431),ROUND((S431-R431)*24,4),IF(OR(R431&lt;&gt;"",S431&lt;&gt;""),"",IF(AND(ISNUMBER(T431),T431&gt;=0),T431,IF(AND(I431="あり",J431="実施",ISNUMBER(AC431)),AC431,"")))))</f>
        <v/>
      </c>
      <c r="AE431" s="54" t="str">
        <f>IF(C431="","",IF(AND(ISNUMBER(R431),ISNUMBER(S431),S431&gt;=R431),IF(X431="記録","実績：基地発～基地着",IF(X431="記憶","記憶：基地発～基地着","未確認：基地発～基地着")),IF(OR(R431&lt;&gt;"",S431&lt;&gt;""),"要確認：時刻不足・逆転",IF(AND(ISNUMBER(T431),T431&gt;=0),IF(X431="記録","実績：記録の時間",IF(X431="記憶","記憶：申告の時間","未確認：申告の時間")),IF(AND(I431="あり",J431="実施",ISNUMBER(AC431)),"所定時間による見込み",IF(I431="なし","使用なし","未確認"))))))</f>
        <v/>
      </c>
      <c r="AF431" s="55" t="str">
        <f>IF(C431="","",IF(H431="あり",1,0))</f>
        <v/>
      </c>
      <c r="AG431" s="55" t="str">
        <f>IF(C431="","",IF(AND(I431="あり",J431="実施"),1,0))</f>
        <v/>
      </c>
      <c r="AH431" s="55" t="str">
        <f>IF(C431="","",IF(AND(H431="あり",X431="記録"),IF(COUNTIFS($A$8:A431,A431,$B$8:B431,B431,$C$8:C431,C431,$E$8:E431,E431,$F$8:F431,F431,$H$8:H431,"あり",$X$8:X431,"記録")=1,1,0),0))</f>
        <v/>
      </c>
      <c r="AI431" s="55" t="str">
        <f>IF(C431="","",IF(AND(I431="あり",J431="実施",X431="記録",ISNUMBER(K431)),IF(COUNTIFS($K$8:K431,K431,$C$8:C431,C431,$E$8:E431,E431,$F$8:F431,F431,$I$8:I431,"あり",$J$8:J431,"実施",$X$8:X431,"記録")=1,1,0),0))</f>
        <v/>
      </c>
      <c r="AJ431" s="55" t="str">
        <f>IF(C431="","",IF(ISNUMBER(A431),YEAR(A431)-IF(MONTH(A431)&lt;4,1,0),""))</f>
        <v/>
      </c>
      <c r="AK431" s="55" t="str">
        <f>IF(C431="","",IF(J431="実施",IF(ISNUMBER(K431),YEAR(K431)-IF(MONTH(K431)&lt;4,1,0),""),""))</f>
        <v/>
      </c>
      <c r="AL431" s="56" t="str">
        <f>IF(C431="",IF(OR(A431&lt;&gt;"",G431&lt;&gt;""),"要確認：船名未記入",""),IF(OR(NOT(ISNUMBER(A431)),G431="",H431="",I431="",J431="",N431="",O431="",P431="",W431="",X431=""),"要確認：基本項目不足",IF(OR(Z431="未登録・重複",AA431="未登録・重複",AB431="未確認"),"要確認：登録表を確認",IF(AND(H431="あり",NOT(ISNUMBER(B431))),"要確認：前日の予定時刻不足",IF(AND(J431="実施",I431="あり",NOT(ISNUMBER(K431))),"要確認：最終日時不足",IF(AND(J431="取消",I431="あり"),"要確認：取消と使用ありが矛盾",IF(OR(AND(ISNUMBER(T431),T431&lt;0),AND(ISNUMBER(V431),V431&lt;0),AE431="要確認：時刻不足・逆転"),"要確認：時間を確認",IF(COUNTIFS(Work[予定表の作業日],A431,Work[前日版の予定時刻],B431,Work[船名],C431,Work[バース],E431,Work[入出・転],F431,Work[曳船名],G431)&gt;1,"要確認：同じ作業・曳船が重複",IF(AND(I431="あり",J431="実施",NOT(ISNUMBER(AD431))),"要確認：拘束時間未確認",IF(OR(H431="未確認",I431="未確認",J431="未確認",X431="未確認",N431="未確認",O431="未確認"),"要確認：未確認を含む","確認済"))))))))))</f>
        <v/>
      </c>
    </row>
    <row r="432" spans="1:38" ht="24.95" customHeight="1" x14ac:dyDescent="0.2">
      <c r="A432" s="20"/>
      <c r="B432" s="29"/>
      <c r="C432" s="7"/>
      <c r="D432" s="7"/>
      <c r="E432" s="7"/>
      <c r="F432" s="7"/>
      <c r="G432" s="7"/>
      <c r="H432" s="7"/>
      <c r="I432" s="7"/>
      <c r="J432" s="7"/>
      <c r="K432" s="23"/>
      <c r="L432" s="13"/>
      <c r="M432" s="13"/>
      <c r="N432" s="7"/>
      <c r="O432" s="51"/>
      <c r="P432" s="51"/>
      <c r="Q432" s="61"/>
      <c r="R432" s="62"/>
      <c r="S432" s="62"/>
      <c r="T432" s="63"/>
      <c r="U432" s="63"/>
      <c r="V432" s="63"/>
      <c r="W432" s="51"/>
      <c r="X432" s="51"/>
      <c r="Y432" s="67"/>
      <c r="Z432" s="54" t="str">
        <f>IF(G432="","",IF(COUNTIF(Tugs[曳船名],G432)&lt;&gt;1,"未登録・重複",IF(INDEX(Tugs[会社名],MATCH(G432,Tugs[曳船名],0))="","未確認",INDEX(Tugs[会社名],MATCH(G432,Tugs[曳船名],0)))))</f>
        <v/>
      </c>
      <c r="AA432" s="54" t="str">
        <f>IF(G432="","",IF(COUNTIF(Companies[会社名],Z432)&lt;&gt;1,"未登録・重複",IF(INDEX(Companies[地区],MATCH(Z432,Companies[会社名],0))="","未確認",INDEX(Companies[地区],MATCH(Z432,Companies[会社名],0)))))</f>
        <v/>
      </c>
      <c r="AB432" s="54" t="str">
        <f>IF(G432="","",IF(Q432&lt;&gt;"",Q432,IF(COUNTIF(Tugs[曳船名],G432)&lt;&gt;1,"未登録・重複",IF(INDEX(Tugs[基地港],MATCH(G432,Tugs[曳船名],0))="","未確認",INDEX(Tugs[基地港],MATCH(G432,Tugs[曳船名],0))))))</f>
        <v/>
      </c>
      <c r="AC432" s="53" t="str">
        <f>IF(C432="","",IF(AND(COUNTIF(Standards[照合項目（自動）],AB432&amp;"｜"&amp;E432&amp;"｜"&amp;D432&amp;"｜"&amp;F432&amp;"｜"&amp;P432)=1,COUNTIFS(Standards[照合項目（自動）],AB432&amp;"｜"&amp;E432&amp;"｜"&amp;D432&amp;"｜"&amp;F432&amp;"｜"&amp;P432,Standards[入力確認（自動）],"確認済")=1),SUMIF(Standards[照合項目（自動）],AB432&amp;"｜"&amp;E432&amp;"｜"&amp;D432&amp;"｜"&amp;F432&amp;"｜"&amp;P432,Standards[所定合計h（自動）]),"未確認"))</f>
        <v/>
      </c>
      <c r="AD432" s="53" t="str">
        <f>IF(C432="","",IF(AND(ISNUMBER(R432),ISNUMBER(S432),S432&gt;=R432),ROUND((S432-R432)*24,4),IF(OR(R432&lt;&gt;"",S432&lt;&gt;""),"",IF(AND(ISNUMBER(T432),T432&gt;=0),T432,IF(AND(I432="あり",J432="実施",ISNUMBER(AC432)),AC432,"")))))</f>
        <v/>
      </c>
      <c r="AE432" s="54" t="str">
        <f>IF(C432="","",IF(AND(ISNUMBER(R432),ISNUMBER(S432),S432&gt;=R432),IF(X432="記録","実績：基地発～基地着",IF(X432="記憶","記憶：基地発～基地着","未確認：基地発～基地着")),IF(OR(R432&lt;&gt;"",S432&lt;&gt;""),"要確認：時刻不足・逆転",IF(AND(ISNUMBER(T432),T432&gt;=0),IF(X432="記録","実績：記録の時間",IF(X432="記憶","記憶：申告の時間","未確認：申告の時間")),IF(AND(I432="あり",J432="実施",ISNUMBER(AC432)),"所定時間による見込み",IF(I432="なし","使用なし","未確認"))))))</f>
        <v/>
      </c>
      <c r="AF432" s="55" t="str">
        <f>IF(C432="","",IF(H432="あり",1,0))</f>
        <v/>
      </c>
      <c r="AG432" s="55" t="str">
        <f>IF(C432="","",IF(AND(I432="あり",J432="実施"),1,0))</f>
        <v/>
      </c>
      <c r="AH432" s="55" t="str">
        <f>IF(C432="","",IF(AND(H432="あり",X432="記録"),IF(COUNTIFS($A$8:A432,A432,$B$8:B432,B432,$C$8:C432,C432,$E$8:E432,E432,$F$8:F432,F432,$H$8:H432,"あり",$X$8:X432,"記録")=1,1,0),0))</f>
        <v/>
      </c>
      <c r="AI432" s="55" t="str">
        <f>IF(C432="","",IF(AND(I432="あり",J432="実施",X432="記録",ISNUMBER(K432)),IF(COUNTIFS($K$8:K432,K432,$C$8:C432,C432,$E$8:E432,E432,$F$8:F432,F432,$I$8:I432,"あり",$J$8:J432,"実施",$X$8:X432,"記録")=1,1,0),0))</f>
        <v/>
      </c>
      <c r="AJ432" s="55" t="str">
        <f>IF(C432="","",IF(ISNUMBER(A432),YEAR(A432)-IF(MONTH(A432)&lt;4,1,0),""))</f>
        <v/>
      </c>
      <c r="AK432" s="55" t="str">
        <f>IF(C432="","",IF(J432="実施",IF(ISNUMBER(K432),YEAR(K432)-IF(MONTH(K432)&lt;4,1,0),""),""))</f>
        <v/>
      </c>
      <c r="AL432" s="56" t="str">
        <f>IF(C432="",IF(OR(A432&lt;&gt;"",G432&lt;&gt;""),"要確認：船名未記入",""),IF(OR(NOT(ISNUMBER(A432)),G432="",H432="",I432="",J432="",N432="",O432="",P432="",W432="",X432=""),"要確認：基本項目不足",IF(OR(Z432="未登録・重複",AA432="未登録・重複",AB432="未確認"),"要確認：登録表を確認",IF(AND(H432="あり",NOT(ISNUMBER(B432))),"要確認：前日の予定時刻不足",IF(AND(J432="実施",I432="あり",NOT(ISNUMBER(K432))),"要確認：最終日時不足",IF(AND(J432="取消",I432="あり"),"要確認：取消と使用ありが矛盾",IF(OR(AND(ISNUMBER(T432),T432&lt;0),AND(ISNUMBER(V432),V432&lt;0),AE432="要確認：時刻不足・逆転"),"要確認：時間を確認",IF(COUNTIFS(Work[予定表の作業日],A432,Work[前日版の予定時刻],B432,Work[船名],C432,Work[バース],E432,Work[入出・転],F432,Work[曳船名],G432)&gt;1,"要確認：同じ作業・曳船が重複",IF(AND(I432="あり",J432="実施",NOT(ISNUMBER(AD432))),"要確認：拘束時間未確認",IF(OR(H432="未確認",I432="未確認",J432="未確認",X432="未確認",N432="未確認",O432="未確認"),"要確認：未確認を含む","確認済"))))))))))</f>
        <v/>
      </c>
    </row>
    <row r="433" spans="1:38" ht="24.95" customHeight="1" x14ac:dyDescent="0.2">
      <c r="A433" s="20"/>
      <c r="B433" s="29"/>
      <c r="C433" s="7"/>
      <c r="D433" s="7"/>
      <c r="E433" s="7"/>
      <c r="F433" s="7"/>
      <c r="G433" s="7"/>
      <c r="H433" s="7"/>
      <c r="I433" s="7"/>
      <c r="J433" s="7"/>
      <c r="K433" s="23"/>
      <c r="L433" s="13"/>
      <c r="M433" s="13"/>
      <c r="N433" s="7"/>
      <c r="O433" s="51"/>
      <c r="P433" s="51"/>
      <c r="Q433" s="61"/>
      <c r="R433" s="62"/>
      <c r="S433" s="62"/>
      <c r="T433" s="63"/>
      <c r="U433" s="63"/>
      <c r="V433" s="63"/>
      <c r="W433" s="51"/>
      <c r="X433" s="51"/>
      <c r="Y433" s="67"/>
      <c r="Z433" s="54" t="str">
        <f>IF(G433="","",IF(COUNTIF(Tugs[曳船名],G433)&lt;&gt;1,"未登録・重複",IF(INDEX(Tugs[会社名],MATCH(G433,Tugs[曳船名],0))="","未確認",INDEX(Tugs[会社名],MATCH(G433,Tugs[曳船名],0)))))</f>
        <v/>
      </c>
      <c r="AA433" s="54" t="str">
        <f>IF(G433="","",IF(COUNTIF(Companies[会社名],Z433)&lt;&gt;1,"未登録・重複",IF(INDEX(Companies[地区],MATCH(Z433,Companies[会社名],0))="","未確認",INDEX(Companies[地区],MATCH(Z433,Companies[会社名],0)))))</f>
        <v/>
      </c>
      <c r="AB433" s="54" t="str">
        <f>IF(G433="","",IF(Q433&lt;&gt;"",Q433,IF(COUNTIF(Tugs[曳船名],G433)&lt;&gt;1,"未登録・重複",IF(INDEX(Tugs[基地港],MATCH(G433,Tugs[曳船名],0))="","未確認",INDEX(Tugs[基地港],MATCH(G433,Tugs[曳船名],0))))))</f>
        <v/>
      </c>
      <c r="AC433" s="53" t="str">
        <f>IF(C433="","",IF(AND(COUNTIF(Standards[照合項目（自動）],AB433&amp;"｜"&amp;E433&amp;"｜"&amp;D433&amp;"｜"&amp;F433&amp;"｜"&amp;P433)=1,COUNTIFS(Standards[照合項目（自動）],AB433&amp;"｜"&amp;E433&amp;"｜"&amp;D433&amp;"｜"&amp;F433&amp;"｜"&amp;P433,Standards[入力確認（自動）],"確認済")=1),SUMIF(Standards[照合項目（自動）],AB433&amp;"｜"&amp;E433&amp;"｜"&amp;D433&amp;"｜"&amp;F433&amp;"｜"&amp;P433,Standards[所定合計h（自動）]),"未確認"))</f>
        <v/>
      </c>
      <c r="AD433" s="53" t="str">
        <f>IF(C433="","",IF(AND(ISNUMBER(R433),ISNUMBER(S433),S433&gt;=R433),ROUND((S433-R433)*24,4),IF(OR(R433&lt;&gt;"",S433&lt;&gt;""),"",IF(AND(ISNUMBER(T433),T433&gt;=0),T433,IF(AND(I433="あり",J433="実施",ISNUMBER(AC433)),AC433,"")))))</f>
        <v/>
      </c>
      <c r="AE433" s="54" t="str">
        <f>IF(C433="","",IF(AND(ISNUMBER(R433),ISNUMBER(S433),S433&gt;=R433),IF(X433="記録","実績：基地発～基地着",IF(X433="記憶","記憶：基地発～基地着","未確認：基地発～基地着")),IF(OR(R433&lt;&gt;"",S433&lt;&gt;""),"要確認：時刻不足・逆転",IF(AND(ISNUMBER(T433),T433&gt;=0),IF(X433="記録","実績：記録の時間",IF(X433="記憶","記憶：申告の時間","未確認：申告の時間")),IF(AND(I433="あり",J433="実施",ISNUMBER(AC433)),"所定時間による見込み",IF(I433="なし","使用なし","未確認"))))))</f>
        <v/>
      </c>
      <c r="AF433" s="55" t="str">
        <f>IF(C433="","",IF(H433="あり",1,0))</f>
        <v/>
      </c>
      <c r="AG433" s="55" t="str">
        <f>IF(C433="","",IF(AND(I433="あり",J433="実施"),1,0))</f>
        <v/>
      </c>
      <c r="AH433" s="55" t="str">
        <f>IF(C433="","",IF(AND(H433="あり",X433="記録"),IF(COUNTIFS($A$8:A433,A433,$B$8:B433,B433,$C$8:C433,C433,$E$8:E433,E433,$F$8:F433,F433,$H$8:H433,"あり",$X$8:X433,"記録")=1,1,0),0))</f>
        <v/>
      </c>
      <c r="AI433" s="55" t="str">
        <f>IF(C433="","",IF(AND(I433="あり",J433="実施",X433="記録",ISNUMBER(K433)),IF(COUNTIFS($K$8:K433,K433,$C$8:C433,C433,$E$8:E433,E433,$F$8:F433,F433,$I$8:I433,"あり",$J$8:J433,"実施",$X$8:X433,"記録")=1,1,0),0))</f>
        <v/>
      </c>
      <c r="AJ433" s="55" t="str">
        <f>IF(C433="","",IF(ISNUMBER(A433),YEAR(A433)-IF(MONTH(A433)&lt;4,1,0),""))</f>
        <v/>
      </c>
      <c r="AK433" s="55" t="str">
        <f>IF(C433="","",IF(J433="実施",IF(ISNUMBER(K433),YEAR(K433)-IF(MONTH(K433)&lt;4,1,0),""),""))</f>
        <v/>
      </c>
      <c r="AL433" s="56" t="str">
        <f>IF(C433="",IF(OR(A433&lt;&gt;"",G433&lt;&gt;""),"要確認：船名未記入",""),IF(OR(NOT(ISNUMBER(A433)),G433="",H433="",I433="",J433="",N433="",O433="",P433="",W433="",X433=""),"要確認：基本項目不足",IF(OR(Z433="未登録・重複",AA433="未登録・重複",AB433="未確認"),"要確認：登録表を確認",IF(AND(H433="あり",NOT(ISNUMBER(B433))),"要確認：前日の予定時刻不足",IF(AND(J433="実施",I433="あり",NOT(ISNUMBER(K433))),"要確認：最終日時不足",IF(AND(J433="取消",I433="あり"),"要確認：取消と使用ありが矛盾",IF(OR(AND(ISNUMBER(T433),T433&lt;0),AND(ISNUMBER(V433),V433&lt;0),AE433="要確認：時刻不足・逆転"),"要確認：時間を確認",IF(COUNTIFS(Work[予定表の作業日],A433,Work[前日版の予定時刻],B433,Work[船名],C433,Work[バース],E433,Work[入出・転],F433,Work[曳船名],G433)&gt;1,"要確認：同じ作業・曳船が重複",IF(AND(I433="あり",J433="実施",NOT(ISNUMBER(AD433))),"要確認：拘束時間未確認",IF(OR(H433="未確認",I433="未確認",J433="未確認",X433="未確認",N433="未確認",O433="未確認"),"要確認：未確認を含む","確認済"))))))))))</f>
        <v/>
      </c>
    </row>
    <row r="434" spans="1:38" ht="24.95" customHeight="1" x14ac:dyDescent="0.2">
      <c r="A434" s="20"/>
      <c r="B434" s="29"/>
      <c r="C434" s="7"/>
      <c r="D434" s="7"/>
      <c r="E434" s="7"/>
      <c r="F434" s="7"/>
      <c r="G434" s="7"/>
      <c r="H434" s="7"/>
      <c r="I434" s="7"/>
      <c r="J434" s="7"/>
      <c r="K434" s="23"/>
      <c r="L434" s="13"/>
      <c r="M434" s="13"/>
      <c r="N434" s="7"/>
      <c r="O434" s="51"/>
      <c r="P434" s="51"/>
      <c r="Q434" s="61"/>
      <c r="R434" s="62"/>
      <c r="S434" s="62"/>
      <c r="T434" s="63"/>
      <c r="U434" s="63"/>
      <c r="V434" s="63"/>
      <c r="W434" s="51"/>
      <c r="X434" s="51"/>
      <c r="Y434" s="67"/>
      <c r="Z434" s="54" t="str">
        <f>IF(G434="","",IF(COUNTIF(Tugs[曳船名],G434)&lt;&gt;1,"未登録・重複",IF(INDEX(Tugs[会社名],MATCH(G434,Tugs[曳船名],0))="","未確認",INDEX(Tugs[会社名],MATCH(G434,Tugs[曳船名],0)))))</f>
        <v/>
      </c>
      <c r="AA434" s="54" t="str">
        <f>IF(G434="","",IF(COUNTIF(Companies[会社名],Z434)&lt;&gt;1,"未登録・重複",IF(INDEX(Companies[地区],MATCH(Z434,Companies[会社名],0))="","未確認",INDEX(Companies[地区],MATCH(Z434,Companies[会社名],0)))))</f>
        <v/>
      </c>
      <c r="AB434" s="54" t="str">
        <f>IF(G434="","",IF(Q434&lt;&gt;"",Q434,IF(COUNTIF(Tugs[曳船名],G434)&lt;&gt;1,"未登録・重複",IF(INDEX(Tugs[基地港],MATCH(G434,Tugs[曳船名],0))="","未確認",INDEX(Tugs[基地港],MATCH(G434,Tugs[曳船名],0))))))</f>
        <v/>
      </c>
      <c r="AC434" s="53" t="str">
        <f>IF(C434="","",IF(AND(COUNTIF(Standards[照合項目（自動）],AB434&amp;"｜"&amp;E434&amp;"｜"&amp;D434&amp;"｜"&amp;F434&amp;"｜"&amp;P434)=1,COUNTIFS(Standards[照合項目（自動）],AB434&amp;"｜"&amp;E434&amp;"｜"&amp;D434&amp;"｜"&amp;F434&amp;"｜"&amp;P434,Standards[入力確認（自動）],"確認済")=1),SUMIF(Standards[照合項目（自動）],AB434&amp;"｜"&amp;E434&amp;"｜"&amp;D434&amp;"｜"&amp;F434&amp;"｜"&amp;P434,Standards[所定合計h（自動）]),"未確認"))</f>
        <v/>
      </c>
      <c r="AD434" s="53" t="str">
        <f>IF(C434="","",IF(AND(ISNUMBER(R434),ISNUMBER(S434),S434&gt;=R434),ROUND((S434-R434)*24,4),IF(OR(R434&lt;&gt;"",S434&lt;&gt;""),"",IF(AND(ISNUMBER(T434),T434&gt;=0),T434,IF(AND(I434="あり",J434="実施",ISNUMBER(AC434)),AC434,"")))))</f>
        <v/>
      </c>
      <c r="AE434" s="54" t="str">
        <f>IF(C434="","",IF(AND(ISNUMBER(R434),ISNUMBER(S434),S434&gt;=R434),IF(X434="記録","実績：基地発～基地着",IF(X434="記憶","記憶：基地発～基地着","未確認：基地発～基地着")),IF(OR(R434&lt;&gt;"",S434&lt;&gt;""),"要確認：時刻不足・逆転",IF(AND(ISNUMBER(T434),T434&gt;=0),IF(X434="記録","実績：記録の時間",IF(X434="記憶","記憶：申告の時間","未確認：申告の時間")),IF(AND(I434="あり",J434="実施",ISNUMBER(AC434)),"所定時間による見込み",IF(I434="なし","使用なし","未確認"))))))</f>
        <v/>
      </c>
      <c r="AF434" s="55" t="str">
        <f>IF(C434="","",IF(H434="あり",1,0))</f>
        <v/>
      </c>
      <c r="AG434" s="55" t="str">
        <f>IF(C434="","",IF(AND(I434="あり",J434="実施"),1,0))</f>
        <v/>
      </c>
      <c r="AH434" s="55" t="str">
        <f>IF(C434="","",IF(AND(H434="あり",X434="記録"),IF(COUNTIFS($A$8:A434,A434,$B$8:B434,B434,$C$8:C434,C434,$E$8:E434,E434,$F$8:F434,F434,$H$8:H434,"あり",$X$8:X434,"記録")=1,1,0),0))</f>
        <v/>
      </c>
      <c r="AI434" s="55" t="str">
        <f>IF(C434="","",IF(AND(I434="あり",J434="実施",X434="記録",ISNUMBER(K434)),IF(COUNTIFS($K$8:K434,K434,$C$8:C434,C434,$E$8:E434,E434,$F$8:F434,F434,$I$8:I434,"あり",$J$8:J434,"実施",$X$8:X434,"記録")=1,1,0),0))</f>
        <v/>
      </c>
      <c r="AJ434" s="55" t="str">
        <f>IF(C434="","",IF(ISNUMBER(A434),YEAR(A434)-IF(MONTH(A434)&lt;4,1,0),""))</f>
        <v/>
      </c>
      <c r="AK434" s="55" t="str">
        <f>IF(C434="","",IF(J434="実施",IF(ISNUMBER(K434),YEAR(K434)-IF(MONTH(K434)&lt;4,1,0),""),""))</f>
        <v/>
      </c>
      <c r="AL434" s="56" t="str">
        <f>IF(C434="",IF(OR(A434&lt;&gt;"",G434&lt;&gt;""),"要確認：船名未記入",""),IF(OR(NOT(ISNUMBER(A434)),G434="",H434="",I434="",J434="",N434="",O434="",P434="",W434="",X434=""),"要確認：基本項目不足",IF(OR(Z434="未登録・重複",AA434="未登録・重複",AB434="未確認"),"要確認：登録表を確認",IF(AND(H434="あり",NOT(ISNUMBER(B434))),"要確認：前日の予定時刻不足",IF(AND(J434="実施",I434="あり",NOT(ISNUMBER(K434))),"要確認：最終日時不足",IF(AND(J434="取消",I434="あり"),"要確認：取消と使用ありが矛盾",IF(OR(AND(ISNUMBER(T434),T434&lt;0),AND(ISNUMBER(V434),V434&lt;0),AE434="要確認：時刻不足・逆転"),"要確認：時間を確認",IF(COUNTIFS(Work[予定表の作業日],A434,Work[前日版の予定時刻],B434,Work[船名],C434,Work[バース],E434,Work[入出・転],F434,Work[曳船名],G434)&gt;1,"要確認：同じ作業・曳船が重複",IF(AND(I434="あり",J434="実施",NOT(ISNUMBER(AD434))),"要確認：拘束時間未確認",IF(OR(H434="未確認",I434="未確認",J434="未確認",X434="未確認",N434="未確認",O434="未確認"),"要確認：未確認を含む","確認済"))))))))))</f>
        <v/>
      </c>
    </row>
    <row r="435" spans="1:38" ht="24.95" customHeight="1" x14ac:dyDescent="0.2">
      <c r="A435" s="20"/>
      <c r="B435" s="29"/>
      <c r="C435" s="7"/>
      <c r="D435" s="7"/>
      <c r="E435" s="7"/>
      <c r="F435" s="7"/>
      <c r="G435" s="7"/>
      <c r="H435" s="7"/>
      <c r="I435" s="7"/>
      <c r="J435" s="7"/>
      <c r="K435" s="23"/>
      <c r="L435" s="13"/>
      <c r="M435" s="13"/>
      <c r="N435" s="7"/>
      <c r="O435" s="51"/>
      <c r="P435" s="51"/>
      <c r="Q435" s="61"/>
      <c r="R435" s="62"/>
      <c r="S435" s="62"/>
      <c r="T435" s="63"/>
      <c r="U435" s="63"/>
      <c r="V435" s="63"/>
      <c r="W435" s="51"/>
      <c r="X435" s="51"/>
      <c r="Y435" s="67"/>
      <c r="Z435" s="54" t="str">
        <f>IF(G435="","",IF(COUNTIF(Tugs[曳船名],G435)&lt;&gt;1,"未登録・重複",IF(INDEX(Tugs[会社名],MATCH(G435,Tugs[曳船名],0))="","未確認",INDEX(Tugs[会社名],MATCH(G435,Tugs[曳船名],0)))))</f>
        <v/>
      </c>
      <c r="AA435" s="54" t="str">
        <f>IF(G435="","",IF(COUNTIF(Companies[会社名],Z435)&lt;&gt;1,"未登録・重複",IF(INDEX(Companies[地区],MATCH(Z435,Companies[会社名],0))="","未確認",INDEX(Companies[地区],MATCH(Z435,Companies[会社名],0)))))</f>
        <v/>
      </c>
      <c r="AB435" s="54" t="str">
        <f>IF(G435="","",IF(Q435&lt;&gt;"",Q435,IF(COUNTIF(Tugs[曳船名],G435)&lt;&gt;1,"未登録・重複",IF(INDEX(Tugs[基地港],MATCH(G435,Tugs[曳船名],0))="","未確認",INDEX(Tugs[基地港],MATCH(G435,Tugs[曳船名],0))))))</f>
        <v/>
      </c>
      <c r="AC435" s="53" t="str">
        <f>IF(C435="","",IF(AND(COUNTIF(Standards[照合項目（自動）],AB435&amp;"｜"&amp;E435&amp;"｜"&amp;D435&amp;"｜"&amp;F435&amp;"｜"&amp;P435)=1,COUNTIFS(Standards[照合項目（自動）],AB435&amp;"｜"&amp;E435&amp;"｜"&amp;D435&amp;"｜"&amp;F435&amp;"｜"&amp;P435,Standards[入力確認（自動）],"確認済")=1),SUMIF(Standards[照合項目（自動）],AB435&amp;"｜"&amp;E435&amp;"｜"&amp;D435&amp;"｜"&amp;F435&amp;"｜"&amp;P435,Standards[所定合計h（自動）]),"未確認"))</f>
        <v/>
      </c>
      <c r="AD435" s="53" t="str">
        <f>IF(C435="","",IF(AND(ISNUMBER(R435),ISNUMBER(S435),S435&gt;=R435),ROUND((S435-R435)*24,4),IF(OR(R435&lt;&gt;"",S435&lt;&gt;""),"",IF(AND(ISNUMBER(T435),T435&gt;=0),T435,IF(AND(I435="あり",J435="実施",ISNUMBER(AC435)),AC435,"")))))</f>
        <v/>
      </c>
      <c r="AE435" s="54" t="str">
        <f>IF(C435="","",IF(AND(ISNUMBER(R435),ISNUMBER(S435),S435&gt;=R435),IF(X435="記録","実績：基地発～基地着",IF(X435="記憶","記憶：基地発～基地着","未確認：基地発～基地着")),IF(OR(R435&lt;&gt;"",S435&lt;&gt;""),"要確認：時刻不足・逆転",IF(AND(ISNUMBER(T435),T435&gt;=0),IF(X435="記録","実績：記録の時間",IF(X435="記憶","記憶：申告の時間","未確認：申告の時間")),IF(AND(I435="あり",J435="実施",ISNUMBER(AC435)),"所定時間による見込み",IF(I435="なし","使用なし","未確認"))))))</f>
        <v/>
      </c>
      <c r="AF435" s="55" t="str">
        <f>IF(C435="","",IF(H435="あり",1,0))</f>
        <v/>
      </c>
      <c r="AG435" s="55" t="str">
        <f>IF(C435="","",IF(AND(I435="あり",J435="実施"),1,0))</f>
        <v/>
      </c>
      <c r="AH435" s="55" t="str">
        <f>IF(C435="","",IF(AND(H435="あり",X435="記録"),IF(COUNTIFS($A$8:A435,A435,$B$8:B435,B435,$C$8:C435,C435,$E$8:E435,E435,$F$8:F435,F435,$H$8:H435,"あり",$X$8:X435,"記録")=1,1,0),0))</f>
        <v/>
      </c>
      <c r="AI435" s="55" t="str">
        <f>IF(C435="","",IF(AND(I435="あり",J435="実施",X435="記録",ISNUMBER(K435)),IF(COUNTIFS($K$8:K435,K435,$C$8:C435,C435,$E$8:E435,E435,$F$8:F435,F435,$I$8:I435,"あり",$J$8:J435,"実施",$X$8:X435,"記録")=1,1,0),0))</f>
        <v/>
      </c>
      <c r="AJ435" s="55" t="str">
        <f>IF(C435="","",IF(ISNUMBER(A435),YEAR(A435)-IF(MONTH(A435)&lt;4,1,0),""))</f>
        <v/>
      </c>
      <c r="AK435" s="55" t="str">
        <f>IF(C435="","",IF(J435="実施",IF(ISNUMBER(K435),YEAR(K435)-IF(MONTH(K435)&lt;4,1,0),""),""))</f>
        <v/>
      </c>
      <c r="AL435" s="56" t="str">
        <f>IF(C435="",IF(OR(A435&lt;&gt;"",G435&lt;&gt;""),"要確認：船名未記入",""),IF(OR(NOT(ISNUMBER(A435)),G435="",H435="",I435="",J435="",N435="",O435="",P435="",W435="",X435=""),"要確認：基本項目不足",IF(OR(Z435="未登録・重複",AA435="未登録・重複",AB435="未確認"),"要確認：登録表を確認",IF(AND(H435="あり",NOT(ISNUMBER(B435))),"要確認：前日の予定時刻不足",IF(AND(J435="実施",I435="あり",NOT(ISNUMBER(K435))),"要確認：最終日時不足",IF(AND(J435="取消",I435="あり"),"要確認：取消と使用ありが矛盾",IF(OR(AND(ISNUMBER(T435),T435&lt;0),AND(ISNUMBER(V435),V435&lt;0),AE435="要確認：時刻不足・逆転"),"要確認：時間を確認",IF(COUNTIFS(Work[予定表の作業日],A435,Work[前日版の予定時刻],B435,Work[船名],C435,Work[バース],E435,Work[入出・転],F435,Work[曳船名],G435)&gt;1,"要確認：同じ作業・曳船が重複",IF(AND(I435="あり",J435="実施",NOT(ISNUMBER(AD435))),"要確認：拘束時間未確認",IF(OR(H435="未確認",I435="未確認",J435="未確認",X435="未確認",N435="未確認",O435="未確認"),"要確認：未確認を含む","確認済"))))))))))</f>
        <v/>
      </c>
    </row>
    <row r="436" spans="1:38" ht="24.95" customHeight="1" x14ac:dyDescent="0.2">
      <c r="A436" s="20"/>
      <c r="B436" s="29"/>
      <c r="C436" s="7"/>
      <c r="D436" s="7"/>
      <c r="E436" s="7"/>
      <c r="F436" s="7"/>
      <c r="G436" s="7"/>
      <c r="H436" s="7"/>
      <c r="I436" s="7"/>
      <c r="J436" s="7"/>
      <c r="K436" s="23"/>
      <c r="L436" s="13"/>
      <c r="M436" s="13"/>
      <c r="N436" s="7"/>
      <c r="O436" s="51"/>
      <c r="P436" s="51"/>
      <c r="Q436" s="61"/>
      <c r="R436" s="62"/>
      <c r="S436" s="62"/>
      <c r="T436" s="63"/>
      <c r="U436" s="63"/>
      <c r="V436" s="63"/>
      <c r="W436" s="51"/>
      <c r="X436" s="51"/>
      <c r="Y436" s="67"/>
      <c r="Z436" s="54" t="str">
        <f>IF(G436="","",IF(COUNTIF(Tugs[曳船名],G436)&lt;&gt;1,"未登録・重複",IF(INDEX(Tugs[会社名],MATCH(G436,Tugs[曳船名],0))="","未確認",INDEX(Tugs[会社名],MATCH(G436,Tugs[曳船名],0)))))</f>
        <v/>
      </c>
      <c r="AA436" s="54" t="str">
        <f>IF(G436="","",IF(COUNTIF(Companies[会社名],Z436)&lt;&gt;1,"未登録・重複",IF(INDEX(Companies[地区],MATCH(Z436,Companies[会社名],0))="","未確認",INDEX(Companies[地区],MATCH(Z436,Companies[会社名],0)))))</f>
        <v/>
      </c>
      <c r="AB436" s="54" t="str">
        <f>IF(G436="","",IF(Q436&lt;&gt;"",Q436,IF(COUNTIF(Tugs[曳船名],G436)&lt;&gt;1,"未登録・重複",IF(INDEX(Tugs[基地港],MATCH(G436,Tugs[曳船名],0))="","未確認",INDEX(Tugs[基地港],MATCH(G436,Tugs[曳船名],0))))))</f>
        <v/>
      </c>
      <c r="AC436" s="53" t="str">
        <f>IF(C436="","",IF(AND(COUNTIF(Standards[照合項目（自動）],AB436&amp;"｜"&amp;E436&amp;"｜"&amp;D436&amp;"｜"&amp;F436&amp;"｜"&amp;P436)=1,COUNTIFS(Standards[照合項目（自動）],AB436&amp;"｜"&amp;E436&amp;"｜"&amp;D436&amp;"｜"&amp;F436&amp;"｜"&amp;P436,Standards[入力確認（自動）],"確認済")=1),SUMIF(Standards[照合項目（自動）],AB436&amp;"｜"&amp;E436&amp;"｜"&amp;D436&amp;"｜"&amp;F436&amp;"｜"&amp;P436,Standards[所定合計h（自動）]),"未確認"))</f>
        <v/>
      </c>
      <c r="AD436" s="53" t="str">
        <f>IF(C436="","",IF(AND(ISNUMBER(R436),ISNUMBER(S436),S436&gt;=R436),ROUND((S436-R436)*24,4),IF(OR(R436&lt;&gt;"",S436&lt;&gt;""),"",IF(AND(ISNUMBER(T436),T436&gt;=0),T436,IF(AND(I436="あり",J436="実施",ISNUMBER(AC436)),AC436,"")))))</f>
        <v/>
      </c>
      <c r="AE436" s="54" t="str">
        <f>IF(C436="","",IF(AND(ISNUMBER(R436),ISNUMBER(S436),S436&gt;=R436),IF(X436="記録","実績：基地発～基地着",IF(X436="記憶","記憶：基地発～基地着","未確認：基地発～基地着")),IF(OR(R436&lt;&gt;"",S436&lt;&gt;""),"要確認：時刻不足・逆転",IF(AND(ISNUMBER(T436),T436&gt;=0),IF(X436="記録","実績：記録の時間",IF(X436="記憶","記憶：申告の時間","未確認：申告の時間")),IF(AND(I436="あり",J436="実施",ISNUMBER(AC436)),"所定時間による見込み",IF(I436="なし","使用なし","未確認"))))))</f>
        <v/>
      </c>
      <c r="AF436" s="55" t="str">
        <f>IF(C436="","",IF(H436="あり",1,0))</f>
        <v/>
      </c>
      <c r="AG436" s="55" t="str">
        <f>IF(C436="","",IF(AND(I436="あり",J436="実施"),1,0))</f>
        <v/>
      </c>
      <c r="AH436" s="55" t="str">
        <f>IF(C436="","",IF(AND(H436="あり",X436="記録"),IF(COUNTIFS($A$8:A436,A436,$B$8:B436,B436,$C$8:C436,C436,$E$8:E436,E436,$F$8:F436,F436,$H$8:H436,"あり",$X$8:X436,"記録")=1,1,0),0))</f>
        <v/>
      </c>
      <c r="AI436" s="55" t="str">
        <f>IF(C436="","",IF(AND(I436="あり",J436="実施",X436="記録",ISNUMBER(K436)),IF(COUNTIFS($K$8:K436,K436,$C$8:C436,C436,$E$8:E436,E436,$F$8:F436,F436,$I$8:I436,"あり",$J$8:J436,"実施",$X$8:X436,"記録")=1,1,0),0))</f>
        <v/>
      </c>
      <c r="AJ436" s="55" t="str">
        <f>IF(C436="","",IF(ISNUMBER(A436),YEAR(A436)-IF(MONTH(A436)&lt;4,1,0),""))</f>
        <v/>
      </c>
      <c r="AK436" s="55" t="str">
        <f>IF(C436="","",IF(J436="実施",IF(ISNUMBER(K436),YEAR(K436)-IF(MONTH(K436)&lt;4,1,0),""),""))</f>
        <v/>
      </c>
      <c r="AL436" s="56" t="str">
        <f>IF(C436="",IF(OR(A436&lt;&gt;"",G436&lt;&gt;""),"要確認：船名未記入",""),IF(OR(NOT(ISNUMBER(A436)),G436="",H436="",I436="",J436="",N436="",O436="",P436="",W436="",X436=""),"要確認：基本項目不足",IF(OR(Z436="未登録・重複",AA436="未登録・重複",AB436="未確認"),"要確認：登録表を確認",IF(AND(H436="あり",NOT(ISNUMBER(B436))),"要確認：前日の予定時刻不足",IF(AND(J436="実施",I436="あり",NOT(ISNUMBER(K436))),"要確認：最終日時不足",IF(AND(J436="取消",I436="あり"),"要確認：取消と使用ありが矛盾",IF(OR(AND(ISNUMBER(T436),T436&lt;0),AND(ISNUMBER(V436),V436&lt;0),AE436="要確認：時刻不足・逆転"),"要確認：時間を確認",IF(COUNTIFS(Work[予定表の作業日],A436,Work[前日版の予定時刻],B436,Work[船名],C436,Work[バース],E436,Work[入出・転],F436,Work[曳船名],G436)&gt;1,"要確認：同じ作業・曳船が重複",IF(AND(I436="あり",J436="実施",NOT(ISNUMBER(AD436))),"要確認：拘束時間未確認",IF(OR(H436="未確認",I436="未確認",J436="未確認",X436="未確認",N436="未確認",O436="未確認"),"要確認：未確認を含む","確認済"))))))))))</f>
        <v/>
      </c>
    </row>
    <row r="437" spans="1:38" ht="24.95" customHeight="1" x14ac:dyDescent="0.2">
      <c r="A437" s="20"/>
      <c r="B437" s="29"/>
      <c r="C437" s="7"/>
      <c r="D437" s="7"/>
      <c r="E437" s="7"/>
      <c r="F437" s="7"/>
      <c r="G437" s="7"/>
      <c r="H437" s="7"/>
      <c r="I437" s="7"/>
      <c r="J437" s="7"/>
      <c r="K437" s="23"/>
      <c r="L437" s="13"/>
      <c r="M437" s="13"/>
      <c r="N437" s="7"/>
      <c r="O437" s="51"/>
      <c r="P437" s="51"/>
      <c r="Q437" s="61"/>
      <c r="R437" s="62"/>
      <c r="S437" s="62"/>
      <c r="T437" s="63"/>
      <c r="U437" s="63"/>
      <c r="V437" s="63"/>
      <c r="W437" s="51"/>
      <c r="X437" s="51"/>
      <c r="Y437" s="67"/>
      <c r="Z437" s="54" t="str">
        <f>IF(G437="","",IF(COUNTIF(Tugs[曳船名],G437)&lt;&gt;1,"未登録・重複",IF(INDEX(Tugs[会社名],MATCH(G437,Tugs[曳船名],0))="","未確認",INDEX(Tugs[会社名],MATCH(G437,Tugs[曳船名],0)))))</f>
        <v/>
      </c>
      <c r="AA437" s="54" t="str">
        <f>IF(G437="","",IF(COUNTIF(Companies[会社名],Z437)&lt;&gt;1,"未登録・重複",IF(INDEX(Companies[地区],MATCH(Z437,Companies[会社名],0))="","未確認",INDEX(Companies[地区],MATCH(Z437,Companies[会社名],0)))))</f>
        <v/>
      </c>
      <c r="AB437" s="54" t="str">
        <f>IF(G437="","",IF(Q437&lt;&gt;"",Q437,IF(COUNTIF(Tugs[曳船名],G437)&lt;&gt;1,"未登録・重複",IF(INDEX(Tugs[基地港],MATCH(G437,Tugs[曳船名],0))="","未確認",INDEX(Tugs[基地港],MATCH(G437,Tugs[曳船名],0))))))</f>
        <v/>
      </c>
      <c r="AC437" s="53" t="str">
        <f>IF(C437="","",IF(AND(COUNTIF(Standards[照合項目（自動）],AB437&amp;"｜"&amp;E437&amp;"｜"&amp;D437&amp;"｜"&amp;F437&amp;"｜"&amp;P437)=1,COUNTIFS(Standards[照合項目（自動）],AB437&amp;"｜"&amp;E437&amp;"｜"&amp;D437&amp;"｜"&amp;F437&amp;"｜"&amp;P437,Standards[入力確認（自動）],"確認済")=1),SUMIF(Standards[照合項目（自動）],AB437&amp;"｜"&amp;E437&amp;"｜"&amp;D437&amp;"｜"&amp;F437&amp;"｜"&amp;P437,Standards[所定合計h（自動）]),"未確認"))</f>
        <v/>
      </c>
      <c r="AD437" s="53" t="str">
        <f>IF(C437="","",IF(AND(ISNUMBER(R437),ISNUMBER(S437),S437&gt;=R437),ROUND((S437-R437)*24,4),IF(OR(R437&lt;&gt;"",S437&lt;&gt;""),"",IF(AND(ISNUMBER(T437),T437&gt;=0),T437,IF(AND(I437="あり",J437="実施",ISNUMBER(AC437)),AC437,"")))))</f>
        <v/>
      </c>
      <c r="AE437" s="54" t="str">
        <f>IF(C437="","",IF(AND(ISNUMBER(R437),ISNUMBER(S437),S437&gt;=R437),IF(X437="記録","実績：基地発～基地着",IF(X437="記憶","記憶：基地発～基地着","未確認：基地発～基地着")),IF(OR(R437&lt;&gt;"",S437&lt;&gt;""),"要確認：時刻不足・逆転",IF(AND(ISNUMBER(T437),T437&gt;=0),IF(X437="記録","実績：記録の時間",IF(X437="記憶","記憶：申告の時間","未確認：申告の時間")),IF(AND(I437="あり",J437="実施",ISNUMBER(AC437)),"所定時間による見込み",IF(I437="なし","使用なし","未確認"))))))</f>
        <v/>
      </c>
      <c r="AF437" s="55" t="str">
        <f>IF(C437="","",IF(H437="あり",1,0))</f>
        <v/>
      </c>
      <c r="AG437" s="55" t="str">
        <f>IF(C437="","",IF(AND(I437="あり",J437="実施"),1,0))</f>
        <v/>
      </c>
      <c r="AH437" s="55" t="str">
        <f>IF(C437="","",IF(AND(H437="あり",X437="記録"),IF(COUNTIFS($A$8:A437,A437,$B$8:B437,B437,$C$8:C437,C437,$E$8:E437,E437,$F$8:F437,F437,$H$8:H437,"あり",$X$8:X437,"記録")=1,1,0),0))</f>
        <v/>
      </c>
      <c r="AI437" s="55" t="str">
        <f>IF(C437="","",IF(AND(I437="あり",J437="実施",X437="記録",ISNUMBER(K437)),IF(COUNTIFS($K$8:K437,K437,$C$8:C437,C437,$E$8:E437,E437,$F$8:F437,F437,$I$8:I437,"あり",$J$8:J437,"実施",$X$8:X437,"記録")=1,1,0),0))</f>
        <v/>
      </c>
      <c r="AJ437" s="55" t="str">
        <f>IF(C437="","",IF(ISNUMBER(A437),YEAR(A437)-IF(MONTH(A437)&lt;4,1,0),""))</f>
        <v/>
      </c>
      <c r="AK437" s="55" t="str">
        <f>IF(C437="","",IF(J437="実施",IF(ISNUMBER(K437),YEAR(K437)-IF(MONTH(K437)&lt;4,1,0),""),""))</f>
        <v/>
      </c>
      <c r="AL437" s="56" t="str">
        <f>IF(C437="",IF(OR(A437&lt;&gt;"",G437&lt;&gt;""),"要確認：船名未記入",""),IF(OR(NOT(ISNUMBER(A437)),G437="",H437="",I437="",J437="",N437="",O437="",P437="",W437="",X437=""),"要確認：基本項目不足",IF(OR(Z437="未登録・重複",AA437="未登録・重複",AB437="未確認"),"要確認：登録表を確認",IF(AND(H437="あり",NOT(ISNUMBER(B437))),"要確認：前日の予定時刻不足",IF(AND(J437="実施",I437="あり",NOT(ISNUMBER(K437))),"要確認：最終日時不足",IF(AND(J437="取消",I437="あり"),"要確認：取消と使用ありが矛盾",IF(OR(AND(ISNUMBER(T437),T437&lt;0),AND(ISNUMBER(V437),V437&lt;0),AE437="要確認：時刻不足・逆転"),"要確認：時間を確認",IF(COUNTIFS(Work[予定表の作業日],A437,Work[前日版の予定時刻],B437,Work[船名],C437,Work[バース],E437,Work[入出・転],F437,Work[曳船名],G437)&gt;1,"要確認：同じ作業・曳船が重複",IF(AND(I437="あり",J437="実施",NOT(ISNUMBER(AD437))),"要確認：拘束時間未確認",IF(OR(H437="未確認",I437="未確認",J437="未確認",X437="未確認",N437="未確認",O437="未確認"),"要確認：未確認を含む","確認済"))))))))))</f>
        <v/>
      </c>
    </row>
    <row r="438" spans="1:38" ht="24.95" customHeight="1" x14ac:dyDescent="0.2">
      <c r="A438" s="20"/>
      <c r="B438" s="29"/>
      <c r="C438" s="7"/>
      <c r="D438" s="7"/>
      <c r="E438" s="7"/>
      <c r="F438" s="7"/>
      <c r="G438" s="7"/>
      <c r="H438" s="7"/>
      <c r="I438" s="7"/>
      <c r="J438" s="7"/>
      <c r="K438" s="23"/>
      <c r="L438" s="13"/>
      <c r="M438" s="13"/>
      <c r="N438" s="7"/>
      <c r="O438" s="51"/>
      <c r="P438" s="51"/>
      <c r="Q438" s="61"/>
      <c r="R438" s="62"/>
      <c r="S438" s="62"/>
      <c r="T438" s="63"/>
      <c r="U438" s="63"/>
      <c r="V438" s="63"/>
      <c r="W438" s="51"/>
      <c r="X438" s="51"/>
      <c r="Y438" s="67"/>
      <c r="Z438" s="54" t="str">
        <f>IF(G438="","",IF(COUNTIF(Tugs[曳船名],G438)&lt;&gt;1,"未登録・重複",IF(INDEX(Tugs[会社名],MATCH(G438,Tugs[曳船名],0))="","未確認",INDEX(Tugs[会社名],MATCH(G438,Tugs[曳船名],0)))))</f>
        <v/>
      </c>
      <c r="AA438" s="54" t="str">
        <f>IF(G438="","",IF(COUNTIF(Companies[会社名],Z438)&lt;&gt;1,"未登録・重複",IF(INDEX(Companies[地区],MATCH(Z438,Companies[会社名],0))="","未確認",INDEX(Companies[地区],MATCH(Z438,Companies[会社名],0)))))</f>
        <v/>
      </c>
      <c r="AB438" s="54" t="str">
        <f>IF(G438="","",IF(Q438&lt;&gt;"",Q438,IF(COUNTIF(Tugs[曳船名],G438)&lt;&gt;1,"未登録・重複",IF(INDEX(Tugs[基地港],MATCH(G438,Tugs[曳船名],0))="","未確認",INDEX(Tugs[基地港],MATCH(G438,Tugs[曳船名],0))))))</f>
        <v/>
      </c>
      <c r="AC438" s="53" t="str">
        <f>IF(C438="","",IF(AND(COUNTIF(Standards[照合項目（自動）],AB438&amp;"｜"&amp;E438&amp;"｜"&amp;D438&amp;"｜"&amp;F438&amp;"｜"&amp;P438)=1,COUNTIFS(Standards[照合項目（自動）],AB438&amp;"｜"&amp;E438&amp;"｜"&amp;D438&amp;"｜"&amp;F438&amp;"｜"&amp;P438,Standards[入力確認（自動）],"確認済")=1),SUMIF(Standards[照合項目（自動）],AB438&amp;"｜"&amp;E438&amp;"｜"&amp;D438&amp;"｜"&amp;F438&amp;"｜"&amp;P438,Standards[所定合計h（自動）]),"未確認"))</f>
        <v/>
      </c>
      <c r="AD438" s="53" t="str">
        <f>IF(C438="","",IF(AND(ISNUMBER(R438),ISNUMBER(S438),S438&gt;=R438),ROUND((S438-R438)*24,4),IF(OR(R438&lt;&gt;"",S438&lt;&gt;""),"",IF(AND(ISNUMBER(T438),T438&gt;=0),T438,IF(AND(I438="あり",J438="実施",ISNUMBER(AC438)),AC438,"")))))</f>
        <v/>
      </c>
      <c r="AE438" s="54" t="str">
        <f>IF(C438="","",IF(AND(ISNUMBER(R438),ISNUMBER(S438),S438&gt;=R438),IF(X438="記録","実績：基地発～基地着",IF(X438="記憶","記憶：基地発～基地着","未確認：基地発～基地着")),IF(OR(R438&lt;&gt;"",S438&lt;&gt;""),"要確認：時刻不足・逆転",IF(AND(ISNUMBER(T438),T438&gt;=0),IF(X438="記録","実績：記録の時間",IF(X438="記憶","記憶：申告の時間","未確認：申告の時間")),IF(AND(I438="あり",J438="実施",ISNUMBER(AC438)),"所定時間による見込み",IF(I438="なし","使用なし","未確認"))))))</f>
        <v/>
      </c>
      <c r="AF438" s="55" t="str">
        <f>IF(C438="","",IF(H438="あり",1,0))</f>
        <v/>
      </c>
      <c r="AG438" s="55" t="str">
        <f>IF(C438="","",IF(AND(I438="あり",J438="実施"),1,0))</f>
        <v/>
      </c>
      <c r="AH438" s="55" t="str">
        <f>IF(C438="","",IF(AND(H438="あり",X438="記録"),IF(COUNTIFS($A$8:A438,A438,$B$8:B438,B438,$C$8:C438,C438,$E$8:E438,E438,$F$8:F438,F438,$H$8:H438,"あり",$X$8:X438,"記録")=1,1,0),0))</f>
        <v/>
      </c>
      <c r="AI438" s="55" t="str">
        <f>IF(C438="","",IF(AND(I438="あり",J438="実施",X438="記録",ISNUMBER(K438)),IF(COUNTIFS($K$8:K438,K438,$C$8:C438,C438,$E$8:E438,E438,$F$8:F438,F438,$I$8:I438,"あり",$J$8:J438,"実施",$X$8:X438,"記録")=1,1,0),0))</f>
        <v/>
      </c>
      <c r="AJ438" s="55" t="str">
        <f>IF(C438="","",IF(ISNUMBER(A438),YEAR(A438)-IF(MONTH(A438)&lt;4,1,0),""))</f>
        <v/>
      </c>
      <c r="AK438" s="55" t="str">
        <f>IF(C438="","",IF(J438="実施",IF(ISNUMBER(K438),YEAR(K438)-IF(MONTH(K438)&lt;4,1,0),""),""))</f>
        <v/>
      </c>
      <c r="AL438" s="56" t="str">
        <f>IF(C438="",IF(OR(A438&lt;&gt;"",G438&lt;&gt;""),"要確認：船名未記入",""),IF(OR(NOT(ISNUMBER(A438)),G438="",H438="",I438="",J438="",N438="",O438="",P438="",W438="",X438=""),"要確認：基本項目不足",IF(OR(Z438="未登録・重複",AA438="未登録・重複",AB438="未確認"),"要確認：登録表を確認",IF(AND(H438="あり",NOT(ISNUMBER(B438))),"要確認：前日の予定時刻不足",IF(AND(J438="実施",I438="あり",NOT(ISNUMBER(K438))),"要確認：最終日時不足",IF(AND(J438="取消",I438="あり"),"要確認：取消と使用ありが矛盾",IF(OR(AND(ISNUMBER(T438),T438&lt;0),AND(ISNUMBER(V438),V438&lt;0),AE438="要確認：時刻不足・逆転"),"要確認：時間を確認",IF(COUNTIFS(Work[予定表の作業日],A438,Work[前日版の予定時刻],B438,Work[船名],C438,Work[バース],E438,Work[入出・転],F438,Work[曳船名],G438)&gt;1,"要確認：同じ作業・曳船が重複",IF(AND(I438="あり",J438="実施",NOT(ISNUMBER(AD438))),"要確認：拘束時間未確認",IF(OR(H438="未確認",I438="未確認",J438="未確認",X438="未確認",N438="未確認",O438="未確認"),"要確認：未確認を含む","確認済"))))))))))</f>
        <v/>
      </c>
    </row>
    <row r="439" spans="1:38" ht="24.95" customHeight="1" x14ac:dyDescent="0.2">
      <c r="A439" s="20"/>
      <c r="B439" s="29"/>
      <c r="C439" s="7"/>
      <c r="D439" s="7"/>
      <c r="E439" s="7"/>
      <c r="F439" s="7"/>
      <c r="G439" s="7"/>
      <c r="H439" s="7"/>
      <c r="I439" s="7"/>
      <c r="J439" s="7"/>
      <c r="K439" s="23"/>
      <c r="L439" s="13"/>
      <c r="M439" s="13"/>
      <c r="N439" s="7"/>
      <c r="O439" s="51"/>
      <c r="P439" s="51"/>
      <c r="Q439" s="61"/>
      <c r="R439" s="62"/>
      <c r="S439" s="62"/>
      <c r="T439" s="63"/>
      <c r="U439" s="63"/>
      <c r="V439" s="63"/>
      <c r="W439" s="51"/>
      <c r="X439" s="51"/>
      <c r="Y439" s="67"/>
      <c r="Z439" s="54" t="str">
        <f>IF(G439="","",IF(COUNTIF(Tugs[曳船名],G439)&lt;&gt;1,"未登録・重複",IF(INDEX(Tugs[会社名],MATCH(G439,Tugs[曳船名],0))="","未確認",INDEX(Tugs[会社名],MATCH(G439,Tugs[曳船名],0)))))</f>
        <v/>
      </c>
      <c r="AA439" s="54" t="str">
        <f>IF(G439="","",IF(COUNTIF(Companies[会社名],Z439)&lt;&gt;1,"未登録・重複",IF(INDEX(Companies[地区],MATCH(Z439,Companies[会社名],0))="","未確認",INDEX(Companies[地区],MATCH(Z439,Companies[会社名],0)))))</f>
        <v/>
      </c>
      <c r="AB439" s="54" t="str">
        <f>IF(G439="","",IF(Q439&lt;&gt;"",Q439,IF(COUNTIF(Tugs[曳船名],G439)&lt;&gt;1,"未登録・重複",IF(INDEX(Tugs[基地港],MATCH(G439,Tugs[曳船名],0))="","未確認",INDEX(Tugs[基地港],MATCH(G439,Tugs[曳船名],0))))))</f>
        <v/>
      </c>
      <c r="AC439" s="53" t="str">
        <f>IF(C439="","",IF(AND(COUNTIF(Standards[照合項目（自動）],AB439&amp;"｜"&amp;E439&amp;"｜"&amp;D439&amp;"｜"&amp;F439&amp;"｜"&amp;P439)=1,COUNTIFS(Standards[照合項目（自動）],AB439&amp;"｜"&amp;E439&amp;"｜"&amp;D439&amp;"｜"&amp;F439&amp;"｜"&amp;P439,Standards[入力確認（自動）],"確認済")=1),SUMIF(Standards[照合項目（自動）],AB439&amp;"｜"&amp;E439&amp;"｜"&amp;D439&amp;"｜"&amp;F439&amp;"｜"&amp;P439,Standards[所定合計h（自動）]),"未確認"))</f>
        <v/>
      </c>
      <c r="AD439" s="53" t="str">
        <f>IF(C439="","",IF(AND(ISNUMBER(R439),ISNUMBER(S439),S439&gt;=R439),ROUND((S439-R439)*24,4),IF(OR(R439&lt;&gt;"",S439&lt;&gt;""),"",IF(AND(ISNUMBER(T439),T439&gt;=0),T439,IF(AND(I439="あり",J439="実施",ISNUMBER(AC439)),AC439,"")))))</f>
        <v/>
      </c>
      <c r="AE439" s="54" t="str">
        <f>IF(C439="","",IF(AND(ISNUMBER(R439),ISNUMBER(S439),S439&gt;=R439),IF(X439="記録","実績：基地発～基地着",IF(X439="記憶","記憶：基地発～基地着","未確認：基地発～基地着")),IF(OR(R439&lt;&gt;"",S439&lt;&gt;""),"要確認：時刻不足・逆転",IF(AND(ISNUMBER(T439),T439&gt;=0),IF(X439="記録","実績：記録の時間",IF(X439="記憶","記憶：申告の時間","未確認：申告の時間")),IF(AND(I439="あり",J439="実施",ISNUMBER(AC439)),"所定時間による見込み",IF(I439="なし","使用なし","未確認"))))))</f>
        <v/>
      </c>
      <c r="AF439" s="55" t="str">
        <f>IF(C439="","",IF(H439="あり",1,0))</f>
        <v/>
      </c>
      <c r="AG439" s="55" t="str">
        <f>IF(C439="","",IF(AND(I439="あり",J439="実施"),1,0))</f>
        <v/>
      </c>
      <c r="AH439" s="55" t="str">
        <f>IF(C439="","",IF(AND(H439="あり",X439="記録"),IF(COUNTIFS($A$8:A439,A439,$B$8:B439,B439,$C$8:C439,C439,$E$8:E439,E439,$F$8:F439,F439,$H$8:H439,"あり",$X$8:X439,"記録")=1,1,0),0))</f>
        <v/>
      </c>
      <c r="AI439" s="55" t="str">
        <f>IF(C439="","",IF(AND(I439="あり",J439="実施",X439="記録",ISNUMBER(K439)),IF(COUNTIFS($K$8:K439,K439,$C$8:C439,C439,$E$8:E439,E439,$F$8:F439,F439,$I$8:I439,"あり",$J$8:J439,"実施",$X$8:X439,"記録")=1,1,0),0))</f>
        <v/>
      </c>
      <c r="AJ439" s="55" t="str">
        <f>IF(C439="","",IF(ISNUMBER(A439),YEAR(A439)-IF(MONTH(A439)&lt;4,1,0),""))</f>
        <v/>
      </c>
      <c r="AK439" s="55" t="str">
        <f>IF(C439="","",IF(J439="実施",IF(ISNUMBER(K439),YEAR(K439)-IF(MONTH(K439)&lt;4,1,0),""),""))</f>
        <v/>
      </c>
      <c r="AL439" s="56" t="str">
        <f>IF(C439="",IF(OR(A439&lt;&gt;"",G439&lt;&gt;""),"要確認：船名未記入",""),IF(OR(NOT(ISNUMBER(A439)),G439="",H439="",I439="",J439="",N439="",O439="",P439="",W439="",X439=""),"要確認：基本項目不足",IF(OR(Z439="未登録・重複",AA439="未登録・重複",AB439="未確認"),"要確認：登録表を確認",IF(AND(H439="あり",NOT(ISNUMBER(B439))),"要確認：前日の予定時刻不足",IF(AND(J439="実施",I439="あり",NOT(ISNUMBER(K439))),"要確認：最終日時不足",IF(AND(J439="取消",I439="あり"),"要確認：取消と使用ありが矛盾",IF(OR(AND(ISNUMBER(T439),T439&lt;0),AND(ISNUMBER(V439),V439&lt;0),AE439="要確認：時刻不足・逆転"),"要確認：時間を確認",IF(COUNTIFS(Work[予定表の作業日],A439,Work[前日版の予定時刻],B439,Work[船名],C439,Work[バース],E439,Work[入出・転],F439,Work[曳船名],G439)&gt;1,"要確認：同じ作業・曳船が重複",IF(AND(I439="あり",J439="実施",NOT(ISNUMBER(AD439))),"要確認：拘束時間未確認",IF(OR(H439="未確認",I439="未確認",J439="未確認",X439="未確認",N439="未確認",O439="未確認"),"要確認：未確認を含む","確認済"))))))))))</f>
        <v/>
      </c>
    </row>
    <row r="440" spans="1:38" ht="24.95" customHeight="1" x14ac:dyDescent="0.2">
      <c r="A440" s="20"/>
      <c r="B440" s="29"/>
      <c r="C440" s="7"/>
      <c r="D440" s="7"/>
      <c r="E440" s="7"/>
      <c r="F440" s="7"/>
      <c r="G440" s="7"/>
      <c r="H440" s="7"/>
      <c r="I440" s="7"/>
      <c r="J440" s="7"/>
      <c r="K440" s="23"/>
      <c r="L440" s="13"/>
      <c r="M440" s="13"/>
      <c r="N440" s="7"/>
      <c r="O440" s="51"/>
      <c r="P440" s="51"/>
      <c r="Q440" s="61"/>
      <c r="R440" s="62"/>
      <c r="S440" s="62"/>
      <c r="T440" s="63"/>
      <c r="U440" s="63"/>
      <c r="V440" s="63"/>
      <c r="W440" s="51"/>
      <c r="X440" s="51"/>
      <c r="Y440" s="67"/>
      <c r="Z440" s="54" t="str">
        <f>IF(G440="","",IF(COUNTIF(Tugs[曳船名],G440)&lt;&gt;1,"未登録・重複",IF(INDEX(Tugs[会社名],MATCH(G440,Tugs[曳船名],0))="","未確認",INDEX(Tugs[会社名],MATCH(G440,Tugs[曳船名],0)))))</f>
        <v/>
      </c>
      <c r="AA440" s="54" t="str">
        <f>IF(G440="","",IF(COUNTIF(Companies[会社名],Z440)&lt;&gt;1,"未登録・重複",IF(INDEX(Companies[地区],MATCH(Z440,Companies[会社名],0))="","未確認",INDEX(Companies[地区],MATCH(Z440,Companies[会社名],0)))))</f>
        <v/>
      </c>
      <c r="AB440" s="54" t="str">
        <f>IF(G440="","",IF(Q440&lt;&gt;"",Q440,IF(COUNTIF(Tugs[曳船名],G440)&lt;&gt;1,"未登録・重複",IF(INDEX(Tugs[基地港],MATCH(G440,Tugs[曳船名],0))="","未確認",INDEX(Tugs[基地港],MATCH(G440,Tugs[曳船名],0))))))</f>
        <v/>
      </c>
      <c r="AC440" s="53" t="str">
        <f>IF(C440="","",IF(AND(COUNTIF(Standards[照合項目（自動）],AB440&amp;"｜"&amp;E440&amp;"｜"&amp;D440&amp;"｜"&amp;F440&amp;"｜"&amp;P440)=1,COUNTIFS(Standards[照合項目（自動）],AB440&amp;"｜"&amp;E440&amp;"｜"&amp;D440&amp;"｜"&amp;F440&amp;"｜"&amp;P440,Standards[入力確認（自動）],"確認済")=1),SUMIF(Standards[照合項目（自動）],AB440&amp;"｜"&amp;E440&amp;"｜"&amp;D440&amp;"｜"&amp;F440&amp;"｜"&amp;P440,Standards[所定合計h（自動）]),"未確認"))</f>
        <v/>
      </c>
      <c r="AD440" s="53" t="str">
        <f>IF(C440="","",IF(AND(ISNUMBER(R440),ISNUMBER(S440),S440&gt;=R440),ROUND((S440-R440)*24,4),IF(OR(R440&lt;&gt;"",S440&lt;&gt;""),"",IF(AND(ISNUMBER(T440),T440&gt;=0),T440,IF(AND(I440="あり",J440="実施",ISNUMBER(AC440)),AC440,"")))))</f>
        <v/>
      </c>
      <c r="AE440" s="54" t="str">
        <f>IF(C440="","",IF(AND(ISNUMBER(R440),ISNUMBER(S440),S440&gt;=R440),IF(X440="記録","実績：基地発～基地着",IF(X440="記憶","記憶：基地発～基地着","未確認：基地発～基地着")),IF(OR(R440&lt;&gt;"",S440&lt;&gt;""),"要確認：時刻不足・逆転",IF(AND(ISNUMBER(T440),T440&gt;=0),IF(X440="記録","実績：記録の時間",IF(X440="記憶","記憶：申告の時間","未確認：申告の時間")),IF(AND(I440="あり",J440="実施",ISNUMBER(AC440)),"所定時間による見込み",IF(I440="なし","使用なし","未確認"))))))</f>
        <v/>
      </c>
      <c r="AF440" s="55" t="str">
        <f>IF(C440="","",IF(H440="あり",1,0))</f>
        <v/>
      </c>
      <c r="AG440" s="55" t="str">
        <f>IF(C440="","",IF(AND(I440="あり",J440="実施"),1,0))</f>
        <v/>
      </c>
      <c r="AH440" s="55" t="str">
        <f>IF(C440="","",IF(AND(H440="あり",X440="記録"),IF(COUNTIFS($A$8:A440,A440,$B$8:B440,B440,$C$8:C440,C440,$E$8:E440,E440,$F$8:F440,F440,$H$8:H440,"あり",$X$8:X440,"記録")=1,1,0),0))</f>
        <v/>
      </c>
      <c r="AI440" s="55" t="str">
        <f>IF(C440="","",IF(AND(I440="あり",J440="実施",X440="記録",ISNUMBER(K440)),IF(COUNTIFS($K$8:K440,K440,$C$8:C440,C440,$E$8:E440,E440,$F$8:F440,F440,$I$8:I440,"あり",$J$8:J440,"実施",$X$8:X440,"記録")=1,1,0),0))</f>
        <v/>
      </c>
      <c r="AJ440" s="55" t="str">
        <f>IF(C440="","",IF(ISNUMBER(A440),YEAR(A440)-IF(MONTH(A440)&lt;4,1,0),""))</f>
        <v/>
      </c>
      <c r="AK440" s="55" t="str">
        <f>IF(C440="","",IF(J440="実施",IF(ISNUMBER(K440),YEAR(K440)-IF(MONTH(K440)&lt;4,1,0),""),""))</f>
        <v/>
      </c>
      <c r="AL440" s="56" t="str">
        <f>IF(C440="",IF(OR(A440&lt;&gt;"",G440&lt;&gt;""),"要確認：船名未記入",""),IF(OR(NOT(ISNUMBER(A440)),G440="",H440="",I440="",J440="",N440="",O440="",P440="",W440="",X440=""),"要確認：基本項目不足",IF(OR(Z440="未登録・重複",AA440="未登録・重複",AB440="未確認"),"要確認：登録表を確認",IF(AND(H440="あり",NOT(ISNUMBER(B440))),"要確認：前日の予定時刻不足",IF(AND(J440="実施",I440="あり",NOT(ISNUMBER(K440))),"要確認：最終日時不足",IF(AND(J440="取消",I440="あり"),"要確認：取消と使用ありが矛盾",IF(OR(AND(ISNUMBER(T440),T440&lt;0),AND(ISNUMBER(V440),V440&lt;0),AE440="要確認：時刻不足・逆転"),"要確認：時間を確認",IF(COUNTIFS(Work[予定表の作業日],A440,Work[前日版の予定時刻],B440,Work[船名],C440,Work[バース],E440,Work[入出・転],F440,Work[曳船名],G440)&gt;1,"要確認：同じ作業・曳船が重複",IF(AND(I440="あり",J440="実施",NOT(ISNUMBER(AD440))),"要確認：拘束時間未確認",IF(OR(H440="未確認",I440="未確認",J440="未確認",X440="未確認",N440="未確認",O440="未確認"),"要確認：未確認を含む","確認済"))))))))))</f>
        <v/>
      </c>
    </row>
    <row r="441" spans="1:38" ht="24.95" customHeight="1" x14ac:dyDescent="0.2">
      <c r="A441" s="20"/>
      <c r="B441" s="29"/>
      <c r="C441" s="7"/>
      <c r="D441" s="7"/>
      <c r="E441" s="7"/>
      <c r="F441" s="7"/>
      <c r="G441" s="7"/>
      <c r="H441" s="7"/>
      <c r="I441" s="7"/>
      <c r="J441" s="7"/>
      <c r="K441" s="23"/>
      <c r="L441" s="13"/>
      <c r="M441" s="13"/>
      <c r="N441" s="7"/>
      <c r="O441" s="51"/>
      <c r="P441" s="51"/>
      <c r="Q441" s="61"/>
      <c r="R441" s="62"/>
      <c r="S441" s="62"/>
      <c r="T441" s="63"/>
      <c r="U441" s="63"/>
      <c r="V441" s="63"/>
      <c r="W441" s="51"/>
      <c r="X441" s="51"/>
      <c r="Y441" s="67"/>
      <c r="Z441" s="54" t="str">
        <f>IF(G441="","",IF(COUNTIF(Tugs[曳船名],G441)&lt;&gt;1,"未登録・重複",IF(INDEX(Tugs[会社名],MATCH(G441,Tugs[曳船名],0))="","未確認",INDEX(Tugs[会社名],MATCH(G441,Tugs[曳船名],0)))))</f>
        <v/>
      </c>
      <c r="AA441" s="54" t="str">
        <f>IF(G441="","",IF(COUNTIF(Companies[会社名],Z441)&lt;&gt;1,"未登録・重複",IF(INDEX(Companies[地区],MATCH(Z441,Companies[会社名],0))="","未確認",INDEX(Companies[地区],MATCH(Z441,Companies[会社名],0)))))</f>
        <v/>
      </c>
      <c r="AB441" s="54" t="str">
        <f>IF(G441="","",IF(Q441&lt;&gt;"",Q441,IF(COUNTIF(Tugs[曳船名],G441)&lt;&gt;1,"未登録・重複",IF(INDEX(Tugs[基地港],MATCH(G441,Tugs[曳船名],0))="","未確認",INDEX(Tugs[基地港],MATCH(G441,Tugs[曳船名],0))))))</f>
        <v/>
      </c>
      <c r="AC441" s="53" t="str">
        <f>IF(C441="","",IF(AND(COUNTIF(Standards[照合項目（自動）],AB441&amp;"｜"&amp;E441&amp;"｜"&amp;D441&amp;"｜"&amp;F441&amp;"｜"&amp;P441)=1,COUNTIFS(Standards[照合項目（自動）],AB441&amp;"｜"&amp;E441&amp;"｜"&amp;D441&amp;"｜"&amp;F441&amp;"｜"&amp;P441,Standards[入力確認（自動）],"確認済")=1),SUMIF(Standards[照合項目（自動）],AB441&amp;"｜"&amp;E441&amp;"｜"&amp;D441&amp;"｜"&amp;F441&amp;"｜"&amp;P441,Standards[所定合計h（自動）]),"未確認"))</f>
        <v/>
      </c>
      <c r="AD441" s="53" t="str">
        <f>IF(C441="","",IF(AND(ISNUMBER(R441),ISNUMBER(S441),S441&gt;=R441),ROUND((S441-R441)*24,4),IF(OR(R441&lt;&gt;"",S441&lt;&gt;""),"",IF(AND(ISNUMBER(T441),T441&gt;=0),T441,IF(AND(I441="あり",J441="実施",ISNUMBER(AC441)),AC441,"")))))</f>
        <v/>
      </c>
      <c r="AE441" s="54" t="str">
        <f>IF(C441="","",IF(AND(ISNUMBER(R441),ISNUMBER(S441),S441&gt;=R441),IF(X441="記録","実績：基地発～基地着",IF(X441="記憶","記憶：基地発～基地着","未確認：基地発～基地着")),IF(OR(R441&lt;&gt;"",S441&lt;&gt;""),"要確認：時刻不足・逆転",IF(AND(ISNUMBER(T441),T441&gt;=0),IF(X441="記録","実績：記録の時間",IF(X441="記憶","記憶：申告の時間","未確認：申告の時間")),IF(AND(I441="あり",J441="実施",ISNUMBER(AC441)),"所定時間による見込み",IF(I441="なし","使用なし","未確認"))))))</f>
        <v/>
      </c>
      <c r="AF441" s="55" t="str">
        <f>IF(C441="","",IF(H441="あり",1,0))</f>
        <v/>
      </c>
      <c r="AG441" s="55" t="str">
        <f>IF(C441="","",IF(AND(I441="あり",J441="実施"),1,0))</f>
        <v/>
      </c>
      <c r="AH441" s="55" t="str">
        <f>IF(C441="","",IF(AND(H441="あり",X441="記録"),IF(COUNTIFS($A$8:A441,A441,$B$8:B441,B441,$C$8:C441,C441,$E$8:E441,E441,$F$8:F441,F441,$H$8:H441,"あり",$X$8:X441,"記録")=1,1,0),0))</f>
        <v/>
      </c>
      <c r="AI441" s="55" t="str">
        <f>IF(C441="","",IF(AND(I441="あり",J441="実施",X441="記録",ISNUMBER(K441)),IF(COUNTIFS($K$8:K441,K441,$C$8:C441,C441,$E$8:E441,E441,$F$8:F441,F441,$I$8:I441,"あり",$J$8:J441,"実施",$X$8:X441,"記録")=1,1,0),0))</f>
        <v/>
      </c>
      <c r="AJ441" s="55" t="str">
        <f>IF(C441="","",IF(ISNUMBER(A441),YEAR(A441)-IF(MONTH(A441)&lt;4,1,0),""))</f>
        <v/>
      </c>
      <c r="AK441" s="55" t="str">
        <f>IF(C441="","",IF(J441="実施",IF(ISNUMBER(K441),YEAR(K441)-IF(MONTH(K441)&lt;4,1,0),""),""))</f>
        <v/>
      </c>
      <c r="AL441" s="56" t="str">
        <f>IF(C441="",IF(OR(A441&lt;&gt;"",G441&lt;&gt;""),"要確認：船名未記入",""),IF(OR(NOT(ISNUMBER(A441)),G441="",H441="",I441="",J441="",N441="",O441="",P441="",W441="",X441=""),"要確認：基本項目不足",IF(OR(Z441="未登録・重複",AA441="未登録・重複",AB441="未確認"),"要確認：登録表を確認",IF(AND(H441="あり",NOT(ISNUMBER(B441))),"要確認：前日の予定時刻不足",IF(AND(J441="実施",I441="あり",NOT(ISNUMBER(K441))),"要確認：最終日時不足",IF(AND(J441="取消",I441="あり"),"要確認：取消と使用ありが矛盾",IF(OR(AND(ISNUMBER(T441),T441&lt;0),AND(ISNUMBER(V441),V441&lt;0),AE441="要確認：時刻不足・逆転"),"要確認：時間を確認",IF(COUNTIFS(Work[予定表の作業日],A441,Work[前日版の予定時刻],B441,Work[船名],C441,Work[バース],E441,Work[入出・転],F441,Work[曳船名],G441)&gt;1,"要確認：同じ作業・曳船が重複",IF(AND(I441="あり",J441="実施",NOT(ISNUMBER(AD441))),"要確認：拘束時間未確認",IF(OR(H441="未確認",I441="未確認",J441="未確認",X441="未確認",N441="未確認",O441="未確認"),"要確認：未確認を含む","確認済"))))))))))</f>
        <v/>
      </c>
    </row>
    <row r="442" spans="1:38" ht="24.95" customHeight="1" x14ac:dyDescent="0.2">
      <c r="A442" s="20"/>
      <c r="B442" s="29"/>
      <c r="C442" s="7"/>
      <c r="D442" s="7"/>
      <c r="E442" s="7"/>
      <c r="F442" s="7"/>
      <c r="G442" s="7"/>
      <c r="H442" s="7"/>
      <c r="I442" s="7"/>
      <c r="J442" s="7"/>
      <c r="K442" s="23"/>
      <c r="L442" s="13"/>
      <c r="M442" s="13"/>
      <c r="N442" s="7"/>
      <c r="O442" s="51"/>
      <c r="P442" s="51"/>
      <c r="Q442" s="61"/>
      <c r="R442" s="62"/>
      <c r="S442" s="62"/>
      <c r="T442" s="63"/>
      <c r="U442" s="63"/>
      <c r="V442" s="63"/>
      <c r="W442" s="51"/>
      <c r="X442" s="51"/>
      <c r="Y442" s="67"/>
      <c r="Z442" s="54" t="str">
        <f>IF(G442="","",IF(COUNTIF(Tugs[曳船名],G442)&lt;&gt;1,"未登録・重複",IF(INDEX(Tugs[会社名],MATCH(G442,Tugs[曳船名],0))="","未確認",INDEX(Tugs[会社名],MATCH(G442,Tugs[曳船名],0)))))</f>
        <v/>
      </c>
      <c r="AA442" s="54" t="str">
        <f>IF(G442="","",IF(COUNTIF(Companies[会社名],Z442)&lt;&gt;1,"未登録・重複",IF(INDEX(Companies[地区],MATCH(Z442,Companies[会社名],0))="","未確認",INDEX(Companies[地区],MATCH(Z442,Companies[会社名],0)))))</f>
        <v/>
      </c>
      <c r="AB442" s="54" t="str">
        <f>IF(G442="","",IF(Q442&lt;&gt;"",Q442,IF(COUNTIF(Tugs[曳船名],G442)&lt;&gt;1,"未登録・重複",IF(INDEX(Tugs[基地港],MATCH(G442,Tugs[曳船名],0))="","未確認",INDEX(Tugs[基地港],MATCH(G442,Tugs[曳船名],0))))))</f>
        <v/>
      </c>
      <c r="AC442" s="53" t="str">
        <f>IF(C442="","",IF(AND(COUNTIF(Standards[照合項目（自動）],AB442&amp;"｜"&amp;E442&amp;"｜"&amp;D442&amp;"｜"&amp;F442&amp;"｜"&amp;P442)=1,COUNTIFS(Standards[照合項目（自動）],AB442&amp;"｜"&amp;E442&amp;"｜"&amp;D442&amp;"｜"&amp;F442&amp;"｜"&amp;P442,Standards[入力確認（自動）],"確認済")=1),SUMIF(Standards[照合項目（自動）],AB442&amp;"｜"&amp;E442&amp;"｜"&amp;D442&amp;"｜"&amp;F442&amp;"｜"&amp;P442,Standards[所定合計h（自動）]),"未確認"))</f>
        <v/>
      </c>
      <c r="AD442" s="53" t="str">
        <f>IF(C442="","",IF(AND(ISNUMBER(R442),ISNUMBER(S442),S442&gt;=R442),ROUND((S442-R442)*24,4),IF(OR(R442&lt;&gt;"",S442&lt;&gt;""),"",IF(AND(ISNUMBER(T442),T442&gt;=0),T442,IF(AND(I442="あり",J442="実施",ISNUMBER(AC442)),AC442,"")))))</f>
        <v/>
      </c>
      <c r="AE442" s="54" t="str">
        <f>IF(C442="","",IF(AND(ISNUMBER(R442),ISNUMBER(S442),S442&gt;=R442),IF(X442="記録","実績：基地発～基地着",IF(X442="記憶","記憶：基地発～基地着","未確認：基地発～基地着")),IF(OR(R442&lt;&gt;"",S442&lt;&gt;""),"要確認：時刻不足・逆転",IF(AND(ISNUMBER(T442),T442&gt;=0),IF(X442="記録","実績：記録の時間",IF(X442="記憶","記憶：申告の時間","未確認：申告の時間")),IF(AND(I442="あり",J442="実施",ISNUMBER(AC442)),"所定時間による見込み",IF(I442="なし","使用なし","未確認"))))))</f>
        <v/>
      </c>
      <c r="AF442" s="55" t="str">
        <f>IF(C442="","",IF(H442="あり",1,0))</f>
        <v/>
      </c>
      <c r="AG442" s="55" t="str">
        <f>IF(C442="","",IF(AND(I442="あり",J442="実施"),1,0))</f>
        <v/>
      </c>
      <c r="AH442" s="55" t="str">
        <f>IF(C442="","",IF(AND(H442="あり",X442="記録"),IF(COUNTIFS($A$8:A442,A442,$B$8:B442,B442,$C$8:C442,C442,$E$8:E442,E442,$F$8:F442,F442,$H$8:H442,"あり",$X$8:X442,"記録")=1,1,0),0))</f>
        <v/>
      </c>
      <c r="AI442" s="55" t="str">
        <f>IF(C442="","",IF(AND(I442="あり",J442="実施",X442="記録",ISNUMBER(K442)),IF(COUNTIFS($K$8:K442,K442,$C$8:C442,C442,$E$8:E442,E442,$F$8:F442,F442,$I$8:I442,"あり",$J$8:J442,"実施",$X$8:X442,"記録")=1,1,0),0))</f>
        <v/>
      </c>
      <c r="AJ442" s="55" t="str">
        <f>IF(C442="","",IF(ISNUMBER(A442),YEAR(A442)-IF(MONTH(A442)&lt;4,1,0),""))</f>
        <v/>
      </c>
      <c r="AK442" s="55" t="str">
        <f>IF(C442="","",IF(J442="実施",IF(ISNUMBER(K442),YEAR(K442)-IF(MONTH(K442)&lt;4,1,0),""),""))</f>
        <v/>
      </c>
      <c r="AL442" s="56" t="str">
        <f>IF(C442="",IF(OR(A442&lt;&gt;"",G442&lt;&gt;""),"要確認：船名未記入",""),IF(OR(NOT(ISNUMBER(A442)),G442="",H442="",I442="",J442="",N442="",O442="",P442="",W442="",X442=""),"要確認：基本項目不足",IF(OR(Z442="未登録・重複",AA442="未登録・重複",AB442="未確認"),"要確認：登録表を確認",IF(AND(H442="あり",NOT(ISNUMBER(B442))),"要確認：前日の予定時刻不足",IF(AND(J442="実施",I442="あり",NOT(ISNUMBER(K442))),"要確認：最終日時不足",IF(AND(J442="取消",I442="あり"),"要確認：取消と使用ありが矛盾",IF(OR(AND(ISNUMBER(T442),T442&lt;0),AND(ISNUMBER(V442),V442&lt;0),AE442="要確認：時刻不足・逆転"),"要確認：時間を確認",IF(COUNTIFS(Work[予定表の作業日],A442,Work[前日版の予定時刻],B442,Work[船名],C442,Work[バース],E442,Work[入出・転],F442,Work[曳船名],G442)&gt;1,"要確認：同じ作業・曳船が重複",IF(AND(I442="あり",J442="実施",NOT(ISNUMBER(AD442))),"要確認：拘束時間未確認",IF(OR(H442="未確認",I442="未確認",J442="未確認",X442="未確認",N442="未確認",O442="未確認"),"要確認：未確認を含む","確認済"))))))))))</f>
        <v/>
      </c>
    </row>
    <row r="443" spans="1:38" ht="24.95" customHeight="1" x14ac:dyDescent="0.2">
      <c r="A443" s="20"/>
      <c r="B443" s="29"/>
      <c r="C443" s="7"/>
      <c r="D443" s="7"/>
      <c r="E443" s="7"/>
      <c r="F443" s="7"/>
      <c r="G443" s="7"/>
      <c r="H443" s="7"/>
      <c r="I443" s="7"/>
      <c r="J443" s="7"/>
      <c r="K443" s="23"/>
      <c r="L443" s="13"/>
      <c r="M443" s="13"/>
      <c r="N443" s="7"/>
      <c r="O443" s="51"/>
      <c r="P443" s="51"/>
      <c r="Q443" s="61"/>
      <c r="R443" s="62"/>
      <c r="S443" s="62"/>
      <c r="T443" s="63"/>
      <c r="U443" s="63"/>
      <c r="V443" s="63"/>
      <c r="W443" s="51"/>
      <c r="X443" s="51"/>
      <c r="Y443" s="67"/>
      <c r="Z443" s="54" t="str">
        <f>IF(G443="","",IF(COUNTIF(Tugs[曳船名],G443)&lt;&gt;1,"未登録・重複",IF(INDEX(Tugs[会社名],MATCH(G443,Tugs[曳船名],0))="","未確認",INDEX(Tugs[会社名],MATCH(G443,Tugs[曳船名],0)))))</f>
        <v/>
      </c>
      <c r="AA443" s="54" t="str">
        <f>IF(G443="","",IF(COUNTIF(Companies[会社名],Z443)&lt;&gt;1,"未登録・重複",IF(INDEX(Companies[地区],MATCH(Z443,Companies[会社名],0))="","未確認",INDEX(Companies[地区],MATCH(Z443,Companies[会社名],0)))))</f>
        <v/>
      </c>
      <c r="AB443" s="54" t="str">
        <f>IF(G443="","",IF(Q443&lt;&gt;"",Q443,IF(COUNTIF(Tugs[曳船名],G443)&lt;&gt;1,"未登録・重複",IF(INDEX(Tugs[基地港],MATCH(G443,Tugs[曳船名],0))="","未確認",INDEX(Tugs[基地港],MATCH(G443,Tugs[曳船名],0))))))</f>
        <v/>
      </c>
      <c r="AC443" s="53" t="str">
        <f>IF(C443="","",IF(AND(COUNTIF(Standards[照合項目（自動）],AB443&amp;"｜"&amp;E443&amp;"｜"&amp;D443&amp;"｜"&amp;F443&amp;"｜"&amp;P443)=1,COUNTIFS(Standards[照合項目（自動）],AB443&amp;"｜"&amp;E443&amp;"｜"&amp;D443&amp;"｜"&amp;F443&amp;"｜"&amp;P443,Standards[入力確認（自動）],"確認済")=1),SUMIF(Standards[照合項目（自動）],AB443&amp;"｜"&amp;E443&amp;"｜"&amp;D443&amp;"｜"&amp;F443&amp;"｜"&amp;P443,Standards[所定合計h（自動）]),"未確認"))</f>
        <v/>
      </c>
      <c r="AD443" s="53" t="str">
        <f>IF(C443="","",IF(AND(ISNUMBER(R443),ISNUMBER(S443),S443&gt;=R443),ROUND((S443-R443)*24,4),IF(OR(R443&lt;&gt;"",S443&lt;&gt;""),"",IF(AND(ISNUMBER(T443),T443&gt;=0),T443,IF(AND(I443="あり",J443="実施",ISNUMBER(AC443)),AC443,"")))))</f>
        <v/>
      </c>
      <c r="AE443" s="54" t="str">
        <f>IF(C443="","",IF(AND(ISNUMBER(R443),ISNUMBER(S443),S443&gt;=R443),IF(X443="記録","実績：基地発～基地着",IF(X443="記憶","記憶：基地発～基地着","未確認：基地発～基地着")),IF(OR(R443&lt;&gt;"",S443&lt;&gt;""),"要確認：時刻不足・逆転",IF(AND(ISNUMBER(T443),T443&gt;=0),IF(X443="記録","実績：記録の時間",IF(X443="記憶","記憶：申告の時間","未確認：申告の時間")),IF(AND(I443="あり",J443="実施",ISNUMBER(AC443)),"所定時間による見込み",IF(I443="なし","使用なし","未確認"))))))</f>
        <v/>
      </c>
      <c r="AF443" s="55" t="str">
        <f>IF(C443="","",IF(H443="あり",1,0))</f>
        <v/>
      </c>
      <c r="AG443" s="55" t="str">
        <f>IF(C443="","",IF(AND(I443="あり",J443="実施"),1,0))</f>
        <v/>
      </c>
      <c r="AH443" s="55" t="str">
        <f>IF(C443="","",IF(AND(H443="あり",X443="記録"),IF(COUNTIFS($A$8:A443,A443,$B$8:B443,B443,$C$8:C443,C443,$E$8:E443,E443,$F$8:F443,F443,$H$8:H443,"あり",$X$8:X443,"記録")=1,1,0),0))</f>
        <v/>
      </c>
      <c r="AI443" s="55" t="str">
        <f>IF(C443="","",IF(AND(I443="あり",J443="実施",X443="記録",ISNUMBER(K443)),IF(COUNTIFS($K$8:K443,K443,$C$8:C443,C443,$E$8:E443,E443,$F$8:F443,F443,$I$8:I443,"あり",$J$8:J443,"実施",$X$8:X443,"記録")=1,1,0),0))</f>
        <v/>
      </c>
      <c r="AJ443" s="55" t="str">
        <f>IF(C443="","",IF(ISNUMBER(A443),YEAR(A443)-IF(MONTH(A443)&lt;4,1,0),""))</f>
        <v/>
      </c>
      <c r="AK443" s="55" t="str">
        <f>IF(C443="","",IF(J443="実施",IF(ISNUMBER(K443),YEAR(K443)-IF(MONTH(K443)&lt;4,1,0),""),""))</f>
        <v/>
      </c>
      <c r="AL443" s="56" t="str">
        <f>IF(C443="",IF(OR(A443&lt;&gt;"",G443&lt;&gt;""),"要確認：船名未記入",""),IF(OR(NOT(ISNUMBER(A443)),G443="",H443="",I443="",J443="",N443="",O443="",P443="",W443="",X443=""),"要確認：基本項目不足",IF(OR(Z443="未登録・重複",AA443="未登録・重複",AB443="未確認"),"要確認：登録表を確認",IF(AND(H443="あり",NOT(ISNUMBER(B443))),"要確認：前日の予定時刻不足",IF(AND(J443="実施",I443="あり",NOT(ISNUMBER(K443))),"要確認：最終日時不足",IF(AND(J443="取消",I443="あり"),"要確認：取消と使用ありが矛盾",IF(OR(AND(ISNUMBER(T443),T443&lt;0),AND(ISNUMBER(V443),V443&lt;0),AE443="要確認：時刻不足・逆転"),"要確認：時間を確認",IF(COUNTIFS(Work[予定表の作業日],A443,Work[前日版の予定時刻],B443,Work[船名],C443,Work[バース],E443,Work[入出・転],F443,Work[曳船名],G443)&gt;1,"要確認：同じ作業・曳船が重複",IF(AND(I443="あり",J443="実施",NOT(ISNUMBER(AD443))),"要確認：拘束時間未確認",IF(OR(H443="未確認",I443="未確認",J443="未確認",X443="未確認",N443="未確認",O443="未確認"),"要確認：未確認を含む","確認済"))))))))))</f>
        <v/>
      </c>
    </row>
    <row r="444" spans="1:38" ht="24.95" customHeight="1" x14ac:dyDescent="0.2">
      <c r="A444" s="20"/>
      <c r="B444" s="29"/>
      <c r="C444" s="7"/>
      <c r="D444" s="7"/>
      <c r="E444" s="7"/>
      <c r="F444" s="7"/>
      <c r="G444" s="7"/>
      <c r="H444" s="7"/>
      <c r="I444" s="7"/>
      <c r="J444" s="7"/>
      <c r="K444" s="23"/>
      <c r="L444" s="13"/>
      <c r="M444" s="13"/>
      <c r="N444" s="7"/>
      <c r="O444" s="51"/>
      <c r="P444" s="51"/>
      <c r="Q444" s="61"/>
      <c r="R444" s="62"/>
      <c r="S444" s="62"/>
      <c r="T444" s="63"/>
      <c r="U444" s="63"/>
      <c r="V444" s="63"/>
      <c r="W444" s="51"/>
      <c r="X444" s="51"/>
      <c r="Y444" s="67"/>
      <c r="Z444" s="54" t="str">
        <f>IF(G444="","",IF(COUNTIF(Tugs[曳船名],G444)&lt;&gt;1,"未登録・重複",IF(INDEX(Tugs[会社名],MATCH(G444,Tugs[曳船名],0))="","未確認",INDEX(Tugs[会社名],MATCH(G444,Tugs[曳船名],0)))))</f>
        <v/>
      </c>
      <c r="AA444" s="54" t="str">
        <f>IF(G444="","",IF(COUNTIF(Companies[会社名],Z444)&lt;&gt;1,"未登録・重複",IF(INDEX(Companies[地区],MATCH(Z444,Companies[会社名],0))="","未確認",INDEX(Companies[地区],MATCH(Z444,Companies[会社名],0)))))</f>
        <v/>
      </c>
      <c r="AB444" s="54" t="str">
        <f>IF(G444="","",IF(Q444&lt;&gt;"",Q444,IF(COUNTIF(Tugs[曳船名],G444)&lt;&gt;1,"未登録・重複",IF(INDEX(Tugs[基地港],MATCH(G444,Tugs[曳船名],0))="","未確認",INDEX(Tugs[基地港],MATCH(G444,Tugs[曳船名],0))))))</f>
        <v/>
      </c>
      <c r="AC444" s="53" t="str">
        <f>IF(C444="","",IF(AND(COUNTIF(Standards[照合項目（自動）],AB444&amp;"｜"&amp;E444&amp;"｜"&amp;D444&amp;"｜"&amp;F444&amp;"｜"&amp;P444)=1,COUNTIFS(Standards[照合項目（自動）],AB444&amp;"｜"&amp;E444&amp;"｜"&amp;D444&amp;"｜"&amp;F444&amp;"｜"&amp;P444,Standards[入力確認（自動）],"確認済")=1),SUMIF(Standards[照合項目（自動）],AB444&amp;"｜"&amp;E444&amp;"｜"&amp;D444&amp;"｜"&amp;F444&amp;"｜"&amp;P444,Standards[所定合計h（自動）]),"未確認"))</f>
        <v/>
      </c>
      <c r="AD444" s="53" t="str">
        <f>IF(C444="","",IF(AND(ISNUMBER(R444),ISNUMBER(S444),S444&gt;=R444),ROUND((S444-R444)*24,4),IF(OR(R444&lt;&gt;"",S444&lt;&gt;""),"",IF(AND(ISNUMBER(T444),T444&gt;=0),T444,IF(AND(I444="あり",J444="実施",ISNUMBER(AC444)),AC444,"")))))</f>
        <v/>
      </c>
      <c r="AE444" s="54" t="str">
        <f>IF(C444="","",IF(AND(ISNUMBER(R444),ISNUMBER(S444),S444&gt;=R444),IF(X444="記録","実績：基地発～基地着",IF(X444="記憶","記憶：基地発～基地着","未確認：基地発～基地着")),IF(OR(R444&lt;&gt;"",S444&lt;&gt;""),"要確認：時刻不足・逆転",IF(AND(ISNUMBER(T444),T444&gt;=0),IF(X444="記録","実績：記録の時間",IF(X444="記憶","記憶：申告の時間","未確認：申告の時間")),IF(AND(I444="あり",J444="実施",ISNUMBER(AC444)),"所定時間による見込み",IF(I444="なし","使用なし","未確認"))))))</f>
        <v/>
      </c>
      <c r="AF444" s="55" t="str">
        <f>IF(C444="","",IF(H444="あり",1,0))</f>
        <v/>
      </c>
      <c r="AG444" s="55" t="str">
        <f>IF(C444="","",IF(AND(I444="あり",J444="実施"),1,0))</f>
        <v/>
      </c>
      <c r="AH444" s="55" t="str">
        <f>IF(C444="","",IF(AND(H444="あり",X444="記録"),IF(COUNTIFS($A$8:A444,A444,$B$8:B444,B444,$C$8:C444,C444,$E$8:E444,E444,$F$8:F444,F444,$H$8:H444,"あり",$X$8:X444,"記録")=1,1,0),0))</f>
        <v/>
      </c>
      <c r="AI444" s="55" t="str">
        <f>IF(C444="","",IF(AND(I444="あり",J444="実施",X444="記録",ISNUMBER(K444)),IF(COUNTIFS($K$8:K444,K444,$C$8:C444,C444,$E$8:E444,E444,$F$8:F444,F444,$I$8:I444,"あり",$J$8:J444,"実施",$X$8:X444,"記録")=1,1,0),0))</f>
        <v/>
      </c>
      <c r="AJ444" s="55" t="str">
        <f>IF(C444="","",IF(ISNUMBER(A444),YEAR(A444)-IF(MONTH(A444)&lt;4,1,0),""))</f>
        <v/>
      </c>
      <c r="AK444" s="55" t="str">
        <f>IF(C444="","",IF(J444="実施",IF(ISNUMBER(K444),YEAR(K444)-IF(MONTH(K444)&lt;4,1,0),""),""))</f>
        <v/>
      </c>
      <c r="AL444" s="56" t="str">
        <f>IF(C444="",IF(OR(A444&lt;&gt;"",G444&lt;&gt;""),"要確認：船名未記入",""),IF(OR(NOT(ISNUMBER(A444)),G444="",H444="",I444="",J444="",N444="",O444="",P444="",W444="",X444=""),"要確認：基本項目不足",IF(OR(Z444="未登録・重複",AA444="未登録・重複",AB444="未確認"),"要確認：登録表を確認",IF(AND(H444="あり",NOT(ISNUMBER(B444))),"要確認：前日の予定時刻不足",IF(AND(J444="実施",I444="あり",NOT(ISNUMBER(K444))),"要確認：最終日時不足",IF(AND(J444="取消",I444="あり"),"要確認：取消と使用ありが矛盾",IF(OR(AND(ISNUMBER(T444),T444&lt;0),AND(ISNUMBER(V444),V444&lt;0),AE444="要確認：時刻不足・逆転"),"要確認：時間を確認",IF(COUNTIFS(Work[予定表の作業日],A444,Work[前日版の予定時刻],B444,Work[船名],C444,Work[バース],E444,Work[入出・転],F444,Work[曳船名],G444)&gt;1,"要確認：同じ作業・曳船が重複",IF(AND(I444="あり",J444="実施",NOT(ISNUMBER(AD444))),"要確認：拘束時間未確認",IF(OR(H444="未確認",I444="未確認",J444="未確認",X444="未確認",N444="未確認",O444="未確認"),"要確認：未確認を含む","確認済"))))))))))</f>
        <v/>
      </c>
    </row>
    <row r="445" spans="1:38" ht="24.95" customHeight="1" x14ac:dyDescent="0.2">
      <c r="A445" s="20"/>
      <c r="B445" s="29"/>
      <c r="C445" s="7"/>
      <c r="D445" s="7"/>
      <c r="E445" s="7"/>
      <c r="F445" s="7"/>
      <c r="G445" s="7"/>
      <c r="H445" s="7"/>
      <c r="I445" s="7"/>
      <c r="J445" s="7"/>
      <c r="K445" s="23"/>
      <c r="L445" s="13"/>
      <c r="M445" s="13"/>
      <c r="N445" s="7"/>
      <c r="O445" s="51"/>
      <c r="P445" s="51"/>
      <c r="Q445" s="61"/>
      <c r="R445" s="62"/>
      <c r="S445" s="62"/>
      <c r="T445" s="63"/>
      <c r="U445" s="63"/>
      <c r="V445" s="63"/>
      <c r="W445" s="51"/>
      <c r="X445" s="51"/>
      <c r="Y445" s="67"/>
      <c r="Z445" s="54" t="str">
        <f>IF(G445="","",IF(COUNTIF(Tugs[曳船名],G445)&lt;&gt;1,"未登録・重複",IF(INDEX(Tugs[会社名],MATCH(G445,Tugs[曳船名],0))="","未確認",INDEX(Tugs[会社名],MATCH(G445,Tugs[曳船名],0)))))</f>
        <v/>
      </c>
      <c r="AA445" s="54" t="str">
        <f>IF(G445="","",IF(COUNTIF(Companies[会社名],Z445)&lt;&gt;1,"未登録・重複",IF(INDEX(Companies[地区],MATCH(Z445,Companies[会社名],0))="","未確認",INDEX(Companies[地区],MATCH(Z445,Companies[会社名],0)))))</f>
        <v/>
      </c>
      <c r="AB445" s="54" t="str">
        <f>IF(G445="","",IF(Q445&lt;&gt;"",Q445,IF(COUNTIF(Tugs[曳船名],G445)&lt;&gt;1,"未登録・重複",IF(INDEX(Tugs[基地港],MATCH(G445,Tugs[曳船名],0))="","未確認",INDEX(Tugs[基地港],MATCH(G445,Tugs[曳船名],0))))))</f>
        <v/>
      </c>
      <c r="AC445" s="53" t="str">
        <f>IF(C445="","",IF(AND(COUNTIF(Standards[照合項目（自動）],AB445&amp;"｜"&amp;E445&amp;"｜"&amp;D445&amp;"｜"&amp;F445&amp;"｜"&amp;P445)=1,COUNTIFS(Standards[照合項目（自動）],AB445&amp;"｜"&amp;E445&amp;"｜"&amp;D445&amp;"｜"&amp;F445&amp;"｜"&amp;P445,Standards[入力確認（自動）],"確認済")=1),SUMIF(Standards[照合項目（自動）],AB445&amp;"｜"&amp;E445&amp;"｜"&amp;D445&amp;"｜"&amp;F445&amp;"｜"&amp;P445,Standards[所定合計h（自動）]),"未確認"))</f>
        <v/>
      </c>
      <c r="AD445" s="53" t="str">
        <f>IF(C445="","",IF(AND(ISNUMBER(R445),ISNUMBER(S445),S445&gt;=R445),ROUND((S445-R445)*24,4),IF(OR(R445&lt;&gt;"",S445&lt;&gt;""),"",IF(AND(ISNUMBER(T445),T445&gt;=0),T445,IF(AND(I445="あり",J445="実施",ISNUMBER(AC445)),AC445,"")))))</f>
        <v/>
      </c>
      <c r="AE445" s="54" t="str">
        <f>IF(C445="","",IF(AND(ISNUMBER(R445),ISNUMBER(S445),S445&gt;=R445),IF(X445="記録","実績：基地発～基地着",IF(X445="記憶","記憶：基地発～基地着","未確認：基地発～基地着")),IF(OR(R445&lt;&gt;"",S445&lt;&gt;""),"要確認：時刻不足・逆転",IF(AND(ISNUMBER(T445),T445&gt;=0),IF(X445="記録","実績：記録の時間",IF(X445="記憶","記憶：申告の時間","未確認：申告の時間")),IF(AND(I445="あり",J445="実施",ISNUMBER(AC445)),"所定時間による見込み",IF(I445="なし","使用なし","未確認"))))))</f>
        <v/>
      </c>
      <c r="AF445" s="55" t="str">
        <f>IF(C445="","",IF(H445="あり",1,0))</f>
        <v/>
      </c>
      <c r="AG445" s="55" t="str">
        <f>IF(C445="","",IF(AND(I445="あり",J445="実施"),1,0))</f>
        <v/>
      </c>
      <c r="AH445" s="55" t="str">
        <f>IF(C445="","",IF(AND(H445="あり",X445="記録"),IF(COUNTIFS($A$8:A445,A445,$B$8:B445,B445,$C$8:C445,C445,$E$8:E445,E445,$F$8:F445,F445,$H$8:H445,"あり",$X$8:X445,"記録")=1,1,0),0))</f>
        <v/>
      </c>
      <c r="AI445" s="55" t="str">
        <f>IF(C445="","",IF(AND(I445="あり",J445="実施",X445="記録",ISNUMBER(K445)),IF(COUNTIFS($K$8:K445,K445,$C$8:C445,C445,$E$8:E445,E445,$F$8:F445,F445,$I$8:I445,"あり",$J$8:J445,"実施",$X$8:X445,"記録")=1,1,0),0))</f>
        <v/>
      </c>
      <c r="AJ445" s="55" t="str">
        <f>IF(C445="","",IF(ISNUMBER(A445),YEAR(A445)-IF(MONTH(A445)&lt;4,1,0),""))</f>
        <v/>
      </c>
      <c r="AK445" s="55" t="str">
        <f>IF(C445="","",IF(J445="実施",IF(ISNUMBER(K445),YEAR(K445)-IF(MONTH(K445)&lt;4,1,0),""),""))</f>
        <v/>
      </c>
      <c r="AL445" s="56" t="str">
        <f>IF(C445="",IF(OR(A445&lt;&gt;"",G445&lt;&gt;""),"要確認：船名未記入",""),IF(OR(NOT(ISNUMBER(A445)),G445="",H445="",I445="",J445="",N445="",O445="",P445="",W445="",X445=""),"要確認：基本項目不足",IF(OR(Z445="未登録・重複",AA445="未登録・重複",AB445="未確認"),"要確認：登録表を確認",IF(AND(H445="あり",NOT(ISNUMBER(B445))),"要確認：前日の予定時刻不足",IF(AND(J445="実施",I445="あり",NOT(ISNUMBER(K445))),"要確認：最終日時不足",IF(AND(J445="取消",I445="あり"),"要確認：取消と使用ありが矛盾",IF(OR(AND(ISNUMBER(T445),T445&lt;0),AND(ISNUMBER(V445),V445&lt;0),AE445="要確認：時刻不足・逆転"),"要確認：時間を確認",IF(COUNTIFS(Work[予定表の作業日],A445,Work[前日版の予定時刻],B445,Work[船名],C445,Work[バース],E445,Work[入出・転],F445,Work[曳船名],G445)&gt;1,"要確認：同じ作業・曳船が重複",IF(AND(I445="あり",J445="実施",NOT(ISNUMBER(AD445))),"要確認：拘束時間未確認",IF(OR(H445="未確認",I445="未確認",J445="未確認",X445="未確認",N445="未確認",O445="未確認"),"要確認：未確認を含む","確認済"))))))))))</f>
        <v/>
      </c>
    </row>
    <row r="446" spans="1:38" ht="24.95" customHeight="1" x14ac:dyDescent="0.2">
      <c r="A446" s="20"/>
      <c r="B446" s="29"/>
      <c r="C446" s="7"/>
      <c r="D446" s="7"/>
      <c r="E446" s="7"/>
      <c r="F446" s="7"/>
      <c r="G446" s="7"/>
      <c r="H446" s="7"/>
      <c r="I446" s="7"/>
      <c r="J446" s="7"/>
      <c r="K446" s="23"/>
      <c r="L446" s="13"/>
      <c r="M446" s="13"/>
      <c r="N446" s="7"/>
      <c r="O446" s="51"/>
      <c r="P446" s="51"/>
      <c r="Q446" s="61"/>
      <c r="R446" s="62"/>
      <c r="S446" s="62"/>
      <c r="T446" s="63"/>
      <c r="U446" s="63"/>
      <c r="V446" s="63"/>
      <c r="W446" s="51"/>
      <c r="X446" s="51"/>
      <c r="Y446" s="67"/>
      <c r="Z446" s="54" t="str">
        <f>IF(G446="","",IF(COUNTIF(Tugs[曳船名],G446)&lt;&gt;1,"未登録・重複",IF(INDEX(Tugs[会社名],MATCH(G446,Tugs[曳船名],0))="","未確認",INDEX(Tugs[会社名],MATCH(G446,Tugs[曳船名],0)))))</f>
        <v/>
      </c>
      <c r="AA446" s="54" t="str">
        <f>IF(G446="","",IF(COUNTIF(Companies[会社名],Z446)&lt;&gt;1,"未登録・重複",IF(INDEX(Companies[地区],MATCH(Z446,Companies[会社名],0))="","未確認",INDEX(Companies[地区],MATCH(Z446,Companies[会社名],0)))))</f>
        <v/>
      </c>
      <c r="AB446" s="54" t="str">
        <f>IF(G446="","",IF(Q446&lt;&gt;"",Q446,IF(COUNTIF(Tugs[曳船名],G446)&lt;&gt;1,"未登録・重複",IF(INDEX(Tugs[基地港],MATCH(G446,Tugs[曳船名],0))="","未確認",INDEX(Tugs[基地港],MATCH(G446,Tugs[曳船名],0))))))</f>
        <v/>
      </c>
      <c r="AC446" s="53" t="str">
        <f>IF(C446="","",IF(AND(COUNTIF(Standards[照合項目（自動）],AB446&amp;"｜"&amp;E446&amp;"｜"&amp;D446&amp;"｜"&amp;F446&amp;"｜"&amp;P446)=1,COUNTIFS(Standards[照合項目（自動）],AB446&amp;"｜"&amp;E446&amp;"｜"&amp;D446&amp;"｜"&amp;F446&amp;"｜"&amp;P446,Standards[入力確認（自動）],"確認済")=1),SUMIF(Standards[照合項目（自動）],AB446&amp;"｜"&amp;E446&amp;"｜"&amp;D446&amp;"｜"&amp;F446&amp;"｜"&amp;P446,Standards[所定合計h（自動）]),"未確認"))</f>
        <v/>
      </c>
      <c r="AD446" s="53" t="str">
        <f>IF(C446="","",IF(AND(ISNUMBER(R446),ISNUMBER(S446),S446&gt;=R446),ROUND((S446-R446)*24,4),IF(OR(R446&lt;&gt;"",S446&lt;&gt;""),"",IF(AND(ISNUMBER(T446),T446&gt;=0),T446,IF(AND(I446="あり",J446="実施",ISNUMBER(AC446)),AC446,"")))))</f>
        <v/>
      </c>
      <c r="AE446" s="54" t="str">
        <f>IF(C446="","",IF(AND(ISNUMBER(R446),ISNUMBER(S446),S446&gt;=R446),IF(X446="記録","実績：基地発～基地着",IF(X446="記憶","記憶：基地発～基地着","未確認：基地発～基地着")),IF(OR(R446&lt;&gt;"",S446&lt;&gt;""),"要確認：時刻不足・逆転",IF(AND(ISNUMBER(T446),T446&gt;=0),IF(X446="記録","実績：記録の時間",IF(X446="記憶","記憶：申告の時間","未確認：申告の時間")),IF(AND(I446="あり",J446="実施",ISNUMBER(AC446)),"所定時間による見込み",IF(I446="なし","使用なし","未確認"))))))</f>
        <v/>
      </c>
      <c r="AF446" s="55" t="str">
        <f>IF(C446="","",IF(H446="あり",1,0))</f>
        <v/>
      </c>
      <c r="AG446" s="55" t="str">
        <f>IF(C446="","",IF(AND(I446="あり",J446="実施"),1,0))</f>
        <v/>
      </c>
      <c r="AH446" s="55" t="str">
        <f>IF(C446="","",IF(AND(H446="あり",X446="記録"),IF(COUNTIFS($A$8:A446,A446,$B$8:B446,B446,$C$8:C446,C446,$E$8:E446,E446,$F$8:F446,F446,$H$8:H446,"あり",$X$8:X446,"記録")=1,1,0),0))</f>
        <v/>
      </c>
      <c r="AI446" s="55" t="str">
        <f>IF(C446="","",IF(AND(I446="あり",J446="実施",X446="記録",ISNUMBER(K446)),IF(COUNTIFS($K$8:K446,K446,$C$8:C446,C446,$E$8:E446,E446,$F$8:F446,F446,$I$8:I446,"あり",$J$8:J446,"実施",$X$8:X446,"記録")=1,1,0),0))</f>
        <v/>
      </c>
      <c r="AJ446" s="55" t="str">
        <f>IF(C446="","",IF(ISNUMBER(A446),YEAR(A446)-IF(MONTH(A446)&lt;4,1,0),""))</f>
        <v/>
      </c>
      <c r="AK446" s="55" t="str">
        <f>IF(C446="","",IF(J446="実施",IF(ISNUMBER(K446),YEAR(K446)-IF(MONTH(K446)&lt;4,1,0),""),""))</f>
        <v/>
      </c>
      <c r="AL446" s="56" t="str">
        <f>IF(C446="",IF(OR(A446&lt;&gt;"",G446&lt;&gt;""),"要確認：船名未記入",""),IF(OR(NOT(ISNUMBER(A446)),G446="",H446="",I446="",J446="",N446="",O446="",P446="",W446="",X446=""),"要確認：基本項目不足",IF(OR(Z446="未登録・重複",AA446="未登録・重複",AB446="未確認"),"要確認：登録表を確認",IF(AND(H446="あり",NOT(ISNUMBER(B446))),"要確認：前日の予定時刻不足",IF(AND(J446="実施",I446="あり",NOT(ISNUMBER(K446))),"要確認：最終日時不足",IF(AND(J446="取消",I446="あり"),"要確認：取消と使用ありが矛盾",IF(OR(AND(ISNUMBER(T446),T446&lt;0),AND(ISNUMBER(V446),V446&lt;0),AE446="要確認：時刻不足・逆転"),"要確認：時間を確認",IF(COUNTIFS(Work[予定表の作業日],A446,Work[前日版の予定時刻],B446,Work[船名],C446,Work[バース],E446,Work[入出・転],F446,Work[曳船名],G446)&gt;1,"要確認：同じ作業・曳船が重複",IF(AND(I446="あり",J446="実施",NOT(ISNUMBER(AD446))),"要確認：拘束時間未確認",IF(OR(H446="未確認",I446="未確認",J446="未確認",X446="未確認",N446="未確認",O446="未確認"),"要確認：未確認を含む","確認済"))))))))))</f>
        <v/>
      </c>
    </row>
    <row r="447" spans="1:38" ht="24.95" customHeight="1" x14ac:dyDescent="0.2">
      <c r="A447" s="20"/>
      <c r="B447" s="29"/>
      <c r="C447" s="7"/>
      <c r="D447" s="7"/>
      <c r="E447" s="7"/>
      <c r="F447" s="7"/>
      <c r="G447" s="7"/>
      <c r="H447" s="7"/>
      <c r="I447" s="7"/>
      <c r="J447" s="7"/>
      <c r="K447" s="23"/>
      <c r="L447" s="13"/>
      <c r="M447" s="13"/>
      <c r="N447" s="7"/>
      <c r="O447" s="51"/>
      <c r="P447" s="51"/>
      <c r="Q447" s="61"/>
      <c r="R447" s="62"/>
      <c r="S447" s="62"/>
      <c r="T447" s="63"/>
      <c r="U447" s="63"/>
      <c r="V447" s="63"/>
      <c r="W447" s="51"/>
      <c r="X447" s="51"/>
      <c r="Y447" s="67"/>
      <c r="Z447" s="54" t="str">
        <f>IF(G447="","",IF(COUNTIF(Tugs[曳船名],G447)&lt;&gt;1,"未登録・重複",IF(INDEX(Tugs[会社名],MATCH(G447,Tugs[曳船名],0))="","未確認",INDEX(Tugs[会社名],MATCH(G447,Tugs[曳船名],0)))))</f>
        <v/>
      </c>
      <c r="AA447" s="54" t="str">
        <f>IF(G447="","",IF(COUNTIF(Companies[会社名],Z447)&lt;&gt;1,"未登録・重複",IF(INDEX(Companies[地区],MATCH(Z447,Companies[会社名],0))="","未確認",INDEX(Companies[地区],MATCH(Z447,Companies[会社名],0)))))</f>
        <v/>
      </c>
      <c r="AB447" s="54" t="str">
        <f>IF(G447="","",IF(Q447&lt;&gt;"",Q447,IF(COUNTIF(Tugs[曳船名],G447)&lt;&gt;1,"未登録・重複",IF(INDEX(Tugs[基地港],MATCH(G447,Tugs[曳船名],0))="","未確認",INDEX(Tugs[基地港],MATCH(G447,Tugs[曳船名],0))))))</f>
        <v/>
      </c>
      <c r="AC447" s="53" t="str">
        <f>IF(C447="","",IF(AND(COUNTIF(Standards[照合項目（自動）],AB447&amp;"｜"&amp;E447&amp;"｜"&amp;D447&amp;"｜"&amp;F447&amp;"｜"&amp;P447)=1,COUNTIFS(Standards[照合項目（自動）],AB447&amp;"｜"&amp;E447&amp;"｜"&amp;D447&amp;"｜"&amp;F447&amp;"｜"&amp;P447,Standards[入力確認（自動）],"確認済")=1),SUMIF(Standards[照合項目（自動）],AB447&amp;"｜"&amp;E447&amp;"｜"&amp;D447&amp;"｜"&amp;F447&amp;"｜"&amp;P447,Standards[所定合計h（自動）]),"未確認"))</f>
        <v/>
      </c>
      <c r="AD447" s="53" t="str">
        <f>IF(C447="","",IF(AND(ISNUMBER(R447),ISNUMBER(S447),S447&gt;=R447),ROUND((S447-R447)*24,4),IF(OR(R447&lt;&gt;"",S447&lt;&gt;""),"",IF(AND(ISNUMBER(T447),T447&gt;=0),T447,IF(AND(I447="あり",J447="実施",ISNUMBER(AC447)),AC447,"")))))</f>
        <v/>
      </c>
      <c r="AE447" s="54" t="str">
        <f>IF(C447="","",IF(AND(ISNUMBER(R447),ISNUMBER(S447),S447&gt;=R447),IF(X447="記録","実績：基地発～基地着",IF(X447="記憶","記憶：基地発～基地着","未確認：基地発～基地着")),IF(OR(R447&lt;&gt;"",S447&lt;&gt;""),"要確認：時刻不足・逆転",IF(AND(ISNUMBER(T447),T447&gt;=0),IF(X447="記録","実績：記録の時間",IF(X447="記憶","記憶：申告の時間","未確認：申告の時間")),IF(AND(I447="あり",J447="実施",ISNUMBER(AC447)),"所定時間による見込み",IF(I447="なし","使用なし","未確認"))))))</f>
        <v/>
      </c>
      <c r="AF447" s="55" t="str">
        <f>IF(C447="","",IF(H447="あり",1,0))</f>
        <v/>
      </c>
      <c r="AG447" s="55" t="str">
        <f>IF(C447="","",IF(AND(I447="あり",J447="実施"),1,0))</f>
        <v/>
      </c>
      <c r="AH447" s="55" t="str">
        <f>IF(C447="","",IF(AND(H447="あり",X447="記録"),IF(COUNTIFS($A$8:A447,A447,$B$8:B447,B447,$C$8:C447,C447,$E$8:E447,E447,$F$8:F447,F447,$H$8:H447,"あり",$X$8:X447,"記録")=1,1,0),0))</f>
        <v/>
      </c>
      <c r="AI447" s="55" t="str">
        <f>IF(C447="","",IF(AND(I447="あり",J447="実施",X447="記録",ISNUMBER(K447)),IF(COUNTIFS($K$8:K447,K447,$C$8:C447,C447,$E$8:E447,E447,$F$8:F447,F447,$I$8:I447,"あり",$J$8:J447,"実施",$X$8:X447,"記録")=1,1,0),0))</f>
        <v/>
      </c>
      <c r="AJ447" s="55" t="str">
        <f>IF(C447="","",IF(ISNUMBER(A447),YEAR(A447)-IF(MONTH(A447)&lt;4,1,0),""))</f>
        <v/>
      </c>
      <c r="AK447" s="55" t="str">
        <f>IF(C447="","",IF(J447="実施",IF(ISNUMBER(K447),YEAR(K447)-IF(MONTH(K447)&lt;4,1,0),""),""))</f>
        <v/>
      </c>
      <c r="AL447" s="56" t="str">
        <f>IF(C447="",IF(OR(A447&lt;&gt;"",G447&lt;&gt;""),"要確認：船名未記入",""),IF(OR(NOT(ISNUMBER(A447)),G447="",H447="",I447="",J447="",N447="",O447="",P447="",W447="",X447=""),"要確認：基本項目不足",IF(OR(Z447="未登録・重複",AA447="未登録・重複",AB447="未確認"),"要確認：登録表を確認",IF(AND(H447="あり",NOT(ISNUMBER(B447))),"要確認：前日の予定時刻不足",IF(AND(J447="実施",I447="あり",NOT(ISNUMBER(K447))),"要確認：最終日時不足",IF(AND(J447="取消",I447="あり"),"要確認：取消と使用ありが矛盾",IF(OR(AND(ISNUMBER(T447),T447&lt;0),AND(ISNUMBER(V447),V447&lt;0),AE447="要確認：時刻不足・逆転"),"要確認：時間を確認",IF(COUNTIFS(Work[予定表の作業日],A447,Work[前日版の予定時刻],B447,Work[船名],C447,Work[バース],E447,Work[入出・転],F447,Work[曳船名],G447)&gt;1,"要確認：同じ作業・曳船が重複",IF(AND(I447="あり",J447="実施",NOT(ISNUMBER(AD447))),"要確認：拘束時間未確認",IF(OR(H447="未確認",I447="未確認",J447="未確認",X447="未確認",N447="未確認",O447="未確認"),"要確認：未確認を含む","確認済"))))))))))</f>
        <v/>
      </c>
    </row>
    <row r="448" spans="1:38" ht="24.95" customHeight="1" x14ac:dyDescent="0.2">
      <c r="A448" s="20"/>
      <c r="B448" s="29"/>
      <c r="C448" s="7"/>
      <c r="D448" s="7"/>
      <c r="E448" s="7"/>
      <c r="F448" s="7"/>
      <c r="G448" s="7"/>
      <c r="H448" s="7"/>
      <c r="I448" s="7"/>
      <c r="J448" s="7"/>
      <c r="K448" s="23"/>
      <c r="L448" s="13"/>
      <c r="M448" s="13"/>
      <c r="N448" s="7"/>
      <c r="O448" s="51"/>
      <c r="P448" s="51"/>
      <c r="Q448" s="61"/>
      <c r="R448" s="62"/>
      <c r="S448" s="62"/>
      <c r="T448" s="63"/>
      <c r="U448" s="63"/>
      <c r="V448" s="63"/>
      <c r="W448" s="51"/>
      <c r="X448" s="51"/>
      <c r="Y448" s="67"/>
      <c r="Z448" s="54" t="str">
        <f>IF(G448="","",IF(COUNTIF(Tugs[曳船名],G448)&lt;&gt;1,"未登録・重複",IF(INDEX(Tugs[会社名],MATCH(G448,Tugs[曳船名],0))="","未確認",INDEX(Tugs[会社名],MATCH(G448,Tugs[曳船名],0)))))</f>
        <v/>
      </c>
      <c r="AA448" s="54" t="str">
        <f>IF(G448="","",IF(COUNTIF(Companies[会社名],Z448)&lt;&gt;1,"未登録・重複",IF(INDEX(Companies[地区],MATCH(Z448,Companies[会社名],0))="","未確認",INDEX(Companies[地区],MATCH(Z448,Companies[会社名],0)))))</f>
        <v/>
      </c>
      <c r="AB448" s="54" t="str">
        <f>IF(G448="","",IF(Q448&lt;&gt;"",Q448,IF(COUNTIF(Tugs[曳船名],G448)&lt;&gt;1,"未登録・重複",IF(INDEX(Tugs[基地港],MATCH(G448,Tugs[曳船名],0))="","未確認",INDEX(Tugs[基地港],MATCH(G448,Tugs[曳船名],0))))))</f>
        <v/>
      </c>
      <c r="AC448" s="53" t="str">
        <f>IF(C448="","",IF(AND(COUNTIF(Standards[照合項目（自動）],AB448&amp;"｜"&amp;E448&amp;"｜"&amp;D448&amp;"｜"&amp;F448&amp;"｜"&amp;P448)=1,COUNTIFS(Standards[照合項目（自動）],AB448&amp;"｜"&amp;E448&amp;"｜"&amp;D448&amp;"｜"&amp;F448&amp;"｜"&amp;P448,Standards[入力確認（自動）],"確認済")=1),SUMIF(Standards[照合項目（自動）],AB448&amp;"｜"&amp;E448&amp;"｜"&amp;D448&amp;"｜"&amp;F448&amp;"｜"&amp;P448,Standards[所定合計h（自動）]),"未確認"))</f>
        <v/>
      </c>
      <c r="AD448" s="53" t="str">
        <f>IF(C448="","",IF(AND(ISNUMBER(R448),ISNUMBER(S448),S448&gt;=R448),ROUND((S448-R448)*24,4),IF(OR(R448&lt;&gt;"",S448&lt;&gt;""),"",IF(AND(ISNUMBER(T448),T448&gt;=0),T448,IF(AND(I448="あり",J448="実施",ISNUMBER(AC448)),AC448,"")))))</f>
        <v/>
      </c>
      <c r="AE448" s="54" t="str">
        <f>IF(C448="","",IF(AND(ISNUMBER(R448),ISNUMBER(S448),S448&gt;=R448),IF(X448="記録","実績：基地発～基地着",IF(X448="記憶","記憶：基地発～基地着","未確認：基地発～基地着")),IF(OR(R448&lt;&gt;"",S448&lt;&gt;""),"要確認：時刻不足・逆転",IF(AND(ISNUMBER(T448),T448&gt;=0),IF(X448="記録","実績：記録の時間",IF(X448="記憶","記憶：申告の時間","未確認：申告の時間")),IF(AND(I448="あり",J448="実施",ISNUMBER(AC448)),"所定時間による見込み",IF(I448="なし","使用なし","未確認"))))))</f>
        <v/>
      </c>
      <c r="AF448" s="55" t="str">
        <f>IF(C448="","",IF(H448="あり",1,0))</f>
        <v/>
      </c>
      <c r="AG448" s="55" t="str">
        <f>IF(C448="","",IF(AND(I448="あり",J448="実施"),1,0))</f>
        <v/>
      </c>
      <c r="AH448" s="55" t="str">
        <f>IF(C448="","",IF(AND(H448="あり",X448="記録"),IF(COUNTIFS($A$8:A448,A448,$B$8:B448,B448,$C$8:C448,C448,$E$8:E448,E448,$F$8:F448,F448,$H$8:H448,"あり",$X$8:X448,"記録")=1,1,0),0))</f>
        <v/>
      </c>
      <c r="AI448" s="55" t="str">
        <f>IF(C448="","",IF(AND(I448="あり",J448="実施",X448="記録",ISNUMBER(K448)),IF(COUNTIFS($K$8:K448,K448,$C$8:C448,C448,$E$8:E448,E448,$F$8:F448,F448,$I$8:I448,"あり",$J$8:J448,"実施",$X$8:X448,"記録")=1,1,0),0))</f>
        <v/>
      </c>
      <c r="AJ448" s="55" t="str">
        <f>IF(C448="","",IF(ISNUMBER(A448),YEAR(A448)-IF(MONTH(A448)&lt;4,1,0),""))</f>
        <v/>
      </c>
      <c r="AK448" s="55" t="str">
        <f>IF(C448="","",IF(J448="実施",IF(ISNUMBER(K448),YEAR(K448)-IF(MONTH(K448)&lt;4,1,0),""),""))</f>
        <v/>
      </c>
      <c r="AL448" s="56" t="str">
        <f>IF(C448="",IF(OR(A448&lt;&gt;"",G448&lt;&gt;""),"要確認：船名未記入",""),IF(OR(NOT(ISNUMBER(A448)),G448="",H448="",I448="",J448="",N448="",O448="",P448="",W448="",X448=""),"要確認：基本項目不足",IF(OR(Z448="未登録・重複",AA448="未登録・重複",AB448="未確認"),"要確認：登録表を確認",IF(AND(H448="あり",NOT(ISNUMBER(B448))),"要確認：前日の予定時刻不足",IF(AND(J448="実施",I448="あり",NOT(ISNUMBER(K448))),"要確認：最終日時不足",IF(AND(J448="取消",I448="あり"),"要確認：取消と使用ありが矛盾",IF(OR(AND(ISNUMBER(T448),T448&lt;0),AND(ISNUMBER(V448),V448&lt;0),AE448="要確認：時刻不足・逆転"),"要確認：時間を確認",IF(COUNTIFS(Work[予定表の作業日],A448,Work[前日版の予定時刻],B448,Work[船名],C448,Work[バース],E448,Work[入出・転],F448,Work[曳船名],G448)&gt;1,"要確認：同じ作業・曳船が重複",IF(AND(I448="あり",J448="実施",NOT(ISNUMBER(AD448))),"要確認：拘束時間未確認",IF(OR(H448="未確認",I448="未確認",J448="未確認",X448="未確認",N448="未確認",O448="未確認"),"要確認：未確認を含む","確認済"))))))))))</f>
        <v/>
      </c>
    </row>
    <row r="449" spans="1:38" ht="24.95" customHeight="1" x14ac:dyDescent="0.2">
      <c r="A449" s="20"/>
      <c r="B449" s="29"/>
      <c r="C449" s="7"/>
      <c r="D449" s="7"/>
      <c r="E449" s="7"/>
      <c r="F449" s="7"/>
      <c r="G449" s="7"/>
      <c r="H449" s="7"/>
      <c r="I449" s="7"/>
      <c r="J449" s="7"/>
      <c r="K449" s="23"/>
      <c r="L449" s="13"/>
      <c r="M449" s="13"/>
      <c r="N449" s="7"/>
      <c r="O449" s="51"/>
      <c r="P449" s="51"/>
      <c r="Q449" s="61"/>
      <c r="R449" s="62"/>
      <c r="S449" s="62"/>
      <c r="T449" s="63"/>
      <c r="U449" s="63"/>
      <c r="V449" s="63"/>
      <c r="W449" s="51"/>
      <c r="X449" s="51"/>
      <c r="Y449" s="67"/>
      <c r="Z449" s="54" t="str">
        <f>IF(G449="","",IF(COUNTIF(Tugs[曳船名],G449)&lt;&gt;1,"未登録・重複",IF(INDEX(Tugs[会社名],MATCH(G449,Tugs[曳船名],0))="","未確認",INDEX(Tugs[会社名],MATCH(G449,Tugs[曳船名],0)))))</f>
        <v/>
      </c>
      <c r="AA449" s="54" t="str">
        <f>IF(G449="","",IF(COUNTIF(Companies[会社名],Z449)&lt;&gt;1,"未登録・重複",IF(INDEX(Companies[地区],MATCH(Z449,Companies[会社名],0))="","未確認",INDEX(Companies[地区],MATCH(Z449,Companies[会社名],0)))))</f>
        <v/>
      </c>
      <c r="AB449" s="54" t="str">
        <f>IF(G449="","",IF(Q449&lt;&gt;"",Q449,IF(COUNTIF(Tugs[曳船名],G449)&lt;&gt;1,"未登録・重複",IF(INDEX(Tugs[基地港],MATCH(G449,Tugs[曳船名],0))="","未確認",INDEX(Tugs[基地港],MATCH(G449,Tugs[曳船名],0))))))</f>
        <v/>
      </c>
      <c r="AC449" s="53" t="str">
        <f>IF(C449="","",IF(AND(COUNTIF(Standards[照合項目（自動）],AB449&amp;"｜"&amp;E449&amp;"｜"&amp;D449&amp;"｜"&amp;F449&amp;"｜"&amp;P449)=1,COUNTIFS(Standards[照合項目（自動）],AB449&amp;"｜"&amp;E449&amp;"｜"&amp;D449&amp;"｜"&amp;F449&amp;"｜"&amp;P449,Standards[入力確認（自動）],"確認済")=1),SUMIF(Standards[照合項目（自動）],AB449&amp;"｜"&amp;E449&amp;"｜"&amp;D449&amp;"｜"&amp;F449&amp;"｜"&amp;P449,Standards[所定合計h（自動）]),"未確認"))</f>
        <v/>
      </c>
      <c r="AD449" s="53" t="str">
        <f>IF(C449="","",IF(AND(ISNUMBER(R449),ISNUMBER(S449),S449&gt;=R449),ROUND((S449-R449)*24,4),IF(OR(R449&lt;&gt;"",S449&lt;&gt;""),"",IF(AND(ISNUMBER(T449),T449&gt;=0),T449,IF(AND(I449="あり",J449="実施",ISNUMBER(AC449)),AC449,"")))))</f>
        <v/>
      </c>
      <c r="AE449" s="54" t="str">
        <f>IF(C449="","",IF(AND(ISNUMBER(R449),ISNUMBER(S449),S449&gt;=R449),IF(X449="記録","実績：基地発～基地着",IF(X449="記憶","記憶：基地発～基地着","未確認：基地発～基地着")),IF(OR(R449&lt;&gt;"",S449&lt;&gt;""),"要確認：時刻不足・逆転",IF(AND(ISNUMBER(T449),T449&gt;=0),IF(X449="記録","実績：記録の時間",IF(X449="記憶","記憶：申告の時間","未確認：申告の時間")),IF(AND(I449="あり",J449="実施",ISNUMBER(AC449)),"所定時間による見込み",IF(I449="なし","使用なし","未確認"))))))</f>
        <v/>
      </c>
      <c r="AF449" s="55" t="str">
        <f>IF(C449="","",IF(H449="あり",1,0))</f>
        <v/>
      </c>
      <c r="AG449" s="55" t="str">
        <f>IF(C449="","",IF(AND(I449="あり",J449="実施"),1,0))</f>
        <v/>
      </c>
      <c r="AH449" s="55" t="str">
        <f>IF(C449="","",IF(AND(H449="あり",X449="記録"),IF(COUNTIFS($A$8:A449,A449,$B$8:B449,B449,$C$8:C449,C449,$E$8:E449,E449,$F$8:F449,F449,$H$8:H449,"あり",$X$8:X449,"記録")=1,1,0),0))</f>
        <v/>
      </c>
      <c r="AI449" s="55" t="str">
        <f>IF(C449="","",IF(AND(I449="あり",J449="実施",X449="記録",ISNUMBER(K449)),IF(COUNTIFS($K$8:K449,K449,$C$8:C449,C449,$E$8:E449,E449,$F$8:F449,F449,$I$8:I449,"あり",$J$8:J449,"実施",$X$8:X449,"記録")=1,1,0),0))</f>
        <v/>
      </c>
      <c r="AJ449" s="55" t="str">
        <f>IF(C449="","",IF(ISNUMBER(A449),YEAR(A449)-IF(MONTH(A449)&lt;4,1,0),""))</f>
        <v/>
      </c>
      <c r="AK449" s="55" t="str">
        <f>IF(C449="","",IF(J449="実施",IF(ISNUMBER(K449),YEAR(K449)-IF(MONTH(K449)&lt;4,1,0),""),""))</f>
        <v/>
      </c>
      <c r="AL449" s="56" t="str">
        <f>IF(C449="",IF(OR(A449&lt;&gt;"",G449&lt;&gt;""),"要確認：船名未記入",""),IF(OR(NOT(ISNUMBER(A449)),G449="",H449="",I449="",J449="",N449="",O449="",P449="",W449="",X449=""),"要確認：基本項目不足",IF(OR(Z449="未登録・重複",AA449="未登録・重複",AB449="未確認"),"要確認：登録表を確認",IF(AND(H449="あり",NOT(ISNUMBER(B449))),"要確認：前日の予定時刻不足",IF(AND(J449="実施",I449="あり",NOT(ISNUMBER(K449))),"要確認：最終日時不足",IF(AND(J449="取消",I449="あり"),"要確認：取消と使用ありが矛盾",IF(OR(AND(ISNUMBER(T449),T449&lt;0),AND(ISNUMBER(V449),V449&lt;0),AE449="要確認：時刻不足・逆転"),"要確認：時間を確認",IF(COUNTIFS(Work[予定表の作業日],A449,Work[前日版の予定時刻],B449,Work[船名],C449,Work[バース],E449,Work[入出・転],F449,Work[曳船名],G449)&gt;1,"要確認：同じ作業・曳船が重複",IF(AND(I449="あり",J449="実施",NOT(ISNUMBER(AD449))),"要確認：拘束時間未確認",IF(OR(H449="未確認",I449="未確認",J449="未確認",X449="未確認",N449="未確認",O449="未確認"),"要確認：未確認を含む","確認済"))))))))))</f>
        <v/>
      </c>
    </row>
    <row r="450" spans="1:38" ht="24.95" customHeight="1" x14ac:dyDescent="0.2">
      <c r="A450" s="20"/>
      <c r="B450" s="29"/>
      <c r="C450" s="7"/>
      <c r="D450" s="7"/>
      <c r="E450" s="7"/>
      <c r="F450" s="7"/>
      <c r="G450" s="7"/>
      <c r="H450" s="7"/>
      <c r="I450" s="7"/>
      <c r="J450" s="7"/>
      <c r="K450" s="23"/>
      <c r="L450" s="13"/>
      <c r="M450" s="13"/>
      <c r="N450" s="7"/>
      <c r="O450" s="51"/>
      <c r="P450" s="51"/>
      <c r="Q450" s="61"/>
      <c r="R450" s="62"/>
      <c r="S450" s="62"/>
      <c r="T450" s="63"/>
      <c r="U450" s="63"/>
      <c r="V450" s="63"/>
      <c r="W450" s="51"/>
      <c r="X450" s="51"/>
      <c r="Y450" s="67"/>
      <c r="Z450" s="54" t="str">
        <f>IF(G450="","",IF(COUNTIF(Tugs[曳船名],G450)&lt;&gt;1,"未登録・重複",IF(INDEX(Tugs[会社名],MATCH(G450,Tugs[曳船名],0))="","未確認",INDEX(Tugs[会社名],MATCH(G450,Tugs[曳船名],0)))))</f>
        <v/>
      </c>
      <c r="AA450" s="54" t="str">
        <f>IF(G450="","",IF(COUNTIF(Companies[会社名],Z450)&lt;&gt;1,"未登録・重複",IF(INDEX(Companies[地区],MATCH(Z450,Companies[会社名],0))="","未確認",INDEX(Companies[地区],MATCH(Z450,Companies[会社名],0)))))</f>
        <v/>
      </c>
      <c r="AB450" s="54" t="str">
        <f>IF(G450="","",IF(Q450&lt;&gt;"",Q450,IF(COUNTIF(Tugs[曳船名],G450)&lt;&gt;1,"未登録・重複",IF(INDEX(Tugs[基地港],MATCH(G450,Tugs[曳船名],0))="","未確認",INDEX(Tugs[基地港],MATCH(G450,Tugs[曳船名],0))))))</f>
        <v/>
      </c>
      <c r="AC450" s="53" t="str">
        <f>IF(C450="","",IF(AND(COUNTIF(Standards[照合項目（自動）],AB450&amp;"｜"&amp;E450&amp;"｜"&amp;D450&amp;"｜"&amp;F450&amp;"｜"&amp;P450)=1,COUNTIFS(Standards[照合項目（自動）],AB450&amp;"｜"&amp;E450&amp;"｜"&amp;D450&amp;"｜"&amp;F450&amp;"｜"&amp;P450,Standards[入力確認（自動）],"確認済")=1),SUMIF(Standards[照合項目（自動）],AB450&amp;"｜"&amp;E450&amp;"｜"&amp;D450&amp;"｜"&amp;F450&amp;"｜"&amp;P450,Standards[所定合計h（自動）]),"未確認"))</f>
        <v/>
      </c>
      <c r="AD450" s="53" t="str">
        <f>IF(C450="","",IF(AND(ISNUMBER(R450),ISNUMBER(S450),S450&gt;=R450),ROUND((S450-R450)*24,4),IF(OR(R450&lt;&gt;"",S450&lt;&gt;""),"",IF(AND(ISNUMBER(T450),T450&gt;=0),T450,IF(AND(I450="あり",J450="実施",ISNUMBER(AC450)),AC450,"")))))</f>
        <v/>
      </c>
      <c r="AE450" s="54" t="str">
        <f>IF(C450="","",IF(AND(ISNUMBER(R450),ISNUMBER(S450),S450&gt;=R450),IF(X450="記録","実績：基地発～基地着",IF(X450="記憶","記憶：基地発～基地着","未確認：基地発～基地着")),IF(OR(R450&lt;&gt;"",S450&lt;&gt;""),"要確認：時刻不足・逆転",IF(AND(ISNUMBER(T450),T450&gt;=0),IF(X450="記録","実績：記録の時間",IF(X450="記憶","記憶：申告の時間","未確認：申告の時間")),IF(AND(I450="あり",J450="実施",ISNUMBER(AC450)),"所定時間による見込み",IF(I450="なし","使用なし","未確認"))))))</f>
        <v/>
      </c>
      <c r="AF450" s="55" t="str">
        <f>IF(C450="","",IF(H450="あり",1,0))</f>
        <v/>
      </c>
      <c r="AG450" s="55" t="str">
        <f>IF(C450="","",IF(AND(I450="あり",J450="実施"),1,0))</f>
        <v/>
      </c>
      <c r="AH450" s="55" t="str">
        <f>IF(C450="","",IF(AND(H450="あり",X450="記録"),IF(COUNTIFS($A$8:A450,A450,$B$8:B450,B450,$C$8:C450,C450,$E$8:E450,E450,$F$8:F450,F450,$H$8:H450,"あり",$X$8:X450,"記録")=1,1,0),0))</f>
        <v/>
      </c>
      <c r="AI450" s="55" t="str">
        <f>IF(C450="","",IF(AND(I450="あり",J450="実施",X450="記録",ISNUMBER(K450)),IF(COUNTIFS($K$8:K450,K450,$C$8:C450,C450,$E$8:E450,E450,$F$8:F450,F450,$I$8:I450,"あり",$J$8:J450,"実施",$X$8:X450,"記録")=1,1,0),0))</f>
        <v/>
      </c>
      <c r="AJ450" s="55" t="str">
        <f>IF(C450="","",IF(ISNUMBER(A450),YEAR(A450)-IF(MONTH(A450)&lt;4,1,0),""))</f>
        <v/>
      </c>
      <c r="AK450" s="55" t="str">
        <f>IF(C450="","",IF(J450="実施",IF(ISNUMBER(K450),YEAR(K450)-IF(MONTH(K450)&lt;4,1,0),""),""))</f>
        <v/>
      </c>
      <c r="AL450" s="56" t="str">
        <f>IF(C450="",IF(OR(A450&lt;&gt;"",G450&lt;&gt;""),"要確認：船名未記入",""),IF(OR(NOT(ISNUMBER(A450)),G450="",H450="",I450="",J450="",N450="",O450="",P450="",W450="",X450=""),"要確認：基本項目不足",IF(OR(Z450="未登録・重複",AA450="未登録・重複",AB450="未確認"),"要確認：登録表を確認",IF(AND(H450="あり",NOT(ISNUMBER(B450))),"要確認：前日の予定時刻不足",IF(AND(J450="実施",I450="あり",NOT(ISNUMBER(K450))),"要確認：最終日時不足",IF(AND(J450="取消",I450="あり"),"要確認：取消と使用ありが矛盾",IF(OR(AND(ISNUMBER(T450),T450&lt;0),AND(ISNUMBER(V450),V450&lt;0),AE450="要確認：時刻不足・逆転"),"要確認：時間を確認",IF(COUNTIFS(Work[予定表の作業日],A450,Work[前日版の予定時刻],B450,Work[船名],C450,Work[バース],E450,Work[入出・転],F450,Work[曳船名],G450)&gt;1,"要確認：同じ作業・曳船が重複",IF(AND(I450="あり",J450="実施",NOT(ISNUMBER(AD450))),"要確認：拘束時間未確認",IF(OR(H450="未確認",I450="未確認",J450="未確認",X450="未確認",N450="未確認",O450="未確認"),"要確認：未確認を含む","確認済"))))))))))</f>
        <v/>
      </c>
    </row>
    <row r="451" spans="1:38" ht="24.95" customHeight="1" x14ac:dyDescent="0.2">
      <c r="A451" s="20"/>
      <c r="B451" s="29"/>
      <c r="C451" s="7"/>
      <c r="D451" s="7"/>
      <c r="E451" s="7"/>
      <c r="F451" s="7"/>
      <c r="G451" s="7"/>
      <c r="H451" s="7"/>
      <c r="I451" s="7"/>
      <c r="J451" s="7"/>
      <c r="K451" s="23"/>
      <c r="L451" s="13"/>
      <c r="M451" s="13"/>
      <c r="N451" s="7"/>
      <c r="O451" s="51"/>
      <c r="P451" s="51"/>
      <c r="Q451" s="61"/>
      <c r="R451" s="62"/>
      <c r="S451" s="62"/>
      <c r="T451" s="63"/>
      <c r="U451" s="63"/>
      <c r="V451" s="63"/>
      <c r="W451" s="51"/>
      <c r="X451" s="51"/>
      <c r="Y451" s="67"/>
      <c r="Z451" s="54" t="str">
        <f>IF(G451="","",IF(COUNTIF(Tugs[曳船名],G451)&lt;&gt;1,"未登録・重複",IF(INDEX(Tugs[会社名],MATCH(G451,Tugs[曳船名],0))="","未確認",INDEX(Tugs[会社名],MATCH(G451,Tugs[曳船名],0)))))</f>
        <v/>
      </c>
      <c r="AA451" s="54" t="str">
        <f>IF(G451="","",IF(COUNTIF(Companies[会社名],Z451)&lt;&gt;1,"未登録・重複",IF(INDEX(Companies[地区],MATCH(Z451,Companies[会社名],0))="","未確認",INDEX(Companies[地区],MATCH(Z451,Companies[会社名],0)))))</f>
        <v/>
      </c>
      <c r="AB451" s="54" t="str">
        <f>IF(G451="","",IF(Q451&lt;&gt;"",Q451,IF(COUNTIF(Tugs[曳船名],G451)&lt;&gt;1,"未登録・重複",IF(INDEX(Tugs[基地港],MATCH(G451,Tugs[曳船名],0))="","未確認",INDEX(Tugs[基地港],MATCH(G451,Tugs[曳船名],0))))))</f>
        <v/>
      </c>
      <c r="AC451" s="53" t="str">
        <f>IF(C451="","",IF(AND(COUNTIF(Standards[照合項目（自動）],AB451&amp;"｜"&amp;E451&amp;"｜"&amp;D451&amp;"｜"&amp;F451&amp;"｜"&amp;P451)=1,COUNTIFS(Standards[照合項目（自動）],AB451&amp;"｜"&amp;E451&amp;"｜"&amp;D451&amp;"｜"&amp;F451&amp;"｜"&amp;P451,Standards[入力確認（自動）],"確認済")=1),SUMIF(Standards[照合項目（自動）],AB451&amp;"｜"&amp;E451&amp;"｜"&amp;D451&amp;"｜"&amp;F451&amp;"｜"&amp;P451,Standards[所定合計h（自動）]),"未確認"))</f>
        <v/>
      </c>
      <c r="AD451" s="53" t="str">
        <f>IF(C451="","",IF(AND(ISNUMBER(R451),ISNUMBER(S451),S451&gt;=R451),ROUND((S451-R451)*24,4),IF(OR(R451&lt;&gt;"",S451&lt;&gt;""),"",IF(AND(ISNUMBER(T451),T451&gt;=0),T451,IF(AND(I451="あり",J451="実施",ISNUMBER(AC451)),AC451,"")))))</f>
        <v/>
      </c>
      <c r="AE451" s="54" t="str">
        <f>IF(C451="","",IF(AND(ISNUMBER(R451),ISNUMBER(S451),S451&gt;=R451),IF(X451="記録","実績：基地発～基地着",IF(X451="記憶","記憶：基地発～基地着","未確認：基地発～基地着")),IF(OR(R451&lt;&gt;"",S451&lt;&gt;""),"要確認：時刻不足・逆転",IF(AND(ISNUMBER(T451),T451&gt;=0),IF(X451="記録","実績：記録の時間",IF(X451="記憶","記憶：申告の時間","未確認：申告の時間")),IF(AND(I451="あり",J451="実施",ISNUMBER(AC451)),"所定時間による見込み",IF(I451="なし","使用なし","未確認"))))))</f>
        <v/>
      </c>
      <c r="AF451" s="55" t="str">
        <f>IF(C451="","",IF(H451="あり",1,0))</f>
        <v/>
      </c>
      <c r="AG451" s="55" t="str">
        <f>IF(C451="","",IF(AND(I451="あり",J451="実施"),1,0))</f>
        <v/>
      </c>
      <c r="AH451" s="55" t="str">
        <f>IF(C451="","",IF(AND(H451="あり",X451="記録"),IF(COUNTIFS($A$8:A451,A451,$B$8:B451,B451,$C$8:C451,C451,$E$8:E451,E451,$F$8:F451,F451,$H$8:H451,"あり",$X$8:X451,"記録")=1,1,0),0))</f>
        <v/>
      </c>
      <c r="AI451" s="55" t="str">
        <f>IF(C451="","",IF(AND(I451="あり",J451="実施",X451="記録",ISNUMBER(K451)),IF(COUNTIFS($K$8:K451,K451,$C$8:C451,C451,$E$8:E451,E451,$F$8:F451,F451,$I$8:I451,"あり",$J$8:J451,"実施",$X$8:X451,"記録")=1,1,0),0))</f>
        <v/>
      </c>
      <c r="AJ451" s="55" t="str">
        <f>IF(C451="","",IF(ISNUMBER(A451),YEAR(A451)-IF(MONTH(A451)&lt;4,1,0),""))</f>
        <v/>
      </c>
      <c r="AK451" s="55" t="str">
        <f>IF(C451="","",IF(J451="実施",IF(ISNUMBER(K451),YEAR(K451)-IF(MONTH(K451)&lt;4,1,0),""),""))</f>
        <v/>
      </c>
      <c r="AL451" s="56" t="str">
        <f>IF(C451="",IF(OR(A451&lt;&gt;"",G451&lt;&gt;""),"要確認：船名未記入",""),IF(OR(NOT(ISNUMBER(A451)),G451="",H451="",I451="",J451="",N451="",O451="",P451="",W451="",X451=""),"要確認：基本項目不足",IF(OR(Z451="未登録・重複",AA451="未登録・重複",AB451="未確認"),"要確認：登録表を確認",IF(AND(H451="あり",NOT(ISNUMBER(B451))),"要確認：前日の予定時刻不足",IF(AND(J451="実施",I451="あり",NOT(ISNUMBER(K451))),"要確認：最終日時不足",IF(AND(J451="取消",I451="あり"),"要確認：取消と使用ありが矛盾",IF(OR(AND(ISNUMBER(T451),T451&lt;0),AND(ISNUMBER(V451),V451&lt;0),AE451="要確認：時刻不足・逆転"),"要確認：時間を確認",IF(COUNTIFS(Work[予定表の作業日],A451,Work[前日版の予定時刻],B451,Work[船名],C451,Work[バース],E451,Work[入出・転],F451,Work[曳船名],G451)&gt;1,"要確認：同じ作業・曳船が重複",IF(AND(I451="あり",J451="実施",NOT(ISNUMBER(AD451))),"要確認：拘束時間未確認",IF(OR(H451="未確認",I451="未確認",J451="未確認",X451="未確認",N451="未確認",O451="未確認"),"要確認：未確認を含む","確認済"))))))))))</f>
        <v/>
      </c>
    </row>
    <row r="452" spans="1:38" ht="24.95" customHeight="1" x14ac:dyDescent="0.2">
      <c r="A452" s="20"/>
      <c r="B452" s="29"/>
      <c r="C452" s="7"/>
      <c r="D452" s="7"/>
      <c r="E452" s="7"/>
      <c r="F452" s="7"/>
      <c r="G452" s="7"/>
      <c r="H452" s="7"/>
      <c r="I452" s="7"/>
      <c r="J452" s="7"/>
      <c r="K452" s="23"/>
      <c r="L452" s="13"/>
      <c r="M452" s="13"/>
      <c r="N452" s="7"/>
      <c r="O452" s="51"/>
      <c r="P452" s="51"/>
      <c r="Q452" s="61"/>
      <c r="R452" s="62"/>
      <c r="S452" s="62"/>
      <c r="T452" s="63"/>
      <c r="U452" s="63"/>
      <c r="V452" s="63"/>
      <c r="W452" s="51"/>
      <c r="X452" s="51"/>
      <c r="Y452" s="67"/>
      <c r="Z452" s="54" t="str">
        <f>IF(G452="","",IF(COUNTIF(Tugs[曳船名],G452)&lt;&gt;1,"未登録・重複",IF(INDEX(Tugs[会社名],MATCH(G452,Tugs[曳船名],0))="","未確認",INDEX(Tugs[会社名],MATCH(G452,Tugs[曳船名],0)))))</f>
        <v/>
      </c>
      <c r="AA452" s="54" t="str">
        <f>IF(G452="","",IF(COUNTIF(Companies[会社名],Z452)&lt;&gt;1,"未登録・重複",IF(INDEX(Companies[地区],MATCH(Z452,Companies[会社名],0))="","未確認",INDEX(Companies[地区],MATCH(Z452,Companies[会社名],0)))))</f>
        <v/>
      </c>
      <c r="AB452" s="54" t="str">
        <f>IF(G452="","",IF(Q452&lt;&gt;"",Q452,IF(COUNTIF(Tugs[曳船名],G452)&lt;&gt;1,"未登録・重複",IF(INDEX(Tugs[基地港],MATCH(G452,Tugs[曳船名],0))="","未確認",INDEX(Tugs[基地港],MATCH(G452,Tugs[曳船名],0))))))</f>
        <v/>
      </c>
      <c r="AC452" s="53" t="str">
        <f>IF(C452="","",IF(AND(COUNTIF(Standards[照合項目（自動）],AB452&amp;"｜"&amp;E452&amp;"｜"&amp;D452&amp;"｜"&amp;F452&amp;"｜"&amp;P452)=1,COUNTIFS(Standards[照合項目（自動）],AB452&amp;"｜"&amp;E452&amp;"｜"&amp;D452&amp;"｜"&amp;F452&amp;"｜"&amp;P452,Standards[入力確認（自動）],"確認済")=1),SUMIF(Standards[照合項目（自動）],AB452&amp;"｜"&amp;E452&amp;"｜"&amp;D452&amp;"｜"&amp;F452&amp;"｜"&amp;P452,Standards[所定合計h（自動）]),"未確認"))</f>
        <v/>
      </c>
      <c r="AD452" s="53" t="str">
        <f>IF(C452="","",IF(AND(ISNUMBER(R452),ISNUMBER(S452),S452&gt;=R452),ROUND((S452-R452)*24,4),IF(OR(R452&lt;&gt;"",S452&lt;&gt;""),"",IF(AND(ISNUMBER(T452),T452&gt;=0),T452,IF(AND(I452="あり",J452="実施",ISNUMBER(AC452)),AC452,"")))))</f>
        <v/>
      </c>
      <c r="AE452" s="54" t="str">
        <f>IF(C452="","",IF(AND(ISNUMBER(R452),ISNUMBER(S452),S452&gt;=R452),IF(X452="記録","実績：基地発～基地着",IF(X452="記憶","記憶：基地発～基地着","未確認：基地発～基地着")),IF(OR(R452&lt;&gt;"",S452&lt;&gt;""),"要確認：時刻不足・逆転",IF(AND(ISNUMBER(T452),T452&gt;=0),IF(X452="記録","実績：記録の時間",IF(X452="記憶","記憶：申告の時間","未確認：申告の時間")),IF(AND(I452="あり",J452="実施",ISNUMBER(AC452)),"所定時間による見込み",IF(I452="なし","使用なし","未確認"))))))</f>
        <v/>
      </c>
      <c r="AF452" s="55" t="str">
        <f>IF(C452="","",IF(H452="あり",1,0))</f>
        <v/>
      </c>
      <c r="AG452" s="55" t="str">
        <f>IF(C452="","",IF(AND(I452="あり",J452="実施"),1,0))</f>
        <v/>
      </c>
      <c r="AH452" s="55" t="str">
        <f>IF(C452="","",IF(AND(H452="あり",X452="記録"),IF(COUNTIFS($A$8:A452,A452,$B$8:B452,B452,$C$8:C452,C452,$E$8:E452,E452,$F$8:F452,F452,$H$8:H452,"あり",$X$8:X452,"記録")=1,1,0),0))</f>
        <v/>
      </c>
      <c r="AI452" s="55" t="str">
        <f>IF(C452="","",IF(AND(I452="あり",J452="実施",X452="記録",ISNUMBER(K452)),IF(COUNTIFS($K$8:K452,K452,$C$8:C452,C452,$E$8:E452,E452,$F$8:F452,F452,$I$8:I452,"あり",$J$8:J452,"実施",$X$8:X452,"記録")=1,1,0),0))</f>
        <v/>
      </c>
      <c r="AJ452" s="55" t="str">
        <f>IF(C452="","",IF(ISNUMBER(A452),YEAR(A452)-IF(MONTH(A452)&lt;4,1,0),""))</f>
        <v/>
      </c>
      <c r="AK452" s="55" t="str">
        <f>IF(C452="","",IF(J452="実施",IF(ISNUMBER(K452),YEAR(K452)-IF(MONTH(K452)&lt;4,1,0),""),""))</f>
        <v/>
      </c>
      <c r="AL452" s="56" t="str">
        <f>IF(C452="",IF(OR(A452&lt;&gt;"",G452&lt;&gt;""),"要確認：船名未記入",""),IF(OR(NOT(ISNUMBER(A452)),G452="",H452="",I452="",J452="",N452="",O452="",P452="",W452="",X452=""),"要確認：基本項目不足",IF(OR(Z452="未登録・重複",AA452="未登録・重複",AB452="未確認"),"要確認：登録表を確認",IF(AND(H452="あり",NOT(ISNUMBER(B452))),"要確認：前日の予定時刻不足",IF(AND(J452="実施",I452="あり",NOT(ISNUMBER(K452))),"要確認：最終日時不足",IF(AND(J452="取消",I452="あり"),"要確認：取消と使用ありが矛盾",IF(OR(AND(ISNUMBER(T452),T452&lt;0),AND(ISNUMBER(V452),V452&lt;0),AE452="要確認：時刻不足・逆転"),"要確認：時間を確認",IF(COUNTIFS(Work[予定表の作業日],A452,Work[前日版の予定時刻],B452,Work[船名],C452,Work[バース],E452,Work[入出・転],F452,Work[曳船名],G452)&gt;1,"要確認：同じ作業・曳船が重複",IF(AND(I452="あり",J452="実施",NOT(ISNUMBER(AD452))),"要確認：拘束時間未確認",IF(OR(H452="未確認",I452="未確認",J452="未確認",X452="未確認",N452="未確認",O452="未確認"),"要確認：未確認を含む","確認済"))))))))))</f>
        <v/>
      </c>
    </row>
    <row r="453" spans="1:38" ht="24.95" customHeight="1" x14ac:dyDescent="0.2">
      <c r="A453" s="20"/>
      <c r="B453" s="29"/>
      <c r="C453" s="7"/>
      <c r="D453" s="7"/>
      <c r="E453" s="7"/>
      <c r="F453" s="7"/>
      <c r="G453" s="7"/>
      <c r="H453" s="7"/>
      <c r="I453" s="7"/>
      <c r="J453" s="7"/>
      <c r="K453" s="23"/>
      <c r="L453" s="13"/>
      <c r="M453" s="13"/>
      <c r="N453" s="7"/>
      <c r="O453" s="51"/>
      <c r="P453" s="51"/>
      <c r="Q453" s="61"/>
      <c r="R453" s="62"/>
      <c r="S453" s="62"/>
      <c r="T453" s="63"/>
      <c r="U453" s="63"/>
      <c r="V453" s="63"/>
      <c r="W453" s="51"/>
      <c r="X453" s="51"/>
      <c r="Y453" s="67"/>
      <c r="Z453" s="54" t="str">
        <f>IF(G453="","",IF(COUNTIF(Tugs[曳船名],G453)&lt;&gt;1,"未登録・重複",IF(INDEX(Tugs[会社名],MATCH(G453,Tugs[曳船名],0))="","未確認",INDEX(Tugs[会社名],MATCH(G453,Tugs[曳船名],0)))))</f>
        <v/>
      </c>
      <c r="AA453" s="54" t="str">
        <f>IF(G453="","",IF(COUNTIF(Companies[会社名],Z453)&lt;&gt;1,"未登録・重複",IF(INDEX(Companies[地区],MATCH(Z453,Companies[会社名],0))="","未確認",INDEX(Companies[地区],MATCH(Z453,Companies[会社名],0)))))</f>
        <v/>
      </c>
      <c r="AB453" s="54" t="str">
        <f>IF(G453="","",IF(Q453&lt;&gt;"",Q453,IF(COUNTIF(Tugs[曳船名],G453)&lt;&gt;1,"未登録・重複",IF(INDEX(Tugs[基地港],MATCH(G453,Tugs[曳船名],0))="","未確認",INDEX(Tugs[基地港],MATCH(G453,Tugs[曳船名],0))))))</f>
        <v/>
      </c>
      <c r="AC453" s="53" t="str">
        <f>IF(C453="","",IF(AND(COUNTIF(Standards[照合項目（自動）],AB453&amp;"｜"&amp;E453&amp;"｜"&amp;D453&amp;"｜"&amp;F453&amp;"｜"&amp;P453)=1,COUNTIFS(Standards[照合項目（自動）],AB453&amp;"｜"&amp;E453&amp;"｜"&amp;D453&amp;"｜"&amp;F453&amp;"｜"&amp;P453,Standards[入力確認（自動）],"確認済")=1),SUMIF(Standards[照合項目（自動）],AB453&amp;"｜"&amp;E453&amp;"｜"&amp;D453&amp;"｜"&amp;F453&amp;"｜"&amp;P453,Standards[所定合計h（自動）]),"未確認"))</f>
        <v/>
      </c>
      <c r="AD453" s="53" t="str">
        <f>IF(C453="","",IF(AND(ISNUMBER(R453),ISNUMBER(S453),S453&gt;=R453),ROUND((S453-R453)*24,4),IF(OR(R453&lt;&gt;"",S453&lt;&gt;""),"",IF(AND(ISNUMBER(T453),T453&gt;=0),T453,IF(AND(I453="あり",J453="実施",ISNUMBER(AC453)),AC453,"")))))</f>
        <v/>
      </c>
      <c r="AE453" s="54" t="str">
        <f>IF(C453="","",IF(AND(ISNUMBER(R453),ISNUMBER(S453),S453&gt;=R453),IF(X453="記録","実績：基地発～基地着",IF(X453="記憶","記憶：基地発～基地着","未確認：基地発～基地着")),IF(OR(R453&lt;&gt;"",S453&lt;&gt;""),"要確認：時刻不足・逆転",IF(AND(ISNUMBER(T453),T453&gt;=0),IF(X453="記録","実績：記録の時間",IF(X453="記憶","記憶：申告の時間","未確認：申告の時間")),IF(AND(I453="あり",J453="実施",ISNUMBER(AC453)),"所定時間による見込み",IF(I453="なし","使用なし","未確認"))))))</f>
        <v/>
      </c>
      <c r="AF453" s="55" t="str">
        <f>IF(C453="","",IF(H453="あり",1,0))</f>
        <v/>
      </c>
      <c r="AG453" s="55" t="str">
        <f>IF(C453="","",IF(AND(I453="あり",J453="実施"),1,0))</f>
        <v/>
      </c>
      <c r="AH453" s="55" t="str">
        <f>IF(C453="","",IF(AND(H453="あり",X453="記録"),IF(COUNTIFS($A$8:A453,A453,$B$8:B453,B453,$C$8:C453,C453,$E$8:E453,E453,$F$8:F453,F453,$H$8:H453,"あり",$X$8:X453,"記録")=1,1,0),0))</f>
        <v/>
      </c>
      <c r="AI453" s="55" t="str">
        <f>IF(C453="","",IF(AND(I453="あり",J453="実施",X453="記録",ISNUMBER(K453)),IF(COUNTIFS($K$8:K453,K453,$C$8:C453,C453,$E$8:E453,E453,$F$8:F453,F453,$I$8:I453,"あり",$J$8:J453,"実施",$X$8:X453,"記録")=1,1,0),0))</f>
        <v/>
      </c>
      <c r="AJ453" s="55" t="str">
        <f>IF(C453="","",IF(ISNUMBER(A453),YEAR(A453)-IF(MONTH(A453)&lt;4,1,0),""))</f>
        <v/>
      </c>
      <c r="AK453" s="55" t="str">
        <f>IF(C453="","",IF(J453="実施",IF(ISNUMBER(K453),YEAR(K453)-IF(MONTH(K453)&lt;4,1,0),""),""))</f>
        <v/>
      </c>
      <c r="AL453" s="56" t="str">
        <f>IF(C453="",IF(OR(A453&lt;&gt;"",G453&lt;&gt;""),"要確認：船名未記入",""),IF(OR(NOT(ISNUMBER(A453)),G453="",H453="",I453="",J453="",N453="",O453="",P453="",W453="",X453=""),"要確認：基本項目不足",IF(OR(Z453="未登録・重複",AA453="未登録・重複",AB453="未確認"),"要確認：登録表を確認",IF(AND(H453="あり",NOT(ISNUMBER(B453))),"要確認：前日の予定時刻不足",IF(AND(J453="実施",I453="あり",NOT(ISNUMBER(K453))),"要確認：最終日時不足",IF(AND(J453="取消",I453="あり"),"要確認：取消と使用ありが矛盾",IF(OR(AND(ISNUMBER(T453),T453&lt;0),AND(ISNUMBER(V453),V453&lt;0),AE453="要確認：時刻不足・逆転"),"要確認：時間を確認",IF(COUNTIFS(Work[予定表の作業日],A453,Work[前日版の予定時刻],B453,Work[船名],C453,Work[バース],E453,Work[入出・転],F453,Work[曳船名],G453)&gt;1,"要確認：同じ作業・曳船が重複",IF(AND(I453="あり",J453="実施",NOT(ISNUMBER(AD453))),"要確認：拘束時間未確認",IF(OR(H453="未確認",I453="未確認",J453="未確認",X453="未確認",N453="未確認",O453="未確認"),"要確認：未確認を含む","確認済"))))))))))</f>
        <v/>
      </c>
    </row>
    <row r="454" spans="1:38" ht="24.95" customHeight="1" x14ac:dyDescent="0.2">
      <c r="A454" s="20"/>
      <c r="B454" s="29"/>
      <c r="C454" s="7"/>
      <c r="D454" s="7"/>
      <c r="E454" s="7"/>
      <c r="F454" s="7"/>
      <c r="G454" s="7"/>
      <c r="H454" s="7"/>
      <c r="I454" s="7"/>
      <c r="J454" s="7"/>
      <c r="K454" s="23"/>
      <c r="L454" s="13"/>
      <c r="M454" s="13"/>
      <c r="N454" s="7"/>
      <c r="O454" s="51"/>
      <c r="P454" s="51"/>
      <c r="Q454" s="61"/>
      <c r="R454" s="62"/>
      <c r="S454" s="62"/>
      <c r="T454" s="63"/>
      <c r="U454" s="63"/>
      <c r="V454" s="63"/>
      <c r="W454" s="51"/>
      <c r="X454" s="51"/>
      <c r="Y454" s="67"/>
      <c r="Z454" s="54" t="str">
        <f>IF(G454="","",IF(COUNTIF(Tugs[曳船名],G454)&lt;&gt;1,"未登録・重複",IF(INDEX(Tugs[会社名],MATCH(G454,Tugs[曳船名],0))="","未確認",INDEX(Tugs[会社名],MATCH(G454,Tugs[曳船名],0)))))</f>
        <v/>
      </c>
      <c r="AA454" s="54" t="str">
        <f>IF(G454="","",IF(COUNTIF(Companies[会社名],Z454)&lt;&gt;1,"未登録・重複",IF(INDEX(Companies[地区],MATCH(Z454,Companies[会社名],0))="","未確認",INDEX(Companies[地区],MATCH(Z454,Companies[会社名],0)))))</f>
        <v/>
      </c>
      <c r="AB454" s="54" t="str">
        <f>IF(G454="","",IF(Q454&lt;&gt;"",Q454,IF(COUNTIF(Tugs[曳船名],G454)&lt;&gt;1,"未登録・重複",IF(INDEX(Tugs[基地港],MATCH(G454,Tugs[曳船名],0))="","未確認",INDEX(Tugs[基地港],MATCH(G454,Tugs[曳船名],0))))))</f>
        <v/>
      </c>
      <c r="AC454" s="53" t="str">
        <f>IF(C454="","",IF(AND(COUNTIF(Standards[照合項目（自動）],AB454&amp;"｜"&amp;E454&amp;"｜"&amp;D454&amp;"｜"&amp;F454&amp;"｜"&amp;P454)=1,COUNTIFS(Standards[照合項目（自動）],AB454&amp;"｜"&amp;E454&amp;"｜"&amp;D454&amp;"｜"&amp;F454&amp;"｜"&amp;P454,Standards[入力確認（自動）],"確認済")=1),SUMIF(Standards[照合項目（自動）],AB454&amp;"｜"&amp;E454&amp;"｜"&amp;D454&amp;"｜"&amp;F454&amp;"｜"&amp;P454,Standards[所定合計h（自動）]),"未確認"))</f>
        <v/>
      </c>
      <c r="AD454" s="53" t="str">
        <f>IF(C454="","",IF(AND(ISNUMBER(R454),ISNUMBER(S454),S454&gt;=R454),ROUND((S454-R454)*24,4),IF(OR(R454&lt;&gt;"",S454&lt;&gt;""),"",IF(AND(ISNUMBER(T454),T454&gt;=0),T454,IF(AND(I454="あり",J454="実施",ISNUMBER(AC454)),AC454,"")))))</f>
        <v/>
      </c>
      <c r="AE454" s="54" t="str">
        <f>IF(C454="","",IF(AND(ISNUMBER(R454),ISNUMBER(S454),S454&gt;=R454),IF(X454="記録","実績：基地発～基地着",IF(X454="記憶","記憶：基地発～基地着","未確認：基地発～基地着")),IF(OR(R454&lt;&gt;"",S454&lt;&gt;""),"要確認：時刻不足・逆転",IF(AND(ISNUMBER(T454),T454&gt;=0),IF(X454="記録","実績：記録の時間",IF(X454="記憶","記憶：申告の時間","未確認：申告の時間")),IF(AND(I454="あり",J454="実施",ISNUMBER(AC454)),"所定時間による見込み",IF(I454="なし","使用なし","未確認"))))))</f>
        <v/>
      </c>
      <c r="AF454" s="55" t="str">
        <f>IF(C454="","",IF(H454="あり",1,0))</f>
        <v/>
      </c>
      <c r="AG454" s="55" t="str">
        <f>IF(C454="","",IF(AND(I454="あり",J454="実施"),1,0))</f>
        <v/>
      </c>
      <c r="AH454" s="55" t="str">
        <f>IF(C454="","",IF(AND(H454="あり",X454="記録"),IF(COUNTIFS($A$8:A454,A454,$B$8:B454,B454,$C$8:C454,C454,$E$8:E454,E454,$F$8:F454,F454,$H$8:H454,"あり",$X$8:X454,"記録")=1,1,0),0))</f>
        <v/>
      </c>
      <c r="AI454" s="55" t="str">
        <f>IF(C454="","",IF(AND(I454="あり",J454="実施",X454="記録",ISNUMBER(K454)),IF(COUNTIFS($K$8:K454,K454,$C$8:C454,C454,$E$8:E454,E454,$F$8:F454,F454,$I$8:I454,"あり",$J$8:J454,"実施",$X$8:X454,"記録")=1,1,0),0))</f>
        <v/>
      </c>
      <c r="AJ454" s="55" t="str">
        <f>IF(C454="","",IF(ISNUMBER(A454),YEAR(A454)-IF(MONTH(A454)&lt;4,1,0),""))</f>
        <v/>
      </c>
      <c r="AK454" s="55" t="str">
        <f>IF(C454="","",IF(J454="実施",IF(ISNUMBER(K454),YEAR(K454)-IF(MONTH(K454)&lt;4,1,0),""),""))</f>
        <v/>
      </c>
      <c r="AL454" s="56" t="str">
        <f>IF(C454="",IF(OR(A454&lt;&gt;"",G454&lt;&gt;""),"要確認：船名未記入",""),IF(OR(NOT(ISNUMBER(A454)),G454="",H454="",I454="",J454="",N454="",O454="",P454="",W454="",X454=""),"要確認：基本項目不足",IF(OR(Z454="未登録・重複",AA454="未登録・重複",AB454="未確認"),"要確認：登録表を確認",IF(AND(H454="あり",NOT(ISNUMBER(B454))),"要確認：前日の予定時刻不足",IF(AND(J454="実施",I454="あり",NOT(ISNUMBER(K454))),"要確認：最終日時不足",IF(AND(J454="取消",I454="あり"),"要確認：取消と使用ありが矛盾",IF(OR(AND(ISNUMBER(T454),T454&lt;0),AND(ISNUMBER(V454),V454&lt;0),AE454="要確認：時刻不足・逆転"),"要確認：時間を確認",IF(COUNTIFS(Work[予定表の作業日],A454,Work[前日版の予定時刻],B454,Work[船名],C454,Work[バース],E454,Work[入出・転],F454,Work[曳船名],G454)&gt;1,"要確認：同じ作業・曳船が重複",IF(AND(I454="あり",J454="実施",NOT(ISNUMBER(AD454))),"要確認：拘束時間未確認",IF(OR(H454="未確認",I454="未確認",J454="未確認",X454="未確認",N454="未確認",O454="未確認"),"要確認：未確認を含む","確認済"))))))))))</f>
        <v/>
      </c>
    </row>
    <row r="455" spans="1:38" ht="24.95" customHeight="1" x14ac:dyDescent="0.2">
      <c r="A455" s="20"/>
      <c r="B455" s="29"/>
      <c r="C455" s="7"/>
      <c r="D455" s="7"/>
      <c r="E455" s="7"/>
      <c r="F455" s="7"/>
      <c r="G455" s="7"/>
      <c r="H455" s="7"/>
      <c r="I455" s="7"/>
      <c r="J455" s="7"/>
      <c r="K455" s="23"/>
      <c r="L455" s="13"/>
      <c r="M455" s="13"/>
      <c r="N455" s="7"/>
      <c r="O455" s="51"/>
      <c r="P455" s="51"/>
      <c r="Q455" s="61"/>
      <c r="R455" s="62"/>
      <c r="S455" s="62"/>
      <c r="T455" s="63"/>
      <c r="U455" s="63"/>
      <c r="V455" s="63"/>
      <c r="W455" s="51"/>
      <c r="X455" s="51"/>
      <c r="Y455" s="67"/>
      <c r="Z455" s="54" t="str">
        <f>IF(G455="","",IF(COUNTIF(Tugs[曳船名],G455)&lt;&gt;1,"未登録・重複",IF(INDEX(Tugs[会社名],MATCH(G455,Tugs[曳船名],0))="","未確認",INDEX(Tugs[会社名],MATCH(G455,Tugs[曳船名],0)))))</f>
        <v/>
      </c>
      <c r="AA455" s="54" t="str">
        <f>IF(G455="","",IF(COUNTIF(Companies[会社名],Z455)&lt;&gt;1,"未登録・重複",IF(INDEX(Companies[地区],MATCH(Z455,Companies[会社名],0))="","未確認",INDEX(Companies[地区],MATCH(Z455,Companies[会社名],0)))))</f>
        <v/>
      </c>
      <c r="AB455" s="54" t="str">
        <f>IF(G455="","",IF(Q455&lt;&gt;"",Q455,IF(COUNTIF(Tugs[曳船名],G455)&lt;&gt;1,"未登録・重複",IF(INDEX(Tugs[基地港],MATCH(G455,Tugs[曳船名],0))="","未確認",INDEX(Tugs[基地港],MATCH(G455,Tugs[曳船名],0))))))</f>
        <v/>
      </c>
      <c r="AC455" s="53" t="str">
        <f>IF(C455="","",IF(AND(COUNTIF(Standards[照合項目（自動）],AB455&amp;"｜"&amp;E455&amp;"｜"&amp;D455&amp;"｜"&amp;F455&amp;"｜"&amp;P455)=1,COUNTIFS(Standards[照合項目（自動）],AB455&amp;"｜"&amp;E455&amp;"｜"&amp;D455&amp;"｜"&amp;F455&amp;"｜"&amp;P455,Standards[入力確認（自動）],"確認済")=1),SUMIF(Standards[照合項目（自動）],AB455&amp;"｜"&amp;E455&amp;"｜"&amp;D455&amp;"｜"&amp;F455&amp;"｜"&amp;P455,Standards[所定合計h（自動）]),"未確認"))</f>
        <v/>
      </c>
      <c r="AD455" s="53" t="str">
        <f>IF(C455="","",IF(AND(ISNUMBER(R455),ISNUMBER(S455),S455&gt;=R455),ROUND((S455-R455)*24,4),IF(OR(R455&lt;&gt;"",S455&lt;&gt;""),"",IF(AND(ISNUMBER(T455),T455&gt;=0),T455,IF(AND(I455="あり",J455="実施",ISNUMBER(AC455)),AC455,"")))))</f>
        <v/>
      </c>
      <c r="AE455" s="54" t="str">
        <f>IF(C455="","",IF(AND(ISNUMBER(R455),ISNUMBER(S455),S455&gt;=R455),IF(X455="記録","実績：基地発～基地着",IF(X455="記憶","記憶：基地発～基地着","未確認：基地発～基地着")),IF(OR(R455&lt;&gt;"",S455&lt;&gt;""),"要確認：時刻不足・逆転",IF(AND(ISNUMBER(T455),T455&gt;=0),IF(X455="記録","実績：記録の時間",IF(X455="記憶","記憶：申告の時間","未確認：申告の時間")),IF(AND(I455="あり",J455="実施",ISNUMBER(AC455)),"所定時間による見込み",IF(I455="なし","使用なし","未確認"))))))</f>
        <v/>
      </c>
      <c r="AF455" s="55" t="str">
        <f>IF(C455="","",IF(H455="あり",1,0))</f>
        <v/>
      </c>
      <c r="AG455" s="55" t="str">
        <f>IF(C455="","",IF(AND(I455="あり",J455="実施"),1,0))</f>
        <v/>
      </c>
      <c r="AH455" s="55" t="str">
        <f>IF(C455="","",IF(AND(H455="あり",X455="記録"),IF(COUNTIFS($A$8:A455,A455,$B$8:B455,B455,$C$8:C455,C455,$E$8:E455,E455,$F$8:F455,F455,$H$8:H455,"あり",$X$8:X455,"記録")=1,1,0),0))</f>
        <v/>
      </c>
      <c r="AI455" s="55" t="str">
        <f>IF(C455="","",IF(AND(I455="あり",J455="実施",X455="記録",ISNUMBER(K455)),IF(COUNTIFS($K$8:K455,K455,$C$8:C455,C455,$E$8:E455,E455,$F$8:F455,F455,$I$8:I455,"あり",$J$8:J455,"実施",$X$8:X455,"記録")=1,1,0),0))</f>
        <v/>
      </c>
      <c r="AJ455" s="55" t="str">
        <f>IF(C455="","",IF(ISNUMBER(A455),YEAR(A455)-IF(MONTH(A455)&lt;4,1,0),""))</f>
        <v/>
      </c>
      <c r="AK455" s="55" t="str">
        <f>IF(C455="","",IF(J455="実施",IF(ISNUMBER(K455),YEAR(K455)-IF(MONTH(K455)&lt;4,1,0),""),""))</f>
        <v/>
      </c>
      <c r="AL455" s="56" t="str">
        <f>IF(C455="",IF(OR(A455&lt;&gt;"",G455&lt;&gt;""),"要確認：船名未記入",""),IF(OR(NOT(ISNUMBER(A455)),G455="",H455="",I455="",J455="",N455="",O455="",P455="",W455="",X455=""),"要確認：基本項目不足",IF(OR(Z455="未登録・重複",AA455="未登録・重複",AB455="未確認"),"要確認：登録表を確認",IF(AND(H455="あり",NOT(ISNUMBER(B455))),"要確認：前日の予定時刻不足",IF(AND(J455="実施",I455="あり",NOT(ISNUMBER(K455))),"要確認：最終日時不足",IF(AND(J455="取消",I455="あり"),"要確認：取消と使用ありが矛盾",IF(OR(AND(ISNUMBER(T455),T455&lt;0),AND(ISNUMBER(V455),V455&lt;0),AE455="要確認：時刻不足・逆転"),"要確認：時間を確認",IF(COUNTIFS(Work[予定表の作業日],A455,Work[前日版の予定時刻],B455,Work[船名],C455,Work[バース],E455,Work[入出・転],F455,Work[曳船名],G455)&gt;1,"要確認：同じ作業・曳船が重複",IF(AND(I455="あり",J455="実施",NOT(ISNUMBER(AD455))),"要確認：拘束時間未確認",IF(OR(H455="未確認",I455="未確認",J455="未確認",X455="未確認",N455="未確認",O455="未確認"),"要確認：未確認を含む","確認済"))))))))))</f>
        <v/>
      </c>
    </row>
    <row r="456" spans="1:38" ht="24.95" customHeight="1" x14ac:dyDescent="0.2">
      <c r="A456" s="20"/>
      <c r="B456" s="29"/>
      <c r="C456" s="7"/>
      <c r="D456" s="7"/>
      <c r="E456" s="7"/>
      <c r="F456" s="7"/>
      <c r="G456" s="7"/>
      <c r="H456" s="7"/>
      <c r="I456" s="7"/>
      <c r="J456" s="7"/>
      <c r="K456" s="23"/>
      <c r="L456" s="13"/>
      <c r="M456" s="13"/>
      <c r="N456" s="7"/>
      <c r="O456" s="51"/>
      <c r="P456" s="51"/>
      <c r="Q456" s="61"/>
      <c r="R456" s="62"/>
      <c r="S456" s="62"/>
      <c r="T456" s="63"/>
      <c r="U456" s="63"/>
      <c r="V456" s="63"/>
      <c r="W456" s="51"/>
      <c r="X456" s="51"/>
      <c r="Y456" s="67"/>
      <c r="Z456" s="54" t="str">
        <f>IF(G456="","",IF(COUNTIF(Tugs[曳船名],G456)&lt;&gt;1,"未登録・重複",IF(INDEX(Tugs[会社名],MATCH(G456,Tugs[曳船名],0))="","未確認",INDEX(Tugs[会社名],MATCH(G456,Tugs[曳船名],0)))))</f>
        <v/>
      </c>
      <c r="AA456" s="54" t="str">
        <f>IF(G456="","",IF(COUNTIF(Companies[会社名],Z456)&lt;&gt;1,"未登録・重複",IF(INDEX(Companies[地区],MATCH(Z456,Companies[会社名],0))="","未確認",INDEX(Companies[地区],MATCH(Z456,Companies[会社名],0)))))</f>
        <v/>
      </c>
      <c r="AB456" s="54" t="str">
        <f>IF(G456="","",IF(Q456&lt;&gt;"",Q456,IF(COUNTIF(Tugs[曳船名],G456)&lt;&gt;1,"未登録・重複",IF(INDEX(Tugs[基地港],MATCH(G456,Tugs[曳船名],0))="","未確認",INDEX(Tugs[基地港],MATCH(G456,Tugs[曳船名],0))))))</f>
        <v/>
      </c>
      <c r="AC456" s="53" t="str">
        <f>IF(C456="","",IF(AND(COUNTIF(Standards[照合項目（自動）],AB456&amp;"｜"&amp;E456&amp;"｜"&amp;D456&amp;"｜"&amp;F456&amp;"｜"&amp;P456)=1,COUNTIFS(Standards[照合項目（自動）],AB456&amp;"｜"&amp;E456&amp;"｜"&amp;D456&amp;"｜"&amp;F456&amp;"｜"&amp;P456,Standards[入力確認（自動）],"確認済")=1),SUMIF(Standards[照合項目（自動）],AB456&amp;"｜"&amp;E456&amp;"｜"&amp;D456&amp;"｜"&amp;F456&amp;"｜"&amp;P456,Standards[所定合計h（自動）]),"未確認"))</f>
        <v/>
      </c>
      <c r="AD456" s="53" t="str">
        <f>IF(C456="","",IF(AND(ISNUMBER(R456),ISNUMBER(S456),S456&gt;=R456),ROUND((S456-R456)*24,4),IF(OR(R456&lt;&gt;"",S456&lt;&gt;""),"",IF(AND(ISNUMBER(T456),T456&gt;=0),T456,IF(AND(I456="あり",J456="実施",ISNUMBER(AC456)),AC456,"")))))</f>
        <v/>
      </c>
      <c r="AE456" s="54" t="str">
        <f>IF(C456="","",IF(AND(ISNUMBER(R456),ISNUMBER(S456),S456&gt;=R456),IF(X456="記録","実績：基地発～基地着",IF(X456="記憶","記憶：基地発～基地着","未確認：基地発～基地着")),IF(OR(R456&lt;&gt;"",S456&lt;&gt;""),"要確認：時刻不足・逆転",IF(AND(ISNUMBER(T456),T456&gt;=0),IF(X456="記録","実績：記録の時間",IF(X456="記憶","記憶：申告の時間","未確認：申告の時間")),IF(AND(I456="あり",J456="実施",ISNUMBER(AC456)),"所定時間による見込み",IF(I456="なし","使用なし","未確認"))))))</f>
        <v/>
      </c>
      <c r="AF456" s="55" t="str">
        <f>IF(C456="","",IF(H456="あり",1,0))</f>
        <v/>
      </c>
      <c r="AG456" s="55" t="str">
        <f>IF(C456="","",IF(AND(I456="あり",J456="実施"),1,0))</f>
        <v/>
      </c>
      <c r="AH456" s="55" t="str">
        <f>IF(C456="","",IF(AND(H456="あり",X456="記録"),IF(COUNTIFS($A$8:A456,A456,$B$8:B456,B456,$C$8:C456,C456,$E$8:E456,E456,$F$8:F456,F456,$H$8:H456,"あり",$X$8:X456,"記録")=1,1,0),0))</f>
        <v/>
      </c>
      <c r="AI456" s="55" t="str">
        <f>IF(C456="","",IF(AND(I456="あり",J456="実施",X456="記録",ISNUMBER(K456)),IF(COUNTIFS($K$8:K456,K456,$C$8:C456,C456,$E$8:E456,E456,$F$8:F456,F456,$I$8:I456,"あり",$J$8:J456,"実施",$X$8:X456,"記録")=1,1,0),0))</f>
        <v/>
      </c>
      <c r="AJ456" s="55" t="str">
        <f>IF(C456="","",IF(ISNUMBER(A456),YEAR(A456)-IF(MONTH(A456)&lt;4,1,0),""))</f>
        <v/>
      </c>
      <c r="AK456" s="55" t="str">
        <f>IF(C456="","",IF(J456="実施",IF(ISNUMBER(K456),YEAR(K456)-IF(MONTH(K456)&lt;4,1,0),""),""))</f>
        <v/>
      </c>
      <c r="AL456" s="56" t="str">
        <f>IF(C456="",IF(OR(A456&lt;&gt;"",G456&lt;&gt;""),"要確認：船名未記入",""),IF(OR(NOT(ISNUMBER(A456)),G456="",H456="",I456="",J456="",N456="",O456="",P456="",W456="",X456=""),"要確認：基本項目不足",IF(OR(Z456="未登録・重複",AA456="未登録・重複",AB456="未確認"),"要確認：登録表を確認",IF(AND(H456="あり",NOT(ISNUMBER(B456))),"要確認：前日の予定時刻不足",IF(AND(J456="実施",I456="あり",NOT(ISNUMBER(K456))),"要確認：最終日時不足",IF(AND(J456="取消",I456="あり"),"要確認：取消と使用ありが矛盾",IF(OR(AND(ISNUMBER(T456),T456&lt;0),AND(ISNUMBER(V456),V456&lt;0),AE456="要確認：時刻不足・逆転"),"要確認：時間を確認",IF(COUNTIFS(Work[予定表の作業日],A456,Work[前日版の予定時刻],B456,Work[船名],C456,Work[バース],E456,Work[入出・転],F456,Work[曳船名],G456)&gt;1,"要確認：同じ作業・曳船が重複",IF(AND(I456="あり",J456="実施",NOT(ISNUMBER(AD456))),"要確認：拘束時間未確認",IF(OR(H456="未確認",I456="未確認",J456="未確認",X456="未確認",N456="未確認",O456="未確認"),"要確認：未確認を含む","確認済"))))))))))</f>
        <v/>
      </c>
    </row>
    <row r="457" spans="1:38" ht="24.95" customHeight="1" x14ac:dyDescent="0.2">
      <c r="A457" s="20"/>
      <c r="B457" s="29"/>
      <c r="C457" s="7"/>
      <c r="D457" s="7"/>
      <c r="E457" s="7"/>
      <c r="F457" s="7"/>
      <c r="G457" s="7"/>
      <c r="H457" s="7"/>
      <c r="I457" s="7"/>
      <c r="J457" s="7"/>
      <c r="K457" s="23"/>
      <c r="L457" s="13"/>
      <c r="M457" s="13"/>
      <c r="N457" s="7"/>
      <c r="O457" s="51"/>
      <c r="P457" s="51"/>
      <c r="Q457" s="61"/>
      <c r="R457" s="62"/>
      <c r="S457" s="62"/>
      <c r="T457" s="63"/>
      <c r="U457" s="63"/>
      <c r="V457" s="63"/>
      <c r="W457" s="51"/>
      <c r="X457" s="51"/>
      <c r="Y457" s="67"/>
      <c r="Z457" s="54" t="str">
        <f>IF(G457="","",IF(COUNTIF(Tugs[曳船名],G457)&lt;&gt;1,"未登録・重複",IF(INDEX(Tugs[会社名],MATCH(G457,Tugs[曳船名],0))="","未確認",INDEX(Tugs[会社名],MATCH(G457,Tugs[曳船名],0)))))</f>
        <v/>
      </c>
      <c r="AA457" s="54" t="str">
        <f>IF(G457="","",IF(COUNTIF(Companies[会社名],Z457)&lt;&gt;1,"未登録・重複",IF(INDEX(Companies[地区],MATCH(Z457,Companies[会社名],0))="","未確認",INDEX(Companies[地区],MATCH(Z457,Companies[会社名],0)))))</f>
        <v/>
      </c>
      <c r="AB457" s="54" t="str">
        <f>IF(G457="","",IF(Q457&lt;&gt;"",Q457,IF(COUNTIF(Tugs[曳船名],G457)&lt;&gt;1,"未登録・重複",IF(INDEX(Tugs[基地港],MATCH(G457,Tugs[曳船名],0))="","未確認",INDEX(Tugs[基地港],MATCH(G457,Tugs[曳船名],0))))))</f>
        <v/>
      </c>
      <c r="AC457" s="53" t="str">
        <f>IF(C457="","",IF(AND(COUNTIF(Standards[照合項目（自動）],AB457&amp;"｜"&amp;E457&amp;"｜"&amp;D457&amp;"｜"&amp;F457&amp;"｜"&amp;P457)=1,COUNTIFS(Standards[照合項目（自動）],AB457&amp;"｜"&amp;E457&amp;"｜"&amp;D457&amp;"｜"&amp;F457&amp;"｜"&amp;P457,Standards[入力確認（自動）],"確認済")=1),SUMIF(Standards[照合項目（自動）],AB457&amp;"｜"&amp;E457&amp;"｜"&amp;D457&amp;"｜"&amp;F457&amp;"｜"&amp;P457,Standards[所定合計h（自動）]),"未確認"))</f>
        <v/>
      </c>
      <c r="AD457" s="53" t="str">
        <f>IF(C457="","",IF(AND(ISNUMBER(R457),ISNUMBER(S457),S457&gt;=R457),ROUND((S457-R457)*24,4),IF(OR(R457&lt;&gt;"",S457&lt;&gt;""),"",IF(AND(ISNUMBER(T457),T457&gt;=0),T457,IF(AND(I457="あり",J457="実施",ISNUMBER(AC457)),AC457,"")))))</f>
        <v/>
      </c>
      <c r="AE457" s="54" t="str">
        <f>IF(C457="","",IF(AND(ISNUMBER(R457),ISNUMBER(S457),S457&gt;=R457),IF(X457="記録","実績：基地発～基地着",IF(X457="記憶","記憶：基地発～基地着","未確認：基地発～基地着")),IF(OR(R457&lt;&gt;"",S457&lt;&gt;""),"要確認：時刻不足・逆転",IF(AND(ISNUMBER(T457),T457&gt;=0),IF(X457="記録","実績：記録の時間",IF(X457="記憶","記憶：申告の時間","未確認：申告の時間")),IF(AND(I457="あり",J457="実施",ISNUMBER(AC457)),"所定時間による見込み",IF(I457="なし","使用なし","未確認"))))))</f>
        <v/>
      </c>
      <c r="AF457" s="55" t="str">
        <f>IF(C457="","",IF(H457="あり",1,0))</f>
        <v/>
      </c>
      <c r="AG457" s="55" t="str">
        <f>IF(C457="","",IF(AND(I457="あり",J457="実施"),1,0))</f>
        <v/>
      </c>
      <c r="AH457" s="55" t="str">
        <f>IF(C457="","",IF(AND(H457="あり",X457="記録"),IF(COUNTIFS($A$8:A457,A457,$B$8:B457,B457,$C$8:C457,C457,$E$8:E457,E457,$F$8:F457,F457,$H$8:H457,"あり",$X$8:X457,"記録")=1,1,0),0))</f>
        <v/>
      </c>
      <c r="AI457" s="55" t="str">
        <f>IF(C457="","",IF(AND(I457="あり",J457="実施",X457="記録",ISNUMBER(K457)),IF(COUNTIFS($K$8:K457,K457,$C$8:C457,C457,$E$8:E457,E457,$F$8:F457,F457,$I$8:I457,"あり",$J$8:J457,"実施",$X$8:X457,"記録")=1,1,0),0))</f>
        <v/>
      </c>
      <c r="AJ457" s="55" t="str">
        <f>IF(C457="","",IF(ISNUMBER(A457),YEAR(A457)-IF(MONTH(A457)&lt;4,1,0),""))</f>
        <v/>
      </c>
      <c r="AK457" s="55" t="str">
        <f>IF(C457="","",IF(J457="実施",IF(ISNUMBER(K457),YEAR(K457)-IF(MONTH(K457)&lt;4,1,0),""),""))</f>
        <v/>
      </c>
      <c r="AL457" s="56" t="str">
        <f>IF(C457="",IF(OR(A457&lt;&gt;"",G457&lt;&gt;""),"要確認：船名未記入",""),IF(OR(NOT(ISNUMBER(A457)),G457="",H457="",I457="",J457="",N457="",O457="",P457="",W457="",X457=""),"要確認：基本項目不足",IF(OR(Z457="未登録・重複",AA457="未登録・重複",AB457="未確認"),"要確認：登録表を確認",IF(AND(H457="あり",NOT(ISNUMBER(B457))),"要確認：前日の予定時刻不足",IF(AND(J457="実施",I457="あり",NOT(ISNUMBER(K457))),"要確認：最終日時不足",IF(AND(J457="取消",I457="あり"),"要確認：取消と使用ありが矛盾",IF(OR(AND(ISNUMBER(T457),T457&lt;0),AND(ISNUMBER(V457),V457&lt;0),AE457="要確認：時刻不足・逆転"),"要確認：時間を確認",IF(COUNTIFS(Work[予定表の作業日],A457,Work[前日版の予定時刻],B457,Work[船名],C457,Work[バース],E457,Work[入出・転],F457,Work[曳船名],G457)&gt;1,"要確認：同じ作業・曳船が重複",IF(AND(I457="あり",J457="実施",NOT(ISNUMBER(AD457))),"要確認：拘束時間未確認",IF(OR(H457="未確認",I457="未確認",J457="未確認",X457="未確認",N457="未確認",O457="未確認"),"要確認：未確認を含む","確認済"))))))))))</f>
        <v/>
      </c>
    </row>
    <row r="458" spans="1:38" ht="24.95" customHeight="1" x14ac:dyDescent="0.2">
      <c r="A458" s="20"/>
      <c r="B458" s="29"/>
      <c r="C458" s="7"/>
      <c r="D458" s="7"/>
      <c r="E458" s="7"/>
      <c r="F458" s="7"/>
      <c r="G458" s="7"/>
      <c r="H458" s="7"/>
      <c r="I458" s="7"/>
      <c r="J458" s="7"/>
      <c r="K458" s="23"/>
      <c r="L458" s="13"/>
      <c r="M458" s="13"/>
      <c r="N458" s="7"/>
      <c r="O458" s="51"/>
      <c r="P458" s="51"/>
      <c r="Q458" s="61"/>
      <c r="R458" s="62"/>
      <c r="S458" s="62"/>
      <c r="T458" s="63"/>
      <c r="U458" s="63"/>
      <c r="V458" s="63"/>
      <c r="W458" s="51"/>
      <c r="X458" s="51"/>
      <c r="Y458" s="67"/>
      <c r="Z458" s="54" t="str">
        <f>IF(G458="","",IF(COUNTIF(Tugs[曳船名],G458)&lt;&gt;1,"未登録・重複",IF(INDEX(Tugs[会社名],MATCH(G458,Tugs[曳船名],0))="","未確認",INDEX(Tugs[会社名],MATCH(G458,Tugs[曳船名],0)))))</f>
        <v/>
      </c>
      <c r="AA458" s="54" t="str">
        <f>IF(G458="","",IF(COUNTIF(Companies[会社名],Z458)&lt;&gt;1,"未登録・重複",IF(INDEX(Companies[地区],MATCH(Z458,Companies[会社名],0))="","未確認",INDEX(Companies[地区],MATCH(Z458,Companies[会社名],0)))))</f>
        <v/>
      </c>
      <c r="AB458" s="54" t="str">
        <f>IF(G458="","",IF(Q458&lt;&gt;"",Q458,IF(COUNTIF(Tugs[曳船名],G458)&lt;&gt;1,"未登録・重複",IF(INDEX(Tugs[基地港],MATCH(G458,Tugs[曳船名],0))="","未確認",INDEX(Tugs[基地港],MATCH(G458,Tugs[曳船名],0))))))</f>
        <v/>
      </c>
      <c r="AC458" s="53" t="str">
        <f>IF(C458="","",IF(AND(COUNTIF(Standards[照合項目（自動）],AB458&amp;"｜"&amp;E458&amp;"｜"&amp;D458&amp;"｜"&amp;F458&amp;"｜"&amp;P458)=1,COUNTIFS(Standards[照合項目（自動）],AB458&amp;"｜"&amp;E458&amp;"｜"&amp;D458&amp;"｜"&amp;F458&amp;"｜"&amp;P458,Standards[入力確認（自動）],"確認済")=1),SUMIF(Standards[照合項目（自動）],AB458&amp;"｜"&amp;E458&amp;"｜"&amp;D458&amp;"｜"&amp;F458&amp;"｜"&amp;P458,Standards[所定合計h（自動）]),"未確認"))</f>
        <v/>
      </c>
      <c r="AD458" s="53" t="str">
        <f>IF(C458="","",IF(AND(ISNUMBER(R458),ISNUMBER(S458),S458&gt;=R458),ROUND((S458-R458)*24,4),IF(OR(R458&lt;&gt;"",S458&lt;&gt;""),"",IF(AND(ISNUMBER(T458),T458&gt;=0),T458,IF(AND(I458="あり",J458="実施",ISNUMBER(AC458)),AC458,"")))))</f>
        <v/>
      </c>
      <c r="AE458" s="54" t="str">
        <f>IF(C458="","",IF(AND(ISNUMBER(R458),ISNUMBER(S458),S458&gt;=R458),IF(X458="記録","実績：基地発～基地着",IF(X458="記憶","記憶：基地発～基地着","未確認：基地発～基地着")),IF(OR(R458&lt;&gt;"",S458&lt;&gt;""),"要確認：時刻不足・逆転",IF(AND(ISNUMBER(T458),T458&gt;=0),IF(X458="記録","実績：記録の時間",IF(X458="記憶","記憶：申告の時間","未確認：申告の時間")),IF(AND(I458="あり",J458="実施",ISNUMBER(AC458)),"所定時間による見込み",IF(I458="なし","使用なし","未確認"))))))</f>
        <v/>
      </c>
      <c r="AF458" s="55" t="str">
        <f>IF(C458="","",IF(H458="あり",1,0))</f>
        <v/>
      </c>
      <c r="AG458" s="55" t="str">
        <f>IF(C458="","",IF(AND(I458="あり",J458="実施"),1,0))</f>
        <v/>
      </c>
      <c r="AH458" s="55" t="str">
        <f>IF(C458="","",IF(AND(H458="あり",X458="記録"),IF(COUNTIFS($A$8:A458,A458,$B$8:B458,B458,$C$8:C458,C458,$E$8:E458,E458,$F$8:F458,F458,$H$8:H458,"あり",$X$8:X458,"記録")=1,1,0),0))</f>
        <v/>
      </c>
      <c r="AI458" s="55" t="str">
        <f>IF(C458="","",IF(AND(I458="あり",J458="実施",X458="記録",ISNUMBER(K458)),IF(COUNTIFS($K$8:K458,K458,$C$8:C458,C458,$E$8:E458,E458,$F$8:F458,F458,$I$8:I458,"あり",$J$8:J458,"実施",$X$8:X458,"記録")=1,1,0),0))</f>
        <v/>
      </c>
      <c r="AJ458" s="55" t="str">
        <f>IF(C458="","",IF(ISNUMBER(A458),YEAR(A458)-IF(MONTH(A458)&lt;4,1,0),""))</f>
        <v/>
      </c>
      <c r="AK458" s="55" t="str">
        <f>IF(C458="","",IF(J458="実施",IF(ISNUMBER(K458),YEAR(K458)-IF(MONTH(K458)&lt;4,1,0),""),""))</f>
        <v/>
      </c>
      <c r="AL458" s="56" t="str">
        <f>IF(C458="",IF(OR(A458&lt;&gt;"",G458&lt;&gt;""),"要確認：船名未記入",""),IF(OR(NOT(ISNUMBER(A458)),G458="",H458="",I458="",J458="",N458="",O458="",P458="",W458="",X458=""),"要確認：基本項目不足",IF(OR(Z458="未登録・重複",AA458="未登録・重複",AB458="未確認"),"要確認：登録表を確認",IF(AND(H458="あり",NOT(ISNUMBER(B458))),"要確認：前日の予定時刻不足",IF(AND(J458="実施",I458="あり",NOT(ISNUMBER(K458))),"要確認：最終日時不足",IF(AND(J458="取消",I458="あり"),"要確認：取消と使用ありが矛盾",IF(OR(AND(ISNUMBER(T458),T458&lt;0),AND(ISNUMBER(V458),V458&lt;0),AE458="要確認：時刻不足・逆転"),"要確認：時間を確認",IF(COUNTIFS(Work[予定表の作業日],A458,Work[前日版の予定時刻],B458,Work[船名],C458,Work[バース],E458,Work[入出・転],F458,Work[曳船名],G458)&gt;1,"要確認：同じ作業・曳船が重複",IF(AND(I458="あり",J458="実施",NOT(ISNUMBER(AD458))),"要確認：拘束時間未確認",IF(OR(H458="未確認",I458="未確認",J458="未確認",X458="未確認",N458="未確認",O458="未確認"),"要確認：未確認を含む","確認済"))))))))))</f>
        <v/>
      </c>
    </row>
    <row r="459" spans="1:38" ht="24.95" customHeight="1" x14ac:dyDescent="0.2">
      <c r="A459" s="20"/>
      <c r="B459" s="29"/>
      <c r="C459" s="7"/>
      <c r="D459" s="7"/>
      <c r="E459" s="7"/>
      <c r="F459" s="7"/>
      <c r="G459" s="7"/>
      <c r="H459" s="7"/>
      <c r="I459" s="7"/>
      <c r="J459" s="7"/>
      <c r="K459" s="23"/>
      <c r="L459" s="13"/>
      <c r="M459" s="13"/>
      <c r="N459" s="7"/>
      <c r="O459" s="51"/>
      <c r="P459" s="51"/>
      <c r="Q459" s="61"/>
      <c r="R459" s="62"/>
      <c r="S459" s="62"/>
      <c r="T459" s="63"/>
      <c r="U459" s="63"/>
      <c r="V459" s="63"/>
      <c r="W459" s="51"/>
      <c r="X459" s="51"/>
      <c r="Y459" s="67"/>
      <c r="Z459" s="54" t="str">
        <f>IF(G459="","",IF(COUNTIF(Tugs[曳船名],G459)&lt;&gt;1,"未登録・重複",IF(INDEX(Tugs[会社名],MATCH(G459,Tugs[曳船名],0))="","未確認",INDEX(Tugs[会社名],MATCH(G459,Tugs[曳船名],0)))))</f>
        <v/>
      </c>
      <c r="AA459" s="54" t="str">
        <f>IF(G459="","",IF(COUNTIF(Companies[会社名],Z459)&lt;&gt;1,"未登録・重複",IF(INDEX(Companies[地区],MATCH(Z459,Companies[会社名],0))="","未確認",INDEX(Companies[地区],MATCH(Z459,Companies[会社名],0)))))</f>
        <v/>
      </c>
      <c r="AB459" s="54" t="str">
        <f>IF(G459="","",IF(Q459&lt;&gt;"",Q459,IF(COUNTIF(Tugs[曳船名],G459)&lt;&gt;1,"未登録・重複",IF(INDEX(Tugs[基地港],MATCH(G459,Tugs[曳船名],0))="","未確認",INDEX(Tugs[基地港],MATCH(G459,Tugs[曳船名],0))))))</f>
        <v/>
      </c>
      <c r="AC459" s="53" t="str">
        <f>IF(C459="","",IF(AND(COUNTIF(Standards[照合項目（自動）],AB459&amp;"｜"&amp;E459&amp;"｜"&amp;D459&amp;"｜"&amp;F459&amp;"｜"&amp;P459)=1,COUNTIFS(Standards[照合項目（自動）],AB459&amp;"｜"&amp;E459&amp;"｜"&amp;D459&amp;"｜"&amp;F459&amp;"｜"&amp;P459,Standards[入力確認（自動）],"確認済")=1),SUMIF(Standards[照合項目（自動）],AB459&amp;"｜"&amp;E459&amp;"｜"&amp;D459&amp;"｜"&amp;F459&amp;"｜"&amp;P459,Standards[所定合計h（自動）]),"未確認"))</f>
        <v/>
      </c>
      <c r="AD459" s="53" t="str">
        <f>IF(C459="","",IF(AND(ISNUMBER(R459),ISNUMBER(S459),S459&gt;=R459),ROUND((S459-R459)*24,4),IF(OR(R459&lt;&gt;"",S459&lt;&gt;""),"",IF(AND(ISNUMBER(T459),T459&gt;=0),T459,IF(AND(I459="あり",J459="実施",ISNUMBER(AC459)),AC459,"")))))</f>
        <v/>
      </c>
      <c r="AE459" s="54" t="str">
        <f>IF(C459="","",IF(AND(ISNUMBER(R459),ISNUMBER(S459),S459&gt;=R459),IF(X459="記録","実績：基地発～基地着",IF(X459="記憶","記憶：基地発～基地着","未確認：基地発～基地着")),IF(OR(R459&lt;&gt;"",S459&lt;&gt;""),"要確認：時刻不足・逆転",IF(AND(ISNUMBER(T459),T459&gt;=0),IF(X459="記録","実績：記録の時間",IF(X459="記憶","記憶：申告の時間","未確認：申告の時間")),IF(AND(I459="あり",J459="実施",ISNUMBER(AC459)),"所定時間による見込み",IF(I459="なし","使用なし","未確認"))))))</f>
        <v/>
      </c>
      <c r="AF459" s="55" t="str">
        <f>IF(C459="","",IF(H459="あり",1,0))</f>
        <v/>
      </c>
      <c r="AG459" s="55" t="str">
        <f>IF(C459="","",IF(AND(I459="あり",J459="実施"),1,0))</f>
        <v/>
      </c>
      <c r="AH459" s="55" t="str">
        <f>IF(C459="","",IF(AND(H459="あり",X459="記録"),IF(COUNTIFS($A$8:A459,A459,$B$8:B459,B459,$C$8:C459,C459,$E$8:E459,E459,$F$8:F459,F459,$H$8:H459,"あり",$X$8:X459,"記録")=1,1,0),0))</f>
        <v/>
      </c>
      <c r="AI459" s="55" t="str">
        <f>IF(C459="","",IF(AND(I459="あり",J459="実施",X459="記録",ISNUMBER(K459)),IF(COUNTIFS($K$8:K459,K459,$C$8:C459,C459,$E$8:E459,E459,$F$8:F459,F459,$I$8:I459,"あり",$J$8:J459,"実施",$X$8:X459,"記録")=1,1,0),0))</f>
        <v/>
      </c>
      <c r="AJ459" s="55" t="str">
        <f>IF(C459="","",IF(ISNUMBER(A459),YEAR(A459)-IF(MONTH(A459)&lt;4,1,0),""))</f>
        <v/>
      </c>
      <c r="AK459" s="55" t="str">
        <f>IF(C459="","",IF(J459="実施",IF(ISNUMBER(K459),YEAR(K459)-IF(MONTH(K459)&lt;4,1,0),""),""))</f>
        <v/>
      </c>
      <c r="AL459" s="56" t="str">
        <f>IF(C459="",IF(OR(A459&lt;&gt;"",G459&lt;&gt;""),"要確認：船名未記入",""),IF(OR(NOT(ISNUMBER(A459)),G459="",H459="",I459="",J459="",N459="",O459="",P459="",W459="",X459=""),"要確認：基本項目不足",IF(OR(Z459="未登録・重複",AA459="未登録・重複",AB459="未確認"),"要確認：登録表を確認",IF(AND(H459="あり",NOT(ISNUMBER(B459))),"要確認：前日の予定時刻不足",IF(AND(J459="実施",I459="あり",NOT(ISNUMBER(K459))),"要確認：最終日時不足",IF(AND(J459="取消",I459="あり"),"要確認：取消と使用ありが矛盾",IF(OR(AND(ISNUMBER(T459),T459&lt;0),AND(ISNUMBER(V459),V459&lt;0),AE459="要確認：時刻不足・逆転"),"要確認：時間を確認",IF(COUNTIFS(Work[予定表の作業日],A459,Work[前日版の予定時刻],B459,Work[船名],C459,Work[バース],E459,Work[入出・転],F459,Work[曳船名],G459)&gt;1,"要確認：同じ作業・曳船が重複",IF(AND(I459="あり",J459="実施",NOT(ISNUMBER(AD459))),"要確認：拘束時間未確認",IF(OR(H459="未確認",I459="未確認",J459="未確認",X459="未確認",N459="未確認",O459="未確認"),"要確認：未確認を含む","確認済"))))))))))</f>
        <v/>
      </c>
    </row>
    <row r="460" spans="1:38" ht="24.95" customHeight="1" x14ac:dyDescent="0.2">
      <c r="A460" s="20"/>
      <c r="B460" s="29"/>
      <c r="C460" s="7"/>
      <c r="D460" s="7"/>
      <c r="E460" s="7"/>
      <c r="F460" s="7"/>
      <c r="G460" s="7"/>
      <c r="H460" s="7"/>
      <c r="I460" s="7"/>
      <c r="J460" s="7"/>
      <c r="K460" s="23"/>
      <c r="L460" s="13"/>
      <c r="M460" s="13"/>
      <c r="N460" s="7"/>
      <c r="O460" s="51"/>
      <c r="P460" s="51"/>
      <c r="Q460" s="61"/>
      <c r="R460" s="62"/>
      <c r="S460" s="62"/>
      <c r="T460" s="63"/>
      <c r="U460" s="63"/>
      <c r="V460" s="63"/>
      <c r="W460" s="51"/>
      <c r="X460" s="51"/>
      <c r="Y460" s="67"/>
      <c r="Z460" s="54" t="str">
        <f>IF(G460="","",IF(COUNTIF(Tugs[曳船名],G460)&lt;&gt;1,"未登録・重複",IF(INDEX(Tugs[会社名],MATCH(G460,Tugs[曳船名],0))="","未確認",INDEX(Tugs[会社名],MATCH(G460,Tugs[曳船名],0)))))</f>
        <v/>
      </c>
      <c r="AA460" s="54" t="str">
        <f>IF(G460="","",IF(COUNTIF(Companies[会社名],Z460)&lt;&gt;1,"未登録・重複",IF(INDEX(Companies[地区],MATCH(Z460,Companies[会社名],0))="","未確認",INDEX(Companies[地区],MATCH(Z460,Companies[会社名],0)))))</f>
        <v/>
      </c>
      <c r="AB460" s="54" t="str">
        <f>IF(G460="","",IF(Q460&lt;&gt;"",Q460,IF(COUNTIF(Tugs[曳船名],G460)&lt;&gt;1,"未登録・重複",IF(INDEX(Tugs[基地港],MATCH(G460,Tugs[曳船名],0))="","未確認",INDEX(Tugs[基地港],MATCH(G460,Tugs[曳船名],0))))))</f>
        <v/>
      </c>
      <c r="AC460" s="53" t="str">
        <f>IF(C460="","",IF(AND(COUNTIF(Standards[照合項目（自動）],AB460&amp;"｜"&amp;E460&amp;"｜"&amp;D460&amp;"｜"&amp;F460&amp;"｜"&amp;P460)=1,COUNTIFS(Standards[照合項目（自動）],AB460&amp;"｜"&amp;E460&amp;"｜"&amp;D460&amp;"｜"&amp;F460&amp;"｜"&amp;P460,Standards[入力確認（自動）],"確認済")=1),SUMIF(Standards[照合項目（自動）],AB460&amp;"｜"&amp;E460&amp;"｜"&amp;D460&amp;"｜"&amp;F460&amp;"｜"&amp;P460,Standards[所定合計h（自動）]),"未確認"))</f>
        <v/>
      </c>
      <c r="AD460" s="53" t="str">
        <f>IF(C460="","",IF(AND(ISNUMBER(R460),ISNUMBER(S460),S460&gt;=R460),ROUND((S460-R460)*24,4),IF(OR(R460&lt;&gt;"",S460&lt;&gt;""),"",IF(AND(ISNUMBER(T460),T460&gt;=0),T460,IF(AND(I460="あり",J460="実施",ISNUMBER(AC460)),AC460,"")))))</f>
        <v/>
      </c>
      <c r="AE460" s="54" t="str">
        <f>IF(C460="","",IF(AND(ISNUMBER(R460),ISNUMBER(S460),S460&gt;=R460),IF(X460="記録","実績：基地発～基地着",IF(X460="記憶","記憶：基地発～基地着","未確認：基地発～基地着")),IF(OR(R460&lt;&gt;"",S460&lt;&gt;""),"要確認：時刻不足・逆転",IF(AND(ISNUMBER(T460),T460&gt;=0),IF(X460="記録","実績：記録の時間",IF(X460="記憶","記憶：申告の時間","未確認：申告の時間")),IF(AND(I460="あり",J460="実施",ISNUMBER(AC460)),"所定時間による見込み",IF(I460="なし","使用なし","未確認"))))))</f>
        <v/>
      </c>
      <c r="AF460" s="55" t="str">
        <f>IF(C460="","",IF(H460="あり",1,0))</f>
        <v/>
      </c>
      <c r="AG460" s="55" t="str">
        <f>IF(C460="","",IF(AND(I460="あり",J460="実施"),1,0))</f>
        <v/>
      </c>
      <c r="AH460" s="55" t="str">
        <f>IF(C460="","",IF(AND(H460="あり",X460="記録"),IF(COUNTIFS($A$8:A460,A460,$B$8:B460,B460,$C$8:C460,C460,$E$8:E460,E460,$F$8:F460,F460,$H$8:H460,"あり",$X$8:X460,"記録")=1,1,0),0))</f>
        <v/>
      </c>
      <c r="AI460" s="55" t="str">
        <f>IF(C460="","",IF(AND(I460="あり",J460="実施",X460="記録",ISNUMBER(K460)),IF(COUNTIFS($K$8:K460,K460,$C$8:C460,C460,$E$8:E460,E460,$F$8:F460,F460,$I$8:I460,"あり",$J$8:J460,"実施",$X$8:X460,"記録")=1,1,0),0))</f>
        <v/>
      </c>
      <c r="AJ460" s="55" t="str">
        <f>IF(C460="","",IF(ISNUMBER(A460),YEAR(A460)-IF(MONTH(A460)&lt;4,1,0),""))</f>
        <v/>
      </c>
      <c r="AK460" s="55" t="str">
        <f>IF(C460="","",IF(J460="実施",IF(ISNUMBER(K460),YEAR(K460)-IF(MONTH(K460)&lt;4,1,0),""),""))</f>
        <v/>
      </c>
      <c r="AL460" s="56" t="str">
        <f>IF(C460="",IF(OR(A460&lt;&gt;"",G460&lt;&gt;""),"要確認：船名未記入",""),IF(OR(NOT(ISNUMBER(A460)),G460="",H460="",I460="",J460="",N460="",O460="",P460="",W460="",X460=""),"要確認：基本項目不足",IF(OR(Z460="未登録・重複",AA460="未登録・重複",AB460="未確認"),"要確認：登録表を確認",IF(AND(H460="あり",NOT(ISNUMBER(B460))),"要確認：前日の予定時刻不足",IF(AND(J460="実施",I460="あり",NOT(ISNUMBER(K460))),"要確認：最終日時不足",IF(AND(J460="取消",I460="あり"),"要確認：取消と使用ありが矛盾",IF(OR(AND(ISNUMBER(T460),T460&lt;0),AND(ISNUMBER(V460),V460&lt;0),AE460="要確認：時刻不足・逆転"),"要確認：時間を確認",IF(COUNTIFS(Work[予定表の作業日],A460,Work[前日版の予定時刻],B460,Work[船名],C460,Work[バース],E460,Work[入出・転],F460,Work[曳船名],G460)&gt;1,"要確認：同じ作業・曳船が重複",IF(AND(I460="あり",J460="実施",NOT(ISNUMBER(AD460))),"要確認：拘束時間未確認",IF(OR(H460="未確認",I460="未確認",J460="未確認",X460="未確認",N460="未確認",O460="未確認"),"要確認：未確認を含む","確認済"))))))))))</f>
        <v/>
      </c>
    </row>
    <row r="461" spans="1:38" ht="24.95" customHeight="1" x14ac:dyDescent="0.2">
      <c r="A461" s="20"/>
      <c r="B461" s="29"/>
      <c r="C461" s="7"/>
      <c r="D461" s="7"/>
      <c r="E461" s="7"/>
      <c r="F461" s="7"/>
      <c r="G461" s="7"/>
      <c r="H461" s="7"/>
      <c r="I461" s="7"/>
      <c r="J461" s="7"/>
      <c r="K461" s="23"/>
      <c r="L461" s="13"/>
      <c r="M461" s="13"/>
      <c r="N461" s="7"/>
      <c r="O461" s="51"/>
      <c r="P461" s="51"/>
      <c r="Q461" s="61"/>
      <c r="R461" s="62"/>
      <c r="S461" s="62"/>
      <c r="T461" s="63"/>
      <c r="U461" s="63"/>
      <c r="V461" s="63"/>
      <c r="W461" s="51"/>
      <c r="X461" s="51"/>
      <c r="Y461" s="67"/>
      <c r="Z461" s="54" t="str">
        <f>IF(G461="","",IF(COUNTIF(Tugs[曳船名],G461)&lt;&gt;1,"未登録・重複",IF(INDEX(Tugs[会社名],MATCH(G461,Tugs[曳船名],0))="","未確認",INDEX(Tugs[会社名],MATCH(G461,Tugs[曳船名],0)))))</f>
        <v/>
      </c>
      <c r="AA461" s="54" t="str">
        <f>IF(G461="","",IF(COUNTIF(Companies[会社名],Z461)&lt;&gt;1,"未登録・重複",IF(INDEX(Companies[地区],MATCH(Z461,Companies[会社名],0))="","未確認",INDEX(Companies[地区],MATCH(Z461,Companies[会社名],0)))))</f>
        <v/>
      </c>
      <c r="AB461" s="54" t="str">
        <f>IF(G461="","",IF(Q461&lt;&gt;"",Q461,IF(COUNTIF(Tugs[曳船名],G461)&lt;&gt;1,"未登録・重複",IF(INDEX(Tugs[基地港],MATCH(G461,Tugs[曳船名],0))="","未確認",INDEX(Tugs[基地港],MATCH(G461,Tugs[曳船名],0))))))</f>
        <v/>
      </c>
      <c r="AC461" s="53" t="str">
        <f>IF(C461="","",IF(AND(COUNTIF(Standards[照合項目（自動）],AB461&amp;"｜"&amp;E461&amp;"｜"&amp;D461&amp;"｜"&amp;F461&amp;"｜"&amp;P461)=1,COUNTIFS(Standards[照合項目（自動）],AB461&amp;"｜"&amp;E461&amp;"｜"&amp;D461&amp;"｜"&amp;F461&amp;"｜"&amp;P461,Standards[入力確認（自動）],"確認済")=1),SUMIF(Standards[照合項目（自動）],AB461&amp;"｜"&amp;E461&amp;"｜"&amp;D461&amp;"｜"&amp;F461&amp;"｜"&amp;P461,Standards[所定合計h（自動）]),"未確認"))</f>
        <v/>
      </c>
      <c r="AD461" s="53" t="str">
        <f>IF(C461="","",IF(AND(ISNUMBER(R461),ISNUMBER(S461),S461&gt;=R461),ROUND((S461-R461)*24,4),IF(OR(R461&lt;&gt;"",S461&lt;&gt;""),"",IF(AND(ISNUMBER(T461),T461&gt;=0),T461,IF(AND(I461="あり",J461="実施",ISNUMBER(AC461)),AC461,"")))))</f>
        <v/>
      </c>
      <c r="AE461" s="54" t="str">
        <f>IF(C461="","",IF(AND(ISNUMBER(R461),ISNUMBER(S461),S461&gt;=R461),IF(X461="記録","実績：基地発～基地着",IF(X461="記憶","記憶：基地発～基地着","未確認：基地発～基地着")),IF(OR(R461&lt;&gt;"",S461&lt;&gt;""),"要確認：時刻不足・逆転",IF(AND(ISNUMBER(T461),T461&gt;=0),IF(X461="記録","実績：記録の時間",IF(X461="記憶","記憶：申告の時間","未確認：申告の時間")),IF(AND(I461="あり",J461="実施",ISNUMBER(AC461)),"所定時間による見込み",IF(I461="なし","使用なし","未確認"))))))</f>
        <v/>
      </c>
      <c r="AF461" s="55" t="str">
        <f>IF(C461="","",IF(H461="あり",1,0))</f>
        <v/>
      </c>
      <c r="AG461" s="55" t="str">
        <f>IF(C461="","",IF(AND(I461="あり",J461="実施"),1,0))</f>
        <v/>
      </c>
      <c r="AH461" s="55" t="str">
        <f>IF(C461="","",IF(AND(H461="あり",X461="記録"),IF(COUNTIFS($A$8:A461,A461,$B$8:B461,B461,$C$8:C461,C461,$E$8:E461,E461,$F$8:F461,F461,$H$8:H461,"あり",$X$8:X461,"記録")=1,1,0),0))</f>
        <v/>
      </c>
      <c r="AI461" s="55" t="str">
        <f>IF(C461="","",IF(AND(I461="あり",J461="実施",X461="記録",ISNUMBER(K461)),IF(COUNTIFS($K$8:K461,K461,$C$8:C461,C461,$E$8:E461,E461,$F$8:F461,F461,$I$8:I461,"あり",$J$8:J461,"実施",$X$8:X461,"記録")=1,1,0),0))</f>
        <v/>
      </c>
      <c r="AJ461" s="55" t="str">
        <f>IF(C461="","",IF(ISNUMBER(A461),YEAR(A461)-IF(MONTH(A461)&lt;4,1,0),""))</f>
        <v/>
      </c>
      <c r="AK461" s="55" t="str">
        <f>IF(C461="","",IF(J461="実施",IF(ISNUMBER(K461),YEAR(K461)-IF(MONTH(K461)&lt;4,1,0),""),""))</f>
        <v/>
      </c>
      <c r="AL461" s="56" t="str">
        <f>IF(C461="",IF(OR(A461&lt;&gt;"",G461&lt;&gt;""),"要確認：船名未記入",""),IF(OR(NOT(ISNUMBER(A461)),G461="",H461="",I461="",J461="",N461="",O461="",P461="",W461="",X461=""),"要確認：基本項目不足",IF(OR(Z461="未登録・重複",AA461="未登録・重複",AB461="未確認"),"要確認：登録表を確認",IF(AND(H461="あり",NOT(ISNUMBER(B461))),"要確認：前日の予定時刻不足",IF(AND(J461="実施",I461="あり",NOT(ISNUMBER(K461))),"要確認：最終日時不足",IF(AND(J461="取消",I461="あり"),"要確認：取消と使用ありが矛盾",IF(OR(AND(ISNUMBER(T461),T461&lt;0),AND(ISNUMBER(V461),V461&lt;0),AE461="要確認：時刻不足・逆転"),"要確認：時間を確認",IF(COUNTIFS(Work[予定表の作業日],A461,Work[前日版の予定時刻],B461,Work[船名],C461,Work[バース],E461,Work[入出・転],F461,Work[曳船名],G461)&gt;1,"要確認：同じ作業・曳船が重複",IF(AND(I461="あり",J461="実施",NOT(ISNUMBER(AD461))),"要確認：拘束時間未確認",IF(OR(H461="未確認",I461="未確認",J461="未確認",X461="未確認",N461="未確認",O461="未確認"),"要確認：未確認を含む","確認済"))))))))))</f>
        <v/>
      </c>
    </row>
    <row r="462" spans="1:38" ht="24.95" customHeight="1" x14ac:dyDescent="0.2">
      <c r="A462" s="20"/>
      <c r="B462" s="29"/>
      <c r="C462" s="7"/>
      <c r="D462" s="7"/>
      <c r="E462" s="7"/>
      <c r="F462" s="7"/>
      <c r="G462" s="7"/>
      <c r="H462" s="7"/>
      <c r="I462" s="7"/>
      <c r="J462" s="7"/>
      <c r="K462" s="23"/>
      <c r="L462" s="13"/>
      <c r="M462" s="13"/>
      <c r="N462" s="7"/>
      <c r="O462" s="51"/>
      <c r="P462" s="51"/>
      <c r="Q462" s="61"/>
      <c r="R462" s="62"/>
      <c r="S462" s="62"/>
      <c r="T462" s="63"/>
      <c r="U462" s="63"/>
      <c r="V462" s="63"/>
      <c r="W462" s="51"/>
      <c r="X462" s="51"/>
      <c r="Y462" s="67"/>
      <c r="Z462" s="54" t="str">
        <f>IF(G462="","",IF(COUNTIF(Tugs[曳船名],G462)&lt;&gt;1,"未登録・重複",IF(INDEX(Tugs[会社名],MATCH(G462,Tugs[曳船名],0))="","未確認",INDEX(Tugs[会社名],MATCH(G462,Tugs[曳船名],0)))))</f>
        <v/>
      </c>
      <c r="AA462" s="54" t="str">
        <f>IF(G462="","",IF(COUNTIF(Companies[会社名],Z462)&lt;&gt;1,"未登録・重複",IF(INDEX(Companies[地区],MATCH(Z462,Companies[会社名],0))="","未確認",INDEX(Companies[地区],MATCH(Z462,Companies[会社名],0)))))</f>
        <v/>
      </c>
      <c r="AB462" s="54" t="str">
        <f>IF(G462="","",IF(Q462&lt;&gt;"",Q462,IF(COUNTIF(Tugs[曳船名],G462)&lt;&gt;1,"未登録・重複",IF(INDEX(Tugs[基地港],MATCH(G462,Tugs[曳船名],0))="","未確認",INDEX(Tugs[基地港],MATCH(G462,Tugs[曳船名],0))))))</f>
        <v/>
      </c>
      <c r="AC462" s="53" t="str">
        <f>IF(C462="","",IF(AND(COUNTIF(Standards[照合項目（自動）],AB462&amp;"｜"&amp;E462&amp;"｜"&amp;D462&amp;"｜"&amp;F462&amp;"｜"&amp;P462)=1,COUNTIFS(Standards[照合項目（自動）],AB462&amp;"｜"&amp;E462&amp;"｜"&amp;D462&amp;"｜"&amp;F462&amp;"｜"&amp;P462,Standards[入力確認（自動）],"確認済")=1),SUMIF(Standards[照合項目（自動）],AB462&amp;"｜"&amp;E462&amp;"｜"&amp;D462&amp;"｜"&amp;F462&amp;"｜"&amp;P462,Standards[所定合計h（自動）]),"未確認"))</f>
        <v/>
      </c>
      <c r="AD462" s="53" t="str">
        <f>IF(C462="","",IF(AND(ISNUMBER(R462),ISNUMBER(S462),S462&gt;=R462),ROUND((S462-R462)*24,4),IF(OR(R462&lt;&gt;"",S462&lt;&gt;""),"",IF(AND(ISNUMBER(T462),T462&gt;=0),T462,IF(AND(I462="あり",J462="実施",ISNUMBER(AC462)),AC462,"")))))</f>
        <v/>
      </c>
      <c r="AE462" s="54" t="str">
        <f>IF(C462="","",IF(AND(ISNUMBER(R462),ISNUMBER(S462),S462&gt;=R462),IF(X462="記録","実績：基地発～基地着",IF(X462="記憶","記憶：基地発～基地着","未確認：基地発～基地着")),IF(OR(R462&lt;&gt;"",S462&lt;&gt;""),"要確認：時刻不足・逆転",IF(AND(ISNUMBER(T462),T462&gt;=0),IF(X462="記録","実績：記録の時間",IF(X462="記憶","記憶：申告の時間","未確認：申告の時間")),IF(AND(I462="あり",J462="実施",ISNUMBER(AC462)),"所定時間による見込み",IF(I462="なし","使用なし","未確認"))))))</f>
        <v/>
      </c>
      <c r="AF462" s="55" t="str">
        <f>IF(C462="","",IF(H462="あり",1,0))</f>
        <v/>
      </c>
      <c r="AG462" s="55" t="str">
        <f>IF(C462="","",IF(AND(I462="あり",J462="実施"),1,0))</f>
        <v/>
      </c>
      <c r="AH462" s="55" t="str">
        <f>IF(C462="","",IF(AND(H462="あり",X462="記録"),IF(COUNTIFS($A$8:A462,A462,$B$8:B462,B462,$C$8:C462,C462,$E$8:E462,E462,$F$8:F462,F462,$H$8:H462,"あり",$X$8:X462,"記録")=1,1,0),0))</f>
        <v/>
      </c>
      <c r="AI462" s="55" t="str">
        <f>IF(C462="","",IF(AND(I462="あり",J462="実施",X462="記録",ISNUMBER(K462)),IF(COUNTIFS($K$8:K462,K462,$C$8:C462,C462,$E$8:E462,E462,$F$8:F462,F462,$I$8:I462,"あり",$J$8:J462,"実施",$X$8:X462,"記録")=1,1,0),0))</f>
        <v/>
      </c>
      <c r="AJ462" s="55" t="str">
        <f>IF(C462="","",IF(ISNUMBER(A462),YEAR(A462)-IF(MONTH(A462)&lt;4,1,0),""))</f>
        <v/>
      </c>
      <c r="AK462" s="55" t="str">
        <f>IF(C462="","",IF(J462="実施",IF(ISNUMBER(K462),YEAR(K462)-IF(MONTH(K462)&lt;4,1,0),""),""))</f>
        <v/>
      </c>
      <c r="AL462" s="56" t="str">
        <f>IF(C462="",IF(OR(A462&lt;&gt;"",G462&lt;&gt;""),"要確認：船名未記入",""),IF(OR(NOT(ISNUMBER(A462)),G462="",H462="",I462="",J462="",N462="",O462="",P462="",W462="",X462=""),"要確認：基本項目不足",IF(OR(Z462="未登録・重複",AA462="未登録・重複",AB462="未確認"),"要確認：登録表を確認",IF(AND(H462="あり",NOT(ISNUMBER(B462))),"要確認：前日の予定時刻不足",IF(AND(J462="実施",I462="あり",NOT(ISNUMBER(K462))),"要確認：最終日時不足",IF(AND(J462="取消",I462="あり"),"要確認：取消と使用ありが矛盾",IF(OR(AND(ISNUMBER(T462),T462&lt;0),AND(ISNUMBER(V462),V462&lt;0),AE462="要確認：時刻不足・逆転"),"要確認：時間を確認",IF(COUNTIFS(Work[予定表の作業日],A462,Work[前日版の予定時刻],B462,Work[船名],C462,Work[バース],E462,Work[入出・転],F462,Work[曳船名],G462)&gt;1,"要確認：同じ作業・曳船が重複",IF(AND(I462="あり",J462="実施",NOT(ISNUMBER(AD462))),"要確認：拘束時間未確認",IF(OR(H462="未確認",I462="未確認",J462="未確認",X462="未確認",N462="未確認",O462="未確認"),"要確認：未確認を含む","確認済"))))))))))</f>
        <v/>
      </c>
    </row>
    <row r="463" spans="1:38" ht="24.95" customHeight="1" x14ac:dyDescent="0.2">
      <c r="A463" s="20"/>
      <c r="B463" s="29"/>
      <c r="C463" s="7"/>
      <c r="D463" s="7"/>
      <c r="E463" s="7"/>
      <c r="F463" s="7"/>
      <c r="G463" s="7"/>
      <c r="H463" s="7"/>
      <c r="I463" s="7"/>
      <c r="J463" s="7"/>
      <c r="K463" s="23"/>
      <c r="L463" s="13"/>
      <c r="M463" s="13"/>
      <c r="N463" s="7"/>
      <c r="O463" s="51"/>
      <c r="P463" s="51"/>
      <c r="Q463" s="61"/>
      <c r="R463" s="62"/>
      <c r="S463" s="62"/>
      <c r="T463" s="63"/>
      <c r="U463" s="63"/>
      <c r="V463" s="63"/>
      <c r="W463" s="51"/>
      <c r="X463" s="51"/>
      <c r="Y463" s="67"/>
      <c r="Z463" s="54" t="str">
        <f>IF(G463="","",IF(COUNTIF(Tugs[曳船名],G463)&lt;&gt;1,"未登録・重複",IF(INDEX(Tugs[会社名],MATCH(G463,Tugs[曳船名],0))="","未確認",INDEX(Tugs[会社名],MATCH(G463,Tugs[曳船名],0)))))</f>
        <v/>
      </c>
      <c r="AA463" s="54" t="str">
        <f>IF(G463="","",IF(COUNTIF(Companies[会社名],Z463)&lt;&gt;1,"未登録・重複",IF(INDEX(Companies[地区],MATCH(Z463,Companies[会社名],0))="","未確認",INDEX(Companies[地区],MATCH(Z463,Companies[会社名],0)))))</f>
        <v/>
      </c>
      <c r="AB463" s="54" t="str">
        <f>IF(G463="","",IF(Q463&lt;&gt;"",Q463,IF(COUNTIF(Tugs[曳船名],G463)&lt;&gt;1,"未登録・重複",IF(INDEX(Tugs[基地港],MATCH(G463,Tugs[曳船名],0))="","未確認",INDEX(Tugs[基地港],MATCH(G463,Tugs[曳船名],0))))))</f>
        <v/>
      </c>
      <c r="AC463" s="53" t="str">
        <f>IF(C463="","",IF(AND(COUNTIF(Standards[照合項目（自動）],AB463&amp;"｜"&amp;E463&amp;"｜"&amp;D463&amp;"｜"&amp;F463&amp;"｜"&amp;P463)=1,COUNTIFS(Standards[照合項目（自動）],AB463&amp;"｜"&amp;E463&amp;"｜"&amp;D463&amp;"｜"&amp;F463&amp;"｜"&amp;P463,Standards[入力確認（自動）],"確認済")=1),SUMIF(Standards[照合項目（自動）],AB463&amp;"｜"&amp;E463&amp;"｜"&amp;D463&amp;"｜"&amp;F463&amp;"｜"&amp;P463,Standards[所定合計h（自動）]),"未確認"))</f>
        <v/>
      </c>
      <c r="AD463" s="53" t="str">
        <f>IF(C463="","",IF(AND(ISNUMBER(R463),ISNUMBER(S463),S463&gt;=R463),ROUND((S463-R463)*24,4),IF(OR(R463&lt;&gt;"",S463&lt;&gt;""),"",IF(AND(ISNUMBER(T463),T463&gt;=0),T463,IF(AND(I463="あり",J463="実施",ISNUMBER(AC463)),AC463,"")))))</f>
        <v/>
      </c>
      <c r="AE463" s="54" t="str">
        <f>IF(C463="","",IF(AND(ISNUMBER(R463),ISNUMBER(S463),S463&gt;=R463),IF(X463="記録","実績：基地発～基地着",IF(X463="記憶","記憶：基地発～基地着","未確認：基地発～基地着")),IF(OR(R463&lt;&gt;"",S463&lt;&gt;""),"要確認：時刻不足・逆転",IF(AND(ISNUMBER(T463),T463&gt;=0),IF(X463="記録","実績：記録の時間",IF(X463="記憶","記憶：申告の時間","未確認：申告の時間")),IF(AND(I463="あり",J463="実施",ISNUMBER(AC463)),"所定時間による見込み",IF(I463="なし","使用なし","未確認"))))))</f>
        <v/>
      </c>
      <c r="AF463" s="55" t="str">
        <f>IF(C463="","",IF(H463="あり",1,0))</f>
        <v/>
      </c>
      <c r="AG463" s="55" t="str">
        <f>IF(C463="","",IF(AND(I463="あり",J463="実施"),1,0))</f>
        <v/>
      </c>
      <c r="AH463" s="55" t="str">
        <f>IF(C463="","",IF(AND(H463="あり",X463="記録"),IF(COUNTIFS($A$8:A463,A463,$B$8:B463,B463,$C$8:C463,C463,$E$8:E463,E463,$F$8:F463,F463,$H$8:H463,"あり",$X$8:X463,"記録")=1,1,0),0))</f>
        <v/>
      </c>
      <c r="AI463" s="55" t="str">
        <f>IF(C463="","",IF(AND(I463="あり",J463="実施",X463="記録",ISNUMBER(K463)),IF(COUNTIFS($K$8:K463,K463,$C$8:C463,C463,$E$8:E463,E463,$F$8:F463,F463,$I$8:I463,"あり",$J$8:J463,"実施",$X$8:X463,"記録")=1,1,0),0))</f>
        <v/>
      </c>
      <c r="AJ463" s="55" t="str">
        <f>IF(C463="","",IF(ISNUMBER(A463),YEAR(A463)-IF(MONTH(A463)&lt;4,1,0),""))</f>
        <v/>
      </c>
      <c r="AK463" s="55" t="str">
        <f>IF(C463="","",IF(J463="実施",IF(ISNUMBER(K463),YEAR(K463)-IF(MONTH(K463)&lt;4,1,0),""),""))</f>
        <v/>
      </c>
      <c r="AL463" s="56" t="str">
        <f>IF(C463="",IF(OR(A463&lt;&gt;"",G463&lt;&gt;""),"要確認：船名未記入",""),IF(OR(NOT(ISNUMBER(A463)),G463="",H463="",I463="",J463="",N463="",O463="",P463="",W463="",X463=""),"要確認：基本項目不足",IF(OR(Z463="未登録・重複",AA463="未登録・重複",AB463="未確認"),"要確認：登録表を確認",IF(AND(H463="あり",NOT(ISNUMBER(B463))),"要確認：前日の予定時刻不足",IF(AND(J463="実施",I463="あり",NOT(ISNUMBER(K463))),"要確認：最終日時不足",IF(AND(J463="取消",I463="あり"),"要確認：取消と使用ありが矛盾",IF(OR(AND(ISNUMBER(T463),T463&lt;0),AND(ISNUMBER(V463),V463&lt;0),AE463="要確認：時刻不足・逆転"),"要確認：時間を確認",IF(COUNTIFS(Work[予定表の作業日],A463,Work[前日版の予定時刻],B463,Work[船名],C463,Work[バース],E463,Work[入出・転],F463,Work[曳船名],G463)&gt;1,"要確認：同じ作業・曳船が重複",IF(AND(I463="あり",J463="実施",NOT(ISNUMBER(AD463))),"要確認：拘束時間未確認",IF(OR(H463="未確認",I463="未確認",J463="未確認",X463="未確認",N463="未確認",O463="未確認"),"要確認：未確認を含む","確認済"))))))))))</f>
        <v/>
      </c>
    </row>
    <row r="464" spans="1:38" ht="24.95" customHeight="1" x14ac:dyDescent="0.2">
      <c r="A464" s="20"/>
      <c r="B464" s="29"/>
      <c r="C464" s="7"/>
      <c r="D464" s="7"/>
      <c r="E464" s="7"/>
      <c r="F464" s="7"/>
      <c r="G464" s="7"/>
      <c r="H464" s="7"/>
      <c r="I464" s="7"/>
      <c r="J464" s="7"/>
      <c r="K464" s="23"/>
      <c r="L464" s="13"/>
      <c r="M464" s="13"/>
      <c r="N464" s="7"/>
      <c r="O464" s="51"/>
      <c r="P464" s="51"/>
      <c r="Q464" s="61"/>
      <c r="R464" s="62"/>
      <c r="S464" s="62"/>
      <c r="T464" s="63"/>
      <c r="U464" s="63"/>
      <c r="V464" s="63"/>
      <c r="W464" s="51"/>
      <c r="X464" s="51"/>
      <c r="Y464" s="67"/>
      <c r="Z464" s="54" t="str">
        <f>IF(G464="","",IF(COUNTIF(Tugs[曳船名],G464)&lt;&gt;1,"未登録・重複",IF(INDEX(Tugs[会社名],MATCH(G464,Tugs[曳船名],0))="","未確認",INDEX(Tugs[会社名],MATCH(G464,Tugs[曳船名],0)))))</f>
        <v/>
      </c>
      <c r="AA464" s="54" t="str">
        <f>IF(G464="","",IF(COUNTIF(Companies[会社名],Z464)&lt;&gt;1,"未登録・重複",IF(INDEX(Companies[地区],MATCH(Z464,Companies[会社名],0))="","未確認",INDEX(Companies[地区],MATCH(Z464,Companies[会社名],0)))))</f>
        <v/>
      </c>
      <c r="AB464" s="54" t="str">
        <f>IF(G464="","",IF(Q464&lt;&gt;"",Q464,IF(COUNTIF(Tugs[曳船名],G464)&lt;&gt;1,"未登録・重複",IF(INDEX(Tugs[基地港],MATCH(G464,Tugs[曳船名],0))="","未確認",INDEX(Tugs[基地港],MATCH(G464,Tugs[曳船名],0))))))</f>
        <v/>
      </c>
      <c r="AC464" s="53" t="str">
        <f>IF(C464="","",IF(AND(COUNTIF(Standards[照合項目（自動）],AB464&amp;"｜"&amp;E464&amp;"｜"&amp;D464&amp;"｜"&amp;F464&amp;"｜"&amp;P464)=1,COUNTIFS(Standards[照合項目（自動）],AB464&amp;"｜"&amp;E464&amp;"｜"&amp;D464&amp;"｜"&amp;F464&amp;"｜"&amp;P464,Standards[入力確認（自動）],"確認済")=1),SUMIF(Standards[照合項目（自動）],AB464&amp;"｜"&amp;E464&amp;"｜"&amp;D464&amp;"｜"&amp;F464&amp;"｜"&amp;P464,Standards[所定合計h（自動）]),"未確認"))</f>
        <v/>
      </c>
      <c r="AD464" s="53" t="str">
        <f>IF(C464="","",IF(AND(ISNUMBER(R464),ISNUMBER(S464),S464&gt;=R464),ROUND((S464-R464)*24,4),IF(OR(R464&lt;&gt;"",S464&lt;&gt;""),"",IF(AND(ISNUMBER(T464),T464&gt;=0),T464,IF(AND(I464="あり",J464="実施",ISNUMBER(AC464)),AC464,"")))))</f>
        <v/>
      </c>
      <c r="AE464" s="54" t="str">
        <f>IF(C464="","",IF(AND(ISNUMBER(R464),ISNUMBER(S464),S464&gt;=R464),IF(X464="記録","実績：基地発～基地着",IF(X464="記憶","記憶：基地発～基地着","未確認：基地発～基地着")),IF(OR(R464&lt;&gt;"",S464&lt;&gt;""),"要確認：時刻不足・逆転",IF(AND(ISNUMBER(T464),T464&gt;=0),IF(X464="記録","実績：記録の時間",IF(X464="記憶","記憶：申告の時間","未確認：申告の時間")),IF(AND(I464="あり",J464="実施",ISNUMBER(AC464)),"所定時間による見込み",IF(I464="なし","使用なし","未確認"))))))</f>
        <v/>
      </c>
      <c r="AF464" s="55" t="str">
        <f>IF(C464="","",IF(H464="あり",1,0))</f>
        <v/>
      </c>
      <c r="AG464" s="55" t="str">
        <f>IF(C464="","",IF(AND(I464="あり",J464="実施"),1,0))</f>
        <v/>
      </c>
      <c r="AH464" s="55" t="str">
        <f>IF(C464="","",IF(AND(H464="あり",X464="記録"),IF(COUNTIFS($A$8:A464,A464,$B$8:B464,B464,$C$8:C464,C464,$E$8:E464,E464,$F$8:F464,F464,$H$8:H464,"あり",$X$8:X464,"記録")=1,1,0),0))</f>
        <v/>
      </c>
      <c r="AI464" s="55" t="str">
        <f>IF(C464="","",IF(AND(I464="あり",J464="実施",X464="記録",ISNUMBER(K464)),IF(COUNTIFS($K$8:K464,K464,$C$8:C464,C464,$E$8:E464,E464,$F$8:F464,F464,$I$8:I464,"あり",$J$8:J464,"実施",$X$8:X464,"記録")=1,1,0),0))</f>
        <v/>
      </c>
      <c r="AJ464" s="55" t="str">
        <f>IF(C464="","",IF(ISNUMBER(A464),YEAR(A464)-IF(MONTH(A464)&lt;4,1,0),""))</f>
        <v/>
      </c>
      <c r="AK464" s="55" t="str">
        <f>IF(C464="","",IF(J464="実施",IF(ISNUMBER(K464),YEAR(K464)-IF(MONTH(K464)&lt;4,1,0),""),""))</f>
        <v/>
      </c>
      <c r="AL464" s="56" t="str">
        <f>IF(C464="",IF(OR(A464&lt;&gt;"",G464&lt;&gt;""),"要確認：船名未記入",""),IF(OR(NOT(ISNUMBER(A464)),G464="",H464="",I464="",J464="",N464="",O464="",P464="",W464="",X464=""),"要確認：基本項目不足",IF(OR(Z464="未登録・重複",AA464="未登録・重複",AB464="未確認"),"要確認：登録表を確認",IF(AND(H464="あり",NOT(ISNUMBER(B464))),"要確認：前日の予定時刻不足",IF(AND(J464="実施",I464="あり",NOT(ISNUMBER(K464))),"要確認：最終日時不足",IF(AND(J464="取消",I464="あり"),"要確認：取消と使用ありが矛盾",IF(OR(AND(ISNUMBER(T464),T464&lt;0),AND(ISNUMBER(V464),V464&lt;0),AE464="要確認：時刻不足・逆転"),"要確認：時間を確認",IF(COUNTIFS(Work[予定表の作業日],A464,Work[前日版の予定時刻],B464,Work[船名],C464,Work[バース],E464,Work[入出・転],F464,Work[曳船名],G464)&gt;1,"要確認：同じ作業・曳船が重複",IF(AND(I464="あり",J464="実施",NOT(ISNUMBER(AD464))),"要確認：拘束時間未確認",IF(OR(H464="未確認",I464="未確認",J464="未確認",X464="未確認",N464="未確認",O464="未確認"),"要確認：未確認を含む","確認済"))))))))))</f>
        <v/>
      </c>
    </row>
    <row r="465" spans="1:38" ht="24.95" customHeight="1" x14ac:dyDescent="0.2">
      <c r="A465" s="20"/>
      <c r="B465" s="29"/>
      <c r="C465" s="7"/>
      <c r="D465" s="7"/>
      <c r="E465" s="7"/>
      <c r="F465" s="7"/>
      <c r="G465" s="7"/>
      <c r="H465" s="7"/>
      <c r="I465" s="7"/>
      <c r="J465" s="7"/>
      <c r="K465" s="23"/>
      <c r="L465" s="13"/>
      <c r="M465" s="13"/>
      <c r="N465" s="7"/>
      <c r="O465" s="51"/>
      <c r="P465" s="51"/>
      <c r="Q465" s="61"/>
      <c r="R465" s="62"/>
      <c r="S465" s="62"/>
      <c r="T465" s="63"/>
      <c r="U465" s="63"/>
      <c r="V465" s="63"/>
      <c r="W465" s="51"/>
      <c r="X465" s="51"/>
      <c r="Y465" s="67"/>
      <c r="Z465" s="54" t="str">
        <f>IF(G465="","",IF(COUNTIF(Tugs[曳船名],G465)&lt;&gt;1,"未登録・重複",IF(INDEX(Tugs[会社名],MATCH(G465,Tugs[曳船名],0))="","未確認",INDEX(Tugs[会社名],MATCH(G465,Tugs[曳船名],0)))))</f>
        <v/>
      </c>
      <c r="AA465" s="54" t="str">
        <f>IF(G465="","",IF(COUNTIF(Companies[会社名],Z465)&lt;&gt;1,"未登録・重複",IF(INDEX(Companies[地区],MATCH(Z465,Companies[会社名],0))="","未確認",INDEX(Companies[地区],MATCH(Z465,Companies[会社名],0)))))</f>
        <v/>
      </c>
      <c r="AB465" s="54" t="str">
        <f>IF(G465="","",IF(Q465&lt;&gt;"",Q465,IF(COUNTIF(Tugs[曳船名],G465)&lt;&gt;1,"未登録・重複",IF(INDEX(Tugs[基地港],MATCH(G465,Tugs[曳船名],0))="","未確認",INDEX(Tugs[基地港],MATCH(G465,Tugs[曳船名],0))))))</f>
        <v/>
      </c>
      <c r="AC465" s="53" t="str">
        <f>IF(C465="","",IF(AND(COUNTIF(Standards[照合項目（自動）],AB465&amp;"｜"&amp;E465&amp;"｜"&amp;D465&amp;"｜"&amp;F465&amp;"｜"&amp;P465)=1,COUNTIFS(Standards[照合項目（自動）],AB465&amp;"｜"&amp;E465&amp;"｜"&amp;D465&amp;"｜"&amp;F465&amp;"｜"&amp;P465,Standards[入力確認（自動）],"確認済")=1),SUMIF(Standards[照合項目（自動）],AB465&amp;"｜"&amp;E465&amp;"｜"&amp;D465&amp;"｜"&amp;F465&amp;"｜"&amp;P465,Standards[所定合計h（自動）]),"未確認"))</f>
        <v/>
      </c>
      <c r="AD465" s="53" t="str">
        <f>IF(C465="","",IF(AND(ISNUMBER(R465),ISNUMBER(S465),S465&gt;=R465),ROUND((S465-R465)*24,4),IF(OR(R465&lt;&gt;"",S465&lt;&gt;""),"",IF(AND(ISNUMBER(T465),T465&gt;=0),T465,IF(AND(I465="あり",J465="実施",ISNUMBER(AC465)),AC465,"")))))</f>
        <v/>
      </c>
      <c r="AE465" s="54" t="str">
        <f>IF(C465="","",IF(AND(ISNUMBER(R465),ISNUMBER(S465),S465&gt;=R465),IF(X465="記録","実績：基地発～基地着",IF(X465="記憶","記憶：基地発～基地着","未確認：基地発～基地着")),IF(OR(R465&lt;&gt;"",S465&lt;&gt;""),"要確認：時刻不足・逆転",IF(AND(ISNUMBER(T465),T465&gt;=0),IF(X465="記録","実績：記録の時間",IF(X465="記憶","記憶：申告の時間","未確認：申告の時間")),IF(AND(I465="あり",J465="実施",ISNUMBER(AC465)),"所定時間による見込み",IF(I465="なし","使用なし","未確認"))))))</f>
        <v/>
      </c>
      <c r="AF465" s="55" t="str">
        <f>IF(C465="","",IF(H465="あり",1,0))</f>
        <v/>
      </c>
      <c r="AG465" s="55" t="str">
        <f>IF(C465="","",IF(AND(I465="あり",J465="実施"),1,0))</f>
        <v/>
      </c>
      <c r="AH465" s="55" t="str">
        <f>IF(C465="","",IF(AND(H465="あり",X465="記録"),IF(COUNTIFS($A$8:A465,A465,$B$8:B465,B465,$C$8:C465,C465,$E$8:E465,E465,$F$8:F465,F465,$H$8:H465,"あり",$X$8:X465,"記録")=1,1,0),0))</f>
        <v/>
      </c>
      <c r="AI465" s="55" t="str">
        <f>IF(C465="","",IF(AND(I465="あり",J465="実施",X465="記録",ISNUMBER(K465)),IF(COUNTIFS($K$8:K465,K465,$C$8:C465,C465,$E$8:E465,E465,$F$8:F465,F465,$I$8:I465,"あり",$J$8:J465,"実施",$X$8:X465,"記録")=1,1,0),0))</f>
        <v/>
      </c>
      <c r="AJ465" s="55" t="str">
        <f>IF(C465="","",IF(ISNUMBER(A465),YEAR(A465)-IF(MONTH(A465)&lt;4,1,0),""))</f>
        <v/>
      </c>
      <c r="AK465" s="55" t="str">
        <f>IF(C465="","",IF(J465="実施",IF(ISNUMBER(K465),YEAR(K465)-IF(MONTH(K465)&lt;4,1,0),""),""))</f>
        <v/>
      </c>
      <c r="AL465" s="56" t="str">
        <f>IF(C465="",IF(OR(A465&lt;&gt;"",G465&lt;&gt;""),"要確認：船名未記入",""),IF(OR(NOT(ISNUMBER(A465)),G465="",H465="",I465="",J465="",N465="",O465="",P465="",W465="",X465=""),"要確認：基本項目不足",IF(OR(Z465="未登録・重複",AA465="未登録・重複",AB465="未確認"),"要確認：登録表を確認",IF(AND(H465="あり",NOT(ISNUMBER(B465))),"要確認：前日の予定時刻不足",IF(AND(J465="実施",I465="あり",NOT(ISNUMBER(K465))),"要確認：最終日時不足",IF(AND(J465="取消",I465="あり"),"要確認：取消と使用ありが矛盾",IF(OR(AND(ISNUMBER(T465),T465&lt;0),AND(ISNUMBER(V465),V465&lt;0),AE465="要確認：時刻不足・逆転"),"要確認：時間を確認",IF(COUNTIFS(Work[予定表の作業日],A465,Work[前日版の予定時刻],B465,Work[船名],C465,Work[バース],E465,Work[入出・転],F465,Work[曳船名],G465)&gt;1,"要確認：同じ作業・曳船が重複",IF(AND(I465="あり",J465="実施",NOT(ISNUMBER(AD465))),"要確認：拘束時間未確認",IF(OR(H465="未確認",I465="未確認",J465="未確認",X465="未確認",N465="未確認",O465="未確認"),"要確認：未確認を含む","確認済"))))))))))</f>
        <v/>
      </c>
    </row>
    <row r="466" spans="1:38" ht="24.95" customHeight="1" x14ac:dyDescent="0.2">
      <c r="A466" s="20"/>
      <c r="B466" s="29"/>
      <c r="C466" s="7"/>
      <c r="D466" s="7"/>
      <c r="E466" s="7"/>
      <c r="F466" s="7"/>
      <c r="G466" s="7"/>
      <c r="H466" s="7"/>
      <c r="I466" s="7"/>
      <c r="J466" s="7"/>
      <c r="K466" s="23"/>
      <c r="L466" s="13"/>
      <c r="M466" s="13"/>
      <c r="N466" s="7"/>
      <c r="O466" s="51"/>
      <c r="P466" s="51"/>
      <c r="Q466" s="61"/>
      <c r="R466" s="62"/>
      <c r="S466" s="62"/>
      <c r="T466" s="63"/>
      <c r="U466" s="63"/>
      <c r="V466" s="63"/>
      <c r="W466" s="51"/>
      <c r="X466" s="51"/>
      <c r="Y466" s="67"/>
      <c r="Z466" s="54" t="str">
        <f>IF(G466="","",IF(COUNTIF(Tugs[曳船名],G466)&lt;&gt;1,"未登録・重複",IF(INDEX(Tugs[会社名],MATCH(G466,Tugs[曳船名],0))="","未確認",INDEX(Tugs[会社名],MATCH(G466,Tugs[曳船名],0)))))</f>
        <v/>
      </c>
      <c r="AA466" s="54" t="str">
        <f>IF(G466="","",IF(COUNTIF(Companies[会社名],Z466)&lt;&gt;1,"未登録・重複",IF(INDEX(Companies[地区],MATCH(Z466,Companies[会社名],0))="","未確認",INDEX(Companies[地区],MATCH(Z466,Companies[会社名],0)))))</f>
        <v/>
      </c>
      <c r="AB466" s="54" t="str">
        <f>IF(G466="","",IF(Q466&lt;&gt;"",Q466,IF(COUNTIF(Tugs[曳船名],G466)&lt;&gt;1,"未登録・重複",IF(INDEX(Tugs[基地港],MATCH(G466,Tugs[曳船名],0))="","未確認",INDEX(Tugs[基地港],MATCH(G466,Tugs[曳船名],0))))))</f>
        <v/>
      </c>
      <c r="AC466" s="53" t="str">
        <f>IF(C466="","",IF(AND(COUNTIF(Standards[照合項目（自動）],AB466&amp;"｜"&amp;E466&amp;"｜"&amp;D466&amp;"｜"&amp;F466&amp;"｜"&amp;P466)=1,COUNTIFS(Standards[照合項目（自動）],AB466&amp;"｜"&amp;E466&amp;"｜"&amp;D466&amp;"｜"&amp;F466&amp;"｜"&amp;P466,Standards[入力確認（自動）],"確認済")=1),SUMIF(Standards[照合項目（自動）],AB466&amp;"｜"&amp;E466&amp;"｜"&amp;D466&amp;"｜"&amp;F466&amp;"｜"&amp;P466,Standards[所定合計h（自動）]),"未確認"))</f>
        <v/>
      </c>
      <c r="AD466" s="53" t="str">
        <f>IF(C466="","",IF(AND(ISNUMBER(R466),ISNUMBER(S466),S466&gt;=R466),ROUND((S466-R466)*24,4),IF(OR(R466&lt;&gt;"",S466&lt;&gt;""),"",IF(AND(ISNUMBER(T466),T466&gt;=0),T466,IF(AND(I466="あり",J466="実施",ISNUMBER(AC466)),AC466,"")))))</f>
        <v/>
      </c>
      <c r="AE466" s="54" t="str">
        <f>IF(C466="","",IF(AND(ISNUMBER(R466),ISNUMBER(S466),S466&gt;=R466),IF(X466="記録","実績：基地発～基地着",IF(X466="記憶","記憶：基地発～基地着","未確認：基地発～基地着")),IF(OR(R466&lt;&gt;"",S466&lt;&gt;""),"要確認：時刻不足・逆転",IF(AND(ISNUMBER(T466),T466&gt;=0),IF(X466="記録","実績：記録の時間",IF(X466="記憶","記憶：申告の時間","未確認：申告の時間")),IF(AND(I466="あり",J466="実施",ISNUMBER(AC466)),"所定時間による見込み",IF(I466="なし","使用なし","未確認"))))))</f>
        <v/>
      </c>
      <c r="AF466" s="55" t="str">
        <f>IF(C466="","",IF(H466="あり",1,0))</f>
        <v/>
      </c>
      <c r="AG466" s="55" t="str">
        <f>IF(C466="","",IF(AND(I466="あり",J466="実施"),1,0))</f>
        <v/>
      </c>
      <c r="AH466" s="55" t="str">
        <f>IF(C466="","",IF(AND(H466="あり",X466="記録"),IF(COUNTIFS($A$8:A466,A466,$B$8:B466,B466,$C$8:C466,C466,$E$8:E466,E466,$F$8:F466,F466,$H$8:H466,"あり",$X$8:X466,"記録")=1,1,0),0))</f>
        <v/>
      </c>
      <c r="AI466" s="55" t="str">
        <f>IF(C466="","",IF(AND(I466="あり",J466="実施",X466="記録",ISNUMBER(K466)),IF(COUNTIFS($K$8:K466,K466,$C$8:C466,C466,$E$8:E466,E466,$F$8:F466,F466,$I$8:I466,"あり",$J$8:J466,"実施",$X$8:X466,"記録")=1,1,0),0))</f>
        <v/>
      </c>
      <c r="AJ466" s="55" t="str">
        <f>IF(C466="","",IF(ISNUMBER(A466),YEAR(A466)-IF(MONTH(A466)&lt;4,1,0),""))</f>
        <v/>
      </c>
      <c r="AK466" s="55" t="str">
        <f>IF(C466="","",IF(J466="実施",IF(ISNUMBER(K466),YEAR(K466)-IF(MONTH(K466)&lt;4,1,0),""),""))</f>
        <v/>
      </c>
      <c r="AL466" s="56" t="str">
        <f>IF(C466="",IF(OR(A466&lt;&gt;"",G466&lt;&gt;""),"要確認：船名未記入",""),IF(OR(NOT(ISNUMBER(A466)),G466="",H466="",I466="",J466="",N466="",O466="",P466="",W466="",X466=""),"要確認：基本項目不足",IF(OR(Z466="未登録・重複",AA466="未登録・重複",AB466="未確認"),"要確認：登録表を確認",IF(AND(H466="あり",NOT(ISNUMBER(B466))),"要確認：前日の予定時刻不足",IF(AND(J466="実施",I466="あり",NOT(ISNUMBER(K466))),"要確認：最終日時不足",IF(AND(J466="取消",I466="あり"),"要確認：取消と使用ありが矛盾",IF(OR(AND(ISNUMBER(T466),T466&lt;0),AND(ISNUMBER(V466),V466&lt;0),AE466="要確認：時刻不足・逆転"),"要確認：時間を確認",IF(COUNTIFS(Work[予定表の作業日],A466,Work[前日版の予定時刻],B466,Work[船名],C466,Work[バース],E466,Work[入出・転],F466,Work[曳船名],G466)&gt;1,"要確認：同じ作業・曳船が重複",IF(AND(I466="あり",J466="実施",NOT(ISNUMBER(AD466))),"要確認：拘束時間未確認",IF(OR(H466="未確認",I466="未確認",J466="未確認",X466="未確認",N466="未確認",O466="未確認"),"要確認：未確認を含む","確認済"))))))))))</f>
        <v/>
      </c>
    </row>
    <row r="467" spans="1:38" ht="24.95" customHeight="1" x14ac:dyDescent="0.2">
      <c r="A467" s="20"/>
      <c r="B467" s="29"/>
      <c r="C467" s="7"/>
      <c r="D467" s="7"/>
      <c r="E467" s="7"/>
      <c r="F467" s="7"/>
      <c r="G467" s="7"/>
      <c r="H467" s="7"/>
      <c r="I467" s="7"/>
      <c r="J467" s="7"/>
      <c r="K467" s="23"/>
      <c r="L467" s="13"/>
      <c r="M467" s="13"/>
      <c r="N467" s="7"/>
      <c r="O467" s="51"/>
      <c r="P467" s="51"/>
      <c r="Q467" s="61"/>
      <c r="R467" s="62"/>
      <c r="S467" s="62"/>
      <c r="T467" s="63"/>
      <c r="U467" s="63"/>
      <c r="V467" s="63"/>
      <c r="W467" s="51"/>
      <c r="X467" s="51"/>
      <c r="Y467" s="67"/>
      <c r="Z467" s="54" t="str">
        <f>IF(G467="","",IF(COUNTIF(Tugs[曳船名],G467)&lt;&gt;1,"未登録・重複",IF(INDEX(Tugs[会社名],MATCH(G467,Tugs[曳船名],0))="","未確認",INDEX(Tugs[会社名],MATCH(G467,Tugs[曳船名],0)))))</f>
        <v/>
      </c>
      <c r="AA467" s="54" t="str">
        <f>IF(G467="","",IF(COUNTIF(Companies[会社名],Z467)&lt;&gt;1,"未登録・重複",IF(INDEX(Companies[地区],MATCH(Z467,Companies[会社名],0))="","未確認",INDEX(Companies[地区],MATCH(Z467,Companies[会社名],0)))))</f>
        <v/>
      </c>
      <c r="AB467" s="54" t="str">
        <f>IF(G467="","",IF(Q467&lt;&gt;"",Q467,IF(COUNTIF(Tugs[曳船名],G467)&lt;&gt;1,"未登録・重複",IF(INDEX(Tugs[基地港],MATCH(G467,Tugs[曳船名],0))="","未確認",INDEX(Tugs[基地港],MATCH(G467,Tugs[曳船名],0))))))</f>
        <v/>
      </c>
      <c r="AC467" s="53" t="str">
        <f>IF(C467="","",IF(AND(COUNTIF(Standards[照合項目（自動）],AB467&amp;"｜"&amp;E467&amp;"｜"&amp;D467&amp;"｜"&amp;F467&amp;"｜"&amp;P467)=1,COUNTIFS(Standards[照合項目（自動）],AB467&amp;"｜"&amp;E467&amp;"｜"&amp;D467&amp;"｜"&amp;F467&amp;"｜"&amp;P467,Standards[入力確認（自動）],"確認済")=1),SUMIF(Standards[照合項目（自動）],AB467&amp;"｜"&amp;E467&amp;"｜"&amp;D467&amp;"｜"&amp;F467&amp;"｜"&amp;P467,Standards[所定合計h（自動）]),"未確認"))</f>
        <v/>
      </c>
      <c r="AD467" s="53" t="str">
        <f>IF(C467="","",IF(AND(ISNUMBER(R467),ISNUMBER(S467),S467&gt;=R467),ROUND((S467-R467)*24,4),IF(OR(R467&lt;&gt;"",S467&lt;&gt;""),"",IF(AND(ISNUMBER(T467),T467&gt;=0),T467,IF(AND(I467="あり",J467="実施",ISNUMBER(AC467)),AC467,"")))))</f>
        <v/>
      </c>
      <c r="AE467" s="54" t="str">
        <f>IF(C467="","",IF(AND(ISNUMBER(R467),ISNUMBER(S467),S467&gt;=R467),IF(X467="記録","実績：基地発～基地着",IF(X467="記憶","記憶：基地発～基地着","未確認：基地発～基地着")),IF(OR(R467&lt;&gt;"",S467&lt;&gt;""),"要確認：時刻不足・逆転",IF(AND(ISNUMBER(T467),T467&gt;=0),IF(X467="記録","実績：記録の時間",IF(X467="記憶","記憶：申告の時間","未確認：申告の時間")),IF(AND(I467="あり",J467="実施",ISNUMBER(AC467)),"所定時間による見込み",IF(I467="なし","使用なし","未確認"))))))</f>
        <v/>
      </c>
      <c r="AF467" s="55" t="str">
        <f>IF(C467="","",IF(H467="あり",1,0))</f>
        <v/>
      </c>
      <c r="AG467" s="55" t="str">
        <f>IF(C467="","",IF(AND(I467="あり",J467="実施"),1,0))</f>
        <v/>
      </c>
      <c r="AH467" s="55" t="str">
        <f>IF(C467="","",IF(AND(H467="あり",X467="記録"),IF(COUNTIFS($A$8:A467,A467,$B$8:B467,B467,$C$8:C467,C467,$E$8:E467,E467,$F$8:F467,F467,$H$8:H467,"あり",$X$8:X467,"記録")=1,1,0),0))</f>
        <v/>
      </c>
      <c r="AI467" s="55" t="str">
        <f>IF(C467="","",IF(AND(I467="あり",J467="実施",X467="記録",ISNUMBER(K467)),IF(COUNTIFS($K$8:K467,K467,$C$8:C467,C467,$E$8:E467,E467,$F$8:F467,F467,$I$8:I467,"あり",$J$8:J467,"実施",$X$8:X467,"記録")=1,1,0),0))</f>
        <v/>
      </c>
      <c r="AJ467" s="55" t="str">
        <f>IF(C467="","",IF(ISNUMBER(A467),YEAR(A467)-IF(MONTH(A467)&lt;4,1,0),""))</f>
        <v/>
      </c>
      <c r="AK467" s="55" t="str">
        <f>IF(C467="","",IF(J467="実施",IF(ISNUMBER(K467),YEAR(K467)-IF(MONTH(K467)&lt;4,1,0),""),""))</f>
        <v/>
      </c>
      <c r="AL467" s="56" t="str">
        <f>IF(C467="",IF(OR(A467&lt;&gt;"",G467&lt;&gt;""),"要確認：船名未記入",""),IF(OR(NOT(ISNUMBER(A467)),G467="",H467="",I467="",J467="",N467="",O467="",P467="",W467="",X467=""),"要確認：基本項目不足",IF(OR(Z467="未登録・重複",AA467="未登録・重複",AB467="未確認"),"要確認：登録表を確認",IF(AND(H467="あり",NOT(ISNUMBER(B467))),"要確認：前日の予定時刻不足",IF(AND(J467="実施",I467="あり",NOT(ISNUMBER(K467))),"要確認：最終日時不足",IF(AND(J467="取消",I467="あり"),"要確認：取消と使用ありが矛盾",IF(OR(AND(ISNUMBER(T467),T467&lt;0),AND(ISNUMBER(V467),V467&lt;0),AE467="要確認：時刻不足・逆転"),"要確認：時間を確認",IF(COUNTIFS(Work[予定表の作業日],A467,Work[前日版の予定時刻],B467,Work[船名],C467,Work[バース],E467,Work[入出・転],F467,Work[曳船名],G467)&gt;1,"要確認：同じ作業・曳船が重複",IF(AND(I467="あり",J467="実施",NOT(ISNUMBER(AD467))),"要確認：拘束時間未確認",IF(OR(H467="未確認",I467="未確認",J467="未確認",X467="未確認",N467="未確認",O467="未確認"),"要確認：未確認を含む","確認済"))))))))))</f>
        <v/>
      </c>
    </row>
    <row r="468" spans="1:38" ht="24.95" customHeight="1" x14ac:dyDescent="0.2">
      <c r="A468" s="20"/>
      <c r="B468" s="29"/>
      <c r="C468" s="7"/>
      <c r="D468" s="7"/>
      <c r="E468" s="7"/>
      <c r="F468" s="7"/>
      <c r="G468" s="7"/>
      <c r="H468" s="7"/>
      <c r="I468" s="7"/>
      <c r="J468" s="7"/>
      <c r="K468" s="23"/>
      <c r="L468" s="13"/>
      <c r="M468" s="13"/>
      <c r="N468" s="7"/>
      <c r="O468" s="51"/>
      <c r="P468" s="51"/>
      <c r="Q468" s="61"/>
      <c r="R468" s="62"/>
      <c r="S468" s="62"/>
      <c r="T468" s="63"/>
      <c r="U468" s="63"/>
      <c r="V468" s="63"/>
      <c r="W468" s="51"/>
      <c r="X468" s="51"/>
      <c r="Y468" s="67"/>
      <c r="Z468" s="54" t="str">
        <f>IF(G468="","",IF(COUNTIF(Tugs[曳船名],G468)&lt;&gt;1,"未登録・重複",IF(INDEX(Tugs[会社名],MATCH(G468,Tugs[曳船名],0))="","未確認",INDEX(Tugs[会社名],MATCH(G468,Tugs[曳船名],0)))))</f>
        <v/>
      </c>
      <c r="AA468" s="54" t="str">
        <f>IF(G468="","",IF(COUNTIF(Companies[会社名],Z468)&lt;&gt;1,"未登録・重複",IF(INDEX(Companies[地区],MATCH(Z468,Companies[会社名],0))="","未確認",INDEX(Companies[地区],MATCH(Z468,Companies[会社名],0)))))</f>
        <v/>
      </c>
      <c r="AB468" s="54" t="str">
        <f>IF(G468="","",IF(Q468&lt;&gt;"",Q468,IF(COUNTIF(Tugs[曳船名],G468)&lt;&gt;1,"未登録・重複",IF(INDEX(Tugs[基地港],MATCH(G468,Tugs[曳船名],0))="","未確認",INDEX(Tugs[基地港],MATCH(G468,Tugs[曳船名],0))))))</f>
        <v/>
      </c>
      <c r="AC468" s="53" t="str">
        <f>IF(C468="","",IF(AND(COUNTIF(Standards[照合項目（自動）],AB468&amp;"｜"&amp;E468&amp;"｜"&amp;D468&amp;"｜"&amp;F468&amp;"｜"&amp;P468)=1,COUNTIFS(Standards[照合項目（自動）],AB468&amp;"｜"&amp;E468&amp;"｜"&amp;D468&amp;"｜"&amp;F468&amp;"｜"&amp;P468,Standards[入力確認（自動）],"確認済")=1),SUMIF(Standards[照合項目（自動）],AB468&amp;"｜"&amp;E468&amp;"｜"&amp;D468&amp;"｜"&amp;F468&amp;"｜"&amp;P468,Standards[所定合計h（自動）]),"未確認"))</f>
        <v/>
      </c>
      <c r="AD468" s="53" t="str">
        <f>IF(C468="","",IF(AND(ISNUMBER(R468),ISNUMBER(S468),S468&gt;=R468),ROUND((S468-R468)*24,4),IF(OR(R468&lt;&gt;"",S468&lt;&gt;""),"",IF(AND(ISNUMBER(T468),T468&gt;=0),T468,IF(AND(I468="あり",J468="実施",ISNUMBER(AC468)),AC468,"")))))</f>
        <v/>
      </c>
      <c r="AE468" s="54" t="str">
        <f>IF(C468="","",IF(AND(ISNUMBER(R468),ISNUMBER(S468),S468&gt;=R468),IF(X468="記録","実績：基地発～基地着",IF(X468="記憶","記憶：基地発～基地着","未確認：基地発～基地着")),IF(OR(R468&lt;&gt;"",S468&lt;&gt;""),"要確認：時刻不足・逆転",IF(AND(ISNUMBER(T468),T468&gt;=0),IF(X468="記録","実績：記録の時間",IF(X468="記憶","記憶：申告の時間","未確認：申告の時間")),IF(AND(I468="あり",J468="実施",ISNUMBER(AC468)),"所定時間による見込み",IF(I468="なし","使用なし","未確認"))))))</f>
        <v/>
      </c>
      <c r="AF468" s="55" t="str">
        <f>IF(C468="","",IF(H468="あり",1,0))</f>
        <v/>
      </c>
      <c r="AG468" s="55" t="str">
        <f>IF(C468="","",IF(AND(I468="あり",J468="実施"),1,0))</f>
        <v/>
      </c>
      <c r="AH468" s="55" t="str">
        <f>IF(C468="","",IF(AND(H468="あり",X468="記録"),IF(COUNTIFS($A$8:A468,A468,$B$8:B468,B468,$C$8:C468,C468,$E$8:E468,E468,$F$8:F468,F468,$H$8:H468,"あり",$X$8:X468,"記録")=1,1,0),0))</f>
        <v/>
      </c>
      <c r="AI468" s="55" t="str">
        <f>IF(C468="","",IF(AND(I468="あり",J468="実施",X468="記録",ISNUMBER(K468)),IF(COUNTIFS($K$8:K468,K468,$C$8:C468,C468,$E$8:E468,E468,$F$8:F468,F468,$I$8:I468,"あり",$J$8:J468,"実施",$X$8:X468,"記録")=1,1,0),0))</f>
        <v/>
      </c>
      <c r="AJ468" s="55" t="str">
        <f>IF(C468="","",IF(ISNUMBER(A468),YEAR(A468)-IF(MONTH(A468)&lt;4,1,0),""))</f>
        <v/>
      </c>
      <c r="AK468" s="55" t="str">
        <f>IF(C468="","",IF(J468="実施",IF(ISNUMBER(K468),YEAR(K468)-IF(MONTH(K468)&lt;4,1,0),""),""))</f>
        <v/>
      </c>
      <c r="AL468" s="56" t="str">
        <f>IF(C468="",IF(OR(A468&lt;&gt;"",G468&lt;&gt;""),"要確認：船名未記入",""),IF(OR(NOT(ISNUMBER(A468)),G468="",H468="",I468="",J468="",N468="",O468="",P468="",W468="",X468=""),"要確認：基本項目不足",IF(OR(Z468="未登録・重複",AA468="未登録・重複",AB468="未確認"),"要確認：登録表を確認",IF(AND(H468="あり",NOT(ISNUMBER(B468))),"要確認：前日の予定時刻不足",IF(AND(J468="実施",I468="あり",NOT(ISNUMBER(K468))),"要確認：最終日時不足",IF(AND(J468="取消",I468="あり"),"要確認：取消と使用ありが矛盾",IF(OR(AND(ISNUMBER(T468),T468&lt;0),AND(ISNUMBER(V468),V468&lt;0),AE468="要確認：時刻不足・逆転"),"要確認：時間を確認",IF(COUNTIFS(Work[予定表の作業日],A468,Work[前日版の予定時刻],B468,Work[船名],C468,Work[バース],E468,Work[入出・転],F468,Work[曳船名],G468)&gt;1,"要確認：同じ作業・曳船が重複",IF(AND(I468="あり",J468="実施",NOT(ISNUMBER(AD468))),"要確認：拘束時間未確認",IF(OR(H468="未確認",I468="未確認",J468="未確認",X468="未確認",N468="未確認",O468="未確認"),"要確認：未確認を含む","確認済"))))))))))</f>
        <v/>
      </c>
    </row>
    <row r="469" spans="1:38" ht="24.95" customHeight="1" x14ac:dyDescent="0.2">
      <c r="A469" s="20"/>
      <c r="B469" s="29"/>
      <c r="C469" s="7"/>
      <c r="D469" s="7"/>
      <c r="E469" s="7"/>
      <c r="F469" s="7"/>
      <c r="G469" s="7"/>
      <c r="H469" s="7"/>
      <c r="I469" s="7"/>
      <c r="J469" s="7"/>
      <c r="K469" s="23"/>
      <c r="L469" s="13"/>
      <c r="M469" s="13"/>
      <c r="N469" s="7"/>
      <c r="O469" s="51"/>
      <c r="P469" s="51"/>
      <c r="Q469" s="61"/>
      <c r="R469" s="62"/>
      <c r="S469" s="62"/>
      <c r="T469" s="63"/>
      <c r="U469" s="63"/>
      <c r="V469" s="63"/>
      <c r="W469" s="51"/>
      <c r="X469" s="51"/>
      <c r="Y469" s="67"/>
      <c r="Z469" s="54" t="str">
        <f>IF(G469="","",IF(COUNTIF(Tugs[曳船名],G469)&lt;&gt;1,"未登録・重複",IF(INDEX(Tugs[会社名],MATCH(G469,Tugs[曳船名],0))="","未確認",INDEX(Tugs[会社名],MATCH(G469,Tugs[曳船名],0)))))</f>
        <v/>
      </c>
      <c r="AA469" s="54" t="str">
        <f>IF(G469="","",IF(COUNTIF(Companies[会社名],Z469)&lt;&gt;1,"未登録・重複",IF(INDEX(Companies[地区],MATCH(Z469,Companies[会社名],0))="","未確認",INDEX(Companies[地区],MATCH(Z469,Companies[会社名],0)))))</f>
        <v/>
      </c>
      <c r="AB469" s="54" t="str">
        <f>IF(G469="","",IF(Q469&lt;&gt;"",Q469,IF(COUNTIF(Tugs[曳船名],G469)&lt;&gt;1,"未登録・重複",IF(INDEX(Tugs[基地港],MATCH(G469,Tugs[曳船名],0))="","未確認",INDEX(Tugs[基地港],MATCH(G469,Tugs[曳船名],0))))))</f>
        <v/>
      </c>
      <c r="AC469" s="53" t="str">
        <f>IF(C469="","",IF(AND(COUNTIF(Standards[照合項目（自動）],AB469&amp;"｜"&amp;E469&amp;"｜"&amp;D469&amp;"｜"&amp;F469&amp;"｜"&amp;P469)=1,COUNTIFS(Standards[照合項目（自動）],AB469&amp;"｜"&amp;E469&amp;"｜"&amp;D469&amp;"｜"&amp;F469&amp;"｜"&amp;P469,Standards[入力確認（自動）],"確認済")=1),SUMIF(Standards[照合項目（自動）],AB469&amp;"｜"&amp;E469&amp;"｜"&amp;D469&amp;"｜"&amp;F469&amp;"｜"&amp;P469,Standards[所定合計h（自動）]),"未確認"))</f>
        <v/>
      </c>
      <c r="AD469" s="53" t="str">
        <f>IF(C469="","",IF(AND(ISNUMBER(R469),ISNUMBER(S469),S469&gt;=R469),ROUND((S469-R469)*24,4),IF(OR(R469&lt;&gt;"",S469&lt;&gt;""),"",IF(AND(ISNUMBER(T469),T469&gt;=0),T469,IF(AND(I469="あり",J469="実施",ISNUMBER(AC469)),AC469,"")))))</f>
        <v/>
      </c>
      <c r="AE469" s="54" t="str">
        <f>IF(C469="","",IF(AND(ISNUMBER(R469),ISNUMBER(S469),S469&gt;=R469),IF(X469="記録","実績：基地発～基地着",IF(X469="記憶","記憶：基地発～基地着","未確認：基地発～基地着")),IF(OR(R469&lt;&gt;"",S469&lt;&gt;""),"要確認：時刻不足・逆転",IF(AND(ISNUMBER(T469),T469&gt;=0),IF(X469="記録","実績：記録の時間",IF(X469="記憶","記憶：申告の時間","未確認：申告の時間")),IF(AND(I469="あり",J469="実施",ISNUMBER(AC469)),"所定時間による見込み",IF(I469="なし","使用なし","未確認"))))))</f>
        <v/>
      </c>
      <c r="AF469" s="55" t="str">
        <f>IF(C469="","",IF(H469="あり",1,0))</f>
        <v/>
      </c>
      <c r="AG469" s="55" t="str">
        <f>IF(C469="","",IF(AND(I469="あり",J469="実施"),1,0))</f>
        <v/>
      </c>
      <c r="AH469" s="55" t="str">
        <f>IF(C469="","",IF(AND(H469="あり",X469="記録"),IF(COUNTIFS($A$8:A469,A469,$B$8:B469,B469,$C$8:C469,C469,$E$8:E469,E469,$F$8:F469,F469,$H$8:H469,"あり",$X$8:X469,"記録")=1,1,0),0))</f>
        <v/>
      </c>
      <c r="AI469" s="55" t="str">
        <f>IF(C469="","",IF(AND(I469="あり",J469="実施",X469="記録",ISNUMBER(K469)),IF(COUNTIFS($K$8:K469,K469,$C$8:C469,C469,$E$8:E469,E469,$F$8:F469,F469,$I$8:I469,"あり",$J$8:J469,"実施",$X$8:X469,"記録")=1,1,0),0))</f>
        <v/>
      </c>
      <c r="AJ469" s="55" t="str">
        <f>IF(C469="","",IF(ISNUMBER(A469),YEAR(A469)-IF(MONTH(A469)&lt;4,1,0),""))</f>
        <v/>
      </c>
      <c r="AK469" s="55" t="str">
        <f>IF(C469="","",IF(J469="実施",IF(ISNUMBER(K469),YEAR(K469)-IF(MONTH(K469)&lt;4,1,0),""),""))</f>
        <v/>
      </c>
      <c r="AL469" s="56" t="str">
        <f>IF(C469="",IF(OR(A469&lt;&gt;"",G469&lt;&gt;""),"要確認：船名未記入",""),IF(OR(NOT(ISNUMBER(A469)),G469="",H469="",I469="",J469="",N469="",O469="",P469="",W469="",X469=""),"要確認：基本項目不足",IF(OR(Z469="未登録・重複",AA469="未登録・重複",AB469="未確認"),"要確認：登録表を確認",IF(AND(H469="あり",NOT(ISNUMBER(B469))),"要確認：前日の予定時刻不足",IF(AND(J469="実施",I469="あり",NOT(ISNUMBER(K469))),"要確認：最終日時不足",IF(AND(J469="取消",I469="あり"),"要確認：取消と使用ありが矛盾",IF(OR(AND(ISNUMBER(T469),T469&lt;0),AND(ISNUMBER(V469),V469&lt;0),AE469="要確認：時刻不足・逆転"),"要確認：時間を確認",IF(COUNTIFS(Work[予定表の作業日],A469,Work[前日版の予定時刻],B469,Work[船名],C469,Work[バース],E469,Work[入出・転],F469,Work[曳船名],G469)&gt;1,"要確認：同じ作業・曳船が重複",IF(AND(I469="あり",J469="実施",NOT(ISNUMBER(AD469))),"要確認：拘束時間未確認",IF(OR(H469="未確認",I469="未確認",J469="未確認",X469="未確認",N469="未確認",O469="未確認"),"要確認：未確認を含む","確認済"))))))))))</f>
        <v/>
      </c>
    </row>
    <row r="470" spans="1:38" ht="24.95" customHeight="1" x14ac:dyDescent="0.2">
      <c r="A470" s="20"/>
      <c r="B470" s="29"/>
      <c r="C470" s="7"/>
      <c r="D470" s="7"/>
      <c r="E470" s="7"/>
      <c r="F470" s="7"/>
      <c r="G470" s="7"/>
      <c r="H470" s="7"/>
      <c r="I470" s="7"/>
      <c r="J470" s="7"/>
      <c r="K470" s="23"/>
      <c r="L470" s="13"/>
      <c r="M470" s="13"/>
      <c r="N470" s="7"/>
      <c r="O470" s="51"/>
      <c r="P470" s="51"/>
      <c r="Q470" s="61"/>
      <c r="R470" s="62"/>
      <c r="S470" s="62"/>
      <c r="T470" s="63"/>
      <c r="U470" s="63"/>
      <c r="V470" s="63"/>
      <c r="W470" s="51"/>
      <c r="X470" s="51"/>
      <c r="Y470" s="67"/>
      <c r="Z470" s="54" t="str">
        <f>IF(G470="","",IF(COUNTIF(Tugs[曳船名],G470)&lt;&gt;1,"未登録・重複",IF(INDEX(Tugs[会社名],MATCH(G470,Tugs[曳船名],0))="","未確認",INDEX(Tugs[会社名],MATCH(G470,Tugs[曳船名],0)))))</f>
        <v/>
      </c>
      <c r="AA470" s="54" t="str">
        <f>IF(G470="","",IF(COUNTIF(Companies[会社名],Z470)&lt;&gt;1,"未登録・重複",IF(INDEX(Companies[地区],MATCH(Z470,Companies[会社名],0))="","未確認",INDEX(Companies[地区],MATCH(Z470,Companies[会社名],0)))))</f>
        <v/>
      </c>
      <c r="AB470" s="54" t="str">
        <f>IF(G470="","",IF(Q470&lt;&gt;"",Q470,IF(COUNTIF(Tugs[曳船名],G470)&lt;&gt;1,"未登録・重複",IF(INDEX(Tugs[基地港],MATCH(G470,Tugs[曳船名],0))="","未確認",INDEX(Tugs[基地港],MATCH(G470,Tugs[曳船名],0))))))</f>
        <v/>
      </c>
      <c r="AC470" s="53" t="str">
        <f>IF(C470="","",IF(AND(COUNTIF(Standards[照合項目（自動）],AB470&amp;"｜"&amp;E470&amp;"｜"&amp;D470&amp;"｜"&amp;F470&amp;"｜"&amp;P470)=1,COUNTIFS(Standards[照合項目（自動）],AB470&amp;"｜"&amp;E470&amp;"｜"&amp;D470&amp;"｜"&amp;F470&amp;"｜"&amp;P470,Standards[入力確認（自動）],"確認済")=1),SUMIF(Standards[照合項目（自動）],AB470&amp;"｜"&amp;E470&amp;"｜"&amp;D470&amp;"｜"&amp;F470&amp;"｜"&amp;P470,Standards[所定合計h（自動）]),"未確認"))</f>
        <v/>
      </c>
      <c r="AD470" s="53" t="str">
        <f>IF(C470="","",IF(AND(ISNUMBER(R470),ISNUMBER(S470),S470&gt;=R470),ROUND((S470-R470)*24,4),IF(OR(R470&lt;&gt;"",S470&lt;&gt;""),"",IF(AND(ISNUMBER(T470),T470&gt;=0),T470,IF(AND(I470="あり",J470="実施",ISNUMBER(AC470)),AC470,"")))))</f>
        <v/>
      </c>
      <c r="AE470" s="54" t="str">
        <f>IF(C470="","",IF(AND(ISNUMBER(R470),ISNUMBER(S470),S470&gt;=R470),IF(X470="記録","実績：基地発～基地着",IF(X470="記憶","記憶：基地発～基地着","未確認：基地発～基地着")),IF(OR(R470&lt;&gt;"",S470&lt;&gt;""),"要確認：時刻不足・逆転",IF(AND(ISNUMBER(T470),T470&gt;=0),IF(X470="記録","実績：記録の時間",IF(X470="記憶","記憶：申告の時間","未確認：申告の時間")),IF(AND(I470="あり",J470="実施",ISNUMBER(AC470)),"所定時間による見込み",IF(I470="なし","使用なし","未確認"))))))</f>
        <v/>
      </c>
      <c r="AF470" s="55" t="str">
        <f>IF(C470="","",IF(H470="あり",1,0))</f>
        <v/>
      </c>
      <c r="AG470" s="55" t="str">
        <f>IF(C470="","",IF(AND(I470="あり",J470="実施"),1,0))</f>
        <v/>
      </c>
      <c r="AH470" s="55" t="str">
        <f>IF(C470="","",IF(AND(H470="あり",X470="記録"),IF(COUNTIFS($A$8:A470,A470,$B$8:B470,B470,$C$8:C470,C470,$E$8:E470,E470,$F$8:F470,F470,$H$8:H470,"あり",$X$8:X470,"記録")=1,1,0),0))</f>
        <v/>
      </c>
      <c r="AI470" s="55" t="str">
        <f>IF(C470="","",IF(AND(I470="あり",J470="実施",X470="記録",ISNUMBER(K470)),IF(COUNTIFS($K$8:K470,K470,$C$8:C470,C470,$E$8:E470,E470,$F$8:F470,F470,$I$8:I470,"あり",$J$8:J470,"実施",$X$8:X470,"記録")=1,1,0),0))</f>
        <v/>
      </c>
      <c r="AJ470" s="55" t="str">
        <f>IF(C470="","",IF(ISNUMBER(A470),YEAR(A470)-IF(MONTH(A470)&lt;4,1,0),""))</f>
        <v/>
      </c>
      <c r="AK470" s="55" t="str">
        <f>IF(C470="","",IF(J470="実施",IF(ISNUMBER(K470),YEAR(K470)-IF(MONTH(K470)&lt;4,1,0),""),""))</f>
        <v/>
      </c>
      <c r="AL470" s="56" t="str">
        <f>IF(C470="",IF(OR(A470&lt;&gt;"",G470&lt;&gt;""),"要確認：船名未記入",""),IF(OR(NOT(ISNUMBER(A470)),G470="",H470="",I470="",J470="",N470="",O470="",P470="",W470="",X470=""),"要確認：基本項目不足",IF(OR(Z470="未登録・重複",AA470="未登録・重複",AB470="未確認"),"要確認：登録表を確認",IF(AND(H470="あり",NOT(ISNUMBER(B470))),"要確認：前日の予定時刻不足",IF(AND(J470="実施",I470="あり",NOT(ISNUMBER(K470))),"要確認：最終日時不足",IF(AND(J470="取消",I470="あり"),"要確認：取消と使用ありが矛盾",IF(OR(AND(ISNUMBER(T470),T470&lt;0),AND(ISNUMBER(V470),V470&lt;0),AE470="要確認：時刻不足・逆転"),"要確認：時間を確認",IF(COUNTIFS(Work[予定表の作業日],A470,Work[前日版の予定時刻],B470,Work[船名],C470,Work[バース],E470,Work[入出・転],F470,Work[曳船名],G470)&gt;1,"要確認：同じ作業・曳船が重複",IF(AND(I470="あり",J470="実施",NOT(ISNUMBER(AD470))),"要確認：拘束時間未確認",IF(OR(H470="未確認",I470="未確認",J470="未確認",X470="未確認",N470="未確認",O470="未確認"),"要確認：未確認を含む","確認済"))))))))))</f>
        <v/>
      </c>
    </row>
    <row r="471" spans="1:38" ht="24.95" customHeight="1" x14ac:dyDescent="0.2">
      <c r="A471" s="20"/>
      <c r="B471" s="29"/>
      <c r="C471" s="7"/>
      <c r="D471" s="7"/>
      <c r="E471" s="7"/>
      <c r="F471" s="7"/>
      <c r="G471" s="7"/>
      <c r="H471" s="7"/>
      <c r="I471" s="7"/>
      <c r="J471" s="7"/>
      <c r="K471" s="23"/>
      <c r="L471" s="13"/>
      <c r="M471" s="13"/>
      <c r="N471" s="7"/>
      <c r="O471" s="51"/>
      <c r="P471" s="51"/>
      <c r="Q471" s="61"/>
      <c r="R471" s="62"/>
      <c r="S471" s="62"/>
      <c r="T471" s="63"/>
      <c r="U471" s="63"/>
      <c r="V471" s="63"/>
      <c r="W471" s="51"/>
      <c r="X471" s="51"/>
      <c r="Y471" s="67"/>
      <c r="Z471" s="54" t="str">
        <f>IF(G471="","",IF(COUNTIF(Tugs[曳船名],G471)&lt;&gt;1,"未登録・重複",IF(INDEX(Tugs[会社名],MATCH(G471,Tugs[曳船名],0))="","未確認",INDEX(Tugs[会社名],MATCH(G471,Tugs[曳船名],0)))))</f>
        <v/>
      </c>
      <c r="AA471" s="54" t="str">
        <f>IF(G471="","",IF(COUNTIF(Companies[会社名],Z471)&lt;&gt;1,"未登録・重複",IF(INDEX(Companies[地区],MATCH(Z471,Companies[会社名],0))="","未確認",INDEX(Companies[地区],MATCH(Z471,Companies[会社名],0)))))</f>
        <v/>
      </c>
      <c r="AB471" s="54" t="str">
        <f>IF(G471="","",IF(Q471&lt;&gt;"",Q471,IF(COUNTIF(Tugs[曳船名],G471)&lt;&gt;1,"未登録・重複",IF(INDEX(Tugs[基地港],MATCH(G471,Tugs[曳船名],0))="","未確認",INDEX(Tugs[基地港],MATCH(G471,Tugs[曳船名],0))))))</f>
        <v/>
      </c>
      <c r="AC471" s="53" t="str">
        <f>IF(C471="","",IF(AND(COUNTIF(Standards[照合項目（自動）],AB471&amp;"｜"&amp;E471&amp;"｜"&amp;D471&amp;"｜"&amp;F471&amp;"｜"&amp;P471)=1,COUNTIFS(Standards[照合項目（自動）],AB471&amp;"｜"&amp;E471&amp;"｜"&amp;D471&amp;"｜"&amp;F471&amp;"｜"&amp;P471,Standards[入力確認（自動）],"確認済")=1),SUMIF(Standards[照合項目（自動）],AB471&amp;"｜"&amp;E471&amp;"｜"&amp;D471&amp;"｜"&amp;F471&amp;"｜"&amp;P471,Standards[所定合計h（自動）]),"未確認"))</f>
        <v/>
      </c>
      <c r="AD471" s="53" t="str">
        <f>IF(C471="","",IF(AND(ISNUMBER(R471),ISNUMBER(S471),S471&gt;=R471),ROUND((S471-R471)*24,4),IF(OR(R471&lt;&gt;"",S471&lt;&gt;""),"",IF(AND(ISNUMBER(T471),T471&gt;=0),T471,IF(AND(I471="あり",J471="実施",ISNUMBER(AC471)),AC471,"")))))</f>
        <v/>
      </c>
      <c r="AE471" s="54" t="str">
        <f>IF(C471="","",IF(AND(ISNUMBER(R471),ISNUMBER(S471),S471&gt;=R471),IF(X471="記録","実績：基地発～基地着",IF(X471="記憶","記憶：基地発～基地着","未確認：基地発～基地着")),IF(OR(R471&lt;&gt;"",S471&lt;&gt;""),"要確認：時刻不足・逆転",IF(AND(ISNUMBER(T471),T471&gt;=0),IF(X471="記録","実績：記録の時間",IF(X471="記憶","記憶：申告の時間","未確認：申告の時間")),IF(AND(I471="あり",J471="実施",ISNUMBER(AC471)),"所定時間による見込み",IF(I471="なし","使用なし","未確認"))))))</f>
        <v/>
      </c>
      <c r="AF471" s="55" t="str">
        <f>IF(C471="","",IF(H471="あり",1,0))</f>
        <v/>
      </c>
      <c r="AG471" s="55" t="str">
        <f>IF(C471="","",IF(AND(I471="あり",J471="実施"),1,0))</f>
        <v/>
      </c>
      <c r="AH471" s="55" t="str">
        <f>IF(C471="","",IF(AND(H471="あり",X471="記録"),IF(COUNTIFS($A$8:A471,A471,$B$8:B471,B471,$C$8:C471,C471,$E$8:E471,E471,$F$8:F471,F471,$H$8:H471,"あり",$X$8:X471,"記録")=1,1,0),0))</f>
        <v/>
      </c>
      <c r="AI471" s="55" t="str">
        <f>IF(C471="","",IF(AND(I471="あり",J471="実施",X471="記録",ISNUMBER(K471)),IF(COUNTIFS($K$8:K471,K471,$C$8:C471,C471,$E$8:E471,E471,$F$8:F471,F471,$I$8:I471,"あり",$J$8:J471,"実施",$X$8:X471,"記録")=1,1,0),0))</f>
        <v/>
      </c>
      <c r="AJ471" s="55" t="str">
        <f>IF(C471="","",IF(ISNUMBER(A471),YEAR(A471)-IF(MONTH(A471)&lt;4,1,0),""))</f>
        <v/>
      </c>
      <c r="AK471" s="55" t="str">
        <f>IF(C471="","",IF(J471="実施",IF(ISNUMBER(K471),YEAR(K471)-IF(MONTH(K471)&lt;4,1,0),""),""))</f>
        <v/>
      </c>
      <c r="AL471" s="56" t="str">
        <f>IF(C471="",IF(OR(A471&lt;&gt;"",G471&lt;&gt;""),"要確認：船名未記入",""),IF(OR(NOT(ISNUMBER(A471)),G471="",H471="",I471="",J471="",N471="",O471="",P471="",W471="",X471=""),"要確認：基本項目不足",IF(OR(Z471="未登録・重複",AA471="未登録・重複",AB471="未確認"),"要確認：登録表を確認",IF(AND(H471="あり",NOT(ISNUMBER(B471))),"要確認：前日の予定時刻不足",IF(AND(J471="実施",I471="あり",NOT(ISNUMBER(K471))),"要確認：最終日時不足",IF(AND(J471="取消",I471="あり"),"要確認：取消と使用ありが矛盾",IF(OR(AND(ISNUMBER(T471),T471&lt;0),AND(ISNUMBER(V471),V471&lt;0),AE471="要確認：時刻不足・逆転"),"要確認：時間を確認",IF(COUNTIFS(Work[予定表の作業日],A471,Work[前日版の予定時刻],B471,Work[船名],C471,Work[バース],E471,Work[入出・転],F471,Work[曳船名],G471)&gt;1,"要確認：同じ作業・曳船が重複",IF(AND(I471="あり",J471="実施",NOT(ISNUMBER(AD471))),"要確認：拘束時間未確認",IF(OR(H471="未確認",I471="未確認",J471="未確認",X471="未確認",N471="未確認",O471="未確認"),"要確認：未確認を含む","確認済"))))))))))</f>
        <v/>
      </c>
    </row>
    <row r="472" spans="1:38" ht="24.95" customHeight="1" x14ac:dyDescent="0.2">
      <c r="A472" s="20"/>
      <c r="B472" s="29"/>
      <c r="C472" s="7"/>
      <c r="D472" s="7"/>
      <c r="E472" s="7"/>
      <c r="F472" s="7"/>
      <c r="G472" s="7"/>
      <c r="H472" s="7"/>
      <c r="I472" s="7"/>
      <c r="J472" s="7"/>
      <c r="K472" s="23"/>
      <c r="L472" s="13"/>
      <c r="M472" s="13"/>
      <c r="N472" s="7"/>
      <c r="O472" s="51"/>
      <c r="P472" s="51"/>
      <c r="Q472" s="61"/>
      <c r="R472" s="62"/>
      <c r="S472" s="62"/>
      <c r="T472" s="63"/>
      <c r="U472" s="63"/>
      <c r="V472" s="63"/>
      <c r="W472" s="51"/>
      <c r="X472" s="51"/>
      <c r="Y472" s="67"/>
      <c r="Z472" s="54" t="str">
        <f>IF(G472="","",IF(COUNTIF(Tugs[曳船名],G472)&lt;&gt;1,"未登録・重複",IF(INDEX(Tugs[会社名],MATCH(G472,Tugs[曳船名],0))="","未確認",INDEX(Tugs[会社名],MATCH(G472,Tugs[曳船名],0)))))</f>
        <v/>
      </c>
      <c r="AA472" s="54" t="str">
        <f>IF(G472="","",IF(COUNTIF(Companies[会社名],Z472)&lt;&gt;1,"未登録・重複",IF(INDEX(Companies[地区],MATCH(Z472,Companies[会社名],0))="","未確認",INDEX(Companies[地区],MATCH(Z472,Companies[会社名],0)))))</f>
        <v/>
      </c>
      <c r="AB472" s="54" t="str">
        <f>IF(G472="","",IF(Q472&lt;&gt;"",Q472,IF(COUNTIF(Tugs[曳船名],G472)&lt;&gt;1,"未登録・重複",IF(INDEX(Tugs[基地港],MATCH(G472,Tugs[曳船名],0))="","未確認",INDEX(Tugs[基地港],MATCH(G472,Tugs[曳船名],0))))))</f>
        <v/>
      </c>
      <c r="AC472" s="53" t="str">
        <f>IF(C472="","",IF(AND(COUNTIF(Standards[照合項目（自動）],AB472&amp;"｜"&amp;E472&amp;"｜"&amp;D472&amp;"｜"&amp;F472&amp;"｜"&amp;P472)=1,COUNTIFS(Standards[照合項目（自動）],AB472&amp;"｜"&amp;E472&amp;"｜"&amp;D472&amp;"｜"&amp;F472&amp;"｜"&amp;P472,Standards[入力確認（自動）],"確認済")=1),SUMIF(Standards[照合項目（自動）],AB472&amp;"｜"&amp;E472&amp;"｜"&amp;D472&amp;"｜"&amp;F472&amp;"｜"&amp;P472,Standards[所定合計h（自動）]),"未確認"))</f>
        <v/>
      </c>
      <c r="AD472" s="53" t="str">
        <f>IF(C472="","",IF(AND(ISNUMBER(R472),ISNUMBER(S472),S472&gt;=R472),ROUND((S472-R472)*24,4),IF(OR(R472&lt;&gt;"",S472&lt;&gt;""),"",IF(AND(ISNUMBER(T472),T472&gt;=0),T472,IF(AND(I472="あり",J472="実施",ISNUMBER(AC472)),AC472,"")))))</f>
        <v/>
      </c>
      <c r="AE472" s="54" t="str">
        <f>IF(C472="","",IF(AND(ISNUMBER(R472),ISNUMBER(S472),S472&gt;=R472),IF(X472="記録","実績：基地発～基地着",IF(X472="記憶","記憶：基地発～基地着","未確認：基地発～基地着")),IF(OR(R472&lt;&gt;"",S472&lt;&gt;""),"要確認：時刻不足・逆転",IF(AND(ISNUMBER(T472),T472&gt;=0),IF(X472="記録","実績：記録の時間",IF(X472="記憶","記憶：申告の時間","未確認：申告の時間")),IF(AND(I472="あり",J472="実施",ISNUMBER(AC472)),"所定時間による見込み",IF(I472="なし","使用なし","未確認"))))))</f>
        <v/>
      </c>
      <c r="AF472" s="55" t="str">
        <f>IF(C472="","",IF(H472="あり",1,0))</f>
        <v/>
      </c>
      <c r="AG472" s="55" t="str">
        <f>IF(C472="","",IF(AND(I472="あり",J472="実施"),1,0))</f>
        <v/>
      </c>
      <c r="AH472" s="55" t="str">
        <f>IF(C472="","",IF(AND(H472="あり",X472="記録"),IF(COUNTIFS($A$8:A472,A472,$B$8:B472,B472,$C$8:C472,C472,$E$8:E472,E472,$F$8:F472,F472,$H$8:H472,"あり",$X$8:X472,"記録")=1,1,0),0))</f>
        <v/>
      </c>
      <c r="AI472" s="55" t="str">
        <f>IF(C472="","",IF(AND(I472="あり",J472="実施",X472="記録",ISNUMBER(K472)),IF(COUNTIFS($K$8:K472,K472,$C$8:C472,C472,$E$8:E472,E472,$F$8:F472,F472,$I$8:I472,"あり",$J$8:J472,"実施",$X$8:X472,"記録")=1,1,0),0))</f>
        <v/>
      </c>
      <c r="AJ472" s="55" t="str">
        <f>IF(C472="","",IF(ISNUMBER(A472),YEAR(A472)-IF(MONTH(A472)&lt;4,1,0),""))</f>
        <v/>
      </c>
      <c r="AK472" s="55" t="str">
        <f>IF(C472="","",IF(J472="実施",IF(ISNUMBER(K472),YEAR(K472)-IF(MONTH(K472)&lt;4,1,0),""),""))</f>
        <v/>
      </c>
      <c r="AL472" s="56" t="str">
        <f>IF(C472="",IF(OR(A472&lt;&gt;"",G472&lt;&gt;""),"要確認：船名未記入",""),IF(OR(NOT(ISNUMBER(A472)),G472="",H472="",I472="",J472="",N472="",O472="",P472="",W472="",X472=""),"要確認：基本項目不足",IF(OR(Z472="未登録・重複",AA472="未登録・重複",AB472="未確認"),"要確認：登録表を確認",IF(AND(H472="あり",NOT(ISNUMBER(B472))),"要確認：前日の予定時刻不足",IF(AND(J472="実施",I472="あり",NOT(ISNUMBER(K472))),"要確認：最終日時不足",IF(AND(J472="取消",I472="あり"),"要確認：取消と使用ありが矛盾",IF(OR(AND(ISNUMBER(T472),T472&lt;0),AND(ISNUMBER(V472),V472&lt;0),AE472="要確認：時刻不足・逆転"),"要確認：時間を確認",IF(COUNTIFS(Work[予定表の作業日],A472,Work[前日版の予定時刻],B472,Work[船名],C472,Work[バース],E472,Work[入出・転],F472,Work[曳船名],G472)&gt;1,"要確認：同じ作業・曳船が重複",IF(AND(I472="あり",J472="実施",NOT(ISNUMBER(AD472))),"要確認：拘束時間未確認",IF(OR(H472="未確認",I472="未確認",J472="未確認",X472="未確認",N472="未確認",O472="未確認"),"要確認：未確認を含む","確認済"))))))))))</f>
        <v/>
      </c>
    </row>
    <row r="473" spans="1:38" ht="24.95" customHeight="1" x14ac:dyDescent="0.2">
      <c r="A473" s="20"/>
      <c r="B473" s="29"/>
      <c r="C473" s="7"/>
      <c r="D473" s="7"/>
      <c r="E473" s="7"/>
      <c r="F473" s="7"/>
      <c r="G473" s="7"/>
      <c r="H473" s="7"/>
      <c r="I473" s="7"/>
      <c r="J473" s="7"/>
      <c r="K473" s="23"/>
      <c r="L473" s="13"/>
      <c r="M473" s="13"/>
      <c r="N473" s="7"/>
      <c r="O473" s="51"/>
      <c r="P473" s="51"/>
      <c r="Q473" s="61"/>
      <c r="R473" s="62"/>
      <c r="S473" s="62"/>
      <c r="T473" s="63"/>
      <c r="U473" s="63"/>
      <c r="V473" s="63"/>
      <c r="W473" s="51"/>
      <c r="X473" s="51"/>
      <c r="Y473" s="67"/>
      <c r="Z473" s="54" t="str">
        <f>IF(G473="","",IF(COUNTIF(Tugs[曳船名],G473)&lt;&gt;1,"未登録・重複",IF(INDEX(Tugs[会社名],MATCH(G473,Tugs[曳船名],0))="","未確認",INDEX(Tugs[会社名],MATCH(G473,Tugs[曳船名],0)))))</f>
        <v/>
      </c>
      <c r="AA473" s="54" t="str">
        <f>IF(G473="","",IF(COUNTIF(Companies[会社名],Z473)&lt;&gt;1,"未登録・重複",IF(INDEX(Companies[地区],MATCH(Z473,Companies[会社名],0))="","未確認",INDEX(Companies[地区],MATCH(Z473,Companies[会社名],0)))))</f>
        <v/>
      </c>
      <c r="AB473" s="54" t="str">
        <f>IF(G473="","",IF(Q473&lt;&gt;"",Q473,IF(COUNTIF(Tugs[曳船名],G473)&lt;&gt;1,"未登録・重複",IF(INDEX(Tugs[基地港],MATCH(G473,Tugs[曳船名],0))="","未確認",INDEX(Tugs[基地港],MATCH(G473,Tugs[曳船名],0))))))</f>
        <v/>
      </c>
      <c r="AC473" s="53" t="str">
        <f>IF(C473="","",IF(AND(COUNTIF(Standards[照合項目（自動）],AB473&amp;"｜"&amp;E473&amp;"｜"&amp;D473&amp;"｜"&amp;F473&amp;"｜"&amp;P473)=1,COUNTIFS(Standards[照合項目（自動）],AB473&amp;"｜"&amp;E473&amp;"｜"&amp;D473&amp;"｜"&amp;F473&amp;"｜"&amp;P473,Standards[入力確認（自動）],"確認済")=1),SUMIF(Standards[照合項目（自動）],AB473&amp;"｜"&amp;E473&amp;"｜"&amp;D473&amp;"｜"&amp;F473&amp;"｜"&amp;P473,Standards[所定合計h（自動）]),"未確認"))</f>
        <v/>
      </c>
      <c r="AD473" s="53" t="str">
        <f>IF(C473="","",IF(AND(ISNUMBER(R473),ISNUMBER(S473),S473&gt;=R473),ROUND((S473-R473)*24,4),IF(OR(R473&lt;&gt;"",S473&lt;&gt;""),"",IF(AND(ISNUMBER(T473),T473&gt;=0),T473,IF(AND(I473="あり",J473="実施",ISNUMBER(AC473)),AC473,"")))))</f>
        <v/>
      </c>
      <c r="AE473" s="54" t="str">
        <f>IF(C473="","",IF(AND(ISNUMBER(R473),ISNUMBER(S473),S473&gt;=R473),IF(X473="記録","実績：基地発～基地着",IF(X473="記憶","記憶：基地発～基地着","未確認：基地発～基地着")),IF(OR(R473&lt;&gt;"",S473&lt;&gt;""),"要確認：時刻不足・逆転",IF(AND(ISNUMBER(T473),T473&gt;=0),IF(X473="記録","実績：記録の時間",IF(X473="記憶","記憶：申告の時間","未確認：申告の時間")),IF(AND(I473="あり",J473="実施",ISNUMBER(AC473)),"所定時間による見込み",IF(I473="なし","使用なし","未確認"))))))</f>
        <v/>
      </c>
      <c r="AF473" s="55" t="str">
        <f>IF(C473="","",IF(H473="あり",1,0))</f>
        <v/>
      </c>
      <c r="AG473" s="55" t="str">
        <f>IF(C473="","",IF(AND(I473="あり",J473="実施"),1,0))</f>
        <v/>
      </c>
      <c r="AH473" s="55" t="str">
        <f>IF(C473="","",IF(AND(H473="あり",X473="記録"),IF(COUNTIFS($A$8:A473,A473,$B$8:B473,B473,$C$8:C473,C473,$E$8:E473,E473,$F$8:F473,F473,$H$8:H473,"あり",$X$8:X473,"記録")=1,1,0),0))</f>
        <v/>
      </c>
      <c r="AI473" s="55" t="str">
        <f>IF(C473="","",IF(AND(I473="あり",J473="実施",X473="記録",ISNUMBER(K473)),IF(COUNTIFS($K$8:K473,K473,$C$8:C473,C473,$E$8:E473,E473,$F$8:F473,F473,$I$8:I473,"あり",$J$8:J473,"実施",$X$8:X473,"記録")=1,1,0),0))</f>
        <v/>
      </c>
      <c r="AJ473" s="55" t="str">
        <f>IF(C473="","",IF(ISNUMBER(A473),YEAR(A473)-IF(MONTH(A473)&lt;4,1,0),""))</f>
        <v/>
      </c>
      <c r="AK473" s="55" t="str">
        <f>IF(C473="","",IF(J473="実施",IF(ISNUMBER(K473),YEAR(K473)-IF(MONTH(K473)&lt;4,1,0),""),""))</f>
        <v/>
      </c>
      <c r="AL473" s="56" t="str">
        <f>IF(C473="",IF(OR(A473&lt;&gt;"",G473&lt;&gt;""),"要確認：船名未記入",""),IF(OR(NOT(ISNUMBER(A473)),G473="",H473="",I473="",J473="",N473="",O473="",P473="",W473="",X473=""),"要確認：基本項目不足",IF(OR(Z473="未登録・重複",AA473="未登録・重複",AB473="未確認"),"要確認：登録表を確認",IF(AND(H473="あり",NOT(ISNUMBER(B473))),"要確認：前日の予定時刻不足",IF(AND(J473="実施",I473="あり",NOT(ISNUMBER(K473))),"要確認：最終日時不足",IF(AND(J473="取消",I473="あり"),"要確認：取消と使用ありが矛盾",IF(OR(AND(ISNUMBER(T473),T473&lt;0),AND(ISNUMBER(V473),V473&lt;0),AE473="要確認：時刻不足・逆転"),"要確認：時間を確認",IF(COUNTIFS(Work[予定表の作業日],A473,Work[前日版の予定時刻],B473,Work[船名],C473,Work[バース],E473,Work[入出・転],F473,Work[曳船名],G473)&gt;1,"要確認：同じ作業・曳船が重複",IF(AND(I473="あり",J473="実施",NOT(ISNUMBER(AD473))),"要確認：拘束時間未確認",IF(OR(H473="未確認",I473="未確認",J473="未確認",X473="未確認",N473="未確認",O473="未確認"),"要確認：未確認を含む","確認済"))))))))))</f>
        <v/>
      </c>
    </row>
    <row r="474" spans="1:38" ht="24.95" customHeight="1" x14ac:dyDescent="0.2">
      <c r="A474" s="20"/>
      <c r="B474" s="29"/>
      <c r="C474" s="7"/>
      <c r="D474" s="7"/>
      <c r="E474" s="7"/>
      <c r="F474" s="7"/>
      <c r="G474" s="7"/>
      <c r="H474" s="7"/>
      <c r="I474" s="7"/>
      <c r="J474" s="7"/>
      <c r="K474" s="23"/>
      <c r="L474" s="13"/>
      <c r="M474" s="13"/>
      <c r="N474" s="7"/>
      <c r="O474" s="51"/>
      <c r="P474" s="51"/>
      <c r="Q474" s="61"/>
      <c r="R474" s="62"/>
      <c r="S474" s="62"/>
      <c r="T474" s="63"/>
      <c r="U474" s="63"/>
      <c r="V474" s="63"/>
      <c r="W474" s="51"/>
      <c r="X474" s="51"/>
      <c r="Y474" s="67"/>
      <c r="Z474" s="54" t="str">
        <f>IF(G474="","",IF(COUNTIF(Tugs[曳船名],G474)&lt;&gt;1,"未登録・重複",IF(INDEX(Tugs[会社名],MATCH(G474,Tugs[曳船名],0))="","未確認",INDEX(Tugs[会社名],MATCH(G474,Tugs[曳船名],0)))))</f>
        <v/>
      </c>
      <c r="AA474" s="54" t="str">
        <f>IF(G474="","",IF(COUNTIF(Companies[会社名],Z474)&lt;&gt;1,"未登録・重複",IF(INDEX(Companies[地区],MATCH(Z474,Companies[会社名],0))="","未確認",INDEX(Companies[地区],MATCH(Z474,Companies[会社名],0)))))</f>
        <v/>
      </c>
      <c r="AB474" s="54" t="str">
        <f>IF(G474="","",IF(Q474&lt;&gt;"",Q474,IF(COUNTIF(Tugs[曳船名],G474)&lt;&gt;1,"未登録・重複",IF(INDEX(Tugs[基地港],MATCH(G474,Tugs[曳船名],0))="","未確認",INDEX(Tugs[基地港],MATCH(G474,Tugs[曳船名],0))))))</f>
        <v/>
      </c>
      <c r="AC474" s="53" t="str">
        <f>IF(C474="","",IF(AND(COUNTIF(Standards[照合項目（自動）],AB474&amp;"｜"&amp;E474&amp;"｜"&amp;D474&amp;"｜"&amp;F474&amp;"｜"&amp;P474)=1,COUNTIFS(Standards[照合項目（自動）],AB474&amp;"｜"&amp;E474&amp;"｜"&amp;D474&amp;"｜"&amp;F474&amp;"｜"&amp;P474,Standards[入力確認（自動）],"確認済")=1),SUMIF(Standards[照合項目（自動）],AB474&amp;"｜"&amp;E474&amp;"｜"&amp;D474&amp;"｜"&amp;F474&amp;"｜"&amp;P474,Standards[所定合計h（自動）]),"未確認"))</f>
        <v/>
      </c>
      <c r="AD474" s="53" t="str">
        <f>IF(C474="","",IF(AND(ISNUMBER(R474),ISNUMBER(S474),S474&gt;=R474),ROUND((S474-R474)*24,4),IF(OR(R474&lt;&gt;"",S474&lt;&gt;""),"",IF(AND(ISNUMBER(T474),T474&gt;=0),T474,IF(AND(I474="あり",J474="実施",ISNUMBER(AC474)),AC474,"")))))</f>
        <v/>
      </c>
      <c r="AE474" s="54" t="str">
        <f>IF(C474="","",IF(AND(ISNUMBER(R474),ISNUMBER(S474),S474&gt;=R474),IF(X474="記録","実績：基地発～基地着",IF(X474="記憶","記憶：基地発～基地着","未確認：基地発～基地着")),IF(OR(R474&lt;&gt;"",S474&lt;&gt;""),"要確認：時刻不足・逆転",IF(AND(ISNUMBER(T474),T474&gt;=0),IF(X474="記録","実績：記録の時間",IF(X474="記憶","記憶：申告の時間","未確認：申告の時間")),IF(AND(I474="あり",J474="実施",ISNUMBER(AC474)),"所定時間による見込み",IF(I474="なし","使用なし","未確認"))))))</f>
        <v/>
      </c>
      <c r="AF474" s="55" t="str">
        <f>IF(C474="","",IF(H474="あり",1,0))</f>
        <v/>
      </c>
      <c r="AG474" s="55" t="str">
        <f>IF(C474="","",IF(AND(I474="あり",J474="実施"),1,0))</f>
        <v/>
      </c>
      <c r="AH474" s="55" t="str">
        <f>IF(C474="","",IF(AND(H474="あり",X474="記録"),IF(COUNTIFS($A$8:A474,A474,$B$8:B474,B474,$C$8:C474,C474,$E$8:E474,E474,$F$8:F474,F474,$H$8:H474,"あり",$X$8:X474,"記録")=1,1,0),0))</f>
        <v/>
      </c>
      <c r="AI474" s="55" t="str">
        <f>IF(C474="","",IF(AND(I474="あり",J474="実施",X474="記録",ISNUMBER(K474)),IF(COUNTIFS($K$8:K474,K474,$C$8:C474,C474,$E$8:E474,E474,$F$8:F474,F474,$I$8:I474,"あり",$J$8:J474,"実施",$X$8:X474,"記録")=1,1,0),0))</f>
        <v/>
      </c>
      <c r="AJ474" s="55" t="str">
        <f>IF(C474="","",IF(ISNUMBER(A474),YEAR(A474)-IF(MONTH(A474)&lt;4,1,0),""))</f>
        <v/>
      </c>
      <c r="AK474" s="55" t="str">
        <f>IF(C474="","",IF(J474="実施",IF(ISNUMBER(K474),YEAR(K474)-IF(MONTH(K474)&lt;4,1,0),""),""))</f>
        <v/>
      </c>
      <c r="AL474" s="56" t="str">
        <f>IF(C474="",IF(OR(A474&lt;&gt;"",G474&lt;&gt;""),"要確認：船名未記入",""),IF(OR(NOT(ISNUMBER(A474)),G474="",H474="",I474="",J474="",N474="",O474="",P474="",W474="",X474=""),"要確認：基本項目不足",IF(OR(Z474="未登録・重複",AA474="未登録・重複",AB474="未確認"),"要確認：登録表を確認",IF(AND(H474="あり",NOT(ISNUMBER(B474))),"要確認：前日の予定時刻不足",IF(AND(J474="実施",I474="あり",NOT(ISNUMBER(K474))),"要確認：最終日時不足",IF(AND(J474="取消",I474="あり"),"要確認：取消と使用ありが矛盾",IF(OR(AND(ISNUMBER(T474),T474&lt;0),AND(ISNUMBER(V474),V474&lt;0),AE474="要確認：時刻不足・逆転"),"要確認：時間を確認",IF(COUNTIFS(Work[予定表の作業日],A474,Work[前日版の予定時刻],B474,Work[船名],C474,Work[バース],E474,Work[入出・転],F474,Work[曳船名],G474)&gt;1,"要確認：同じ作業・曳船が重複",IF(AND(I474="あり",J474="実施",NOT(ISNUMBER(AD474))),"要確認：拘束時間未確認",IF(OR(H474="未確認",I474="未確認",J474="未確認",X474="未確認",N474="未確認",O474="未確認"),"要確認：未確認を含む","確認済"))))))))))</f>
        <v/>
      </c>
    </row>
    <row r="475" spans="1:38" ht="24.95" customHeight="1" x14ac:dyDescent="0.2">
      <c r="A475" s="20"/>
      <c r="B475" s="29"/>
      <c r="C475" s="7"/>
      <c r="D475" s="7"/>
      <c r="E475" s="7"/>
      <c r="F475" s="7"/>
      <c r="G475" s="7"/>
      <c r="H475" s="7"/>
      <c r="I475" s="7"/>
      <c r="J475" s="7"/>
      <c r="K475" s="23"/>
      <c r="L475" s="13"/>
      <c r="M475" s="13"/>
      <c r="N475" s="7"/>
      <c r="O475" s="51"/>
      <c r="P475" s="51"/>
      <c r="Q475" s="61"/>
      <c r="R475" s="62"/>
      <c r="S475" s="62"/>
      <c r="T475" s="63"/>
      <c r="U475" s="63"/>
      <c r="V475" s="63"/>
      <c r="W475" s="51"/>
      <c r="X475" s="51"/>
      <c r="Y475" s="67"/>
      <c r="Z475" s="54" t="str">
        <f>IF(G475="","",IF(COUNTIF(Tugs[曳船名],G475)&lt;&gt;1,"未登録・重複",IF(INDEX(Tugs[会社名],MATCH(G475,Tugs[曳船名],0))="","未確認",INDEX(Tugs[会社名],MATCH(G475,Tugs[曳船名],0)))))</f>
        <v/>
      </c>
      <c r="AA475" s="54" t="str">
        <f>IF(G475="","",IF(COUNTIF(Companies[会社名],Z475)&lt;&gt;1,"未登録・重複",IF(INDEX(Companies[地区],MATCH(Z475,Companies[会社名],0))="","未確認",INDEX(Companies[地区],MATCH(Z475,Companies[会社名],0)))))</f>
        <v/>
      </c>
      <c r="AB475" s="54" t="str">
        <f>IF(G475="","",IF(Q475&lt;&gt;"",Q475,IF(COUNTIF(Tugs[曳船名],G475)&lt;&gt;1,"未登録・重複",IF(INDEX(Tugs[基地港],MATCH(G475,Tugs[曳船名],0))="","未確認",INDEX(Tugs[基地港],MATCH(G475,Tugs[曳船名],0))))))</f>
        <v/>
      </c>
      <c r="AC475" s="53" t="str">
        <f>IF(C475="","",IF(AND(COUNTIF(Standards[照合項目（自動）],AB475&amp;"｜"&amp;E475&amp;"｜"&amp;D475&amp;"｜"&amp;F475&amp;"｜"&amp;P475)=1,COUNTIFS(Standards[照合項目（自動）],AB475&amp;"｜"&amp;E475&amp;"｜"&amp;D475&amp;"｜"&amp;F475&amp;"｜"&amp;P475,Standards[入力確認（自動）],"確認済")=1),SUMIF(Standards[照合項目（自動）],AB475&amp;"｜"&amp;E475&amp;"｜"&amp;D475&amp;"｜"&amp;F475&amp;"｜"&amp;P475,Standards[所定合計h（自動）]),"未確認"))</f>
        <v/>
      </c>
      <c r="AD475" s="53" t="str">
        <f>IF(C475="","",IF(AND(ISNUMBER(R475),ISNUMBER(S475),S475&gt;=R475),ROUND((S475-R475)*24,4),IF(OR(R475&lt;&gt;"",S475&lt;&gt;""),"",IF(AND(ISNUMBER(T475),T475&gt;=0),T475,IF(AND(I475="あり",J475="実施",ISNUMBER(AC475)),AC475,"")))))</f>
        <v/>
      </c>
      <c r="AE475" s="54" t="str">
        <f>IF(C475="","",IF(AND(ISNUMBER(R475),ISNUMBER(S475),S475&gt;=R475),IF(X475="記録","実績：基地発～基地着",IF(X475="記憶","記憶：基地発～基地着","未確認：基地発～基地着")),IF(OR(R475&lt;&gt;"",S475&lt;&gt;""),"要確認：時刻不足・逆転",IF(AND(ISNUMBER(T475),T475&gt;=0),IF(X475="記録","実績：記録の時間",IF(X475="記憶","記憶：申告の時間","未確認：申告の時間")),IF(AND(I475="あり",J475="実施",ISNUMBER(AC475)),"所定時間による見込み",IF(I475="なし","使用なし","未確認"))))))</f>
        <v/>
      </c>
      <c r="AF475" s="55" t="str">
        <f>IF(C475="","",IF(H475="あり",1,0))</f>
        <v/>
      </c>
      <c r="AG475" s="55" t="str">
        <f>IF(C475="","",IF(AND(I475="あり",J475="実施"),1,0))</f>
        <v/>
      </c>
      <c r="AH475" s="55" t="str">
        <f>IF(C475="","",IF(AND(H475="あり",X475="記録"),IF(COUNTIFS($A$8:A475,A475,$B$8:B475,B475,$C$8:C475,C475,$E$8:E475,E475,$F$8:F475,F475,$H$8:H475,"あり",$X$8:X475,"記録")=1,1,0),0))</f>
        <v/>
      </c>
      <c r="AI475" s="55" t="str">
        <f>IF(C475="","",IF(AND(I475="あり",J475="実施",X475="記録",ISNUMBER(K475)),IF(COUNTIFS($K$8:K475,K475,$C$8:C475,C475,$E$8:E475,E475,$F$8:F475,F475,$I$8:I475,"あり",$J$8:J475,"実施",$X$8:X475,"記録")=1,1,0),0))</f>
        <v/>
      </c>
      <c r="AJ475" s="55" t="str">
        <f>IF(C475="","",IF(ISNUMBER(A475),YEAR(A475)-IF(MONTH(A475)&lt;4,1,0),""))</f>
        <v/>
      </c>
      <c r="AK475" s="55" t="str">
        <f>IF(C475="","",IF(J475="実施",IF(ISNUMBER(K475),YEAR(K475)-IF(MONTH(K475)&lt;4,1,0),""),""))</f>
        <v/>
      </c>
      <c r="AL475" s="56" t="str">
        <f>IF(C475="",IF(OR(A475&lt;&gt;"",G475&lt;&gt;""),"要確認：船名未記入",""),IF(OR(NOT(ISNUMBER(A475)),G475="",H475="",I475="",J475="",N475="",O475="",P475="",W475="",X475=""),"要確認：基本項目不足",IF(OR(Z475="未登録・重複",AA475="未登録・重複",AB475="未確認"),"要確認：登録表を確認",IF(AND(H475="あり",NOT(ISNUMBER(B475))),"要確認：前日の予定時刻不足",IF(AND(J475="実施",I475="あり",NOT(ISNUMBER(K475))),"要確認：最終日時不足",IF(AND(J475="取消",I475="あり"),"要確認：取消と使用ありが矛盾",IF(OR(AND(ISNUMBER(T475),T475&lt;0),AND(ISNUMBER(V475),V475&lt;0),AE475="要確認：時刻不足・逆転"),"要確認：時間を確認",IF(COUNTIFS(Work[予定表の作業日],A475,Work[前日版の予定時刻],B475,Work[船名],C475,Work[バース],E475,Work[入出・転],F475,Work[曳船名],G475)&gt;1,"要確認：同じ作業・曳船が重複",IF(AND(I475="あり",J475="実施",NOT(ISNUMBER(AD475))),"要確認：拘束時間未確認",IF(OR(H475="未確認",I475="未確認",J475="未確認",X475="未確認",N475="未確認",O475="未確認"),"要確認：未確認を含む","確認済"))))))))))</f>
        <v/>
      </c>
    </row>
    <row r="476" spans="1:38" ht="24.95" customHeight="1" x14ac:dyDescent="0.2">
      <c r="A476" s="20"/>
      <c r="B476" s="29"/>
      <c r="C476" s="7"/>
      <c r="D476" s="7"/>
      <c r="E476" s="7"/>
      <c r="F476" s="7"/>
      <c r="G476" s="7"/>
      <c r="H476" s="7"/>
      <c r="I476" s="7"/>
      <c r="J476" s="7"/>
      <c r="K476" s="23"/>
      <c r="L476" s="13"/>
      <c r="M476" s="13"/>
      <c r="N476" s="7"/>
      <c r="O476" s="51"/>
      <c r="P476" s="51"/>
      <c r="Q476" s="61"/>
      <c r="R476" s="62"/>
      <c r="S476" s="62"/>
      <c r="T476" s="63"/>
      <c r="U476" s="63"/>
      <c r="V476" s="63"/>
      <c r="W476" s="51"/>
      <c r="X476" s="51"/>
      <c r="Y476" s="67"/>
      <c r="Z476" s="54" t="str">
        <f>IF(G476="","",IF(COUNTIF(Tugs[曳船名],G476)&lt;&gt;1,"未登録・重複",IF(INDEX(Tugs[会社名],MATCH(G476,Tugs[曳船名],0))="","未確認",INDEX(Tugs[会社名],MATCH(G476,Tugs[曳船名],0)))))</f>
        <v/>
      </c>
      <c r="AA476" s="54" t="str">
        <f>IF(G476="","",IF(COUNTIF(Companies[会社名],Z476)&lt;&gt;1,"未登録・重複",IF(INDEX(Companies[地区],MATCH(Z476,Companies[会社名],0))="","未確認",INDEX(Companies[地区],MATCH(Z476,Companies[会社名],0)))))</f>
        <v/>
      </c>
      <c r="AB476" s="54" t="str">
        <f>IF(G476="","",IF(Q476&lt;&gt;"",Q476,IF(COUNTIF(Tugs[曳船名],G476)&lt;&gt;1,"未登録・重複",IF(INDEX(Tugs[基地港],MATCH(G476,Tugs[曳船名],0))="","未確認",INDEX(Tugs[基地港],MATCH(G476,Tugs[曳船名],0))))))</f>
        <v/>
      </c>
      <c r="AC476" s="53" t="str">
        <f>IF(C476="","",IF(AND(COUNTIF(Standards[照合項目（自動）],AB476&amp;"｜"&amp;E476&amp;"｜"&amp;D476&amp;"｜"&amp;F476&amp;"｜"&amp;P476)=1,COUNTIFS(Standards[照合項目（自動）],AB476&amp;"｜"&amp;E476&amp;"｜"&amp;D476&amp;"｜"&amp;F476&amp;"｜"&amp;P476,Standards[入力確認（自動）],"確認済")=1),SUMIF(Standards[照合項目（自動）],AB476&amp;"｜"&amp;E476&amp;"｜"&amp;D476&amp;"｜"&amp;F476&amp;"｜"&amp;P476,Standards[所定合計h（自動）]),"未確認"))</f>
        <v/>
      </c>
      <c r="AD476" s="53" t="str">
        <f>IF(C476="","",IF(AND(ISNUMBER(R476),ISNUMBER(S476),S476&gt;=R476),ROUND((S476-R476)*24,4),IF(OR(R476&lt;&gt;"",S476&lt;&gt;""),"",IF(AND(ISNUMBER(T476),T476&gt;=0),T476,IF(AND(I476="あり",J476="実施",ISNUMBER(AC476)),AC476,"")))))</f>
        <v/>
      </c>
      <c r="AE476" s="54" t="str">
        <f>IF(C476="","",IF(AND(ISNUMBER(R476),ISNUMBER(S476),S476&gt;=R476),IF(X476="記録","実績：基地発～基地着",IF(X476="記憶","記憶：基地発～基地着","未確認：基地発～基地着")),IF(OR(R476&lt;&gt;"",S476&lt;&gt;""),"要確認：時刻不足・逆転",IF(AND(ISNUMBER(T476),T476&gt;=0),IF(X476="記録","実績：記録の時間",IF(X476="記憶","記憶：申告の時間","未確認：申告の時間")),IF(AND(I476="あり",J476="実施",ISNUMBER(AC476)),"所定時間による見込み",IF(I476="なし","使用なし","未確認"))))))</f>
        <v/>
      </c>
      <c r="AF476" s="55" t="str">
        <f>IF(C476="","",IF(H476="あり",1,0))</f>
        <v/>
      </c>
      <c r="AG476" s="55" t="str">
        <f>IF(C476="","",IF(AND(I476="あり",J476="実施"),1,0))</f>
        <v/>
      </c>
      <c r="AH476" s="55" t="str">
        <f>IF(C476="","",IF(AND(H476="あり",X476="記録"),IF(COUNTIFS($A$8:A476,A476,$B$8:B476,B476,$C$8:C476,C476,$E$8:E476,E476,$F$8:F476,F476,$H$8:H476,"あり",$X$8:X476,"記録")=1,1,0),0))</f>
        <v/>
      </c>
      <c r="AI476" s="55" t="str">
        <f>IF(C476="","",IF(AND(I476="あり",J476="実施",X476="記録",ISNUMBER(K476)),IF(COUNTIFS($K$8:K476,K476,$C$8:C476,C476,$E$8:E476,E476,$F$8:F476,F476,$I$8:I476,"あり",$J$8:J476,"実施",$X$8:X476,"記録")=1,1,0),0))</f>
        <v/>
      </c>
      <c r="AJ476" s="55" t="str">
        <f>IF(C476="","",IF(ISNUMBER(A476),YEAR(A476)-IF(MONTH(A476)&lt;4,1,0),""))</f>
        <v/>
      </c>
      <c r="AK476" s="55" t="str">
        <f>IF(C476="","",IF(J476="実施",IF(ISNUMBER(K476),YEAR(K476)-IF(MONTH(K476)&lt;4,1,0),""),""))</f>
        <v/>
      </c>
      <c r="AL476" s="56" t="str">
        <f>IF(C476="",IF(OR(A476&lt;&gt;"",G476&lt;&gt;""),"要確認：船名未記入",""),IF(OR(NOT(ISNUMBER(A476)),G476="",H476="",I476="",J476="",N476="",O476="",P476="",W476="",X476=""),"要確認：基本項目不足",IF(OR(Z476="未登録・重複",AA476="未登録・重複",AB476="未確認"),"要確認：登録表を確認",IF(AND(H476="あり",NOT(ISNUMBER(B476))),"要確認：前日の予定時刻不足",IF(AND(J476="実施",I476="あり",NOT(ISNUMBER(K476))),"要確認：最終日時不足",IF(AND(J476="取消",I476="あり"),"要確認：取消と使用ありが矛盾",IF(OR(AND(ISNUMBER(T476),T476&lt;0),AND(ISNUMBER(V476),V476&lt;0),AE476="要確認：時刻不足・逆転"),"要確認：時間を確認",IF(COUNTIFS(Work[予定表の作業日],A476,Work[前日版の予定時刻],B476,Work[船名],C476,Work[バース],E476,Work[入出・転],F476,Work[曳船名],G476)&gt;1,"要確認：同じ作業・曳船が重複",IF(AND(I476="あり",J476="実施",NOT(ISNUMBER(AD476))),"要確認：拘束時間未確認",IF(OR(H476="未確認",I476="未確認",J476="未確認",X476="未確認",N476="未確認",O476="未確認"),"要確認：未確認を含む","確認済"))))))))))</f>
        <v/>
      </c>
    </row>
    <row r="477" spans="1:38" ht="24.95" customHeight="1" x14ac:dyDescent="0.2">
      <c r="A477" s="20"/>
      <c r="B477" s="29"/>
      <c r="C477" s="7"/>
      <c r="D477" s="7"/>
      <c r="E477" s="7"/>
      <c r="F477" s="7"/>
      <c r="G477" s="7"/>
      <c r="H477" s="7"/>
      <c r="I477" s="7"/>
      <c r="J477" s="7"/>
      <c r="K477" s="23"/>
      <c r="L477" s="13"/>
      <c r="M477" s="13"/>
      <c r="N477" s="7"/>
      <c r="O477" s="51"/>
      <c r="P477" s="51"/>
      <c r="Q477" s="61"/>
      <c r="R477" s="62"/>
      <c r="S477" s="62"/>
      <c r="T477" s="63"/>
      <c r="U477" s="63"/>
      <c r="V477" s="63"/>
      <c r="W477" s="51"/>
      <c r="X477" s="51"/>
      <c r="Y477" s="67"/>
      <c r="Z477" s="54" t="str">
        <f>IF(G477="","",IF(COUNTIF(Tugs[曳船名],G477)&lt;&gt;1,"未登録・重複",IF(INDEX(Tugs[会社名],MATCH(G477,Tugs[曳船名],0))="","未確認",INDEX(Tugs[会社名],MATCH(G477,Tugs[曳船名],0)))))</f>
        <v/>
      </c>
      <c r="AA477" s="54" t="str">
        <f>IF(G477="","",IF(COUNTIF(Companies[会社名],Z477)&lt;&gt;1,"未登録・重複",IF(INDEX(Companies[地区],MATCH(Z477,Companies[会社名],0))="","未確認",INDEX(Companies[地区],MATCH(Z477,Companies[会社名],0)))))</f>
        <v/>
      </c>
      <c r="AB477" s="54" t="str">
        <f>IF(G477="","",IF(Q477&lt;&gt;"",Q477,IF(COUNTIF(Tugs[曳船名],G477)&lt;&gt;1,"未登録・重複",IF(INDEX(Tugs[基地港],MATCH(G477,Tugs[曳船名],0))="","未確認",INDEX(Tugs[基地港],MATCH(G477,Tugs[曳船名],0))))))</f>
        <v/>
      </c>
      <c r="AC477" s="53" t="str">
        <f>IF(C477="","",IF(AND(COUNTIF(Standards[照合項目（自動）],AB477&amp;"｜"&amp;E477&amp;"｜"&amp;D477&amp;"｜"&amp;F477&amp;"｜"&amp;P477)=1,COUNTIFS(Standards[照合項目（自動）],AB477&amp;"｜"&amp;E477&amp;"｜"&amp;D477&amp;"｜"&amp;F477&amp;"｜"&amp;P477,Standards[入力確認（自動）],"確認済")=1),SUMIF(Standards[照合項目（自動）],AB477&amp;"｜"&amp;E477&amp;"｜"&amp;D477&amp;"｜"&amp;F477&amp;"｜"&amp;P477,Standards[所定合計h（自動）]),"未確認"))</f>
        <v/>
      </c>
      <c r="AD477" s="53" t="str">
        <f>IF(C477="","",IF(AND(ISNUMBER(R477),ISNUMBER(S477),S477&gt;=R477),ROUND((S477-R477)*24,4),IF(OR(R477&lt;&gt;"",S477&lt;&gt;""),"",IF(AND(ISNUMBER(T477),T477&gt;=0),T477,IF(AND(I477="あり",J477="実施",ISNUMBER(AC477)),AC477,"")))))</f>
        <v/>
      </c>
      <c r="AE477" s="54" t="str">
        <f>IF(C477="","",IF(AND(ISNUMBER(R477),ISNUMBER(S477),S477&gt;=R477),IF(X477="記録","実績：基地発～基地着",IF(X477="記憶","記憶：基地発～基地着","未確認：基地発～基地着")),IF(OR(R477&lt;&gt;"",S477&lt;&gt;""),"要確認：時刻不足・逆転",IF(AND(ISNUMBER(T477),T477&gt;=0),IF(X477="記録","実績：記録の時間",IF(X477="記憶","記憶：申告の時間","未確認：申告の時間")),IF(AND(I477="あり",J477="実施",ISNUMBER(AC477)),"所定時間による見込み",IF(I477="なし","使用なし","未確認"))))))</f>
        <v/>
      </c>
      <c r="AF477" s="55" t="str">
        <f>IF(C477="","",IF(H477="あり",1,0))</f>
        <v/>
      </c>
      <c r="AG477" s="55" t="str">
        <f>IF(C477="","",IF(AND(I477="あり",J477="実施"),1,0))</f>
        <v/>
      </c>
      <c r="AH477" s="55" t="str">
        <f>IF(C477="","",IF(AND(H477="あり",X477="記録"),IF(COUNTIFS($A$8:A477,A477,$B$8:B477,B477,$C$8:C477,C477,$E$8:E477,E477,$F$8:F477,F477,$H$8:H477,"あり",$X$8:X477,"記録")=1,1,0),0))</f>
        <v/>
      </c>
      <c r="AI477" s="55" t="str">
        <f>IF(C477="","",IF(AND(I477="あり",J477="実施",X477="記録",ISNUMBER(K477)),IF(COUNTIFS($K$8:K477,K477,$C$8:C477,C477,$E$8:E477,E477,$F$8:F477,F477,$I$8:I477,"あり",$J$8:J477,"実施",$X$8:X477,"記録")=1,1,0),0))</f>
        <v/>
      </c>
      <c r="AJ477" s="55" t="str">
        <f>IF(C477="","",IF(ISNUMBER(A477),YEAR(A477)-IF(MONTH(A477)&lt;4,1,0),""))</f>
        <v/>
      </c>
      <c r="AK477" s="55" t="str">
        <f>IF(C477="","",IF(J477="実施",IF(ISNUMBER(K477),YEAR(K477)-IF(MONTH(K477)&lt;4,1,0),""),""))</f>
        <v/>
      </c>
      <c r="AL477" s="56" t="str">
        <f>IF(C477="",IF(OR(A477&lt;&gt;"",G477&lt;&gt;""),"要確認：船名未記入",""),IF(OR(NOT(ISNUMBER(A477)),G477="",H477="",I477="",J477="",N477="",O477="",P477="",W477="",X477=""),"要確認：基本項目不足",IF(OR(Z477="未登録・重複",AA477="未登録・重複",AB477="未確認"),"要確認：登録表を確認",IF(AND(H477="あり",NOT(ISNUMBER(B477))),"要確認：前日の予定時刻不足",IF(AND(J477="実施",I477="あり",NOT(ISNUMBER(K477))),"要確認：最終日時不足",IF(AND(J477="取消",I477="あり"),"要確認：取消と使用ありが矛盾",IF(OR(AND(ISNUMBER(T477),T477&lt;0),AND(ISNUMBER(V477),V477&lt;0),AE477="要確認：時刻不足・逆転"),"要確認：時間を確認",IF(COUNTIFS(Work[予定表の作業日],A477,Work[前日版の予定時刻],B477,Work[船名],C477,Work[バース],E477,Work[入出・転],F477,Work[曳船名],G477)&gt;1,"要確認：同じ作業・曳船が重複",IF(AND(I477="あり",J477="実施",NOT(ISNUMBER(AD477))),"要確認：拘束時間未確認",IF(OR(H477="未確認",I477="未確認",J477="未確認",X477="未確認",N477="未確認",O477="未確認"),"要確認：未確認を含む","確認済"))))))))))</f>
        <v/>
      </c>
    </row>
    <row r="478" spans="1:38" ht="24.95" customHeight="1" x14ac:dyDescent="0.2">
      <c r="A478" s="20"/>
      <c r="B478" s="29"/>
      <c r="C478" s="7"/>
      <c r="D478" s="7"/>
      <c r="E478" s="7"/>
      <c r="F478" s="7"/>
      <c r="G478" s="7"/>
      <c r="H478" s="7"/>
      <c r="I478" s="7"/>
      <c r="J478" s="7"/>
      <c r="K478" s="23"/>
      <c r="L478" s="13"/>
      <c r="M478" s="13"/>
      <c r="N478" s="7"/>
      <c r="O478" s="51"/>
      <c r="P478" s="51"/>
      <c r="Q478" s="61"/>
      <c r="R478" s="62"/>
      <c r="S478" s="62"/>
      <c r="T478" s="63"/>
      <c r="U478" s="63"/>
      <c r="V478" s="63"/>
      <c r="W478" s="51"/>
      <c r="X478" s="51"/>
      <c r="Y478" s="67"/>
      <c r="Z478" s="54" t="str">
        <f>IF(G478="","",IF(COUNTIF(Tugs[曳船名],G478)&lt;&gt;1,"未登録・重複",IF(INDEX(Tugs[会社名],MATCH(G478,Tugs[曳船名],0))="","未確認",INDEX(Tugs[会社名],MATCH(G478,Tugs[曳船名],0)))))</f>
        <v/>
      </c>
      <c r="AA478" s="54" t="str">
        <f>IF(G478="","",IF(COUNTIF(Companies[会社名],Z478)&lt;&gt;1,"未登録・重複",IF(INDEX(Companies[地区],MATCH(Z478,Companies[会社名],0))="","未確認",INDEX(Companies[地区],MATCH(Z478,Companies[会社名],0)))))</f>
        <v/>
      </c>
      <c r="AB478" s="54" t="str">
        <f>IF(G478="","",IF(Q478&lt;&gt;"",Q478,IF(COUNTIF(Tugs[曳船名],G478)&lt;&gt;1,"未登録・重複",IF(INDEX(Tugs[基地港],MATCH(G478,Tugs[曳船名],0))="","未確認",INDEX(Tugs[基地港],MATCH(G478,Tugs[曳船名],0))))))</f>
        <v/>
      </c>
      <c r="AC478" s="53" t="str">
        <f>IF(C478="","",IF(AND(COUNTIF(Standards[照合項目（自動）],AB478&amp;"｜"&amp;E478&amp;"｜"&amp;D478&amp;"｜"&amp;F478&amp;"｜"&amp;P478)=1,COUNTIFS(Standards[照合項目（自動）],AB478&amp;"｜"&amp;E478&amp;"｜"&amp;D478&amp;"｜"&amp;F478&amp;"｜"&amp;P478,Standards[入力確認（自動）],"確認済")=1),SUMIF(Standards[照合項目（自動）],AB478&amp;"｜"&amp;E478&amp;"｜"&amp;D478&amp;"｜"&amp;F478&amp;"｜"&amp;P478,Standards[所定合計h（自動）]),"未確認"))</f>
        <v/>
      </c>
      <c r="AD478" s="53" t="str">
        <f>IF(C478="","",IF(AND(ISNUMBER(R478),ISNUMBER(S478),S478&gt;=R478),ROUND((S478-R478)*24,4),IF(OR(R478&lt;&gt;"",S478&lt;&gt;""),"",IF(AND(ISNUMBER(T478),T478&gt;=0),T478,IF(AND(I478="あり",J478="実施",ISNUMBER(AC478)),AC478,"")))))</f>
        <v/>
      </c>
      <c r="AE478" s="54" t="str">
        <f>IF(C478="","",IF(AND(ISNUMBER(R478),ISNUMBER(S478),S478&gt;=R478),IF(X478="記録","実績：基地発～基地着",IF(X478="記憶","記憶：基地発～基地着","未確認：基地発～基地着")),IF(OR(R478&lt;&gt;"",S478&lt;&gt;""),"要確認：時刻不足・逆転",IF(AND(ISNUMBER(T478),T478&gt;=0),IF(X478="記録","実績：記録の時間",IF(X478="記憶","記憶：申告の時間","未確認：申告の時間")),IF(AND(I478="あり",J478="実施",ISNUMBER(AC478)),"所定時間による見込み",IF(I478="なし","使用なし","未確認"))))))</f>
        <v/>
      </c>
      <c r="AF478" s="55" t="str">
        <f>IF(C478="","",IF(H478="あり",1,0))</f>
        <v/>
      </c>
      <c r="AG478" s="55" t="str">
        <f>IF(C478="","",IF(AND(I478="あり",J478="実施"),1,0))</f>
        <v/>
      </c>
      <c r="AH478" s="55" t="str">
        <f>IF(C478="","",IF(AND(H478="あり",X478="記録"),IF(COUNTIFS($A$8:A478,A478,$B$8:B478,B478,$C$8:C478,C478,$E$8:E478,E478,$F$8:F478,F478,$H$8:H478,"あり",$X$8:X478,"記録")=1,1,0),0))</f>
        <v/>
      </c>
      <c r="AI478" s="55" t="str">
        <f>IF(C478="","",IF(AND(I478="あり",J478="実施",X478="記録",ISNUMBER(K478)),IF(COUNTIFS($K$8:K478,K478,$C$8:C478,C478,$E$8:E478,E478,$F$8:F478,F478,$I$8:I478,"あり",$J$8:J478,"実施",$X$8:X478,"記録")=1,1,0),0))</f>
        <v/>
      </c>
      <c r="AJ478" s="55" t="str">
        <f>IF(C478="","",IF(ISNUMBER(A478),YEAR(A478)-IF(MONTH(A478)&lt;4,1,0),""))</f>
        <v/>
      </c>
      <c r="AK478" s="55" t="str">
        <f>IF(C478="","",IF(J478="実施",IF(ISNUMBER(K478),YEAR(K478)-IF(MONTH(K478)&lt;4,1,0),""),""))</f>
        <v/>
      </c>
      <c r="AL478" s="56" t="str">
        <f>IF(C478="",IF(OR(A478&lt;&gt;"",G478&lt;&gt;""),"要確認：船名未記入",""),IF(OR(NOT(ISNUMBER(A478)),G478="",H478="",I478="",J478="",N478="",O478="",P478="",W478="",X478=""),"要確認：基本項目不足",IF(OR(Z478="未登録・重複",AA478="未登録・重複",AB478="未確認"),"要確認：登録表を確認",IF(AND(H478="あり",NOT(ISNUMBER(B478))),"要確認：前日の予定時刻不足",IF(AND(J478="実施",I478="あり",NOT(ISNUMBER(K478))),"要確認：最終日時不足",IF(AND(J478="取消",I478="あり"),"要確認：取消と使用ありが矛盾",IF(OR(AND(ISNUMBER(T478),T478&lt;0),AND(ISNUMBER(V478),V478&lt;0),AE478="要確認：時刻不足・逆転"),"要確認：時間を確認",IF(COUNTIFS(Work[予定表の作業日],A478,Work[前日版の予定時刻],B478,Work[船名],C478,Work[バース],E478,Work[入出・転],F478,Work[曳船名],G478)&gt;1,"要確認：同じ作業・曳船が重複",IF(AND(I478="あり",J478="実施",NOT(ISNUMBER(AD478))),"要確認：拘束時間未確認",IF(OR(H478="未確認",I478="未確認",J478="未確認",X478="未確認",N478="未確認",O478="未確認"),"要確認：未確認を含む","確認済"))))))))))</f>
        <v/>
      </c>
    </row>
    <row r="479" spans="1:38" ht="24.95" customHeight="1" x14ac:dyDescent="0.2">
      <c r="A479" s="20"/>
      <c r="B479" s="29"/>
      <c r="C479" s="7"/>
      <c r="D479" s="7"/>
      <c r="E479" s="7"/>
      <c r="F479" s="7"/>
      <c r="G479" s="7"/>
      <c r="H479" s="7"/>
      <c r="I479" s="7"/>
      <c r="J479" s="7"/>
      <c r="K479" s="23"/>
      <c r="L479" s="13"/>
      <c r="M479" s="13"/>
      <c r="N479" s="7"/>
      <c r="O479" s="51"/>
      <c r="P479" s="51"/>
      <c r="Q479" s="61"/>
      <c r="R479" s="62"/>
      <c r="S479" s="62"/>
      <c r="T479" s="63"/>
      <c r="U479" s="63"/>
      <c r="V479" s="63"/>
      <c r="W479" s="51"/>
      <c r="X479" s="51"/>
      <c r="Y479" s="67"/>
      <c r="Z479" s="54" t="str">
        <f>IF(G479="","",IF(COUNTIF(Tugs[曳船名],G479)&lt;&gt;1,"未登録・重複",IF(INDEX(Tugs[会社名],MATCH(G479,Tugs[曳船名],0))="","未確認",INDEX(Tugs[会社名],MATCH(G479,Tugs[曳船名],0)))))</f>
        <v/>
      </c>
      <c r="AA479" s="54" t="str">
        <f>IF(G479="","",IF(COUNTIF(Companies[会社名],Z479)&lt;&gt;1,"未登録・重複",IF(INDEX(Companies[地区],MATCH(Z479,Companies[会社名],0))="","未確認",INDEX(Companies[地区],MATCH(Z479,Companies[会社名],0)))))</f>
        <v/>
      </c>
      <c r="AB479" s="54" t="str">
        <f>IF(G479="","",IF(Q479&lt;&gt;"",Q479,IF(COUNTIF(Tugs[曳船名],G479)&lt;&gt;1,"未登録・重複",IF(INDEX(Tugs[基地港],MATCH(G479,Tugs[曳船名],0))="","未確認",INDEX(Tugs[基地港],MATCH(G479,Tugs[曳船名],0))))))</f>
        <v/>
      </c>
      <c r="AC479" s="53" t="str">
        <f>IF(C479="","",IF(AND(COUNTIF(Standards[照合項目（自動）],AB479&amp;"｜"&amp;E479&amp;"｜"&amp;D479&amp;"｜"&amp;F479&amp;"｜"&amp;P479)=1,COUNTIFS(Standards[照合項目（自動）],AB479&amp;"｜"&amp;E479&amp;"｜"&amp;D479&amp;"｜"&amp;F479&amp;"｜"&amp;P479,Standards[入力確認（自動）],"確認済")=1),SUMIF(Standards[照合項目（自動）],AB479&amp;"｜"&amp;E479&amp;"｜"&amp;D479&amp;"｜"&amp;F479&amp;"｜"&amp;P479,Standards[所定合計h（自動）]),"未確認"))</f>
        <v/>
      </c>
      <c r="AD479" s="53" t="str">
        <f>IF(C479="","",IF(AND(ISNUMBER(R479),ISNUMBER(S479),S479&gt;=R479),ROUND((S479-R479)*24,4),IF(OR(R479&lt;&gt;"",S479&lt;&gt;""),"",IF(AND(ISNUMBER(T479),T479&gt;=0),T479,IF(AND(I479="あり",J479="実施",ISNUMBER(AC479)),AC479,"")))))</f>
        <v/>
      </c>
      <c r="AE479" s="54" t="str">
        <f>IF(C479="","",IF(AND(ISNUMBER(R479),ISNUMBER(S479),S479&gt;=R479),IF(X479="記録","実績：基地発～基地着",IF(X479="記憶","記憶：基地発～基地着","未確認：基地発～基地着")),IF(OR(R479&lt;&gt;"",S479&lt;&gt;""),"要確認：時刻不足・逆転",IF(AND(ISNUMBER(T479),T479&gt;=0),IF(X479="記録","実績：記録の時間",IF(X479="記憶","記憶：申告の時間","未確認：申告の時間")),IF(AND(I479="あり",J479="実施",ISNUMBER(AC479)),"所定時間による見込み",IF(I479="なし","使用なし","未確認"))))))</f>
        <v/>
      </c>
      <c r="AF479" s="55" t="str">
        <f>IF(C479="","",IF(H479="あり",1,0))</f>
        <v/>
      </c>
      <c r="AG479" s="55" t="str">
        <f>IF(C479="","",IF(AND(I479="あり",J479="実施"),1,0))</f>
        <v/>
      </c>
      <c r="AH479" s="55" t="str">
        <f>IF(C479="","",IF(AND(H479="あり",X479="記録"),IF(COUNTIFS($A$8:A479,A479,$B$8:B479,B479,$C$8:C479,C479,$E$8:E479,E479,$F$8:F479,F479,$H$8:H479,"あり",$X$8:X479,"記録")=1,1,0),0))</f>
        <v/>
      </c>
      <c r="AI479" s="55" t="str">
        <f>IF(C479="","",IF(AND(I479="あり",J479="実施",X479="記録",ISNUMBER(K479)),IF(COUNTIFS($K$8:K479,K479,$C$8:C479,C479,$E$8:E479,E479,$F$8:F479,F479,$I$8:I479,"あり",$J$8:J479,"実施",$X$8:X479,"記録")=1,1,0),0))</f>
        <v/>
      </c>
      <c r="AJ479" s="55" t="str">
        <f>IF(C479="","",IF(ISNUMBER(A479),YEAR(A479)-IF(MONTH(A479)&lt;4,1,0),""))</f>
        <v/>
      </c>
      <c r="AK479" s="55" t="str">
        <f>IF(C479="","",IF(J479="実施",IF(ISNUMBER(K479),YEAR(K479)-IF(MONTH(K479)&lt;4,1,0),""),""))</f>
        <v/>
      </c>
      <c r="AL479" s="56" t="str">
        <f>IF(C479="",IF(OR(A479&lt;&gt;"",G479&lt;&gt;""),"要確認：船名未記入",""),IF(OR(NOT(ISNUMBER(A479)),G479="",H479="",I479="",J479="",N479="",O479="",P479="",W479="",X479=""),"要確認：基本項目不足",IF(OR(Z479="未登録・重複",AA479="未登録・重複",AB479="未確認"),"要確認：登録表を確認",IF(AND(H479="あり",NOT(ISNUMBER(B479))),"要確認：前日の予定時刻不足",IF(AND(J479="実施",I479="あり",NOT(ISNUMBER(K479))),"要確認：最終日時不足",IF(AND(J479="取消",I479="あり"),"要確認：取消と使用ありが矛盾",IF(OR(AND(ISNUMBER(T479),T479&lt;0),AND(ISNUMBER(V479),V479&lt;0),AE479="要確認：時刻不足・逆転"),"要確認：時間を確認",IF(COUNTIFS(Work[予定表の作業日],A479,Work[前日版の予定時刻],B479,Work[船名],C479,Work[バース],E479,Work[入出・転],F479,Work[曳船名],G479)&gt;1,"要確認：同じ作業・曳船が重複",IF(AND(I479="あり",J479="実施",NOT(ISNUMBER(AD479))),"要確認：拘束時間未確認",IF(OR(H479="未確認",I479="未確認",J479="未確認",X479="未確認",N479="未確認",O479="未確認"),"要確認：未確認を含む","確認済"))))))))))</f>
        <v/>
      </c>
    </row>
    <row r="480" spans="1:38" ht="24.95" customHeight="1" x14ac:dyDescent="0.2">
      <c r="A480" s="20"/>
      <c r="B480" s="29"/>
      <c r="C480" s="7"/>
      <c r="D480" s="7"/>
      <c r="E480" s="7"/>
      <c r="F480" s="7"/>
      <c r="G480" s="7"/>
      <c r="H480" s="7"/>
      <c r="I480" s="7"/>
      <c r="J480" s="7"/>
      <c r="K480" s="23"/>
      <c r="L480" s="13"/>
      <c r="M480" s="13"/>
      <c r="N480" s="7"/>
      <c r="O480" s="51"/>
      <c r="P480" s="51"/>
      <c r="Q480" s="61"/>
      <c r="R480" s="62"/>
      <c r="S480" s="62"/>
      <c r="T480" s="63"/>
      <c r="U480" s="63"/>
      <c r="V480" s="63"/>
      <c r="W480" s="51"/>
      <c r="X480" s="51"/>
      <c r="Y480" s="67"/>
      <c r="Z480" s="54" t="str">
        <f>IF(G480="","",IF(COUNTIF(Tugs[曳船名],G480)&lt;&gt;1,"未登録・重複",IF(INDEX(Tugs[会社名],MATCH(G480,Tugs[曳船名],0))="","未確認",INDEX(Tugs[会社名],MATCH(G480,Tugs[曳船名],0)))))</f>
        <v/>
      </c>
      <c r="AA480" s="54" t="str">
        <f>IF(G480="","",IF(COUNTIF(Companies[会社名],Z480)&lt;&gt;1,"未登録・重複",IF(INDEX(Companies[地区],MATCH(Z480,Companies[会社名],0))="","未確認",INDEX(Companies[地区],MATCH(Z480,Companies[会社名],0)))))</f>
        <v/>
      </c>
      <c r="AB480" s="54" t="str">
        <f>IF(G480="","",IF(Q480&lt;&gt;"",Q480,IF(COUNTIF(Tugs[曳船名],G480)&lt;&gt;1,"未登録・重複",IF(INDEX(Tugs[基地港],MATCH(G480,Tugs[曳船名],0))="","未確認",INDEX(Tugs[基地港],MATCH(G480,Tugs[曳船名],0))))))</f>
        <v/>
      </c>
      <c r="AC480" s="53" t="str">
        <f>IF(C480="","",IF(AND(COUNTIF(Standards[照合項目（自動）],AB480&amp;"｜"&amp;E480&amp;"｜"&amp;D480&amp;"｜"&amp;F480&amp;"｜"&amp;P480)=1,COUNTIFS(Standards[照合項目（自動）],AB480&amp;"｜"&amp;E480&amp;"｜"&amp;D480&amp;"｜"&amp;F480&amp;"｜"&amp;P480,Standards[入力確認（自動）],"確認済")=1),SUMIF(Standards[照合項目（自動）],AB480&amp;"｜"&amp;E480&amp;"｜"&amp;D480&amp;"｜"&amp;F480&amp;"｜"&amp;P480,Standards[所定合計h（自動）]),"未確認"))</f>
        <v/>
      </c>
      <c r="AD480" s="53" t="str">
        <f>IF(C480="","",IF(AND(ISNUMBER(R480),ISNUMBER(S480),S480&gt;=R480),ROUND((S480-R480)*24,4),IF(OR(R480&lt;&gt;"",S480&lt;&gt;""),"",IF(AND(ISNUMBER(T480),T480&gt;=0),T480,IF(AND(I480="あり",J480="実施",ISNUMBER(AC480)),AC480,"")))))</f>
        <v/>
      </c>
      <c r="AE480" s="54" t="str">
        <f>IF(C480="","",IF(AND(ISNUMBER(R480),ISNUMBER(S480),S480&gt;=R480),IF(X480="記録","実績：基地発～基地着",IF(X480="記憶","記憶：基地発～基地着","未確認：基地発～基地着")),IF(OR(R480&lt;&gt;"",S480&lt;&gt;""),"要確認：時刻不足・逆転",IF(AND(ISNUMBER(T480),T480&gt;=0),IF(X480="記録","実績：記録の時間",IF(X480="記憶","記憶：申告の時間","未確認：申告の時間")),IF(AND(I480="あり",J480="実施",ISNUMBER(AC480)),"所定時間による見込み",IF(I480="なし","使用なし","未確認"))))))</f>
        <v/>
      </c>
      <c r="AF480" s="55" t="str">
        <f>IF(C480="","",IF(H480="あり",1,0))</f>
        <v/>
      </c>
      <c r="AG480" s="55" t="str">
        <f>IF(C480="","",IF(AND(I480="あり",J480="実施"),1,0))</f>
        <v/>
      </c>
      <c r="AH480" s="55" t="str">
        <f>IF(C480="","",IF(AND(H480="あり",X480="記録"),IF(COUNTIFS($A$8:A480,A480,$B$8:B480,B480,$C$8:C480,C480,$E$8:E480,E480,$F$8:F480,F480,$H$8:H480,"あり",$X$8:X480,"記録")=1,1,0),0))</f>
        <v/>
      </c>
      <c r="AI480" s="55" t="str">
        <f>IF(C480="","",IF(AND(I480="あり",J480="実施",X480="記録",ISNUMBER(K480)),IF(COUNTIFS($K$8:K480,K480,$C$8:C480,C480,$E$8:E480,E480,$F$8:F480,F480,$I$8:I480,"あり",$J$8:J480,"実施",$X$8:X480,"記録")=1,1,0),0))</f>
        <v/>
      </c>
      <c r="AJ480" s="55" t="str">
        <f>IF(C480="","",IF(ISNUMBER(A480),YEAR(A480)-IF(MONTH(A480)&lt;4,1,0),""))</f>
        <v/>
      </c>
      <c r="AK480" s="55" t="str">
        <f>IF(C480="","",IF(J480="実施",IF(ISNUMBER(K480),YEAR(K480)-IF(MONTH(K480)&lt;4,1,0),""),""))</f>
        <v/>
      </c>
      <c r="AL480" s="56" t="str">
        <f>IF(C480="",IF(OR(A480&lt;&gt;"",G480&lt;&gt;""),"要確認：船名未記入",""),IF(OR(NOT(ISNUMBER(A480)),G480="",H480="",I480="",J480="",N480="",O480="",P480="",W480="",X480=""),"要確認：基本項目不足",IF(OR(Z480="未登録・重複",AA480="未登録・重複",AB480="未確認"),"要確認：登録表を確認",IF(AND(H480="あり",NOT(ISNUMBER(B480))),"要確認：前日の予定時刻不足",IF(AND(J480="実施",I480="あり",NOT(ISNUMBER(K480))),"要確認：最終日時不足",IF(AND(J480="取消",I480="あり"),"要確認：取消と使用ありが矛盾",IF(OR(AND(ISNUMBER(T480),T480&lt;0),AND(ISNUMBER(V480),V480&lt;0),AE480="要確認：時刻不足・逆転"),"要確認：時間を確認",IF(COUNTIFS(Work[予定表の作業日],A480,Work[前日版の予定時刻],B480,Work[船名],C480,Work[バース],E480,Work[入出・転],F480,Work[曳船名],G480)&gt;1,"要確認：同じ作業・曳船が重複",IF(AND(I480="あり",J480="実施",NOT(ISNUMBER(AD480))),"要確認：拘束時間未確認",IF(OR(H480="未確認",I480="未確認",J480="未確認",X480="未確認",N480="未確認",O480="未確認"),"要確認：未確認を含む","確認済"))))))))))</f>
        <v/>
      </c>
    </row>
    <row r="481" spans="1:38" ht="24.95" customHeight="1" x14ac:dyDescent="0.2">
      <c r="A481" s="20"/>
      <c r="B481" s="29"/>
      <c r="C481" s="7"/>
      <c r="D481" s="7"/>
      <c r="E481" s="7"/>
      <c r="F481" s="7"/>
      <c r="G481" s="7"/>
      <c r="H481" s="7"/>
      <c r="I481" s="7"/>
      <c r="J481" s="7"/>
      <c r="K481" s="23"/>
      <c r="L481" s="13"/>
      <c r="M481" s="13"/>
      <c r="N481" s="7"/>
      <c r="O481" s="51"/>
      <c r="P481" s="51"/>
      <c r="Q481" s="61"/>
      <c r="R481" s="62"/>
      <c r="S481" s="62"/>
      <c r="T481" s="63"/>
      <c r="U481" s="63"/>
      <c r="V481" s="63"/>
      <c r="W481" s="51"/>
      <c r="X481" s="51"/>
      <c r="Y481" s="67"/>
      <c r="Z481" s="54" t="str">
        <f>IF(G481="","",IF(COUNTIF(Tugs[曳船名],G481)&lt;&gt;1,"未登録・重複",IF(INDEX(Tugs[会社名],MATCH(G481,Tugs[曳船名],0))="","未確認",INDEX(Tugs[会社名],MATCH(G481,Tugs[曳船名],0)))))</f>
        <v/>
      </c>
      <c r="AA481" s="54" t="str">
        <f>IF(G481="","",IF(COUNTIF(Companies[会社名],Z481)&lt;&gt;1,"未登録・重複",IF(INDEX(Companies[地区],MATCH(Z481,Companies[会社名],0))="","未確認",INDEX(Companies[地区],MATCH(Z481,Companies[会社名],0)))))</f>
        <v/>
      </c>
      <c r="AB481" s="54" t="str">
        <f>IF(G481="","",IF(Q481&lt;&gt;"",Q481,IF(COUNTIF(Tugs[曳船名],G481)&lt;&gt;1,"未登録・重複",IF(INDEX(Tugs[基地港],MATCH(G481,Tugs[曳船名],0))="","未確認",INDEX(Tugs[基地港],MATCH(G481,Tugs[曳船名],0))))))</f>
        <v/>
      </c>
      <c r="AC481" s="53" t="str">
        <f>IF(C481="","",IF(AND(COUNTIF(Standards[照合項目（自動）],AB481&amp;"｜"&amp;E481&amp;"｜"&amp;D481&amp;"｜"&amp;F481&amp;"｜"&amp;P481)=1,COUNTIFS(Standards[照合項目（自動）],AB481&amp;"｜"&amp;E481&amp;"｜"&amp;D481&amp;"｜"&amp;F481&amp;"｜"&amp;P481,Standards[入力確認（自動）],"確認済")=1),SUMIF(Standards[照合項目（自動）],AB481&amp;"｜"&amp;E481&amp;"｜"&amp;D481&amp;"｜"&amp;F481&amp;"｜"&amp;P481,Standards[所定合計h（自動）]),"未確認"))</f>
        <v/>
      </c>
      <c r="AD481" s="53" t="str">
        <f>IF(C481="","",IF(AND(ISNUMBER(R481),ISNUMBER(S481),S481&gt;=R481),ROUND((S481-R481)*24,4),IF(OR(R481&lt;&gt;"",S481&lt;&gt;""),"",IF(AND(ISNUMBER(T481),T481&gt;=0),T481,IF(AND(I481="あり",J481="実施",ISNUMBER(AC481)),AC481,"")))))</f>
        <v/>
      </c>
      <c r="AE481" s="54" t="str">
        <f>IF(C481="","",IF(AND(ISNUMBER(R481),ISNUMBER(S481),S481&gt;=R481),IF(X481="記録","実績：基地発～基地着",IF(X481="記憶","記憶：基地発～基地着","未確認：基地発～基地着")),IF(OR(R481&lt;&gt;"",S481&lt;&gt;""),"要確認：時刻不足・逆転",IF(AND(ISNUMBER(T481),T481&gt;=0),IF(X481="記録","実績：記録の時間",IF(X481="記憶","記憶：申告の時間","未確認：申告の時間")),IF(AND(I481="あり",J481="実施",ISNUMBER(AC481)),"所定時間による見込み",IF(I481="なし","使用なし","未確認"))))))</f>
        <v/>
      </c>
      <c r="AF481" s="55" t="str">
        <f>IF(C481="","",IF(H481="あり",1,0))</f>
        <v/>
      </c>
      <c r="AG481" s="55" t="str">
        <f>IF(C481="","",IF(AND(I481="あり",J481="実施"),1,0))</f>
        <v/>
      </c>
      <c r="AH481" s="55" t="str">
        <f>IF(C481="","",IF(AND(H481="あり",X481="記録"),IF(COUNTIFS($A$8:A481,A481,$B$8:B481,B481,$C$8:C481,C481,$E$8:E481,E481,$F$8:F481,F481,$H$8:H481,"あり",$X$8:X481,"記録")=1,1,0),0))</f>
        <v/>
      </c>
      <c r="AI481" s="55" t="str">
        <f>IF(C481="","",IF(AND(I481="あり",J481="実施",X481="記録",ISNUMBER(K481)),IF(COUNTIFS($K$8:K481,K481,$C$8:C481,C481,$E$8:E481,E481,$F$8:F481,F481,$I$8:I481,"あり",$J$8:J481,"実施",$X$8:X481,"記録")=1,1,0),0))</f>
        <v/>
      </c>
      <c r="AJ481" s="55" t="str">
        <f>IF(C481="","",IF(ISNUMBER(A481),YEAR(A481)-IF(MONTH(A481)&lt;4,1,0),""))</f>
        <v/>
      </c>
      <c r="AK481" s="55" t="str">
        <f>IF(C481="","",IF(J481="実施",IF(ISNUMBER(K481),YEAR(K481)-IF(MONTH(K481)&lt;4,1,0),""),""))</f>
        <v/>
      </c>
      <c r="AL481" s="56" t="str">
        <f>IF(C481="",IF(OR(A481&lt;&gt;"",G481&lt;&gt;""),"要確認：船名未記入",""),IF(OR(NOT(ISNUMBER(A481)),G481="",H481="",I481="",J481="",N481="",O481="",P481="",W481="",X481=""),"要確認：基本項目不足",IF(OR(Z481="未登録・重複",AA481="未登録・重複",AB481="未確認"),"要確認：登録表を確認",IF(AND(H481="あり",NOT(ISNUMBER(B481))),"要確認：前日の予定時刻不足",IF(AND(J481="実施",I481="あり",NOT(ISNUMBER(K481))),"要確認：最終日時不足",IF(AND(J481="取消",I481="あり"),"要確認：取消と使用ありが矛盾",IF(OR(AND(ISNUMBER(T481),T481&lt;0),AND(ISNUMBER(V481),V481&lt;0),AE481="要確認：時刻不足・逆転"),"要確認：時間を確認",IF(COUNTIFS(Work[予定表の作業日],A481,Work[前日版の予定時刻],B481,Work[船名],C481,Work[バース],E481,Work[入出・転],F481,Work[曳船名],G481)&gt;1,"要確認：同じ作業・曳船が重複",IF(AND(I481="あり",J481="実施",NOT(ISNUMBER(AD481))),"要確認：拘束時間未確認",IF(OR(H481="未確認",I481="未確認",J481="未確認",X481="未確認",N481="未確認",O481="未確認"),"要確認：未確認を含む","確認済"))))))))))</f>
        <v/>
      </c>
    </row>
    <row r="482" spans="1:38" ht="24.95" customHeight="1" x14ac:dyDescent="0.2">
      <c r="A482" s="20"/>
      <c r="B482" s="29"/>
      <c r="C482" s="7"/>
      <c r="D482" s="7"/>
      <c r="E482" s="7"/>
      <c r="F482" s="7"/>
      <c r="G482" s="7"/>
      <c r="H482" s="7"/>
      <c r="I482" s="7"/>
      <c r="J482" s="7"/>
      <c r="K482" s="23"/>
      <c r="L482" s="13"/>
      <c r="M482" s="13"/>
      <c r="N482" s="7"/>
      <c r="O482" s="51"/>
      <c r="P482" s="51"/>
      <c r="Q482" s="61"/>
      <c r="R482" s="62"/>
      <c r="S482" s="62"/>
      <c r="T482" s="63"/>
      <c r="U482" s="63"/>
      <c r="V482" s="63"/>
      <c r="W482" s="51"/>
      <c r="X482" s="51"/>
      <c r="Y482" s="67"/>
      <c r="Z482" s="54" t="str">
        <f>IF(G482="","",IF(COUNTIF(Tugs[曳船名],G482)&lt;&gt;1,"未登録・重複",IF(INDEX(Tugs[会社名],MATCH(G482,Tugs[曳船名],0))="","未確認",INDEX(Tugs[会社名],MATCH(G482,Tugs[曳船名],0)))))</f>
        <v/>
      </c>
      <c r="AA482" s="54" t="str">
        <f>IF(G482="","",IF(COUNTIF(Companies[会社名],Z482)&lt;&gt;1,"未登録・重複",IF(INDEX(Companies[地区],MATCH(Z482,Companies[会社名],0))="","未確認",INDEX(Companies[地区],MATCH(Z482,Companies[会社名],0)))))</f>
        <v/>
      </c>
      <c r="AB482" s="54" t="str">
        <f>IF(G482="","",IF(Q482&lt;&gt;"",Q482,IF(COUNTIF(Tugs[曳船名],G482)&lt;&gt;1,"未登録・重複",IF(INDEX(Tugs[基地港],MATCH(G482,Tugs[曳船名],0))="","未確認",INDEX(Tugs[基地港],MATCH(G482,Tugs[曳船名],0))))))</f>
        <v/>
      </c>
      <c r="AC482" s="53" t="str">
        <f>IF(C482="","",IF(AND(COUNTIF(Standards[照合項目（自動）],AB482&amp;"｜"&amp;E482&amp;"｜"&amp;D482&amp;"｜"&amp;F482&amp;"｜"&amp;P482)=1,COUNTIFS(Standards[照合項目（自動）],AB482&amp;"｜"&amp;E482&amp;"｜"&amp;D482&amp;"｜"&amp;F482&amp;"｜"&amp;P482,Standards[入力確認（自動）],"確認済")=1),SUMIF(Standards[照合項目（自動）],AB482&amp;"｜"&amp;E482&amp;"｜"&amp;D482&amp;"｜"&amp;F482&amp;"｜"&amp;P482,Standards[所定合計h（自動）]),"未確認"))</f>
        <v/>
      </c>
      <c r="AD482" s="53" t="str">
        <f>IF(C482="","",IF(AND(ISNUMBER(R482),ISNUMBER(S482),S482&gt;=R482),ROUND((S482-R482)*24,4),IF(OR(R482&lt;&gt;"",S482&lt;&gt;""),"",IF(AND(ISNUMBER(T482),T482&gt;=0),T482,IF(AND(I482="あり",J482="実施",ISNUMBER(AC482)),AC482,"")))))</f>
        <v/>
      </c>
      <c r="AE482" s="54" t="str">
        <f>IF(C482="","",IF(AND(ISNUMBER(R482),ISNUMBER(S482),S482&gt;=R482),IF(X482="記録","実績：基地発～基地着",IF(X482="記憶","記憶：基地発～基地着","未確認：基地発～基地着")),IF(OR(R482&lt;&gt;"",S482&lt;&gt;""),"要確認：時刻不足・逆転",IF(AND(ISNUMBER(T482),T482&gt;=0),IF(X482="記録","実績：記録の時間",IF(X482="記憶","記憶：申告の時間","未確認：申告の時間")),IF(AND(I482="あり",J482="実施",ISNUMBER(AC482)),"所定時間による見込み",IF(I482="なし","使用なし","未確認"))))))</f>
        <v/>
      </c>
      <c r="AF482" s="55" t="str">
        <f>IF(C482="","",IF(H482="あり",1,0))</f>
        <v/>
      </c>
      <c r="AG482" s="55" t="str">
        <f>IF(C482="","",IF(AND(I482="あり",J482="実施"),1,0))</f>
        <v/>
      </c>
      <c r="AH482" s="55" t="str">
        <f>IF(C482="","",IF(AND(H482="あり",X482="記録"),IF(COUNTIFS($A$8:A482,A482,$B$8:B482,B482,$C$8:C482,C482,$E$8:E482,E482,$F$8:F482,F482,$H$8:H482,"あり",$X$8:X482,"記録")=1,1,0),0))</f>
        <v/>
      </c>
      <c r="AI482" s="55" t="str">
        <f>IF(C482="","",IF(AND(I482="あり",J482="実施",X482="記録",ISNUMBER(K482)),IF(COUNTIFS($K$8:K482,K482,$C$8:C482,C482,$E$8:E482,E482,$F$8:F482,F482,$I$8:I482,"あり",$J$8:J482,"実施",$X$8:X482,"記録")=1,1,0),0))</f>
        <v/>
      </c>
      <c r="AJ482" s="55" t="str">
        <f>IF(C482="","",IF(ISNUMBER(A482),YEAR(A482)-IF(MONTH(A482)&lt;4,1,0),""))</f>
        <v/>
      </c>
      <c r="AK482" s="55" t="str">
        <f>IF(C482="","",IF(J482="実施",IF(ISNUMBER(K482),YEAR(K482)-IF(MONTH(K482)&lt;4,1,0),""),""))</f>
        <v/>
      </c>
      <c r="AL482" s="56" t="str">
        <f>IF(C482="",IF(OR(A482&lt;&gt;"",G482&lt;&gt;""),"要確認：船名未記入",""),IF(OR(NOT(ISNUMBER(A482)),G482="",H482="",I482="",J482="",N482="",O482="",P482="",W482="",X482=""),"要確認：基本項目不足",IF(OR(Z482="未登録・重複",AA482="未登録・重複",AB482="未確認"),"要確認：登録表を確認",IF(AND(H482="あり",NOT(ISNUMBER(B482))),"要確認：前日の予定時刻不足",IF(AND(J482="実施",I482="あり",NOT(ISNUMBER(K482))),"要確認：最終日時不足",IF(AND(J482="取消",I482="あり"),"要確認：取消と使用ありが矛盾",IF(OR(AND(ISNUMBER(T482),T482&lt;0),AND(ISNUMBER(V482),V482&lt;0),AE482="要確認：時刻不足・逆転"),"要確認：時間を確認",IF(COUNTIFS(Work[予定表の作業日],A482,Work[前日版の予定時刻],B482,Work[船名],C482,Work[バース],E482,Work[入出・転],F482,Work[曳船名],G482)&gt;1,"要確認：同じ作業・曳船が重複",IF(AND(I482="あり",J482="実施",NOT(ISNUMBER(AD482))),"要確認：拘束時間未確認",IF(OR(H482="未確認",I482="未確認",J482="未確認",X482="未確認",N482="未確認",O482="未確認"),"要確認：未確認を含む","確認済"))))))))))</f>
        <v/>
      </c>
    </row>
    <row r="483" spans="1:38" ht="24.95" customHeight="1" x14ac:dyDescent="0.2">
      <c r="A483" s="20"/>
      <c r="B483" s="29"/>
      <c r="C483" s="7"/>
      <c r="D483" s="7"/>
      <c r="E483" s="7"/>
      <c r="F483" s="7"/>
      <c r="G483" s="7"/>
      <c r="H483" s="7"/>
      <c r="I483" s="7"/>
      <c r="J483" s="7"/>
      <c r="K483" s="23"/>
      <c r="L483" s="13"/>
      <c r="M483" s="13"/>
      <c r="N483" s="7"/>
      <c r="O483" s="51"/>
      <c r="P483" s="51"/>
      <c r="Q483" s="61"/>
      <c r="R483" s="62"/>
      <c r="S483" s="62"/>
      <c r="T483" s="63"/>
      <c r="U483" s="63"/>
      <c r="V483" s="63"/>
      <c r="W483" s="51"/>
      <c r="X483" s="51"/>
      <c r="Y483" s="67"/>
      <c r="Z483" s="54" t="str">
        <f>IF(G483="","",IF(COUNTIF(Tugs[曳船名],G483)&lt;&gt;1,"未登録・重複",IF(INDEX(Tugs[会社名],MATCH(G483,Tugs[曳船名],0))="","未確認",INDEX(Tugs[会社名],MATCH(G483,Tugs[曳船名],0)))))</f>
        <v/>
      </c>
      <c r="AA483" s="54" t="str">
        <f>IF(G483="","",IF(COUNTIF(Companies[会社名],Z483)&lt;&gt;1,"未登録・重複",IF(INDEX(Companies[地区],MATCH(Z483,Companies[会社名],0))="","未確認",INDEX(Companies[地区],MATCH(Z483,Companies[会社名],0)))))</f>
        <v/>
      </c>
      <c r="AB483" s="54" t="str">
        <f>IF(G483="","",IF(Q483&lt;&gt;"",Q483,IF(COUNTIF(Tugs[曳船名],G483)&lt;&gt;1,"未登録・重複",IF(INDEX(Tugs[基地港],MATCH(G483,Tugs[曳船名],0))="","未確認",INDEX(Tugs[基地港],MATCH(G483,Tugs[曳船名],0))))))</f>
        <v/>
      </c>
      <c r="AC483" s="53" t="str">
        <f>IF(C483="","",IF(AND(COUNTIF(Standards[照合項目（自動）],AB483&amp;"｜"&amp;E483&amp;"｜"&amp;D483&amp;"｜"&amp;F483&amp;"｜"&amp;P483)=1,COUNTIFS(Standards[照合項目（自動）],AB483&amp;"｜"&amp;E483&amp;"｜"&amp;D483&amp;"｜"&amp;F483&amp;"｜"&amp;P483,Standards[入力確認（自動）],"確認済")=1),SUMIF(Standards[照合項目（自動）],AB483&amp;"｜"&amp;E483&amp;"｜"&amp;D483&amp;"｜"&amp;F483&amp;"｜"&amp;P483,Standards[所定合計h（自動）]),"未確認"))</f>
        <v/>
      </c>
      <c r="AD483" s="53" t="str">
        <f>IF(C483="","",IF(AND(ISNUMBER(R483),ISNUMBER(S483),S483&gt;=R483),ROUND((S483-R483)*24,4),IF(OR(R483&lt;&gt;"",S483&lt;&gt;""),"",IF(AND(ISNUMBER(T483),T483&gt;=0),T483,IF(AND(I483="あり",J483="実施",ISNUMBER(AC483)),AC483,"")))))</f>
        <v/>
      </c>
      <c r="AE483" s="54" t="str">
        <f>IF(C483="","",IF(AND(ISNUMBER(R483),ISNUMBER(S483),S483&gt;=R483),IF(X483="記録","実績：基地発～基地着",IF(X483="記憶","記憶：基地発～基地着","未確認：基地発～基地着")),IF(OR(R483&lt;&gt;"",S483&lt;&gt;""),"要確認：時刻不足・逆転",IF(AND(ISNUMBER(T483),T483&gt;=0),IF(X483="記録","実績：記録の時間",IF(X483="記憶","記憶：申告の時間","未確認：申告の時間")),IF(AND(I483="あり",J483="実施",ISNUMBER(AC483)),"所定時間による見込み",IF(I483="なし","使用なし","未確認"))))))</f>
        <v/>
      </c>
      <c r="AF483" s="55" t="str">
        <f>IF(C483="","",IF(H483="あり",1,0))</f>
        <v/>
      </c>
      <c r="AG483" s="55" t="str">
        <f>IF(C483="","",IF(AND(I483="あり",J483="実施"),1,0))</f>
        <v/>
      </c>
      <c r="AH483" s="55" t="str">
        <f>IF(C483="","",IF(AND(H483="あり",X483="記録"),IF(COUNTIFS($A$8:A483,A483,$B$8:B483,B483,$C$8:C483,C483,$E$8:E483,E483,$F$8:F483,F483,$H$8:H483,"あり",$X$8:X483,"記録")=1,1,0),0))</f>
        <v/>
      </c>
      <c r="AI483" s="55" t="str">
        <f>IF(C483="","",IF(AND(I483="あり",J483="実施",X483="記録",ISNUMBER(K483)),IF(COUNTIFS($K$8:K483,K483,$C$8:C483,C483,$E$8:E483,E483,$F$8:F483,F483,$I$8:I483,"あり",$J$8:J483,"実施",$X$8:X483,"記録")=1,1,0),0))</f>
        <v/>
      </c>
      <c r="AJ483" s="55" t="str">
        <f>IF(C483="","",IF(ISNUMBER(A483),YEAR(A483)-IF(MONTH(A483)&lt;4,1,0),""))</f>
        <v/>
      </c>
      <c r="AK483" s="55" t="str">
        <f>IF(C483="","",IF(J483="実施",IF(ISNUMBER(K483),YEAR(K483)-IF(MONTH(K483)&lt;4,1,0),""),""))</f>
        <v/>
      </c>
      <c r="AL483" s="56" t="str">
        <f>IF(C483="",IF(OR(A483&lt;&gt;"",G483&lt;&gt;""),"要確認：船名未記入",""),IF(OR(NOT(ISNUMBER(A483)),G483="",H483="",I483="",J483="",N483="",O483="",P483="",W483="",X483=""),"要確認：基本項目不足",IF(OR(Z483="未登録・重複",AA483="未登録・重複",AB483="未確認"),"要確認：登録表を確認",IF(AND(H483="あり",NOT(ISNUMBER(B483))),"要確認：前日の予定時刻不足",IF(AND(J483="実施",I483="あり",NOT(ISNUMBER(K483))),"要確認：最終日時不足",IF(AND(J483="取消",I483="あり"),"要確認：取消と使用ありが矛盾",IF(OR(AND(ISNUMBER(T483),T483&lt;0),AND(ISNUMBER(V483),V483&lt;0),AE483="要確認：時刻不足・逆転"),"要確認：時間を確認",IF(COUNTIFS(Work[予定表の作業日],A483,Work[前日版の予定時刻],B483,Work[船名],C483,Work[バース],E483,Work[入出・転],F483,Work[曳船名],G483)&gt;1,"要確認：同じ作業・曳船が重複",IF(AND(I483="あり",J483="実施",NOT(ISNUMBER(AD483))),"要確認：拘束時間未確認",IF(OR(H483="未確認",I483="未確認",J483="未確認",X483="未確認",N483="未確認",O483="未確認"),"要確認：未確認を含む","確認済"))))))))))</f>
        <v/>
      </c>
    </row>
    <row r="484" spans="1:38" ht="24.95" customHeight="1" x14ac:dyDescent="0.2">
      <c r="A484" s="20"/>
      <c r="B484" s="29"/>
      <c r="C484" s="7"/>
      <c r="D484" s="7"/>
      <c r="E484" s="7"/>
      <c r="F484" s="7"/>
      <c r="G484" s="7"/>
      <c r="H484" s="7"/>
      <c r="I484" s="7"/>
      <c r="J484" s="7"/>
      <c r="K484" s="23"/>
      <c r="L484" s="13"/>
      <c r="M484" s="13"/>
      <c r="N484" s="7"/>
      <c r="O484" s="51"/>
      <c r="P484" s="51"/>
      <c r="Q484" s="61"/>
      <c r="R484" s="62"/>
      <c r="S484" s="62"/>
      <c r="T484" s="63"/>
      <c r="U484" s="63"/>
      <c r="V484" s="63"/>
      <c r="W484" s="51"/>
      <c r="X484" s="51"/>
      <c r="Y484" s="67"/>
      <c r="Z484" s="54" t="str">
        <f>IF(G484="","",IF(COUNTIF(Tugs[曳船名],G484)&lt;&gt;1,"未登録・重複",IF(INDEX(Tugs[会社名],MATCH(G484,Tugs[曳船名],0))="","未確認",INDEX(Tugs[会社名],MATCH(G484,Tugs[曳船名],0)))))</f>
        <v/>
      </c>
      <c r="AA484" s="54" t="str">
        <f>IF(G484="","",IF(COUNTIF(Companies[会社名],Z484)&lt;&gt;1,"未登録・重複",IF(INDEX(Companies[地区],MATCH(Z484,Companies[会社名],0))="","未確認",INDEX(Companies[地区],MATCH(Z484,Companies[会社名],0)))))</f>
        <v/>
      </c>
      <c r="AB484" s="54" t="str">
        <f>IF(G484="","",IF(Q484&lt;&gt;"",Q484,IF(COUNTIF(Tugs[曳船名],G484)&lt;&gt;1,"未登録・重複",IF(INDEX(Tugs[基地港],MATCH(G484,Tugs[曳船名],0))="","未確認",INDEX(Tugs[基地港],MATCH(G484,Tugs[曳船名],0))))))</f>
        <v/>
      </c>
      <c r="AC484" s="53" t="str">
        <f>IF(C484="","",IF(AND(COUNTIF(Standards[照合項目（自動）],AB484&amp;"｜"&amp;E484&amp;"｜"&amp;D484&amp;"｜"&amp;F484&amp;"｜"&amp;P484)=1,COUNTIFS(Standards[照合項目（自動）],AB484&amp;"｜"&amp;E484&amp;"｜"&amp;D484&amp;"｜"&amp;F484&amp;"｜"&amp;P484,Standards[入力確認（自動）],"確認済")=1),SUMIF(Standards[照合項目（自動）],AB484&amp;"｜"&amp;E484&amp;"｜"&amp;D484&amp;"｜"&amp;F484&amp;"｜"&amp;P484,Standards[所定合計h（自動）]),"未確認"))</f>
        <v/>
      </c>
      <c r="AD484" s="53" t="str">
        <f>IF(C484="","",IF(AND(ISNUMBER(R484),ISNUMBER(S484),S484&gt;=R484),ROUND((S484-R484)*24,4),IF(OR(R484&lt;&gt;"",S484&lt;&gt;""),"",IF(AND(ISNUMBER(T484),T484&gt;=0),T484,IF(AND(I484="あり",J484="実施",ISNUMBER(AC484)),AC484,"")))))</f>
        <v/>
      </c>
      <c r="AE484" s="54" t="str">
        <f>IF(C484="","",IF(AND(ISNUMBER(R484),ISNUMBER(S484),S484&gt;=R484),IF(X484="記録","実績：基地発～基地着",IF(X484="記憶","記憶：基地発～基地着","未確認：基地発～基地着")),IF(OR(R484&lt;&gt;"",S484&lt;&gt;""),"要確認：時刻不足・逆転",IF(AND(ISNUMBER(T484),T484&gt;=0),IF(X484="記録","実績：記録の時間",IF(X484="記憶","記憶：申告の時間","未確認：申告の時間")),IF(AND(I484="あり",J484="実施",ISNUMBER(AC484)),"所定時間による見込み",IF(I484="なし","使用なし","未確認"))))))</f>
        <v/>
      </c>
      <c r="AF484" s="55" t="str">
        <f>IF(C484="","",IF(H484="あり",1,0))</f>
        <v/>
      </c>
      <c r="AG484" s="55" t="str">
        <f>IF(C484="","",IF(AND(I484="あり",J484="実施"),1,0))</f>
        <v/>
      </c>
      <c r="AH484" s="55" t="str">
        <f>IF(C484="","",IF(AND(H484="あり",X484="記録"),IF(COUNTIFS($A$8:A484,A484,$B$8:B484,B484,$C$8:C484,C484,$E$8:E484,E484,$F$8:F484,F484,$H$8:H484,"あり",$X$8:X484,"記録")=1,1,0),0))</f>
        <v/>
      </c>
      <c r="AI484" s="55" t="str">
        <f>IF(C484="","",IF(AND(I484="あり",J484="実施",X484="記録",ISNUMBER(K484)),IF(COUNTIFS($K$8:K484,K484,$C$8:C484,C484,$E$8:E484,E484,$F$8:F484,F484,$I$8:I484,"あり",$J$8:J484,"実施",$X$8:X484,"記録")=1,1,0),0))</f>
        <v/>
      </c>
      <c r="AJ484" s="55" t="str">
        <f>IF(C484="","",IF(ISNUMBER(A484),YEAR(A484)-IF(MONTH(A484)&lt;4,1,0),""))</f>
        <v/>
      </c>
      <c r="AK484" s="55" t="str">
        <f>IF(C484="","",IF(J484="実施",IF(ISNUMBER(K484),YEAR(K484)-IF(MONTH(K484)&lt;4,1,0),""),""))</f>
        <v/>
      </c>
      <c r="AL484" s="56" t="str">
        <f>IF(C484="",IF(OR(A484&lt;&gt;"",G484&lt;&gt;""),"要確認：船名未記入",""),IF(OR(NOT(ISNUMBER(A484)),G484="",H484="",I484="",J484="",N484="",O484="",P484="",W484="",X484=""),"要確認：基本項目不足",IF(OR(Z484="未登録・重複",AA484="未登録・重複",AB484="未確認"),"要確認：登録表を確認",IF(AND(H484="あり",NOT(ISNUMBER(B484))),"要確認：前日の予定時刻不足",IF(AND(J484="実施",I484="あり",NOT(ISNUMBER(K484))),"要確認：最終日時不足",IF(AND(J484="取消",I484="あり"),"要確認：取消と使用ありが矛盾",IF(OR(AND(ISNUMBER(T484),T484&lt;0),AND(ISNUMBER(V484),V484&lt;0),AE484="要確認：時刻不足・逆転"),"要確認：時間を確認",IF(COUNTIFS(Work[予定表の作業日],A484,Work[前日版の予定時刻],B484,Work[船名],C484,Work[バース],E484,Work[入出・転],F484,Work[曳船名],G484)&gt;1,"要確認：同じ作業・曳船が重複",IF(AND(I484="あり",J484="実施",NOT(ISNUMBER(AD484))),"要確認：拘束時間未確認",IF(OR(H484="未確認",I484="未確認",J484="未確認",X484="未確認",N484="未確認",O484="未確認"),"要確認：未確認を含む","確認済"))))))))))</f>
        <v/>
      </c>
    </row>
    <row r="485" spans="1:38" ht="24.95" customHeight="1" x14ac:dyDescent="0.2">
      <c r="A485" s="20"/>
      <c r="B485" s="29"/>
      <c r="C485" s="7"/>
      <c r="D485" s="7"/>
      <c r="E485" s="7"/>
      <c r="F485" s="7"/>
      <c r="G485" s="7"/>
      <c r="H485" s="7"/>
      <c r="I485" s="7"/>
      <c r="J485" s="7"/>
      <c r="K485" s="23"/>
      <c r="L485" s="13"/>
      <c r="M485" s="13"/>
      <c r="N485" s="7"/>
      <c r="O485" s="51"/>
      <c r="P485" s="51"/>
      <c r="Q485" s="61"/>
      <c r="R485" s="62"/>
      <c r="S485" s="62"/>
      <c r="T485" s="63"/>
      <c r="U485" s="63"/>
      <c r="V485" s="63"/>
      <c r="W485" s="51"/>
      <c r="X485" s="51"/>
      <c r="Y485" s="67"/>
      <c r="Z485" s="54" t="str">
        <f>IF(G485="","",IF(COUNTIF(Tugs[曳船名],G485)&lt;&gt;1,"未登録・重複",IF(INDEX(Tugs[会社名],MATCH(G485,Tugs[曳船名],0))="","未確認",INDEX(Tugs[会社名],MATCH(G485,Tugs[曳船名],0)))))</f>
        <v/>
      </c>
      <c r="AA485" s="54" t="str">
        <f>IF(G485="","",IF(COUNTIF(Companies[会社名],Z485)&lt;&gt;1,"未登録・重複",IF(INDEX(Companies[地区],MATCH(Z485,Companies[会社名],0))="","未確認",INDEX(Companies[地区],MATCH(Z485,Companies[会社名],0)))))</f>
        <v/>
      </c>
      <c r="AB485" s="54" t="str">
        <f>IF(G485="","",IF(Q485&lt;&gt;"",Q485,IF(COUNTIF(Tugs[曳船名],G485)&lt;&gt;1,"未登録・重複",IF(INDEX(Tugs[基地港],MATCH(G485,Tugs[曳船名],0))="","未確認",INDEX(Tugs[基地港],MATCH(G485,Tugs[曳船名],0))))))</f>
        <v/>
      </c>
      <c r="AC485" s="53" t="str">
        <f>IF(C485="","",IF(AND(COUNTIF(Standards[照合項目（自動）],AB485&amp;"｜"&amp;E485&amp;"｜"&amp;D485&amp;"｜"&amp;F485&amp;"｜"&amp;P485)=1,COUNTIFS(Standards[照合項目（自動）],AB485&amp;"｜"&amp;E485&amp;"｜"&amp;D485&amp;"｜"&amp;F485&amp;"｜"&amp;P485,Standards[入力確認（自動）],"確認済")=1),SUMIF(Standards[照合項目（自動）],AB485&amp;"｜"&amp;E485&amp;"｜"&amp;D485&amp;"｜"&amp;F485&amp;"｜"&amp;P485,Standards[所定合計h（自動）]),"未確認"))</f>
        <v/>
      </c>
      <c r="AD485" s="53" t="str">
        <f>IF(C485="","",IF(AND(ISNUMBER(R485),ISNUMBER(S485),S485&gt;=R485),ROUND((S485-R485)*24,4),IF(OR(R485&lt;&gt;"",S485&lt;&gt;""),"",IF(AND(ISNUMBER(T485),T485&gt;=0),T485,IF(AND(I485="あり",J485="実施",ISNUMBER(AC485)),AC485,"")))))</f>
        <v/>
      </c>
      <c r="AE485" s="54" t="str">
        <f>IF(C485="","",IF(AND(ISNUMBER(R485),ISNUMBER(S485),S485&gt;=R485),IF(X485="記録","実績：基地発～基地着",IF(X485="記憶","記憶：基地発～基地着","未確認：基地発～基地着")),IF(OR(R485&lt;&gt;"",S485&lt;&gt;""),"要確認：時刻不足・逆転",IF(AND(ISNUMBER(T485),T485&gt;=0),IF(X485="記録","実績：記録の時間",IF(X485="記憶","記憶：申告の時間","未確認：申告の時間")),IF(AND(I485="あり",J485="実施",ISNUMBER(AC485)),"所定時間による見込み",IF(I485="なし","使用なし","未確認"))))))</f>
        <v/>
      </c>
      <c r="AF485" s="55" t="str">
        <f>IF(C485="","",IF(H485="あり",1,0))</f>
        <v/>
      </c>
      <c r="AG485" s="55" t="str">
        <f>IF(C485="","",IF(AND(I485="あり",J485="実施"),1,0))</f>
        <v/>
      </c>
      <c r="AH485" s="55" t="str">
        <f>IF(C485="","",IF(AND(H485="あり",X485="記録"),IF(COUNTIFS($A$8:A485,A485,$B$8:B485,B485,$C$8:C485,C485,$E$8:E485,E485,$F$8:F485,F485,$H$8:H485,"あり",$X$8:X485,"記録")=1,1,0),0))</f>
        <v/>
      </c>
      <c r="AI485" s="55" t="str">
        <f>IF(C485="","",IF(AND(I485="あり",J485="実施",X485="記録",ISNUMBER(K485)),IF(COUNTIFS($K$8:K485,K485,$C$8:C485,C485,$E$8:E485,E485,$F$8:F485,F485,$I$8:I485,"あり",$J$8:J485,"実施",$X$8:X485,"記録")=1,1,0),0))</f>
        <v/>
      </c>
      <c r="AJ485" s="55" t="str">
        <f>IF(C485="","",IF(ISNUMBER(A485),YEAR(A485)-IF(MONTH(A485)&lt;4,1,0),""))</f>
        <v/>
      </c>
      <c r="AK485" s="55" t="str">
        <f>IF(C485="","",IF(J485="実施",IF(ISNUMBER(K485),YEAR(K485)-IF(MONTH(K485)&lt;4,1,0),""),""))</f>
        <v/>
      </c>
      <c r="AL485" s="56" t="str">
        <f>IF(C485="",IF(OR(A485&lt;&gt;"",G485&lt;&gt;""),"要確認：船名未記入",""),IF(OR(NOT(ISNUMBER(A485)),G485="",H485="",I485="",J485="",N485="",O485="",P485="",W485="",X485=""),"要確認：基本項目不足",IF(OR(Z485="未登録・重複",AA485="未登録・重複",AB485="未確認"),"要確認：登録表を確認",IF(AND(H485="あり",NOT(ISNUMBER(B485))),"要確認：前日の予定時刻不足",IF(AND(J485="実施",I485="あり",NOT(ISNUMBER(K485))),"要確認：最終日時不足",IF(AND(J485="取消",I485="あり"),"要確認：取消と使用ありが矛盾",IF(OR(AND(ISNUMBER(T485),T485&lt;0),AND(ISNUMBER(V485),V485&lt;0),AE485="要確認：時刻不足・逆転"),"要確認：時間を確認",IF(COUNTIFS(Work[予定表の作業日],A485,Work[前日版の予定時刻],B485,Work[船名],C485,Work[バース],E485,Work[入出・転],F485,Work[曳船名],G485)&gt;1,"要確認：同じ作業・曳船が重複",IF(AND(I485="あり",J485="実施",NOT(ISNUMBER(AD485))),"要確認：拘束時間未確認",IF(OR(H485="未確認",I485="未確認",J485="未確認",X485="未確認",N485="未確認",O485="未確認"),"要確認：未確認を含む","確認済"))))))))))</f>
        <v/>
      </c>
    </row>
    <row r="486" spans="1:38" ht="24.95" customHeight="1" x14ac:dyDescent="0.2">
      <c r="A486" s="20"/>
      <c r="B486" s="29"/>
      <c r="C486" s="7"/>
      <c r="D486" s="7"/>
      <c r="E486" s="7"/>
      <c r="F486" s="7"/>
      <c r="G486" s="7"/>
      <c r="H486" s="7"/>
      <c r="I486" s="7"/>
      <c r="J486" s="7"/>
      <c r="K486" s="23"/>
      <c r="L486" s="13"/>
      <c r="M486" s="13"/>
      <c r="N486" s="7"/>
      <c r="O486" s="51"/>
      <c r="P486" s="51"/>
      <c r="Q486" s="61"/>
      <c r="R486" s="62"/>
      <c r="S486" s="62"/>
      <c r="T486" s="63"/>
      <c r="U486" s="63"/>
      <c r="V486" s="63"/>
      <c r="W486" s="51"/>
      <c r="X486" s="51"/>
      <c r="Y486" s="67"/>
      <c r="Z486" s="54" t="str">
        <f>IF(G486="","",IF(COUNTIF(Tugs[曳船名],G486)&lt;&gt;1,"未登録・重複",IF(INDEX(Tugs[会社名],MATCH(G486,Tugs[曳船名],0))="","未確認",INDEX(Tugs[会社名],MATCH(G486,Tugs[曳船名],0)))))</f>
        <v/>
      </c>
      <c r="AA486" s="54" t="str">
        <f>IF(G486="","",IF(COUNTIF(Companies[会社名],Z486)&lt;&gt;1,"未登録・重複",IF(INDEX(Companies[地区],MATCH(Z486,Companies[会社名],0))="","未確認",INDEX(Companies[地区],MATCH(Z486,Companies[会社名],0)))))</f>
        <v/>
      </c>
      <c r="AB486" s="54" t="str">
        <f>IF(G486="","",IF(Q486&lt;&gt;"",Q486,IF(COUNTIF(Tugs[曳船名],G486)&lt;&gt;1,"未登録・重複",IF(INDEX(Tugs[基地港],MATCH(G486,Tugs[曳船名],0))="","未確認",INDEX(Tugs[基地港],MATCH(G486,Tugs[曳船名],0))))))</f>
        <v/>
      </c>
      <c r="AC486" s="53" t="str">
        <f>IF(C486="","",IF(AND(COUNTIF(Standards[照合項目（自動）],AB486&amp;"｜"&amp;E486&amp;"｜"&amp;D486&amp;"｜"&amp;F486&amp;"｜"&amp;P486)=1,COUNTIFS(Standards[照合項目（自動）],AB486&amp;"｜"&amp;E486&amp;"｜"&amp;D486&amp;"｜"&amp;F486&amp;"｜"&amp;P486,Standards[入力確認（自動）],"確認済")=1),SUMIF(Standards[照合項目（自動）],AB486&amp;"｜"&amp;E486&amp;"｜"&amp;D486&amp;"｜"&amp;F486&amp;"｜"&amp;P486,Standards[所定合計h（自動）]),"未確認"))</f>
        <v/>
      </c>
      <c r="AD486" s="53" t="str">
        <f>IF(C486="","",IF(AND(ISNUMBER(R486),ISNUMBER(S486),S486&gt;=R486),ROUND((S486-R486)*24,4),IF(OR(R486&lt;&gt;"",S486&lt;&gt;""),"",IF(AND(ISNUMBER(T486),T486&gt;=0),T486,IF(AND(I486="あり",J486="実施",ISNUMBER(AC486)),AC486,"")))))</f>
        <v/>
      </c>
      <c r="AE486" s="54" t="str">
        <f>IF(C486="","",IF(AND(ISNUMBER(R486),ISNUMBER(S486),S486&gt;=R486),IF(X486="記録","実績：基地発～基地着",IF(X486="記憶","記憶：基地発～基地着","未確認：基地発～基地着")),IF(OR(R486&lt;&gt;"",S486&lt;&gt;""),"要確認：時刻不足・逆転",IF(AND(ISNUMBER(T486),T486&gt;=0),IF(X486="記録","実績：記録の時間",IF(X486="記憶","記憶：申告の時間","未確認：申告の時間")),IF(AND(I486="あり",J486="実施",ISNUMBER(AC486)),"所定時間による見込み",IF(I486="なし","使用なし","未確認"))))))</f>
        <v/>
      </c>
      <c r="AF486" s="55" t="str">
        <f>IF(C486="","",IF(H486="あり",1,0))</f>
        <v/>
      </c>
      <c r="AG486" s="55" t="str">
        <f>IF(C486="","",IF(AND(I486="あり",J486="実施"),1,0))</f>
        <v/>
      </c>
      <c r="AH486" s="55" t="str">
        <f>IF(C486="","",IF(AND(H486="あり",X486="記録"),IF(COUNTIFS($A$8:A486,A486,$B$8:B486,B486,$C$8:C486,C486,$E$8:E486,E486,$F$8:F486,F486,$H$8:H486,"あり",$X$8:X486,"記録")=1,1,0),0))</f>
        <v/>
      </c>
      <c r="AI486" s="55" t="str">
        <f>IF(C486="","",IF(AND(I486="あり",J486="実施",X486="記録",ISNUMBER(K486)),IF(COUNTIFS($K$8:K486,K486,$C$8:C486,C486,$E$8:E486,E486,$F$8:F486,F486,$I$8:I486,"あり",$J$8:J486,"実施",$X$8:X486,"記録")=1,1,0),0))</f>
        <v/>
      </c>
      <c r="AJ486" s="55" t="str">
        <f>IF(C486="","",IF(ISNUMBER(A486),YEAR(A486)-IF(MONTH(A486)&lt;4,1,0),""))</f>
        <v/>
      </c>
      <c r="AK486" s="55" t="str">
        <f>IF(C486="","",IF(J486="実施",IF(ISNUMBER(K486),YEAR(K486)-IF(MONTH(K486)&lt;4,1,0),""),""))</f>
        <v/>
      </c>
      <c r="AL486" s="56" t="str">
        <f>IF(C486="",IF(OR(A486&lt;&gt;"",G486&lt;&gt;""),"要確認：船名未記入",""),IF(OR(NOT(ISNUMBER(A486)),G486="",H486="",I486="",J486="",N486="",O486="",P486="",W486="",X486=""),"要確認：基本項目不足",IF(OR(Z486="未登録・重複",AA486="未登録・重複",AB486="未確認"),"要確認：登録表を確認",IF(AND(H486="あり",NOT(ISNUMBER(B486))),"要確認：前日の予定時刻不足",IF(AND(J486="実施",I486="あり",NOT(ISNUMBER(K486))),"要確認：最終日時不足",IF(AND(J486="取消",I486="あり"),"要確認：取消と使用ありが矛盾",IF(OR(AND(ISNUMBER(T486),T486&lt;0),AND(ISNUMBER(V486),V486&lt;0),AE486="要確認：時刻不足・逆転"),"要確認：時間を確認",IF(COUNTIFS(Work[予定表の作業日],A486,Work[前日版の予定時刻],B486,Work[船名],C486,Work[バース],E486,Work[入出・転],F486,Work[曳船名],G486)&gt;1,"要確認：同じ作業・曳船が重複",IF(AND(I486="あり",J486="実施",NOT(ISNUMBER(AD486))),"要確認：拘束時間未確認",IF(OR(H486="未確認",I486="未確認",J486="未確認",X486="未確認",N486="未確認",O486="未確認"),"要確認：未確認を含む","確認済"))))))))))</f>
        <v/>
      </c>
    </row>
    <row r="487" spans="1:38" ht="24.95" customHeight="1" x14ac:dyDescent="0.2">
      <c r="A487" s="20"/>
      <c r="B487" s="29"/>
      <c r="C487" s="7"/>
      <c r="D487" s="7"/>
      <c r="E487" s="7"/>
      <c r="F487" s="7"/>
      <c r="G487" s="7"/>
      <c r="H487" s="7"/>
      <c r="I487" s="7"/>
      <c r="J487" s="7"/>
      <c r="K487" s="23"/>
      <c r="L487" s="13"/>
      <c r="M487" s="13"/>
      <c r="N487" s="7"/>
      <c r="O487" s="51"/>
      <c r="P487" s="51"/>
      <c r="Q487" s="61"/>
      <c r="R487" s="62"/>
      <c r="S487" s="62"/>
      <c r="T487" s="63"/>
      <c r="U487" s="63"/>
      <c r="V487" s="63"/>
      <c r="W487" s="51"/>
      <c r="X487" s="51"/>
      <c r="Y487" s="67"/>
      <c r="Z487" s="54" t="str">
        <f>IF(G487="","",IF(COUNTIF(Tugs[曳船名],G487)&lt;&gt;1,"未登録・重複",IF(INDEX(Tugs[会社名],MATCH(G487,Tugs[曳船名],0))="","未確認",INDEX(Tugs[会社名],MATCH(G487,Tugs[曳船名],0)))))</f>
        <v/>
      </c>
      <c r="AA487" s="54" t="str">
        <f>IF(G487="","",IF(COUNTIF(Companies[会社名],Z487)&lt;&gt;1,"未登録・重複",IF(INDEX(Companies[地区],MATCH(Z487,Companies[会社名],0))="","未確認",INDEX(Companies[地区],MATCH(Z487,Companies[会社名],0)))))</f>
        <v/>
      </c>
      <c r="AB487" s="54" t="str">
        <f>IF(G487="","",IF(Q487&lt;&gt;"",Q487,IF(COUNTIF(Tugs[曳船名],G487)&lt;&gt;1,"未登録・重複",IF(INDEX(Tugs[基地港],MATCH(G487,Tugs[曳船名],0))="","未確認",INDEX(Tugs[基地港],MATCH(G487,Tugs[曳船名],0))))))</f>
        <v/>
      </c>
      <c r="AC487" s="53" t="str">
        <f>IF(C487="","",IF(AND(COUNTIF(Standards[照合項目（自動）],AB487&amp;"｜"&amp;E487&amp;"｜"&amp;D487&amp;"｜"&amp;F487&amp;"｜"&amp;P487)=1,COUNTIFS(Standards[照合項目（自動）],AB487&amp;"｜"&amp;E487&amp;"｜"&amp;D487&amp;"｜"&amp;F487&amp;"｜"&amp;P487,Standards[入力確認（自動）],"確認済")=1),SUMIF(Standards[照合項目（自動）],AB487&amp;"｜"&amp;E487&amp;"｜"&amp;D487&amp;"｜"&amp;F487&amp;"｜"&amp;P487,Standards[所定合計h（自動）]),"未確認"))</f>
        <v/>
      </c>
      <c r="AD487" s="53" t="str">
        <f>IF(C487="","",IF(AND(ISNUMBER(R487),ISNUMBER(S487),S487&gt;=R487),ROUND((S487-R487)*24,4),IF(OR(R487&lt;&gt;"",S487&lt;&gt;""),"",IF(AND(ISNUMBER(T487),T487&gt;=0),T487,IF(AND(I487="あり",J487="実施",ISNUMBER(AC487)),AC487,"")))))</f>
        <v/>
      </c>
      <c r="AE487" s="54" t="str">
        <f>IF(C487="","",IF(AND(ISNUMBER(R487),ISNUMBER(S487),S487&gt;=R487),IF(X487="記録","実績：基地発～基地着",IF(X487="記憶","記憶：基地発～基地着","未確認：基地発～基地着")),IF(OR(R487&lt;&gt;"",S487&lt;&gt;""),"要確認：時刻不足・逆転",IF(AND(ISNUMBER(T487),T487&gt;=0),IF(X487="記録","実績：記録の時間",IF(X487="記憶","記憶：申告の時間","未確認：申告の時間")),IF(AND(I487="あり",J487="実施",ISNUMBER(AC487)),"所定時間による見込み",IF(I487="なし","使用なし","未確認"))))))</f>
        <v/>
      </c>
      <c r="AF487" s="55" t="str">
        <f>IF(C487="","",IF(H487="あり",1,0))</f>
        <v/>
      </c>
      <c r="AG487" s="55" t="str">
        <f>IF(C487="","",IF(AND(I487="あり",J487="実施"),1,0))</f>
        <v/>
      </c>
      <c r="AH487" s="55" t="str">
        <f>IF(C487="","",IF(AND(H487="あり",X487="記録"),IF(COUNTIFS($A$8:A487,A487,$B$8:B487,B487,$C$8:C487,C487,$E$8:E487,E487,$F$8:F487,F487,$H$8:H487,"あり",$X$8:X487,"記録")=1,1,0),0))</f>
        <v/>
      </c>
      <c r="AI487" s="55" t="str">
        <f>IF(C487="","",IF(AND(I487="あり",J487="実施",X487="記録",ISNUMBER(K487)),IF(COUNTIFS($K$8:K487,K487,$C$8:C487,C487,$E$8:E487,E487,$F$8:F487,F487,$I$8:I487,"あり",$J$8:J487,"実施",$X$8:X487,"記録")=1,1,0),0))</f>
        <v/>
      </c>
      <c r="AJ487" s="55" t="str">
        <f>IF(C487="","",IF(ISNUMBER(A487),YEAR(A487)-IF(MONTH(A487)&lt;4,1,0),""))</f>
        <v/>
      </c>
      <c r="AK487" s="55" t="str">
        <f>IF(C487="","",IF(J487="実施",IF(ISNUMBER(K487),YEAR(K487)-IF(MONTH(K487)&lt;4,1,0),""),""))</f>
        <v/>
      </c>
      <c r="AL487" s="56" t="str">
        <f>IF(C487="",IF(OR(A487&lt;&gt;"",G487&lt;&gt;""),"要確認：船名未記入",""),IF(OR(NOT(ISNUMBER(A487)),G487="",H487="",I487="",J487="",N487="",O487="",P487="",W487="",X487=""),"要確認：基本項目不足",IF(OR(Z487="未登録・重複",AA487="未登録・重複",AB487="未確認"),"要確認：登録表を確認",IF(AND(H487="あり",NOT(ISNUMBER(B487))),"要確認：前日の予定時刻不足",IF(AND(J487="実施",I487="あり",NOT(ISNUMBER(K487))),"要確認：最終日時不足",IF(AND(J487="取消",I487="あり"),"要確認：取消と使用ありが矛盾",IF(OR(AND(ISNUMBER(T487),T487&lt;0),AND(ISNUMBER(V487),V487&lt;0),AE487="要確認：時刻不足・逆転"),"要確認：時間を確認",IF(COUNTIFS(Work[予定表の作業日],A487,Work[前日版の予定時刻],B487,Work[船名],C487,Work[バース],E487,Work[入出・転],F487,Work[曳船名],G487)&gt;1,"要確認：同じ作業・曳船が重複",IF(AND(I487="あり",J487="実施",NOT(ISNUMBER(AD487))),"要確認：拘束時間未確認",IF(OR(H487="未確認",I487="未確認",J487="未確認",X487="未確認",N487="未確認",O487="未確認"),"要確認：未確認を含む","確認済"))))))))))</f>
        <v/>
      </c>
    </row>
    <row r="488" spans="1:38" ht="24.95" customHeight="1" x14ac:dyDescent="0.2">
      <c r="A488" s="20"/>
      <c r="B488" s="29"/>
      <c r="C488" s="7"/>
      <c r="D488" s="7"/>
      <c r="E488" s="7"/>
      <c r="F488" s="7"/>
      <c r="G488" s="7"/>
      <c r="H488" s="7"/>
      <c r="I488" s="7"/>
      <c r="J488" s="7"/>
      <c r="K488" s="23"/>
      <c r="L488" s="13"/>
      <c r="M488" s="13"/>
      <c r="N488" s="7"/>
      <c r="O488" s="51"/>
      <c r="P488" s="51"/>
      <c r="Q488" s="61"/>
      <c r="R488" s="62"/>
      <c r="S488" s="62"/>
      <c r="T488" s="63"/>
      <c r="U488" s="63"/>
      <c r="V488" s="63"/>
      <c r="W488" s="51"/>
      <c r="X488" s="51"/>
      <c r="Y488" s="67"/>
      <c r="Z488" s="54" t="str">
        <f>IF(G488="","",IF(COUNTIF(Tugs[曳船名],G488)&lt;&gt;1,"未登録・重複",IF(INDEX(Tugs[会社名],MATCH(G488,Tugs[曳船名],0))="","未確認",INDEX(Tugs[会社名],MATCH(G488,Tugs[曳船名],0)))))</f>
        <v/>
      </c>
      <c r="AA488" s="54" t="str">
        <f>IF(G488="","",IF(COUNTIF(Companies[会社名],Z488)&lt;&gt;1,"未登録・重複",IF(INDEX(Companies[地区],MATCH(Z488,Companies[会社名],0))="","未確認",INDEX(Companies[地区],MATCH(Z488,Companies[会社名],0)))))</f>
        <v/>
      </c>
      <c r="AB488" s="54" t="str">
        <f>IF(G488="","",IF(Q488&lt;&gt;"",Q488,IF(COUNTIF(Tugs[曳船名],G488)&lt;&gt;1,"未登録・重複",IF(INDEX(Tugs[基地港],MATCH(G488,Tugs[曳船名],0))="","未確認",INDEX(Tugs[基地港],MATCH(G488,Tugs[曳船名],0))))))</f>
        <v/>
      </c>
      <c r="AC488" s="53" t="str">
        <f>IF(C488="","",IF(AND(COUNTIF(Standards[照合項目（自動）],AB488&amp;"｜"&amp;E488&amp;"｜"&amp;D488&amp;"｜"&amp;F488&amp;"｜"&amp;P488)=1,COUNTIFS(Standards[照合項目（自動）],AB488&amp;"｜"&amp;E488&amp;"｜"&amp;D488&amp;"｜"&amp;F488&amp;"｜"&amp;P488,Standards[入力確認（自動）],"確認済")=1),SUMIF(Standards[照合項目（自動）],AB488&amp;"｜"&amp;E488&amp;"｜"&amp;D488&amp;"｜"&amp;F488&amp;"｜"&amp;P488,Standards[所定合計h（自動）]),"未確認"))</f>
        <v/>
      </c>
      <c r="AD488" s="53" t="str">
        <f>IF(C488="","",IF(AND(ISNUMBER(R488),ISNUMBER(S488),S488&gt;=R488),ROUND((S488-R488)*24,4),IF(OR(R488&lt;&gt;"",S488&lt;&gt;""),"",IF(AND(ISNUMBER(T488),T488&gt;=0),T488,IF(AND(I488="あり",J488="実施",ISNUMBER(AC488)),AC488,"")))))</f>
        <v/>
      </c>
      <c r="AE488" s="54" t="str">
        <f>IF(C488="","",IF(AND(ISNUMBER(R488),ISNUMBER(S488),S488&gt;=R488),IF(X488="記録","実績：基地発～基地着",IF(X488="記憶","記憶：基地発～基地着","未確認：基地発～基地着")),IF(OR(R488&lt;&gt;"",S488&lt;&gt;""),"要確認：時刻不足・逆転",IF(AND(ISNUMBER(T488),T488&gt;=0),IF(X488="記録","実績：記録の時間",IF(X488="記憶","記憶：申告の時間","未確認：申告の時間")),IF(AND(I488="あり",J488="実施",ISNUMBER(AC488)),"所定時間による見込み",IF(I488="なし","使用なし","未確認"))))))</f>
        <v/>
      </c>
      <c r="AF488" s="55" t="str">
        <f>IF(C488="","",IF(H488="あり",1,0))</f>
        <v/>
      </c>
      <c r="AG488" s="55" t="str">
        <f>IF(C488="","",IF(AND(I488="あり",J488="実施"),1,0))</f>
        <v/>
      </c>
      <c r="AH488" s="55" t="str">
        <f>IF(C488="","",IF(AND(H488="あり",X488="記録"),IF(COUNTIFS($A$8:A488,A488,$B$8:B488,B488,$C$8:C488,C488,$E$8:E488,E488,$F$8:F488,F488,$H$8:H488,"あり",$X$8:X488,"記録")=1,1,0),0))</f>
        <v/>
      </c>
      <c r="AI488" s="55" t="str">
        <f>IF(C488="","",IF(AND(I488="あり",J488="実施",X488="記録",ISNUMBER(K488)),IF(COUNTIFS($K$8:K488,K488,$C$8:C488,C488,$E$8:E488,E488,$F$8:F488,F488,$I$8:I488,"あり",$J$8:J488,"実施",$X$8:X488,"記録")=1,1,0),0))</f>
        <v/>
      </c>
      <c r="AJ488" s="55" t="str">
        <f>IF(C488="","",IF(ISNUMBER(A488),YEAR(A488)-IF(MONTH(A488)&lt;4,1,0),""))</f>
        <v/>
      </c>
      <c r="AK488" s="55" t="str">
        <f>IF(C488="","",IF(J488="実施",IF(ISNUMBER(K488),YEAR(K488)-IF(MONTH(K488)&lt;4,1,0),""),""))</f>
        <v/>
      </c>
      <c r="AL488" s="56" t="str">
        <f>IF(C488="",IF(OR(A488&lt;&gt;"",G488&lt;&gt;""),"要確認：船名未記入",""),IF(OR(NOT(ISNUMBER(A488)),G488="",H488="",I488="",J488="",N488="",O488="",P488="",W488="",X488=""),"要確認：基本項目不足",IF(OR(Z488="未登録・重複",AA488="未登録・重複",AB488="未確認"),"要確認：登録表を確認",IF(AND(H488="あり",NOT(ISNUMBER(B488))),"要確認：前日の予定時刻不足",IF(AND(J488="実施",I488="あり",NOT(ISNUMBER(K488))),"要確認：最終日時不足",IF(AND(J488="取消",I488="あり"),"要確認：取消と使用ありが矛盾",IF(OR(AND(ISNUMBER(T488),T488&lt;0),AND(ISNUMBER(V488),V488&lt;0),AE488="要確認：時刻不足・逆転"),"要確認：時間を確認",IF(COUNTIFS(Work[予定表の作業日],A488,Work[前日版の予定時刻],B488,Work[船名],C488,Work[バース],E488,Work[入出・転],F488,Work[曳船名],G488)&gt;1,"要確認：同じ作業・曳船が重複",IF(AND(I488="あり",J488="実施",NOT(ISNUMBER(AD488))),"要確認：拘束時間未確認",IF(OR(H488="未確認",I488="未確認",J488="未確認",X488="未確認",N488="未確認",O488="未確認"),"要確認：未確認を含む","確認済"))))))))))</f>
        <v/>
      </c>
    </row>
    <row r="489" spans="1:38" ht="24.95" customHeight="1" x14ac:dyDescent="0.2">
      <c r="A489" s="20"/>
      <c r="B489" s="29"/>
      <c r="C489" s="7"/>
      <c r="D489" s="7"/>
      <c r="E489" s="7"/>
      <c r="F489" s="7"/>
      <c r="G489" s="7"/>
      <c r="H489" s="7"/>
      <c r="I489" s="7"/>
      <c r="J489" s="7"/>
      <c r="K489" s="23"/>
      <c r="L489" s="13"/>
      <c r="M489" s="13"/>
      <c r="N489" s="7"/>
      <c r="O489" s="51"/>
      <c r="P489" s="51"/>
      <c r="Q489" s="61"/>
      <c r="R489" s="62"/>
      <c r="S489" s="62"/>
      <c r="T489" s="63"/>
      <c r="U489" s="63"/>
      <c r="V489" s="63"/>
      <c r="W489" s="51"/>
      <c r="X489" s="51"/>
      <c r="Y489" s="67"/>
      <c r="Z489" s="54" t="str">
        <f>IF(G489="","",IF(COUNTIF(Tugs[曳船名],G489)&lt;&gt;1,"未登録・重複",IF(INDEX(Tugs[会社名],MATCH(G489,Tugs[曳船名],0))="","未確認",INDEX(Tugs[会社名],MATCH(G489,Tugs[曳船名],0)))))</f>
        <v/>
      </c>
      <c r="AA489" s="54" t="str">
        <f>IF(G489="","",IF(COUNTIF(Companies[会社名],Z489)&lt;&gt;1,"未登録・重複",IF(INDEX(Companies[地区],MATCH(Z489,Companies[会社名],0))="","未確認",INDEX(Companies[地区],MATCH(Z489,Companies[会社名],0)))))</f>
        <v/>
      </c>
      <c r="AB489" s="54" t="str">
        <f>IF(G489="","",IF(Q489&lt;&gt;"",Q489,IF(COUNTIF(Tugs[曳船名],G489)&lt;&gt;1,"未登録・重複",IF(INDEX(Tugs[基地港],MATCH(G489,Tugs[曳船名],0))="","未確認",INDEX(Tugs[基地港],MATCH(G489,Tugs[曳船名],0))))))</f>
        <v/>
      </c>
      <c r="AC489" s="53" t="str">
        <f>IF(C489="","",IF(AND(COUNTIF(Standards[照合項目（自動）],AB489&amp;"｜"&amp;E489&amp;"｜"&amp;D489&amp;"｜"&amp;F489&amp;"｜"&amp;P489)=1,COUNTIFS(Standards[照合項目（自動）],AB489&amp;"｜"&amp;E489&amp;"｜"&amp;D489&amp;"｜"&amp;F489&amp;"｜"&amp;P489,Standards[入力確認（自動）],"確認済")=1),SUMIF(Standards[照合項目（自動）],AB489&amp;"｜"&amp;E489&amp;"｜"&amp;D489&amp;"｜"&amp;F489&amp;"｜"&amp;P489,Standards[所定合計h（自動）]),"未確認"))</f>
        <v/>
      </c>
      <c r="AD489" s="53" t="str">
        <f>IF(C489="","",IF(AND(ISNUMBER(R489),ISNUMBER(S489),S489&gt;=R489),ROUND((S489-R489)*24,4),IF(OR(R489&lt;&gt;"",S489&lt;&gt;""),"",IF(AND(ISNUMBER(T489),T489&gt;=0),T489,IF(AND(I489="あり",J489="実施",ISNUMBER(AC489)),AC489,"")))))</f>
        <v/>
      </c>
      <c r="AE489" s="54" t="str">
        <f>IF(C489="","",IF(AND(ISNUMBER(R489),ISNUMBER(S489),S489&gt;=R489),IF(X489="記録","実績：基地発～基地着",IF(X489="記憶","記憶：基地発～基地着","未確認：基地発～基地着")),IF(OR(R489&lt;&gt;"",S489&lt;&gt;""),"要確認：時刻不足・逆転",IF(AND(ISNUMBER(T489),T489&gt;=0),IF(X489="記録","実績：記録の時間",IF(X489="記憶","記憶：申告の時間","未確認：申告の時間")),IF(AND(I489="あり",J489="実施",ISNUMBER(AC489)),"所定時間による見込み",IF(I489="なし","使用なし","未確認"))))))</f>
        <v/>
      </c>
      <c r="AF489" s="55" t="str">
        <f>IF(C489="","",IF(H489="あり",1,0))</f>
        <v/>
      </c>
      <c r="AG489" s="55" t="str">
        <f>IF(C489="","",IF(AND(I489="あり",J489="実施"),1,0))</f>
        <v/>
      </c>
      <c r="AH489" s="55" t="str">
        <f>IF(C489="","",IF(AND(H489="あり",X489="記録"),IF(COUNTIFS($A$8:A489,A489,$B$8:B489,B489,$C$8:C489,C489,$E$8:E489,E489,$F$8:F489,F489,$H$8:H489,"あり",$X$8:X489,"記録")=1,1,0),0))</f>
        <v/>
      </c>
      <c r="AI489" s="55" t="str">
        <f>IF(C489="","",IF(AND(I489="あり",J489="実施",X489="記録",ISNUMBER(K489)),IF(COUNTIFS($K$8:K489,K489,$C$8:C489,C489,$E$8:E489,E489,$F$8:F489,F489,$I$8:I489,"あり",$J$8:J489,"実施",$X$8:X489,"記録")=1,1,0),0))</f>
        <v/>
      </c>
      <c r="AJ489" s="55" t="str">
        <f>IF(C489="","",IF(ISNUMBER(A489),YEAR(A489)-IF(MONTH(A489)&lt;4,1,0),""))</f>
        <v/>
      </c>
      <c r="AK489" s="55" t="str">
        <f>IF(C489="","",IF(J489="実施",IF(ISNUMBER(K489),YEAR(K489)-IF(MONTH(K489)&lt;4,1,0),""),""))</f>
        <v/>
      </c>
      <c r="AL489" s="56" t="str">
        <f>IF(C489="",IF(OR(A489&lt;&gt;"",G489&lt;&gt;""),"要確認：船名未記入",""),IF(OR(NOT(ISNUMBER(A489)),G489="",H489="",I489="",J489="",N489="",O489="",P489="",W489="",X489=""),"要確認：基本項目不足",IF(OR(Z489="未登録・重複",AA489="未登録・重複",AB489="未確認"),"要確認：登録表を確認",IF(AND(H489="あり",NOT(ISNUMBER(B489))),"要確認：前日の予定時刻不足",IF(AND(J489="実施",I489="あり",NOT(ISNUMBER(K489))),"要確認：最終日時不足",IF(AND(J489="取消",I489="あり"),"要確認：取消と使用ありが矛盾",IF(OR(AND(ISNUMBER(T489),T489&lt;0),AND(ISNUMBER(V489),V489&lt;0),AE489="要確認：時刻不足・逆転"),"要確認：時間を確認",IF(COUNTIFS(Work[予定表の作業日],A489,Work[前日版の予定時刻],B489,Work[船名],C489,Work[バース],E489,Work[入出・転],F489,Work[曳船名],G489)&gt;1,"要確認：同じ作業・曳船が重複",IF(AND(I489="あり",J489="実施",NOT(ISNUMBER(AD489))),"要確認：拘束時間未確認",IF(OR(H489="未確認",I489="未確認",J489="未確認",X489="未確認",N489="未確認",O489="未確認"),"要確認：未確認を含む","確認済"))))))))))</f>
        <v/>
      </c>
    </row>
    <row r="490" spans="1:38" ht="24.95" customHeight="1" x14ac:dyDescent="0.2">
      <c r="A490" s="20"/>
      <c r="B490" s="29"/>
      <c r="C490" s="7"/>
      <c r="D490" s="7"/>
      <c r="E490" s="7"/>
      <c r="F490" s="7"/>
      <c r="G490" s="7"/>
      <c r="H490" s="7"/>
      <c r="I490" s="7"/>
      <c r="J490" s="7"/>
      <c r="K490" s="23"/>
      <c r="L490" s="13"/>
      <c r="M490" s="13"/>
      <c r="N490" s="7"/>
      <c r="O490" s="51"/>
      <c r="P490" s="51"/>
      <c r="Q490" s="61"/>
      <c r="R490" s="62"/>
      <c r="S490" s="62"/>
      <c r="T490" s="63"/>
      <c r="U490" s="63"/>
      <c r="V490" s="63"/>
      <c r="W490" s="51"/>
      <c r="X490" s="51"/>
      <c r="Y490" s="67"/>
      <c r="Z490" s="54" t="str">
        <f>IF(G490="","",IF(COUNTIF(Tugs[曳船名],G490)&lt;&gt;1,"未登録・重複",IF(INDEX(Tugs[会社名],MATCH(G490,Tugs[曳船名],0))="","未確認",INDEX(Tugs[会社名],MATCH(G490,Tugs[曳船名],0)))))</f>
        <v/>
      </c>
      <c r="AA490" s="54" t="str">
        <f>IF(G490="","",IF(COUNTIF(Companies[会社名],Z490)&lt;&gt;1,"未登録・重複",IF(INDEX(Companies[地区],MATCH(Z490,Companies[会社名],0))="","未確認",INDEX(Companies[地区],MATCH(Z490,Companies[会社名],0)))))</f>
        <v/>
      </c>
      <c r="AB490" s="54" t="str">
        <f>IF(G490="","",IF(Q490&lt;&gt;"",Q490,IF(COUNTIF(Tugs[曳船名],G490)&lt;&gt;1,"未登録・重複",IF(INDEX(Tugs[基地港],MATCH(G490,Tugs[曳船名],0))="","未確認",INDEX(Tugs[基地港],MATCH(G490,Tugs[曳船名],0))))))</f>
        <v/>
      </c>
      <c r="AC490" s="53" t="str">
        <f>IF(C490="","",IF(AND(COUNTIF(Standards[照合項目（自動）],AB490&amp;"｜"&amp;E490&amp;"｜"&amp;D490&amp;"｜"&amp;F490&amp;"｜"&amp;P490)=1,COUNTIFS(Standards[照合項目（自動）],AB490&amp;"｜"&amp;E490&amp;"｜"&amp;D490&amp;"｜"&amp;F490&amp;"｜"&amp;P490,Standards[入力確認（自動）],"確認済")=1),SUMIF(Standards[照合項目（自動）],AB490&amp;"｜"&amp;E490&amp;"｜"&amp;D490&amp;"｜"&amp;F490&amp;"｜"&amp;P490,Standards[所定合計h（自動）]),"未確認"))</f>
        <v/>
      </c>
      <c r="AD490" s="53" t="str">
        <f>IF(C490="","",IF(AND(ISNUMBER(R490),ISNUMBER(S490),S490&gt;=R490),ROUND((S490-R490)*24,4),IF(OR(R490&lt;&gt;"",S490&lt;&gt;""),"",IF(AND(ISNUMBER(T490),T490&gt;=0),T490,IF(AND(I490="あり",J490="実施",ISNUMBER(AC490)),AC490,"")))))</f>
        <v/>
      </c>
      <c r="AE490" s="54" t="str">
        <f>IF(C490="","",IF(AND(ISNUMBER(R490),ISNUMBER(S490),S490&gt;=R490),IF(X490="記録","実績：基地発～基地着",IF(X490="記憶","記憶：基地発～基地着","未確認：基地発～基地着")),IF(OR(R490&lt;&gt;"",S490&lt;&gt;""),"要確認：時刻不足・逆転",IF(AND(ISNUMBER(T490),T490&gt;=0),IF(X490="記録","実績：記録の時間",IF(X490="記憶","記憶：申告の時間","未確認：申告の時間")),IF(AND(I490="あり",J490="実施",ISNUMBER(AC490)),"所定時間による見込み",IF(I490="なし","使用なし","未確認"))))))</f>
        <v/>
      </c>
      <c r="AF490" s="55" t="str">
        <f>IF(C490="","",IF(H490="あり",1,0))</f>
        <v/>
      </c>
      <c r="AG490" s="55" t="str">
        <f>IF(C490="","",IF(AND(I490="あり",J490="実施"),1,0))</f>
        <v/>
      </c>
      <c r="AH490" s="55" t="str">
        <f>IF(C490="","",IF(AND(H490="あり",X490="記録"),IF(COUNTIFS($A$8:A490,A490,$B$8:B490,B490,$C$8:C490,C490,$E$8:E490,E490,$F$8:F490,F490,$H$8:H490,"あり",$X$8:X490,"記録")=1,1,0),0))</f>
        <v/>
      </c>
      <c r="AI490" s="55" t="str">
        <f>IF(C490="","",IF(AND(I490="あり",J490="実施",X490="記録",ISNUMBER(K490)),IF(COUNTIFS($K$8:K490,K490,$C$8:C490,C490,$E$8:E490,E490,$F$8:F490,F490,$I$8:I490,"あり",$J$8:J490,"実施",$X$8:X490,"記録")=1,1,0),0))</f>
        <v/>
      </c>
      <c r="AJ490" s="55" t="str">
        <f>IF(C490="","",IF(ISNUMBER(A490),YEAR(A490)-IF(MONTH(A490)&lt;4,1,0),""))</f>
        <v/>
      </c>
      <c r="AK490" s="55" t="str">
        <f>IF(C490="","",IF(J490="実施",IF(ISNUMBER(K490),YEAR(K490)-IF(MONTH(K490)&lt;4,1,0),""),""))</f>
        <v/>
      </c>
      <c r="AL490" s="56" t="str">
        <f>IF(C490="",IF(OR(A490&lt;&gt;"",G490&lt;&gt;""),"要確認：船名未記入",""),IF(OR(NOT(ISNUMBER(A490)),G490="",H490="",I490="",J490="",N490="",O490="",P490="",W490="",X490=""),"要確認：基本項目不足",IF(OR(Z490="未登録・重複",AA490="未登録・重複",AB490="未確認"),"要確認：登録表を確認",IF(AND(H490="あり",NOT(ISNUMBER(B490))),"要確認：前日の予定時刻不足",IF(AND(J490="実施",I490="あり",NOT(ISNUMBER(K490))),"要確認：最終日時不足",IF(AND(J490="取消",I490="あり"),"要確認：取消と使用ありが矛盾",IF(OR(AND(ISNUMBER(T490),T490&lt;0),AND(ISNUMBER(V490),V490&lt;0),AE490="要確認：時刻不足・逆転"),"要確認：時間を確認",IF(COUNTIFS(Work[予定表の作業日],A490,Work[前日版の予定時刻],B490,Work[船名],C490,Work[バース],E490,Work[入出・転],F490,Work[曳船名],G490)&gt;1,"要確認：同じ作業・曳船が重複",IF(AND(I490="あり",J490="実施",NOT(ISNUMBER(AD490))),"要確認：拘束時間未確認",IF(OR(H490="未確認",I490="未確認",J490="未確認",X490="未確認",N490="未確認",O490="未確認"),"要確認：未確認を含む","確認済"))))))))))</f>
        <v/>
      </c>
    </row>
    <row r="491" spans="1:38" ht="24.95" customHeight="1" x14ac:dyDescent="0.2">
      <c r="A491" s="20"/>
      <c r="B491" s="29"/>
      <c r="C491" s="7"/>
      <c r="D491" s="7"/>
      <c r="E491" s="7"/>
      <c r="F491" s="7"/>
      <c r="G491" s="7"/>
      <c r="H491" s="7"/>
      <c r="I491" s="7"/>
      <c r="J491" s="7"/>
      <c r="K491" s="23"/>
      <c r="L491" s="13"/>
      <c r="M491" s="13"/>
      <c r="N491" s="7"/>
      <c r="O491" s="51"/>
      <c r="P491" s="51"/>
      <c r="Q491" s="61"/>
      <c r="R491" s="62"/>
      <c r="S491" s="62"/>
      <c r="T491" s="63"/>
      <c r="U491" s="63"/>
      <c r="V491" s="63"/>
      <c r="W491" s="51"/>
      <c r="X491" s="51"/>
      <c r="Y491" s="67"/>
      <c r="Z491" s="54" t="str">
        <f>IF(G491="","",IF(COUNTIF(Tugs[曳船名],G491)&lt;&gt;1,"未登録・重複",IF(INDEX(Tugs[会社名],MATCH(G491,Tugs[曳船名],0))="","未確認",INDEX(Tugs[会社名],MATCH(G491,Tugs[曳船名],0)))))</f>
        <v/>
      </c>
      <c r="AA491" s="54" t="str">
        <f>IF(G491="","",IF(COUNTIF(Companies[会社名],Z491)&lt;&gt;1,"未登録・重複",IF(INDEX(Companies[地区],MATCH(Z491,Companies[会社名],0))="","未確認",INDEX(Companies[地区],MATCH(Z491,Companies[会社名],0)))))</f>
        <v/>
      </c>
      <c r="AB491" s="54" t="str">
        <f>IF(G491="","",IF(Q491&lt;&gt;"",Q491,IF(COUNTIF(Tugs[曳船名],G491)&lt;&gt;1,"未登録・重複",IF(INDEX(Tugs[基地港],MATCH(G491,Tugs[曳船名],0))="","未確認",INDEX(Tugs[基地港],MATCH(G491,Tugs[曳船名],0))))))</f>
        <v/>
      </c>
      <c r="AC491" s="53" t="str">
        <f>IF(C491="","",IF(AND(COUNTIF(Standards[照合項目（自動）],AB491&amp;"｜"&amp;E491&amp;"｜"&amp;D491&amp;"｜"&amp;F491&amp;"｜"&amp;P491)=1,COUNTIFS(Standards[照合項目（自動）],AB491&amp;"｜"&amp;E491&amp;"｜"&amp;D491&amp;"｜"&amp;F491&amp;"｜"&amp;P491,Standards[入力確認（自動）],"確認済")=1),SUMIF(Standards[照合項目（自動）],AB491&amp;"｜"&amp;E491&amp;"｜"&amp;D491&amp;"｜"&amp;F491&amp;"｜"&amp;P491,Standards[所定合計h（自動）]),"未確認"))</f>
        <v/>
      </c>
      <c r="AD491" s="53" t="str">
        <f>IF(C491="","",IF(AND(ISNUMBER(R491),ISNUMBER(S491),S491&gt;=R491),ROUND((S491-R491)*24,4),IF(OR(R491&lt;&gt;"",S491&lt;&gt;""),"",IF(AND(ISNUMBER(T491),T491&gt;=0),T491,IF(AND(I491="あり",J491="実施",ISNUMBER(AC491)),AC491,"")))))</f>
        <v/>
      </c>
      <c r="AE491" s="54" t="str">
        <f>IF(C491="","",IF(AND(ISNUMBER(R491),ISNUMBER(S491),S491&gt;=R491),IF(X491="記録","実績：基地発～基地着",IF(X491="記憶","記憶：基地発～基地着","未確認：基地発～基地着")),IF(OR(R491&lt;&gt;"",S491&lt;&gt;""),"要確認：時刻不足・逆転",IF(AND(ISNUMBER(T491),T491&gt;=0),IF(X491="記録","実績：記録の時間",IF(X491="記憶","記憶：申告の時間","未確認：申告の時間")),IF(AND(I491="あり",J491="実施",ISNUMBER(AC491)),"所定時間による見込み",IF(I491="なし","使用なし","未確認"))))))</f>
        <v/>
      </c>
      <c r="AF491" s="55" t="str">
        <f>IF(C491="","",IF(H491="あり",1,0))</f>
        <v/>
      </c>
      <c r="AG491" s="55" t="str">
        <f>IF(C491="","",IF(AND(I491="あり",J491="実施"),1,0))</f>
        <v/>
      </c>
      <c r="AH491" s="55" t="str">
        <f>IF(C491="","",IF(AND(H491="あり",X491="記録"),IF(COUNTIFS($A$8:A491,A491,$B$8:B491,B491,$C$8:C491,C491,$E$8:E491,E491,$F$8:F491,F491,$H$8:H491,"あり",$X$8:X491,"記録")=1,1,0),0))</f>
        <v/>
      </c>
      <c r="AI491" s="55" t="str">
        <f>IF(C491="","",IF(AND(I491="あり",J491="実施",X491="記録",ISNUMBER(K491)),IF(COUNTIFS($K$8:K491,K491,$C$8:C491,C491,$E$8:E491,E491,$F$8:F491,F491,$I$8:I491,"あり",$J$8:J491,"実施",$X$8:X491,"記録")=1,1,0),0))</f>
        <v/>
      </c>
      <c r="AJ491" s="55" t="str">
        <f>IF(C491="","",IF(ISNUMBER(A491),YEAR(A491)-IF(MONTH(A491)&lt;4,1,0),""))</f>
        <v/>
      </c>
      <c r="AK491" s="55" t="str">
        <f>IF(C491="","",IF(J491="実施",IF(ISNUMBER(K491),YEAR(K491)-IF(MONTH(K491)&lt;4,1,0),""),""))</f>
        <v/>
      </c>
      <c r="AL491" s="56" t="str">
        <f>IF(C491="",IF(OR(A491&lt;&gt;"",G491&lt;&gt;""),"要確認：船名未記入",""),IF(OR(NOT(ISNUMBER(A491)),G491="",H491="",I491="",J491="",N491="",O491="",P491="",W491="",X491=""),"要確認：基本項目不足",IF(OR(Z491="未登録・重複",AA491="未登録・重複",AB491="未確認"),"要確認：登録表を確認",IF(AND(H491="あり",NOT(ISNUMBER(B491))),"要確認：前日の予定時刻不足",IF(AND(J491="実施",I491="あり",NOT(ISNUMBER(K491))),"要確認：最終日時不足",IF(AND(J491="取消",I491="あり"),"要確認：取消と使用ありが矛盾",IF(OR(AND(ISNUMBER(T491),T491&lt;0),AND(ISNUMBER(V491),V491&lt;0),AE491="要確認：時刻不足・逆転"),"要確認：時間を確認",IF(COUNTIFS(Work[予定表の作業日],A491,Work[前日版の予定時刻],B491,Work[船名],C491,Work[バース],E491,Work[入出・転],F491,Work[曳船名],G491)&gt;1,"要確認：同じ作業・曳船が重複",IF(AND(I491="あり",J491="実施",NOT(ISNUMBER(AD491))),"要確認：拘束時間未確認",IF(OR(H491="未確認",I491="未確認",J491="未確認",X491="未確認",N491="未確認",O491="未確認"),"要確認：未確認を含む","確認済"))))))))))</f>
        <v/>
      </c>
    </row>
    <row r="492" spans="1:38" ht="24.95" customHeight="1" x14ac:dyDescent="0.2">
      <c r="A492" s="20"/>
      <c r="B492" s="29"/>
      <c r="C492" s="7"/>
      <c r="D492" s="7"/>
      <c r="E492" s="7"/>
      <c r="F492" s="7"/>
      <c r="G492" s="7"/>
      <c r="H492" s="7"/>
      <c r="I492" s="7"/>
      <c r="J492" s="7"/>
      <c r="K492" s="23"/>
      <c r="L492" s="13"/>
      <c r="M492" s="13"/>
      <c r="N492" s="7"/>
      <c r="O492" s="51"/>
      <c r="P492" s="51"/>
      <c r="Q492" s="61"/>
      <c r="R492" s="62"/>
      <c r="S492" s="62"/>
      <c r="T492" s="63"/>
      <c r="U492" s="63"/>
      <c r="V492" s="63"/>
      <c r="W492" s="51"/>
      <c r="X492" s="51"/>
      <c r="Y492" s="67"/>
      <c r="Z492" s="54" t="str">
        <f>IF(G492="","",IF(COUNTIF(Tugs[曳船名],G492)&lt;&gt;1,"未登録・重複",IF(INDEX(Tugs[会社名],MATCH(G492,Tugs[曳船名],0))="","未確認",INDEX(Tugs[会社名],MATCH(G492,Tugs[曳船名],0)))))</f>
        <v/>
      </c>
      <c r="AA492" s="54" t="str">
        <f>IF(G492="","",IF(COUNTIF(Companies[会社名],Z492)&lt;&gt;1,"未登録・重複",IF(INDEX(Companies[地区],MATCH(Z492,Companies[会社名],0))="","未確認",INDEX(Companies[地区],MATCH(Z492,Companies[会社名],0)))))</f>
        <v/>
      </c>
      <c r="AB492" s="54" t="str">
        <f>IF(G492="","",IF(Q492&lt;&gt;"",Q492,IF(COUNTIF(Tugs[曳船名],G492)&lt;&gt;1,"未登録・重複",IF(INDEX(Tugs[基地港],MATCH(G492,Tugs[曳船名],0))="","未確認",INDEX(Tugs[基地港],MATCH(G492,Tugs[曳船名],0))))))</f>
        <v/>
      </c>
      <c r="AC492" s="53" t="str">
        <f>IF(C492="","",IF(AND(COUNTIF(Standards[照合項目（自動）],AB492&amp;"｜"&amp;E492&amp;"｜"&amp;D492&amp;"｜"&amp;F492&amp;"｜"&amp;P492)=1,COUNTIFS(Standards[照合項目（自動）],AB492&amp;"｜"&amp;E492&amp;"｜"&amp;D492&amp;"｜"&amp;F492&amp;"｜"&amp;P492,Standards[入力確認（自動）],"確認済")=1),SUMIF(Standards[照合項目（自動）],AB492&amp;"｜"&amp;E492&amp;"｜"&amp;D492&amp;"｜"&amp;F492&amp;"｜"&amp;P492,Standards[所定合計h（自動）]),"未確認"))</f>
        <v/>
      </c>
      <c r="AD492" s="53" t="str">
        <f>IF(C492="","",IF(AND(ISNUMBER(R492),ISNUMBER(S492),S492&gt;=R492),ROUND((S492-R492)*24,4),IF(OR(R492&lt;&gt;"",S492&lt;&gt;""),"",IF(AND(ISNUMBER(T492),T492&gt;=0),T492,IF(AND(I492="あり",J492="実施",ISNUMBER(AC492)),AC492,"")))))</f>
        <v/>
      </c>
      <c r="AE492" s="54" t="str">
        <f>IF(C492="","",IF(AND(ISNUMBER(R492),ISNUMBER(S492),S492&gt;=R492),IF(X492="記録","実績：基地発～基地着",IF(X492="記憶","記憶：基地発～基地着","未確認：基地発～基地着")),IF(OR(R492&lt;&gt;"",S492&lt;&gt;""),"要確認：時刻不足・逆転",IF(AND(ISNUMBER(T492),T492&gt;=0),IF(X492="記録","実績：記録の時間",IF(X492="記憶","記憶：申告の時間","未確認：申告の時間")),IF(AND(I492="あり",J492="実施",ISNUMBER(AC492)),"所定時間による見込み",IF(I492="なし","使用なし","未確認"))))))</f>
        <v/>
      </c>
      <c r="AF492" s="55" t="str">
        <f>IF(C492="","",IF(H492="あり",1,0))</f>
        <v/>
      </c>
      <c r="AG492" s="55" t="str">
        <f>IF(C492="","",IF(AND(I492="あり",J492="実施"),1,0))</f>
        <v/>
      </c>
      <c r="AH492" s="55" t="str">
        <f>IF(C492="","",IF(AND(H492="あり",X492="記録"),IF(COUNTIFS($A$8:A492,A492,$B$8:B492,B492,$C$8:C492,C492,$E$8:E492,E492,$F$8:F492,F492,$H$8:H492,"あり",$X$8:X492,"記録")=1,1,0),0))</f>
        <v/>
      </c>
      <c r="AI492" s="55" t="str">
        <f>IF(C492="","",IF(AND(I492="あり",J492="実施",X492="記録",ISNUMBER(K492)),IF(COUNTIFS($K$8:K492,K492,$C$8:C492,C492,$E$8:E492,E492,$F$8:F492,F492,$I$8:I492,"あり",$J$8:J492,"実施",$X$8:X492,"記録")=1,1,0),0))</f>
        <v/>
      </c>
      <c r="AJ492" s="55" t="str">
        <f>IF(C492="","",IF(ISNUMBER(A492),YEAR(A492)-IF(MONTH(A492)&lt;4,1,0),""))</f>
        <v/>
      </c>
      <c r="AK492" s="55" t="str">
        <f>IF(C492="","",IF(J492="実施",IF(ISNUMBER(K492),YEAR(K492)-IF(MONTH(K492)&lt;4,1,0),""),""))</f>
        <v/>
      </c>
      <c r="AL492" s="56" t="str">
        <f>IF(C492="",IF(OR(A492&lt;&gt;"",G492&lt;&gt;""),"要確認：船名未記入",""),IF(OR(NOT(ISNUMBER(A492)),G492="",H492="",I492="",J492="",N492="",O492="",P492="",W492="",X492=""),"要確認：基本項目不足",IF(OR(Z492="未登録・重複",AA492="未登録・重複",AB492="未確認"),"要確認：登録表を確認",IF(AND(H492="あり",NOT(ISNUMBER(B492))),"要確認：前日の予定時刻不足",IF(AND(J492="実施",I492="あり",NOT(ISNUMBER(K492))),"要確認：最終日時不足",IF(AND(J492="取消",I492="あり"),"要確認：取消と使用ありが矛盾",IF(OR(AND(ISNUMBER(T492),T492&lt;0),AND(ISNUMBER(V492),V492&lt;0),AE492="要確認：時刻不足・逆転"),"要確認：時間を確認",IF(COUNTIFS(Work[予定表の作業日],A492,Work[前日版の予定時刻],B492,Work[船名],C492,Work[バース],E492,Work[入出・転],F492,Work[曳船名],G492)&gt;1,"要確認：同じ作業・曳船が重複",IF(AND(I492="あり",J492="実施",NOT(ISNUMBER(AD492))),"要確認：拘束時間未確認",IF(OR(H492="未確認",I492="未確認",J492="未確認",X492="未確認",N492="未確認",O492="未確認"),"要確認：未確認を含む","確認済"))))))))))</f>
        <v/>
      </c>
    </row>
    <row r="493" spans="1:38" ht="24.95" customHeight="1" x14ac:dyDescent="0.2">
      <c r="A493" s="20"/>
      <c r="B493" s="29"/>
      <c r="C493" s="7"/>
      <c r="D493" s="7"/>
      <c r="E493" s="7"/>
      <c r="F493" s="7"/>
      <c r="G493" s="7"/>
      <c r="H493" s="7"/>
      <c r="I493" s="7"/>
      <c r="J493" s="7"/>
      <c r="K493" s="23"/>
      <c r="L493" s="13"/>
      <c r="M493" s="13"/>
      <c r="N493" s="7"/>
      <c r="O493" s="51"/>
      <c r="P493" s="51"/>
      <c r="Q493" s="61"/>
      <c r="R493" s="62"/>
      <c r="S493" s="62"/>
      <c r="T493" s="63"/>
      <c r="U493" s="63"/>
      <c r="V493" s="63"/>
      <c r="W493" s="51"/>
      <c r="X493" s="51"/>
      <c r="Y493" s="67"/>
      <c r="Z493" s="54" t="str">
        <f>IF(G493="","",IF(COUNTIF(Tugs[曳船名],G493)&lt;&gt;1,"未登録・重複",IF(INDEX(Tugs[会社名],MATCH(G493,Tugs[曳船名],0))="","未確認",INDEX(Tugs[会社名],MATCH(G493,Tugs[曳船名],0)))))</f>
        <v/>
      </c>
      <c r="AA493" s="54" t="str">
        <f>IF(G493="","",IF(COUNTIF(Companies[会社名],Z493)&lt;&gt;1,"未登録・重複",IF(INDEX(Companies[地区],MATCH(Z493,Companies[会社名],0))="","未確認",INDEX(Companies[地区],MATCH(Z493,Companies[会社名],0)))))</f>
        <v/>
      </c>
      <c r="AB493" s="54" t="str">
        <f>IF(G493="","",IF(Q493&lt;&gt;"",Q493,IF(COUNTIF(Tugs[曳船名],G493)&lt;&gt;1,"未登録・重複",IF(INDEX(Tugs[基地港],MATCH(G493,Tugs[曳船名],0))="","未確認",INDEX(Tugs[基地港],MATCH(G493,Tugs[曳船名],0))))))</f>
        <v/>
      </c>
      <c r="AC493" s="53" t="str">
        <f>IF(C493="","",IF(AND(COUNTIF(Standards[照合項目（自動）],AB493&amp;"｜"&amp;E493&amp;"｜"&amp;D493&amp;"｜"&amp;F493&amp;"｜"&amp;P493)=1,COUNTIFS(Standards[照合項目（自動）],AB493&amp;"｜"&amp;E493&amp;"｜"&amp;D493&amp;"｜"&amp;F493&amp;"｜"&amp;P493,Standards[入力確認（自動）],"確認済")=1),SUMIF(Standards[照合項目（自動）],AB493&amp;"｜"&amp;E493&amp;"｜"&amp;D493&amp;"｜"&amp;F493&amp;"｜"&amp;P493,Standards[所定合計h（自動）]),"未確認"))</f>
        <v/>
      </c>
      <c r="AD493" s="53" t="str">
        <f>IF(C493="","",IF(AND(ISNUMBER(R493),ISNUMBER(S493),S493&gt;=R493),ROUND((S493-R493)*24,4),IF(OR(R493&lt;&gt;"",S493&lt;&gt;""),"",IF(AND(ISNUMBER(T493),T493&gt;=0),T493,IF(AND(I493="あり",J493="実施",ISNUMBER(AC493)),AC493,"")))))</f>
        <v/>
      </c>
      <c r="AE493" s="54" t="str">
        <f>IF(C493="","",IF(AND(ISNUMBER(R493),ISNUMBER(S493),S493&gt;=R493),IF(X493="記録","実績：基地発～基地着",IF(X493="記憶","記憶：基地発～基地着","未確認：基地発～基地着")),IF(OR(R493&lt;&gt;"",S493&lt;&gt;""),"要確認：時刻不足・逆転",IF(AND(ISNUMBER(T493),T493&gt;=0),IF(X493="記録","実績：記録の時間",IF(X493="記憶","記憶：申告の時間","未確認：申告の時間")),IF(AND(I493="あり",J493="実施",ISNUMBER(AC493)),"所定時間による見込み",IF(I493="なし","使用なし","未確認"))))))</f>
        <v/>
      </c>
      <c r="AF493" s="55" t="str">
        <f>IF(C493="","",IF(H493="あり",1,0))</f>
        <v/>
      </c>
      <c r="AG493" s="55" t="str">
        <f>IF(C493="","",IF(AND(I493="あり",J493="実施"),1,0))</f>
        <v/>
      </c>
      <c r="AH493" s="55" t="str">
        <f>IF(C493="","",IF(AND(H493="あり",X493="記録"),IF(COUNTIFS($A$8:A493,A493,$B$8:B493,B493,$C$8:C493,C493,$E$8:E493,E493,$F$8:F493,F493,$H$8:H493,"あり",$X$8:X493,"記録")=1,1,0),0))</f>
        <v/>
      </c>
      <c r="AI493" s="55" t="str">
        <f>IF(C493="","",IF(AND(I493="あり",J493="実施",X493="記録",ISNUMBER(K493)),IF(COUNTIFS($K$8:K493,K493,$C$8:C493,C493,$E$8:E493,E493,$F$8:F493,F493,$I$8:I493,"あり",$J$8:J493,"実施",$X$8:X493,"記録")=1,1,0),0))</f>
        <v/>
      </c>
      <c r="AJ493" s="55" t="str">
        <f>IF(C493="","",IF(ISNUMBER(A493),YEAR(A493)-IF(MONTH(A493)&lt;4,1,0),""))</f>
        <v/>
      </c>
      <c r="AK493" s="55" t="str">
        <f>IF(C493="","",IF(J493="実施",IF(ISNUMBER(K493),YEAR(K493)-IF(MONTH(K493)&lt;4,1,0),""),""))</f>
        <v/>
      </c>
      <c r="AL493" s="56" t="str">
        <f>IF(C493="",IF(OR(A493&lt;&gt;"",G493&lt;&gt;""),"要確認：船名未記入",""),IF(OR(NOT(ISNUMBER(A493)),G493="",H493="",I493="",J493="",N493="",O493="",P493="",W493="",X493=""),"要確認：基本項目不足",IF(OR(Z493="未登録・重複",AA493="未登録・重複",AB493="未確認"),"要確認：登録表を確認",IF(AND(H493="あり",NOT(ISNUMBER(B493))),"要確認：前日の予定時刻不足",IF(AND(J493="実施",I493="あり",NOT(ISNUMBER(K493))),"要確認：最終日時不足",IF(AND(J493="取消",I493="あり"),"要確認：取消と使用ありが矛盾",IF(OR(AND(ISNUMBER(T493),T493&lt;0),AND(ISNUMBER(V493),V493&lt;0),AE493="要確認：時刻不足・逆転"),"要確認：時間を確認",IF(COUNTIFS(Work[予定表の作業日],A493,Work[前日版の予定時刻],B493,Work[船名],C493,Work[バース],E493,Work[入出・転],F493,Work[曳船名],G493)&gt;1,"要確認：同じ作業・曳船が重複",IF(AND(I493="あり",J493="実施",NOT(ISNUMBER(AD493))),"要確認：拘束時間未確認",IF(OR(H493="未確認",I493="未確認",J493="未確認",X493="未確認",N493="未確認",O493="未確認"),"要確認：未確認を含む","確認済"))))))))))</f>
        <v/>
      </c>
    </row>
    <row r="494" spans="1:38" ht="24.95" customHeight="1" x14ac:dyDescent="0.2">
      <c r="A494" s="20"/>
      <c r="B494" s="29"/>
      <c r="C494" s="7"/>
      <c r="D494" s="7"/>
      <c r="E494" s="7"/>
      <c r="F494" s="7"/>
      <c r="G494" s="7"/>
      <c r="H494" s="7"/>
      <c r="I494" s="7"/>
      <c r="J494" s="7"/>
      <c r="K494" s="23"/>
      <c r="L494" s="13"/>
      <c r="M494" s="13"/>
      <c r="N494" s="7"/>
      <c r="O494" s="51"/>
      <c r="P494" s="51"/>
      <c r="Q494" s="61"/>
      <c r="R494" s="62"/>
      <c r="S494" s="62"/>
      <c r="T494" s="63"/>
      <c r="U494" s="63"/>
      <c r="V494" s="63"/>
      <c r="W494" s="51"/>
      <c r="X494" s="51"/>
      <c r="Y494" s="67"/>
      <c r="Z494" s="54" t="str">
        <f>IF(G494="","",IF(COUNTIF(Tugs[曳船名],G494)&lt;&gt;1,"未登録・重複",IF(INDEX(Tugs[会社名],MATCH(G494,Tugs[曳船名],0))="","未確認",INDEX(Tugs[会社名],MATCH(G494,Tugs[曳船名],0)))))</f>
        <v/>
      </c>
      <c r="AA494" s="54" t="str">
        <f>IF(G494="","",IF(COUNTIF(Companies[会社名],Z494)&lt;&gt;1,"未登録・重複",IF(INDEX(Companies[地区],MATCH(Z494,Companies[会社名],0))="","未確認",INDEX(Companies[地区],MATCH(Z494,Companies[会社名],0)))))</f>
        <v/>
      </c>
      <c r="AB494" s="54" t="str">
        <f>IF(G494="","",IF(Q494&lt;&gt;"",Q494,IF(COUNTIF(Tugs[曳船名],G494)&lt;&gt;1,"未登録・重複",IF(INDEX(Tugs[基地港],MATCH(G494,Tugs[曳船名],0))="","未確認",INDEX(Tugs[基地港],MATCH(G494,Tugs[曳船名],0))))))</f>
        <v/>
      </c>
      <c r="AC494" s="53" t="str">
        <f>IF(C494="","",IF(AND(COUNTIF(Standards[照合項目（自動）],AB494&amp;"｜"&amp;E494&amp;"｜"&amp;D494&amp;"｜"&amp;F494&amp;"｜"&amp;P494)=1,COUNTIFS(Standards[照合項目（自動）],AB494&amp;"｜"&amp;E494&amp;"｜"&amp;D494&amp;"｜"&amp;F494&amp;"｜"&amp;P494,Standards[入力確認（自動）],"確認済")=1),SUMIF(Standards[照合項目（自動）],AB494&amp;"｜"&amp;E494&amp;"｜"&amp;D494&amp;"｜"&amp;F494&amp;"｜"&amp;P494,Standards[所定合計h（自動）]),"未確認"))</f>
        <v/>
      </c>
      <c r="AD494" s="53" t="str">
        <f>IF(C494="","",IF(AND(ISNUMBER(R494),ISNUMBER(S494),S494&gt;=R494),ROUND((S494-R494)*24,4),IF(OR(R494&lt;&gt;"",S494&lt;&gt;""),"",IF(AND(ISNUMBER(T494),T494&gt;=0),T494,IF(AND(I494="あり",J494="実施",ISNUMBER(AC494)),AC494,"")))))</f>
        <v/>
      </c>
      <c r="AE494" s="54" t="str">
        <f>IF(C494="","",IF(AND(ISNUMBER(R494),ISNUMBER(S494),S494&gt;=R494),IF(X494="記録","実績：基地発～基地着",IF(X494="記憶","記憶：基地発～基地着","未確認：基地発～基地着")),IF(OR(R494&lt;&gt;"",S494&lt;&gt;""),"要確認：時刻不足・逆転",IF(AND(ISNUMBER(T494),T494&gt;=0),IF(X494="記録","実績：記録の時間",IF(X494="記憶","記憶：申告の時間","未確認：申告の時間")),IF(AND(I494="あり",J494="実施",ISNUMBER(AC494)),"所定時間による見込み",IF(I494="なし","使用なし","未確認"))))))</f>
        <v/>
      </c>
      <c r="AF494" s="55" t="str">
        <f>IF(C494="","",IF(H494="あり",1,0))</f>
        <v/>
      </c>
      <c r="AG494" s="55" t="str">
        <f>IF(C494="","",IF(AND(I494="あり",J494="実施"),1,0))</f>
        <v/>
      </c>
      <c r="AH494" s="55" t="str">
        <f>IF(C494="","",IF(AND(H494="あり",X494="記録"),IF(COUNTIFS($A$8:A494,A494,$B$8:B494,B494,$C$8:C494,C494,$E$8:E494,E494,$F$8:F494,F494,$H$8:H494,"あり",$X$8:X494,"記録")=1,1,0),0))</f>
        <v/>
      </c>
      <c r="AI494" s="55" t="str">
        <f>IF(C494="","",IF(AND(I494="あり",J494="実施",X494="記録",ISNUMBER(K494)),IF(COUNTIFS($K$8:K494,K494,$C$8:C494,C494,$E$8:E494,E494,$F$8:F494,F494,$I$8:I494,"あり",$J$8:J494,"実施",$X$8:X494,"記録")=1,1,0),0))</f>
        <v/>
      </c>
      <c r="AJ494" s="55" t="str">
        <f>IF(C494="","",IF(ISNUMBER(A494),YEAR(A494)-IF(MONTH(A494)&lt;4,1,0),""))</f>
        <v/>
      </c>
      <c r="AK494" s="55" t="str">
        <f>IF(C494="","",IF(J494="実施",IF(ISNUMBER(K494),YEAR(K494)-IF(MONTH(K494)&lt;4,1,0),""),""))</f>
        <v/>
      </c>
      <c r="AL494" s="56" t="str">
        <f>IF(C494="",IF(OR(A494&lt;&gt;"",G494&lt;&gt;""),"要確認：船名未記入",""),IF(OR(NOT(ISNUMBER(A494)),G494="",H494="",I494="",J494="",N494="",O494="",P494="",W494="",X494=""),"要確認：基本項目不足",IF(OR(Z494="未登録・重複",AA494="未登録・重複",AB494="未確認"),"要確認：登録表を確認",IF(AND(H494="あり",NOT(ISNUMBER(B494))),"要確認：前日の予定時刻不足",IF(AND(J494="実施",I494="あり",NOT(ISNUMBER(K494))),"要確認：最終日時不足",IF(AND(J494="取消",I494="あり"),"要確認：取消と使用ありが矛盾",IF(OR(AND(ISNUMBER(T494),T494&lt;0),AND(ISNUMBER(V494),V494&lt;0),AE494="要確認：時刻不足・逆転"),"要確認：時間を確認",IF(COUNTIFS(Work[予定表の作業日],A494,Work[前日版の予定時刻],B494,Work[船名],C494,Work[バース],E494,Work[入出・転],F494,Work[曳船名],G494)&gt;1,"要確認：同じ作業・曳船が重複",IF(AND(I494="あり",J494="実施",NOT(ISNUMBER(AD494))),"要確認：拘束時間未確認",IF(OR(H494="未確認",I494="未確認",J494="未確認",X494="未確認",N494="未確認",O494="未確認"),"要確認：未確認を含む","確認済"))))))))))</f>
        <v/>
      </c>
    </row>
    <row r="495" spans="1:38" ht="24.95" customHeight="1" x14ac:dyDescent="0.2">
      <c r="A495" s="20"/>
      <c r="B495" s="29"/>
      <c r="C495" s="7"/>
      <c r="D495" s="7"/>
      <c r="E495" s="7"/>
      <c r="F495" s="7"/>
      <c r="G495" s="7"/>
      <c r="H495" s="7"/>
      <c r="I495" s="7"/>
      <c r="J495" s="7"/>
      <c r="K495" s="23"/>
      <c r="L495" s="13"/>
      <c r="M495" s="13"/>
      <c r="N495" s="7"/>
      <c r="O495" s="51"/>
      <c r="P495" s="51"/>
      <c r="Q495" s="61"/>
      <c r="R495" s="62"/>
      <c r="S495" s="62"/>
      <c r="T495" s="63"/>
      <c r="U495" s="63"/>
      <c r="V495" s="63"/>
      <c r="W495" s="51"/>
      <c r="X495" s="51"/>
      <c r="Y495" s="67"/>
      <c r="Z495" s="54" t="str">
        <f>IF(G495="","",IF(COUNTIF(Tugs[曳船名],G495)&lt;&gt;1,"未登録・重複",IF(INDEX(Tugs[会社名],MATCH(G495,Tugs[曳船名],0))="","未確認",INDEX(Tugs[会社名],MATCH(G495,Tugs[曳船名],0)))))</f>
        <v/>
      </c>
      <c r="AA495" s="54" t="str">
        <f>IF(G495="","",IF(COUNTIF(Companies[会社名],Z495)&lt;&gt;1,"未登録・重複",IF(INDEX(Companies[地区],MATCH(Z495,Companies[会社名],0))="","未確認",INDEX(Companies[地区],MATCH(Z495,Companies[会社名],0)))))</f>
        <v/>
      </c>
      <c r="AB495" s="54" t="str">
        <f>IF(G495="","",IF(Q495&lt;&gt;"",Q495,IF(COUNTIF(Tugs[曳船名],G495)&lt;&gt;1,"未登録・重複",IF(INDEX(Tugs[基地港],MATCH(G495,Tugs[曳船名],0))="","未確認",INDEX(Tugs[基地港],MATCH(G495,Tugs[曳船名],0))))))</f>
        <v/>
      </c>
      <c r="AC495" s="53" t="str">
        <f>IF(C495="","",IF(AND(COUNTIF(Standards[照合項目（自動）],AB495&amp;"｜"&amp;E495&amp;"｜"&amp;D495&amp;"｜"&amp;F495&amp;"｜"&amp;P495)=1,COUNTIFS(Standards[照合項目（自動）],AB495&amp;"｜"&amp;E495&amp;"｜"&amp;D495&amp;"｜"&amp;F495&amp;"｜"&amp;P495,Standards[入力確認（自動）],"確認済")=1),SUMIF(Standards[照合項目（自動）],AB495&amp;"｜"&amp;E495&amp;"｜"&amp;D495&amp;"｜"&amp;F495&amp;"｜"&amp;P495,Standards[所定合計h（自動）]),"未確認"))</f>
        <v/>
      </c>
      <c r="AD495" s="53" t="str">
        <f>IF(C495="","",IF(AND(ISNUMBER(R495),ISNUMBER(S495),S495&gt;=R495),ROUND((S495-R495)*24,4),IF(OR(R495&lt;&gt;"",S495&lt;&gt;""),"",IF(AND(ISNUMBER(T495),T495&gt;=0),T495,IF(AND(I495="あり",J495="実施",ISNUMBER(AC495)),AC495,"")))))</f>
        <v/>
      </c>
      <c r="AE495" s="54" t="str">
        <f>IF(C495="","",IF(AND(ISNUMBER(R495),ISNUMBER(S495),S495&gt;=R495),IF(X495="記録","実績：基地発～基地着",IF(X495="記憶","記憶：基地発～基地着","未確認：基地発～基地着")),IF(OR(R495&lt;&gt;"",S495&lt;&gt;""),"要確認：時刻不足・逆転",IF(AND(ISNUMBER(T495),T495&gt;=0),IF(X495="記録","実績：記録の時間",IF(X495="記憶","記憶：申告の時間","未確認：申告の時間")),IF(AND(I495="あり",J495="実施",ISNUMBER(AC495)),"所定時間による見込み",IF(I495="なし","使用なし","未確認"))))))</f>
        <v/>
      </c>
      <c r="AF495" s="55" t="str">
        <f>IF(C495="","",IF(H495="あり",1,0))</f>
        <v/>
      </c>
      <c r="AG495" s="55" t="str">
        <f>IF(C495="","",IF(AND(I495="あり",J495="実施"),1,0))</f>
        <v/>
      </c>
      <c r="AH495" s="55" t="str">
        <f>IF(C495="","",IF(AND(H495="あり",X495="記録"),IF(COUNTIFS($A$8:A495,A495,$B$8:B495,B495,$C$8:C495,C495,$E$8:E495,E495,$F$8:F495,F495,$H$8:H495,"あり",$X$8:X495,"記録")=1,1,0),0))</f>
        <v/>
      </c>
      <c r="AI495" s="55" t="str">
        <f>IF(C495="","",IF(AND(I495="あり",J495="実施",X495="記録",ISNUMBER(K495)),IF(COUNTIFS($K$8:K495,K495,$C$8:C495,C495,$E$8:E495,E495,$F$8:F495,F495,$I$8:I495,"あり",$J$8:J495,"実施",$X$8:X495,"記録")=1,1,0),0))</f>
        <v/>
      </c>
      <c r="AJ495" s="55" t="str">
        <f>IF(C495="","",IF(ISNUMBER(A495),YEAR(A495)-IF(MONTH(A495)&lt;4,1,0),""))</f>
        <v/>
      </c>
      <c r="AK495" s="55" t="str">
        <f>IF(C495="","",IF(J495="実施",IF(ISNUMBER(K495),YEAR(K495)-IF(MONTH(K495)&lt;4,1,0),""),""))</f>
        <v/>
      </c>
      <c r="AL495" s="56" t="str">
        <f>IF(C495="",IF(OR(A495&lt;&gt;"",G495&lt;&gt;""),"要確認：船名未記入",""),IF(OR(NOT(ISNUMBER(A495)),G495="",H495="",I495="",J495="",N495="",O495="",P495="",W495="",X495=""),"要確認：基本項目不足",IF(OR(Z495="未登録・重複",AA495="未登録・重複",AB495="未確認"),"要確認：登録表を確認",IF(AND(H495="あり",NOT(ISNUMBER(B495))),"要確認：前日の予定時刻不足",IF(AND(J495="実施",I495="あり",NOT(ISNUMBER(K495))),"要確認：最終日時不足",IF(AND(J495="取消",I495="あり"),"要確認：取消と使用ありが矛盾",IF(OR(AND(ISNUMBER(T495),T495&lt;0),AND(ISNUMBER(V495),V495&lt;0),AE495="要確認：時刻不足・逆転"),"要確認：時間を確認",IF(COUNTIFS(Work[予定表の作業日],A495,Work[前日版の予定時刻],B495,Work[船名],C495,Work[バース],E495,Work[入出・転],F495,Work[曳船名],G495)&gt;1,"要確認：同じ作業・曳船が重複",IF(AND(I495="あり",J495="実施",NOT(ISNUMBER(AD495))),"要確認：拘束時間未確認",IF(OR(H495="未確認",I495="未確認",J495="未確認",X495="未確認",N495="未確認",O495="未確認"),"要確認：未確認を含む","確認済"))))))))))</f>
        <v/>
      </c>
    </row>
    <row r="496" spans="1:38" ht="24.95" customHeight="1" x14ac:dyDescent="0.2">
      <c r="A496" s="20"/>
      <c r="B496" s="29"/>
      <c r="C496" s="7"/>
      <c r="D496" s="7"/>
      <c r="E496" s="7"/>
      <c r="F496" s="7"/>
      <c r="G496" s="7"/>
      <c r="H496" s="7"/>
      <c r="I496" s="7"/>
      <c r="J496" s="7"/>
      <c r="K496" s="23"/>
      <c r="L496" s="13"/>
      <c r="M496" s="13"/>
      <c r="N496" s="7"/>
      <c r="O496" s="51"/>
      <c r="P496" s="51"/>
      <c r="Q496" s="61"/>
      <c r="R496" s="62"/>
      <c r="S496" s="62"/>
      <c r="T496" s="63"/>
      <c r="U496" s="63"/>
      <c r="V496" s="63"/>
      <c r="W496" s="51"/>
      <c r="X496" s="51"/>
      <c r="Y496" s="67"/>
      <c r="Z496" s="54" t="str">
        <f>IF(G496="","",IF(COUNTIF(Tugs[曳船名],G496)&lt;&gt;1,"未登録・重複",IF(INDEX(Tugs[会社名],MATCH(G496,Tugs[曳船名],0))="","未確認",INDEX(Tugs[会社名],MATCH(G496,Tugs[曳船名],0)))))</f>
        <v/>
      </c>
      <c r="AA496" s="54" t="str">
        <f>IF(G496="","",IF(COUNTIF(Companies[会社名],Z496)&lt;&gt;1,"未登録・重複",IF(INDEX(Companies[地区],MATCH(Z496,Companies[会社名],0))="","未確認",INDEX(Companies[地区],MATCH(Z496,Companies[会社名],0)))))</f>
        <v/>
      </c>
      <c r="AB496" s="54" t="str">
        <f>IF(G496="","",IF(Q496&lt;&gt;"",Q496,IF(COUNTIF(Tugs[曳船名],G496)&lt;&gt;1,"未登録・重複",IF(INDEX(Tugs[基地港],MATCH(G496,Tugs[曳船名],0))="","未確認",INDEX(Tugs[基地港],MATCH(G496,Tugs[曳船名],0))))))</f>
        <v/>
      </c>
      <c r="AC496" s="53" t="str">
        <f>IF(C496="","",IF(AND(COUNTIF(Standards[照合項目（自動）],AB496&amp;"｜"&amp;E496&amp;"｜"&amp;D496&amp;"｜"&amp;F496&amp;"｜"&amp;P496)=1,COUNTIFS(Standards[照合項目（自動）],AB496&amp;"｜"&amp;E496&amp;"｜"&amp;D496&amp;"｜"&amp;F496&amp;"｜"&amp;P496,Standards[入力確認（自動）],"確認済")=1),SUMIF(Standards[照合項目（自動）],AB496&amp;"｜"&amp;E496&amp;"｜"&amp;D496&amp;"｜"&amp;F496&amp;"｜"&amp;P496,Standards[所定合計h（自動）]),"未確認"))</f>
        <v/>
      </c>
      <c r="AD496" s="53" t="str">
        <f>IF(C496="","",IF(AND(ISNUMBER(R496),ISNUMBER(S496),S496&gt;=R496),ROUND((S496-R496)*24,4),IF(OR(R496&lt;&gt;"",S496&lt;&gt;""),"",IF(AND(ISNUMBER(T496),T496&gt;=0),T496,IF(AND(I496="あり",J496="実施",ISNUMBER(AC496)),AC496,"")))))</f>
        <v/>
      </c>
      <c r="AE496" s="54" t="str">
        <f>IF(C496="","",IF(AND(ISNUMBER(R496),ISNUMBER(S496),S496&gt;=R496),IF(X496="記録","実績：基地発～基地着",IF(X496="記憶","記憶：基地発～基地着","未確認：基地発～基地着")),IF(OR(R496&lt;&gt;"",S496&lt;&gt;""),"要確認：時刻不足・逆転",IF(AND(ISNUMBER(T496),T496&gt;=0),IF(X496="記録","実績：記録の時間",IF(X496="記憶","記憶：申告の時間","未確認：申告の時間")),IF(AND(I496="あり",J496="実施",ISNUMBER(AC496)),"所定時間による見込み",IF(I496="なし","使用なし","未確認"))))))</f>
        <v/>
      </c>
      <c r="AF496" s="55" t="str">
        <f>IF(C496="","",IF(H496="あり",1,0))</f>
        <v/>
      </c>
      <c r="AG496" s="55" t="str">
        <f>IF(C496="","",IF(AND(I496="あり",J496="実施"),1,0))</f>
        <v/>
      </c>
      <c r="AH496" s="55" t="str">
        <f>IF(C496="","",IF(AND(H496="あり",X496="記録"),IF(COUNTIFS($A$8:A496,A496,$B$8:B496,B496,$C$8:C496,C496,$E$8:E496,E496,$F$8:F496,F496,$H$8:H496,"あり",$X$8:X496,"記録")=1,1,0),0))</f>
        <v/>
      </c>
      <c r="AI496" s="55" t="str">
        <f>IF(C496="","",IF(AND(I496="あり",J496="実施",X496="記録",ISNUMBER(K496)),IF(COUNTIFS($K$8:K496,K496,$C$8:C496,C496,$E$8:E496,E496,$F$8:F496,F496,$I$8:I496,"あり",$J$8:J496,"実施",$X$8:X496,"記録")=1,1,0),0))</f>
        <v/>
      </c>
      <c r="AJ496" s="55" t="str">
        <f>IF(C496="","",IF(ISNUMBER(A496),YEAR(A496)-IF(MONTH(A496)&lt;4,1,0),""))</f>
        <v/>
      </c>
      <c r="AK496" s="55" t="str">
        <f>IF(C496="","",IF(J496="実施",IF(ISNUMBER(K496),YEAR(K496)-IF(MONTH(K496)&lt;4,1,0),""),""))</f>
        <v/>
      </c>
      <c r="AL496" s="56" t="str">
        <f>IF(C496="",IF(OR(A496&lt;&gt;"",G496&lt;&gt;""),"要確認：船名未記入",""),IF(OR(NOT(ISNUMBER(A496)),G496="",H496="",I496="",J496="",N496="",O496="",P496="",W496="",X496=""),"要確認：基本項目不足",IF(OR(Z496="未登録・重複",AA496="未登録・重複",AB496="未確認"),"要確認：登録表を確認",IF(AND(H496="あり",NOT(ISNUMBER(B496))),"要確認：前日の予定時刻不足",IF(AND(J496="実施",I496="あり",NOT(ISNUMBER(K496))),"要確認：最終日時不足",IF(AND(J496="取消",I496="あり"),"要確認：取消と使用ありが矛盾",IF(OR(AND(ISNUMBER(T496),T496&lt;0),AND(ISNUMBER(V496),V496&lt;0),AE496="要確認：時刻不足・逆転"),"要確認：時間を確認",IF(COUNTIFS(Work[予定表の作業日],A496,Work[前日版の予定時刻],B496,Work[船名],C496,Work[バース],E496,Work[入出・転],F496,Work[曳船名],G496)&gt;1,"要確認：同じ作業・曳船が重複",IF(AND(I496="あり",J496="実施",NOT(ISNUMBER(AD496))),"要確認：拘束時間未確認",IF(OR(H496="未確認",I496="未確認",J496="未確認",X496="未確認",N496="未確認",O496="未確認"),"要確認：未確認を含む","確認済"))))))))))</f>
        <v/>
      </c>
    </row>
    <row r="497" spans="1:38" ht="24.95" customHeight="1" x14ac:dyDescent="0.2">
      <c r="A497" s="20"/>
      <c r="B497" s="29"/>
      <c r="C497" s="7"/>
      <c r="D497" s="7"/>
      <c r="E497" s="7"/>
      <c r="F497" s="7"/>
      <c r="G497" s="7"/>
      <c r="H497" s="7"/>
      <c r="I497" s="7"/>
      <c r="J497" s="7"/>
      <c r="K497" s="23"/>
      <c r="L497" s="13"/>
      <c r="M497" s="13"/>
      <c r="N497" s="7"/>
      <c r="O497" s="51"/>
      <c r="P497" s="51"/>
      <c r="Q497" s="61"/>
      <c r="R497" s="62"/>
      <c r="S497" s="62"/>
      <c r="T497" s="63"/>
      <c r="U497" s="63"/>
      <c r="V497" s="63"/>
      <c r="W497" s="51"/>
      <c r="X497" s="51"/>
      <c r="Y497" s="67"/>
      <c r="Z497" s="54" t="str">
        <f>IF(G497="","",IF(COUNTIF(Tugs[曳船名],G497)&lt;&gt;1,"未登録・重複",IF(INDEX(Tugs[会社名],MATCH(G497,Tugs[曳船名],0))="","未確認",INDEX(Tugs[会社名],MATCH(G497,Tugs[曳船名],0)))))</f>
        <v/>
      </c>
      <c r="AA497" s="54" t="str">
        <f>IF(G497="","",IF(COUNTIF(Companies[会社名],Z497)&lt;&gt;1,"未登録・重複",IF(INDEX(Companies[地区],MATCH(Z497,Companies[会社名],0))="","未確認",INDEX(Companies[地区],MATCH(Z497,Companies[会社名],0)))))</f>
        <v/>
      </c>
      <c r="AB497" s="54" t="str">
        <f>IF(G497="","",IF(Q497&lt;&gt;"",Q497,IF(COUNTIF(Tugs[曳船名],G497)&lt;&gt;1,"未登録・重複",IF(INDEX(Tugs[基地港],MATCH(G497,Tugs[曳船名],0))="","未確認",INDEX(Tugs[基地港],MATCH(G497,Tugs[曳船名],0))))))</f>
        <v/>
      </c>
      <c r="AC497" s="53" t="str">
        <f>IF(C497="","",IF(AND(COUNTIF(Standards[照合項目（自動）],AB497&amp;"｜"&amp;E497&amp;"｜"&amp;D497&amp;"｜"&amp;F497&amp;"｜"&amp;P497)=1,COUNTIFS(Standards[照合項目（自動）],AB497&amp;"｜"&amp;E497&amp;"｜"&amp;D497&amp;"｜"&amp;F497&amp;"｜"&amp;P497,Standards[入力確認（自動）],"確認済")=1),SUMIF(Standards[照合項目（自動）],AB497&amp;"｜"&amp;E497&amp;"｜"&amp;D497&amp;"｜"&amp;F497&amp;"｜"&amp;P497,Standards[所定合計h（自動）]),"未確認"))</f>
        <v/>
      </c>
      <c r="AD497" s="53" t="str">
        <f>IF(C497="","",IF(AND(ISNUMBER(R497),ISNUMBER(S497),S497&gt;=R497),ROUND((S497-R497)*24,4),IF(OR(R497&lt;&gt;"",S497&lt;&gt;""),"",IF(AND(ISNUMBER(T497),T497&gt;=0),T497,IF(AND(I497="あり",J497="実施",ISNUMBER(AC497)),AC497,"")))))</f>
        <v/>
      </c>
      <c r="AE497" s="54" t="str">
        <f>IF(C497="","",IF(AND(ISNUMBER(R497),ISNUMBER(S497),S497&gt;=R497),IF(X497="記録","実績：基地発～基地着",IF(X497="記憶","記憶：基地発～基地着","未確認：基地発～基地着")),IF(OR(R497&lt;&gt;"",S497&lt;&gt;""),"要確認：時刻不足・逆転",IF(AND(ISNUMBER(T497),T497&gt;=0),IF(X497="記録","実績：記録の時間",IF(X497="記憶","記憶：申告の時間","未確認：申告の時間")),IF(AND(I497="あり",J497="実施",ISNUMBER(AC497)),"所定時間による見込み",IF(I497="なし","使用なし","未確認"))))))</f>
        <v/>
      </c>
      <c r="AF497" s="55" t="str">
        <f>IF(C497="","",IF(H497="あり",1,0))</f>
        <v/>
      </c>
      <c r="AG497" s="55" t="str">
        <f>IF(C497="","",IF(AND(I497="あり",J497="実施"),1,0))</f>
        <v/>
      </c>
      <c r="AH497" s="55" t="str">
        <f>IF(C497="","",IF(AND(H497="あり",X497="記録"),IF(COUNTIFS($A$8:A497,A497,$B$8:B497,B497,$C$8:C497,C497,$E$8:E497,E497,$F$8:F497,F497,$H$8:H497,"あり",$X$8:X497,"記録")=1,1,0),0))</f>
        <v/>
      </c>
      <c r="AI497" s="55" t="str">
        <f>IF(C497="","",IF(AND(I497="あり",J497="実施",X497="記録",ISNUMBER(K497)),IF(COUNTIFS($K$8:K497,K497,$C$8:C497,C497,$E$8:E497,E497,$F$8:F497,F497,$I$8:I497,"あり",$J$8:J497,"実施",$X$8:X497,"記録")=1,1,0),0))</f>
        <v/>
      </c>
      <c r="AJ497" s="55" t="str">
        <f>IF(C497="","",IF(ISNUMBER(A497),YEAR(A497)-IF(MONTH(A497)&lt;4,1,0),""))</f>
        <v/>
      </c>
      <c r="AK497" s="55" t="str">
        <f>IF(C497="","",IF(J497="実施",IF(ISNUMBER(K497),YEAR(K497)-IF(MONTH(K497)&lt;4,1,0),""),""))</f>
        <v/>
      </c>
      <c r="AL497" s="56" t="str">
        <f>IF(C497="",IF(OR(A497&lt;&gt;"",G497&lt;&gt;""),"要確認：船名未記入",""),IF(OR(NOT(ISNUMBER(A497)),G497="",H497="",I497="",J497="",N497="",O497="",P497="",W497="",X497=""),"要確認：基本項目不足",IF(OR(Z497="未登録・重複",AA497="未登録・重複",AB497="未確認"),"要確認：登録表を確認",IF(AND(H497="あり",NOT(ISNUMBER(B497))),"要確認：前日の予定時刻不足",IF(AND(J497="実施",I497="あり",NOT(ISNUMBER(K497))),"要確認：最終日時不足",IF(AND(J497="取消",I497="あり"),"要確認：取消と使用ありが矛盾",IF(OR(AND(ISNUMBER(T497),T497&lt;0),AND(ISNUMBER(V497),V497&lt;0),AE497="要確認：時刻不足・逆転"),"要確認：時間を確認",IF(COUNTIFS(Work[予定表の作業日],A497,Work[前日版の予定時刻],B497,Work[船名],C497,Work[バース],E497,Work[入出・転],F497,Work[曳船名],G497)&gt;1,"要確認：同じ作業・曳船が重複",IF(AND(I497="あり",J497="実施",NOT(ISNUMBER(AD497))),"要確認：拘束時間未確認",IF(OR(H497="未確認",I497="未確認",J497="未確認",X497="未確認",N497="未確認",O497="未確認"),"要確認：未確認を含む","確認済"))))))))))</f>
        <v/>
      </c>
    </row>
    <row r="498" spans="1:38" ht="24.95" customHeight="1" x14ac:dyDescent="0.2">
      <c r="A498" s="20"/>
      <c r="B498" s="29"/>
      <c r="C498" s="7"/>
      <c r="D498" s="7"/>
      <c r="E498" s="7"/>
      <c r="F498" s="7"/>
      <c r="G498" s="7"/>
      <c r="H498" s="7"/>
      <c r="I498" s="7"/>
      <c r="J498" s="7"/>
      <c r="K498" s="23"/>
      <c r="L498" s="13"/>
      <c r="M498" s="13"/>
      <c r="N498" s="7"/>
      <c r="O498" s="51"/>
      <c r="P498" s="51"/>
      <c r="Q498" s="61"/>
      <c r="R498" s="62"/>
      <c r="S498" s="62"/>
      <c r="T498" s="63"/>
      <c r="U498" s="63"/>
      <c r="V498" s="63"/>
      <c r="W498" s="51"/>
      <c r="X498" s="51"/>
      <c r="Y498" s="67"/>
      <c r="Z498" s="54" t="str">
        <f>IF(G498="","",IF(COUNTIF(Tugs[曳船名],G498)&lt;&gt;1,"未登録・重複",IF(INDEX(Tugs[会社名],MATCH(G498,Tugs[曳船名],0))="","未確認",INDEX(Tugs[会社名],MATCH(G498,Tugs[曳船名],0)))))</f>
        <v/>
      </c>
      <c r="AA498" s="54" t="str">
        <f>IF(G498="","",IF(COUNTIF(Companies[会社名],Z498)&lt;&gt;1,"未登録・重複",IF(INDEX(Companies[地区],MATCH(Z498,Companies[会社名],0))="","未確認",INDEX(Companies[地区],MATCH(Z498,Companies[会社名],0)))))</f>
        <v/>
      </c>
      <c r="AB498" s="54" t="str">
        <f>IF(G498="","",IF(Q498&lt;&gt;"",Q498,IF(COUNTIF(Tugs[曳船名],G498)&lt;&gt;1,"未登録・重複",IF(INDEX(Tugs[基地港],MATCH(G498,Tugs[曳船名],0))="","未確認",INDEX(Tugs[基地港],MATCH(G498,Tugs[曳船名],0))))))</f>
        <v/>
      </c>
      <c r="AC498" s="53" t="str">
        <f>IF(C498="","",IF(AND(COUNTIF(Standards[照合項目（自動）],AB498&amp;"｜"&amp;E498&amp;"｜"&amp;D498&amp;"｜"&amp;F498&amp;"｜"&amp;P498)=1,COUNTIFS(Standards[照合項目（自動）],AB498&amp;"｜"&amp;E498&amp;"｜"&amp;D498&amp;"｜"&amp;F498&amp;"｜"&amp;P498,Standards[入力確認（自動）],"確認済")=1),SUMIF(Standards[照合項目（自動）],AB498&amp;"｜"&amp;E498&amp;"｜"&amp;D498&amp;"｜"&amp;F498&amp;"｜"&amp;P498,Standards[所定合計h（自動）]),"未確認"))</f>
        <v/>
      </c>
      <c r="AD498" s="53" t="str">
        <f>IF(C498="","",IF(AND(ISNUMBER(R498),ISNUMBER(S498),S498&gt;=R498),ROUND((S498-R498)*24,4),IF(OR(R498&lt;&gt;"",S498&lt;&gt;""),"",IF(AND(ISNUMBER(T498),T498&gt;=0),T498,IF(AND(I498="あり",J498="実施",ISNUMBER(AC498)),AC498,"")))))</f>
        <v/>
      </c>
      <c r="AE498" s="54" t="str">
        <f>IF(C498="","",IF(AND(ISNUMBER(R498),ISNUMBER(S498),S498&gt;=R498),IF(X498="記録","実績：基地発～基地着",IF(X498="記憶","記憶：基地発～基地着","未確認：基地発～基地着")),IF(OR(R498&lt;&gt;"",S498&lt;&gt;""),"要確認：時刻不足・逆転",IF(AND(ISNUMBER(T498),T498&gt;=0),IF(X498="記録","実績：記録の時間",IF(X498="記憶","記憶：申告の時間","未確認：申告の時間")),IF(AND(I498="あり",J498="実施",ISNUMBER(AC498)),"所定時間による見込み",IF(I498="なし","使用なし","未確認"))))))</f>
        <v/>
      </c>
      <c r="AF498" s="55" t="str">
        <f>IF(C498="","",IF(H498="あり",1,0))</f>
        <v/>
      </c>
      <c r="AG498" s="55" t="str">
        <f>IF(C498="","",IF(AND(I498="あり",J498="実施"),1,0))</f>
        <v/>
      </c>
      <c r="AH498" s="55" t="str">
        <f>IF(C498="","",IF(AND(H498="あり",X498="記録"),IF(COUNTIFS($A$8:A498,A498,$B$8:B498,B498,$C$8:C498,C498,$E$8:E498,E498,$F$8:F498,F498,$H$8:H498,"あり",$X$8:X498,"記録")=1,1,0),0))</f>
        <v/>
      </c>
      <c r="AI498" s="55" t="str">
        <f>IF(C498="","",IF(AND(I498="あり",J498="実施",X498="記録",ISNUMBER(K498)),IF(COUNTIFS($K$8:K498,K498,$C$8:C498,C498,$E$8:E498,E498,$F$8:F498,F498,$I$8:I498,"あり",$J$8:J498,"実施",$X$8:X498,"記録")=1,1,0),0))</f>
        <v/>
      </c>
      <c r="AJ498" s="55" t="str">
        <f>IF(C498="","",IF(ISNUMBER(A498),YEAR(A498)-IF(MONTH(A498)&lt;4,1,0),""))</f>
        <v/>
      </c>
      <c r="AK498" s="55" t="str">
        <f>IF(C498="","",IF(J498="実施",IF(ISNUMBER(K498),YEAR(K498)-IF(MONTH(K498)&lt;4,1,0),""),""))</f>
        <v/>
      </c>
      <c r="AL498" s="56" t="str">
        <f>IF(C498="",IF(OR(A498&lt;&gt;"",G498&lt;&gt;""),"要確認：船名未記入",""),IF(OR(NOT(ISNUMBER(A498)),G498="",H498="",I498="",J498="",N498="",O498="",P498="",W498="",X498=""),"要確認：基本項目不足",IF(OR(Z498="未登録・重複",AA498="未登録・重複",AB498="未確認"),"要確認：登録表を確認",IF(AND(H498="あり",NOT(ISNUMBER(B498))),"要確認：前日の予定時刻不足",IF(AND(J498="実施",I498="あり",NOT(ISNUMBER(K498))),"要確認：最終日時不足",IF(AND(J498="取消",I498="あり"),"要確認：取消と使用ありが矛盾",IF(OR(AND(ISNUMBER(T498),T498&lt;0),AND(ISNUMBER(V498),V498&lt;0),AE498="要確認：時刻不足・逆転"),"要確認：時間を確認",IF(COUNTIFS(Work[予定表の作業日],A498,Work[前日版の予定時刻],B498,Work[船名],C498,Work[バース],E498,Work[入出・転],F498,Work[曳船名],G498)&gt;1,"要確認：同じ作業・曳船が重複",IF(AND(I498="あり",J498="実施",NOT(ISNUMBER(AD498))),"要確認：拘束時間未確認",IF(OR(H498="未確認",I498="未確認",J498="未確認",X498="未確認",N498="未確認",O498="未確認"),"要確認：未確認を含む","確認済"))))))))))</f>
        <v/>
      </c>
    </row>
    <row r="499" spans="1:38" ht="24.95" customHeight="1" x14ac:dyDescent="0.2">
      <c r="A499" s="20"/>
      <c r="B499" s="29"/>
      <c r="C499" s="7"/>
      <c r="D499" s="7"/>
      <c r="E499" s="7"/>
      <c r="F499" s="7"/>
      <c r="G499" s="7"/>
      <c r="H499" s="7"/>
      <c r="I499" s="7"/>
      <c r="J499" s="7"/>
      <c r="K499" s="23"/>
      <c r="L499" s="13"/>
      <c r="M499" s="13"/>
      <c r="N499" s="7"/>
      <c r="O499" s="51"/>
      <c r="P499" s="51"/>
      <c r="Q499" s="61"/>
      <c r="R499" s="62"/>
      <c r="S499" s="62"/>
      <c r="T499" s="63"/>
      <c r="U499" s="63"/>
      <c r="V499" s="63"/>
      <c r="W499" s="51"/>
      <c r="X499" s="51"/>
      <c r="Y499" s="67"/>
      <c r="Z499" s="54" t="str">
        <f>IF(G499="","",IF(COUNTIF(Tugs[曳船名],G499)&lt;&gt;1,"未登録・重複",IF(INDEX(Tugs[会社名],MATCH(G499,Tugs[曳船名],0))="","未確認",INDEX(Tugs[会社名],MATCH(G499,Tugs[曳船名],0)))))</f>
        <v/>
      </c>
      <c r="AA499" s="54" t="str">
        <f>IF(G499="","",IF(COUNTIF(Companies[会社名],Z499)&lt;&gt;1,"未登録・重複",IF(INDEX(Companies[地区],MATCH(Z499,Companies[会社名],0))="","未確認",INDEX(Companies[地区],MATCH(Z499,Companies[会社名],0)))))</f>
        <v/>
      </c>
      <c r="AB499" s="54" t="str">
        <f>IF(G499="","",IF(Q499&lt;&gt;"",Q499,IF(COUNTIF(Tugs[曳船名],G499)&lt;&gt;1,"未登録・重複",IF(INDEX(Tugs[基地港],MATCH(G499,Tugs[曳船名],0))="","未確認",INDEX(Tugs[基地港],MATCH(G499,Tugs[曳船名],0))))))</f>
        <v/>
      </c>
      <c r="AC499" s="53" t="str">
        <f>IF(C499="","",IF(AND(COUNTIF(Standards[照合項目（自動）],AB499&amp;"｜"&amp;E499&amp;"｜"&amp;D499&amp;"｜"&amp;F499&amp;"｜"&amp;P499)=1,COUNTIFS(Standards[照合項目（自動）],AB499&amp;"｜"&amp;E499&amp;"｜"&amp;D499&amp;"｜"&amp;F499&amp;"｜"&amp;P499,Standards[入力確認（自動）],"確認済")=1),SUMIF(Standards[照合項目（自動）],AB499&amp;"｜"&amp;E499&amp;"｜"&amp;D499&amp;"｜"&amp;F499&amp;"｜"&amp;P499,Standards[所定合計h（自動）]),"未確認"))</f>
        <v/>
      </c>
      <c r="AD499" s="53" t="str">
        <f>IF(C499="","",IF(AND(ISNUMBER(R499),ISNUMBER(S499),S499&gt;=R499),ROUND((S499-R499)*24,4),IF(OR(R499&lt;&gt;"",S499&lt;&gt;""),"",IF(AND(ISNUMBER(T499),T499&gt;=0),T499,IF(AND(I499="あり",J499="実施",ISNUMBER(AC499)),AC499,"")))))</f>
        <v/>
      </c>
      <c r="AE499" s="54" t="str">
        <f>IF(C499="","",IF(AND(ISNUMBER(R499),ISNUMBER(S499),S499&gt;=R499),IF(X499="記録","実績：基地発～基地着",IF(X499="記憶","記憶：基地発～基地着","未確認：基地発～基地着")),IF(OR(R499&lt;&gt;"",S499&lt;&gt;""),"要確認：時刻不足・逆転",IF(AND(ISNUMBER(T499),T499&gt;=0),IF(X499="記録","実績：記録の時間",IF(X499="記憶","記憶：申告の時間","未確認：申告の時間")),IF(AND(I499="あり",J499="実施",ISNUMBER(AC499)),"所定時間による見込み",IF(I499="なし","使用なし","未確認"))))))</f>
        <v/>
      </c>
      <c r="AF499" s="55" t="str">
        <f>IF(C499="","",IF(H499="あり",1,0))</f>
        <v/>
      </c>
      <c r="AG499" s="55" t="str">
        <f>IF(C499="","",IF(AND(I499="あり",J499="実施"),1,0))</f>
        <v/>
      </c>
      <c r="AH499" s="55" t="str">
        <f>IF(C499="","",IF(AND(H499="あり",X499="記録"),IF(COUNTIFS($A$8:A499,A499,$B$8:B499,B499,$C$8:C499,C499,$E$8:E499,E499,$F$8:F499,F499,$H$8:H499,"あり",$X$8:X499,"記録")=1,1,0),0))</f>
        <v/>
      </c>
      <c r="AI499" s="55" t="str">
        <f>IF(C499="","",IF(AND(I499="あり",J499="実施",X499="記録",ISNUMBER(K499)),IF(COUNTIFS($K$8:K499,K499,$C$8:C499,C499,$E$8:E499,E499,$F$8:F499,F499,$I$8:I499,"あり",$J$8:J499,"実施",$X$8:X499,"記録")=1,1,0),0))</f>
        <v/>
      </c>
      <c r="AJ499" s="55" t="str">
        <f>IF(C499="","",IF(ISNUMBER(A499),YEAR(A499)-IF(MONTH(A499)&lt;4,1,0),""))</f>
        <v/>
      </c>
      <c r="AK499" s="55" t="str">
        <f>IF(C499="","",IF(J499="実施",IF(ISNUMBER(K499),YEAR(K499)-IF(MONTH(K499)&lt;4,1,0),""),""))</f>
        <v/>
      </c>
      <c r="AL499" s="56" t="str">
        <f>IF(C499="",IF(OR(A499&lt;&gt;"",G499&lt;&gt;""),"要確認：船名未記入",""),IF(OR(NOT(ISNUMBER(A499)),G499="",H499="",I499="",J499="",N499="",O499="",P499="",W499="",X499=""),"要確認：基本項目不足",IF(OR(Z499="未登録・重複",AA499="未登録・重複",AB499="未確認"),"要確認：登録表を確認",IF(AND(H499="あり",NOT(ISNUMBER(B499))),"要確認：前日の予定時刻不足",IF(AND(J499="実施",I499="あり",NOT(ISNUMBER(K499))),"要確認：最終日時不足",IF(AND(J499="取消",I499="あり"),"要確認：取消と使用ありが矛盾",IF(OR(AND(ISNUMBER(T499),T499&lt;0),AND(ISNUMBER(V499),V499&lt;0),AE499="要確認：時刻不足・逆転"),"要確認：時間を確認",IF(COUNTIFS(Work[予定表の作業日],A499,Work[前日版の予定時刻],B499,Work[船名],C499,Work[バース],E499,Work[入出・転],F499,Work[曳船名],G499)&gt;1,"要確認：同じ作業・曳船が重複",IF(AND(I499="あり",J499="実施",NOT(ISNUMBER(AD499))),"要確認：拘束時間未確認",IF(OR(H499="未確認",I499="未確認",J499="未確認",X499="未確認",N499="未確認",O499="未確認"),"要確認：未確認を含む","確認済"))))))))))</f>
        <v/>
      </c>
    </row>
    <row r="500" spans="1:38" ht="24.95" customHeight="1" x14ac:dyDescent="0.2">
      <c r="A500" s="20"/>
      <c r="B500" s="29"/>
      <c r="C500" s="7"/>
      <c r="D500" s="7"/>
      <c r="E500" s="7"/>
      <c r="F500" s="7"/>
      <c r="G500" s="7"/>
      <c r="H500" s="7"/>
      <c r="I500" s="7"/>
      <c r="J500" s="7"/>
      <c r="K500" s="23"/>
      <c r="L500" s="13"/>
      <c r="M500" s="13"/>
      <c r="N500" s="7"/>
      <c r="O500" s="51"/>
      <c r="P500" s="51"/>
      <c r="Q500" s="61"/>
      <c r="R500" s="62"/>
      <c r="S500" s="62"/>
      <c r="T500" s="63"/>
      <c r="U500" s="63"/>
      <c r="V500" s="63"/>
      <c r="W500" s="51"/>
      <c r="X500" s="51"/>
      <c r="Y500" s="67"/>
      <c r="Z500" s="54" t="str">
        <f>IF(G500="","",IF(COUNTIF(Tugs[曳船名],G500)&lt;&gt;1,"未登録・重複",IF(INDEX(Tugs[会社名],MATCH(G500,Tugs[曳船名],0))="","未確認",INDEX(Tugs[会社名],MATCH(G500,Tugs[曳船名],0)))))</f>
        <v/>
      </c>
      <c r="AA500" s="54" t="str">
        <f>IF(G500="","",IF(COUNTIF(Companies[会社名],Z500)&lt;&gt;1,"未登録・重複",IF(INDEX(Companies[地区],MATCH(Z500,Companies[会社名],0))="","未確認",INDEX(Companies[地区],MATCH(Z500,Companies[会社名],0)))))</f>
        <v/>
      </c>
      <c r="AB500" s="54" t="str">
        <f>IF(G500="","",IF(Q500&lt;&gt;"",Q500,IF(COUNTIF(Tugs[曳船名],G500)&lt;&gt;1,"未登録・重複",IF(INDEX(Tugs[基地港],MATCH(G500,Tugs[曳船名],0))="","未確認",INDEX(Tugs[基地港],MATCH(G500,Tugs[曳船名],0))))))</f>
        <v/>
      </c>
      <c r="AC500" s="53" t="str">
        <f>IF(C500="","",IF(AND(COUNTIF(Standards[照合項目（自動）],AB500&amp;"｜"&amp;E500&amp;"｜"&amp;D500&amp;"｜"&amp;F500&amp;"｜"&amp;P500)=1,COUNTIFS(Standards[照合項目（自動）],AB500&amp;"｜"&amp;E500&amp;"｜"&amp;D500&amp;"｜"&amp;F500&amp;"｜"&amp;P500,Standards[入力確認（自動）],"確認済")=1),SUMIF(Standards[照合項目（自動）],AB500&amp;"｜"&amp;E500&amp;"｜"&amp;D500&amp;"｜"&amp;F500&amp;"｜"&amp;P500,Standards[所定合計h（自動）]),"未確認"))</f>
        <v/>
      </c>
      <c r="AD500" s="53" t="str">
        <f>IF(C500="","",IF(AND(ISNUMBER(R500),ISNUMBER(S500),S500&gt;=R500),ROUND((S500-R500)*24,4),IF(OR(R500&lt;&gt;"",S500&lt;&gt;""),"",IF(AND(ISNUMBER(T500),T500&gt;=0),T500,IF(AND(I500="あり",J500="実施",ISNUMBER(AC500)),AC500,"")))))</f>
        <v/>
      </c>
      <c r="AE500" s="54" t="str">
        <f>IF(C500="","",IF(AND(ISNUMBER(R500),ISNUMBER(S500),S500&gt;=R500),IF(X500="記録","実績：基地発～基地着",IF(X500="記憶","記憶：基地発～基地着","未確認：基地発～基地着")),IF(OR(R500&lt;&gt;"",S500&lt;&gt;""),"要確認：時刻不足・逆転",IF(AND(ISNUMBER(T500),T500&gt;=0),IF(X500="記録","実績：記録の時間",IF(X500="記憶","記憶：申告の時間","未確認：申告の時間")),IF(AND(I500="あり",J500="実施",ISNUMBER(AC500)),"所定時間による見込み",IF(I500="なし","使用なし","未確認"))))))</f>
        <v/>
      </c>
      <c r="AF500" s="55" t="str">
        <f>IF(C500="","",IF(H500="あり",1,0))</f>
        <v/>
      </c>
      <c r="AG500" s="55" t="str">
        <f>IF(C500="","",IF(AND(I500="あり",J500="実施"),1,0))</f>
        <v/>
      </c>
      <c r="AH500" s="55" t="str">
        <f>IF(C500="","",IF(AND(H500="あり",X500="記録"),IF(COUNTIFS($A$8:A500,A500,$B$8:B500,B500,$C$8:C500,C500,$E$8:E500,E500,$F$8:F500,F500,$H$8:H500,"あり",$X$8:X500,"記録")=1,1,0),0))</f>
        <v/>
      </c>
      <c r="AI500" s="55" t="str">
        <f>IF(C500="","",IF(AND(I500="あり",J500="実施",X500="記録",ISNUMBER(K500)),IF(COUNTIFS($K$8:K500,K500,$C$8:C500,C500,$E$8:E500,E500,$F$8:F500,F500,$I$8:I500,"あり",$J$8:J500,"実施",$X$8:X500,"記録")=1,1,0),0))</f>
        <v/>
      </c>
      <c r="AJ500" s="55" t="str">
        <f>IF(C500="","",IF(ISNUMBER(A500),YEAR(A500)-IF(MONTH(A500)&lt;4,1,0),""))</f>
        <v/>
      </c>
      <c r="AK500" s="55" t="str">
        <f>IF(C500="","",IF(J500="実施",IF(ISNUMBER(K500),YEAR(K500)-IF(MONTH(K500)&lt;4,1,0),""),""))</f>
        <v/>
      </c>
      <c r="AL500" s="56" t="str">
        <f>IF(C500="",IF(OR(A500&lt;&gt;"",G500&lt;&gt;""),"要確認：船名未記入",""),IF(OR(NOT(ISNUMBER(A500)),G500="",H500="",I500="",J500="",N500="",O500="",P500="",W500="",X500=""),"要確認：基本項目不足",IF(OR(Z500="未登録・重複",AA500="未登録・重複",AB500="未確認"),"要確認：登録表を確認",IF(AND(H500="あり",NOT(ISNUMBER(B500))),"要確認：前日の予定時刻不足",IF(AND(J500="実施",I500="あり",NOT(ISNUMBER(K500))),"要確認：最終日時不足",IF(AND(J500="取消",I500="あり"),"要確認：取消と使用ありが矛盾",IF(OR(AND(ISNUMBER(T500),T500&lt;0),AND(ISNUMBER(V500),V500&lt;0),AE500="要確認：時刻不足・逆転"),"要確認：時間を確認",IF(COUNTIFS(Work[予定表の作業日],A500,Work[前日版の予定時刻],B500,Work[船名],C500,Work[バース],E500,Work[入出・転],F500,Work[曳船名],G500)&gt;1,"要確認：同じ作業・曳船が重複",IF(AND(I500="あり",J500="実施",NOT(ISNUMBER(AD500))),"要確認：拘束時間未確認",IF(OR(H500="未確認",I500="未確認",J500="未確認",X500="未確認",N500="未確認",O500="未確認"),"要確認：未確認を含む","確認済"))))))))))</f>
        <v/>
      </c>
    </row>
    <row r="501" spans="1:38" ht="24.95" customHeight="1" x14ac:dyDescent="0.2">
      <c r="A501" s="20"/>
      <c r="B501" s="29"/>
      <c r="C501" s="7"/>
      <c r="D501" s="7"/>
      <c r="E501" s="7"/>
      <c r="F501" s="7"/>
      <c r="G501" s="7"/>
      <c r="H501" s="7"/>
      <c r="I501" s="7"/>
      <c r="J501" s="7"/>
      <c r="K501" s="23"/>
      <c r="L501" s="13"/>
      <c r="M501" s="13"/>
      <c r="N501" s="7"/>
      <c r="O501" s="51"/>
      <c r="P501" s="51"/>
      <c r="Q501" s="61"/>
      <c r="R501" s="62"/>
      <c r="S501" s="62"/>
      <c r="T501" s="63"/>
      <c r="U501" s="63"/>
      <c r="V501" s="63"/>
      <c r="W501" s="51"/>
      <c r="X501" s="51"/>
      <c r="Y501" s="67"/>
      <c r="Z501" s="54" t="str">
        <f>IF(G501="","",IF(COUNTIF(Tugs[曳船名],G501)&lt;&gt;1,"未登録・重複",IF(INDEX(Tugs[会社名],MATCH(G501,Tugs[曳船名],0))="","未確認",INDEX(Tugs[会社名],MATCH(G501,Tugs[曳船名],0)))))</f>
        <v/>
      </c>
      <c r="AA501" s="54" t="str">
        <f>IF(G501="","",IF(COUNTIF(Companies[会社名],Z501)&lt;&gt;1,"未登録・重複",IF(INDEX(Companies[地区],MATCH(Z501,Companies[会社名],0))="","未確認",INDEX(Companies[地区],MATCH(Z501,Companies[会社名],0)))))</f>
        <v/>
      </c>
      <c r="AB501" s="54" t="str">
        <f>IF(G501="","",IF(Q501&lt;&gt;"",Q501,IF(COUNTIF(Tugs[曳船名],G501)&lt;&gt;1,"未登録・重複",IF(INDEX(Tugs[基地港],MATCH(G501,Tugs[曳船名],0))="","未確認",INDEX(Tugs[基地港],MATCH(G501,Tugs[曳船名],0))))))</f>
        <v/>
      </c>
      <c r="AC501" s="53" t="str">
        <f>IF(C501="","",IF(AND(COUNTIF(Standards[照合項目（自動）],AB501&amp;"｜"&amp;E501&amp;"｜"&amp;D501&amp;"｜"&amp;F501&amp;"｜"&amp;P501)=1,COUNTIFS(Standards[照合項目（自動）],AB501&amp;"｜"&amp;E501&amp;"｜"&amp;D501&amp;"｜"&amp;F501&amp;"｜"&amp;P501,Standards[入力確認（自動）],"確認済")=1),SUMIF(Standards[照合項目（自動）],AB501&amp;"｜"&amp;E501&amp;"｜"&amp;D501&amp;"｜"&amp;F501&amp;"｜"&amp;P501,Standards[所定合計h（自動）]),"未確認"))</f>
        <v/>
      </c>
      <c r="AD501" s="53" t="str">
        <f>IF(C501="","",IF(AND(ISNUMBER(R501),ISNUMBER(S501),S501&gt;=R501),ROUND((S501-R501)*24,4),IF(OR(R501&lt;&gt;"",S501&lt;&gt;""),"",IF(AND(ISNUMBER(T501),T501&gt;=0),T501,IF(AND(I501="あり",J501="実施",ISNUMBER(AC501)),AC501,"")))))</f>
        <v/>
      </c>
      <c r="AE501" s="54" t="str">
        <f>IF(C501="","",IF(AND(ISNUMBER(R501),ISNUMBER(S501),S501&gt;=R501),IF(X501="記録","実績：基地発～基地着",IF(X501="記憶","記憶：基地発～基地着","未確認：基地発～基地着")),IF(OR(R501&lt;&gt;"",S501&lt;&gt;""),"要確認：時刻不足・逆転",IF(AND(ISNUMBER(T501),T501&gt;=0),IF(X501="記録","実績：記録の時間",IF(X501="記憶","記憶：申告の時間","未確認：申告の時間")),IF(AND(I501="あり",J501="実施",ISNUMBER(AC501)),"所定時間による見込み",IF(I501="なし","使用なし","未確認"))))))</f>
        <v/>
      </c>
      <c r="AF501" s="55" t="str">
        <f>IF(C501="","",IF(H501="あり",1,0))</f>
        <v/>
      </c>
      <c r="AG501" s="55" t="str">
        <f>IF(C501="","",IF(AND(I501="あり",J501="実施"),1,0))</f>
        <v/>
      </c>
      <c r="AH501" s="55" t="str">
        <f>IF(C501="","",IF(AND(H501="あり",X501="記録"),IF(COUNTIFS($A$8:A501,A501,$B$8:B501,B501,$C$8:C501,C501,$E$8:E501,E501,$F$8:F501,F501,$H$8:H501,"あり",$X$8:X501,"記録")=1,1,0),0))</f>
        <v/>
      </c>
      <c r="AI501" s="55" t="str">
        <f>IF(C501="","",IF(AND(I501="あり",J501="実施",X501="記録",ISNUMBER(K501)),IF(COUNTIFS($K$8:K501,K501,$C$8:C501,C501,$E$8:E501,E501,$F$8:F501,F501,$I$8:I501,"あり",$J$8:J501,"実施",$X$8:X501,"記録")=1,1,0),0))</f>
        <v/>
      </c>
      <c r="AJ501" s="55" t="str">
        <f>IF(C501="","",IF(ISNUMBER(A501),YEAR(A501)-IF(MONTH(A501)&lt;4,1,0),""))</f>
        <v/>
      </c>
      <c r="AK501" s="55" t="str">
        <f>IF(C501="","",IF(J501="実施",IF(ISNUMBER(K501),YEAR(K501)-IF(MONTH(K501)&lt;4,1,0),""),""))</f>
        <v/>
      </c>
      <c r="AL501" s="56" t="str">
        <f>IF(C501="",IF(OR(A501&lt;&gt;"",G501&lt;&gt;""),"要確認：船名未記入",""),IF(OR(NOT(ISNUMBER(A501)),G501="",H501="",I501="",J501="",N501="",O501="",P501="",W501="",X501=""),"要確認：基本項目不足",IF(OR(Z501="未登録・重複",AA501="未登録・重複",AB501="未確認"),"要確認：登録表を確認",IF(AND(H501="あり",NOT(ISNUMBER(B501))),"要確認：前日の予定時刻不足",IF(AND(J501="実施",I501="あり",NOT(ISNUMBER(K501))),"要確認：最終日時不足",IF(AND(J501="取消",I501="あり"),"要確認：取消と使用ありが矛盾",IF(OR(AND(ISNUMBER(T501),T501&lt;0),AND(ISNUMBER(V501),V501&lt;0),AE501="要確認：時刻不足・逆転"),"要確認：時間を確認",IF(COUNTIFS(Work[予定表の作業日],A501,Work[前日版の予定時刻],B501,Work[船名],C501,Work[バース],E501,Work[入出・転],F501,Work[曳船名],G501)&gt;1,"要確認：同じ作業・曳船が重複",IF(AND(I501="あり",J501="実施",NOT(ISNUMBER(AD501))),"要確認：拘束時間未確認",IF(OR(H501="未確認",I501="未確認",J501="未確認",X501="未確認",N501="未確認",O501="未確認"),"要確認：未確認を含む","確認済"))))))))))</f>
        <v/>
      </c>
    </row>
    <row r="502" spans="1:38" ht="24.95" customHeight="1" x14ac:dyDescent="0.2">
      <c r="A502" s="20"/>
      <c r="B502" s="29"/>
      <c r="C502" s="7"/>
      <c r="D502" s="7"/>
      <c r="E502" s="7"/>
      <c r="F502" s="7"/>
      <c r="G502" s="7"/>
      <c r="H502" s="7"/>
      <c r="I502" s="7"/>
      <c r="J502" s="7"/>
      <c r="K502" s="23"/>
      <c r="L502" s="13"/>
      <c r="M502" s="13"/>
      <c r="N502" s="7"/>
      <c r="O502" s="51"/>
      <c r="P502" s="51"/>
      <c r="Q502" s="61"/>
      <c r="R502" s="62"/>
      <c r="S502" s="62"/>
      <c r="T502" s="63"/>
      <c r="U502" s="63"/>
      <c r="V502" s="63"/>
      <c r="W502" s="51"/>
      <c r="X502" s="51"/>
      <c r="Y502" s="67"/>
      <c r="Z502" s="54" t="str">
        <f>IF(G502="","",IF(COUNTIF(Tugs[曳船名],G502)&lt;&gt;1,"未登録・重複",IF(INDEX(Tugs[会社名],MATCH(G502,Tugs[曳船名],0))="","未確認",INDEX(Tugs[会社名],MATCH(G502,Tugs[曳船名],0)))))</f>
        <v/>
      </c>
      <c r="AA502" s="54" t="str">
        <f>IF(G502="","",IF(COUNTIF(Companies[会社名],Z502)&lt;&gt;1,"未登録・重複",IF(INDEX(Companies[地区],MATCH(Z502,Companies[会社名],0))="","未確認",INDEX(Companies[地区],MATCH(Z502,Companies[会社名],0)))))</f>
        <v/>
      </c>
      <c r="AB502" s="54" t="str">
        <f>IF(G502="","",IF(Q502&lt;&gt;"",Q502,IF(COUNTIF(Tugs[曳船名],G502)&lt;&gt;1,"未登録・重複",IF(INDEX(Tugs[基地港],MATCH(G502,Tugs[曳船名],0))="","未確認",INDEX(Tugs[基地港],MATCH(G502,Tugs[曳船名],0))))))</f>
        <v/>
      </c>
      <c r="AC502" s="53" t="str">
        <f>IF(C502="","",IF(AND(COUNTIF(Standards[照合項目（自動）],AB502&amp;"｜"&amp;E502&amp;"｜"&amp;D502&amp;"｜"&amp;F502&amp;"｜"&amp;P502)=1,COUNTIFS(Standards[照合項目（自動）],AB502&amp;"｜"&amp;E502&amp;"｜"&amp;D502&amp;"｜"&amp;F502&amp;"｜"&amp;P502,Standards[入力確認（自動）],"確認済")=1),SUMIF(Standards[照合項目（自動）],AB502&amp;"｜"&amp;E502&amp;"｜"&amp;D502&amp;"｜"&amp;F502&amp;"｜"&amp;P502,Standards[所定合計h（自動）]),"未確認"))</f>
        <v/>
      </c>
      <c r="AD502" s="53" t="str">
        <f>IF(C502="","",IF(AND(ISNUMBER(R502),ISNUMBER(S502),S502&gt;=R502),ROUND((S502-R502)*24,4),IF(OR(R502&lt;&gt;"",S502&lt;&gt;""),"",IF(AND(ISNUMBER(T502),T502&gt;=0),T502,IF(AND(I502="あり",J502="実施",ISNUMBER(AC502)),AC502,"")))))</f>
        <v/>
      </c>
      <c r="AE502" s="54" t="str">
        <f>IF(C502="","",IF(AND(ISNUMBER(R502),ISNUMBER(S502),S502&gt;=R502),IF(X502="記録","実績：基地発～基地着",IF(X502="記憶","記憶：基地発～基地着","未確認：基地発～基地着")),IF(OR(R502&lt;&gt;"",S502&lt;&gt;""),"要確認：時刻不足・逆転",IF(AND(ISNUMBER(T502),T502&gt;=0),IF(X502="記録","実績：記録の時間",IF(X502="記憶","記憶：申告の時間","未確認：申告の時間")),IF(AND(I502="あり",J502="実施",ISNUMBER(AC502)),"所定時間による見込み",IF(I502="なし","使用なし","未確認"))))))</f>
        <v/>
      </c>
      <c r="AF502" s="55" t="str">
        <f>IF(C502="","",IF(H502="あり",1,0))</f>
        <v/>
      </c>
      <c r="AG502" s="55" t="str">
        <f>IF(C502="","",IF(AND(I502="あり",J502="実施"),1,0))</f>
        <v/>
      </c>
      <c r="AH502" s="55" t="str">
        <f>IF(C502="","",IF(AND(H502="あり",X502="記録"),IF(COUNTIFS($A$8:A502,A502,$B$8:B502,B502,$C$8:C502,C502,$E$8:E502,E502,$F$8:F502,F502,$H$8:H502,"あり",$X$8:X502,"記録")=1,1,0),0))</f>
        <v/>
      </c>
      <c r="AI502" s="55" t="str">
        <f>IF(C502="","",IF(AND(I502="あり",J502="実施",X502="記録",ISNUMBER(K502)),IF(COUNTIFS($K$8:K502,K502,$C$8:C502,C502,$E$8:E502,E502,$F$8:F502,F502,$I$8:I502,"あり",$J$8:J502,"実施",$X$8:X502,"記録")=1,1,0),0))</f>
        <v/>
      </c>
      <c r="AJ502" s="55" t="str">
        <f>IF(C502="","",IF(ISNUMBER(A502),YEAR(A502)-IF(MONTH(A502)&lt;4,1,0),""))</f>
        <v/>
      </c>
      <c r="AK502" s="55" t="str">
        <f>IF(C502="","",IF(J502="実施",IF(ISNUMBER(K502),YEAR(K502)-IF(MONTH(K502)&lt;4,1,0),""),""))</f>
        <v/>
      </c>
      <c r="AL502" s="56" t="str">
        <f>IF(C502="",IF(OR(A502&lt;&gt;"",G502&lt;&gt;""),"要確認：船名未記入",""),IF(OR(NOT(ISNUMBER(A502)),G502="",H502="",I502="",J502="",N502="",O502="",P502="",W502="",X502=""),"要確認：基本項目不足",IF(OR(Z502="未登録・重複",AA502="未登録・重複",AB502="未確認"),"要確認：登録表を確認",IF(AND(H502="あり",NOT(ISNUMBER(B502))),"要確認：前日の予定時刻不足",IF(AND(J502="実施",I502="あり",NOT(ISNUMBER(K502))),"要確認：最終日時不足",IF(AND(J502="取消",I502="あり"),"要確認：取消と使用ありが矛盾",IF(OR(AND(ISNUMBER(T502),T502&lt;0),AND(ISNUMBER(V502),V502&lt;0),AE502="要確認：時刻不足・逆転"),"要確認：時間を確認",IF(COUNTIFS(Work[予定表の作業日],A502,Work[前日版の予定時刻],B502,Work[船名],C502,Work[バース],E502,Work[入出・転],F502,Work[曳船名],G502)&gt;1,"要確認：同じ作業・曳船が重複",IF(AND(I502="あり",J502="実施",NOT(ISNUMBER(AD502))),"要確認：拘束時間未確認",IF(OR(H502="未確認",I502="未確認",J502="未確認",X502="未確認",N502="未確認",O502="未確認"),"要確認：未確認を含む","確認済"))))))))))</f>
        <v/>
      </c>
    </row>
    <row r="503" spans="1:38" ht="24.95" customHeight="1" x14ac:dyDescent="0.2">
      <c r="A503" s="20"/>
      <c r="B503" s="29"/>
      <c r="C503" s="7"/>
      <c r="D503" s="7"/>
      <c r="E503" s="7"/>
      <c r="F503" s="7"/>
      <c r="G503" s="7"/>
      <c r="H503" s="7"/>
      <c r="I503" s="7"/>
      <c r="J503" s="7"/>
      <c r="K503" s="23"/>
      <c r="L503" s="13"/>
      <c r="M503" s="13"/>
      <c r="N503" s="7"/>
      <c r="O503" s="51"/>
      <c r="P503" s="51"/>
      <c r="Q503" s="61"/>
      <c r="R503" s="62"/>
      <c r="S503" s="62"/>
      <c r="T503" s="63"/>
      <c r="U503" s="63"/>
      <c r="V503" s="63"/>
      <c r="W503" s="51"/>
      <c r="X503" s="51"/>
      <c r="Y503" s="67"/>
      <c r="Z503" s="54" t="str">
        <f>IF(G503="","",IF(COUNTIF(Tugs[曳船名],G503)&lt;&gt;1,"未登録・重複",IF(INDEX(Tugs[会社名],MATCH(G503,Tugs[曳船名],0))="","未確認",INDEX(Tugs[会社名],MATCH(G503,Tugs[曳船名],0)))))</f>
        <v/>
      </c>
      <c r="AA503" s="54" t="str">
        <f>IF(G503="","",IF(COUNTIF(Companies[会社名],Z503)&lt;&gt;1,"未登録・重複",IF(INDEX(Companies[地区],MATCH(Z503,Companies[会社名],0))="","未確認",INDEX(Companies[地区],MATCH(Z503,Companies[会社名],0)))))</f>
        <v/>
      </c>
      <c r="AB503" s="54" t="str">
        <f>IF(G503="","",IF(Q503&lt;&gt;"",Q503,IF(COUNTIF(Tugs[曳船名],G503)&lt;&gt;1,"未登録・重複",IF(INDEX(Tugs[基地港],MATCH(G503,Tugs[曳船名],0))="","未確認",INDEX(Tugs[基地港],MATCH(G503,Tugs[曳船名],0))))))</f>
        <v/>
      </c>
      <c r="AC503" s="53" t="str">
        <f>IF(C503="","",IF(AND(COUNTIF(Standards[照合項目（自動）],AB503&amp;"｜"&amp;E503&amp;"｜"&amp;D503&amp;"｜"&amp;F503&amp;"｜"&amp;P503)=1,COUNTIFS(Standards[照合項目（自動）],AB503&amp;"｜"&amp;E503&amp;"｜"&amp;D503&amp;"｜"&amp;F503&amp;"｜"&amp;P503,Standards[入力確認（自動）],"確認済")=1),SUMIF(Standards[照合項目（自動）],AB503&amp;"｜"&amp;E503&amp;"｜"&amp;D503&amp;"｜"&amp;F503&amp;"｜"&amp;P503,Standards[所定合計h（自動）]),"未確認"))</f>
        <v/>
      </c>
      <c r="AD503" s="53" t="str">
        <f>IF(C503="","",IF(AND(ISNUMBER(R503),ISNUMBER(S503),S503&gt;=R503),ROUND((S503-R503)*24,4),IF(OR(R503&lt;&gt;"",S503&lt;&gt;""),"",IF(AND(ISNUMBER(T503),T503&gt;=0),T503,IF(AND(I503="あり",J503="実施",ISNUMBER(AC503)),AC503,"")))))</f>
        <v/>
      </c>
      <c r="AE503" s="54" t="str">
        <f>IF(C503="","",IF(AND(ISNUMBER(R503),ISNUMBER(S503),S503&gt;=R503),IF(X503="記録","実績：基地発～基地着",IF(X503="記憶","記憶：基地発～基地着","未確認：基地発～基地着")),IF(OR(R503&lt;&gt;"",S503&lt;&gt;""),"要確認：時刻不足・逆転",IF(AND(ISNUMBER(T503),T503&gt;=0),IF(X503="記録","実績：記録の時間",IF(X503="記憶","記憶：申告の時間","未確認：申告の時間")),IF(AND(I503="あり",J503="実施",ISNUMBER(AC503)),"所定時間による見込み",IF(I503="なし","使用なし","未確認"))))))</f>
        <v/>
      </c>
      <c r="AF503" s="55" t="str">
        <f>IF(C503="","",IF(H503="あり",1,0))</f>
        <v/>
      </c>
      <c r="AG503" s="55" t="str">
        <f>IF(C503="","",IF(AND(I503="あり",J503="実施"),1,0))</f>
        <v/>
      </c>
      <c r="AH503" s="55" t="str">
        <f>IF(C503="","",IF(AND(H503="あり",X503="記録"),IF(COUNTIFS($A$8:A503,A503,$B$8:B503,B503,$C$8:C503,C503,$E$8:E503,E503,$F$8:F503,F503,$H$8:H503,"あり",$X$8:X503,"記録")=1,1,0),0))</f>
        <v/>
      </c>
      <c r="AI503" s="55" t="str">
        <f>IF(C503="","",IF(AND(I503="あり",J503="実施",X503="記録",ISNUMBER(K503)),IF(COUNTIFS($K$8:K503,K503,$C$8:C503,C503,$E$8:E503,E503,$F$8:F503,F503,$I$8:I503,"あり",$J$8:J503,"実施",$X$8:X503,"記録")=1,1,0),0))</f>
        <v/>
      </c>
      <c r="AJ503" s="55" t="str">
        <f>IF(C503="","",IF(ISNUMBER(A503),YEAR(A503)-IF(MONTH(A503)&lt;4,1,0),""))</f>
        <v/>
      </c>
      <c r="AK503" s="55" t="str">
        <f>IF(C503="","",IF(J503="実施",IF(ISNUMBER(K503),YEAR(K503)-IF(MONTH(K503)&lt;4,1,0),""),""))</f>
        <v/>
      </c>
      <c r="AL503" s="56" t="str">
        <f>IF(C503="",IF(OR(A503&lt;&gt;"",G503&lt;&gt;""),"要確認：船名未記入",""),IF(OR(NOT(ISNUMBER(A503)),G503="",H503="",I503="",J503="",N503="",O503="",P503="",W503="",X503=""),"要確認：基本項目不足",IF(OR(Z503="未登録・重複",AA503="未登録・重複",AB503="未確認"),"要確認：登録表を確認",IF(AND(H503="あり",NOT(ISNUMBER(B503))),"要確認：前日の予定時刻不足",IF(AND(J503="実施",I503="あり",NOT(ISNUMBER(K503))),"要確認：最終日時不足",IF(AND(J503="取消",I503="あり"),"要確認：取消と使用ありが矛盾",IF(OR(AND(ISNUMBER(T503),T503&lt;0),AND(ISNUMBER(V503),V503&lt;0),AE503="要確認：時刻不足・逆転"),"要確認：時間を確認",IF(COUNTIFS(Work[予定表の作業日],A503,Work[前日版の予定時刻],B503,Work[船名],C503,Work[バース],E503,Work[入出・転],F503,Work[曳船名],G503)&gt;1,"要確認：同じ作業・曳船が重複",IF(AND(I503="あり",J503="実施",NOT(ISNUMBER(AD503))),"要確認：拘束時間未確認",IF(OR(H503="未確認",I503="未確認",J503="未確認",X503="未確認",N503="未確認",O503="未確認"),"要確認：未確認を含む","確認済"))))))))))</f>
        <v/>
      </c>
    </row>
    <row r="504" spans="1:38" ht="24.95" customHeight="1" x14ac:dyDescent="0.2">
      <c r="A504" s="20"/>
      <c r="B504" s="29"/>
      <c r="C504" s="7"/>
      <c r="D504" s="7"/>
      <c r="E504" s="7"/>
      <c r="F504" s="7"/>
      <c r="G504" s="7"/>
      <c r="H504" s="7"/>
      <c r="I504" s="7"/>
      <c r="J504" s="7"/>
      <c r="K504" s="23"/>
      <c r="L504" s="13"/>
      <c r="M504" s="13"/>
      <c r="N504" s="7"/>
      <c r="O504" s="51"/>
      <c r="P504" s="51"/>
      <c r="Q504" s="61"/>
      <c r="R504" s="62"/>
      <c r="S504" s="62"/>
      <c r="T504" s="63"/>
      <c r="U504" s="63"/>
      <c r="V504" s="63"/>
      <c r="W504" s="51"/>
      <c r="X504" s="51"/>
      <c r="Y504" s="67"/>
      <c r="Z504" s="54" t="str">
        <f>IF(G504="","",IF(COUNTIF(Tugs[曳船名],G504)&lt;&gt;1,"未登録・重複",IF(INDEX(Tugs[会社名],MATCH(G504,Tugs[曳船名],0))="","未確認",INDEX(Tugs[会社名],MATCH(G504,Tugs[曳船名],0)))))</f>
        <v/>
      </c>
      <c r="AA504" s="54" t="str">
        <f>IF(G504="","",IF(COUNTIF(Companies[会社名],Z504)&lt;&gt;1,"未登録・重複",IF(INDEX(Companies[地区],MATCH(Z504,Companies[会社名],0))="","未確認",INDEX(Companies[地区],MATCH(Z504,Companies[会社名],0)))))</f>
        <v/>
      </c>
      <c r="AB504" s="54" t="str">
        <f>IF(G504="","",IF(Q504&lt;&gt;"",Q504,IF(COUNTIF(Tugs[曳船名],G504)&lt;&gt;1,"未登録・重複",IF(INDEX(Tugs[基地港],MATCH(G504,Tugs[曳船名],0))="","未確認",INDEX(Tugs[基地港],MATCH(G504,Tugs[曳船名],0))))))</f>
        <v/>
      </c>
      <c r="AC504" s="53" t="str">
        <f>IF(C504="","",IF(AND(COUNTIF(Standards[照合項目（自動）],AB504&amp;"｜"&amp;E504&amp;"｜"&amp;D504&amp;"｜"&amp;F504&amp;"｜"&amp;P504)=1,COUNTIFS(Standards[照合項目（自動）],AB504&amp;"｜"&amp;E504&amp;"｜"&amp;D504&amp;"｜"&amp;F504&amp;"｜"&amp;P504,Standards[入力確認（自動）],"確認済")=1),SUMIF(Standards[照合項目（自動）],AB504&amp;"｜"&amp;E504&amp;"｜"&amp;D504&amp;"｜"&amp;F504&amp;"｜"&amp;P504,Standards[所定合計h（自動）]),"未確認"))</f>
        <v/>
      </c>
      <c r="AD504" s="53" t="str">
        <f>IF(C504="","",IF(AND(ISNUMBER(R504),ISNUMBER(S504),S504&gt;=R504),ROUND((S504-R504)*24,4),IF(OR(R504&lt;&gt;"",S504&lt;&gt;""),"",IF(AND(ISNUMBER(T504),T504&gt;=0),T504,IF(AND(I504="あり",J504="実施",ISNUMBER(AC504)),AC504,"")))))</f>
        <v/>
      </c>
      <c r="AE504" s="54" t="str">
        <f>IF(C504="","",IF(AND(ISNUMBER(R504),ISNUMBER(S504),S504&gt;=R504),IF(X504="記録","実績：基地発～基地着",IF(X504="記憶","記憶：基地発～基地着","未確認：基地発～基地着")),IF(OR(R504&lt;&gt;"",S504&lt;&gt;""),"要確認：時刻不足・逆転",IF(AND(ISNUMBER(T504),T504&gt;=0),IF(X504="記録","実績：記録の時間",IF(X504="記憶","記憶：申告の時間","未確認：申告の時間")),IF(AND(I504="あり",J504="実施",ISNUMBER(AC504)),"所定時間による見込み",IF(I504="なし","使用なし","未確認"))))))</f>
        <v/>
      </c>
      <c r="AF504" s="55" t="str">
        <f>IF(C504="","",IF(H504="あり",1,0))</f>
        <v/>
      </c>
      <c r="AG504" s="55" t="str">
        <f>IF(C504="","",IF(AND(I504="あり",J504="実施"),1,0))</f>
        <v/>
      </c>
      <c r="AH504" s="55" t="str">
        <f>IF(C504="","",IF(AND(H504="あり",X504="記録"),IF(COUNTIFS($A$8:A504,A504,$B$8:B504,B504,$C$8:C504,C504,$E$8:E504,E504,$F$8:F504,F504,$H$8:H504,"あり",$X$8:X504,"記録")=1,1,0),0))</f>
        <v/>
      </c>
      <c r="AI504" s="55" t="str">
        <f>IF(C504="","",IF(AND(I504="あり",J504="実施",X504="記録",ISNUMBER(K504)),IF(COUNTIFS($K$8:K504,K504,$C$8:C504,C504,$E$8:E504,E504,$F$8:F504,F504,$I$8:I504,"あり",$J$8:J504,"実施",$X$8:X504,"記録")=1,1,0),0))</f>
        <v/>
      </c>
      <c r="AJ504" s="55" t="str">
        <f>IF(C504="","",IF(ISNUMBER(A504),YEAR(A504)-IF(MONTH(A504)&lt;4,1,0),""))</f>
        <v/>
      </c>
      <c r="AK504" s="55" t="str">
        <f>IF(C504="","",IF(J504="実施",IF(ISNUMBER(K504),YEAR(K504)-IF(MONTH(K504)&lt;4,1,0),""),""))</f>
        <v/>
      </c>
      <c r="AL504" s="56" t="str">
        <f>IF(C504="",IF(OR(A504&lt;&gt;"",G504&lt;&gt;""),"要確認：船名未記入",""),IF(OR(NOT(ISNUMBER(A504)),G504="",H504="",I504="",J504="",N504="",O504="",P504="",W504="",X504=""),"要確認：基本項目不足",IF(OR(Z504="未登録・重複",AA504="未登録・重複",AB504="未確認"),"要確認：登録表を確認",IF(AND(H504="あり",NOT(ISNUMBER(B504))),"要確認：前日の予定時刻不足",IF(AND(J504="実施",I504="あり",NOT(ISNUMBER(K504))),"要確認：最終日時不足",IF(AND(J504="取消",I504="あり"),"要確認：取消と使用ありが矛盾",IF(OR(AND(ISNUMBER(T504),T504&lt;0),AND(ISNUMBER(V504),V504&lt;0),AE504="要確認：時刻不足・逆転"),"要確認：時間を確認",IF(COUNTIFS(Work[予定表の作業日],A504,Work[前日版の予定時刻],B504,Work[船名],C504,Work[バース],E504,Work[入出・転],F504,Work[曳船名],G504)&gt;1,"要確認：同じ作業・曳船が重複",IF(AND(I504="あり",J504="実施",NOT(ISNUMBER(AD504))),"要確認：拘束時間未確認",IF(OR(H504="未確認",I504="未確認",J504="未確認",X504="未確認",N504="未確認",O504="未確認"),"要確認：未確認を含む","確認済"))))))))))</f>
        <v/>
      </c>
    </row>
    <row r="505" spans="1:38" ht="24.95" customHeight="1" x14ac:dyDescent="0.2">
      <c r="A505" s="20"/>
      <c r="B505" s="29"/>
      <c r="C505" s="7"/>
      <c r="D505" s="7"/>
      <c r="E505" s="7"/>
      <c r="F505" s="7"/>
      <c r="G505" s="7"/>
      <c r="H505" s="7"/>
      <c r="I505" s="7"/>
      <c r="J505" s="7"/>
      <c r="K505" s="23"/>
      <c r="L505" s="13"/>
      <c r="M505" s="13"/>
      <c r="N505" s="7"/>
      <c r="O505" s="51"/>
      <c r="P505" s="51"/>
      <c r="Q505" s="61"/>
      <c r="R505" s="62"/>
      <c r="S505" s="62"/>
      <c r="T505" s="63"/>
      <c r="U505" s="63"/>
      <c r="V505" s="63"/>
      <c r="W505" s="51"/>
      <c r="X505" s="51"/>
      <c r="Y505" s="67"/>
      <c r="Z505" s="54" t="str">
        <f>IF(G505="","",IF(COUNTIF(Tugs[曳船名],G505)&lt;&gt;1,"未登録・重複",IF(INDEX(Tugs[会社名],MATCH(G505,Tugs[曳船名],0))="","未確認",INDEX(Tugs[会社名],MATCH(G505,Tugs[曳船名],0)))))</f>
        <v/>
      </c>
      <c r="AA505" s="54" t="str">
        <f>IF(G505="","",IF(COUNTIF(Companies[会社名],Z505)&lt;&gt;1,"未登録・重複",IF(INDEX(Companies[地区],MATCH(Z505,Companies[会社名],0))="","未確認",INDEX(Companies[地区],MATCH(Z505,Companies[会社名],0)))))</f>
        <v/>
      </c>
      <c r="AB505" s="54" t="str">
        <f>IF(G505="","",IF(Q505&lt;&gt;"",Q505,IF(COUNTIF(Tugs[曳船名],G505)&lt;&gt;1,"未登録・重複",IF(INDEX(Tugs[基地港],MATCH(G505,Tugs[曳船名],0))="","未確認",INDEX(Tugs[基地港],MATCH(G505,Tugs[曳船名],0))))))</f>
        <v/>
      </c>
      <c r="AC505" s="53" t="str">
        <f>IF(C505="","",IF(AND(COUNTIF(Standards[照合項目（自動）],AB505&amp;"｜"&amp;E505&amp;"｜"&amp;D505&amp;"｜"&amp;F505&amp;"｜"&amp;P505)=1,COUNTIFS(Standards[照合項目（自動）],AB505&amp;"｜"&amp;E505&amp;"｜"&amp;D505&amp;"｜"&amp;F505&amp;"｜"&amp;P505,Standards[入力確認（自動）],"確認済")=1),SUMIF(Standards[照合項目（自動）],AB505&amp;"｜"&amp;E505&amp;"｜"&amp;D505&amp;"｜"&amp;F505&amp;"｜"&amp;P505,Standards[所定合計h（自動）]),"未確認"))</f>
        <v/>
      </c>
      <c r="AD505" s="53" t="str">
        <f>IF(C505="","",IF(AND(ISNUMBER(R505),ISNUMBER(S505),S505&gt;=R505),ROUND((S505-R505)*24,4),IF(OR(R505&lt;&gt;"",S505&lt;&gt;""),"",IF(AND(ISNUMBER(T505),T505&gt;=0),T505,IF(AND(I505="あり",J505="実施",ISNUMBER(AC505)),AC505,"")))))</f>
        <v/>
      </c>
      <c r="AE505" s="54" t="str">
        <f>IF(C505="","",IF(AND(ISNUMBER(R505),ISNUMBER(S505),S505&gt;=R505),IF(X505="記録","実績：基地発～基地着",IF(X505="記憶","記憶：基地発～基地着","未確認：基地発～基地着")),IF(OR(R505&lt;&gt;"",S505&lt;&gt;""),"要確認：時刻不足・逆転",IF(AND(ISNUMBER(T505),T505&gt;=0),IF(X505="記録","実績：記録の時間",IF(X505="記憶","記憶：申告の時間","未確認：申告の時間")),IF(AND(I505="あり",J505="実施",ISNUMBER(AC505)),"所定時間による見込み",IF(I505="なし","使用なし","未確認"))))))</f>
        <v/>
      </c>
      <c r="AF505" s="55" t="str">
        <f>IF(C505="","",IF(H505="あり",1,0))</f>
        <v/>
      </c>
      <c r="AG505" s="55" t="str">
        <f>IF(C505="","",IF(AND(I505="あり",J505="実施"),1,0))</f>
        <v/>
      </c>
      <c r="AH505" s="55" t="str">
        <f>IF(C505="","",IF(AND(H505="あり",X505="記録"),IF(COUNTIFS($A$8:A505,A505,$B$8:B505,B505,$C$8:C505,C505,$E$8:E505,E505,$F$8:F505,F505,$H$8:H505,"あり",$X$8:X505,"記録")=1,1,0),0))</f>
        <v/>
      </c>
      <c r="AI505" s="55" t="str">
        <f>IF(C505="","",IF(AND(I505="あり",J505="実施",X505="記録",ISNUMBER(K505)),IF(COUNTIFS($K$8:K505,K505,$C$8:C505,C505,$E$8:E505,E505,$F$8:F505,F505,$I$8:I505,"あり",$J$8:J505,"実施",$X$8:X505,"記録")=1,1,0),0))</f>
        <v/>
      </c>
      <c r="AJ505" s="55" t="str">
        <f>IF(C505="","",IF(ISNUMBER(A505),YEAR(A505)-IF(MONTH(A505)&lt;4,1,0),""))</f>
        <v/>
      </c>
      <c r="AK505" s="55" t="str">
        <f>IF(C505="","",IF(J505="実施",IF(ISNUMBER(K505),YEAR(K505)-IF(MONTH(K505)&lt;4,1,0),""),""))</f>
        <v/>
      </c>
      <c r="AL505" s="56" t="str">
        <f>IF(C505="",IF(OR(A505&lt;&gt;"",G505&lt;&gt;""),"要確認：船名未記入",""),IF(OR(NOT(ISNUMBER(A505)),G505="",H505="",I505="",J505="",N505="",O505="",P505="",W505="",X505=""),"要確認：基本項目不足",IF(OR(Z505="未登録・重複",AA505="未登録・重複",AB505="未確認"),"要確認：登録表を確認",IF(AND(H505="あり",NOT(ISNUMBER(B505))),"要確認：前日の予定時刻不足",IF(AND(J505="実施",I505="あり",NOT(ISNUMBER(K505))),"要確認：最終日時不足",IF(AND(J505="取消",I505="あり"),"要確認：取消と使用ありが矛盾",IF(OR(AND(ISNUMBER(T505),T505&lt;0),AND(ISNUMBER(V505),V505&lt;0),AE505="要確認：時刻不足・逆転"),"要確認：時間を確認",IF(COUNTIFS(Work[予定表の作業日],A505,Work[前日版の予定時刻],B505,Work[船名],C505,Work[バース],E505,Work[入出・転],F505,Work[曳船名],G505)&gt;1,"要確認：同じ作業・曳船が重複",IF(AND(I505="あり",J505="実施",NOT(ISNUMBER(AD505))),"要確認：拘束時間未確認",IF(OR(H505="未確認",I505="未確認",J505="未確認",X505="未確認",N505="未確認",O505="未確認"),"要確認：未確認を含む","確認済"))))))))))</f>
        <v/>
      </c>
    </row>
    <row r="506" spans="1:38" ht="24.95" customHeight="1" x14ac:dyDescent="0.2">
      <c r="A506" s="20"/>
      <c r="B506" s="29"/>
      <c r="C506" s="7"/>
      <c r="D506" s="7"/>
      <c r="E506" s="7"/>
      <c r="F506" s="7"/>
      <c r="G506" s="7"/>
      <c r="H506" s="7"/>
      <c r="I506" s="7"/>
      <c r="J506" s="7"/>
      <c r="K506" s="23"/>
      <c r="L506" s="13"/>
      <c r="M506" s="13"/>
      <c r="N506" s="7"/>
      <c r="O506" s="51"/>
      <c r="P506" s="51"/>
      <c r="Q506" s="61"/>
      <c r="R506" s="62"/>
      <c r="S506" s="62"/>
      <c r="T506" s="63"/>
      <c r="U506" s="63"/>
      <c r="V506" s="63"/>
      <c r="W506" s="51"/>
      <c r="X506" s="51"/>
      <c r="Y506" s="67"/>
      <c r="Z506" s="54" t="str">
        <f>IF(G506="","",IF(COUNTIF(Tugs[曳船名],G506)&lt;&gt;1,"未登録・重複",IF(INDEX(Tugs[会社名],MATCH(G506,Tugs[曳船名],0))="","未確認",INDEX(Tugs[会社名],MATCH(G506,Tugs[曳船名],0)))))</f>
        <v/>
      </c>
      <c r="AA506" s="54" t="str">
        <f>IF(G506="","",IF(COUNTIF(Companies[会社名],Z506)&lt;&gt;1,"未登録・重複",IF(INDEX(Companies[地区],MATCH(Z506,Companies[会社名],0))="","未確認",INDEX(Companies[地区],MATCH(Z506,Companies[会社名],0)))))</f>
        <v/>
      </c>
      <c r="AB506" s="54" t="str">
        <f>IF(G506="","",IF(Q506&lt;&gt;"",Q506,IF(COUNTIF(Tugs[曳船名],G506)&lt;&gt;1,"未登録・重複",IF(INDEX(Tugs[基地港],MATCH(G506,Tugs[曳船名],0))="","未確認",INDEX(Tugs[基地港],MATCH(G506,Tugs[曳船名],0))))))</f>
        <v/>
      </c>
      <c r="AC506" s="53" t="str">
        <f>IF(C506="","",IF(AND(COUNTIF(Standards[照合項目（自動）],AB506&amp;"｜"&amp;E506&amp;"｜"&amp;D506&amp;"｜"&amp;F506&amp;"｜"&amp;P506)=1,COUNTIFS(Standards[照合項目（自動）],AB506&amp;"｜"&amp;E506&amp;"｜"&amp;D506&amp;"｜"&amp;F506&amp;"｜"&amp;P506,Standards[入力確認（自動）],"確認済")=1),SUMIF(Standards[照合項目（自動）],AB506&amp;"｜"&amp;E506&amp;"｜"&amp;D506&amp;"｜"&amp;F506&amp;"｜"&amp;P506,Standards[所定合計h（自動）]),"未確認"))</f>
        <v/>
      </c>
      <c r="AD506" s="53" t="str">
        <f>IF(C506="","",IF(AND(ISNUMBER(R506),ISNUMBER(S506),S506&gt;=R506),ROUND((S506-R506)*24,4),IF(OR(R506&lt;&gt;"",S506&lt;&gt;""),"",IF(AND(ISNUMBER(T506),T506&gt;=0),T506,IF(AND(I506="あり",J506="実施",ISNUMBER(AC506)),AC506,"")))))</f>
        <v/>
      </c>
      <c r="AE506" s="54" t="str">
        <f>IF(C506="","",IF(AND(ISNUMBER(R506),ISNUMBER(S506),S506&gt;=R506),IF(X506="記録","実績：基地発～基地着",IF(X506="記憶","記憶：基地発～基地着","未確認：基地発～基地着")),IF(OR(R506&lt;&gt;"",S506&lt;&gt;""),"要確認：時刻不足・逆転",IF(AND(ISNUMBER(T506),T506&gt;=0),IF(X506="記録","実績：記録の時間",IF(X506="記憶","記憶：申告の時間","未確認：申告の時間")),IF(AND(I506="あり",J506="実施",ISNUMBER(AC506)),"所定時間による見込み",IF(I506="なし","使用なし","未確認"))))))</f>
        <v/>
      </c>
      <c r="AF506" s="55" t="str">
        <f>IF(C506="","",IF(H506="あり",1,0))</f>
        <v/>
      </c>
      <c r="AG506" s="55" t="str">
        <f>IF(C506="","",IF(AND(I506="あり",J506="実施"),1,0))</f>
        <v/>
      </c>
      <c r="AH506" s="55" t="str">
        <f>IF(C506="","",IF(AND(H506="あり",X506="記録"),IF(COUNTIFS($A$8:A506,A506,$B$8:B506,B506,$C$8:C506,C506,$E$8:E506,E506,$F$8:F506,F506,$H$8:H506,"あり",$X$8:X506,"記録")=1,1,0),0))</f>
        <v/>
      </c>
      <c r="AI506" s="55" t="str">
        <f>IF(C506="","",IF(AND(I506="あり",J506="実施",X506="記録",ISNUMBER(K506)),IF(COUNTIFS($K$8:K506,K506,$C$8:C506,C506,$E$8:E506,E506,$F$8:F506,F506,$I$8:I506,"あり",$J$8:J506,"実施",$X$8:X506,"記録")=1,1,0),0))</f>
        <v/>
      </c>
      <c r="AJ506" s="55" t="str">
        <f>IF(C506="","",IF(ISNUMBER(A506),YEAR(A506)-IF(MONTH(A506)&lt;4,1,0),""))</f>
        <v/>
      </c>
      <c r="AK506" s="55" t="str">
        <f>IF(C506="","",IF(J506="実施",IF(ISNUMBER(K506),YEAR(K506)-IF(MONTH(K506)&lt;4,1,0),""),""))</f>
        <v/>
      </c>
      <c r="AL506" s="56" t="str">
        <f>IF(C506="",IF(OR(A506&lt;&gt;"",G506&lt;&gt;""),"要確認：船名未記入",""),IF(OR(NOT(ISNUMBER(A506)),G506="",H506="",I506="",J506="",N506="",O506="",P506="",W506="",X506=""),"要確認：基本項目不足",IF(OR(Z506="未登録・重複",AA506="未登録・重複",AB506="未確認"),"要確認：登録表を確認",IF(AND(H506="あり",NOT(ISNUMBER(B506))),"要確認：前日の予定時刻不足",IF(AND(J506="実施",I506="あり",NOT(ISNUMBER(K506))),"要確認：最終日時不足",IF(AND(J506="取消",I506="あり"),"要確認：取消と使用ありが矛盾",IF(OR(AND(ISNUMBER(T506),T506&lt;0),AND(ISNUMBER(V506),V506&lt;0),AE506="要確認：時刻不足・逆転"),"要確認：時間を確認",IF(COUNTIFS(Work[予定表の作業日],A506,Work[前日版の予定時刻],B506,Work[船名],C506,Work[バース],E506,Work[入出・転],F506,Work[曳船名],G506)&gt;1,"要確認：同じ作業・曳船が重複",IF(AND(I506="あり",J506="実施",NOT(ISNUMBER(AD506))),"要確認：拘束時間未確認",IF(OR(H506="未確認",I506="未確認",J506="未確認",X506="未確認",N506="未確認",O506="未確認"),"要確認：未確認を含む","確認済"))))))))))</f>
        <v/>
      </c>
    </row>
    <row r="507" spans="1:38" ht="24.95" customHeight="1" x14ac:dyDescent="0.2">
      <c r="A507" s="20"/>
      <c r="B507" s="29"/>
      <c r="C507" s="7"/>
      <c r="D507" s="7"/>
      <c r="E507" s="7"/>
      <c r="F507" s="7"/>
      <c r="G507" s="7"/>
      <c r="H507" s="7"/>
      <c r="I507" s="7"/>
      <c r="J507" s="7"/>
      <c r="K507" s="23"/>
      <c r="L507" s="13"/>
      <c r="M507" s="13"/>
      <c r="N507" s="7"/>
      <c r="O507" s="51"/>
      <c r="P507" s="51"/>
      <c r="Q507" s="61"/>
      <c r="R507" s="62"/>
      <c r="S507" s="62"/>
      <c r="T507" s="63"/>
      <c r="U507" s="63"/>
      <c r="V507" s="63"/>
      <c r="W507" s="51"/>
      <c r="X507" s="51"/>
      <c r="Y507" s="67"/>
      <c r="Z507" s="54" t="str">
        <f>IF(G507="","",IF(COUNTIF(Tugs[曳船名],G507)&lt;&gt;1,"未登録・重複",IF(INDEX(Tugs[会社名],MATCH(G507,Tugs[曳船名],0))="","未確認",INDEX(Tugs[会社名],MATCH(G507,Tugs[曳船名],0)))))</f>
        <v/>
      </c>
      <c r="AA507" s="54" t="str">
        <f>IF(G507="","",IF(COUNTIF(Companies[会社名],Z507)&lt;&gt;1,"未登録・重複",IF(INDEX(Companies[地区],MATCH(Z507,Companies[会社名],0))="","未確認",INDEX(Companies[地区],MATCH(Z507,Companies[会社名],0)))))</f>
        <v/>
      </c>
      <c r="AB507" s="54" t="str">
        <f>IF(G507="","",IF(Q507&lt;&gt;"",Q507,IF(COUNTIF(Tugs[曳船名],G507)&lt;&gt;1,"未登録・重複",IF(INDEX(Tugs[基地港],MATCH(G507,Tugs[曳船名],0))="","未確認",INDEX(Tugs[基地港],MATCH(G507,Tugs[曳船名],0))))))</f>
        <v/>
      </c>
      <c r="AC507" s="53" t="str">
        <f>IF(C507="","",IF(AND(COUNTIF(Standards[照合項目（自動）],AB507&amp;"｜"&amp;E507&amp;"｜"&amp;D507&amp;"｜"&amp;F507&amp;"｜"&amp;P507)=1,COUNTIFS(Standards[照合項目（自動）],AB507&amp;"｜"&amp;E507&amp;"｜"&amp;D507&amp;"｜"&amp;F507&amp;"｜"&amp;P507,Standards[入力確認（自動）],"確認済")=1),SUMIF(Standards[照合項目（自動）],AB507&amp;"｜"&amp;E507&amp;"｜"&amp;D507&amp;"｜"&amp;F507&amp;"｜"&amp;P507,Standards[所定合計h（自動）]),"未確認"))</f>
        <v/>
      </c>
      <c r="AD507" s="53" t="str">
        <f>IF(C507="","",IF(AND(ISNUMBER(R507),ISNUMBER(S507),S507&gt;=R507),ROUND((S507-R507)*24,4),IF(OR(R507&lt;&gt;"",S507&lt;&gt;""),"",IF(AND(ISNUMBER(T507),T507&gt;=0),T507,IF(AND(I507="あり",J507="実施",ISNUMBER(AC507)),AC507,"")))))</f>
        <v/>
      </c>
      <c r="AE507" s="54" t="str">
        <f>IF(C507="","",IF(AND(ISNUMBER(R507),ISNUMBER(S507),S507&gt;=R507),IF(X507="記録","実績：基地発～基地着",IF(X507="記憶","記憶：基地発～基地着","未確認：基地発～基地着")),IF(OR(R507&lt;&gt;"",S507&lt;&gt;""),"要確認：時刻不足・逆転",IF(AND(ISNUMBER(T507),T507&gt;=0),IF(X507="記録","実績：記録の時間",IF(X507="記憶","記憶：申告の時間","未確認：申告の時間")),IF(AND(I507="あり",J507="実施",ISNUMBER(AC507)),"所定時間による見込み",IF(I507="なし","使用なし","未確認"))))))</f>
        <v/>
      </c>
      <c r="AF507" s="55" t="str">
        <f>IF(C507="","",IF(H507="あり",1,0))</f>
        <v/>
      </c>
      <c r="AG507" s="55" t="str">
        <f>IF(C507="","",IF(AND(I507="あり",J507="実施"),1,0))</f>
        <v/>
      </c>
      <c r="AH507" s="55" t="str">
        <f>IF(C507="","",IF(AND(H507="あり",X507="記録"),IF(COUNTIFS($A$8:A507,A507,$B$8:B507,B507,$C$8:C507,C507,$E$8:E507,E507,$F$8:F507,F507,$H$8:H507,"あり",$X$8:X507,"記録")=1,1,0),0))</f>
        <v/>
      </c>
      <c r="AI507" s="55" t="str">
        <f>IF(C507="","",IF(AND(I507="あり",J507="実施",X507="記録",ISNUMBER(K507)),IF(COUNTIFS($K$8:K507,K507,$C$8:C507,C507,$E$8:E507,E507,$F$8:F507,F507,$I$8:I507,"あり",$J$8:J507,"実施",$X$8:X507,"記録")=1,1,0),0))</f>
        <v/>
      </c>
      <c r="AJ507" s="55" t="str">
        <f>IF(C507="","",IF(ISNUMBER(A507),YEAR(A507)-IF(MONTH(A507)&lt;4,1,0),""))</f>
        <v/>
      </c>
      <c r="AK507" s="55" t="str">
        <f>IF(C507="","",IF(J507="実施",IF(ISNUMBER(K507),YEAR(K507)-IF(MONTH(K507)&lt;4,1,0),""),""))</f>
        <v/>
      </c>
      <c r="AL507" s="56" t="str">
        <f>IF(C507="",IF(OR(A507&lt;&gt;"",G507&lt;&gt;""),"要確認：船名未記入",""),IF(OR(NOT(ISNUMBER(A507)),G507="",H507="",I507="",J507="",N507="",O507="",P507="",W507="",X507=""),"要確認：基本項目不足",IF(OR(Z507="未登録・重複",AA507="未登録・重複",AB507="未確認"),"要確認：登録表を確認",IF(AND(H507="あり",NOT(ISNUMBER(B507))),"要確認：前日の予定時刻不足",IF(AND(J507="実施",I507="あり",NOT(ISNUMBER(K507))),"要確認：最終日時不足",IF(AND(J507="取消",I507="あり"),"要確認：取消と使用ありが矛盾",IF(OR(AND(ISNUMBER(T507),T507&lt;0),AND(ISNUMBER(V507),V507&lt;0),AE507="要確認：時刻不足・逆転"),"要確認：時間を確認",IF(COUNTIFS(Work[予定表の作業日],A507,Work[前日版の予定時刻],B507,Work[船名],C507,Work[バース],E507,Work[入出・転],F507,Work[曳船名],G507)&gt;1,"要確認：同じ作業・曳船が重複",IF(AND(I507="あり",J507="実施",NOT(ISNUMBER(AD507))),"要確認：拘束時間未確認",IF(OR(H507="未確認",I507="未確認",J507="未確認",X507="未確認",N507="未確認",O507="未確認"),"要確認：未確認を含む","確認済"))))))))))</f>
        <v/>
      </c>
    </row>
    <row r="508" spans="1:38" ht="24.95" customHeight="1" x14ac:dyDescent="0.2">
      <c r="A508" s="20"/>
      <c r="B508" s="29"/>
      <c r="C508" s="7"/>
      <c r="D508" s="7"/>
      <c r="E508" s="7"/>
      <c r="F508" s="7"/>
      <c r="G508" s="7"/>
      <c r="H508" s="7"/>
      <c r="I508" s="7"/>
      <c r="J508" s="7"/>
      <c r="K508" s="23"/>
      <c r="L508" s="13"/>
      <c r="M508" s="13"/>
      <c r="N508" s="7"/>
      <c r="O508" s="51"/>
      <c r="P508" s="51"/>
      <c r="Q508" s="61"/>
      <c r="R508" s="62"/>
      <c r="S508" s="62"/>
      <c r="T508" s="63"/>
      <c r="U508" s="63"/>
      <c r="V508" s="63"/>
      <c r="W508" s="51"/>
      <c r="X508" s="51"/>
      <c r="Y508" s="67"/>
      <c r="Z508" s="54" t="str">
        <f>IF(G508="","",IF(COUNTIF(Tugs[曳船名],G508)&lt;&gt;1,"未登録・重複",IF(INDEX(Tugs[会社名],MATCH(G508,Tugs[曳船名],0))="","未確認",INDEX(Tugs[会社名],MATCH(G508,Tugs[曳船名],0)))))</f>
        <v/>
      </c>
      <c r="AA508" s="54" t="str">
        <f>IF(G508="","",IF(COUNTIF(Companies[会社名],Z508)&lt;&gt;1,"未登録・重複",IF(INDEX(Companies[地区],MATCH(Z508,Companies[会社名],0))="","未確認",INDEX(Companies[地区],MATCH(Z508,Companies[会社名],0)))))</f>
        <v/>
      </c>
      <c r="AB508" s="54" t="str">
        <f>IF(G508="","",IF(Q508&lt;&gt;"",Q508,IF(COUNTIF(Tugs[曳船名],G508)&lt;&gt;1,"未登録・重複",IF(INDEX(Tugs[基地港],MATCH(G508,Tugs[曳船名],0))="","未確認",INDEX(Tugs[基地港],MATCH(G508,Tugs[曳船名],0))))))</f>
        <v/>
      </c>
      <c r="AC508" s="53" t="str">
        <f>IF(C508="","",IF(AND(COUNTIF(Standards[照合項目（自動）],AB508&amp;"｜"&amp;E508&amp;"｜"&amp;D508&amp;"｜"&amp;F508&amp;"｜"&amp;P508)=1,COUNTIFS(Standards[照合項目（自動）],AB508&amp;"｜"&amp;E508&amp;"｜"&amp;D508&amp;"｜"&amp;F508&amp;"｜"&amp;P508,Standards[入力確認（自動）],"確認済")=1),SUMIF(Standards[照合項目（自動）],AB508&amp;"｜"&amp;E508&amp;"｜"&amp;D508&amp;"｜"&amp;F508&amp;"｜"&amp;P508,Standards[所定合計h（自動）]),"未確認"))</f>
        <v/>
      </c>
      <c r="AD508" s="53" t="str">
        <f>IF(C508="","",IF(AND(ISNUMBER(R508),ISNUMBER(S508),S508&gt;=R508),ROUND((S508-R508)*24,4),IF(OR(R508&lt;&gt;"",S508&lt;&gt;""),"",IF(AND(ISNUMBER(T508),T508&gt;=0),T508,IF(AND(I508="あり",J508="実施",ISNUMBER(AC508)),AC508,"")))))</f>
        <v/>
      </c>
      <c r="AE508" s="54" t="str">
        <f>IF(C508="","",IF(AND(ISNUMBER(R508),ISNUMBER(S508),S508&gt;=R508),IF(X508="記録","実績：基地発～基地着",IF(X508="記憶","記憶：基地発～基地着","未確認：基地発～基地着")),IF(OR(R508&lt;&gt;"",S508&lt;&gt;""),"要確認：時刻不足・逆転",IF(AND(ISNUMBER(T508),T508&gt;=0),IF(X508="記録","実績：記録の時間",IF(X508="記憶","記憶：申告の時間","未確認：申告の時間")),IF(AND(I508="あり",J508="実施",ISNUMBER(AC508)),"所定時間による見込み",IF(I508="なし","使用なし","未確認"))))))</f>
        <v/>
      </c>
      <c r="AF508" s="55" t="str">
        <f>IF(C508="","",IF(H508="あり",1,0))</f>
        <v/>
      </c>
      <c r="AG508" s="55" t="str">
        <f>IF(C508="","",IF(AND(I508="あり",J508="実施"),1,0))</f>
        <v/>
      </c>
      <c r="AH508" s="55" t="str">
        <f>IF(C508="","",IF(AND(H508="あり",X508="記録"),IF(COUNTIFS($A$8:A508,A508,$B$8:B508,B508,$C$8:C508,C508,$E$8:E508,E508,$F$8:F508,F508,$H$8:H508,"あり",$X$8:X508,"記録")=1,1,0),0))</f>
        <v/>
      </c>
      <c r="AI508" s="55" t="str">
        <f>IF(C508="","",IF(AND(I508="あり",J508="実施",X508="記録",ISNUMBER(K508)),IF(COUNTIFS($K$8:K508,K508,$C$8:C508,C508,$E$8:E508,E508,$F$8:F508,F508,$I$8:I508,"あり",$J$8:J508,"実施",$X$8:X508,"記録")=1,1,0),0))</f>
        <v/>
      </c>
      <c r="AJ508" s="55" t="str">
        <f>IF(C508="","",IF(ISNUMBER(A508),YEAR(A508)-IF(MONTH(A508)&lt;4,1,0),""))</f>
        <v/>
      </c>
      <c r="AK508" s="55" t="str">
        <f>IF(C508="","",IF(J508="実施",IF(ISNUMBER(K508),YEAR(K508)-IF(MONTH(K508)&lt;4,1,0),""),""))</f>
        <v/>
      </c>
      <c r="AL508" s="56" t="str">
        <f>IF(C508="",IF(OR(A508&lt;&gt;"",G508&lt;&gt;""),"要確認：船名未記入",""),IF(OR(NOT(ISNUMBER(A508)),G508="",H508="",I508="",J508="",N508="",O508="",P508="",W508="",X508=""),"要確認：基本項目不足",IF(OR(Z508="未登録・重複",AA508="未登録・重複",AB508="未確認"),"要確認：登録表を確認",IF(AND(H508="あり",NOT(ISNUMBER(B508))),"要確認：前日の予定時刻不足",IF(AND(J508="実施",I508="あり",NOT(ISNUMBER(K508))),"要確認：最終日時不足",IF(AND(J508="取消",I508="あり"),"要確認：取消と使用ありが矛盾",IF(OR(AND(ISNUMBER(T508),T508&lt;0),AND(ISNUMBER(V508),V508&lt;0),AE508="要確認：時刻不足・逆転"),"要確認：時間を確認",IF(COUNTIFS(Work[予定表の作業日],A508,Work[前日版の予定時刻],B508,Work[船名],C508,Work[バース],E508,Work[入出・転],F508,Work[曳船名],G508)&gt;1,"要確認：同じ作業・曳船が重複",IF(AND(I508="あり",J508="実施",NOT(ISNUMBER(AD508))),"要確認：拘束時間未確認",IF(OR(H508="未確認",I508="未確認",J508="未確認",X508="未確認",N508="未確認",O508="未確認"),"要確認：未確認を含む","確認済"))))))))))</f>
        <v/>
      </c>
    </row>
    <row r="509" spans="1:38" ht="24.95" customHeight="1" x14ac:dyDescent="0.2">
      <c r="A509" s="20"/>
      <c r="B509" s="29"/>
      <c r="C509" s="7"/>
      <c r="D509" s="7"/>
      <c r="E509" s="7"/>
      <c r="F509" s="7"/>
      <c r="G509" s="7"/>
      <c r="H509" s="7"/>
      <c r="I509" s="7"/>
      <c r="J509" s="7"/>
      <c r="K509" s="23"/>
      <c r="L509" s="13"/>
      <c r="M509" s="13"/>
      <c r="N509" s="7"/>
      <c r="O509" s="51"/>
      <c r="P509" s="51"/>
      <c r="Q509" s="61"/>
      <c r="R509" s="62"/>
      <c r="S509" s="62"/>
      <c r="T509" s="63"/>
      <c r="U509" s="63"/>
      <c r="V509" s="63"/>
      <c r="W509" s="51"/>
      <c r="X509" s="51"/>
      <c r="Y509" s="67"/>
      <c r="Z509" s="54" t="str">
        <f>IF(G509="","",IF(COUNTIF(Tugs[曳船名],G509)&lt;&gt;1,"未登録・重複",IF(INDEX(Tugs[会社名],MATCH(G509,Tugs[曳船名],0))="","未確認",INDEX(Tugs[会社名],MATCH(G509,Tugs[曳船名],0)))))</f>
        <v/>
      </c>
      <c r="AA509" s="54" t="str">
        <f>IF(G509="","",IF(COUNTIF(Companies[会社名],Z509)&lt;&gt;1,"未登録・重複",IF(INDEX(Companies[地区],MATCH(Z509,Companies[会社名],0))="","未確認",INDEX(Companies[地区],MATCH(Z509,Companies[会社名],0)))))</f>
        <v/>
      </c>
      <c r="AB509" s="54" t="str">
        <f>IF(G509="","",IF(Q509&lt;&gt;"",Q509,IF(COUNTIF(Tugs[曳船名],G509)&lt;&gt;1,"未登録・重複",IF(INDEX(Tugs[基地港],MATCH(G509,Tugs[曳船名],0))="","未確認",INDEX(Tugs[基地港],MATCH(G509,Tugs[曳船名],0))))))</f>
        <v/>
      </c>
      <c r="AC509" s="53" t="str">
        <f>IF(C509="","",IF(AND(COUNTIF(Standards[照合項目（自動）],AB509&amp;"｜"&amp;E509&amp;"｜"&amp;D509&amp;"｜"&amp;F509&amp;"｜"&amp;P509)=1,COUNTIFS(Standards[照合項目（自動）],AB509&amp;"｜"&amp;E509&amp;"｜"&amp;D509&amp;"｜"&amp;F509&amp;"｜"&amp;P509,Standards[入力確認（自動）],"確認済")=1),SUMIF(Standards[照合項目（自動）],AB509&amp;"｜"&amp;E509&amp;"｜"&amp;D509&amp;"｜"&amp;F509&amp;"｜"&amp;P509,Standards[所定合計h（自動）]),"未確認"))</f>
        <v/>
      </c>
      <c r="AD509" s="53" t="str">
        <f>IF(C509="","",IF(AND(ISNUMBER(R509),ISNUMBER(S509),S509&gt;=R509),ROUND((S509-R509)*24,4),IF(OR(R509&lt;&gt;"",S509&lt;&gt;""),"",IF(AND(ISNUMBER(T509),T509&gt;=0),T509,IF(AND(I509="あり",J509="実施",ISNUMBER(AC509)),AC509,"")))))</f>
        <v/>
      </c>
      <c r="AE509" s="54" t="str">
        <f>IF(C509="","",IF(AND(ISNUMBER(R509),ISNUMBER(S509),S509&gt;=R509),IF(X509="記録","実績：基地発～基地着",IF(X509="記憶","記憶：基地発～基地着","未確認：基地発～基地着")),IF(OR(R509&lt;&gt;"",S509&lt;&gt;""),"要確認：時刻不足・逆転",IF(AND(ISNUMBER(T509),T509&gt;=0),IF(X509="記録","実績：記録の時間",IF(X509="記憶","記憶：申告の時間","未確認：申告の時間")),IF(AND(I509="あり",J509="実施",ISNUMBER(AC509)),"所定時間による見込み",IF(I509="なし","使用なし","未確認"))))))</f>
        <v/>
      </c>
      <c r="AF509" s="55" t="str">
        <f>IF(C509="","",IF(H509="あり",1,0))</f>
        <v/>
      </c>
      <c r="AG509" s="55" t="str">
        <f>IF(C509="","",IF(AND(I509="あり",J509="実施"),1,0))</f>
        <v/>
      </c>
      <c r="AH509" s="55" t="str">
        <f>IF(C509="","",IF(AND(H509="あり",X509="記録"),IF(COUNTIFS($A$8:A509,A509,$B$8:B509,B509,$C$8:C509,C509,$E$8:E509,E509,$F$8:F509,F509,$H$8:H509,"あり",$X$8:X509,"記録")=1,1,0),0))</f>
        <v/>
      </c>
      <c r="AI509" s="55" t="str">
        <f>IF(C509="","",IF(AND(I509="あり",J509="実施",X509="記録",ISNUMBER(K509)),IF(COUNTIFS($K$8:K509,K509,$C$8:C509,C509,$E$8:E509,E509,$F$8:F509,F509,$I$8:I509,"あり",$J$8:J509,"実施",$X$8:X509,"記録")=1,1,0),0))</f>
        <v/>
      </c>
      <c r="AJ509" s="55" t="str">
        <f>IF(C509="","",IF(ISNUMBER(A509),YEAR(A509)-IF(MONTH(A509)&lt;4,1,0),""))</f>
        <v/>
      </c>
      <c r="AK509" s="55" t="str">
        <f>IF(C509="","",IF(J509="実施",IF(ISNUMBER(K509),YEAR(K509)-IF(MONTH(K509)&lt;4,1,0),""),""))</f>
        <v/>
      </c>
      <c r="AL509" s="56" t="str">
        <f>IF(C509="",IF(OR(A509&lt;&gt;"",G509&lt;&gt;""),"要確認：船名未記入",""),IF(OR(NOT(ISNUMBER(A509)),G509="",H509="",I509="",J509="",N509="",O509="",P509="",W509="",X509=""),"要確認：基本項目不足",IF(OR(Z509="未登録・重複",AA509="未登録・重複",AB509="未確認"),"要確認：登録表を確認",IF(AND(H509="あり",NOT(ISNUMBER(B509))),"要確認：前日の予定時刻不足",IF(AND(J509="実施",I509="あり",NOT(ISNUMBER(K509))),"要確認：最終日時不足",IF(AND(J509="取消",I509="あり"),"要確認：取消と使用ありが矛盾",IF(OR(AND(ISNUMBER(T509),T509&lt;0),AND(ISNUMBER(V509),V509&lt;0),AE509="要確認：時刻不足・逆転"),"要確認：時間を確認",IF(COUNTIFS(Work[予定表の作業日],A509,Work[前日版の予定時刻],B509,Work[船名],C509,Work[バース],E509,Work[入出・転],F509,Work[曳船名],G509)&gt;1,"要確認：同じ作業・曳船が重複",IF(AND(I509="あり",J509="実施",NOT(ISNUMBER(AD509))),"要確認：拘束時間未確認",IF(OR(H509="未確認",I509="未確認",J509="未確認",X509="未確認",N509="未確認",O509="未確認"),"要確認：未確認を含む","確認済"))))))))))</f>
        <v/>
      </c>
    </row>
    <row r="510" spans="1:38" ht="24.95" customHeight="1" x14ac:dyDescent="0.2">
      <c r="A510" s="20"/>
      <c r="B510" s="29"/>
      <c r="C510" s="7"/>
      <c r="D510" s="7"/>
      <c r="E510" s="7"/>
      <c r="F510" s="7"/>
      <c r="G510" s="7"/>
      <c r="H510" s="7"/>
      <c r="I510" s="7"/>
      <c r="J510" s="7"/>
      <c r="K510" s="23"/>
      <c r="L510" s="13"/>
      <c r="M510" s="13"/>
      <c r="N510" s="7"/>
      <c r="O510" s="51"/>
      <c r="P510" s="51"/>
      <c r="Q510" s="61"/>
      <c r="R510" s="62"/>
      <c r="S510" s="62"/>
      <c r="T510" s="63"/>
      <c r="U510" s="63"/>
      <c r="V510" s="63"/>
      <c r="W510" s="51"/>
      <c r="X510" s="51"/>
      <c r="Y510" s="67"/>
      <c r="Z510" s="54" t="str">
        <f>IF(G510="","",IF(COUNTIF(Tugs[曳船名],G510)&lt;&gt;1,"未登録・重複",IF(INDEX(Tugs[会社名],MATCH(G510,Tugs[曳船名],0))="","未確認",INDEX(Tugs[会社名],MATCH(G510,Tugs[曳船名],0)))))</f>
        <v/>
      </c>
      <c r="AA510" s="54" t="str">
        <f>IF(G510="","",IF(COUNTIF(Companies[会社名],Z510)&lt;&gt;1,"未登録・重複",IF(INDEX(Companies[地区],MATCH(Z510,Companies[会社名],0))="","未確認",INDEX(Companies[地区],MATCH(Z510,Companies[会社名],0)))))</f>
        <v/>
      </c>
      <c r="AB510" s="54" t="str">
        <f>IF(G510="","",IF(Q510&lt;&gt;"",Q510,IF(COUNTIF(Tugs[曳船名],G510)&lt;&gt;1,"未登録・重複",IF(INDEX(Tugs[基地港],MATCH(G510,Tugs[曳船名],0))="","未確認",INDEX(Tugs[基地港],MATCH(G510,Tugs[曳船名],0))))))</f>
        <v/>
      </c>
      <c r="AC510" s="53" t="str">
        <f>IF(C510="","",IF(AND(COUNTIF(Standards[照合項目（自動）],AB510&amp;"｜"&amp;E510&amp;"｜"&amp;D510&amp;"｜"&amp;F510&amp;"｜"&amp;P510)=1,COUNTIFS(Standards[照合項目（自動）],AB510&amp;"｜"&amp;E510&amp;"｜"&amp;D510&amp;"｜"&amp;F510&amp;"｜"&amp;P510,Standards[入力確認（自動）],"確認済")=1),SUMIF(Standards[照合項目（自動）],AB510&amp;"｜"&amp;E510&amp;"｜"&amp;D510&amp;"｜"&amp;F510&amp;"｜"&amp;P510,Standards[所定合計h（自動）]),"未確認"))</f>
        <v/>
      </c>
      <c r="AD510" s="53" t="str">
        <f>IF(C510="","",IF(AND(ISNUMBER(R510),ISNUMBER(S510),S510&gt;=R510),ROUND((S510-R510)*24,4),IF(OR(R510&lt;&gt;"",S510&lt;&gt;""),"",IF(AND(ISNUMBER(T510),T510&gt;=0),T510,IF(AND(I510="あり",J510="実施",ISNUMBER(AC510)),AC510,"")))))</f>
        <v/>
      </c>
      <c r="AE510" s="54" t="str">
        <f>IF(C510="","",IF(AND(ISNUMBER(R510),ISNUMBER(S510),S510&gt;=R510),IF(X510="記録","実績：基地発～基地着",IF(X510="記憶","記憶：基地発～基地着","未確認：基地発～基地着")),IF(OR(R510&lt;&gt;"",S510&lt;&gt;""),"要確認：時刻不足・逆転",IF(AND(ISNUMBER(T510),T510&gt;=0),IF(X510="記録","実績：記録の時間",IF(X510="記憶","記憶：申告の時間","未確認：申告の時間")),IF(AND(I510="あり",J510="実施",ISNUMBER(AC510)),"所定時間による見込み",IF(I510="なし","使用なし","未確認"))))))</f>
        <v/>
      </c>
      <c r="AF510" s="55" t="str">
        <f>IF(C510="","",IF(H510="あり",1,0))</f>
        <v/>
      </c>
      <c r="AG510" s="55" t="str">
        <f>IF(C510="","",IF(AND(I510="あり",J510="実施"),1,0))</f>
        <v/>
      </c>
      <c r="AH510" s="55" t="str">
        <f>IF(C510="","",IF(AND(H510="あり",X510="記録"),IF(COUNTIFS($A$8:A510,A510,$B$8:B510,B510,$C$8:C510,C510,$E$8:E510,E510,$F$8:F510,F510,$H$8:H510,"あり",$X$8:X510,"記録")=1,1,0),0))</f>
        <v/>
      </c>
      <c r="AI510" s="55" t="str">
        <f>IF(C510="","",IF(AND(I510="あり",J510="実施",X510="記録",ISNUMBER(K510)),IF(COUNTIFS($K$8:K510,K510,$C$8:C510,C510,$E$8:E510,E510,$F$8:F510,F510,$I$8:I510,"あり",$J$8:J510,"実施",$X$8:X510,"記録")=1,1,0),0))</f>
        <v/>
      </c>
      <c r="AJ510" s="55" t="str">
        <f>IF(C510="","",IF(ISNUMBER(A510),YEAR(A510)-IF(MONTH(A510)&lt;4,1,0),""))</f>
        <v/>
      </c>
      <c r="AK510" s="55" t="str">
        <f>IF(C510="","",IF(J510="実施",IF(ISNUMBER(K510),YEAR(K510)-IF(MONTH(K510)&lt;4,1,0),""),""))</f>
        <v/>
      </c>
      <c r="AL510" s="56" t="str">
        <f>IF(C510="",IF(OR(A510&lt;&gt;"",G510&lt;&gt;""),"要確認：船名未記入",""),IF(OR(NOT(ISNUMBER(A510)),G510="",H510="",I510="",J510="",N510="",O510="",P510="",W510="",X510=""),"要確認：基本項目不足",IF(OR(Z510="未登録・重複",AA510="未登録・重複",AB510="未確認"),"要確認：登録表を確認",IF(AND(H510="あり",NOT(ISNUMBER(B510))),"要確認：前日の予定時刻不足",IF(AND(J510="実施",I510="あり",NOT(ISNUMBER(K510))),"要確認：最終日時不足",IF(AND(J510="取消",I510="あり"),"要確認：取消と使用ありが矛盾",IF(OR(AND(ISNUMBER(T510),T510&lt;0),AND(ISNUMBER(V510),V510&lt;0),AE510="要確認：時刻不足・逆転"),"要確認：時間を確認",IF(COUNTIFS(Work[予定表の作業日],A510,Work[前日版の予定時刻],B510,Work[船名],C510,Work[バース],E510,Work[入出・転],F510,Work[曳船名],G510)&gt;1,"要確認：同じ作業・曳船が重複",IF(AND(I510="あり",J510="実施",NOT(ISNUMBER(AD510))),"要確認：拘束時間未確認",IF(OR(H510="未確認",I510="未確認",J510="未確認",X510="未確認",N510="未確認",O510="未確認"),"要確認：未確認を含む","確認済"))))))))))</f>
        <v/>
      </c>
    </row>
    <row r="511" spans="1:38" ht="24.95" customHeight="1" x14ac:dyDescent="0.2">
      <c r="A511" s="20"/>
      <c r="B511" s="29"/>
      <c r="C511" s="7"/>
      <c r="D511" s="7"/>
      <c r="E511" s="7"/>
      <c r="F511" s="7"/>
      <c r="G511" s="7"/>
      <c r="H511" s="7"/>
      <c r="I511" s="7"/>
      <c r="J511" s="7"/>
      <c r="K511" s="23"/>
      <c r="L511" s="13"/>
      <c r="M511" s="13"/>
      <c r="N511" s="7"/>
      <c r="O511" s="51"/>
      <c r="P511" s="51"/>
      <c r="Q511" s="61"/>
      <c r="R511" s="62"/>
      <c r="S511" s="62"/>
      <c r="T511" s="63"/>
      <c r="U511" s="63"/>
      <c r="V511" s="63"/>
      <c r="W511" s="51"/>
      <c r="X511" s="51"/>
      <c r="Y511" s="67"/>
      <c r="Z511" s="54" t="str">
        <f>IF(G511="","",IF(COUNTIF(Tugs[曳船名],G511)&lt;&gt;1,"未登録・重複",IF(INDEX(Tugs[会社名],MATCH(G511,Tugs[曳船名],0))="","未確認",INDEX(Tugs[会社名],MATCH(G511,Tugs[曳船名],0)))))</f>
        <v/>
      </c>
      <c r="AA511" s="54" t="str">
        <f>IF(G511="","",IF(COUNTIF(Companies[会社名],Z511)&lt;&gt;1,"未登録・重複",IF(INDEX(Companies[地区],MATCH(Z511,Companies[会社名],0))="","未確認",INDEX(Companies[地区],MATCH(Z511,Companies[会社名],0)))))</f>
        <v/>
      </c>
      <c r="AB511" s="54" t="str">
        <f>IF(G511="","",IF(Q511&lt;&gt;"",Q511,IF(COUNTIF(Tugs[曳船名],G511)&lt;&gt;1,"未登録・重複",IF(INDEX(Tugs[基地港],MATCH(G511,Tugs[曳船名],0))="","未確認",INDEX(Tugs[基地港],MATCH(G511,Tugs[曳船名],0))))))</f>
        <v/>
      </c>
      <c r="AC511" s="53" t="str">
        <f>IF(C511="","",IF(AND(COUNTIF(Standards[照合項目（自動）],AB511&amp;"｜"&amp;E511&amp;"｜"&amp;D511&amp;"｜"&amp;F511&amp;"｜"&amp;P511)=1,COUNTIFS(Standards[照合項目（自動）],AB511&amp;"｜"&amp;E511&amp;"｜"&amp;D511&amp;"｜"&amp;F511&amp;"｜"&amp;P511,Standards[入力確認（自動）],"確認済")=1),SUMIF(Standards[照合項目（自動）],AB511&amp;"｜"&amp;E511&amp;"｜"&amp;D511&amp;"｜"&amp;F511&amp;"｜"&amp;P511,Standards[所定合計h（自動）]),"未確認"))</f>
        <v/>
      </c>
      <c r="AD511" s="53" t="str">
        <f>IF(C511="","",IF(AND(ISNUMBER(R511),ISNUMBER(S511),S511&gt;=R511),ROUND((S511-R511)*24,4),IF(OR(R511&lt;&gt;"",S511&lt;&gt;""),"",IF(AND(ISNUMBER(T511),T511&gt;=0),T511,IF(AND(I511="あり",J511="実施",ISNUMBER(AC511)),AC511,"")))))</f>
        <v/>
      </c>
      <c r="AE511" s="54" t="str">
        <f>IF(C511="","",IF(AND(ISNUMBER(R511),ISNUMBER(S511),S511&gt;=R511),IF(X511="記録","実績：基地発～基地着",IF(X511="記憶","記憶：基地発～基地着","未確認：基地発～基地着")),IF(OR(R511&lt;&gt;"",S511&lt;&gt;""),"要確認：時刻不足・逆転",IF(AND(ISNUMBER(T511),T511&gt;=0),IF(X511="記録","実績：記録の時間",IF(X511="記憶","記憶：申告の時間","未確認：申告の時間")),IF(AND(I511="あり",J511="実施",ISNUMBER(AC511)),"所定時間による見込み",IF(I511="なし","使用なし","未確認"))))))</f>
        <v/>
      </c>
      <c r="AF511" s="55" t="str">
        <f>IF(C511="","",IF(H511="あり",1,0))</f>
        <v/>
      </c>
      <c r="AG511" s="55" t="str">
        <f>IF(C511="","",IF(AND(I511="あり",J511="実施"),1,0))</f>
        <v/>
      </c>
      <c r="AH511" s="55" t="str">
        <f>IF(C511="","",IF(AND(H511="あり",X511="記録"),IF(COUNTIFS($A$8:A511,A511,$B$8:B511,B511,$C$8:C511,C511,$E$8:E511,E511,$F$8:F511,F511,$H$8:H511,"あり",$X$8:X511,"記録")=1,1,0),0))</f>
        <v/>
      </c>
      <c r="AI511" s="55" t="str">
        <f>IF(C511="","",IF(AND(I511="あり",J511="実施",X511="記録",ISNUMBER(K511)),IF(COUNTIFS($K$8:K511,K511,$C$8:C511,C511,$E$8:E511,E511,$F$8:F511,F511,$I$8:I511,"あり",$J$8:J511,"実施",$X$8:X511,"記録")=1,1,0),0))</f>
        <v/>
      </c>
      <c r="AJ511" s="55" t="str">
        <f>IF(C511="","",IF(ISNUMBER(A511),YEAR(A511)-IF(MONTH(A511)&lt;4,1,0),""))</f>
        <v/>
      </c>
      <c r="AK511" s="55" t="str">
        <f>IF(C511="","",IF(J511="実施",IF(ISNUMBER(K511),YEAR(K511)-IF(MONTH(K511)&lt;4,1,0),""),""))</f>
        <v/>
      </c>
      <c r="AL511" s="56" t="str">
        <f>IF(C511="",IF(OR(A511&lt;&gt;"",G511&lt;&gt;""),"要確認：船名未記入",""),IF(OR(NOT(ISNUMBER(A511)),G511="",H511="",I511="",J511="",N511="",O511="",P511="",W511="",X511=""),"要確認：基本項目不足",IF(OR(Z511="未登録・重複",AA511="未登録・重複",AB511="未確認"),"要確認：登録表を確認",IF(AND(H511="あり",NOT(ISNUMBER(B511))),"要確認：前日の予定時刻不足",IF(AND(J511="実施",I511="あり",NOT(ISNUMBER(K511))),"要確認：最終日時不足",IF(AND(J511="取消",I511="あり"),"要確認：取消と使用ありが矛盾",IF(OR(AND(ISNUMBER(T511),T511&lt;0),AND(ISNUMBER(V511),V511&lt;0),AE511="要確認：時刻不足・逆転"),"要確認：時間を確認",IF(COUNTIFS(Work[予定表の作業日],A511,Work[前日版の予定時刻],B511,Work[船名],C511,Work[バース],E511,Work[入出・転],F511,Work[曳船名],G511)&gt;1,"要確認：同じ作業・曳船が重複",IF(AND(I511="あり",J511="実施",NOT(ISNUMBER(AD511))),"要確認：拘束時間未確認",IF(OR(H511="未確認",I511="未確認",J511="未確認",X511="未確認",N511="未確認",O511="未確認"),"要確認：未確認を含む","確認済"))))))))))</f>
        <v/>
      </c>
    </row>
    <row r="512" spans="1:38" ht="24.95" customHeight="1" x14ac:dyDescent="0.2">
      <c r="A512" s="20"/>
      <c r="B512" s="29"/>
      <c r="C512" s="7"/>
      <c r="D512" s="7"/>
      <c r="E512" s="7"/>
      <c r="F512" s="7"/>
      <c r="G512" s="7"/>
      <c r="H512" s="7"/>
      <c r="I512" s="7"/>
      <c r="J512" s="7"/>
      <c r="K512" s="23"/>
      <c r="L512" s="13"/>
      <c r="M512" s="13"/>
      <c r="N512" s="7"/>
      <c r="O512" s="51"/>
      <c r="P512" s="51"/>
      <c r="Q512" s="61"/>
      <c r="R512" s="62"/>
      <c r="S512" s="62"/>
      <c r="T512" s="63"/>
      <c r="U512" s="63"/>
      <c r="V512" s="63"/>
      <c r="W512" s="51"/>
      <c r="X512" s="51"/>
      <c r="Y512" s="67"/>
      <c r="Z512" s="54" t="str">
        <f>IF(G512="","",IF(COUNTIF(Tugs[曳船名],G512)&lt;&gt;1,"未登録・重複",IF(INDEX(Tugs[会社名],MATCH(G512,Tugs[曳船名],0))="","未確認",INDEX(Tugs[会社名],MATCH(G512,Tugs[曳船名],0)))))</f>
        <v/>
      </c>
      <c r="AA512" s="54" t="str">
        <f>IF(G512="","",IF(COUNTIF(Companies[会社名],Z512)&lt;&gt;1,"未登録・重複",IF(INDEX(Companies[地区],MATCH(Z512,Companies[会社名],0))="","未確認",INDEX(Companies[地区],MATCH(Z512,Companies[会社名],0)))))</f>
        <v/>
      </c>
      <c r="AB512" s="54" t="str">
        <f>IF(G512="","",IF(Q512&lt;&gt;"",Q512,IF(COUNTIF(Tugs[曳船名],G512)&lt;&gt;1,"未登録・重複",IF(INDEX(Tugs[基地港],MATCH(G512,Tugs[曳船名],0))="","未確認",INDEX(Tugs[基地港],MATCH(G512,Tugs[曳船名],0))))))</f>
        <v/>
      </c>
      <c r="AC512" s="53" t="str">
        <f>IF(C512="","",IF(AND(COUNTIF(Standards[照合項目（自動）],AB512&amp;"｜"&amp;E512&amp;"｜"&amp;D512&amp;"｜"&amp;F512&amp;"｜"&amp;P512)=1,COUNTIFS(Standards[照合項目（自動）],AB512&amp;"｜"&amp;E512&amp;"｜"&amp;D512&amp;"｜"&amp;F512&amp;"｜"&amp;P512,Standards[入力確認（自動）],"確認済")=1),SUMIF(Standards[照合項目（自動）],AB512&amp;"｜"&amp;E512&amp;"｜"&amp;D512&amp;"｜"&amp;F512&amp;"｜"&amp;P512,Standards[所定合計h（自動）]),"未確認"))</f>
        <v/>
      </c>
      <c r="AD512" s="53" t="str">
        <f>IF(C512="","",IF(AND(ISNUMBER(R512),ISNUMBER(S512),S512&gt;=R512),ROUND((S512-R512)*24,4),IF(OR(R512&lt;&gt;"",S512&lt;&gt;""),"",IF(AND(ISNUMBER(T512),T512&gt;=0),T512,IF(AND(I512="あり",J512="実施",ISNUMBER(AC512)),AC512,"")))))</f>
        <v/>
      </c>
      <c r="AE512" s="54" t="str">
        <f>IF(C512="","",IF(AND(ISNUMBER(R512),ISNUMBER(S512),S512&gt;=R512),IF(X512="記録","実績：基地発～基地着",IF(X512="記憶","記憶：基地発～基地着","未確認：基地発～基地着")),IF(OR(R512&lt;&gt;"",S512&lt;&gt;""),"要確認：時刻不足・逆転",IF(AND(ISNUMBER(T512),T512&gt;=0),IF(X512="記録","実績：記録の時間",IF(X512="記憶","記憶：申告の時間","未確認：申告の時間")),IF(AND(I512="あり",J512="実施",ISNUMBER(AC512)),"所定時間による見込み",IF(I512="なし","使用なし","未確認"))))))</f>
        <v/>
      </c>
      <c r="AF512" s="55" t="str">
        <f>IF(C512="","",IF(H512="あり",1,0))</f>
        <v/>
      </c>
      <c r="AG512" s="55" t="str">
        <f>IF(C512="","",IF(AND(I512="あり",J512="実施"),1,0))</f>
        <v/>
      </c>
      <c r="AH512" s="55" t="str">
        <f>IF(C512="","",IF(AND(H512="あり",X512="記録"),IF(COUNTIFS($A$8:A512,A512,$B$8:B512,B512,$C$8:C512,C512,$E$8:E512,E512,$F$8:F512,F512,$H$8:H512,"あり",$X$8:X512,"記録")=1,1,0),0))</f>
        <v/>
      </c>
      <c r="AI512" s="55" t="str">
        <f>IF(C512="","",IF(AND(I512="あり",J512="実施",X512="記録",ISNUMBER(K512)),IF(COUNTIFS($K$8:K512,K512,$C$8:C512,C512,$E$8:E512,E512,$F$8:F512,F512,$I$8:I512,"あり",$J$8:J512,"実施",$X$8:X512,"記録")=1,1,0),0))</f>
        <v/>
      </c>
      <c r="AJ512" s="55" t="str">
        <f>IF(C512="","",IF(ISNUMBER(A512),YEAR(A512)-IF(MONTH(A512)&lt;4,1,0),""))</f>
        <v/>
      </c>
      <c r="AK512" s="55" t="str">
        <f>IF(C512="","",IF(J512="実施",IF(ISNUMBER(K512),YEAR(K512)-IF(MONTH(K512)&lt;4,1,0),""),""))</f>
        <v/>
      </c>
      <c r="AL512" s="56" t="str">
        <f>IF(C512="",IF(OR(A512&lt;&gt;"",G512&lt;&gt;""),"要確認：船名未記入",""),IF(OR(NOT(ISNUMBER(A512)),G512="",H512="",I512="",J512="",N512="",O512="",P512="",W512="",X512=""),"要確認：基本項目不足",IF(OR(Z512="未登録・重複",AA512="未登録・重複",AB512="未確認"),"要確認：登録表を確認",IF(AND(H512="あり",NOT(ISNUMBER(B512))),"要確認：前日の予定時刻不足",IF(AND(J512="実施",I512="あり",NOT(ISNUMBER(K512))),"要確認：最終日時不足",IF(AND(J512="取消",I512="あり"),"要確認：取消と使用ありが矛盾",IF(OR(AND(ISNUMBER(T512),T512&lt;0),AND(ISNUMBER(V512),V512&lt;0),AE512="要確認：時刻不足・逆転"),"要確認：時間を確認",IF(COUNTIFS(Work[予定表の作業日],A512,Work[前日版の予定時刻],B512,Work[船名],C512,Work[バース],E512,Work[入出・転],F512,Work[曳船名],G512)&gt;1,"要確認：同じ作業・曳船が重複",IF(AND(I512="あり",J512="実施",NOT(ISNUMBER(AD512))),"要確認：拘束時間未確認",IF(OR(H512="未確認",I512="未確認",J512="未確認",X512="未確認",N512="未確認",O512="未確認"),"要確認：未確認を含む","確認済"))))))))))</f>
        <v/>
      </c>
    </row>
    <row r="513" spans="1:38" ht="24.95" customHeight="1" x14ac:dyDescent="0.2">
      <c r="A513" s="20"/>
      <c r="B513" s="29"/>
      <c r="C513" s="7"/>
      <c r="D513" s="7"/>
      <c r="E513" s="7"/>
      <c r="F513" s="7"/>
      <c r="G513" s="7"/>
      <c r="H513" s="7"/>
      <c r="I513" s="7"/>
      <c r="J513" s="7"/>
      <c r="K513" s="23"/>
      <c r="L513" s="13"/>
      <c r="M513" s="13"/>
      <c r="N513" s="7"/>
      <c r="O513" s="51"/>
      <c r="P513" s="51"/>
      <c r="Q513" s="61"/>
      <c r="R513" s="62"/>
      <c r="S513" s="62"/>
      <c r="T513" s="63"/>
      <c r="U513" s="63"/>
      <c r="V513" s="63"/>
      <c r="W513" s="51"/>
      <c r="X513" s="51"/>
      <c r="Y513" s="67"/>
      <c r="Z513" s="54" t="str">
        <f>IF(G513="","",IF(COUNTIF(Tugs[曳船名],G513)&lt;&gt;1,"未登録・重複",IF(INDEX(Tugs[会社名],MATCH(G513,Tugs[曳船名],0))="","未確認",INDEX(Tugs[会社名],MATCH(G513,Tugs[曳船名],0)))))</f>
        <v/>
      </c>
      <c r="AA513" s="54" t="str">
        <f>IF(G513="","",IF(COUNTIF(Companies[会社名],Z513)&lt;&gt;1,"未登録・重複",IF(INDEX(Companies[地区],MATCH(Z513,Companies[会社名],0))="","未確認",INDEX(Companies[地区],MATCH(Z513,Companies[会社名],0)))))</f>
        <v/>
      </c>
      <c r="AB513" s="54" t="str">
        <f>IF(G513="","",IF(Q513&lt;&gt;"",Q513,IF(COUNTIF(Tugs[曳船名],G513)&lt;&gt;1,"未登録・重複",IF(INDEX(Tugs[基地港],MATCH(G513,Tugs[曳船名],0))="","未確認",INDEX(Tugs[基地港],MATCH(G513,Tugs[曳船名],0))))))</f>
        <v/>
      </c>
      <c r="AC513" s="53" t="str">
        <f>IF(C513="","",IF(AND(COUNTIF(Standards[照合項目（自動）],AB513&amp;"｜"&amp;E513&amp;"｜"&amp;D513&amp;"｜"&amp;F513&amp;"｜"&amp;P513)=1,COUNTIFS(Standards[照合項目（自動）],AB513&amp;"｜"&amp;E513&amp;"｜"&amp;D513&amp;"｜"&amp;F513&amp;"｜"&amp;P513,Standards[入力確認（自動）],"確認済")=1),SUMIF(Standards[照合項目（自動）],AB513&amp;"｜"&amp;E513&amp;"｜"&amp;D513&amp;"｜"&amp;F513&amp;"｜"&amp;P513,Standards[所定合計h（自動）]),"未確認"))</f>
        <v/>
      </c>
      <c r="AD513" s="53" t="str">
        <f>IF(C513="","",IF(AND(ISNUMBER(R513),ISNUMBER(S513),S513&gt;=R513),ROUND((S513-R513)*24,4),IF(OR(R513&lt;&gt;"",S513&lt;&gt;""),"",IF(AND(ISNUMBER(T513),T513&gt;=0),T513,IF(AND(I513="あり",J513="実施",ISNUMBER(AC513)),AC513,"")))))</f>
        <v/>
      </c>
      <c r="AE513" s="54" t="str">
        <f>IF(C513="","",IF(AND(ISNUMBER(R513),ISNUMBER(S513),S513&gt;=R513),IF(X513="記録","実績：基地発～基地着",IF(X513="記憶","記憶：基地発～基地着","未確認：基地発～基地着")),IF(OR(R513&lt;&gt;"",S513&lt;&gt;""),"要確認：時刻不足・逆転",IF(AND(ISNUMBER(T513),T513&gt;=0),IF(X513="記録","実績：記録の時間",IF(X513="記憶","記憶：申告の時間","未確認：申告の時間")),IF(AND(I513="あり",J513="実施",ISNUMBER(AC513)),"所定時間による見込み",IF(I513="なし","使用なし","未確認"))))))</f>
        <v/>
      </c>
      <c r="AF513" s="55" t="str">
        <f>IF(C513="","",IF(H513="あり",1,0))</f>
        <v/>
      </c>
      <c r="AG513" s="55" t="str">
        <f>IF(C513="","",IF(AND(I513="あり",J513="実施"),1,0))</f>
        <v/>
      </c>
      <c r="AH513" s="55" t="str">
        <f>IF(C513="","",IF(AND(H513="あり",X513="記録"),IF(COUNTIFS($A$8:A513,A513,$B$8:B513,B513,$C$8:C513,C513,$E$8:E513,E513,$F$8:F513,F513,$H$8:H513,"あり",$X$8:X513,"記録")=1,1,0),0))</f>
        <v/>
      </c>
      <c r="AI513" s="55" t="str">
        <f>IF(C513="","",IF(AND(I513="あり",J513="実施",X513="記録",ISNUMBER(K513)),IF(COUNTIFS($K$8:K513,K513,$C$8:C513,C513,$E$8:E513,E513,$F$8:F513,F513,$I$8:I513,"あり",$J$8:J513,"実施",$X$8:X513,"記録")=1,1,0),0))</f>
        <v/>
      </c>
      <c r="AJ513" s="55" t="str">
        <f>IF(C513="","",IF(ISNUMBER(A513),YEAR(A513)-IF(MONTH(A513)&lt;4,1,0),""))</f>
        <v/>
      </c>
      <c r="AK513" s="55" t="str">
        <f>IF(C513="","",IF(J513="実施",IF(ISNUMBER(K513),YEAR(K513)-IF(MONTH(K513)&lt;4,1,0),""),""))</f>
        <v/>
      </c>
      <c r="AL513" s="56" t="str">
        <f>IF(C513="",IF(OR(A513&lt;&gt;"",G513&lt;&gt;""),"要確認：船名未記入",""),IF(OR(NOT(ISNUMBER(A513)),G513="",H513="",I513="",J513="",N513="",O513="",P513="",W513="",X513=""),"要確認：基本項目不足",IF(OR(Z513="未登録・重複",AA513="未登録・重複",AB513="未確認"),"要確認：登録表を確認",IF(AND(H513="あり",NOT(ISNUMBER(B513))),"要確認：前日の予定時刻不足",IF(AND(J513="実施",I513="あり",NOT(ISNUMBER(K513))),"要確認：最終日時不足",IF(AND(J513="取消",I513="あり"),"要確認：取消と使用ありが矛盾",IF(OR(AND(ISNUMBER(T513),T513&lt;0),AND(ISNUMBER(V513),V513&lt;0),AE513="要確認：時刻不足・逆転"),"要確認：時間を確認",IF(COUNTIFS(Work[予定表の作業日],A513,Work[前日版の予定時刻],B513,Work[船名],C513,Work[バース],E513,Work[入出・転],F513,Work[曳船名],G513)&gt;1,"要確認：同じ作業・曳船が重複",IF(AND(I513="あり",J513="実施",NOT(ISNUMBER(AD513))),"要確認：拘束時間未確認",IF(OR(H513="未確認",I513="未確認",J513="未確認",X513="未確認",N513="未確認",O513="未確認"),"要確認：未確認を含む","確認済"))))))))))</f>
        <v/>
      </c>
    </row>
    <row r="514" spans="1:38" ht="24.95" customHeight="1" x14ac:dyDescent="0.2">
      <c r="A514" s="20"/>
      <c r="B514" s="29"/>
      <c r="C514" s="7"/>
      <c r="D514" s="7"/>
      <c r="E514" s="7"/>
      <c r="F514" s="7"/>
      <c r="G514" s="7"/>
      <c r="H514" s="7"/>
      <c r="I514" s="7"/>
      <c r="J514" s="7"/>
      <c r="K514" s="23"/>
      <c r="L514" s="13"/>
      <c r="M514" s="13"/>
      <c r="N514" s="7"/>
      <c r="O514" s="51"/>
      <c r="P514" s="51"/>
      <c r="Q514" s="61"/>
      <c r="R514" s="62"/>
      <c r="S514" s="62"/>
      <c r="T514" s="63"/>
      <c r="U514" s="63"/>
      <c r="V514" s="63"/>
      <c r="W514" s="51"/>
      <c r="X514" s="51"/>
      <c r="Y514" s="67"/>
      <c r="Z514" s="54" t="str">
        <f>IF(G514="","",IF(COUNTIF(Tugs[曳船名],G514)&lt;&gt;1,"未登録・重複",IF(INDEX(Tugs[会社名],MATCH(G514,Tugs[曳船名],0))="","未確認",INDEX(Tugs[会社名],MATCH(G514,Tugs[曳船名],0)))))</f>
        <v/>
      </c>
      <c r="AA514" s="54" t="str">
        <f>IF(G514="","",IF(COUNTIF(Companies[会社名],Z514)&lt;&gt;1,"未登録・重複",IF(INDEX(Companies[地区],MATCH(Z514,Companies[会社名],0))="","未確認",INDEX(Companies[地区],MATCH(Z514,Companies[会社名],0)))))</f>
        <v/>
      </c>
      <c r="AB514" s="54" t="str">
        <f>IF(G514="","",IF(Q514&lt;&gt;"",Q514,IF(COUNTIF(Tugs[曳船名],G514)&lt;&gt;1,"未登録・重複",IF(INDEX(Tugs[基地港],MATCH(G514,Tugs[曳船名],0))="","未確認",INDEX(Tugs[基地港],MATCH(G514,Tugs[曳船名],0))))))</f>
        <v/>
      </c>
      <c r="AC514" s="53" t="str">
        <f>IF(C514="","",IF(AND(COUNTIF(Standards[照合項目（自動）],AB514&amp;"｜"&amp;E514&amp;"｜"&amp;D514&amp;"｜"&amp;F514&amp;"｜"&amp;P514)=1,COUNTIFS(Standards[照合項目（自動）],AB514&amp;"｜"&amp;E514&amp;"｜"&amp;D514&amp;"｜"&amp;F514&amp;"｜"&amp;P514,Standards[入力確認（自動）],"確認済")=1),SUMIF(Standards[照合項目（自動）],AB514&amp;"｜"&amp;E514&amp;"｜"&amp;D514&amp;"｜"&amp;F514&amp;"｜"&amp;P514,Standards[所定合計h（自動）]),"未確認"))</f>
        <v/>
      </c>
      <c r="AD514" s="53" t="str">
        <f>IF(C514="","",IF(AND(ISNUMBER(R514),ISNUMBER(S514),S514&gt;=R514),ROUND((S514-R514)*24,4),IF(OR(R514&lt;&gt;"",S514&lt;&gt;""),"",IF(AND(ISNUMBER(T514),T514&gt;=0),T514,IF(AND(I514="あり",J514="実施",ISNUMBER(AC514)),AC514,"")))))</f>
        <v/>
      </c>
      <c r="AE514" s="54" t="str">
        <f>IF(C514="","",IF(AND(ISNUMBER(R514),ISNUMBER(S514),S514&gt;=R514),IF(X514="記録","実績：基地発～基地着",IF(X514="記憶","記憶：基地発～基地着","未確認：基地発～基地着")),IF(OR(R514&lt;&gt;"",S514&lt;&gt;""),"要確認：時刻不足・逆転",IF(AND(ISNUMBER(T514),T514&gt;=0),IF(X514="記録","実績：記録の時間",IF(X514="記憶","記憶：申告の時間","未確認：申告の時間")),IF(AND(I514="あり",J514="実施",ISNUMBER(AC514)),"所定時間による見込み",IF(I514="なし","使用なし","未確認"))))))</f>
        <v/>
      </c>
      <c r="AF514" s="55" t="str">
        <f>IF(C514="","",IF(H514="あり",1,0))</f>
        <v/>
      </c>
      <c r="AG514" s="55" t="str">
        <f>IF(C514="","",IF(AND(I514="あり",J514="実施"),1,0))</f>
        <v/>
      </c>
      <c r="AH514" s="55" t="str">
        <f>IF(C514="","",IF(AND(H514="あり",X514="記録"),IF(COUNTIFS($A$8:A514,A514,$B$8:B514,B514,$C$8:C514,C514,$E$8:E514,E514,$F$8:F514,F514,$H$8:H514,"あり",$X$8:X514,"記録")=1,1,0),0))</f>
        <v/>
      </c>
      <c r="AI514" s="55" t="str">
        <f>IF(C514="","",IF(AND(I514="あり",J514="実施",X514="記録",ISNUMBER(K514)),IF(COUNTIFS($K$8:K514,K514,$C$8:C514,C514,$E$8:E514,E514,$F$8:F514,F514,$I$8:I514,"あり",$J$8:J514,"実施",$X$8:X514,"記録")=1,1,0),0))</f>
        <v/>
      </c>
      <c r="AJ514" s="55" t="str">
        <f>IF(C514="","",IF(ISNUMBER(A514),YEAR(A514)-IF(MONTH(A514)&lt;4,1,0),""))</f>
        <v/>
      </c>
      <c r="AK514" s="55" t="str">
        <f>IF(C514="","",IF(J514="実施",IF(ISNUMBER(K514),YEAR(K514)-IF(MONTH(K514)&lt;4,1,0),""),""))</f>
        <v/>
      </c>
      <c r="AL514" s="56" t="str">
        <f>IF(C514="",IF(OR(A514&lt;&gt;"",G514&lt;&gt;""),"要確認：船名未記入",""),IF(OR(NOT(ISNUMBER(A514)),G514="",H514="",I514="",J514="",N514="",O514="",P514="",W514="",X514=""),"要確認：基本項目不足",IF(OR(Z514="未登録・重複",AA514="未登録・重複",AB514="未確認"),"要確認：登録表を確認",IF(AND(H514="あり",NOT(ISNUMBER(B514))),"要確認：前日の予定時刻不足",IF(AND(J514="実施",I514="あり",NOT(ISNUMBER(K514))),"要確認：最終日時不足",IF(AND(J514="取消",I514="あり"),"要確認：取消と使用ありが矛盾",IF(OR(AND(ISNUMBER(T514),T514&lt;0),AND(ISNUMBER(V514),V514&lt;0),AE514="要確認：時刻不足・逆転"),"要確認：時間を確認",IF(COUNTIFS(Work[予定表の作業日],A514,Work[前日版の予定時刻],B514,Work[船名],C514,Work[バース],E514,Work[入出・転],F514,Work[曳船名],G514)&gt;1,"要確認：同じ作業・曳船が重複",IF(AND(I514="あり",J514="実施",NOT(ISNUMBER(AD514))),"要確認：拘束時間未確認",IF(OR(H514="未確認",I514="未確認",J514="未確認",X514="未確認",N514="未確認",O514="未確認"),"要確認：未確認を含む","確認済"))))))))))</f>
        <v/>
      </c>
    </row>
    <row r="515" spans="1:38" ht="24.95" customHeight="1" x14ac:dyDescent="0.2">
      <c r="A515" s="20"/>
      <c r="B515" s="29"/>
      <c r="C515" s="7"/>
      <c r="D515" s="7"/>
      <c r="E515" s="7"/>
      <c r="F515" s="7"/>
      <c r="G515" s="7"/>
      <c r="H515" s="7"/>
      <c r="I515" s="7"/>
      <c r="J515" s="7"/>
      <c r="K515" s="23"/>
      <c r="L515" s="13"/>
      <c r="M515" s="13"/>
      <c r="N515" s="7"/>
      <c r="O515" s="51"/>
      <c r="P515" s="51"/>
      <c r="Q515" s="61"/>
      <c r="R515" s="62"/>
      <c r="S515" s="62"/>
      <c r="T515" s="63"/>
      <c r="U515" s="63"/>
      <c r="V515" s="63"/>
      <c r="W515" s="51"/>
      <c r="X515" s="51"/>
      <c r="Y515" s="67"/>
      <c r="Z515" s="54" t="str">
        <f>IF(G515="","",IF(COUNTIF(Tugs[曳船名],G515)&lt;&gt;1,"未登録・重複",IF(INDEX(Tugs[会社名],MATCH(G515,Tugs[曳船名],0))="","未確認",INDEX(Tugs[会社名],MATCH(G515,Tugs[曳船名],0)))))</f>
        <v/>
      </c>
      <c r="AA515" s="54" t="str">
        <f>IF(G515="","",IF(COUNTIF(Companies[会社名],Z515)&lt;&gt;1,"未登録・重複",IF(INDEX(Companies[地区],MATCH(Z515,Companies[会社名],0))="","未確認",INDEX(Companies[地区],MATCH(Z515,Companies[会社名],0)))))</f>
        <v/>
      </c>
      <c r="AB515" s="54" t="str">
        <f>IF(G515="","",IF(Q515&lt;&gt;"",Q515,IF(COUNTIF(Tugs[曳船名],G515)&lt;&gt;1,"未登録・重複",IF(INDEX(Tugs[基地港],MATCH(G515,Tugs[曳船名],0))="","未確認",INDEX(Tugs[基地港],MATCH(G515,Tugs[曳船名],0))))))</f>
        <v/>
      </c>
      <c r="AC515" s="53" t="str">
        <f>IF(C515="","",IF(AND(COUNTIF(Standards[照合項目（自動）],AB515&amp;"｜"&amp;E515&amp;"｜"&amp;D515&amp;"｜"&amp;F515&amp;"｜"&amp;P515)=1,COUNTIFS(Standards[照合項目（自動）],AB515&amp;"｜"&amp;E515&amp;"｜"&amp;D515&amp;"｜"&amp;F515&amp;"｜"&amp;P515,Standards[入力確認（自動）],"確認済")=1),SUMIF(Standards[照合項目（自動）],AB515&amp;"｜"&amp;E515&amp;"｜"&amp;D515&amp;"｜"&amp;F515&amp;"｜"&amp;P515,Standards[所定合計h（自動）]),"未確認"))</f>
        <v/>
      </c>
      <c r="AD515" s="53" t="str">
        <f>IF(C515="","",IF(AND(ISNUMBER(R515),ISNUMBER(S515),S515&gt;=R515),ROUND((S515-R515)*24,4),IF(OR(R515&lt;&gt;"",S515&lt;&gt;""),"",IF(AND(ISNUMBER(T515),T515&gt;=0),T515,IF(AND(I515="あり",J515="実施",ISNUMBER(AC515)),AC515,"")))))</f>
        <v/>
      </c>
      <c r="AE515" s="54" t="str">
        <f>IF(C515="","",IF(AND(ISNUMBER(R515),ISNUMBER(S515),S515&gt;=R515),IF(X515="記録","実績：基地発～基地着",IF(X515="記憶","記憶：基地発～基地着","未確認：基地発～基地着")),IF(OR(R515&lt;&gt;"",S515&lt;&gt;""),"要確認：時刻不足・逆転",IF(AND(ISNUMBER(T515),T515&gt;=0),IF(X515="記録","実績：記録の時間",IF(X515="記憶","記憶：申告の時間","未確認：申告の時間")),IF(AND(I515="あり",J515="実施",ISNUMBER(AC515)),"所定時間による見込み",IF(I515="なし","使用なし","未確認"))))))</f>
        <v/>
      </c>
      <c r="AF515" s="55" t="str">
        <f>IF(C515="","",IF(H515="あり",1,0))</f>
        <v/>
      </c>
      <c r="AG515" s="55" t="str">
        <f>IF(C515="","",IF(AND(I515="あり",J515="実施"),1,0))</f>
        <v/>
      </c>
      <c r="AH515" s="55" t="str">
        <f>IF(C515="","",IF(AND(H515="あり",X515="記録"),IF(COUNTIFS($A$8:A515,A515,$B$8:B515,B515,$C$8:C515,C515,$E$8:E515,E515,$F$8:F515,F515,$H$8:H515,"あり",$X$8:X515,"記録")=1,1,0),0))</f>
        <v/>
      </c>
      <c r="AI515" s="55" t="str">
        <f>IF(C515="","",IF(AND(I515="あり",J515="実施",X515="記録",ISNUMBER(K515)),IF(COUNTIFS($K$8:K515,K515,$C$8:C515,C515,$E$8:E515,E515,$F$8:F515,F515,$I$8:I515,"あり",$J$8:J515,"実施",$X$8:X515,"記録")=1,1,0),0))</f>
        <v/>
      </c>
      <c r="AJ515" s="55" t="str">
        <f>IF(C515="","",IF(ISNUMBER(A515),YEAR(A515)-IF(MONTH(A515)&lt;4,1,0),""))</f>
        <v/>
      </c>
      <c r="AK515" s="55" t="str">
        <f>IF(C515="","",IF(J515="実施",IF(ISNUMBER(K515),YEAR(K515)-IF(MONTH(K515)&lt;4,1,0),""),""))</f>
        <v/>
      </c>
      <c r="AL515" s="56" t="str">
        <f>IF(C515="",IF(OR(A515&lt;&gt;"",G515&lt;&gt;""),"要確認：船名未記入",""),IF(OR(NOT(ISNUMBER(A515)),G515="",H515="",I515="",J515="",N515="",O515="",P515="",W515="",X515=""),"要確認：基本項目不足",IF(OR(Z515="未登録・重複",AA515="未登録・重複",AB515="未確認"),"要確認：登録表を確認",IF(AND(H515="あり",NOT(ISNUMBER(B515))),"要確認：前日の予定時刻不足",IF(AND(J515="実施",I515="あり",NOT(ISNUMBER(K515))),"要確認：最終日時不足",IF(AND(J515="取消",I515="あり"),"要確認：取消と使用ありが矛盾",IF(OR(AND(ISNUMBER(T515),T515&lt;0),AND(ISNUMBER(V515),V515&lt;0),AE515="要確認：時刻不足・逆転"),"要確認：時間を確認",IF(COUNTIFS(Work[予定表の作業日],A515,Work[前日版の予定時刻],B515,Work[船名],C515,Work[バース],E515,Work[入出・転],F515,Work[曳船名],G515)&gt;1,"要確認：同じ作業・曳船が重複",IF(AND(I515="あり",J515="実施",NOT(ISNUMBER(AD515))),"要確認：拘束時間未確認",IF(OR(H515="未確認",I515="未確認",J515="未確認",X515="未確認",N515="未確認",O515="未確認"),"要確認：未確認を含む","確認済"))))))))))</f>
        <v/>
      </c>
    </row>
    <row r="516" spans="1:38" ht="24.95" customHeight="1" x14ac:dyDescent="0.2">
      <c r="A516" s="20"/>
      <c r="B516" s="29"/>
      <c r="C516" s="7"/>
      <c r="D516" s="7"/>
      <c r="E516" s="7"/>
      <c r="F516" s="7"/>
      <c r="G516" s="7"/>
      <c r="H516" s="7"/>
      <c r="I516" s="7"/>
      <c r="J516" s="7"/>
      <c r="K516" s="23"/>
      <c r="L516" s="13"/>
      <c r="M516" s="13"/>
      <c r="N516" s="7"/>
      <c r="O516" s="51"/>
      <c r="P516" s="51"/>
      <c r="Q516" s="61"/>
      <c r="R516" s="62"/>
      <c r="S516" s="62"/>
      <c r="T516" s="63"/>
      <c r="U516" s="63"/>
      <c r="V516" s="63"/>
      <c r="W516" s="51"/>
      <c r="X516" s="51"/>
      <c r="Y516" s="67"/>
      <c r="Z516" s="54" t="str">
        <f>IF(G516="","",IF(COUNTIF(Tugs[曳船名],G516)&lt;&gt;1,"未登録・重複",IF(INDEX(Tugs[会社名],MATCH(G516,Tugs[曳船名],0))="","未確認",INDEX(Tugs[会社名],MATCH(G516,Tugs[曳船名],0)))))</f>
        <v/>
      </c>
      <c r="AA516" s="54" t="str">
        <f>IF(G516="","",IF(COUNTIF(Companies[会社名],Z516)&lt;&gt;1,"未登録・重複",IF(INDEX(Companies[地区],MATCH(Z516,Companies[会社名],0))="","未確認",INDEX(Companies[地区],MATCH(Z516,Companies[会社名],0)))))</f>
        <v/>
      </c>
      <c r="AB516" s="54" t="str">
        <f>IF(G516="","",IF(Q516&lt;&gt;"",Q516,IF(COUNTIF(Tugs[曳船名],G516)&lt;&gt;1,"未登録・重複",IF(INDEX(Tugs[基地港],MATCH(G516,Tugs[曳船名],0))="","未確認",INDEX(Tugs[基地港],MATCH(G516,Tugs[曳船名],0))))))</f>
        <v/>
      </c>
      <c r="AC516" s="53" t="str">
        <f>IF(C516="","",IF(AND(COUNTIF(Standards[照合項目（自動）],AB516&amp;"｜"&amp;E516&amp;"｜"&amp;D516&amp;"｜"&amp;F516&amp;"｜"&amp;P516)=1,COUNTIFS(Standards[照合項目（自動）],AB516&amp;"｜"&amp;E516&amp;"｜"&amp;D516&amp;"｜"&amp;F516&amp;"｜"&amp;P516,Standards[入力確認（自動）],"確認済")=1),SUMIF(Standards[照合項目（自動）],AB516&amp;"｜"&amp;E516&amp;"｜"&amp;D516&amp;"｜"&amp;F516&amp;"｜"&amp;P516,Standards[所定合計h（自動）]),"未確認"))</f>
        <v/>
      </c>
      <c r="AD516" s="53" t="str">
        <f>IF(C516="","",IF(AND(ISNUMBER(R516),ISNUMBER(S516),S516&gt;=R516),ROUND((S516-R516)*24,4),IF(OR(R516&lt;&gt;"",S516&lt;&gt;""),"",IF(AND(ISNUMBER(T516),T516&gt;=0),T516,IF(AND(I516="あり",J516="実施",ISNUMBER(AC516)),AC516,"")))))</f>
        <v/>
      </c>
      <c r="AE516" s="54" t="str">
        <f>IF(C516="","",IF(AND(ISNUMBER(R516),ISNUMBER(S516),S516&gt;=R516),IF(X516="記録","実績：基地発～基地着",IF(X516="記憶","記憶：基地発～基地着","未確認：基地発～基地着")),IF(OR(R516&lt;&gt;"",S516&lt;&gt;""),"要確認：時刻不足・逆転",IF(AND(ISNUMBER(T516),T516&gt;=0),IF(X516="記録","実績：記録の時間",IF(X516="記憶","記憶：申告の時間","未確認：申告の時間")),IF(AND(I516="あり",J516="実施",ISNUMBER(AC516)),"所定時間による見込み",IF(I516="なし","使用なし","未確認"))))))</f>
        <v/>
      </c>
      <c r="AF516" s="55" t="str">
        <f>IF(C516="","",IF(H516="あり",1,0))</f>
        <v/>
      </c>
      <c r="AG516" s="55" t="str">
        <f>IF(C516="","",IF(AND(I516="あり",J516="実施"),1,0))</f>
        <v/>
      </c>
      <c r="AH516" s="55" t="str">
        <f>IF(C516="","",IF(AND(H516="あり",X516="記録"),IF(COUNTIFS($A$8:A516,A516,$B$8:B516,B516,$C$8:C516,C516,$E$8:E516,E516,$F$8:F516,F516,$H$8:H516,"あり",$X$8:X516,"記録")=1,1,0),0))</f>
        <v/>
      </c>
      <c r="AI516" s="55" t="str">
        <f>IF(C516="","",IF(AND(I516="あり",J516="実施",X516="記録",ISNUMBER(K516)),IF(COUNTIFS($K$8:K516,K516,$C$8:C516,C516,$E$8:E516,E516,$F$8:F516,F516,$I$8:I516,"あり",$J$8:J516,"実施",$X$8:X516,"記録")=1,1,0),0))</f>
        <v/>
      </c>
      <c r="AJ516" s="55" t="str">
        <f>IF(C516="","",IF(ISNUMBER(A516),YEAR(A516)-IF(MONTH(A516)&lt;4,1,0),""))</f>
        <v/>
      </c>
      <c r="AK516" s="55" t="str">
        <f>IF(C516="","",IF(J516="実施",IF(ISNUMBER(K516),YEAR(K516)-IF(MONTH(K516)&lt;4,1,0),""),""))</f>
        <v/>
      </c>
      <c r="AL516" s="56" t="str">
        <f>IF(C516="",IF(OR(A516&lt;&gt;"",G516&lt;&gt;""),"要確認：船名未記入",""),IF(OR(NOT(ISNUMBER(A516)),G516="",H516="",I516="",J516="",N516="",O516="",P516="",W516="",X516=""),"要確認：基本項目不足",IF(OR(Z516="未登録・重複",AA516="未登録・重複",AB516="未確認"),"要確認：登録表を確認",IF(AND(H516="あり",NOT(ISNUMBER(B516))),"要確認：前日の予定時刻不足",IF(AND(J516="実施",I516="あり",NOT(ISNUMBER(K516))),"要確認：最終日時不足",IF(AND(J516="取消",I516="あり"),"要確認：取消と使用ありが矛盾",IF(OR(AND(ISNUMBER(T516),T516&lt;0),AND(ISNUMBER(V516),V516&lt;0),AE516="要確認：時刻不足・逆転"),"要確認：時間を確認",IF(COUNTIFS(Work[予定表の作業日],A516,Work[前日版の予定時刻],B516,Work[船名],C516,Work[バース],E516,Work[入出・転],F516,Work[曳船名],G516)&gt;1,"要確認：同じ作業・曳船が重複",IF(AND(I516="あり",J516="実施",NOT(ISNUMBER(AD516))),"要確認：拘束時間未確認",IF(OR(H516="未確認",I516="未確認",J516="未確認",X516="未確認",N516="未確認",O516="未確認"),"要確認：未確認を含む","確認済"))))))))))</f>
        <v/>
      </c>
    </row>
    <row r="517" spans="1:38" ht="24.95" customHeight="1" x14ac:dyDescent="0.2">
      <c r="A517" s="20"/>
      <c r="B517" s="29"/>
      <c r="C517" s="7"/>
      <c r="D517" s="7"/>
      <c r="E517" s="7"/>
      <c r="F517" s="7"/>
      <c r="G517" s="7"/>
      <c r="H517" s="7"/>
      <c r="I517" s="7"/>
      <c r="J517" s="7"/>
      <c r="K517" s="23"/>
      <c r="L517" s="13"/>
      <c r="M517" s="13"/>
      <c r="N517" s="7"/>
      <c r="O517" s="51"/>
      <c r="P517" s="51"/>
      <c r="Q517" s="61"/>
      <c r="R517" s="62"/>
      <c r="S517" s="62"/>
      <c r="T517" s="63"/>
      <c r="U517" s="63"/>
      <c r="V517" s="63"/>
      <c r="W517" s="51"/>
      <c r="X517" s="51"/>
      <c r="Y517" s="67"/>
      <c r="Z517" s="54" t="str">
        <f>IF(G517="","",IF(COUNTIF(Tugs[曳船名],G517)&lt;&gt;1,"未登録・重複",IF(INDEX(Tugs[会社名],MATCH(G517,Tugs[曳船名],0))="","未確認",INDEX(Tugs[会社名],MATCH(G517,Tugs[曳船名],0)))))</f>
        <v/>
      </c>
      <c r="AA517" s="54" t="str">
        <f>IF(G517="","",IF(COUNTIF(Companies[会社名],Z517)&lt;&gt;1,"未登録・重複",IF(INDEX(Companies[地区],MATCH(Z517,Companies[会社名],0))="","未確認",INDEX(Companies[地区],MATCH(Z517,Companies[会社名],0)))))</f>
        <v/>
      </c>
      <c r="AB517" s="54" t="str">
        <f>IF(G517="","",IF(Q517&lt;&gt;"",Q517,IF(COUNTIF(Tugs[曳船名],G517)&lt;&gt;1,"未登録・重複",IF(INDEX(Tugs[基地港],MATCH(G517,Tugs[曳船名],0))="","未確認",INDEX(Tugs[基地港],MATCH(G517,Tugs[曳船名],0))))))</f>
        <v/>
      </c>
      <c r="AC517" s="53" t="str">
        <f>IF(C517="","",IF(AND(COUNTIF(Standards[照合項目（自動）],AB517&amp;"｜"&amp;E517&amp;"｜"&amp;D517&amp;"｜"&amp;F517&amp;"｜"&amp;P517)=1,COUNTIFS(Standards[照合項目（自動）],AB517&amp;"｜"&amp;E517&amp;"｜"&amp;D517&amp;"｜"&amp;F517&amp;"｜"&amp;P517,Standards[入力確認（自動）],"確認済")=1),SUMIF(Standards[照合項目（自動）],AB517&amp;"｜"&amp;E517&amp;"｜"&amp;D517&amp;"｜"&amp;F517&amp;"｜"&amp;P517,Standards[所定合計h（自動）]),"未確認"))</f>
        <v/>
      </c>
      <c r="AD517" s="53" t="str">
        <f>IF(C517="","",IF(AND(ISNUMBER(R517),ISNUMBER(S517),S517&gt;=R517),ROUND((S517-R517)*24,4),IF(OR(R517&lt;&gt;"",S517&lt;&gt;""),"",IF(AND(ISNUMBER(T517),T517&gt;=0),T517,IF(AND(I517="あり",J517="実施",ISNUMBER(AC517)),AC517,"")))))</f>
        <v/>
      </c>
      <c r="AE517" s="54" t="str">
        <f>IF(C517="","",IF(AND(ISNUMBER(R517),ISNUMBER(S517),S517&gt;=R517),IF(X517="記録","実績：基地発～基地着",IF(X517="記憶","記憶：基地発～基地着","未確認：基地発～基地着")),IF(OR(R517&lt;&gt;"",S517&lt;&gt;""),"要確認：時刻不足・逆転",IF(AND(ISNUMBER(T517),T517&gt;=0),IF(X517="記録","実績：記録の時間",IF(X517="記憶","記憶：申告の時間","未確認：申告の時間")),IF(AND(I517="あり",J517="実施",ISNUMBER(AC517)),"所定時間による見込み",IF(I517="なし","使用なし","未確認"))))))</f>
        <v/>
      </c>
      <c r="AF517" s="55" t="str">
        <f>IF(C517="","",IF(H517="あり",1,0))</f>
        <v/>
      </c>
      <c r="AG517" s="55" t="str">
        <f>IF(C517="","",IF(AND(I517="あり",J517="実施"),1,0))</f>
        <v/>
      </c>
      <c r="AH517" s="55" t="str">
        <f>IF(C517="","",IF(AND(H517="あり",X517="記録"),IF(COUNTIFS($A$8:A517,A517,$B$8:B517,B517,$C$8:C517,C517,$E$8:E517,E517,$F$8:F517,F517,$H$8:H517,"あり",$X$8:X517,"記録")=1,1,0),0))</f>
        <v/>
      </c>
      <c r="AI517" s="55" t="str">
        <f>IF(C517="","",IF(AND(I517="あり",J517="実施",X517="記録",ISNUMBER(K517)),IF(COUNTIFS($K$8:K517,K517,$C$8:C517,C517,$E$8:E517,E517,$F$8:F517,F517,$I$8:I517,"あり",$J$8:J517,"実施",$X$8:X517,"記録")=1,1,0),0))</f>
        <v/>
      </c>
      <c r="AJ517" s="55" t="str">
        <f>IF(C517="","",IF(ISNUMBER(A517),YEAR(A517)-IF(MONTH(A517)&lt;4,1,0),""))</f>
        <v/>
      </c>
      <c r="AK517" s="55" t="str">
        <f>IF(C517="","",IF(J517="実施",IF(ISNUMBER(K517),YEAR(K517)-IF(MONTH(K517)&lt;4,1,0),""),""))</f>
        <v/>
      </c>
      <c r="AL517" s="56" t="str">
        <f>IF(C517="",IF(OR(A517&lt;&gt;"",G517&lt;&gt;""),"要確認：船名未記入",""),IF(OR(NOT(ISNUMBER(A517)),G517="",H517="",I517="",J517="",N517="",O517="",P517="",W517="",X517=""),"要確認：基本項目不足",IF(OR(Z517="未登録・重複",AA517="未登録・重複",AB517="未確認"),"要確認：登録表を確認",IF(AND(H517="あり",NOT(ISNUMBER(B517))),"要確認：前日の予定時刻不足",IF(AND(J517="実施",I517="あり",NOT(ISNUMBER(K517))),"要確認：最終日時不足",IF(AND(J517="取消",I517="あり"),"要確認：取消と使用ありが矛盾",IF(OR(AND(ISNUMBER(T517),T517&lt;0),AND(ISNUMBER(V517),V517&lt;0),AE517="要確認：時刻不足・逆転"),"要確認：時間を確認",IF(COUNTIFS(Work[予定表の作業日],A517,Work[前日版の予定時刻],B517,Work[船名],C517,Work[バース],E517,Work[入出・転],F517,Work[曳船名],G517)&gt;1,"要確認：同じ作業・曳船が重複",IF(AND(I517="あり",J517="実施",NOT(ISNUMBER(AD517))),"要確認：拘束時間未確認",IF(OR(H517="未確認",I517="未確認",J517="未確認",X517="未確認",N517="未確認",O517="未確認"),"要確認：未確認を含む","確認済"))))))))))</f>
        <v/>
      </c>
    </row>
    <row r="518" spans="1:38" ht="24.95" customHeight="1" x14ac:dyDescent="0.2">
      <c r="A518" s="20"/>
      <c r="B518" s="29"/>
      <c r="C518" s="7"/>
      <c r="D518" s="7"/>
      <c r="E518" s="7"/>
      <c r="F518" s="7"/>
      <c r="G518" s="7"/>
      <c r="H518" s="7"/>
      <c r="I518" s="7"/>
      <c r="J518" s="7"/>
      <c r="K518" s="23"/>
      <c r="L518" s="13"/>
      <c r="M518" s="13"/>
      <c r="N518" s="7"/>
      <c r="O518" s="51"/>
      <c r="P518" s="51"/>
      <c r="Q518" s="61"/>
      <c r="R518" s="62"/>
      <c r="S518" s="62"/>
      <c r="T518" s="63"/>
      <c r="U518" s="63"/>
      <c r="V518" s="63"/>
      <c r="W518" s="51"/>
      <c r="X518" s="51"/>
      <c r="Y518" s="67"/>
      <c r="Z518" s="54" t="str">
        <f>IF(G518="","",IF(COUNTIF(Tugs[曳船名],G518)&lt;&gt;1,"未登録・重複",IF(INDEX(Tugs[会社名],MATCH(G518,Tugs[曳船名],0))="","未確認",INDEX(Tugs[会社名],MATCH(G518,Tugs[曳船名],0)))))</f>
        <v/>
      </c>
      <c r="AA518" s="54" t="str">
        <f>IF(G518="","",IF(COUNTIF(Companies[会社名],Z518)&lt;&gt;1,"未登録・重複",IF(INDEX(Companies[地区],MATCH(Z518,Companies[会社名],0))="","未確認",INDEX(Companies[地区],MATCH(Z518,Companies[会社名],0)))))</f>
        <v/>
      </c>
      <c r="AB518" s="54" t="str">
        <f>IF(G518="","",IF(Q518&lt;&gt;"",Q518,IF(COUNTIF(Tugs[曳船名],G518)&lt;&gt;1,"未登録・重複",IF(INDEX(Tugs[基地港],MATCH(G518,Tugs[曳船名],0))="","未確認",INDEX(Tugs[基地港],MATCH(G518,Tugs[曳船名],0))))))</f>
        <v/>
      </c>
      <c r="AC518" s="53" t="str">
        <f>IF(C518="","",IF(AND(COUNTIF(Standards[照合項目（自動）],AB518&amp;"｜"&amp;E518&amp;"｜"&amp;D518&amp;"｜"&amp;F518&amp;"｜"&amp;P518)=1,COUNTIFS(Standards[照合項目（自動）],AB518&amp;"｜"&amp;E518&amp;"｜"&amp;D518&amp;"｜"&amp;F518&amp;"｜"&amp;P518,Standards[入力確認（自動）],"確認済")=1),SUMIF(Standards[照合項目（自動）],AB518&amp;"｜"&amp;E518&amp;"｜"&amp;D518&amp;"｜"&amp;F518&amp;"｜"&amp;P518,Standards[所定合計h（自動）]),"未確認"))</f>
        <v/>
      </c>
      <c r="AD518" s="53" t="str">
        <f>IF(C518="","",IF(AND(ISNUMBER(R518),ISNUMBER(S518),S518&gt;=R518),ROUND((S518-R518)*24,4),IF(OR(R518&lt;&gt;"",S518&lt;&gt;""),"",IF(AND(ISNUMBER(T518),T518&gt;=0),T518,IF(AND(I518="あり",J518="実施",ISNUMBER(AC518)),AC518,"")))))</f>
        <v/>
      </c>
      <c r="AE518" s="54" t="str">
        <f>IF(C518="","",IF(AND(ISNUMBER(R518),ISNUMBER(S518),S518&gt;=R518),IF(X518="記録","実績：基地発～基地着",IF(X518="記憶","記憶：基地発～基地着","未確認：基地発～基地着")),IF(OR(R518&lt;&gt;"",S518&lt;&gt;""),"要確認：時刻不足・逆転",IF(AND(ISNUMBER(T518),T518&gt;=0),IF(X518="記録","実績：記録の時間",IF(X518="記憶","記憶：申告の時間","未確認：申告の時間")),IF(AND(I518="あり",J518="実施",ISNUMBER(AC518)),"所定時間による見込み",IF(I518="なし","使用なし","未確認"))))))</f>
        <v/>
      </c>
      <c r="AF518" s="55" t="str">
        <f>IF(C518="","",IF(H518="あり",1,0))</f>
        <v/>
      </c>
      <c r="AG518" s="55" t="str">
        <f>IF(C518="","",IF(AND(I518="あり",J518="実施"),1,0))</f>
        <v/>
      </c>
      <c r="AH518" s="55" t="str">
        <f>IF(C518="","",IF(AND(H518="あり",X518="記録"),IF(COUNTIFS($A$8:A518,A518,$B$8:B518,B518,$C$8:C518,C518,$E$8:E518,E518,$F$8:F518,F518,$H$8:H518,"あり",$X$8:X518,"記録")=1,1,0),0))</f>
        <v/>
      </c>
      <c r="AI518" s="55" t="str">
        <f>IF(C518="","",IF(AND(I518="あり",J518="実施",X518="記録",ISNUMBER(K518)),IF(COUNTIFS($K$8:K518,K518,$C$8:C518,C518,$E$8:E518,E518,$F$8:F518,F518,$I$8:I518,"あり",$J$8:J518,"実施",$X$8:X518,"記録")=1,1,0),0))</f>
        <v/>
      </c>
      <c r="AJ518" s="55" t="str">
        <f>IF(C518="","",IF(ISNUMBER(A518),YEAR(A518)-IF(MONTH(A518)&lt;4,1,0),""))</f>
        <v/>
      </c>
      <c r="AK518" s="55" t="str">
        <f>IF(C518="","",IF(J518="実施",IF(ISNUMBER(K518),YEAR(K518)-IF(MONTH(K518)&lt;4,1,0),""),""))</f>
        <v/>
      </c>
      <c r="AL518" s="56" t="str">
        <f>IF(C518="",IF(OR(A518&lt;&gt;"",G518&lt;&gt;""),"要確認：船名未記入",""),IF(OR(NOT(ISNUMBER(A518)),G518="",H518="",I518="",J518="",N518="",O518="",P518="",W518="",X518=""),"要確認：基本項目不足",IF(OR(Z518="未登録・重複",AA518="未登録・重複",AB518="未確認"),"要確認：登録表を確認",IF(AND(H518="あり",NOT(ISNUMBER(B518))),"要確認：前日の予定時刻不足",IF(AND(J518="実施",I518="あり",NOT(ISNUMBER(K518))),"要確認：最終日時不足",IF(AND(J518="取消",I518="あり"),"要確認：取消と使用ありが矛盾",IF(OR(AND(ISNUMBER(T518),T518&lt;0),AND(ISNUMBER(V518),V518&lt;0),AE518="要確認：時刻不足・逆転"),"要確認：時間を確認",IF(COUNTIFS(Work[予定表の作業日],A518,Work[前日版の予定時刻],B518,Work[船名],C518,Work[バース],E518,Work[入出・転],F518,Work[曳船名],G518)&gt;1,"要確認：同じ作業・曳船が重複",IF(AND(I518="あり",J518="実施",NOT(ISNUMBER(AD518))),"要確認：拘束時間未確認",IF(OR(H518="未確認",I518="未確認",J518="未確認",X518="未確認",N518="未確認",O518="未確認"),"要確認：未確認を含む","確認済"))))))))))</f>
        <v/>
      </c>
    </row>
    <row r="519" spans="1:38" ht="24.95" customHeight="1" x14ac:dyDescent="0.2">
      <c r="A519" s="20"/>
      <c r="B519" s="29"/>
      <c r="C519" s="7"/>
      <c r="D519" s="7"/>
      <c r="E519" s="7"/>
      <c r="F519" s="7"/>
      <c r="G519" s="7"/>
      <c r="H519" s="7"/>
      <c r="I519" s="7"/>
      <c r="J519" s="7"/>
      <c r="K519" s="23"/>
      <c r="L519" s="13"/>
      <c r="M519" s="13"/>
      <c r="N519" s="7"/>
      <c r="O519" s="51"/>
      <c r="P519" s="51"/>
      <c r="Q519" s="61"/>
      <c r="R519" s="62"/>
      <c r="S519" s="62"/>
      <c r="T519" s="63"/>
      <c r="U519" s="63"/>
      <c r="V519" s="63"/>
      <c r="W519" s="51"/>
      <c r="X519" s="51"/>
      <c r="Y519" s="67"/>
      <c r="Z519" s="54" t="str">
        <f>IF(G519="","",IF(COUNTIF(Tugs[曳船名],G519)&lt;&gt;1,"未登録・重複",IF(INDEX(Tugs[会社名],MATCH(G519,Tugs[曳船名],0))="","未確認",INDEX(Tugs[会社名],MATCH(G519,Tugs[曳船名],0)))))</f>
        <v/>
      </c>
      <c r="AA519" s="54" t="str">
        <f>IF(G519="","",IF(COUNTIF(Companies[会社名],Z519)&lt;&gt;1,"未登録・重複",IF(INDEX(Companies[地区],MATCH(Z519,Companies[会社名],0))="","未確認",INDEX(Companies[地区],MATCH(Z519,Companies[会社名],0)))))</f>
        <v/>
      </c>
      <c r="AB519" s="54" t="str">
        <f>IF(G519="","",IF(Q519&lt;&gt;"",Q519,IF(COUNTIF(Tugs[曳船名],G519)&lt;&gt;1,"未登録・重複",IF(INDEX(Tugs[基地港],MATCH(G519,Tugs[曳船名],0))="","未確認",INDEX(Tugs[基地港],MATCH(G519,Tugs[曳船名],0))))))</f>
        <v/>
      </c>
      <c r="AC519" s="53" t="str">
        <f>IF(C519="","",IF(AND(COUNTIF(Standards[照合項目（自動）],AB519&amp;"｜"&amp;E519&amp;"｜"&amp;D519&amp;"｜"&amp;F519&amp;"｜"&amp;P519)=1,COUNTIFS(Standards[照合項目（自動）],AB519&amp;"｜"&amp;E519&amp;"｜"&amp;D519&amp;"｜"&amp;F519&amp;"｜"&amp;P519,Standards[入力確認（自動）],"確認済")=1),SUMIF(Standards[照合項目（自動）],AB519&amp;"｜"&amp;E519&amp;"｜"&amp;D519&amp;"｜"&amp;F519&amp;"｜"&amp;P519,Standards[所定合計h（自動）]),"未確認"))</f>
        <v/>
      </c>
      <c r="AD519" s="53" t="str">
        <f>IF(C519="","",IF(AND(ISNUMBER(R519),ISNUMBER(S519),S519&gt;=R519),ROUND((S519-R519)*24,4),IF(OR(R519&lt;&gt;"",S519&lt;&gt;""),"",IF(AND(ISNUMBER(T519),T519&gt;=0),T519,IF(AND(I519="あり",J519="実施",ISNUMBER(AC519)),AC519,"")))))</f>
        <v/>
      </c>
      <c r="AE519" s="54" t="str">
        <f>IF(C519="","",IF(AND(ISNUMBER(R519),ISNUMBER(S519),S519&gt;=R519),IF(X519="記録","実績：基地発～基地着",IF(X519="記憶","記憶：基地発～基地着","未確認：基地発～基地着")),IF(OR(R519&lt;&gt;"",S519&lt;&gt;""),"要確認：時刻不足・逆転",IF(AND(ISNUMBER(T519),T519&gt;=0),IF(X519="記録","実績：記録の時間",IF(X519="記憶","記憶：申告の時間","未確認：申告の時間")),IF(AND(I519="あり",J519="実施",ISNUMBER(AC519)),"所定時間による見込み",IF(I519="なし","使用なし","未確認"))))))</f>
        <v/>
      </c>
      <c r="AF519" s="55" t="str">
        <f>IF(C519="","",IF(H519="あり",1,0))</f>
        <v/>
      </c>
      <c r="AG519" s="55" t="str">
        <f>IF(C519="","",IF(AND(I519="あり",J519="実施"),1,0))</f>
        <v/>
      </c>
      <c r="AH519" s="55" t="str">
        <f>IF(C519="","",IF(AND(H519="あり",X519="記録"),IF(COUNTIFS($A$8:A519,A519,$B$8:B519,B519,$C$8:C519,C519,$E$8:E519,E519,$F$8:F519,F519,$H$8:H519,"あり",$X$8:X519,"記録")=1,1,0),0))</f>
        <v/>
      </c>
      <c r="AI519" s="55" t="str">
        <f>IF(C519="","",IF(AND(I519="あり",J519="実施",X519="記録",ISNUMBER(K519)),IF(COUNTIFS($K$8:K519,K519,$C$8:C519,C519,$E$8:E519,E519,$F$8:F519,F519,$I$8:I519,"あり",$J$8:J519,"実施",$X$8:X519,"記録")=1,1,0),0))</f>
        <v/>
      </c>
      <c r="AJ519" s="55" t="str">
        <f>IF(C519="","",IF(ISNUMBER(A519),YEAR(A519)-IF(MONTH(A519)&lt;4,1,0),""))</f>
        <v/>
      </c>
      <c r="AK519" s="55" t="str">
        <f>IF(C519="","",IF(J519="実施",IF(ISNUMBER(K519),YEAR(K519)-IF(MONTH(K519)&lt;4,1,0),""),""))</f>
        <v/>
      </c>
      <c r="AL519" s="56" t="str">
        <f>IF(C519="",IF(OR(A519&lt;&gt;"",G519&lt;&gt;""),"要確認：船名未記入",""),IF(OR(NOT(ISNUMBER(A519)),G519="",H519="",I519="",J519="",N519="",O519="",P519="",W519="",X519=""),"要確認：基本項目不足",IF(OR(Z519="未登録・重複",AA519="未登録・重複",AB519="未確認"),"要確認：登録表を確認",IF(AND(H519="あり",NOT(ISNUMBER(B519))),"要確認：前日の予定時刻不足",IF(AND(J519="実施",I519="あり",NOT(ISNUMBER(K519))),"要確認：最終日時不足",IF(AND(J519="取消",I519="あり"),"要確認：取消と使用ありが矛盾",IF(OR(AND(ISNUMBER(T519),T519&lt;0),AND(ISNUMBER(V519),V519&lt;0),AE519="要確認：時刻不足・逆転"),"要確認：時間を確認",IF(COUNTIFS(Work[予定表の作業日],A519,Work[前日版の予定時刻],B519,Work[船名],C519,Work[バース],E519,Work[入出・転],F519,Work[曳船名],G519)&gt;1,"要確認：同じ作業・曳船が重複",IF(AND(I519="あり",J519="実施",NOT(ISNUMBER(AD519))),"要確認：拘束時間未確認",IF(OR(H519="未確認",I519="未確認",J519="未確認",X519="未確認",N519="未確認",O519="未確認"),"要確認：未確認を含む","確認済"))))))))))</f>
        <v/>
      </c>
    </row>
    <row r="520" spans="1:38" ht="24.95" customHeight="1" x14ac:dyDescent="0.2">
      <c r="A520" s="20"/>
      <c r="B520" s="29"/>
      <c r="C520" s="7"/>
      <c r="D520" s="7"/>
      <c r="E520" s="7"/>
      <c r="F520" s="7"/>
      <c r="G520" s="7"/>
      <c r="H520" s="7"/>
      <c r="I520" s="7"/>
      <c r="J520" s="7"/>
      <c r="K520" s="23"/>
      <c r="L520" s="13"/>
      <c r="M520" s="13"/>
      <c r="N520" s="7"/>
      <c r="O520" s="51"/>
      <c r="P520" s="51"/>
      <c r="Q520" s="61"/>
      <c r="R520" s="62"/>
      <c r="S520" s="62"/>
      <c r="T520" s="63"/>
      <c r="U520" s="63"/>
      <c r="V520" s="63"/>
      <c r="W520" s="51"/>
      <c r="X520" s="51"/>
      <c r="Y520" s="67"/>
      <c r="Z520" s="54" t="str">
        <f>IF(G520="","",IF(COUNTIF(Tugs[曳船名],G520)&lt;&gt;1,"未登録・重複",IF(INDEX(Tugs[会社名],MATCH(G520,Tugs[曳船名],0))="","未確認",INDEX(Tugs[会社名],MATCH(G520,Tugs[曳船名],0)))))</f>
        <v/>
      </c>
      <c r="AA520" s="54" t="str">
        <f>IF(G520="","",IF(COUNTIF(Companies[会社名],Z520)&lt;&gt;1,"未登録・重複",IF(INDEX(Companies[地区],MATCH(Z520,Companies[会社名],0))="","未確認",INDEX(Companies[地区],MATCH(Z520,Companies[会社名],0)))))</f>
        <v/>
      </c>
      <c r="AB520" s="54" t="str">
        <f>IF(G520="","",IF(Q520&lt;&gt;"",Q520,IF(COUNTIF(Tugs[曳船名],G520)&lt;&gt;1,"未登録・重複",IF(INDEX(Tugs[基地港],MATCH(G520,Tugs[曳船名],0))="","未確認",INDEX(Tugs[基地港],MATCH(G520,Tugs[曳船名],0))))))</f>
        <v/>
      </c>
      <c r="AC520" s="53" t="str">
        <f>IF(C520="","",IF(AND(COUNTIF(Standards[照合項目（自動）],AB520&amp;"｜"&amp;E520&amp;"｜"&amp;D520&amp;"｜"&amp;F520&amp;"｜"&amp;P520)=1,COUNTIFS(Standards[照合項目（自動）],AB520&amp;"｜"&amp;E520&amp;"｜"&amp;D520&amp;"｜"&amp;F520&amp;"｜"&amp;P520,Standards[入力確認（自動）],"確認済")=1),SUMIF(Standards[照合項目（自動）],AB520&amp;"｜"&amp;E520&amp;"｜"&amp;D520&amp;"｜"&amp;F520&amp;"｜"&amp;P520,Standards[所定合計h（自動）]),"未確認"))</f>
        <v/>
      </c>
      <c r="AD520" s="53" t="str">
        <f>IF(C520="","",IF(AND(ISNUMBER(R520),ISNUMBER(S520),S520&gt;=R520),ROUND((S520-R520)*24,4),IF(OR(R520&lt;&gt;"",S520&lt;&gt;""),"",IF(AND(ISNUMBER(T520),T520&gt;=0),T520,IF(AND(I520="あり",J520="実施",ISNUMBER(AC520)),AC520,"")))))</f>
        <v/>
      </c>
      <c r="AE520" s="54" t="str">
        <f>IF(C520="","",IF(AND(ISNUMBER(R520),ISNUMBER(S520),S520&gt;=R520),IF(X520="記録","実績：基地発～基地着",IF(X520="記憶","記憶：基地発～基地着","未確認：基地発～基地着")),IF(OR(R520&lt;&gt;"",S520&lt;&gt;""),"要確認：時刻不足・逆転",IF(AND(ISNUMBER(T520),T520&gt;=0),IF(X520="記録","実績：記録の時間",IF(X520="記憶","記憶：申告の時間","未確認：申告の時間")),IF(AND(I520="あり",J520="実施",ISNUMBER(AC520)),"所定時間による見込み",IF(I520="なし","使用なし","未確認"))))))</f>
        <v/>
      </c>
      <c r="AF520" s="55" t="str">
        <f>IF(C520="","",IF(H520="あり",1,0))</f>
        <v/>
      </c>
      <c r="AG520" s="55" t="str">
        <f>IF(C520="","",IF(AND(I520="あり",J520="実施"),1,0))</f>
        <v/>
      </c>
      <c r="AH520" s="55" t="str">
        <f>IF(C520="","",IF(AND(H520="あり",X520="記録"),IF(COUNTIFS($A$8:A520,A520,$B$8:B520,B520,$C$8:C520,C520,$E$8:E520,E520,$F$8:F520,F520,$H$8:H520,"あり",$X$8:X520,"記録")=1,1,0),0))</f>
        <v/>
      </c>
      <c r="AI520" s="55" t="str">
        <f>IF(C520="","",IF(AND(I520="あり",J520="実施",X520="記録",ISNUMBER(K520)),IF(COUNTIFS($K$8:K520,K520,$C$8:C520,C520,$E$8:E520,E520,$F$8:F520,F520,$I$8:I520,"あり",$J$8:J520,"実施",$X$8:X520,"記録")=1,1,0),0))</f>
        <v/>
      </c>
      <c r="AJ520" s="55" t="str">
        <f>IF(C520="","",IF(ISNUMBER(A520),YEAR(A520)-IF(MONTH(A520)&lt;4,1,0),""))</f>
        <v/>
      </c>
      <c r="AK520" s="55" t="str">
        <f>IF(C520="","",IF(J520="実施",IF(ISNUMBER(K520),YEAR(K520)-IF(MONTH(K520)&lt;4,1,0),""),""))</f>
        <v/>
      </c>
      <c r="AL520" s="56" t="str">
        <f>IF(C520="",IF(OR(A520&lt;&gt;"",G520&lt;&gt;""),"要確認：船名未記入",""),IF(OR(NOT(ISNUMBER(A520)),G520="",H520="",I520="",J520="",N520="",O520="",P520="",W520="",X520=""),"要確認：基本項目不足",IF(OR(Z520="未登録・重複",AA520="未登録・重複",AB520="未確認"),"要確認：登録表を確認",IF(AND(H520="あり",NOT(ISNUMBER(B520))),"要確認：前日の予定時刻不足",IF(AND(J520="実施",I520="あり",NOT(ISNUMBER(K520))),"要確認：最終日時不足",IF(AND(J520="取消",I520="あり"),"要確認：取消と使用ありが矛盾",IF(OR(AND(ISNUMBER(T520),T520&lt;0),AND(ISNUMBER(V520),V520&lt;0),AE520="要確認：時刻不足・逆転"),"要確認：時間を確認",IF(COUNTIFS(Work[予定表の作業日],A520,Work[前日版の予定時刻],B520,Work[船名],C520,Work[バース],E520,Work[入出・転],F520,Work[曳船名],G520)&gt;1,"要確認：同じ作業・曳船が重複",IF(AND(I520="あり",J520="実施",NOT(ISNUMBER(AD520))),"要確認：拘束時間未確認",IF(OR(H520="未確認",I520="未確認",J520="未確認",X520="未確認",N520="未確認",O520="未確認"),"要確認：未確認を含む","確認済"))))))))))</f>
        <v/>
      </c>
    </row>
    <row r="521" spans="1:38" ht="24.95" customHeight="1" x14ac:dyDescent="0.2">
      <c r="A521" s="20"/>
      <c r="B521" s="29"/>
      <c r="C521" s="7"/>
      <c r="D521" s="7"/>
      <c r="E521" s="7"/>
      <c r="F521" s="7"/>
      <c r="G521" s="7"/>
      <c r="H521" s="7"/>
      <c r="I521" s="7"/>
      <c r="J521" s="7"/>
      <c r="K521" s="23"/>
      <c r="L521" s="13"/>
      <c r="M521" s="13"/>
      <c r="N521" s="7"/>
      <c r="O521" s="51"/>
      <c r="P521" s="51"/>
      <c r="Q521" s="61"/>
      <c r="R521" s="62"/>
      <c r="S521" s="62"/>
      <c r="T521" s="63"/>
      <c r="U521" s="63"/>
      <c r="V521" s="63"/>
      <c r="W521" s="51"/>
      <c r="X521" s="51"/>
      <c r="Y521" s="67"/>
      <c r="Z521" s="54" t="str">
        <f>IF(G521="","",IF(COUNTIF(Tugs[曳船名],G521)&lt;&gt;1,"未登録・重複",IF(INDEX(Tugs[会社名],MATCH(G521,Tugs[曳船名],0))="","未確認",INDEX(Tugs[会社名],MATCH(G521,Tugs[曳船名],0)))))</f>
        <v/>
      </c>
      <c r="AA521" s="54" t="str">
        <f>IF(G521="","",IF(COUNTIF(Companies[会社名],Z521)&lt;&gt;1,"未登録・重複",IF(INDEX(Companies[地区],MATCH(Z521,Companies[会社名],0))="","未確認",INDEX(Companies[地区],MATCH(Z521,Companies[会社名],0)))))</f>
        <v/>
      </c>
      <c r="AB521" s="54" t="str">
        <f>IF(G521="","",IF(Q521&lt;&gt;"",Q521,IF(COUNTIF(Tugs[曳船名],G521)&lt;&gt;1,"未登録・重複",IF(INDEX(Tugs[基地港],MATCH(G521,Tugs[曳船名],0))="","未確認",INDEX(Tugs[基地港],MATCH(G521,Tugs[曳船名],0))))))</f>
        <v/>
      </c>
      <c r="AC521" s="53" t="str">
        <f>IF(C521="","",IF(AND(COUNTIF(Standards[照合項目（自動）],AB521&amp;"｜"&amp;E521&amp;"｜"&amp;D521&amp;"｜"&amp;F521&amp;"｜"&amp;P521)=1,COUNTIFS(Standards[照合項目（自動）],AB521&amp;"｜"&amp;E521&amp;"｜"&amp;D521&amp;"｜"&amp;F521&amp;"｜"&amp;P521,Standards[入力確認（自動）],"確認済")=1),SUMIF(Standards[照合項目（自動）],AB521&amp;"｜"&amp;E521&amp;"｜"&amp;D521&amp;"｜"&amp;F521&amp;"｜"&amp;P521,Standards[所定合計h（自動）]),"未確認"))</f>
        <v/>
      </c>
      <c r="AD521" s="53" t="str">
        <f>IF(C521="","",IF(AND(ISNUMBER(R521),ISNUMBER(S521),S521&gt;=R521),ROUND((S521-R521)*24,4),IF(OR(R521&lt;&gt;"",S521&lt;&gt;""),"",IF(AND(ISNUMBER(T521),T521&gt;=0),T521,IF(AND(I521="あり",J521="実施",ISNUMBER(AC521)),AC521,"")))))</f>
        <v/>
      </c>
      <c r="AE521" s="54" t="str">
        <f>IF(C521="","",IF(AND(ISNUMBER(R521),ISNUMBER(S521),S521&gt;=R521),IF(X521="記録","実績：基地発～基地着",IF(X521="記憶","記憶：基地発～基地着","未確認：基地発～基地着")),IF(OR(R521&lt;&gt;"",S521&lt;&gt;""),"要確認：時刻不足・逆転",IF(AND(ISNUMBER(T521),T521&gt;=0),IF(X521="記録","実績：記録の時間",IF(X521="記憶","記憶：申告の時間","未確認：申告の時間")),IF(AND(I521="あり",J521="実施",ISNUMBER(AC521)),"所定時間による見込み",IF(I521="なし","使用なし","未確認"))))))</f>
        <v/>
      </c>
      <c r="AF521" s="55" t="str">
        <f>IF(C521="","",IF(H521="あり",1,0))</f>
        <v/>
      </c>
      <c r="AG521" s="55" t="str">
        <f>IF(C521="","",IF(AND(I521="あり",J521="実施"),1,0))</f>
        <v/>
      </c>
      <c r="AH521" s="55" t="str">
        <f>IF(C521="","",IF(AND(H521="あり",X521="記録"),IF(COUNTIFS($A$8:A521,A521,$B$8:B521,B521,$C$8:C521,C521,$E$8:E521,E521,$F$8:F521,F521,$H$8:H521,"あり",$X$8:X521,"記録")=1,1,0),0))</f>
        <v/>
      </c>
      <c r="AI521" s="55" t="str">
        <f>IF(C521="","",IF(AND(I521="あり",J521="実施",X521="記録",ISNUMBER(K521)),IF(COUNTIFS($K$8:K521,K521,$C$8:C521,C521,$E$8:E521,E521,$F$8:F521,F521,$I$8:I521,"あり",$J$8:J521,"実施",$X$8:X521,"記録")=1,1,0),0))</f>
        <v/>
      </c>
      <c r="AJ521" s="55" t="str">
        <f>IF(C521="","",IF(ISNUMBER(A521),YEAR(A521)-IF(MONTH(A521)&lt;4,1,0),""))</f>
        <v/>
      </c>
      <c r="AK521" s="55" t="str">
        <f>IF(C521="","",IF(J521="実施",IF(ISNUMBER(K521),YEAR(K521)-IF(MONTH(K521)&lt;4,1,0),""),""))</f>
        <v/>
      </c>
      <c r="AL521" s="56" t="str">
        <f>IF(C521="",IF(OR(A521&lt;&gt;"",G521&lt;&gt;""),"要確認：船名未記入",""),IF(OR(NOT(ISNUMBER(A521)),G521="",H521="",I521="",J521="",N521="",O521="",P521="",W521="",X521=""),"要確認：基本項目不足",IF(OR(Z521="未登録・重複",AA521="未登録・重複",AB521="未確認"),"要確認：登録表を確認",IF(AND(H521="あり",NOT(ISNUMBER(B521))),"要確認：前日の予定時刻不足",IF(AND(J521="実施",I521="あり",NOT(ISNUMBER(K521))),"要確認：最終日時不足",IF(AND(J521="取消",I521="あり"),"要確認：取消と使用ありが矛盾",IF(OR(AND(ISNUMBER(T521),T521&lt;0),AND(ISNUMBER(V521),V521&lt;0),AE521="要確認：時刻不足・逆転"),"要確認：時間を確認",IF(COUNTIFS(Work[予定表の作業日],A521,Work[前日版の予定時刻],B521,Work[船名],C521,Work[バース],E521,Work[入出・転],F521,Work[曳船名],G521)&gt;1,"要確認：同じ作業・曳船が重複",IF(AND(I521="あり",J521="実施",NOT(ISNUMBER(AD521))),"要確認：拘束時間未確認",IF(OR(H521="未確認",I521="未確認",J521="未確認",X521="未確認",N521="未確認",O521="未確認"),"要確認：未確認を含む","確認済"))))))))))</f>
        <v/>
      </c>
    </row>
    <row r="522" spans="1:38" ht="24.95" customHeight="1" x14ac:dyDescent="0.2">
      <c r="A522" s="20"/>
      <c r="B522" s="29"/>
      <c r="C522" s="7"/>
      <c r="D522" s="7"/>
      <c r="E522" s="7"/>
      <c r="F522" s="7"/>
      <c r="G522" s="7"/>
      <c r="H522" s="7"/>
      <c r="I522" s="7"/>
      <c r="J522" s="7"/>
      <c r="K522" s="23"/>
      <c r="L522" s="13"/>
      <c r="M522" s="13"/>
      <c r="N522" s="7"/>
      <c r="O522" s="51"/>
      <c r="P522" s="51"/>
      <c r="Q522" s="61"/>
      <c r="R522" s="62"/>
      <c r="S522" s="62"/>
      <c r="T522" s="63"/>
      <c r="U522" s="63"/>
      <c r="V522" s="63"/>
      <c r="W522" s="51"/>
      <c r="X522" s="51"/>
      <c r="Y522" s="67"/>
      <c r="Z522" s="54" t="str">
        <f>IF(G522="","",IF(COUNTIF(Tugs[曳船名],G522)&lt;&gt;1,"未登録・重複",IF(INDEX(Tugs[会社名],MATCH(G522,Tugs[曳船名],0))="","未確認",INDEX(Tugs[会社名],MATCH(G522,Tugs[曳船名],0)))))</f>
        <v/>
      </c>
      <c r="AA522" s="54" t="str">
        <f>IF(G522="","",IF(COUNTIF(Companies[会社名],Z522)&lt;&gt;1,"未登録・重複",IF(INDEX(Companies[地区],MATCH(Z522,Companies[会社名],0))="","未確認",INDEX(Companies[地区],MATCH(Z522,Companies[会社名],0)))))</f>
        <v/>
      </c>
      <c r="AB522" s="54" t="str">
        <f>IF(G522="","",IF(Q522&lt;&gt;"",Q522,IF(COUNTIF(Tugs[曳船名],G522)&lt;&gt;1,"未登録・重複",IF(INDEX(Tugs[基地港],MATCH(G522,Tugs[曳船名],0))="","未確認",INDEX(Tugs[基地港],MATCH(G522,Tugs[曳船名],0))))))</f>
        <v/>
      </c>
      <c r="AC522" s="53" t="str">
        <f>IF(C522="","",IF(AND(COUNTIF(Standards[照合項目（自動）],AB522&amp;"｜"&amp;E522&amp;"｜"&amp;D522&amp;"｜"&amp;F522&amp;"｜"&amp;P522)=1,COUNTIFS(Standards[照合項目（自動）],AB522&amp;"｜"&amp;E522&amp;"｜"&amp;D522&amp;"｜"&amp;F522&amp;"｜"&amp;P522,Standards[入力確認（自動）],"確認済")=1),SUMIF(Standards[照合項目（自動）],AB522&amp;"｜"&amp;E522&amp;"｜"&amp;D522&amp;"｜"&amp;F522&amp;"｜"&amp;P522,Standards[所定合計h（自動）]),"未確認"))</f>
        <v/>
      </c>
      <c r="AD522" s="53" t="str">
        <f>IF(C522="","",IF(AND(ISNUMBER(R522),ISNUMBER(S522),S522&gt;=R522),ROUND((S522-R522)*24,4),IF(OR(R522&lt;&gt;"",S522&lt;&gt;""),"",IF(AND(ISNUMBER(T522),T522&gt;=0),T522,IF(AND(I522="あり",J522="実施",ISNUMBER(AC522)),AC522,"")))))</f>
        <v/>
      </c>
      <c r="AE522" s="54" t="str">
        <f>IF(C522="","",IF(AND(ISNUMBER(R522),ISNUMBER(S522),S522&gt;=R522),IF(X522="記録","実績：基地発～基地着",IF(X522="記憶","記憶：基地発～基地着","未確認：基地発～基地着")),IF(OR(R522&lt;&gt;"",S522&lt;&gt;""),"要確認：時刻不足・逆転",IF(AND(ISNUMBER(T522),T522&gt;=0),IF(X522="記録","実績：記録の時間",IF(X522="記憶","記憶：申告の時間","未確認：申告の時間")),IF(AND(I522="あり",J522="実施",ISNUMBER(AC522)),"所定時間による見込み",IF(I522="なし","使用なし","未確認"))))))</f>
        <v/>
      </c>
      <c r="AF522" s="55" t="str">
        <f>IF(C522="","",IF(H522="あり",1,0))</f>
        <v/>
      </c>
      <c r="AG522" s="55" t="str">
        <f>IF(C522="","",IF(AND(I522="あり",J522="実施"),1,0))</f>
        <v/>
      </c>
      <c r="AH522" s="55" t="str">
        <f>IF(C522="","",IF(AND(H522="あり",X522="記録"),IF(COUNTIFS($A$8:A522,A522,$B$8:B522,B522,$C$8:C522,C522,$E$8:E522,E522,$F$8:F522,F522,$H$8:H522,"あり",$X$8:X522,"記録")=1,1,0),0))</f>
        <v/>
      </c>
      <c r="AI522" s="55" t="str">
        <f>IF(C522="","",IF(AND(I522="あり",J522="実施",X522="記録",ISNUMBER(K522)),IF(COUNTIFS($K$8:K522,K522,$C$8:C522,C522,$E$8:E522,E522,$F$8:F522,F522,$I$8:I522,"あり",$J$8:J522,"実施",$X$8:X522,"記録")=1,1,0),0))</f>
        <v/>
      </c>
      <c r="AJ522" s="55" t="str">
        <f>IF(C522="","",IF(ISNUMBER(A522),YEAR(A522)-IF(MONTH(A522)&lt;4,1,0),""))</f>
        <v/>
      </c>
      <c r="AK522" s="55" t="str">
        <f>IF(C522="","",IF(J522="実施",IF(ISNUMBER(K522),YEAR(K522)-IF(MONTH(K522)&lt;4,1,0),""),""))</f>
        <v/>
      </c>
      <c r="AL522" s="56" t="str">
        <f>IF(C522="",IF(OR(A522&lt;&gt;"",G522&lt;&gt;""),"要確認：船名未記入",""),IF(OR(NOT(ISNUMBER(A522)),G522="",H522="",I522="",J522="",N522="",O522="",P522="",W522="",X522=""),"要確認：基本項目不足",IF(OR(Z522="未登録・重複",AA522="未登録・重複",AB522="未確認"),"要確認：登録表を確認",IF(AND(H522="あり",NOT(ISNUMBER(B522))),"要確認：前日の予定時刻不足",IF(AND(J522="実施",I522="あり",NOT(ISNUMBER(K522))),"要確認：最終日時不足",IF(AND(J522="取消",I522="あり"),"要確認：取消と使用ありが矛盾",IF(OR(AND(ISNUMBER(T522),T522&lt;0),AND(ISNUMBER(V522),V522&lt;0),AE522="要確認：時刻不足・逆転"),"要確認：時間を確認",IF(COUNTIFS(Work[予定表の作業日],A522,Work[前日版の予定時刻],B522,Work[船名],C522,Work[バース],E522,Work[入出・転],F522,Work[曳船名],G522)&gt;1,"要確認：同じ作業・曳船が重複",IF(AND(I522="あり",J522="実施",NOT(ISNUMBER(AD522))),"要確認：拘束時間未確認",IF(OR(H522="未確認",I522="未確認",J522="未確認",X522="未確認",N522="未確認",O522="未確認"),"要確認：未確認を含む","確認済"))))))))))</f>
        <v/>
      </c>
    </row>
    <row r="523" spans="1:38" ht="24.95" customHeight="1" x14ac:dyDescent="0.2">
      <c r="A523" s="20"/>
      <c r="B523" s="29"/>
      <c r="C523" s="7"/>
      <c r="D523" s="7"/>
      <c r="E523" s="7"/>
      <c r="F523" s="7"/>
      <c r="G523" s="7"/>
      <c r="H523" s="7"/>
      <c r="I523" s="7"/>
      <c r="J523" s="7"/>
      <c r="K523" s="23"/>
      <c r="L523" s="13"/>
      <c r="M523" s="13"/>
      <c r="N523" s="7"/>
      <c r="O523" s="51"/>
      <c r="P523" s="51"/>
      <c r="Q523" s="61"/>
      <c r="R523" s="62"/>
      <c r="S523" s="62"/>
      <c r="T523" s="63"/>
      <c r="U523" s="63"/>
      <c r="V523" s="63"/>
      <c r="W523" s="51"/>
      <c r="X523" s="51"/>
      <c r="Y523" s="67"/>
      <c r="Z523" s="54" t="str">
        <f>IF(G523="","",IF(COUNTIF(Tugs[曳船名],G523)&lt;&gt;1,"未登録・重複",IF(INDEX(Tugs[会社名],MATCH(G523,Tugs[曳船名],0))="","未確認",INDEX(Tugs[会社名],MATCH(G523,Tugs[曳船名],0)))))</f>
        <v/>
      </c>
      <c r="AA523" s="54" t="str">
        <f>IF(G523="","",IF(COUNTIF(Companies[会社名],Z523)&lt;&gt;1,"未登録・重複",IF(INDEX(Companies[地区],MATCH(Z523,Companies[会社名],0))="","未確認",INDEX(Companies[地区],MATCH(Z523,Companies[会社名],0)))))</f>
        <v/>
      </c>
      <c r="AB523" s="54" t="str">
        <f>IF(G523="","",IF(Q523&lt;&gt;"",Q523,IF(COUNTIF(Tugs[曳船名],G523)&lt;&gt;1,"未登録・重複",IF(INDEX(Tugs[基地港],MATCH(G523,Tugs[曳船名],0))="","未確認",INDEX(Tugs[基地港],MATCH(G523,Tugs[曳船名],0))))))</f>
        <v/>
      </c>
      <c r="AC523" s="53" t="str">
        <f>IF(C523="","",IF(AND(COUNTIF(Standards[照合項目（自動）],AB523&amp;"｜"&amp;E523&amp;"｜"&amp;D523&amp;"｜"&amp;F523&amp;"｜"&amp;P523)=1,COUNTIFS(Standards[照合項目（自動）],AB523&amp;"｜"&amp;E523&amp;"｜"&amp;D523&amp;"｜"&amp;F523&amp;"｜"&amp;P523,Standards[入力確認（自動）],"確認済")=1),SUMIF(Standards[照合項目（自動）],AB523&amp;"｜"&amp;E523&amp;"｜"&amp;D523&amp;"｜"&amp;F523&amp;"｜"&amp;P523,Standards[所定合計h（自動）]),"未確認"))</f>
        <v/>
      </c>
      <c r="AD523" s="53" t="str">
        <f>IF(C523="","",IF(AND(ISNUMBER(R523),ISNUMBER(S523),S523&gt;=R523),ROUND((S523-R523)*24,4),IF(OR(R523&lt;&gt;"",S523&lt;&gt;""),"",IF(AND(ISNUMBER(T523),T523&gt;=0),T523,IF(AND(I523="あり",J523="実施",ISNUMBER(AC523)),AC523,"")))))</f>
        <v/>
      </c>
      <c r="AE523" s="54" t="str">
        <f>IF(C523="","",IF(AND(ISNUMBER(R523),ISNUMBER(S523),S523&gt;=R523),IF(X523="記録","実績：基地発～基地着",IF(X523="記憶","記憶：基地発～基地着","未確認：基地発～基地着")),IF(OR(R523&lt;&gt;"",S523&lt;&gt;""),"要確認：時刻不足・逆転",IF(AND(ISNUMBER(T523),T523&gt;=0),IF(X523="記録","実績：記録の時間",IF(X523="記憶","記憶：申告の時間","未確認：申告の時間")),IF(AND(I523="あり",J523="実施",ISNUMBER(AC523)),"所定時間による見込み",IF(I523="なし","使用なし","未確認"))))))</f>
        <v/>
      </c>
      <c r="AF523" s="55" t="str">
        <f>IF(C523="","",IF(H523="あり",1,0))</f>
        <v/>
      </c>
      <c r="AG523" s="55" t="str">
        <f>IF(C523="","",IF(AND(I523="あり",J523="実施"),1,0))</f>
        <v/>
      </c>
      <c r="AH523" s="55" t="str">
        <f>IF(C523="","",IF(AND(H523="あり",X523="記録"),IF(COUNTIFS($A$8:A523,A523,$B$8:B523,B523,$C$8:C523,C523,$E$8:E523,E523,$F$8:F523,F523,$H$8:H523,"あり",$X$8:X523,"記録")=1,1,0),0))</f>
        <v/>
      </c>
      <c r="AI523" s="55" t="str">
        <f>IF(C523="","",IF(AND(I523="あり",J523="実施",X523="記録",ISNUMBER(K523)),IF(COUNTIFS($K$8:K523,K523,$C$8:C523,C523,$E$8:E523,E523,$F$8:F523,F523,$I$8:I523,"あり",$J$8:J523,"実施",$X$8:X523,"記録")=1,1,0),0))</f>
        <v/>
      </c>
      <c r="AJ523" s="55" t="str">
        <f>IF(C523="","",IF(ISNUMBER(A523),YEAR(A523)-IF(MONTH(A523)&lt;4,1,0),""))</f>
        <v/>
      </c>
      <c r="AK523" s="55" t="str">
        <f>IF(C523="","",IF(J523="実施",IF(ISNUMBER(K523),YEAR(K523)-IF(MONTH(K523)&lt;4,1,0),""),""))</f>
        <v/>
      </c>
      <c r="AL523" s="56" t="str">
        <f>IF(C523="",IF(OR(A523&lt;&gt;"",G523&lt;&gt;""),"要確認：船名未記入",""),IF(OR(NOT(ISNUMBER(A523)),G523="",H523="",I523="",J523="",N523="",O523="",P523="",W523="",X523=""),"要確認：基本項目不足",IF(OR(Z523="未登録・重複",AA523="未登録・重複",AB523="未確認"),"要確認：登録表を確認",IF(AND(H523="あり",NOT(ISNUMBER(B523))),"要確認：前日の予定時刻不足",IF(AND(J523="実施",I523="あり",NOT(ISNUMBER(K523))),"要確認：最終日時不足",IF(AND(J523="取消",I523="あり"),"要確認：取消と使用ありが矛盾",IF(OR(AND(ISNUMBER(T523),T523&lt;0),AND(ISNUMBER(V523),V523&lt;0),AE523="要確認：時刻不足・逆転"),"要確認：時間を確認",IF(COUNTIFS(Work[予定表の作業日],A523,Work[前日版の予定時刻],B523,Work[船名],C523,Work[バース],E523,Work[入出・転],F523,Work[曳船名],G523)&gt;1,"要確認：同じ作業・曳船が重複",IF(AND(I523="あり",J523="実施",NOT(ISNUMBER(AD523))),"要確認：拘束時間未確認",IF(OR(H523="未確認",I523="未確認",J523="未確認",X523="未確認",N523="未確認",O523="未確認"),"要確認：未確認を含む","確認済"))))))))))</f>
        <v/>
      </c>
    </row>
    <row r="524" spans="1:38" ht="24.95" customHeight="1" x14ac:dyDescent="0.2">
      <c r="A524" s="20"/>
      <c r="B524" s="29"/>
      <c r="C524" s="7"/>
      <c r="D524" s="7"/>
      <c r="E524" s="7"/>
      <c r="F524" s="7"/>
      <c r="G524" s="7"/>
      <c r="H524" s="7"/>
      <c r="I524" s="7"/>
      <c r="J524" s="7"/>
      <c r="K524" s="23"/>
      <c r="L524" s="13"/>
      <c r="M524" s="13"/>
      <c r="N524" s="7"/>
      <c r="O524" s="51"/>
      <c r="P524" s="51"/>
      <c r="Q524" s="61"/>
      <c r="R524" s="62"/>
      <c r="S524" s="62"/>
      <c r="T524" s="63"/>
      <c r="U524" s="63"/>
      <c r="V524" s="63"/>
      <c r="W524" s="51"/>
      <c r="X524" s="51"/>
      <c r="Y524" s="67"/>
      <c r="Z524" s="54" t="str">
        <f>IF(G524="","",IF(COUNTIF(Tugs[曳船名],G524)&lt;&gt;1,"未登録・重複",IF(INDEX(Tugs[会社名],MATCH(G524,Tugs[曳船名],0))="","未確認",INDEX(Tugs[会社名],MATCH(G524,Tugs[曳船名],0)))))</f>
        <v/>
      </c>
      <c r="AA524" s="54" t="str">
        <f>IF(G524="","",IF(COUNTIF(Companies[会社名],Z524)&lt;&gt;1,"未登録・重複",IF(INDEX(Companies[地区],MATCH(Z524,Companies[会社名],0))="","未確認",INDEX(Companies[地区],MATCH(Z524,Companies[会社名],0)))))</f>
        <v/>
      </c>
      <c r="AB524" s="54" t="str">
        <f>IF(G524="","",IF(Q524&lt;&gt;"",Q524,IF(COUNTIF(Tugs[曳船名],G524)&lt;&gt;1,"未登録・重複",IF(INDEX(Tugs[基地港],MATCH(G524,Tugs[曳船名],0))="","未確認",INDEX(Tugs[基地港],MATCH(G524,Tugs[曳船名],0))))))</f>
        <v/>
      </c>
      <c r="AC524" s="53" t="str">
        <f>IF(C524="","",IF(AND(COUNTIF(Standards[照合項目（自動）],AB524&amp;"｜"&amp;E524&amp;"｜"&amp;D524&amp;"｜"&amp;F524&amp;"｜"&amp;P524)=1,COUNTIFS(Standards[照合項目（自動）],AB524&amp;"｜"&amp;E524&amp;"｜"&amp;D524&amp;"｜"&amp;F524&amp;"｜"&amp;P524,Standards[入力確認（自動）],"確認済")=1),SUMIF(Standards[照合項目（自動）],AB524&amp;"｜"&amp;E524&amp;"｜"&amp;D524&amp;"｜"&amp;F524&amp;"｜"&amp;P524,Standards[所定合計h（自動）]),"未確認"))</f>
        <v/>
      </c>
      <c r="AD524" s="53" t="str">
        <f>IF(C524="","",IF(AND(ISNUMBER(R524),ISNUMBER(S524),S524&gt;=R524),ROUND((S524-R524)*24,4),IF(OR(R524&lt;&gt;"",S524&lt;&gt;""),"",IF(AND(ISNUMBER(T524),T524&gt;=0),T524,IF(AND(I524="あり",J524="実施",ISNUMBER(AC524)),AC524,"")))))</f>
        <v/>
      </c>
      <c r="AE524" s="54" t="str">
        <f>IF(C524="","",IF(AND(ISNUMBER(R524),ISNUMBER(S524),S524&gt;=R524),IF(X524="記録","実績：基地発～基地着",IF(X524="記憶","記憶：基地発～基地着","未確認：基地発～基地着")),IF(OR(R524&lt;&gt;"",S524&lt;&gt;""),"要確認：時刻不足・逆転",IF(AND(ISNUMBER(T524),T524&gt;=0),IF(X524="記録","実績：記録の時間",IF(X524="記憶","記憶：申告の時間","未確認：申告の時間")),IF(AND(I524="あり",J524="実施",ISNUMBER(AC524)),"所定時間による見込み",IF(I524="なし","使用なし","未確認"))))))</f>
        <v/>
      </c>
      <c r="AF524" s="55" t="str">
        <f>IF(C524="","",IF(H524="あり",1,0))</f>
        <v/>
      </c>
      <c r="AG524" s="55" t="str">
        <f>IF(C524="","",IF(AND(I524="あり",J524="実施"),1,0))</f>
        <v/>
      </c>
      <c r="AH524" s="55" t="str">
        <f>IF(C524="","",IF(AND(H524="あり",X524="記録"),IF(COUNTIFS($A$8:A524,A524,$B$8:B524,B524,$C$8:C524,C524,$E$8:E524,E524,$F$8:F524,F524,$H$8:H524,"あり",$X$8:X524,"記録")=1,1,0),0))</f>
        <v/>
      </c>
      <c r="AI524" s="55" t="str">
        <f>IF(C524="","",IF(AND(I524="あり",J524="実施",X524="記録",ISNUMBER(K524)),IF(COUNTIFS($K$8:K524,K524,$C$8:C524,C524,$E$8:E524,E524,$F$8:F524,F524,$I$8:I524,"あり",$J$8:J524,"実施",$X$8:X524,"記録")=1,1,0),0))</f>
        <v/>
      </c>
      <c r="AJ524" s="55" t="str">
        <f>IF(C524="","",IF(ISNUMBER(A524),YEAR(A524)-IF(MONTH(A524)&lt;4,1,0),""))</f>
        <v/>
      </c>
      <c r="AK524" s="55" t="str">
        <f>IF(C524="","",IF(J524="実施",IF(ISNUMBER(K524),YEAR(K524)-IF(MONTH(K524)&lt;4,1,0),""),""))</f>
        <v/>
      </c>
      <c r="AL524" s="56" t="str">
        <f>IF(C524="",IF(OR(A524&lt;&gt;"",G524&lt;&gt;""),"要確認：船名未記入",""),IF(OR(NOT(ISNUMBER(A524)),G524="",H524="",I524="",J524="",N524="",O524="",P524="",W524="",X524=""),"要確認：基本項目不足",IF(OR(Z524="未登録・重複",AA524="未登録・重複",AB524="未確認"),"要確認：登録表を確認",IF(AND(H524="あり",NOT(ISNUMBER(B524))),"要確認：前日の予定時刻不足",IF(AND(J524="実施",I524="あり",NOT(ISNUMBER(K524))),"要確認：最終日時不足",IF(AND(J524="取消",I524="あり"),"要確認：取消と使用ありが矛盾",IF(OR(AND(ISNUMBER(T524),T524&lt;0),AND(ISNUMBER(V524),V524&lt;0),AE524="要確認：時刻不足・逆転"),"要確認：時間を確認",IF(COUNTIFS(Work[予定表の作業日],A524,Work[前日版の予定時刻],B524,Work[船名],C524,Work[バース],E524,Work[入出・転],F524,Work[曳船名],G524)&gt;1,"要確認：同じ作業・曳船が重複",IF(AND(I524="あり",J524="実施",NOT(ISNUMBER(AD524))),"要確認：拘束時間未確認",IF(OR(H524="未確認",I524="未確認",J524="未確認",X524="未確認",N524="未確認",O524="未確認"),"要確認：未確認を含む","確認済"))))))))))</f>
        <v/>
      </c>
    </row>
    <row r="525" spans="1:38" ht="24.95" customHeight="1" x14ac:dyDescent="0.2">
      <c r="A525" s="20"/>
      <c r="B525" s="29"/>
      <c r="C525" s="7"/>
      <c r="D525" s="7"/>
      <c r="E525" s="7"/>
      <c r="F525" s="7"/>
      <c r="G525" s="7"/>
      <c r="H525" s="7"/>
      <c r="I525" s="7"/>
      <c r="J525" s="7"/>
      <c r="K525" s="23"/>
      <c r="L525" s="13"/>
      <c r="M525" s="13"/>
      <c r="N525" s="7"/>
      <c r="O525" s="51"/>
      <c r="P525" s="51"/>
      <c r="Q525" s="61"/>
      <c r="R525" s="62"/>
      <c r="S525" s="62"/>
      <c r="T525" s="63"/>
      <c r="U525" s="63"/>
      <c r="V525" s="63"/>
      <c r="W525" s="51"/>
      <c r="X525" s="51"/>
      <c r="Y525" s="67"/>
      <c r="Z525" s="54" t="str">
        <f>IF(G525="","",IF(COUNTIF(Tugs[曳船名],G525)&lt;&gt;1,"未登録・重複",IF(INDEX(Tugs[会社名],MATCH(G525,Tugs[曳船名],0))="","未確認",INDEX(Tugs[会社名],MATCH(G525,Tugs[曳船名],0)))))</f>
        <v/>
      </c>
      <c r="AA525" s="54" t="str">
        <f>IF(G525="","",IF(COUNTIF(Companies[会社名],Z525)&lt;&gt;1,"未登録・重複",IF(INDEX(Companies[地区],MATCH(Z525,Companies[会社名],0))="","未確認",INDEX(Companies[地区],MATCH(Z525,Companies[会社名],0)))))</f>
        <v/>
      </c>
      <c r="AB525" s="54" t="str">
        <f>IF(G525="","",IF(Q525&lt;&gt;"",Q525,IF(COUNTIF(Tugs[曳船名],G525)&lt;&gt;1,"未登録・重複",IF(INDEX(Tugs[基地港],MATCH(G525,Tugs[曳船名],0))="","未確認",INDEX(Tugs[基地港],MATCH(G525,Tugs[曳船名],0))))))</f>
        <v/>
      </c>
      <c r="AC525" s="53" t="str">
        <f>IF(C525="","",IF(AND(COUNTIF(Standards[照合項目（自動）],AB525&amp;"｜"&amp;E525&amp;"｜"&amp;D525&amp;"｜"&amp;F525&amp;"｜"&amp;P525)=1,COUNTIFS(Standards[照合項目（自動）],AB525&amp;"｜"&amp;E525&amp;"｜"&amp;D525&amp;"｜"&amp;F525&amp;"｜"&amp;P525,Standards[入力確認（自動）],"確認済")=1),SUMIF(Standards[照合項目（自動）],AB525&amp;"｜"&amp;E525&amp;"｜"&amp;D525&amp;"｜"&amp;F525&amp;"｜"&amp;P525,Standards[所定合計h（自動）]),"未確認"))</f>
        <v/>
      </c>
      <c r="AD525" s="53" t="str">
        <f>IF(C525="","",IF(AND(ISNUMBER(R525),ISNUMBER(S525),S525&gt;=R525),ROUND((S525-R525)*24,4),IF(OR(R525&lt;&gt;"",S525&lt;&gt;""),"",IF(AND(ISNUMBER(T525),T525&gt;=0),T525,IF(AND(I525="あり",J525="実施",ISNUMBER(AC525)),AC525,"")))))</f>
        <v/>
      </c>
      <c r="AE525" s="54" t="str">
        <f>IF(C525="","",IF(AND(ISNUMBER(R525),ISNUMBER(S525),S525&gt;=R525),IF(X525="記録","実績：基地発～基地着",IF(X525="記憶","記憶：基地発～基地着","未確認：基地発～基地着")),IF(OR(R525&lt;&gt;"",S525&lt;&gt;""),"要確認：時刻不足・逆転",IF(AND(ISNUMBER(T525),T525&gt;=0),IF(X525="記録","実績：記録の時間",IF(X525="記憶","記憶：申告の時間","未確認：申告の時間")),IF(AND(I525="あり",J525="実施",ISNUMBER(AC525)),"所定時間による見込み",IF(I525="なし","使用なし","未確認"))))))</f>
        <v/>
      </c>
      <c r="AF525" s="55" t="str">
        <f>IF(C525="","",IF(H525="あり",1,0))</f>
        <v/>
      </c>
      <c r="AG525" s="55" t="str">
        <f>IF(C525="","",IF(AND(I525="あり",J525="実施"),1,0))</f>
        <v/>
      </c>
      <c r="AH525" s="55" t="str">
        <f>IF(C525="","",IF(AND(H525="あり",X525="記録"),IF(COUNTIFS($A$8:A525,A525,$B$8:B525,B525,$C$8:C525,C525,$E$8:E525,E525,$F$8:F525,F525,$H$8:H525,"あり",$X$8:X525,"記録")=1,1,0),0))</f>
        <v/>
      </c>
      <c r="AI525" s="55" t="str">
        <f>IF(C525="","",IF(AND(I525="あり",J525="実施",X525="記録",ISNUMBER(K525)),IF(COUNTIFS($K$8:K525,K525,$C$8:C525,C525,$E$8:E525,E525,$F$8:F525,F525,$I$8:I525,"あり",$J$8:J525,"実施",$X$8:X525,"記録")=1,1,0),0))</f>
        <v/>
      </c>
      <c r="AJ525" s="55" t="str">
        <f>IF(C525="","",IF(ISNUMBER(A525),YEAR(A525)-IF(MONTH(A525)&lt;4,1,0),""))</f>
        <v/>
      </c>
      <c r="AK525" s="55" t="str">
        <f>IF(C525="","",IF(J525="実施",IF(ISNUMBER(K525),YEAR(K525)-IF(MONTH(K525)&lt;4,1,0),""),""))</f>
        <v/>
      </c>
      <c r="AL525" s="56" t="str">
        <f>IF(C525="",IF(OR(A525&lt;&gt;"",G525&lt;&gt;""),"要確認：船名未記入",""),IF(OR(NOT(ISNUMBER(A525)),G525="",H525="",I525="",J525="",N525="",O525="",P525="",W525="",X525=""),"要確認：基本項目不足",IF(OR(Z525="未登録・重複",AA525="未登録・重複",AB525="未確認"),"要確認：登録表を確認",IF(AND(H525="あり",NOT(ISNUMBER(B525))),"要確認：前日の予定時刻不足",IF(AND(J525="実施",I525="あり",NOT(ISNUMBER(K525))),"要確認：最終日時不足",IF(AND(J525="取消",I525="あり"),"要確認：取消と使用ありが矛盾",IF(OR(AND(ISNUMBER(T525),T525&lt;0),AND(ISNUMBER(V525),V525&lt;0),AE525="要確認：時刻不足・逆転"),"要確認：時間を確認",IF(COUNTIFS(Work[予定表の作業日],A525,Work[前日版の予定時刻],B525,Work[船名],C525,Work[バース],E525,Work[入出・転],F525,Work[曳船名],G525)&gt;1,"要確認：同じ作業・曳船が重複",IF(AND(I525="あり",J525="実施",NOT(ISNUMBER(AD525))),"要確認：拘束時間未確認",IF(OR(H525="未確認",I525="未確認",J525="未確認",X525="未確認",N525="未確認",O525="未確認"),"要確認：未確認を含む","確認済"))))))))))</f>
        <v/>
      </c>
    </row>
    <row r="526" spans="1:38" ht="24.95" customHeight="1" x14ac:dyDescent="0.2">
      <c r="A526" s="20"/>
      <c r="B526" s="29"/>
      <c r="C526" s="7"/>
      <c r="D526" s="7"/>
      <c r="E526" s="7"/>
      <c r="F526" s="7"/>
      <c r="G526" s="7"/>
      <c r="H526" s="7"/>
      <c r="I526" s="7"/>
      <c r="J526" s="7"/>
      <c r="K526" s="23"/>
      <c r="L526" s="13"/>
      <c r="M526" s="13"/>
      <c r="N526" s="7"/>
      <c r="O526" s="51"/>
      <c r="P526" s="51"/>
      <c r="Q526" s="61"/>
      <c r="R526" s="62"/>
      <c r="S526" s="62"/>
      <c r="T526" s="63"/>
      <c r="U526" s="63"/>
      <c r="V526" s="63"/>
      <c r="W526" s="51"/>
      <c r="X526" s="51"/>
      <c r="Y526" s="67"/>
      <c r="Z526" s="54" t="str">
        <f>IF(G526="","",IF(COUNTIF(Tugs[曳船名],G526)&lt;&gt;1,"未登録・重複",IF(INDEX(Tugs[会社名],MATCH(G526,Tugs[曳船名],0))="","未確認",INDEX(Tugs[会社名],MATCH(G526,Tugs[曳船名],0)))))</f>
        <v/>
      </c>
      <c r="AA526" s="54" t="str">
        <f>IF(G526="","",IF(COUNTIF(Companies[会社名],Z526)&lt;&gt;1,"未登録・重複",IF(INDEX(Companies[地区],MATCH(Z526,Companies[会社名],0))="","未確認",INDEX(Companies[地区],MATCH(Z526,Companies[会社名],0)))))</f>
        <v/>
      </c>
      <c r="AB526" s="54" t="str">
        <f>IF(G526="","",IF(Q526&lt;&gt;"",Q526,IF(COUNTIF(Tugs[曳船名],G526)&lt;&gt;1,"未登録・重複",IF(INDEX(Tugs[基地港],MATCH(G526,Tugs[曳船名],0))="","未確認",INDEX(Tugs[基地港],MATCH(G526,Tugs[曳船名],0))))))</f>
        <v/>
      </c>
      <c r="AC526" s="53" t="str">
        <f>IF(C526="","",IF(AND(COUNTIF(Standards[照合項目（自動）],AB526&amp;"｜"&amp;E526&amp;"｜"&amp;D526&amp;"｜"&amp;F526&amp;"｜"&amp;P526)=1,COUNTIFS(Standards[照合項目（自動）],AB526&amp;"｜"&amp;E526&amp;"｜"&amp;D526&amp;"｜"&amp;F526&amp;"｜"&amp;P526,Standards[入力確認（自動）],"確認済")=1),SUMIF(Standards[照合項目（自動）],AB526&amp;"｜"&amp;E526&amp;"｜"&amp;D526&amp;"｜"&amp;F526&amp;"｜"&amp;P526,Standards[所定合計h（自動）]),"未確認"))</f>
        <v/>
      </c>
      <c r="AD526" s="53" t="str">
        <f>IF(C526="","",IF(AND(ISNUMBER(R526),ISNUMBER(S526),S526&gt;=R526),ROUND((S526-R526)*24,4),IF(OR(R526&lt;&gt;"",S526&lt;&gt;""),"",IF(AND(ISNUMBER(T526),T526&gt;=0),T526,IF(AND(I526="あり",J526="実施",ISNUMBER(AC526)),AC526,"")))))</f>
        <v/>
      </c>
      <c r="AE526" s="54" t="str">
        <f>IF(C526="","",IF(AND(ISNUMBER(R526),ISNUMBER(S526),S526&gt;=R526),IF(X526="記録","実績：基地発～基地着",IF(X526="記憶","記憶：基地発～基地着","未確認：基地発～基地着")),IF(OR(R526&lt;&gt;"",S526&lt;&gt;""),"要確認：時刻不足・逆転",IF(AND(ISNUMBER(T526),T526&gt;=0),IF(X526="記録","実績：記録の時間",IF(X526="記憶","記憶：申告の時間","未確認：申告の時間")),IF(AND(I526="あり",J526="実施",ISNUMBER(AC526)),"所定時間による見込み",IF(I526="なし","使用なし","未確認"))))))</f>
        <v/>
      </c>
      <c r="AF526" s="55" t="str">
        <f>IF(C526="","",IF(H526="あり",1,0))</f>
        <v/>
      </c>
      <c r="AG526" s="55" t="str">
        <f>IF(C526="","",IF(AND(I526="あり",J526="実施"),1,0))</f>
        <v/>
      </c>
      <c r="AH526" s="55" t="str">
        <f>IF(C526="","",IF(AND(H526="あり",X526="記録"),IF(COUNTIFS($A$8:A526,A526,$B$8:B526,B526,$C$8:C526,C526,$E$8:E526,E526,$F$8:F526,F526,$H$8:H526,"あり",$X$8:X526,"記録")=1,1,0),0))</f>
        <v/>
      </c>
      <c r="AI526" s="55" t="str">
        <f>IF(C526="","",IF(AND(I526="あり",J526="実施",X526="記録",ISNUMBER(K526)),IF(COUNTIFS($K$8:K526,K526,$C$8:C526,C526,$E$8:E526,E526,$F$8:F526,F526,$I$8:I526,"あり",$J$8:J526,"実施",$X$8:X526,"記録")=1,1,0),0))</f>
        <v/>
      </c>
      <c r="AJ526" s="55" t="str">
        <f>IF(C526="","",IF(ISNUMBER(A526),YEAR(A526)-IF(MONTH(A526)&lt;4,1,0),""))</f>
        <v/>
      </c>
      <c r="AK526" s="55" t="str">
        <f>IF(C526="","",IF(J526="実施",IF(ISNUMBER(K526),YEAR(K526)-IF(MONTH(K526)&lt;4,1,0),""),""))</f>
        <v/>
      </c>
      <c r="AL526" s="56" t="str">
        <f>IF(C526="",IF(OR(A526&lt;&gt;"",G526&lt;&gt;""),"要確認：船名未記入",""),IF(OR(NOT(ISNUMBER(A526)),G526="",H526="",I526="",J526="",N526="",O526="",P526="",W526="",X526=""),"要確認：基本項目不足",IF(OR(Z526="未登録・重複",AA526="未登録・重複",AB526="未確認"),"要確認：登録表を確認",IF(AND(H526="あり",NOT(ISNUMBER(B526))),"要確認：前日の予定時刻不足",IF(AND(J526="実施",I526="あり",NOT(ISNUMBER(K526))),"要確認：最終日時不足",IF(AND(J526="取消",I526="あり"),"要確認：取消と使用ありが矛盾",IF(OR(AND(ISNUMBER(T526),T526&lt;0),AND(ISNUMBER(V526),V526&lt;0),AE526="要確認：時刻不足・逆転"),"要確認：時間を確認",IF(COUNTIFS(Work[予定表の作業日],A526,Work[前日版の予定時刻],B526,Work[船名],C526,Work[バース],E526,Work[入出・転],F526,Work[曳船名],G526)&gt;1,"要確認：同じ作業・曳船が重複",IF(AND(I526="あり",J526="実施",NOT(ISNUMBER(AD526))),"要確認：拘束時間未確認",IF(OR(H526="未確認",I526="未確認",J526="未確認",X526="未確認",N526="未確認",O526="未確認"),"要確認：未確認を含む","確認済"))))))))))</f>
        <v/>
      </c>
    </row>
    <row r="527" spans="1:38" ht="24.95" customHeight="1" x14ac:dyDescent="0.2">
      <c r="A527" s="20"/>
      <c r="B527" s="29"/>
      <c r="C527" s="7"/>
      <c r="D527" s="7"/>
      <c r="E527" s="7"/>
      <c r="F527" s="7"/>
      <c r="G527" s="7"/>
      <c r="H527" s="7"/>
      <c r="I527" s="7"/>
      <c r="J527" s="7"/>
      <c r="K527" s="23"/>
      <c r="L527" s="13"/>
      <c r="M527" s="13"/>
      <c r="N527" s="7"/>
      <c r="O527" s="51"/>
      <c r="P527" s="51"/>
      <c r="Q527" s="61"/>
      <c r="R527" s="62"/>
      <c r="S527" s="62"/>
      <c r="T527" s="63"/>
      <c r="U527" s="63"/>
      <c r="V527" s="63"/>
      <c r="W527" s="51"/>
      <c r="X527" s="51"/>
      <c r="Y527" s="67"/>
      <c r="Z527" s="54" t="str">
        <f>IF(G527="","",IF(COUNTIF(Tugs[曳船名],G527)&lt;&gt;1,"未登録・重複",IF(INDEX(Tugs[会社名],MATCH(G527,Tugs[曳船名],0))="","未確認",INDEX(Tugs[会社名],MATCH(G527,Tugs[曳船名],0)))))</f>
        <v/>
      </c>
      <c r="AA527" s="54" t="str">
        <f>IF(G527="","",IF(COUNTIF(Companies[会社名],Z527)&lt;&gt;1,"未登録・重複",IF(INDEX(Companies[地区],MATCH(Z527,Companies[会社名],0))="","未確認",INDEX(Companies[地区],MATCH(Z527,Companies[会社名],0)))))</f>
        <v/>
      </c>
      <c r="AB527" s="54" t="str">
        <f>IF(G527="","",IF(Q527&lt;&gt;"",Q527,IF(COUNTIF(Tugs[曳船名],G527)&lt;&gt;1,"未登録・重複",IF(INDEX(Tugs[基地港],MATCH(G527,Tugs[曳船名],0))="","未確認",INDEX(Tugs[基地港],MATCH(G527,Tugs[曳船名],0))))))</f>
        <v/>
      </c>
      <c r="AC527" s="53" t="str">
        <f>IF(C527="","",IF(AND(COUNTIF(Standards[照合項目（自動）],AB527&amp;"｜"&amp;E527&amp;"｜"&amp;D527&amp;"｜"&amp;F527&amp;"｜"&amp;P527)=1,COUNTIFS(Standards[照合項目（自動）],AB527&amp;"｜"&amp;E527&amp;"｜"&amp;D527&amp;"｜"&amp;F527&amp;"｜"&amp;P527,Standards[入力確認（自動）],"確認済")=1),SUMIF(Standards[照合項目（自動）],AB527&amp;"｜"&amp;E527&amp;"｜"&amp;D527&amp;"｜"&amp;F527&amp;"｜"&amp;P527,Standards[所定合計h（自動）]),"未確認"))</f>
        <v/>
      </c>
      <c r="AD527" s="53" t="str">
        <f>IF(C527="","",IF(AND(ISNUMBER(R527),ISNUMBER(S527),S527&gt;=R527),ROUND((S527-R527)*24,4),IF(OR(R527&lt;&gt;"",S527&lt;&gt;""),"",IF(AND(ISNUMBER(T527),T527&gt;=0),T527,IF(AND(I527="あり",J527="実施",ISNUMBER(AC527)),AC527,"")))))</f>
        <v/>
      </c>
      <c r="AE527" s="54" t="str">
        <f>IF(C527="","",IF(AND(ISNUMBER(R527),ISNUMBER(S527),S527&gt;=R527),IF(X527="記録","実績：基地発～基地着",IF(X527="記憶","記憶：基地発～基地着","未確認：基地発～基地着")),IF(OR(R527&lt;&gt;"",S527&lt;&gt;""),"要確認：時刻不足・逆転",IF(AND(ISNUMBER(T527),T527&gt;=0),IF(X527="記録","実績：記録の時間",IF(X527="記憶","記憶：申告の時間","未確認：申告の時間")),IF(AND(I527="あり",J527="実施",ISNUMBER(AC527)),"所定時間による見込み",IF(I527="なし","使用なし","未確認"))))))</f>
        <v/>
      </c>
      <c r="AF527" s="55" t="str">
        <f>IF(C527="","",IF(H527="あり",1,0))</f>
        <v/>
      </c>
      <c r="AG527" s="55" t="str">
        <f>IF(C527="","",IF(AND(I527="あり",J527="実施"),1,0))</f>
        <v/>
      </c>
      <c r="AH527" s="55" t="str">
        <f>IF(C527="","",IF(AND(H527="あり",X527="記録"),IF(COUNTIFS($A$8:A527,A527,$B$8:B527,B527,$C$8:C527,C527,$E$8:E527,E527,$F$8:F527,F527,$H$8:H527,"あり",$X$8:X527,"記録")=1,1,0),0))</f>
        <v/>
      </c>
      <c r="AI527" s="55" t="str">
        <f>IF(C527="","",IF(AND(I527="あり",J527="実施",X527="記録",ISNUMBER(K527)),IF(COUNTIFS($K$8:K527,K527,$C$8:C527,C527,$E$8:E527,E527,$F$8:F527,F527,$I$8:I527,"あり",$J$8:J527,"実施",$X$8:X527,"記録")=1,1,0),0))</f>
        <v/>
      </c>
      <c r="AJ527" s="55" t="str">
        <f>IF(C527="","",IF(ISNUMBER(A527),YEAR(A527)-IF(MONTH(A527)&lt;4,1,0),""))</f>
        <v/>
      </c>
      <c r="AK527" s="55" t="str">
        <f>IF(C527="","",IF(J527="実施",IF(ISNUMBER(K527),YEAR(K527)-IF(MONTH(K527)&lt;4,1,0),""),""))</f>
        <v/>
      </c>
      <c r="AL527" s="56" t="str">
        <f>IF(C527="",IF(OR(A527&lt;&gt;"",G527&lt;&gt;""),"要確認：船名未記入",""),IF(OR(NOT(ISNUMBER(A527)),G527="",H527="",I527="",J527="",N527="",O527="",P527="",W527="",X527=""),"要確認：基本項目不足",IF(OR(Z527="未登録・重複",AA527="未登録・重複",AB527="未確認"),"要確認：登録表を確認",IF(AND(H527="あり",NOT(ISNUMBER(B527))),"要確認：前日の予定時刻不足",IF(AND(J527="実施",I527="あり",NOT(ISNUMBER(K527))),"要確認：最終日時不足",IF(AND(J527="取消",I527="あり"),"要確認：取消と使用ありが矛盾",IF(OR(AND(ISNUMBER(T527),T527&lt;0),AND(ISNUMBER(V527),V527&lt;0),AE527="要確認：時刻不足・逆転"),"要確認：時間を確認",IF(COUNTIFS(Work[予定表の作業日],A527,Work[前日版の予定時刻],B527,Work[船名],C527,Work[バース],E527,Work[入出・転],F527,Work[曳船名],G527)&gt;1,"要確認：同じ作業・曳船が重複",IF(AND(I527="あり",J527="実施",NOT(ISNUMBER(AD527))),"要確認：拘束時間未確認",IF(OR(H527="未確認",I527="未確認",J527="未確認",X527="未確認",N527="未確認",O527="未確認"),"要確認：未確認を含む","確認済"))))))))))</f>
        <v/>
      </c>
    </row>
    <row r="528" spans="1:38" ht="24.95" customHeight="1" x14ac:dyDescent="0.2">
      <c r="A528" s="20"/>
      <c r="B528" s="29"/>
      <c r="C528" s="7"/>
      <c r="D528" s="7"/>
      <c r="E528" s="7"/>
      <c r="F528" s="7"/>
      <c r="G528" s="7"/>
      <c r="H528" s="7"/>
      <c r="I528" s="7"/>
      <c r="J528" s="7"/>
      <c r="K528" s="23"/>
      <c r="L528" s="13"/>
      <c r="M528" s="13"/>
      <c r="N528" s="7"/>
      <c r="O528" s="51"/>
      <c r="P528" s="51"/>
      <c r="Q528" s="61"/>
      <c r="R528" s="62"/>
      <c r="S528" s="62"/>
      <c r="T528" s="63"/>
      <c r="U528" s="63"/>
      <c r="V528" s="63"/>
      <c r="W528" s="51"/>
      <c r="X528" s="51"/>
      <c r="Y528" s="67"/>
      <c r="Z528" s="54" t="str">
        <f>IF(G528="","",IF(COUNTIF(Tugs[曳船名],G528)&lt;&gt;1,"未登録・重複",IF(INDEX(Tugs[会社名],MATCH(G528,Tugs[曳船名],0))="","未確認",INDEX(Tugs[会社名],MATCH(G528,Tugs[曳船名],0)))))</f>
        <v/>
      </c>
      <c r="AA528" s="54" t="str">
        <f>IF(G528="","",IF(COUNTIF(Companies[会社名],Z528)&lt;&gt;1,"未登録・重複",IF(INDEX(Companies[地区],MATCH(Z528,Companies[会社名],0))="","未確認",INDEX(Companies[地区],MATCH(Z528,Companies[会社名],0)))))</f>
        <v/>
      </c>
      <c r="AB528" s="54" t="str">
        <f>IF(G528="","",IF(Q528&lt;&gt;"",Q528,IF(COUNTIF(Tugs[曳船名],G528)&lt;&gt;1,"未登録・重複",IF(INDEX(Tugs[基地港],MATCH(G528,Tugs[曳船名],0))="","未確認",INDEX(Tugs[基地港],MATCH(G528,Tugs[曳船名],0))))))</f>
        <v/>
      </c>
      <c r="AC528" s="53" t="str">
        <f>IF(C528="","",IF(AND(COUNTIF(Standards[照合項目（自動）],AB528&amp;"｜"&amp;E528&amp;"｜"&amp;D528&amp;"｜"&amp;F528&amp;"｜"&amp;P528)=1,COUNTIFS(Standards[照合項目（自動）],AB528&amp;"｜"&amp;E528&amp;"｜"&amp;D528&amp;"｜"&amp;F528&amp;"｜"&amp;P528,Standards[入力確認（自動）],"確認済")=1),SUMIF(Standards[照合項目（自動）],AB528&amp;"｜"&amp;E528&amp;"｜"&amp;D528&amp;"｜"&amp;F528&amp;"｜"&amp;P528,Standards[所定合計h（自動）]),"未確認"))</f>
        <v/>
      </c>
      <c r="AD528" s="53" t="str">
        <f>IF(C528="","",IF(AND(ISNUMBER(R528),ISNUMBER(S528),S528&gt;=R528),ROUND((S528-R528)*24,4),IF(OR(R528&lt;&gt;"",S528&lt;&gt;""),"",IF(AND(ISNUMBER(T528),T528&gt;=0),T528,IF(AND(I528="あり",J528="実施",ISNUMBER(AC528)),AC528,"")))))</f>
        <v/>
      </c>
      <c r="AE528" s="54" t="str">
        <f>IF(C528="","",IF(AND(ISNUMBER(R528),ISNUMBER(S528),S528&gt;=R528),IF(X528="記録","実績：基地発～基地着",IF(X528="記憶","記憶：基地発～基地着","未確認：基地発～基地着")),IF(OR(R528&lt;&gt;"",S528&lt;&gt;""),"要確認：時刻不足・逆転",IF(AND(ISNUMBER(T528),T528&gt;=0),IF(X528="記録","実績：記録の時間",IF(X528="記憶","記憶：申告の時間","未確認：申告の時間")),IF(AND(I528="あり",J528="実施",ISNUMBER(AC528)),"所定時間による見込み",IF(I528="なし","使用なし","未確認"))))))</f>
        <v/>
      </c>
      <c r="AF528" s="55" t="str">
        <f>IF(C528="","",IF(H528="あり",1,0))</f>
        <v/>
      </c>
      <c r="AG528" s="55" t="str">
        <f>IF(C528="","",IF(AND(I528="あり",J528="実施"),1,0))</f>
        <v/>
      </c>
      <c r="AH528" s="55" t="str">
        <f>IF(C528="","",IF(AND(H528="あり",X528="記録"),IF(COUNTIFS($A$8:A528,A528,$B$8:B528,B528,$C$8:C528,C528,$E$8:E528,E528,$F$8:F528,F528,$H$8:H528,"あり",$X$8:X528,"記録")=1,1,0),0))</f>
        <v/>
      </c>
      <c r="AI528" s="55" t="str">
        <f>IF(C528="","",IF(AND(I528="あり",J528="実施",X528="記録",ISNUMBER(K528)),IF(COUNTIFS($K$8:K528,K528,$C$8:C528,C528,$E$8:E528,E528,$F$8:F528,F528,$I$8:I528,"あり",$J$8:J528,"実施",$X$8:X528,"記録")=1,1,0),0))</f>
        <v/>
      </c>
      <c r="AJ528" s="55" t="str">
        <f>IF(C528="","",IF(ISNUMBER(A528),YEAR(A528)-IF(MONTH(A528)&lt;4,1,0),""))</f>
        <v/>
      </c>
      <c r="AK528" s="55" t="str">
        <f>IF(C528="","",IF(J528="実施",IF(ISNUMBER(K528),YEAR(K528)-IF(MONTH(K528)&lt;4,1,0),""),""))</f>
        <v/>
      </c>
      <c r="AL528" s="56" t="str">
        <f>IF(C528="",IF(OR(A528&lt;&gt;"",G528&lt;&gt;""),"要確認：船名未記入",""),IF(OR(NOT(ISNUMBER(A528)),G528="",H528="",I528="",J528="",N528="",O528="",P528="",W528="",X528=""),"要確認：基本項目不足",IF(OR(Z528="未登録・重複",AA528="未登録・重複",AB528="未確認"),"要確認：登録表を確認",IF(AND(H528="あり",NOT(ISNUMBER(B528))),"要確認：前日の予定時刻不足",IF(AND(J528="実施",I528="あり",NOT(ISNUMBER(K528))),"要確認：最終日時不足",IF(AND(J528="取消",I528="あり"),"要確認：取消と使用ありが矛盾",IF(OR(AND(ISNUMBER(T528),T528&lt;0),AND(ISNUMBER(V528),V528&lt;0),AE528="要確認：時刻不足・逆転"),"要確認：時間を確認",IF(COUNTIFS(Work[予定表の作業日],A528,Work[前日版の予定時刻],B528,Work[船名],C528,Work[バース],E528,Work[入出・転],F528,Work[曳船名],G528)&gt;1,"要確認：同じ作業・曳船が重複",IF(AND(I528="あり",J528="実施",NOT(ISNUMBER(AD528))),"要確認：拘束時間未確認",IF(OR(H528="未確認",I528="未確認",J528="未確認",X528="未確認",N528="未確認",O528="未確認"),"要確認：未確認を含む","確認済"))))))))))</f>
        <v/>
      </c>
    </row>
    <row r="529" spans="1:38" ht="24.95" customHeight="1" x14ac:dyDescent="0.2">
      <c r="A529" s="20"/>
      <c r="B529" s="29"/>
      <c r="C529" s="7"/>
      <c r="D529" s="7"/>
      <c r="E529" s="7"/>
      <c r="F529" s="7"/>
      <c r="G529" s="7"/>
      <c r="H529" s="7"/>
      <c r="I529" s="7"/>
      <c r="J529" s="7"/>
      <c r="K529" s="23"/>
      <c r="L529" s="13"/>
      <c r="M529" s="13"/>
      <c r="N529" s="7"/>
      <c r="O529" s="51"/>
      <c r="P529" s="51"/>
      <c r="Q529" s="61"/>
      <c r="R529" s="62"/>
      <c r="S529" s="62"/>
      <c r="T529" s="63"/>
      <c r="U529" s="63"/>
      <c r="V529" s="63"/>
      <c r="W529" s="51"/>
      <c r="X529" s="51"/>
      <c r="Y529" s="67"/>
      <c r="Z529" s="54" t="str">
        <f>IF(G529="","",IF(COUNTIF(Tugs[曳船名],G529)&lt;&gt;1,"未登録・重複",IF(INDEX(Tugs[会社名],MATCH(G529,Tugs[曳船名],0))="","未確認",INDEX(Tugs[会社名],MATCH(G529,Tugs[曳船名],0)))))</f>
        <v/>
      </c>
      <c r="AA529" s="54" t="str">
        <f>IF(G529="","",IF(COUNTIF(Companies[会社名],Z529)&lt;&gt;1,"未登録・重複",IF(INDEX(Companies[地区],MATCH(Z529,Companies[会社名],0))="","未確認",INDEX(Companies[地区],MATCH(Z529,Companies[会社名],0)))))</f>
        <v/>
      </c>
      <c r="AB529" s="54" t="str">
        <f>IF(G529="","",IF(Q529&lt;&gt;"",Q529,IF(COUNTIF(Tugs[曳船名],G529)&lt;&gt;1,"未登録・重複",IF(INDEX(Tugs[基地港],MATCH(G529,Tugs[曳船名],0))="","未確認",INDEX(Tugs[基地港],MATCH(G529,Tugs[曳船名],0))))))</f>
        <v/>
      </c>
      <c r="AC529" s="53" t="str">
        <f>IF(C529="","",IF(AND(COUNTIF(Standards[照合項目（自動）],AB529&amp;"｜"&amp;E529&amp;"｜"&amp;D529&amp;"｜"&amp;F529&amp;"｜"&amp;P529)=1,COUNTIFS(Standards[照合項目（自動）],AB529&amp;"｜"&amp;E529&amp;"｜"&amp;D529&amp;"｜"&amp;F529&amp;"｜"&amp;P529,Standards[入力確認（自動）],"確認済")=1),SUMIF(Standards[照合項目（自動）],AB529&amp;"｜"&amp;E529&amp;"｜"&amp;D529&amp;"｜"&amp;F529&amp;"｜"&amp;P529,Standards[所定合計h（自動）]),"未確認"))</f>
        <v/>
      </c>
      <c r="AD529" s="53" t="str">
        <f>IF(C529="","",IF(AND(ISNUMBER(R529),ISNUMBER(S529),S529&gt;=R529),ROUND((S529-R529)*24,4),IF(OR(R529&lt;&gt;"",S529&lt;&gt;""),"",IF(AND(ISNUMBER(T529),T529&gt;=0),T529,IF(AND(I529="あり",J529="実施",ISNUMBER(AC529)),AC529,"")))))</f>
        <v/>
      </c>
      <c r="AE529" s="54" t="str">
        <f>IF(C529="","",IF(AND(ISNUMBER(R529),ISNUMBER(S529),S529&gt;=R529),IF(X529="記録","実績：基地発～基地着",IF(X529="記憶","記憶：基地発～基地着","未確認：基地発～基地着")),IF(OR(R529&lt;&gt;"",S529&lt;&gt;""),"要確認：時刻不足・逆転",IF(AND(ISNUMBER(T529),T529&gt;=0),IF(X529="記録","実績：記録の時間",IF(X529="記憶","記憶：申告の時間","未確認：申告の時間")),IF(AND(I529="あり",J529="実施",ISNUMBER(AC529)),"所定時間による見込み",IF(I529="なし","使用なし","未確認"))))))</f>
        <v/>
      </c>
      <c r="AF529" s="55" t="str">
        <f>IF(C529="","",IF(H529="あり",1,0))</f>
        <v/>
      </c>
      <c r="AG529" s="55" t="str">
        <f>IF(C529="","",IF(AND(I529="あり",J529="実施"),1,0))</f>
        <v/>
      </c>
      <c r="AH529" s="55" t="str">
        <f>IF(C529="","",IF(AND(H529="あり",X529="記録"),IF(COUNTIFS($A$8:A529,A529,$B$8:B529,B529,$C$8:C529,C529,$E$8:E529,E529,$F$8:F529,F529,$H$8:H529,"あり",$X$8:X529,"記録")=1,1,0),0))</f>
        <v/>
      </c>
      <c r="AI529" s="55" t="str">
        <f>IF(C529="","",IF(AND(I529="あり",J529="実施",X529="記録",ISNUMBER(K529)),IF(COUNTIFS($K$8:K529,K529,$C$8:C529,C529,$E$8:E529,E529,$F$8:F529,F529,$I$8:I529,"あり",$J$8:J529,"実施",$X$8:X529,"記録")=1,1,0),0))</f>
        <v/>
      </c>
      <c r="AJ529" s="55" t="str">
        <f>IF(C529="","",IF(ISNUMBER(A529),YEAR(A529)-IF(MONTH(A529)&lt;4,1,0),""))</f>
        <v/>
      </c>
      <c r="AK529" s="55" t="str">
        <f>IF(C529="","",IF(J529="実施",IF(ISNUMBER(K529),YEAR(K529)-IF(MONTH(K529)&lt;4,1,0),""),""))</f>
        <v/>
      </c>
      <c r="AL529" s="56" t="str">
        <f>IF(C529="",IF(OR(A529&lt;&gt;"",G529&lt;&gt;""),"要確認：船名未記入",""),IF(OR(NOT(ISNUMBER(A529)),G529="",H529="",I529="",J529="",N529="",O529="",P529="",W529="",X529=""),"要確認：基本項目不足",IF(OR(Z529="未登録・重複",AA529="未登録・重複",AB529="未確認"),"要確認：登録表を確認",IF(AND(H529="あり",NOT(ISNUMBER(B529))),"要確認：前日の予定時刻不足",IF(AND(J529="実施",I529="あり",NOT(ISNUMBER(K529))),"要確認：最終日時不足",IF(AND(J529="取消",I529="あり"),"要確認：取消と使用ありが矛盾",IF(OR(AND(ISNUMBER(T529),T529&lt;0),AND(ISNUMBER(V529),V529&lt;0),AE529="要確認：時刻不足・逆転"),"要確認：時間を確認",IF(COUNTIFS(Work[予定表の作業日],A529,Work[前日版の予定時刻],B529,Work[船名],C529,Work[バース],E529,Work[入出・転],F529,Work[曳船名],G529)&gt;1,"要確認：同じ作業・曳船が重複",IF(AND(I529="あり",J529="実施",NOT(ISNUMBER(AD529))),"要確認：拘束時間未確認",IF(OR(H529="未確認",I529="未確認",J529="未確認",X529="未確認",N529="未確認",O529="未確認"),"要確認：未確認を含む","確認済"))))))))))</f>
        <v/>
      </c>
    </row>
    <row r="530" spans="1:38" ht="24.95" customHeight="1" x14ac:dyDescent="0.2">
      <c r="A530" s="20"/>
      <c r="B530" s="29"/>
      <c r="C530" s="7"/>
      <c r="D530" s="7"/>
      <c r="E530" s="7"/>
      <c r="F530" s="7"/>
      <c r="G530" s="7"/>
      <c r="H530" s="7"/>
      <c r="I530" s="7"/>
      <c r="J530" s="7"/>
      <c r="K530" s="23"/>
      <c r="L530" s="13"/>
      <c r="M530" s="13"/>
      <c r="N530" s="7"/>
      <c r="O530" s="51"/>
      <c r="P530" s="51"/>
      <c r="Q530" s="61"/>
      <c r="R530" s="62"/>
      <c r="S530" s="62"/>
      <c r="T530" s="63"/>
      <c r="U530" s="63"/>
      <c r="V530" s="63"/>
      <c r="W530" s="51"/>
      <c r="X530" s="51"/>
      <c r="Y530" s="67"/>
      <c r="Z530" s="54" t="str">
        <f>IF(G530="","",IF(COUNTIF(Tugs[曳船名],G530)&lt;&gt;1,"未登録・重複",IF(INDEX(Tugs[会社名],MATCH(G530,Tugs[曳船名],0))="","未確認",INDEX(Tugs[会社名],MATCH(G530,Tugs[曳船名],0)))))</f>
        <v/>
      </c>
      <c r="AA530" s="54" t="str">
        <f>IF(G530="","",IF(COUNTIF(Companies[会社名],Z530)&lt;&gt;1,"未登録・重複",IF(INDEX(Companies[地区],MATCH(Z530,Companies[会社名],0))="","未確認",INDEX(Companies[地区],MATCH(Z530,Companies[会社名],0)))))</f>
        <v/>
      </c>
      <c r="AB530" s="54" t="str">
        <f>IF(G530="","",IF(Q530&lt;&gt;"",Q530,IF(COUNTIF(Tugs[曳船名],G530)&lt;&gt;1,"未登録・重複",IF(INDEX(Tugs[基地港],MATCH(G530,Tugs[曳船名],0))="","未確認",INDEX(Tugs[基地港],MATCH(G530,Tugs[曳船名],0))))))</f>
        <v/>
      </c>
      <c r="AC530" s="53" t="str">
        <f>IF(C530="","",IF(AND(COUNTIF(Standards[照合項目（自動）],AB530&amp;"｜"&amp;E530&amp;"｜"&amp;D530&amp;"｜"&amp;F530&amp;"｜"&amp;P530)=1,COUNTIFS(Standards[照合項目（自動）],AB530&amp;"｜"&amp;E530&amp;"｜"&amp;D530&amp;"｜"&amp;F530&amp;"｜"&amp;P530,Standards[入力確認（自動）],"確認済")=1),SUMIF(Standards[照合項目（自動）],AB530&amp;"｜"&amp;E530&amp;"｜"&amp;D530&amp;"｜"&amp;F530&amp;"｜"&amp;P530,Standards[所定合計h（自動）]),"未確認"))</f>
        <v/>
      </c>
      <c r="AD530" s="53" t="str">
        <f>IF(C530="","",IF(AND(ISNUMBER(R530),ISNUMBER(S530),S530&gt;=R530),ROUND((S530-R530)*24,4),IF(OR(R530&lt;&gt;"",S530&lt;&gt;""),"",IF(AND(ISNUMBER(T530),T530&gt;=0),T530,IF(AND(I530="あり",J530="実施",ISNUMBER(AC530)),AC530,"")))))</f>
        <v/>
      </c>
      <c r="AE530" s="54" t="str">
        <f>IF(C530="","",IF(AND(ISNUMBER(R530),ISNUMBER(S530),S530&gt;=R530),IF(X530="記録","実績：基地発～基地着",IF(X530="記憶","記憶：基地発～基地着","未確認：基地発～基地着")),IF(OR(R530&lt;&gt;"",S530&lt;&gt;""),"要確認：時刻不足・逆転",IF(AND(ISNUMBER(T530),T530&gt;=0),IF(X530="記録","実績：記録の時間",IF(X530="記憶","記憶：申告の時間","未確認：申告の時間")),IF(AND(I530="あり",J530="実施",ISNUMBER(AC530)),"所定時間による見込み",IF(I530="なし","使用なし","未確認"))))))</f>
        <v/>
      </c>
      <c r="AF530" s="55" t="str">
        <f>IF(C530="","",IF(H530="あり",1,0))</f>
        <v/>
      </c>
      <c r="AG530" s="55" t="str">
        <f>IF(C530="","",IF(AND(I530="あり",J530="実施"),1,0))</f>
        <v/>
      </c>
      <c r="AH530" s="55" t="str">
        <f>IF(C530="","",IF(AND(H530="あり",X530="記録"),IF(COUNTIFS($A$8:A530,A530,$B$8:B530,B530,$C$8:C530,C530,$E$8:E530,E530,$F$8:F530,F530,$H$8:H530,"あり",$X$8:X530,"記録")=1,1,0),0))</f>
        <v/>
      </c>
      <c r="AI530" s="55" t="str">
        <f>IF(C530="","",IF(AND(I530="あり",J530="実施",X530="記録",ISNUMBER(K530)),IF(COUNTIFS($K$8:K530,K530,$C$8:C530,C530,$E$8:E530,E530,$F$8:F530,F530,$I$8:I530,"あり",$J$8:J530,"実施",$X$8:X530,"記録")=1,1,0),0))</f>
        <v/>
      </c>
      <c r="AJ530" s="55" t="str">
        <f>IF(C530="","",IF(ISNUMBER(A530),YEAR(A530)-IF(MONTH(A530)&lt;4,1,0),""))</f>
        <v/>
      </c>
      <c r="AK530" s="55" t="str">
        <f>IF(C530="","",IF(J530="実施",IF(ISNUMBER(K530),YEAR(K530)-IF(MONTH(K530)&lt;4,1,0),""),""))</f>
        <v/>
      </c>
      <c r="AL530" s="56" t="str">
        <f>IF(C530="",IF(OR(A530&lt;&gt;"",G530&lt;&gt;""),"要確認：船名未記入",""),IF(OR(NOT(ISNUMBER(A530)),G530="",H530="",I530="",J530="",N530="",O530="",P530="",W530="",X530=""),"要確認：基本項目不足",IF(OR(Z530="未登録・重複",AA530="未登録・重複",AB530="未確認"),"要確認：登録表を確認",IF(AND(H530="あり",NOT(ISNUMBER(B530))),"要確認：前日の予定時刻不足",IF(AND(J530="実施",I530="あり",NOT(ISNUMBER(K530))),"要確認：最終日時不足",IF(AND(J530="取消",I530="あり"),"要確認：取消と使用ありが矛盾",IF(OR(AND(ISNUMBER(T530),T530&lt;0),AND(ISNUMBER(V530),V530&lt;0),AE530="要確認：時刻不足・逆転"),"要確認：時間を確認",IF(COUNTIFS(Work[予定表の作業日],A530,Work[前日版の予定時刻],B530,Work[船名],C530,Work[バース],E530,Work[入出・転],F530,Work[曳船名],G530)&gt;1,"要確認：同じ作業・曳船が重複",IF(AND(I530="あり",J530="実施",NOT(ISNUMBER(AD530))),"要確認：拘束時間未確認",IF(OR(H530="未確認",I530="未確認",J530="未確認",X530="未確認",N530="未確認",O530="未確認"),"要確認：未確認を含む","確認済"))))))))))</f>
        <v/>
      </c>
    </row>
    <row r="531" spans="1:38" ht="24.95" customHeight="1" x14ac:dyDescent="0.2">
      <c r="A531" s="20"/>
      <c r="B531" s="29"/>
      <c r="C531" s="7"/>
      <c r="D531" s="7"/>
      <c r="E531" s="7"/>
      <c r="F531" s="7"/>
      <c r="G531" s="7"/>
      <c r="H531" s="7"/>
      <c r="I531" s="7"/>
      <c r="J531" s="7"/>
      <c r="K531" s="23"/>
      <c r="L531" s="13"/>
      <c r="M531" s="13"/>
      <c r="N531" s="7"/>
      <c r="O531" s="51"/>
      <c r="P531" s="51"/>
      <c r="Q531" s="61"/>
      <c r="R531" s="62"/>
      <c r="S531" s="62"/>
      <c r="T531" s="63"/>
      <c r="U531" s="63"/>
      <c r="V531" s="63"/>
      <c r="W531" s="51"/>
      <c r="X531" s="51"/>
      <c r="Y531" s="67"/>
      <c r="Z531" s="54" t="str">
        <f>IF(G531="","",IF(COUNTIF(Tugs[曳船名],G531)&lt;&gt;1,"未登録・重複",IF(INDEX(Tugs[会社名],MATCH(G531,Tugs[曳船名],0))="","未確認",INDEX(Tugs[会社名],MATCH(G531,Tugs[曳船名],0)))))</f>
        <v/>
      </c>
      <c r="AA531" s="54" t="str">
        <f>IF(G531="","",IF(COUNTIF(Companies[会社名],Z531)&lt;&gt;1,"未登録・重複",IF(INDEX(Companies[地区],MATCH(Z531,Companies[会社名],0))="","未確認",INDEX(Companies[地区],MATCH(Z531,Companies[会社名],0)))))</f>
        <v/>
      </c>
      <c r="AB531" s="54" t="str">
        <f>IF(G531="","",IF(Q531&lt;&gt;"",Q531,IF(COUNTIF(Tugs[曳船名],G531)&lt;&gt;1,"未登録・重複",IF(INDEX(Tugs[基地港],MATCH(G531,Tugs[曳船名],0))="","未確認",INDEX(Tugs[基地港],MATCH(G531,Tugs[曳船名],0))))))</f>
        <v/>
      </c>
      <c r="AC531" s="53" t="str">
        <f>IF(C531="","",IF(AND(COUNTIF(Standards[照合項目（自動）],AB531&amp;"｜"&amp;E531&amp;"｜"&amp;D531&amp;"｜"&amp;F531&amp;"｜"&amp;P531)=1,COUNTIFS(Standards[照合項目（自動）],AB531&amp;"｜"&amp;E531&amp;"｜"&amp;D531&amp;"｜"&amp;F531&amp;"｜"&amp;P531,Standards[入力確認（自動）],"確認済")=1),SUMIF(Standards[照合項目（自動）],AB531&amp;"｜"&amp;E531&amp;"｜"&amp;D531&amp;"｜"&amp;F531&amp;"｜"&amp;P531,Standards[所定合計h（自動）]),"未確認"))</f>
        <v/>
      </c>
      <c r="AD531" s="53" t="str">
        <f>IF(C531="","",IF(AND(ISNUMBER(R531),ISNUMBER(S531),S531&gt;=R531),ROUND((S531-R531)*24,4),IF(OR(R531&lt;&gt;"",S531&lt;&gt;""),"",IF(AND(ISNUMBER(T531),T531&gt;=0),T531,IF(AND(I531="あり",J531="実施",ISNUMBER(AC531)),AC531,"")))))</f>
        <v/>
      </c>
      <c r="AE531" s="54" t="str">
        <f>IF(C531="","",IF(AND(ISNUMBER(R531),ISNUMBER(S531),S531&gt;=R531),IF(X531="記録","実績：基地発～基地着",IF(X531="記憶","記憶：基地発～基地着","未確認：基地発～基地着")),IF(OR(R531&lt;&gt;"",S531&lt;&gt;""),"要確認：時刻不足・逆転",IF(AND(ISNUMBER(T531),T531&gt;=0),IF(X531="記録","実績：記録の時間",IF(X531="記憶","記憶：申告の時間","未確認：申告の時間")),IF(AND(I531="あり",J531="実施",ISNUMBER(AC531)),"所定時間による見込み",IF(I531="なし","使用なし","未確認"))))))</f>
        <v/>
      </c>
      <c r="AF531" s="55" t="str">
        <f>IF(C531="","",IF(H531="あり",1,0))</f>
        <v/>
      </c>
      <c r="AG531" s="55" t="str">
        <f>IF(C531="","",IF(AND(I531="あり",J531="実施"),1,0))</f>
        <v/>
      </c>
      <c r="AH531" s="55" t="str">
        <f>IF(C531="","",IF(AND(H531="あり",X531="記録"),IF(COUNTIFS($A$8:A531,A531,$B$8:B531,B531,$C$8:C531,C531,$E$8:E531,E531,$F$8:F531,F531,$H$8:H531,"あり",$X$8:X531,"記録")=1,1,0),0))</f>
        <v/>
      </c>
      <c r="AI531" s="55" t="str">
        <f>IF(C531="","",IF(AND(I531="あり",J531="実施",X531="記録",ISNUMBER(K531)),IF(COUNTIFS($K$8:K531,K531,$C$8:C531,C531,$E$8:E531,E531,$F$8:F531,F531,$I$8:I531,"あり",$J$8:J531,"実施",$X$8:X531,"記録")=1,1,0),0))</f>
        <v/>
      </c>
      <c r="AJ531" s="55" t="str">
        <f>IF(C531="","",IF(ISNUMBER(A531),YEAR(A531)-IF(MONTH(A531)&lt;4,1,0),""))</f>
        <v/>
      </c>
      <c r="AK531" s="55" t="str">
        <f>IF(C531="","",IF(J531="実施",IF(ISNUMBER(K531),YEAR(K531)-IF(MONTH(K531)&lt;4,1,0),""),""))</f>
        <v/>
      </c>
      <c r="AL531" s="56" t="str">
        <f>IF(C531="",IF(OR(A531&lt;&gt;"",G531&lt;&gt;""),"要確認：船名未記入",""),IF(OR(NOT(ISNUMBER(A531)),G531="",H531="",I531="",J531="",N531="",O531="",P531="",W531="",X531=""),"要確認：基本項目不足",IF(OR(Z531="未登録・重複",AA531="未登録・重複",AB531="未確認"),"要確認：登録表を確認",IF(AND(H531="あり",NOT(ISNUMBER(B531))),"要確認：前日の予定時刻不足",IF(AND(J531="実施",I531="あり",NOT(ISNUMBER(K531))),"要確認：最終日時不足",IF(AND(J531="取消",I531="あり"),"要確認：取消と使用ありが矛盾",IF(OR(AND(ISNUMBER(T531),T531&lt;0),AND(ISNUMBER(V531),V531&lt;0),AE531="要確認：時刻不足・逆転"),"要確認：時間を確認",IF(COUNTIFS(Work[予定表の作業日],A531,Work[前日版の予定時刻],B531,Work[船名],C531,Work[バース],E531,Work[入出・転],F531,Work[曳船名],G531)&gt;1,"要確認：同じ作業・曳船が重複",IF(AND(I531="あり",J531="実施",NOT(ISNUMBER(AD531))),"要確認：拘束時間未確認",IF(OR(H531="未確認",I531="未確認",J531="未確認",X531="未確認",N531="未確認",O531="未確認"),"要確認：未確認を含む","確認済"))))))))))</f>
        <v/>
      </c>
    </row>
    <row r="532" spans="1:38" ht="24.95" customHeight="1" x14ac:dyDescent="0.2">
      <c r="A532" s="20"/>
      <c r="B532" s="29"/>
      <c r="C532" s="7"/>
      <c r="D532" s="7"/>
      <c r="E532" s="7"/>
      <c r="F532" s="7"/>
      <c r="G532" s="7"/>
      <c r="H532" s="7"/>
      <c r="I532" s="7"/>
      <c r="J532" s="7"/>
      <c r="K532" s="23"/>
      <c r="L532" s="13"/>
      <c r="M532" s="13"/>
      <c r="N532" s="7"/>
      <c r="O532" s="51"/>
      <c r="P532" s="51"/>
      <c r="Q532" s="61"/>
      <c r="R532" s="62"/>
      <c r="S532" s="62"/>
      <c r="T532" s="63"/>
      <c r="U532" s="63"/>
      <c r="V532" s="63"/>
      <c r="W532" s="51"/>
      <c r="X532" s="51"/>
      <c r="Y532" s="67"/>
      <c r="Z532" s="54" t="str">
        <f>IF(G532="","",IF(COUNTIF(Tugs[曳船名],G532)&lt;&gt;1,"未登録・重複",IF(INDEX(Tugs[会社名],MATCH(G532,Tugs[曳船名],0))="","未確認",INDEX(Tugs[会社名],MATCH(G532,Tugs[曳船名],0)))))</f>
        <v/>
      </c>
      <c r="AA532" s="54" t="str">
        <f>IF(G532="","",IF(COUNTIF(Companies[会社名],Z532)&lt;&gt;1,"未登録・重複",IF(INDEX(Companies[地区],MATCH(Z532,Companies[会社名],0))="","未確認",INDEX(Companies[地区],MATCH(Z532,Companies[会社名],0)))))</f>
        <v/>
      </c>
      <c r="AB532" s="54" t="str">
        <f>IF(G532="","",IF(Q532&lt;&gt;"",Q532,IF(COUNTIF(Tugs[曳船名],G532)&lt;&gt;1,"未登録・重複",IF(INDEX(Tugs[基地港],MATCH(G532,Tugs[曳船名],0))="","未確認",INDEX(Tugs[基地港],MATCH(G532,Tugs[曳船名],0))))))</f>
        <v/>
      </c>
      <c r="AC532" s="53" t="str">
        <f>IF(C532="","",IF(AND(COUNTIF(Standards[照合項目（自動）],AB532&amp;"｜"&amp;E532&amp;"｜"&amp;D532&amp;"｜"&amp;F532&amp;"｜"&amp;P532)=1,COUNTIFS(Standards[照合項目（自動）],AB532&amp;"｜"&amp;E532&amp;"｜"&amp;D532&amp;"｜"&amp;F532&amp;"｜"&amp;P532,Standards[入力確認（自動）],"確認済")=1),SUMIF(Standards[照合項目（自動）],AB532&amp;"｜"&amp;E532&amp;"｜"&amp;D532&amp;"｜"&amp;F532&amp;"｜"&amp;P532,Standards[所定合計h（自動）]),"未確認"))</f>
        <v/>
      </c>
      <c r="AD532" s="53" t="str">
        <f>IF(C532="","",IF(AND(ISNUMBER(R532),ISNUMBER(S532),S532&gt;=R532),ROUND((S532-R532)*24,4),IF(OR(R532&lt;&gt;"",S532&lt;&gt;""),"",IF(AND(ISNUMBER(T532),T532&gt;=0),T532,IF(AND(I532="あり",J532="実施",ISNUMBER(AC532)),AC532,"")))))</f>
        <v/>
      </c>
      <c r="AE532" s="54" t="str">
        <f>IF(C532="","",IF(AND(ISNUMBER(R532),ISNUMBER(S532),S532&gt;=R532),IF(X532="記録","実績：基地発～基地着",IF(X532="記憶","記憶：基地発～基地着","未確認：基地発～基地着")),IF(OR(R532&lt;&gt;"",S532&lt;&gt;""),"要確認：時刻不足・逆転",IF(AND(ISNUMBER(T532),T532&gt;=0),IF(X532="記録","実績：記録の時間",IF(X532="記憶","記憶：申告の時間","未確認：申告の時間")),IF(AND(I532="あり",J532="実施",ISNUMBER(AC532)),"所定時間による見込み",IF(I532="なし","使用なし","未確認"))))))</f>
        <v/>
      </c>
      <c r="AF532" s="55" t="str">
        <f>IF(C532="","",IF(H532="あり",1,0))</f>
        <v/>
      </c>
      <c r="AG532" s="55" t="str">
        <f>IF(C532="","",IF(AND(I532="あり",J532="実施"),1,0))</f>
        <v/>
      </c>
      <c r="AH532" s="55" t="str">
        <f>IF(C532="","",IF(AND(H532="あり",X532="記録"),IF(COUNTIFS($A$8:A532,A532,$B$8:B532,B532,$C$8:C532,C532,$E$8:E532,E532,$F$8:F532,F532,$H$8:H532,"あり",$X$8:X532,"記録")=1,1,0),0))</f>
        <v/>
      </c>
      <c r="AI532" s="55" t="str">
        <f>IF(C532="","",IF(AND(I532="あり",J532="実施",X532="記録",ISNUMBER(K532)),IF(COUNTIFS($K$8:K532,K532,$C$8:C532,C532,$E$8:E532,E532,$F$8:F532,F532,$I$8:I532,"あり",$J$8:J532,"実施",$X$8:X532,"記録")=1,1,0),0))</f>
        <v/>
      </c>
      <c r="AJ532" s="55" t="str">
        <f>IF(C532="","",IF(ISNUMBER(A532),YEAR(A532)-IF(MONTH(A532)&lt;4,1,0),""))</f>
        <v/>
      </c>
      <c r="AK532" s="55" t="str">
        <f>IF(C532="","",IF(J532="実施",IF(ISNUMBER(K532),YEAR(K532)-IF(MONTH(K532)&lt;4,1,0),""),""))</f>
        <v/>
      </c>
      <c r="AL532" s="56" t="str">
        <f>IF(C532="",IF(OR(A532&lt;&gt;"",G532&lt;&gt;""),"要確認：船名未記入",""),IF(OR(NOT(ISNUMBER(A532)),G532="",H532="",I532="",J532="",N532="",O532="",P532="",W532="",X532=""),"要確認：基本項目不足",IF(OR(Z532="未登録・重複",AA532="未登録・重複",AB532="未確認"),"要確認：登録表を確認",IF(AND(H532="あり",NOT(ISNUMBER(B532))),"要確認：前日の予定時刻不足",IF(AND(J532="実施",I532="あり",NOT(ISNUMBER(K532))),"要確認：最終日時不足",IF(AND(J532="取消",I532="あり"),"要確認：取消と使用ありが矛盾",IF(OR(AND(ISNUMBER(T532),T532&lt;0),AND(ISNUMBER(V532),V532&lt;0),AE532="要確認：時刻不足・逆転"),"要確認：時間を確認",IF(COUNTIFS(Work[予定表の作業日],A532,Work[前日版の予定時刻],B532,Work[船名],C532,Work[バース],E532,Work[入出・転],F532,Work[曳船名],G532)&gt;1,"要確認：同じ作業・曳船が重複",IF(AND(I532="あり",J532="実施",NOT(ISNUMBER(AD532))),"要確認：拘束時間未確認",IF(OR(H532="未確認",I532="未確認",J532="未確認",X532="未確認",N532="未確認",O532="未確認"),"要確認：未確認を含む","確認済"))))))))))</f>
        <v/>
      </c>
    </row>
    <row r="533" spans="1:38" ht="24.95" customHeight="1" x14ac:dyDescent="0.2">
      <c r="A533" s="20"/>
      <c r="B533" s="29"/>
      <c r="C533" s="7"/>
      <c r="D533" s="7"/>
      <c r="E533" s="7"/>
      <c r="F533" s="7"/>
      <c r="G533" s="7"/>
      <c r="H533" s="7"/>
      <c r="I533" s="7"/>
      <c r="J533" s="7"/>
      <c r="K533" s="23"/>
      <c r="L533" s="13"/>
      <c r="M533" s="13"/>
      <c r="N533" s="7"/>
      <c r="O533" s="51"/>
      <c r="P533" s="51"/>
      <c r="Q533" s="61"/>
      <c r="R533" s="62"/>
      <c r="S533" s="62"/>
      <c r="T533" s="63"/>
      <c r="U533" s="63"/>
      <c r="V533" s="63"/>
      <c r="W533" s="51"/>
      <c r="X533" s="51"/>
      <c r="Y533" s="67"/>
      <c r="Z533" s="54" t="str">
        <f>IF(G533="","",IF(COUNTIF(Tugs[曳船名],G533)&lt;&gt;1,"未登録・重複",IF(INDEX(Tugs[会社名],MATCH(G533,Tugs[曳船名],0))="","未確認",INDEX(Tugs[会社名],MATCH(G533,Tugs[曳船名],0)))))</f>
        <v/>
      </c>
      <c r="AA533" s="54" t="str">
        <f>IF(G533="","",IF(COUNTIF(Companies[会社名],Z533)&lt;&gt;1,"未登録・重複",IF(INDEX(Companies[地区],MATCH(Z533,Companies[会社名],0))="","未確認",INDEX(Companies[地区],MATCH(Z533,Companies[会社名],0)))))</f>
        <v/>
      </c>
      <c r="AB533" s="54" t="str">
        <f>IF(G533="","",IF(Q533&lt;&gt;"",Q533,IF(COUNTIF(Tugs[曳船名],G533)&lt;&gt;1,"未登録・重複",IF(INDEX(Tugs[基地港],MATCH(G533,Tugs[曳船名],0))="","未確認",INDEX(Tugs[基地港],MATCH(G533,Tugs[曳船名],0))))))</f>
        <v/>
      </c>
      <c r="AC533" s="53" t="str">
        <f>IF(C533="","",IF(AND(COUNTIF(Standards[照合項目（自動）],AB533&amp;"｜"&amp;E533&amp;"｜"&amp;D533&amp;"｜"&amp;F533&amp;"｜"&amp;P533)=1,COUNTIFS(Standards[照合項目（自動）],AB533&amp;"｜"&amp;E533&amp;"｜"&amp;D533&amp;"｜"&amp;F533&amp;"｜"&amp;P533,Standards[入力確認（自動）],"確認済")=1),SUMIF(Standards[照合項目（自動）],AB533&amp;"｜"&amp;E533&amp;"｜"&amp;D533&amp;"｜"&amp;F533&amp;"｜"&amp;P533,Standards[所定合計h（自動）]),"未確認"))</f>
        <v/>
      </c>
      <c r="AD533" s="53" t="str">
        <f>IF(C533="","",IF(AND(ISNUMBER(R533),ISNUMBER(S533),S533&gt;=R533),ROUND((S533-R533)*24,4),IF(OR(R533&lt;&gt;"",S533&lt;&gt;""),"",IF(AND(ISNUMBER(T533),T533&gt;=0),T533,IF(AND(I533="あり",J533="実施",ISNUMBER(AC533)),AC533,"")))))</f>
        <v/>
      </c>
      <c r="AE533" s="54" t="str">
        <f>IF(C533="","",IF(AND(ISNUMBER(R533),ISNUMBER(S533),S533&gt;=R533),IF(X533="記録","実績：基地発～基地着",IF(X533="記憶","記憶：基地発～基地着","未確認：基地発～基地着")),IF(OR(R533&lt;&gt;"",S533&lt;&gt;""),"要確認：時刻不足・逆転",IF(AND(ISNUMBER(T533),T533&gt;=0),IF(X533="記録","実績：記録の時間",IF(X533="記憶","記憶：申告の時間","未確認：申告の時間")),IF(AND(I533="あり",J533="実施",ISNUMBER(AC533)),"所定時間による見込み",IF(I533="なし","使用なし","未確認"))))))</f>
        <v/>
      </c>
      <c r="AF533" s="55" t="str">
        <f>IF(C533="","",IF(H533="あり",1,0))</f>
        <v/>
      </c>
      <c r="AG533" s="55" t="str">
        <f>IF(C533="","",IF(AND(I533="あり",J533="実施"),1,0))</f>
        <v/>
      </c>
      <c r="AH533" s="55" t="str">
        <f>IF(C533="","",IF(AND(H533="あり",X533="記録"),IF(COUNTIFS($A$8:A533,A533,$B$8:B533,B533,$C$8:C533,C533,$E$8:E533,E533,$F$8:F533,F533,$H$8:H533,"あり",$X$8:X533,"記録")=1,1,0),0))</f>
        <v/>
      </c>
      <c r="AI533" s="55" t="str">
        <f>IF(C533="","",IF(AND(I533="あり",J533="実施",X533="記録",ISNUMBER(K533)),IF(COUNTIFS($K$8:K533,K533,$C$8:C533,C533,$E$8:E533,E533,$F$8:F533,F533,$I$8:I533,"あり",$J$8:J533,"実施",$X$8:X533,"記録")=1,1,0),0))</f>
        <v/>
      </c>
      <c r="AJ533" s="55" t="str">
        <f>IF(C533="","",IF(ISNUMBER(A533),YEAR(A533)-IF(MONTH(A533)&lt;4,1,0),""))</f>
        <v/>
      </c>
      <c r="AK533" s="55" t="str">
        <f>IF(C533="","",IF(J533="実施",IF(ISNUMBER(K533),YEAR(K533)-IF(MONTH(K533)&lt;4,1,0),""),""))</f>
        <v/>
      </c>
      <c r="AL533" s="56" t="str">
        <f>IF(C533="",IF(OR(A533&lt;&gt;"",G533&lt;&gt;""),"要確認：船名未記入",""),IF(OR(NOT(ISNUMBER(A533)),G533="",H533="",I533="",J533="",N533="",O533="",P533="",W533="",X533=""),"要確認：基本項目不足",IF(OR(Z533="未登録・重複",AA533="未登録・重複",AB533="未確認"),"要確認：登録表を確認",IF(AND(H533="あり",NOT(ISNUMBER(B533))),"要確認：前日の予定時刻不足",IF(AND(J533="実施",I533="あり",NOT(ISNUMBER(K533))),"要確認：最終日時不足",IF(AND(J533="取消",I533="あり"),"要確認：取消と使用ありが矛盾",IF(OR(AND(ISNUMBER(T533),T533&lt;0),AND(ISNUMBER(V533),V533&lt;0),AE533="要確認：時刻不足・逆転"),"要確認：時間を確認",IF(COUNTIFS(Work[予定表の作業日],A533,Work[前日版の予定時刻],B533,Work[船名],C533,Work[バース],E533,Work[入出・転],F533,Work[曳船名],G533)&gt;1,"要確認：同じ作業・曳船が重複",IF(AND(I533="あり",J533="実施",NOT(ISNUMBER(AD533))),"要確認：拘束時間未確認",IF(OR(H533="未確認",I533="未確認",J533="未確認",X533="未確認",N533="未確認",O533="未確認"),"要確認：未確認を含む","確認済"))))))))))</f>
        <v/>
      </c>
    </row>
    <row r="534" spans="1:38" ht="24.95" customHeight="1" x14ac:dyDescent="0.2">
      <c r="A534" s="20"/>
      <c r="B534" s="29"/>
      <c r="C534" s="7"/>
      <c r="D534" s="7"/>
      <c r="E534" s="7"/>
      <c r="F534" s="7"/>
      <c r="G534" s="7"/>
      <c r="H534" s="7"/>
      <c r="I534" s="7"/>
      <c r="J534" s="7"/>
      <c r="K534" s="23"/>
      <c r="L534" s="13"/>
      <c r="M534" s="13"/>
      <c r="N534" s="7"/>
      <c r="O534" s="51"/>
      <c r="P534" s="51"/>
      <c r="Q534" s="61"/>
      <c r="R534" s="62"/>
      <c r="S534" s="62"/>
      <c r="T534" s="63"/>
      <c r="U534" s="63"/>
      <c r="V534" s="63"/>
      <c r="W534" s="51"/>
      <c r="X534" s="51"/>
      <c r="Y534" s="67"/>
      <c r="Z534" s="54" t="str">
        <f>IF(G534="","",IF(COUNTIF(Tugs[曳船名],G534)&lt;&gt;1,"未登録・重複",IF(INDEX(Tugs[会社名],MATCH(G534,Tugs[曳船名],0))="","未確認",INDEX(Tugs[会社名],MATCH(G534,Tugs[曳船名],0)))))</f>
        <v/>
      </c>
      <c r="AA534" s="54" t="str">
        <f>IF(G534="","",IF(COUNTIF(Companies[会社名],Z534)&lt;&gt;1,"未登録・重複",IF(INDEX(Companies[地区],MATCH(Z534,Companies[会社名],0))="","未確認",INDEX(Companies[地区],MATCH(Z534,Companies[会社名],0)))))</f>
        <v/>
      </c>
      <c r="AB534" s="54" t="str">
        <f>IF(G534="","",IF(Q534&lt;&gt;"",Q534,IF(COUNTIF(Tugs[曳船名],G534)&lt;&gt;1,"未登録・重複",IF(INDEX(Tugs[基地港],MATCH(G534,Tugs[曳船名],0))="","未確認",INDEX(Tugs[基地港],MATCH(G534,Tugs[曳船名],0))))))</f>
        <v/>
      </c>
      <c r="AC534" s="53" t="str">
        <f>IF(C534="","",IF(AND(COUNTIF(Standards[照合項目（自動）],AB534&amp;"｜"&amp;E534&amp;"｜"&amp;D534&amp;"｜"&amp;F534&amp;"｜"&amp;P534)=1,COUNTIFS(Standards[照合項目（自動）],AB534&amp;"｜"&amp;E534&amp;"｜"&amp;D534&amp;"｜"&amp;F534&amp;"｜"&amp;P534,Standards[入力確認（自動）],"確認済")=1),SUMIF(Standards[照合項目（自動）],AB534&amp;"｜"&amp;E534&amp;"｜"&amp;D534&amp;"｜"&amp;F534&amp;"｜"&amp;P534,Standards[所定合計h（自動）]),"未確認"))</f>
        <v/>
      </c>
      <c r="AD534" s="53" t="str">
        <f>IF(C534="","",IF(AND(ISNUMBER(R534),ISNUMBER(S534),S534&gt;=R534),ROUND((S534-R534)*24,4),IF(OR(R534&lt;&gt;"",S534&lt;&gt;""),"",IF(AND(ISNUMBER(T534),T534&gt;=0),T534,IF(AND(I534="あり",J534="実施",ISNUMBER(AC534)),AC534,"")))))</f>
        <v/>
      </c>
      <c r="AE534" s="54" t="str">
        <f>IF(C534="","",IF(AND(ISNUMBER(R534),ISNUMBER(S534),S534&gt;=R534),IF(X534="記録","実績：基地発～基地着",IF(X534="記憶","記憶：基地発～基地着","未確認：基地発～基地着")),IF(OR(R534&lt;&gt;"",S534&lt;&gt;""),"要確認：時刻不足・逆転",IF(AND(ISNUMBER(T534),T534&gt;=0),IF(X534="記録","実績：記録の時間",IF(X534="記憶","記憶：申告の時間","未確認：申告の時間")),IF(AND(I534="あり",J534="実施",ISNUMBER(AC534)),"所定時間による見込み",IF(I534="なし","使用なし","未確認"))))))</f>
        <v/>
      </c>
      <c r="AF534" s="55" t="str">
        <f>IF(C534="","",IF(H534="あり",1,0))</f>
        <v/>
      </c>
      <c r="AG534" s="55" t="str">
        <f>IF(C534="","",IF(AND(I534="あり",J534="実施"),1,0))</f>
        <v/>
      </c>
      <c r="AH534" s="55" t="str">
        <f>IF(C534="","",IF(AND(H534="あり",X534="記録"),IF(COUNTIFS($A$8:A534,A534,$B$8:B534,B534,$C$8:C534,C534,$E$8:E534,E534,$F$8:F534,F534,$H$8:H534,"あり",$X$8:X534,"記録")=1,1,0),0))</f>
        <v/>
      </c>
      <c r="AI534" s="55" t="str">
        <f>IF(C534="","",IF(AND(I534="あり",J534="実施",X534="記録",ISNUMBER(K534)),IF(COUNTIFS($K$8:K534,K534,$C$8:C534,C534,$E$8:E534,E534,$F$8:F534,F534,$I$8:I534,"あり",$J$8:J534,"実施",$X$8:X534,"記録")=1,1,0),0))</f>
        <v/>
      </c>
      <c r="AJ534" s="55" t="str">
        <f>IF(C534="","",IF(ISNUMBER(A534),YEAR(A534)-IF(MONTH(A534)&lt;4,1,0),""))</f>
        <v/>
      </c>
      <c r="AK534" s="55" t="str">
        <f>IF(C534="","",IF(J534="実施",IF(ISNUMBER(K534),YEAR(K534)-IF(MONTH(K534)&lt;4,1,0),""),""))</f>
        <v/>
      </c>
      <c r="AL534" s="56" t="str">
        <f>IF(C534="",IF(OR(A534&lt;&gt;"",G534&lt;&gt;""),"要確認：船名未記入",""),IF(OR(NOT(ISNUMBER(A534)),G534="",H534="",I534="",J534="",N534="",O534="",P534="",W534="",X534=""),"要確認：基本項目不足",IF(OR(Z534="未登録・重複",AA534="未登録・重複",AB534="未確認"),"要確認：登録表を確認",IF(AND(H534="あり",NOT(ISNUMBER(B534))),"要確認：前日の予定時刻不足",IF(AND(J534="実施",I534="あり",NOT(ISNUMBER(K534))),"要確認：最終日時不足",IF(AND(J534="取消",I534="あり"),"要確認：取消と使用ありが矛盾",IF(OR(AND(ISNUMBER(T534),T534&lt;0),AND(ISNUMBER(V534),V534&lt;0),AE534="要確認：時刻不足・逆転"),"要確認：時間を確認",IF(COUNTIFS(Work[予定表の作業日],A534,Work[前日版の予定時刻],B534,Work[船名],C534,Work[バース],E534,Work[入出・転],F534,Work[曳船名],G534)&gt;1,"要確認：同じ作業・曳船が重複",IF(AND(I534="あり",J534="実施",NOT(ISNUMBER(AD534))),"要確認：拘束時間未確認",IF(OR(H534="未確認",I534="未確認",J534="未確認",X534="未確認",N534="未確認",O534="未確認"),"要確認：未確認を含む","確認済"))))))))))</f>
        <v/>
      </c>
    </row>
    <row r="535" spans="1:38" ht="24.95" customHeight="1" x14ac:dyDescent="0.2">
      <c r="A535" s="20"/>
      <c r="B535" s="29"/>
      <c r="C535" s="7"/>
      <c r="D535" s="7"/>
      <c r="E535" s="7"/>
      <c r="F535" s="7"/>
      <c r="G535" s="7"/>
      <c r="H535" s="7"/>
      <c r="I535" s="7"/>
      <c r="J535" s="7"/>
      <c r="K535" s="23"/>
      <c r="L535" s="13"/>
      <c r="M535" s="13"/>
      <c r="N535" s="7"/>
      <c r="O535" s="51"/>
      <c r="P535" s="51"/>
      <c r="Q535" s="61"/>
      <c r="R535" s="62"/>
      <c r="S535" s="62"/>
      <c r="T535" s="63"/>
      <c r="U535" s="63"/>
      <c r="V535" s="63"/>
      <c r="W535" s="51"/>
      <c r="X535" s="51"/>
      <c r="Y535" s="67"/>
      <c r="Z535" s="54" t="str">
        <f>IF(G535="","",IF(COUNTIF(Tugs[曳船名],G535)&lt;&gt;1,"未登録・重複",IF(INDEX(Tugs[会社名],MATCH(G535,Tugs[曳船名],0))="","未確認",INDEX(Tugs[会社名],MATCH(G535,Tugs[曳船名],0)))))</f>
        <v/>
      </c>
      <c r="AA535" s="54" t="str">
        <f>IF(G535="","",IF(COUNTIF(Companies[会社名],Z535)&lt;&gt;1,"未登録・重複",IF(INDEX(Companies[地区],MATCH(Z535,Companies[会社名],0))="","未確認",INDEX(Companies[地区],MATCH(Z535,Companies[会社名],0)))))</f>
        <v/>
      </c>
      <c r="AB535" s="54" t="str">
        <f>IF(G535="","",IF(Q535&lt;&gt;"",Q535,IF(COUNTIF(Tugs[曳船名],G535)&lt;&gt;1,"未登録・重複",IF(INDEX(Tugs[基地港],MATCH(G535,Tugs[曳船名],0))="","未確認",INDEX(Tugs[基地港],MATCH(G535,Tugs[曳船名],0))))))</f>
        <v/>
      </c>
      <c r="AC535" s="53" t="str">
        <f>IF(C535="","",IF(AND(COUNTIF(Standards[照合項目（自動）],AB535&amp;"｜"&amp;E535&amp;"｜"&amp;D535&amp;"｜"&amp;F535&amp;"｜"&amp;P535)=1,COUNTIFS(Standards[照合項目（自動）],AB535&amp;"｜"&amp;E535&amp;"｜"&amp;D535&amp;"｜"&amp;F535&amp;"｜"&amp;P535,Standards[入力確認（自動）],"確認済")=1),SUMIF(Standards[照合項目（自動）],AB535&amp;"｜"&amp;E535&amp;"｜"&amp;D535&amp;"｜"&amp;F535&amp;"｜"&amp;P535,Standards[所定合計h（自動）]),"未確認"))</f>
        <v/>
      </c>
      <c r="AD535" s="53" t="str">
        <f>IF(C535="","",IF(AND(ISNUMBER(R535),ISNUMBER(S535),S535&gt;=R535),ROUND((S535-R535)*24,4),IF(OR(R535&lt;&gt;"",S535&lt;&gt;""),"",IF(AND(ISNUMBER(T535),T535&gt;=0),T535,IF(AND(I535="あり",J535="実施",ISNUMBER(AC535)),AC535,"")))))</f>
        <v/>
      </c>
      <c r="AE535" s="54" t="str">
        <f>IF(C535="","",IF(AND(ISNUMBER(R535),ISNUMBER(S535),S535&gt;=R535),IF(X535="記録","実績：基地発～基地着",IF(X535="記憶","記憶：基地発～基地着","未確認：基地発～基地着")),IF(OR(R535&lt;&gt;"",S535&lt;&gt;""),"要確認：時刻不足・逆転",IF(AND(ISNUMBER(T535),T535&gt;=0),IF(X535="記録","実績：記録の時間",IF(X535="記憶","記憶：申告の時間","未確認：申告の時間")),IF(AND(I535="あり",J535="実施",ISNUMBER(AC535)),"所定時間による見込み",IF(I535="なし","使用なし","未確認"))))))</f>
        <v/>
      </c>
      <c r="AF535" s="55" t="str">
        <f>IF(C535="","",IF(H535="あり",1,0))</f>
        <v/>
      </c>
      <c r="AG535" s="55" t="str">
        <f>IF(C535="","",IF(AND(I535="あり",J535="実施"),1,0))</f>
        <v/>
      </c>
      <c r="AH535" s="55" t="str">
        <f>IF(C535="","",IF(AND(H535="あり",X535="記録"),IF(COUNTIFS($A$8:A535,A535,$B$8:B535,B535,$C$8:C535,C535,$E$8:E535,E535,$F$8:F535,F535,$H$8:H535,"あり",$X$8:X535,"記録")=1,1,0),0))</f>
        <v/>
      </c>
      <c r="AI535" s="55" t="str">
        <f>IF(C535="","",IF(AND(I535="あり",J535="実施",X535="記録",ISNUMBER(K535)),IF(COUNTIFS($K$8:K535,K535,$C$8:C535,C535,$E$8:E535,E535,$F$8:F535,F535,$I$8:I535,"あり",$J$8:J535,"実施",$X$8:X535,"記録")=1,1,0),0))</f>
        <v/>
      </c>
      <c r="AJ535" s="55" t="str">
        <f>IF(C535="","",IF(ISNUMBER(A535),YEAR(A535)-IF(MONTH(A535)&lt;4,1,0),""))</f>
        <v/>
      </c>
      <c r="AK535" s="55" t="str">
        <f>IF(C535="","",IF(J535="実施",IF(ISNUMBER(K535),YEAR(K535)-IF(MONTH(K535)&lt;4,1,0),""),""))</f>
        <v/>
      </c>
      <c r="AL535" s="56" t="str">
        <f>IF(C535="",IF(OR(A535&lt;&gt;"",G535&lt;&gt;""),"要確認：船名未記入",""),IF(OR(NOT(ISNUMBER(A535)),G535="",H535="",I535="",J535="",N535="",O535="",P535="",W535="",X535=""),"要確認：基本項目不足",IF(OR(Z535="未登録・重複",AA535="未登録・重複",AB535="未確認"),"要確認：登録表を確認",IF(AND(H535="あり",NOT(ISNUMBER(B535))),"要確認：前日の予定時刻不足",IF(AND(J535="実施",I535="あり",NOT(ISNUMBER(K535))),"要確認：最終日時不足",IF(AND(J535="取消",I535="あり"),"要確認：取消と使用ありが矛盾",IF(OR(AND(ISNUMBER(T535),T535&lt;0),AND(ISNUMBER(V535),V535&lt;0),AE535="要確認：時刻不足・逆転"),"要確認：時間を確認",IF(COUNTIFS(Work[予定表の作業日],A535,Work[前日版の予定時刻],B535,Work[船名],C535,Work[バース],E535,Work[入出・転],F535,Work[曳船名],G535)&gt;1,"要確認：同じ作業・曳船が重複",IF(AND(I535="あり",J535="実施",NOT(ISNUMBER(AD535))),"要確認：拘束時間未確認",IF(OR(H535="未確認",I535="未確認",J535="未確認",X535="未確認",N535="未確認",O535="未確認"),"要確認：未確認を含む","確認済"))))))))))</f>
        <v/>
      </c>
    </row>
    <row r="536" spans="1:38" ht="24.95" customHeight="1" x14ac:dyDescent="0.2">
      <c r="A536" s="20"/>
      <c r="B536" s="29"/>
      <c r="C536" s="7"/>
      <c r="D536" s="7"/>
      <c r="E536" s="7"/>
      <c r="F536" s="7"/>
      <c r="G536" s="7"/>
      <c r="H536" s="7"/>
      <c r="I536" s="7"/>
      <c r="J536" s="7"/>
      <c r="K536" s="23"/>
      <c r="L536" s="13"/>
      <c r="M536" s="13"/>
      <c r="N536" s="7"/>
      <c r="O536" s="51"/>
      <c r="P536" s="51"/>
      <c r="Q536" s="61"/>
      <c r="R536" s="62"/>
      <c r="S536" s="62"/>
      <c r="T536" s="63"/>
      <c r="U536" s="63"/>
      <c r="V536" s="63"/>
      <c r="W536" s="51"/>
      <c r="X536" s="51"/>
      <c r="Y536" s="67"/>
      <c r="Z536" s="54" t="str">
        <f>IF(G536="","",IF(COUNTIF(Tugs[曳船名],G536)&lt;&gt;1,"未登録・重複",IF(INDEX(Tugs[会社名],MATCH(G536,Tugs[曳船名],0))="","未確認",INDEX(Tugs[会社名],MATCH(G536,Tugs[曳船名],0)))))</f>
        <v/>
      </c>
      <c r="AA536" s="54" t="str">
        <f>IF(G536="","",IF(COUNTIF(Companies[会社名],Z536)&lt;&gt;1,"未登録・重複",IF(INDEX(Companies[地区],MATCH(Z536,Companies[会社名],0))="","未確認",INDEX(Companies[地区],MATCH(Z536,Companies[会社名],0)))))</f>
        <v/>
      </c>
      <c r="AB536" s="54" t="str">
        <f>IF(G536="","",IF(Q536&lt;&gt;"",Q536,IF(COUNTIF(Tugs[曳船名],G536)&lt;&gt;1,"未登録・重複",IF(INDEX(Tugs[基地港],MATCH(G536,Tugs[曳船名],0))="","未確認",INDEX(Tugs[基地港],MATCH(G536,Tugs[曳船名],0))))))</f>
        <v/>
      </c>
      <c r="AC536" s="53" t="str">
        <f>IF(C536="","",IF(AND(COUNTIF(Standards[照合項目（自動）],AB536&amp;"｜"&amp;E536&amp;"｜"&amp;D536&amp;"｜"&amp;F536&amp;"｜"&amp;P536)=1,COUNTIFS(Standards[照合項目（自動）],AB536&amp;"｜"&amp;E536&amp;"｜"&amp;D536&amp;"｜"&amp;F536&amp;"｜"&amp;P536,Standards[入力確認（自動）],"確認済")=1),SUMIF(Standards[照合項目（自動）],AB536&amp;"｜"&amp;E536&amp;"｜"&amp;D536&amp;"｜"&amp;F536&amp;"｜"&amp;P536,Standards[所定合計h（自動）]),"未確認"))</f>
        <v/>
      </c>
      <c r="AD536" s="53" t="str">
        <f>IF(C536="","",IF(AND(ISNUMBER(R536),ISNUMBER(S536),S536&gt;=R536),ROUND((S536-R536)*24,4),IF(OR(R536&lt;&gt;"",S536&lt;&gt;""),"",IF(AND(ISNUMBER(T536),T536&gt;=0),T536,IF(AND(I536="あり",J536="実施",ISNUMBER(AC536)),AC536,"")))))</f>
        <v/>
      </c>
      <c r="AE536" s="54" t="str">
        <f>IF(C536="","",IF(AND(ISNUMBER(R536),ISNUMBER(S536),S536&gt;=R536),IF(X536="記録","実績：基地発～基地着",IF(X536="記憶","記憶：基地発～基地着","未確認：基地発～基地着")),IF(OR(R536&lt;&gt;"",S536&lt;&gt;""),"要確認：時刻不足・逆転",IF(AND(ISNUMBER(T536),T536&gt;=0),IF(X536="記録","実績：記録の時間",IF(X536="記憶","記憶：申告の時間","未確認：申告の時間")),IF(AND(I536="あり",J536="実施",ISNUMBER(AC536)),"所定時間による見込み",IF(I536="なし","使用なし","未確認"))))))</f>
        <v/>
      </c>
      <c r="AF536" s="55" t="str">
        <f>IF(C536="","",IF(H536="あり",1,0))</f>
        <v/>
      </c>
      <c r="AG536" s="55" t="str">
        <f>IF(C536="","",IF(AND(I536="あり",J536="実施"),1,0))</f>
        <v/>
      </c>
      <c r="AH536" s="55" t="str">
        <f>IF(C536="","",IF(AND(H536="あり",X536="記録"),IF(COUNTIFS($A$8:A536,A536,$B$8:B536,B536,$C$8:C536,C536,$E$8:E536,E536,$F$8:F536,F536,$H$8:H536,"あり",$X$8:X536,"記録")=1,1,0),0))</f>
        <v/>
      </c>
      <c r="AI536" s="55" t="str">
        <f>IF(C536="","",IF(AND(I536="あり",J536="実施",X536="記録",ISNUMBER(K536)),IF(COUNTIFS($K$8:K536,K536,$C$8:C536,C536,$E$8:E536,E536,$F$8:F536,F536,$I$8:I536,"あり",$J$8:J536,"実施",$X$8:X536,"記録")=1,1,0),0))</f>
        <v/>
      </c>
      <c r="AJ536" s="55" t="str">
        <f>IF(C536="","",IF(ISNUMBER(A536),YEAR(A536)-IF(MONTH(A536)&lt;4,1,0),""))</f>
        <v/>
      </c>
      <c r="AK536" s="55" t="str">
        <f>IF(C536="","",IF(J536="実施",IF(ISNUMBER(K536),YEAR(K536)-IF(MONTH(K536)&lt;4,1,0),""),""))</f>
        <v/>
      </c>
      <c r="AL536" s="56" t="str">
        <f>IF(C536="",IF(OR(A536&lt;&gt;"",G536&lt;&gt;""),"要確認：船名未記入",""),IF(OR(NOT(ISNUMBER(A536)),G536="",H536="",I536="",J536="",N536="",O536="",P536="",W536="",X536=""),"要確認：基本項目不足",IF(OR(Z536="未登録・重複",AA536="未登録・重複",AB536="未確認"),"要確認：登録表を確認",IF(AND(H536="あり",NOT(ISNUMBER(B536))),"要確認：前日の予定時刻不足",IF(AND(J536="実施",I536="あり",NOT(ISNUMBER(K536))),"要確認：最終日時不足",IF(AND(J536="取消",I536="あり"),"要確認：取消と使用ありが矛盾",IF(OR(AND(ISNUMBER(T536),T536&lt;0),AND(ISNUMBER(V536),V536&lt;0),AE536="要確認：時刻不足・逆転"),"要確認：時間を確認",IF(COUNTIFS(Work[予定表の作業日],A536,Work[前日版の予定時刻],B536,Work[船名],C536,Work[バース],E536,Work[入出・転],F536,Work[曳船名],G536)&gt;1,"要確認：同じ作業・曳船が重複",IF(AND(I536="あり",J536="実施",NOT(ISNUMBER(AD536))),"要確認：拘束時間未確認",IF(OR(H536="未確認",I536="未確認",J536="未確認",X536="未確認",N536="未確認",O536="未確認"),"要確認：未確認を含む","確認済"))))))))))</f>
        <v/>
      </c>
    </row>
    <row r="537" spans="1:38" ht="24.95" customHeight="1" x14ac:dyDescent="0.2">
      <c r="A537" s="20"/>
      <c r="B537" s="29"/>
      <c r="C537" s="7"/>
      <c r="D537" s="7"/>
      <c r="E537" s="7"/>
      <c r="F537" s="7"/>
      <c r="G537" s="7"/>
      <c r="H537" s="7"/>
      <c r="I537" s="7"/>
      <c r="J537" s="7"/>
      <c r="K537" s="23"/>
      <c r="L537" s="13"/>
      <c r="M537" s="13"/>
      <c r="N537" s="7"/>
      <c r="O537" s="51"/>
      <c r="P537" s="51"/>
      <c r="Q537" s="61"/>
      <c r="R537" s="62"/>
      <c r="S537" s="62"/>
      <c r="T537" s="63"/>
      <c r="U537" s="63"/>
      <c r="V537" s="63"/>
      <c r="W537" s="51"/>
      <c r="X537" s="51"/>
      <c r="Y537" s="67"/>
      <c r="Z537" s="54" t="str">
        <f>IF(G537="","",IF(COUNTIF(Tugs[曳船名],G537)&lt;&gt;1,"未登録・重複",IF(INDEX(Tugs[会社名],MATCH(G537,Tugs[曳船名],0))="","未確認",INDEX(Tugs[会社名],MATCH(G537,Tugs[曳船名],0)))))</f>
        <v/>
      </c>
      <c r="AA537" s="54" t="str">
        <f>IF(G537="","",IF(COUNTIF(Companies[会社名],Z537)&lt;&gt;1,"未登録・重複",IF(INDEX(Companies[地区],MATCH(Z537,Companies[会社名],0))="","未確認",INDEX(Companies[地区],MATCH(Z537,Companies[会社名],0)))))</f>
        <v/>
      </c>
      <c r="AB537" s="54" t="str">
        <f>IF(G537="","",IF(Q537&lt;&gt;"",Q537,IF(COUNTIF(Tugs[曳船名],G537)&lt;&gt;1,"未登録・重複",IF(INDEX(Tugs[基地港],MATCH(G537,Tugs[曳船名],0))="","未確認",INDEX(Tugs[基地港],MATCH(G537,Tugs[曳船名],0))))))</f>
        <v/>
      </c>
      <c r="AC537" s="53" t="str">
        <f>IF(C537="","",IF(AND(COUNTIF(Standards[照合項目（自動）],AB537&amp;"｜"&amp;E537&amp;"｜"&amp;D537&amp;"｜"&amp;F537&amp;"｜"&amp;P537)=1,COUNTIFS(Standards[照合項目（自動）],AB537&amp;"｜"&amp;E537&amp;"｜"&amp;D537&amp;"｜"&amp;F537&amp;"｜"&amp;P537,Standards[入力確認（自動）],"確認済")=1),SUMIF(Standards[照合項目（自動）],AB537&amp;"｜"&amp;E537&amp;"｜"&amp;D537&amp;"｜"&amp;F537&amp;"｜"&amp;P537,Standards[所定合計h（自動）]),"未確認"))</f>
        <v/>
      </c>
      <c r="AD537" s="53" t="str">
        <f>IF(C537="","",IF(AND(ISNUMBER(R537),ISNUMBER(S537),S537&gt;=R537),ROUND((S537-R537)*24,4),IF(OR(R537&lt;&gt;"",S537&lt;&gt;""),"",IF(AND(ISNUMBER(T537),T537&gt;=0),T537,IF(AND(I537="あり",J537="実施",ISNUMBER(AC537)),AC537,"")))))</f>
        <v/>
      </c>
      <c r="AE537" s="54" t="str">
        <f>IF(C537="","",IF(AND(ISNUMBER(R537),ISNUMBER(S537),S537&gt;=R537),IF(X537="記録","実績：基地発～基地着",IF(X537="記憶","記憶：基地発～基地着","未確認：基地発～基地着")),IF(OR(R537&lt;&gt;"",S537&lt;&gt;""),"要確認：時刻不足・逆転",IF(AND(ISNUMBER(T537),T537&gt;=0),IF(X537="記録","実績：記録の時間",IF(X537="記憶","記憶：申告の時間","未確認：申告の時間")),IF(AND(I537="あり",J537="実施",ISNUMBER(AC537)),"所定時間による見込み",IF(I537="なし","使用なし","未確認"))))))</f>
        <v/>
      </c>
      <c r="AF537" s="55" t="str">
        <f>IF(C537="","",IF(H537="あり",1,0))</f>
        <v/>
      </c>
      <c r="AG537" s="55" t="str">
        <f>IF(C537="","",IF(AND(I537="あり",J537="実施"),1,0))</f>
        <v/>
      </c>
      <c r="AH537" s="55" t="str">
        <f>IF(C537="","",IF(AND(H537="あり",X537="記録"),IF(COUNTIFS($A$8:A537,A537,$B$8:B537,B537,$C$8:C537,C537,$E$8:E537,E537,$F$8:F537,F537,$H$8:H537,"あり",$X$8:X537,"記録")=1,1,0),0))</f>
        <v/>
      </c>
      <c r="AI537" s="55" t="str">
        <f>IF(C537="","",IF(AND(I537="あり",J537="実施",X537="記録",ISNUMBER(K537)),IF(COUNTIFS($K$8:K537,K537,$C$8:C537,C537,$E$8:E537,E537,$F$8:F537,F537,$I$8:I537,"あり",$J$8:J537,"実施",$X$8:X537,"記録")=1,1,0),0))</f>
        <v/>
      </c>
      <c r="AJ537" s="55" t="str">
        <f>IF(C537="","",IF(ISNUMBER(A537),YEAR(A537)-IF(MONTH(A537)&lt;4,1,0),""))</f>
        <v/>
      </c>
      <c r="AK537" s="55" t="str">
        <f>IF(C537="","",IF(J537="実施",IF(ISNUMBER(K537),YEAR(K537)-IF(MONTH(K537)&lt;4,1,0),""),""))</f>
        <v/>
      </c>
      <c r="AL537" s="56" t="str">
        <f>IF(C537="",IF(OR(A537&lt;&gt;"",G537&lt;&gt;""),"要確認：船名未記入",""),IF(OR(NOT(ISNUMBER(A537)),G537="",H537="",I537="",J537="",N537="",O537="",P537="",W537="",X537=""),"要確認：基本項目不足",IF(OR(Z537="未登録・重複",AA537="未登録・重複",AB537="未確認"),"要確認：登録表を確認",IF(AND(H537="あり",NOT(ISNUMBER(B537))),"要確認：前日の予定時刻不足",IF(AND(J537="実施",I537="あり",NOT(ISNUMBER(K537))),"要確認：最終日時不足",IF(AND(J537="取消",I537="あり"),"要確認：取消と使用ありが矛盾",IF(OR(AND(ISNUMBER(T537),T537&lt;0),AND(ISNUMBER(V537),V537&lt;0),AE537="要確認：時刻不足・逆転"),"要確認：時間を確認",IF(COUNTIFS(Work[予定表の作業日],A537,Work[前日版の予定時刻],B537,Work[船名],C537,Work[バース],E537,Work[入出・転],F537,Work[曳船名],G537)&gt;1,"要確認：同じ作業・曳船が重複",IF(AND(I537="あり",J537="実施",NOT(ISNUMBER(AD537))),"要確認：拘束時間未確認",IF(OR(H537="未確認",I537="未確認",J537="未確認",X537="未確認",N537="未確認",O537="未確認"),"要確認：未確認を含む","確認済"))))))))))</f>
        <v/>
      </c>
    </row>
    <row r="538" spans="1:38" ht="24.95" customHeight="1" x14ac:dyDescent="0.2">
      <c r="A538" s="20"/>
      <c r="B538" s="29"/>
      <c r="C538" s="7"/>
      <c r="D538" s="7"/>
      <c r="E538" s="7"/>
      <c r="F538" s="7"/>
      <c r="G538" s="7"/>
      <c r="H538" s="7"/>
      <c r="I538" s="7"/>
      <c r="J538" s="7"/>
      <c r="K538" s="23"/>
      <c r="L538" s="13"/>
      <c r="M538" s="13"/>
      <c r="N538" s="7"/>
      <c r="O538" s="51"/>
      <c r="P538" s="51"/>
      <c r="Q538" s="61"/>
      <c r="R538" s="62"/>
      <c r="S538" s="62"/>
      <c r="T538" s="63"/>
      <c r="U538" s="63"/>
      <c r="V538" s="63"/>
      <c r="W538" s="51"/>
      <c r="X538" s="51"/>
      <c r="Y538" s="67"/>
      <c r="Z538" s="54" t="str">
        <f>IF(G538="","",IF(COUNTIF(Tugs[曳船名],G538)&lt;&gt;1,"未登録・重複",IF(INDEX(Tugs[会社名],MATCH(G538,Tugs[曳船名],0))="","未確認",INDEX(Tugs[会社名],MATCH(G538,Tugs[曳船名],0)))))</f>
        <v/>
      </c>
      <c r="AA538" s="54" t="str">
        <f>IF(G538="","",IF(COUNTIF(Companies[会社名],Z538)&lt;&gt;1,"未登録・重複",IF(INDEX(Companies[地区],MATCH(Z538,Companies[会社名],0))="","未確認",INDEX(Companies[地区],MATCH(Z538,Companies[会社名],0)))))</f>
        <v/>
      </c>
      <c r="AB538" s="54" t="str">
        <f>IF(G538="","",IF(Q538&lt;&gt;"",Q538,IF(COUNTIF(Tugs[曳船名],G538)&lt;&gt;1,"未登録・重複",IF(INDEX(Tugs[基地港],MATCH(G538,Tugs[曳船名],0))="","未確認",INDEX(Tugs[基地港],MATCH(G538,Tugs[曳船名],0))))))</f>
        <v/>
      </c>
      <c r="AC538" s="53" t="str">
        <f>IF(C538="","",IF(AND(COUNTIF(Standards[照合項目（自動）],AB538&amp;"｜"&amp;E538&amp;"｜"&amp;D538&amp;"｜"&amp;F538&amp;"｜"&amp;P538)=1,COUNTIFS(Standards[照合項目（自動）],AB538&amp;"｜"&amp;E538&amp;"｜"&amp;D538&amp;"｜"&amp;F538&amp;"｜"&amp;P538,Standards[入力確認（自動）],"確認済")=1),SUMIF(Standards[照合項目（自動）],AB538&amp;"｜"&amp;E538&amp;"｜"&amp;D538&amp;"｜"&amp;F538&amp;"｜"&amp;P538,Standards[所定合計h（自動）]),"未確認"))</f>
        <v/>
      </c>
      <c r="AD538" s="53" t="str">
        <f>IF(C538="","",IF(AND(ISNUMBER(R538),ISNUMBER(S538),S538&gt;=R538),ROUND((S538-R538)*24,4),IF(OR(R538&lt;&gt;"",S538&lt;&gt;""),"",IF(AND(ISNUMBER(T538),T538&gt;=0),T538,IF(AND(I538="あり",J538="実施",ISNUMBER(AC538)),AC538,"")))))</f>
        <v/>
      </c>
      <c r="AE538" s="54" t="str">
        <f>IF(C538="","",IF(AND(ISNUMBER(R538),ISNUMBER(S538),S538&gt;=R538),IF(X538="記録","実績：基地発～基地着",IF(X538="記憶","記憶：基地発～基地着","未確認：基地発～基地着")),IF(OR(R538&lt;&gt;"",S538&lt;&gt;""),"要確認：時刻不足・逆転",IF(AND(ISNUMBER(T538),T538&gt;=0),IF(X538="記録","実績：記録の時間",IF(X538="記憶","記憶：申告の時間","未確認：申告の時間")),IF(AND(I538="あり",J538="実施",ISNUMBER(AC538)),"所定時間による見込み",IF(I538="なし","使用なし","未確認"))))))</f>
        <v/>
      </c>
      <c r="AF538" s="55" t="str">
        <f>IF(C538="","",IF(H538="あり",1,0))</f>
        <v/>
      </c>
      <c r="AG538" s="55" t="str">
        <f>IF(C538="","",IF(AND(I538="あり",J538="実施"),1,0))</f>
        <v/>
      </c>
      <c r="AH538" s="55" t="str">
        <f>IF(C538="","",IF(AND(H538="あり",X538="記録"),IF(COUNTIFS($A$8:A538,A538,$B$8:B538,B538,$C$8:C538,C538,$E$8:E538,E538,$F$8:F538,F538,$H$8:H538,"あり",$X$8:X538,"記録")=1,1,0),0))</f>
        <v/>
      </c>
      <c r="AI538" s="55" t="str">
        <f>IF(C538="","",IF(AND(I538="あり",J538="実施",X538="記録",ISNUMBER(K538)),IF(COUNTIFS($K$8:K538,K538,$C$8:C538,C538,$E$8:E538,E538,$F$8:F538,F538,$I$8:I538,"あり",$J$8:J538,"実施",$X$8:X538,"記録")=1,1,0),0))</f>
        <v/>
      </c>
      <c r="AJ538" s="55" t="str">
        <f>IF(C538="","",IF(ISNUMBER(A538),YEAR(A538)-IF(MONTH(A538)&lt;4,1,0),""))</f>
        <v/>
      </c>
      <c r="AK538" s="55" t="str">
        <f>IF(C538="","",IF(J538="実施",IF(ISNUMBER(K538),YEAR(K538)-IF(MONTH(K538)&lt;4,1,0),""),""))</f>
        <v/>
      </c>
      <c r="AL538" s="56" t="str">
        <f>IF(C538="",IF(OR(A538&lt;&gt;"",G538&lt;&gt;""),"要確認：船名未記入",""),IF(OR(NOT(ISNUMBER(A538)),G538="",H538="",I538="",J538="",N538="",O538="",P538="",W538="",X538=""),"要確認：基本項目不足",IF(OR(Z538="未登録・重複",AA538="未登録・重複",AB538="未確認"),"要確認：登録表を確認",IF(AND(H538="あり",NOT(ISNUMBER(B538))),"要確認：前日の予定時刻不足",IF(AND(J538="実施",I538="あり",NOT(ISNUMBER(K538))),"要確認：最終日時不足",IF(AND(J538="取消",I538="あり"),"要確認：取消と使用ありが矛盾",IF(OR(AND(ISNUMBER(T538),T538&lt;0),AND(ISNUMBER(V538),V538&lt;0),AE538="要確認：時刻不足・逆転"),"要確認：時間を確認",IF(COUNTIFS(Work[予定表の作業日],A538,Work[前日版の予定時刻],B538,Work[船名],C538,Work[バース],E538,Work[入出・転],F538,Work[曳船名],G538)&gt;1,"要確認：同じ作業・曳船が重複",IF(AND(I538="あり",J538="実施",NOT(ISNUMBER(AD538))),"要確認：拘束時間未確認",IF(OR(H538="未確認",I538="未確認",J538="未確認",X538="未確認",N538="未確認",O538="未確認"),"要確認：未確認を含む","確認済"))))))))))</f>
        <v/>
      </c>
    </row>
    <row r="539" spans="1:38" ht="24.95" customHeight="1" x14ac:dyDescent="0.2">
      <c r="A539" s="20"/>
      <c r="B539" s="29"/>
      <c r="C539" s="7"/>
      <c r="D539" s="7"/>
      <c r="E539" s="7"/>
      <c r="F539" s="7"/>
      <c r="G539" s="7"/>
      <c r="H539" s="7"/>
      <c r="I539" s="7"/>
      <c r="J539" s="7"/>
      <c r="K539" s="23"/>
      <c r="L539" s="13"/>
      <c r="M539" s="13"/>
      <c r="N539" s="7"/>
      <c r="O539" s="51"/>
      <c r="P539" s="51"/>
      <c r="Q539" s="61"/>
      <c r="R539" s="62"/>
      <c r="S539" s="62"/>
      <c r="T539" s="63"/>
      <c r="U539" s="63"/>
      <c r="V539" s="63"/>
      <c r="W539" s="51"/>
      <c r="X539" s="51"/>
      <c r="Y539" s="67"/>
      <c r="Z539" s="54" t="str">
        <f>IF(G539="","",IF(COUNTIF(Tugs[曳船名],G539)&lt;&gt;1,"未登録・重複",IF(INDEX(Tugs[会社名],MATCH(G539,Tugs[曳船名],0))="","未確認",INDEX(Tugs[会社名],MATCH(G539,Tugs[曳船名],0)))))</f>
        <v/>
      </c>
      <c r="AA539" s="54" t="str">
        <f>IF(G539="","",IF(COUNTIF(Companies[会社名],Z539)&lt;&gt;1,"未登録・重複",IF(INDEX(Companies[地区],MATCH(Z539,Companies[会社名],0))="","未確認",INDEX(Companies[地区],MATCH(Z539,Companies[会社名],0)))))</f>
        <v/>
      </c>
      <c r="AB539" s="54" t="str">
        <f>IF(G539="","",IF(Q539&lt;&gt;"",Q539,IF(COUNTIF(Tugs[曳船名],G539)&lt;&gt;1,"未登録・重複",IF(INDEX(Tugs[基地港],MATCH(G539,Tugs[曳船名],0))="","未確認",INDEX(Tugs[基地港],MATCH(G539,Tugs[曳船名],0))))))</f>
        <v/>
      </c>
      <c r="AC539" s="53" t="str">
        <f>IF(C539="","",IF(AND(COUNTIF(Standards[照合項目（自動）],AB539&amp;"｜"&amp;E539&amp;"｜"&amp;D539&amp;"｜"&amp;F539&amp;"｜"&amp;P539)=1,COUNTIFS(Standards[照合項目（自動）],AB539&amp;"｜"&amp;E539&amp;"｜"&amp;D539&amp;"｜"&amp;F539&amp;"｜"&amp;P539,Standards[入力確認（自動）],"確認済")=1),SUMIF(Standards[照合項目（自動）],AB539&amp;"｜"&amp;E539&amp;"｜"&amp;D539&amp;"｜"&amp;F539&amp;"｜"&amp;P539,Standards[所定合計h（自動）]),"未確認"))</f>
        <v/>
      </c>
      <c r="AD539" s="53" t="str">
        <f>IF(C539="","",IF(AND(ISNUMBER(R539),ISNUMBER(S539),S539&gt;=R539),ROUND((S539-R539)*24,4),IF(OR(R539&lt;&gt;"",S539&lt;&gt;""),"",IF(AND(ISNUMBER(T539),T539&gt;=0),T539,IF(AND(I539="あり",J539="実施",ISNUMBER(AC539)),AC539,"")))))</f>
        <v/>
      </c>
      <c r="AE539" s="54" t="str">
        <f>IF(C539="","",IF(AND(ISNUMBER(R539),ISNUMBER(S539),S539&gt;=R539),IF(X539="記録","実績：基地発～基地着",IF(X539="記憶","記憶：基地発～基地着","未確認：基地発～基地着")),IF(OR(R539&lt;&gt;"",S539&lt;&gt;""),"要確認：時刻不足・逆転",IF(AND(ISNUMBER(T539),T539&gt;=0),IF(X539="記録","実績：記録の時間",IF(X539="記憶","記憶：申告の時間","未確認：申告の時間")),IF(AND(I539="あり",J539="実施",ISNUMBER(AC539)),"所定時間による見込み",IF(I539="なし","使用なし","未確認"))))))</f>
        <v/>
      </c>
      <c r="AF539" s="55" t="str">
        <f>IF(C539="","",IF(H539="あり",1,0))</f>
        <v/>
      </c>
      <c r="AG539" s="55" t="str">
        <f>IF(C539="","",IF(AND(I539="あり",J539="実施"),1,0))</f>
        <v/>
      </c>
      <c r="AH539" s="55" t="str">
        <f>IF(C539="","",IF(AND(H539="あり",X539="記録"),IF(COUNTIFS($A$8:A539,A539,$B$8:B539,B539,$C$8:C539,C539,$E$8:E539,E539,$F$8:F539,F539,$H$8:H539,"あり",$X$8:X539,"記録")=1,1,0),0))</f>
        <v/>
      </c>
      <c r="AI539" s="55" t="str">
        <f>IF(C539="","",IF(AND(I539="あり",J539="実施",X539="記録",ISNUMBER(K539)),IF(COUNTIFS($K$8:K539,K539,$C$8:C539,C539,$E$8:E539,E539,$F$8:F539,F539,$I$8:I539,"あり",$J$8:J539,"実施",$X$8:X539,"記録")=1,1,0),0))</f>
        <v/>
      </c>
      <c r="AJ539" s="55" t="str">
        <f>IF(C539="","",IF(ISNUMBER(A539),YEAR(A539)-IF(MONTH(A539)&lt;4,1,0),""))</f>
        <v/>
      </c>
      <c r="AK539" s="55" t="str">
        <f>IF(C539="","",IF(J539="実施",IF(ISNUMBER(K539),YEAR(K539)-IF(MONTH(K539)&lt;4,1,0),""),""))</f>
        <v/>
      </c>
      <c r="AL539" s="56" t="str">
        <f>IF(C539="",IF(OR(A539&lt;&gt;"",G539&lt;&gt;""),"要確認：船名未記入",""),IF(OR(NOT(ISNUMBER(A539)),G539="",H539="",I539="",J539="",N539="",O539="",P539="",W539="",X539=""),"要確認：基本項目不足",IF(OR(Z539="未登録・重複",AA539="未登録・重複",AB539="未確認"),"要確認：登録表を確認",IF(AND(H539="あり",NOT(ISNUMBER(B539))),"要確認：前日の予定時刻不足",IF(AND(J539="実施",I539="あり",NOT(ISNUMBER(K539))),"要確認：最終日時不足",IF(AND(J539="取消",I539="あり"),"要確認：取消と使用ありが矛盾",IF(OR(AND(ISNUMBER(T539),T539&lt;0),AND(ISNUMBER(V539),V539&lt;0),AE539="要確認：時刻不足・逆転"),"要確認：時間を確認",IF(COUNTIFS(Work[予定表の作業日],A539,Work[前日版の予定時刻],B539,Work[船名],C539,Work[バース],E539,Work[入出・転],F539,Work[曳船名],G539)&gt;1,"要確認：同じ作業・曳船が重複",IF(AND(I539="あり",J539="実施",NOT(ISNUMBER(AD539))),"要確認：拘束時間未確認",IF(OR(H539="未確認",I539="未確認",J539="未確認",X539="未確認",N539="未確認",O539="未確認"),"要確認：未確認を含む","確認済"))))))))))</f>
        <v/>
      </c>
    </row>
    <row r="540" spans="1:38" ht="24.95" customHeight="1" x14ac:dyDescent="0.2">
      <c r="A540" s="20"/>
      <c r="B540" s="29"/>
      <c r="C540" s="7"/>
      <c r="D540" s="7"/>
      <c r="E540" s="7"/>
      <c r="F540" s="7"/>
      <c r="G540" s="7"/>
      <c r="H540" s="7"/>
      <c r="I540" s="7"/>
      <c r="J540" s="7"/>
      <c r="K540" s="23"/>
      <c r="L540" s="13"/>
      <c r="M540" s="13"/>
      <c r="N540" s="7"/>
      <c r="O540" s="51"/>
      <c r="P540" s="51"/>
      <c r="Q540" s="61"/>
      <c r="R540" s="62"/>
      <c r="S540" s="62"/>
      <c r="T540" s="63"/>
      <c r="U540" s="63"/>
      <c r="V540" s="63"/>
      <c r="W540" s="51"/>
      <c r="X540" s="51"/>
      <c r="Y540" s="67"/>
      <c r="Z540" s="54" t="str">
        <f>IF(G540="","",IF(COUNTIF(Tugs[曳船名],G540)&lt;&gt;1,"未登録・重複",IF(INDEX(Tugs[会社名],MATCH(G540,Tugs[曳船名],0))="","未確認",INDEX(Tugs[会社名],MATCH(G540,Tugs[曳船名],0)))))</f>
        <v/>
      </c>
      <c r="AA540" s="54" t="str">
        <f>IF(G540="","",IF(COUNTIF(Companies[会社名],Z540)&lt;&gt;1,"未登録・重複",IF(INDEX(Companies[地区],MATCH(Z540,Companies[会社名],0))="","未確認",INDEX(Companies[地区],MATCH(Z540,Companies[会社名],0)))))</f>
        <v/>
      </c>
      <c r="AB540" s="54" t="str">
        <f>IF(G540="","",IF(Q540&lt;&gt;"",Q540,IF(COUNTIF(Tugs[曳船名],G540)&lt;&gt;1,"未登録・重複",IF(INDEX(Tugs[基地港],MATCH(G540,Tugs[曳船名],0))="","未確認",INDEX(Tugs[基地港],MATCH(G540,Tugs[曳船名],0))))))</f>
        <v/>
      </c>
      <c r="AC540" s="53" t="str">
        <f>IF(C540="","",IF(AND(COUNTIF(Standards[照合項目（自動）],AB540&amp;"｜"&amp;E540&amp;"｜"&amp;D540&amp;"｜"&amp;F540&amp;"｜"&amp;P540)=1,COUNTIFS(Standards[照合項目（自動）],AB540&amp;"｜"&amp;E540&amp;"｜"&amp;D540&amp;"｜"&amp;F540&amp;"｜"&amp;P540,Standards[入力確認（自動）],"確認済")=1),SUMIF(Standards[照合項目（自動）],AB540&amp;"｜"&amp;E540&amp;"｜"&amp;D540&amp;"｜"&amp;F540&amp;"｜"&amp;P540,Standards[所定合計h（自動）]),"未確認"))</f>
        <v/>
      </c>
      <c r="AD540" s="53" t="str">
        <f>IF(C540="","",IF(AND(ISNUMBER(R540),ISNUMBER(S540),S540&gt;=R540),ROUND((S540-R540)*24,4),IF(OR(R540&lt;&gt;"",S540&lt;&gt;""),"",IF(AND(ISNUMBER(T540),T540&gt;=0),T540,IF(AND(I540="あり",J540="実施",ISNUMBER(AC540)),AC540,"")))))</f>
        <v/>
      </c>
      <c r="AE540" s="54" t="str">
        <f>IF(C540="","",IF(AND(ISNUMBER(R540),ISNUMBER(S540),S540&gt;=R540),IF(X540="記録","実績：基地発～基地着",IF(X540="記憶","記憶：基地発～基地着","未確認：基地発～基地着")),IF(OR(R540&lt;&gt;"",S540&lt;&gt;""),"要確認：時刻不足・逆転",IF(AND(ISNUMBER(T540),T540&gt;=0),IF(X540="記録","実績：記録の時間",IF(X540="記憶","記憶：申告の時間","未確認：申告の時間")),IF(AND(I540="あり",J540="実施",ISNUMBER(AC540)),"所定時間による見込み",IF(I540="なし","使用なし","未確認"))))))</f>
        <v/>
      </c>
      <c r="AF540" s="55" t="str">
        <f>IF(C540="","",IF(H540="あり",1,0))</f>
        <v/>
      </c>
      <c r="AG540" s="55" t="str">
        <f>IF(C540="","",IF(AND(I540="あり",J540="実施"),1,0))</f>
        <v/>
      </c>
      <c r="AH540" s="55" t="str">
        <f>IF(C540="","",IF(AND(H540="あり",X540="記録"),IF(COUNTIFS($A$8:A540,A540,$B$8:B540,B540,$C$8:C540,C540,$E$8:E540,E540,$F$8:F540,F540,$H$8:H540,"あり",$X$8:X540,"記録")=1,1,0),0))</f>
        <v/>
      </c>
      <c r="AI540" s="55" t="str">
        <f>IF(C540="","",IF(AND(I540="あり",J540="実施",X540="記録",ISNUMBER(K540)),IF(COUNTIFS($K$8:K540,K540,$C$8:C540,C540,$E$8:E540,E540,$F$8:F540,F540,$I$8:I540,"あり",$J$8:J540,"実施",$X$8:X540,"記録")=1,1,0),0))</f>
        <v/>
      </c>
      <c r="AJ540" s="55" t="str">
        <f>IF(C540="","",IF(ISNUMBER(A540),YEAR(A540)-IF(MONTH(A540)&lt;4,1,0),""))</f>
        <v/>
      </c>
      <c r="AK540" s="55" t="str">
        <f>IF(C540="","",IF(J540="実施",IF(ISNUMBER(K540),YEAR(K540)-IF(MONTH(K540)&lt;4,1,0),""),""))</f>
        <v/>
      </c>
      <c r="AL540" s="56" t="str">
        <f>IF(C540="",IF(OR(A540&lt;&gt;"",G540&lt;&gt;""),"要確認：船名未記入",""),IF(OR(NOT(ISNUMBER(A540)),G540="",H540="",I540="",J540="",N540="",O540="",P540="",W540="",X540=""),"要確認：基本項目不足",IF(OR(Z540="未登録・重複",AA540="未登録・重複",AB540="未確認"),"要確認：登録表を確認",IF(AND(H540="あり",NOT(ISNUMBER(B540))),"要確認：前日の予定時刻不足",IF(AND(J540="実施",I540="あり",NOT(ISNUMBER(K540))),"要確認：最終日時不足",IF(AND(J540="取消",I540="あり"),"要確認：取消と使用ありが矛盾",IF(OR(AND(ISNUMBER(T540),T540&lt;0),AND(ISNUMBER(V540),V540&lt;0),AE540="要確認：時刻不足・逆転"),"要確認：時間を確認",IF(COUNTIFS(Work[予定表の作業日],A540,Work[前日版の予定時刻],B540,Work[船名],C540,Work[バース],E540,Work[入出・転],F540,Work[曳船名],G540)&gt;1,"要確認：同じ作業・曳船が重複",IF(AND(I540="あり",J540="実施",NOT(ISNUMBER(AD540))),"要確認：拘束時間未確認",IF(OR(H540="未確認",I540="未確認",J540="未確認",X540="未確認",N540="未確認",O540="未確認"),"要確認：未確認を含む","確認済"))))))))))</f>
        <v/>
      </c>
    </row>
    <row r="541" spans="1:38" ht="24.95" customHeight="1" x14ac:dyDescent="0.2">
      <c r="A541" s="20"/>
      <c r="B541" s="29"/>
      <c r="C541" s="7"/>
      <c r="D541" s="7"/>
      <c r="E541" s="7"/>
      <c r="F541" s="7"/>
      <c r="G541" s="7"/>
      <c r="H541" s="7"/>
      <c r="I541" s="7"/>
      <c r="J541" s="7"/>
      <c r="K541" s="23"/>
      <c r="L541" s="13"/>
      <c r="M541" s="13"/>
      <c r="N541" s="7"/>
      <c r="O541" s="51"/>
      <c r="P541" s="51"/>
      <c r="Q541" s="61"/>
      <c r="R541" s="62"/>
      <c r="S541" s="62"/>
      <c r="T541" s="63"/>
      <c r="U541" s="63"/>
      <c r="V541" s="63"/>
      <c r="W541" s="51"/>
      <c r="X541" s="51"/>
      <c r="Y541" s="67"/>
      <c r="Z541" s="54" t="str">
        <f>IF(G541="","",IF(COUNTIF(Tugs[曳船名],G541)&lt;&gt;1,"未登録・重複",IF(INDEX(Tugs[会社名],MATCH(G541,Tugs[曳船名],0))="","未確認",INDEX(Tugs[会社名],MATCH(G541,Tugs[曳船名],0)))))</f>
        <v/>
      </c>
      <c r="AA541" s="54" t="str">
        <f>IF(G541="","",IF(COUNTIF(Companies[会社名],Z541)&lt;&gt;1,"未登録・重複",IF(INDEX(Companies[地区],MATCH(Z541,Companies[会社名],0))="","未確認",INDEX(Companies[地区],MATCH(Z541,Companies[会社名],0)))))</f>
        <v/>
      </c>
      <c r="AB541" s="54" t="str">
        <f>IF(G541="","",IF(Q541&lt;&gt;"",Q541,IF(COUNTIF(Tugs[曳船名],G541)&lt;&gt;1,"未登録・重複",IF(INDEX(Tugs[基地港],MATCH(G541,Tugs[曳船名],0))="","未確認",INDEX(Tugs[基地港],MATCH(G541,Tugs[曳船名],0))))))</f>
        <v/>
      </c>
      <c r="AC541" s="53" t="str">
        <f>IF(C541="","",IF(AND(COUNTIF(Standards[照合項目（自動）],AB541&amp;"｜"&amp;E541&amp;"｜"&amp;D541&amp;"｜"&amp;F541&amp;"｜"&amp;P541)=1,COUNTIFS(Standards[照合項目（自動）],AB541&amp;"｜"&amp;E541&amp;"｜"&amp;D541&amp;"｜"&amp;F541&amp;"｜"&amp;P541,Standards[入力確認（自動）],"確認済")=1),SUMIF(Standards[照合項目（自動）],AB541&amp;"｜"&amp;E541&amp;"｜"&amp;D541&amp;"｜"&amp;F541&amp;"｜"&amp;P541,Standards[所定合計h（自動）]),"未確認"))</f>
        <v/>
      </c>
      <c r="AD541" s="53" t="str">
        <f>IF(C541="","",IF(AND(ISNUMBER(R541),ISNUMBER(S541),S541&gt;=R541),ROUND((S541-R541)*24,4),IF(OR(R541&lt;&gt;"",S541&lt;&gt;""),"",IF(AND(ISNUMBER(T541),T541&gt;=0),T541,IF(AND(I541="あり",J541="実施",ISNUMBER(AC541)),AC541,"")))))</f>
        <v/>
      </c>
      <c r="AE541" s="54" t="str">
        <f>IF(C541="","",IF(AND(ISNUMBER(R541),ISNUMBER(S541),S541&gt;=R541),IF(X541="記録","実績：基地発～基地着",IF(X541="記憶","記憶：基地発～基地着","未確認：基地発～基地着")),IF(OR(R541&lt;&gt;"",S541&lt;&gt;""),"要確認：時刻不足・逆転",IF(AND(ISNUMBER(T541),T541&gt;=0),IF(X541="記録","実績：記録の時間",IF(X541="記憶","記憶：申告の時間","未確認：申告の時間")),IF(AND(I541="あり",J541="実施",ISNUMBER(AC541)),"所定時間による見込み",IF(I541="なし","使用なし","未確認"))))))</f>
        <v/>
      </c>
      <c r="AF541" s="55" t="str">
        <f>IF(C541="","",IF(H541="あり",1,0))</f>
        <v/>
      </c>
      <c r="AG541" s="55" t="str">
        <f>IF(C541="","",IF(AND(I541="あり",J541="実施"),1,0))</f>
        <v/>
      </c>
      <c r="AH541" s="55" t="str">
        <f>IF(C541="","",IF(AND(H541="あり",X541="記録"),IF(COUNTIFS($A$8:A541,A541,$B$8:B541,B541,$C$8:C541,C541,$E$8:E541,E541,$F$8:F541,F541,$H$8:H541,"あり",$X$8:X541,"記録")=1,1,0),0))</f>
        <v/>
      </c>
      <c r="AI541" s="55" t="str">
        <f>IF(C541="","",IF(AND(I541="あり",J541="実施",X541="記録",ISNUMBER(K541)),IF(COUNTIFS($K$8:K541,K541,$C$8:C541,C541,$E$8:E541,E541,$F$8:F541,F541,$I$8:I541,"あり",$J$8:J541,"実施",$X$8:X541,"記録")=1,1,0),0))</f>
        <v/>
      </c>
      <c r="AJ541" s="55" t="str">
        <f>IF(C541="","",IF(ISNUMBER(A541),YEAR(A541)-IF(MONTH(A541)&lt;4,1,0),""))</f>
        <v/>
      </c>
      <c r="AK541" s="55" t="str">
        <f>IF(C541="","",IF(J541="実施",IF(ISNUMBER(K541),YEAR(K541)-IF(MONTH(K541)&lt;4,1,0),""),""))</f>
        <v/>
      </c>
      <c r="AL541" s="56" t="str">
        <f>IF(C541="",IF(OR(A541&lt;&gt;"",G541&lt;&gt;""),"要確認：船名未記入",""),IF(OR(NOT(ISNUMBER(A541)),G541="",H541="",I541="",J541="",N541="",O541="",P541="",W541="",X541=""),"要確認：基本項目不足",IF(OR(Z541="未登録・重複",AA541="未登録・重複",AB541="未確認"),"要確認：登録表を確認",IF(AND(H541="あり",NOT(ISNUMBER(B541))),"要確認：前日の予定時刻不足",IF(AND(J541="実施",I541="あり",NOT(ISNUMBER(K541))),"要確認：最終日時不足",IF(AND(J541="取消",I541="あり"),"要確認：取消と使用ありが矛盾",IF(OR(AND(ISNUMBER(T541),T541&lt;0),AND(ISNUMBER(V541),V541&lt;0),AE541="要確認：時刻不足・逆転"),"要確認：時間を確認",IF(COUNTIFS(Work[予定表の作業日],A541,Work[前日版の予定時刻],B541,Work[船名],C541,Work[バース],E541,Work[入出・転],F541,Work[曳船名],G541)&gt;1,"要確認：同じ作業・曳船が重複",IF(AND(I541="あり",J541="実施",NOT(ISNUMBER(AD541))),"要確認：拘束時間未確認",IF(OR(H541="未確認",I541="未確認",J541="未確認",X541="未確認",N541="未確認",O541="未確認"),"要確認：未確認を含む","確認済"))))))))))</f>
        <v/>
      </c>
    </row>
    <row r="542" spans="1:38" ht="24.95" customHeight="1" x14ac:dyDescent="0.2">
      <c r="A542" s="20"/>
      <c r="B542" s="29"/>
      <c r="C542" s="7"/>
      <c r="D542" s="7"/>
      <c r="E542" s="7"/>
      <c r="F542" s="7"/>
      <c r="G542" s="7"/>
      <c r="H542" s="7"/>
      <c r="I542" s="7"/>
      <c r="J542" s="7"/>
      <c r="K542" s="23"/>
      <c r="L542" s="13"/>
      <c r="M542" s="13"/>
      <c r="N542" s="7"/>
      <c r="O542" s="51"/>
      <c r="P542" s="51"/>
      <c r="Q542" s="61"/>
      <c r="R542" s="62"/>
      <c r="S542" s="62"/>
      <c r="T542" s="63"/>
      <c r="U542" s="63"/>
      <c r="V542" s="63"/>
      <c r="W542" s="51"/>
      <c r="X542" s="51"/>
      <c r="Y542" s="67"/>
      <c r="Z542" s="54" t="str">
        <f>IF(G542="","",IF(COUNTIF(Tugs[曳船名],G542)&lt;&gt;1,"未登録・重複",IF(INDEX(Tugs[会社名],MATCH(G542,Tugs[曳船名],0))="","未確認",INDEX(Tugs[会社名],MATCH(G542,Tugs[曳船名],0)))))</f>
        <v/>
      </c>
      <c r="AA542" s="54" t="str">
        <f>IF(G542="","",IF(COUNTIF(Companies[会社名],Z542)&lt;&gt;1,"未登録・重複",IF(INDEX(Companies[地区],MATCH(Z542,Companies[会社名],0))="","未確認",INDEX(Companies[地区],MATCH(Z542,Companies[会社名],0)))))</f>
        <v/>
      </c>
      <c r="AB542" s="54" t="str">
        <f>IF(G542="","",IF(Q542&lt;&gt;"",Q542,IF(COUNTIF(Tugs[曳船名],G542)&lt;&gt;1,"未登録・重複",IF(INDEX(Tugs[基地港],MATCH(G542,Tugs[曳船名],0))="","未確認",INDEX(Tugs[基地港],MATCH(G542,Tugs[曳船名],0))))))</f>
        <v/>
      </c>
      <c r="AC542" s="53" t="str">
        <f>IF(C542="","",IF(AND(COUNTIF(Standards[照合項目（自動）],AB542&amp;"｜"&amp;E542&amp;"｜"&amp;D542&amp;"｜"&amp;F542&amp;"｜"&amp;P542)=1,COUNTIFS(Standards[照合項目（自動）],AB542&amp;"｜"&amp;E542&amp;"｜"&amp;D542&amp;"｜"&amp;F542&amp;"｜"&amp;P542,Standards[入力確認（自動）],"確認済")=1),SUMIF(Standards[照合項目（自動）],AB542&amp;"｜"&amp;E542&amp;"｜"&amp;D542&amp;"｜"&amp;F542&amp;"｜"&amp;P542,Standards[所定合計h（自動）]),"未確認"))</f>
        <v/>
      </c>
      <c r="AD542" s="53" t="str">
        <f>IF(C542="","",IF(AND(ISNUMBER(R542),ISNUMBER(S542),S542&gt;=R542),ROUND((S542-R542)*24,4),IF(OR(R542&lt;&gt;"",S542&lt;&gt;""),"",IF(AND(ISNUMBER(T542),T542&gt;=0),T542,IF(AND(I542="あり",J542="実施",ISNUMBER(AC542)),AC542,"")))))</f>
        <v/>
      </c>
      <c r="AE542" s="54" t="str">
        <f>IF(C542="","",IF(AND(ISNUMBER(R542),ISNUMBER(S542),S542&gt;=R542),IF(X542="記録","実績：基地発～基地着",IF(X542="記憶","記憶：基地発～基地着","未確認：基地発～基地着")),IF(OR(R542&lt;&gt;"",S542&lt;&gt;""),"要確認：時刻不足・逆転",IF(AND(ISNUMBER(T542),T542&gt;=0),IF(X542="記録","実績：記録の時間",IF(X542="記憶","記憶：申告の時間","未確認：申告の時間")),IF(AND(I542="あり",J542="実施",ISNUMBER(AC542)),"所定時間による見込み",IF(I542="なし","使用なし","未確認"))))))</f>
        <v/>
      </c>
      <c r="AF542" s="55" t="str">
        <f>IF(C542="","",IF(H542="あり",1,0))</f>
        <v/>
      </c>
      <c r="AG542" s="55" t="str">
        <f>IF(C542="","",IF(AND(I542="あり",J542="実施"),1,0))</f>
        <v/>
      </c>
      <c r="AH542" s="55" t="str">
        <f>IF(C542="","",IF(AND(H542="あり",X542="記録"),IF(COUNTIFS($A$8:A542,A542,$B$8:B542,B542,$C$8:C542,C542,$E$8:E542,E542,$F$8:F542,F542,$H$8:H542,"あり",$X$8:X542,"記録")=1,1,0),0))</f>
        <v/>
      </c>
      <c r="AI542" s="55" t="str">
        <f>IF(C542="","",IF(AND(I542="あり",J542="実施",X542="記録",ISNUMBER(K542)),IF(COUNTIFS($K$8:K542,K542,$C$8:C542,C542,$E$8:E542,E542,$F$8:F542,F542,$I$8:I542,"あり",$J$8:J542,"実施",$X$8:X542,"記録")=1,1,0),0))</f>
        <v/>
      </c>
      <c r="AJ542" s="55" t="str">
        <f>IF(C542="","",IF(ISNUMBER(A542),YEAR(A542)-IF(MONTH(A542)&lt;4,1,0),""))</f>
        <v/>
      </c>
      <c r="AK542" s="55" t="str">
        <f>IF(C542="","",IF(J542="実施",IF(ISNUMBER(K542),YEAR(K542)-IF(MONTH(K542)&lt;4,1,0),""),""))</f>
        <v/>
      </c>
      <c r="AL542" s="56" t="str">
        <f>IF(C542="",IF(OR(A542&lt;&gt;"",G542&lt;&gt;""),"要確認：船名未記入",""),IF(OR(NOT(ISNUMBER(A542)),G542="",H542="",I542="",J542="",N542="",O542="",P542="",W542="",X542=""),"要確認：基本項目不足",IF(OR(Z542="未登録・重複",AA542="未登録・重複",AB542="未確認"),"要確認：登録表を確認",IF(AND(H542="あり",NOT(ISNUMBER(B542))),"要確認：前日の予定時刻不足",IF(AND(J542="実施",I542="あり",NOT(ISNUMBER(K542))),"要確認：最終日時不足",IF(AND(J542="取消",I542="あり"),"要確認：取消と使用ありが矛盾",IF(OR(AND(ISNUMBER(T542),T542&lt;0),AND(ISNUMBER(V542),V542&lt;0),AE542="要確認：時刻不足・逆転"),"要確認：時間を確認",IF(COUNTIFS(Work[予定表の作業日],A542,Work[前日版の予定時刻],B542,Work[船名],C542,Work[バース],E542,Work[入出・転],F542,Work[曳船名],G542)&gt;1,"要確認：同じ作業・曳船が重複",IF(AND(I542="あり",J542="実施",NOT(ISNUMBER(AD542))),"要確認：拘束時間未確認",IF(OR(H542="未確認",I542="未確認",J542="未確認",X542="未確認",N542="未確認",O542="未確認"),"要確認：未確認を含む","確認済"))))))))))</f>
        <v/>
      </c>
    </row>
    <row r="543" spans="1:38" ht="24.95" customHeight="1" x14ac:dyDescent="0.2">
      <c r="A543" s="20"/>
      <c r="B543" s="29"/>
      <c r="C543" s="7"/>
      <c r="D543" s="7"/>
      <c r="E543" s="7"/>
      <c r="F543" s="7"/>
      <c r="G543" s="7"/>
      <c r="H543" s="7"/>
      <c r="I543" s="7"/>
      <c r="J543" s="7"/>
      <c r="K543" s="23"/>
      <c r="L543" s="13"/>
      <c r="M543" s="13"/>
      <c r="N543" s="7"/>
      <c r="O543" s="51"/>
      <c r="P543" s="51"/>
      <c r="Q543" s="61"/>
      <c r="R543" s="62"/>
      <c r="S543" s="62"/>
      <c r="T543" s="63"/>
      <c r="U543" s="63"/>
      <c r="V543" s="63"/>
      <c r="W543" s="51"/>
      <c r="X543" s="51"/>
      <c r="Y543" s="67"/>
      <c r="Z543" s="54" t="str">
        <f>IF(G543="","",IF(COUNTIF(Tugs[曳船名],G543)&lt;&gt;1,"未登録・重複",IF(INDEX(Tugs[会社名],MATCH(G543,Tugs[曳船名],0))="","未確認",INDEX(Tugs[会社名],MATCH(G543,Tugs[曳船名],0)))))</f>
        <v/>
      </c>
      <c r="AA543" s="54" t="str">
        <f>IF(G543="","",IF(COUNTIF(Companies[会社名],Z543)&lt;&gt;1,"未登録・重複",IF(INDEX(Companies[地区],MATCH(Z543,Companies[会社名],0))="","未確認",INDEX(Companies[地区],MATCH(Z543,Companies[会社名],0)))))</f>
        <v/>
      </c>
      <c r="AB543" s="54" t="str">
        <f>IF(G543="","",IF(Q543&lt;&gt;"",Q543,IF(COUNTIF(Tugs[曳船名],G543)&lt;&gt;1,"未登録・重複",IF(INDEX(Tugs[基地港],MATCH(G543,Tugs[曳船名],0))="","未確認",INDEX(Tugs[基地港],MATCH(G543,Tugs[曳船名],0))))))</f>
        <v/>
      </c>
      <c r="AC543" s="53" t="str">
        <f>IF(C543="","",IF(AND(COUNTIF(Standards[照合項目（自動）],AB543&amp;"｜"&amp;E543&amp;"｜"&amp;D543&amp;"｜"&amp;F543&amp;"｜"&amp;P543)=1,COUNTIFS(Standards[照合項目（自動）],AB543&amp;"｜"&amp;E543&amp;"｜"&amp;D543&amp;"｜"&amp;F543&amp;"｜"&amp;P543,Standards[入力確認（自動）],"確認済")=1),SUMIF(Standards[照合項目（自動）],AB543&amp;"｜"&amp;E543&amp;"｜"&amp;D543&amp;"｜"&amp;F543&amp;"｜"&amp;P543,Standards[所定合計h（自動）]),"未確認"))</f>
        <v/>
      </c>
      <c r="AD543" s="53" t="str">
        <f>IF(C543="","",IF(AND(ISNUMBER(R543),ISNUMBER(S543),S543&gt;=R543),ROUND((S543-R543)*24,4),IF(OR(R543&lt;&gt;"",S543&lt;&gt;""),"",IF(AND(ISNUMBER(T543),T543&gt;=0),T543,IF(AND(I543="あり",J543="実施",ISNUMBER(AC543)),AC543,"")))))</f>
        <v/>
      </c>
      <c r="AE543" s="54" t="str">
        <f>IF(C543="","",IF(AND(ISNUMBER(R543),ISNUMBER(S543),S543&gt;=R543),IF(X543="記録","実績：基地発～基地着",IF(X543="記憶","記憶：基地発～基地着","未確認：基地発～基地着")),IF(OR(R543&lt;&gt;"",S543&lt;&gt;""),"要確認：時刻不足・逆転",IF(AND(ISNUMBER(T543),T543&gt;=0),IF(X543="記録","実績：記録の時間",IF(X543="記憶","記憶：申告の時間","未確認：申告の時間")),IF(AND(I543="あり",J543="実施",ISNUMBER(AC543)),"所定時間による見込み",IF(I543="なし","使用なし","未確認"))))))</f>
        <v/>
      </c>
      <c r="AF543" s="55" t="str">
        <f>IF(C543="","",IF(H543="あり",1,0))</f>
        <v/>
      </c>
      <c r="AG543" s="55" t="str">
        <f>IF(C543="","",IF(AND(I543="あり",J543="実施"),1,0))</f>
        <v/>
      </c>
      <c r="AH543" s="55" t="str">
        <f>IF(C543="","",IF(AND(H543="あり",X543="記録"),IF(COUNTIFS($A$8:A543,A543,$B$8:B543,B543,$C$8:C543,C543,$E$8:E543,E543,$F$8:F543,F543,$H$8:H543,"あり",$X$8:X543,"記録")=1,1,0),0))</f>
        <v/>
      </c>
      <c r="AI543" s="55" t="str">
        <f>IF(C543="","",IF(AND(I543="あり",J543="実施",X543="記録",ISNUMBER(K543)),IF(COUNTIFS($K$8:K543,K543,$C$8:C543,C543,$E$8:E543,E543,$F$8:F543,F543,$I$8:I543,"あり",$J$8:J543,"実施",$X$8:X543,"記録")=1,1,0),0))</f>
        <v/>
      </c>
      <c r="AJ543" s="55" t="str">
        <f>IF(C543="","",IF(ISNUMBER(A543),YEAR(A543)-IF(MONTH(A543)&lt;4,1,0),""))</f>
        <v/>
      </c>
      <c r="AK543" s="55" t="str">
        <f>IF(C543="","",IF(J543="実施",IF(ISNUMBER(K543),YEAR(K543)-IF(MONTH(K543)&lt;4,1,0),""),""))</f>
        <v/>
      </c>
      <c r="AL543" s="56" t="str">
        <f>IF(C543="",IF(OR(A543&lt;&gt;"",G543&lt;&gt;""),"要確認：船名未記入",""),IF(OR(NOT(ISNUMBER(A543)),G543="",H543="",I543="",J543="",N543="",O543="",P543="",W543="",X543=""),"要確認：基本項目不足",IF(OR(Z543="未登録・重複",AA543="未登録・重複",AB543="未確認"),"要確認：登録表を確認",IF(AND(H543="あり",NOT(ISNUMBER(B543))),"要確認：前日の予定時刻不足",IF(AND(J543="実施",I543="あり",NOT(ISNUMBER(K543))),"要確認：最終日時不足",IF(AND(J543="取消",I543="あり"),"要確認：取消と使用ありが矛盾",IF(OR(AND(ISNUMBER(T543),T543&lt;0),AND(ISNUMBER(V543),V543&lt;0),AE543="要確認：時刻不足・逆転"),"要確認：時間を確認",IF(COUNTIFS(Work[予定表の作業日],A543,Work[前日版の予定時刻],B543,Work[船名],C543,Work[バース],E543,Work[入出・転],F543,Work[曳船名],G543)&gt;1,"要確認：同じ作業・曳船が重複",IF(AND(I543="あり",J543="実施",NOT(ISNUMBER(AD543))),"要確認：拘束時間未確認",IF(OR(H543="未確認",I543="未確認",J543="未確認",X543="未確認",N543="未確認",O543="未確認"),"要確認：未確認を含む","確認済"))))))))))</f>
        <v/>
      </c>
    </row>
    <row r="544" spans="1:38" ht="24.95" customHeight="1" x14ac:dyDescent="0.2">
      <c r="A544" s="20"/>
      <c r="B544" s="29"/>
      <c r="C544" s="7"/>
      <c r="D544" s="7"/>
      <c r="E544" s="7"/>
      <c r="F544" s="7"/>
      <c r="G544" s="7"/>
      <c r="H544" s="7"/>
      <c r="I544" s="7"/>
      <c r="J544" s="7"/>
      <c r="K544" s="23"/>
      <c r="L544" s="13"/>
      <c r="M544" s="13"/>
      <c r="N544" s="7"/>
      <c r="O544" s="51"/>
      <c r="P544" s="51"/>
      <c r="Q544" s="61"/>
      <c r="R544" s="62"/>
      <c r="S544" s="62"/>
      <c r="T544" s="63"/>
      <c r="U544" s="63"/>
      <c r="V544" s="63"/>
      <c r="W544" s="51"/>
      <c r="X544" s="51"/>
      <c r="Y544" s="67"/>
      <c r="Z544" s="54" t="str">
        <f>IF(G544="","",IF(COUNTIF(Tugs[曳船名],G544)&lt;&gt;1,"未登録・重複",IF(INDEX(Tugs[会社名],MATCH(G544,Tugs[曳船名],0))="","未確認",INDEX(Tugs[会社名],MATCH(G544,Tugs[曳船名],0)))))</f>
        <v/>
      </c>
      <c r="AA544" s="54" t="str">
        <f>IF(G544="","",IF(COUNTIF(Companies[会社名],Z544)&lt;&gt;1,"未登録・重複",IF(INDEX(Companies[地区],MATCH(Z544,Companies[会社名],0))="","未確認",INDEX(Companies[地区],MATCH(Z544,Companies[会社名],0)))))</f>
        <v/>
      </c>
      <c r="AB544" s="54" t="str">
        <f>IF(G544="","",IF(Q544&lt;&gt;"",Q544,IF(COUNTIF(Tugs[曳船名],G544)&lt;&gt;1,"未登録・重複",IF(INDEX(Tugs[基地港],MATCH(G544,Tugs[曳船名],0))="","未確認",INDEX(Tugs[基地港],MATCH(G544,Tugs[曳船名],0))))))</f>
        <v/>
      </c>
      <c r="AC544" s="53" t="str">
        <f>IF(C544="","",IF(AND(COUNTIF(Standards[照合項目（自動）],AB544&amp;"｜"&amp;E544&amp;"｜"&amp;D544&amp;"｜"&amp;F544&amp;"｜"&amp;P544)=1,COUNTIFS(Standards[照合項目（自動）],AB544&amp;"｜"&amp;E544&amp;"｜"&amp;D544&amp;"｜"&amp;F544&amp;"｜"&amp;P544,Standards[入力確認（自動）],"確認済")=1),SUMIF(Standards[照合項目（自動）],AB544&amp;"｜"&amp;E544&amp;"｜"&amp;D544&amp;"｜"&amp;F544&amp;"｜"&amp;P544,Standards[所定合計h（自動）]),"未確認"))</f>
        <v/>
      </c>
      <c r="AD544" s="53" t="str">
        <f>IF(C544="","",IF(AND(ISNUMBER(R544),ISNUMBER(S544),S544&gt;=R544),ROUND((S544-R544)*24,4),IF(OR(R544&lt;&gt;"",S544&lt;&gt;""),"",IF(AND(ISNUMBER(T544),T544&gt;=0),T544,IF(AND(I544="あり",J544="実施",ISNUMBER(AC544)),AC544,"")))))</f>
        <v/>
      </c>
      <c r="AE544" s="54" t="str">
        <f>IF(C544="","",IF(AND(ISNUMBER(R544),ISNUMBER(S544),S544&gt;=R544),IF(X544="記録","実績：基地発～基地着",IF(X544="記憶","記憶：基地発～基地着","未確認：基地発～基地着")),IF(OR(R544&lt;&gt;"",S544&lt;&gt;""),"要確認：時刻不足・逆転",IF(AND(ISNUMBER(T544),T544&gt;=0),IF(X544="記録","実績：記録の時間",IF(X544="記憶","記憶：申告の時間","未確認：申告の時間")),IF(AND(I544="あり",J544="実施",ISNUMBER(AC544)),"所定時間による見込み",IF(I544="なし","使用なし","未確認"))))))</f>
        <v/>
      </c>
      <c r="AF544" s="55" t="str">
        <f>IF(C544="","",IF(H544="あり",1,0))</f>
        <v/>
      </c>
      <c r="AG544" s="55" t="str">
        <f>IF(C544="","",IF(AND(I544="あり",J544="実施"),1,0))</f>
        <v/>
      </c>
      <c r="AH544" s="55" t="str">
        <f>IF(C544="","",IF(AND(H544="あり",X544="記録"),IF(COUNTIFS($A$8:A544,A544,$B$8:B544,B544,$C$8:C544,C544,$E$8:E544,E544,$F$8:F544,F544,$H$8:H544,"あり",$X$8:X544,"記録")=1,1,0),0))</f>
        <v/>
      </c>
      <c r="AI544" s="55" t="str">
        <f>IF(C544="","",IF(AND(I544="あり",J544="実施",X544="記録",ISNUMBER(K544)),IF(COUNTIFS($K$8:K544,K544,$C$8:C544,C544,$E$8:E544,E544,$F$8:F544,F544,$I$8:I544,"あり",$J$8:J544,"実施",$X$8:X544,"記録")=1,1,0),0))</f>
        <v/>
      </c>
      <c r="AJ544" s="55" t="str">
        <f>IF(C544="","",IF(ISNUMBER(A544),YEAR(A544)-IF(MONTH(A544)&lt;4,1,0),""))</f>
        <v/>
      </c>
      <c r="AK544" s="55" t="str">
        <f>IF(C544="","",IF(J544="実施",IF(ISNUMBER(K544),YEAR(K544)-IF(MONTH(K544)&lt;4,1,0),""),""))</f>
        <v/>
      </c>
      <c r="AL544" s="56" t="str">
        <f>IF(C544="",IF(OR(A544&lt;&gt;"",G544&lt;&gt;""),"要確認：船名未記入",""),IF(OR(NOT(ISNUMBER(A544)),G544="",H544="",I544="",J544="",N544="",O544="",P544="",W544="",X544=""),"要確認：基本項目不足",IF(OR(Z544="未登録・重複",AA544="未登録・重複",AB544="未確認"),"要確認：登録表を確認",IF(AND(H544="あり",NOT(ISNUMBER(B544))),"要確認：前日の予定時刻不足",IF(AND(J544="実施",I544="あり",NOT(ISNUMBER(K544))),"要確認：最終日時不足",IF(AND(J544="取消",I544="あり"),"要確認：取消と使用ありが矛盾",IF(OR(AND(ISNUMBER(T544),T544&lt;0),AND(ISNUMBER(V544),V544&lt;0),AE544="要確認：時刻不足・逆転"),"要確認：時間を確認",IF(COUNTIFS(Work[予定表の作業日],A544,Work[前日版の予定時刻],B544,Work[船名],C544,Work[バース],E544,Work[入出・転],F544,Work[曳船名],G544)&gt;1,"要確認：同じ作業・曳船が重複",IF(AND(I544="あり",J544="実施",NOT(ISNUMBER(AD544))),"要確認：拘束時間未確認",IF(OR(H544="未確認",I544="未確認",J544="未確認",X544="未確認",N544="未確認",O544="未確認"),"要確認：未確認を含む","確認済"))))))))))</f>
        <v/>
      </c>
    </row>
    <row r="545" spans="1:38" ht="24.95" customHeight="1" x14ac:dyDescent="0.2">
      <c r="A545" s="20"/>
      <c r="B545" s="29"/>
      <c r="C545" s="7"/>
      <c r="D545" s="7"/>
      <c r="E545" s="7"/>
      <c r="F545" s="7"/>
      <c r="G545" s="7"/>
      <c r="H545" s="7"/>
      <c r="I545" s="7"/>
      <c r="J545" s="7"/>
      <c r="K545" s="23"/>
      <c r="L545" s="13"/>
      <c r="M545" s="13"/>
      <c r="N545" s="7"/>
      <c r="O545" s="51"/>
      <c r="P545" s="51"/>
      <c r="Q545" s="61"/>
      <c r="R545" s="62"/>
      <c r="S545" s="62"/>
      <c r="T545" s="63"/>
      <c r="U545" s="63"/>
      <c r="V545" s="63"/>
      <c r="W545" s="51"/>
      <c r="X545" s="51"/>
      <c r="Y545" s="67"/>
      <c r="Z545" s="54" t="str">
        <f>IF(G545="","",IF(COUNTIF(Tugs[曳船名],G545)&lt;&gt;1,"未登録・重複",IF(INDEX(Tugs[会社名],MATCH(G545,Tugs[曳船名],0))="","未確認",INDEX(Tugs[会社名],MATCH(G545,Tugs[曳船名],0)))))</f>
        <v/>
      </c>
      <c r="AA545" s="54" t="str">
        <f>IF(G545="","",IF(COUNTIF(Companies[会社名],Z545)&lt;&gt;1,"未登録・重複",IF(INDEX(Companies[地区],MATCH(Z545,Companies[会社名],0))="","未確認",INDEX(Companies[地区],MATCH(Z545,Companies[会社名],0)))))</f>
        <v/>
      </c>
      <c r="AB545" s="54" t="str">
        <f>IF(G545="","",IF(Q545&lt;&gt;"",Q545,IF(COUNTIF(Tugs[曳船名],G545)&lt;&gt;1,"未登録・重複",IF(INDEX(Tugs[基地港],MATCH(G545,Tugs[曳船名],0))="","未確認",INDEX(Tugs[基地港],MATCH(G545,Tugs[曳船名],0))))))</f>
        <v/>
      </c>
      <c r="AC545" s="53" t="str">
        <f>IF(C545="","",IF(AND(COUNTIF(Standards[照合項目（自動）],AB545&amp;"｜"&amp;E545&amp;"｜"&amp;D545&amp;"｜"&amp;F545&amp;"｜"&amp;P545)=1,COUNTIFS(Standards[照合項目（自動）],AB545&amp;"｜"&amp;E545&amp;"｜"&amp;D545&amp;"｜"&amp;F545&amp;"｜"&amp;P545,Standards[入力確認（自動）],"確認済")=1),SUMIF(Standards[照合項目（自動）],AB545&amp;"｜"&amp;E545&amp;"｜"&amp;D545&amp;"｜"&amp;F545&amp;"｜"&amp;P545,Standards[所定合計h（自動）]),"未確認"))</f>
        <v/>
      </c>
      <c r="AD545" s="53" t="str">
        <f>IF(C545="","",IF(AND(ISNUMBER(R545),ISNUMBER(S545),S545&gt;=R545),ROUND((S545-R545)*24,4),IF(OR(R545&lt;&gt;"",S545&lt;&gt;""),"",IF(AND(ISNUMBER(T545),T545&gt;=0),T545,IF(AND(I545="あり",J545="実施",ISNUMBER(AC545)),AC545,"")))))</f>
        <v/>
      </c>
      <c r="AE545" s="54" t="str">
        <f>IF(C545="","",IF(AND(ISNUMBER(R545),ISNUMBER(S545),S545&gt;=R545),IF(X545="記録","実績：基地発～基地着",IF(X545="記憶","記憶：基地発～基地着","未確認：基地発～基地着")),IF(OR(R545&lt;&gt;"",S545&lt;&gt;""),"要確認：時刻不足・逆転",IF(AND(ISNUMBER(T545),T545&gt;=0),IF(X545="記録","実績：記録の時間",IF(X545="記憶","記憶：申告の時間","未確認：申告の時間")),IF(AND(I545="あり",J545="実施",ISNUMBER(AC545)),"所定時間による見込み",IF(I545="なし","使用なし","未確認"))))))</f>
        <v/>
      </c>
      <c r="AF545" s="55" t="str">
        <f>IF(C545="","",IF(H545="あり",1,0))</f>
        <v/>
      </c>
      <c r="AG545" s="55" t="str">
        <f>IF(C545="","",IF(AND(I545="あり",J545="実施"),1,0))</f>
        <v/>
      </c>
      <c r="AH545" s="55" t="str">
        <f>IF(C545="","",IF(AND(H545="あり",X545="記録"),IF(COUNTIFS($A$8:A545,A545,$B$8:B545,B545,$C$8:C545,C545,$E$8:E545,E545,$F$8:F545,F545,$H$8:H545,"あり",$X$8:X545,"記録")=1,1,0),0))</f>
        <v/>
      </c>
      <c r="AI545" s="55" t="str">
        <f>IF(C545="","",IF(AND(I545="あり",J545="実施",X545="記録",ISNUMBER(K545)),IF(COUNTIFS($K$8:K545,K545,$C$8:C545,C545,$E$8:E545,E545,$F$8:F545,F545,$I$8:I545,"あり",$J$8:J545,"実施",$X$8:X545,"記録")=1,1,0),0))</f>
        <v/>
      </c>
      <c r="AJ545" s="55" t="str">
        <f>IF(C545="","",IF(ISNUMBER(A545),YEAR(A545)-IF(MONTH(A545)&lt;4,1,0),""))</f>
        <v/>
      </c>
      <c r="AK545" s="55" t="str">
        <f>IF(C545="","",IF(J545="実施",IF(ISNUMBER(K545),YEAR(K545)-IF(MONTH(K545)&lt;4,1,0),""),""))</f>
        <v/>
      </c>
      <c r="AL545" s="56" t="str">
        <f>IF(C545="",IF(OR(A545&lt;&gt;"",G545&lt;&gt;""),"要確認：船名未記入",""),IF(OR(NOT(ISNUMBER(A545)),G545="",H545="",I545="",J545="",N545="",O545="",P545="",W545="",X545=""),"要確認：基本項目不足",IF(OR(Z545="未登録・重複",AA545="未登録・重複",AB545="未確認"),"要確認：登録表を確認",IF(AND(H545="あり",NOT(ISNUMBER(B545))),"要確認：前日の予定時刻不足",IF(AND(J545="実施",I545="あり",NOT(ISNUMBER(K545))),"要確認：最終日時不足",IF(AND(J545="取消",I545="あり"),"要確認：取消と使用ありが矛盾",IF(OR(AND(ISNUMBER(T545),T545&lt;0),AND(ISNUMBER(V545),V545&lt;0),AE545="要確認：時刻不足・逆転"),"要確認：時間を確認",IF(COUNTIFS(Work[予定表の作業日],A545,Work[前日版の予定時刻],B545,Work[船名],C545,Work[バース],E545,Work[入出・転],F545,Work[曳船名],G545)&gt;1,"要確認：同じ作業・曳船が重複",IF(AND(I545="あり",J545="実施",NOT(ISNUMBER(AD545))),"要確認：拘束時間未確認",IF(OR(H545="未確認",I545="未確認",J545="未確認",X545="未確認",N545="未確認",O545="未確認"),"要確認：未確認を含む","確認済"))))))))))</f>
        <v/>
      </c>
    </row>
    <row r="546" spans="1:38" ht="24.95" customHeight="1" x14ac:dyDescent="0.2">
      <c r="A546" s="20"/>
      <c r="B546" s="29"/>
      <c r="C546" s="7"/>
      <c r="D546" s="7"/>
      <c r="E546" s="7"/>
      <c r="F546" s="7"/>
      <c r="G546" s="7"/>
      <c r="H546" s="7"/>
      <c r="I546" s="7"/>
      <c r="J546" s="7"/>
      <c r="K546" s="23"/>
      <c r="L546" s="13"/>
      <c r="M546" s="13"/>
      <c r="N546" s="7"/>
      <c r="O546" s="51"/>
      <c r="P546" s="51"/>
      <c r="Q546" s="61"/>
      <c r="R546" s="62"/>
      <c r="S546" s="62"/>
      <c r="T546" s="63"/>
      <c r="U546" s="63"/>
      <c r="V546" s="63"/>
      <c r="W546" s="51"/>
      <c r="X546" s="51"/>
      <c r="Y546" s="67"/>
      <c r="Z546" s="54" t="str">
        <f>IF(G546="","",IF(COUNTIF(Tugs[曳船名],G546)&lt;&gt;1,"未登録・重複",IF(INDEX(Tugs[会社名],MATCH(G546,Tugs[曳船名],0))="","未確認",INDEX(Tugs[会社名],MATCH(G546,Tugs[曳船名],0)))))</f>
        <v/>
      </c>
      <c r="AA546" s="54" t="str">
        <f>IF(G546="","",IF(COUNTIF(Companies[会社名],Z546)&lt;&gt;1,"未登録・重複",IF(INDEX(Companies[地区],MATCH(Z546,Companies[会社名],0))="","未確認",INDEX(Companies[地区],MATCH(Z546,Companies[会社名],0)))))</f>
        <v/>
      </c>
      <c r="AB546" s="54" t="str">
        <f>IF(G546="","",IF(Q546&lt;&gt;"",Q546,IF(COUNTIF(Tugs[曳船名],G546)&lt;&gt;1,"未登録・重複",IF(INDEX(Tugs[基地港],MATCH(G546,Tugs[曳船名],0))="","未確認",INDEX(Tugs[基地港],MATCH(G546,Tugs[曳船名],0))))))</f>
        <v/>
      </c>
      <c r="AC546" s="53" t="str">
        <f>IF(C546="","",IF(AND(COUNTIF(Standards[照合項目（自動）],AB546&amp;"｜"&amp;E546&amp;"｜"&amp;D546&amp;"｜"&amp;F546&amp;"｜"&amp;P546)=1,COUNTIFS(Standards[照合項目（自動）],AB546&amp;"｜"&amp;E546&amp;"｜"&amp;D546&amp;"｜"&amp;F546&amp;"｜"&amp;P546,Standards[入力確認（自動）],"確認済")=1),SUMIF(Standards[照合項目（自動）],AB546&amp;"｜"&amp;E546&amp;"｜"&amp;D546&amp;"｜"&amp;F546&amp;"｜"&amp;P546,Standards[所定合計h（自動）]),"未確認"))</f>
        <v/>
      </c>
      <c r="AD546" s="53" t="str">
        <f>IF(C546="","",IF(AND(ISNUMBER(R546),ISNUMBER(S546),S546&gt;=R546),ROUND((S546-R546)*24,4),IF(OR(R546&lt;&gt;"",S546&lt;&gt;""),"",IF(AND(ISNUMBER(T546),T546&gt;=0),T546,IF(AND(I546="あり",J546="実施",ISNUMBER(AC546)),AC546,"")))))</f>
        <v/>
      </c>
      <c r="AE546" s="54" t="str">
        <f>IF(C546="","",IF(AND(ISNUMBER(R546),ISNUMBER(S546),S546&gt;=R546),IF(X546="記録","実績：基地発～基地着",IF(X546="記憶","記憶：基地発～基地着","未確認：基地発～基地着")),IF(OR(R546&lt;&gt;"",S546&lt;&gt;""),"要確認：時刻不足・逆転",IF(AND(ISNUMBER(T546),T546&gt;=0),IF(X546="記録","実績：記録の時間",IF(X546="記憶","記憶：申告の時間","未確認：申告の時間")),IF(AND(I546="あり",J546="実施",ISNUMBER(AC546)),"所定時間による見込み",IF(I546="なし","使用なし","未確認"))))))</f>
        <v/>
      </c>
      <c r="AF546" s="55" t="str">
        <f>IF(C546="","",IF(H546="あり",1,0))</f>
        <v/>
      </c>
      <c r="AG546" s="55" t="str">
        <f>IF(C546="","",IF(AND(I546="あり",J546="実施"),1,0))</f>
        <v/>
      </c>
      <c r="AH546" s="55" t="str">
        <f>IF(C546="","",IF(AND(H546="あり",X546="記録"),IF(COUNTIFS($A$8:A546,A546,$B$8:B546,B546,$C$8:C546,C546,$E$8:E546,E546,$F$8:F546,F546,$H$8:H546,"あり",$X$8:X546,"記録")=1,1,0),0))</f>
        <v/>
      </c>
      <c r="AI546" s="55" t="str">
        <f>IF(C546="","",IF(AND(I546="あり",J546="実施",X546="記録",ISNUMBER(K546)),IF(COUNTIFS($K$8:K546,K546,$C$8:C546,C546,$E$8:E546,E546,$F$8:F546,F546,$I$8:I546,"あり",$J$8:J546,"実施",$X$8:X546,"記録")=1,1,0),0))</f>
        <v/>
      </c>
      <c r="AJ546" s="55" t="str">
        <f>IF(C546="","",IF(ISNUMBER(A546),YEAR(A546)-IF(MONTH(A546)&lt;4,1,0),""))</f>
        <v/>
      </c>
      <c r="AK546" s="55" t="str">
        <f>IF(C546="","",IF(J546="実施",IF(ISNUMBER(K546),YEAR(K546)-IF(MONTH(K546)&lt;4,1,0),""),""))</f>
        <v/>
      </c>
      <c r="AL546" s="56" t="str">
        <f>IF(C546="",IF(OR(A546&lt;&gt;"",G546&lt;&gt;""),"要確認：船名未記入",""),IF(OR(NOT(ISNUMBER(A546)),G546="",H546="",I546="",J546="",N546="",O546="",P546="",W546="",X546=""),"要確認：基本項目不足",IF(OR(Z546="未登録・重複",AA546="未登録・重複",AB546="未確認"),"要確認：登録表を確認",IF(AND(H546="あり",NOT(ISNUMBER(B546))),"要確認：前日の予定時刻不足",IF(AND(J546="実施",I546="あり",NOT(ISNUMBER(K546))),"要確認：最終日時不足",IF(AND(J546="取消",I546="あり"),"要確認：取消と使用ありが矛盾",IF(OR(AND(ISNUMBER(T546),T546&lt;0),AND(ISNUMBER(V546),V546&lt;0),AE546="要確認：時刻不足・逆転"),"要確認：時間を確認",IF(COUNTIFS(Work[予定表の作業日],A546,Work[前日版の予定時刻],B546,Work[船名],C546,Work[バース],E546,Work[入出・転],F546,Work[曳船名],G546)&gt;1,"要確認：同じ作業・曳船が重複",IF(AND(I546="あり",J546="実施",NOT(ISNUMBER(AD546))),"要確認：拘束時間未確認",IF(OR(H546="未確認",I546="未確認",J546="未確認",X546="未確認",N546="未確認",O546="未確認"),"要確認：未確認を含む","確認済"))))))))))</f>
        <v/>
      </c>
    </row>
    <row r="547" spans="1:38" ht="24.95" customHeight="1" x14ac:dyDescent="0.2">
      <c r="A547" s="20"/>
      <c r="B547" s="29"/>
      <c r="C547" s="7"/>
      <c r="D547" s="7"/>
      <c r="E547" s="7"/>
      <c r="F547" s="7"/>
      <c r="G547" s="7"/>
      <c r="H547" s="7"/>
      <c r="I547" s="7"/>
      <c r="J547" s="7"/>
      <c r="K547" s="23"/>
      <c r="L547" s="13"/>
      <c r="M547" s="13"/>
      <c r="N547" s="7"/>
      <c r="O547" s="51"/>
      <c r="P547" s="51"/>
      <c r="Q547" s="61"/>
      <c r="R547" s="62"/>
      <c r="S547" s="62"/>
      <c r="T547" s="63"/>
      <c r="U547" s="63"/>
      <c r="V547" s="63"/>
      <c r="W547" s="51"/>
      <c r="X547" s="51"/>
      <c r="Y547" s="67"/>
      <c r="Z547" s="54" t="str">
        <f>IF(G547="","",IF(COUNTIF(Tugs[曳船名],G547)&lt;&gt;1,"未登録・重複",IF(INDEX(Tugs[会社名],MATCH(G547,Tugs[曳船名],0))="","未確認",INDEX(Tugs[会社名],MATCH(G547,Tugs[曳船名],0)))))</f>
        <v/>
      </c>
      <c r="AA547" s="54" t="str">
        <f>IF(G547="","",IF(COUNTIF(Companies[会社名],Z547)&lt;&gt;1,"未登録・重複",IF(INDEX(Companies[地区],MATCH(Z547,Companies[会社名],0))="","未確認",INDEX(Companies[地区],MATCH(Z547,Companies[会社名],0)))))</f>
        <v/>
      </c>
      <c r="AB547" s="54" t="str">
        <f>IF(G547="","",IF(Q547&lt;&gt;"",Q547,IF(COUNTIF(Tugs[曳船名],G547)&lt;&gt;1,"未登録・重複",IF(INDEX(Tugs[基地港],MATCH(G547,Tugs[曳船名],0))="","未確認",INDEX(Tugs[基地港],MATCH(G547,Tugs[曳船名],0))))))</f>
        <v/>
      </c>
      <c r="AC547" s="53" t="str">
        <f>IF(C547="","",IF(AND(COUNTIF(Standards[照合項目（自動）],AB547&amp;"｜"&amp;E547&amp;"｜"&amp;D547&amp;"｜"&amp;F547&amp;"｜"&amp;P547)=1,COUNTIFS(Standards[照合項目（自動）],AB547&amp;"｜"&amp;E547&amp;"｜"&amp;D547&amp;"｜"&amp;F547&amp;"｜"&amp;P547,Standards[入力確認（自動）],"確認済")=1),SUMIF(Standards[照合項目（自動）],AB547&amp;"｜"&amp;E547&amp;"｜"&amp;D547&amp;"｜"&amp;F547&amp;"｜"&amp;P547,Standards[所定合計h（自動）]),"未確認"))</f>
        <v/>
      </c>
      <c r="AD547" s="53" t="str">
        <f>IF(C547="","",IF(AND(ISNUMBER(R547),ISNUMBER(S547),S547&gt;=R547),ROUND((S547-R547)*24,4),IF(OR(R547&lt;&gt;"",S547&lt;&gt;""),"",IF(AND(ISNUMBER(T547),T547&gt;=0),T547,IF(AND(I547="あり",J547="実施",ISNUMBER(AC547)),AC547,"")))))</f>
        <v/>
      </c>
      <c r="AE547" s="54" t="str">
        <f>IF(C547="","",IF(AND(ISNUMBER(R547),ISNUMBER(S547),S547&gt;=R547),IF(X547="記録","実績：基地発～基地着",IF(X547="記憶","記憶：基地発～基地着","未確認：基地発～基地着")),IF(OR(R547&lt;&gt;"",S547&lt;&gt;""),"要確認：時刻不足・逆転",IF(AND(ISNUMBER(T547),T547&gt;=0),IF(X547="記録","実績：記録の時間",IF(X547="記憶","記憶：申告の時間","未確認：申告の時間")),IF(AND(I547="あり",J547="実施",ISNUMBER(AC547)),"所定時間による見込み",IF(I547="なし","使用なし","未確認"))))))</f>
        <v/>
      </c>
      <c r="AF547" s="55" t="str">
        <f>IF(C547="","",IF(H547="あり",1,0))</f>
        <v/>
      </c>
      <c r="AG547" s="55" t="str">
        <f>IF(C547="","",IF(AND(I547="あり",J547="実施"),1,0))</f>
        <v/>
      </c>
      <c r="AH547" s="55" t="str">
        <f>IF(C547="","",IF(AND(H547="あり",X547="記録"),IF(COUNTIFS($A$8:A547,A547,$B$8:B547,B547,$C$8:C547,C547,$E$8:E547,E547,$F$8:F547,F547,$H$8:H547,"あり",$X$8:X547,"記録")=1,1,0),0))</f>
        <v/>
      </c>
      <c r="AI547" s="55" t="str">
        <f>IF(C547="","",IF(AND(I547="あり",J547="実施",X547="記録",ISNUMBER(K547)),IF(COUNTIFS($K$8:K547,K547,$C$8:C547,C547,$E$8:E547,E547,$F$8:F547,F547,$I$8:I547,"あり",$J$8:J547,"実施",$X$8:X547,"記録")=1,1,0),0))</f>
        <v/>
      </c>
      <c r="AJ547" s="55" t="str">
        <f>IF(C547="","",IF(ISNUMBER(A547),YEAR(A547)-IF(MONTH(A547)&lt;4,1,0),""))</f>
        <v/>
      </c>
      <c r="AK547" s="55" t="str">
        <f>IF(C547="","",IF(J547="実施",IF(ISNUMBER(K547),YEAR(K547)-IF(MONTH(K547)&lt;4,1,0),""),""))</f>
        <v/>
      </c>
      <c r="AL547" s="56" t="str">
        <f>IF(C547="",IF(OR(A547&lt;&gt;"",G547&lt;&gt;""),"要確認：船名未記入",""),IF(OR(NOT(ISNUMBER(A547)),G547="",H547="",I547="",J547="",N547="",O547="",P547="",W547="",X547=""),"要確認：基本項目不足",IF(OR(Z547="未登録・重複",AA547="未登録・重複",AB547="未確認"),"要確認：登録表を確認",IF(AND(H547="あり",NOT(ISNUMBER(B547))),"要確認：前日の予定時刻不足",IF(AND(J547="実施",I547="あり",NOT(ISNUMBER(K547))),"要確認：最終日時不足",IF(AND(J547="取消",I547="あり"),"要確認：取消と使用ありが矛盾",IF(OR(AND(ISNUMBER(T547),T547&lt;0),AND(ISNUMBER(V547),V547&lt;0),AE547="要確認：時刻不足・逆転"),"要確認：時間を確認",IF(COUNTIFS(Work[予定表の作業日],A547,Work[前日版の予定時刻],B547,Work[船名],C547,Work[バース],E547,Work[入出・転],F547,Work[曳船名],G547)&gt;1,"要確認：同じ作業・曳船が重複",IF(AND(I547="あり",J547="実施",NOT(ISNUMBER(AD547))),"要確認：拘束時間未確認",IF(OR(H547="未確認",I547="未確認",J547="未確認",X547="未確認",N547="未確認",O547="未確認"),"要確認：未確認を含む","確認済"))))))))))</f>
        <v/>
      </c>
    </row>
    <row r="548" spans="1:38" ht="24.95" customHeight="1" x14ac:dyDescent="0.2">
      <c r="A548" s="20"/>
      <c r="B548" s="29"/>
      <c r="C548" s="7"/>
      <c r="D548" s="7"/>
      <c r="E548" s="7"/>
      <c r="F548" s="7"/>
      <c r="G548" s="7"/>
      <c r="H548" s="7"/>
      <c r="I548" s="7"/>
      <c r="J548" s="7"/>
      <c r="K548" s="23"/>
      <c r="L548" s="13"/>
      <c r="M548" s="13"/>
      <c r="N548" s="7"/>
      <c r="O548" s="51"/>
      <c r="P548" s="51"/>
      <c r="Q548" s="61"/>
      <c r="R548" s="62"/>
      <c r="S548" s="62"/>
      <c r="T548" s="63"/>
      <c r="U548" s="63"/>
      <c r="V548" s="63"/>
      <c r="W548" s="51"/>
      <c r="X548" s="51"/>
      <c r="Y548" s="67"/>
      <c r="Z548" s="54" t="str">
        <f>IF(G548="","",IF(COUNTIF(Tugs[曳船名],G548)&lt;&gt;1,"未登録・重複",IF(INDEX(Tugs[会社名],MATCH(G548,Tugs[曳船名],0))="","未確認",INDEX(Tugs[会社名],MATCH(G548,Tugs[曳船名],0)))))</f>
        <v/>
      </c>
      <c r="AA548" s="54" t="str">
        <f>IF(G548="","",IF(COUNTIF(Companies[会社名],Z548)&lt;&gt;1,"未登録・重複",IF(INDEX(Companies[地区],MATCH(Z548,Companies[会社名],0))="","未確認",INDEX(Companies[地区],MATCH(Z548,Companies[会社名],0)))))</f>
        <v/>
      </c>
      <c r="AB548" s="54" t="str">
        <f>IF(G548="","",IF(Q548&lt;&gt;"",Q548,IF(COUNTIF(Tugs[曳船名],G548)&lt;&gt;1,"未登録・重複",IF(INDEX(Tugs[基地港],MATCH(G548,Tugs[曳船名],0))="","未確認",INDEX(Tugs[基地港],MATCH(G548,Tugs[曳船名],0))))))</f>
        <v/>
      </c>
      <c r="AC548" s="53" t="str">
        <f>IF(C548="","",IF(AND(COUNTIF(Standards[照合項目（自動）],AB548&amp;"｜"&amp;E548&amp;"｜"&amp;D548&amp;"｜"&amp;F548&amp;"｜"&amp;P548)=1,COUNTIFS(Standards[照合項目（自動）],AB548&amp;"｜"&amp;E548&amp;"｜"&amp;D548&amp;"｜"&amp;F548&amp;"｜"&amp;P548,Standards[入力確認（自動）],"確認済")=1),SUMIF(Standards[照合項目（自動）],AB548&amp;"｜"&amp;E548&amp;"｜"&amp;D548&amp;"｜"&amp;F548&amp;"｜"&amp;P548,Standards[所定合計h（自動）]),"未確認"))</f>
        <v/>
      </c>
      <c r="AD548" s="53" t="str">
        <f>IF(C548="","",IF(AND(ISNUMBER(R548),ISNUMBER(S548),S548&gt;=R548),ROUND((S548-R548)*24,4),IF(OR(R548&lt;&gt;"",S548&lt;&gt;""),"",IF(AND(ISNUMBER(T548),T548&gt;=0),T548,IF(AND(I548="あり",J548="実施",ISNUMBER(AC548)),AC548,"")))))</f>
        <v/>
      </c>
      <c r="AE548" s="54" t="str">
        <f>IF(C548="","",IF(AND(ISNUMBER(R548),ISNUMBER(S548),S548&gt;=R548),IF(X548="記録","実績：基地発～基地着",IF(X548="記憶","記憶：基地発～基地着","未確認：基地発～基地着")),IF(OR(R548&lt;&gt;"",S548&lt;&gt;""),"要確認：時刻不足・逆転",IF(AND(ISNUMBER(T548),T548&gt;=0),IF(X548="記録","実績：記録の時間",IF(X548="記憶","記憶：申告の時間","未確認：申告の時間")),IF(AND(I548="あり",J548="実施",ISNUMBER(AC548)),"所定時間による見込み",IF(I548="なし","使用なし","未確認"))))))</f>
        <v/>
      </c>
      <c r="AF548" s="55" t="str">
        <f>IF(C548="","",IF(H548="あり",1,0))</f>
        <v/>
      </c>
      <c r="AG548" s="55" t="str">
        <f>IF(C548="","",IF(AND(I548="あり",J548="実施"),1,0))</f>
        <v/>
      </c>
      <c r="AH548" s="55" t="str">
        <f>IF(C548="","",IF(AND(H548="あり",X548="記録"),IF(COUNTIFS($A$8:A548,A548,$B$8:B548,B548,$C$8:C548,C548,$E$8:E548,E548,$F$8:F548,F548,$H$8:H548,"あり",$X$8:X548,"記録")=1,1,0),0))</f>
        <v/>
      </c>
      <c r="AI548" s="55" t="str">
        <f>IF(C548="","",IF(AND(I548="あり",J548="実施",X548="記録",ISNUMBER(K548)),IF(COUNTIFS($K$8:K548,K548,$C$8:C548,C548,$E$8:E548,E548,$F$8:F548,F548,$I$8:I548,"あり",$J$8:J548,"実施",$X$8:X548,"記録")=1,1,0),0))</f>
        <v/>
      </c>
      <c r="AJ548" s="55" t="str">
        <f>IF(C548="","",IF(ISNUMBER(A548),YEAR(A548)-IF(MONTH(A548)&lt;4,1,0),""))</f>
        <v/>
      </c>
      <c r="AK548" s="55" t="str">
        <f>IF(C548="","",IF(J548="実施",IF(ISNUMBER(K548),YEAR(K548)-IF(MONTH(K548)&lt;4,1,0),""),""))</f>
        <v/>
      </c>
      <c r="AL548" s="56" t="str">
        <f>IF(C548="",IF(OR(A548&lt;&gt;"",G548&lt;&gt;""),"要確認：船名未記入",""),IF(OR(NOT(ISNUMBER(A548)),G548="",H548="",I548="",J548="",N548="",O548="",P548="",W548="",X548=""),"要確認：基本項目不足",IF(OR(Z548="未登録・重複",AA548="未登録・重複",AB548="未確認"),"要確認：登録表を確認",IF(AND(H548="あり",NOT(ISNUMBER(B548))),"要確認：前日の予定時刻不足",IF(AND(J548="実施",I548="あり",NOT(ISNUMBER(K548))),"要確認：最終日時不足",IF(AND(J548="取消",I548="あり"),"要確認：取消と使用ありが矛盾",IF(OR(AND(ISNUMBER(T548),T548&lt;0),AND(ISNUMBER(V548),V548&lt;0),AE548="要確認：時刻不足・逆転"),"要確認：時間を確認",IF(COUNTIFS(Work[予定表の作業日],A548,Work[前日版の予定時刻],B548,Work[船名],C548,Work[バース],E548,Work[入出・転],F548,Work[曳船名],G548)&gt;1,"要確認：同じ作業・曳船が重複",IF(AND(I548="あり",J548="実施",NOT(ISNUMBER(AD548))),"要確認：拘束時間未確認",IF(OR(H548="未確認",I548="未確認",J548="未確認",X548="未確認",N548="未確認",O548="未確認"),"要確認：未確認を含む","確認済"))))))))))</f>
        <v/>
      </c>
    </row>
    <row r="549" spans="1:38" ht="24.95" customHeight="1" x14ac:dyDescent="0.2">
      <c r="A549" s="20"/>
      <c r="B549" s="29"/>
      <c r="C549" s="7"/>
      <c r="D549" s="7"/>
      <c r="E549" s="7"/>
      <c r="F549" s="7"/>
      <c r="G549" s="7"/>
      <c r="H549" s="7"/>
      <c r="I549" s="7"/>
      <c r="J549" s="7"/>
      <c r="K549" s="23"/>
      <c r="L549" s="13"/>
      <c r="M549" s="13"/>
      <c r="N549" s="7"/>
      <c r="O549" s="51"/>
      <c r="P549" s="51"/>
      <c r="Q549" s="61"/>
      <c r="R549" s="62"/>
      <c r="S549" s="62"/>
      <c r="T549" s="63"/>
      <c r="U549" s="63"/>
      <c r="V549" s="63"/>
      <c r="W549" s="51"/>
      <c r="X549" s="51"/>
      <c r="Y549" s="67"/>
      <c r="Z549" s="54" t="str">
        <f>IF(G549="","",IF(COUNTIF(Tugs[曳船名],G549)&lt;&gt;1,"未登録・重複",IF(INDEX(Tugs[会社名],MATCH(G549,Tugs[曳船名],0))="","未確認",INDEX(Tugs[会社名],MATCH(G549,Tugs[曳船名],0)))))</f>
        <v/>
      </c>
      <c r="AA549" s="54" t="str">
        <f>IF(G549="","",IF(COUNTIF(Companies[会社名],Z549)&lt;&gt;1,"未登録・重複",IF(INDEX(Companies[地区],MATCH(Z549,Companies[会社名],0))="","未確認",INDEX(Companies[地区],MATCH(Z549,Companies[会社名],0)))))</f>
        <v/>
      </c>
      <c r="AB549" s="54" t="str">
        <f>IF(G549="","",IF(Q549&lt;&gt;"",Q549,IF(COUNTIF(Tugs[曳船名],G549)&lt;&gt;1,"未登録・重複",IF(INDEX(Tugs[基地港],MATCH(G549,Tugs[曳船名],0))="","未確認",INDEX(Tugs[基地港],MATCH(G549,Tugs[曳船名],0))))))</f>
        <v/>
      </c>
      <c r="AC549" s="53" t="str">
        <f>IF(C549="","",IF(AND(COUNTIF(Standards[照合項目（自動）],AB549&amp;"｜"&amp;E549&amp;"｜"&amp;D549&amp;"｜"&amp;F549&amp;"｜"&amp;P549)=1,COUNTIFS(Standards[照合項目（自動）],AB549&amp;"｜"&amp;E549&amp;"｜"&amp;D549&amp;"｜"&amp;F549&amp;"｜"&amp;P549,Standards[入力確認（自動）],"確認済")=1),SUMIF(Standards[照合項目（自動）],AB549&amp;"｜"&amp;E549&amp;"｜"&amp;D549&amp;"｜"&amp;F549&amp;"｜"&amp;P549,Standards[所定合計h（自動）]),"未確認"))</f>
        <v/>
      </c>
      <c r="AD549" s="53" t="str">
        <f>IF(C549="","",IF(AND(ISNUMBER(R549),ISNUMBER(S549),S549&gt;=R549),ROUND((S549-R549)*24,4),IF(OR(R549&lt;&gt;"",S549&lt;&gt;""),"",IF(AND(ISNUMBER(T549),T549&gt;=0),T549,IF(AND(I549="あり",J549="実施",ISNUMBER(AC549)),AC549,"")))))</f>
        <v/>
      </c>
      <c r="AE549" s="54" t="str">
        <f>IF(C549="","",IF(AND(ISNUMBER(R549),ISNUMBER(S549),S549&gt;=R549),IF(X549="記録","実績：基地発～基地着",IF(X549="記憶","記憶：基地発～基地着","未確認：基地発～基地着")),IF(OR(R549&lt;&gt;"",S549&lt;&gt;""),"要確認：時刻不足・逆転",IF(AND(ISNUMBER(T549),T549&gt;=0),IF(X549="記録","実績：記録の時間",IF(X549="記憶","記憶：申告の時間","未確認：申告の時間")),IF(AND(I549="あり",J549="実施",ISNUMBER(AC549)),"所定時間による見込み",IF(I549="なし","使用なし","未確認"))))))</f>
        <v/>
      </c>
      <c r="AF549" s="55" t="str">
        <f>IF(C549="","",IF(H549="あり",1,0))</f>
        <v/>
      </c>
      <c r="AG549" s="55" t="str">
        <f>IF(C549="","",IF(AND(I549="あり",J549="実施"),1,0))</f>
        <v/>
      </c>
      <c r="AH549" s="55" t="str">
        <f>IF(C549="","",IF(AND(H549="あり",X549="記録"),IF(COUNTIFS($A$8:A549,A549,$B$8:B549,B549,$C$8:C549,C549,$E$8:E549,E549,$F$8:F549,F549,$H$8:H549,"あり",$X$8:X549,"記録")=1,1,0),0))</f>
        <v/>
      </c>
      <c r="AI549" s="55" t="str">
        <f>IF(C549="","",IF(AND(I549="あり",J549="実施",X549="記録",ISNUMBER(K549)),IF(COUNTIFS($K$8:K549,K549,$C$8:C549,C549,$E$8:E549,E549,$F$8:F549,F549,$I$8:I549,"あり",$J$8:J549,"実施",$X$8:X549,"記録")=1,1,0),0))</f>
        <v/>
      </c>
      <c r="AJ549" s="55" t="str">
        <f>IF(C549="","",IF(ISNUMBER(A549),YEAR(A549)-IF(MONTH(A549)&lt;4,1,0),""))</f>
        <v/>
      </c>
      <c r="AK549" s="55" t="str">
        <f>IF(C549="","",IF(J549="実施",IF(ISNUMBER(K549),YEAR(K549)-IF(MONTH(K549)&lt;4,1,0),""),""))</f>
        <v/>
      </c>
      <c r="AL549" s="56" t="str">
        <f>IF(C549="",IF(OR(A549&lt;&gt;"",G549&lt;&gt;""),"要確認：船名未記入",""),IF(OR(NOT(ISNUMBER(A549)),G549="",H549="",I549="",J549="",N549="",O549="",P549="",W549="",X549=""),"要確認：基本項目不足",IF(OR(Z549="未登録・重複",AA549="未登録・重複",AB549="未確認"),"要確認：登録表を確認",IF(AND(H549="あり",NOT(ISNUMBER(B549))),"要確認：前日の予定時刻不足",IF(AND(J549="実施",I549="あり",NOT(ISNUMBER(K549))),"要確認：最終日時不足",IF(AND(J549="取消",I549="あり"),"要確認：取消と使用ありが矛盾",IF(OR(AND(ISNUMBER(T549),T549&lt;0),AND(ISNUMBER(V549),V549&lt;0),AE549="要確認：時刻不足・逆転"),"要確認：時間を確認",IF(COUNTIFS(Work[予定表の作業日],A549,Work[前日版の予定時刻],B549,Work[船名],C549,Work[バース],E549,Work[入出・転],F549,Work[曳船名],G549)&gt;1,"要確認：同じ作業・曳船が重複",IF(AND(I549="あり",J549="実施",NOT(ISNUMBER(AD549))),"要確認：拘束時間未確認",IF(OR(H549="未確認",I549="未確認",J549="未確認",X549="未確認",N549="未確認",O549="未確認"),"要確認：未確認を含む","確認済"))))))))))</f>
        <v/>
      </c>
    </row>
    <row r="550" spans="1:38" ht="24.95" customHeight="1" x14ac:dyDescent="0.2">
      <c r="A550" s="20"/>
      <c r="B550" s="29"/>
      <c r="C550" s="7"/>
      <c r="D550" s="7"/>
      <c r="E550" s="7"/>
      <c r="F550" s="7"/>
      <c r="G550" s="7"/>
      <c r="H550" s="7"/>
      <c r="I550" s="7"/>
      <c r="J550" s="7"/>
      <c r="K550" s="23"/>
      <c r="L550" s="13"/>
      <c r="M550" s="13"/>
      <c r="N550" s="7"/>
      <c r="O550" s="51"/>
      <c r="P550" s="51"/>
      <c r="Q550" s="61"/>
      <c r="R550" s="62"/>
      <c r="S550" s="62"/>
      <c r="T550" s="63"/>
      <c r="U550" s="63"/>
      <c r="V550" s="63"/>
      <c r="W550" s="51"/>
      <c r="X550" s="51"/>
      <c r="Y550" s="67"/>
      <c r="Z550" s="54" t="str">
        <f>IF(G550="","",IF(COUNTIF(Tugs[曳船名],G550)&lt;&gt;1,"未登録・重複",IF(INDEX(Tugs[会社名],MATCH(G550,Tugs[曳船名],0))="","未確認",INDEX(Tugs[会社名],MATCH(G550,Tugs[曳船名],0)))))</f>
        <v/>
      </c>
      <c r="AA550" s="54" t="str">
        <f>IF(G550="","",IF(COUNTIF(Companies[会社名],Z550)&lt;&gt;1,"未登録・重複",IF(INDEX(Companies[地区],MATCH(Z550,Companies[会社名],0))="","未確認",INDEX(Companies[地区],MATCH(Z550,Companies[会社名],0)))))</f>
        <v/>
      </c>
      <c r="AB550" s="54" t="str">
        <f>IF(G550="","",IF(Q550&lt;&gt;"",Q550,IF(COUNTIF(Tugs[曳船名],G550)&lt;&gt;1,"未登録・重複",IF(INDEX(Tugs[基地港],MATCH(G550,Tugs[曳船名],0))="","未確認",INDEX(Tugs[基地港],MATCH(G550,Tugs[曳船名],0))))))</f>
        <v/>
      </c>
      <c r="AC550" s="53" t="str">
        <f>IF(C550="","",IF(AND(COUNTIF(Standards[照合項目（自動）],AB550&amp;"｜"&amp;E550&amp;"｜"&amp;D550&amp;"｜"&amp;F550&amp;"｜"&amp;P550)=1,COUNTIFS(Standards[照合項目（自動）],AB550&amp;"｜"&amp;E550&amp;"｜"&amp;D550&amp;"｜"&amp;F550&amp;"｜"&amp;P550,Standards[入力確認（自動）],"確認済")=1),SUMIF(Standards[照合項目（自動）],AB550&amp;"｜"&amp;E550&amp;"｜"&amp;D550&amp;"｜"&amp;F550&amp;"｜"&amp;P550,Standards[所定合計h（自動）]),"未確認"))</f>
        <v/>
      </c>
      <c r="AD550" s="53" t="str">
        <f>IF(C550="","",IF(AND(ISNUMBER(R550),ISNUMBER(S550),S550&gt;=R550),ROUND((S550-R550)*24,4),IF(OR(R550&lt;&gt;"",S550&lt;&gt;""),"",IF(AND(ISNUMBER(T550),T550&gt;=0),T550,IF(AND(I550="あり",J550="実施",ISNUMBER(AC550)),AC550,"")))))</f>
        <v/>
      </c>
      <c r="AE550" s="54" t="str">
        <f>IF(C550="","",IF(AND(ISNUMBER(R550),ISNUMBER(S550),S550&gt;=R550),IF(X550="記録","実績：基地発～基地着",IF(X550="記憶","記憶：基地発～基地着","未確認：基地発～基地着")),IF(OR(R550&lt;&gt;"",S550&lt;&gt;""),"要確認：時刻不足・逆転",IF(AND(ISNUMBER(T550),T550&gt;=0),IF(X550="記録","実績：記録の時間",IF(X550="記憶","記憶：申告の時間","未確認：申告の時間")),IF(AND(I550="あり",J550="実施",ISNUMBER(AC550)),"所定時間による見込み",IF(I550="なし","使用なし","未確認"))))))</f>
        <v/>
      </c>
      <c r="AF550" s="55" t="str">
        <f>IF(C550="","",IF(H550="あり",1,0))</f>
        <v/>
      </c>
      <c r="AG550" s="55" t="str">
        <f>IF(C550="","",IF(AND(I550="あり",J550="実施"),1,0))</f>
        <v/>
      </c>
      <c r="AH550" s="55" t="str">
        <f>IF(C550="","",IF(AND(H550="あり",X550="記録"),IF(COUNTIFS($A$8:A550,A550,$B$8:B550,B550,$C$8:C550,C550,$E$8:E550,E550,$F$8:F550,F550,$H$8:H550,"あり",$X$8:X550,"記録")=1,1,0),0))</f>
        <v/>
      </c>
      <c r="AI550" s="55" t="str">
        <f>IF(C550="","",IF(AND(I550="あり",J550="実施",X550="記録",ISNUMBER(K550)),IF(COUNTIFS($K$8:K550,K550,$C$8:C550,C550,$E$8:E550,E550,$F$8:F550,F550,$I$8:I550,"あり",$J$8:J550,"実施",$X$8:X550,"記録")=1,1,0),0))</f>
        <v/>
      </c>
      <c r="AJ550" s="55" t="str">
        <f>IF(C550="","",IF(ISNUMBER(A550),YEAR(A550)-IF(MONTH(A550)&lt;4,1,0),""))</f>
        <v/>
      </c>
      <c r="AK550" s="55" t="str">
        <f>IF(C550="","",IF(J550="実施",IF(ISNUMBER(K550),YEAR(K550)-IF(MONTH(K550)&lt;4,1,0),""),""))</f>
        <v/>
      </c>
      <c r="AL550" s="56" t="str">
        <f>IF(C550="",IF(OR(A550&lt;&gt;"",G550&lt;&gt;""),"要確認：船名未記入",""),IF(OR(NOT(ISNUMBER(A550)),G550="",H550="",I550="",J550="",N550="",O550="",P550="",W550="",X550=""),"要確認：基本項目不足",IF(OR(Z550="未登録・重複",AA550="未登録・重複",AB550="未確認"),"要確認：登録表を確認",IF(AND(H550="あり",NOT(ISNUMBER(B550))),"要確認：前日の予定時刻不足",IF(AND(J550="実施",I550="あり",NOT(ISNUMBER(K550))),"要確認：最終日時不足",IF(AND(J550="取消",I550="あり"),"要確認：取消と使用ありが矛盾",IF(OR(AND(ISNUMBER(T550),T550&lt;0),AND(ISNUMBER(V550),V550&lt;0),AE550="要確認：時刻不足・逆転"),"要確認：時間を確認",IF(COUNTIFS(Work[予定表の作業日],A550,Work[前日版の予定時刻],B550,Work[船名],C550,Work[バース],E550,Work[入出・転],F550,Work[曳船名],G550)&gt;1,"要確認：同じ作業・曳船が重複",IF(AND(I550="あり",J550="実施",NOT(ISNUMBER(AD550))),"要確認：拘束時間未確認",IF(OR(H550="未確認",I550="未確認",J550="未確認",X550="未確認",N550="未確認",O550="未確認"),"要確認：未確認を含む","確認済"))))))))))</f>
        <v/>
      </c>
    </row>
    <row r="551" spans="1:38" ht="24.95" customHeight="1" x14ac:dyDescent="0.2">
      <c r="A551" s="20"/>
      <c r="B551" s="29"/>
      <c r="C551" s="7"/>
      <c r="D551" s="7"/>
      <c r="E551" s="7"/>
      <c r="F551" s="7"/>
      <c r="G551" s="7"/>
      <c r="H551" s="7"/>
      <c r="I551" s="7"/>
      <c r="J551" s="7"/>
      <c r="K551" s="23"/>
      <c r="L551" s="13"/>
      <c r="M551" s="13"/>
      <c r="N551" s="7"/>
      <c r="O551" s="51"/>
      <c r="P551" s="51"/>
      <c r="Q551" s="61"/>
      <c r="R551" s="62"/>
      <c r="S551" s="62"/>
      <c r="T551" s="63"/>
      <c r="U551" s="63"/>
      <c r="V551" s="63"/>
      <c r="W551" s="51"/>
      <c r="X551" s="51"/>
      <c r="Y551" s="67"/>
      <c r="Z551" s="54" t="str">
        <f>IF(G551="","",IF(COUNTIF(Tugs[曳船名],G551)&lt;&gt;1,"未登録・重複",IF(INDEX(Tugs[会社名],MATCH(G551,Tugs[曳船名],0))="","未確認",INDEX(Tugs[会社名],MATCH(G551,Tugs[曳船名],0)))))</f>
        <v/>
      </c>
      <c r="AA551" s="54" t="str">
        <f>IF(G551="","",IF(COUNTIF(Companies[会社名],Z551)&lt;&gt;1,"未登録・重複",IF(INDEX(Companies[地区],MATCH(Z551,Companies[会社名],0))="","未確認",INDEX(Companies[地区],MATCH(Z551,Companies[会社名],0)))))</f>
        <v/>
      </c>
      <c r="AB551" s="54" t="str">
        <f>IF(G551="","",IF(Q551&lt;&gt;"",Q551,IF(COUNTIF(Tugs[曳船名],G551)&lt;&gt;1,"未登録・重複",IF(INDEX(Tugs[基地港],MATCH(G551,Tugs[曳船名],0))="","未確認",INDEX(Tugs[基地港],MATCH(G551,Tugs[曳船名],0))))))</f>
        <v/>
      </c>
      <c r="AC551" s="53" t="str">
        <f>IF(C551="","",IF(AND(COUNTIF(Standards[照合項目（自動）],AB551&amp;"｜"&amp;E551&amp;"｜"&amp;D551&amp;"｜"&amp;F551&amp;"｜"&amp;P551)=1,COUNTIFS(Standards[照合項目（自動）],AB551&amp;"｜"&amp;E551&amp;"｜"&amp;D551&amp;"｜"&amp;F551&amp;"｜"&amp;P551,Standards[入力確認（自動）],"確認済")=1),SUMIF(Standards[照合項目（自動）],AB551&amp;"｜"&amp;E551&amp;"｜"&amp;D551&amp;"｜"&amp;F551&amp;"｜"&amp;P551,Standards[所定合計h（自動）]),"未確認"))</f>
        <v/>
      </c>
      <c r="AD551" s="53" t="str">
        <f>IF(C551="","",IF(AND(ISNUMBER(R551),ISNUMBER(S551),S551&gt;=R551),ROUND((S551-R551)*24,4),IF(OR(R551&lt;&gt;"",S551&lt;&gt;""),"",IF(AND(ISNUMBER(T551),T551&gt;=0),T551,IF(AND(I551="あり",J551="実施",ISNUMBER(AC551)),AC551,"")))))</f>
        <v/>
      </c>
      <c r="AE551" s="54" t="str">
        <f>IF(C551="","",IF(AND(ISNUMBER(R551),ISNUMBER(S551),S551&gt;=R551),IF(X551="記録","実績：基地発～基地着",IF(X551="記憶","記憶：基地発～基地着","未確認：基地発～基地着")),IF(OR(R551&lt;&gt;"",S551&lt;&gt;""),"要確認：時刻不足・逆転",IF(AND(ISNUMBER(T551),T551&gt;=0),IF(X551="記録","実績：記録の時間",IF(X551="記憶","記憶：申告の時間","未確認：申告の時間")),IF(AND(I551="あり",J551="実施",ISNUMBER(AC551)),"所定時間による見込み",IF(I551="なし","使用なし","未確認"))))))</f>
        <v/>
      </c>
      <c r="AF551" s="55" t="str">
        <f>IF(C551="","",IF(H551="あり",1,0))</f>
        <v/>
      </c>
      <c r="AG551" s="55" t="str">
        <f>IF(C551="","",IF(AND(I551="あり",J551="実施"),1,0))</f>
        <v/>
      </c>
      <c r="AH551" s="55" t="str">
        <f>IF(C551="","",IF(AND(H551="あり",X551="記録"),IF(COUNTIFS($A$8:A551,A551,$B$8:B551,B551,$C$8:C551,C551,$E$8:E551,E551,$F$8:F551,F551,$H$8:H551,"あり",$X$8:X551,"記録")=1,1,0),0))</f>
        <v/>
      </c>
      <c r="AI551" s="55" t="str">
        <f>IF(C551="","",IF(AND(I551="あり",J551="実施",X551="記録",ISNUMBER(K551)),IF(COUNTIFS($K$8:K551,K551,$C$8:C551,C551,$E$8:E551,E551,$F$8:F551,F551,$I$8:I551,"あり",$J$8:J551,"実施",$X$8:X551,"記録")=1,1,0),0))</f>
        <v/>
      </c>
      <c r="AJ551" s="55" t="str">
        <f>IF(C551="","",IF(ISNUMBER(A551),YEAR(A551)-IF(MONTH(A551)&lt;4,1,0),""))</f>
        <v/>
      </c>
      <c r="AK551" s="55" t="str">
        <f>IF(C551="","",IF(J551="実施",IF(ISNUMBER(K551),YEAR(K551)-IF(MONTH(K551)&lt;4,1,0),""),""))</f>
        <v/>
      </c>
      <c r="AL551" s="56" t="str">
        <f>IF(C551="",IF(OR(A551&lt;&gt;"",G551&lt;&gt;""),"要確認：船名未記入",""),IF(OR(NOT(ISNUMBER(A551)),G551="",H551="",I551="",J551="",N551="",O551="",P551="",W551="",X551=""),"要確認：基本項目不足",IF(OR(Z551="未登録・重複",AA551="未登録・重複",AB551="未確認"),"要確認：登録表を確認",IF(AND(H551="あり",NOT(ISNUMBER(B551))),"要確認：前日の予定時刻不足",IF(AND(J551="実施",I551="あり",NOT(ISNUMBER(K551))),"要確認：最終日時不足",IF(AND(J551="取消",I551="あり"),"要確認：取消と使用ありが矛盾",IF(OR(AND(ISNUMBER(T551),T551&lt;0),AND(ISNUMBER(V551),V551&lt;0),AE551="要確認：時刻不足・逆転"),"要確認：時間を確認",IF(COUNTIFS(Work[予定表の作業日],A551,Work[前日版の予定時刻],B551,Work[船名],C551,Work[バース],E551,Work[入出・転],F551,Work[曳船名],G551)&gt;1,"要確認：同じ作業・曳船が重複",IF(AND(I551="あり",J551="実施",NOT(ISNUMBER(AD551))),"要確認：拘束時間未確認",IF(OR(H551="未確認",I551="未確認",J551="未確認",X551="未確認",N551="未確認",O551="未確認"),"要確認：未確認を含む","確認済"))))))))))</f>
        <v/>
      </c>
    </row>
    <row r="552" spans="1:38" ht="24.95" customHeight="1" x14ac:dyDescent="0.2">
      <c r="A552" s="20"/>
      <c r="B552" s="29"/>
      <c r="C552" s="7"/>
      <c r="D552" s="7"/>
      <c r="E552" s="7"/>
      <c r="F552" s="7"/>
      <c r="G552" s="7"/>
      <c r="H552" s="7"/>
      <c r="I552" s="7"/>
      <c r="J552" s="7"/>
      <c r="K552" s="23"/>
      <c r="L552" s="13"/>
      <c r="M552" s="13"/>
      <c r="N552" s="7"/>
      <c r="O552" s="51"/>
      <c r="P552" s="51"/>
      <c r="Q552" s="61"/>
      <c r="R552" s="62"/>
      <c r="S552" s="62"/>
      <c r="T552" s="63"/>
      <c r="U552" s="63"/>
      <c r="V552" s="63"/>
      <c r="W552" s="51"/>
      <c r="X552" s="51"/>
      <c r="Y552" s="67"/>
      <c r="Z552" s="54" t="str">
        <f>IF(G552="","",IF(COUNTIF(Tugs[曳船名],G552)&lt;&gt;1,"未登録・重複",IF(INDEX(Tugs[会社名],MATCH(G552,Tugs[曳船名],0))="","未確認",INDEX(Tugs[会社名],MATCH(G552,Tugs[曳船名],0)))))</f>
        <v/>
      </c>
      <c r="AA552" s="54" t="str">
        <f>IF(G552="","",IF(COUNTIF(Companies[会社名],Z552)&lt;&gt;1,"未登録・重複",IF(INDEX(Companies[地区],MATCH(Z552,Companies[会社名],0))="","未確認",INDEX(Companies[地区],MATCH(Z552,Companies[会社名],0)))))</f>
        <v/>
      </c>
      <c r="AB552" s="54" t="str">
        <f>IF(G552="","",IF(Q552&lt;&gt;"",Q552,IF(COUNTIF(Tugs[曳船名],G552)&lt;&gt;1,"未登録・重複",IF(INDEX(Tugs[基地港],MATCH(G552,Tugs[曳船名],0))="","未確認",INDEX(Tugs[基地港],MATCH(G552,Tugs[曳船名],0))))))</f>
        <v/>
      </c>
      <c r="AC552" s="53" t="str">
        <f>IF(C552="","",IF(AND(COUNTIF(Standards[照合項目（自動）],AB552&amp;"｜"&amp;E552&amp;"｜"&amp;D552&amp;"｜"&amp;F552&amp;"｜"&amp;P552)=1,COUNTIFS(Standards[照合項目（自動）],AB552&amp;"｜"&amp;E552&amp;"｜"&amp;D552&amp;"｜"&amp;F552&amp;"｜"&amp;P552,Standards[入力確認（自動）],"確認済")=1),SUMIF(Standards[照合項目（自動）],AB552&amp;"｜"&amp;E552&amp;"｜"&amp;D552&amp;"｜"&amp;F552&amp;"｜"&amp;P552,Standards[所定合計h（自動）]),"未確認"))</f>
        <v/>
      </c>
      <c r="AD552" s="53" t="str">
        <f>IF(C552="","",IF(AND(ISNUMBER(R552),ISNUMBER(S552),S552&gt;=R552),ROUND((S552-R552)*24,4),IF(OR(R552&lt;&gt;"",S552&lt;&gt;""),"",IF(AND(ISNUMBER(T552),T552&gt;=0),T552,IF(AND(I552="あり",J552="実施",ISNUMBER(AC552)),AC552,"")))))</f>
        <v/>
      </c>
      <c r="AE552" s="54" t="str">
        <f>IF(C552="","",IF(AND(ISNUMBER(R552),ISNUMBER(S552),S552&gt;=R552),IF(X552="記録","実績：基地発～基地着",IF(X552="記憶","記憶：基地発～基地着","未確認：基地発～基地着")),IF(OR(R552&lt;&gt;"",S552&lt;&gt;""),"要確認：時刻不足・逆転",IF(AND(ISNUMBER(T552),T552&gt;=0),IF(X552="記録","実績：記録の時間",IF(X552="記憶","記憶：申告の時間","未確認：申告の時間")),IF(AND(I552="あり",J552="実施",ISNUMBER(AC552)),"所定時間による見込み",IF(I552="なし","使用なし","未確認"))))))</f>
        <v/>
      </c>
      <c r="AF552" s="55" t="str">
        <f>IF(C552="","",IF(H552="あり",1,0))</f>
        <v/>
      </c>
      <c r="AG552" s="55" t="str">
        <f>IF(C552="","",IF(AND(I552="あり",J552="実施"),1,0))</f>
        <v/>
      </c>
      <c r="AH552" s="55" t="str">
        <f>IF(C552="","",IF(AND(H552="あり",X552="記録"),IF(COUNTIFS($A$8:A552,A552,$B$8:B552,B552,$C$8:C552,C552,$E$8:E552,E552,$F$8:F552,F552,$H$8:H552,"あり",$X$8:X552,"記録")=1,1,0),0))</f>
        <v/>
      </c>
      <c r="AI552" s="55" t="str">
        <f>IF(C552="","",IF(AND(I552="あり",J552="実施",X552="記録",ISNUMBER(K552)),IF(COUNTIFS($K$8:K552,K552,$C$8:C552,C552,$E$8:E552,E552,$F$8:F552,F552,$I$8:I552,"あり",$J$8:J552,"実施",$X$8:X552,"記録")=1,1,0),0))</f>
        <v/>
      </c>
      <c r="AJ552" s="55" t="str">
        <f>IF(C552="","",IF(ISNUMBER(A552),YEAR(A552)-IF(MONTH(A552)&lt;4,1,0),""))</f>
        <v/>
      </c>
      <c r="AK552" s="55" t="str">
        <f>IF(C552="","",IF(J552="実施",IF(ISNUMBER(K552),YEAR(K552)-IF(MONTH(K552)&lt;4,1,0),""),""))</f>
        <v/>
      </c>
      <c r="AL552" s="56" t="str">
        <f>IF(C552="",IF(OR(A552&lt;&gt;"",G552&lt;&gt;""),"要確認：船名未記入",""),IF(OR(NOT(ISNUMBER(A552)),G552="",H552="",I552="",J552="",N552="",O552="",P552="",W552="",X552=""),"要確認：基本項目不足",IF(OR(Z552="未登録・重複",AA552="未登録・重複",AB552="未確認"),"要確認：登録表を確認",IF(AND(H552="あり",NOT(ISNUMBER(B552))),"要確認：前日の予定時刻不足",IF(AND(J552="実施",I552="あり",NOT(ISNUMBER(K552))),"要確認：最終日時不足",IF(AND(J552="取消",I552="あり"),"要確認：取消と使用ありが矛盾",IF(OR(AND(ISNUMBER(T552),T552&lt;0),AND(ISNUMBER(V552),V552&lt;0),AE552="要確認：時刻不足・逆転"),"要確認：時間を確認",IF(COUNTIFS(Work[予定表の作業日],A552,Work[前日版の予定時刻],B552,Work[船名],C552,Work[バース],E552,Work[入出・転],F552,Work[曳船名],G552)&gt;1,"要確認：同じ作業・曳船が重複",IF(AND(I552="あり",J552="実施",NOT(ISNUMBER(AD552))),"要確認：拘束時間未確認",IF(OR(H552="未確認",I552="未確認",J552="未確認",X552="未確認",N552="未確認",O552="未確認"),"要確認：未確認を含む","確認済"))))))))))</f>
        <v/>
      </c>
    </row>
    <row r="553" spans="1:38" ht="24.95" customHeight="1" x14ac:dyDescent="0.2">
      <c r="A553" s="20"/>
      <c r="B553" s="29"/>
      <c r="C553" s="7"/>
      <c r="D553" s="7"/>
      <c r="E553" s="7"/>
      <c r="F553" s="7"/>
      <c r="G553" s="7"/>
      <c r="H553" s="7"/>
      <c r="I553" s="7"/>
      <c r="J553" s="7"/>
      <c r="K553" s="23"/>
      <c r="L553" s="13"/>
      <c r="M553" s="13"/>
      <c r="N553" s="7"/>
      <c r="O553" s="51"/>
      <c r="P553" s="51"/>
      <c r="Q553" s="61"/>
      <c r="R553" s="62"/>
      <c r="S553" s="62"/>
      <c r="T553" s="63"/>
      <c r="U553" s="63"/>
      <c r="V553" s="63"/>
      <c r="W553" s="51"/>
      <c r="X553" s="51"/>
      <c r="Y553" s="67"/>
      <c r="Z553" s="54" t="str">
        <f>IF(G553="","",IF(COUNTIF(Tugs[曳船名],G553)&lt;&gt;1,"未登録・重複",IF(INDEX(Tugs[会社名],MATCH(G553,Tugs[曳船名],0))="","未確認",INDEX(Tugs[会社名],MATCH(G553,Tugs[曳船名],0)))))</f>
        <v/>
      </c>
      <c r="AA553" s="54" t="str">
        <f>IF(G553="","",IF(COUNTIF(Companies[会社名],Z553)&lt;&gt;1,"未登録・重複",IF(INDEX(Companies[地区],MATCH(Z553,Companies[会社名],0))="","未確認",INDEX(Companies[地区],MATCH(Z553,Companies[会社名],0)))))</f>
        <v/>
      </c>
      <c r="AB553" s="54" t="str">
        <f>IF(G553="","",IF(Q553&lt;&gt;"",Q553,IF(COUNTIF(Tugs[曳船名],G553)&lt;&gt;1,"未登録・重複",IF(INDEX(Tugs[基地港],MATCH(G553,Tugs[曳船名],0))="","未確認",INDEX(Tugs[基地港],MATCH(G553,Tugs[曳船名],0))))))</f>
        <v/>
      </c>
      <c r="AC553" s="53" t="str">
        <f>IF(C553="","",IF(AND(COUNTIF(Standards[照合項目（自動）],AB553&amp;"｜"&amp;E553&amp;"｜"&amp;D553&amp;"｜"&amp;F553&amp;"｜"&amp;P553)=1,COUNTIFS(Standards[照合項目（自動）],AB553&amp;"｜"&amp;E553&amp;"｜"&amp;D553&amp;"｜"&amp;F553&amp;"｜"&amp;P553,Standards[入力確認（自動）],"確認済")=1),SUMIF(Standards[照合項目（自動）],AB553&amp;"｜"&amp;E553&amp;"｜"&amp;D553&amp;"｜"&amp;F553&amp;"｜"&amp;P553,Standards[所定合計h（自動）]),"未確認"))</f>
        <v/>
      </c>
      <c r="AD553" s="53" t="str">
        <f>IF(C553="","",IF(AND(ISNUMBER(R553),ISNUMBER(S553),S553&gt;=R553),ROUND((S553-R553)*24,4),IF(OR(R553&lt;&gt;"",S553&lt;&gt;""),"",IF(AND(ISNUMBER(T553),T553&gt;=0),T553,IF(AND(I553="あり",J553="実施",ISNUMBER(AC553)),AC553,"")))))</f>
        <v/>
      </c>
      <c r="AE553" s="54" t="str">
        <f>IF(C553="","",IF(AND(ISNUMBER(R553),ISNUMBER(S553),S553&gt;=R553),IF(X553="記録","実績：基地発～基地着",IF(X553="記憶","記憶：基地発～基地着","未確認：基地発～基地着")),IF(OR(R553&lt;&gt;"",S553&lt;&gt;""),"要確認：時刻不足・逆転",IF(AND(ISNUMBER(T553),T553&gt;=0),IF(X553="記録","実績：記録の時間",IF(X553="記憶","記憶：申告の時間","未確認：申告の時間")),IF(AND(I553="あり",J553="実施",ISNUMBER(AC553)),"所定時間による見込み",IF(I553="なし","使用なし","未確認"))))))</f>
        <v/>
      </c>
      <c r="AF553" s="55" t="str">
        <f>IF(C553="","",IF(H553="あり",1,0))</f>
        <v/>
      </c>
      <c r="AG553" s="55" t="str">
        <f>IF(C553="","",IF(AND(I553="あり",J553="実施"),1,0))</f>
        <v/>
      </c>
      <c r="AH553" s="55" t="str">
        <f>IF(C553="","",IF(AND(H553="あり",X553="記録"),IF(COUNTIFS($A$8:A553,A553,$B$8:B553,B553,$C$8:C553,C553,$E$8:E553,E553,$F$8:F553,F553,$H$8:H553,"あり",$X$8:X553,"記録")=1,1,0),0))</f>
        <v/>
      </c>
      <c r="AI553" s="55" t="str">
        <f>IF(C553="","",IF(AND(I553="あり",J553="実施",X553="記録",ISNUMBER(K553)),IF(COUNTIFS($K$8:K553,K553,$C$8:C553,C553,$E$8:E553,E553,$F$8:F553,F553,$I$8:I553,"あり",$J$8:J553,"実施",$X$8:X553,"記録")=1,1,0),0))</f>
        <v/>
      </c>
      <c r="AJ553" s="55" t="str">
        <f>IF(C553="","",IF(ISNUMBER(A553),YEAR(A553)-IF(MONTH(A553)&lt;4,1,0),""))</f>
        <v/>
      </c>
      <c r="AK553" s="55" t="str">
        <f>IF(C553="","",IF(J553="実施",IF(ISNUMBER(K553),YEAR(K553)-IF(MONTH(K553)&lt;4,1,0),""),""))</f>
        <v/>
      </c>
      <c r="AL553" s="56" t="str">
        <f>IF(C553="",IF(OR(A553&lt;&gt;"",G553&lt;&gt;""),"要確認：船名未記入",""),IF(OR(NOT(ISNUMBER(A553)),G553="",H553="",I553="",J553="",N553="",O553="",P553="",W553="",X553=""),"要確認：基本項目不足",IF(OR(Z553="未登録・重複",AA553="未登録・重複",AB553="未確認"),"要確認：登録表を確認",IF(AND(H553="あり",NOT(ISNUMBER(B553))),"要確認：前日の予定時刻不足",IF(AND(J553="実施",I553="あり",NOT(ISNUMBER(K553))),"要確認：最終日時不足",IF(AND(J553="取消",I553="あり"),"要確認：取消と使用ありが矛盾",IF(OR(AND(ISNUMBER(T553),T553&lt;0),AND(ISNUMBER(V553),V553&lt;0),AE553="要確認：時刻不足・逆転"),"要確認：時間を確認",IF(COUNTIFS(Work[予定表の作業日],A553,Work[前日版の予定時刻],B553,Work[船名],C553,Work[バース],E553,Work[入出・転],F553,Work[曳船名],G553)&gt;1,"要確認：同じ作業・曳船が重複",IF(AND(I553="あり",J553="実施",NOT(ISNUMBER(AD553))),"要確認：拘束時間未確認",IF(OR(H553="未確認",I553="未確認",J553="未確認",X553="未確認",N553="未確認",O553="未確認"),"要確認：未確認を含む","確認済"))))))))))</f>
        <v/>
      </c>
    </row>
    <row r="554" spans="1:38" ht="24.95" customHeight="1" x14ac:dyDescent="0.2">
      <c r="A554" s="20"/>
      <c r="B554" s="29"/>
      <c r="C554" s="7"/>
      <c r="D554" s="7"/>
      <c r="E554" s="7"/>
      <c r="F554" s="7"/>
      <c r="G554" s="7"/>
      <c r="H554" s="7"/>
      <c r="I554" s="7"/>
      <c r="J554" s="7"/>
      <c r="K554" s="23"/>
      <c r="L554" s="13"/>
      <c r="M554" s="13"/>
      <c r="N554" s="7"/>
      <c r="O554" s="51"/>
      <c r="P554" s="51"/>
      <c r="Q554" s="61"/>
      <c r="R554" s="62"/>
      <c r="S554" s="62"/>
      <c r="T554" s="63"/>
      <c r="U554" s="63"/>
      <c r="V554" s="63"/>
      <c r="W554" s="51"/>
      <c r="X554" s="51"/>
      <c r="Y554" s="67"/>
      <c r="Z554" s="54" t="str">
        <f>IF(G554="","",IF(COUNTIF(Tugs[曳船名],G554)&lt;&gt;1,"未登録・重複",IF(INDEX(Tugs[会社名],MATCH(G554,Tugs[曳船名],0))="","未確認",INDEX(Tugs[会社名],MATCH(G554,Tugs[曳船名],0)))))</f>
        <v/>
      </c>
      <c r="AA554" s="54" t="str">
        <f>IF(G554="","",IF(COUNTIF(Companies[会社名],Z554)&lt;&gt;1,"未登録・重複",IF(INDEX(Companies[地区],MATCH(Z554,Companies[会社名],0))="","未確認",INDEX(Companies[地区],MATCH(Z554,Companies[会社名],0)))))</f>
        <v/>
      </c>
      <c r="AB554" s="54" t="str">
        <f>IF(G554="","",IF(Q554&lt;&gt;"",Q554,IF(COUNTIF(Tugs[曳船名],G554)&lt;&gt;1,"未登録・重複",IF(INDEX(Tugs[基地港],MATCH(G554,Tugs[曳船名],0))="","未確認",INDEX(Tugs[基地港],MATCH(G554,Tugs[曳船名],0))))))</f>
        <v/>
      </c>
      <c r="AC554" s="53" t="str">
        <f>IF(C554="","",IF(AND(COUNTIF(Standards[照合項目（自動）],AB554&amp;"｜"&amp;E554&amp;"｜"&amp;D554&amp;"｜"&amp;F554&amp;"｜"&amp;P554)=1,COUNTIFS(Standards[照合項目（自動）],AB554&amp;"｜"&amp;E554&amp;"｜"&amp;D554&amp;"｜"&amp;F554&amp;"｜"&amp;P554,Standards[入力確認（自動）],"確認済")=1),SUMIF(Standards[照合項目（自動）],AB554&amp;"｜"&amp;E554&amp;"｜"&amp;D554&amp;"｜"&amp;F554&amp;"｜"&amp;P554,Standards[所定合計h（自動）]),"未確認"))</f>
        <v/>
      </c>
      <c r="AD554" s="53" t="str">
        <f>IF(C554="","",IF(AND(ISNUMBER(R554),ISNUMBER(S554),S554&gt;=R554),ROUND((S554-R554)*24,4),IF(OR(R554&lt;&gt;"",S554&lt;&gt;""),"",IF(AND(ISNUMBER(T554),T554&gt;=0),T554,IF(AND(I554="あり",J554="実施",ISNUMBER(AC554)),AC554,"")))))</f>
        <v/>
      </c>
      <c r="AE554" s="54" t="str">
        <f>IF(C554="","",IF(AND(ISNUMBER(R554),ISNUMBER(S554),S554&gt;=R554),IF(X554="記録","実績：基地発～基地着",IF(X554="記憶","記憶：基地発～基地着","未確認：基地発～基地着")),IF(OR(R554&lt;&gt;"",S554&lt;&gt;""),"要確認：時刻不足・逆転",IF(AND(ISNUMBER(T554),T554&gt;=0),IF(X554="記録","実績：記録の時間",IF(X554="記憶","記憶：申告の時間","未確認：申告の時間")),IF(AND(I554="あり",J554="実施",ISNUMBER(AC554)),"所定時間による見込み",IF(I554="なし","使用なし","未確認"))))))</f>
        <v/>
      </c>
      <c r="AF554" s="55" t="str">
        <f>IF(C554="","",IF(H554="あり",1,0))</f>
        <v/>
      </c>
      <c r="AG554" s="55" t="str">
        <f>IF(C554="","",IF(AND(I554="あり",J554="実施"),1,0))</f>
        <v/>
      </c>
      <c r="AH554" s="55" t="str">
        <f>IF(C554="","",IF(AND(H554="あり",X554="記録"),IF(COUNTIFS($A$8:A554,A554,$B$8:B554,B554,$C$8:C554,C554,$E$8:E554,E554,$F$8:F554,F554,$H$8:H554,"あり",$X$8:X554,"記録")=1,1,0),0))</f>
        <v/>
      </c>
      <c r="AI554" s="55" t="str">
        <f>IF(C554="","",IF(AND(I554="あり",J554="実施",X554="記録",ISNUMBER(K554)),IF(COUNTIFS($K$8:K554,K554,$C$8:C554,C554,$E$8:E554,E554,$F$8:F554,F554,$I$8:I554,"あり",$J$8:J554,"実施",$X$8:X554,"記録")=1,1,0),0))</f>
        <v/>
      </c>
      <c r="AJ554" s="55" t="str">
        <f>IF(C554="","",IF(ISNUMBER(A554),YEAR(A554)-IF(MONTH(A554)&lt;4,1,0),""))</f>
        <v/>
      </c>
      <c r="AK554" s="55" t="str">
        <f>IF(C554="","",IF(J554="実施",IF(ISNUMBER(K554),YEAR(K554)-IF(MONTH(K554)&lt;4,1,0),""),""))</f>
        <v/>
      </c>
      <c r="AL554" s="56" t="str">
        <f>IF(C554="",IF(OR(A554&lt;&gt;"",G554&lt;&gt;""),"要確認：船名未記入",""),IF(OR(NOT(ISNUMBER(A554)),G554="",H554="",I554="",J554="",N554="",O554="",P554="",W554="",X554=""),"要確認：基本項目不足",IF(OR(Z554="未登録・重複",AA554="未登録・重複",AB554="未確認"),"要確認：登録表を確認",IF(AND(H554="あり",NOT(ISNUMBER(B554))),"要確認：前日の予定時刻不足",IF(AND(J554="実施",I554="あり",NOT(ISNUMBER(K554))),"要確認：最終日時不足",IF(AND(J554="取消",I554="あり"),"要確認：取消と使用ありが矛盾",IF(OR(AND(ISNUMBER(T554),T554&lt;0),AND(ISNUMBER(V554),V554&lt;0),AE554="要確認：時刻不足・逆転"),"要確認：時間を確認",IF(COUNTIFS(Work[予定表の作業日],A554,Work[前日版の予定時刻],B554,Work[船名],C554,Work[バース],E554,Work[入出・転],F554,Work[曳船名],G554)&gt;1,"要確認：同じ作業・曳船が重複",IF(AND(I554="あり",J554="実施",NOT(ISNUMBER(AD554))),"要確認：拘束時間未確認",IF(OR(H554="未確認",I554="未確認",J554="未確認",X554="未確認",N554="未確認",O554="未確認"),"要確認：未確認を含む","確認済"))))))))))</f>
        <v/>
      </c>
    </row>
    <row r="555" spans="1:38" ht="24.95" customHeight="1" x14ac:dyDescent="0.2">
      <c r="A555" s="20"/>
      <c r="B555" s="29"/>
      <c r="C555" s="7"/>
      <c r="D555" s="7"/>
      <c r="E555" s="7"/>
      <c r="F555" s="7"/>
      <c r="G555" s="7"/>
      <c r="H555" s="7"/>
      <c r="I555" s="7"/>
      <c r="J555" s="7"/>
      <c r="K555" s="23"/>
      <c r="L555" s="13"/>
      <c r="M555" s="13"/>
      <c r="N555" s="7"/>
      <c r="O555" s="51"/>
      <c r="P555" s="51"/>
      <c r="Q555" s="61"/>
      <c r="R555" s="62"/>
      <c r="S555" s="62"/>
      <c r="T555" s="63"/>
      <c r="U555" s="63"/>
      <c r="V555" s="63"/>
      <c r="W555" s="51"/>
      <c r="X555" s="51"/>
      <c r="Y555" s="67"/>
      <c r="Z555" s="54" t="str">
        <f>IF(G555="","",IF(COUNTIF(Tugs[曳船名],G555)&lt;&gt;1,"未登録・重複",IF(INDEX(Tugs[会社名],MATCH(G555,Tugs[曳船名],0))="","未確認",INDEX(Tugs[会社名],MATCH(G555,Tugs[曳船名],0)))))</f>
        <v/>
      </c>
      <c r="AA555" s="54" t="str">
        <f>IF(G555="","",IF(COUNTIF(Companies[会社名],Z555)&lt;&gt;1,"未登録・重複",IF(INDEX(Companies[地区],MATCH(Z555,Companies[会社名],0))="","未確認",INDEX(Companies[地区],MATCH(Z555,Companies[会社名],0)))))</f>
        <v/>
      </c>
      <c r="AB555" s="54" t="str">
        <f>IF(G555="","",IF(Q555&lt;&gt;"",Q555,IF(COUNTIF(Tugs[曳船名],G555)&lt;&gt;1,"未登録・重複",IF(INDEX(Tugs[基地港],MATCH(G555,Tugs[曳船名],0))="","未確認",INDEX(Tugs[基地港],MATCH(G555,Tugs[曳船名],0))))))</f>
        <v/>
      </c>
      <c r="AC555" s="53" t="str">
        <f>IF(C555="","",IF(AND(COUNTIF(Standards[照合項目（自動）],AB555&amp;"｜"&amp;E555&amp;"｜"&amp;D555&amp;"｜"&amp;F555&amp;"｜"&amp;P555)=1,COUNTIFS(Standards[照合項目（自動）],AB555&amp;"｜"&amp;E555&amp;"｜"&amp;D555&amp;"｜"&amp;F555&amp;"｜"&amp;P555,Standards[入力確認（自動）],"確認済")=1),SUMIF(Standards[照合項目（自動）],AB555&amp;"｜"&amp;E555&amp;"｜"&amp;D555&amp;"｜"&amp;F555&amp;"｜"&amp;P555,Standards[所定合計h（自動）]),"未確認"))</f>
        <v/>
      </c>
      <c r="AD555" s="53" t="str">
        <f>IF(C555="","",IF(AND(ISNUMBER(R555),ISNUMBER(S555),S555&gt;=R555),ROUND((S555-R555)*24,4),IF(OR(R555&lt;&gt;"",S555&lt;&gt;""),"",IF(AND(ISNUMBER(T555),T555&gt;=0),T555,IF(AND(I555="あり",J555="実施",ISNUMBER(AC555)),AC555,"")))))</f>
        <v/>
      </c>
      <c r="AE555" s="54" t="str">
        <f>IF(C555="","",IF(AND(ISNUMBER(R555),ISNUMBER(S555),S555&gt;=R555),IF(X555="記録","実績：基地発～基地着",IF(X555="記憶","記憶：基地発～基地着","未確認：基地発～基地着")),IF(OR(R555&lt;&gt;"",S555&lt;&gt;""),"要確認：時刻不足・逆転",IF(AND(ISNUMBER(T555),T555&gt;=0),IF(X555="記録","実績：記録の時間",IF(X555="記憶","記憶：申告の時間","未確認：申告の時間")),IF(AND(I555="あり",J555="実施",ISNUMBER(AC555)),"所定時間による見込み",IF(I555="なし","使用なし","未確認"))))))</f>
        <v/>
      </c>
      <c r="AF555" s="55" t="str">
        <f>IF(C555="","",IF(H555="あり",1,0))</f>
        <v/>
      </c>
      <c r="AG555" s="55" t="str">
        <f>IF(C555="","",IF(AND(I555="あり",J555="実施"),1,0))</f>
        <v/>
      </c>
      <c r="AH555" s="55" t="str">
        <f>IF(C555="","",IF(AND(H555="あり",X555="記録"),IF(COUNTIFS($A$8:A555,A555,$B$8:B555,B555,$C$8:C555,C555,$E$8:E555,E555,$F$8:F555,F555,$H$8:H555,"あり",$X$8:X555,"記録")=1,1,0),0))</f>
        <v/>
      </c>
      <c r="AI555" s="55" t="str">
        <f>IF(C555="","",IF(AND(I555="あり",J555="実施",X555="記録",ISNUMBER(K555)),IF(COUNTIFS($K$8:K555,K555,$C$8:C555,C555,$E$8:E555,E555,$F$8:F555,F555,$I$8:I555,"あり",$J$8:J555,"実施",$X$8:X555,"記録")=1,1,0),0))</f>
        <v/>
      </c>
      <c r="AJ555" s="55" t="str">
        <f>IF(C555="","",IF(ISNUMBER(A555),YEAR(A555)-IF(MONTH(A555)&lt;4,1,0),""))</f>
        <v/>
      </c>
      <c r="AK555" s="55" t="str">
        <f>IF(C555="","",IF(J555="実施",IF(ISNUMBER(K555),YEAR(K555)-IF(MONTH(K555)&lt;4,1,0),""),""))</f>
        <v/>
      </c>
      <c r="AL555" s="56" t="str">
        <f>IF(C555="",IF(OR(A555&lt;&gt;"",G555&lt;&gt;""),"要確認：船名未記入",""),IF(OR(NOT(ISNUMBER(A555)),G555="",H555="",I555="",J555="",N555="",O555="",P555="",W555="",X555=""),"要確認：基本項目不足",IF(OR(Z555="未登録・重複",AA555="未登録・重複",AB555="未確認"),"要確認：登録表を確認",IF(AND(H555="あり",NOT(ISNUMBER(B555))),"要確認：前日の予定時刻不足",IF(AND(J555="実施",I555="あり",NOT(ISNUMBER(K555))),"要確認：最終日時不足",IF(AND(J555="取消",I555="あり"),"要確認：取消と使用ありが矛盾",IF(OR(AND(ISNUMBER(T555),T555&lt;0),AND(ISNUMBER(V555),V555&lt;0),AE555="要確認：時刻不足・逆転"),"要確認：時間を確認",IF(COUNTIFS(Work[予定表の作業日],A555,Work[前日版の予定時刻],B555,Work[船名],C555,Work[バース],E555,Work[入出・転],F555,Work[曳船名],G555)&gt;1,"要確認：同じ作業・曳船が重複",IF(AND(I555="あり",J555="実施",NOT(ISNUMBER(AD555))),"要確認：拘束時間未確認",IF(OR(H555="未確認",I555="未確認",J555="未確認",X555="未確認",N555="未確認",O555="未確認"),"要確認：未確認を含む","確認済"))))))))))</f>
        <v/>
      </c>
    </row>
    <row r="556" spans="1:38" ht="24.95" customHeight="1" x14ac:dyDescent="0.2">
      <c r="A556" s="20"/>
      <c r="B556" s="29"/>
      <c r="C556" s="7"/>
      <c r="D556" s="7"/>
      <c r="E556" s="7"/>
      <c r="F556" s="7"/>
      <c r="G556" s="7"/>
      <c r="H556" s="7"/>
      <c r="I556" s="7"/>
      <c r="J556" s="7"/>
      <c r="K556" s="23"/>
      <c r="L556" s="13"/>
      <c r="M556" s="13"/>
      <c r="N556" s="7"/>
      <c r="O556" s="51"/>
      <c r="P556" s="51"/>
      <c r="Q556" s="61"/>
      <c r="R556" s="62"/>
      <c r="S556" s="62"/>
      <c r="T556" s="63"/>
      <c r="U556" s="63"/>
      <c r="V556" s="63"/>
      <c r="W556" s="51"/>
      <c r="X556" s="51"/>
      <c r="Y556" s="67"/>
      <c r="Z556" s="54" t="str">
        <f>IF(G556="","",IF(COUNTIF(Tugs[曳船名],G556)&lt;&gt;1,"未登録・重複",IF(INDEX(Tugs[会社名],MATCH(G556,Tugs[曳船名],0))="","未確認",INDEX(Tugs[会社名],MATCH(G556,Tugs[曳船名],0)))))</f>
        <v/>
      </c>
      <c r="AA556" s="54" t="str">
        <f>IF(G556="","",IF(COUNTIF(Companies[会社名],Z556)&lt;&gt;1,"未登録・重複",IF(INDEX(Companies[地区],MATCH(Z556,Companies[会社名],0))="","未確認",INDEX(Companies[地区],MATCH(Z556,Companies[会社名],0)))))</f>
        <v/>
      </c>
      <c r="AB556" s="54" t="str">
        <f>IF(G556="","",IF(Q556&lt;&gt;"",Q556,IF(COUNTIF(Tugs[曳船名],G556)&lt;&gt;1,"未登録・重複",IF(INDEX(Tugs[基地港],MATCH(G556,Tugs[曳船名],0))="","未確認",INDEX(Tugs[基地港],MATCH(G556,Tugs[曳船名],0))))))</f>
        <v/>
      </c>
      <c r="AC556" s="53" t="str">
        <f>IF(C556="","",IF(AND(COUNTIF(Standards[照合項目（自動）],AB556&amp;"｜"&amp;E556&amp;"｜"&amp;D556&amp;"｜"&amp;F556&amp;"｜"&amp;P556)=1,COUNTIFS(Standards[照合項目（自動）],AB556&amp;"｜"&amp;E556&amp;"｜"&amp;D556&amp;"｜"&amp;F556&amp;"｜"&amp;P556,Standards[入力確認（自動）],"確認済")=1),SUMIF(Standards[照合項目（自動）],AB556&amp;"｜"&amp;E556&amp;"｜"&amp;D556&amp;"｜"&amp;F556&amp;"｜"&amp;P556,Standards[所定合計h（自動）]),"未確認"))</f>
        <v/>
      </c>
      <c r="AD556" s="53" t="str">
        <f>IF(C556="","",IF(AND(ISNUMBER(R556),ISNUMBER(S556),S556&gt;=R556),ROUND((S556-R556)*24,4),IF(OR(R556&lt;&gt;"",S556&lt;&gt;""),"",IF(AND(ISNUMBER(T556),T556&gt;=0),T556,IF(AND(I556="あり",J556="実施",ISNUMBER(AC556)),AC556,"")))))</f>
        <v/>
      </c>
      <c r="AE556" s="54" t="str">
        <f>IF(C556="","",IF(AND(ISNUMBER(R556),ISNUMBER(S556),S556&gt;=R556),IF(X556="記録","実績：基地発～基地着",IF(X556="記憶","記憶：基地発～基地着","未確認：基地発～基地着")),IF(OR(R556&lt;&gt;"",S556&lt;&gt;""),"要確認：時刻不足・逆転",IF(AND(ISNUMBER(T556),T556&gt;=0),IF(X556="記録","実績：記録の時間",IF(X556="記憶","記憶：申告の時間","未確認：申告の時間")),IF(AND(I556="あり",J556="実施",ISNUMBER(AC556)),"所定時間による見込み",IF(I556="なし","使用なし","未確認"))))))</f>
        <v/>
      </c>
      <c r="AF556" s="55" t="str">
        <f>IF(C556="","",IF(H556="あり",1,0))</f>
        <v/>
      </c>
      <c r="AG556" s="55" t="str">
        <f>IF(C556="","",IF(AND(I556="あり",J556="実施"),1,0))</f>
        <v/>
      </c>
      <c r="AH556" s="55" t="str">
        <f>IF(C556="","",IF(AND(H556="あり",X556="記録"),IF(COUNTIFS($A$8:A556,A556,$B$8:B556,B556,$C$8:C556,C556,$E$8:E556,E556,$F$8:F556,F556,$H$8:H556,"あり",$X$8:X556,"記録")=1,1,0),0))</f>
        <v/>
      </c>
      <c r="AI556" s="55" t="str">
        <f>IF(C556="","",IF(AND(I556="あり",J556="実施",X556="記録",ISNUMBER(K556)),IF(COUNTIFS($K$8:K556,K556,$C$8:C556,C556,$E$8:E556,E556,$F$8:F556,F556,$I$8:I556,"あり",$J$8:J556,"実施",$X$8:X556,"記録")=1,1,0),0))</f>
        <v/>
      </c>
      <c r="AJ556" s="55" t="str">
        <f>IF(C556="","",IF(ISNUMBER(A556),YEAR(A556)-IF(MONTH(A556)&lt;4,1,0),""))</f>
        <v/>
      </c>
      <c r="AK556" s="55" t="str">
        <f>IF(C556="","",IF(J556="実施",IF(ISNUMBER(K556),YEAR(K556)-IF(MONTH(K556)&lt;4,1,0),""),""))</f>
        <v/>
      </c>
      <c r="AL556" s="56" t="str">
        <f>IF(C556="",IF(OR(A556&lt;&gt;"",G556&lt;&gt;""),"要確認：船名未記入",""),IF(OR(NOT(ISNUMBER(A556)),G556="",H556="",I556="",J556="",N556="",O556="",P556="",W556="",X556=""),"要確認：基本項目不足",IF(OR(Z556="未登録・重複",AA556="未登録・重複",AB556="未確認"),"要確認：登録表を確認",IF(AND(H556="あり",NOT(ISNUMBER(B556))),"要確認：前日の予定時刻不足",IF(AND(J556="実施",I556="あり",NOT(ISNUMBER(K556))),"要確認：最終日時不足",IF(AND(J556="取消",I556="あり"),"要確認：取消と使用ありが矛盾",IF(OR(AND(ISNUMBER(T556),T556&lt;0),AND(ISNUMBER(V556),V556&lt;0),AE556="要確認：時刻不足・逆転"),"要確認：時間を確認",IF(COUNTIFS(Work[予定表の作業日],A556,Work[前日版の予定時刻],B556,Work[船名],C556,Work[バース],E556,Work[入出・転],F556,Work[曳船名],G556)&gt;1,"要確認：同じ作業・曳船が重複",IF(AND(I556="あり",J556="実施",NOT(ISNUMBER(AD556))),"要確認：拘束時間未確認",IF(OR(H556="未確認",I556="未確認",J556="未確認",X556="未確認",N556="未確認",O556="未確認"),"要確認：未確認を含む","確認済"))))))))))</f>
        <v/>
      </c>
    </row>
    <row r="557" spans="1:38" ht="24.95" customHeight="1" x14ac:dyDescent="0.2">
      <c r="A557" s="20"/>
      <c r="B557" s="29"/>
      <c r="C557" s="7"/>
      <c r="D557" s="7"/>
      <c r="E557" s="7"/>
      <c r="F557" s="7"/>
      <c r="G557" s="7"/>
      <c r="H557" s="7"/>
      <c r="I557" s="7"/>
      <c r="J557" s="7"/>
      <c r="K557" s="23"/>
      <c r="L557" s="13"/>
      <c r="M557" s="13"/>
      <c r="N557" s="7"/>
      <c r="O557" s="51"/>
      <c r="P557" s="51"/>
      <c r="Q557" s="61"/>
      <c r="R557" s="62"/>
      <c r="S557" s="62"/>
      <c r="T557" s="63"/>
      <c r="U557" s="63"/>
      <c r="V557" s="63"/>
      <c r="W557" s="51"/>
      <c r="X557" s="51"/>
      <c r="Y557" s="67"/>
      <c r="Z557" s="54" t="str">
        <f>IF(G557="","",IF(COUNTIF(Tugs[曳船名],G557)&lt;&gt;1,"未登録・重複",IF(INDEX(Tugs[会社名],MATCH(G557,Tugs[曳船名],0))="","未確認",INDEX(Tugs[会社名],MATCH(G557,Tugs[曳船名],0)))))</f>
        <v/>
      </c>
      <c r="AA557" s="54" t="str">
        <f>IF(G557="","",IF(COUNTIF(Companies[会社名],Z557)&lt;&gt;1,"未登録・重複",IF(INDEX(Companies[地区],MATCH(Z557,Companies[会社名],0))="","未確認",INDEX(Companies[地区],MATCH(Z557,Companies[会社名],0)))))</f>
        <v/>
      </c>
      <c r="AB557" s="54" t="str">
        <f>IF(G557="","",IF(Q557&lt;&gt;"",Q557,IF(COUNTIF(Tugs[曳船名],G557)&lt;&gt;1,"未登録・重複",IF(INDEX(Tugs[基地港],MATCH(G557,Tugs[曳船名],0))="","未確認",INDEX(Tugs[基地港],MATCH(G557,Tugs[曳船名],0))))))</f>
        <v/>
      </c>
      <c r="AC557" s="53" t="str">
        <f>IF(C557="","",IF(AND(COUNTIF(Standards[照合項目（自動）],AB557&amp;"｜"&amp;E557&amp;"｜"&amp;D557&amp;"｜"&amp;F557&amp;"｜"&amp;P557)=1,COUNTIFS(Standards[照合項目（自動）],AB557&amp;"｜"&amp;E557&amp;"｜"&amp;D557&amp;"｜"&amp;F557&amp;"｜"&amp;P557,Standards[入力確認（自動）],"確認済")=1),SUMIF(Standards[照合項目（自動）],AB557&amp;"｜"&amp;E557&amp;"｜"&amp;D557&amp;"｜"&amp;F557&amp;"｜"&amp;P557,Standards[所定合計h（自動）]),"未確認"))</f>
        <v/>
      </c>
      <c r="AD557" s="53" t="str">
        <f>IF(C557="","",IF(AND(ISNUMBER(R557),ISNUMBER(S557),S557&gt;=R557),ROUND((S557-R557)*24,4),IF(OR(R557&lt;&gt;"",S557&lt;&gt;""),"",IF(AND(ISNUMBER(T557),T557&gt;=0),T557,IF(AND(I557="あり",J557="実施",ISNUMBER(AC557)),AC557,"")))))</f>
        <v/>
      </c>
      <c r="AE557" s="54" t="str">
        <f>IF(C557="","",IF(AND(ISNUMBER(R557),ISNUMBER(S557),S557&gt;=R557),IF(X557="記録","実績：基地発～基地着",IF(X557="記憶","記憶：基地発～基地着","未確認：基地発～基地着")),IF(OR(R557&lt;&gt;"",S557&lt;&gt;""),"要確認：時刻不足・逆転",IF(AND(ISNUMBER(T557),T557&gt;=0),IF(X557="記録","実績：記録の時間",IF(X557="記憶","記憶：申告の時間","未確認：申告の時間")),IF(AND(I557="あり",J557="実施",ISNUMBER(AC557)),"所定時間による見込み",IF(I557="なし","使用なし","未確認"))))))</f>
        <v/>
      </c>
      <c r="AF557" s="55" t="str">
        <f>IF(C557="","",IF(H557="あり",1,0))</f>
        <v/>
      </c>
      <c r="AG557" s="55" t="str">
        <f>IF(C557="","",IF(AND(I557="あり",J557="実施"),1,0))</f>
        <v/>
      </c>
      <c r="AH557" s="55" t="str">
        <f>IF(C557="","",IF(AND(H557="あり",X557="記録"),IF(COUNTIFS($A$8:A557,A557,$B$8:B557,B557,$C$8:C557,C557,$E$8:E557,E557,$F$8:F557,F557,$H$8:H557,"あり",$X$8:X557,"記録")=1,1,0),0))</f>
        <v/>
      </c>
      <c r="AI557" s="55" t="str">
        <f>IF(C557="","",IF(AND(I557="あり",J557="実施",X557="記録",ISNUMBER(K557)),IF(COUNTIFS($K$8:K557,K557,$C$8:C557,C557,$E$8:E557,E557,$F$8:F557,F557,$I$8:I557,"あり",$J$8:J557,"実施",$X$8:X557,"記録")=1,1,0),0))</f>
        <v/>
      </c>
      <c r="AJ557" s="55" t="str">
        <f>IF(C557="","",IF(ISNUMBER(A557),YEAR(A557)-IF(MONTH(A557)&lt;4,1,0),""))</f>
        <v/>
      </c>
      <c r="AK557" s="55" t="str">
        <f>IF(C557="","",IF(J557="実施",IF(ISNUMBER(K557),YEAR(K557)-IF(MONTH(K557)&lt;4,1,0),""),""))</f>
        <v/>
      </c>
      <c r="AL557" s="56" t="str">
        <f>IF(C557="",IF(OR(A557&lt;&gt;"",G557&lt;&gt;""),"要確認：船名未記入",""),IF(OR(NOT(ISNUMBER(A557)),G557="",H557="",I557="",J557="",N557="",O557="",P557="",W557="",X557=""),"要確認：基本項目不足",IF(OR(Z557="未登録・重複",AA557="未登録・重複",AB557="未確認"),"要確認：登録表を確認",IF(AND(H557="あり",NOT(ISNUMBER(B557))),"要確認：前日の予定時刻不足",IF(AND(J557="実施",I557="あり",NOT(ISNUMBER(K557))),"要確認：最終日時不足",IF(AND(J557="取消",I557="あり"),"要確認：取消と使用ありが矛盾",IF(OR(AND(ISNUMBER(T557),T557&lt;0),AND(ISNUMBER(V557),V557&lt;0),AE557="要確認：時刻不足・逆転"),"要確認：時間を確認",IF(COUNTIFS(Work[予定表の作業日],A557,Work[前日版の予定時刻],B557,Work[船名],C557,Work[バース],E557,Work[入出・転],F557,Work[曳船名],G557)&gt;1,"要確認：同じ作業・曳船が重複",IF(AND(I557="あり",J557="実施",NOT(ISNUMBER(AD557))),"要確認：拘束時間未確認",IF(OR(H557="未確認",I557="未確認",J557="未確認",X557="未確認",N557="未確認",O557="未確認"),"要確認：未確認を含む","確認済"))))))))))</f>
        <v/>
      </c>
    </row>
    <row r="558" spans="1:38" ht="24.95" customHeight="1" x14ac:dyDescent="0.2">
      <c r="A558" s="20"/>
      <c r="B558" s="29"/>
      <c r="C558" s="7"/>
      <c r="D558" s="7"/>
      <c r="E558" s="7"/>
      <c r="F558" s="7"/>
      <c r="G558" s="7"/>
      <c r="H558" s="7"/>
      <c r="I558" s="7"/>
      <c r="J558" s="7"/>
      <c r="K558" s="23"/>
      <c r="L558" s="13"/>
      <c r="M558" s="13"/>
      <c r="N558" s="7"/>
      <c r="O558" s="51"/>
      <c r="P558" s="51"/>
      <c r="Q558" s="61"/>
      <c r="R558" s="62"/>
      <c r="S558" s="62"/>
      <c r="T558" s="63"/>
      <c r="U558" s="63"/>
      <c r="V558" s="63"/>
      <c r="W558" s="51"/>
      <c r="X558" s="51"/>
      <c r="Y558" s="67"/>
      <c r="Z558" s="54" t="str">
        <f>IF(G558="","",IF(COUNTIF(Tugs[曳船名],G558)&lt;&gt;1,"未登録・重複",IF(INDEX(Tugs[会社名],MATCH(G558,Tugs[曳船名],0))="","未確認",INDEX(Tugs[会社名],MATCH(G558,Tugs[曳船名],0)))))</f>
        <v/>
      </c>
      <c r="AA558" s="54" t="str">
        <f>IF(G558="","",IF(COUNTIF(Companies[会社名],Z558)&lt;&gt;1,"未登録・重複",IF(INDEX(Companies[地区],MATCH(Z558,Companies[会社名],0))="","未確認",INDEX(Companies[地区],MATCH(Z558,Companies[会社名],0)))))</f>
        <v/>
      </c>
      <c r="AB558" s="54" t="str">
        <f>IF(G558="","",IF(Q558&lt;&gt;"",Q558,IF(COUNTIF(Tugs[曳船名],G558)&lt;&gt;1,"未登録・重複",IF(INDEX(Tugs[基地港],MATCH(G558,Tugs[曳船名],0))="","未確認",INDEX(Tugs[基地港],MATCH(G558,Tugs[曳船名],0))))))</f>
        <v/>
      </c>
      <c r="AC558" s="53" t="str">
        <f>IF(C558="","",IF(AND(COUNTIF(Standards[照合項目（自動）],AB558&amp;"｜"&amp;E558&amp;"｜"&amp;D558&amp;"｜"&amp;F558&amp;"｜"&amp;P558)=1,COUNTIFS(Standards[照合項目（自動）],AB558&amp;"｜"&amp;E558&amp;"｜"&amp;D558&amp;"｜"&amp;F558&amp;"｜"&amp;P558,Standards[入力確認（自動）],"確認済")=1),SUMIF(Standards[照合項目（自動）],AB558&amp;"｜"&amp;E558&amp;"｜"&amp;D558&amp;"｜"&amp;F558&amp;"｜"&amp;P558,Standards[所定合計h（自動）]),"未確認"))</f>
        <v/>
      </c>
      <c r="AD558" s="53" t="str">
        <f>IF(C558="","",IF(AND(ISNUMBER(R558),ISNUMBER(S558),S558&gt;=R558),ROUND((S558-R558)*24,4),IF(OR(R558&lt;&gt;"",S558&lt;&gt;""),"",IF(AND(ISNUMBER(T558),T558&gt;=0),T558,IF(AND(I558="あり",J558="実施",ISNUMBER(AC558)),AC558,"")))))</f>
        <v/>
      </c>
      <c r="AE558" s="54" t="str">
        <f>IF(C558="","",IF(AND(ISNUMBER(R558),ISNUMBER(S558),S558&gt;=R558),IF(X558="記録","実績：基地発～基地着",IF(X558="記憶","記憶：基地発～基地着","未確認：基地発～基地着")),IF(OR(R558&lt;&gt;"",S558&lt;&gt;""),"要確認：時刻不足・逆転",IF(AND(ISNUMBER(T558),T558&gt;=0),IF(X558="記録","実績：記録の時間",IF(X558="記憶","記憶：申告の時間","未確認：申告の時間")),IF(AND(I558="あり",J558="実施",ISNUMBER(AC558)),"所定時間による見込み",IF(I558="なし","使用なし","未確認"))))))</f>
        <v/>
      </c>
      <c r="AF558" s="55" t="str">
        <f>IF(C558="","",IF(H558="あり",1,0))</f>
        <v/>
      </c>
      <c r="AG558" s="55" t="str">
        <f>IF(C558="","",IF(AND(I558="あり",J558="実施"),1,0))</f>
        <v/>
      </c>
      <c r="AH558" s="55" t="str">
        <f>IF(C558="","",IF(AND(H558="あり",X558="記録"),IF(COUNTIFS($A$8:A558,A558,$B$8:B558,B558,$C$8:C558,C558,$E$8:E558,E558,$F$8:F558,F558,$H$8:H558,"あり",$X$8:X558,"記録")=1,1,0),0))</f>
        <v/>
      </c>
      <c r="AI558" s="55" t="str">
        <f>IF(C558="","",IF(AND(I558="あり",J558="実施",X558="記録",ISNUMBER(K558)),IF(COUNTIFS($K$8:K558,K558,$C$8:C558,C558,$E$8:E558,E558,$F$8:F558,F558,$I$8:I558,"あり",$J$8:J558,"実施",$X$8:X558,"記録")=1,1,0),0))</f>
        <v/>
      </c>
      <c r="AJ558" s="55" t="str">
        <f>IF(C558="","",IF(ISNUMBER(A558),YEAR(A558)-IF(MONTH(A558)&lt;4,1,0),""))</f>
        <v/>
      </c>
      <c r="AK558" s="55" t="str">
        <f>IF(C558="","",IF(J558="実施",IF(ISNUMBER(K558),YEAR(K558)-IF(MONTH(K558)&lt;4,1,0),""),""))</f>
        <v/>
      </c>
      <c r="AL558" s="56" t="str">
        <f>IF(C558="",IF(OR(A558&lt;&gt;"",G558&lt;&gt;""),"要確認：船名未記入",""),IF(OR(NOT(ISNUMBER(A558)),G558="",H558="",I558="",J558="",N558="",O558="",P558="",W558="",X558=""),"要確認：基本項目不足",IF(OR(Z558="未登録・重複",AA558="未登録・重複",AB558="未確認"),"要確認：登録表を確認",IF(AND(H558="あり",NOT(ISNUMBER(B558))),"要確認：前日の予定時刻不足",IF(AND(J558="実施",I558="あり",NOT(ISNUMBER(K558))),"要確認：最終日時不足",IF(AND(J558="取消",I558="あり"),"要確認：取消と使用ありが矛盾",IF(OR(AND(ISNUMBER(T558),T558&lt;0),AND(ISNUMBER(V558),V558&lt;0),AE558="要確認：時刻不足・逆転"),"要確認：時間を確認",IF(COUNTIFS(Work[予定表の作業日],A558,Work[前日版の予定時刻],B558,Work[船名],C558,Work[バース],E558,Work[入出・転],F558,Work[曳船名],G558)&gt;1,"要確認：同じ作業・曳船が重複",IF(AND(I558="あり",J558="実施",NOT(ISNUMBER(AD558))),"要確認：拘束時間未確認",IF(OR(H558="未確認",I558="未確認",J558="未確認",X558="未確認",N558="未確認",O558="未確認"),"要確認：未確認を含む","確認済"))))))))))</f>
        <v/>
      </c>
    </row>
    <row r="559" spans="1:38" ht="24.95" customHeight="1" x14ac:dyDescent="0.2">
      <c r="A559" s="20"/>
      <c r="B559" s="29"/>
      <c r="C559" s="7"/>
      <c r="D559" s="7"/>
      <c r="E559" s="7"/>
      <c r="F559" s="7"/>
      <c r="G559" s="7"/>
      <c r="H559" s="7"/>
      <c r="I559" s="7"/>
      <c r="J559" s="7"/>
      <c r="K559" s="23"/>
      <c r="L559" s="13"/>
      <c r="M559" s="13"/>
      <c r="N559" s="7"/>
      <c r="O559" s="51"/>
      <c r="P559" s="51"/>
      <c r="Q559" s="61"/>
      <c r="R559" s="62"/>
      <c r="S559" s="62"/>
      <c r="T559" s="63"/>
      <c r="U559" s="63"/>
      <c r="V559" s="63"/>
      <c r="W559" s="51"/>
      <c r="X559" s="51"/>
      <c r="Y559" s="67"/>
      <c r="Z559" s="54" t="str">
        <f>IF(G559="","",IF(COUNTIF(Tugs[曳船名],G559)&lt;&gt;1,"未登録・重複",IF(INDEX(Tugs[会社名],MATCH(G559,Tugs[曳船名],0))="","未確認",INDEX(Tugs[会社名],MATCH(G559,Tugs[曳船名],0)))))</f>
        <v/>
      </c>
      <c r="AA559" s="54" t="str">
        <f>IF(G559="","",IF(COUNTIF(Companies[会社名],Z559)&lt;&gt;1,"未登録・重複",IF(INDEX(Companies[地区],MATCH(Z559,Companies[会社名],0))="","未確認",INDEX(Companies[地区],MATCH(Z559,Companies[会社名],0)))))</f>
        <v/>
      </c>
      <c r="AB559" s="54" t="str">
        <f>IF(G559="","",IF(Q559&lt;&gt;"",Q559,IF(COUNTIF(Tugs[曳船名],G559)&lt;&gt;1,"未登録・重複",IF(INDEX(Tugs[基地港],MATCH(G559,Tugs[曳船名],0))="","未確認",INDEX(Tugs[基地港],MATCH(G559,Tugs[曳船名],0))))))</f>
        <v/>
      </c>
      <c r="AC559" s="53" t="str">
        <f>IF(C559="","",IF(AND(COUNTIF(Standards[照合項目（自動）],AB559&amp;"｜"&amp;E559&amp;"｜"&amp;D559&amp;"｜"&amp;F559&amp;"｜"&amp;P559)=1,COUNTIFS(Standards[照合項目（自動）],AB559&amp;"｜"&amp;E559&amp;"｜"&amp;D559&amp;"｜"&amp;F559&amp;"｜"&amp;P559,Standards[入力確認（自動）],"確認済")=1),SUMIF(Standards[照合項目（自動）],AB559&amp;"｜"&amp;E559&amp;"｜"&amp;D559&amp;"｜"&amp;F559&amp;"｜"&amp;P559,Standards[所定合計h（自動）]),"未確認"))</f>
        <v/>
      </c>
      <c r="AD559" s="53" t="str">
        <f>IF(C559="","",IF(AND(ISNUMBER(R559),ISNUMBER(S559),S559&gt;=R559),ROUND((S559-R559)*24,4),IF(OR(R559&lt;&gt;"",S559&lt;&gt;""),"",IF(AND(ISNUMBER(T559),T559&gt;=0),T559,IF(AND(I559="あり",J559="実施",ISNUMBER(AC559)),AC559,"")))))</f>
        <v/>
      </c>
      <c r="AE559" s="54" t="str">
        <f>IF(C559="","",IF(AND(ISNUMBER(R559),ISNUMBER(S559),S559&gt;=R559),IF(X559="記録","実績：基地発～基地着",IF(X559="記憶","記憶：基地発～基地着","未確認：基地発～基地着")),IF(OR(R559&lt;&gt;"",S559&lt;&gt;""),"要確認：時刻不足・逆転",IF(AND(ISNUMBER(T559),T559&gt;=0),IF(X559="記録","実績：記録の時間",IF(X559="記憶","記憶：申告の時間","未確認：申告の時間")),IF(AND(I559="あり",J559="実施",ISNUMBER(AC559)),"所定時間による見込み",IF(I559="なし","使用なし","未確認"))))))</f>
        <v/>
      </c>
      <c r="AF559" s="55" t="str">
        <f>IF(C559="","",IF(H559="あり",1,0))</f>
        <v/>
      </c>
      <c r="AG559" s="55" t="str">
        <f>IF(C559="","",IF(AND(I559="あり",J559="実施"),1,0))</f>
        <v/>
      </c>
      <c r="AH559" s="55" t="str">
        <f>IF(C559="","",IF(AND(H559="あり",X559="記録"),IF(COUNTIFS($A$8:A559,A559,$B$8:B559,B559,$C$8:C559,C559,$E$8:E559,E559,$F$8:F559,F559,$H$8:H559,"あり",$X$8:X559,"記録")=1,1,0),0))</f>
        <v/>
      </c>
      <c r="AI559" s="55" t="str">
        <f>IF(C559="","",IF(AND(I559="あり",J559="実施",X559="記録",ISNUMBER(K559)),IF(COUNTIFS($K$8:K559,K559,$C$8:C559,C559,$E$8:E559,E559,$F$8:F559,F559,$I$8:I559,"あり",$J$8:J559,"実施",$X$8:X559,"記録")=1,1,0),0))</f>
        <v/>
      </c>
      <c r="AJ559" s="55" t="str">
        <f>IF(C559="","",IF(ISNUMBER(A559),YEAR(A559)-IF(MONTH(A559)&lt;4,1,0),""))</f>
        <v/>
      </c>
      <c r="AK559" s="55" t="str">
        <f>IF(C559="","",IF(J559="実施",IF(ISNUMBER(K559),YEAR(K559)-IF(MONTH(K559)&lt;4,1,0),""),""))</f>
        <v/>
      </c>
      <c r="AL559" s="56" t="str">
        <f>IF(C559="",IF(OR(A559&lt;&gt;"",G559&lt;&gt;""),"要確認：船名未記入",""),IF(OR(NOT(ISNUMBER(A559)),G559="",H559="",I559="",J559="",N559="",O559="",P559="",W559="",X559=""),"要確認：基本項目不足",IF(OR(Z559="未登録・重複",AA559="未登録・重複",AB559="未確認"),"要確認：登録表を確認",IF(AND(H559="あり",NOT(ISNUMBER(B559))),"要確認：前日の予定時刻不足",IF(AND(J559="実施",I559="あり",NOT(ISNUMBER(K559))),"要確認：最終日時不足",IF(AND(J559="取消",I559="あり"),"要確認：取消と使用ありが矛盾",IF(OR(AND(ISNUMBER(T559),T559&lt;0),AND(ISNUMBER(V559),V559&lt;0),AE559="要確認：時刻不足・逆転"),"要確認：時間を確認",IF(COUNTIFS(Work[予定表の作業日],A559,Work[前日版の予定時刻],B559,Work[船名],C559,Work[バース],E559,Work[入出・転],F559,Work[曳船名],G559)&gt;1,"要確認：同じ作業・曳船が重複",IF(AND(I559="あり",J559="実施",NOT(ISNUMBER(AD559))),"要確認：拘束時間未確認",IF(OR(H559="未確認",I559="未確認",J559="未確認",X559="未確認",N559="未確認",O559="未確認"),"要確認：未確認を含む","確認済"))))))))))</f>
        <v/>
      </c>
    </row>
    <row r="560" spans="1:38" ht="24.95" customHeight="1" x14ac:dyDescent="0.2">
      <c r="A560" s="20"/>
      <c r="B560" s="29"/>
      <c r="C560" s="7"/>
      <c r="D560" s="7"/>
      <c r="E560" s="7"/>
      <c r="F560" s="7"/>
      <c r="G560" s="7"/>
      <c r="H560" s="7"/>
      <c r="I560" s="7"/>
      <c r="J560" s="7"/>
      <c r="K560" s="23"/>
      <c r="L560" s="13"/>
      <c r="M560" s="13"/>
      <c r="N560" s="7"/>
      <c r="O560" s="51"/>
      <c r="P560" s="51"/>
      <c r="Q560" s="61"/>
      <c r="R560" s="62"/>
      <c r="S560" s="62"/>
      <c r="T560" s="63"/>
      <c r="U560" s="63"/>
      <c r="V560" s="63"/>
      <c r="W560" s="51"/>
      <c r="X560" s="51"/>
      <c r="Y560" s="67"/>
      <c r="Z560" s="54" t="str">
        <f>IF(G560="","",IF(COUNTIF(Tugs[曳船名],G560)&lt;&gt;1,"未登録・重複",IF(INDEX(Tugs[会社名],MATCH(G560,Tugs[曳船名],0))="","未確認",INDEX(Tugs[会社名],MATCH(G560,Tugs[曳船名],0)))))</f>
        <v/>
      </c>
      <c r="AA560" s="54" t="str">
        <f>IF(G560="","",IF(COUNTIF(Companies[会社名],Z560)&lt;&gt;1,"未登録・重複",IF(INDEX(Companies[地区],MATCH(Z560,Companies[会社名],0))="","未確認",INDEX(Companies[地区],MATCH(Z560,Companies[会社名],0)))))</f>
        <v/>
      </c>
      <c r="AB560" s="54" t="str">
        <f>IF(G560="","",IF(Q560&lt;&gt;"",Q560,IF(COUNTIF(Tugs[曳船名],G560)&lt;&gt;1,"未登録・重複",IF(INDEX(Tugs[基地港],MATCH(G560,Tugs[曳船名],0))="","未確認",INDEX(Tugs[基地港],MATCH(G560,Tugs[曳船名],0))))))</f>
        <v/>
      </c>
      <c r="AC560" s="53" t="str">
        <f>IF(C560="","",IF(AND(COUNTIF(Standards[照合項目（自動）],AB560&amp;"｜"&amp;E560&amp;"｜"&amp;D560&amp;"｜"&amp;F560&amp;"｜"&amp;P560)=1,COUNTIFS(Standards[照合項目（自動）],AB560&amp;"｜"&amp;E560&amp;"｜"&amp;D560&amp;"｜"&amp;F560&amp;"｜"&amp;P560,Standards[入力確認（自動）],"確認済")=1),SUMIF(Standards[照合項目（自動）],AB560&amp;"｜"&amp;E560&amp;"｜"&amp;D560&amp;"｜"&amp;F560&amp;"｜"&amp;P560,Standards[所定合計h（自動）]),"未確認"))</f>
        <v/>
      </c>
      <c r="AD560" s="53" t="str">
        <f>IF(C560="","",IF(AND(ISNUMBER(R560),ISNUMBER(S560),S560&gt;=R560),ROUND((S560-R560)*24,4),IF(OR(R560&lt;&gt;"",S560&lt;&gt;""),"",IF(AND(ISNUMBER(T560),T560&gt;=0),T560,IF(AND(I560="あり",J560="実施",ISNUMBER(AC560)),AC560,"")))))</f>
        <v/>
      </c>
      <c r="AE560" s="54" t="str">
        <f>IF(C560="","",IF(AND(ISNUMBER(R560),ISNUMBER(S560),S560&gt;=R560),IF(X560="記録","実績：基地発～基地着",IF(X560="記憶","記憶：基地発～基地着","未確認：基地発～基地着")),IF(OR(R560&lt;&gt;"",S560&lt;&gt;""),"要確認：時刻不足・逆転",IF(AND(ISNUMBER(T560),T560&gt;=0),IF(X560="記録","実績：記録の時間",IF(X560="記憶","記憶：申告の時間","未確認：申告の時間")),IF(AND(I560="あり",J560="実施",ISNUMBER(AC560)),"所定時間による見込み",IF(I560="なし","使用なし","未確認"))))))</f>
        <v/>
      </c>
      <c r="AF560" s="55" t="str">
        <f>IF(C560="","",IF(H560="あり",1,0))</f>
        <v/>
      </c>
      <c r="AG560" s="55" t="str">
        <f>IF(C560="","",IF(AND(I560="あり",J560="実施"),1,0))</f>
        <v/>
      </c>
      <c r="AH560" s="55" t="str">
        <f>IF(C560="","",IF(AND(H560="あり",X560="記録"),IF(COUNTIFS($A$8:A560,A560,$B$8:B560,B560,$C$8:C560,C560,$E$8:E560,E560,$F$8:F560,F560,$H$8:H560,"あり",$X$8:X560,"記録")=1,1,0),0))</f>
        <v/>
      </c>
      <c r="AI560" s="55" t="str">
        <f>IF(C560="","",IF(AND(I560="あり",J560="実施",X560="記録",ISNUMBER(K560)),IF(COUNTIFS($K$8:K560,K560,$C$8:C560,C560,$E$8:E560,E560,$F$8:F560,F560,$I$8:I560,"あり",$J$8:J560,"実施",$X$8:X560,"記録")=1,1,0),0))</f>
        <v/>
      </c>
      <c r="AJ560" s="55" t="str">
        <f>IF(C560="","",IF(ISNUMBER(A560),YEAR(A560)-IF(MONTH(A560)&lt;4,1,0),""))</f>
        <v/>
      </c>
      <c r="AK560" s="55" t="str">
        <f>IF(C560="","",IF(J560="実施",IF(ISNUMBER(K560),YEAR(K560)-IF(MONTH(K560)&lt;4,1,0),""),""))</f>
        <v/>
      </c>
      <c r="AL560" s="56" t="str">
        <f>IF(C560="",IF(OR(A560&lt;&gt;"",G560&lt;&gt;""),"要確認：船名未記入",""),IF(OR(NOT(ISNUMBER(A560)),G560="",H560="",I560="",J560="",N560="",O560="",P560="",W560="",X560=""),"要確認：基本項目不足",IF(OR(Z560="未登録・重複",AA560="未登録・重複",AB560="未確認"),"要確認：登録表を確認",IF(AND(H560="あり",NOT(ISNUMBER(B560))),"要確認：前日の予定時刻不足",IF(AND(J560="実施",I560="あり",NOT(ISNUMBER(K560))),"要確認：最終日時不足",IF(AND(J560="取消",I560="あり"),"要確認：取消と使用ありが矛盾",IF(OR(AND(ISNUMBER(T560),T560&lt;0),AND(ISNUMBER(V560),V560&lt;0),AE560="要確認：時刻不足・逆転"),"要確認：時間を確認",IF(COUNTIFS(Work[予定表の作業日],A560,Work[前日版の予定時刻],B560,Work[船名],C560,Work[バース],E560,Work[入出・転],F560,Work[曳船名],G560)&gt;1,"要確認：同じ作業・曳船が重複",IF(AND(I560="あり",J560="実施",NOT(ISNUMBER(AD560))),"要確認：拘束時間未確認",IF(OR(H560="未確認",I560="未確認",J560="未確認",X560="未確認",N560="未確認",O560="未確認"),"要確認：未確認を含む","確認済"))))))))))</f>
        <v/>
      </c>
    </row>
    <row r="561" spans="1:38" ht="24.95" customHeight="1" x14ac:dyDescent="0.2">
      <c r="A561" s="20"/>
      <c r="B561" s="29"/>
      <c r="C561" s="7"/>
      <c r="D561" s="7"/>
      <c r="E561" s="7"/>
      <c r="F561" s="7"/>
      <c r="G561" s="7"/>
      <c r="H561" s="7"/>
      <c r="I561" s="7"/>
      <c r="J561" s="7"/>
      <c r="K561" s="23"/>
      <c r="L561" s="13"/>
      <c r="M561" s="13"/>
      <c r="N561" s="7"/>
      <c r="O561" s="51"/>
      <c r="P561" s="51"/>
      <c r="Q561" s="61"/>
      <c r="R561" s="62"/>
      <c r="S561" s="62"/>
      <c r="T561" s="63"/>
      <c r="U561" s="63"/>
      <c r="V561" s="63"/>
      <c r="W561" s="51"/>
      <c r="X561" s="51"/>
      <c r="Y561" s="67"/>
      <c r="Z561" s="54" t="str">
        <f>IF(G561="","",IF(COUNTIF(Tugs[曳船名],G561)&lt;&gt;1,"未登録・重複",IF(INDEX(Tugs[会社名],MATCH(G561,Tugs[曳船名],0))="","未確認",INDEX(Tugs[会社名],MATCH(G561,Tugs[曳船名],0)))))</f>
        <v/>
      </c>
      <c r="AA561" s="54" t="str">
        <f>IF(G561="","",IF(COUNTIF(Companies[会社名],Z561)&lt;&gt;1,"未登録・重複",IF(INDEX(Companies[地区],MATCH(Z561,Companies[会社名],0))="","未確認",INDEX(Companies[地区],MATCH(Z561,Companies[会社名],0)))))</f>
        <v/>
      </c>
      <c r="AB561" s="54" t="str">
        <f>IF(G561="","",IF(Q561&lt;&gt;"",Q561,IF(COUNTIF(Tugs[曳船名],G561)&lt;&gt;1,"未登録・重複",IF(INDEX(Tugs[基地港],MATCH(G561,Tugs[曳船名],0))="","未確認",INDEX(Tugs[基地港],MATCH(G561,Tugs[曳船名],0))))))</f>
        <v/>
      </c>
      <c r="AC561" s="53" t="str">
        <f>IF(C561="","",IF(AND(COUNTIF(Standards[照合項目（自動）],AB561&amp;"｜"&amp;E561&amp;"｜"&amp;D561&amp;"｜"&amp;F561&amp;"｜"&amp;P561)=1,COUNTIFS(Standards[照合項目（自動）],AB561&amp;"｜"&amp;E561&amp;"｜"&amp;D561&amp;"｜"&amp;F561&amp;"｜"&amp;P561,Standards[入力確認（自動）],"確認済")=1),SUMIF(Standards[照合項目（自動）],AB561&amp;"｜"&amp;E561&amp;"｜"&amp;D561&amp;"｜"&amp;F561&amp;"｜"&amp;P561,Standards[所定合計h（自動）]),"未確認"))</f>
        <v/>
      </c>
      <c r="AD561" s="53" t="str">
        <f>IF(C561="","",IF(AND(ISNUMBER(R561),ISNUMBER(S561),S561&gt;=R561),ROUND((S561-R561)*24,4),IF(OR(R561&lt;&gt;"",S561&lt;&gt;""),"",IF(AND(ISNUMBER(T561),T561&gt;=0),T561,IF(AND(I561="あり",J561="実施",ISNUMBER(AC561)),AC561,"")))))</f>
        <v/>
      </c>
      <c r="AE561" s="54" t="str">
        <f>IF(C561="","",IF(AND(ISNUMBER(R561),ISNUMBER(S561),S561&gt;=R561),IF(X561="記録","実績：基地発～基地着",IF(X561="記憶","記憶：基地発～基地着","未確認：基地発～基地着")),IF(OR(R561&lt;&gt;"",S561&lt;&gt;""),"要確認：時刻不足・逆転",IF(AND(ISNUMBER(T561),T561&gt;=0),IF(X561="記録","実績：記録の時間",IF(X561="記憶","記憶：申告の時間","未確認：申告の時間")),IF(AND(I561="あり",J561="実施",ISNUMBER(AC561)),"所定時間による見込み",IF(I561="なし","使用なし","未確認"))))))</f>
        <v/>
      </c>
      <c r="AF561" s="55" t="str">
        <f>IF(C561="","",IF(H561="あり",1,0))</f>
        <v/>
      </c>
      <c r="AG561" s="55" t="str">
        <f>IF(C561="","",IF(AND(I561="あり",J561="実施"),1,0))</f>
        <v/>
      </c>
      <c r="AH561" s="55" t="str">
        <f>IF(C561="","",IF(AND(H561="あり",X561="記録"),IF(COUNTIFS($A$8:A561,A561,$B$8:B561,B561,$C$8:C561,C561,$E$8:E561,E561,$F$8:F561,F561,$H$8:H561,"あり",$X$8:X561,"記録")=1,1,0),0))</f>
        <v/>
      </c>
      <c r="AI561" s="55" t="str">
        <f>IF(C561="","",IF(AND(I561="あり",J561="実施",X561="記録",ISNUMBER(K561)),IF(COUNTIFS($K$8:K561,K561,$C$8:C561,C561,$E$8:E561,E561,$F$8:F561,F561,$I$8:I561,"あり",$J$8:J561,"実施",$X$8:X561,"記録")=1,1,0),0))</f>
        <v/>
      </c>
      <c r="AJ561" s="55" t="str">
        <f>IF(C561="","",IF(ISNUMBER(A561),YEAR(A561)-IF(MONTH(A561)&lt;4,1,0),""))</f>
        <v/>
      </c>
      <c r="AK561" s="55" t="str">
        <f>IF(C561="","",IF(J561="実施",IF(ISNUMBER(K561),YEAR(K561)-IF(MONTH(K561)&lt;4,1,0),""),""))</f>
        <v/>
      </c>
      <c r="AL561" s="56" t="str">
        <f>IF(C561="",IF(OR(A561&lt;&gt;"",G561&lt;&gt;""),"要確認：船名未記入",""),IF(OR(NOT(ISNUMBER(A561)),G561="",H561="",I561="",J561="",N561="",O561="",P561="",W561="",X561=""),"要確認：基本項目不足",IF(OR(Z561="未登録・重複",AA561="未登録・重複",AB561="未確認"),"要確認：登録表を確認",IF(AND(H561="あり",NOT(ISNUMBER(B561))),"要確認：前日の予定時刻不足",IF(AND(J561="実施",I561="あり",NOT(ISNUMBER(K561))),"要確認：最終日時不足",IF(AND(J561="取消",I561="あり"),"要確認：取消と使用ありが矛盾",IF(OR(AND(ISNUMBER(T561),T561&lt;0),AND(ISNUMBER(V561),V561&lt;0),AE561="要確認：時刻不足・逆転"),"要確認：時間を確認",IF(COUNTIFS(Work[予定表の作業日],A561,Work[前日版の予定時刻],B561,Work[船名],C561,Work[バース],E561,Work[入出・転],F561,Work[曳船名],G561)&gt;1,"要確認：同じ作業・曳船が重複",IF(AND(I561="あり",J561="実施",NOT(ISNUMBER(AD561))),"要確認：拘束時間未確認",IF(OR(H561="未確認",I561="未確認",J561="未確認",X561="未確認",N561="未確認",O561="未確認"),"要確認：未確認を含む","確認済"))))))))))</f>
        <v/>
      </c>
    </row>
    <row r="562" spans="1:38" ht="24.95" customHeight="1" x14ac:dyDescent="0.2">
      <c r="A562" s="20"/>
      <c r="B562" s="29"/>
      <c r="C562" s="7"/>
      <c r="D562" s="7"/>
      <c r="E562" s="7"/>
      <c r="F562" s="7"/>
      <c r="G562" s="7"/>
      <c r="H562" s="7"/>
      <c r="I562" s="7"/>
      <c r="J562" s="7"/>
      <c r="K562" s="23"/>
      <c r="L562" s="13"/>
      <c r="M562" s="13"/>
      <c r="N562" s="7"/>
      <c r="O562" s="51"/>
      <c r="P562" s="51"/>
      <c r="Q562" s="61"/>
      <c r="R562" s="62"/>
      <c r="S562" s="62"/>
      <c r="T562" s="63"/>
      <c r="U562" s="63"/>
      <c r="V562" s="63"/>
      <c r="W562" s="51"/>
      <c r="X562" s="51"/>
      <c r="Y562" s="67"/>
      <c r="Z562" s="54" t="str">
        <f>IF(G562="","",IF(COUNTIF(Tugs[曳船名],G562)&lt;&gt;1,"未登録・重複",IF(INDEX(Tugs[会社名],MATCH(G562,Tugs[曳船名],0))="","未確認",INDEX(Tugs[会社名],MATCH(G562,Tugs[曳船名],0)))))</f>
        <v/>
      </c>
      <c r="AA562" s="54" t="str">
        <f>IF(G562="","",IF(COUNTIF(Companies[会社名],Z562)&lt;&gt;1,"未登録・重複",IF(INDEX(Companies[地区],MATCH(Z562,Companies[会社名],0))="","未確認",INDEX(Companies[地区],MATCH(Z562,Companies[会社名],0)))))</f>
        <v/>
      </c>
      <c r="AB562" s="54" t="str">
        <f>IF(G562="","",IF(Q562&lt;&gt;"",Q562,IF(COUNTIF(Tugs[曳船名],G562)&lt;&gt;1,"未登録・重複",IF(INDEX(Tugs[基地港],MATCH(G562,Tugs[曳船名],0))="","未確認",INDEX(Tugs[基地港],MATCH(G562,Tugs[曳船名],0))))))</f>
        <v/>
      </c>
      <c r="AC562" s="53" t="str">
        <f>IF(C562="","",IF(AND(COUNTIF(Standards[照合項目（自動）],AB562&amp;"｜"&amp;E562&amp;"｜"&amp;D562&amp;"｜"&amp;F562&amp;"｜"&amp;P562)=1,COUNTIFS(Standards[照合項目（自動）],AB562&amp;"｜"&amp;E562&amp;"｜"&amp;D562&amp;"｜"&amp;F562&amp;"｜"&amp;P562,Standards[入力確認（自動）],"確認済")=1),SUMIF(Standards[照合項目（自動）],AB562&amp;"｜"&amp;E562&amp;"｜"&amp;D562&amp;"｜"&amp;F562&amp;"｜"&amp;P562,Standards[所定合計h（自動）]),"未確認"))</f>
        <v/>
      </c>
      <c r="AD562" s="53" t="str">
        <f>IF(C562="","",IF(AND(ISNUMBER(R562),ISNUMBER(S562),S562&gt;=R562),ROUND((S562-R562)*24,4),IF(OR(R562&lt;&gt;"",S562&lt;&gt;""),"",IF(AND(ISNUMBER(T562),T562&gt;=0),T562,IF(AND(I562="あり",J562="実施",ISNUMBER(AC562)),AC562,"")))))</f>
        <v/>
      </c>
      <c r="AE562" s="54" t="str">
        <f>IF(C562="","",IF(AND(ISNUMBER(R562),ISNUMBER(S562),S562&gt;=R562),IF(X562="記録","実績：基地発～基地着",IF(X562="記憶","記憶：基地発～基地着","未確認：基地発～基地着")),IF(OR(R562&lt;&gt;"",S562&lt;&gt;""),"要確認：時刻不足・逆転",IF(AND(ISNUMBER(T562),T562&gt;=0),IF(X562="記録","実績：記録の時間",IF(X562="記憶","記憶：申告の時間","未確認：申告の時間")),IF(AND(I562="あり",J562="実施",ISNUMBER(AC562)),"所定時間による見込み",IF(I562="なし","使用なし","未確認"))))))</f>
        <v/>
      </c>
      <c r="AF562" s="55" t="str">
        <f>IF(C562="","",IF(H562="あり",1,0))</f>
        <v/>
      </c>
      <c r="AG562" s="55" t="str">
        <f>IF(C562="","",IF(AND(I562="あり",J562="実施"),1,0))</f>
        <v/>
      </c>
      <c r="AH562" s="55" t="str">
        <f>IF(C562="","",IF(AND(H562="あり",X562="記録"),IF(COUNTIFS($A$8:A562,A562,$B$8:B562,B562,$C$8:C562,C562,$E$8:E562,E562,$F$8:F562,F562,$H$8:H562,"あり",$X$8:X562,"記録")=1,1,0),0))</f>
        <v/>
      </c>
      <c r="AI562" s="55" t="str">
        <f>IF(C562="","",IF(AND(I562="あり",J562="実施",X562="記録",ISNUMBER(K562)),IF(COUNTIFS($K$8:K562,K562,$C$8:C562,C562,$E$8:E562,E562,$F$8:F562,F562,$I$8:I562,"あり",$J$8:J562,"実施",$X$8:X562,"記録")=1,1,0),0))</f>
        <v/>
      </c>
      <c r="AJ562" s="55" t="str">
        <f>IF(C562="","",IF(ISNUMBER(A562),YEAR(A562)-IF(MONTH(A562)&lt;4,1,0),""))</f>
        <v/>
      </c>
      <c r="AK562" s="55" t="str">
        <f>IF(C562="","",IF(J562="実施",IF(ISNUMBER(K562),YEAR(K562)-IF(MONTH(K562)&lt;4,1,0),""),""))</f>
        <v/>
      </c>
      <c r="AL562" s="56" t="str">
        <f>IF(C562="",IF(OR(A562&lt;&gt;"",G562&lt;&gt;""),"要確認：船名未記入",""),IF(OR(NOT(ISNUMBER(A562)),G562="",H562="",I562="",J562="",N562="",O562="",P562="",W562="",X562=""),"要確認：基本項目不足",IF(OR(Z562="未登録・重複",AA562="未登録・重複",AB562="未確認"),"要確認：登録表を確認",IF(AND(H562="あり",NOT(ISNUMBER(B562))),"要確認：前日の予定時刻不足",IF(AND(J562="実施",I562="あり",NOT(ISNUMBER(K562))),"要確認：最終日時不足",IF(AND(J562="取消",I562="あり"),"要確認：取消と使用ありが矛盾",IF(OR(AND(ISNUMBER(T562),T562&lt;0),AND(ISNUMBER(V562),V562&lt;0),AE562="要確認：時刻不足・逆転"),"要確認：時間を確認",IF(COUNTIFS(Work[予定表の作業日],A562,Work[前日版の予定時刻],B562,Work[船名],C562,Work[バース],E562,Work[入出・転],F562,Work[曳船名],G562)&gt;1,"要確認：同じ作業・曳船が重複",IF(AND(I562="あり",J562="実施",NOT(ISNUMBER(AD562))),"要確認：拘束時間未確認",IF(OR(H562="未確認",I562="未確認",J562="未確認",X562="未確認",N562="未確認",O562="未確認"),"要確認：未確認を含む","確認済"))))))))))</f>
        <v/>
      </c>
    </row>
    <row r="563" spans="1:38" ht="24.95" customHeight="1" x14ac:dyDescent="0.2">
      <c r="A563" s="20"/>
      <c r="B563" s="29"/>
      <c r="C563" s="7"/>
      <c r="D563" s="7"/>
      <c r="E563" s="7"/>
      <c r="F563" s="7"/>
      <c r="G563" s="7"/>
      <c r="H563" s="7"/>
      <c r="I563" s="7"/>
      <c r="J563" s="7"/>
      <c r="K563" s="23"/>
      <c r="L563" s="13"/>
      <c r="M563" s="13"/>
      <c r="N563" s="7"/>
      <c r="O563" s="51"/>
      <c r="P563" s="51"/>
      <c r="Q563" s="61"/>
      <c r="R563" s="62"/>
      <c r="S563" s="62"/>
      <c r="T563" s="63"/>
      <c r="U563" s="63"/>
      <c r="V563" s="63"/>
      <c r="W563" s="51"/>
      <c r="X563" s="51"/>
      <c r="Y563" s="67"/>
      <c r="Z563" s="54" t="str">
        <f>IF(G563="","",IF(COUNTIF(Tugs[曳船名],G563)&lt;&gt;1,"未登録・重複",IF(INDEX(Tugs[会社名],MATCH(G563,Tugs[曳船名],0))="","未確認",INDEX(Tugs[会社名],MATCH(G563,Tugs[曳船名],0)))))</f>
        <v/>
      </c>
      <c r="AA563" s="54" t="str">
        <f>IF(G563="","",IF(COUNTIF(Companies[会社名],Z563)&lt;&gt;1,"未登録・重複",IF(INDEX(Companies[地区],MATCH(Z563,Companies[会社名],0))="","未確認",INDEX(Companies[地区],MATCH(Z563,Companies[会社名],0)))))</f>
        <v/>
      </c>
      <c r="AB563" s="54" t="str">
        <f>IF(G563="","",IF(Q563&lt;&gt;"",Q563,IF(COUNTIF(Tugs[曳船名],G563)&lt;&gt;1,"未登録・重複",IF(INDEX(Tugs[基地港],MATCH(G563,Tugs[曳船名],0))="","未確認",INDEX(Tugs[基地港],MATCH(G563,Tugs[曳船名],0))))))</f>
        <v/>
      </c>
      <c r="AC563" s="53" t="str">
        <f>IF(C563="","",IF(AND(COUNTIF(Standards[照合項目（自動）],AB563&amp;"｜"&amp;E563&amp;"｜"&amp;D563&amp;"｜"&amp;F563&amp;"｜"&amp;P563)=1,COUNTIFS(Standards[照合項目（自動）],AB563&amp;"｜"&amp;E563&amp;"｜"&amp;D563&amp;"｜"&amp;F563&amp;"｜"&amp;P563,Standards[入力確認（自動）],"確認済")=1),SUMIF(Standards[照合項目（自動）],AB563&amp;"｜"&amp;E563&amp;"｜"&amp;D563&amp;"｜"&amp;F563&amp;"｜"&amp;P563,Standards[所定合計h（自動）]),"未確認"))</f>
        <v/>
      </c>
      <c r="AD563" s="53" t="str">
        <f>IF(C563="","",IF(AND(ISNUMBER(R563),ISNUMBER(S563),S563&gt;=R563),ROUND((S563-R563)*24,4),IF(OR(R563&lt;&gt;"",S563&lt;&gt;""),"",IF(AND(ISNUMBER(T563),T563&gt;=0),T563,IF(AND(I563="あり",J563="実施",ISNUMBER(AC563)),AC563,"")))))</f>
        <v/>
      </c>
      <c r="AE563" s="54" t="str">
        <f>IF(C563="","",IF(AND(ISNUMBER(R563),ISNUMBER(S563),S563&gt;=R563),IF(X563="記録","実績：基地発～基地着",IF(X563="記憶","記憶：基地発～基地着","未確認：基地発～基地着")),IF(OR(R563&lt;&gt;"",S563&lt;&gt;""),"要確認：時刻不足・逆転",IF(AND(ISNUMBER(T563),T563&gt;=0),IF(X563="記録","実績：記録の時間",IF(X563="記憶","記憶：申告の時間","未確認：申告の時間")),IF(AND(I563="あり",J563="実施",ISNUMBER(AC563)),"所定時間による見込み",IF(I563="なし","使用なし","未確認"))))))</f>
        <v/>
      </c>
      <c r="AF563" s="55" t="str">
        <f>IF(C563="","",IF(H563="あり",1,0))</f>
        <v/>
      </c>
      <c r="AG563" s="55" t="str">
        <f>IF(C563="","",IF(AND(I563="あり",J563="実施"),1,0))</f>
        <v/>
      </c>
      <c r="AH563" s="55" t="str">
        <f>IF(C563="","",IF(AND(H563="あり",X563="記録"),IF(COUNTIFS($A$8:A563,A563,$B$8:B563,B563,$C$8:C563,C563,$E$8:E563,E563,$F$8:F563,F563,$H$8:H563,"あり",$X$8:X563,"記録")=1,1,0),0))</f>
        <v/>
      </c>
      <c r="AI563" s="55" t="str">
        <f>IF(C563="","",IF(AND(I563="あり",J563="実施",X563="記録",ISNUMBER(K563)),IF(COUNTIFS($K$8:K563,K563,$C$8:C563,C563,$E$8:E563,E563,$F$8:F563,F563,$I$8:I563,"あり",$J$8:J563,"実施",$X$8:X563,"記録")=1,1,0),0))</f>
        <v/>
      </c>
      <c r="AJ563" s="55" t="str">
        <f>IF(C563="","",IF(ISNUMBER(A563),YEAR(A563)-IF(MONTH(A563)&lt;4,1,0),""))</f>
        <v/>
      </c>
      <c r="AK563" s="55" t="str">
        <f>IF(C563="","",IF(J563="実施",IF(ISNUMBER(K563),YEAR(K563)-IF(MONTH(K563)&lt;4,1,0),""),""))</f>
        <v/>
      </c>
      <c r="AL563" s="56" t="str">
        <f>IF(C563="",IF(OR(A563&lt;&gt;"",G563&lt;&gt;""),"要確認：船名未記入",""),IF(OR(NOT(ISNUMBER(A563)),G563="",H563="",I563="",J563="",N563="",O563="",P563="",W563="",X563=""),"要確認：基本項目不足",IF(OR(Z563="未登録・重複",AA563="未登録・重複",AB563="未確認"),"要確認：登録表を確認",IF(AND(H563="あり",NOT(ISNUMBER(B563))),"要確認：前日の予定時刻不足",IF(AND(J563="実施",I563="あり",NOT(ISNUMBER(K563))),"要確認：最終日時不足",IF(AND(J563="取消",I563="あり"),"要確認：取消と使用ありが矛盾",IF(OR(AND(ISNUMBER(T563),T563&lt;0),AND(ISNUMBER(V563),V563&lt;0),AE563="要確認：時刻不足・逆転"),"要確認：時間を確認",IF(COUNTIFS(Work[予定表の作業日],A563,Work[前日版の予定時刻],B563,Work[船名],C563,Work[バース],E563,Work[入出・転],F563,Work[曳船名],G563)&gt;1,"要確認：同じ作業・曳船が重複",IF(AND(I563="あり",J563="実施",NOT(ISNUMBER(AD563))),"要確認：拘束時間未確認",IF(OR(H563="未確認",I563="未確認",J563="未確認",X563="未確認",N563="未確認",O563="未確認"),"要確認：未確認を含む","確認済"))))))))))</f>
        <v/>
      </c>
    </row>
    <row r="564" spans="1:38" ht="24.95" customHeight="1" x14ac:dyDescent="0.2">
      <c r="A564" s="20"/>
      <c r="B564" s="29"/>
      <c r="C564" s="7"/>
      <c r="D564" s="7"/>
      <c r="E564" s="7"/>
      <c r="F564" s="7"/>
      <c r="G564" s="7"/>
      <c r="H564" s="7"/>
      <c r="I564" s="7"/>
      <c r="J564" s="7"/>
      <c r="K564" s="23"/>
      <c r="L564" s="13"/>
      <c r="M564" s="13"/>
      <c r="N564" s="7"/>
      <c r="O564" s="51"/>
      <c r="P564" s="51"/>
      <c r="Q564" s="61"/>
      <c r="R564" s="62"/>
      <c r="S564" s="62"/>
      <c r="T564" s="63"/>
      <c r="U564" s="63"/>
      <c r="V564" s="63"/>
      <c r="W564" s="51"/>
      <c r="X564" s="51"/>
      <c r="Y564" s="67"/>
      <c r="Z564" s="54" t="str">
        <f>IF(G564="","",IF(COUNTIF(Tugs[曳船名],G564)&lt;&gt;1,"未登録・重複",IF(INDEX(Tugs[会社名],MATCH(G564,Tugs[曳船名],0))="","未確認",INDEX(Tugs[会社名],MATCH(G564,Tugs[曳船名],0)))))</f>
        <v/>
      </c>
      <c r="AA564" s="54" t="str">
        <f>IF(G564="","",IF(COUNTIF(Companies[会社名],Z564)&lt;&gt;1,"未登録・重複",IF(INDEX(Companies[地区],MATCH(Z564,Companies[会社名],0))="","未確認",INDEX(Companies[地区],MATCH(Z564,Companies[会社名],0)))))</f>
        <v/>
      </c>
      <c r="AB564" s="54" t="str">
        <f>IF(G564="","",IF(Q564&lt;&gt;"",Q564,IF(COUNTIF(Tugs[曳船名],G564)&lt;&gt;1,"未登録・重複",IF(INDEX(Tugs[基地港],MATCH(G564,Tugs[曳船名],0))="","未確認",INDEX(Tugs[基地港],MATCH(G564,Tugs[曳船名],0))))))</f>
        <v/>
      </c>
      <c r="AC564" s="53" t="str">
        <f>IF(C564="","",IF(AND(COUNTIF(Standards[照合項目（自動）],AB564&amp;"｜"&amp;E564&amp;"｜"&amp;D564&amp;"｜"&amp;F564&amp;"｜"&amp;P564)=1,COUNTIFS(Standards[照合項目（自動）],AB564&amp;"｜"&amp;E564&amp;"｜"&amp;D564&amp;"｜"&amp;F564&amp;"｜"&amp;P564,Standards[入力確認（自動）],"確認済")=1),SUMIF(Standards[照合項目（自動）],AB564&amp;"｜"&amp;E564&amp;"｜"&amp;D564&amp;"｜"&amp;F564&amp;"｜"&amp;P564,Standards[所定合計h（自動）]),"未確認"))</f>
        <v/>
      </c>
      <c r="AD564" s="53" t="str">
        <f>IF(C564="","",IF(AND(ISNUMBER(R564),ISNUMBER(S564),S564&gt;=R564),ROUND((S564-R564)*24,4),IF(OR(R564&lt;&gt;"",S564&lt;&gt;""),"",IF(AND(ISNUMBER(T564),T564&gt;=0),T564,IF(AND(I564="あり",J564="実施",ISNUMBER(AC564)),AC564,"")))))</f>
        <v/>
      </c>
      <c r="AE564" s="54" t="str">
        <f>IF(C564="","",IF(AND(ISNUMBER(R564),ISNUMBER(S564),S564&gt;=R564),IF(X564="記録","実績：基地発～基地着",IF(X564="記憶","記憶：基地発～基地着","未確認：基地発～基地着")),IF(OR(R564&lt;&gt;"",S564&lt;&gt;""),"要確認：時刻不足・逆転",IF(AND(ISNUMBER(T564),T564&gt;=0),IF(X564="記録","実績：記録の時間",IF(X564="記憶","記憶：申告の時間","未確認：申告の時間")),IF(AND(I564="あり",J564="実施",ISNUMBER(AC564)),"所定時間による見込み",IF(I564="なし","使用なし","未確認"))))))</f>
        <v/>
      </c>
      <c r="AF564" s="55" t="str">
        <f>IF(C564="","",IF(H564="あり",1,0))</f>
        <v/>
      </c>
      <c r="AG564" s="55" t="str">
        <f>IF(C564="","",IF(AND(I564="あり",J564="実施"),1,0))</f>
        <v/>
      </c>
      <c r="AH564" s="55" t="str">
        <f>IF(C564="","",IF(AND(H564="あり",X564="記録"),IF(COUNTIFS($A$8:A564,A564,$B$8:B564,B564,$C$8:C564,C564,$E$8:E564,E564,$F$8:F564,F564,$H$8:H564,"あり",$X$8:X564,"記録")=1,1,0),0))</f>
        <v/>
      </c>
      <c r="AI564" s="55" t="str">
        <f>IF(C564="","",IF(AND(I564="あり",J564="実施",X564="記録",ISNUMBER(K564)),IF(COUNTIFS($K$8:K564,K564,$C$8:C564,C564,$E$8:E564,E564,$F$8:F564,F564,$I$8:I564,"あり",$J$8:J564,"実施",$X$8:X564,"記録")=1,1,0),0))</f>
        <v/>
      </c>
      <c r="AJ564" s="55" t="str">
        <f>IF(C564="","",IF(ISNUMBER(A564),YEAR(A564)-IF(MONTH(A564)&lt;4,1,0),""))</f>
        <v/>
      </c>
      <c r="AK564" s="55" t="str">
        <f>IF(C564="","",IF(J564="実施",IF(ISNUMBER(K564),YEAR(K564)-IF(MONTH(K564)&lt;4,1,0),""),""))</f>
        <v/>
      </c>
      <c r="AL564" s="56" t="str">
        <f>IF(C564="",IF(OR(A564&lt;&gt;"",G564&lt;&gt;""),"要確認：船名未記入",""),IF(OR(NOT(ISNUMBER(A564)),G564="",H564="",I564="",J564="",N564="",O564="",P564="",W564="",X564=""),"要確認：基本項目不足",IF(OR(Z564="未登録・重複",AA564="未登録・重複",AB564="未確認"),"要確認：登録表を確認",IF(AND(H564="あり",NOT(ISNUMBER(B564))),"要確認：前日の予定時刻不足",IF(AND(J564="実施",I564="あり",NOT(ISNUMBER(K564))),"要確認：最終日時不足",IF(AND(J564="取消",I564="あり"),"要確認：取消と使用ありが矛盾",IF(OR(AND(ISNUMBER(T564),T564&lt;0),AND(ISNUMBER(V564),V564&lt;0),AE564="要確認：時刻不足・逆転"),"要確認：時間を確認",IF(COUNTIFS(Work[予定表の作業日],A564,Work[前日版の予定時刻],B564,Work[船名],C564,Work[バース],E564,Work[入出・転],F564,Work[曳船名],G564)&gt;1,"要確認：同じ作業・曳船が重複",IF(AND(I564="あり",J564="実施",NOT(ISNUMBER(AD564))),"要確認：拘束時間未確認",IF(OR(H564="未確認",I564="未確認",J564="未確認",X564="未確認",N564="未確認",O564="未確認"),"要確認：未確認を含む","確認済"))))))))))</f>
        <v/>
      </c>
    </row>
    <row r="565" spans="1:38" ht="24.95" customHeight="1" x14ac:dyDescent="0.2">
      <c r="A565" s="20"/>
      <c r="B565" s="29"/>
      <c r="C565" s="7"/>
      <c r="D565" s="7"/>
      <c r="E565" s="7"/>
      <c r="F565" s="7"/>
      <c r="G565" s="7"/>
      <c r="H565" s="7"/>
      <c r="I565" s="7"/>
      <c r="J565" s="7"/>
      <c r="K565" s="23"/>
      <c r="L565" s="13"/>
      <c r="M565" s="13"/>
      <c r="N565" s="7"/>
      <c r="O565" s="51"/>
      <c r="P565" s="51"/>
      <c r="Q565" s="61"/>
      <c r="R565" s="62"/>
      <c r="S565" s="62"/>
      <c r="T565" s="63"/>
      <c r="U565" s="63"/>
      <c r="V565" s="63"/>
      <c r="W565" s="51"/>
      <c r="X565" s="51"/>
      <c r="Y565" s="67"/>
      <c r="Z565" s="54" t="str">
        <f>IF(G565="","",IF(COUNTIF(Tugs[曳船名],G565)&lt;&gt;1,"未登録・重複",IF(INDEX(Tugs[会社名],MATCH(G565,Tugs[曳船名],0))="","未確認",INDEX(Tugs[会社名],MATCH(G565,Tugs[曳船名],0)))))</f>
        <v/>
      </c>
      <c r="AA565" s="54" t="str">
        <f>IF(G565="","",IF(COUNTIF(Companies[会社名],Z565)&lt;&gt;1,"未登録・重複",IF(INDEX(Companies[地区],MATCH(Z565,Companies[会社名],0))="","未確認",INDEX(Companies[地区],MATCH(Z565,Companies[会社名],0)))))</f>
        <v/>
      </c>
      <c r="AB565" s="54" t="str">
        <f>IF(G565="","",IF(Q565&lt;&gt;"",Q565,IF(COUNTIF(Tugs[曳船名],G565)&lt;&gt;1,"未登録・重複",IF(INDEX(Tugs[基地港],MATCH(G565,Tugs[曳船名],0))="","未確認",INDEX(Tugs[基地港],MATCH(G565,Tugs[曳船名],0))))))</f>
        <v/>
      </c>
      <c r="AC565" s="53" t="str">
        <f>IF(C565="","",IF(AND(COUNTIF(Standards[照合項目（自動）],AB565&amp;"｜"&amp;E565&amp;"｜"&amp;D565&amp;"｜"&amp;F565&amp;"｜"&amp;P565)=1,COUNTIFS(Standards[照合項目（自動）],AB565&amp;"｜"&amp;E565&amp;"｜"&amp;D565&amp;"｜"&amp;F565&amp;"｜"&amp;P565,Standards[入力確認（自動）],"確認済")=1),SUMIF(Standards[照合項目（自動）],AB565&amp;"｜"&amp;E565&amp;"｜"&amp;D565&amp;"｜"&amp;F565&amp;"｜"&amp;P565,Standards[所定合計h（自動）]),"未確認"))</f>
        <v/>
      </c>
      <c r="AD565" s="53" t="str">
        <f>IF(C565="","",IF(AND(ISNUMBER(R565),ISNUMBER(S565),S565&gt;=R565),ROUND((S565-R565)*24,4),IF(OR(R565&lt;&gt;"",S565&lt;&gt;""),"",IF(AND(ISNUMBER(T565),T565&gt;=0),T565,IF(AND(I565="あり",J565="実施",ISNUMBER(AC565)),AC565,"")))))</f>
        <v/>
      </c>
      <c r="AE565" s="54" t="str">
        <f>IF(C565="","",IF(AND(ISNUMBER(R565),ISNUMBER(S565),S565&gt;=R565),IF(X565="記録","実績：基地発～基地着",IF(X565="記憶","記憶：基地発～基地着","未確認：基地発～基地着")),IF(OR(R565&lt;&gt;"",S565&lt;&gt;""),"要確認：時刻不足・逆転",IF(AND(ISNUMBER(T565),T565&gt;=0),IF(X565="記録","実績：記録の時間",IF(X565="記憶","記憶：申告の時間","未確認：申告の時間")),IF(AND(I565="あり",J565="実施",ISNUMBER(AC565)),"所定時間による見込み",IF(I565="なし","使用なし","未確認"))))))</f>
        <v/>
      </c>
      <c r="AF565" s="55" t="str">
        <f>IF(C565="","",IF(H565="あり",1,0))</f>
        <v/>
      </c>
      <c r="AG565" s="55" t="str">
        <f>IF(C565="","",IF(AND(I565="あり",J565="実施"),1,0))</f>
        <v/>
      </c>
      <c r="AH565" s="55" t="str">
        <f>IF(C565="","",IF(AND(H565="あり",X565="記録"),IF(COUNTIFS($A$8:A565,A565,$B$8:B565,B565,$C$8:C565,C565,$E$8:E565,E565,$F$8:F565,F565,$H$8:H565,"あり",$X$8:X565,"記録")=1,1,0),0))</f>
        <v/>
      </c>
      <c r="AI565" s="55" t="str">
        <f>IF(C565="","",IF(AND(I565="あり",J565="実施",X565="記録",ISNUMBER(K565)),IF(COUNTIFS($K$8:K565,K565,$C$8:C565,C565,$E$8:E565,E565,$F$8:F565,F565,$I$8:I565,"あり",$J$8:J565,"実施",$X$8:X565,"記録")=1,1,0),0))</f>
        <v/>
      </c>
      <c r="AJ565" s="55" t="str">
        <f>IF(C565="","",IF(ISNUMBER(A565),YEAR(A565)-IF(MONTH(A565)&lt;4,1,0),""))</f>
        <v/>
      </c>
      <c r="AK565" s="55" t="str">
        <f>IF(C565="","",IF(J565="実施",IF(ISNUMBER(K565),YEAR(K565)-IF(MONTH(K565)&lt;4,1,0),""),""))</f>
        <v/>
      </c>
      <c r="AL565" s="56" t="str">
        <f>IF(C565="",IF(OR(A565&lt;&gt;"",G565&lt;&gt;""),"要確認：船名未記入",""),IF(OR(NOT(ISNUMBER(A565)),G565="",H565="",I565="",J565="",N565="",O565="",P565="",W565="",X565=""),"要確認：基本項目不足",IF(OR(Z565="未登録・重複",AA565="未登録・重複",AB565="未確認"),"要確認：登録表を確認",IF(AND(H565="あり",NOT(ISNUMBER(B565))),"要確認：前日の予定時刻不足",IF(AND(J565="実施",I565="あり",NOT(ISNUMBER(K565))),"要確認：最終日時不足",IF(AND(J565="取消",I565="あり"),"要確認：取消と使用ありが矛盾",IF(OR(AND(ISNUMBER(T565),T565&lt;0),AND(ISNUMBER(V565),V565&lt;0),AE565="要確認：時刻不足・逆転"),"要確認：時間を確認",IF(COUNTIFS(Work[予定表の作業日],A565,Work[前日版の予定時刻],B565,Work[船名],C565,Work[バース],E565,Work[入出・転],F565,Work[曳船名],G565)&gt;1,"要確認：同じ作業・曳船が重複",IF(AND(I565="あり",J565="実施",NOT(ISNUMBER(AD565))),"要確認：拘束時間未確認",IF(OR(H565="未確認",I565="未確認",J565="未確認",X565="未確認",N565="未確認",O565="未確認"),"要確認：未確認を含む","確認済"))))))))))</f>
        <v/>
      </c>
    </row>
    <row r="566" spans="1:38" ht="24.95" customHeight="1" x14ac:dyDescent="0.2">
      <c r="A566" s="20"/>
      <c r="B566" s="29"/>
      <c r="C566" s="7"/>
      <c r="D566" s="7"/>
      <c r="E566" s="7"/>
      <c r="F566" s="7"/>
      <c r="G566" s="7"/>
      <c r="H566" s="7"/>
      <c r="I566" s="7"/>
      <c r="J566" s="7"/>
      <c r="K566" s="23"/>
      <c r="L566" s="13"/>
      <c r="M566" s="13"/>
      <c r="N566" s="7"/>
      <c r="O566" s="51"/>
      <c r="P566" s="51"/>
      <c r="Q566" s="61"/>
      <c r="R566" s="62"/>
      <c r="S566" s="62"/>
      <c r="T566" s="63"/>
      <c r="U566" s="63"/>
      <c r="V566" s="63"/>
      <c r="W566" s="51"/>
      <c r="X566" s="51"/>
      <c r="Y566" s="67"/>
      <c r="Z566" s="54" t="str">
        <f>IF(G566="","",IF(COUNTIF(Tugs[曳船名],G566)&lt;&gt;1,"未登録・重複",IF(INDEX(Tugs[会社名],MATCH(G566,Tugs[曳船名],0))="","未確認",INDEX(Tugs[会社名],MATCH(G566,Tugs[曳船名],0)))))</f>
        <v/>
      </c>
      <c r="AA566" s="54" t="str">
        <f>IF(G566="","",IF(COUNTIF(Companies[会社名],Z566)&lt;&gt;1,"未登録・重複",IF(INDEX(Companies[地区],MATCH(Z566,Companies[会社名],0))="","未確認",INDEX(Companies[地区],MATCH(Z566,Companies[会社名],0)))))</f>
        <v/>
      </c>
      <c r="AB566" s="54" t="str">
        <f>IF(G566="","",IF(Q566&lt;&gt;"",Q566,IF(COUNTIF(Tugs[曳船名],G566)&lt;&gt;1,"未登録・重複",IF(INDEX(Tugs[基地港],MATCH(G566,Tugs[曳船名],0))="","未確認",INDEX(Tugs[基地港],MATCH(G566,Tugs[曳船名],0))))))</f>
        <v/>
      </c>
      <c r="AC566" s="53" t="str">
        <f>IF(C566="","",IF(AND(COUNTIF(Standards[照合項目（自動）],AB566&amp;"｜"&amp;E566&amp;"｜"&amp;D566&amp;"｜"&amp;F566&amp;"｜"&amp;P566)=1,COUNTIFS(Standards[照合項目（自動）],AB566&amp;"｜"&amp;E566&amp;"｜"&amp;D566&amp;"｜"&amp;F566&amp;"｜"&amp;P566,Standards[入力確認（自動）],"確認済")=1),SUMIF(Standards[照合項目（自動）],AB566&amp;"｜"&amp;E566&amp;"｜"&amp;D566&amp;"｜"&amp;F566&amp;"｜"&amp;P566,Standards[所定合計h（自動）]),"未確認"))</f>
        <v/>
      </c>
      <c r="AD566" s="53" t="str">
        <f>IF(C566="","",IF(AND(ISNUMBER(R566),ISNUMBER(S566),S566&gt;=R566),ROUND((S566-R566)*24,4),IF(OR(R566&lt;&gt;"",S566&lt;&gt;""),"",IF(AND(ISNUMBER(T566),T566&gt;=0),T566,IF(AND(I566="あり",J566="実施",ISNUMBER(AC566)),AC566,"")))))</f>
        <v/>
      </c>
      <c r="AE566" s="54" t="str">
        <f>IF(C566="","",IF(AND(ISNUMBER(R566),ISNUMBER(S566),S566&gt;=R566),IF(X566="記録","実績：基地発～基地着",IF(X566="記憶","記憶：基地発～基地着","未確認：基地発～基地着")),IF(OR(R566&lt;&gt;"",S566&lt;&gt;""),"要確認：時刻不足・逆転",IF(AND(ISNUMBER(T566),T566&gt;=0),IF(X566="記録","実績：記録の時間",IF(X566="記憶","記憶：申告の時間","未確認：申告の時間")),IF(AND(I566="あり",J566="実施",ISNUMBER(AC566)),"所定時間による見込み",IF(I566="なし","使用なし","未確認"))))))</f>
        <v/>
      </c>
      <c r="AF566" s="55" t="str">
        <f>IF(C566="","",IF(H566="あり",1,0))</f>
        <v/>
      </c>
      <c r="AG566" s="55" t="str">
        <f>IF(C566="","",IF(AND(I566="あり",J566="実施"),1,0))</f>
        <v/>
      </c>
      <c r="AH566" s="55" t="str">
        <f>IF(C566="","",IF(AND(H566="あり",X566="記録"),IF(COUNTIFS($A$8:A566,A566,$B$8:B566,B566,$C$8:C566,C566,$E$8:E566,E566,$F$8:F566,F566,$H$8:H566,"あり",$X$8:X566,"記録")=1,1,0),0))</f>
        <v/>
      </c>
      <c r="AI566" s="55" t="str">
        <f>IF(C566="","",IF(AND(I566="あり",J566="実施",X566="記録",ISNUMBER(K566)),IF(COUNTIFS($K$8:K566,K566,$C$8:C566,C566,$E$8:E566,E566,$F$8:F566,F566,$I$8:I566,"あり",$J$8:J566,"実施",$X$8:X566,"記録")=1,1,0),0))</f>
        <v/>
      </c>
      <c r="AJ566" s="55" t="str">
        <f>IF(C566="","",IF(ISNUMBER(A566),YEAR(A566)-IF(MONTH(A566)&lt;4,1,0),""))</f>
        <v/>
      </c>
      <c r="AK566" s="55" t="str">
        <f>IF(C566="","",IF(J566="実施",IF(ISNUMBER(K566),YEAR(K566)-IF(MONTH(K566)&lt;4,1,0),""),""))</f>
        <v/>
      </c>
      <c r="AL566" s="56" t="str">
        <f>IF(C566="",IF(OR(A566&lt;&gt;"",G566&lt;&gt;""),"要確認：船名未記入",""),IF(OR(NOT(ISNUMBER(A566)),G566="",H566="",I566="",J566="",N566="",O566="",P566="",W566="",X566=""),"要確認：基本項目不足",IF(OR(Z566="未登録・重複",AA566="未登録・重複",AB566="未確認"),"要確認：登録表を確認",IF(AND(H566="あり",NOT(ISNUMBER(B566))),"要確認：前日の予定時刻不足",IF(AND(J566="実施",I566="あり",NOT(ISNUMBER(K566))),"要確認：最終日時不足",IF(AND(J566="取消",I566="あり"),"要確認：取消と使用ありが矛盾",IF(OR(AND(ISNUMBER(T566),T566&lt;0),AND(ISNUMBER(V566),V566&lt;0),AE566="要確認：時刻不足・逆転"),"要確認：時間を確認",IF(COUNTIFS(Work[予定表の作業日],A566,Work[前日版の予定時刻],B566,Work[船名],C566,Work[バース],E566,Work[入出・転],F566,Work[曳船名],G566)&gt;1,"要確認：同じ作業・曳船が重複",IF(AND(I566="あり",J566="実施",NOT(ISNUMBER(AD566))),"要確認：拘束時間未確認",IF(OR(H566="未確認",I566="未確認",J566="未確認",X566="未確認",N566="未確認",O566="未確認"),"要確認：未確認を含む","確認済"))))))))))</f>
        <v/>
      </c>
    </row>
    <row r="567" spans="1:38" ht="24.95" customHeight="1" x14ac:dyDescent="0.2">
      <c r="A567" s="20"/>
      <c r="B567" s="29"/>
      <c r="C567" s="7"/>
      <c r="D567" s="7"/>
      <c r="E567" s="7"/>
      <c r="F567" s="7"/>
      <c r="G567" s="7"/>
      <c r="H567" s="7"/>
      <c r="I567" s="7"/>
      <c r="J567" s="7"/>
      <c r="K567" s="23"/>
      <c r="L567" s="13"/>
      <c r="M567" s="13"/>
      <c r="N567" s="7"/>
      <c r="O567" s="51"/>
      <c r="P567" s="51"/>
      <c r="Q567" s="61"/>
      <c r="R567" s="62"/>
      <c r="S567" s="62"/>
      <c r="T567" s="63"/>
      <c r="U567" s="63"/>
      <c r="V567" s="63"/>
      <c r="W567" s="51"/>
      <c r="X567" s="51"/>
      <c r="Y567" s="67"/>
      <c r="Z567" s="54" t="str">
        <f>IF(G567="","",IF(COUNTIF(Tugs[曳船名],G567)&lt;&gt;1,"未登録・重複",IF(INDEX(Tugs[会社名],MATCH(G567,Tugs[曳船名],0))="","未確認",INDEX(Tugs[会社名],MATCH(G567,Tugs[曳船名],0)))))</f>
        <v/>
      </c>
      <c r="AA567" s="54" t="str">
        <f>IF(G567="","",IF(COUNTIF(Companies[会社名],Z567)&lt;&gt;1,"未登録・重複",IF(INDEX(Companies[地区],MATCH(Z567,Companies[会社名],0))="","未確認",INDEX(Companies[地区],MATCH(Z567,Companies[会社名],0)))))</f>
        <v/>
      </c>
      <c r="AB567" s="54" t="str">
        <f>IF(G567="","",IF(Q567&lt;&gt;"",Q567,IF(COUNTIF(Tugs[曳船名],G567)&lt;&gt;1,"未登録・重複",IF(INDEX(Tugs[基地港],MATCH(G567,Tugs[曳船名],0))="","未確認",INDEX(Tugs[基地港],MATCH(G567,Tugs[曳船名],0))))))</f>
        <v/>
      </c>
      <c r="AC567" s="53" t="str">
        <f>IF(C567="","",IF(AND(COUNTIF(Standards[照合項目（自動）],AB567&amp;"｜"&amp;E567&amp;"｜"&amp;D567&amp;"｜"&amp;F567&amp;"｜"&amp;P567)=1,COUNTIFS(Standards[照合項目（自動）],AB567&amp;"｜"&amp;E567&amp;"｜"&amp;D567&amp;"｜"&amp;F567&amp;"｜"&amp;P567,Standards[入力確認（自動）],"確認済")=1),SUMIF(Standards[照合項目（自動）],AB567&amp;"｜"&amp;E567&amp;"｜"&amp;D567&amp;"｜"&amp;F567&amp;"｜"&amp;P567,Standards[所定合計h（自動）]),"未確認"))</f>
        <v/>
      </c>
      <c r="AD567" s="53" t="str">
        <f>IF(C567="","",IF(AND(ISNUMBER(R567),ISNUMBER(S567),S567&gt;=R567),ROUND((S567-R567)*24,4),IF(OR(R567&lt;&gt;"",S567&lt;&gt;""),"",IF(AND(ISNUMBER(T567),T567&gt;=0),T567,IF(AND(I567="あり",J567="実施",ISNUMBER(AC567)),AC567,"")))))</f>
        <v/>
      </c>
      <c r="AE567" s="54" t="str">
        <f>IF(C567="","",IF(AND(ISNUMBER(R567),ISNUMBER(S567),S567&gt;=R567),IF(X567="記録","実績：基地発～基地着",IF(X567="記憶","記憶：基地発～基地着","未確認：基地発～基地着")),IF(OR(R567&lt;&gt;"",S567&lt;&gt;""),"要確認：時刻不足・逆転",IF(AND(ISNUMBER(T567),T567&gt;=0),IF(X567="記録","実績：記録の時間",IF(X567="記憶","記憶：申告の時間","未確認：申告の時間")),IF(AND(I567="あり",J567="実施",ISNUMBER(AC567)),"所定時間による見込み",IF(I567="なし","使用なし","未確認"))))))</f>
        <v/>
      </c>
      <c r="AF567" s="55" t="str">
        <f>IF(C567="","",IF(H567="あり",1,0))</f>
        <v/>
      </c>
      <c r="AG567" s="55" t="str">
        <f>IF(C567="","",IF(AND(I567="あり",J567="実施"),1,0))</f>
        <v/>
      </c>
      <c r="AH567" s="55" t="str">
        <f>IF(C567="","",IF(AND(H567="あり",X567="記録"),IF(COUNTIFS($A$8:A567,A567,$B$8:B567,B567,$C$8:C567,C567,$E$8:E567,E567,$F$8:F567,F567,$H$8:H567,"あり",$X$8:X567,"記録")=1,1,0),0))</f>
        <v/>
      </c>
      <c r="AI567" s="55" t="str">
        <f>IF(C567="","",IF(AND(I567="あり",J567="実施",X567="記録",ISNUMBER(K567)),IF(COUNTIFS($K$8:K567,K567,$C$8:C567,C567,$E$8:E567,E567,$F$8:F567,F567,$I$8:I567,"あり",$J$8:J567,"実施",$X$8:X567,"記録")=1,1,0),0))</f>
        <v/>
      </c>
      <c r="AJ567" s="55" t="str">
        <f>IF(C567="","",IF(ISNUMBER(A567),YEAR(A567)-IF(MONTH(A567)&lt;4,1,0),""))</f>
        <v/>
      </c>
      <c r="AK567" s="55" t="str">
        <f>IF(C567="","",IF(J567="実施",IF(ISNUMBER(K567),YEAR(K567)-IF(MONTH(K567)&lt;4,1,0),""),""))</f>
        <v/>
      </c>
      <c r="AL567" s="56" t="str">
        <f>IF(C567="",IF(OR(A567&lt;&gt;"",G567&lt;&gt;""),"要確認：船名未記入",""),IF(OR(NOT(ISNUMBER(A567)),G567="",H567="",I567="",J567="",N567="",O567="",P567="",W567="",X567=""),"要確認：基本項目不足",IF(OR(Z567="未登録・重複",AA567="未登録・重複",AB567="未確認"),"要確認：登録表を確認",IF(AND(H567="あり",NOT(ISNUMBER(B567))),"要確認：前日の予定時刻不足",IF(AND(J567="実施",I567="あり",NOT(ISNUMBER(K567))),"要確認：最終日時不足",IF(AND(J567="取消",I567="あり"),"要確認：取消と使用ありが矛盾",IF(OR(AND(ISNUMBER(T567),T567&lt;0),AND(ISNUMBER(V567),V567&lt;0),AE567="要確認：時刻不足・逆転"),"要確認：時間を確認",IF(COUNTIFS(Work[予定表の作業日],A567,Work[前日版の予定時刻],B567,Work[船名],C567,Work[バース],E567,Work[入出・転],F567,Work[曳船名],G567)&gt;1,"要確認：同じ作業・曳船が重複",IF(AND(I567="あり",J567="実施",NOT(ISNUMBER(AD567))),"要確認：拘束時間未確認",IF(OR(H567="未確認",I567="未確認",J567="未確認",X567="未確認",N567="未確認",O567="未確認"),"要確認：未確認を含む","確認済"))))))))))</f>
        <v/>
      </c>
    </row>
    <row r="568" spans="1:38" ht="24.95" customHeight="1" x14ac:dyDescent="0.2">
      <c r="A568" s="20"/>
      <c r="B568" s="29"/>
      <c r="C568" s="7"/>
      <c r="D568" s="7"/>
      <c r="E568" s="7"/>
      <c r="F568" s="7"/>
      <c r="G568" s="7"/>
      <c r="H568" s="7"/>
      <c r="I568" s="7"/>
      <c r="J568" s="7"/>
      <c r="K568" s="23"/>
      <c r="L568" s="13"/>
      <c r="M568" s="13"/>
      <c r="N568" s="7"/>
      <c r="O568" s="51"/>
      <c r="P568" s="51"/>
      <c r="Q568" s="61"/>
      <c r="R568" s="62"/>
      <c r="S568" s="62"/>
      <c r="T568" s="63"/>
      <c r="U568" s="63"/>
      <c r="V568" s="63"/>
      <c r="W568" s="51"/>
      <c r="X568" s="51"/>
      <c r="Y568" s="67"/>
      <c r="Z568" s="54" t="str">
        <f>IF(G568="","",IF(COUNTIF(Tugs[曳船名],G568)&lt;&gt;1,"未登録・重複",IF(INDEX(Tugs[会社名],MATCH(G568,Tugs[曳船名],0))="","未確認",INDEX(Tugs[会社名],MATCH(G568,Tugs[曳船名],0)))))</f>
        <v/>
      </c>
      <c r="AA568" s="54" t="str">
        <f>IF(G568="","",IF(COUNTIF(Companies[会社名],Z568)&lt;&gt;1,"未登録・重複",IF(INDEX(Companies[地区],MATCH(Z568,Companies[会社名],0))="","未確認",INDEX(Companies[地区],MATCH(Z568,Companies[会社名],0)))))</f>
        <v/>
      </c>
      <c r="AB568" s="54" t="str">
        <f>IF(G568="","",IF(Q568&lt;&gt;"",Q568,IF(COUNTIF(Tugs[曳船名],G568)&lt;&gt;1,"未登録・重複",IF(INDEX(Tugs[基地港],MATCH(G568,Tugs[曳船名],0))="","未確認",INDEX(Tugs[基地港],MATCH(G568,Tugs[曳船名],0))))))</f>
        <v/>
      </c>
      <c r="AC568" s="53" t="str">
        <f>IF(C568="","",IF(AND(COUNTIF(Standards[照合項目（自動）],AB568&amp;"｜"&amp;E568&amp;"｜"&amp;D568&amp;"｜"&amp;F568&amp;"｜"&amp;P568)=1,COUNTIFS(Standards[照合項目（自動）],AB568&amp;"｜"&amp;E568&amp;"｜"&amp;D568&amp;"｜"&amp;F568&amp;"｜"&amp;P568,Standards[入力確認（自動）],"確認済")=1),SUMIF(Standards[照合項目（自動）],AB568&amp;"｜"&amp;E568&amp;"｜"&amp;D568&amp;"｜"&amp;F568&amp;"｜"&amp;P568,Standards[所定合計h（自動）]),"未確認"))</f>
        <v/>
      </c>
      <c r="AD568" s="53" t="str">
        <f>IF(C568="","",IF(AND(ISNUMBER(R568),ISNUMBER(S568),S568&gt;=R568),ROUND((S568-R568)*24,4),IF(OR(R568&lt;&gt;"",S568&lt;&gt;""),"",IF(AND(ISNUMBER(T568),T568&gt;=0),T568,IF(AND(I568="あり",J568="実施",ISNUMBER(AC568)),AC568,"")))))</f>
        <v/>
      </c>
      <c r="AE568" s="54" t="str">
        <f>IF(C568="","",IF(AND(ISNUMBER(R568),ISNUMBER(S568),S568&gt;=R568),IF(X568="記録","実績：基地発～基地着",IF(X568="記憶","記憶：基地発～基地着","未確認：基地発～基地着")),IF(OR(R568&lt;&gt;"",S568&lt;&gt;""),"要確認：時刻不足・逆転",IF(AND(ISNUMBER(T568),T568&gt;=0),IF(X568="記録","実績：記録の時間",IF(X568="記憶","記憶：申告の時間","未確認：申告の時間")),IF(AND(I568="あり",J568="実施",ISNUMBER(AC568)),"所定時間による見込み",IF(I568="なし","使用なし","未確認"))))))</f>
        <v/>
      </c>
      <c r="AF568" s="55" t="str">
        <f>IF(C568="","",IF(H568="あり",1,0))</f>
        <v/>
      </c>
      <c r="AG568" s="55" t="str">
        <f>IF(C568="","",IF(AND(I568="あり",J568="実施"),1,0))</f>
        <v/>
      </c>
      <c r="AH568" s="55" t="str">
        <f>IF(C568="","",IF(AND(H568="あり",X568="記録"),IF(COUNTIFS($A$8:A568,A568,$B$8:B568,B568,$C$8:C568,C568,$E$8:E568,E568,$F$8:F568,F568,$H$8:H568,"あり",$X$8:X568,"記録")=1,1,0),0))</f>
        <v/>
      </c>
      <c r="AI568" s="55" t="str">
        <f>IF(C568="","",IF(AND(I568="あり",J568="実施",X568="記録",ISNUMBER(K568)),IF(COUNTIFS($K$8:K568,K568,$C$8:C568,C568,$E$8:E568,E568,$F$8:F568,F568,$I$8:I568,"あり",$J$8:J568,"実施",$X$8:X568,"記録")=1,1,0),0))</f>
        <v/>
      </c>
      <c r="AJ568" s="55" t="str">
        <f>IF(C568="","",IF(ISNUMBER(A568),YEAR(A568)-IF(MONTH(A568)&lt;4,1,0),""))</f>
        <v/>
      </c>
      <c r="AK568" s="55" t="str">
        <f>IF(C568="","",IF(J568="実施",IF(ISNUMBER(K568),YEAR(K568)-IF(MONTH(K568)&lt;4,1,0),""),""))</f>
        <v/>
      </c>
      <c r="AL568" s="56" t="str">
        <f>IF(C568="",IF(OR(A568&lt;&gt;"",G568&lt;&gt;""),"要確認：船名未記入",""),IF(OR(NOT(ISNUMBER(A568)),G568="",H568="",I568="",J568="",N568="",O568="",P568="",W568="",X568=""),"要確認：基本項目不足",IF(OR(Z568="未登録・重複",AA568="未登録・重複",AB568="未確認"),"要確認：登録表を確認",IF(AND(H568="あり",NOT(ISNUMBER(B568))),"要確認：前日の予定時刻不足",IF(AND(J568="実施",I568="あり",NOT(ISNUMBER(K568))),"要確認：最終日時不足",IF(AND(J568="取消",I568="あり"),"要確認：取消と使用ありが矛盾",IF(OR(AND(ISNUMBER(T568),T568&lt;0),AND(ISNUMBER(V568),V568&lt;0),AE568="要確認：時刻不足・逆転"),"要確認：時間を確認",IF(COUNTIFS(Work[予定表の作業日],A568,Work[前日版の予定時刻],B568,Work[船名],C568,Work[バース],E568,Work[入出・転],F568,Work[曳船名],G568)&gt;1,"要確認：同じ作業・曳船が重複",IF(AND(I568="あり",J568="実施",NOT(ISNUMBER(AD568))),"要確認：拘束時間未確認",IF(OR(H568="未確認",I568="未確認",J568="未確認",X568="未確認",N568="未確認",O568="未確認"),"要確認：未確認を含む","確認済"))))))))))</f>
        <v/>
      </c>
    </row>
    <row r="569" spans="1:38" ht="24.95" customHeight="1" x14ac:dyDescent="0.2">
      <c r="A569" s="20"/>
      <c r="B569" s="29"/>
      <c r="C569" s="7"/>
      <c r="D569" s="7"/>
      <c r="E569" s="7"/>
      <c r="F569" s="7"/>
      <c r="G569" s="7"/>
      <c r="H569" s="7"/>
      <c r="I569" s="7"/>
      <c r="J569" s="7"/>
      <c r="K569" s="23"/>
      <c r="L569" s="13"/>
      <c r="M569" s="13"/>
      <c r="N569" s="7"/>
      <c r="O569" s="51"/>
      <c r="P569" s="51"/>
      <c r="Q569" s="61"/>
      <c r="R569" s="62"/>
      <c r="S569" s="62"/>
      <c r="T569" s="63"/>
      <c r="U569" s="63"/>
      <c r="V569" s="63"/>
      <c r="W569" s="51"/>
      <c r="X569" s="51"/>
      <c r="Y569" s="67"/>
      <c r="Z569" s="54" t="str">
        <f>IF(G569="","",IF(COUNTIF(Tugs[曳船名],G569)&lt;&gt;1,"未登録・重複",IF(INDEX(Tugs[会社名],MATCH(G569,Tugs[曳船名],0))="","未確認",INDEX(Tugs[会社名],MATCH(G569,Tugs[曳船名],0)))))</f>
        <v/>
      </c>
      <c r="AA569" s="54" t="str">
        <f>IF(G569="","",IF(COUNTIF(Companies[会社名],Z569)&lt;&gt;1,"未登録・重複",IF(INDEX(Companies[地区],MATCH(Z569,Companies[会社名],0))="","未確認",INDEX(Companies[地区],MATCH(Z569,Companies[会社名],0)))))</f>
        <v/>
      </c>
      <c r="AB569" s="54" t="str">
        <f>IF(G569="","",IF(Q569&lt;&gt;"",Q569,IF(COUNTIF(Tugs[曳船名],G569)&lt;&gt;1,"未登録・重複",IF(INDEX(Tugs[基地港],MATCH(G569,Tugs[曳船名],0))="","未確認",INDEX(Tugs[基地港],MATCH(G569,Tugs[曳船名],0))))))</f>
        <v/>
      </c>
      <c r="AC569" s="53" t="str">
        <f>IF(C569="","",IF(AND(COUNTIF(Standards[照合項目（自動）],AB569&amp;"｜"&amp;E569&amp;"｜"&amp;D569&amp;"｜"&amp;F569&amp;"｜"&amp;P569)=1,COUNTIFS(Standards[照合項目（自動）],AB569&amp;"｜"&amp;E569&amp;"｜"&amp;D569&amp;"｜"&amp;F569&amp;"｜"&amp;P569,Standards[入力確認（自動）],"確認済")=1),SUMIF(Standards[照合項目（自動）],AB569&amp;"｜"&amp;E569&amp;"｜"&amp;D569&amp;"｜"&amp;F569&amp;"｜"&amp;P569,Standards[所定合計h（自動）]),"未確認"))</f>
        <v/>
      </c>
      <c r="AD569" s="53" t="str">
        <f>IF(C569="","",IF(AND(ISNUMBER(R569),ISNUMBER(S569),S569&gt;=R569),ROUND((S569-R569)*24,4),IF(OR(R569&lt;&gt;"",S569&lt;&gt;""),"",IF(AND(ISNUMBER(T569),T569&gt;=0),T569,IF(AND(I569="あり",J569="実施",ISNUMBER(AC569)),AC569,"")))))</f>
        <v/>
      </c>
      <c r="AE569" s="54" t="str">
        <f>IF(C569="","",IF(AND(ISNUMBER(R569),ISNUMBER(S569),S569&gt;=R569),IF(X569="記録","実績：基地発～基地着",IF(X569="記憶","記憶：基地発～基地着","未確認：基地発～基地着")),IF(OR(R569&lt;&gt;"",S569&lt;&gt;""),"要確認：時刻不足・逆転",IF(AND(ISNUMBER(T569),T569&gt;=0),IF(X569="記録","実績：記録の時間",IF(X569="記憶","記憶：申告の時間","未確認：申告の時間")),IF(AND(I569="あり",J569="実施",ISNUMBER(AC569)),"所定時間による見込み",IF(I569="なし","使用なし","未確認"))))))</f>
        <v/>
      </c>
      <c r="AF569" s="55" t="str">
        <f>IF(C569="","",IF(H569="あり",1,0))</f>
        <v/>
      </c>
      <c r="AG569" s="55" t="str">
        <f>IF(C569="","",IF(AND(I569="あり",J569="実施"),1,0))</f>
        <v/>
      </c>
      <c r="AH569" s="55" t="str">
        <f>IF(C569="","",IF(AND(H569="あり",X569="記録"),IF(COUNTIFS($A$8:A569,A569,$B$8:B569,B569,$C$8:C569,C569,$E$8:E569,E569,$F$8:F569,F569,$H$8:H569,"あり",$X$8:X569,"記録")=1,1,0),0))</f>
        <v/>
      </c>
      <c r="AI569" s="55" t="str">
        <f>IF(C569="","",IF(AND(I569="あり",J569="実施",X569="記録",ISNUMBER(K569)),IF(COUNTIFS($K$8:K569,K569,$C$8:C569,C569,$E$8:E569,E569,$F$8:F569,F569,$I$8:I569,"あり",$J$8:J569,"実施",$X$8:X569,"記録")=1,1,0),0))</f>
        <v/>
      </c>
      <c r="AJ569" s="55" t="str">
        <f>IF(C569="","",IF(ISNUMBER(A569),YEAR(A569)-IF(MONTH(A569)&lt;4,1,0),""))</f>
        <v/>
      </c>
      <c r="AK569" s="55" t="str">
        <f>IF(C569="","",IF(J569="実施",IF(ISNUMBER(K569),YEAR(K569)-IF(MONTH(K569)&lt;4,1,0),""),""))</f>
        <v/>
      </c>
      <c r="AL569" s="56" t="str">
        <f>IF(C569="",IF(OR(A569&lt;&gt;"",G569&lt;&gt;""),"要確認：船名未記入",""),IF(OR(NOT(ISNUMBER(A569)),G569="",H569="",I569="",J569="",N569="",O569="",P569="",W569="",X569=""),"要確認：基本項目不足",IF(OR(Z569="未登録・重複",AA569="未登録・重複",AB569="未確認"),"要確認：登録表を確認",IF(AND(H569="あり",NOT(ISNUMBER(B569))),"要確認：前日の予定時刻不足",IF(AND(J569="実施",I569="あり",NOT(ISNUMBER(K569))),"要確認：最終日時不足",IF(AND(J569="取消",I569="あり"),"要確認：取消と使用ありが矛盾",IF(OR(AND(ISNUMBER(T569),T569&lt;0),AND(ISNUMBER(V569),V569&lt;0),AE569="要確認：時刻不足・逆転"),"要確認：時間を確認",IF(COUNTIFS(Work[予定表の作業日],A569,Work[前日版の予定時刻],B569,Work[船名],C569,Work[バース],E569,Work[入出・転],F569,Work[曳船名],G569)&gt;1,"要確認：同じ作業・曳船が重複",IF(AND(I569="あり",J569="実施",NOT(ISNUMBER(AD569))),"要確認：拘束時間未確認",IF(OR(H569="未確認",I569="未確認",J569="未確認",X569="未確認",N569="未確認",O569="未確認"),"要確認：未確認を含む","確認済"))))))))))</f>
        <v/>
      </c>
    </row>
    <row r="570" spans="1:38" ht="24.95" customHeight="1" x14ac:dyDescent="0.2">
      <c r="A570" s="20"/>
      <c r="B570" s="29"/>
      <c r="C570" s="7"/>
      <c r="D570" s="7"/>
      <c r="E570" s="7"/>
      <c r="F570" s="7"/>
      <c r="G570" s="7"/>
      <c r="H570" s="7"/>
      <c r="I570" s="7"/>
      <c r="J570" s="7"/>
      <c r="K570" s="23"/>
      <c r="L570" s="13"/>
      <c r="M570" s="13"/>
      <c r="N570" s="7"/>
      <c r="O570" s="51"/>
      <c r="P570" s="51"/>
      <c r="Q570" s="61"/>
      <c r="R570" s="62"/>
      <c r="S570" s="62"/>
      <c r="T570" s="63"/>
      <c r="U570" s="63"/>
      <c r="V570" s="63"/>
      <c r="W570" s="51"/>
      <c r="X570" s="51"/>
      <c r="Y570" s="67"/>
      <c r="Z570" s="54" t="str">
        <f>IF(G570="","",IF(COUNTIF(Tugs[曳船名],G570)&lt;&gt;1,"未登録・重複",IF(INDEX(Tugs[会社名],MATCH(G570,Tugs[曳船名],0))="","未確認",INDEX(Tugs[会社名],MATCH(G570,Tugs[曳船名],0)))))</f>
        <v/>
      </c>
      <c r="AA570" s="54" t="str">
        <f>IF(G570="","",IF(COUNTIF(Companies[会社名],Z570)&lt;&gt;1,"未登録・重複",IF(INDEX(Companies[地区],MATCH(Z570,Companies[会社名],0))="","未確認",INDEX(Companies[地区],MATCH(Z570,Companies[会社名],0)))))</f>
        <v/>
      </c>
      <c r="AB570" s="54" t="str">
        <f>IF(G570="","",IF(Q570&lt;&gt;"",Q570,IF(COUNTIF(Tugs[曳船名],G570)&lt;&gt;1,"未登録・重複",IF(INDEX(Tugs[基地港],MATCH(G570,Tugs[曳船名],0))="","未確認",INDEX(Tugs[基地港],MATCH(G570,Tugs[曳船名],0))))))</f>
        <v/>
      </c>
      <c r="AC570" s="53" t="str">
        <f>IF(C570="","",IF(AND(COUNTIF(Standards[照合項目（自動）],AB570&amp;"｜"&amp;E570&amp;"｜"&amp;D570&amp;"｜"&amp;F570&amp;"｜"&amp;P570)=1,COUNTIFS(Standards[照合項目（自動）],AB570&amp;"｜"&amp;E570&amp;"｜"&amp;D570&amp;"｜"&amp;F570&amp;"｜"&amp;P570,Standards[入力確認（自動）],"確認済")=1),SUMIF(Standards[照合項目（自動）],AB570&amp;"｜"&amp;E570&amp;"｜"&amp;D570&amp;"｜"&amp;F570&amp;"｜"&amp;P570,Standards[所定合計h（自動）]),"未確認"))</f>
        <v/>
      </c>
      <c r="AD570" s="53" t="str">
        <f>IF(C570="","",IF(AND(ISNUMBER(R570),ISNUMBER(S570),S570&gt;=R570),ROUND((S570-R570)*24,4),IF(OR(R570&lt;&gt;"",S570&lt;&gt;""),"",IF(AND(ISNUMBER(T570),T570&gt;=0),T570,IF(AND(I570="あり",J570="実施",ISNUMBER(AC570)),AC570,"")))))</f>
        <v/>
      </c>
      <c r="AE570" s="54" t="str">
        <f>IF(C570="","",IF(AND(ISNUMBER(R570),ISNUMBER(S570),S570&gt;=R570),IF(X570="記録","実績：基地発～基地着",IF(X570="記憶","記憶：基地発～基地着","未確認：基地発～基地着")),IF(OR(R570&lt;&gt;"",S570&lt;&gt;""),"要確認：時刻不足・逆転",IF(AND(ISNUMBER(T570),T570&gt;=0),IF(X570="記録","実績：記録の時間",IF(X570="記憶","記憶：申告の時間","未確認：申告の時間")),IF(AND(I570="あり",J570="実施",ISNUMBER(AC570)),"所定時間による見込み",IF(I570="なし","使用なし","未確認"))))))</f>
        <v/>
      </c>
      <c r="AF570" s="55" t="str">
        <f>IF(C570="","",IF(H570="あり",1,0))</f>
        <v/>
      </c>
      <c r="AG570" s="55" t="str">
        <f>IF(C570="","",IF(AND(I570="あり",J570="実施"),1,0))</f>
        <v/>
      </c>
      <c r="AH570" s="55" t="str">
        <f>IF(C570="","",IF(AND(H570="あり",X570="記録"),IF(COUNTIFS($A$8:A570,A570,$B$8:B570,B570,$C$8:C570,C570,$E$8:E570,E570,$F$8:F570,F570,$H$8:H570,"あり",$X$8:X570,"記録")=1,1,0),0))</f>
        <v/>
      </c>
      <c r="AI570" s="55" t="str">
        <f>IF(C570="","",IF(AND(I570="あり",J570="実施",X570="記録",ISNUMBER(K570)),IF(COUNTIFS($K$8:K570,K570,$C$8:C570,C570,$E$8:E570,E570,$F$8:F570,F570,$I$8:I570,"あり",$J$8:J570,"実施",$X$8:X570,"記録")=1,1,0),0))</f>
        <v/>
      </c>
      <c r="AJ570" s="55" t="str">
        <f>IF(C570="","",IF(ISNUMBER(A570),YEAR(A570)-IF(MONTH(A570)&lt;4,1,0),""))</f>
        <v/>
      </c>
      <c r="AK570" s="55" t="str">
        <f>IF(C570="","",IF(J570="実施",IF(ISNUMBER(K570),YEAR(K570)-IF(MONTH(K570)&lt;4,1,0),""),""))</f>
        <v/>
      </c>
      <c r="AL570" s="56" t="str">
        <f>IF(C570="",IF(OR(A570&lt;&gt;"",G570&lt;&gt;""),"要確認：船名未記入",""),IF(OR(NOT(ISNUMBER(A570)),G570="",H570="",I570="",J570="",N570="",O570="",P570="",W570="",X570=""),"要確認：基本項目不足",IF(OR(Z570="未登録・重複",AA570="未登録・重複",AB570="未確認"),"要確認：登録表を確認",IF(AND(H570="あり",NOT(ISNUMBER(B570))),"要確認：前日の予定時刻不足",IF(AND(J570="実施",I570="あり",NOT(ISNUMBER(K570))),"要確認：最終日時不足",IF(AND(J570="取消",I570="あり"),"要確認：取消と使用ありが矛盾",IF(OR(AND(ISNUMBER(T570),T570&lt;0),AND(ISNUMBER(V570),V570&lt;0),AE570="要確認：時刻不足・逆転"),"要確認：時間を確認",IF(COUNTIFS(Work[予定表の作業日],A570,Work[前日版の予定時刻],B570,Work[船名],C570,Work[バース],E570,Work[入出・転],F570,Work[曳船名],G570)&gt;1,"要確認：同じ作業・曳船が重複",IF(AND(I570="あり",J570="実施",NOT(ISNUMBER(AD570))),"要確認：拘束時間未確認",IF(OR(H570="未確認",I570="未確認",J570="未確認",X570="未確認",N570="未確認",O570="未確認"),"要確認：未確認を含む","確認済"))))))))))</f>
        <v/>
      </c>
    </row>
    <row r="571" spans="1:38" ht="24.95" customHeight="1" x14ac:dyDescent="0.2">
      <c r="A571" s="20"/>
      <c r="B571" s="29"/>
      <c r="C571" s="7"/>
      <c r="D571" s="7"/>
      <c r="E571" s="7"/>
      <c r="F571" s="7"/>
      <c r="G571" s="7"/>
      <c r="H571" s="7"/>
      <c r="I571" s="7"/>
      <c r="J571" s="7"/>
      <c r="K571" s="23"/>
      <c r="L571" s="13"/>
      <c r="M571" s="13"/>
      <c r="N571" s="7"/>
      <c r="O571" s="51"/>
      <c r="P571" s="51"/>
      <c r="Q571" s="61"/>
      <c r="R571" s="62"/>
      <c r="S571" s="62"/>
      <c r="T571" s="63"/>
      <c r="U571" s="63"/>
      <c r="V571" s="63"/>
      <c r="W571" s="51"/>
      <c r="X571" s="51"/>
      <c r="Y571" s="67"/>
      <c r="Z571" s="54" t="str">
        <f>IF(G571="","",IF(COUNTIF(Tugs[曳船名],G571)&lt;&gt;1,"未登録・重複",IF(INDEX(Tugs[会社名],MATCH(G571,Tugs[曳船名],0))="","未確認",INDEX(Tugs[会社名],MATCH(G571,Tugs[曳船名],0)))))</f>
        <v/>
      </c>
      <c r="AA571" s="54" t="str">
        <f>IF(G571="","",IF(COUNTIF(Companies[会社名],Z571)&lt;&gt;1,"未登録・重複",IF(INDEX(Companies[地区],MATCH(Z571,Companies[会社名],0))="","未確認",INDEX(Companies[地区],MATCH(Z571,Companies[会社名],0)))))</f>
        <v/>
      </c>
      <c r="AB571" s="54" t="str">
        <f>IF(G571="","",IF(Q571&lt;&gt;"",Q571,IF(COUNTIF(Tugs[曳船名],G571)&lt;&gt;1,"未登録・重複",IF(INDEX(Tugs[基地港],MATCH(G571,Tugs[曳船名],0))="","未確認",INDEX(Tugs[基地港],MATCH(G571,Tugs[曳船名],0))))))</f>
        <v/>
      </c>
      <c r="AC571" s="53" t="str">
        <f>IF(C571="","",IF(AND(COUNTIF(Standards[照合項目（自動）],AB571&amp;"｜"&amp;E571&amp;"｜"&amp;D571&amp;"｜"&amp;F571&amp;"｜"&amp;P571)=1,COUNTIFS(Standards[照合項目（自動）],AB571&amp;"｜"&amp;E571&amp;"｜"&amp;D571&amp;"｜"&amp;F571&amp;"｜"&amp;P571,Standards[入力確認（自動）],"確認済")=1),SUMIF(Standards[照合項目（自動）],AB571&amp;"｜"&amp;E571&amp;"｜"&amp;D571&amp;"｜"&amp;F571&amp;"｜"&amp;P571,Standards[所定合計h（自動）]),"未確認"))</f>
        <v/>
      </c>
      <c r="AD571" s="53" t="str">
        <f>IF(C571="","",IF(AND(ISNUMBER(R571),ISNUMBER(S571),S571&gt;=R571),ROUND((S571-R571)*24,4),IF(OR(R571&lt;&gt;"",S571&lt;&gt;""),"",IF(AND(ISNUMBER(T571),T571&gt;=0),T571,IF(AND(I571="あり",J571="実施",ISNUMBER(AC571)),AC571,"")))))</f>
        <v/>
      </c>
      <c r="AE571" s="54" t="str">
        <f>IF(C571="","",IF(AND(ISNUMBER(R571),ISNUMBER(S571),S571&gt;=R571),IF(X571="記録","実績：基地発～基地着",IF(X571="記憶","記憶：基地発～基地着","未確認：基地発～基地着")),IF(OR(R571&lt;&gt;"",S571&lt;&gt;""),"要確認：時刻不足・逆転",IF(AND(ISNUMBER(T571),T571&gt;=0),IF(X571="記録","実績：記録の時間",IF(X571="記憶","記憶：申告の時間","未確認：申告の時間")),IF(AND(I571="あり",J571="実施",ISNUMBER(AC571)),"所定時間による見込み",IF(I571="なし","使用なし","未確認"))))))</f>
        <v/>
      </c>
      <c r="AF571" s="55" t="str">
        <f>IF(C571="","",IF(H571="あり",1,0))</f>
        <v/>
      </c>
      <c r="AG571" s="55" t="str">
        <f>IF(C571="","",IF(AND(I571="あり",J571="実施"),1,0))</f>
        <v/>
      </c>
      <c r="AH571" s="55" t="str">
        <f>IF(C571="","",IF(AND(H571="あり",X571="記録"),IF(COUNTIFS($A$8:A571,A571,$B$8:B571,B571,$C$8:C571,C571,$E$8:E571,E571,$F$8:F571,F571,$H$8:H571,"あり",$X$8:X571,"記録")=1,1,0),0))</f>
        <v/>
      </c>
      <c r="AI571" s="55" t="str">
        <f>IF(C571="","",IF(AND(I571="あり",J571="実施",X571="記録",ISNUMBER(K571)),IF(COUNTIFS($K$8:K571,K571,$C$8:C571,C571,$E$8:E571,E571,$F$8:F571,F571,$I$8:I571,"あり",$J$8:J571,"実施",$X$8:X571,"記録")=1,1,0),0))</f>
        <v/>
      </c>
      <c r="AJ571" s="55" t="str">
        <f>IF(C571="","",IF(ISNUMBER(A571),YEAR(A571)-IF(MONTH(A571)&lt;4,1,0),""))</f>
        <v/>
      </c>
      <c r="AK571" s="55" t="str">
        <f>IF(C571="","",IF(J571="実施",IF(ISNUMBER(K571),YEAR(K571)-IF(MONTH(K571)&lt;4,1,0),""),""))</f>
        <v/>
      </c>
      <c r="AL571" s="56" t="str">
        <f>IF(C571="",IF(OR(A571&lt;&gt;"",G571&lt;&gt;""),"要確認：船名未記入",""),IF(OR(NOT(ISNUMBER(A571)),G571="",H571="",I571="",J571="",N571="",O571="",P571="",W571="",X571=""),"要確認：基本項目不足",IF(OR(Z571="未登録・重複",AA571="未登録・重複",AB571="未確認"),"要確認：登録表を確認",IF(AND(H571="あり",NOT(ISNUMBER(B571))),"要確認：前日の予定時刻不足",IF(AND(J571="実施",I571="あり",NOT(ISNUMBER(K571))),"要確認：最終日時不足",IF(AND(J571="取消",I571="あり"),"要確認：取消と使用ありが矛盾",IF(OR(AND(ISNUMBER(T571),T571&lt;0),AND(ISNUMBER(V571),V571&lt;0),AE571="要確認：時刻不足・逆転"),"要確認：時間を確認",IF(COUNTIFS(Work[予定表の作業日],A571,Work[前日版の予定時刻],B571,Work[船名],C571,Work[バース],E571,Work[入出・転],F571,Work[曳船名],G571)&gt;1,"要確認：同じ作業・曳船が重複",IF(AND(I571="あり",J571="実施",NOT(ISNUMBER(AD571))),"要確認：拘束時間未確認",IF(OR(H571="未確認",I571="未確認",J571="未確認",X571="未確認",N571="未確認",O571="未確認"),"要確認：未確認を含む","確認済"))))))))))</f>
        <v/>
      </c>
    </row>
    <row r="572" spans="1:38" ht="24.95" customHeight="1" x14ac:dyDescent="0.2">
      <c r="A572" s="20"/>
      <c r="B572" s="29"/>
      <c r="C572" s="7"/>
      <c r="D572" s="7"/>
      <c r="E572" s="7"/>
      <c r="F572" s="7"/>
      <c r="G572" s="7"/>
      <c r="H572" s="7"/>
      <c r="I572" s="7"/>
      <c r="J572" s="7"/>
      <c r="K572" s="23"/>
      <c r="L572" s="13"/>
      <c r="M572" s="13"/>
      <c r="N572" s="7"/>
      <c r="O572" s="51"/>
      <c r="P572" s="51"/>
      <c r="Q572" s="61"/>
      <c r="R572" s="62"/>
      <c r="S572" s="62"/>
      <c r="T572" s="63"/>
      <c r="U572" s="63"/>
      <c r="V572" s="63"/>
      <c r="W572" s="51"/>
      <c r="X572" s="51"/>
      <c r="Y572" s="67"/>
      <c r="Z572" s="54" t="str">
        <f>IF(G572="","",IF(COUNTIF(Tugs[曳船名],G572)&lt;&gt;1,"未登録・重複",IF(INDEX(Tugs[会社名],MATCH(G572,Tugs[曳船名],0))="","未確認",INDEX(Tugs[会社名],MATCH(G572,Tugs[曳船名],0)))))</f>
        <v/>
      </c>
      <c r="AA572" s="54" t="str">
        <f>IF(G572="","",IF(COUNTIF(Companies[会社名],Z572)&lt;&gt;1,"未登録・重複",IF(INDEX(Companies[地区],MATCH(Z572,Companies[会社名],0))="","未確認",INDEX(Companies[地区],MATCH(Z572,Companies[会社名],0)))))</f>
        <v/>
      </c>
      <c r="AB572" s="54" t="str">
        <f>IF(G572="","",IF(Q572&lt;&gt;"",Q572,IF(COUNTIF(Tugs[曳船名],G572)&lt;&gt;1,"未登録・重複",IF(INDEX(Tugs[基地港],MATCH(G572,Tugs[曳船名],0))="","未確認",INDEX(Tugs[基地港],MATCH(G572,Tugs[曳船名],0))))))</f>
        <v/>
      </c>
      <c r="AC572" s="53" t="str">
        <f>IF(C572="","",IF(AND(COUNTIF(Standards[照合項目（自動）],AB572&amp;"｜"&amp;E572&amp;"｜"&amp;D572&amp;"｜"&amp;F572&amp;"｜"&amp;P572)=1,COUNTIFS(Standards[照合項目（自動）],AB572&amp;"｜"&amp;E572&amp;"｜"&amp;D572&amp;"｜"&amp;F572&amp;"｜"&amp;P572,Standards[入力確認（自動）],"確認済")=1),SUMIF(Standards[照合項目（自動）],AB572&amp;"｜"&amp;E572&amp;"｜"&amp;D572&amp;"｜"&amp;F572&amp;"｜"&amp;P572,Standards[所定合計h（自動）]),"未確認"))</f>
        <v/>
      </c>
      <c r="AD572" s="53" t="str">
        <f>IF(C572="","",IF(AND(ISNUMBER(R572),ISNUMBER(S572),S572&gt;=R572),ROUND((S572-R572)*24,4),IF(OR(R572&lt;&gt;"",S572&lt;&gt;""),"",IF(AND(ISNUMBER(T572),T572&gt;=0),T572,IF(AND(I572="あり",J572="実施",ISNUMBER(AC572)),AC572,"")))))</f>
        <v/>
      </c>
      <c r="AE572" s="54" t="str">
        <f>IF(C572="","",IF(AND(ISNUMBER(R572),ISNUMBER(S572),S572&gt;=R572),IF(X572="記録","実績：基地発～基地着",IF(X572="記憶","記憶：基地発～基地着","未確認：基地発～基地着")),IF(OR(R572&lt;&gt;"",S572&lt;&gt;""),"要確認：時刻不足・逆転",IF(AND(ISNUMBER(T572),T572&gt;=0),IF(X572="記録","実績：記録の時間",IF(X572="記憶","記憶：申告の時間","未確認：申告の時間")),IF(AND(I572="あり",J572="実施",ISNUMBER(AC572)),"所定時間による見込み",IF(I572="なし","使用なし","未確認"))))))</f>
        <v/>
      </c>
      <c r="AF572" s="55" t="str">
        <f>IF(C572="","",IF(H572="あり",1,0))</f>
        <v/>
      </c>
      <c r="AG572" s="55" t="str">
        <f>IF(C572="","",IF(AND(I572="あり",J572="実施"),1,0))</f>
        <v/>
      </c>
      <c r="AH572" s="55" t="str">
        <f>IF(C572="","",IF(AND(H572="あり",X572="記録"),IF(COUNTIFS($A$8:A572,A572,$B$8:B572,B572,$C$8:C572,C572,$E$8:E572,E572,$F$8:F572,F572,$H$8:H572,"あり",$X$8:X572,"記録")=1,1,0),0))</f>
        <v/>
      </c>
      <c r="AI572" s="55" t="str">
        <f>IF(C572="","",IF(AND(I572="あり",J572="実施",X572="記録",ISNUMBER(K572)),IF(COUNTIFS($K$8:K572,K572,$C$8:C572,C572,$E$8:E572,E572,$F$8:F572,F572,$I$8:I572,"あり",$J$8:J572,"実施",$X$8:X572,"記録")=1,1,0),0))</f>
        <v/>
      </c>
      <c r="AJ572" s="55" t="str">
        <f>IF(C572="","",IF(ISNUMBER(A572),YEAR(A572)-IF(MONTH(A572)&lt;4,1,0),""))</f>
        <v/>
      </c>
      <c r="AK572" s="55" t="str">
        <f>IF(C572="","",IF(J572="実施",IF(ISNUMBER(K572),YEAR(K572)-IF(MONTH(K572)&lt;4,1,0),""),""))</f>
        <v/>
      </c>
      <c r="AL572" s="56" t="str">
        <f>IF(C572="",IF(OR(A572&lt;&gt;"",G572&lt;&gt;""),"要確認：船名未記入",""),IF(OR(NOT(ISNUMBER(A572)),G572="",H572="",I572="",J572="",N572="",O572="",P572="",W572="",X572=""),"要確認：基本項目不足",IF(OR(Z572="未登録・重複",AA572="未登録・重複",AB572="未確認"),"要確認：登録表を確認",IF(AND(H572="あり",NOT(ISNUMBER(B572))),"要確認：前日の予定時刻不足",IF(AND(J572="実施",I572="あり",NOT(ISNUMBER(K572))),"要確認：最終日時不足",IF(AND(J572="取消",I572="あり"),"要確認：取消と使用ありが矛盾",IF(OR(AND(ISNUMBER(T572),T572&lt;0),AND(ISNUMBER(V572),V572&lt;0),AE572="要確認：時刻不足・逆転"),"要確認：時間を確認",IF(COUNTIFS(Work[予定表の作業日],A572,Work[前日版の予定時刻],B572,Work[船名],C572,Work[バース],E572,Work[入出・転],F572,Work[曳船名],G572)&gt;1,"要確認：同じ作業・曳船が重複",IF(AND(I572="あり",J572="実施",NOT(ISNUMBER(AD572))),"要確認：拘束時間未確認",IF(OR(H572="未確認",I572="未確認",J572="未確認",X572="未確認",N572="未確認",O572="未確認"),"要確認：未確認を含む","確認済"))))))))))</f>
        <v/>
      </c>
    </row>
    <row r="573" spans="1:38" ht="24.95" customHeight="1" x14ac:dyDescent="0.2">
      <c r="A573" s="20"/>
      <c r="B573" s="29"/>
      <c r="C573" s="7"/>
      <c r="D573" s="7"/>
      <c r="E573" s="7"/>
      <c r="F573" s="7"/>
      <c r="G573" s="7"/>
      <c r="H573" s="7"/>
      <c r="I573" s="7"/>
      <c r="J573" s="7"/>
      <c r="K573" s="23"/>
      <c r="L573" s="13"/>
      <c r="M573" s="13"/>
      <c r="N573" s="7"/>
      <c r="O573" s="51"/>
      <c r="P573" s="51"/>
      <c r="Q573" s="61"/>
      <c r="R573" s="62"/>
      <c r="S573" s="62"/>
      <c r="T573" s="63"/>
      <c r="U573" s="63"/>
      <c r="V573" s="63"/>
      <c r="W573" s="51"/>
      <c r="X573" s="51"/>
      <c r="Y573" s="67"/>
      <c r="Z573" s="54" t="str">
        <f>IF(G573="","",IF(COUNTIF(Tugs[曳船名],G573)&lt;&gt;1,"未登録・重複",IF(INDEX(Tugs[会社名],MATCH(G573,Tugs[曳船名],0))="","未確認",INDEX(Tugs[会社名],MATCH(G573,Tugs[曳船名],0)))))</f>
        <v/>
      </c>
      <c r="AA573" s="54" t="str">
        <f>IF(G573="","",IF(COUNTIF(Companies[会社名],Z573)&lt;&gt;1,"未登録・重複",IF(INDEX(Companies[地区],MATCH(Z573,Companies[会社名],0))="","未確認",INDEX(Companies[地区],MATCH(Z573,Companies[会社名],0)))))</f>
        <v/>
      </c>
      <c r="AB573" s="54" t="str">
        <f>IF(G573="","",IF(Q573&lt;&gt;"",Q573,IF(COUNTIF(Tugs[曳船名],G573)&lt;&gt;1,"未登録・重複",IF(INDEX(Tugs[基地港],MATCH(G573,Tugs[曳船名],0))="","未確認",INDEX(Tugs[基地港],MATCH(G573,Tugs[曳船名],0))))))</f>
        <v/>
      </c>
      <c r="AC573" s="53" t="str">
        <f>IF(C573="","",IF(AND(COUNTIF(Standards[照合項目（自動）],AB573&amp;"｜"&amp;E573&amp;"｜"&amp;D573&amp;"｜"&amp;F573&amp;"｜"&amp;P573)=1,COUNTIFS(Standards[照合項目（自動）],AB573&amp;"｜"&amp;E573&amp;"｜"&amp;D573&amp;"｜"&amp;F573&amp;"｜"&amp;P573,Standards[入力確認（自動）],"確認済")=1),SUMIF(Standards[照合項目（自動）],AB573&amp;"｜"&amp;E573&amp;"｜"&amp;D573&amp;"｜"&amp;F573&amp;"｜"&amp;P573,Standards[所定合計h（自動）]),"未確認"))</f>
        <v/>
      </c>
      <c r="AD573" s="53" t="str">
        <f>IF(C573="","",IF(AND(ISNUMBER(R573),ISNUMBER(S573),S573&gt;=R573),ROUND((S573-R573)*24,4),IF(OR(R573&lt;&gt;"",S573&lt;&gt;""),"",IF(AND(ISNUMBER(T573),T573&gt;=0),T573,IF(AND(I573="あり",J573="実施",ISNUMBER(AC573)),AC573,"")))))</f>
        <v/>
      </c>
      <c r="AE573" s="54" t="str">
        <f>IF(C573="","",IF(AND(ISNUMBER(R573),ISNUMBER(S573),S573&gt;=R573),IF(X573="記録","実績：基地発～基地着",IF(X573="記憶","記憶：基地発～基地着","未確認：基地発～基地着")),IF(OR(R573&lt;&gt;"",S573&lt;&gt;""),"要確認：時刻不足・逆転",IF(AND(ISNUMBER(T573),T573&gt;=0),IF(X573="記録","実績：記録の時間",IF(X573="記憶","記憶：申告の時間","未確認：申告の時間")),IF(AND(I573="あり",J573="実施",ISNUMBER(AC573)),"所定時間による見込み",IF(I573="なし","使用なし","未確認"))))))</f>
        <v/>
      </c>
      <c r="AF573" s="55" t="str">
        <f>IF(C573="","",IF(H573="あり",1,0))</f>
        <v/>
      </c>
      <c r="AG573" s="55" t="str">
        <f>IF(C573="","",IF(AND(I573="あり",J573="実施"),1,0))</f>
        <v/>
      </c>
      <c r="AH573" s="55" t="str">
        <f>IF(C573="","",IF(AND(H573="あり",X573="記録"),IF(COUNTIFS($A$8:A573,A573,$B$8:B573,B573,$C$8:C573,C573,$E$8:E573,E573,$F$8:F573,F573,$H$8:H573,"あり",$X$8:X573,"記録")=1,1,0),0))</f>
        <v/>
      </c>
      <c r="AI573" s="55" t="str">
        <f>IF(C573="","",IF(AND(I573="あり",J573="実施",X573="記録",ISNUMBER(K573)),IF(COUNTIFS($K$8:K573,K573,$C$8:C573,C573,$E$8:E573,E573,$F$8:F573,F573,$I$8:I573,"あり",$J$8:J573,"実施",$X$8:X573,"記録")=1,1,0),0))</f>
        <v/>
      </c>
      <c r="AJ573" s="55" t="str">
        <f>IF(C573="","",IF(ISNUMBER(A573),YEAR(A573)-IF(MONTH(A573)&lt;4,1,0),""))</f>
        <v/>
      </c>
      <c r="AK573" s="55" t="str">
        <f>IF(C573="","",IF(J573="実施",IF(ISNUMBER(K573),YEAR(K573)-IF(MONTH(K573)&lt;4,1,0),""),""))</f>
        <v/>
      </c>
      <c r="AL573" s="56" t="str">
        <f>IF(C573="",IF(OR(A573&lt;&gt;"",G573&lt;&gt;""),"要確認：船名未記入",""),IF(OR(NOT(ISNUMBER(A573)),G573="",H573="",I573="",J573="",N573="",O573="",P573="",W573="",X573=""),"要確認：基本項目不足",IF(OR(Z573="未登録・重複",AA573="未登録・重複",AB573="未確認"),"要確認：登録表を確認",IF(AND(H573="あり",NOT(ISNUMBER(B573))),"要確認：前日の予定時刻不足",IF(AND(J573="実施",I573="あり",NOT(ISNUMBER(K573))),"要確認：最終日時不足",IF(AND(J573="取消",I573="あり"),"要確認：取消と使用ありが矛盾",IF(OR(AND(ISNUMBER(T573),T573&lt;0),AND(ISNUMBER(V573),V573&lt;0),AE573="要確認：時刻不足・逆転"),"要確認：時間を確認",IF(COUNTIFS(Work[予定表の作業日],A573,Work[前日版の予定時刻],B573,Work[船名],C573,Work[バース],E573,Work[入出・転],F573,Work[曳船名],G573)&gt;1,"要確認：同じ作業・曳船が重複",IF(AND(I573="あり",J573="実施",NOT(ISNUMBER(AD573))),"要確認：拘束時間未確認",IF(OR(H573="未確認",I573="未確認",J573="未確認",X573="未確認",N573="未確認",O573="未確認"),"要確認：未確認を含む","確認済"))))))))))</f>
        <v/>
      </c>
    </row>
    <row r="574" spans="1:38" ht="24.95" customHeight="1" x14ac:dyDescent="0.2">
      <c r="A574" s="20"/>
      <c r="B574" s="29"/>
      <c r="C574" s="7"/>
      <c r="D574" s="7"/>
      <c r="E574" s="7"/>
      <c r="F574" s="7"/>
      <c r="G574" s="7"/>
      <c r="H574" s="7"/>
      <c r="I574" s="7"/>
      <c r="J574" s="7"/>
      <c r="K574" s="23"/>
      <c r="L574" s="13"/>
      <c r="M574" s="13"/>
      <c r="N574" s="7"/>
      <c r="O574" s="51"/>
      <c r="P574" s="51"/>
      <c r="Q574" s="61"/>
      <c r="R574" s="62"/>
      <c r="S574" s="62"/>
      <c r="T574" s="63"/>
      <c r="U574" s="63"/>
      <c r="V574" s="63"/>
      <c r="W574" s="51"/>
      <c r="X574" s="51"/>
      <c r="Y574" s="67"/>
      <c r="Z574" s="54" t="str">
        <f>IF(G574="","",IF(COUNTIF(Tugs[曳船名],G574)&lt;&gt;1,"未登録・重複",IF(INDEX(Tugs[会社名],MATCH(G574,Tugs[曳船名],0))="","未確認",INDEX(Tugs[会社名],MATCH(G574,Tugs[曳船名],0)))))</f>
        <v/>
      </c>
      <c r="AA574" s="54" t="str">
        <f>IF(G574="","",IF(COUNTIF(Companies[会社名],Z574)&lt;&gt;1,"未登録・重複",IF(INDEX(Companies[地区],MATCH(Z574,Companies[会社名],0))="","未確認",INDEX(Companies[地区],MATCH(Z574,Companies[会社名],0)))))</f>
        <v/>
      </c>
      <c r="AB574" s="54" t="str">
        <f>IF(G574="","",IF(Q574&lt;&gt;"",Q574,IF(COUNTIF(Tugs[曳船名],G574)&lt;&gt;1,"未登録・重複",IF(INDEX(Tugs[基地港],MATCH(G574,Tugs[曳船名],0))="","未確認",INDEX(Tugs[基地港],MATCH(G574,Tugs[曳船名],0))))))</f>
        <v/>
      </c>
      <c r="AC574" s="53" t="str">
        <f>IF(C574="","",IF(AND(COUNTIF(Standards[照合項目（自動）],AB574&amp;"｜"&amp;E574&amp;"｜"&amp;D574&amp;"｜"&amp;F574&amp;"｜"&amp;P574)=1,COUNTIFS(Standards[照合項目（自動）],AB574&amp;"｜"&amp;E574&amp;"｜"&amp;D574&amp;"｜"&amp;F574&amp;"｜"&amp;P574,Standards[入力確認（自動）],"確認済")=1),SUMIF(Standards[照合項目（自動）],AB574&amp;"｜"&amp;E574&amp;"｜"&amp;D574&amp;"｜"&amp;F574&amp;"｜"&amp;P574,Standards[所定合計h（自動）]),"未確認"))</f>
        <v/>
      </c>
      <c r="AD574" s="53" t="str">
        <f>IF(C574="","",IF(AND(ISNUMBER(R574),ISNUMBER(S574),S574&gt;=R574),ROUND((S574-R574)*24,4),IF(OR(R574&lt;&gt;"",S574&lt;&gt;""),"",IF(AND(ISNUMBER(T574),T574&gt;=0),T574,IF(AND(I574="あり",J574="実施",ISNUMBER(AC574)),AC574,"")))))</f>
        <v/>
      </c>
      <c r="AE574" s="54" t="str">
        <f>IF(C574="","",IF(AND(ISNUMBER(R574),ISNUMBER(S574),S574&gt;=R574),IF(X574="記録","実績：基地発～基地着",IF(X574="記憶","記憶：基地発～基地着","未確認：基地発～基地着")),IF(OR(R574&lt;&gt;"",S574&lt;&gt;""),"要確認：時刻不足・逆転",IF(AND(ISNUMBER(T574),T574&gt;=0),IF(X574="記録","実績：記録の時間",IF(X574="記憶","記憶：申告の時間","未確認：申告の時間")),IF(AND(I574="あり",J574="実施",ISNUMBER(AC574)),"所定時間による見込み",IF(I574="なし","使用なし","未確認"))))))</f>
        <v/>
      </c>
      <c r="AF574" s="55" t="str">
        <f>IF(C574="","",IF(H574="あり",1,0))</f>
        <v/>
      </c>
      <c r="AG574" s="55" t="str">
        <f>IF(C574="","",IF(AND(I574="あり",J574="実施"),1,0))</f>
        <v/>
      </c>
      <c r="AH574" s="55" t="str">
        <f>IF(C574="","",IF(AND(H574="あり",X574="記録"),IF(COUNTIFS($A$8:A574,A574,$B$8:B574,B574,$C$8:C574,C574,$E$8:E574,E574,$F$8:F574,F574,$H$8:H574,"あり",$X$8:X574,"記録")=1,1,0),0))</f>
        <v/>
      </c>
      <c r="AI574" s="55" t="str">
        <f>IF(C574="","",IF(AND(I574="あり",J574="実施",X574="記録",ISNUMBER(K574)),IF(COUNTIFS($K$8:K574,K574,$C$8:C574,C574,$E$8:E574,E574,$F$8:F574,F574,$I$8:I574,"あり",$J$8:J574,"実施",$X$8:X574,"記録")=1,1,0),0))</f>
        <v/>
      </c>
      <c r="AJ574" s="55" t="str">
        <f>IF(C574="","",IF(ISNUMBER(A574),YEAR(A574)-IF(MONTH(A574)&lt;4,1,0),""))</f>
        <v/>
      </c>
      <c r="AK574" s="55" t="str">
        <f>IF(C574="","",IF(J574="実施",IF(ISNUMBER(K574),YEAR(K574)-IF(MONTH(K574)&lt;4,1,0),""),""))</f>
        <v/>
      </c>
      <c r="AL574" s="56" t="str">
        <f>IF(C574="",IF(OR(A574&lt;&gt;"",G574&lt;&gt;""),"要確認：船名未記入",""),IF(OR(NOT(ISNUMBER(A574)),G574="",H574="",I574="",J574="",N574="",O574="",P574="",W574="",X574=""),"要確認：基本項目不足",IF(OR(Z574="未登録・重複",AA574="未登録・重複",AB574="未確認"),"要確認：登録表を確認",IF(AND(H574="あり",NOT(ISNUMBER(B574))),"要確認：前日の予定時刻不足",IF(AND(J574="実施",I574="あり",NOT(ISNUMBER(K574))),"要確認：最終日時不足",IF(AND(J574="取消",I574="あり"),"要確認：取消と使用ありが矛盾",IF(OR(AND(ISNUMBER(T574),T574&lt;0),AND(ISNUMBER(V574),V574&lt;0),AE574="要確認：時刻不足・逆転"),"要確認：時間を確認",IF(COUNTIFS(Work[予定表の作業日],A574,Work[前日版の予定時刻],B574,Work[船名],C574,Work[バース],E574,Work[入出・転],F574,Work[曳船名],G574)&gt;1,"要確認：同じ作業・曳船が重複",IF(AND(I574="あり",J574="実施",NOT(ISNUMBER(AD574))),"要確認：拘束時間未確認",IF(OR(H574="未確認",I574="未確認",J574="未確認",X574="未確認",N574="未確認",O574="未確認"),"要確認：未確認を含む","確認済"))))))))))</f>
        <v/>
      </c>
    </row>
    <row r="575" spans="1:38" ht="24.95" customHeight="1" x14ac:dyDescent="0.2">
      <c r="A575" s="20"/>
      <c r="B575" s="29"/>
      <c r="C575" s="7"/>
      <c r="D575" s="7"/>
      <c r="E575" s="7"/>
      <c r="F575" s="7"/>
      <c r="G575" s="7"/>
      <c r="H575" s="7"/>
      <c r="I575" s="7"/>
      <c r="J575" s="7"/>
      <c r="K575" s="23"/>
      <c r="L575" s="13"/>
      <c r="M575" s="13"/>
      <c r="N575" s="7"/>
      <c r="O575" s="51"/>
      <c r="P575" s="51"/>
      <c r="Q575" s="61"/>
      <c r="R575" s="62"/>
      <c r="S575" s="62"/>
      <c r="T575" s="63"/>
      <c r="U575" s="63"/>
      <c r="V575" s="63"/>
      <c r="W575" s="51"/>
      <c r="X575" s="51"/>
      <c r="Y575" s="67"/>
      <c r="Z575" s="54" t="str">
        <f>IF(G575="","",IF(COUNTIF(Tugs[曳船名],G575)&lt;&gt;1,"未登録・重複",IF(INDEX(Tugs[会社名],MATCH(G575,Tugs[曳船名],0))="","未確認",INDEX(Tugs[会社名],MATCH(G575,Tugs[曳船名],0)))))</f>
        <v/>
      </c>
      <c r="AA575" s="54" t="str">
        <f>IF(G575="","",IF(COUNTIF(Companies[会社名],Z575)&lt;&gt;1,"未登録・重複",IF(INDEX(Companies[地区],MATCH(Z575,Companies[会社名],0))="","未確認",INDEX(Companies[地区],MATCH(Z575,Companies[会社名],0)))))</f>
        <v/>
      </c>
      <c r="AB575" s="54" t="str">
        <f>IF(G575="","",IF(Q575&lt;&gt;"",Q575,IF(COUNTIF(Tugs[曳船名],G575)&lt;&gt;1,"未登録・重複",IF(INDEX(Tugs[基地港],MATCH(G575,Tugs[曳船名],0))="","未確認",INDEX(Tugs[基地港],MATCH(G575,Tugs[曳船名],0))))))</f>
        <v/>
      </c>
      <c r="AC575" s="53" t="str">
        <f>IF(C575="","",IF(AND(COUNTIF(Standards[照合項目（自動）],AB575&amp;"｜"&amp;E575&amp;"｜"&amp;D575&amp;"｜"&amp;F575&amp;"｜"&amp;P575)=1,COUNTIFS(Standards[照合項目（自動）],AB575&amp;"｜"&amp;E575&amp;"｜"&amp;D575&amp;"｜"&amp;F575&amp;"｜"&amp;P575,Standards[入力確認（自動）],"確認済")=1),SUMIF(Standards[照合項目（自動）],AB575&amp;"｜"&amp;E575&amp;"｜"&amp;D575&amp;"｜"&amp;F575&amp;"｜"&amp;P575,Standards[所定合計h（自動）]),"未確認"))</f>
        <v/>
      </c>
      <c r="AD575" s="53" t="str">
        <f>IF(C575="","",IF(AND(ISNUMBER(R575),ISNUMBER(S575),S575&gt;=R575),ROUND((S575-R575)*24,4),IF(OR(R575&lt;&gt;"",S575&lt;&gt;""),"",IF(AND(ISNUMBER(T575),T575&gt;=0),T575,IF(AND(I575="あり",J575="実施",ISNUMBER(AC575)),AC575,"")))))</f>
        <v/>
      </c>
      <c r="AE575" s="54" t="str">
        <f>IF(C575="","",IF(AND(ISNUMBER(R575),ISNUMBER(S575),S575&gt;=R575),IF(X575="記録","実績：基地発～基地着",IF(X575="記憶","記憶：基地発～基地着","未確認：基地発～基地着")),IF(OR(R575&lt;&gt;"",S575&lt;&gt;""),"要確認：時刻不足・逆転",IF(AND(ISNUMBER(T575),T575&gt;=0),IF(X575="記録","実績：記録の時間",IF(X575="記憶","記憶：申告の時間","未確認：申告の時間")),IF(AND(I575="あり",J575="実施",ISNUMBER(AC575)),"所定時間による見込み",IF(I575="なし","使用なし","未確認"))))))</f>
        <v/>
      </c>
      <c r="AF575" s="55" t="str">
        <f>IF(C575="","",IF(H575="あり",1,0))</f>
        <v/>
      </c>
      <c r="AG575" s="55" t="str">
        <f>IF(C575="","",IF(AND(I575="あり",J575="実施"),1,0))</f>
        <v/>
      </c>
      <c r="AH575" s="55" t="str">
        <f>IF(C575="","",IF(AND(H575="あり",X575="記録"),IF(COUNTIFS($A$8:A575,A575,$B$8:B575,B575,$C$8:C575,C575,$E$8:E575,E575,$F$8:F575,F575,$H$8:H575,"あり",$X$8:X575,"記録")=1,1,0),0))</f>
        <v/>
      </c>
      <c r="AI575" s="55" t="str">
        <f>IF(C575="","",IF(AND(I575="あり",J575="実施",X575="記録",ISNUMBER(K575)),IF(COUNTIFS($K$8:K575,K575,$C$8:C575,C575,$E$8:E575,E575,$F$8:F575,F575,$I$8:I575,"あり",$J$8:J575,"実施",$X$8:X575,"記録")=1,1,0),0))</f>
        <v/>
      </c>
      <c r="AJ575" s="55" t="str">
        <f>IF(C575="","",IF(ISNUMBER(A575),YEAR(A575)-IF(MONTH(A575)&lt;4,1,0),""))</f>
        <v/>
      </c>
      <c r="AK575" s="55" t="str">
        <f>IF(C575="","",IF(J575="実施",IF(ISNUMBER(K575),YEAR(K575)-IF(MONTH(K575)&lt;4,1,0),""),""))</f>
        <v/>
      </c>
      <c r="AL575" s="56" t="str">
        <f>IF(C575="",IF(OR(A575&lt;&gt;"",G575&lt;&gt;""),"要確認：船名未記入",""),IF(OR(NOT(ISNUMBER(A575)),G575="",H575="",I575="",J575="",N575="",O575="",P575="",W575="",X575=""),"要確認：基本項目不足",IF(OR(Z575="未登録・重複",AA575="未登録・重複",AB575="未確認"),"要確認：登録表を確認",IF(AND(H575="あり",NOT(ISNUMBER(B575))),"要確認：前日の予定時刻不足",IF(AND(J575="実施",I575="あり",NOT(ISNUMBER(K575))),"要確認：最終日時不足",IF(AND(J575="取消",I575="あり"),"要確認：取消と使用ありが矛盾",IF(OR(AND(ISNUMBER(T575),T575&lt;0),AND(ISNUMBER(V575),V575&lt;0),AE575="要確認：時刻不足・逆転"),"要確認：時間を確認",IF(COUNTIFS(Work[予定表の作業日],A575,Work[前日版の予定時刻],B575,Work[船名],C575,Work[バース],E575,Work[入出・転],F575,Work[曳船名],G575)&gt;1,"要確認：同じ作業・曳船が重複",IF(AND(I575="あり",J575="実施",NOT(ISNUMBER(AD575))),"要確認：拘束時間未確認",IF(OR(H575="未確認",I575="未確認",J575="未確認",X575="未確認",N575="未確認",O575="未確認"),"要確認：未確認を含む","確認済"))))))))))</f>
        <v/>
      </c>
    </row>
    <row r="576" spans="1:38" ht="24.95" customHeight="1" x14ac:dyDescent="0.2">
      <c r="A576" s="20"/>
      <c r="B576" s="29"/>
      <c r="C576" s="7"/>
      <c r="D576" s="7"/>
      <c r="E576" s="7"/>
      <c r="F576" s="7"/>
      <c r="G576" s="7"/>
      <c r="H576" s="7"/>
      <c r="I576" s="7"/>
      <c r="J576" s="7"/>
      <c r="K576" s="23"/>
      <c r="L576" s="13"/>
      <c r="M576" s="13"/>
      <c r="N576" s="7"/>
      <c r="O576" s="51"/>
      <c r="P576" s="51"/>
      <c r="Q576" s="61"/>
      <c r="R576" s="62"/>
      <c r="S576" s="62"/>
      <c r="T576" s="63"/>
      <c r="U576" s="63"/>
      <c r="V576" s="63"/>
      <c r="W576" s="51"/>
      <c r="X576" s="51"/>
      <c r="Y576" s="67"/>
      <c r="Z576" s="54" t="str">
        <f>IF(G576="","",IF(COUNTIF(Tugs[曳船名],G576)&lt;&gt;1,"未登録・重複",IF(INDEX(Tugs[会社名],MATCH(G576,Tugs[曳船名],0))="","未確認",INDEX(Tugs[会社名],MATCH(G576,Tugs[曳船名],0)))))</f>
        <v/>
      </c>
      <c r="AA576" s="54" t="str">
        <f>IF(G576="","",IF(COUNTIF(Companies[会社名],Z576)&lt;&gt;1,"未登録・重複",IF(INDEX(Companies[地区],MATCH(Z576,Companies[会社名],0))="","未確認",INDEX(Companies[地区],MATCH(Z576,Companies[会社名],0)))))</f>
        <v/>
      </c>
      <c r="AB576" s="54" t="str">
        <f>IF(G576="","",IF(Q576&lt;&gt;"",Q576,IF(COUNTIF(Tugs[曳船名],G576)&lt;&gt;1,"未登録・重複",IF(INDEX(Tugs[基地港],MATCH(G576,Tugs[曳船名],0))="","未確認",INDEX(Tugs[基地港],MATCH(G576,Tugs[曳船名],0))))))</f>
        <v/>
      </c>
      <c r="AC576" s="53" t="str">
        <f>IF(C576="","",IF(AND(COUNTIF(Standards[照合項目（自動）],AB576&amp;"｜"&amp;E576&amp;"｜"&amp;D576&amp;"｜"&amp;F576&amp;"｜"&amp;P576)=1,COUNTIFS(Standards[照合項目（自動）],AB576&amp;"｜"&amp;E576&amp;"｜"&amp;D576&amp;"｜"&amp;F576&amp;"｜"&amp;P576,Standards[入力確認（自動）],"確認済")=1),SUMIF(Standards[照合項目（自動）],AB576&amp;"｜"&amp;E576&amp;"｜"&amp;D576&amp;"｜"&amp;F576&amp;"｜"&amp;P576,Standards[所定合計h（自動）]),"未確認"))</f>
        <v/>
      </c>
      <c r="AD576" s="53" t="str">
        <f>IF(C576="","",IF(AND(ISNUMBER(R576),ISNUMBER(S576),S576&gt;=R576),ROUND((S576-R576)*24,4),IF(OR(R576&lt;&gt;"",S576&lt;&gt;""),"",IF(AND(ISNUMBER(T576),T576&gt;=0),T576,IF(AND(I576="あり",J576="実施",ISNUMBER(AC576)),AC576,"")))))</f>
        <v/>
      </c>
      <c r="AE576" s="54" t="str">
        <f>IF(C576="","",IF(AND(ISNUMBER(R576),ISNUMBER(S576),S576&gt;=R576),IF(X576="記録","実績：基地発～基地着",IF(X576="記憶","記憶：基地発～基地着","未確認：基地発～基地着")),IF(OR(R576&lt;&gt;"",S576&lt;&gt;""),"要確認：時刻不足・逆転",IF(AND(ISNUMBER(T576),T576&gt;=0),IF(X576="記録","実績：記録の時間",IF(X576="記憶","記憶：申告の時間","未確認：申告の時間")),IF(AND(I576="あり",J576="実施",ISNUMBER(AC576)),"所定時間による見込み",IF(I576="なし","使用なし","未確認"))))))</f>
        <v/>
      </c>
      <c r="AF576" s="55" t="str">
        <f>IF(C576="","",IF(H576="あり",1,0))</f>
        <v/>
      </c>
      <c r="AG576" s="55" t="str">
        <f>IF(C576="","",IF(AND(I576="あり",J576="実施"),1,0))</f>
        <v/>
      </c>
      <c r="AH576" s="55" t="str">
        <f>IF(C576="","",IF(AND(H576="あり",X576="記録"),IF(COUNTIFS($A$8:A576,A576,$B$8:B576,B576,$C$8:C576,C576,$E$8:E576,E576,$F$8:F576,F576,$H$8:H576,"あり",$X$8:X576,"記録")=1,1,0),0))</f>
        <v/>
      </c>
      <c r="AI576" s="55" t="str">
        <f>IF(C576="","",IF(AND(I576="あり",J576="実施",X576="記録",ISNUMBER(K576)),IF(COUNTIFS($K$8:K576,K576,$C$8:C576,C576,$E$8:E576,E576,$F$8:F576,F576,$I$8:I576,"あり",$J$8:J576,"実施",$X$8:X576,"記録")=1,1,0),0))</f>
        <v/>
      </c>
      <c r="AJ576" s="55" t="str">
        <f>IF(C576="","",IF(ISNUMBER(A576),YEAR(A576)-IF(MONTH(A576)&lt;4,1,0),""))</f>
        <v/>
      </c>
      <c r="AK576" s="55" t="str">
        <f>IF(C576="","",IF(J576="実施",IF(ISNUMBER(K576),YEAR(K576)-IF(MONTH(K576)&lt;4,1,0),""),""))</f>
        <v/>
      </c>
      <c r="AL576" s="56" t="str">
        <f>IF(C576="",IF(OR(A576&lt;&gt;"",G576&lt;&gt;""),"要確認：船名未記入",""),IF(OR(NOT(ISNUMBER(A576)),G576="",H576="",I576="",J576="",N576="",O576="",P576="",W576="",X576=""),"要確認：基本項目不足",IF(OR(Z576="未登録・重複",AA576="未登録・重複",AB576="未確認"),"要確認：登録表を確認",IF(AND(H576="あり",NOT(ISNUMBER(B576))),"要確認：前日の予定時刻不足",IF(AND(J576="実施",I576="あり",NOT(ISNUMBER(K576))),"要確認：最終日時不足",IF(AND(J576="取消",I576="あり"),"要確認：取消と使用ありが矛盾",IF(OR(AND(ISNUMBER(T576),T576&lt;0),AND(ISNUMBER(V576),V576&lt;0),AE576="要確認：時刻不足・逆転"),"要確認：時間を確認",IF(COUNTIFS(Work[予定表の作業日],A576,Work[前日版の予定時刻],B576,Work[船名],C576,Work[バース],E576,Work[入出・転],F576,Work[曳船名],G576)&gt;1,"要確認：同じ作業・曳船が重複",IF(AND(I576="あり",J576="実施",NOT(ISNUMBER(AD576))),"要確認：拘束時間未確認",IF(OR(H576="未確認",I576="未確認",J576="未確認",X576="未確認",N576="未確認",O576="未確認"),"要確認：未確認を含む","確認済"))))))))))</f>
        <v/>
      </c>
    </row>
    <row r="577" spans="1:38" ht="24.95" customHeight="1" x14ac:dyDescent="0.2">
      <c r="A577" s="20"/>
      <c r="B577" s="29"/>
      <c r="C577" s="7"/>
      <c r="D577" s="7"/>
      <c r="E577" s="7"/>
      <c r="F577" s="7"/>
      <c r="G577" s="7"/>
      <c r="H577" s="7"/>
      <c r="I577" s="7"/>
      <c r="J577" s="7"/>
      <c r="K577" s="23"/>
      <c r="L577" s="13"/>
      <c r="M577" s="13"/>
      <c r="N577" s="7"/>
      <c r="O577" s="51"/>
      <c r="P577" s="51"/>
      <c r="Q577" s="61"/>
      <c r="R577" s="62"/>
      <c r="S577" s="62"/>
      <c r="T577" s="63"/>
      <c r="U577" s="63"/>
      <c r="V577" s="63"/>
      <c r="W577" s="51"/>
      <c r="X577" s="51"/>
      <c r="Y577" s="67"/>
      <c r="Z577" s="54" t="str">
        <f>IF(G577="","",IF(COUNTIF(Tugs[曳船名],G577)&lt;&gt;1,"未登録・重複",IF(INDEX(Tugs[会社名],MATCH(G577,Tugs[曳船名],0))="","未確認",INDEX(Tugs[会社名],MATCH(G577,Tugs[曳船名],0)))))</f>
        <v/>
      </c>
      <c r="AA577" s="54" t="str">
        <f>IF(G577="","",IF(COUNTIF(Companies[会社名],Z577)&lt;&gt;1,"未登録・重複",IF(INDEX(Companies[地区],MATCH(Z577,Companies[会社名],0))="","未確認",INDEX(Companies[地区],MATCH(Z577,Companies[会社名],0)))))</f>
        <v/>
      </c>
      <c r="AB577" s="54" t="str">
        <f>IF(G577="","",IF(Q577&lt;&gt;"",Q577,IF(COUNTIF(Tugs[曳船名],G577)&lt;&gt;1,"未登録・重複",IF(INDEX(Tugs[基地港],MATCH(G577,Tugs[曳船名],0))="","未確認",INDEX(Tugs[基地港],MATCH(G577,Tugs[曳船名],0))))))</f>
        <v/>
      </c>
      <c r="AC577" s="53" t="str">
        <f>IF(C577="","",IF(AND(COUNTIF(Standards[照合項目（自動）],AB577&amp;"｜"&amp;E577&amp;"｜"&amp;D577&amp;"｜"&amp;F577&amp;"｜"&amp;P577)=1,COUNTIFS(Standards[照合項目（自動）],AB577&amp;"｜"&amp;E577&amp;"｜"&amp;D577&amp;"｜"&amp;F577&amp;"｜"&amp;P577,Standards[入力確認（自動）],"確認済")=1),SUMIF(Standards[照合項目（自動）],AB577&amp;"｜"&amp;E577&amp;"｜"&amp;D577&amp;"｜"&amp;F577&amp;"｜"&amp;P577,Standards[所定合計h（自動）]),"未確認"))</f>
        <v/>
      </c>
      <c r="AD577" s="53" t="str">
        <f>IF(C577="","",IF(AND(ISNUMBER(R577),ISNUMBER(S577),S577&gt;=R577),ROUND((S577-R577)*24,4),IF(OR(R577&lt;&gt;"",S577&lt;&gt;""),"",IF(AND(ISNUMBER(T577),T577&gt;=0),T577,IF(AND(I577="あり",J577="実施",ISNUMBER(AC577)),AC577,"")))))</f>
        <v/>
      </c>
      <c r="AE577" s="54" t="str">
        <f>IF(C577="","",IF(AND(ISNUMBER(R577),ISNUMBER(S577),S577&gt;=R577),IF(X577="記録","実績：基地発～基地着",IF(X577="記憶","記憶：基地発～基地着","未確認：基地発～基地着")),IF(OR(R577&lt;&gt;"",S577&lt;&gt;""),"要確認：時刻不足・逆転",IF(AND(ISNUMBER(T577),T577&gt;=0),IF(X577="記録","実績：記録の時間",IF(X577="記憶","記憶：申告の時間","未確認：申告の時間")),IF(AND(I577="あり",J577="実施",ISNUMBER(AC577)),"所定時間による見込み",IF(I577="なし","使用なし","未確認"))))))</f>
        <v/>
      </c>
      <c r="AF577" s="55" t="str">
        <f>IF(C577="","",IF(H577="あり",1,0))</f>
        <v/>
      </c>
      <c r="AG577" s="55" t="str">
        <f>IF(C577="","",IF(AND(I577="あり",J577="実施"),1,0))</f>
        <v/>
      </c>
      <c r="AH577" s="55" t="str">
        <f>IF(C577="","",IF(AND(H577="あり",X577="記録"),IF(COUNTIFS($A$8:A577,A577,$B$8:B577,B577,$C$8:C577,C577,$E$8:E577,E577,$F$8:F577,F577,$H$8:H577,"あり",$X$8:X577,"記録")=1,1,0),0))</f>
        <v/>
      </c>
      <c r="AI577" s="55" t="str">
        <f>IF(C577="","",IF(AND(I577="あり",J577="実施",X577="記録",ISNUMBER(K577)),IF(COUNTIFS($K$8:K577,K577,$C$8:C577,C577,$E$8:E577,E577,$F$8:F577,F577,$I$8:I577,"あり",$J$8:J577,"実施",$X$8:X577,"記録")=1,1,0),0))</f>
        <v/>
      </c>
      <c r="AJ577" s="55" t="str">
        <f>IF(C577="","",IF(ISNUMBER(A577),YEAR(A577)-IF(MONTH(A577)&lt;4,1,0),""))</f>
        <v/>
      </c>
      <c r="AK577" s="55" t="str">
        <f>IF(C577="","",IF(J577="実施",IF(ISNUMBER(K577),YEAR(K577)-IF(MONTH(K577)&lt;4,1,0),""),""))</f>
        <v/>
      </c>
      <c r="AL577" s="56" t="str">
        <f>IF(C577="",IF(OR(A577&lt;&gt;"",G577&lt;&gt;""),"要確認：船名未記入",""),IF(OR(NOT(ISNUMBER(A577)),G577="",H577="",I577="",J577="",N577="",O577="",P577="",W577="",X577=""),"要確認：基本項目不足",IF(OR(Z577="未登録・重複",AA577="未登録・重複",AB577="未確認"),"要確認：登録表を確認",IF(AND(H577="あり",NOT(ISNUMBER(B577))),"要確認：前日の予定時刻不足",IF(AND(J577="実施",I577="あり",NOT(ISNUMBER(K577))),"要確認：最終日時不足",IF(AND(J577="取消",I577="あり"),"要確認：取消と使用ありが矛盾",IF(OR(AND(ISNUMBER(T577),T577&lt;0),AND(ISNUMBER(V577),V577&lt;0),AE577="要確認：時刻不足・逆転"),"要確認：時間を確認",IF(COUNTIFS(Work[予定表の作業日],A577,Work[前日版の予定時刻],B577,Work[船名],C577,Work[バース],E577,Work[入出・転],F577,Work[曳船名],G577)&gt;1,"要確認：同じ作業・曳船が重複",IF(AND(I577="あり",J577="実施",NOT(ISNUMBER(AD577))),"要確認：拘束時間未確認",IF(OR(H577="未確認",I577="未確認",J577="未確認",X577="未確認",N577="未確認",O577="未確認"),"要確認：未確認を含む","確認済"))))))))))</f>
        <v/>
      </c>
    </row>
    <row r="578" spans="1:38" ht="24.95" customHeight="1" x14ac:dyDescent="0.2">
      <c r="A578" s="20"/>
      <c r="B578" s="29"/>
      <c r="C578" s="7"/>
      <c r="D578" s="7"/>
      <c r="E578" s="7"/>
      <c r="F578" s="7"/>
      <c r="G578" s="7"/>
      <c r="H578" s="7"/>
      <c r="I578" s="7"/>
      <c r="J578" s="7"/>
      <c r="K578" s="23"/>
      <c r="L578" s="13"/>
      <c r="M578" s="13"/>
      <c r="N578" s="7"/>
      <c r="O578" s="51"/>
      <c r="P578" s="51"/>
      <c r="Q578" s="61"/>
      <c r="R578" s="62"/>
      <c r="S578" s="62"/>
      <c r="T578" s="63"/>
      <c r="U578" s="63"/>
      <c r="V578" s="63"/>
      <c r="W578" s="51"/>
      <c r="X578" s="51"/>
      <c r="Y578" s="67"/>
      <c r="Z578" s="54" t="str">
        <f>IF(G578="","",IF(COUNTIF(Tugs[曳船名],G578)&lt;&gt;1,"未登録・重複",IF(INDEX(Tugs[会社名],MATCH(G578,Tugs[曳船名],0))="","未確認",INDEX(Tugs[会社名],MATCH(G578,Tugs[曳船名],0)))))</f>
        <v/>
      </c>
      <c r="AA578" s="54" t="str">
        <f>IF(G578="","",IF(COUNTIF(Companies[会社名],Z578)&lt;&gt;1,"未登録・重複",IF(INDEX(Companies[地区],MATCH(Z578,Companies[会社名],0))="","未確認",INDEX(Companies[地区],MATCH(Z578,Companies[会社名],0)))))</f>
        <v/>
      </c>
      <c r="AB578" s="54" t="str">
        <f>IF(G578="","",IF(Q578&lt;&gt;"",Q578,IF(COUNTIF(Tugs[曳船名],G578)&lt;&gt;1,"未登録・重複",IF(INDEX(Tugs[基地港],MATCH(G578,Tugs[曳船名],0))="","未確認",INDEX(Tugs[基地港],MATCH(G578,Tugs[曳船名],0))))))</f>
        <v/>
      </c>
      <c r="AC578" s="53" t="str">
        <f>IF(C578="","",IF(AND(COUNTIF(Standards[照合項目（自動）],AB578&amp;"｜"&amp;E578&amp;"｜"&amp;D578&amp;"｜"&amp;F578&amp;"｜"&amp;P578)=1,COUNTIFS(Standards[照合項目（自動）],AB578&amp;"｜"&amp;E578&amp;"｜"&amp;D578&amp;"｜"&amp;F578&amp;"｜"&amp;P578,Standards[入力確認（自動）],"確認済")=1),SUMIF(Standards[照合項目（自動）],AB578&amp;"｜"&amp;E578&amp;"｜"&amp;D578&amp;"｜"&amp;F578&amp;"｜"&amp;P578,Standards[所定合計h（自動）]),"未確認"))</f>
        <v/>
      </c>
      <c r="AD578" s="53" t="str">
        <f>IF(C578="","",IF(AND(ISNUMBER(R578),ISNUMBER(S578),S578&gt;=R578),ROUND((S578-R578)*24,4),IF(OR(R578&lt;&gt;"",S578&lt;&gt;""),"",IF(AND(ISNUMBER(T578),T578&gt;=0),T578,IF(AND(I578="あり",J578="実施",ISNUMBER(AC578)),AC578,"")))))</f>
        <v/>
      </c>
      <c r="AE578" s="54" t="str">
        <f>IF(C578="","",IF(AND(ISNUMBER(R578),ISNUMBER(S578),S578&gt;=R578),IF(X578="記録","実績：基地発～基地着",IF(X578="記憶","記憶：基地発～基地着","未確認：基地発～基地着")),IF(OR(R578&lt;&gt;"",S578&lt;&gt;""),"要確認：時刻不足・逆転",IF(AND(ISNUMBER(T578),T578&gt;=0),IF(X578="記録","実績：記録の時間",IF(X578="記憶","記憶：申告の時間","未確認：申告の時間")),IF(AND(I578="あり",J578="実施",ISNUMBER(AC578)),"所定時間による見込み",IF(I578="なし","使用なし","未確認"))))))</f>
        <v/>
      </c>
      <c r="AF578" s="55" t="str">
        <f>IF(C578="","",IF(H578="あり",1,0))</f>
        <v/>
      </c>
      <c r="AG578" s="55" t="str">
        <f>IF(C578="","",IF(AND(I578="あり",J578="実施"),1,0))</f>
        <v/>
      </c>
      <c r="AH578" s="55" t="str">
        <f>IF(C578="","",IF(AND(H578="あり",X578="記録"),IF(COUNTIFS($A$8:A578,A578,$B$8:B578,B578,$C$8:C578,C578,$E$8:E578,E578,$F$8:F578,F578,$H$8:H578,"あり",$X$8:X578,"記録")=1,1,0),0))</f>
        <v/>
      </c>
      <c r="AI578" s="55" t="str">
        <f>IF(C578="","",IF(AND(I578="あり",J578="実施",X578="記録",ISNUMBER(K578)),IF(COUNTIFS($K$8:K578,K578,$C$8:C578,C578,$E$8:E578,E578,$F$8:F578,F578,$I$8:I578,"あり",$J$8:J578,"実施",$X$8:X578,"記録")=1,1,0),0))</f>
        <v/>
      </c>
      <c r="AJ578" s="55" t="str">
        <f>IF(C578="","",IF(ISNUMBER(A578),YEAR(A578)-IF(MONTH(A578)&lt;4,1,0),""))</f>
        <v/>
      </c>
      <c r="AK578" s="55" t="str">
        <f>IF(C578="","",IF(J578="実施",IF(ISNUMBER(K578),YEAR(K578)-IF(MONTH(K578)&lt;4,1,0),""),""))</f>
        <v/>
      </c>
      <c r="AL578" s="56" t="str">
        <f>IF(C578="",IF(OR(A578&lt;&gt;"",G578&lt;&gt;""),"要確認：船名未記入",""),IF(OR(NOT(ISNUMBER(A578)),G578="",H578="",I578="",J578="",N578="",O578="",P578="",W578="",X578=""),"要確認：基本項目不足",IF(OR(Z578="未登録・重複",AA578="未登録・重複",AB578="未確認"),"要確認：登録表を確認",IF(AND(H578="あり",NOT(ISNUMBER(B578))),"要確認：前日の予定時刻不足",IF(AND(J578="実施",I578="あり",NOT(ISNUMBER(K578))),"要確認：最終日時不足",IF(AND(J578="取消",I578="あり"),"要確認：取消と使用ありが矛盾",IF(OR(AND(ISNUMBER(T578),T578&lt;0),AND(ISNUMBER(V578),V578&lt;0),AE578="要確認：時刻不足・逆転"),"要確認：時間を確認",IF(COUNTIFS(Work[予定表の作業日],A578,Work[前日版の予定時刻],B578,Work[船名],C578,Work[バース],E578,Work[入出・転],F578,Work[曳船名],G578)&gt;1,"要確認：同じ作業・曳船が重複",IF(AND(I578="あり",J578="実施",NOT(ISNUMBER(AD578))),"要確認：拘束時間未確認",IF(OR(H578="未確認",I578="未確認",J578="未確認",X578="未確認",N578="未確認",O578="未確認"),"要確認：未確認を含む","確認済"))))))))))</f>
        <v/>
      </c>
    </row>
    <row r="579" spans="1:38" ht="24.95" customHeight="1" x14ac:dyDescent="0.2">
      <c r="A579" s="20"/>
      <c r="B579" s="29"/>
      <c r="C579" s="7"/>
      <c r="D579" s="7"/>
      <c r="E579" s="7"/>
      <c r="F579" s="7"/>
      <c r="G579" s="7"/>
      <c r="H579" s="7"/>
      <c r="I579" s="7"/>
      <c r="J579" s="7"/>
      <c r="K579" s="23"/>
      <c r="L579" s="13"/>
      <c r="M579" s="13"/>
      <c r="N579" s="7"/>
      <c r="O579" s="51"/>
      <c r="P579" s="51"/>
      <c r="Q579" s="61"/>
      <c r="R579" s="62"/>
      <c r="S579" s="62"/>
      <c r="T579" s="63"/>
      <c r="U579" s="63"/>
      <c r="V579" s="63"/>
      <c r="W579" s="51"/>
      <c r="X579" s="51"/>
      <c r="Y579" s="67"/>
      <c r="Z579" s="54" t="str">
        <f>IF(G579="","",IF(COUNTIF(Tugs[曳船名],G579)&lt;&gt;1,"未登録・重複",IF(INDEX(Tugs[会社名],MATCH(G579,Tugs[曳船名],0))="","未確認",INDEX(Tugs[会社名],MATCH(G579,Tugs[曳船名],0)))))</f>
        <v/>
      </c>
      <c r="AA579" s="54" t="str">
        <f>IF(G579="","",IF(COUNTIF(Companies[会社名],Z579)&lt;&gt;1,"未登録・重複",IF(INDEX(Companies[地区],MATCH(Z579,Companies[会社名],0))="","未確認",INDEX(Companies[地区],MATCH(Z579,Companies[会社名],0)))))</f>
        <v/>
      </c>
      <c r="AB579" s="54" t="str">
        <f>IF(G579="","",IF(Q579&lt;&gt;"",Q579,IF(COUNTIF(Tugs[曳船名],G579)&lt;&gt;1,"未登録・重複",IF(INDEX(Tugs[基地港],MATCH(G579,Tugs[曳船名],0))="","未確認",INDEX(Tugs[基地港],MATCH(G579,Tugs[曳船名],0))))))</f>
        <v/>
      </c>
      <c r="AC579" s="53" t="str">
        <f>IF(C579="","",IF(AND(COUNTIF(Standards[照合項目（自動）],AB579&amp;"｜"&amp;E579&amp;"｜"&amp;D579&amp;"｜"&amp;F579&amp;"｜"&amp;P579)=1,COUNTIFS(Standards[照合項目（自動）],AB579&amp;"｜"&amp;E579&amp;"｜"&amp;D579&amp;"｜"&amp;F579&amp;"｜"&amp;P579,Standards[入力確認（自動）],"確認済")=1),SUMIF(Standards[照合項目（自動）],AB579&amp;"｜"&amp;E579&amp;"｜"&amp;D579&amp;"｜"&amp;F579&amp;"｜"&amp;P579,Standards[所定合計h（自動）]),"未確認"))</f>
        <v/>
      </c>
      <c r="AD579" s="53" t="str">
        <f>IF(C579="","",IF(AND(ISNUMBER(R579),ISNUMBER(S579),S579&gt;=R579),ROUND((S579-R579)*24,4),IF(OR(R579&lt;&gt;"",S579&lt;&gt;""),"",IF(AND(ISNUMBER(T579),T579&gt;=0),T579,IF(AND(I579="あり",J579="実施",ISNUMBER(AC579)),AC579,"")))))</f>
        <v/>
      </c>
      <c r="AE579" s="54" t="str">
        <f>IF(C579="","",IF(AND(ISNUMBER(R579),ISNUMBER(S579),S579&gt;=R579),IF(X579="記録","実績：基地発～基地着",IF(X579="記憶","記憶：基地発～基地着","未確認：基地発～基地着")),IF(OR(R579&lt;&gt;"",S579&lt;&gt;""),"要確認：時刻不足・逆転",IF(AND(ISNUMBER(T579),T579&gt;=0),IF(X579="記録","実績：記録の時間",IF(X579="記憶","記憶：申告の時間","未確認：申告の時間")),IF(AND(I579="あり",J579="実施",ISNUMBER(AC579)),"所定時間による見込み",IF(I579="なし","使用なし","未確認"))))))</f>
        <v/>
      </c>
      <c r="AF579" s="55" t="str">
        <f>IF(C579="","",IF(H579="あり",1,0))</f>
        <v/>
      </c>
      <c r="AG579" s="55" t="str">
        <f>IF(C579="","",IF(AND(I579="あり",J579="実施"),1,0))</f>
        <v/>
      </c>
      <c r="AH579" s="55" t="str">
        <f>IF(C579="","",IF(AND(H579="あり",X579="記録"),IF(COUNTIFS($A$8:A579,A579,$B$8:B579,B579,$C$8:C579,C579,$E$8:E579,E579,$F$8:F579,F579,$H$8:H579,"あり",$X$8:X579,"記録")=1,1,0),0))</f>
        <v/>
      </c>
      <c r="AI579" s="55" t="str">
        <f>IF(C579="","",IF(AND(I579="あり",J579="実施",X579="記録",ISNUMBER(K579)),IF(COUNTIFS($K$8:K579,K579,$C$8:C579,C579,$E$8:E579,E579,$F$8:F579,F579,$I$8:I579,"あり",$J$8:J579,"実施",$X$8:X579,"記録")=1,1,0),0))</f>
        <v/>
      </c>
      <c r="AJ579" s="55" t="str">
        <f>IF(C579="","",IF(ISNUMBER(A579),YEAR(A579)-IF(MONTH(A579)&lt;4,1,0),""))</f>
        <v/>
      </c>
      <c r="AK579" s="55" t="str">
        <f>IF(C579="","",IF(J579="実施",IF(ISNUMBER(K579),YEAR(K579)-IF(MONTH(K579)&lt;4,1,0),""),""))</f>
        <v/>
      </c>
      <c r="AL579" s="56" t="str">
        <f>IF(C579="",IF(OR(A579&lt;&gt;"",G579&lt;&gt;""),"要確認：船名未記入",""),IF(OR(NOT(ISNUMBER(A579)),G579="",H579="",I579="",J579="",N579="",O579="",P579="",W579="",X579=""),"要確認：基本項目不足",IF(OR(Z579="未登録・重複",AA579="未登録・重複",AB579="未確認"),"要確認：登録表を確認",IF(AND(H579="あり",NOT(ISNUMBER(B579))),"要確認：前日の予定時刻不足",IF(AND(J579="実施",I579="あり",NOT(ISNUMBER(K579))),"要確認：最終日時不足",IF(AND(J579="取消",I579="あり"),"要確認：取消と使用ありが矛盾",IF(OR(AND(ISNUMBER(T579),T579&lt;0),AND(ISNUMBER(V579),V579&lt;0),AE579="要確認：時刻不足・逆転"),"要確認：時間を確認",IF(COUNTIFS(Work[予定表の作業日],A579,Work[前日版の予定時刻],B579,Work[船名],C579,Work[バース],E579,Work[入出・転],F579,Work[曳船名],G579)&gt;1,"要確認：同じ作業・曳船が重複",IF(AND(I579="あり",J579="実施",NOT(ISNUMBER(AD579))),"要確認：拘束時間未確認",IF(OR(H579="未確認",I579="未確認",J579="未確認",X579="未確認",N579="未確認",O579="未確認"),"要確認：未確認を含む","確認済"))))))))))</f>
        <v/>
      </c>
    </row>
    <row r="580" spans="1:38" ht="24.95" customHeight="1" x14ac:dyDescent="0.2">
      <c r="A580" s="20"/>
      <c r="B580" s="29"/>
      <c r="C580" s="7"/>
      <c r="D580" s="7"/>
      <c r="E580" s="7"/>
      <c r="F580" s="7"/>
      <c r="G580" s="7"/>
      <c r="H580" s="7"/>
      <c r="I580" s="7"/>
      <c r="J580" s="7"/>
      <c r="K580" s="23"/>
      <c r="L580" s="13"/>
      <c r="M580" s="13"/>
      <c r="N580" s="7"/>
      <c r="O580" s="51"/>
      <c r="P580" s="51"/>
      <c r="Q580" s="61"/>
      <c r="R580" s="62"/>
      <c r="S580" s="62"/>
      <c r="T580" s="63"/>
      <c r="U580" s="63"/>
      <c r="V580" s="63"/>
      <c r="W580" s="51"/>
      <c r="X580" s="51"/>
      <c r="Y580" s="67"/>
      <c r="Z580" s="54" t="str">
        <f>IF(G580="","",IF(COUNTIF(Tugs[曳船名],G580)&lt;&gt;1,"未登録・重複",IF(INDEX(Tugs[会社名],MATCH(G580,Tugs[曳船名],0))="","未確認",INDEX(Tugs[会社名],MATCH(G580,Tugs[曳船名],0)))))</f>
        <v/>
      </c>
      <c r="AA580" s="54" t="str">
        <f>IF(G580="","",IF(COUNTIF(Companies[会社名],Z580)&lt;&gt;1,"未登録・重複",IF(INDEX(Companies[地区],MATCH(Z580,Companies[会社名],0))="","未確認",INDEX(Companies[地区],MATCH(Z580,Companies[会社名],0)))))</f>
        <v/>
      </c>
      <c r="AB580" s="54" t="str">
        <f>IF(G580="","",IF(Q580&lt;&gt;"",Q580,IF(COUNTIF(Tugs[曳船名],G580)&lt;&gt;1,"未登録・重複",IF(INDEX(Tugs[基地港],MATCH(G580,Tugs[曳船名],0))="","未確認",INDEX(Tugs[基地港],MATCH(G580,Tugs[曳船名],0))))))</f>
        <v/>
      </c>
      <c r="AC580" s="53" t="str">
        <f>IF(C580="","",IF(AND(COUNTIF(Standards[照合項目（自動）],AB580&amp;"｜"&amp;E580&amp;"｜"&amp;D580&amp;"｜"&amp;F580&amp;"｜"&amp;P580)=1,COUNTIFS(Standards[照合項目（自動）],AB580&amp;"｜"&amp;E580&amp;"｜"&amp;D580&amp;"｜"&amp;F580&amp;"｜"&amp;P580,Standards[入力確認（自動）],"確認済")=1),SUMIF(Standards[照合項目（自動）],AB580&amp;"｜"&amp;E580&amp;"｜"&amp;D580&amp;"｜"&amp;F580&amp;"｜"&amp;P580,Standards[所定合計h（自動）]),"未確認"))</f>
        <v/>
      </c>
      <c r="AD580" s="53" t="str">
        <f>IF(C580="","",IF(AND(ISNUMBER(R580),ISNUMBER(S580),S580&gt;=R580),ROUND((S580-R580)*24,4),IF(OR(R580&lt;&gt;"",S580&lt;&gt;""),"",IF(AND(ISNUMBER(T580),T580&gt;=0),T580,IF(AND(I580="あり",J580="実施",ISNUMBER(AC580)),AC580,"")))))</f>
        <v/>
      </c>
      <c r="AE580" s="54" t="str">
        <f>IF(C580="","",IF(AND(ISNUMBER(R580),ISNUMBER(S580),S580&gt;=R580),IF(X580="記録","実績：基地発～基地着",IF(X580="記憶","記憶：基地発～基地着","未確認：基地発～基地着")),IF(OR(R580&lt;&gt;"",S580&lt;&gt;""),"要確認：時刻不足・逆転",IF(AND(ISNUMBER(T580),T580&gt;=0),IF(X580="記録","実績：記録の時間",IF(X580="記憶","記憶：申告の時間","未確認：申告の時間")),IF(AND(I580="あり",J580="実施",ISNUMBER(AC580)),"所定時間による見込み",IF(I580="なし","使用なし","未確認"))))))</f>
        <v/>
      </c>
      <c r="AF580" s="55" t="str">
        <f>IF(C580="","",IF(H580="あり",1,0))</f>
        <v/>
      </c>
      <c r="AG580" s="55" t="str">
        <f>IF(C580="","",IF(AND(I580="あり",J580="実施"),1,0))</f>
        <v/>
      </c>
      <c r="AH580" s="55" t="str">
        <f>IF(C580="","",IF(AND(H580="あり",X580="記録"),IF(COUNTIFS($A$8:A580,A580,$B$8:B580,B580,$C$8:C580,C580,$E$8:E580,E580,$F$8:F580,F580,$H$8:H580,"あり",$X$8:X580,"記録")=1,1,0),0))</f>
        <v/>
      </c>
      <c r="AI580" s="55" t="str">
        <f>IF(C580="","",IF(AND(I580="あり",J580="実施",X580="記録",ISNUMBER(K580)),IF(COUNTIFS($K$8:K580,K580,$C$8:C580,C580,$E$8:E580,E580,$F$8:F580,F580,$I$8:I580,"あり",$J$8:J580,"実施",$X$8:X580,"記録")=1,1,0),0))</f>
        <v/>
      </c>
      <c r="AJ580" s="55" t="str">
        <f>IF(C580="","",IF(ISNUMBER(A580),YEAR(A580)-IF(MONTH(A580)&lt;4,1,0),""))</f>
        <v/>
      </c>
      <c r="AK580" s="55" t="str">
        <f>IF(C580="","",IF(J580="実施",IF(ISNUMBER(K580),YEAR(K580)-IF(MONTH(K580)&lt;4,1,0),""),""))</f>
        <v/>
      </c>
      <c r="AL580" s="56" t="str">
        <f>IF(C580="",IF(OR(A580&lt;&gt;"",G580&lt;&gt;""),"要確認：船名未記入",""),IF(OR(NOT(ISNUMBER(A580)),G580="",H580="",I580="",J580="",N580="",O580="",P580="",W580="",X580=""),"要確認：基本項目不足",IF(OR(Z580="未登録・重複",AA580="未登録・重複",AB580="未確認"),"要確認：登録表を確認",IF(AND(H580="あり",NOT(ISNUMBER(B580))),"要確認：前日の予定時刻不足",IF(AND(J580="実施",I580="あり",NOT(ISNUMBER(K580))),"要確認：最終日時不足",IF(AND(J580="取消",I580="あり"),"要確認：取消と使用ありが矛盾",IF(OR(AND(ISNUMBER(T580),T580&lt;0),AND(ISNUMBER(V580),V580&lt;0),AE580="要確認：時刻不足・逆転"),"要確認：時間を確認",IF(COUNTIFS(Work[予定表の作業日],A580,Work[前日版の予定時刻],B580,Work[船名],C580,Work[バース],E580,Work[入出・転],F580,Work[曳船名],G580)&gt;1,"要確認：同じ作業・曳船が重複",IF(AND(I580="あり",J580="実施",NOT(ISNUMBER(AD580))),"要確認：拘束時間未確認",IF(OR(H580="未確認",I580="未確認",J580="未確認",X580="未確認",N580="未確認",O580="未確認"),"要確認：未確認を含む","確認済"))))))))))</f>
        <v/>
      </c>
    </row>
    <row r="581" spans="1:38" ht="24.95" customHeight="1" x14ac:dyDescent="0.2">
      <c r="A581" s="20"/>
      <c r="B581" s="29"/>
      <c r="C581" s="7"/>
      <c r="D581" s="7"/>
      <c r="E581" s="7"/>
      <c r="F581" s="7"/>
      <c r="G581" s="7"/>
      <c r="H581" s="7"/>
      <c r="I581" s="7"/>
      <c r="J581" s="7"/>
      <c r="K581" s="23"/>
      <c r="L581" s="13"/>
      <c r="M581" s="13"/>
      <c r="N581" s="7"/>
      <c r="O581" s="51"/>
      <c r="P581" s="51"/>
      <c r="Q581" s="61"/>
      <c r="R581" s="62"/>
      <c r="S581" s="62"/>
      <c r="T581" s="63"/>
      <c r="U581" s="63"/>
      <c r="V581" s="63"/>
      <c r="W581" s="51"/>
      <c r="X581" s="51"/>
      <c r="Y581" s="67"/>
      <c r="Z581" s="54" t="str">
        <f>IF(G581="","",IF(COUNTIF(Tugs[曳船名],G581)&lt;&gt;1,"未登録・重複",IF(INDEX(Tugs[会社名],MATCH(G581,Tugs[曳船名],0))="","未確認",INDEX(Tugs[会社名],MATCH(G581,Tugs[曳船名],0)))))</f>
        <v/>
      </c>
      <c r="AA581" s="54" t="str">
        <f>IF(G581="","",IF(COUNTIF(Companies[会社名],Z581)&lt;&gt;1,"未登録・重複",IF(INDEX(Companies[地区],MATCH(Z581,Companies[会社名],0))="","未確認",INDEX(Companies[地区],MATCH(Z581,Companies[会社名],0)))))</f>
        <v/>
      </c>
      <c r="AB581" s="54" t="str">
        <f>IF(G581="","",IF(Q581&lt;&gt;"",Q581,IF(COUNTIF(Tugs[曳船名],G581)&lt;&gt;1,"未登録・重複",IF(INDEX(Tugs[基地港],MATCH(G581,Tugs[曳船名],0))="","未確認",INDEX(Tugs[基地港],MATCH(G581,Tugs[曳船名],0))))))</f>
        <v/>
      </c>
      <c r="AC581" s="53" t="str">
        <f>IF(C581="","",IF(AND(COUNTIF(Standards[照合項目（自動）],AB581&amp;"｜"&amp;E581&amp;"｜"&amp;D581&amp;"｜"&amp;F581&amp;"｜"&amp;P581)=1,COUNTIFS(Standards[照合項目（自動）],AB581&amp;"｜"&amp;E581&amp;"｜"&amp;D581&amp;"｜"&amp;F581&amp;"｜"&amp;P581,Standards[入力確認（自動）],"確認済")=1),SUMIF(Standards[照合項目（自動）],AB581&amp;"｜"&amp;E581&amp;"｜"&amp;D581&amp;"｜"&amp;F581&amp;"｜"&amp;P581,Standards[所定合計h（自動）]),"未確認"))</f>
        <v/>
      </c>
      <c r="AD581" s="53" t="str">
        <f>IF(C581="","",IF(AND(ISNUMBER(R581),ISNUMBER(S581),S581&gt;=R581),ROUND((S581-R581)*24,4),IF(OR(R581&lt;&gt;"",S581&lt;&gt;""),"",IF(AND(ISNUMBER(T581),T581&gt;=0),T581,IF(AND(I581="あり",J581="実施",ISNUMBER(AC581)),AC581,"")))))</f>
        <v/>
      </c>
      <c r="AE581" s="54" t="str">
        <f>IF(C581="","",IF(AND(ISNUMBER(R581),ISNUMBER(S581),S581&gt;=R581),IF(X581="記録","実績：基地発～基地着",IF(X581="記憶","記憶：基地発～基地着","未確認：基地発～基地着")),IF(OR(R581&lt;&gt;"",S581&lt;&gt;""),"要確認：時刻不足・逆転",IF(AND(ISNUMBER(T581),T581&gt;=0),IF(X581="記録","実績：記録の時間",IF(X581="記憶","記憶：申告の時間","未確認：申告の時間")),IF(AND(I581="あり",J581="実施",ISNUMBER(AC581)),"所定時間による見込み",IF(I581="なし","使用なし","未確認"))))))</f>
        <v/>
      </c>
      <c r="AF581" s="55" t="str">
        <f>IF(C581="","",IF(H581="あり",1,0))</f>
        <v/>
      </c>
      <c r="AG581" s="55" t="str">
        <f>IF(C581="","",IF(AND(I581="あり",J581="実施"),1,0))</f>
        <v/>
      </c>
      <c r="AH581" s="55" t="str">
        <f>IF(C581="","",IF(AND(H581="あり",X581="記録"),IF(COUNTIFS($A$8:A581,A581,$B$8:B581,B581,$C$8:C581,C581,$E$8:E581,E581,$F$8:F581,F581,$H$8:H581,"あり",$X$8:X581,"記録")=1,1,0),0))</f>
        <v/>
      </c>
      <c r="AI581" s="55" t="str">
        <f>IF(C581="","",IF(AND(I581="あり",J581="実施",X581="記録",ISNUMBER(K581)),IF(COUNTIFS($K$8:K581,K581,$C$8:C581,C581,$E$8:E581,E581,$F$8:F581,F581,$I$8:I581,"あり",$J$8:J581,"実施",$X$8:X581,"記録")=1,1,0),0))</f>
        <v/>
      </c>
      <c r="AJ581" s="55" t="str">
        <f>IF(C581="","",IF(ISNUMBER(A581),YEAR(A581)-IF(MONTH(A581)&lt;4,1,0),""))</f>
        <v/>
      </c>
      <c r="AK581" s="55" t="str">
        <f>IF(C581="","",IF(J581="実施",IF(ISNUMBER(K581),YEAR(K581)-IF(MONTH(K581)&lt;4,1,0),""),""))</f>
        <v/>
      </c>
      <c r="AL581" s="56" t="str">
        <f>IF(C581="",IF(OR(A581&lt;&gt;"",G581&lt;&gt;""),"要確認：船名未記入",""),IF(OR(NOT(ISNUMBER(A581)),G581="",H581="",I581="",J581="",N581="",O581="",P581="",W581="",X581=""),"要確認：基本項目不足",IF(OR(Z581="未登録・重複",AA581="未登録・重複",AB581="未確認"),"要確認：登録表を確認",IF(AND(H581="あり",NOT(ISNUMBER(B581))),"要確認：前日の予定時刻不足",IF(AND(J581="実施",I581="あり",NOT(ISNUMBER(K581))),"要確認：最終日時不足",IF(AND(J581="取消",I581="あり"),"要確認：取消と使用ありが矛盾",IF(OR(AND(ISNUMBER(T581),T581&lt;0),AND(ISNUMBER(V581),V581&lt;0),AE581="要確認：時刻不足・逆転"),"要確認：時間を確認",IF(COUNTIFS(Work[予定表の作業日],A581,Work[前日版の予定時刻],B581,Work[船名],C581,Work[バース],E581,Work[入出・転],F581,Work[曳船名],G581)&gt;1,"要確認：同じ作業・曳船が重複",IF(AND(I581="あり",J581="実施",NOT(ISNUMBER(AD581))),"要確認：拘束時間未確認",IF(OR(H581="未確認",I581="未確認",J581="未確認",X581="未確認",N581="未確認",O581="未確認"),"要確認：未確認を含む","確認済"))))))))))</f>
        <v/>
      </c>
    </row>
    <row r="582" spans="1:38" ht="24.95" customHeight="1" x14ac:dyDescent="0.2">
      <c r="A582" s="20"/>
      <c r="B582" s="29"/>
      <c r="C582" s="7"/>
      <c r="D582" s="7"/>
      <c r="E582" s="7"/>
      <c r="F582" s="7"/>
      <c r="G582" s="7"/>
      <c r="H582" s="7"/>
      <c r="I582" s="7"/>
      <c r="J582" s="7"/>
      <c r="K582" s="23"/>
      <c r="L582" s="13"/>
      <c r="M582" s="13"/>
      <c r="N582" s="7"/>
      <c r="O582" s="51"/>
      <c r="P582" s="51"/>
      <c r="Q582" s="61"/>
      <c r="R582" s="62"/>
      <c r="S582" s="62"/>
      <c r="T582" s="63"/>
      <c r="U582" s="63"/>
      <c r="V582" s="63"/>
      <c r="W582" s="51"/>
      <c r="X582" s="51"/>
      <c r="Y582" s="67"/>
      <c r="Z582" s="54" t="str">
        <f>IF(G582="","",IF(COUNTIF(Tugs[曳船名],G582)&lt;&gt;1,"未登録・重複",IF(INDEX(Tugs[会社名],MATCH(G582,Tugs[曳船名],0))="","未確認",INDEX(Tugs[会社名],MATCH(G582,Tugs[曳船名],0)))))</f>
        <v/>
      </c>
      <c r="AA582" s="54" t="str">
        <f>IF(G582="","",IF(COUNTIF(Companies[会社名],Z582)&lt;&gt;1,"未登録・重複",IF(INDEX(Companies[地区],MATCH(Z582,Companies[会社名],0))="","未確認",INDEX(Companies[地区],MATCH(Z582,Companies[会社名],0)))))</f>
        <v/>
      </c>
      <c r="AB582" s="54" t="str">
        <f>IF(G582="","",IF(Q582&lt;&gt;"",Q582,IF(COUNTIF(Tugs[曳船名],G582)&lt;&gt;1,"未登録・重複",IF(INDEX(Tugs[基地港],MATCH(G582,Tugs[曳船名],0))="","未確認",INDEX(Tugs[基地港],MATCH(G582,Tugs[曳船名],0))))))</f>
        <v/>
      </c>
      <c r="AC582" s="53" t="str">
        <f>IF(C582="","",IF(AND(COUNTIF(Standards[照合項目（自動）],AB582&amp;"｜"&amp;E582&amp;"｜"&amp;D582&amp;"｜"&amp;F582&amp;"｜"&amp;P582)=1,COUNTIFS(Standards[照合項目（自動）],AB582&amp;"｜"&amp;E582&amp;"｜"&amp;D582&amp;"｜"&amp;F582&amp;"｜"&amp;P582,Standards[入力確認（自動）],"確認済")=1),SUMIF(Standards[照合項目（自動）],AB582&amp;"｜"&amp;E582&amp;"｜"&amp;D582&amp;"｜"&amp;F582&amp;"｜"&amp;P582,Standards[所定合計h（自動）]),"未確認"))</f>
        <v/>
      </c>
      <c r="AD582" s="53" t="str">
        <f>IF(C582="","",IF(AND(ISNUMBER(R582),ISNUMBER(S582),S582&gt;=R582),ROUND((S582-R582)*24,4),IF(OR(R582&lt;&gt;"",S582&lt;&gt;""),"",IF(AND(ISNUMBER(T582),T582&gt;=0),T582,IF(AND(I582="あり",J582="実施",ISNUMBER(AC582)),AC582,"")))))</f>
        <v/>
      </c>
      <c r="AE582" s="54" t="str">
        <f>IF(C582="","",IF(AND(ISNUMBER(R582),ISNUMBER(S582),S582&gt;=R582),IF(X582="記録","実績：基地発～基地着",IF(X582="記憶","記憶：基地発～基地着","未確認：基地発～基地着")),IF(OR(R582&lt;&gt;"",S582&lt;&gt;""),"要確認：時刻不足・逆転",IF(AND(ISNUMBER(T582),T582&gt;=0),IF(X582="記録","実績：記録の時間",IF(X582="記憶","記憶：申告の時間","未確認：申告の時間")),IF(AND(I582="あり",J582="実施",ISNUMBER(AC582)),"所定時間による見込み",IF(I582="なし","使用なし","未確認"))))))</f>
        <v/>
      </c>
      <c r="AF582" s="55" t="str">
        <f>IF(C582="","",IF(H582="あり",1,0))</f>
        <v/>
      </c>
      <c r="AG582" s="55" t="str">
        <f>IF(C582="","",IF(AND(I582="あり",J582="実施"),1,0))</f>
        <v/>
      </c>
      <c r="AH582" s="55" t="str">
        <f>IF(C582="","",IF(AND(H582="あり",X582="記録"),IF(COUNTIFS($A$8:A582,A582,$B$8:B582,B582,$C$8:C582,C582,$E$8:E582,E582,$F$8:F582,F582,$H$8:H582,"あり",$X$8:X582,"記録")=1,1,0),0))</f>
        <v/>
      </c>
      <c r="AI582" s="55" t="str">
        <f>IF(C582="","",IF(AND(I582="あり",J582="実施",X582="記録",ISNUMBER(K582)),IF(COUNTIFS($K$8:K582,K582,$C$8:C582,C582,$E$8:E582,E582,$F$8:F582,F582,$I$8:I582,"あり",$J$8:J582,"実施",$X$8:X582,"記録")=1,1,0),0))</f>
        <v/>
      </c>
      <c r="AJ582" s="55" t="str">
        <f>IF(C582="","",IF(ISNUMBER(A582),YEAR(A582)-IF(MONTH(A582)&lt;4,1,0),""))</f>
        <v/>
      </c>
      <c r="AK582" s="55" t="str">
        <f>IF(C582="","",IF(J582="実施",IF(ISNUMBER(K582),YEAR(K582)-IF(MONTH(K582)&lt;4,1,0),""),""))</f>
        <v/>
      </c>
      <c r="AL582" s="56" t="str">
        <f>IF(C582="",IF(OR(A582&lt;&gt;"",G582&lt;&gt;""),"要確認：船名未記入",""),IF(OR(NOT(ISNUMBER(A582)),G582="",H582="",I582="",J582="",N582="",O582="",P582="",W582="",X582=""),"要確認：基本項目不足",IF(OR(Z582="未登録・重複",AA582="未登録・重複",AB582="未確認"),"要確認：登録表を確認",IF(AND(H582="あり",NOT(ISNUMBER(B582))),"要確認：前日の予定時刻不足",IF(AND(J582="実施",I582="あり",NOT(ISNUMBER(K582))),"要確認：最終日時不足",IF(AND(J582="取消",I582="あり"),"要確認：取消と使用ありが矛盾",IF(OR(AND(ISNUMBER(T582),T582&lt;0),AND(ISNUMBER(V582),V582&lt;0),AE582="要確認：時刻不足・逆転"),"要確認：時間を確認",IF(COUNTIFS(Work[予定表の作業日],A582,Work[前日版の予定時刻],B582,Work[船名],C582,Work[バース],E582,Work[入出・転],F582,Work[曳船名],G582)&gt;1,"要確認：同じ作業・曳船が重複",IF(AND(I582="あり",J582="実施",NOT(ISNUMBER(AD582))),"要確認：拘束時間未確認",IF(OR(H582="未確認",I582="未確認",J582="未確認",X582="未確認",N582="未確認",O582="未確認"),"要確認：未確認を含む","確認済"))))))))))</f>
        <v/>
      </c>
    </row>
    <row r="583" spans="1:38" ht="24.95" customHeight="1" x14ac:dyDescent="0.2">
      <c r="A583" s="20"/>
      <c r="B583" s="29"/>
      <c r="C583" s="7"/>
      <c r="D583" s="7"/>
      <c r="E583" s="7"/>
      <c r="F583" s="7"/>
      <c r="G583" s="7"/>
      <c r="H583" s="7"/>
      <c r="I583" s="7"/>
      <c r="J583" s="7"/>
      <c r="K583" s="23"/>
      <c r="L583" s="13"/>
      <c r="M583" s="13"/>
      <c r="N583" s="7"/>
      <c r="O583" s="51"/>
      <c r="P583" s="51"/>
      <c r="Q583" s="61"/>
      <c r="R583" s="62"/>
      <c r="S583" s="62"/>
      <c r="T583" s="63"/>
      <c r="U583" s="63"/>
      <c r="V583" s="63"/>
      <c r="W583" s="51"/>
      <c r="X583" s="51"/>
      <c r="Y583" s="67"/>
      <c r="Z583" s="54" t="str">
        <f>IF(G583="","",IF(COUNTIF(Tugs[曳船名],G583)&lt;&gt;1,"未登録・重複",IF(INDEX(Tugs[会社名],MATCH(G583,Tugs[曳船名],0))="","未確認",INDEX(Tugs[会社名],MATCH(G583,Tugs[曳船名],0)))))</f>
        <v/>
      </c>
      <c r="AA583" s="54" t="str">
        <f>IF(G583="","",IF(COUNTIF(Companies[会社名],Z583)&lt;&gt;1,"未登録・重複",IF(INDEX(Companies[地区],MATCH(Z583,Companies[会社名],0))="","未確認",INDEX(Companies[地区],MATCH(Z583,Companies[会社名],0)))))</f>
        <v/>
      </c>
      <c r="AB583" s="54" t="str">
        <f>IF(G583="","",IF(Q583&lt;&gt;"",Q583,IF(COUNTIF(Tugs[曳船名],G583)&lt;&gt;1,"未登録・重複",IF(INDEX(Tugs[基地港],MATCH(G583,Tugs[曳船名],0))="","未確認",INDEX(Tugs[基地港],MATCH(G583,Tugs[曳船名],0))))))</f>
        <v/>
      </c>
      <c r="AC583" s="53" t="str">
        <f>IF(C583="","",IF(AND(COUNTIF(Standards[照合項目（自動）],AB583&amp;"｜"&amp;E583&amp;"｜"&amp;D583&amp;"｜"&amp;F583&amp;"｜"&amp;P583)=1,COUNTIFS(Standards[照合項目（自動）],AB583&amp;"｜"&amp;E583&amp;"｜"&amp;D583&amp;"｜"&amp;F583&amp;"｜"&amp;P583,Standards[入力確認（自動）],"確認済")=1),SUMIF(Standards[照合項目（自動）],AB583&amp;"｜"&amp;E583&amp;"｜"&amp;D583&amp;"｜"&amp;F583&amp;"｜"&amp;P583,Standards[所定合計h（自動）]),"未確認"))</f>
        <v/>
      </c>
      <c r="AD583" s="53" t="str">
        <f>IF(C583="","",IF(AND(ISNUMBER(R583),ISNUMBER(S583),S583&gt;=R583),ROUND((S583-R583)*24,4),IF(OR(R583&lt;&gt;"",S583&lt;&gt;""),"",IF(AND(ISNUMBER(T583),T583&gt;=0),T583,IF(AND(I583="あり",J583="実施",ISNUMBER(AC583)),AC583,"")))))</f>
        <v/>
      </c>
      <c r="AE583" s="54" t="str">
        <f>IF(C583="","",IF(AND(ISNUMBER(R583),ISNUMBER(S583),S583&gt;=R583),IF(X583="記録","実績：基地発～基地着",IF(X583="記憶","記憶：基地発～基地着","未確認：基地発～基地着")),IF(OR(R583&lt;&gt;"",S583&lt;&gt;""),"要確認：時刻不足・逆転",IF(AND(ISNUMBER(T583),T583&gt;=0),IF(X583="記録","実績：記録の時間",IF(X583="記憶","記憶：申告の時間","未確認：申告の時間")),IF(AND(I583="あり",J583="実施",ISNUMBER(AC583)),"所定時間による見込み",IF(I583="なし","使用なし","未確認"))))))</f>
        <v/>
      </c>
      <c r="AF583" s="55" t="str">
        <f>IF(C583="","",IF(H583="あり",1,0))</f>
        <v/>
      </c>
      <c r="AG583" s="55" t="str">
        <f>IF(C583="","",IF(AND(I583="あり",J583="実施"),1,0))</f>
        <v/>
      </c>
      <c r="AH583" s="55" t="str">
        <f>IF(C583="","",IF(AND(H583="あり",X583="記録"),IF(COUNTIFS($A$8:A583,A583,$B$8:B583,B583,$C$8:C583,C583,$E$8:E583,E583,$F$8:F583,F583,$H$8:H583,"あり",$X$8:X583,"記録")=1,1,0),0))</f>
        <v/>
      </c>
      <c r="AI583" s="55" t="str">
        <f>IF(C583="","",IF(AND(I583="あり",J583="実施",X583="記録",ISNUMBER(K583)),IF(COUNTIFS($K$8:K583,K583,$C$8:C583,C583,$E$8:E583,E583,$F$8:F583,F583,$I$8:I583,"あり",$J$8:J583,"実施",$X$8:X583,"記録")=1,1,0),0))</f>
        <v/>
      </c>
      <c r="AJ583" s="55" t="str">
        <f>IF(C583="","",IF(ISNUMBER(A583),YEAR(A583)-IF(MONTH(A583)&lt;4,1,0),""))</f>
        <v/>
      </c>
      <c r="AK583" s="55" t="str">
        <f>IF(C583="","",IF(J583="実施",IF(ISNUMBER(K583),YEAR(K583)-IF(MONTH(K583)&lt;4,1,0),""),""))</f>
        <v/>
      </c>
      <c r="AL583" s="56" t="str">
        <f>IF(C583="",IF(OR(A583&lt;&gt;"",G583&lt;&gt;""),"要確認：船名未記入",""),IF(OR(NOT(ISNUMBER(A583)),G583="",H583="",I583="",J583="",N583="",O583="",P583="",W583="",X583=""),"要確認：基本項目不足",IF(OR(Z583="未登録・重複",AA583="未登録・重複",AB583="未確認"),"要確認：登録表を確認",IF(AND(H583="あり",NOT(ISNUMBER(B583))),"要確認：前日の予定時刻不足",IF(AND(J583="実施",I583="あり",NOT(ISNUMBER(K583))),"要確認：最終日時不足",IF(AND(J583="取消",I583="あり"),"要確認：取消と使用ありが矛盾",IF(OR(AND(ISNUMBER(T583),T583&lt;0),AND(ISNUMBER(V583),V583&lt;0),AE583="要確認：時刻不足・逆転"),"要確認：時間を確認",IF(COUNTIFS(Work[予定表の作業日],A583,Work[前日版の予定時刻],B583,Work[船名],C583,Work[バース],E583,Work[入出・転],F583,Work[曳船名],G583)&gt;1,"要確認：同じ作業・曳船が重複",IF(AND(I583="あり",J583="実施",NOT(ISNUMBER(AD583))),"要確認：拘束時間未確認",IF(OR(H583="未確認",I583="未確認",J583="未確認",X583="未確認",N583="未確認",O583="未確認"),"要確認：未確認を含む","確認済"))))))))))</f>
        <v/>
      </c>
    </row>
    <row r="584" spans="1:38" ht="24.95" customHeight="1" x14ac:dyDescent="0.2">
      <c r="A584" s="20"/>
      <c r="B584" s="29"/>
      <c r="C584" s="7"/>
      <c r="D584" s="7"/>
      <c r="E584" s="7"/>
      <c r="F584" s="7"/>
      <c r="G584" s="7"/>
      <c r="H584" s="7"/>
      <c r="I584" s="7"/>
      <c r="J584" s="7"/>
      <c r="K584" s="23"/>
      <c r="L584" s="13"/>
      <c r="M584" s="13"/>
      <c r="N584" s="7"/>
      <c r="O584" s="51"/>
      <c r="P584" s="51"/>
      <c r="Q584" s="61"/>
      <c r="R584" s="62"/>
      <c r="S584" s="62"/>
      <c r="T584" s="63"/>
      <c r="U584" s="63"/>
      <c r="V584" s="63"/>
      <c r="W584" s="51"/>
      <c r="X584" s="51"/>
      <c r="Y584" s="67"/>
      <c r="Z584" s="54" t="str">
        <f>IF(G584="","",IF(COUNTIF(Tugs[曳船名],G584)&lt;&gt;1,"未登録・重複",IF(INDEX(Tugs[会社名],MATCH(G584,Tugs[曳船名],0))="","未確認",INDEX(Tugs[会社名],MATCH(G584,Tugs[曳船名],0)))))</f>
        <v/>
      </c>
      <c r="AA584" s="54" t="str">
        <f>IF(G584="","",IF(COUNTIF(Companies[会社名],Z584)&lt;&gt;1,"未登録・重複",IF(INDEX(Companies[地区],MATCH(Z584,Companies[会社名],0))="","未確認",INDEX(Companies[地区],MATCH(Z584,Companies[会社名],0)))))</f>
        <v/>
      </c>
      <c r="AB584" s="54" t="str">
        <f>IF(G584="","",IF(Q584&lt;&gt;"",Q584,IF(COUNTIF(Tugs[曳船名],G584)&lt;&gt;1,"未登録・重複",IF(INDEX(Tugs[基地港],MATCH(G584,Tugs[曳船名],0))="","未確認",INDEX(Tugs[基地港],MATCH(G584,Tugs[曳船名],0))))))</f>
        <v/>
      </c>
      <c r="AC584" s="53" t="str">
        <f>IF(C584="","",IF(AND(COUNTIF(Standards[照合項目（自動）],AB584&amp;"｜"&amp;E584&amp;"｜"&amp;D584&amp;"｜"&amp;F584&amp;"｜"&amp;P584)=1,COUNTIFS(Standards[照合項目（自動）],AB584&amp;"｜"&amp;E584&amp;"｜"&amp;D584&amp;"｜"&amp;F584&amp;"｜"&amp;P584,Standards[入力確認（自動）],"確認済")=1),SUMIF(Standards[照合項目（自動）],AB584&amp;"｜"&amp;E584&amp;"｜"&amp;D584&amp;"｜"&amp;F584&amp;"｜"&amp;P584,Standards[所定合計h（自動）]),"未確認"))</f>
        <v/>
      </c>
      <c r="AD584" s="53" t="str">
        <f>IF(C584="","",IF(AND(ISNUMBER(R584),ISNUMBER(S584),S584&gt;=R584),ROUND((S584-R584)*24,4),IF(OR(R584&lt;&gt;"",S584&lt;&gt;""),"",IF(AND(ISNUMBER(T584),T584&gt;=0),T584,IF(AND(I584="あり",J584="実施",ISNUMBER(AC584)),AC584,"")))))</f>
        <v/>
      </c>
      <c r="AE584" s="54" t="str">
        <f>IF(C584="","",IF(AND(ISNUMBER(R584),ISNUMBER(S584),S584&gt;=R584),IF(X584="記録","実績：基地発～基地着",IF(X584="記憶","記憶：基地発～基地着","未確認：基地発～基地着")),IF(OR(R584&lt;&gt;"",S584&lt;&gt;""),"要確認：時刻不足・逆転",IF(AND(ISNUMBER(T584),T584&gt;=0),IF(X584="記録","実績：記録の時間",IF(X584="記憶","記憶：申告の時間","未確認：申告の時間")),IF(AND(I584="あり",J584="実施",ISNUMBER(AC584)),"所定時間による見込み",IF(I584="なし","使用なし","未確認"))))))</f>
        <v/>
      </c>
      <c r="AF584" s="55" t="str">
        <f>IF(C584="","",IF(H584="あり",1,0))</f>
        <v/>
      </c>
      <c r="AG584" s="55" t="str">
        <f>IF(C584="","",IF(AND(I584="あり",J584="実施"),1,0))</f>
        <v/>
      </c>
      <c r="AH584" s="55" t="str">
        <f>IF(C584="","",IF(AND(H584="あり",X584="記録"),IF(COUNTIFS($A$8:A584,A584,$B$8:B584,B584,$C$8:C584,C584,$E$8:E584,E584,$F$8:F584,F584,$H$8:H584,"あり",$X$8:X584,"記録")=1,1,0),0))</f>
        <v/>
      </c>
      <c r="AI584" s="55" t="str">
        <f>IF(C584="","",IF(AND(I584="あり",J584="実施",X584="記録",ISNUMBER(K584)),IF(COUNTIFS($K$8:K584,K584,$C$8:C584,C584,$E$8:E584,E584,$F$8:F584,F584,$I$8:I584,"あり",$J$8:J584,"実施",$X$8:X584,"記録")=1,1,0),0))</f>
        <v/>
      </c>
      <c r="AJ584" s="55" t="str">
        <f>IF(C584="","",IF(ISNUMBER(A584),YEAR(A584)-IF(MONTH(A584)&lt;4,1,0),""))</f>
        <v/>
      </c>
      <c r="AK584" s="55" t="str">
        <f>IF(C584="","",IF(J584="実施",IF(ISNUMBER(K584),YEAR(K584)-IF(MONTH(K584)&lt;4,1,0),""),""))</f>
        <v/>
      </c>
      <c r="AL584" s="56" t="str">
        <f>IF(C584="",IF(OR(A584&lt;&gt;"",G584&lt;&gt;""),"要確認：船名未記入",""),IF(OR(NOT(ISNUMBER(A584)),G584="",H584="",I584="",J584="",N584="",O584="",P584="",W584="",X584=""),"要確認：基本項目不足",IF(OR(Z584="未登録・重複",AA584="未登録・重複",AB584="未確認"),"要確認：登録表を確認",IF(AND(H584="あり",NOT(ISNUMBER(B584))),"要確認：前日の予定時刻不足",IF(AND(J584="実施",I584="あり",NOT(ISNUMBER(K584))),"要確認：最終日時不足",IF(AND(J584="取消",I584="あり"),"要確認：取消と使用ありが矛盾",IF(OR(AND(ISNUMBER(T584),T584&lt;0),AND(ISNUMBER(V584),V584&lt;0),AE584="要確認：時刻不足・逆転"),"要確認：時間を確認",IF(COUNTIFS(Work[予定表の作業日],A584,Work[前日版の予定時刻],B584,Work[船名],C584,Work[バース],E584,Work[入出・転],F584,Work[曳船名],G584)&gt;1,"要確認：同じ作業・曳船が重複",IF(AND(I584="あり",J584="実施",NOT(ISNUMBER(AD584))),"要確認：拘束時間未確認",IF(OR(H584="未確認",I584="未確認",J584="未確認",X584="未確認",N584="未確認",O584="未確認"),"要確認：未確認を含む","確認済"))))))))))</f>
        <v/>
      </c>
    </row>
    <row r="585" spans="1:38" ht="24.95" customHeight="1" x14ac:dyDescent="0.2">
      <c r="A585" s="20"/>
      <c r="B585" s="29"/>
      <c r="C585" s="7"/>
      <c r="D585" s="7"/>
      <c r="E585" s="7"/>
      <c r="F585" s="7"/>
      <c r="G585" s="7"/>
      <c r="H585" s="7"/>
      <c r="I585" s="7"/>
      <c r="J585" s="7"/>
      <c r="K585" s="23"/>
      <c r="L585" s="13"/>
      <c r="M585" s="13"/>
      <c r="N585" s="7"/>
      <c r="O585" s="51"/>
      <c r="P585" s="51"/>
      <c r="Q585" s="61"/>
      <c r="R585" s="62"/>
      <c r="S585" s="62"/>
      <c r="T585" s="63"/>
      <c r="U585" s="63"/>
      <c r="V585" s="63"/>
      <c r="W585" s="51"/>
      <c r="X585" s="51"/>
      <c r="Y585" s="67"/>
      <c r="Z585" s="54" t="str">
        <f>IF(G585="","",IF(COUNTIF(Tugs[曳船名],G585)&lt;&gt;1,"未登録・重複",IF(INDEX(Tugs[会社名],MATCH(G585,Tugs[曳船名],0))="","未確認",INDEX(Tugs[会社名],MATCH(G585,Tugs[曳船名],0)))))</f>
        <v/>
      </c>
      <c r="AA585" s="54" t="str">
        <f>IF(G585="","",IF(COUNTIF(Companies[会社名],Z585)&lt;&gt;1,"未登録・重複",IF(INDEX(Companies[地区],MATCH(Z585,Companies[会社名],0))="","未確認",INDEX(Companies[地区],MATCH(Z585,Companies[会社名],0)))))</f>
        <v/>
      </c>
      <c r="AB585" s="54" t="str">
        <f>IF(G585="","",IF(Q585&lt;&gt;"",Q585,IF(COUNTIF(Tugs[曳船名],G585)&lt;&gt;1,"未登録・重複",IF(INDEX(Tugs[基地港],MATCH(G585,Tugs[曳船名],0))="","未確認",INDEX(Tugs[基地港],MATCH(G585,Tugs[曳船名],0))))))</f>
        <v/>
      </c>
      <c r="AC585" s="53" t="str">
        <f>IF(C585="","",IF(AND(COUNTIF(Standards[照合項目（自動）],AB585&amp;"｜"&amp;E585&amp;"｜"&amp;D585&amp;"｜"&amp;F585&amp;"｜"&amp;P585)=1,COUNTIFS(Standards[照合項目（自動）],AB585&amp;"｜"&amp;E585&amp;"｜"&amp;D585&amp;"｜"&amp;F585&amp;"｜"&amp;P585,Standards[入力確認（自動）],"確認済")=1),SUMIF(Standards[照合項目（自動）],AB585&amp;"｜"&amp;E585&amp;"｜"&amp;D585&amp;"｜"&amp;F585&amp;"｜"&amp;P585,Standards[所定合計h（自動）]),"未確認"))</f>
        <v/>
      </c>
      <c r="AD585" s="53" t="str">
        <f>IF(C585="","",IF(AND(ISNUMBER(R585),ISNUMBER(S585),S585&gt;=R585),ROUND((S585-R585)*24,4),IF(OR(R585&lt;&gt;"",S585&lt;&gt;""),"",IF(AND(ISNUMBER(T585),T585&gt;=0),T585,IF(AND(I585="あり",J585="実施",ISNUMBER(AC585)),AC585,"")))))</f>
        <v/>
      </c>
      <c r="AE585" s="54" t="str">
        <f>IF(C585="","",IF(AND(ISNUMBER(R585),ISNUMBER(S585),S585&gt;=R585),IF(X585="記録","実績：基地発～基地着",IF(X585="記憶","記憶：基地発～基地着","未確認：基地発～基地着")),IF(OR(R585&lt;&gt;"",S585&lt;&gt;""),"要確認：時刻不足・逆転",IF(AND(ISNUMBER(T585),T585&gt;=0),IF(X585="記録","実績：記録の時間",IF(X585="記憶","記憶：申告の時間","未確認：申告の時間")),IF(AND(I585="あり",J585="実施",ISNUMBER(AC585)),"所定時間による見込み",IF(I585="なし","使用なし","未確認"))))))</f>
        <v/>
      </c>
      <c r="AF585" s="55" t="str">
        <f>IF(C585="","",IF(H585="あり",1,0))</f>
        <v/>
      </c>
      <c r="AG585" s="55" t="str">
        <f>IF(C585="","",IF(AND(I585="あり",J585="実施"),1,0))</f>
        <v/>
      </c>
      <c r="AH585" s="55" t="str">
        <f>IF(C585="","",IF(AND(H585="あり",X585="記録"),IF(COUNTIFS($A$8:A585,A585,$B$8:B585,B585,$C$8:C585,C585,$E$8:E585,E585,$F$8:F585,F585,$H$8:H585,"あり",$X$8:X585,"記録")=1,1,0),0))</f>
        <v/>
      </c>
      <c r="AI585" s="55" t="str">
        <f>IF(C585="","",IF(AND(I585="あり",J585="実施",X585="記録",ISNUMBER(K585)),IF(COUNTIFS($K$8:K585,K585,$C$8:C585,C585,$E$8:E585,E585,$F$8:F585,F585,$I$8:I585,"あり",$J$8:J585,"実施",$X$8:X585,"記録")=1,1,0),0))</f>
        <v/>
      </c>
      <c r="AJ585" s="55" t="str">
        <f>IF(C585="","",IF(ISNUMBER(A585),YEAR(A585)-IF(MONTH(A585)&lt;4,1,0),""))</f>
        <v/>
      </c>
      <c r="AK585" s="55" t="str">
        <f>IF(C585="","",IF(J585="実施",IF(ISNUMBER(K585),YEAR(K585)-IF(MONTH(K585)&lt;4,1,0),""),""))</f>
        <v/>
      </c>
      <c r="AL585" s="56" t="str">
        <f>IF(C585="",IF(OR(A585&lt;&gt;"",G585&lt;&gt;""),"要確認：船名未記入",""),IF(OR(NOT(ISNUMBER(A585)),G585="",H585="",I585="",J585="",N585="",O585="",P585="",W585="",X585=""),"要確認：基本項目不足",IF(OR(Z585="未登録・重複",AA585="未登録・重複",AB585="未確認"),"要確認：登録表を確認",IF(AND(H585="あり",NOT(ISNUMBER(B585))),"要確認：前日の予定時刻不足",IF(AND(J585="実施",I585="あり",NOT(ISNUMBER(K585))),"要確認：最終日時不足",IF(AND(J585="取消",I585="あり"),"要確認：取消と使用ありが矛盾",IF(OR(AND(ISNUMBER(T585),T585&lt;0),AND(ISNUMBER(V585),V585&lt;0),AE585="要確認：時刻不足・逆転"),"要確認：時間を確認",IF(COUNTIFS(Work[予定表の作業日],A585,Work[前日版の予定時刻],B585,Work[船名],C585,Work[バース],E585,Work[入出・転],F585,Work[曳船名],G585)&gt;1,"要確認：同じ作業・曳船が重複",IF(AND(I585="あり",J585="実施",NOT(ISNUMBER(AD585))),"要確認：拘束時間未確認",IF(OR(H585="未確認",I585="未確認",J585="未確認",X585="未確認",N585="未確認",O585="未確認"),"要確認：未確認を含む","確認済"))))))))))</f>
        <v/>
      </c>
    </row>
    <row r="586" spans="1:38" ht="24.95" customHeight="1" x14ac:dyDescent="0.2">
      <c r="A586" s="20"/>
      <c r="B586" s="29"/>
      <c r="C586" s="7"/>
      <c r="D586" s="7"/>
      <c r="E586" s="7"/>
      <c r="F586" s="7"/>
      <c r="G586" s="7"/>
      <c r="H586" s="7"/>
      <c r="I586" s="7"/>
      <c r="J586" s="7"/>
      <c r="K586" s="23"/>
      <c r="L586" s="13"/>
      <c r="M586" s="13"/>
      <c r="N586" s="7"/>
      <c r="O586" s="51"/>
      <c r="P586" s="51"/>
      <c r="Q586" s="61"/>
      <c r="R586" s="62"/>
      <c r="S586" s="62"/>
      <c r="T586" s="63"/>
      <c r="U586" s="63"/>
      <c r="V586" s="63"/>
      <c r="W586" s="51"/>
      <c r="X586" s="51"/>
      <c r="Y586" s="67"/>
      <c r="Z586" s="54" t="str">
        <f>IF(G586="","",IF(COUNTIF(Tugs[曳船名],G586)&lt;&gt;1,"未登録・重複",IF(INDEX(Tugs[会社名],MATCH(G586,Tugs[曳船名],0))="","未確認",INDEX(Tugs[会社名],MATCH(G586,Tugs[曳船名],0)))))</f>
        <v/>
      </c>
      <c r="AA586" s="54" t="str">
        <f>IF(G586="","",IF(COUNTIF(Companies[会社名],Z586)&lt;&gt;1,"未登録・重複",IF(INDEX(Companies[地区],MATCH(Z586,Companies[会社名],0))="","未確認",INDEX(Companies[地区],MATCH(Z586,Companies[会社名],0)))))</f>
        <v/>
      </c>
      <c r="AB586" s="54" t="str">
        <f>IF(G586="","",IF(Q586&lt;&gt;"",Q586,IF(COUNTIF(Tugs[曳船名],G586)&lt;&gt;1,"未登録・重複",IF(INDEX(Tugs[基地港],MATCH(G586,Tugs[曳船名],0))="","未確認",INDEX(Tugs[基地港],MATCH(G586,Tugs[曳船名],0))))))</f>
        <v/>
      </c>
      <c r="AC586" s="53" t="str">
        <f>IF(C586="","",IF(AND(COUNTIF(Standards[照合項目（自動）],AB586&amp;"｜"&amp;E586&amp;"｜"&amp;D586&amp;"｜"&amp;F586&amp;"｜"&amp;P586)=1,COUNTIFS(Standards[照合項目（自動）],AB586&amp;"｜"&amp;E586&amp;"｜"&amp;D586&amp;"｜"&amp;F586&amp;"｜"&amp;P586,Standards[入力確認（自動）],"確認済")=1),SUMIF(Standards[照合項目（自動）],AB586&amp;"｜"&amp;E586&amp;"｜"&amp;D586&amp;"｜"&amp;F586&amp;"｜"&amp;P586,Standards[所定合計h（自動）]),"未確認"))</f>
        <v/>
      </c>
      <c r="AD586" s="53" t="str">
        <f>IF(C586="","",IF(AND(ISNUMBER(R586),ISNUMBER(S586),S586&gt;=R586),ROUND((S586-R586)*24,4),IF(OR(R586&lt;&gt;"",S586&lt;&gt;""),"",IF(AND(ISNUMBER(T586),T586&gt;=0),T586,IF(AND(I586="あり",J586="実施",ISNUMBER(AC586)),AC586,"")))))</f>
        <v/>
      </c>
      <c r="AE586" s="54" t="str">
        <f>IF(C586="","",IF(AND(ISNUMBER(R586),ISNUMBER(S586),S586&gt;=R586),IF(X586="記録","実績：基地発～基地着",IF(X586="記憶","記憶：基地発～基地着","未確認：基地発～基地着")),IF(OR(R586&lt;&gt;"",S586&lt;&gt;""),"要確認：時刻不足・逆転",IF(AND(ISNUMBER(T586),T586&gt;=0),IF(X586="記録","実績：記録の時間",IF(X586="記憶","記憶：申告の時間","未確認：申告の時間")),IF(AND(I586="あり",J586="実施",ISNUMBER(AC586)),"所定時間による見込み",IF(I586="なし","使用なし","未確認"))))))</f>
        <v/>
      </c>
      <c r="AF586" s="55" t="str">
        <f>IF(C586="","",IF(H586="あり",1,0))</f>
        <v/>
      </c>
      <c r="AG586" s="55" t="str">
        <f>IF(C586="","",IF(AND(I586="あり",J586="実施"),1,0))</f>
        <v/>
      </c>
      <c r="AH586" s="55" t="str">
        <f>IF(C586="","",IF(AND(H586="あり",X586="記録"),IF(COUNTIFS($A$8:A586,A586,$B$8:B586,B586,$C$8:C586,C586,$E$8:E586,E586,$F$8:F586,F586,$H$8:H586,"あり",$X$8:X586,"記録")=1,1,0),0))</f>
        <v/>
      </c>
      <c r="AI586" s="55" t="str">
        <f>IF(C586="","",IF(AND(I586="あり",J586="実施",X586="記録",ISNUMBER(K586)),IF(COUNTIFS($K$8:K586,K586,$C$8:C586,C586,$E$8:E586,E586,$F$8:F586,F586,$I$8:I586,"あり",$J$8:J586,"実施",$X$8:X586,"記録")=1,1,0),0))</f>
        <v/>
      </c>
      <c r="AJ586" s="55" t="str">
        <f>IF(C586="","",IF(ISNUMBER(A586),YEAR(A586)-IF(MONTH(A586)&lt;4,1,0),""))</f>
        <v/>
      </c>
      <c r="AK586" s="55" t="str">
        <f>IF(C586="","",IF(J586="実施",IF(ISNUMBER(K586),YEAR(K586)-IF(MONTH(K586)&lt;4,1,0),""),""))</f>
        <v/>
      </c>
      <c r="AL586" s="56" t="str">
        <f>IF(C586="",IF(OR(A586&lt;&gt;"",G586&lt;&gt;""),"要確認：船名未記入",""),IF(OR(NOT(ISNUMBER(A586)),G586="",H586="",I586="",J586="",N586="",O586="",P586="",W586="",X586=""),"要確認：基本項目不足",IF(OR(Z586="未登録・重複",AA586="未登録・重複",AB586="未確認"),"要確認：登録表を確認",IF(AND(H586="あり",NOT(ISNUMBER(B586))),"要確認：前日の予定時刻不足",IF(AND(J586="実施",I586="あり",NOT(ISNUMBER(K586))),"要確認：最終日時不足",IF(AND(J586="取消",I586="あり"),"要確認：取消と使用ありが矛盾",IF(OR(AND(ISNUMBER(T586),T586&lt;0),AND(ISNUMBER(V586),V586&lt;0),AE586="要確認：時刻不足・逆転"),"要確認：時間を確認",IF(COUNTIFS(Work[予定表の作業日],A586,Work[前日版の予定時刻],B586,Work[船名],C586,Work[バース],E586,Work[入出・転],F586,Work[曳船名],G586)&gt;1,"要確認：同じ作業・曳船が重複",IF(AND(I586="あり",J586="実施",NOT(ISNUMBER(AD586))),"要確認：拘束時間未確認",IF(OR(H586="未確認",I586="未確認",J586="未確認",X586="未確認",N586="未確認",O586="未確認"),"要確認：未確認を含む","確認済"))))))))))</f>
        <v/>
      </c>
    </row>
    <row r="587" spans="1:38" ht="24.95" customHeight="1" x14ac:dyDescent="0.2">
      <c r="A587" s="20"/>
      <c r="B587" s="29"/>
      <c r="C587" s="7"/>
      <c r="D587" s="7"/>
      <c r="E587" s="7"/>
      <c r="F587" s="7"/>
      <c r="G587" s="7"/>
      <c r="H587" s="7"/>
      <c r="I587" s="7"/>
      <c r="J587" s="7"/>
      <c r="K587" s="23"/>
      <c r="L587" s="13"/>
      <c r="M587" s="13"/>
      <c r="N587" s="7"/>
      <c r="O587" s="51"/>
      <c r="P587" s="51"/>
      <c r="Q587" s="61"/>
      <c r="R587" s="62"/>
      <c r="S587" s="62"/>
      <c r="T587" s="63"/>
      <c r="U587" s="63"/>
      <c r="V587" s="63"/>
      <c r="W587" s="51"/>
      <c r="X587" s="51"/>
      <c r="Y587" s="67"/>
      <c r="Z587" s="54" t="str">
        <f>IF(G587="","",IF(COUNTIF(Tugs[曳船名],G587)&lt;&gt;1,"未登録・重複",IF(INDEX(Tugs[会社名],MATCH(G587,Tugs[曳船名],0))="","未確認",INDEX(Tugs[会社名],MATCH(G587,Tugs[曳船名],0)))))</f>
        <v/>
      </c>
      <c r="AA587" s="54" t="str">
        <f>IF(G587="","",IF(COUNTIF(Companies[会社名],Z587)&lt;&gt;1,"未登録・重複",IF(INDEX(Companies[地区],MATCH(Z587,Companies[会社名],0))="","未確認",INDEX(Companies[地区],MATCH(Z587,Companies[会社名],0)))))</f>
        <v/>
      </c>
      <c r="AB587" s="54" t="str">
        <f>IF(G587="","",IF(Q587&lt;&gt;"",Q587,IF(COUNTIF(Tugs[曳船名],G587)&lt;&gt;1,"未登録・重複",IF(INDEX(Tugs[基地港],MATCH(G587,Tugs[曳船名],0))="","未確認",INDEX(Tugs[基地港],MATCH(G587,Tugs[曳船名],0))))))</f>
        <v/>
      </c>
      <c r="AC587" s="53" t="str">
        <f>IF(C587="","",IF(AND(COUNTIF(Standards[照合項目（自動）],AB587&amp;"｜"&amp;E587&amp;"｜"&amp;D587&amp;"｜"&amp;F587&amp;"｜"&amp;P587)=1,COUNTIFS(Standards[照合項目（自動）],AB587&amp;"｜"&amp;E587&amp;"｜"&amp;D587&amp;"｜"&amp;F587&amp;"｜"&amp;P587,Standards[入力確認（自動）],"確認済")=1),SUMIF(Standards[照合項目（自動）],AB587&amp;"｜"&amp;E587&amp;"｜"&amp;D587&amp;"｜"&amp;F587&amp;"｜"&amp;P587,Standards[所定合計h（自動）]),"未確認"))</f>
        <v/>
      </c>
      <c r="AD587" s="53" t="str">
        <f>IF(C587="","",IF(AND(ISNUMBER(R587),ISNUMBER(S587),S587&gt;=R587),ROUND((S587-R587)*24,4),IF(OR(R587&lt;&gt;"",S587&lt;&gt;""),"",IF(AND(ISNUMBER(T587),T587&gt;=0),T587,IF(AND(I587="あり",J587="実施",ISNUMBER(AC587)),AC587,"")))))</f>
        <v/>
      </c>
      <c r="AE587" s="54" t="str">
        <f>IF(C587="","",IF(AND(ISNUMBER(R587),ISNUMBER(S587),S587&gt;=R587),IF(X587="記録","実績：基地発～基地着",IF(X587="記憶","記憶：基地発～基地着","未確認：基地発～基地着")),IF(OR(R587&lt;&gt;"",S587&lt;&gt;""),"要確認：時刻不足・逆転",IF(AND(ISNUMBER(T587),T587&gt;=0),IF(X587="記録","実績：記録の時間",IF(X587="記憶","記憶：申告の時間","未確認：申告の時間")),IF(AND(I587="あり",J587="実施",ISNUMBER(AC587)),"所定時間による見込み",IF(I587="なし","使用なし","未確認"))))))</f>
        <v/>
      </c>
      <c r="AF587" s="55" t="str">
        <f>IF(C587="","",IF(H587="あり",1,0))</f>
        <v/>
      </c>
      <c r="AG587" s="55" t="str">
        <f>IF(C587="","",IF(AND(I587="あり",J587="実施"),1,0))</f>
        <v/>
      </c>
      <c r="AH587" s="55" t="str">
        <f>IF(C587="","",IF(AND(H587="あり",X587="記録"),IF(COUNTIFS($A$8:A587,A587,$B$8:B587,B587,$C$8:C587,C587,$E$8:E587,E587,$F$8:F587,F587,$H$8:H587,"あり",$X$8:X587,"記録")=1,1,0),0))</f>
        <v/>
      </c>
      <c r="AI587" s="55" t="str">
        <f>IF(C587="","",IF(AND(I587="あり",J587="実施",X587="記録",ISNUMBER(K587)),IF(COUNTIFS($K$8:K587,K587,$C$8:C587,C587,$E$8:E587,E587,$F$8:F587,F587,$I$8:I587,"あり",$J$8:J587,"実施",$X$8:X587,"記録")=1,1,0),0))</f>
        <v/>
      </c>
      <c r="AJ587" s="55" t="str">
        <f>IF(C587="","",IF(ISNUMBER(A587),YEAR(A587)-IF(MONTH(A587)&lt;4,1,0),""))</f>
        <v/>
      </c>
      <c r="AK587" s="55" t="str">
        <f>IF(C587="","",IF(J587="実施",IF(ISNUMBER(K587),YEAR(K587)-IF(MONTH(K587)&lt;4,1,0),""),""))</f>
        <v/>
      </c>
      <c r="AL587" s="56" t="str">
        <f>IF(C587="",IF(OR(A587&lt;&gt;"",G587&lt;&gt;""),"要確認：船名未記入",""),IF(OR(NOT(ISNUMBER(A587)),G587="",H587="",I587="",J587="",N587="",O587="",P587="",W587="",X587=""),"要確認：基本項目不足",IF(OR(Z587="未登録・重複",AA587="未登録・重複",AB587="未確認"),"要確認：登録表を確認",IF(AND(H587="あり",NOT(ISNUMBER(B587))),"要確認：前日の予定時刻不足",IF(AND(J587="実施",I587="あり",NOT(ISNUMBER(K587))),"要確認：最終日時不足",IF(AND(J587="取消",I587="あり"),"要確認：取消と使用ありが矛盾",IF(OR(AND(ISNUMBER(T587),T587&lt;0),AND(ISNUMBER(V587),V587&lt;0),AE587="要確認：時刻不足・逆転"),"要確認：時間を確認",IF(COUNTIFS(Work[予定表の作業日],A587,Work[前日版の予定時刻],B587,Work[船名],C587,Work[バース],E587,Work[入出・転],F587,Work[曳船名],G587)&gt;1,"要確認：同じ作業・曳船が重複",IF(AND(I587="あり",J587="実施",NOT(ISNUMBER(AD587))),"要確認：拘束時間未確認",IF(OR(H587="未確認",I587="未確認",J587="未確認",X587="未確認",N587="未確認",O587="未確認"),"要確認：未確認を含む","確認済"))))))))))</f>
        <v/>
      </c>
    </row>
    <row r="588" spans="1:38" ht="24.95" customHeight="1" x14ac:dyDescent="0.2">
      <c r="A588" s="20"/>
      <c r="B588" s="29"/>
      <c r="C588" s="7"/>
      <c r="D588" s="7"/>
      <c r="E588" s="7"/>
      <c r="F588" s="7"/>
      <c r="G588" s="7"/>
      <c r="H588" s="7"/>
      <c r="I588" s="7"/>
      <c r="J588" s="7"/>
      <c r="K588" s="23"/>
      <c r="L588" s="13"/>
      <c r="M588" s="13"/>
      <c r="N588" s="7"/>
      <c r="O588" s="51"/>
      <c r="P588" s="51"/>
      <c r="Q588" s="61"/>
      <c r="R588" s="62"/>
      <c r="S588" s="62"/>
      <c r="T588" s="63"/>
      <c r="U588" s="63"/>
      <c r="V588" s="63"/>
      <c r="W588" s="51"/>
      <c r="X588" s="51"/>
      <c r="Y588" s="67"/>
      <c r="Z588" s="54" t="str">
        <f>IF(G588="","",IF(COUNTIF(Tugs[曳船名],G588)&lt;&gt;1,"未登録・重複",IF(INDEX(Tugs[会社名],MATCH(G588,Tugs[曳船名],0))="","未確認",INDEX(Tugs[会社名],MATCH(G588,Tugs[曳船名],0)))))</f>
        <v/>
      </c>
      <c r="AA588" s="54" t="str">
        <f>IF(G588="","",IF(COUNTIF(Companies[会社名],Z588)&lt;&gt;1,"未登録・重複",IF(INDEX(Companies[地区],MATCH(Z588,Companies[会社名],0))="","未確認",INDEX(Companies[地区],MATCH(Z588,Companies[会社名],0)))))</f>
        <v/>
      </c>
      <c r="AB588" s="54" t="str">
        <f>IF(G588="","",IF(Q588&lt;&gt;"",Q588,IF(COUNTIF(Tugs[曳船名],G588)&lt;&gt;1,"未登録・重複",IF(INDEX(Tugs[基地港],MATCH(G588,Tugs[曳船名],0))="","未確認",INDEX(Tugs[基地港],MATCH(G588,Tugs[曳船名],0))))))</f>
        <v/>
      </c>
      <c r="AC588" s="53" t="str">
        <f>IF(C588="","",IF(AND(COUNTIF(Standards[照合項目（自動）],AB588&amp;"｜"&amp;E588&amp;"｜"&amp;D588&amp;"｜"&amp;F588&amp;"｜"&amp;P588)=1,COUNTIFS(Standards[照合項目（自動）],AB588&amp;"｜"&amp;E588&amp;"｜"&amp;D588&amp;"｜"&amp;F588&amp;"｜"&amp;P588,Standards[入力確認（自動）],"確認済")=1),SUMIF(Standards[照合項目（自動）],AB588&amp;"｜"&amp;E588&amp;"｜"&amp;D588&amp;"｜"&amp;F588&amp;"｜"&amp;P588,Standards[所定合計h（自動）]),"未確認"))</f>
        <v/>
      </c>
      <c r="AD588" s="53" t="str">
        <f>IF(C588="","",IF(AND(ISNUMBER(R588),ISNUMBER(S588),S588&gt;=R588),ROUND((S588-R588)*24,4),IF(OR(R588&lt;&gt;"",S588&lt;&gt;""),"",IF(AND(ISNUMBER(T588),T588&gt;=0),T588,IF(AND(I588="あり",J588="実施",ISNUMBER(AC588)),AC588,"")))))</f>
        <v/>
      </c>
      <c r="AE588" s="54" t="str">
        <f>IF(C588="","",IF(AND(ISNUMBER(R588),ISNUMBER(S588),S588&gt;=R588),IF(X588="記録","実績：基地発～基地着",IF(X588="記憶","記憶：基地発～基地着","未確認：基地発～基地着")),IF(OR(R588&lt;&gt;"",S588&lt;&gt;""),"要確認：時刻不足・逆転",IF(AND(ISNUMBER(T588),T588&gt;=0),IF(X588="記録","実績：記録の時間",IF(X588="記憶","記憶：申告の時間","未確認：申告の時間")),IF(AND(I588="あり",J588="実施",ISNUMBER(AC588)),"所定時間による見込み",IF(I588="なし","使用なし","未確認"))))))</f>
        <v/>
      </c>
      <c r="AF588" s="55" t="str">
        <f>IF(C588="","",IF(H588="あり",1,0))</f>
        <v/>
      </c>
      <c r="AG588" s="55" t="str">
        <f>IF(C588="","",IF(AND(I588="あり",J588="実施"),1,0))</f>
        <v/>
      </c>
      <c r="AH588" s="55" t="str">
        <f>IF(C588="","",IF(AND(H588="あり",X588="記録"),IF(COUNTIFS($A$8:A588,A588,$B$8:B588,B588,$C$8:C588,C588,$E$8:E588,E588,$F$8:F588,F588,$H$8:H588,"あり",$X$8:X588,"記録")=1,1,0),0))</f>
        <v/>
      </c>
      <c r="AI588" s="55" t="str">
        <f>IF(C588="","",IF(AND(I588="あり",J588="実施",X588="記録",ISNUMBER(K588)),IF(COUNTIFS($K$8:K588,K588,$C$8:C588,C588,$E$8:E588,E588,$F$8:F588,F588,$I$8:I588,"あり",$J$8:J588,"実施",$X$8:X588,"記録")=1,1,0),0))</f>
        <v/>
      </c>
      <c r="AJ588" s="55" t="str">
        <f>IF(C588="","",IF(ISNUMBER(A588),YEAR(A588)-IF(MONTH(A588)&lt;4,1,0),""))</f>
        <v/>
      </c>
      <c r="AK588" s="55" t="str">
        <f>IF(C588="","",IF(J588="実施",IF(ISNUMBER(K588),YEAR(K588)-IF(MONTH(K588)&lt;4,1,0),""),""))</f>
        <v/>
      </c>
      <c r="AL588" s="56" t="str">
        <f>IF(C588="",IF(OR(A588&lt;&gt;"",G588&lt;&gt;""),"要確認：船名未記入",""),IF(OR(NOT(ISNUMBER(A588)),G588="",H588="",I588="",J588="",N588="",O588="",P588="",W588="",X588=""),"要確認：基本項目不足",IF(OR(Z588="未登録・重複",AA588="未登録・重複",AB588="未確認"),"要確認：登録表を確認",IF(AND(H588="あり",NOT(ISNUMBER(B588))),"要確認：前日の予定時刻不足",IF(AND(J588="実施",I588="あり",NOT(ISNUMBER(K588))),"要確認：最終日時不足",IF(AND(J588="取消",I588="あり"),"要確認：取消と使用ありが矛盾",IF(OR(AND(ISNUMBER(T588),T588&lt;0),AND(ISNUMBER(V588),V588&lt;0),AE588="要確認：時刻不足・逆転"),"要確認：時間を確認",IF(COUNTIFS(Work[予定表の作業日],A588,Work[前日版の予定時刻],B588,Work[船名],C588,Work[バース],E588,Work[入出・転],F588,Work[曳船名],G588)&gt;1,"要確認：同じ作業・曳船が重複",IF(AND(I588="あり",J588="実施",NOT(ISNUMBER(AD588))),"要確認：拘束時間未確認",IF(OR(H588="未確認",I588="未確認",J588="未確認",X588="未確認",N588="未確認",O588="未確認"),"要確認：未確認を含む","確認済"))))))))))</f>
        <v/>
      </c>
    </row>
    <row r="589" spans="1:38" ht="24.95" customHeight="1" x14ac:dyDescent="0.2">
      <c r="A589" s="20"/>
      <c r="B589" s="29"/>
      <c r="C589" s="7"/>
      <c r="D589" s="7"/>
      <c r="E589" s="7"/>
      <c r="F589" s="7"/>
      <c r="G589" s="7"/>
      <c r="H589" s="7"/>
      <c r="I589" s="7"/>
      <c r="J589" s="7"/>
      <c r="K589" s="23"/>
      <c r="L589" s="13"/>
      <c r="M589" s="13"/>
      <c r="N589" s="7"/>
      <c r="O589" s="51"/>
      <c r="P589" s="51"/>
      <c r="Q589" s="61"/>
      <c r="R589" s="62"/>
      <c r="S589" s="62"/>
      <c r="T589" s="63"/>
      <c r="U589" s="63"/>
      <c r="V589" s="63"/>
      <c r="W589" s="51"/>
      <c r="X589" s="51"/>
      <c r="Y589" s="67"/>
      <c r="Z589" s="54" t="str">
        <f>IF(G589="","",IF(COUNTIF(Tugs[曳船名],G589)&lt;&gt;1,"未登録・重複",IF(INDEX(Tugs[会社名],MATCH(G589,Tugs[曳船名],0))="","未確認",INDEX(Tugs[会社名],MATCH(G589,Tugs[曳船名],0)))))</f>
        <v/>
      </c>
      <c r="AA589" s="54" t="str">
        <f>IF(G589="","",IF(COUNTIF(Companies[会社名],Z589)&lt;&gt;1,"未登録・重複",IF(INDEX(Companies[地区],MATCH(Z589,Companies[会社名],0))="","未確認",INDEX(Companies[地区],MATCH(Z589,Companies[会社名],0)))))</f>
        <v/>
      </c>
      <c r="AB589" s="54" t="str">
        <f>IF(G589="","",IF(Q589&lt;&gt;"",Q589,IF(COUNTIF(Tugs[曳船名],G589)&lt;&gt;1,"未登録・重複",IF(INDEX(Tugs[基地港],MATCH(G589,Tugs[曳船名],0))="","未確認",INDEX(Tugs[基地港],MATCH(G589,Tugs[曳船名],0))))))</f>
        <v/>
      </c>
      <c r="AC589" s="53" t="str">
        <f>IF(C589="","",IF(AND(COUNTIF(Standards[照合項目（自動）],AB589&amp;"｜"&amp;E589&amp;"｜"&amp;D589&amp;"｜"&amp;F589&amp;"｜"&amp;P589)=1,COUNTIFS(Standards[照合項目（自動）],AB589&amp;"｜"&amp;E589&amp;"｜"&amp;D589&amp;"｜"&amp;F589&amp;"｜"&amp;P589,Standards[入力確認（自動）],"確認済")=1),SUMIF(Standards[照合項目（自動）],AB589&amp;"｜"&amp;E589&amp;"｜"&amp;D589&amp;"｜"&amp;F589&amp;"｜"&amp;P589,Standards[所定合計h（自動）]),"未確認"))</f>
        <v/>
      </c>
      <c r="AD589" s="53" t="str">
        <f>IF(C589="","",IF(AND(ISNUMBER(R589),ISNUMBER(S589),S589&gt;=R589),ROUND((S589-R589)*24,4),IF(OR(R589&lt;&gt;"",S589&lt;&gt;""),"",IF(AND(ISNUMBER(T589),T589&gt;=0),T589,IF(AND(I589="あり",J589="実施",ISNUMBER(AC589)),AC589,"")))))</f>
        <v/>
      </c>
      <c r="AE589" s="54" t="str">
        <f>IF(C589="","",IF(AND(ISNUMBER(R589),ISNUMBER(S589),S589&gt;=R589),IF(X589="記録","実績：基地発～基地着",IF(X589="記憶","記憶：基地発～基地着","未確認：基地発～基地着")),IF(OR(R589&lt;&gt;"",S589&lt;&gt;""),"要確認：時刻不足・逆転",IF(AND(ISNUMBER(T589),T589&gt;=0),IF(X589="記録","実績：記録の時間",IF(X589="記憶","記憶：申告の時間","未確認：申告の時間")),IF(AND(I589="あり",J589="実施",ISNUMBER(AC589)),"所定時間による見込み",IF(I589="なし","使用なし","未確認"))))))</f>
        <v/>
      </c>
      <c r="AF589" s="55" t="str">
        <f>IF(C589="","",IF(H589="あり",1,0))</f>
        <v/>
      </c>
      <c r="AG589" s="55" t="str">
        <f>IF(C589="","",IF(AND(I589="あり",J589="実施"),1,0))</f>
        <v/>
      </c>
      <c r="AH589" s="55" t="str">
        <f>IF(C589="","",IF(AND(H589="あり",X589="記録"),IF(COUNTIFS($A$8:A589,A589,$B$8:B589,B589,$C$8:C589,C589,$E$8:E589,E589,$F$8:F589,F589,$H$8:H589,"あり",$X$8:X589,"記録")=1,1,0),0))</f>
        <v/>
      </c>
      <c r="AI589" s="55" t="str">
        <f>IF(C589="","",IF(AND(I589="あり",J589="実施",X589="記録",ISNUMBER(K589)),IF(COUNTIFS($K$8:K589,K589,$C$8:C589,C589,$E$8:E589,E589,$F$8:F589,F589,$I$8:I589,"あり",$J$8:J589,"実施",$X$8:X589,"記録")=1,1,0),0))</f>
        <v/>
      </c>
      <c r="AJ589" s="55" t="str">
        <f>IF(C589="","",IF(ISNUMBER(A589),YEAR(A589)-IF(MONTH(A589)&lt;4,1,0),""))</f>
        <v/>
      </c>
      <c r="AK589" s="55" t="str">
        <f>IF(C589="","",IF(J589="実施",IF(ISNUMBER(K589),YEAR(K589)-IF(MONTH(K589)&lt;4,1,0),""),""))</f>
        <v/>
      </c>
      <c r="AL589" s="56" t="str">
        <f>IF(C589="",IF(OR(A589&lt;&gt;"",G589&lt;&gt;""),"要確認：船名未記入",""),IF(OR(NOT(ISNUMBER(A589)),G589="",H589="",I589="",J589="",N589="",O589="",P589="",W589="",X589=""),"要確認：基本項目不足",IF(OR(Z589="未登録・重複",AA589="未登録・重複",AB589="未確認"),"要確認：登録表を確認",IF(AND(H589="あり",NOT(ISNUMBER(B589))),"要確認：前日の予定時刻不足",IF(AND(J589="実施",I589="あり",NOT(ISNUMBER(K589))),"要確認：最終日時不足",IF(AND(J589="取消",I589="あり"),"要確認：取消と使用ありが矛盾",IF(OR(AND(ISNUMBER(T589),T589&lt;0),AND(ISNUMBER(V589),V589&lt;0),AE589="要確認：時刻不足・逆転"),"要確認：時間を確認",IF(COUNTIFS(Work[予定表の作業日],A589,Work[前日版の予定時刻],B589,Work[船名],C589,Work[バース],E589,Work[入出・転],F589,Work[曳船名],G589)&gt;1,"要確認：同じ作業・曳船が重複",IF(AND(I589="あり",J589="実施",NOT(ISNUMBER(AD589))),"要確認：拘束時間未確認",IF(OR(H589="未確認",I589="未確認",J589="未確認",X589="未確認",N589="未確認",O589="未確認"),"要確認：未確認を含む","確認済"))))))))))</f>
        <v/>
      </c>
    </row>
    <row r="590" spans="1:38" ht="24.95" customHeight="1" x14ac:dyDescent="0.2">
      <c r="A590" s="20"/>
      <c r="B590" s="29"/>
      <c r="C590" s="7"/>
      <c r="D590" s="7"/>
      <c r="E590" s="7"/>
      <c r="F590" s="7"/>
      <c r="G590" s="7"/>
      <c r="H590" s="7"/>
      <c r="I590" s="7"/>
      <c r="J590" s="7"/>
      <c r="K590" s="23"/>
      <c r="L590" s="13"/>
      <c r="M590" s="13"/>
      <c r="N590" s="7"/>
      <c r="O590" s="51"/>
      <c r="P590" s="51"/>
      <c r="Q590" s="61"/>
      <c r="R590" s="62"/>
      <c r="S590" s="62"/>
      <c r="T590" s="63"/>
      <c r="U590" s="63"/>
      <c r="V590" s="63"/>
      <c r="W590" s="51"/>
      <c r="X590" s="51"/>
      <c r="Y590" s="67"/>
      <c r="Z590" s="54" t="str">
        <f>IF(G590="","",IF(COUNTIF(Tugs[曳船名],G590)&lt;&gt;1,"未登録・重複",IF(INDEX(Tugs[会社名],MATCH(G590,Tugs[曳船名],0))="","未確認",INDEX(Tugs[会社名],MATCH(G590,Tugs[曳船名],0)))))</f>
        <v/>
      </c>
      <c r="AA590" s="54" t="str">
        <f>IF(G590="","",IF(COUNTIF(Companies[会社名],Z590)&lt;&gt;1,"未登録・重複",IF(INDEX(Companies[地区],MATCH(Z590,Companies[会社名],0))="","未確認",INDEX(Companies[地区],MATCH(Z590,Companies[会社名],0)))))</f>
        <v/>
      </c>
      <c r="AB590" s="54" t="str">
        <f>IF(G590="","",IF(Q590&lt;&gt;"",Q590,IF(COUNTIF(Tugs[曳船名],G590)&lt;&gt;1,"未登録・重複",IF(INDEX(Tugs[基地港],MATCH(G590,Tugs[曳船名],0))="","未確認",INDEX(Tugs[基地港],MATCH(G590,Tugs[曳船名],0))))))</f>
        <v/>
      </c>
      <c r="AC590" s="53" t="str">
        <f>IF(C590="","",IF(AND(COUNTIF(Standards[照合項目（自動）],AB590&amp;"｜"&amp;E590&amp;"｜"&amp;D590&amp;"｜"&amp;F590&amp;"｜"&amp;P590)=1,COUNTIFS(Standards[照合項目（自動）],AB590&amp;"｜"&amp;E590&amp;"｜"&amp;D590&amp;"｜"&amp;F590&amp;"｜"&amp;P590,Standards[入力確認（自動）],"確認済")=1),SUMIF(Standards[照合項目（自動）],AB590&amp;"｜"&amp;E590&amp;"｜"&amp;D590&amp;"｜"&amp;F590&amp;"｜"&amp;P590,Standards[所定合計h（自動）]),"未確認"))</f>
        <v/>
      </c>
      <c r="AD590" s="53" t="str">
        <f>IF(C590="","",IF(AND(ISNUMBER(R590),ISNUMBER(S590),S590&gt;=R590),ROUND((S590-R590)*24,4),IF(OR(R590&lt;&gt;"",S590&lt;&gt;""),"",IF(AND(ISNUMBER(T590),T590&gt;=0),T590,IF(AND(I590="あり",J590="実施",ISNUMBER(AC590)),AC590,"")))))</f>
        <v/>
      </c>
      <c r="AE590" s="54" t="str">
        <f>IF(C590="","",IF(AND(ISNUMBER(R590),ISNUMBER(S590),S590&gt;=R590),IF(X590="記録","実績：基地発～基地着",IF(X590="記憶","記憶：基地発～基地着","未確認：基地発～基地着")),IF(OR(R590&lt;&gt;"",S590&lt;&gt;""),"要確認：時刻不足・逆転",IF(AND(ISNUMBER(T590),T590&gt;=0),IF(X590="記録","実績：記録の時間",IF(X590="記憶","記憶：申告の時間","未確認：申告の時間")),IF(AND(I590="あり",J590="実施",ISNUMBER(AC590)),"所定時間による見込み",IF(I590="なし","使用なし","未確認"))))))</f>
        <v/>
      </c>
      <c r="AF590" s="55" t="str">
        <f>IF(C590="","",IF(H590="あり",1,0))</f>
        <v/>
      </c>
      <c r="AG590" s="55" t="str">
        <f>IF(C590="","",IF(AND(I590="あり",J590="実施"),1,0))</f>
        <v/>
      </c>
      <c r="AH590" s="55" t="str">
        <f>IF(C590="","",IF(AND(H590="あり",X590="記録"),IF(COUNTIFS($A$8:A590,A590,$B$8:B590,B590,$C$8:C590,C590,$E$8:E590,E590,$F$8:F590,F590,$H$8:H590,"あり",$X$8:X590,"記録")=1,1,0),0))</f>
        <v/>
      </c>
      <c r="AI590" s="55" t="str">
        <f>IF(C590="","",IF(AND(I590="あり",J590="実施",X590="記録",ISNUMBER(K590)),IF(COUNTIFS($K$8:K590,K590,$C$8:C590,C590,$E$8:E590,E590,$F$8:F590,F590,$I$8:I590,"あり",$J$8:J590,"実施",$X$8:X590,"記録")=1,1,0),0))</f>
        <v/>
      </c>
      <c r="AJ590" s="55" t="str">
        <f>IF(C590="","",IF(ISNUMBER(A590),YEAR(A590)-IF(MONTH(A590)&lt;4,1,0),""))</f>
        <v/>
      </c>
      <c r="AK590" s="55" t="str">
        <f>IF(C590="","",IF(J590="実施",IF(ISNUMBER(K590),YEAR(K590)-IF(MONTH(K590)&lt;4,1,0),""),""))</f>
        <v/>
      </c>
      <c r="AL590" s="56" t="str">
        <f>IF(C590="",IF(OR(A590&lt;&gt;"",G590&lt;&gt;""),"要確認：船名未記入",""),IF(OR(NOT(ISNUMBER(A590)),G590="",H590="",I590="",J590="",N590="",O590="",P590="",W590="",X590=""),"要確認：基本項目不足",IF(OR(Z590="未登録・重複",AA590="未登録・重複",AB590="未確認"),"要確認：登録表を確認",IF(AND(H590="あり",NOT(ISNUMBER(B590))),"要確認：前日の予定時刻不足",IF(AND(J590="実施",I590="あり",NOT(ISNUMBER(K590))),"要確認：最終日時不足",IF(AND(J590="取消",I590="あり"),"要確認：取消と使用ありが矛盾",IF(OR(AND(ISNUMBER(T590),T590&lt;0),AND(ISNUMBER(V590),V590&lt;0),AE590="要確認：時刻不足・逆転"),"要確認：時間を確認",IF(COUNTIFS(Work[予定表の作業日],A590,Work[前日版の予定時刻],B590,Work[船名],C590,Work[バース],E590,Work[入出・転],F590,Work[曳船名],G590)&gt;1,"要確認：同じ作業・曳船が重複",IF(AND(I590="あり",J590="実施",NOT(ISNUMBER(AD590))),"要確認：拘束時間未確認",IF(OR(H590="未確認",I590="未確認",J590="未確認",X590="未確認",N590="未確認",O590="未確認"),"要確認：未確認を含む","確認済"))))))))))</f>
        <v/>
      </c>
    </row>
    <row r="591" spans="1:38" ht="24.95" customHeight="1" x14ac:dyDescent="0.2">
      <c r="A591" s="20"/>
      <c r="B591" s="29"/>
      <c r="C591" s="7"/>
      <c r="D591" s="7"/>
      <c r="E591" s="7"/>
      <c r="F591" s="7"/>
      <c r="G591" s="7"/>
      <c r="H591" s="7"/>
      <c r="I591" s="7"/>
      <c r="J591" s="7"/>
      <c r="K591" s="23"/>
      <c r="L591" s="13"/>
      <c r="M591" s="13"/>
      <c r="N591" s="7"/>
      <c r="O591" s="51"/>
      <c r="P591" s="51"/>
      <c r="Q591" s="61"/>
      <c r="R591" s="62"/>
      <c r="S591" s="62"/>
      <c r="T591" s="63"/>
      <c r="U591" s="63"/>
      <c r="V591" s="63"/>
      <c r="W591" s="51"/>
      <c r="X591" s="51"/>
      <c r="Y591" s="67"/>
      <c r="Z591" s="54" t="str">
        <f>IF(G591="","",IF(COUNTIF(Tugs[曳船名],G591)&lt;&gt;1,"未登録・重複",IF(INDEX(Tugs[会社名],MATCH(G591,Tugs[曳船名],0))="","未確認",INDEX(Tugs[会社名],MATCH(G591,Tugs[曳船名],0)))))</f>
        <v/>
      </c>
      <c r="AA591" s="54" t="str">
        <f>IF(G591="","",IF(COUNTIF(Companies[会社名],Z591)&lt;&gt;1,"未登録・重複",IF(INDEX(Companies[地区],MATCH(Z591,Companies[会社名],0))="","未確認",INDEX(Companies[地区],MATCH(Z591,Companies[会社名],0)))))</f>
        <v/>
      </c>
      <c r="AB591" s="54" t="str">
        <f>IF(G591="","",IF(Q591&lt;&gt;"",Q591,IF(COUNTIF(Tugs[曳船名],G591)&lt;&gt;1,"未登録・重複",IF(INDEX(Tugs[基地港],MATCH(G591,Tugs[曳船名],0))="","未確認",INDEX(Tugs[基地港],MATCH(G591,Tugs[曳船名],0))))))</f>
        <v/>
      </c>
      <c r="AC591" s="53" t="str">
        <f>IF(C591="","",IF(AND(COUNTIF(Standards[照合項目（自動）],AB591&amp;"｜"&amp;E591&amp;"｜"&amp;D591&amp;"｜"&amp;F591&amp;"｜"&amp;P591)=1,COUNTIFS(Standards[照合項目（自動）],AB591&amp;"｜"&amp;E591&amp;"｜"&amp;D591&amp;"｜"&amp;F591&amp;"｜"&amp;P591,Standards[入力確認（自動）],"確認済")=1),SUMIF(Standards[照合項目（自動）],AB591&amp;"｜"&amp;E591&amp;"｜"&amp;D591&amp;"｜"&amp;F591&amp;"｜"&amp;P591,Standards[所定合計h（自動）]),"未確認"))</f>
        <v/>
      </c>
      <c r="AD591" s="53" t="str">
        <f>IF(C591="","",IF(AND(ISNUMBER(R591),ISNUMBER(S591),S591&gt;=R591),ROUND((S591-R591)*24,4),IF(OR(R591&lt;&gt;"",S591&lt;&gt;""),"",IF(AND(ISNUMBER(T591),T591&gt;=0),T591,IF(AND(I591="あり",J591="実施",ISNUMBER(AC591)),AC591,"")))))</f>
        <v/>
      </c>
      <c r="AE591" s="54" t="str">
        <f>IF(C591="","",IF(AND(ISNUMBER(R591),ISNUMBER(S591),S591&gt;=R591),IF(X591="記録","実績：基地発～基地着",IF(X591="記憶","記憶：基地発～基地着","未確認：基地発～基地着")),IF(OR(R591&lt;&gt;"",S591&lt;&gt;""),"要確認：時刻不足・逆転",IF(AND(ISNUMBER(T591),T591&gt;=0),IF(X591="記録","実績：記録の時間",IF(X591="記憶","記憶：申告の時間","未確認：申告の時間")),IF(AND(I591="あり",J591="実施",ISNUMBER(AC591)),"所定時間による見込み",IF(I591="なし","使用なし","未確認"))))))</f>
        <v/>
      </c>
      <c r="AF591" s="55" t="str">
        <f>IF(C591="","",IF(H591="あり",1,0))</f>
        <v/>
      </c>
      <c r="AG591" s="55" t="str">
        <f>IF(C591="","",IF(AND(I591="あり",J591="実施"),1,0))</f>
        <v/>
      </c>
      <c r="AH591" s="55" t="str">
        <f>IF(C591="","",IF(AND(H591="あり",X591="記録"),IF(COUNTIFS($A$8:A591,A591,$B$8:B591,B591,$C$8:C591,C591,$E$8:E591,E591,$F$8:F591,F591,$H$8:H591,"あり",$X$8:X591,"記録")=1,1,0),0))</f>
        <v/>
      </c>
      <c r="AI591" s="55" t="str">
        <f>IF(C591="","",IF(AND(I591="あり",J591="実施",X591="記録",ISNUMBER(K591)),IF(COUNTIFS($K$8:K591,K591,$C$8:C591,C591,$E$8:E591,E591,$F$8:F591,F591,$I$8:I591,"あり",$J$8:J591,"実施",$X$8:X591,"記録")=1,1,0),0))</f>
        <v/>
      </c>
      <c r="AJ591" s="55" t="str">
        <f>IF(C591="","",IF(ISNUMBER(A591),YEAR(A591)-IF(MONTH(A591)&lt;4,1,0),""))</f>
        <v/>
      </c>
      <c r="AK591" s="55" t="str">
        <f>IF(C591="","",IF(J591="実施",IF(ISNUMBER(K591),YEAR(K591)-IF(MONTH(K591)&lt;4,1,0),""),""))</f>
        <v/>
      </c>
      <c r="AL591" s="56" t="str">
        <f>IF(C591="",IF(OR(A591&lt;&gt;"",G591&lt;&gt;""),"要確認：船名未記入",""),IF(OR(NOT(ISNUMBER(A591)),G591="",H591="",I591="",J591="",N591="",O591="",P591="",W591="",X591=""),"要確認：基本項目不足",IF(OR(Z591="未登録・重複",AA591="未登録・重複",AB591="未確認"),"要確認：登録表を確認",IF(AND(H591="あり",NOT(ISNUMBER(B591))),"要確認：前日の予定時刻不足",IF(AND(J591="実施",I591="あり",NOT(ISNUMBER(K591))),"要確認：最終日時不足",IF(AND(J591="取消",I591="あり"),"要確認：取消と使用ありが矛盾",IF(OR(AND(ISNUMBER(T591),T591&lt;0),AND(ISNUMBER(V591),V591&lt;0),AE591="要確認：時刻不足・逆転"),"要確認：時間を確認",IF(COUNTIFS(Work[予定表の作業日],A591,Work[前日版の予定時刻],B591,Work[船名],C591,Work[バース],E591,Work[入出・転],F591,Work[曳船名],G591)&gt;1,"要確認：同じ作業・曳船が重複",IF(AND(I591="あり",J591="実施",NOT(ISNUMBER(AD591))),"要確認：拘束時間未確認",IF(OR(H591="未確認",I591="未確認",J591="未確認",X591="未確認",N591="未確認",O591="未確認"),"要確認：未確認を含む","確認済"))))))))))</f>
        <v/>
      </c>
    </row>
    <row r="592" spans="1:38" ht="24.95" customHeight="1" x14ac:dyDescent="0.2">
      <c r="A592" s="20"/>
      <c r="B592" s="29"/>
      <c r="C592" s="7"/>
      <c r="D592" s="7"/>
      <c r="E592" s="7"/>
      <c r="F592" s="7"/>
      <c r="G592" s="7"/>
      <c r="H592" s="7"/>
      <c r="I592" s="7"/>
      <c r="J592" s="7"/>
      <c r="K592" s="23"/>
      <c r="L592" s="13"/>
      <c r="M592" s="13"/>
      <c r="N592" s="7"/>
      <c r="O592" s="51"/>
      <c r="P592" s="51"/>
      <c r="Q592" s="61"/>
      <c r="R592" s="62"/>
      <c r="S592" s="62"/>
      <c r="T592" s="63"/>
      <c r="U592" s="63"/>
      <c r="V592" s="63"/>
      <c r="W592" s="51"/>
      <c r="X592" s="51"/>
      <c r="Y592" s="67"/>
      <c r="Z592" s="54" t="str">
        <f>IF(G592="","",IF(COUNTIF(Tugs[曳船名],G592)&lt;&gt;1,"未登録・重複",IF(INDEX(Tugs[会社名],MATCH(G592,Tugs[曳船名],0))="","未確認",INDEX(Tugs[会社名],MATCH(G592,Tugs[曳船名],0)))))</f>
        <v/>
      </c>
      <c r="AA592" s="54" t="str">
        <f>IF(G592="","",IF(COUNTIF(Companies[会社名],Z592)&lt;&gt;1,"未登録・重複",IF(INDEX(Companies[地区],MATCH(Z592,Companies[会社名],0))="","未確認",INDEX(Companies[地区],MATCH(Z592,Companies[会社名],0)))))</f>
        <v/>
      </c>
      <c r="AB592" s="54" t="str">
        <f>IF(G592="","",IF(Q592&lt;&gt;"",Q592,IF(COUNTIF(Tugs[曳船名],G592)&lt;&gt;1,"未登録・重複",IF(INDEX(Tugs[基地港],MATCH(G592,Tugs[曳船名],0))="","未確認",INDEX(Tugs[基地港],MATCH(G592,Tugs[曳船名],0))))))</f>
        <v/>
      </c>
      <c r="AC592" s="53" t="str">
        <f>IF(C592="","",IF(AND(COUNTIF(Standards[照合項目（自動）],AB592&amp;"｜"&amp;E592&amp;"｜"&amp;D592&amp;"｜"&amp;F592&amp;"｜"&amp;P592)=1,COUNTIFS(Standards[照合項目（自動）],AB592&amp;"｜"&amp;E592&amp;"｜"&amp;D592&amp;"｜"&amp;F592&amp;"｜"&amp;P592,Standards[入力確認（自動）],"確認済")=1),SUMIF(Standards[照合項目（自動）],AB592&amp;"｜"&amp;E592&amp;"｜"&amp;D592&amp;"｜"&amp;F592&amp;"｜"&amp;P592,Standards[所定合計h（自動）]),"未確認"))</f>
        <v/>
      </c>
      <c r="AD592" s="53" t="str">
        <f>IF(C592="","",IF(AND(ISNUMBER(R592),ISNUMBER(S592),S592&gt;=R592),ROUND((S592-R592)*24,4),IF(OR(R592&lt;&gt;"",S592&lt;&gt;""),"",IF(AND(ISNUMBER(T592),T592&gt;=0),T592,IF(AND(I592="あり",J592="実施",ISNUMBER(AC592)),AC592,"")))))</f>
        <v/>
      </c>
      <c r="AE592" s="54" t="str">
        <f>IF(C592="","",IF(AND(ISNUMBER(R592),ISNUMBER(S592),S592&gt;=R592),IF(X592="記録","実績：基地発～基地着",IF(X592="記憶","記憶：基地発～基地着","未確認：基地発～基地着")),IF(OR(R592&lt;&gt;"",S592&lt;&gt;""),"要確認：時刻不足・逆転",IF(AND(ISNUMBER(T592),T592&gt;=0),IF(X592="記録","実績：記録の時間",IF(X592="記憶","記憶：申告の時間","未確認：申告の時間")),IF(AND(I592="あり",J592="実施",ISNUMBER(AC592)),"所定時間による見込み",IF(I592="なし","使用なし","未確認"))))))</f>
        <v/>
      </c>
      <c r="AF592" s="55" t="str">
        <f>IF(C592="","",IF(H592="あり",1,0))</f>
        <v/>
      </c>
      <c r="AG592" s="55" t="str">
        <f>IF(C592="","",IF(AND(I592="あり",J592="実施"),1,0))</f>
        <v/>
      </c>
      <c r="AH592" s="55" t="str">
        <f>IF(C592="","",IF(AND(H592="あり",X592="記録"),IF(COUNTIFS($A$8:A592,A592,$B$8:B592,B592,$C$8:C592,C592,$E$8:E592,E592,$F$8:F592,F592,$H$8:H592,"あり",$X$8:X592,"記録")=1,1,0),0))</f>
        <v/>
      </c>
      <c r="AI592" s="55" t="str">
        <f>IF(C592="","",IF(AND(I592="あり",J592="実施",X592="記録",ISNUMBER(K592)),IF(COUNTIFS($K$8:K592,K592,$C$8:C592,C592,$E$8:E592,E592,$F$8:F592,F592,$I$8:I592,"あり",$J$8:J592,"実施",$X$8:X592,"記録")=1,1,0),0))</f>
        <v/>
      </c>
      <c r="AJ592" s="55" t="str">
        <f>IF(C592="","",IF(ISNUMBER(A592),YEAR(A592)-IF(MONTH(A592)&lt;4,1,0),""))</f>
        <v/>
      </c>
      <c r="AK592" s="55" t="str">
        <f>IF(C592="","",IF(J592="実施",IF(ISNUMBER(K592),YEAR(K592)-IF(MONTH(K592)&lt;4,1,0),""),""))</f>
        <v/>
      </c>
      <c r="AL592" s="56" t="str">
        <f>IF(C592="",IF(OR(A592&lt;&gt;"",G592&lt;&gt;""),"要確認：船名未記入",""),IF(OR(NOT(ISNUMBER(A592)),G592="",H592="",I592="",J592="",N592="",O592="",P592="",W592="",X592=""),"要確認：基本項目不足",IF(OR(Z592="未登録・重複",AA592="未登録・重複",AB592="未確認"),"要確認：登録表を確認",IF(AND(H592="あり",NOT(ISNUMBER(B592))),"要確認：前日の予定時刻不足",IF(AND(J592="実施",I592="あり",NOT(ISNUMBER(K592))),"要確認：最終日時不足",IF(AND(J592="取消",I592="あり"),"要確認：取消と使用ありが矛盾",IF(OR(AND(ISNUMBER(T592),T592&lt;0),AND(ISNUMBER(V592),V592&lt;0),AE592="要確認：時刻不足・逆転"),"要確認：時間を確認",IF(COUNTIFS(Work[予定表の作業日],A592,Work[前日版の予定時刻],B592,Work[船名],C592,Work[バース],E592,Work[入出・転],F592,Work[曳船名],G592)&gt;1,"要確認：同じ作業・曳船が重複",IF(AND(I592="あり",J592="実施",NOT(ISNUMBER(AD592))),"要確認：拘束時間未確認",IF(OR(H592="未確認",I592="未確認",J592="未確認",X592="未確認",N592="未確認",O592="未確認"),"要確認：未確認を含む","確認済"))))))))))</f>
        <v/>
      </c>
    </row>
    <row r="593" spans="1:38" ht="24.95" customHeight="1" x14ac:dyDescent="0.2">
      <c r="A593" s="20"/>
      <c r="B593" s="29"/>
      <c r="C593" s="7"/>
      <c r="D593" s="7"/>
      <c r="E593" s="7"/>
      <c r="F593" s="7"/>
      <c r="G593" s="7"/>
      <c r="H593" s="7"/>
      <c r="I593" s="7"/>
      <c r="J593" s="7"/>
      <c r="K593" s="23"/>
      <c r="L593" s="13"/>
      <c r="M593" s="13"/>
      <c r="N593" s="7"/>
      <c r="O593" s="51"/>
      <c r="P593" s="51"/>
      <c r="Q593" s="61"/>
      <c r="R593" s="62"/>
      <c r="S593" s="62"/>
      <c r="T593" s="63"/>
      <c r="U593" s="63"/>
      <c r="V593" s="63"/>
      <c r="W593" s="51"/>
      <c r="X593" s="51"/>
      <c r="Y593" s="67"/>
      <c r="Z593" s="54" t="str">
        <f>IF(G593="","",IF(COUNTIF(Tugs[曳船名],G593)&lt;&gt;1,"未登録・重複",IF(INDEX(Tugs[会社名],MATCH(G593,Tugs[曳船名],0))="","未確認",INDEX(Tugs[会社名],MATCH(G593,Tugs[曳船名],0)))))</f>
        <v/>
      </c>
      <c r="AA593" s="54" t="str">
        <f>IF(G593="","",IF(COUNTIF(Companies[会社名],Z593)&lt;&gt;1,"未登録・重複",IF(INDEX(Companies[地区],MATCH(Z593,Companies[会社名],0))="","未確認",INDEX(Companies[地区],MATCH(Z593,Companies[会社名],0)))))</f>
        <v/>
      </c>
      <c r="AB593" s="54" t="str">
        <f>IF(G593="","",IF(Q593&lt;&gt;"",Q593,IF(COUNTIF(Tugs[曳船名],G593)&lt;&gt;1,"未登録・重複",IF(INDEX(Tugs[基地港],MATCH(G593,Tugs[曳船名],0))="","未確認",INDEX(Tugs[基地港],MATCH(G593,Tugs[曳船名],0))))))</f>
        <v/>
      </c>
      <c r="AC593" s="53" t="str">
        <f>IF(C593="","",IF(AND(COUNTIF(Standards[照合項目（自動）],AB593&amp;"｜"&amp;E593&amp;"｜"&amp;D593&amp;"｜"&amp;F593&amp;"｜"&amp;P593)=1,COUNTIFS(Standards[照合項目（自動）],AB593&amp;"｜"&amp;E593&amp;"｜"&amp;D593&amp;"｜"&amp;F593&amp;"｜"&amp;P593,Standards[入力確認（自動）],"確認済")=1),SUMIF(Standards[照合項目（自動）],AB593&amp;"｜"&amp;E593&amp;"｜"&amp;D593&amp;"｜"&amp;F593&amp;"｜"&amp;P593,Standards[所定合計h（自動）]),"未確認"))</f>
        <v/>
      </c>
      <c r="AD593" s="53" t="str">
        <f>IF(C593="","",IF(AND(ISNUMBER(R593),ISNUMBER(S593),S593&gt;=R593),ROUND((S593-R593)*24,4),IF(OR(R593&lt;&gt;"",S593&lt;&gt;""),"",IF(AND(ISNUMBER(T593),T593&gt;=0),T593,IF(AND(I593="あり",J593="実施",ISNUMBER(AC593)),AC593,"")))))</f>
        <v/>
      </c>
      <c r="AE593" s="54" t="str">
        <f>IF(C593="","",IF(AND(ISNUMBER(R593),ISNUMBER(S593),S593&gt;=R593),IF(X593="記録","実績：基地発～基地着",IF(X593="記憶","記憶：基地発～基地着","未確認：基地発～基地着")),IF(OR(R593&lt;&gt;"",S593&lt;&gt;""),"要確認：時刻不足・逆転",IF(AND(ISNUMBER(T593),T593&gt;=0),IF(X593="記録","実績：記録の時間",IF(X593="記憶","記憶：申告の時間","未確認：申告の時間")),IF(AND(I593="あり",J593="実施",ISNUMBER(AC593)),"所定時間による見込み",IF(I593="なし","使用なし","未確認"))))))</f>
        <v/>
      </c>
      <c r="AF593" s="55" t="str">
        <f>IF(C593="","",IF(H593="あり",1,0))</f>
        <v/>
      </c>
      <c r="AG593" s="55" t="str">
        <f>IF(C593="","",IF(AND(I593="あり",J593="実施"),1,0))</f>
        <v/>
      </c>
      <c r="AH593" s="55" t="str">
        <f>IF(C593="","",IF(AND(H593="あり",X593="記録"),IF(COUNTIFS($A$8:A593,A593,$B$8:B593,B593,$C$8:C593,C593,$E$8:E593,E593,$F$8:F593,F593,$H$8:H593,"あり",$X$8:X593,"記録")=1,1,0),0))</f>
        <v/>
      </c>
      <c r="AI593" s="55" t="str">
        <f>IF(C593="","",IF(AND(I593="あり",J593="実施",X593="記録",ISNUMBER(K593)),IF(COUNTIFS($K$8:K593,K593,$C$8:C593,C593,$E$8:E593,E593,$F$8:F593,F593,$I$8:I593,"あり",$J$8:J593,"実施",$X$8:X593,"記録")=1,1,0),0))</f>
        <v/>
      </c>
      <c r="AJ593" s="55" t="str">
        <f>IF(C593="","",IF(ISNUMBER(A593),YEAR(A593)-IF(MONTH(A593)&lt;4,1,0),""))</f>
        <v/>
      </c>
      <c r="AK593" s="55" t="str">
        <f>IF(C593="","",IF(J593="実施",IF(ISNUMBER(K593),YEAR(K593)-IF(MONTH(K593)&lt;4,1,0),""),""))</f>
        <v/>
      </c>
      <c r="AL593" s="56" t="str">
        <f>IF(C593="",IF(OR(A593&lt;&gt;"",G593&lt;&gt;""),"要確認：船名未記入",""),IF(OR(NOT(ISNUMBER(A593)),G593="",H593="",I593="",J593="",N593="",O593="",P593="",W593="",X593=""),"要確認：基本項目不足",IF(OR(Z593="未登録・重複",AA593="未登録・重複",AB593="未確認"),"要確認：登録表を確認",IF(AND(H593="あり",NOT(ISNUMBER(B593))),"要確認：前日の予定時刻不足",IF(AND(J593="実施",I593="あり",NOT(ISNUMBER(K593))),"要確認：最終日時不足",IF(AND(J593="取消",I593="あり"),"要確認：取消と使用ありが矛盾",IF(OR(AND(ISNUMBER(T593),T593&lt;0),AND(ISNUMBER(V593),V593&lt;0),AE593="要確認：時刻不足・逆転"),"要確認：時間を確認",IF(COUNTIFS(Work[予定表の作業日],A593,Work[前日版の予定時刻],B593,Work[船名],C593,Work[バース],E593,Work[入出・転],F593,Work[曳船名],G593)&gt;1,"要確認：同じ作業・曳船が重複",IF(AND(I593="あり",J593="実施",NOT(ISNUMBER(AD593))),"要確認：拘束時間未確認",IF(OR(H593="未確認",I593="未確認",J593="未確認",X593="未確認",N593="未確認",O593="未確認"),"要確認：未確認を含む","確認済"))))))))))</f>
        <v/>
      </c>
    </row>
    <row r="594" spans="1:38" ht="24.95" customHeight="1" x14ac:dyDescent="0.2">
      <c r="A594" s="20"/>
      <c r="B594" s="29"/>
      <c r="C594" s="7"/>
      <c r="D594" s="7"/>
      <c r="E594" s="7"/>
      <c r="F594" s="7"/>
      <c r="G594" s="7"/>
      <c r="H594" s="7"/>
      <c r="I594" s="7"/>
      <c r="J594" s="7"/>
      <c r="K594" s="23"/>
      <c r="L594" s="13"/>
      <c r="M594" s="13"/>
      <c r="N594" s="7"/>
      <c r="O594" s="51"/>
      <c r="P594" s="51"/>
      <c r="Q594" s="61"/>
      <c r="R594" s="62"/>
      <c r="S594" s="62"/>
      <c r="T594" s="63"/>
      <c r="U594" s="63"/>
      <c r="V594" s="63"/>
      <c r="W594" s="51"/>
      <c r="X594" s="51"/>
      <c r="Y594" s="67"/>
      <c r="Z594" s="54" t="str">
        <f>IF(G594="","",IF(COUNTIF(Tugs[曳船名],G594)&lt;&gt;1,"未登録・重複",IF(INDEX(Tugs[会社名],MATCH(G594,Tugs[曳船名],0))="","未確認",INDEX(Tugs[会社名],MATCH(G594,Tugs[曳船名],0)))))</f>
        <v/>
      </c>
      <c r="AA594" s="54" t="str">
        <f>IF(G594="","",IF(COUNTIF(Companies[会社名],Z594)&lt;&gt;1,"未登録・重複",IF(INDEX(Companies[地区],MATCH(Z594,Companies[会社名],0))="","未確認",INDEX(Companies[地区],MATCH(Z594,Companies[会社名],0)))))</f>
        <v/>
      </c>
      <c r="AB594" s="54" t="str">
        <f>IF(G594="","",IF(Q594&lt;&gt;"",Q594,IF(COUNTIF(Tugs[曳船名],G594)&lt;&gt;1,"未登録・重複",IF(INDEX(Tugs[基地港],MATCH(G594,Tugs[曳船名],0))="","未確認",INDEX(Tugs[基地港],MATCH(G594,Tugs[曳船名],0))))))</f>
        <v/>
      </c>
      <c r="AC594" s="53" t="str">
        <f>IF(C594="","",IF(AND(COUNTIF(Standards[照合項目（自動）],AB594&amp;"｜"&amp;E594&amp;"｜"&amp;D594&amp;"｜"&amp;F594&amp;"｜"&amp;P594)=1,COUNTIFS(Standards[照合項目（自動）],AB594&amp;"｜"&amp;E594&amp;"｜"&amp;D594&amp;"｜"&amp;F594&amp;"｜"&amp;P594,Standards[入力確認（自動）],"確認済")=1),SUMIF(Standards[照合項目（自動）],AB594&amp;"｜"&amp;E594&amp;"｜"&amp;D594&amp;"｜"&amp;F594&amp;"｜"&amp;P594,Standards[所定合計h（自動）]),"未確認"))</f>
        <v/>
      </c>
      <c r="AD594" s="53" t="str">
        <f>IF(C594="","",IF(AND(ISNUMBER(R594),ISNUMBER(S594),S594&gt;=R594),ROUND((S594-R594)*24,4),IF(OR(R594&lt;&gt;"",S594&lt;&gt;""),"",IF(AND(ISNUMBER(T594),T594&gt;=0),T594,IF(AND(I594="あり",J594="実施",ISNUMBER(AC594)),AC594,"")))))</f>
        <v/>
      </c>
      <c r="AE594" s="54" t="str">
        <f>IF(C594="","",IF(AND(ISNUMBER(R594),ISNUMBER(S594),S594&gt;=R594),IF(X594="記録","実績：基地発～基地着",IF(X594="記憶","記憶：基地発～基地着","未確認：基地発～基地着")),IF(OR(R594&lt;&gt;"",S594&lt;&gt;""),"要確認：時刻不足・逆転",IF(AND(ISNUMBER(T594),T594&gt;=0),IF(X594="記録","実績：記録の時間",IF(X594="記憶","記憶：申告の時間","未確認：申告の時間")),IF(AND(I594="あり",J594="実施",ISNUMBER(AC594)),"所定時間による見込み",IF(I594="なし","使用なし","未確認"))))))</f>
        <v/>
      </c>
      <c r="AF594" s="55" t="str">
        <f>IF(C594="","",IF(H594="あり",1,0))</f>
        <v/>
      </c>
      <c r="AG594" s="55" t="str">
        <f>IF(C594="","",IF(AND(I594="あり",J594="実施"),1,0))</f>
        <v/>
      </c>
      <c r="AH594" s="55" t="str">
        <f>IF(C594="","",IF(AND(H594="あり",X594="記録"),IF(COUNTIFS($A$8:A594,A594,$B$8:B594,B594,$C$8:C594,C594,$E$8:E594,E594,$F$8:F594,F594,$H$8:H594,"あり",$X$8:X594,"記録")=1,1,0),0))</f>
        <v/>
      </c>
      <c r="AI594" s="55" t="str">
        <f>IF(C594="","",IF(AND(I594="あり",J594="実施",X594="記録",ISNUMBER(K594)),IF(COUNTIFS($K$8:K594,K594,$C$8:C594,C594,$E$8:E594,E594,$F$8:F594,F594,$I$8:I594,"あり",$J$8:J594,"実施",$X$8:X594,"記録")=1,1,0),0))</f>
        <v/>
      </c>
      <c r="AJ594" s="55" t="str">
        <f>IF(C594="","",IF(ISNUMBER(A594),YEAR(A594)-IF(MONTH(A594)&lt;4,1,0),""))</f>
        <v/>
      </c>
      <c r="AK594" s="55" t="str">
        <f>IF(C594="","",IF(J594="実施",IF(ISNUMBER(K594),YEAR(K594)-IF(MONTH(K594)&lt;4,1,0),""),""))</f>
        <v/>
      </c>
      <c r="AL594" s="56" t="str">
        <f>IF(C594="",IF(OR(A594&lt;&gt;"",G594&lt;&gt;""),"要確認：船名未記入",""),IF(OR(NOT(ISNUMBER(A594)),G594="",H594="",I594="",J594="",N594="",O594="",P594="",W594="",X594=""),"要確認：基本項目不足",IF(OR(Z594="未登録・重複",AA594="未登録・重複",AB594="未確認"),"要確認：登録表を確認",IF(AND(H594="あり",NOT(ISNUMBER(B594))),"要確認：前日の予定時刻不足",IF(AND(J594="実施",I594="あり",NOT(ISNUMBER(K594))),"要確認：最終日時不足",IF(AND(J594="取消",I594="あり"),"要確認：取消と使用ありが矛盾",IF(OR(AND(ISNUMBER(T594),T594&lt;0),AND(ISNUMBER(V594),V594&lt;0),AE594="要確認：時刻不足・逆転"),"要確認：時間を確認",IF(COUNTIFS(Work[予定表の作業日],A594,Work[前日版の予定時刻],B594,Work[船名],C594,Work[バース],E594,Work[入出・転],F594,Work[曳船名],G594)&gt;1,"要確認：同じ作業・曳船が重複",IF(AND(I594="あり",J594="実施",NOT(ISNUMBER(AD594))),"要確認：拘束時間未確認",IF(OR(H594="未確認",I594="未確認",J594="未確認",X594="未確認",N594="未確認",O594="未確認"),"要確認：未確認を含む","確認済"))))))))))</f>
        <v/>
      </c>
    </row>
    <row r="595" spans="1:38" ht="24.95" customHeight="1" x14ac:dyDescent="0.2">
      <c r="A595" s="20"/>
      <c r="B595" s="29"/>
      <c r="C595" s="7"/>
      <c r="D595" s="7"/>
      <c r="E595" s="7"/>
      <c r="F595" s="7"/>
      <c r="G595" s="7"/>
      <c r="H595" s="7"/>
      <c r="I595" s="7"/>
      <c r="J595" s="7"/>
      <c r="K595" s="23"/>
      <c r="L595" s="13"/>
      <c r="M595" s="13"/>
      <c r="N595" s="7"/>
      <c r="O595" s="51"/>
      <c r="P595" s="51"/>
      <c r="Q595" s="61"/>
      <c r="R595" s="62"/>
      <c r="S595" s="62"/>
      <c r="T595" s="63"/>
      <c r="U595" s="63"/>
      <c r="V595" s="63"/>
      <c r="W595" s="51"/>
      <c r="X595" s="51"/>
      <c r="Y595" s="67"/>
      <c r="Z595" s="54" t="str">
        <f>IF(G595="","",IF(COUNTIF(Tugs[曳船名],G595)&lt;&gt;1,"未登録・重複",IF(INDEX(Tugs[会社名],MATCH(G595,Tugs[曳船名],0))="","未確認",INDEX(Tugs[会社名],MATCH(G595,Tugs[曳船名],0)))))</f>
        <v/>
      </c>
      <c r="AA595" s="54" t="str">
        <f>IF(G595="","",IF(COUNTIF(Companies[会社名],Z595)&lt;&gt;1,"未登録・重複",IF(INDEX(Companies[地区],MATCH(Z595,Companies[会社名],0))="","未確認",INDEX(Companies[地区],MATCH(Z595,Companies[会社名],0)))))</f>
        <v/>
      </c>
      <c r="AB595" s="54" t="str">
        <f>IF(G595="","",IF(Q595&lt;&gt;"",Q595,IF(COUNTIF(Tugs[曳船名],G595)&lt;&gt;1,"未登録・重複",IF(INDEX(Tugs[基地港],MATCH(G595,Tugs[曳船名],0))="","未確認",INDEX(Tugs[基地港],MATCH(G595,Tugs[曳船名],0))))))</f>
        <v/>
      </c>
      <c r="AC595" s="53" t="str">
        <f>IF(C595="","",IF(AND(COUNTIF(Standards[照合項目（自動）],AB595&amp;"｜"&amp;E595&amp;"｜"&amp;D595&amp;"｜"&amp;F595&amp;"｜"&amp;P595)=1,COUNTIFS(Standards[照合項目（自動）],AB595&amp;"｜"&amp;E595&amp;"｜"&amp;D595&amp;"｜"&amp;F595&amp;"｜"&amp;P595,Standards[入力確認（自動）],"確認済")=1),SUMIF(Standards[照合項目（自動）],AB595&amp;"｜"&amp;E595&amp;"｜"&amp;D595&amp;"｜"&amp;F595&amp;"｜"&amp;P595,Standards[所定合計h（自動）]),"未確認"))</f>
        <v/>
      </c>
      <c r="AD595" s="53" t="str">
        <f>IF(C595="","",IF(AND(ISNUMBER(R595),ISNUMBER(S595),S595&gt;=R595),ROUND((S595-R595)*24,4),IF(OR(R595&lt;&gt;"",S595&lt;&gt;""),"",IF(AND(ISNUMBER(T595),T595&gt;=0),T595,IF(AND(I595="あり",J595="実施",ISNUMBER(AC595)),AC595,"")))))</f>
        <v/>
      </c>
      <c r="AE595" s="54" t="str">
        <f>IF(C595="","",IF(AND(ISNUMBER(R595),ISNUMBER(S595),S595&gt;=R595),IF(X595="記録","実績：基地発～基地着",IF(X595="記憶","記憶：基地発～基地着","未確認：基地発～基地着")),IF(OR(R595&lt;&gt;"",S595&lt;&gt;""),"要確認：時刻不足・逆転",IF(AND(ISNUMBER(T595),T595&gt;=0),IF(X595="記録","実績：記録の時間",IF(X595="記憶","記憶：申告の時間","未確認：申告の時間")),IF(AND(I595="あり",J595="実施",ISNUMBER(AC595)),"所定時間による見込み",IF(I595="なし","使用なし","未確認"))))))</f>
        <v/>
      </c>
      <c r="AF595" s="55" t="str">
        <f>IF(C595="","",IF(H595="あり",1,0))</f>
        <v/>
      </c>
      <c r="AG595" s="55" t="str">
        <f>IF(C595="","",IF(AND(I595="あり",J595="実施"),1,0))</f>
        <v/>
      </c>
      <c r="AH595" s="55" t="str">
        <f>IF(C595="","",IF(AND(H595="あり",X595="記録"),IF(COUNTIFS($A$8:A595,A595,$B$8:B595,B595,$C$8:C595,C595,$E$8:E595,E595,$F$8:F595,F595,$H$8:H595,"あり",$X$8:X595,"記録")=1,1,0),0))</f>
        <v/>
      </c>
      <c r="AI595" s="55" t="str">
        <f>IF(C595="","",IF(AND(I595="あり",J595="実施",X595="記録",ISNUMBER(K595)),IF(COUNTIFS($K$8:K595,K595,$C$8:C595,C595,$E$8:E595,E595,$F$8:F595,F595,$I$8:I595,"あり",$J$8:J595,"実施",$X$8:X595,"記録")=1,1,0),0))</f>
        <v/>
      </c>
      <c r="AJ595" s="55" t="str">
        <f>IF(C595="","",IF(ISNUMBER(A595),YEAR(A595)-IF(MONTH(A595)&lt;4,1,0),""))</f>
        <v/>
      </c>
      <c r="AK595" s="55" t="str">
        <f>IF(C595="","",IF(J595="実施",IF(ISNUMBER(K595),YEAR(K595)-IF(MONTH(K595)&lt;4,1,0),""),""))</f>
        <v/>
      </c>
      <c r="AL595" s="56" t="str">
        <f>IF(C595="",IF(OR(A595&lt;&gt;"",G595&lt;&gt;""),"要確認：船名未記入",""),IF(OR(NOT(ISNUMBER(A595)),G595="",H595="",I595="",J595="",N595="",O595="",P595="",W595="",X595=""),"要確認：基本項目不足",IF(OR(Z595="未登録・重複",AA595="未登録・重複",AB595="未確認"),"要確認：登録表を確認",IF(AND(H595="あり",NOT(ISNUMBER(B595))),"要確認：前日の予定時刻不足",IF(AND(J595="実施",I595="あり",NOT(ISNUMBER(K595))),"要確認：最終日時不足",IF(AND(J595="取消",I595="あり"),"要確認：取消と使用ありが矛盾",IF(OR(AND(ISNUMBER(T595),T595&lt;0),AND(ISNUMBER(V595),V595&lt;0),AE595="要確認：時刻不足・逆転"),"要確認：時間を確認",IF(COUNTIFS(Work[予定表の作業日],A595,Work[前日版の予定時刻],B595,Work[船名],C595,Work[バース],E595,Work[入出・転],F595,Work[曳船名],G595)&gt;1,"要確認：同じ作業・曳船が重複",IF(AND(I595="あり",J595="実施",NOT(ISNUMBER(AD595))),"要確認：拘束時間未確認",IF(OR(H595="未確認",I595="未確認",J595="未確認",X595="未確認",N595="未確認",O595="未確認"),"要確認：未確認を含む","確認済"))))))))))</f>
        <v/>
      </c>
    </row>
    <row r="596" spans="1:38" ht="24.95" customHeight="1" x14ac:dyDescent="0.2">
      <c r="A596" s="20"/>
      <c r="B596" s="29"/>
      <c r="C596" s="7"/>
      <c r="D596" s="7"/>
      <c r="E596" s="7"/>
      <c r="F596" s="7"/>
      <c r="G596" s="7"/>
      <c r="H596" s="7"/>
      <c r="I596" s="7"/>
      <c r="J596" s="7"/>
      <c r="K596" s="23"/>
      <c r="L596" s="13"/>
      <c r="M596" s="13"/>
      <c r="N596" s="7"/>
      <c r="O596" s="51"/>
      <c r="P596" s="51"/>
      <c r="Q596" s="61"/>
      <c r="R596" s="62"/>
      <c r="S596" s="62"/>
      <c r="T596" s="63"/>
      <c r="U596" s="63"/>
      <c r="V596" s="63"/>
      <c r="W596" s="51"/>
      <c r="X596" s="51"/>
      <c r="Y596" s="67"/>
      <c r="Z596" s="54" t="str">
        <f>IF(G596="","",IF(COUNTIF(Tugs[曳船名],G596)&lt;&gt;1,"未登録・重複",IF(INDEX(Tugs[会社名],MATCH(G596,Tugs[曳船名],0))="","未確認",INDEX(Tugs[会社名],MATCH(G596,Tugs[曳船名],0)))))</f>
        <v/>
      </c>
      <c r="AA596" s="54" t="str">
        <f>IF(G596="","",IF(COUNTIF(Companies[会社名],Z596)&lt;&gt;1,"未登録・重複",IF(INDEX(Companies[地区],MATCH(Z596,Companies[会社名],0))="","未確認",INDEX(Companies[地区],MATCH(Z596,Companies[会社名],0)))))</f>
        <v/>
      </c>
      <c r="AB596" s="54" t="str">
        <f>IF(G596="","",IF(Q596&lt;&gt;"",Q596,IF(COUNTIF(Tugs[曳船名],G596)&lt;&gt;1,"未登録・重複",IF(INDEX(Tugs[基地港],MATCH(G596,Tugs[曳船名],0))="","未確認",INDEX(Tugs[基地港],MATCH(G596,Tugs[曳船名],0))))))</f>
        <v/>
      </c>
      <c r="AC596" s="53" t="str">
        <f>IF(C596="","",IF(AND(COUNTIF(Standards[照合項目（自動）],AB596&amp;"｜"&amp;E596&amp;"｜"&amp;D596&amp;"｜"&amp;F596&amp;"｜"&amp;P596)=1,COUNTIFS(Standards[照合項目（自動）],AB596&amp;"｜"&amp;E596&amp;"｜"&amp;D596&amp;"｜"&amp;F596&amp;"｜"&amp;P596,Standards[入力確認（自動）],"確認済")=1),SUMIF(Standards[照合項目（自動）],AB596&amp;"｜"&amp;E596&amp;"｜"&amp;D596&amp;"｜"&amp;F596&amp;"｜"&amp;P596,Standards[所定合計h（自動）]),"未確認"))</f>
        <v/>
      </c>
      <c r="AD596" s="53" t="str">
        <f>IF(C596="","",IF(AND(ISNUMBER(R596),ISNUMBER(S596),S596&gt;=R596),ROUND((S596-R596)*24,4),IF(OR(R596&lt;&gt;"",S596&lt;&gt;""),"",IF(AND(ISNUMBER(T596),T596&gt;=0),T596,IF(AND(I596="あり",J596="実施",ISNUMBER(AC596)),AC596,"")))))</f>
        <v/>
      </c>
      <c r="AE596" s="54" t="str">
        <f>IF(C596="","",IF(AND(ISNUMBER(R596),ISNUMBER(S596),S596&gt;=R596),IF(X596="記録","実績：基地発～基地着",IF(X596="記憶","記憶：基地発～基地着","未確認：基地発～基地着")),IF(OR(R596&lt;&gt;"",S596&lt;&gt;""),"要確認：時刻不足・逆転",IF(AND(ISNUMBER(T596),T596&gt;=0),IF(X596="記録","実績：記録の時間",IF(X596="記憶","記憶：申告の時間","未確認：申告の時間")),IF(AND(I596="あり",J596="実施",ISNUMBER(AC596)),"所定時間による見込み",IF(I596="なし","使用なし","未確認"))))))</f>
        <v/>
      </c>
      <c r="AF596" s="55" t="str">
        <f>IF(C596="","",IF(H596="あり",1,0))</f>
        <v/>
      </c>
      <c r="AG596" s="55" t="str">
        <f>IF(C596="","",IF(AND(I596="あり",J596="実施"),1,0))</f>
        <v/>
      </c>
      <c r="AH596" s="55" t="str">
        <f>IF(C596="","",IF(AND(H596="あり",X596="記録"),IF(COUNTIFS($A$8:A596,A596,$B$8:B596,B596,$C$8:C596,C596,$E$8:E596,E596,$F$8:F596,F596,$H$8:H596,"あり",$X$8:X596,"記録")=1,1,0),0))</f>
        <v/>
      </c>
      <c r="AI596" s="55" t="str">
        <f>IF(C596="","",IF(AND(I596="あり",J596="実施",X596="記録",ISNUMBER(K596)),IF(COUNTIFS($K$8:K596,K596,$C$8:C596,C596,$E$8:E596,E596,$F$8:F596,F596,$I$8:I596,"あり",$J$8:J596,"実施",$X$8:X596,"記録")=1,1,0),0))</f>
        <v/>
      </c>
      <c r="AJ596" s="55" t="str">
        <f>IF(C596="","",IF(ISNUMBER(A596),YEAR(A596)-IF(MONTH(A596)&lt;4,1,0),""))</f>
        <v/>
      </c>
      <c r="AK596" s="55" t="str">
        <f>IF(C596="","",IF(J596="実施",IF(ISNUMBER(K596),YEAR(K596)-IF(MONTH(K596)&lt;4,1,0),""),""))</f>
        <v/>
      </c>
      <c r="AL596" s="56" t="str">
        <f>IF(C596="",IF(OR(A596&lt;&gt;"",G596&lt;&gt;""),"要確認：船名未記入",""),IF(OR(NOT(ISNUMBER(A596)),G596="",H596="",I596="",J596="",N596="",O596="",P596="",W596="",X596=""),"要確認：基本項目不足",IF(OR(Z596="未登録・重複",AA596="未登録・重複",AB596="未確認"),"要確認：登録表を確認",IF(AND(H596="あり",NOT(ISNUMBER(B596))),"要確認：前日の予定時刻不足",IF(AND(J596="実施",I596="あり",NOT(ISNUMBER(K596))),"要確認：最終日時不足",IF(AND(J596="取消",I596="あり"),"要確認：取消と使用ありが矛盾",IF(OR(AND(ISNUMBER(T596),T596&lt;0),AND(ISNUMBER(V596),V596&lt;0),AE596="要確認：時刻不足・逆転"),"要確認：時間を確認",IF(COUNTIFS(Work[予定表の作業日],A596,Work[前日版の予定時刻],B596,Work[船名],C596,Work[バース],E596,Work[入出・転],F596,Work[曳船名],G596)&gt;1,"要確認：同じ作業・曳船が重複",IF(AND(I596="あり",J596="実施",NOT(ISNUMBER(AD596))),"要確認：拘束時間未確認",IF(OR(H596="未確認",I596="未確認",J596="未確認",X596="未確認",N596="未確認",O596="未確認"),"要確認：未確認を含む","確認済"))))))))))</f>
        <v/>
      </c>
    </row>
    <row r="597" spans="1:38" ht="24.95" customHeight="1" x14ac:dyDescent="0.2">
      <c r="A597" s="20"/>
      <c r="B597" s="29"/>
      <c r="C597" s="7"/>
      <c r="D597" s="7"/>
      <c r="E597" s="7"/>
      <c r="F597" s="7"/>
      <c r="G597" s="7"/>
      <c r="H597" s="7"/>
      <c r="I597" s="7"/>
      <c r="J597" s="7"/>
      <c r="K597" s="23"/>
      <c r="L597" s="13"/>
      <c r="M597" s="13"/>
      <c r="N597" s="7"/>
      <c r="O597" s="51"/>
      <c r="P597" s="51"/>
      <c r="Q597" s="61"/>
      <c r="R597" s="62"/>
      <c r="S597" s="62"/>
      <c r="T597" s="63"/>
      <c r="U597" s="63"/>
      <c r="V597" s="63"/>
      <c r="W597" s="51"/>
      <c r="X597" s="51"/>
      <c r="Y597" s="67"/>
      <c r="Z597" s="54" t="str">
        <f>IF(G597="","",IF(COUNTIF(Tugs[曳船名],G597)&lt;&gt;1,"未登録・重複",IF(INDEX(Tugs[会社名],MATCH(G597,Tugs[曳船名],0))="","未確認",INDEX(Tugs[会社名],MATCH(G597,Tugs[曳船名],0)))))</f>
        <v/>
      </c>
      <c r="AA597" s="54" t="str">
        <f>IF(G597="","",IF(COUNTIF(Companies[会社名],Z597)&lt;&gt;1,"未登録・重複",IF(INDEX(Companies[地区],MATCH(Z597,Companies[会社名],0))="","未確認",INDEX(Companies[地区],MATCH(Z597,Companies[会社名],0)))))</f>
        <v/>
      </c>
      <c r="AB597" s="54" t="str">
        <f>IF(G597="","",IF(Q597&lt;&gt;"",Q597,IF(COUNTIF(Tugs[曳船名],G597)&lt;&gt;1,"未登録・重複",IF(INDEX(Tugs[基地港],MATCH(G597,Tugs[曳船名],0))="","未確認",INDEX(Tugs[基地港],MATCH(G597,Tugs[曳船名],0))))))</f>
        <v/>
      </c>
      <c r="AC597" s="53" t="str">
        <f>IF(C597="","",IF(AND(COUNTIF(Standards[照合項目（自動）],AB597&amp;"｜"&amp;E597&amp;"｜"&amp;D597&amp;"｜"&amp;F597&amp;"｜"&amp;P597)=1,COUNTIFS(Standards[照合項目（自動）],AB597&amp;"｜"&amp;E597&amp;"｜"&amp;D597&amp;"｜"&amp;F597&amp;"｜"&amp;P597,Standards[入力確認（自動）],"確認済")=1),SUMIF(Standards[照合項目（自動）],AB597&amp;"｜"&amp;E597&amp;"｜"&amp;D597&amp;"｜"&amp;F597&amp;"｜"&amp;P597,Standards[所定合計h（自動）]),"未確認"))</f>
        <v/>
      </c>
      <c r="AD597" s="53" t="str">
        <f>IF(C597="","",IF(AND(ISNUMBER(R597),ISNUMBER(S597),S597&gt;=R597),ROUND((S597-R597)*24,4),IF(OR(R597&lt;&gt;"",S597&lt;&gt;""),"",IF(AND(ISNUMBER(T597),T597&gt;=0),T597,IF(AND(I597="あり",J597="実施",ISNUMBER(AC597)),AC597,"")))))</f>
        <v/>
      </c>
      <c r="AE597" s="54" t="str">
        <f>IF(C597="","",IF(AND(ISNUMBER(R597),ISNUMBER(S597),S597&gt;=R597),IF(X597="記録","実績：基地発～基地着",IF(X597="記憶","記憶：基地発～基地着","未確認：基地発～基地着")),IF(OR(R597&lt;&gt;"",S597&lt;&gt;""),"要確認：時刻不足・逆転",IF(AND(ISNUMBER(T597),T597&gt;=0),IF(X597="記録","実績：記録の時間",IF(X597="記憶","記憶：申告の時間","未確認：申告の時間")),IF(AND(I597="あり",J597="実施",ISNUMBER(AC597)),"所定時間による見込み",IF(I597="なし","使用なし","未確認"))))))</f>
        <v/>
      </c>
      <c r="AF597" s="55" t="str">
        <f>IF(C597="","",IF(H597="あり",1,0))</f>
        <v/>
      </c>
      <c r="AG597" s="55" t="str">
        <f>IF(C597="","",IF(AND(I597="あり",J597="実施"),1,0))</f>
        <v/>
      </c>
      <c r="AH597" s="55" t="str">
        <f>IF(C597="","",IF(AND(H597="あり",X597="記録"),IF(COUNTIFS($A$8:A597,A597,$B$8:B597,B597,$C$8:C597,C597,$E$8:E597,E597,$F$8:F597,F597,$H$8:H597,"あり",$X$8:X597,"記録")=1,1,0),0))</f>
        <v/>
      </c>
      <c r="AI597" s="55" t="str">
        <f>IF(C597="","",IF(AND(I597="あり",J597="実施",X597="記録",ISNUMBER(K597)),IF(COUNTIFS($K$8:K597,K597,$C$8:C597,C597,$E$8:E597,E597,$F$8:F597,F597,$I$8:I597,"あり",$J$8:J597,"実施",$X$8:X597,"記録")=1,1,0),0))</f>
        <v/>
      </c>
      <c r="AJ597" s="55" t="str">
        <f>IF(C597="","",IF(ISNUMBER(A597),YEAR(A597)-IF(MONTH(A597)&lt;4,1,0),""))</f>
        <v/>
      </c>
      <c r="AK597" s="55" t="str">
        <f>IF(C597="","",IF(J597="実施",IF(ISNUMBER(K597),YEAR(K597)-IF(MONTH(K597)&lt;4,1,0),""),""))</f>
        <v/>
      </c>
      <c r="AL597" s="56" t="str">
        <f>IF(C597="",IF(OR(A597&lt;&gt;"",G597&lt;&gt;""),"要確認：船名未記入",""),IF(OR(NOT(ISNUMBER(A597)),G597="",H597="",I597="",J597="",N597="",O597="",P597="",W597="",X597=""),"要確認：基本項目不足",IF(OR(Z597="未登録・重複",AA597="未登録・重複",AB597="未確認"),"要確認：登録表を確認",IF(AND(H597="あり",NOT(ISNUMBER(B597))),"要確認：前日の予定時刻不足",IF(AND(J597="実施",I597="あり",NOT(ISNUMBER(K597))),"要確認：最終日時不足",IF(AND(J597="取消",I597="あり"),"要確認：取消と使用ありが矛盾",IF(OR(AND(ISNUMBER(T597),T597&lt;0),AND(ISNUMBER(V597),V597&lt;0),AE597="要確認：時刻不足・逆転"),"要確認：時間を確認",IF(COUNTIFS(Work[予定表の作業日],A597,Work[前日版の予定時刻],B597,Work[船名],C597,Work[バース],E597,Work[入出・転],F597,Work[曳船名],G597)&gt;1,"要確認：同じ作業・曳船が重複",IF(AND(I597="あり",J597="実施",NOT(ISNUMBER(AD597))),"要確認：拘束時間未確認",IF(OR(H597="未確認",I597="未確認",J597="未確認",X597="未確認",N597="未確認",O597="未確認"),"要確認：未確認を含む","確認済"))))))))))</f>
        <v/>
      </c>
    </row>
    <row r="598" spans="1:38" ht="24.95" customHeight="1" x14ac:dyDescent="0.2">
      <c r="A598" s="20"/>
      <c r="B598" s="29"/>
      <c r="C598" s="7"/>
      <c r="D598" s="7"/>
      <c r="E598" s="7"/>
      <c r="F598" s="7"/>
      <c r="G598" s="7"/>
      <c r="H598" s="7"/>
      <c r="I598" s="7"/>
      <c r="J598" s="7"/>
      <c r="K598" s="23"/>
      <c r="L598" s="13"/>
      <c r="M598" s="13"/>
      <c r="N598" s="7"/>
      <c r="O598" s="51"/>
      <c r="P598" s="51"/>
      <c r="Q598" s="61"/>
      <c r="R598" s="62"/>
      <c r="S598" s="62"/>
      <c r="T598" s="63"/>
      <c r="U598" s="63"/>
      <c r="V598" s="63"/>
      <c r="W598" s="51"/>
      <c r="X598" s="51"/>
      <c r="Y598" s="67"/>
      <c r="Z598" s="54" t="str">
        <f>IF(G598="","",IF(COUNTIF(Tugs[曳船名],G598)&lt;&gt;1,"未登録・重複",IF(INDEX(Tugs[会社名],MATCH(G598,Tugs[曳船名],0))="","未確認",INDEX(Tugs[会社名],MATCH(G598,Tugs[曳船名],0)))))</f>
        <v/>
      </c>
      <c r="AA598" s="54" t="str">
        <f>IF(G598="","",IF(COUNTIF(Companies[会社名],Z598)&lt;&gt;1,"未登録・重複",IF(INDEX(Companies[地区],MATCH(Z598,Companies[会社名],0))="","未確認",INDEX(Companies[地区],MATCH(Z598,Companies[会社名],0)))))</f>
        <v/>
      </c>
      <c r="AB598" s="54" t="str">
        <f>IF(G598="","",IF(Q598&lt;&gt;"",Q598,IF(COUNTIF(Tugs[曳船名],G598)&lt;&gt;1,"未登録・重複",IF(INDEX(Tugs[基地港],MATCH(G598,Tugs[曳船名],0))="","未確認",INDEX(Tugs[基地港],MATCH(G598,Tugs[曳船名],0))))))</f>
        <v/>
      </c>
      <c r="AC598" s="53" t="str">
        <f>IF(C598="","",IF(AND(COUNTIF(Standards[照合項目（自動）],AB598&amp;"｜"&amp;E598&amp;"｜"&amp;D598&amp;"｜"&amp;F598&amp;"｜"&amp;P598)=1,COUNTIFS(Standards[照合項目（自動）],AB598&amp;"｜"&amp;E598&amp;"｜"&amp;D598&amp;"｜"&amp;F598&amp;"｜"&amp;P598,Standards[入力確認（自動）],"確認済")=1),SUMIF(Standards[照合項目（自動）],AB598&amp;"｜"&amp;E598&amp;"｜"&amp;D598&amp;"｜"&amp;F598&amp;"｜"&amp;P598,Standards[所定合計h（自動）]),"未確認"))</f>
        <v/>
      </c>
      <c r="AD598" s="53" t="str">
        <f>IF(C598="","",IF(AND(ISNUMBER(R598),ISNUMBER(S598),S598&gt;=R598),ROUND((S598-R598)*24,4),IF(OR(R598&lt;&gt;"",S598&lt;&gt;""),"",IF(AND(ISNUMBER(T598),T598&gt;=0),T598,IF(AND(I598="あり",J598="実施",ISNUMBER(AC598)),AC598,"")))))</f>
        <v/>
      </c>
      <c r="AE598" s="54" t="str">
        <f>IF(C598="","",IF(AND(ISNUMBER(R598),ISNUMBER(S598),S598&gt;=R598),IF(X598="記録","実績：基地発～基地着",IF(X598="記憶","記憶：基地発～基地着","未確認：基地発～基地着")),IF(OR(R598&lt;&gt;"",S598&lt;&gt;""),"要確認：時刻不足・逆転",IF(AND(ISNUMBER(T598),T598&gt;=0),IF(X598="記録","実績：記録の時間",IF(X598="記憶","記憶：申告の時間","未確認：申告の時間")),IF(AND(I598="あり",J598="実施",ISNUMBER(AC598)),"所定時間による見込み",IF(I598="なし","使用なし","未確認"))))))</f>
        <v/>
      </c>
      <c r="AF598" s="55" t="str">
        <f>IF(C598="","",IF(H598="あり",1,0))</f>
        <v/>
      </c>
      <c r="AG598" s="55" t="str">
        <f>IF(C598="","",IF(AND(I598="あり",J598="実施"),1,0))</f>
        <v/>
      </c>
      <c r="AH598" s="55" t="str">
        <f>IF(C598="","",IF(AND(H598="あり",X598="記録"),IF(COUNTIFS($A$8:A598,A598,$B$8:B598,B598,$C$8:C598,C598,$E$8:E598,E598,$F$8:F598,F598,$H$8:H598,"あり",$X$8:X598,"記録")=1,1,0),0))</f>
        <v/>
      </c>
      <c r="AI598" s="55" t="str">
        <f>IF(C598="","",IF(AND(I598="あり",J598="実施",X598="記録",ISNUMBER(K598)),IF(COUNTIFS($K$8:K598,K598,$C$8:C598,C598,$E$8:E598,E598,$F$8:F598,F598,$I$8:I598,"あり",$J$8:J598,"実施",$X$8:X598,"記録")=1,1,0),0))</f>
        <v/>
      </c>
      <c r="AJ598" s="55" t="str">
        <f>IF(C598="","",IF(ISNUMBER(A598),YEAR(A598)-IF(MONTH(A598)&lt;4,1,0),""))</f>
        <v/>
      </c>
      <c r="AK598" s="55" t="str">
        <f>IF(C598="","",IF(J598="実施",IF(ISNUMBER(K598),YEAR(K598)-IF(MONTH(K598)&lt;4,1,0),""),""))</f>
        <v/>
      </c>
      <c r="AL598" s="56" t="str">
        <f>IF(C598="",IF(OR(A598&lt;&gt;"",G598&lt;&gt;""),"要確認：船名未記入",""),IF(OR(NOT(ISNUMBER(A598)),G598="",H598="",I598="",J598="",N598="",O598="",P598="",W598="",X598=""),"要確認：基本項目不足",IF(OR(Z598="未登録・重複",AA598="未登録・重複",AB598="未確認"),"要確認：登録表を確認",IF(AND(H598="あり",NOT(ISNUMBER(B598))),"要確認：前日の予定時刻不足",IF(AND(J598="実施",I598="あり",NOT(ISNUMBER(K598))),"要確認：最終日時不足",IF(AND(J598="取消",I598="あり"),"要確認：取消と使用ありが矛盾",IF(OR(AND(ISNUMBER(T598),T598&lt;0),AND(ISNUMBER(V598),V598&lt;0),AE598="要確認：時刻不足・逆転"),"要確認：時間を確認",IF(COUNTIFS(Work[予定表の作業日],A598,Work[前日版の予定時刻],B598,Work[船名],C598,Work[バース],E598,Work[入出・転],F598,Work[曳船名],G598)&gt;1,"要確認：同じ作業・曳船が重複",IF(AND(I598="あり",J598="実施",NOT(ISNUMBER(AD598))),"要確認：拘束時間未確認",IF(OR(H598="未確認",I598="未確認",J598="未確認",X598="未確認",N598="未確認",O598="未確認"),"要確認：未確認を含む","確認済"))))))))))</f>
        <v/>
      </c>
    </row>
    <row r="599" spans="1:38" ht="24.95" customHeight="1" x14ac:dyDescent="0.2">
      <c r="A599" s="20"/>
      <c r="B599" s="29"/>
      <c r="C599" s="7"/>
      <c r="D599" s="7"/>
      <c r="E599" s="7"/>
      <c r="F599" s="7"/>
      <c r="G599" s="7"/>
      <c r="H599" s="7"/>
      <c r="I599" s="7"/>
      <c r="J599" s="7"/>
      <c r="K599" s="23"/>
      <c r="L599" s="13"/>
      <c r="M599" s="13"/>
      <c r="N599" s="7"/>
      <c r="O599" s="51"/>
      <c r="P599" s="51"/>
      <c r="Q599" s="61"/>
      <c r="R599" s="62"/>
      <c r="S599" s="62"/>
      <c r="T599" s="63"/>
      <c r="U599" s="63"/>
      <c r="V599" s="63"/>
      <c r="W599" s="51"/>
      <c r="X599" s="51"/>
      <c r="Y599" s="67"/>
      <c r="Z599" s="54" t="str">
        <f>IF(G599="","",IF(COUNTIF(Tugs[曳船名],G599)&lt;&gt;1,"未登録・重複",IF(INDEX(Tugs[会社名],MATCH(G599,Tugs[曳船名],0))="","未確認",INDEX(Tugs[会社名],MATCH(G599,Tugs[曳船名],0)))))</f>
        <v/>
      </c>
      <c r="AA599" s="54" t="str">
        <f>IF(G599="","",IF(COUNTIF(Companies[会社名],Z599)&lt;&gt;1,"未登録・重複",IF(INDEX(Companies[地区],MATCH(Z599,Companies[会社名],0))="","未確認",INDEX(Companies[地区],MATCH(Z599,Companies[会社名],0)))))</f>
        <v/>
      </c>
      <c r="AB599" s="54" t="str">
        <f>IF(G599="","",IF(Q599&lt;&gt;"",Q599,IF(COUNTIF(Tugs[曳船名],G599)&lt;&gt;1,"未登録・重複",IF(INDEX(Tugs[基地港],MATCH(G599,Tugs[曳船名],0))="","未確認",INDEX(Tugs[基地港],MATCH(G599,Tugs[曳船名],0))))))</f>
        <v/>
      </c>
      <c r="AC599" s="53" t="str">
        <f>IF(C599="","",IF(AND(COUNTIF(Standards[照合項目（自動）],AB599&amp;"｜"&amp;E599&amp;"｜"&amp;D599&amp;"｜"&amp;F599&amp;"｜"&amp;P599)=1,COUNTIFS(Standards[照合項目（自動）],AB599&amp;"｜"&amp;E599&amp;"｜"&amp;D599&amp;"｜"&amp;F599&amp;"｜"&amp;P599,Standards[入力確認（自動）],"確認済")=1),SUMIF(Standards[照合項目（自動）],AB599&amp;"｜"&amp;E599&amp;"｜"&amp;D599&amp;"｜"&amp;F599&amp;"｜"&amp;P599,Standards[所定合計h（自動）]),"未確認"))</f>
        <v/>
      </c>
      <c r="AD599" s="53" t="str">
        <f>IF(C599="","",IF(AND(ISNUMBER(R599),ISNUMBER(S599),S599&gt;=R599),ROUND((S599-R599)*24,4),IF(OR(R599&lt;&gt;"",S599&lt;&gt;""),"",IF(AND(ISNUMBER(T599),T599&gt;=0),T599,IF(AND(I599="あり",J599="実施",ISNUMBER(AC599)),AC599,"")))))</f>
        <v/>
      </c>
      <c r="AE599" s="54" t="str">
        <f>IF(C599="","",IF(AND(ISNUMBER(R599),ISNUMBER(S599),S599&gt;=R599),IF(X599="記録","実績：基地発～基地着",IF(X599="記憶","記憶：基地発～基地着","未確認：基地発～基地着")),IF(OR(R599&lt;&gt;"",S599&lt;&gt;""),"要確認：時刻不足・逆転",IF(AND(ISNUMBER(T599),T599&gt;=0),IF(X599="記録","実績：記録の時間",IF(X599="記憶","記憶：申告の時間","未確認：申告の時間")),IF(AND(I599="あり",J599="実施",ISNUMBER(AC599)),"所定時間による見込み",IF(I599="なし","使用なし","未確認"))))))</f>
        <v/>
      </c>
      <c r="AF599" s="55" t="str">
        <f>IF(C599="","",IF(H599="あり",1,0))</f>
        <v/>
      </c>
      <c r="AG599" s="55" t="str">
        <f>IF(C599="","",IF(AND(I599="あり",J599="実施"),1,0))</f>
        <v/>
      </c>
      <c r="AH599" s="55" t="str">
        <f>IF(C599="","",IF(AND(H599="あり",X599="記録"),IF(COUNTIFS($A$8:A599,A599,$B$8:B599,B599,$C$8:C599,C599,$E$8:E599,E599,$F$8:F599,F599,$H$8:H599,"あり",$X$8:X599,"記録")=1,1,0),0))</f>
        <v/>
      </c>
      <c r="AI599" s="55" t="str">
        <f>IF(C599="","",IF(AND(I599="あり",J599="実施",X599="記録",ISNUMBER(K599)),IF(COUNTIFS($K$8:K599,K599,$C$8:C599,C599,$E$8:E599,E599,$F$8:F599,F599,$I$8:I599,"あり",$J$8:J599,"実施",$X$8:X599,"記録")=1,1,0),0))</f>
        <v/>
      </c>
      <c r="AJ599" s="55" t="str">
        <f>IF(C599="","",IF(ISNUMBER(A599),YEAR(A599)-IF(MONTH(A599)&lt;4,1,0),""))</f>
        <v/>
      </c>
      <c r="AK599" s="55" t="str">
        <f>IF(C599="","",IF(J599="実施",IF(ISNUMBER(K599),YEAR(K599)-IF(MONTH(K599)&lt;4,1,0),""),""))</f>
        <v/>
      </c>
      <c r="AL599" s="56" t="str">
        <f>IF(C599="",IF(OR(A599&lt;&gt;"",G599&lt;&gt;""),"要確認：船名未記入",""),IF(OR(NOT(ISNUMBER(A599)),G599="",H599="",I599="",J599="",N599="",O599="",P599="",W599="",X599=""),"要確認：基本項目不足",IF(OR(Z599="未登録・重複",AA599="未登録・重複",AB599="未確認"),"要確認：登録表を確認",IF(AND(H599="あり",NOT(ISNUMBER(B599))),"要確認：前日の予定時刻不足",IF(AND(J599="実施",I599="あり",NOT(ISNUMBER(K599))),"要確認：最終日時不足",IF(AND(J599="取消",I599="あり"),"要確認：取消と使用ありが矛盾",IF(OR(AND(ISNUMBER(T599),T599&lt;0),AND(ISNUMBER(V599),V599&lt;0),AE599="要確認：時刻不足・逆転"),"要確認：時間を確認",IF(COUNTIFS(Work[予定表の作業日],A599,Work[前日版の予定時刻],B599,Work[船名],C599,Work[バース],E599,Work[入出・転],F599,Work[曳船名],G599)&gt;1,"要確認：同じ作業・曳船が重複",IF(AND(I599="あり",J599="実施",NOT(ISNUMBER(AD599))),"要確認：拘束時間未確認",IF(OR(H599="未確認",I599="未確認",J599="未確認",X599="未確認",N599="未確認",O599="未確認"),"要確認：未確認を含む","確認済"))))))))))</f>
        <v/>
      </c>
    </row>
    <row r="600" spans="1:38" ht="24.95" customHeight="1" x14ac:dyDescent="0.2">
      <c r="A600" s="20"/>
      <c r="B600" s="29"/>
      <c r="C600" s="7"/>
      <c r="D600" s="7"/>
      <c r="E600" s="7"/>
      <c r="F600" s="7"/>
      <c r="G600" s="7"/>
      <c r="H600" s="7"/>
      <c r="I600" s="7"/>
      <c r="J600" s="7"/>
      <c r="K600" s="23"/>
      <c r="L600" s="13"/>
      <c r="M600" s="13"/>
      <c r="N600" s="7"/>
      <c r="O600" s="51"/>
      <c r="P600" s="51"/>
      <c r="Q600" s="61"/>
      <c r="R600" s="62"/>
      <c r="S600" s="62"/>
      <c r="T600" s="63"/>
      <c r="U600" s="63"/>
      <c r="V600" s="63"/>
      <c r="W600" s="51"/>
      <c r="X600" s="51"/>
      <c r="Y600" s="67"/>
      <c r="Z600" s="54" t="str">
        <f>IF(G600="","",IF(COUNTIF(Tugs[曳船名],G600)&lt;&gt;1,"未登録・重複",IF(INDEX(Tugs[会社名],MATCH(G600,Tugs[曳船名],0))="","未確認",INDEX(Tugs[会社名],MATCH(G600,Tugs[曳船名],0)))))</f>
        <v/>
      </c>
      <c r="AA600" s="54" t="str">
        <f>IF(G600="","",IF(COUNTIF(Companies[会社名],Z600)&lt;&gt;1,"未登録・重複",IF(INDEX(Companies[地区],MATCH(Z600,Companies[会社名],0))="","未確認",INDEX(Companies[地区],MATCH(Z600,Companies[会社名],0)))))</f>
        <v/>
      </c>
      <c r="AB600" s="54" t="str">
        <f>IF(G600="","",IF(Q600&lt;&gt;"",Q600,IF(COUNTIF(Tugs[曳船名],G600)&lt;&gt;1,"未登録・重複",IF(INDEX(Tugs[基地港],MATCH(G600,Tugs[曳船名],0))="","未確認",INDEX(Tugs[基地港],MATCH(G600,Tugs[曳船名],0))))))</f>
        <v/>
      </c>
      <c r="AC600" s="53" t="str">
        <f>IF(C600="","",IF(AND(COUNTIF(Standards[照合項目（自動）],AB600&amp;"｜"&amp;E600&amp;"｜"&amp;D600&amp;"｜"&amp;F600&amp;"｜"&amp;P600)=1,COUNTIFS(Standards[照合項目（自動）],AB600&amp;"｜"&amp;E600&amp;"｜"&amp;D600&amp;"｜"&amp;F600&amp;"｜"&amp;P600,Standards[入力確認（自動）],"確認済")=1),SUMIF(Standards[照合項目（自動）],AB600&amp;"｜"&amp;E600&amp;"｜"&amp;D600&amp;"｜"&amp;F600&amp;"｜"&amp;P600,Standards[所定合計h（自動）]),"未確認"))</f>
        <v/>
      </c>
      <c r="AD600" s="53" t="str">
        <f>IF(C600="","",IF(AND(ISNUMBER(R600),ISNUMBER(S600),S600&gt;=R600),ROUND((S600-R600)*24,4),IF(OR(R600&lt;&gt;"",S600&lt;&gt;""),"",IF(AND(ISNUMBER(T600),T600&gt;=0),T600,IF(AND(I600="あり",J600="実施",ISNUMBER(AC600)),AC600,"")))))</f>
        <v/>
      </c>
      <c r="AE600" s="54" t="str">
        <f>IF(C600="","",IF(AND(ISNUMBER(R600),ISNUMBER(S600),S600&gt;=R600),IF(X600="記録","実績：基地発～基地着",IF(X600="記憶","記憶：基地発～基地着","未確認：基地発～基地着")),IF(OR(R600&lt;&gt;"",S600&lt;&gt;""),"要確認：時刻不足・逆転",IF(AND(ISNUMBER(T600),T600&gt;=0),IF(X600="記録","実績：記録の時間",IF(X600="記憶","記憶：申告の時間","未確認：申告の時間")),IF(AND(I600="あり",J600="実施",ISNUMBER(AC600)),"所定時間による見込み",IF(I600="なし","使用なし","未確認"))))))</f>
        <v/>
      </c>
      <c r="AF600" s="55" t="str">
        <f>IF(C600="","",IF(H600="あり",1,0))</f>
        <v/>
      </c>
      <c r="AG600" s="55" t="str">
        <f>IF(C600="","",IF(AND(I600="あり",J600="実施"),1,0))</f>
        <v/>
      </c>
      <c r="AH600" s="55" t="str">
        <f>IF(C600="","",IF(AND(H600="あり",X600="記録"),IF(COUNTIFS($A$8:A600,A600,$B$8:B600,B600,$C$8:C600,C600,$E$8:E600,E600,$F$8:F600,F600,$H$8:H600,"あり",$X$8:X600,"記録")=1,1,0),0))</f>
        <v/>
      </c>
      <c r="AI600" s="55" t="str">
        <f>IF(C600="","",IF(AND(I600="あり",J600="実施",X600="記録",ISNUMBER(K600)),IF(COUNTIFS($K$8:K600,K600,$C$8:C600,C600,$E$8:E600,E600,$F$8:F600,F600,$I$8:I600,"あり",$J$8:J600,"実施",$X$8:X600,"記録")=1,1,0),0))</f>
        <v/>
      </c>
      <c r="AJ600" s="55" t="str">
        <f>IF(C600="","",IF(ISNUMBER(A600),YEAR(A600)-IF(MONTH(A600)&lt;4,1,0),""))</f>
        <v/>
      </c>
      <c r="AK600" s="55" t="str">
        <f>IF(C600="","",IF(J600="実施",IF(ISNUMBER(K600),YEAR(K600)-IF(MONTH(K600)&lt;4,1,0),""),""))</f>
        <v/>
      </c>
      <c r="AL600" s="56" t="str">
        <f>IF(C600="",IF(OR(A600&lt;&gt;"",G600&lt;&gt;""),"要確認：船名未記入",""),IF(OR(NOT(ISNUMBER(A600)),G600="",H600="",I600="",J600="",N600="",O600="",P600="",W600="",X600=""),"要確認：基本項目不足",IF(OR(Z600="未登録・重複",AA600="未登録・重複",AB600="未確認"),"要確認：登録表を確認",IF(AND(H600="あり",NOT(ISNUMBER(B600))),"要確認：前日の予定時刻不足",IF(AND(J600="実施",I600="あり",NOT(ISNUMBER(K600))),"要確認：最終日時不足",IF(AND(J600="取消",I600="あり"),"要確認：取消と使用ありが矛盾",IF(OR(AND(ISNUMBER(T600),T600&lt;0),AND(ISNUMBER(V600),V600&lt;0),AE600="要確認：時刻不足・逆転"),"要確認：時間を確認",IF(COUNTIFS(Work[予定表の作業日],A600,Work[前日版の予定時刻],B600,Work[船名],C600,Work[バース],E600,Work[入出・転],F600,Work[曳船名],G600)&gt;1,"要確認：同じ作業・曳船が重複",IF(AND(I600="あり",J600="実施",NOT(ISNUMBER(AD600))),"要確認：拘束時間未確認",IF(OR(H600="未確認",I600="未確認",J600="未確認",X600="未確認",N600="未確認",O600="未確認"),"要確認：未確認を含む","確認済"))))))))))</f>
        <v/>
      </c>
    </row>
    <row r="601" spans="1:38" ht="24.95" customHeight="1" x14ac:dyDescent="0.2">
      <c r="A601" s="20"/>
      <c r="B601" s="29"/>
      <c r="C601" s="7"/>
      <c r="D601" s="7"/>
      <c r="E601" s="7"/>
      <c r="F601" s="7"/>
      <c r="G601" s="7"/>
      <c r="H601" s="7"/>
      <c r="I601" s="7"/>
      <c r="J601" s="7"/>
      <c r="K601" s="23"/>
      <c r="L601" s="13"/>
      <c r="M601" s="13"/>
      <c r="N601" s="7"/>
      <c r="O601" s="51"/>
      <c r="P601" s="51"/>
      <c r="Q601" s="61"/>
      <c r="R601" s="62"/>
      <c r="S601" s="62"/>
      <c r="T601" s="63"/>
      <c r="U601" s="63"/>
      <c r="V601" s="63"/>
      <c r="W601" s="51"/>
      <c r="X601" s="51"/>
      <c r="Y601" s="67"/>
      <c r="Z601" s="54" t="str">
        <f>IF(G601="","",IF(COUNTIF(Tugs[曳船名],G601)&lt;&gt;1,"未登録・重複",IF(INDEX(Tugs[会社名],MATCH(G601,Tugs[曳船名],0))="","未確認",INDEX(Tugs[会社名],MATCH(G601,Tugs[曳船名],0)))))</f>
        <v/>
      </c>
      <c r="AA601" s="54" t="str">
        <f>IF(G601="","",IF(COUNTIF(Companies[会社名],Z601)&lt;&gt;1,"未登録・重複",IF(INDEX(Companies[地区],MATCH(Z601,Companies[会社名],0))="","未確認",INDEX(Companies[地区],MATCH(Z601,Companies[会社名],0)))))</f>
        <v/>
      </c>
      <c r="AB601" s="54" t="str">
        <f>IF(G601="","",IF(Q601&lt;&gt;"",Q601,IF(COUNTIF(Tugs[曳船名],G601)&lt;&gt;1,"未登録・重複",IF(INDEX(Tugs[基地港],MATCH(G601,Tugs[曳船名],0))="","未確認",INDEX(Tugs[基地港],MATCH(G601,Tugs[曳船名],0))))))</f>
        <v/>
      </c>
      <c r="AC601" s="53" t="str">
        <f>IF(C601="","",IF(AND(COUNTIF(Standards[照合項目（自動）],AB601&amp;"｜"&amp;E601&amp;"｜"&amp;D601&amp;"｜"&amp;F601&amp;"｜"&amp;P601)=1,COUNTIFS(Standards[照合項目（自動）],AB601&amp;"｜"&amp;E601&amp;"｜"&amp;D601&amp;"｜"&amp;F601&amp;"｜"&amp;P601,Standards[入力確認（自動）],"確認済")=1),SUMIF(Standards[照合項目（自動）],AB601&amp;"｜"&amp;E601&amp;"｜"&amp;D601&amp;"｜"&amp;F601&amp;"｜"&amp;P601,Standards[所定合計h（自動）]),"未確認"))</f>
        <v/>
      </c>
      <c r="AD601" s="53" t="str">
        <f>IF(C601="","",IF(AND(ISNUMBER(R601),ISNUMBER(S601),S601&gt;=R601),ROUND((S601-R601)*24,4),IF(OR(R601&lt;&gt;"",S601&lt;&gt;""),"",IF(AND(ISNUMBER(T601),T601&gt;=0),T601,IF(AND(I601="あり",J601="実施",ISNUMBER(AC601)),AC601,"")))))</f>
        <v/>
      </c>
      <c r="AE601" s="54" t="str">
        <f>IF(C601="","",IF(AND(ISNUMBER(R601),ISNUMBER(S601),S601&gt;=R601),IF(X601="記録","実績：基地発～基地着",IF(X601="記憶","記憶：基地発～基地着","未確認：基地発～基地着")),IF(OR(R601&lt;&gt;"",S601&lt;&gt;""),"要確認：時刻不足・逆転",IF(AND(ISNUMBER(T601),T601&gt;=0),IF(X601="記録","実績：記録の時間",IF(X601="記憶","記憶：申告の時間","未確認：申告の時間")),IF(AND(I601="あり",J601="実施",ISNUMBER(AC601)),"所定時間による見込み",IF(I601="なし","使用なし","未確認"))))))</f>
        <v/>
      </c>
      <c r="AF601" s="55" t="str">
        <f>IF(C601="","",IF(H601="あり",1,0))</f>
        <v/>
      </c>
      <c r="AG601" s="55" t="str">
        <f>IF(C601="","",IF(AND(I601="あり",J601="実施"),1,0))</f>
        <v/>
      </c>
      <c r="AH601" s="55" t="str">
        <f>IF(C601="","",IF(AND(H601="あり",X601="記録"),IF(COUNTIFS($A$8:A601,A601,$B$8:B601,B601,$C$8:C601,C601,$E$8:E601,E601,$F$8:F601,F601,$H$8:H601,"あり",$X$8:X601,"記録")=1,1,0),0))</f>
        <v/>
      </c>
      <c r="AI601" s="55" t="str">
        <f>IF(C601="","",IF(AND(I601="あり",J601="実施",X601="記録",ISNUMBER(K601)),IF(COUNTIFS($K$8:K601,K601,$C$8:C601,C601,$E$8:E601,E601,$F$8:F601,F601,$I$8:I601,"あり",$J$8:J601,"実施",$X$8:X601,"記録")=1,1,0),0))</f>
        <v/>
      </c>
      <c r="AJ601" s="55" t="str">
        <f>IF(C601="","",IF(ISNUMBER(A601),YEAR(A601)-IF(MONTH(A601)&lt;4,1,0),""))</f>
        <v/>
      </c>
      <c r="AK601" s="55" t="str">
        <f>IF(C601="","",IF(J601="実施",IF(ISNUMBER(K601),YEAR(K601)-IF(MONTH(K601)&lt;4,1,0),""),""))</f>
        <v/>
      </c>
      <c r="AL601" s="56" t="str">
        <f>IF(C601="",IF(OR(A601&lt;&gt;"",G601&lt;&gt;""),"要確認：船名未記入",""),IF(OR(NOT(ISNUMBER(A601)),G601="",H601="",I601="",J601="",N601="",O601="",P601="",W601="",X601=""),"要確認：基本項目不足",IF(OR(Z601="未登録・重複",AA601="未登録・重複",AB601="未確認"),"要確認：登録表を確認",IF(AND(H601="あり",NOT(ISNUMBER(B601))),"要確認：前日の予定時刻不足",IF(AND(J601="実施",I601="あり",NOT(ISNUMBER(K601))),"要確認：最終日時不足",IF(AND(J601="取消",I601="あり"),"要確認：取消と使用ありが矛盾",IF(OR(AND(ISNUMBER(T601),T601&lt;0),AND(ISNUMBER(V601),V601&lt;0),AE601="要確認：時刻不足・逆転"),"要確認：時間を確認",IF(COUNTIFS(Work[予定表の作業日],A601,Work[前日版の予定時刻],B601,Work[船名],C601,Work[バース],E601,Work[入出・転],F601,Work[曳船名],G601)&gt;1,"要確認：同じ作業・曳船が重複",IF(AND(I601="あり",J601="実施",NOT(ISNUMBER(AD601))),"要確認：拘束時間未確認",IF(OR(H601="未確認",I601="未確認",J601="未確認",X601="未確認",N601="未確認",O601="未確認"),"要確認：未確認を含む","確認済"))))))))))</f>
        <v/>
      </c>
    </row>
    <row r="602" spans="1:38" ht="24.95" customHeight="1" x14ac:dyDescent="0.2">
      <c r="A602" s="20"/>
      <c r="B602" s="29"/>
      <c r="C602" s="7"/>
      <c r="D602" s="7"/>
      <c r="E602" s="7"/>
      <c r="F602" s="7"/>
      <c r="G602" s="7"/>
      <c r="H602" s="7"/>
      <c r="I602" s="7"/>
      <c r="J602" s="7"/>
      <c r="K602" s="23"/>
      <c r="L602" s="13"/>
      <c r="M602" s="13"/>
      <c r="N602" s="7"/>
      <c r="O602" s="51"/>
      <c r="P602" s="51"/>
      <c r="Q602" s="61"/>
      <c r="R602" s="62"/>
      <c r="S602" s="62"/>
      <c r="T602" s="63"/>
      <c r="U602" s="63"/>
      <c r="V602" s="63"/>
      <c r="W602" s="51"/>
      <c r="X602" s="51"/>
      <c r="Y602" s="67"/>
      <c r="Z602" s="54" t="str">
        <f>IF(G602="","",IF(COUNTIF(Tugs[曳船名],G602)&lt;&gt;1,"未登録・重複",IF(INDEX(Tugs[会社名],MATCH(G602,Tugs[曳船名],0))="","未確認",INDEX(Tugs[会社名],MATCH(G602,Tugs[曳船名],0)))))</f>
        <v/>
      </c>
      <c r="AA602" s="54" t="str">
        <f>IF(G602="","",IF(COUNTIF(Companies[会社名],Z602)&lt;&gt;1,"未登録・重複",IF(INDEX(Companies[地区],MATCH(Z602,Companies[会社名],0))="","未確認",INDEX(Companies[地区],MATCH(Z602,Companies[会社名],0)))))</f>
        <v/>
      </c>
      <c r="AB602" s="54" t="str">
        <f>IF(G602="","",IF(Q602&lt;&gt;"",Q602,IF(COUNTIF(Tugs[曳船名],G602)&lt;&gt;1,"未登録・重複",IF(INDEX(Tugs[基地港],MATCH(G602,Tugs[曳船名],0))="","未確認",INDEX(Tugs[基地港],MATCH(G602,Tugs[曳船名],0))))))</f>
        <v/>
      </c>
      <c r="AC602" s="53" t="str">
        <f>IF(C602="","",IF(AND(COUNTIF(Standards[照合項目（自動）],AB602&amp;"｜"&amp;E602&amp;"｜"&amp;D602&amp;"｜"&amp;F602&amp;"｜"&amp;P602)=1,COUNTIFS(Standards[照合項目（自動）],AB602&amp;"｜"&amp;E602&amp;"｜"&amp;D602&amp;"｜"&amp;F602&amp;"｜"&amp;P602,Standards[入力確認（自動）],"確認済")=1),SUMIF(Standards[照合項目（自動）],AB602&amp;"｜"&amp;E602&amp;"｜"&amp;D602&amp;"｜"&amp;F602&amp;"｜"&amp;P602,Standards[所定合計h（自動）]),"未確認"))</f>
        <v/>
      </c>
      <c r="AD602" s="53" t="str">
        <f>IF(C602="","",IF(AND(ISNUMBER(R602),ISNUMBER(S602),S602&gt;=R602),ROUND((S602-R602)*24,4),IF(OR(R602&lt;&gt;"",S602&lt;&gt;""),"",IF(AND(ISNUMBER(T602),T602&gt;=0),T602,IF(AND(I602="あり",J602="実施",ISNUMBER(AC602)),AC602,"")))))</f>
        <v/>
      </c>
      <c r="AE602" s="54" t="str">
        <f>IF(C602="","",IF(AND(ISNUMBER(R602),ISNUMBER(S602),S602&gt;=R602),IF(X602="記録","実績：基地発～基地着",IF(X602="記憶","記憶：基地発～基地着","未確認：基地発～基地着")),IF(OR(R602&lt;&gt;"",S602&lt;&gt;""),"要確認：時刻不足・逆転",IF(AND(ISNUMBER(T602),T602&gt;=0),IF(X602="記録","実績：記録の時間",IF(X602="記憶","記憶：申告の時間","未確認：申告の時間")),IF(AND(I602="あり",J602="実施",ISNUMBER(AC602)),"所定時間による見込み",IF(I602="なし","使用なし","未確認"))))))</f>
        <v/>
      </c>
      <c r="AF602" s="55" t="str">
        <f>IF(C602="","",IF(H602="あり",1,0))</f>
        <v/>
      </c>
      <c r="AG602" s="55" t="str">
        <f>IF(C602="","",IF(AND(I602="あり",J602="実施"),1,0))</f>
        <v/>
      </c>
      <c r="AH602" s="55" t="str">
        <f>IF(C602="","",IF(AND(H602="あり",X602="記録"),IF(COUNTIFS($A$8:A602,A602,$B$8:B602,B602,$C$8:C602,C602,$E$8:E602,E602,$F$8:F602,F602,$H$8:H602,"あり",$X$8:X602,"記録")=1,1,0),0))</f>
        <v/>
      </c>
      <c r="AI602" s="55" t="str">
        <f>IF(C602="","",IF(AND(I602="あり",J602="実施",X602="記録",ISNUMBER(K602)),IF(COUNTIFS($K$8:K602,K602,$C$8:C602,C602,$E$8:E602,E602,$F$8:F602,F602,$I$8:I602,"あり",$J$8:J602,"実施",$X$8:X602,"記録")=1,1,0),0))</f>
        <v/>
      </c>
      <c r="AJ602" s="55" t="str">
        <f>IF(C602="","",IF(ISNUMBER(A602),YEAR(A602)-IF(MONTH(A602)&lt;4,1,0),""))</f>
        <v/>
      </c>
      <c r="AK602" s="55" t="str">
        <f>IF(C602="","",IF(J602="実施",IF(ISNUMBER(K602),YEAR(K602)-IF(MONTH(K602)&lt;4,1,0),""),""))</f>
        <v/>
      </c>
      <c r="AL602" s="56" t="str">
        <f>IF(C602="",IF(OR(A602&lt;&gt;"",G602&lt;&gt;""),"要確認：船名未記入",""),IF(OR(NOT(ISNUMBER(A602)),G602="",H602="",I602="",J602="",N602="",O602="",P602="",W602="",X602=""),"要確認：基本項目不足",IF(OR(Z602="未登録・重複",AA602="未登録・重複",AB602="未確認"),"要確認：登録表を確認",IF(AND(H602="あり",NOT(ISNUMBER(B602))),"要確認：前日の予定時刻不足",IF(AND(J602="実施",I602="あり",NOT(ISNUMBER(K602))),"要確認：最終日時不足",IF(AND(J602="取消",I602="あり"),"要確認：取消と使用ありが矛盾",IF(OR(AND(ISNUMBER(T602),T602&lt;0),AND(ISNUMBER(V602),V602&lt;0),AE602="要確認：時刻不足・逆転"),"要確認：時間を確認",IF(COUNTIFS(Work[予定表の作業日],A602,Work[前日版の予定時刻],B602,Work[船名],C602,Work[バース],E602,Work[入出・転],F602,Work[曳船名],G602)&gt;1,"要確認：同じ作業・曳船が重複",IF(AND(I602="あり",J602="実施",NOT(ISNUMBER(AD602))),"要確認：拘束時間未確認",IF(OR(H602="未確認",I602="未確認",J602="未確認",X602="未確認",N602="未確認",O602="未確認"),"要確認：未確認を含む","確認済"))))))))))</f>
        <v/>
      </c>
    </row>
    <row r="603" spans="1:38" ht="24.95" customHeight="1" x14ac:dyDescent="0.2">
      <c r="A603" s="20"/>
      <c r="B603" s="29"/>
      <c r="C603" s="7"/>
      <c r="D603" s="7"/>
      <c r="E603" s="7"/>
      <c r="F603" s="7"/>
      <c r="G603" s="7"/>
      <c r="H603" s="7"/>
      <c r="I603" s="7"/>
      <c r="J603" s="7"/>
      <c r="K603" s="23"/>
      <c r="L603" s="13"/>
      <c r="M603" s="13"/>
      <c r="N603" s="7"/>
      <c r="O603" s="51"/>
      <c r="P603" s="51"/>
      <c r="Q603" s="61"/>
      <c r="R603" s="62"/>
      <c r="S603" s="62"/>
      <c r="T603" s="63"/>
      <c r="U603" s="63"/>
      <c r="V603" s="63"/>
      <c r="W603" s="51"/>
      <c r="X603" s="51"/>
      <c r="Y603" s="67"/>
      <c r="Z603" s="54" t="str">
        <f>IF(G603="","",IF(COUNTIF(Tugs[曳船名],G603)&lt;&gt;1,"未登録・重複",IF(INDEX(Tugs[会社名],MATCH(G603,Tugs[曳船名],0))="","未確認",INDEX(Tugs[会社名],MATCH(G603,Tugs[曳船名],0)))))</f>
        <v/>
      </c>
      <c r="AA603" s="54" t="str">
        <f>IF(G603="","",IF(COUNTIF(Companies[会社名],Z603)&lt;&gt;1,"未登録・重複",IF(INDEX(Companies[地区],MATCH(Z603,Companies[会社名],0))="","未確認",INDEX(Companies[地区],MATCH(Z603,Companies[会社名],0)))))</f>
        <v/>
      </c>
      <c r="AB603" s="54" t="str">
        <f>IF(G603="","",IF(Q603&lt;&gt;"",Q603,IF(COUNTIF(Tugs[曳船名],G603)&lt;&gt;1,"未登録・重複",IF(INDEX(Tugs[基地港],MATCH(G603,Tugs[曳船名],0))="","未確認",INDEX(Tugs[基地港],MATCH(G603,Tugs[曳船名],0))))))</f>
        <v/>
      </c>
      <c r="AC603" s="53" t="str">
        <f>IF(C603="","",IF(AND(COUNTIF(Standards[照合項目（自動）],AB603&amp;"｜"&amp;E603&amp;"｜"&amp;D603&amp;"｜"&amp;F603&amp;"｜"&amp;P603)=1,COUNTIFS(Standards[照合項目（自動）],AB603&amp;"｜"&amp;E603&amp;"｜"&amp;D603&amp;"｜"&amp;F603&amp;"｜"&amp;P603,Standards[入力確認（自動）],"確認済")=1),SUMIF(Standards[照合項目（自動）],AB603&amp;"｜"&amp;E603&amp;"｜"&amp;D603&amp;"｜"&amp;F603&amp;"｜"&amp;P603,Standards[所定合計h（自動）]),"未確認"))</f>
        <v/>
      </c>
      <c r="AD603" s="53" t="str">
        <f>IF(C603="","",IF(AND(ISNUMBER(R603),ISNUMBER(S603),S603&gt;=R603),ROUND((S603-R603)*24,4),IF(OR(R603&lt;&gt;"",S603&lt;&gt;""),"",IF(AND(ISNUMBER(T603),T603&gt;=0),T603,IF(AND(I603="あり",J603="実施",ISNUMBER(AC603)),AC603,"")))))</f>
        <v/>
      </c>
      <c r="AE603" s="54" t="str">
        <f>IF(C603="","",IF(AND(ISNUMBER(R603),ISNUMBER(S603),S603&gt;=R603),IF(X603="記録","実績：基地発～基地着",IF(X603="記憶","記憶：基地発～基地着","未確認：基地発～基地着")),IF(OR(R603&lt;&gt;"",S603&lt;&gt;""),"要確認：時刻不足・逆転",IF(AND(ISNUMBER(T603),T603&gt;=0),IF(X603="記録","実績：記録の時間",IF(X603="記憶","記憶：申告の時間","未確認：申告の時間")),IF(AND(I603="あり",J603="実施",ISNUMBER(AC603)),"所定時間による見込み",IF(I603="なし","使用なし","未確認"))))))</f>
        <v/>
      </c>
      <c r="AF603" s="55" t="str">
        <f>IF(C603="","",IF(H603="あり",1,0))</f>
        <v/>
      </c>
      <c r="AG603" s="55" t="str">
        <f>IF(C603="","",IF(AND(I603="あり",J603="実施"),1,0))</f>
        <v/>
      </c>
      <c r="AH603" s="55" t="str">
        <f>IF(C603="","",IF(AND(H603="あり",X603="記録"),IF(COUNTIFS($A$8:A603,A603,$B$8:B603,B603,$C$8:C603,C603,$E$8:E603,E603,$F$8:F603,F603,$H$8:H603,"あり",$X$8:X603,"記録")=1,1,0),0))</f>
        <v/>
      </c>
      <c r="AI603" s="55" t="str">
        <f>IF(C603="","",IF(AND(I603="あり",J603="実施",X603="記録",ISNUMBER(K603)),IF(COUNTIFS($K$8:K603,K603,$C$8:C603,C603,$E$8:E603,E603,$F$8:F603,F603,$I$8:I603,"あり",$J$8:J603,"実施",$X$8:X603,"記録")=1,1,0),0))</f>
        <v/>
      </c>
      <c r="AJ603" s="55" t="str">
        <f>IF(C603="","",IF(ISNUMBER(A603),YEAR(A603)-IF(MONTH(A603)&lt;4,1,0),""))</f>
        <v/>
      </c>
      <c r="AK603" s="55" t="str">
        <f>IF(C603="","",IF(J603="実施",IF(ISNUMBER(K603),YEAR(K603)-IF(MONTH(K603)&lt;4,1,0),""),""))</f>
        <v/>
      </c>
      <c r="AL603" s="56" t="str">
        <f>IF(C603="",IF(OR(A603&lt;&gt;"",G603&lt;&gt;""),"要確認：船名未記入",""),IF(OR(NOT(ISNUMBER(A603)),G603="",H603="",I603="",J603="",N603="",O603="",P603="",W603="",X603=""),"要確認：基本項目不足",IF(OR(Z603="未登録・重複",AA603="未登録・重複",AB603="未確認"),"要確認：登録表を確認",IF(AND(H603="あり",NOT(ISNUMBER(B603))),"要確認：前日の予定時刻不足",IF(AND(J603="実施",I603="あり",NOT(ISNUMBER(K603))),"要確認：最終日時不足",IF(AND(J603="取消",I603="あり"),"要確認：取消と使用ありが矛盾",IF(OR(AND(ISNUMBER(T603),T603&lt;0),AND(ISNUMBER(V603),V603&lt;0),AE603="要確認：時刻不足・逆転"),"要確認：時間を確認",IF(COUNTIFS(Work[予定表の作業日],A603,Work[前日版の予定時刻],B603,Work[船名],C603,Work[バース],E603,Work[入出・転],F603,Work[曳船名],G603)&gt;1,"要確認：同じ作業・曳船が重複",IF(AND(I603="あり",J603="実施",NOT(ISNUMBER(AD603))),"要確認：拘束時間未確認",IF(OR(H603="未確認",I603="未確認",J603="未確認",X603="未確認",N603="未確認",O603="未確認"),"要確認：未確認を含む","確認済"))))))))))</f>
        <v/>
      </c>
    </row>
    <row r="604" spans="1:38" ht="24.95" customHeight="1" x14ac:dyDescent="0.2">
      <c r="A604" s="20"/>
      <c r="B604" s="29"/>
      <c r="C604" s="7"/>
      <c r="D604" s="7"/>
      <c r="E604" s="7"/>
      <c r="F604" s="7"/>
      <c r="G604" s="7"/>
      <c r="H604" s="7"/>
      <c r="I604" s="7"/>
      <c r="J604" s="7"/>
      <c r="K604" s="23"/>
      <c r="L604" s="13"/>
      <c r="M604" s="13"/>
      <c r="N604" s="7"/>
      <c r="O604" s="51"/>
      <c r="P604" s="51"/>
      <c r="Q604" s="61"/>
      <c r="R604" s="62"/>
      <c r="S604" s="62"/>
      <c r="T604" s="63"/>
      <c r="U604" s="63"/>
      <c r="V604" s="63"/>
      <c r="W604" s="51"/>
      <c r="X604" s="51"/>
      <c r="Y604" s="67"/>
      <c r="Z604" s="54" t="str">
        <f>IF(G604="","",IF(COUNTIF(Tugs[曳船名],G604)&lt;&gt;1,"未登録・重複",IF(INDEX(Tugs[会社名],MATCH(G604,Tugs[曳船名],0))="","未確認",INDEX(Tugs[会社名],MATCH(G604,Tugs[曳船名],0)))))</f>
        <v/>
      </c>
      <c r="AA604" s="54" t="str">
        <f>IF(G604="","",IF(COUNTIF(Companies[会社名],Z604)&lt;&gt;1,"未登録・重複",IF(INDEX(Companies[地区],MATCH(Z604,Companies[会社名],0))="","未確認",INDEX(Companies[地区],MATCH(Z604,Companies[会社名],0)))))</f>
        <v/>
      </c>
      <c r="AB604" s="54" t="str">
        <f>IF(G604="","",IF(Q604&lt;&gt;"",Q604,IF(COUNTIF(Tugs[曳船名],G604)&lt;&gt;1,"未登録・重複",IF(INDEX(Tugs[基地港],MATCH(G604,Tugs[曳船名],0))="","未確認",INDEX(Tugs[基地港],MATCH(G604,Tugs[曳船名],0))))))</f>
        <v/>
      </c>
      <c r="AC604" s="53" t="str">
        <f>IF(C604="","",IF(AND(COUNTIF(Standards[照合項目（自動）],AB604&amp;"｜"&amp;E604&amp;"｜"&amp;D604&amp;"｜"&amp;F604&amp;"｜"&amp;P604)=1,COUNTIFS(Standards[照合項目（自動）],AB604&amp;"｜"&amp;E604&amp;"｜"&amp;D604&amp;"｜"&amp;F604&amp;"｜"&amp;P604,Standards[入力確認（自動）],"確認済")=1),SUMIF(Standards[照合項目（自動）],AB604&amp;"｜"&amp;E604&amp;"｜"&amp;D604&amp;"｜"&amp;F604&amp;"｜"&amp;P604,Standards[所定合計h（自動）]),"未確認"))</f>
        <v/>
      </c>
      <c r="AD604" s="53" t="str">
        <f>IF(C604="","",IF(AND(ISNUMBER(R604),ISNUMBER(S604),S604&gt;=R604),ROUND((S604-R604)*24,4),IF(OR(R604&lt;&gt;"",S604&lt;&gt;""),"",IF(AND(ISNUMBER(T604),T604&gt;=0),T604,IF(AND(I604="あり",J604="実施",ISNUMBER(AC604)),AC604,"")))))</f>
        <v/>
      </c>
      <c r="AE604" s="54" t="str">
        <f>IF(C604="","",IF(AND(ISNUMBER(R604),ISNUMBER(S604),S604&gt;=R604),IF(X604="記録","実績：基地発～基地着",IF(X604="記憶","記憶：基地発～基地着","未確認：基地発～基地着")),IF(OR(R604&lt;&gt;"",S604&lt;&gt;""),"要確認：時刻不足・逆転",IF(AND(ISNUMBER(T604),T604&gt;=0),IF(X604="記録","実績：記録の時間",IF(X604="記憶","記憶：申告の時間","未確認：申告の時間")),IF(AND(I604="あり",J604="実施",ISNUMBER(AC604)),"所定時間による見込み",IF(I604="なし","使用なし","未確認"))))))</f>
        <v/>
      </c>
      <c r="AF604" s="55" t="str">
        <f>IF(C604="","",IF(H604="あり",1,0))</f>
        <v/>
      </c>
      <c r="AG604" s="55" t="str">
        <f>IF(C604="","",IF(AND(I604="あり",J604="実施"),1,0))</f>
        <v/>
      </c>
      <c r="AH604" s="55" t="str">
        <f>IF(C604="","",IF(AND(H604="あり",X604="記録"),IF(COUNTIFS($A$8:A604,A604,$B$8:B604,B604,$C$8:C604,C604,$E$8:E604,E604,$F$8:F604,F604,$H$8:H604,"あり",$X$8:X604,"記録")=1,1,0),0))</f>
        <v/>
      </c>
      <c r="AI604" s="55" t="str">
        <f>IF(C604="","",IF(AND(I604="あり",J604="実施",X604="記録",ISNUMBER(K604)),IF(COUNTIFS($K$8:K604,K604,$C$8:C604,C604,$E$8:E604,E604,$F$8:F604,F604,$I$8:I604,"あり",$J$8:J604,"実施",$X$8:X604,"記録")=1,1,0),0))</f>
        <v/>
      </c>
      <c r="AJ604" s="55" t="str">
        <f>IF(C604="","",IF(ISNUMBER(A604),YEAR(A604)-IF(MONTH(A604)&lt;4,1,0),""))</f>
        <v/>
      </c>
      <c r="AK604" s="55" t="str">
        <f>IF(C604="","",IF(J604="実施",IF(ISNUMBER(K604),YEAR(K604)-IF(MONTH(K604)&lt;4,1,0),""),""))</f>
        <v/>
      </c>
      <c r="AL604" s="56" t="str">
        <f>IF(C604="",IF(OR(A604&lt;&gt;"",G604&lt;&gt;""),"要確認：船名未記入",""),IF(OR(NOT(ISNUMBER(A604)),G604="",H604="",I604="",J604="",N604="",O604="",P604="",W604="",X604=""),"要確認：基本項目不足",IF(OR(Z604="未登録・重複",AA604="未登録・重複",AB604="未確認"),"要確認：登録表を確認",IF(AND(H604="あり",NOT(ISNUMBER(B604))),"要確認：前日の予定時刻不足",IF(AND(J604="実施",I604="あり",NOT(ISNUMBER(K604))),"要確認：最終日時不足",IF(AND(J604="取消",I604="あり"),"要確認：取消と使用ありが矛盾",IF(OR(AND(ISNUMBER(T604),T604&lt;0),AND(ISNUMBER(V604),V604&lt;0),AE604="要確認：時刻不足・逆転"),"要確認：時間を確認",IF(COUNTIFS(Work[予定表の作業日],A604,Work[前日版の予定時刻],B604,Work[船名],C604,Work[バース],E604,Work[入出・転],F604,Work[曳船名],G604)&gt;1,"要確認：同じ作業・曳船が重複",IF(AND(I604="あり",J604="実施",NOT(ISNUMBER(AD604))),"要確認：拘束時間未確認",IF(OR(H604="未確認",I604="未確認",J604="未確認",X604="未確認",N604="未確認",O604="未確認"),"要確認：未確認を含む","確認済"))))))))))</f>
        <v/>
      </c>
    </row>
    <row r="605" spans="1:38" ht="24.95" customHeight="1" x14ac:dyDescent="0.2">
      <c r="A605" s="20"/>
      <c r="B605" s="29"/>
      <c r="C605" s="7"/>
      <c r="D605" s="7"/>
      <c r="E605" s="7"/>
      <c r="F605" s="7"/>
      <c r="G605" s="7"/>
      <c r="H605" s="7"/>
      <c r="I605" s="7"/>
      <c r="J605" s="7"/>
      <c r="K605" s="23"/>
      <c r="L605" s="13"/>
      <c r="M605" s="13"/>
      <c r="N605" s="7"/>
      <c r="O605" s="51"/>
      <c r="P605" s="51"/>
      <c r="Q605" s="61"/>
      <c r="R605" s="62"/>
      <c r="S605" s="62"/>
      <c r="T605" s="63"/>
      <c r="U605" s="63"/>
      <c r="V605" s="63"/>
      <c r="W605" s="51"/>
      <c r="X605" s="51"/>
      <c r="Y605" s="67"/>
      <c r="Z605" s="54" t="str">
        <f>IF(G605="","",IF(COUNTIF(Tugs[曳船名],G605)&lt;&gt;1,"未登録・重複",IF(INDEX(Tugs[会社名],MATCH(G605,Tugs[曳船名],0))="","未確認",INDEX(Tugs[会社名],MATCH(G605,Tugs[曳船名],0)))))</f>
        <v/>
      </c>
      <c r="AA605" s="54" t="str">
        <f>IF(G605="","",IF(COUNTIF(Companies[会社名],Z605)&lt;&gt;1,"未登録・重複",IF(INDEX(Companies[地区],MATCH(Z605,Companies[会社名],0))="","未確認",INDEX(Companies[地区],MATCH(Z605,Companies[会社名],0)))))</f>
        <v/>
      </c>
      <c r="AB605" s="54" t="str">
        <f>IF(G605="","",IF(Q605&lt;&gt;"",Q605,IF(COUNTIF(Tugs[曳船名],G605)&lt;&gt;1,"未登録・重複",IF(INDEX(Tugs[基地港],MATCH(G605,Tugs[曳船名],0))="","未確認",INDEX(Tugs[基地港],MATCH(G605,Tugs[曳船名],0))))))</f>
        <v/>
      </c>
      <c r="AC605" s="53" t="str">
        <f>IF(C605="","",IF(AND(COUNTIF(Standards[照合項目（自動）],AB605&amp;"｜"&amp;E605&amp;"｜"&amp;D605&amp;"｜"&amp;F605&amp;"｜"&amp;P605)=1,COUNTIFS(Standards[照合項目（自動）],AB605&amp;"｜"&amp;E605&amp;"｜"&amp;D605&amp;"｜"&amp;F605&amp;"｜"&amp;P605,Standards[入力確認（自動）],"確認済")=1),SUMIF(Standards[照合項目（自動）],AB605&amp;"｜"&amp;E605&amp;"｜"&amp;D605&amp;"｜"&amp;F605&amp;"｜"&amp;P605,Standards[所定合計h（自動）]),"未確認"))</f>
        <v/>
      </c>
      <c r="AD605" s="53" t="str">
        <f>IF(C605="","",IF(AND(ISNUMBER(R605),ISNUMBER(S605),S605&gt;=R605),ROUND((S605-R605)*24,4),IF(OR(R605&lt;&gt;"",S605&lt;&gt;""),"",IF(AND(ISNUMBER(T605),T605&gt;=0),T605,IF(AND(I605="あり",J605="実施",ISNUMBER(AC605)),AC605,"")))))</f>
        <v/>
      </c>
      <c r="AE605" s="54" t="str">
        <f>IF(C605="","",IF(AND(ISNUMBER(R605),ISNUMBER(S605),S605&gt;=R605),IF(X605="記録","実績：基地発～基地着",IF(X605="記憶","記憶：基地発～基地着","未確認：基地発～基地着")),IF(OR(R605&lt;&gt;"",S605&lt;&gt;""),"要確認：時刻不足・逆転",IF(AND(ISNUMBER(T605),T605&gt;=0),IF(X605="記録","実績：記録の時間",IF(X605="記憶","記憶：申告の時間","未確認：申告の時間")),IF(AND(I605="あり",J605="実施",ISNUMBER(AC605)),"所定時間による見込み",IF(I605="なし","使用なし","未確認"))))))</f>
        <v/>
      </c>
      <c r="AF605" s="55" t="str">
        <f>IF(C605="","",IF(H605="あり",1,0))</f>
        <v/>
      </c>
      <c r="AG605" s="55" t="str">
        <f>IF(C605="","",IF(AND(I605="あり",J605="実施"),1,0))</f>
        <v/>
      </c>
      <c r="AH605" s="55" t="str">
        <f>IF(C605="","",IF(AND(H605="あり",X605="記録"),IF(COUNTIFS($A$8:A605,A605,$B$8:B605,B605,$C$8:C605,C605,$E$8:E605,E605,$F$8:F605,F605,$H$8:H605,"あり",$X$8:X605,"記録")=1,1,0),0))</f>
        <v/>
      </c>
      <c r="AI605" s="55" t="str">
        <f>IF(C605="","",IF(AND(I605="あり",J605="実施",X605="記録",ISNUMBER(K605)),IF(COUNTIFS($K$8:K605,K605,$C$8:C605,C605,$E$8:E605,E605,$F$8:F605,F605,$I$8:I605,"あり",$J$8:J605,"実施",$X$8:X605,"記録")=1,1,0),0))</f>
        <v/>
      </c>
      <c r="AJ605" s="55" t="str">
        <f>IF(C605="","",IF(ISNUMBER(A605),YEAR(A605)-IF(MONTH(A605)&lt;4,1,0),""))</f>
        <v/>
      </c>
      <c r="AK605" s="55" t="str">
        <f>IF(C605="","",IF(J605="実施",IF(ISNUMBER(K605),YEAR(K605)-IF(MONTH(K605)&lt;4,1,0),""),""))</f>
        <v/>
      </c>
      <c r="AL605" s="56" t="str">
        <f>IF(C605="",IF(OR(A605&lt;&gt;"",G605&lt;&gt;""),"要確認：船名未記入",""),IF(OR(NOT(ISNUMBER(A605)),G605="",H605="",I605="",J605="",N605="",O605="",P605="",W605="",X605=""),"要確認：基本項目不足",IF(OR(Z605="未登録・重複",AA605="未登録・重複",AB605="未確認"),"要確認：登録表を確認",IF(AND(H605="あり",NOT(ISNUMBER(B605))),"要確認：前日の予定時刻不足",IF(AND(J605="実施",I605="あり",NOT(ISNUMBER(K605))),"要確認：最終日時不足",IF(AND(J605="取消",I605="あり"),"要確認：取消と使用ありが矛盾",IF(OR(AND(ISNUMBER(T605),T605&lt;0),AND(ISNUMBER(V605),V605&lt;0),AE605="要確認：時刻不足・逆転"),"要確認：時間を確認",IF(COUNTIFS(Work[予定表の作業日],A605,Work[前日版の予定時刻],B605,Work[船名],C605,Work[バース],E605,Work[入出・転],F605,Work[曳船名],G605)&gt;1,"要確認：同じ作業・曳船が重複",IF(AND(I605="あり",J605="実施",NOT(ISNUMBER(AD605))),"要確認：拘束時間未確認",IF(OR(H605="未確認",I605="未確認",J605="未確認",X605="未確認",N605="未確認",O605="未確認"),"要確認：未確認を含む","確認済"))))))))))</f>
        <v/>
      </c>
    </row>
    <row r="606" spans="1:38" ht="24.95" customHeight="1" x14ac:dyDescent="0.2">
      <c r="A606" s="20"/>
      <c r="B606" s="29"/>
      <c r="C606" s="7"/>
      <c r="D606" s="7"/>
      <c r="E606" s="7"/>
      <c r="F606" s="7"/>
      <c r="G606" s="7"/>
      <c r="H606" s="7"/>
      <c r="I606" s="7"/>
      <c r="J606" s="7"/>
      <c r="K606" s="23"/>
      <c r="L606" s="13"/>
      <c r="M606" s="13"/>
      <c r="N606" s="7"/>
      <c r="O606" s="51"/>
      <c r="P606" s="51"/>
      <c r="Q606" s="61"/>
      <c r="R606" s="62"/>
      <c r="S606" s="62"/>
      <c r="T606" s="63"/>
      <c r="U606" s="63"/>
      <c r="V606" s="63"/>
      <c r="W606" s="51"/>
      <c r="X606" s="51"/>
      <c r="Y606" s="67"/>
      <c r="Z606" s="54" t="str">
        <f>IF(G606="","",IF(COUNTIF(Tugs[曳船名],G606)&lt;&gt;1,"未登録・重複",IF(INDEX(Tugs[会社名],MATCH(G606,Tugs[曳船名],0))="","未確認",INDEX(Tugs[会社名],MATCH(G606,Tugs[曳船名],0)))))</f>
        <v/>
      </c>
      <c r="AA606" s="54" t="str">
        <f>IF(G606="","",IF(COUNTIF(Companies[会社名],Z606)&lt;&gt;1,"未登録・重複",IF(INDEX(Companies[地区],MATCH(Z606,Companies[会社名],0))="","未確認",INDEX(Companies[地区],MATCH(Z606,Companies[会社名],0)))))</f>
        <v/>
      </c>
      <c r="AB606" s="54" t="str">
        <f>IF(G606="","",IF(Q606&lt;&gt;"",Q606,IF(COUNTIF(Tugs[曳船名],G606)&lt;&gt;1,"未登録・重複",IF(INDEX(Tugs[基地港],MATCH(G606,Tugs[曳船名],0))="","未確認",INDEX(Tugs[基地港],MATCH(G606,Tugs[曳船名],0))))))</f>
        <v/>
      </c>
      <c r="AC606" s="53" t="str">
        <f>IF(C606="","",IF(AND(COUNTIF(Standards[照合項目（自動）],AB606&amp;"｜"&amp;E606&amp;"｜"&amp;D606&amp;"｜"&amp;F606&amp;"｜"&amp;P606)=1,COUNTIFS(Standards[照合項目（自動）],AB606&amp;"｜"&amp;E606&amp;"｜"&amp;D606&amp;"｜"&amp;F606&amp;"｜"&amp;P606,Standards[入力確認（自動）],"確認済")=1),SUMIF(Standards[照合項目（自動）],AB606&amp;"｜"&amp;E606&amp;"｜"&amp;D606&amp;"｜"&amp;F606&amp;"｜"&amp;P606,Standards[所定合計h（自動）]),"未確認"))</f>
        <v/>
      </c>
      <c r="AD606" s="53" t="str">
        <f>IF(C606="","",IF(AND(ISNUMBER(R606),ISNUMBER(S606),S606&gt;=R606),ROUND((S606-R606)*24,4),IF(OR(R606&lt;&gt;"",S606&lt;&gt;""),"",IF(AND(ISNUMBER(T606),T606&gt;=0),T606,IF(AND(I606="あり",J606="実施",ISNUMBER(AC606)),AC606,"")))))</f>
        <v/>
      </c>
      <c r="AE606" s="54" t="str">
        <f>IF(C606="","",IF(AND(ISNUMBER(R606),ISNUMBER(S606),S606&gt;=R606),IF(X606="記録","実績：基地発～基地着",IF(X606="記憶","記憶：基地発～基地着","未確認：基地発～基地着")),IF(OR(R606&lt;&gt;"",S606&lt;&gt;""),"要確認：時刻不足・逆転",IF(AND(ISNUMBER(T606),T606&gt;=0),IF(X606="記録","実績：記録の時間",IF(X606="記憶","記憶：申告の時間","未確認：申告の時間")),IF(AND(I606="あり",J606="実施",ISNUMBER(AC606)),"所定時間による見込み",IF(I606="なし","使用なし","未確認"))))))</f>
        <v/>
      </c>
      <c r="AF606" s="55" t="str">
        <f>IF(C606="","",IF(H606="あり",1,0))</f>
        <v/>
      </c>
      <c r="AG606" s="55" t="str">
        <f>IF(C606="","",IF(AND(I606="あり",J606="実施"),1,0))</f>
        <v/>
      </c>
      <c r="AH606" s="55" t="str">
        <f>IF(C606="","",IF(AND(H606="あり",X606="記録"),IF(COUNTIFS($A$8:A606,A606,$B$8:B606,B606,$C$8:C606,C606,$E$8:E606,E606,$F$8:F606,F606,$H$8:H606,"あり",$X$8:X606,"記録")=1,1,0),0))</f>
        <v/>
      </c>
      <c r="AI606" s="55" t="str">
        <f>IF(C606="","",IF(AND(I606="あり",J606="実施",X606="記録",ISNUMBER(K606)),IF(COUNTIFS($K$8:K606,K606,$C$8:C606,C606,$E$8:E606,E606,$F$8:F606,F606,$I$8:I606,"あり",$J$8:J606,"実施",$X$8:X606,"記録")=1,1,0),0))</f>
        <v/>
      </c>
      <c r="AJ606" s="55" t="str">
        <f>IF(C606="","",IF(ISNUMBER(A606),YEAR(A606)-IF(MONTH(A606)&lt;4,1,0),""))</f>
        <v/>
      </c>
      <c r="AK606" s="55" t="str">
        <f>IF(C606="","",IF(J606="実施",IF(ISNUMBER(K606),YEAR(K606)-IF(MONTH(K606)&lt;4,1,0),""),""))</f>
        <v/>
      </c>
      <c r="AL606" s="56" t="str">
        <f>IF(C606="",IF(OR(A606&lt;&gt;"",G606&lt;&gt;""),"要確認：船名未記入",""),IF(OR(NOT(ISNUMBER(A606)),G606="",H606="",I606="",J606="",N606="",O606="",P606="",W606="",X606=""),"要確認：基本項目不足",IF(OR(Z606="未登録・重複",AA606="未登録・重複",AB606="未確認"),"要確認：登録表を確認",IF(AND(H606="あり",NOT(ISNUMBER(B606))),"要確認：前日の予定時刻不足",IF(AND(J606="実施",I606="あり",NOT(ISNUMBER(K606))),"要確認：最終日時不足",IF(AND(J606="取消",I606="あり"),"要確認：取消と使用ありが矛盾",IF(OR(AND(ISNUMBER(T606),T606&lt;0),AND(ISNUMBER(V606),V606&lt;0),AE606="要確認：時刻不足・逆転"),"要確認：時間を確認",IF(COUNTIFS(Work[予定表の作業日],A606,Work[前日版の予定時刻],B606,Work[船名],C606,Work[バース],E606,Work[入出・転],F606,Work[曳船名],G606)&gt;1,"要確認：同じ作業・曳船が重複",IF(AND(I606="あり",J606="実施",NOT(ISNUMBER(AD606))),"要確認：拘束時間未確認",IF(OR(H606="未確認",I606="未確認",J606="未確認",X606="未確認",N606="未確認",O606="未確認"),"要確認：未確認を含む","確認済"))))))))))</f>
        <v/>
      </c>
    </row>
    <row r="607" spans="1:38" ht="24.95" customHeight="1" x14ac:dyDescent="0.2">
      <c r="A607" s="20"/>
      <c r="B607" s="29"/>
      <c r="C607" s="7"/>
      <c r="D607" s="7"/>
      <c r="E607" s="7"/>
      <c r="F607" s="7"/>
      <c r="G607" s="7"/>
      <c r="H607" s="7"/>
      <c r="I607" s="7"/>
      <c r="J607" s="7"/>
      <c r="K607" s="23"/>
      <c r="L607" s="13"/>
      <c r="M607" s="13"/>
      <c r="N607" s="7"/>
      <c r="O607" s="51"/>
      <c r="P607" s="51"/>
      <c r="Q607" s="61"/>
      <c r="R607" s="62"/>
      <c r="S607" s="62"/>
      <c r="T607" s="63"/>
      <c r="U607" s="63"/>
      <c r="V607" s="63"/>
      <c r="W607" s="51"/>
      <c r="X607" s="51"/>
      <c r="Y607" s="67"/>
      <c r="Z607" s="54" t="str">
        <f>IF(G607="","",IF(COUNTIF(Tugs[曳船名],G607)&lt;&gt;1,"未登録・重複",IF(INDEX(Tugs[会社名],MATCH(G607,Tugs[曳船名],0))="","未確認",INDEX(Tugs[会社名],MATCH(G607,Tugs[曳船名],0)))))</f>
        <v/>
      </c>
      <c r="AA607" s="54" t="str">
        <f>IF(G607="","",IF(COUNTIF(Companies[会社名],Z607)&lt;&gt;1,"未登録・重複",IF(INDEX(Companies[地区],MATCH(Z607,Companies[会社名],0))="","未確認",INDEX(Companies[地区],MATCH(Z607,Companies[会社名],0)))))</f>
        <v/>
      </c>
      <c r="AB607" s="54" t="str">
        <f>IF(G607="","",IF(Q607&lt;&gt;"",Q607,IF(COUNTIF(Tugs[曳船名],G607)&lt;&gt;1,"未登録・重複",IF(INDEX(Tugs[基地港],MATCH(G607,Tugs[曳船名],0))="","未確認",INDEX(Tugs[基地港],MATCH(G607,Tugs[曳船名],0))))))</f>
        <v/>
      </c>
      <c r="AC607" s="53" t="str">
        <f>IF(C607="","",IF(AND(COUNTIF(Standards[照合項目（自動）],AB607&amp;"｜"&amp;E607&amp;"｜"&amp;D607&amp;"｜"&amp;F607&amp;"｜"&amp;P607)=1,COUNTIFS(Standards[照合項目（自動）],AB607&amp;"｜"&amp;E607&amp;"｜"&amp;D607&amp;"｜"&amp;F607&amp;"｜"&amp;P607,Standards[入力確認（自動）],"確認済")=1),SUMIF(Standards[照合項目（自動）],AB607&amp;"｜"&amp;E607&amp;"｜"&amp;D607&amp;"｜"&amp;F607&amp;"｜"&amp;P607,Standards[所定合計h（自動）]),"未確認"))</f>
        <v/>
      </c>
      <c r="AD607" s="53" t="str">
        <f>IF(C607="","",IF(AND(ISNUMBER(R607),ISNUMBER(S607),S607&gt;=R607),ROUND((S607-R607)*24,4),IF(OR(R607&lt;&gt;"",S607&lt;&gt;""),"",IF(AND(ISNUMBER(T607),T607&gt;=0),T607,IF(AND(I607="あり",J607="実施",ISNUMBER(AC607)),AC607,"")))))</f>
        <v/>
      </c>
      <c r="AE607" s="54" t="str">
        <f>IF(C607="","",IF(AND(ISNUMBER(R607),ISNUMBER(S607),S607&gt;=R607),IF(X607="記録","実績：基地発～基地着",IF(X607="記憶","記憶：基地発～基地着","未確認：基地発～基地着")),IF(OR(R607&lt;&gt;"",S607&lt;&gt;""),"要確認：時刻不足・逆転",IF(AND(ISNUMBER(T607),T607&gt;=0),IF(X607="記録","実績：記録の時間",IF(X607="記憶","記憶：申告の時間","未確認：申告の時間")),IF(AND(I607="あり",J607="実施",ISNUMBER(AC607)),"所定時間による見込み",IF(I607="なし","使用なし","未確認"))))))</f>
        <v/>
      </c>
      <c r="AF607" s="55" t="str">
        <f>IF(C607="","",IF(H607="あり",1,0))</f>
        <v/>
      </c>
      <c r="AG607" s="55" t="str">
        <f>IF(C607="","",IF(AND(I607="あり",J607="実施"),1,0))</f>
        <v/>
      </c>
      <c r="AH607" s="55" t="str">
        <f>IF(C607="","",IF(AND(H607="あり",X607="記録"),IF(COUNTIFS($A$8:A607,A607,$B$8:B607,B607,$C$8:C607,C607,$E$8:E607,E607,$F$8:F607,F607,$H$8:H607,"あり",$X$8:X607,"記録")=1,1,0),0))</f>
        <v/>
      </c>
      <c r="AI607" s="55" t="str">
        <f>IF(C607="","",IF(AND(I607="あり",J607="実施",X607="記録",ISNUMBER(K607)),IF(COUNTIFS($K$8:K607,K607,$C$8:C607,C607,$E$8:E607,E607,$F$8:F607,F607,$I$8:I607,"あり",$J$8:J607,"実施",$X$8:X607,"記録")=1,1,0),0))</f>
        <v/>
      </c>
      <c r="AJ607" s="55" t="str">
        <f>IF(C607="","",IF(ISNUMBER(A607),YEAR(A607)-IF(MONTH(A607)&lt;4,1,0),""))</f>
        <v/>
      </c>
      <c r="AK607" s="55" t="str">
        <f>IF(C607="","",IF(J607="実施",IF(ISNUMBER(K607),YEAR(K607)-IF(MONTH(K607)&lt;4,1,0),""),""))</f>
        <v/>
      </c>
      <c r="AL607" s="56" t="str">
        <f>IF(C607="",IF(OR(A607&lt;&gt;"",G607&lt;&gt;""),"要確認：船名未記入",""),IF(OR(NOT(ISNUMBER(A607)),G607="",H607="",I607="",J607="",N607="",O607="",P607="",W607="",X607=""),"要確認：基本項目不足",IF(OR(Z607="未登録・重複",AA607="未登録・重複",AB607="未確認"),"要確認：登録表を確認",IF(AND(H607="あり",NOT(ISNUMBER(B607))),"要確認：前日の予定時刻不足",IF(AND(J607="実施",I607="あり",NOT(ISNUMBER(K607))),"要確認：最終日時不足",IF(AND(J607="取消",I607="あり"),"要確認：取消と使用ありが矛盾",IF(OR(AND(ISNUMBER(T607),T607&lt;0),AND(ISNUMBER(V607),V607&lt;0),AE607="要確認：時刻不足・逆転"),"要確認：時間を確認",IF(COUNTIFS(Work[予定表の作業日],A607,Work[前日版の予定時刻],B607,Work[船名],C607,Work[バース],E607,Work[入出・転],F607,Work[曳船名],G607)&gt;1,"要確認：同じ作業・曳船が重複",IF(AND(I607="あり",J607="実施",NOT(ISNUMBER(AD607))),"要確認：拘束時間未確認",IF(OR(H607="未確認",I607="未確認",J607="未確認",X607="未確認",N607="未確認",O607="未確認"),"要確認：未確認を含む","確認済"))))))))))</f>
        <v/>
      </c>
    </row>
    <row r="608" spans="1:38" ht="24.95" customHeight="1" x14ac:dyDescent="0.2">
      <c r="A608" s="20"/>
      <c r="B608" s="29"/>
      <c r="C608" s="7"/>
      <c r="D608" s="7"/>
      <c r="E608" s="7"/>
      <c r="F608" s="7"/>
      <c r="G608" s="7"/>
      <c r="H608" s="7"/>
      <c r="I608" s="7"/>
      <c r="J608" s="7"/>
      <c r="K608" s="23"/>
      <c r="L608" s="13"/>
      <c r="M608" s="13"/>
      <c r="N608" s="7"/>
      <c r="O608" s="51"/>
      <c r="P608" s="51"/>
      <c r="Q608" s="61"/>
      <c r="R608" s="62"/>
      <c r="S608" s="62"/>
      <c r="T608" s="63"/>
      <c r="U608" s="63"/>
      <c r="V608" s="63"/>
      <c r="W608" s="51"/>
      <c r="X608" s="51"/>
      <c r="Y608" s="67"/>
      <c r="Z608" s="54" t="str">
        <f>IF(G608="","",IF(COUNTIF(Tugs[曳船名],G608)&lt;&gt;1,"未登録・重複",IF(INDEX(Tugs[会社名],MATCH(G608,Tugs[曳船名],0))="","未確認",INDEX(Tugs[会社名],MATCH(G608,Tugs[曳船名],0)))))</f>
        <v/>
      </c>
      <c r="AA608" s="54" t="str">
        <f>IF(G608="","",IF(COUNTIF(Companies[会社名],Z608)&lt;&gt;1,"未登録・重複",IF(INDEX(Companies[地区],MATCH(Z608,Companies[会社名],0))="","未確認",INDEX(Companies[地区],MATCH(Z608,Companies[会社名],0)))))</f>
        <v/>
      </c>
      <c r="AB608" s="54" t="str">
        <f>IF(G608="","",IF(Q608&lt;&gt;"",Q608,IF(COUNTIF(Tugs[曳船名],G608)&lt;&gt;1,"未登録・重複",IF(INDEX(Tugs[基地港],MATCH(G608,Tugs[曳船名],0))="","未確認",INDEX(Tugs[基地港],MATCH(G608,Tugs[曳船名],0))))))</f>
        <v/>
      </c>
      <c r="AC608" s="53" t="str">
        <f>IF(C608="","",IF(AND(COUNTIF(Standards[照合項目（自動）],AB608&amp;"｜"&amp;E608&amp;"｜"&amp;D608&amp;"｜"&amp;F608&amp;"｜"&amp;P608)=1,COUNTIFS(Standards[照合項目（自動）],AB608&amp;"｜"&amp;E608&amp;"｜"&amp;D608&amp;"｜"&amp;F608&amp;"｜"&amp;P608,Standards[入力確認（自動）],"確認済")=1),SUMIF(Standards[照合項目（自動）],AB608&amp;"｜"&amp;E608&amp;"｜"&amp;D608&amp;"｜"&amp;F608&amp;"｜"&amp;P608,Standards[所定合計h（自動）]),"未確認"))</f>
        <v/>
      </c>
      <c r="AD608" s="53" t="str">
        <f>IF(C608="","",IF(AND(ISNUMBER(R608),ISNUMBER(S608),S608&gt;=R608),ROUND((S608-R608)*24,4),IF(OR(R608&lt;&gt;"",S608&lt;&gt;""),"",IF(AND(ISNUMBER(T608),T608&gt;=0),T608,IF(AND(I608="あり",J608="実施",ISNUMBER(AC608)),AC608,"")))))</f>
        <v/>
      </c>
      <c r="AE608" s="54" t="str">
        <f>IF(C608="","",IF(AND(ISNUMBER(R608),ISNUMBER(S608),S608&gt;=R608),IF(X608="記録","実績：基地発～基地着",IF(X608="記憶","記憶：基地発～基地着","未確認：基地発～基地着")),IF(OR(R608&lt;&gt;"",S608&lt;&gt;""),"要確認：時刻不足・逆転",IF(AND(ISNUMBER(T608),T608&gt;=0),IF(X608="記録","実績：記録の時間",IF(X608="記憶","記憶：申告の時間","未確認：申告の時間")),IF(AND(I608="あり",J608="実施",ISNUMBER(AC608)),"所定時間による見込み",IF(I608="なし","使用なし","未確認"))))))</f>
        <v/>
      </c>
      <c r="AF608" s="55" t="str">
        <f>IF(C608="","",IF(H608="あり",1,0))</f>
        <v/>
      </c>
      <c r="AG608" s="55" t="str">
        <f>IF(C608="","",IF(AND(I608="あり",J608="実施"),1,0))</f>
        <v/>
      </c>
      <c r="AH608" s="55" t="str">
        <f>IF(C608="","",IF(AND(H608="あり",X608="記録"),IF(COUNTIFS($A$8:A608,A608,$B$8:B608,B608,$C$8:C608,C608,$E$8:E608,E608,$F$8:F608,F608,$H$8:H608,"あり",$X$8:X608,"記録")=1,1,0),0))</f>
        <v/>
      </c>
      <c r="AI608" s="55" t="str">
        <f>IF(C608="","",IF(AND(I608="あり",J608="実施",X608="記録",ISNUMBER(K608)),IF(COUNTIFS($K$8:K608,K608,$C$8:C608,C608,$E$8:E608,E608,$F$8:F608,F608,$I$8:I608,"あり",$J$8:J608,"実施",$X$8:X608,"記録")=1,1,0),0))</f>
        <v/>
      </c>
      <c r="AJ608" s="55" t="str">
        <f>IF(C608="","",IF(ISNUMBER(A608),YEAR(A608)-IF(MONTH(A608)&lt;4,1,0),""))</f>
        <v/>
      </c>
      <c r="AK608" s="55" t="str">
        <f>IF(C608="","",IF(J608="実施",IF(ISNUMBER(K608),YEAR(K608)-IF(MONTH(K608)&lt;4,1,0),""),""))</f>
        <v/>
      </c>
      <c r="AL608" s="56" t="str">
        <f>IF(C608="",IF(OR(A608&lt;&gt;"",G608&lt;&gt;""),"要確認：船名未記入",""),IF(OR(NOT(ISNUMBER(A608)),G608="",H608="",I608="",J608="",N608="",O608="",P608="",W608="",X608=""),"要確認：基本項目不足",IF(OR(Z608="未登録・重複",AA608="未登録・重複",AB608="未確認"),"要確認：登録表を確認",IF(AND(H608="あり",NOT(ISNUMBER(B608))),"要確認：前日の予定時刻不足",IF(AND(J608="実施",I608="あり",NOT(ISNUMBER(K608))),"要確認：最終日時不足",IF(AND(J608="取消",I608="あり"),"要確認：取消と使用ありが矛盾",IF(OR(AND(ISNUMBER(T608),T608&lt;0),AND(ISNUMBER(V608),V608&lt;0),AE608="要確認：時刻不足・逆転"),"要確認：時間を確認",IF(COUNTIFS(Work[予定表の作業日],A608,Work[前日版の予定時刻],B608,Work[船名],C608,Work[バース],E608,Work[入出・転],F608,Work[曳船名],G608)&gt;1,"要確認：同じ作業・曳船が重複",IF(AND(I608="あり",J608="実施",NOT(ISNUMBER(AD608))),"要確認：拘束時間未確認",IF(OR(H608="未確認",I608="未確認",J608="未確認",X608="未確認",N608="未確認",O608="未確認"),"要確認：未確認を含む","確認済"))))))))))</f>
        <v/>
      </c>
    </row>
    <row r="609" spans="1:38" ht="24.95" customHeight="1" x14ac:dyDescent="0.2">
      <c r="A609" s="20"/>
      <c r="B609" s="29"/>
      <c r="C609" s="7"/>
      <c r="D609" s="7"/>
      <c r="E609" s="7"/>
      <c r="F609" s="7"/>
      <c r="G609" s="7"/>
      <c r="H609" s="7"/>
      <c r="I609" s="7"/>
      <c r="J609" s="7"/>
      <c r="K609" s="23"/>
      <c r="L609" s="13"/>
      <c r="M609" s="13"/>
      <c r="N609" s="7"/>
      <c r="O609" s="51"/>
      <c r="P609" s="51"/>
      <c r="Q609" s="61"/>
      <c r="R609" s="62"/>
      <c r="S609" s="62"/>
      <c r="T609" s="63"/>
      <c r="U609" s="63"/>
      <c r="V609" s="63"/>
      <c r="W609" s="51"/>
      <c r="X609" s="51"/>
      <c r="Y609" s="67"/>
      <c r="Z609" s="54" t="str">
        <f>IF(G609="","",IF(COUNTIF(Tugs[曳船名],G609)&lt;&gt;1,"未登録・重複",IF(INDEX(Tugs[会社名],MATCH(G609,Tugs[曳船名],0))="","未確認",INDEX(Tugs[会社名],MATCH(G609,Tugs[曳船名],0)))))</f>
        <v/>
      </c>
      <c r="AA609" s="54" t="str">
        <f>IF(G609="","",IF(COUNTIF(Companies[会社名],Z609)&lt;&gt;1,"未登録・重複",IF(INDEX(Companies[地区],MATCH(Z609,Companies[会社名],0))="","未確認",INDEX(Companies[地区],MATCH(Z609,Companies[会社名],0)))))</f>
        <v/>
      </c>
      <c r="AB609" s="54" t="str">
        <f>IF(G609="","",IF(Q609&lt;&gt;"",Q609,IF(COUNTIF(Tugs[曳船名],G609)&lt;&gt;1,"未登録・重複",IF(INDEX(Tugs[基地港],MATCH(G609,Tugs[曳船名],0))="","未確認",INDEX(Tugs[基地港],MATCH(G609,Tugs[曳船名],0))))))</f>
        <v/>
      </c>
      <c r="AC609" s="53" t="str">
        <f>IF(C609="","",IF(AND(COUNTIF(Standards[照合項目（自動）],AB609&amp;"｜"&amp;E609&amp;"｜"&amp;D609&amp;"｜"&amp;F609&amp;"｜"&amp;P609)=1,COUNTIFS(Standards[照合項目（自動）],AB609&amp;"｜"&amp;E609&amp;"｜"&amp;D609&amp;"｜"&amp;F609&amp;"｜"&amp;P609,Standards[入力確認（自動）],"確認済")=1),SUMIF(Standards[照合項目（自動）],AB609&amp;"｜"&amp;E609&amp;"｜"&amp;D609&amp;"｜"&amp;F609&amp;"｜"&amp;P609,Standards[所定合計h（自動）]),"未確認"))</f>
        <v/>
      </c>
      <c r="AD609" s="53" t="str">
        <f>IF(C609="","",IF(AND(ISNUMBER(R609),ISNUMBER(S609),S609&gt;=R609),ROUND((S609-R609)*24,4),IF(OR(R609&lt;&gt;"",S609&lt;&gt;""),"",IF(AND(ISNUMBER(T609),T609&gt;=0),T609,IF(AND(I609="あり",J609="実施",ISNUMBER(AC609)),AC609,"")))))</f>
        <v/>
      </c>
      <c r="AE609" s="54" t="str">
        <f>IF(C609="","",IF(AND(ISNUMBER(R609),ISNUMBER(S609),S609&gt;=R609),IF(X609="記録","実績：基地発～基地着",IF(X609="記憶","記憶：基地発～基地着","未確認：基地発～基地着")),IF(OR(R609&lt;&gt;"",S609&lt;&gt;""),"要確認：時刻不足・逆転",IF(AND(ISNUMBER(T609),T609&gt;=0),IF(X609="記録","実績：記録の時間",IF(X609="記憶","記憶：申告の時間","未確認：申告の時間")),IF(AND(I609="あり",J609="実施",ISNUMBER(AC609)),"所定時間による見込み",IF(I609="なし","使用なし","未確認"))))))</f>
        <v/>
      </c>
      <c r="AF609" s="55" t="str">
        <f>IF(C609="","",IF(H609="あり",1,0))</f>
        <v/>
      </c>
      <c r="AG609" s="55" t="str">
        <f>IF(C609="","",IF(AND(I609="あり",J609="実施"),1,0))</f>
        <v/>
      </c>
      <c r="AH609" s="55" t="str">
        <f>IF(C609="","",IF(AND(H609="あり",X609="記録"),IF(COUNTIFS($A$8:A609,A609,$B$8:B609,B609,$C$8:C609,C609,$E$8:E609,E609,$F$8:F609,F609,$H$8:H609,"あり",$X$8:X609,"記録")=1,1,0),0))</f>
        <v/>
      </c>
      <c r="AI609" s="55" t="str">
        <f>IF(C609="","",IF(AND(I609="あり",J609="実施",X609="記録",ISNUMBER(K609)),IF(COUNTIFS($K$8:K609,K609,$C$8:C609,C609,$E$8:E609,E609,$F$8:F609,F609,$I$8:I609,"あり",$J$8:J609,"実施",$X$8:X609,"記録")=1,1,0),0))</f>
        <v/>
      </c>
      <c r="AJ609" s="55" t="str">
        <f>IF(C609="","",IF(ISNUMBER(A609),YEAR(A609)-IF(MONTH(A609)&lt;4,1,0),""))</f>
        <v/>
      </c>
      <c r="AK609" s="55" t="str">
        <f>IF(C609="","",IF(J609="実施",IF(ISNUMBER(K609),YEAR(K609)-IF(MONTH(K609)&lt;4,1,0),""),""))</f>
        <v/>
      </c>
      <c r="AL609" s="56" t="str">
        <f>IF(C609="",IF(OR(A609&lt;&gt;"",G609&lt;&gt;""),"要確認：船名未記入",""),IF(OR(NOT(ISNUMBER(A609)),G609="",H609="",I609="",J609="",N609="",O609="",P609="",W609="",X609=""),"要確認：基本項目不足",IF(OR(Z609="未登録・重複",AA609="未登録・重複",AB609="未確認"),"要確認：登録表を確認",IF(AND(H609="あり",NOT(ISNUMBER(B609))),"要確認：前日の予定時刻不足",IF(AND(J609="実施",I609="あり",NOT(ISNUMBER(K609))),"要確認：最終日時不足",IF(AND(J609="取消",I609="あり"),"要確認：取消と使用ありが矛盾",IF(OR(AND(ISNUMBER(T609),T609&lt;0),AND(ISNUMBER(V609),V609&lt;0),AE609="要確認：時刻不足・逆転"),"要確認：時間を確認",IF(COUNTIFS(Work[予定表の作業日],A609,Work[前日版の予定時刻],B609,Work[船名],C609,Work[バース],E609,Work[入出・転],F609,Work[曳船名],G609)&gt;1,"要確認：同じ作業・曳船が重複",IF(AND(I609="あり",J609="実施",NOT(ISNUMBER(AD609))),"要確認：拘束時間未確認",IF(OR(H609="未確認",I609="未確認",J609="未確認",X609="未確認",N609="未確認",O609="未確認"),"要確認：未確認を含む","確認済"))))))))))</f>
        <v/>
      </c>
    </row>
    <row r="610" spans="1:38" ht="24.95" customHeight="1" x14ac:dyDescent="0.2">
      <c r="A610" s="20"/>
      <c r="B610" s="29"/>
      <c r="C610" s="7"/>
      <c r="D610" s="7"/>
      <c r="E610" s="7"/>
      <c r="F610" s="7"/>
      <c r="G610" s="7"/>
      <c r="H610" s="7"/>
      <c r="I610" s="7"/>
      <c r="J610" s="7"/>
      <c r="K610" s="23"/>
      <c r="L610" s="13"/>
      <c r="M610" s="13"/>
      <c r="N610" s="7"/>
      <c r="O610" s="51"/>
      <c r="P610" s="51"/>
      <c r="Q610" s="61"/>
      <c r="R610" s="62"/>
      <c r="S610" s="62"/>
      <c r="T610" s="63"/>
      <c r="U610" s="63"/>
      <c r="V610" s="63"/>
      <c r="W610" s="51"/>
      <c r="X610" s="51"/>
      <c r="Y610" s="67"/>
      <c r="Z610" s="54" t="str">
        <f>IF(G610="","",IF(COUNTIF(Tugs[曳船名],G610)&lt;&gt;1,"未登録・重複",IF(INDEX(Tugs[会社名],MATCH(G610,Tugs[曳船名],0))="","未確認",INDEX(Tugs[会社名],MATCH(G610,Tugs[曳船名],0)))))</f>
        <v/>
      </c>
      <c r="AA610" s="54" t="str">
        <f>IF(G610="","",IF(COUNTIF(Companies[会社名],Z610)&lt;&gt;1,"未登録・重複",IF(INDEX(Companies[地区],MATCH(Z610,Companies[会社名],0))="","未確認",INDEX(Companies[地区],MATCH(Z610,Companies[会社名],0)))))</f>
        <v/>
      </c>
      <c r="AB610" s="54" t="str">
        <f>IF(G610="","",IF(Q610&lt;&gt;"",Q610,IF(COUNTIF(Tugs[曳船名],G610)&lt;&gt;1,"未登録・重複",IF(INDEX(Tugs[基地港],MATCH(G610,Tugs[曳船名],0))="","未確認",INDEX(Tugs[基地港],MATCH(G610,Tugs[曳船名],0))))))</f>
        <v/>
      </c>
      <c r="AC610" s="53" t="str">
        <f>IF(C610="","",IF(AND(COUNTIF(Standards[照合項目（自動）],AB610&amp;"｜"&amp;E610&amp;"｜"&amp;D610&amp;"｜"&amp;F610&amp;"｜"&amp;P610)=1,COUNTIFS(Standards[照合項目（自動）],AB610&amp;"｜"&amp;E610&amp;"｜"&amp;D610&amp;"｜"&amp;F610&amp;"｜"&amp;P610,Standards[入力確認（自動）],"確認済")=1),SUMIF(Standards[照合項目（自動）],AB610&amp;"｜"&amp;E610&amp;"｜"&amp;D610&amp;"｜"&amp;F610&amp;"｜"&amp;P610,Standards[所定合計h（自動）]),"未確認"))</f>
        <v/>
      </c>
      <c r="AD610" s="53" t="str">
        <f>IF(C610="","",IF(AND(ISNUMBER(R610),ISNUMBER(S610),S610&gt;=R610),ROUND((S610-R610)*24,4),IF(OR(R610&lt;&gt;"",S610&lt;&gt;""),"",IF(AND(ISNUMBER(T610),T610&gt;=0),T610,IF(AND(I610="あり",J610="実施",ISNUMBER(AC610)),AC610,"")))))</f>
        <v/>
      </c>
      <c r="AE610" s="54" t="str">
        <f>IF(C610="","",IF(AND(ISNUMBER(R610),ISNUMBER(S610),S610&gt;=R610),IF(X610="記録","実績：基地発～基地着",IF(X610="記憶","記憶：基地発～基地着","未確認：基地発～基地着")),IF(OR(R610&lt;&gt;"",S610&lt;&gt;""),"要確認：時刻不足・逆転",IF(AND(ISNUMBER(T610),T610&gt;=0),IF(X610="記録","実績：記録の時間",IF(X610="記憶","記憶：申告の時間","未確認：申告の時間")),IF(AND(I610="あり",J610="実施",ISNUMBER(AC610)),"所定時間による見込み",IF(I610="なし","使用なし","未確認"))))))</f>
        <v/>
      </c>
      <c r="AF610" s="55" t="str">
        <f>IF(C610="","",IF(H610="あり",1,0))</f>
        <v/>
      </c>
      <c r="AG610" s="55" t="str">
        <f>IF(C610="","",IF(AND(I610="あり",J610="実施"),1,0))</f>
        <v/>
      </c>
      <c r="AH610" s="55" t="str">
        <f>IF(C610="","",IF(AND(H610="あり",X610="記録"),IF(COUNTIFS($A$8:A610,A610,$B$8:B610,B610,$C$8:C610,C610,$E$8:E610,E610,$F$8:F610,F610,$H$8:H610,"あり",$X$8:X610,"記録")=1,1,0),0))</f>
        <v/>
      </c>
      <c r="AI610" s="55" t="str">
        <f>IF(C610="","",IF(AND(I610="あり",J610="実施",X610="記録",ISNUMBER(K610)),IF(COUNTIFS($K$8:K610,K610,$C$8:C610,C610,$E$8:E610,E610,$F$8:F610,F610,$I$8:I610,"あり",$J$8:J610,"実施",$X$8:X610,"記録")=1,1,0),0))</f>
        <v/>
      </c>
      <c r="AJ610" s="55" t="str">
        <f>IF(C610="","",IF(ISNUMBER(A610),YEAR(A610)-IF(MONTH(A610)&lt;4,1,0),""))</f>
        <v/>
      </c>
      <c r="AK610" s="55" t="str">
        <f>IF(C610="","",IF(J610="実施",IF(ISNUMBER(K610),YEAR(K610)-IF(MONTH(K610)&lt;4,1,0),""),""))</f>
        <v/>
      </c>
      <c r="AL610" s="56" t="str">
        <f>IF(C610="",IF(OR(A610&lt;&gt;"",G610&lt;&gt;""),"要確認：船名未記入",""),IF(OR(NOT(ISNUMBER(A610)),G610="",H610="",I610="",J610="",N610="",O610="",P610="",W610="",X610=""),"要確認：基本項目不足",IF(OR(Z610="未登録・重複",AA610="未登録・重複",AB610="未確認"),"要確認：登録表を確認",IF(AND(H610="あり",NOT(ISNUMBER(B610))),"要確認：前日の予定時刻不足",IF(AND(J610="実施",I610="あり",NOT(ISNUMBER(K610))),"要確認：最終日時不足",IF(AND(J610="取消",I610="あり"),"要確認：取消と使用ありが矛盾",IF(OR(AND(ISNUMBER(T610),T610&lt;0),AND(ISNUMBER(V610),V610&lt;0),AE610="要確認：時刻不足・逆転"),"要確認：時間を確認",IF(COUNTIFS(Work[予定表の作業日],A610,Work[前日版の予定時刻],B610,Work[船名],C610,Work[バース],E610,Work[入出・転],F610,Work[曳船名],G610)&gt;1,"要確認：同じ作業・曳船が重複",IF(AND(I610="あり",J610="実施",NOT(ISNUMBER(AD610))),"要確認：拘束時間未確認",IF(OR(H610="未確認",I610="未確認",J610="未確認",X610="未確認",N610="未確認",O610="未確認"),"要確認：未確認を含む","確認済"))))))))))</f>
        <v/>
      </c>
    </row>
    <row r="611" spans="1:38" ht="24.95" customHeight="1" x14ac:dyDescent="0.2">
      <c r="A611" s="20"/>
      <c r="B611" s="29"/>
      <c r="C611" s="7"/>
      <c r="D611" s="7"/>
      <c r="E611" s="7"/>
      <c r="F611" s="7"/>
      <c r="G611" s="7"/>
      <c r="H611" s="7"/>
      <c r="I611" s="7"/>
      <c r="J611" s="7"/>
      <c r="K611" s="23"/>
      <c r="L611" s="13"/>
      <c r="M611" s="13"/>
      <c r="N611" s="7"/>
      <c r="O611" s="51"/>
      <c r="P611" s="51"/>
      <c r="Q611" s="61"/>
      <c r="R611" s="62"/>
      <c r="S611" s="62"/>
      <c r="T611" s="63"/>
      <c r="U611" s="63"/>
      <c r="V611" s="63"/>
      <c r="W611" s="51"/>
      <c r="X611" s="51"/>
      <c r="Y611" s="67"/>
      <c r="Z611" s="54" t="str">
        <f>IF(G611="","",IF(COUNTIF(Tugs[曳船名],G611)&lt;&gt;1,"未登録・重複",IF(INDEX(Tugs[会社名],MATCH(G611,Tugs[曳船名],0))="","未確認",INDEX(Tugs[会社名],MATCH(G611,Tugs[曳船名],0)))))</f>
        <v/>
      </c>
      <c r="AA611" s="54" t="str">
        <f>IF(G611="","",IF(COUNTIF(Companies[会社名],Z611)&lt;&gt;1,"未登録・重複",IF(INDEX(Companies[地区],MATCH(Z611,Companies[会社名],0))="","未確認",INDEX(Companies[地区],MATCH(Z611,Companies[会社名],0)))))</f>
        <v/>
      </c>
      <c r="AB611" s="54" t="str">
        <f>IF(G611="","",IF(Q611&lt;&gt;"",Q611,IF(COUNTIF(Tugs[曳船名],G611)&lt;&gt;1,"未登録・重複",IF(INDEX(Tugs[基地港],MATCH(G611,Tugs[曳船名],0))="","未確認",INDEX(Tugs[基地港],MATCH(G611,Tugs[曳船名],0))))))</f>
        <v/>
      </c>
      <c r="AC611" s="53" t="str">
        <f>IF(C611="","",IF(AND(COUNTIF(Standards[照合項目（自動）],AB611&amp;"｜"&amp;E611&amp;"｜"&amp;D611&amp;"｜"&amp;F611&amp;"｜"&amp;P611)=1,COUNTIFS(Standards[照合項目（自動）],AB611&amp;"｜"&amp;E611&amp;"｜"&amp;D611&amp;"｜"&amp;F611&amp;"｜"&amp;P611,Standards[入力確認（自動）],"確認済")=1),SUMIF(Standards[照合項目（自動）],AB611&amp;"｜"&amp;E611&amp;"｜"&amp;D611&amp;"｜"&amp;F611&amp;"｜"&amp;P611,Standards[所定合計h（自動）]),"未確認"))</f>
        <v/>
      </c>
      <c r="AD611" s="53" t="str">
        <f>IF(C611="","",IF(AND(ISNUMBER(R611),ISNUMBER(S611),S611&gt;=R611),ROUND((S611-R611)*24,4),IF(OR(R611&lt;&gt;"",S611&lt;&gt;""),"",IF(AND(ISNUMBER(T611),T611&gt;=0),T611,IF(AND(I611="あり",J611="実施",ISNUMBER(AC611)),AC611,"")))))</f>
        <v/>
      </c>
      <c r="AE611" s="54" t="str">
        <f>IF(C611="","",IF(AND(ISNUMBER(R611),ISNUMBER(S611),S611&gt;=R611),IF(X611="記録","実績：基地発～基地着",IF(X611="記憶","記憶：基地発～基地着","未確認：基地発～基地着")),IF(OR(R611&lt;&gt;"",S611&lt;&gt;""),"要確認：時刻不足・逆転",IF(AND(ISNUMBER(T611),T611&gt;=0),IF(X611="記録","実績：記録の時間",IF(X611="記憶","記憶：申告の時間","未確認：申告の時間")),IF(AND(I611="あり",J611="実施",ISNUMBER(AC611)),"所定時間による見込み",IF(I611="なし","使用なし","未確認"))))))</f>
        <v/>
      </c>
      <c r="AF611" s="55" t="str">
        <f>IF(C611="","",IF(H611="あり",1,0))</f>
        <v/>
      </c>
      <c r="AG611" s="55" t="str">
        <f>IF(C611="","",IF(AND(I611="あり",J611="実施"),1,0))</f>
        <v/>
      </c>
      <c r="AH611" s="55" t="str">
        <f>IF(C611="","",IF(AND(H611="あり",X611="記録"),IF(COUNTIFS($A$8:A611,A611,$B$8:B611,B611,$C$8:C611,C611,$E$8:E611,E611,$F$8:F611,F611,$H$8:H611,"あり",$X$8:X611,"記録")=1,1,0),0))</f>
        <v/>
      </c>
      <c r="AI611" s="55" t="str">
        <f>IF(C611="","",IF(AND(I611="あり",J611="実施",X611="記録",ISNUMBER(K611)),IF(COUNTIFS($K$8:K611,K611,$C$8:C611,C611,$E$8:E611,E611,$F$8:F611,F611,$I$8:I611,"あり",$J$8:J611,"実施",$X$8:X611,"記録")=1,1,0),0))</f>
        <v/>
      </c>
      <c r="AJ611" s="55" t="str">
        <f>IF(C611="","",IF(ISNUMBER(A611),YEAR(A611)-IF(MONTH(A611)&lt;4,1,0),""))</f>
        <v/>
      </c>
      <c r="AK611" s="55" t="str">
        <f>IF(C611="","",IF(J611="実施",IF(ISNUMBER(K611),YEAR(K611)-IF(MONTH(K611)&lt;4,1,0),""),""))</f>
        <v/>
      </c>
      <c r="AL611" s="56" t="str">
        <f>IF(C611="",IF(OR(A611&lt;&gt;"",G611&lt;&gt;""),"要確認：船名未記入",""),IF(OR(NOT(ISNUMBER(A611)),G611="",H611="",I611="",J611="",N611="",O611="",P611="",W611="",X611=""),"要確認：基本項目不足",IF(OR(Z611="未登録・重複",AA611="未登録・重複",AB611="未確認"),"要確認：登録表を確認",IF(AND(H611="あり",NOT(ISNUMBER(B611))),"要確認：前日の予定時刻不足",IF(AND(J611="実施",I611="あり",NOT(ISNUMBER(K611))),"要確認：最終日時不足",IF(AND(J611="取消",I611="あり"),"要確認：取消と使用ありが矛盾",IF(OR(AND(ISNUMBER(T611),T611&lt;0),AND(ISNUMBER(V611),V611&lt;0),AE611="要確認：時刻不足・逆転"),"要確認：時間を確認",IF(COUNTIFS(Work[予定表の作業日],A611,Work[前日版の予定時刻],B611,Work[船名],C611,Work[バース],E611,Work[入出・転],F611,Work[曳船名],G611)&gt;1,"要確認：同じ作業・曳船が重複",IF(AND(I611="あり",J611="実施",NOT(ISNUMBER(AD611))),"要確認：拘束時間未確認",IF(OR(H611="未確認",I611="未確認",J611="未確認",X611="未確認",N611="未確認",O611="未確認"),"要確認：未確認を含む","確認済"))))))))))</f>
        <v/>
      </c>
    </row>
    <row r="612" spans="1:38" ht="24.95" customHeight="1" x14ac:dyDescent="0.2">
      <c r="A612" s="20"/>
      <c r="B612" s="29"/>
      <c r="C612" s="7"/>
      <c r="D612" s="7"/>
      <c r="E612" s="7"/>
      <c r="F612" s="7"/>
      <c r="G612" s="7"/>
      <c r="H612" s="7"/>
      <c r="I612" s="7"/>
      <c r="J612" s="7"/>
      <c r="K612" s="23"/>
      <c r="L612" s="13"/>
      <c r="M612" s="13"/>
      <c r="N612" s="7"/>
      <c r="O612" s="51"/>
      <c r="P612" s="51"/>
      <c r="Q612" s="61"/>
      <c r="R612" s="62"/>
      <c r="S612" s="62"/>
      <c r="T612" s="63"/>
      <c r="U612" s="63"/>
      <c r="V612" s="63"/>
      <c r="W612" s="51"/>
      <c r="X612" s="51"/>
      <c r="Y612" s="67"/>
      <c r="Z612" s="54" t="str">
        <f>IF(G612="","",IF(COUNTIF(Tugs[曳船名],G612)&lt;&gt;1,"未登録・重複",IF(INDEX(Tugs[会社名],MATCH(G612,Tugs[曳船名],0))="","未確認",INDEX(Tugs[会社名],MATCH(G612,Tugs[曳船名],0)))))</f>
        <v/>
      </c>
      <c r="AA612" s="54" t="str">
        <f>IF(G612="","",IF(COUNTIF(Companies[会社名],Z612)&lt;&gt;1,"未登録・重複",IF(INDEX(Companies[地区],MATCH(Z612,Companies[会社名],0))="","未確認",INDEX(Companies[地区],MATCH(Z612,Companies[会社名],0)))))</f>
        <v/>
      </c>
      <c r="AB612" s="54" t="str">
        <f>IF(G612="","",IF(Q612&lt;&gt;"",Q612,IF(COUNTIF(Tugs[曳船名],G612)&lt;&gt;1,"未登録・重複",IF(INDEX(Tugs[基地港],MATCH(G612,Tugs[曳船名],0))="","未確認",INDEX(Tugs[基地港],MATCH(G612,Tugs[曳船名],0))))))</f>
        <v/>
      </c>
      <c r="AC612" s="53" t="str">
        <f>IF(C612="","",IF(AND(COUNTIF(Standards[照合項目（自動）],AB612&amp;"｜"&amp;E612&amp;"｜"&amp;D612&amp;"｜"&amp;F612&amp;"｜"&amp;P612)=1,COUNTIFS(Standards[照合項目（自動）],AB612&amp;"｜"&amp;E612&amp;"｜"&amp;D612&amp;"｜"&amp;F612&amp;"｜"&amp;P612,Standards[入力確認（自動）],"確認済")=1),SUMIF(Standards[照合項目（自動）],AB612&amp;"｜"&amp;E612&amp;"｜"&amp;D612&amp;"｜"&amp;F612&amp;"｜"&amp;P612,Standards[所定合計h（自動）]),"未確認"))</f>
        <v/>
      </c>
      <c r="AD612" s="53" t="str">
        <f>IF(C612="","",IF(AND(ISNUMBER(R612),ISNUMBER(S612),S612&gt;=R612),ROUND((S612-R612)*24,4),IF(OR(R612&lt;&gt;"",S612&lt;&gt;""),"",IF(AND(ISNUMBER(T612),T612&gt;=0),T612,IF(AND(I612="あり",J612="実施",ISNUMBER(AC612)),AC612,"")))))</f>
        <v/>
      </c>
      <c r="AE612" s="54" t="str">
        <f>IF(C612="","",IF(AND(ISNUMBER(R612),ISNUMBER(S612),S612&gt;=R612),IF(X612="記録","実績：基地発～基地着",IF(X612="記憶","記憶：基地発～基地着","未確認：基地発～基地着")),IF(OR(R612&lt;&gt;"",S612&lt;&gt;""),"要確認：時刻不足・逆転",IF(AND(ISNUMBER(T612),T612&gt;=0),IF(X612="記録","実績：記録の時間",IF(X612="記憶","記憶：申告の時間","未確認：申告の時間")),IF(AND(I612="あり",J612="実施",ISNUMBER(AC612)),"所定時間による見込み",IF(I612="なし","使用なし","未確認"))))))</f>
        <v/>
      </c>
      <c r="AF612" s="55" t="str">
        <f>IF(C612="","",IF(H612="あり",1,0))</f>
        <v/>
      </c>
      <c r="AG612" s="55" t="str">
        <f>IF(C612="","",IF(AND(I612="あり",J612="実施"),1,0))</f>
        <v/>
      </c>
      <c r="AH612" s="55" t="str">
        <f>IF(C612="","",IF(AND(H612="あり",X612="記録"),IF(COUNTIFS($A$8:A612,A612,$B$8:B612,B612,$C$8:C612,C612,$E$8:E612,E612,$F$8:F612,F612,$H$8:H612,"あり",$X$8:X612,"記録")=1,1,0),0))</f>
        <v/>
      </c>
      <c r="AI612" s="55" t="str">
        <f>IF(C612="","",IF(AND(I612="あり",J612="実施",X612="記録",ISNUMBER(K612)),IF(COUNTIFS($K$8:K612,K612,$C$8:C612,C612,$E$8:E612,E612,$F$8:F612,F612,$I$8:I612,"あり",$J$8:J612,"実施",$X$8:X612,"記録")=1,1,0),0))</f>
        <v/>
      </c>
      <c r="AJ612" s="55" t="str">
        <f>IF(C612="","",IF(ISNUMBER(A612),YEAR(A612)-IF(MONTH(A612)&lt;4,1,0),""))</f>
        <v/>
      </c>
      <c r="AK612" s="55" t="str">
        <f>IF(C612="","",IF(J612="実施",IF(ISNUMBER(K612),YEAR(K612)-IF(MONTH(K612)&lt;4,1,0),""),""))</f>
        <v/>
      </c>
      <c r="AL612" s="56" t="str">
        <f>IF(C612="",IF(OR(A612&lt;&gt;"",G612&lt;&gt;""),"要確認：船名未記入",""),IF(OR(NOT(ISNUMBER(A612)),G612="",H612="",I612="",J612="",N612="",O612="",P612="",W612="",X612=""),"要確認：基本項目不足",IF(OR(Z612="未登録・重複",AA612="未登録・重複",AB612="未確認"),"要確認：登録表を確認",IF(AND(H612="あり",NOT(ISNUMBER(B612))),"要確認：前日の予定時刻不足",IF(AND(J612="実施",I612="あり",NOT(ISNUMBER(K612))),"要確認：最終日時不足",IF(AND(J612="取消",I612="あり"),"要確認：取消と使用ありが矛盾",IF(OR(AND(ISNUMBER(T612),T612&lt;0),AND(ISNUMBER(V612),V612&lt;0),AE612="要確認：時刻不足・逆転"),"要確認：時間を確認",IF(COUNTIFS(Work[予定表の作業日],A612,Work[前日版の予定時刻],B612,Work[船名],C612,Work[バース],E612,Work[入出・転],F612,Work[曳船名],G612)&gt;1,"要確認：同じ作業・曳船が重複",IF(AND(I612="あり",J612="実施",NOT(ISNUMBER(AD612))),"要確認：拘束時間未確認",IF(OR(H612="未確認",I612="未確認",J612="未確認",X612="未確認",N612="未確認",O612="未確認"),"要確認：未確認を含む","確認済"))))))))))</f>
        <v/>
      </c>
    </row>
    <row r="613" spans="1:38" ht="24.95" customHeight="1" x14ac:dyDescent="0.2">
      <c r="A613" s="20"/>
      <c r="B613" s="29"/>
      <c r="C613" s="7"/>
      <c r="D613" s="7"/>
      <c r="E613" s="7"/>
      <c r="F613" s="7"/>
      <c r="G613" s="7"/>
      <c r="H613" s="7"/>
      <c r="I613" s="7"/>
      <c r="J613" s="7"/>
      <c r="K613" s="23"/>
      <c r="L613" s="13"/>
      <c r="M613" s="13"/>
      <c r="N613" s="7"/>
      <c r="O613" s="51"/>
      <c r="P613" s="51"/>
      <c r="Q613" s="61"/>
      <c r="R613" s="62"/>
      <c r="S613" s="62"/>
      <c r="T613" s="63"/>
      <c r="U613" s="63"/>
      <c r="V613" s="63"/>
      <c r="W613" s="51"/>
      <c r="X613" s="51"/>
      <c r="Y613" s="67"/>
      <c r="Z613" s="54" t="str">
        <f>IF(G613="","",IF(COUNTIF(Tugs[曳船名],G613)&lt;&gt;1,"未登録・重複",IF(INDEX(Tugs[会社名],MATCH(G613,Tugs[曳船名],0))="","未確認",INDEX(Tugs[会社名],MATCH(G613,Tugs[曳船名],0)))))</f>
        <v/>
      </c>
      <c r="AA613" s="54" t="str">
        <f>IF(G613="","",IF(COUNTIF(Companies[会社名],Z613)&lt;&gt;1,"未登録・重複",IF(INDEX(Companies[地区],MATCH(Z613,Companies[会社名],0))="","未確認",INDEX(Companies[地区],MATCH(Z613,Companies[会社名],0)))))</f>
        <v/>
      </c>
      <c r="AB613" s="54" t="str">
        <f>IF(G613="","",IF(Q613&lt;&gt;"",Q613,IF(COUNTIF(Tugs[曳船名],G613)&lt;&gt;1,"未登録・重複",IF(INDEX(Tugs[基地港],MATCH(G613,Tugs[曳船名],0))="","未確認",INDEX(Tugs[基地港],MATCH(G613,Tugs[曳船名],0))))))</f>
        <v/>
      </c>
      <c r="AC613" s="53" t="str">
        <f>IF(C613="","",IF(AND(COUNTIF(Standards[照合項目（自動）],AB613&amp;"｜"&amp;E613&amp;"｜"&amp;D613&amp;"｜"&amp;F613&amp;"｜"&amp;P613)=1,COUNTIFS(Standards[照合項目（自動）],AB613&amp;"｜"&amp;E613&amp;"｜"&amp;D613&amp;"｜"&amp;F613&amp;"｜"&amp;P613,Standards[入力確認（自動）],"確認済")=1),SUMIF(Standards[照合項目（自動）],AB613&amp;"｜"&amp;E613&amp;"｜"&amp;D613&amp;"｜"&amp;F613&amp;"｜"&amp;P613,Standards[所定合計h（自動）]),"未確認"))</f>
        <v/>
      </c>
      <c r="AD613" s="53" t="str">
        <f>IF(C613="","",IF(AND(ISNUMBER(R613),ISNUMBER(S613),S613&gt;=R613),ROUND((S613-R613)*24,4),IF(OR(R613&lt;&gt;"",S613&lt;&gt;""),"",IF(AND(ISNUMBER(T613),T613&gt;=0),T613,IF(AND(I613="あり",J613="実施",ISNUMBER(AC613)),AC613,"")))))</f>
        <v/>
      </c>
      <c r="AE613" s="54" t="str">
        <f>IF(C613="","",IF(AND(ISNUMBER(R613),ISNUMBER(S613),S613&gt;=R613),IF(X613="記録","実績：基地発～基地着",IF(X613="記憶","記憶：基地発～基地着","未確認：基地発～基地着")),IF(OR(R613&lt;&gt;"",S613&lt;&gt;""),"要確認：時刻不足・逆転",IF(AND(ISNUMBER(T613),T613&gt;=0),IF(X613="記録","実績：記録の時間",IF(X613="記憶","記憶：申告の時間","未確認：申告の時間")),IF(AND(I613="あり",J613="実施",ISNUMBER(AC613)),"所定時間による見込み",IF(I613="なし","使用なし","未確認"))))))</f>
        <v/>
      </c>
      <c r="AF613" s="55" t="str">
        <f>IF(C613="","",IF(H613="あり",1,0))</f>
        <v/>
      </c>
      <c r="AG613" s="55" t="str">
        <f>IF(C613="","",IF(AND(I613="あり",J613="実施"),1,0))</f>
        <v/>
      </c>
      <c r="AH613" s="55" t="str">
        <f>IF(C613="","",IF(AND(H613="あり",X613="記録"),IF(COUNTIFS($A$8:A613,A613,$B$8:B613,B613,$C$8:C613,C613,$E$8:E613,E613,$F$8:F613,F613,$H$8:H613,"あり",$X$8:X613,"記録")=1,1,0),0))</f>
        <v/>
      </c>
      <c r="AI613" s="55" t="str">
        <f>IF(C613="","",IF(AND(I613="あり",J613="実施",X613="記録",ISNUMBER(K613)),IF(COUNTIFS($K$8:K613,K613,$C$8:C613,C613,$E$8:E613,E613,$F$8:F613,F613,$I$8:I613,"あり",$J$8:J613,"実施",$X$8:X613,"記録")=1,1,0),0))</f>
        <v/>
      </c>
      <c r="AJ613" s="55" t="str">
        <f>IF(C613="","",IF(ISNUMBER(A613),YEAR(A613)-IF(MONTH(A613)&lt;4,1,0),""))</f>
        <v/>
      </c>
      <c r="AK613" s="55" t="str">
        <f>IF(C613="","",IF(J613="実施",IF(ISNUMBER(K613),YEAR(K613)-IF(MONTH(K613)&lt;4,1,0),""),""))</f>
        <v/>
      </c>
      <c r="AL613" s="56" t="str">
        <f>IF(C613="",IF(OR(A613&lt;&gt;"",G613&lt;&gt;""),"要確認：船名未記入",""),IF(OR(NOT(ISNUMBER(A613)),G613="",H613="",I613="",J613="",N613="",O613="",P613="",W613="",X613=""),"要確認：基本項目不足",IF(OR(Z613="未登録・重複",AA613="未登録・重複",AB613="未確認"),"要確認：登録表を確認",IF(AND(H613="あり",NOT(ISNUMBER(B613))),"要確認：前日の予定時刻不足",IF(AND(J613="実施",I613="あり",NOT(ISNUMBER(K613))),"要確認：最終日時不足",IF(AND(J613="取消",I613="あり"),"要確認：取消と使用ありが矛盾",IF(OR(AND(ISNUMBER(T613),T613&lt;0),AND(ISNUMBER(V613),V613&lt;0),AE613="要確認：時刻不足・逆転"),"要確認：時間を確認",IF(COUNTIFS(Work[予定表の作業日],A613,Work[前日版の予定時刻],B613,Work[船名],C613,Work[バース],E613,Work[入出・転],F613,Work[曳船名],G613)&gt;1,"要確認：同じ作業・曳船が重複",IF(AND(I613="あり",J613="実施",NOT(ISNUMBER(AD613))),"要確認：拘束時間未確認",IF(OR(H613="未確認",I613="未確認",J613="未確認",X613="未確認",N613="未確認",O613="未確認"),"要確認：未確認を含む","確認済"))))))))))</f>
        <v/>
      </c>
    </row>
    <row r="614" spans="1:38" ht="24.95" customHeight="1" x14ac:dyDescent="0.2">
      <c r="A614" s="20"/>
      <c r="B614" s="29"/>
      <c r="C614" s="7"/>
      <c r="D614" s="7"/>
      <c r="E614" s="7"/>
      <c r="F614" s="7"/>
      <c r="G614" s="7"/>
      <c r="H614" s="7"/>
      <c r="I614" s="7"/>
      <c r="J614" s="7"/>
      <c r="K614" s="23"/>
      <c r="L614" s="13"/>
      <c r="M614" s="13"/>
      <c r="N614" s="7"/>
      <c r="O614" s="51"/>
      <c r="P614" s="51"/>
      <c r="Q614" s="61"/>
      <c r="R614" s="62"/>
      <c r="S614" s="62"/>
      <c r="T614" s="63"/>
      <c r="U614" s="63"/>
      <c r="V614" s="63"/>
      <c r="W614" s="51"/>
      <c r="X614" s="51"/>
      <c r="Y614" s="67"/>
      <c r="Z614" s="54" t="str">
        <f>IF(G614="","",IF(COUNTIF(Tugs[曳船名],G614)&lt;&gt;1,"未登録・重複",IF(INDEX(Tugs[会社名],MATCH(G614,Tugs[曳船名],0))="","未確認",INDEX(Tugs[会社名],MATCH(G614,Tugs[曳船名],0)))))</f>
        <v/>
      </c>
      <c r="AA614" s="54" t="str">
        <f>IF(G614="","",IF(COUNTIF(Companies[会社名],Z614)&lt;&gt;1,"未登録・重複",IF(INDEX(Companies[地区],MATCH(Z614,Companies[会社名],0))="","未確認",INDEX(Companies[地区],MATCH(Z614,Companies[会社名],0)))))</f>
        <v/>
      </c>
      <c r="AB614" s="54" t="str">
        <f>IF(G614="","",IF(Q614&lt;&gt;"",Q614,IF(COUNTIF(Tugs[曳船名],G614)&lt;&gt;1,"未登録・重複",IF(INDEX(Tugs[基地港],MATCH(G614,Tugs[曳船名],0))="","未確認",INDEX(Tugs[基地港],MATCH(G614,Tugs[曳船名],0))))))</f>
        <v/>
      </c>
      <c r="AC614" s="53" t="str">
        <f>IF(C614="","",IF(AND(COUNTIF(Standards[照合項目（自動）],AB614&amp;"｜"&amp;E614&amp;"｜"&amp;D614&amp;"｜"&amp;F614&amp;"｜"&amp;P614)=1,COUNTIFS(Standards[照合項目（自動）],AB614&amp;"｜"&amp;E614&amp;"｜"&amp;D614&amp;"｜"&amp;F614&amp;"｜"&amp;P614,Standards[入力確認（自動）],"確認済")=1),SUMIF(Standards[照合項目（自動）],AB614&amp;"｜"&amp;E614&amp;"｜"&amp;D614&amp;"｜"&amp;F614&amp;"｜"&amp;P614,Standards[所定合計h（自動）]),"未確認"))</f>
        <v/>
      </c>
      <c r="AD614" s="53" t="str">
        <f>IF(C614="","",IF(AND(ISNUMBER(R614),ISNUMBER(S614),S614&gt;=R614),ROUND((S614-R614)*24,4),IF(OR(R614&lt;&gt;"",S614&lt;&gt;""),"",IF(AND(ISNUMBER(T614),T614&gt;=0),T614,IF(AND(I614="あり",J614="実施",ISNUMBER(AC614)),AC614,"")))))</f>
        <v/>
      </c>
      <c r="AE614" s="54" t="str">
        <f>IF(C614="","",IF(AND(ISNUMBER(R614),ISNUMBER(S614),S614&gt;=R614),IF(X614="記録","実績：基地発～基地着",IF(X614="記憶","記憶：基地発～基地着","未確認：基地発～基地着")),IF(OR(R614&lt;&gt;"",S614&lt;&gt;""),"要確認：時刻不足・逆転",IF(AND(ISNUMBER(T614),T614&gt;=0),IF(X614="記録","実績：記録の時間",IF(X614="記憶","記憶：申告の時間","未確認：申告の時間")),IF(AND(I614="あり",J614="実施",ISNUMBER(AC614)),"所定時間による見込み",IF(I614="なし","使用なし","未確認"))))))</f>
        <v/>
      </c>
      <c r="AF614" s="55" t="str">
        <f>IF(C614="","",IF(H614="あり",1,0))</f>
        <v/>
      </c>
      <c r="AG614" s="55" t="str">
        <f>IF(C614="","",IF(AND(I614="あり",J614="実施"),1,0))</f>
        <v/>
      </c>
      <c r="AH614" s="55" t="str">
        <f>IF(C614="","",IF(AND(H614="あり",X614="記録"),IF(COUNTIFS($A$8:A614,A614,$B$8:B614,B614,$C$8:C614,C614,$E$8:E614,E614,$F$8:F614,F614,$H$8:H614,"あり",$X$8:X614,"記録")=1,1,0),0))</f>
        <v/>
      </c>
      <c r="AI614" s="55" t="str">
        <f>IF(C614="","",IF(AND(I614="あり",J614="実施",X614="記録",ISNUMBER(K614)),IF(COUNTIFS($K$8:K614,K614,$C$8:C614,C614,$E$8:E614,E614,$F$8:F614,F614,$I$8:I614,"あり",$J$8:J614,"実施",$X$8:X614,"記録")=1,1,0),0))</f>
        <v/>
      </c>
      <c r="AJ614" s="55" t="str">
        <f>IF(C614="","",IF(ISNUMBER(A614),YEAR(A614)-IF(MONTH(A614)&lt;4,1,0),""))</f>
        <v/>
      </c>
      <c r="AK614" s="55" t="str">
        <f>IF(C614="","",IF(J614="実施",IF(ISNUMBER(K614),YEAR(K614)-IF(MONTH(K614)&lt;4,1,0),""),""))</f>
        <v/>
      </c>
      <c r="AL614" s="56" t="str">
        <f>IF(C614="",IF(OR(A614&lt;&gt;"",G614&lt;&gt;""),"要確認：船名未記入",""),IF(OR(NOT(ISNUMBER(A614)),G614="",H614="",I614="",J614="",N614="",O614="",P614="",W614="",X614=""),"要確認：基本項目不足",IF(OR(Z614="未登録・重複",AA614="未登録・重複",AB614="未確認"),"要確認：登録表を確認",IF(AND(H614="あり",NOT(ISNUMBER(B614))),"要確認：前日の予定時刻不足",IF(AND(J614="実施",I614="あり",NOT(ISNUMBER(K614))),"要確認：最終日時不足",IF(AND(J614="取消",I614="あり"),"要確認：取消と使用ありが矛盾",IF(OR(AND(ISNUMBER(T614),T614&lt;0),AND(ISNUMBER(V614),V614&lt;0),AE614="要確認：時刻不足・逆転"),"要確認：時間を確認",IF(COUNTIFS(Work[予定表の作業日],A614,Work[前日版の予定時刻],B614,Work[船名],C614,Work[バース],E614,Work[入出・転],F614,Work[曳船名],G614)&gt;1,"要確認：同じ作業・曳船が重複",IF(AND(I614="あり",J614="実施",NOT(ISNUMBER(AD614))),"要確認：拘束時間未確認",IF(OR(H614="未確認",I614="未確認",J614="未確認",X614="未確認",N614="未確認",O614="未確認"),"要確認：未確認を含む","確認済"))))))))))</f>
        <v/>
      </c>
    </row>
    <row r="615" spans="1:38" ht="24.95" customHeight="1" x14ac:dyDescent="0.2">
      <c r="A615" s="20"/>
      <c r="B615" s="29"/>
      <c r="C615" s="7"/>
      <c r="D615" s="7"/>
      <c r="E615" s="7"/>
      <c r="F615" s="7"/>
      <c r="G615" s="7"/>
      <c r="H615" s="7"/>
      <c r="I615" s="7"/>
      <c r="J615" s="7"/>
      <c r="K615" s="23"/>
      <c r="L615" s="13"/>
      <c r="M615" s="13"/>
      <c r="N615" s="7"/>
      <c r="O615" s="51"/>
      <c r="P615" s="51"/>
      <c r="Q615" s="61"/>
      <c r="R615" s="62"/>
      <c r="S615" s="62"/>
      <c r="T615" s="63"/>
      <c r="U615" s="63"/>
      <c r="V615" s="63"/>
      <c r="W615" s="51"/>
      <c r="X615" s="51"/>
      <c r="Y615" s="67"/>
      <c r="Z615" s="54" t="str">
        <f>IF(G615="","",IF(COUNTIF(Tugs[曳船名],G615)&lt;&gt;1,"未登録・重複",IF(INDEX(Tugs[会社名],MATCH(G615,Tugs[曳船名],0))="","未確認",INDEX(Tugs[会社名],MATCH(G615,Tugs[曳船名],0)))))</f>
        <v/>
      </c>
      <c r="AA615" s="54" t="str">
        <f>IF(G615="","",IF(COUNTIF(Companies[会社名],Z615)&lt;&gt;1,"未登録・重複",IF(INDEX(Companies[地区],MATCH(Z615,Companies[会社名],0))="","未確認",INDEX(Companies[地区],MATCH(Z615,Companies[会社名],0)))))</f>
        <v/>
      </c>
      <c r="AB615" s="54" t="str">
        <f>IF(G615="","",IF(Q615&lt;&gt;"",Q615,IF(COUNTIF(Tugs[曳船名],G615)&lt;&gt;1,"未登録・重複",IF(INDEX(Tugs[基地港],MATCH(G615,Tugs[曳船名],0))="","未確認",INDEX(Tugs[基地港],MATCH(G615,Tugs[曳船名],0))))))</f>
        <v/>
      </c>
      <c r="AC615" s="53" t="str">
        <f>IF(C615="","",IF(AND(COUNTIF(Standards[照合項目（自動）],AB615&amp;"｜"&amp;E615&amp;"｜"&amp;D615&amp;"｜"&amp;F615&amp;"｜"&amp;P615)=1,COUNTIFS(Standards[照合項目（自動）],AB615&amp;"｜"&amp;E615&amp;"｜"&amp;D615&amp;"｜"&amp;F615&amp;"｜"&amp;P615,Standards[入力確認（自動）],"確認済")=1),SUMIF(Standards[照合項目（自動）],AB615&amp;"｜"&amp;E615&amp;"｜"&amp;D615&amp;"｜"&amp;F615&amp;"｜"&amp;P615,Standards[所定合計h（自動）]),"未確認"))</f>
        <v/>
      </c>
      <c r="AD615" s="53" t="str">
        <f>IF(C615="","",IF(AND(ISNUMBER(R615),ISNUMBER(S615),S615&gt;=R615),ROUND((S615-R615)*24,4),IF(OR(R615&lt;&gt;"",S615&lt;&gt;""),"",IF(AND(ISNUMBER(T615),T615&gt;=0),T615,IF(AND(I615="あり",J615="実施",ISNUMBER(AC615)),AC615,"")))))</f>
        <v/>
      </c>
      <c r="AE615" s="54" t="str">
        <f>IF(C615="","",IF(AND(ISNUMBER(R615),ISNUMBER(S615),S615&gt;=R615),IF(X615="記録","実績：基地発～基地着",IF(X615="記憶","記憶：基地発～基地着","未確認：基地発～基地着")),IF(OR(R615&lt;&gt;"",S615&lt;&gt;""),"要確認：時刻不足・逆転",IF(AND(ISNUMBER(T615),T615&gt;=0),IF(X615="記録","実績：記録の時間",IF(X615="記憶","記憶：申告の時間","未確認：申告の時間")),IF(AND(I615="あり",J615="実施",ISNUMBER(AC615)),"所定時間による見込み",IF(I615="なし","使用なし","未確認"))))))</f>
        <v/>
      </c>
      <c r="AF615" s="55" t="str">
        <f>IF(C615="","",IF(H615="あり",1,0))</f>
        <v/>
      </c>
      <c r="AG615" s="55" t="str">
        <f>IF(C615="","",IF(AND(I615="あり",J615="実施"),1,0))</f>
        <v/>
      </c>
      <c r="AH615" s="55" t="str">
        <f>IF(C615="","",IF(AND(H615="あり",X615="記録"),IF(COUNTIFS($A$8:A615,A615,$B$8:B615,B615,$C$8:C615,C615,$E$8:E615,E615,$F$8:F615,F615,$H$8:H615,"あり",$X$8:X615,"記録")=1,1,0),0))</f>
        <v/>
      </c>
      <c r="AI615" s="55" t="str">
        <f>IF(C615="","",IF(AND(I615="あり",J615="実施",X615="記録",ISNUMBER(K615)),IF(COUNTIFS($K$8:K615,K615,$C$8:C615,C615,$E$8:E615,E615,$F$8:F615,F615,$I$8:I615,"あり",$J$8:J615,"実施",$X$8:X615,"記録")=1,1,0),0))</f>
        <v/>
      </c>
      <c r="AJ615" s="55" t="str">
        <f>IF(C615="","",IF(ISNUMBER(A615),YEAR(A615)-IF(MONTH(A615)&lt;4,1,0),""))</f>
        <v/>
      </c>
      <c r="AK615" s="55" t="str">
        <f>IF(C615="","",IF(J615="実施",IF(ISNUMBER(K615),YEAR(K615)-IF(MONTH(K615)&lt;4,1,0),""),""))</f>
        <v/>
      </c>
      <c r="AL615" s="56" t="str">
        <f>IF(C615="",IF(OR(A615&lt;&gt;"",G615&lt;&gt;""),"要確認：船名未記入",""),IF(OR(NOT(ISNUMBER(A615)),G615="",H615="",I615="",J615="",N615="",O615="",P615="",W615="",X615=""),"要確認：基本項目不足",IF(OR(Z615="未登録・重複",AA615="未登録・重複",AB615="未確認"),"要確認：登録表を確認",IF(AND(H615="あり",NOT(ISNUMBER(B615))),"要確認：前日の予定時刻不足",IF(AND(J615="実施",I615="あり",NOT(ISNUMBER(K615))),"要確認：最終日時不足",IF(AND(J615="取消",I615="あり"),"要確認：取消と使用ありが矛盾",IF(OR(AND(ISNUMBER(T615),T615&lt;0),AND(ISNUMBER(V615),V615&lt;0),AE615="要確認：時刻不足・逆転"),"要確認：時間を確認",IF(COUNTIFS(Work[予定表の作業日],A615,Work[前日版の予定時刻],B615,Work[船名],C615,Work[バース],E615,Work[入出・転],F615,Work[曳船名],G615)&gt;1,"要確認：同じ作業・曳船が重複",IF(AND(I615="あり",J615="実施",NOT(ISNUMBER(AD615))),"要確認：拘束時間未確認",IF(OR(H615="未確認",I615="未確認",J615="未確認",X615="未確認",N615="未確認",O615="未確認"),"要確認：未確認を含む","確認済"))))))))))</f>
        <v/>
      </c>
    </row>
    <row r="616" spans="1:38" ht="24.95" customHeight="1" x14ac:dyDescent="0.2">
      <c r="A616" s="20"/>
      <c r="B616" s="29"/>
      <c r="C616" s="7"/>
      <c r="D616" s="7"/>
      <c r="E616" s="7"/>
      <c r="F616" s="7"/>
      <c r="G616" s="7"/>
      <c r="H616" s="7"/>
      <c r="I616" s="7"/>
      <c r="J616" s="7"/>
      <c r="K616" s="23"/>
      <c r="L616" s="13"/>
      <c r="M616" s="13"/>
      <c r="N616" s="7"/>
      <c r="O616" s="51"/>
      <c r="P616" s="51"/>
      <c r="Q616" s="61"/>
      <c r="R616" s="62"/>
      <c r="S616" s="62"/>
      <c r="T616" s="63"/>
      <c r="U616" s="63"/>
      <c r="V616" s="63"/>
      <c r="W616" s="51"/>
      <c r="X616" s="51"/>
      <c r="Y616" s="67"/>
      <c r="Z616" s="54" t="str">
        <f>IF(G616="","",IF(COUNTIF(Tugs[曳船名],G616)&lt;&gt;1,"未登録・重複",IF(INDEX(Tugs[会社名],MATCH(G616,Tugs[曳船名],0))="","未確認",INDEX(Tugs[会社名],MATCH(G616,Tugs[曳船名],0)))))</f>
        <v/>
      </c>
      <c r="AA616" s="54" t="str">
        <f>IF(G616="","",IF(COUNTIF(Companies[会社名],Z616)&lt;&gt;1,"未登録・重複",IF(INDEX(Companies[地区],MATCH(Z616,Companies[会社名],0))="","未確認",INDEX(Companies[地区],MATCH(Z616,Companies[会社名],0)))))</f>
        <v/>
      </c>
      <c r="AB616" s="54" t="str">
        <f>IF(G616="","",IF(Q616&lt;&gt;"",Q616,IF(COUNTIF(Tugs[曳船名],G616)&lt;&gt;1,"未登録・重複",IF(INDEX(Tugs[基地港],MATCH(G616,Tugs[曳船名],0))="","未確認",INDEX(Tugs[基地港],MATCH(G616,Tugs[曳船名],0))))))</f>
        <v/>
      </c>
      <c r="AC616" s="53" t="str">
        <f>IF(C616="","",IF(AND(COUNTIF(Standards[照合項目（自動）],AB616&amp;"｜"&amp;E616&amp;"｜"&amp;D616&amp;"｜"&amp;F616&amp;"｜"&amp;P616)=1,COUNTIFS(Standards[照合項目（自動）],AB616&amp;"｜"&amp;E616&amp;"｜"&amp;D616&amp;"｜"&amp;F616&amp;"｜"&amp;P616,Standards[入力確認（自動）],"確認済")=1),SUMIF(Standards[照合項目（自動）],AB616&amp;"｜"&amp;E616&amp;"｜"&amp;D616&amp;"｜"&amp;F616&amp;"｜"&amp;P616,Standards[所定合計h（自動）]),"未確認"))</f>
        <v/>
      </c>
      <c r="AD616" s="53" t="str">
        <f>IF(C616="","",IF(AND(ISNUMBER(R616),ISNUMBER(S616),S616&gt;=R616),ROUND((S616-R616)*24,4),IF(OR(R616&lt;&gt;"",S616&lt;&gt;""),"",IF(AND(ISNUMBER(T616),T616&gt;=0),T616,IF(AND(I616="あり",J616="実施",ISNUMBER(AC616)),AC616,"")))))</f>
        <v/>
      </c>
      <c r="AE616" s="54" t="str">
        <f>IF(C616="","",IF(AND(ISNUMBER(R616),ISNUMBER(S616),S616&gt;=R616),IF(X616="記録","実績：基地発～基地着",IF(X616="記憶","記憶：基地発～基地着","未確認：基地発～基地着")),IF(OR(R616&lt;&gt;"",S616&lt;&gt;""),"要確認：時刻不足・逆転",IF(AND(ISNUMBER(T616),T616&gt;=0),IF(X616="記録","実績：記録の時間",IF(X616="記憶","記憶：申告の時間","未確認：申告の時間")),IF(AND(I616="あり",J616="実施",ISNUMBER(AC616)),"所定時間による見込み",IF(I616="なし","使用なし","未確認"))))))</f>
        <v/>
      </c>
      <c r="AF616" s="55" t="str">
        <f>IF(C616="","",IF(H616="あり",1,0))</f>
        <v/>
      </c>
      <c r="AG616" s="55" t="str">
        <f>IF(C616="","",IF(AND(I616="あり",J616="実施"),1,0))</f>
        <v/>
      </c>
      <c r="AH616" s="55" t="str">
        <f>IF(C616="","",IF(AND(H616="あり",X616="記録"),IF(COUNTIFS($A$8:A616,A616,$B$8:B616,B616,$C$8:C616,C616,$E$8:E616,E616,$F$8:F616,F616,$H$8:H616,"あり",$X$8:X616,"記録")=1,1,0),0))</f>
        <v/>
      </c>
      <c r="AI616" s="55" t="str">
        <f>IF(C616="","",IF(AND(I616="あり",J616="実施",X616="記録",ISNUMBER(K616)),IF(COUNTIFS($K$8:K616,K616,$C$8:C616,C616,$E$8:E616,E616,$F$8:F616,F616,$I$8:I616,"あり",$J$8:J616,"実施",$X$8:X616,"記録")=1,1,0),0))</f>
        <v/>
      </c>
      <c r="AJ616" s="55" t="str">
        <f>IF(C616="","",IF(ISNUMBER(A616),YEAR(A616)-IF(MONTH(A616)&lt;4,1,0),""))</f>
        <v/>
      </c>
      <c r="AK616" s="55" t="str">
        <f>IF(C616="","",IF(J616="実施",IF(ISNUMBER(K616),YEAR(K616)-IF(MONTH(K616)&lt;4,1,0),""),""))</f>
        <v/>
      </c>
      <c r="AL616" s="56" t="str">
        <f>IF(C616="",IF(OR(A616&lt;&gt;"",G616&lt;&gt;""),"要確認：船名未記入",""),IF(OR(NOT(ISNUMBER(A616)),G616="",H616="",I616="",J616="",N616="",O616="",P616="",W616="",X616=""),"要確認：基本項目不足",IF(OR(Z616="未登録・重複",AA616="未登録・重複",AB616="未確認"),"要確認：登録表を確認",IF(AND(H616="あり",NOT(ISNUMBER(B616))),"要確認：前日の予定時刻不足",IF(AND(J616="実施",I616="あり",NOT(ISNUMBER(K616))),"要確認：最終日時不足",IF(AND(J616="取消",I616="あり"),"要確認：取消と使用ありが矛盾",IF(OR(AND(ISNUMBER(T616),T616&lt;0),AND(ISNUMBER(V616),V616&lt;0),AE616="要確認：時刻不足・逆転"),"要確認：時間を確認",IF(COUNTIFS(Work[予定表の作業日],A616,Work[前日版の予定時刻],B616,Work[船名],C616,Work[バース],E616,Work[入出・転],F616,Work[曳船名],G616)&gt;1,"要確認：同じ作業・曳船が重複",IF(AND(I616="あり",J616="実施",NOT(ISNUMBER(AD616))),"要確認：拘束時間未確認",IF(OR(H616="未確認",I616="未確認",J616="未確認",X616="未確認",N616="未確認",O616="未確認"),"要確認：未確認を含む","確認済"))))))))))</f>
        <v/>
      </c>
    </row>
    <row r="617" spans="1:38" ht="24.95" customHeight="1" x14ac:dyDescent="0.2">
      <c r="A617" s="20"/>
      <c r="B617" s="29"/>
      <c r="C617" s="7"/>
      <c r="D617" s="7"/>
      <c r="E617" s="7"/>
      <c r="F617" s="7"/>
      <c r="G617" s="7"/>
      <c r="H617" s="7"/>
      <c r="I617" s="7"/>
      <c r="J617" s="7"/>
      <c r="K617" s="23"/>
      <c r="L617" s="13"/>
      <c r="M617" s="13"/>
      <c r="N617" s="7"/>
      <c r="O617" s="51"/>
      <c r="P617" s="51"/>
      <c r="Q617" s="61"/>
      <c r="R617" s="62"/>
      <c r="S617" s="62"/>
      <c r="T617" s="63"/>
      <c r="U617" s="63"/>
      <c r="V617" s="63"/>
      <c r="W617" s="51"/>
      <c r="X617" s="51"/>
      <c r="Y617" s="67"/>
      <c r="Z617" s="54" t="str">
        <f>IF(G617="","",IF(COUNTIF(Tugs[曳船名],G617)&lt;&gt;1,"未登録・重複",IF(INDEX(Tugs[会社名],MATCH(G617,Tugs[曳船名],0))="","未確認",INDEX(Tugs[会社名],MATCH(G617,Tugs[曳船名],0)))))</f>
        <v/>
      </c>
      <c r="AA617" s="54" t="str">
        <f>IF(G617="","",IF(COUNTIF(Companies[会社名],Z617)&lt;&gt;1,"未登録・重複",IF(INDEX(Companies[地区],MATCH(Z617,Companies[会社名],0))="","未確認",INDEX(Companies[地区],MATCH(Z617,Companies[会社名],0)))))</f>
        <v/>
      </c>
      <c r="AB617" s="54" t="str">
        <f>IF(G617="","",IF(Q617&lt;&gt;"",Q617,IF(COUNTIF(Tugs[曳船名],G617)&lt;&gt;1,"未登録・重複",IF(INDEX(Tugs[基地港],MATCH(G617,Tugs[曳船名],0))="","未確認",INDEX(Tugs[基地港],MATCH(G617,Tugs[曳船名],0))))))</f>
        <v/>
      </c>
      <c r="AC617" s="53" t="str">
        <f>IF(C617="","",IF(AND(COUNTIF(Standards[照合項目（自動）],AB617&amp;"｜"&amp;E617&amp;"｜"&amp;D617&amp;"｜"&amp;F617&amp;"｜"&amp;P617)=1,COUNTIFS(Standards[照合項目（自動）],AB617&amp;"｜"&amp;E617&amp;"｜"&amp;D617&amp;"｜"&amp;F617&amp;"｜"&amp;P617,Standards[入力確認（自動）],"確認済")=1),SUMIF(Standards[照合項目（自動）],AB617&amp;"｜"&amp;E617&amp;"｜"&amp;D617&amp;"｜"&amp;F617&amp;"｜"&amp;P617,Standards[所定合計h（自動）]),"未確認"))</f>
        <v/>
      </c>
      <c r="AD617" s="53" t="str">
        <f>IF(C617="","",IF(AND(ISNUMBER(R617),ISNUMBER(S617),S617&gt;=R617),ROUND((S617-R617)*24,4),IF(OR(R617&lt;&gt;"",S617&lt;&gt;""),"",IF(AND(ISNUMBER(T617),T617&gt;=0),T617,IF(AND(I617="あり",J617="実施",ISNUMBER(AC617)),AC617,"")))))</f>
        <v/>
      </c>
      <c r="AE617" s="54" t="str">
        <f>IF(C617="","",IF(AND(ISNUMBER(R617),ISNUMBER(S617),S617&gt;=R617),IF(X617="記録","実績：基地発～基地着",IF(X617="記憶","記憶：基地発～基地着","未確認：基地発～基地着")),IF(OR(R617&lt;&gt;"",S617&lt;&gt;""),"要確認：時刻不足・逆転",IF(AND(ISNUMBER(T617),T617&gt;=0),IF(X617="記録","実績：記録の時間",IF(X617="記憶","記憶：申告の時間","未確認：申告の時間")),IF(AND(I617="あり",J617="実施",ISNUMBER(AC617)),"所定時間による見込み",IF(I617="なし","使用なし","未確認"))))))</f>
        <v/>
      </c>
      <c r="AF617" s="55" t="str">
        <f>IF(C617="","",IF(H617="あり",1,0))</f>
        <v/>
      </c>
      <c r="AG617" s="55" t="str">
        <f>IF(C617="","",IF(AND(I617="あり",J617="実施"),1,0))</f>
        <v/>
      </c>
      <c r="AH617" s="55" t="str">
        <f>IF(C617="","",IF(AND(H617="あり",X617="記録"),IF(COUNTIFS($A$8:A617,A617,$B$8:B617,B617,$C$8:C617,C617,$E$8:E617,E617,$F$8:F617,F617,$H$8:H617,"あり",$X$8:X617,"記録")=1,1,0),0))</f>
        <v/>
      </c>
      <c r="AI617" s="55" t="str">
        <f>IF(C617="","",IF(AND(I617="あり",J617="実施",X617="記録",ISNUMBER(K617)),IF(COUNTIFS($K$8:K617,K617,$C$8:C617,C617,$E$8:E617,E617,$F$8:F617,F617,$I$8:I617,"あり",$J$8:J617,"実施",$X$8:X617,"記録")=1,1,0),0))</f>
        <v/>
      </c>
      <c r="AJ617" s="55" t="str">
        <f>IF(C617="","",IF(ISNUMBER(A617),YEAR(A617)-IF(MONTH(A617)&lt;4,1,0),""))</f>
        <v/>
      </c>
      <c r="AK617" s="55" t="str">
        <f>IF(C617="","",IF(J617="実施",IF(ISNUMBER(K617),YEAR(K617)-IF(MONTH(K617)&lt;4,1,0),""),""))</f>
        <v/>
      </c>
      <c r="AL617" s="56" t="str">
        <f>IF(C617="",IF(OR(A617&lt;&gt;"",G617&lt;&gt;""),"要確認：船名未記入",""),IF(OR(NOT(ISNUMBER(A617)),G617="",H617="",I617="",J617="",N617="",O617="",P617="",W617="",X617=""),"要確認：基本項目不足",IF(OR(Z617="未登録・重複",AA617="未登録・重複",AB617="未確認"),"要確認：登録表を確認",IF(AND(H617="あり",NOT(ISNUMBER(B617))),"要確認：前日の予定時刻不足",IF(AND(J617="実施",I617="あり",NOT(ISNUMBER(K617))),"要確認：最終日時不足",IF(AND(J617="取消",I617="あり"),"要確認：取消と使用ありが矛盾",IF(OR(AND(ISNUMBER(T617),T617&lt;0),AND(ISNUMBER(V617),V617&lt;0),AE617="要確認：時刻不足・逆転"),"要確認：時間を確認",IF(COUNTIFS(Work[予定表の作業日],A617,Work[前日版の予定時刻],B617,Work[船名],C617,Work[バース],E617,Work[入出・転],F617,Work[曳船名],G617)&gt;1,"要確認：同じ作業・曳船が重複",IF(AND(I617="あり",J617="実施",NOT(ISNUMBER(AD617))),"要確認：拘束時間未確認",IF(OR(H617="未確認",I617="未確認",J617="未確認",X617="未確認",N617="未確認",O617="未確認"),"要確認：未確認を含む","確認済"))))))))))</f>
        <v/>
      </c>
    </row>
    <row r="618" spans="1:38" ht="24.95" customHeight="1" x14ac:dyDescent="0.2">
      <c r="A618" s="20"/>
      <c r="B618" s="29"/>
      <c r="C618" s="7"/>
      <c r="D618" s="7"/>
      <c r="E618" s="7"/>
      <c r="F618" s="7"/>
      <c r="G618" s="7"/>
      <c r="H618" s="7"/>
      <c r="I618" s="7"/>
      <c r="J618" s="7"/>
      <c r="K618" s="23"/>
      <c r="L618" s="13"/>
      <c r="M618" s="13"/>
      <c r="N618" s="7"/>
      <c r="O618" s="51"/>
      <c r="P618" s="51"/>
      <c r="Q618" s="61"/>
      <c r="R618" s="62"/>
      <c r="S618" s="62"/>
      <c r="T618" s="63"/>
      <c r="U618" s="63"/>
      <c r="V618" s="63"/>
      <c r="W618" s="51"/>
      <c r="X618" s="51"/>
      <c r="Y618" s="67"/>
      <c r="Z618" s="54" t="str">
        <f>IF(G618="","",IF(COUNTIF(Tugs[曳船名],G618)&lt;&gt;1,"未登録・重複",IF(INDEX(Tugs[会社名],MATCH(G618,Tugs[曳船名],0))="","未確認",INDEX(Tugs[会社名],MATCH(G618,Tugs[曳船名],0)))))</f>
        <v/>
      </c>
      <c r="AA618" s="54" t="str">
        <f>IF(G618="","",IF(COUNTIF(Companies[会社名],Z618)&lt;&gt;1,"未登録・重複",IF(INDEX(Companies[地区],MATCH(Z618,Companies[会社名],0))="","未確認",INDEX(Companies[地区],MATCH(Z618,Companies[会社名],0)))))</f>
        <v/>
      </c>
      <c r="AB618" s="54" t="str">
        <f>IF(G618="","",IF(Q618&lt;&gt;"",Q618,IF(COUNTIF(Tugs[曳船名],G618)&lt;&gt;1,"未登録・重複",IF(INDEX(Tugs[基地港],MATCH(G618,Tugs[曳船名],0))="","未確認",INDEX(Tugs[基地港],MATCH(G618,Tugs[曳船名],0))))))</f>
        <v/>
      </c>
      <c r="AC618" s="53" t="str">
        <f>IF(C618="","",IF(AND(COUNTIF(Standards[照合項目（自動）],AB618&amp;"｜"&amp;E618&amp;"｜"&amp;D618&amp;"｜"&amp;F618&amp;"｜"&amp;P618)=1,COUNTIFS(Standards[照合項目（自動）],AB618&amp;"｜"&amp;E618&amp;"｜"&amp;D618&amp;"｜"&amp;F618&amp;"｜"&amp;P618,Standards[入力確認（自動）],"確認済")=1),SUMIF(Standards[照合項目（自動）],AB618&amp;"｜"&amp;E618&amp;"｜"&amp;D618&amp;"｜"&amp;F618&amp;"｜"&amp;P618,Standards[所定合計h（自動）]),"未確認"))</f>
        <v/>
      </c>
      <c r="AD618" s="53" t="str">
        <f>IF(C618="","",IF(AND(ISNUMBER(R618),ISNUMBER(S618),S618&gt;=R618),ROUND((S618-R618)*24,4),IF(OR(R618&lt;&gt;"",S618&lt;&gt;""),"",IF(AND(ISNUMBER(T618),T618&gt;=0),T618,IF(AND(I618="あり",J618="実施",ISNUMBER(AC618)),AC618,"")))))</f>
        <v/>
      </c>
      <c r="AE618" s="54" t="str">
        <f>IF(C618="","",IF(AND(ISNUMBER(R618),ISNUMBER(S618),S618&gt;=R618),IF(X618="記録","実績：基地発～基地着",IF(X618="記憶","記憶：基地発～基地着","未確認：基地発～基地着")),IF(OR(R618&lt;&gt;"",S618&lt;&gt;""),"要確認：時刻不足・逆転",IF(AND(ISNUMBER(T618),T618&gt;=0),IF(X618="記録","実績：記録の時間",IF(X618="記憶","記憶：申告の時間","未確認：申告の時間")),IF(AND(I618="あり",J618="実施",ISNUMBER(AC618)),"所定時間による見込み",IF(I618="なし","使用なし","未確認"))))))</f>
        <v/>
      </c>
      <c r="AF618" s="55" t="str">
        <f>IF(C618="","",IF(H618="あり",1,0))</f>
        <v/>
      </c>
      <c r="AG618" s="55" t="str">
        <f>IF(C618="","",IF(AND(I618="あり",J618="実施"),1,0))</f>
        <v/>
      </c>
      <c r="AH618" s="55" t="str">
        <f>IF(C618="","",IF(AND(H618="あり",X618="記録"),IF(COUNTIFS($A$8:A618,A618,$B$8:B618,B618,$C$8:C618,C618,$E$8:E618,E618,$F$8:F618,F618,$H$8:H618,"あり",$X$8:X618,"記録")=1,1,0),0))</f>
        <v/>
      </c>
      <c r="AI618" s="55" t="str">
        <f>IF(C618="","",IF(AND(I618="あり",J618="実施",X618="記録",ISNUMBER(K618)),IF(COUNTIFS($K$8:K618,K618,$C$8:C618,C618,$E$8:E618,E618,$F$8:F618,F618,$I$8:I618,"あり",$J$8:J618,"実施",$X$8:X618,"記録")=1,1,0),0))</f>
        <v/>
      </c>
      <c r="AJ618" s="55" t="str">
        <f>IF(C618="","",IF(ISNUMBER(A618),YEAR(A618)-IF(MONTH(A618)&lt;4,1,0),""))</f>
        <v/>
      </c>
      <c r="AK618" s="55" t="str">
        <f>IF(C618="","",IF(J618="実施",IF(ISNUMBER(K618),YEAR(K618)-IF(MONTH(K618)&lt;4,1,0),""),""))</f>
        <v/>
      </c>
      <c r="AL618" s="56" t="str">
        <f>IF(C618="",IF(OR(A618&lt;&gt;"",G618&lt;&gt;""),"要確認：船名未記入",""),IF(OR(NOT(ISNUMBER(A618)),G618="",H618="",I618="",J618="",N618="",O618="",P618="",W618="",X618=""),"要確認：基本項目不足",IF(OR(Z618="未登録・重複",AA618="未登録・重複",AB618="未確認"),"要確認：登録表を確認",IF(AND(H618="あり",NOT(ISNUMBER(B618))),"要確認：前日の予定時刻不足",IF(AND(J618="実施",I618="あり",NOT(ISNUMBER(K618))),"要確認：最終日時不足",IF(AND(J618="取消",I618="あり"),"要確認：取消と使用ありが矛盾",IF(OR(AND(ISNUMBER(T618),T618&lt;0),AND(ISNUMBER(V618),V618&lt;0),AE618="要確認：時刻不足・逆転"),"要確認：時間を確認",IF(COUNTIFS(Work[予定表の作業日],A618,Work[前日版の予定時刻],B618,Work[船名],C618,Work[バース],E618,Work[入出・転],F618,Work[曳船名],G618)&gt;1,"要確認：同じ作業・曳船が重複",IF(AND(I618="あり",J618="実施",NOT(ISNUMBER(AD618))),"要確認：拘束時間未確認",IF(OR(H618="未確認",I618="未確認",J618="未確認",X618="未確認",N618="未確認",O618="未確認"),"要確認：未確認を含む","確認済"))))))))))</f>
        <v/>
      </c>
    </row>
    <row r="619" spans="1:38" ht="24.95" customHeight="1" x14ac:dyDescent="0.2">
      <c r="A619" s="20"/>
      <c r="B619" s="29"/>
      <c r="C619" s="7"/>
      <c r="D619" s="7"/>
      <c r="E619" s="7"/>
      <c r="F619" s="7"/>
      <c r="G619" s="7"/>
      <c r="H619" s="7"/>
      <c r="I619" s="7"/>
      <c r="J619" s="7"/>
      <c r="K619" s="23"/>
      <c r="L619" s="13"/>
      <c r="M619" s="13"/>
      <c r="N619" s="7"/>
      <c r="O619" s="51"/>
      <c r="P619" s="51"/>
      <c r="Q619" s="61"/>
      <c r="R619" s="62"/>
      <c r="S619" s="62"/>
      <c r="T619" s="63"/>
      <c r="U619" s="63"/>
      <c r="V619" s="63"/>
      <c r="W619" s="51"/>
      <c r="X619" s="51"/>
      <c r="Y619" s="67"/>
      <c r="Z619" s="54" t="str">
        <f>IF(G619="","",IF(COUNTIF(Tugs[曳船名],G619)&lt;&gt;1,"未登録・重複",IF(INDEX(Tugs[会社名],MATCH(G619,Tugs[曳船名],0))="","未確認",INDEX(Tugs[会社名],MATCH(G619,Tugs[曳船名],0)))))</f>
        <v/>
      </c>
      <c r="AA619" s="54" t="str">
        <f>IF(G619="","",IF(COUNTIF(Companies[会社名],Z619)&lt;&gt;1,"未登録・重複",IF(INDEX(Companies[地区],MATCH(Z619,Companies[会社名],0))="","未確認",INDEX(Companies[地区],MATCH(Z619,Companies[会社名],0)))))</f>
        <v/>
      </c>
      <c r="AB619" s="54" t="str">
        <f>IF(G619="","",IF(Q619&lt;&gt;"",Q619,IF(COUNTIF(Tugs[曳船名],G619)&lt;&gt;1,"未登録・重複",IF(INDEX(Tugs[基地港],MATCH(G619,Tugs[曳船名],0))="","未確認",INDEX(Tugs[基地港],MATCH(G619,Tugs[曳船名],0))))))</f>
        <v/>
      </c>
      <c r="AC619" s="53" t="str">
        <f>IF(C619="","",IF(AND(COUNTIF(Standards[照合項目（自動）],AB619&amp;"｜"&amp;E619&amp;"｜"&amp;D619&amp;"｜"&amp;F619&amp;"｜"&amp;P619)=1,COUNTIFS(Standards[照合項目（自動）],AB619&amp;"｜"&amp;E619&amp;"｜"&amp;D619&amp;"｜"&amp;F619&amp;"｜"&amp;P619,Standards[入力確認（自動）],"確認済")=1),SUMIF(Standards[照合項目（自動）],AB619&amp;"｜"&amp;E619&amp;"｜"&amp;D619&amp;"｜"&amp;F619&amp;"｜"&amp;P619,Standards[所定合計h（自動）]),"未確認"))</f>
        <v/>
      </c>
      <c r="AD619" s="53" t="str">
        <f>IF(C619="","",IF(AND(ISNUMBER(R619),ISNUMBER(S619),S619&gt;=R619),ROUND((S619-R619)*24,4),IF(OR(R619&lt;&gt;"",S619&lt;&gt;""),"",IF(AND(ISNUMBER(T619),T619&gt;=0),T619,IF(AND(I619="あり",J619="実施",ISNUMBER(AC619)),AC619,"")))))</f>
        <v/>
      </c>
      <c r="AE619" s="54" t="str">
        <f>IF(C619="","",IF(AND(ISNUMBER(R619),ISNUMBER(S619),S619&gt;=R619),IF(X619="記録","実績：基地発～基地着",IF(X619="記憶","記憶：基地発～基地着","未確認：基地発～基地着")),IF(OR(R619&lt;&gt;"",S619&lt;&gt;""),"要確認：時刻不足・逆転",IF(AND(ISNUMBER(T619),T619&gt;=0),IF(X619="記録","実績：記録の時間",IF(X619="記憶","記憶：申告の時間","未確認：申告の時間")),IF(AND(I619="あり",J619="実施",ISNUMBER(AC619)),"所定時間による見込み",IF(I619="なし","使用なし","未確認"))))))</f>
        <v/>
      </c>
      <c r="AF619" s="55" t="str">
        <f>IF(C619="","",IF(H619="あり",1,0))</f>
        <v/>
      </c>
      <c r="AG619" s="55" t="str">
        <f>IF(C619="","",IF(AND(I619="あり",J619="実施"),1,0))</f>
        <v/>
      </c>
      <c r="AH619" s="55" t="str">
        <f>IF(C619="","",IF(AND(H619="あり",X619="記録"),IF(COUNTIFS($A$8:A619,A619,$B$8:B619,B619,$C$8:C619,C619,$E$8:E619,E619,$F$8:F619,F619,$H$8:H619,"あり",$X$8:X619,"記録")=1,1,0),0))</f>
        <v/>
      </c>
      <c r="AI619" s="55" t="str">
        <f>IF(C619="","",IF(AND(I619="あり",J619="実施",X619="記録",ISNUMBER(K619)),IF(COUNTIFS($K$8:K619,K619,$C$8:C619,C619,$E$8:E619,E619,$F$8:F619,F619,$I$8:I619,"あり",$J$8:J619,"実施",$X$8:X619,"記録")=1,1,0),0))</f>
        <v/>
      </c>
      <c r="AJ619" s="55" t="str">
        <f>IF(C619="","",IF(ISNUMBER(A619),YEAR(A619)-IF(MONTH(A619)&lt;4,1,0),""))</f>
        <v/>
      </c>
      <c r="AK619" s="55" t="str">
        <f>IF(C619="","",IF(J619="実施",IF(ISNUMBER(K619),YEAR(K619)-IF(MONTH(K619)&lt;4,1,0),""),""))</f>
        <v/>
      </c>
      <c r="AL619" s="56" t="str">
        <f>IF(C619="",IF(OR(A619&lt;&gt;"",G619&lt;&gt;""),"要確認：船名未記入",""),IF(OR(NOT(ISNUMBER(A619)),G619="",H619="",I619="",J619="",N619="",O619="",P619="",W619="",X619=""),"要確認：基本項目不足",IF(OR(Z619="未登録・重複",AA619="未登録・重複",AB619="未確認"),"要確認：登録表を確認",IF(AND(H619="あり",NOT(ISNUMBER(B619))),"要確認：前日の予定時刻不足",IF(AND(J619="実施",I619="あり",NOT(ISNUMBER(K619))),"要確認：最終日時不足",IF(AND(J619="取消",I619="あり"),"要確認：取消と使用ありが矛盾",IF(OR(AND(ISNUMBER(T619),T619&lt;0),AND(ISNUMBER(V619),V619&lt;0),AE619="要確認：時刻不足・逆転"),"要確認：時間を確認",IF(COUNTIFS(Work[予定表の作業日],A619,Work[前日版の予定時刻],B619,Work[船名],C619,Work[バース],E619,Work[入出・転],F619,Work[曳船名],G619)&gt;1,"要確認：同じ作業・曳船が重複",IF(AND(I619="あり",J619="実施",NOT(ISNUMBER(AD619))),"要確認：拘束時間未確認",IF(OR(H619="未確認",I619="未確認",J619="未確認",X619="未確認",N619="未確認",O619="未確認"),"要確認：未確認を含む","確認済"))))))))))</f>
        <v/>
      </c>
    </row>
    <row r="620" spans="1:38" ht="24.95" customHeight="1" x14ac:dyDescent="0.2">
      <c r="A620" s="20"/>
      <c r="B620" s="29"/>
      <c r="C620" s="7"/>
      <c r="D620" s="7"/>
      <c r="E620" s="7"/>
      <c r="F620" s="7"/>
      <c r="G620" s="7"/>
      <c r="H620" s="7"/>
      <c r="I620" s="7"/>
      <c r="J620" s="7"/>
      <c r="K620" s="23"/>
      <c r="L620" s="13"/>
      <c r="M620" s="13"/>
      <c r="N620" s="7"/>
      <c r="O620" s="51"/>
      <c r="P620" s="51"/>
      <c r="Q620" s="61"/>
      <c r="R620" s="62"/>
      <c r="S620" s="62"/>
      <c r="T620" s="63"/>
      <c r="U620" s="63"/>
      <c r="V620" s="63"/>
      <c r="W620" s="51"/>
      <c r="X620" s="51"/>
      <c r="Y620" s="67"/>
      <c r="Z620" s="54" t="str">
        <f>IF(G620="","",IF(COUNTIF(Tugs[曳船名],G620)&lt;&gt;1,"未登録・重複",IF(INDEX(Tugs[会社名],MATCH(G620,Tugs[曳船名],0))="","未確認",INDEX(Tugs[会社名],MATCH(G620,Tugs[曳船名],0)))))</f>
        <v/>
      </c>
      <c r="AA620" s="54" t="str">
        <f>IF(G620="","",IF(COUNTIF(Companies[会社名],Z620)&lt;&gt;1,"未登録・重複",IF(INDEX(Companies[地区],MATCH(Z620,Companies[会社名],0))="","未確認",INDEX(Companies[地区],MATCH(Z620,Companies[会社名],0)))))</f>
        <v/>
      </c>
      <c r="AB620" s="54" t="str">
        <f>IF(G620="","",IF(Q620&lt;&gt;"",Q620,IF(COUNTIF(Tugs[曳船名],G620)&lt;&gt;1,"未登録・重複",IF(INDEX(Tugs[基地港],MATCH(G620,Tugs[曳船名],0))="","未確認",INDEX(Tugs[基地港],MATCH(G620,Tugs[曳船名],0))))))</f>
        <v/>
      </c>
      <c r="AC620" s="53" t="str">
        <f>IF(C620="","",IF(AND(COUNTIF(Standards[照合項目（自動）],AB620&amp;"｜"&amp;E620&amp;"｜"&amp;D620&amp;"｜"&amp;F620&amp;"｜"&amp;P620)=1,COUNTIFS(Standards[照合項目（自動）],AB620&amp;"｜"&amp;E620&amp;"｜"&amp;D620&amp;"｜"&amp;F620&amp;"｜"&amp;P620,Standards[入力確認（自動）],"確認済")=1),SUMIF(Standards[照合項目（自動）],AB620&amp;"｜"&amp;E620&amp;"｜"&amp;D620&amp;"｜"&amp;F620&amp;"｜"&amp;P620,Standards[所定合計h（自動）]),"未確認"))</f>
        <v/>
      </c>
      <c r="AD620" s="53" t="str">
        <f>IF(C620="","",IF(AND(ISNUMBER(R620),ISNUMBER(S620),S620&gt;=R620),ROUND((S620-R620)*24,4),IF(OR(R620&lt;&gt;"",S620&lt;&gt;""),"",IF(AND(ISNUMBER(T620),T620&gt;=0),T620,IF(AND(I620="あり",J620="実施",ISNUMBER(AC620)),AC620,"")))))</f>
        <v/>
      </c>
      <c r="AE620" s="54" t="str">
        <f>IF(C620="","",IF(AND(ISNUMBER(R620),ISNUMBER(S620),S620&gt;=R620),IF(X620="記録","実績：基地発～基地着",IF(X620="記憶","記憶：基地発～基地着","未確認：基地発～基地着")),IF(OR(R620&lt;&gt;"",S620&lt;&gt;""),"要確認：時刻不足・逆転",IF(AND(ISNUMBER(T620),T620&gt;=0),IF(X620="記録","実績：記録の時間",IF(X620="記憶","記憶：申告の時間","未確認：申告の時間")),IF(AND(I620="あり",J620="実施",ISNUMBER(AC620)),"所定時間による見込み",IF(I620="なし","使用なし","未確認"))))))</f>
        <v/>
      </c>
      <c r="AF620" s="55" t="str">
        <f>IF(C620="","",IF(H620="あり",1,0))</f>
        <v/>
      </c>
      <c r="AG620" s="55" t="str">
        <f>IF(C620="","",IF(AND(I620="あり",J620="実施"),1,0))</f>
        <v/>
      </c>
      <c r="AH620" s="55" t="str">
        <f>IF(C620="","",IF(AND(H620="あり",X620="記録"),IF(COUNTIFS($A$8:A620,A620,$B$8:B620,B620,$C$8:C620,C620,$E$8:E620,E620,$F$8:F620,F620,$H$8:H620,"あり",$X$8:X620,"記録")=1,1,0),0))</f>
        <v/>
      </c>
      <c r="AI620" s="55" t="str">
        <f>IF(C620="","",IF(AND(I620="あり",J620="実施",X620="記録",ISNUMBER(K620)),IF(COUNTIFS($K$8:K620,K620,$C$8:C620,C620,$E$8:E620,E620,$F$8:F620,F620,$I$8:I620,"あり",$J$8:J620,"実施",$X$8:X620,"記録")=1,1,0),0))</f>
        <v/>
      </c>
      <c r="AJ620" s="55" t="str">
        <f>IF(C620="","",IF(ISNUMBER(A620),YEAR(A620)-IF(MONTH(A620)&lt;4,1,0),""))</f>
        <v/>
      </c>
      <c r="AK620" s="55" t="str">
        <f>IF(C620="","",IF(J620="実施",IF(ISNUMBER(K620),YEAR(K620)-IF(MONTH(K620)&lt;4,1,0),""),""))</f>
        <v/>
      </c>
      <c r="AL620" s="56" t="str">
        <f>IF(C620="",IF(OR(A620&lt;&gt;"",G620&lt;&gt;""),"要確認：船名未記入",""),IF(OR(NOT(ISNUMBER(A620)),G620="",H620="",I620="",J620="",N620="",O620="",P620="",W620="",X620=""),"要確認：基本項目不足",IF(OR(Z620="未登録・重複",AA620="未登録・重複",AB620="未確認"),"要確認：登録表を確認",IF(AND(H620="あり",NOT(ISNUMBER(B620))),"要確認：前日の予定時刻不足",IF(AND(J620="実施",I620="あり",NOT(ISNUMBER(K620))),"要確認：最終日時不足",IF(AND(J620="取消",I620="あり"),"要確認：取消と使用ありが矛盾",IF(OR(AND(ISNUMBER(T620),T620&lt;0),AND(ISNUMBER(V620),V620&lt;0),AE620="要確認：時刻不足・逆転"),"要確認：時間を確認",IF(COUNTIFS(Work[予定表の作業日],A620,Work[前日版の予定時刻],B620,Work[船名],C620,Work[バース],E620,Work[入出・転],F620,Work[曳船名],G620)&gt;1,"要確認：同じ作業・曳船が重複",IF(AND(I620="あり",J620="実施",NOT(ISNUMBER(AD620))),"要確認：拘束時間未確認",IF(OR(H620="未確認",I620="未確認",J620="未確認",X620="未確認",N620="未確認",O620="未確認"),"要確認：未確認を含む","確認済"))))))))))</f>
        <v/>
      </c>
    </row>
    <row r="621" spans="1:38" ht="24.95" customHeight="1" x14ac:dyDescent="0.2">
      <c r="A621" s="20"/>
      <c r="B621" s="29"/>
      <c r="C621" s="7"/>
      <c r="D621" s="7"/>
      <c r="E621" s="7"/>
      <c r="F621" s="7"/>
      <c r="G621" s="7"/>
      <c r="H621" s="7"/>
      <c r="I621" s="7"/>
      <c r="J621" s="7"/>
      <c r="K621" s="23"/>
      <c r="L621" s="13"/>
      <c r="M621" s="13"/>
      <c r="N621" s="7"/>
      <c r="O621" s="51"/>
      <c r="P621" s="51"/>
      <c r="Q621" s="61"/>
      <c r="R621" s="62"/>
      <c r="S621" s="62"/>
      <c r="T621" s="63"/>
      <c r="U621" s="63"/>
      <c r="V621" s="63"/>
      <c r="W621" s="51"/>
      <c r="X621" s="51"/>
      <c r="Y621" s="67"/>
      <c r="Z621" s="54" t="str">
        <f>IF(G621="","",IF(COUNTIF(Tugs[曳船名],G621)&lt;&gt;1,"未登録・重複",IF(INDEX(Tugs[会社名],MATCH(G621,Tugs[曳船名],0))="","未確認",INDEX(Tugs[会社名],MATCH(G621,Tugs[曳船名],0)))))</f>
        <v/>
      </c>
      <c r="AA621" s="54" t="str">
        <f>IF(G621="","",IF(COUNTIF(Companies[会社名],Z621)&lt;&gt;1,"未登録・重複",IF(INDEX(Companies[地区],MATCH(Z621,Companies[会社名],0))="","未確認",INDEX(Companies[地区],MATCH(Z621,Companies[会社名],0)))))</f>
        <v/>
      </c>
      <c r="AB621" s="54" t="str">
        <f>IF(G621="","",IF(Q621&lt;&gt;"",Q621,IF(COUNTIF(Tugs[曳船名],G621)&lt;&gt;1,"未登録・重複",IF(INDEX(Tugs[基地港],MATCH(G621,Tugs[曳船名],0))="","未確認",INDEX(Tugs[基地港],MATCH(G621,Tugs[曳船名],0))))))</f>
        <v/>
      </c>
      <c r="AC621" s="53" t="str">
        <f>IF(C621="","",IF(AND(COUNTIF(Standards[照合項目（自動）],AB621&amp;"｜"&amp;E621&amp;"｜"&amp;D621&amp;"｜"&amp;F621&amp;"｜"&amp;P621)=1,COUNTIFS(Standards[照合項目（自動）],AB621&amp;"｜"&amp;E621&amp;"｜"&amp;D621&amp;"｜"&amp;F621&amp;"｜"&amp;P621,Standards[入力確認（自動）],"確認済")=1),SUMIF(Standards[照合項目（自動）],AB621&amp;"｜"&amp;E621&amp;"｜"&amp;D621&amp;"｜"&amp;F621&amp;"｜"&amp;P621,Standards[所定合計h（自動）]),"未確認"))</f>
        <v/>
      </c>
      <c r="AD621" s="53" t="str">
        <f>IF(C621="","",IF(AND(ISNUMBER(R621),ISNUMBER(S621),S621&gt;=R621),ROUND((S621-R621)*24,4),IF(OR(R621&lt;&gt;"",S621&lt;&gt;""),"",IF(AND(ISNUMBER(T621),T621&gt;=0),T621,IF(AND(I621="あり",J621="実施",ISNUMBER(AC621)),AC621,"")))))</f>
        <v/>
      </c>
      <c r="AE621" s="54" t="str">
        <f>IF(C621="","",IF(AND(ISNUMBER(R621),ISNUMBER(S621),S621&gt;=R621),IF(X621="記録","実績：基地発～基地着",IF(X621="記憶","記憶：基地発～基地着","未確認：基地発～基地着")),IF(OR(R621&lt;&gt;"",S621&lt;&gt;""),"要確認：時刻不足・逆転",IF(AND(ISNUMBER(T621),T621&gt;=0),IF(X621="記録","実績：記録の時間",IF(X621="記憶","記憶：申告の時間","未確認：申告の時間")),IF(AND(I621="あり",J621="実施",ISNUMBER(AC621)),"所定時間による見込み",IF(I621="なし","使用なし","未確認"))))))</f>
        <v/>
      </c>
      <c r="AF621" s="55" t="str">
        <f>IF(C621="","",IF(H621="あり",1,0))</f>
        <v/>
      </c>
      <c r="AG621" s="55" t="str">
        <f>IF(C621="","",IF(AND(I621="あり",J621="実施"),1,0))</f>
        <v/>
      </c>
      <c r="AH621" s="55" t="str">
        <f>IF(C621="","",IF(AND(H621="あり",X621="記録"),IF(COUNTIFS($A$8:A621,A621,$B$8:B621,B621,$C$8:C621,C621,$E$8:E621,E621,$F$8:F621,F621,$H$8:H621,"あり",$X$8:X621,"記録")=1,1,0),0))</f>
        <v/>
      </c>
      <c r="AI621" s="55" t="str">
        <f>IF(C621="","",IF(AND(I621="あり",J621="実施",X621="記録",ISNUMBER(K621)),IF(COUNTIFS($K$8:K621,K621,$C$8:C621,C621,$E$8:E621,E621,$F$8:F621,F621,$I$8:I621,"あり",$J$8:J621,"実施",$X$8:X621,"記録")=1,1,0),0))</f>
        <v/>
      </c>
      <c r="AJ621" s="55" t="str">
        <f>IF(C621="","",IF(ISNUMBER(A621),YEAR(A621)-IF(MONTH(A621)&lt;4,1,0),""))</f>
        <v/>
      </c>
      <c r="AK621" s="55" t="str">
        <f>IF(C621="","",IF(J621="実施",IF(ISNUMBER(K621),YEAR(K621)-IF(MONTH(K621)&lt;4,1,0),""),""))</f>
        <v/>
      </c>
      <c r="AL621" s="56" t="str">
        <f>IF(C621="",IF(OR(A621&lt;&gt;"",G621&lt;&gt;""),"要確認：船名未記入",""),IF(OR(NOT(ISNUMBER(A621)),G621="",H621="",I621="",J621="",N621="",O621="",P621="",W621="",X621=""),"要確認：基本項目不足",IF(OR(Z621="未登録・重複",AA621="未登録・重複",AB621="未確認"),"要確認：登録表を確認",IF(AND(H621="あり",NOT(ISNUMBER(B621))),"要確認：前日の予定時刻不足",IF(AND(J621="実施",I621="あり",NOT(ISNUMBER(K621))),"要確認：最終日時不足",IF(AND(J621="取消",I621="あり"),"要確認：取消と使用ありが矛盾",IF(OR(AND(ISNUMBER(T621),T621&lt;0),AND(ISNUMBER(V621),V621&lt;0),AE621="要確認：時刻不足・逆転"),"要確認：時間を確認",IF(COUNTIFS(Work[予定表の作業日],A621,Work[前日版の予定時刻],B621,Work[船名],C621,Work[バース],E621,Work[入出・転],F621,Work[曳船名],G621)&gt;1,"要確認：同じ作業・曳船が重複",IF(AND(I621="あり",J621="実施",NOT(ISNUMBER(AD621))),"要確認：拘束時間未確認",IF(OR(H621="未確認",I621="未確認",J621="未確認",X621="未確認",N621="未確認",O621="未確認"),"要確認：未確認を含む","確認済"))))))))))</f>
        <v/>
      </c>
    </row>
    <row r="622" spans="1:38" ht="24.95" customHeight="1" x14ac:dyDescent="0.2">
      <c r="A622" s="20"/>
      <c r="B622" s="29"/>
      <c r="C622" s="7"/>
      <c r="D622" s="7"/>
      <c r="E622" s="7"/>
      <c r="F622" s="7"/>
      <c r="G622" s="7"/>
      <c r="H622" s="7"/>
      <c r="I622" s="7"/>
      <c r="J622" s="7"/>
      <c r="K622" s="23"/>
      <c r="L622" s="13"/>
      <c r="M622" s="13"/>
      <c r="N622" s="7"/>
      <c r="O622" s="51"/>
      <c r="P622" s="51"/>
      <c r="Q622" s="61"/>
      <c r="R622" s="62"/>
      <c r="S622" s="62"/>
      <c r="T622" s="63"/>
      <c r="U622" s="63"/>
      <c r="V622" s="63"/>
      <c r="W622" s="51"/>
      <c r="X622" s="51"/>
      <c r="Y622" s="67"/>
      <c r="Z622" s="54" t="str">
        <f>IF(G622="","",IF(COUNTIF(Tugs[曳船名],G622)&lt;&gt;1,"未登録・重複",IF(INDEX(Tugs[会社名],MATCH(G622,Tugs[曳船名],0))="","未確認",INDEX(Tugs[会社名],MATCH(G622,Tugs[曳船名],0)))))</f>
        <v/>
      </c>
      <c r="AA622" s="54" t="str">
        <f>IF(G622="","",IF(COUNTIF(Companies[会社名],Z622)&lt;&gt;1,"未登録・重複",IF(INDEX(Companies[地区],MATCH(Z622,Companies[会社名],0))="","未確認",INDEX(Companies[地区],MATCH(Z622,Companies[会社名],0)))))</f>
        <v/>
      </c>
      <c r="AB622" s="54" t="str">
        <f>IF(G622="","",IF(Q622&lt;&gt;"",Q622,IF(COUNTIF(Tugs[曳船名],G622)&lt;&gt;1,"未登録・重複",IF(INDEX(Tugs[基地港],MATCH(G622,Tugs[曳船名],0))="","未確認",INDEX(Tugs[基地港],MATCH(G622,Tugs[曳船名],0))))))</f>
        <v/>
      </c>
      <c r="AC622" s="53" t="str">
        <f>IF(C622="","",IF(AND(COUNTIF(Standards[照合項目（自動）],AB622&amp;"｜"&amp;E622&amp;"｜"&amp;D622&amp;"｜"&amp;F622&amp;"｜"&amp;P622)=1,COUNTIFS(Standards[照合項目（自動）],AB622&amp;"｜"&amp;E622&amp;"｜"&amp;D622&amp;"｜"&amp;F622&amp;"｜"&amp;P622,Standards[入力確認（自動）],"確認済")=1),SUMIF(Standards[照合項目（自動）],AB622&amp;"｜"&amp;E622&amp;"｜"&amp;D622&amp;"｜"&amp;F622&amp;"｜"&amp;P622,Standards[所定合計h（自動）]),"未確認"))</f>
        <v/>
      </c>
      <c r="AD622" s="53" t="str">
        <f>IF(C622="","",IF(AND(ISNUMBER(R622),ISNUMBER(S622),S622&gt;=R622),ROUND((S622-R622)*24,4),IF(OR(R622&lt;&gt;"",S622&lt;&gt;""),"",IF(AND(ISNUMBER(T622),T622&gt;=0),T622,IF(AND(I622="あり",J622="実施",ISNUMBER(AC622)),AC622,"")))))</f>
        <v/>
      </c>
      <c r="AE622" s="54" t="str">
        <f>IF(C622="","",IF(AND(ISNUMBER(R622),ISNUMBER(S622),S622&gt;=R622),IF(X622="記録","実績：基地発～基地着",IF(X622="記憶","記憶：基地発～基地着","未確認：基地発～基地着")),IF(OR(R622&lt;&gt;"",S622&lt;&gt;""),"要確認：時刻不足・逆転",IF(AND(ISNUMBER(T622),T622&gt;=0),IF(X622="記録","実績：記録の時間",IF(X622="記憶","記憶：申告の時間","未確認：申告の時間")),IF(AND(I622="あり",J622="実施",ISNUMBER(AC622)),"所定時間による見込み",IF(I622="なし","使用なし","未確認"))))))</f>
        <v/>
      </c>
      <c r="AF622" s="55" t="str">
        <f>IF(C622="","",IF(H622="あり",1,0))</f>
        <v/>
      </c>
      <c r="AG622" s="55" t="str">
        <f>IF(C622="","",IF(AND(I622="あり",J622="実施"),1,0))</f>
        <v/>
      </c>
      <c r="AH622" s="55" t="str">
        <f>IF(C622="","",IF(AND(H622="あり",X622="記録"),IF(COUNTIFS($A$8:A622,A622,$B$8:B622,B622,$C$8:C622,C622,$E$8:E622,E622,$F$8:F622,F622,$H$8:H622,"あり",$X$8:X622,"記録")=1,1,0),0))</f>
        <v/>
      </c>
      <c r="AI622" s="55" t="str">
        <f>IF(C622="","",IF(AND(I622="あり",J622="実施",X622="記録",ISNUMBER(K622)),IF(COUNTIFS($K$8:K622,K622,$C$8:C622,C622,$E$8:E622,E622,$F$8:F622,F622,$I$8:I622,"あり",$J$8:J622,"実施",$X$8:X622,"記録")=1,1,0),0))</f>
        <v/>
      </c>
      <c r="AJ622" s="55" t="str">
        <f>IF(C622="","",IF(ISNUMBER(A622),YEAR(A622)-IF(MONTH(A622)&lt;4,1,0),""))</f>
        <v/>
      </c>
      <c r="AK622" s="55" t="str">
        <f>IF(C622="","",IF(J622="実施",IF(ISNUMBER(K622),YEAR(K622)-IF(MONTH(K622)&lt;4,1,0),""),""))</f>
        <v/>
      </c>
      <c r="AL622" s="56" t="str">
        <f>IF(C622="",IF(OR(A622&lt;&gt;"",G622&lt;&gt;""),"要確認：船名未記入",""),IF(OR(NOT(ISNUMBER(A622)),G622="",H622="",I622="",J622="",N622="",O622="",P622="",W622="",X622=""),"要確認：基本項目不足",IF(OR(Z622="未登録・重複",AA622="未登録・重複",AB622="未確認"),"要確認：登録表を確認",IF(AND(H622="あり",NOT(ISNUMBER(B622))),"要確認：前日の予定時刻不足",IF(AND(J622="実施",I622="あり",NOT(ISNUMBER(K622))),"要確認：最終日時不足",IF(AND(J622="取消",I622="あり"),"要確認：取消と使用ありが矛盾",IF(OR(AND(ISNUMBER(T622),T622&lt;0),AND(ISNUMBER(V622),V622&lt;0),AE622="要確認：時刻不足・逆転"),"要確認：時間を確認",IF(COUNTIFS(Work[予定表の作業日],A622,Work[前日版の予定時刻],B622,Work[船名],C622,Work[バース],E622,Work[入出・転],F622,Work[曳船名],G622)&gt;1,"要確認：同じ作業・曳船が重複",IF(AND(I622="あり",J622="実施",NOT(ISNUMBER(AD622))),"要確認：拘束時間未確認",IF(OR(H622="未確認",I622="未確認",J622="未確認",X622="未確認",N622="未確認",O622="未確認"),"要確認：未確認を含む","確認済"))))))))))</f>
        <v/>
      </c>
    </row>
    <row r="623" spans="1:38" ht="24.95" customHeight="1" x14ac:dyDescent="0.2">
      <c r="A623" s="20"/>
      <c r="B623" s="29"/>
      <c r="C623" s="7"/>
      <c r="D623" s="7"/>
      <c r="E623" s="7"/>
      <c r="F623" s="7"/>
      <c r="G623" s="7"/>
      <c r="H623" s="7"/>
      <c r="I623" s="7"/>
      <c r="J623" s="7"/>
      <c r="K623" s="23"/>
      <c r="L623" s="13"/>
      <c r="M623" s="13"/>
      <c r="N623" s="7"/>
      <c r="O623" s="51"/>
      <c r="P623" s="51"/>
      <c r="Q623" s="61"/>
      <c r="R623" s="62"/>
      <c r="S623" s="62"/>
      <c r="T623" s="63"/>
      <c r="U623" s="63"/>
      <c r="V623" s="63"/>
      <c r="W623" s="51"/>
      <c r="X623" s="51"/>
      <c r="Y623" s="67"/>
      <c r="Z623" s="54" t="str">
        <f>IF(G623="","",IF(COUNTIF(Tugs[曳船名],G623)&lt;&gt;1,"未登録・重複",IF(INDEX(Tugs[会社名],MATCH(G623,Tugs[曳船名],0))="","未確認",INDEX(Tugs[会社名],MATCH(G623,Tugs[曳船名],0)))))</f>
        <v/>
      </c>
      <c r="AA623" s="54" t="str">
        <f>IF(G623="","",IF(COUNTIF(Companies[会社名],Z623)&lt;&gt;1,"未登録・重複",IF(INDEX(Companies[地区],MATCH(Z623,Companies[会社名],0))="","未確認",INDEX(Companies[地区],MATCH(Z623,Companies[会社名],0)))))</f>
        <v/>
      </c>
      <c r="AB623" s="54" t="str">
        <f>IF(G623="","",IF(Q623&lt;&gt;"",Q623,IF(COUNTIF(Tugs[曳船名],G623)&lt;&gt;1,"未登録・重複",IF(INDEX(Tugs[基地港],MATCH(G623,Tugs[曳船名],0))="","未確認",INDEX(Tugs[基地港],MATCH(G623,Tugs[曳船名],0))))))</f>
        <v/>
      </c>
      <c r="AC623" s="53" t="str">
        <f>IF(C623="","",IF(AND(COUNTIF(Standards[照合項目（自動）],AB623&amp;"｜"&amp;E623&amp;"｜"&amp;D623&amp;"｜"&amp;F623&amp;"｜"&amp;P623)=1,COUNTIFS(Standards[照合項目（自動）],AB623&amp;"｜"&amp;E623&amp;"｜"&amp;D623&amp;"｜"&amp;F623&amp;"｜"&amp;P623,Standards[入力確認（自動）],"確認済")=1),SUMIF(Standards[照合項目（自動）],AB623&amp;"｜"&amp;E623&amp;"｜"&amp;D623&amp;"｜"&amp;F623&amp;"｜"&amp;P623,Standards[所定合計h（自動）]),"未確認"))</f>
        <v/>
      </c>
      <c r="AD623" s="53" t="str">
        <f>IF(C623="","",IF(AND(ISNUMBER(R623),ISNUMBER(S623),S623&gt;=R623),ROUND((S623-R623)*24,4),IF(OR(R623&lt;&gt;"",S623&lt;&gt;""),"",IF(AND(ISNUMBER(T623),T623&gt;=0),T623,IF(AND(I623="あり",J623="実施",ISNUMBER(AC623)),AC623,"")))))</f>
        <v/>
      </c>
      <c r="AE623" s="54" t="str">
        <f>IF(C623="","",IF(AND(ISNUMBER(R623),ISNUMBER(S623),S623&gt;=R623),IF(X623="記録","実績：基地発～基地着",IF(X623="記憶","記憶：基地発～基地着","未確認：基地発～基地着")),IF(OR(R623&lt;&gt;"",S623&lt;&gt;""),"要確認：時刻不足・逆転",IF(AND(ISNUMBER(T623),T623&gt;=0),IF(X623="記録","実績：記録の時間",IF(X623="記憶","記憶：申告の時間","未確認：申告の時間")),IF(AND(I623="あり",J623="実施",ISNUMBER(AC623)),"所定時間による見込み",IF(I623="なし","使用なし","未確認"))))))</f>
        <v/>
      </c>
      <c r="AF623" s="55" t="str">
        <f>IF(C623="","",IF(H623="あり",1,0))</f>
        <v/>
      </c>
      <c r="AG623" s="55" t="str">
        <f>IF(C623="","",IF(AND(I623="あり",J623="実施"),1,0))</f>
        <v/>
      </c>
      <c r="AH623" s="55" t="str">
        <f>IF(C623="","",IF(AND(H623="あり",X623="記録"),IF(COUNTIFS($A$8:A623,A623,$B$8:B623,B623,$C$8:C623,C623,$E$8:E623,E623,$F$8:F623,F623,$H$8:H623,"あり",$X$8:X623,"記録")=1,1,0),0))</f>
        <v/>
      </c>
      <c r="AI623" s="55" t="str">
        <f>IF(C623="","",IF(AND(I623="あり",J623="実施",X623="記録",ISNUMBER(K623)),IF(COUNTIFS($K$8:K623,K623,$C$8:C623,C623,$E$8:E623,E623,$F$8:F623,F623,$I$8:I623,"あり",$J$8:J623,"実施",$X$8:X623,"記録")=1,1,0),0))</f>
        <v/>
      </c>
      <c r="AJ623" s="55" t="str">
        <f>IF(C623="","",IF(ISNUMBER(A623),YEAR(A623)-IF(MONTH(A623)&lt;4,1,0),""))</f>
        <v/>
      </c>
      <c r="AK623" s="55" t="str">
        <f>IF(C623="","",IF(J623="実施",IF(ISNUMBER(K623),YEAR(K623)-IF(MONTH(K623)&lt;4,1,0),""),""))</f>
        <v/>
      </c>
      <c r="AL623" s="56" t="str">
        <f>IF(C623="",IF(OR(A623&lt;&gt;"",G623&lt;&gt;""),"要確認：船名未記入",""),IF(OR(NOT(ISNUMBER(A623)),G623="",H623="",I623="",J623="",N623="",O623="",P623="",W623="",X623=""),"要確認：基本項目不足",IF(OR(Z623="未登録・重複",AA623="未登録・重複",AB623="未確認"),"要確認：登録表を確認",IF(AND(H623="あり",NOT(ISNUMBER(B623))),"要確認：前日の予定時刻不足",IF(AND(J623="実施",I623="あり",NOT(ISNUMBER(K623))),"要確認：最終日時不足",IF(AND(J623="取消",I623="あり"),"要確認：取消と使用ありが矛盾",IF(OR(AND(ISNUMBER(T623),T623&lt;0),AND(ISNUMBER(V623),V623&lt;0),AE623="要確認：時刻不足・逆転"),"要確認：時間を確認",IF(COUNTIFS(Work[予定表の作業日],A623,Work[前日版の予定時刻],B623,Work[船名],C623,Work[バース],E623,Work[入出・転],F623,Work[曳船名],G623)&gt;1,"要確認：同じ作業・曳船が重複",IF(AND(I623="あり",J623="実施",NOT(ISNUMBER(AD623))),"要確認：拘束時間未確認",IF(OR(H623="未確認",I623="未確認",J623="未確認",X623="未確認",N623="未確認",O623="未確認"),"要確認：未確認を含む","確認済"))))))))))</f>
        <v/>
      </c>
    </row>
    <row r="624" spans="1:38" ht="24.95" customHeight="1" x14ac:dyDescent="0.2">
      <c r="A624" s="20"/>
      <c r="B624" s="29"/>
      <c r="C624" s="7"/>
      <c r="D624" s="7"/>
      <c r="E624" s="7"/>
      <c r="F624" s="7"/>
      <c r="G624" s="7"/>
      <c r="H624" s="7"/>
      <c r="I624" s="7"/>
      <c r="J624" s="7"/>
      <c r="K624" s="23"/>
      <c r="L624" s="13"/>
      <c r="M624" s="13"/>
      <c r="N624" s="7"/>
      <c r="O624" s="51"/>
      <c r="P624" s="51"/>
      <c r="Q624" s="61"/>
      <c r="R624" s="62"/>
      <c r="S624" s="62"/>
      <c r="T624" s="63"/>
      <c r="U624" s="63"/>
      <c r="V624" s="63"/>
      <c r="W624" s="51"/>
      <c r="X624" s="51"/>
      <c r="Y624" s="67"/>
      <c r="Z624" s="54" t="str">
        <f>IF(G624="","",IF(COUNTIF(Tugs[曳船名],G624)&lt;&gt;1,"未登録・重複",IF(INDEX(Tugs[会社名],MATCH(G624,Tugs[曳船名],0))="","未確認",INDEX(Tugs[会社名],MATCH(G624,Tugs[曳船名],0)))))</f>
        <v/>
      </c>
      <c r="AA624" s="54" t="str">
        <f>IF(G624="","",IF(COUNTIF(Companies[会社名],Z624)&lt;&gt;1,"未登録・重複",IF(INDEX(Companies[地区],MATCH(Z624,Companies[会社名],0))="","未確認",INDEX(Companies[地区],MATCH(Z624,Companies[会社名],0)))))</f>
        <v/>
      </c>
      <c r="AB624" s="54" t="str">
        <f>IF(G624="","",IF(Q624&lt;&gt;"",Q624,IF(COUNTIF(Tugs[曳船名],G624)&lt;&gt;1,"未登録・重複",IF(INDEX(Tugs[基地港],MATCH(G624,Tugs[曳船名],0))="","未確認",INDEX(Tugs[基地港],MATCH(G624,Tugs[曳船名],0))))))</f>
        <v/>
      </c>
      <c r="AC624" s="53" t="str">
        <f>IF(C624="","",IF(AND(COUNTIF(Standards[照合項目（自動）],AB624&amp;"｜"&amp;E624&amp;"｜"&amp;D624&amp;"｜"&amp;F624&amp;"｜"&amp;P624)=1,COUNTIFS(Standards[照合項目（自動）],AB624&amp;"｜"&amp;E624&amp;"｜"&amp;D624&amp;"｜"&amp;F624&amp;"｜"&amp;P624,Standards[入力確認（自動）],"確認済")=1),SUMIF(Standards[照合項目（自動）],AB624&amp;"｜"&amp;E624&amp;"｜"&amp;D624&amp;"｜"&amp;F624&amp;"｜"&amp;P624,Standards[所定合計h（自動）]),"未確認"))</f>
        <v/>
      </c>
      <c r="AD624" s="53" t="str">
        <f>IF(C624="","",IF(AND(ISNUMBER(R624),ISNUMBER(S624),S624&gt;=R624),ROUND((S624-R624)*24,4),IF(OR(R624&lt;&gt;"",S624&lt;&gt;""),"",IF(AND(ISNUMBER(T624),T624&gt;=0),T624,IF(AND(I624="あり",J624="実施",ISNUMBER(AC624)),AC624,"")))))</f>
        <v/>
      </c>
      <c r="AE624" s="54" t="str">
        <f>IF(C624="","",IF(AND(ISNUMBER(R624),ISNUMBER(S624),S624&gt;=R624),IF(X624="記録","実績：基地発～基地着",IF(X624="記憶","記憶：基地発～基地着","未確認：基地発～基地着")),IF(OR(R624&lt;&gt;"",S624&lt;&gt;""),"要確認：時刻不足・逆転",IF(AND(ISNUMBER(T624),T624&gt;=0),IF(X624="記録","実績：記録の時間",IF(X624="記憶","記憶：申告の時間","未確認：申告の時間")),IF(AND(I624="あり",J624="実施",ISNUMBER(AC624)),"所定時間による見込み",IF(I624="なし","使用なし","未確認"))))))</f>
        <v/>
      </c>
      <c r="AF624" s="55" t="str">
        <f>IF(C624="","",IF(H624="あり",1,0))</f>
        <v/>
      </c>
      <c r="AG624" s="55" t="str">
        <f>IF(C624="","",IF(AND(I624="あり",J624="実施"),1,0))</f>
        <v/>
      </c>
      <c r="AH624" s="55" t="str">
        <f>IF(C624="","",IF(AND(H624="あり",X624="記録"),IF(COUNTIFS($A$8:A624,A624,$B$8:B624,B624,$C$8:C624,C624,$E$8:E624,E624,$F$8:F624,F624,$H$8:H624,"あり",$X$8:X624,"記録")=1,1,0),0))</f>
        <v/>
      </c>
      <c r="AI624" s="55" t="str">
        <f>IF(C624="","",IF(AND(I624="あり",J624="実施",X624="記録",ISNUMBER(K624)),IF(COUNTIFS($K$8:K624,K624,$C$8:C624,C624,$E$8:E624,E624,$F$8:F624,F624,$I$8:I624,"あり",$J$8:J624,"実施",$X$8:X624,"記録")=1,1,0),0))</f>
        <v/>
      </c>
      <c r="AJ624" s="55" t="str">
        <f>IF(C624="","",IF(ISNUMBER(A624),YEAR(A624)-IF(MONTH(A624)&lt;4,1,0),""))</f>
        <v/>
      </c>
      <c r="AK624" s="55" t="str">
        <f>IF(C624="","",IF(J624="実施",IF(ISNUMBER(K624),YEAR(K624)-IF(MONTH(K624)&lt;4,1,0),""),""))</f>
        <v/>
      </c>
      <c r="AL624" s="56" t="str">
        <f>IF(C624="",IF(OR(A624&lt;&gt;"",G624&lt;&gt;""),"要確認：船名未記入",""),IF(OR(NOT(ISNUMBER(A624)),G624="",H624="",I624="",J624="",N624="",O624="",P624="",W624="",X624=""),"要確認：基本項目不足",IF(OR(Z624="未登録・重複",AA624="未登録・重複",AB624="未確認"),"要確認：登録表を確認",IF(AND(H624="あり",NOT(ISNUMBER(B624))),"要確認：前日の予定時刻不足",IF(AND(J624="実施",I624="あり",NOT(ISNUMBER(K624))),"要確認：最終日時不足",IF(AND(J624="取消",I624="あり"),"要確認：取消と使用ありが矛盾",IF(OR(AND(ISNUMBER(T624),T624&lt;0),AND(ISNUMBER(V624),V624&lt;0),AE624="要確認：時刻不足・逆転"),"要確認：時間を確認",IF(COUNTIFS(Work[予定表の作業日],A624,Work[前日版の予定時刻],B624,Work[船名],C624,Work[バース],E624,Work[入出・転],F624,Work[曳船名],G624)&gt;1,"要確認：同じ作業・曳船が重複",IF(AND(I624="あり",J624="実施",NOT(ISNUMBER(AD624))),"要確認：拘束時間未確認",IF(OR(H624="未確認",I624="未確認",J624="未確認",X624="未確認",N624="未確認",O624="未確認"),"要確認：未確認を含む","確認済"))))))))))</f>
        <v/>
      </c>
    </row>
    <row r="625" spans="1:38" ht="24.95" customHeight="1" x14ac:dyDescent="0.2">
      <c r="A625" s="20"/>
      <c r="B625" s="29"/>
      <c r="C625" s="7"/>
      <c r="D625" s="7"/>
      <c r="E625" s="7"/>
      <c r="F625" s="7"/>
      <c r="G625" s="7"/>
      <c r="H625" s="7"/>
      <c r="I625" s="7"/>
      <c r="J625" s="7"/>
      <c r="K625" s="23"/>
      <c r="L625" s="13"/>
      <c r="M625" s="13"/>
      <c r="N625" s="7"/>
      <c r="O625" s="51"/>
      <c r="P625" s="51"/>
      <c r="Q625" s="61"/>
      <c r="R625" s="62"/>
      <c r="S625" s="62"/>
      <c r="T625" s="63"/>
      <c r="U625" s="63"/>
      <c r="V625" s="63"/>
      <c r="W625" s="51"/>
      <c r="X625" s="51"/>
      <c r="Y625" s="67"/>
      <c r="Z625" s="54" t="str">
        <f>IF(G625="","",IF(COUNTIF(Tugs[曳船名],G625)&lt;&gt;1,"未登録・重複",IF(INDEX(Tugs[会社名],MATCH(G625,Tugs[曳船名],0))="","未確認",INDEX(Tugs[会社名],MATCH(G625,Tugs[曳船名],0)))))</f>
        <v/>
      </c>
      <c r="AA625" s="54" t="str">
        <f>IF(G625="","",IF(COUNTIF(Companies[会社名],Z625)&lt;&gt;1,"未登録・重複",IF(INDEX(Companies[地区],MATCH(Z625,Companies[会社名],0))="","未確認",INDEX(Companies[地区],MATCH(Z625,Companies[会社名],0)))))</f>
        <v/>
      </c>
      <c r="AB625" s="54" t="str">
        <f>IF(G625="","",IF(Q625&lt;&gt;"",Q625,IF(COUNTIF(Tugs[曳船名],G625)&lt;&gt;1,"未登録・重複",IF(INDEX(Tugs[基地港],MATCH(G625,Tugs[曳船名],0))="","未確認",INDEX(Tugs[基地港],MATCH(G625,Tugs[曳船名],0))))))</f>
        <v/>
      </c>
      <c r="AC625" s="53" t="str">
        <f>IF(C625="","",IF(AND(COUNTIF(Standards[照合項目（自動）],AB625&amp;"｜"&amp;E625&amp;"｜"&amp;D625&amp;"｜"&amp;F625&amp;"｜"&amp;P625)=1,COUNTIFS(Standards[照合項目（自動）],AB625&amp;"｜"&amp;E625&amp;"｜"&amp;D625&amp;"｜"&amp;F625&amp;"｜"&amp;P625,Standards[入力確認（自動）],"確認済")=1),SUMIF(Standards[照合項目（自動）],AB625&amp;"｜"&amp;E625&amp;"｜"&amp;D625&amp;"｜"&amp;F625&amp;"｜"&amp;P625,Standards[所定合計h（自動）]),"未確認"))</f>
        <v/>
      </c>
      <c r="AD625" s="53" t="str">
        <f>IF(C625="","",IF(AND(ISNUMBER(R625),ISNUMBER(S625),S625&gt;=R625),ROUND((S625-R625)*24,4),IF(OR(R625&lt;&gt;"",S625&lt;&gt;""),"",IF(AND(ISNUMBER(T625),T625&gt;=0),T625,IF(AND(I625="あり",J625="実施",ISNUMBER(AC625)),AC625,"")))))</f>
        <v/>
      </c>
      <c r="AE625" s="54" t="str">
        <f>IF(C625="","",IF(AND(ISNUMBER(R625),ISNUMBER(S625),S625&gt;=R625),IF(X625="記録","実績：基地発～基地着",IF(X625="記憶","記憶：基地発～基地着","未確認：基地発～基地着")),IF(OR(R625&lt;&gt;"",S625&lt;&gt;""),"要確認：時刻不足・逆転",IF(AND(ISNUMBER(T625),T625&gt;=0),IF(X625="記録","実績：記録の時間",IF(X625="記憶","記憶：申告の時間","未確認：申告の時間")),IF(AND(I625="あり",J625="実施",ISNUMBER(AC625)),"所定時間による見込み",IF(I625="なし","使用なし","未確認"))))))</f>
        <v/>
      </c>
      <c r="AF625" s="55" t="str">
        <f>IF(C625="","",IF(H625="あり",1,0))</f>
        <v/>
      </c>
      <c r="AG625" s="55" t="str">
        <f>IF(C625="","",IF(AND(I625="あり",J625="実施"),1,0))</f>
        <v/>
      </c>
      <c r="AH625" s="55" t="str">
        <f>IF(C625="","",IF(AND(H625="あり",X625="記録"),IF(COUNTIFS($A$8:A625,A625,$B$8:B625,B625,$C$8:C625,C625,$E$8:E625,E625,$F$8:F625,F625,$H$8:H625,"あり",$X$8:X625,"記録")=1,1,0),0))</f>
        <v/>
      </c>
      <c r="AI625" s="55" t="str">
        <f>IF(C625="","",IF(AND(I625="あり",J625="実施",X625="記録",ISNUMBER(K625)),IF(COUNTIFS($K$8:K625,K625,$C$8:C625,C625,$E$8:E625,E625,$F$8:F625,F625,$I$8:I625,"あり",$J$8:J625,"実施",$X$8:X625,"記録")=1,1,0),0))</f>
        <v/>
      </c>
      <c r="AJ625" s="55" t="str">
        <f>IF(C625="","",IF(ISNUMBER(A625),YEAR(A625)-IF(MONTH(A625)&lt;4,1,0),""))</f>
        <v/>
      </c>
      <c r="AK625" s="55" t="str">
        <f>IF(C625="","",IF(J625="実施",IF(ISNUMBER(K625),YEAR(K625)-IF(MONTH(K625)&lt;4,1,0),""),""))</f>
        <v/>
      </c>
      <c r="AL625" s="56" t="str">
        <f>IF(C625="",IF(OR(A625&lt;&gt;"",G625&lt;&gt;""),"要確認：船名未記入",""),IF(OR(NOT(ISNUMBER(A625)),G625="",H625="",I625="",J625="",N625="",O625="",P625="",W625="",X625=""),"要確認：基本項目不足",IF(OR(Z625="未登録・重複",AA625="未登録・重複",AB625="未確認"),"要確認：登録表を確認",IF(AND(H625="あり",NOT(ISNUMBER(B625))),"要確認：前日の予定時刻不足",IF(AND(J625="実施",I625="あり",NOT(ISNUMBER(K625))),"要確認：最終日時不足",IF(AND(J625="取消",I625="あり"),"要確認：取消と使用ありが矛盾",IF(OR(AND(ISNUMBER(T625),T625&lt;0),AND(ISNUMBER(V625),V625&lt;0),AE625="要確認：時刻不足・逆転"),"要確認：時間を確認",IF(COUNTIFS(Work[予定表の作業日],A625,Work[前日版の予定時刻],B625,Work[船名],C625,Work[バース],E625,Work[入出・転],F625,Work[曳船名],G625)&gt;1,"要確認：同じ作業・曳船が重複",IF(AND(I625="あり",J625="実施",NOT(ISNUMBER(AD625))),"要確認：拘束時間未確認",IF(OR(H625="未確認",I625="未確認",J625="未確認",X625="未確認",N625="未確認",O625="未確認"),"要確認：未確認を含む","確認済"))))))))))</f>
        <v/>
      </c>
    </row>
    <row r="626" spans="1:38" ht="24.95" customHeight="1" x14ac:dyDescent="0.2">
      <c r="A626" s="20"/>
      <c r="B626" s="29"/>
      <c r="C626" s="7"/>
      <c r="D626" s="7"/>
      <c r="E626" s="7"/>
      <c r="F626" s="7"/>
      <c r="G626" s="7"/>
      <c r="H626" s="7"/>
      <c r="I626" s="7"/>
      <c r="J626" s="7"/>
      <c r="K626" s="23"/>
      <c r="L626" s="13"/>
      <c r="M626" s="13"/>
      <c r="N626" s="7"/>
      <c r="O626" s="51"/>
      <c r="P626" s="51"/>
      <c r="Q626" s="61"/>
      <c r="R626" s="62"/>
      <c r="S626" s="62"/>
      <c r="T626" s="63"/>
      <c r="U626" s="63"/>
      <c r="V626" s="63"/>
      <c r="W626" s="51"/>
      <c r="X626" s="51"/>
      <c r="Y626" s="67"/>
      <c r="Z626" s="54" t="str">
        <f>IF(G626="","",IF(COUNTIF(Tugs[曳船名],G626)&lt;&gt;1,"未登録・重複",IF(INDEX(Tugs[会社名],MATCH(G626,Tugs[曳船名],0))="","未確認",INDEX(Tugs[会社名],MATCH(G626,Tugs[曳船名],0)))))</f>
        <v/>
      </c>
      <c r="AA626" s="54" t="str">
        <f>IF(G626="","",IF(COUNTIF(Companies[会社名],Z626)&lt;&gt;1,"未登録・重複",IF(INDEX(Companies[地区],MATCH(Z626,Companies[会社名],0))="","未確認",INDEX(Companies[地区],MATCH(Z626,Companies[会社名],0)))))</f>
        <v/>
      </c>
      <c r="AB626" s="54" t="str">
        <f>IF(G626="","",IF(Q626&lt;&gt;"",Q626,IF(COUNTIF(Tugs[曳船名],G626)&lt;&gt;1,"未登録・重複",IF(INDEX(Tugs[基地港],MATCH(G626,Tugs[曳船名],0))="","未確認",INDEX(Tugs[基地港],MATCH(G626,Tugs[曳船名],0))))))</f>
        <v/>
      </c>
      <c r="AC626" s="53" t="str">
        <f>IF(C626="","",IF(AND(COUNTIF(Standards[照合項目（自動）],AB626&amp;"｜"&amp;E626&amp;"｜"&amp;D626&amp;"｜"&amp;F626&amp;"｜"&amp;P626)=1,COUNTIFS(Standards[照合項目（自動）],AB626&amp;"｜"&amp;E626&amp;"｜"&amp;D626&amp;"｜"&amp;F626&amp;"｜"&amp;P626,Standards[入力確認（自動）],"確認済")=1),SUMIF(Standards[照合項目（自動）],AB626&amp;"｜"&amp;E626&amp;"｜"&amp;D626&amp;"｜"&amp;F626&amp;"｜"&amp;P626,Standards[所定合計h（自動）]),"未確認"))</f>
        <v/>
      </c>
      <c r="AD626" s="53" t="str">
        <f>IF(C626="","",IF(AND(ISNUMBER(R626),ISNUMBER(S626),S626&gt;=R626),ROUND((S626-R626)*24,4),IF(OR(R626&lt;&gt;"",S626&lt;&gt;""),"",IF(AND(ISNUMBER(T626),T626&gt;=0),T626,IF(AND(I626="あり",J626="実施",ISNUMBER(AC626)),AC626,"")))))</f>
        <v/>
      </c>
      <c r="AE626" s="54" t="str">
        <f>IF(C626="","",IF(AND(ISNUMBER(R626),ISNUMBER(S626),S626&gt;=R626),IF(X626="記録","実績：基地発～基地着",IF(X626="記憶","記憶：基地発～基地着","未確認：基地発～基地着")),IF(OR(R626&lt;&gt;"",S626&lt;&gt;""),"要確認：時刻不足・逆転",IF(AND(ISNUMBER(T626),T626&gt;=0),IF(X626="記録","実績：記録の時間",IF(X626="記憶","記憶：申告の時間","未確認：申告の時間")),IF(AND(I626="あり",J626="実施",ISNUMBER(AC626)),"所定時間による見込み",IF(I626="なし","使用なし","未確認"))))))</f>
        <v/>
      </c>
      <c r="AF626" s="55" t="str">
        <f>IF(C626="","",IF(H626="あり",1,0))</f>
        <v/>
      </c>
      <c r="AG626" s="55" t="str">
        <f>IF(C626="","",IF(AND(I626="あり",J626="実施"),1,0))</f>
        <v/>
      </c>
      <c r="AH626" s="55" t="str">
        <f>IF(C626="","",IF(AND(H626="あり",X626="記録"),IF(COUNTIFS($A$8:A626,A626,$B$8:B626,B626,$C$8:C626,C626,$E$8:E626,E626,$F$8:F626,F626,$H$8:H626,"あり",$X$8:X626,"記録")=1,1,0),0))</f>
        <v/>
      </c>
      <c r="AI626" s="55" t="str">
        <f>IF(C626="","",IF(AND(I626="あり",J626="実施",X626="記録",ISNUMBER(K626)),IF(COUNTIFS($K$8:K626,K626,$C$8:C626,C626,$E$8:E626,E626,$F$8:F626,F626,$I$8:I626,"あり",$J$8:J626,"実施",$X$8:X626,"記録")=1,1,0),0))</f>
        <v/>
      </c>
      <c r="AJ626" s="55" t="str">
        <f>IF(C626="","",IF(ISNUMBER(A626),YEAR(A626)-IF(MONTH(A626)&lt;4,1,0),""))</f>
        <v/>
      </c>
      <c r="AK626" s="55" t="str">
        <f>IF(C626="","",IF(J626="実施",IF(ISNUMBER(K626),YEAR(K626)-IF(MONTH(K626)&lt;4,1,0),""),""))</f>
        <v/>
      </c>
      <c r="AL626" s="56" t="str">
        <f>IF(C626="",IF(OR(A626&lt;&gt;"",G626&lt;&gt;""),"要確認：船名未記入",""),IF(OR(NOT(ISNUMBER(A626)),G626="",H626="",I626="",J626="",N626="",O626="",P626="",W626="",X626=""),"要確認：基本項目不足",IF(OR(Z626="未登録・重複",AA626="未登録・重複",AB626="未確認"),"要確認：登録表を確認",IF(AND(H626="あり",NOT(ISNUMBER(B626))),"要確認：前日の予定時刻不足",IF(AND(J626="実施",I626="あり",NOT(ISNUMBER(K626))),"要確認：最終日時不足",IF(AND(J626="取消",I626="あり"),"要確認：取消と使用ありが矛盾",IF(OR(AND(ISNUMBER(T626),T626&lt;0),AND(ISNUMBER(V626),V626&lt;0),AE626="要確認：時刻不足・逆転"),"要確認：時間を確認",IF(COUNTIFS(Work[予定表の作業日],A626,Work[前日版の予定時刻],B626,Work[船名],C626,Work[バース],E626,Work[入出・転],F626,Work[曳船名],G626)&gt;1,"要確認：同じ作業・曳船が重複",IF(AND(I626="あり",J626="実施",NOT(ISNUMBER(AD626))),"要確認：拘束時間未確認",IF(OR(H626="未確認",I626="未確認",J626="未確認",X626="未確認",N626="未確認",O626="未確認"),"要確認：未確認を含む","確認済"))))))))))</f>
        <v/>
      </c>
    </row>
    <row r="627" spans="1:38" ht="24.95" customHeight="1" x14ac:dyDescent="0.2">
      <c r="A627" s="20"/>
      <c r="B627" s="29"/>
      <c r="C627" s="7"/>
      <c r="D627" s="7"/>
      <c r="E627" s="7"/>
      <c r="F627" s="7"/>
      <c r="G627" s="7"/>
      <c r="H627" s="7"/>
      <c r="I627" s="7"/>
      <c r="J627" s="7"/>
      <c r="K627" s="23"/>
      <c r="L627" s="13"/>
      <c r="M627" s="13"/>
      <c r="N627" s="7"/>
      <c r="O627" s="51"/>
      <c r="P627" s="51"/>
      <c r="Q627" s="61"/>
      <c r="R627" s="62"/>
      <c r="S627" s="62"/>
      <c r="T627" s="63"/>
      <c r="U627" s="63"/>
      <c r="V627" s="63"/>
      <c r="W627" s="51"/>
      <c r="X627" s="51"/>
      <c r="Y627" s="67"/>
      <c r="Z627" s="54" t="str">
        <f>IF(G627="","",IF(COUNTIF(Tugs[曳船名],G627)&lt;&gt;1,"未登録・重複",IF(INDEX(Tugs[会社名],MATCH(G627,Tugs[曳船名],0))="","未確認",INDEX(Tugs[会社名],MATCH(G627,Tugs[曳船名],0)))))</f>
        <v/>
      </c>
      <c r="AA627" s="54" t="str">
        <f>IF(G627="","",IF(COUNTIF(Companies[会社名],Z627)&lt;&gt;1,"未登録・重複",IF(INDEX(Companies[地区],MATCH(Z627,Companies[会社名],0))="","未確認",INDEX(Companies[地区],MATCH(Z627,Companies[会社名],0)))))</f>
        <v/>
      </c>
      <c r="AB627" s="54" t="str">
        <f>IF(G627="","",IF(Q627&lt;&gt;"",Q627,IF(COUNTIF(Tugs[曳船名],G627)&lt;&gt;1,"未登録・重複",IF(INDEX(Tugs[基地港],MATCH(G627,Tugs[曳船名],0))="","未確認",INDEX(Tugs[基地港],MATCH(G627,Tugs[曳船名],0))))))</f>
        <v/>
      </c>
      <c r="AC627" s="53" t="str">
        <f>IF(C627="","",IF(AND(COUNTIF(Standards[照合項目（自動）],AB627&amp;"｜"&amp;E627&amp;"｜"&amp;D627&amp;"｜"&amp;F627&amp;"｜"&amp;P627)=1,COUNTIFS(Standards[照合項目（自動）],AB627&amp;"｜"&amp;E627&amp;"｜"&amp;D627&amp;"｜"&amp;F627&amp;"｜"&amp;P627,Standards[入力確認（自動）],"確認済")=1),SUMIF(Standards[照合項目（自動）],AB627&amp;"｜"&amp;E627&amp;"｜"&amp;D627&amp;"｜"&amp;F627&amp;"｜"&amp;P627,Standards[所定合計h（自動）]),"未確認"))</f>
        <v/>
      </c>
      <c r="AD627" s="53" t="str">
        <f>IF(C627="","",IF(AND(ISNUMBER(R627),ISNUMBER(S627),S627&gt;=R627),ROUND((S627-R627)*24,4),IF(OR(R627&lt;&gt;"",S627&lt;&gt;""),"",IF(AND(ISNUMBER(T627),T627&gt;=0),T627,IF(AND(I627="あり",J627="実施",ISNUMBER(AC627)),AC627,"")))))</f>
        <v/>
      </c>
      <c r="AE627" s="54" t="str">
        <f>IF(C627="","",IF(AND(ISNUMBER(R627),ISNUMBER(S627),S627&gt;=R627),IF(X627="記録","実績：基地発～基地着",IF(X627="記憶","記憶：基地発～基地着","未確認：基地発～基地着")),IF(OR(R627&lt;&gt;"",S627&lt;&gt;""),"要確認：時刻不足・逆転",IF(AND(ISNUMBER(T627),T627&gt;=0),IF(X627="記録","実績：記録の時間",IF(X627="記憶","記憶：申告の時間","未確認：申告の時間")),IF(AND(I627="あり",J627="実施",ISNUMBER(AC627)),"所定時間による見込み",IF(I627="なし","使用なし","未確認"))))))</f>
        <v/>
      </c>
      <c r="AF627" s="55" t="str">
        <f>IF(C627="","",IF(H627="あり",1,0))</f>
        <v/>
      </c>
      <c r="AG627" s="55" t="str">
        <f>IF(C627="","",IF(AND(I627="あり",J627="実施"),1,0))</f>
        <v/>
      </c>
      <c r="AH627" s="55" t="str">
        <f>IF(C627="","",IF(AND(H627="あり",X627="記録"),IF(COUNTIFS($A$8:A627,A627,$B$8:B627,B627,$C$8:C627,C627,$E$8:E627,E627,$F$8:F627,F627,$H$8:H627,"あり",$X$8:X627,"記録")=1,1,0),0))</f>
        <v/>
      </c>
      <c r="AI627" s="55" t="str">
        <f>IF(C627="","",IF(AND(I627="あり",J627="実施",X627="記録",ISNUMBER(K627)),IF(COUNTIFS($K$8:K627,K627,$C$8:C627,C627,$E$8:E627,E627,$F$8:F627,F627,$I$8:I627,"あり",$J$8:J627,"実施",$X$8:X627,"記録")=1,1,0),0))</f>
        <v/>
      </c>
      <c r="AJ627" s="55" t="str">
        <f>IF(C627="","",IF(ISNUMBER(A627),YEAR(A627)-IF(MONTH(A627)&lt;4,1,0),""))</f>
        <v/>
      </c>
      <c r="AK627" s="55" t="str">
        <f>IF(C627="","",IF(J627="実施",IF(ISNUMBER(K627),YEAR(K627)-IF(MONTH(K627)&lt;4,1,0),""),""))</f>
        <v/>
      </c>
      <c r="AL627" s="56" t="str">
        <f>IF(C627="",IF(OR(A627&lt;&gt;"",G627&lt;&gt;""),"要確認：船名未記入",""),IF(OR(NOT(ISNUMBER(A627)),G627="",H627="",I627="",J627="",N627="",O627="",P627="",W627="",X627=""),"要確認：基本項目不足",IF(OR(Z627="未登録・重複",AA627="未登録・重複",AB627="未確認"),"要確認：登録表を確認",IF(AND(H627="あり",NOT(ISNUMBER(B627))),"要確認：前日の予定時刻不足",IF(AND(J627="実施",I627="あり",NOT(ISNUMBER(K627))),"要確認：最終日時不足",IF(AND(J627="取消",I627="あり"),"要確認：取消と使用ありが矛盾",IF(OR(AND(ISNUMBER(T627),T627&lt;0),AND(ISNUMBER(V627),V627&lt;0),AE627="要確認：時刻不足・逆転"),"要確認：時間を確認",IF(COUNTIFS(Work[予定表の作業日],A627,Work[前日版の予定時刻],B627,Work[船名],C627,Work[バース],E627,Work[入出・転],F627,Work[曳船名],G627)&gt;1,"要確認：同じ作業・曳船が重複",IF(AND(I627="あり",J627="実施",NOT(ISNUMBER(AD627))),"要確認：拘束時間未確認",IF(OR(H627="未確認",I627="未確認",J627="未確認",X627="未確認",N627="未確認",O627="未確認"),"要確認：未確認を含む","確認済"))))))))))</f>
        <v/>
      </c>
    </row>
    <row r="628" spans="1:38" ht="24.95" customHeight="1" x14ac:dyDescent="0.2">
      <c r="A628" s="20"/>
      <c r="B628" s="29"/>
      <c r="C628" s="7"/>
      <c r="D628" s="7"/>
      <c r="E628" s="7"/>
      <c r="F628" s="7"/>
      <c r="G628" s="7"/>
      <c r="H628" s="7"/>
      <c r="I628" s="7"/>
      <c r="J628" s="7"/>
      <c r="K628" s="23"/>
      <c r="L628" s="13"/>
      <c r="M628" s="13"/>
      <c r="N628" s="7"/>
      <c r="O628" s="51"/>
      <c r="P628" s="51"/>
      <c r="Q628" s="61"/>
      <c r="R628" s="62"/>
      <c r="S628" s="62"/>
      <c r="T628" s="63"/>
      <c r="U628" s="63"/>
      <c r="V628" s="63"/>
      <c r="W628" s="51"/>
      <c r="X628" s="51"/>
      <c r="Y628" s="67"/>
      <c r="Z628" s="54" t="str">
        <f>IF(G628="","",IF(COUNTIF(Tugs[曳船名],G628)&lt;&gt;1,"未登録・重複",IF(INDEX(Tugs[会社名],MATCH(G628,Tugs[曳船名],0))="","未確認",INDEX(Tugs[会社名],MATCH(G628,Tugs[曳船名],0)))))</f>
        <v/>
      </c>
      <c r="AA628" s="54" t="str">
        <f>IF(G628="","",IF(COUNTIF(Companies[会社名],Z628)&lt;&gt;1,"未登録・重複",IF(INDEX(Companies[地区],MATCH(Z628,Companies[会社名],0))="","未確認",INDEX(Companies[地区],MATCH(Z628,Companies[会社名],0)))))</f>
        <v/>
      </c>
      <c r="AB628" s="54" t="str">
        <f>IF(G628="","",IF(Q628&lt;&gt;"",Q628,IF(COUNTIF(Tugs[曳船名],G628)&lt;&gt;1,"未登録・重複",IF(INDEX(Tugs[基地港],MATCH(G628,Tugs[曳船名],0))="","未確認",INDEX(Tugs[基地港],MATCH(G628,Tugs[曳船名],0))))))</f>
        <v/>
      </c>
      <c r="AC628" s="53" t="str">
        <f>IF(C628="","",IF(AND(COUNTIF(Standards[照合項目（自動）],AB628&amp;"｜"&amp;E628&amp;"｜"&amp;D628&amp;"｜"&amp;F628&amp;"｜"&amp;P628)=1,COUNTIFS(Standards[照合項目（自動）],AB628&amp;"｜"&amp;E628&amp;"｜"&amp;D628&amp;"｜"&amp;F628&amp;"｜"&amp;P628,Standards[入力確認（自動）],"確認済")=1),SUMIF(Standards[照合項目（自動）],AB628&amp;"｜"&amp;E628&amp;"｜"&amp;D628&amp;"｜"&amp;F628&amp;"｜"&amp;P628,Standards[所定合計h（自動）]),"未確認"))</f>
        <v/>
      </c>
      <c r="AD628" s="53" t="str">
        <f>IF(C628="","",IF(AND(ISNUMBER(R628),ISNUMBER(S628),S628&gt;=R628),ROUND((S628-R628)*24,4),IF(OR(R628&lt;&gt;"",S628&lt;&gt;""),"",IF(AND(ISNUMBER(T628),T628&gt;=0),T628,IF(AND(I628="あり",J628="実施",ISNUMBER(AC628)),AC628,"")))))</f>
        <v/>
      </c>
      <c r="AE628" s="54" t="str">
        <f>IF(C628="","",IF(AND(ISNUMBER(R628),ISNUMBER(S628),S628&gt;=R628),IF(X628="記録","実績：基地発～基地着",IF(X628="記憶","記憶：基地発～基地着","未確認：基地発～基地着")),IF(OR(R628&lt;&gt;"",S628&lt;&gt;""),"要確認：時刻不足・逆転",IF(AND(ISNUMBER(T628),T628&gt;=0),IF(X628="記録","実績：記録の時間",IF(X628="記憶","記憶：申告の時間","未確認：申告の時間")),IF(AND(I628="あり",J628="実施",ISNUMBER(AC628)),"所定時間による見込み",IF(I628="なし","使用なし","未確認"))))))</f>
        <v/>
      </c>
      <c r="AF628" s="55" t="str">
        <f>IF(C628="","",IF(H628="あり",1,0))</f>
        <v/>
      </c>
      <c r="AG628" s="55" t="str">
        <f>IF(C628="","",IF(AND(I628="あり",J628="実施"),1,0))</f>
        <v/>
      </c>
      <c r="AH628" s="55" t="str">
        <f>IF(C628="","",IF(AND(H628="あり",X628="記録"),IF(COUNTIFS($A$8:A628,A628,$B$8:B628,B628,$C$8:C628,C628,$E$8:E628,E628,$F$8:F628,F628,$H$8:H628,"あり",$X$8:X628,"記録")=1,1,0),0))</f>
        <v/>
      </c>
      <c r="AI628" s="55" t="str">
        <f>IF(C628="","",IF(AND(I628="あり",J628="実施",X628="記録",ISNUMBER(K628)),IF(COUNTIFS($K$8:K628,K628,$C$8:C628,C628,$E$8:E628,E628,$F$8:F628,F628,$I$8:I628,"あり",$J$8:J628,"実施",$X$8:X628,"記録")=1,1,0),0))</f>
        <v/>
      </c>
      <c r="AJ628" s="55" t="str">
        <f>IF(C628="","",IF(ISNUMBER(A628),YEAR(A628)-IF(MONTH(A628)&lt;4,1,0),""))</f>
        <v/>
      </c>
      <c r="AK628" s="55" t="str">
        <f>IF(C628="","",IF(J628="実施",IF(ISNUMBER(K628),YEAR(K628)-IF(MONTH(K628)&lt;4,1,0),""),""))</f>
        <v/>
      </c>
      <c r="AL628" s="56" t="str">
        <f>IF(C628="",IF(OR(A628&lt;&gt;"",G628&lt;&gt;""),"要確認：船名未記入",""),IF(OR(NOT(ISNUMBER(A628)),G628="",H628="",I628="",J628="",N628="",O628="",P628="",W628="",X628=""),"要確認：基本項目不足",IF(OR(Z628="未登録・重複",AA628="未登録・重複",AB628="未確認"),"要確認：登録表を確認",IF(AND(H628="あり",NOT(ISNUMBER(B628))),"要確認：前日の予定時刻不足",IF(AND(J628="実施",I628="あり",NOT(ISNUMBER(K628))),"要確認：最終日時不足",IF(AND(J628="取消",I628="あり"),"要確認：取消と使用ありが矛盾",IF(OR(AND(ISNUMBER(T628),T628&lt;0),AND(ISNUMBER(V628),V628&lt;0),AE628="要確認：時刻不足・逆転"),"要確認：時間を確認",IF(COUNTIFS(Work[予定表の作業日],A628,Work[前日版の予定時刻],B628,Work[船名],C628,Work[バース],E628,Work[入出・転],F628,Work[曳船名],G628)&gt;1,"要確認：同じ作業・曳船が重複",IF(AND(I628="あり",J628="実施",NOT(ISNUMBER(AD628))),"要確認：拘束時間未確認",IF(OR(H628="未確認",I628="未確認",J628="未確認",X628="未確認",N628="未確認",O628="未確認"),"要確認：未確認を含む","確認済"))))))))))</f>
        <v/>
      </c>
    </row>
    <row r="629" spans="1:38" ht="24.95" customHeight="1" x14ac:dyDescent="0.2">
      <c r="A629" s="20"/>
      <c r="B629" s="29"/>
      <c r="C629" s="7"/>
      <c r="D629" s="7"/>
      <c r="E629" s="7"/>
      <c r="F629" s="7"/>
      <c r="G629" s="7"/>
      <c r="H629" s="7"/>
      <c r="I629" s="7"/>
      <c r="J629" s="7"/>
      <c r="K629" s="23"/>
      <c r="L629" s="13"/>
      <c r="M629" s="13"/>
      <c r="N629" s="7"/>
      <c r="O629" s="51"/>
      <c r="P629" s="51"/>
      <c r="Q629" s="61"/>
      <c r="R629" s="62"/>
      <c r="S629" s="62"/>
      <c r="T629" s="63"/>
      <c r="U629" s="63"/>
      <c r="V629" s="63"/>
      <c r="W629" s="51"/>
      <c r="X629" s="51"/>
      <c r="Y629" s="67"/>
      <c r="Z629" s="54" t="str">
        <f>IF(G629="","",IF(COUNTIF(Tugs[曳船名],G629)&lt;&gt;1,"未登録・重複",IF(INDEX(Tugs[会社名],MATCH(G629,Tugs[曳船名],0))="","未確認",INDEX(Tugs[会社名],MATCH(G629,Tugs[曳船名],0)))))</f>
        <v/>
      </c>
      <c r="AA629" s="54" t="str">
        <f>IF(G629="","",IF(COUNTIF(Companies[会社名],Z629)&lt;&gt;1,"未登録・重複",IF(INDEX(Companies[地区],MATCH(Z629,Companies[会社名],0))="","未確認",INDEX(Companies[地区],MATCH(Z629,Companies[会社名],0)))))</f>
        <v/>
      </c>
      <c r="AB629" s="54" t="str">
        <f>IF(G629="","",IF(Q629&lt;&gt;"",Q629,IF(COUNTIF(Tugs[曳船名],G629)&lt;&gt;1,"未登録・重複",IF(INDEX(Tugs[基地港],MATCH(G629,Tugs[曳船名],0))="","未確認",INDEX(Tugs[基地港],MATCH(G629,Tugs[曳船名],0))))))</f>
        <v/>
      </c>
      <c r="AC629" s="53" t="str">
        <f>IF(C629="","",IF(AND(COUNTIF(Standards[照合項目（自動）],AB629&amp;"｜"&amp;E629&amp;"｜"&amp;D629&amp;"｜"&amp;F629&amp;"｜"&amp;P629)=1,COUNTIFS(Standards[照合項目（自動）],AB629&amp;"｜"&amp;E629&amp;"｜"&amp;D629&amp;"｜"&amp;F629&amp;"｜"&amp;P629,Standards[入力確認（自動）],"確認済")=1),SUMIF(Standards[照合項目（自動）],AB629&amp;"｜"&amp;E629&amp;"｜"&amp;D629&amp;"｜"&amp;F629&amp;"｜"&amp;P629,Standards[所定合計h（自動）]),"未確認"))</f>
        <v/>
      </c>
      <c r="AD629" s="53" t="str">
        <f>IF(C629="","",IF(AND(ISNUMBER(R629),ISNUMBER(S629),S629&gt;=R629),ROUND((S629-R629)*24,4),IF(OR(R629&lt;&gt;"",S629&lt;&gt;""),"",IF(AND(ISNUMBER(T629),T629&gt;=0),T629,IF(AND(I629="あり",J629="実施",ISNUMBER(AC629)),AC629,"")))))</f>
        <v/>
      </c>
      <c r="AE629" s="54" t="str">
        <f>IF(C629="","",IF(AND(ISNUMBER(R629),ISNUMBER(S629),S629&gt;=R629),IF(X629="記録","実績：基地発～基地着",IF(X629="記憶","記憶：基地発～基地着","未確認：基地発～基地着")),IF(OR(R629&lt;&gt;"",S629&lt;&gt;""),"要確認：時刻不足・逆転",IF(AND(ISNUMBER(T629),T629&gt;=0),IF(X629="記録","実績：記録の時間",IF(X629="記憶","記憶：申告の時間","未確認：申告の時間")),IF(AND(I629="あり",J629="実施",ISNUMBER(AC629)),"所定時間による見込み",IF(I629="なし","使用なし","未確認"))))))</f>
        <v/>
      </c>
      <c r="AF629" s="55" t="str">
        <f>IF(C629="","",IF(H629="あり",1,0))</f>
        <v/>
      </c>
      <c r="AG629" s="55" t="str">
        <f>IF(C629="","",IF(AND(I629="あり",J629="実施"),1,0))</f>
        <v/>
      </c>
      <c r="AH629" s="55" t="str">
        <f>IF(C629="","",IF(AND(H629="あり",X629="記録"),IF(COUNTIFS($A$8:A629,A629,$B$8:B629,B629,$C$8:C629,C629,$E$8:E629,E629,$F$8:F629,F629,$H$8:H629,"あり",$X$8:X629,"記録")=1,1,0),0))</f>
        <v/>
      </c>
      <c r="AI629" s="55" t="str">
        <f>IF(C629="","",IF(AND(I629="あり",J629="実施",X629="記録",ISNUMBER(K629)),IF(COUNTIFS($K$8:K629,K629,$C$8:C629,C629,$E$8:E629,E629,$F$8:F629,F629,$I$8:I629,"あり",$J$8:J629,"実施",$X$8:X629,"記録")=1,1,0),0))</f>
        <v/>
      </c>
      <c r="AJ629" s="55" t="str">
        <f>IF(C629="","",IF(ISNUMBER(A629),YEAR(A629)-IF(MONTH(A629)&lt;4,1,0),""))</f>
        <v/>
      </c>
      <c r="AK629" s="55" t="str">
        <f>IF(C629="","",IF(J629="実施",IF(ISNUMBER(K629),YEAR(K629)-IF(MONTH(K629)&lt;4,1,0),""),""))</f>
        <v/>
      </c>
      <c r="AL629" s="56" t="str">
        <f>IF(C629="",IF(OR(A629&lt;&gt;"",G629&lt;&gt;""),"要確認：船名未記入",""),IF(OR(NOT(ISNUMBER(A629)),G629="",H629="",I629="",J629="",N629="",O629="",P629="",W629="",X629=""),"要確認：基本項目不足",IF(OR(Z629="未登録・重複",AA629="未登録・重複",AB629="未確認"),"要確認：登録表を確認",IF(AND(H629="あり",NOT(ISNUMBER(B629))),"要確認：前日の予定時刻不足",IF(AND(J629="実施",I629="あり",NOT(ISNUMBER(K629))),"要確認：最終日時不足",IF(AND(J629="取消",I629="あり"),"要確認：取消と使用ありが矛盾",IF(OR(AND(ISNUMBER(T629),T629&lt;0),AND(ISNUMBER(V629),V629&lt;0),AE629="要確認：時刻不足・逆転"),"要確認：時間を確認",IF(COUNTIFS(Work[予定表の作業日],A629,Work[前日版の予定時刻],B629,Work[船名],C629,Work[バース],E629,Work[入出・転],F629,Work[曳船名],G629)&gt;1,"要確認：同じ作業・曳船が重複",IF(AND(I629="あり",J629="実施",NOT(ISNUMBER(AD629))),"要確認：拘束時間未確認",IF(OR(H629="未確認",I629="未確認",J629="未確認",X629="未確認",N629="未確認",O629="未確認"),"要確認：未確認を含む","確認済"))))))))))</f>
        <v/>
      </c>
    </row>
    <row r="630" spans="1:38" ht="24.95" customHeight="1" x14ac:dyDescent="0.2">
      <c r="A630" s="20"/>
      <c r="B630" s="29"/>
      <c r="C630" s="7"/>
      <c r="D630" s="7"/>
      <c r="E630" s="7"/>
      <c r="F630" s="7"/>
      <c r="G630" s="7"/>
      <c r="H630" s="7"/>
      <c r="I630" s="7"/>
      <c r="J630" s="7"/>
      <c r="K630" s="23"/>
      <c r="L630" s="13"/>
      <c r="M630" s="13"/>
      <c r="N630" s="7"/>
      <c r="O630" s="51"/>
      <c r="P630" s="51"/>
      <c r="Q630" s="61"/>
      <c r="R630" s="62"/>
      <c r="S630" s="62"/>
      <c r="T630" s="63"/>
      <c r="U630" s="63"/>
      <c r="V630" s="63"/>
      <c r="W630" s="51"/>
      <c r="X630" s="51"/>
      <c r="Y630" s="67"/>
      <c r="Z630" s="54" t="str">
        <f>IF(G630="","",IF(COUNTIF(Tugs[曳船名],G630)&lt;&gt;1,"未登録・重複",IF(INDEX(Tugs[会社名],MATCH(G630,Tugs[曳船名],0))="","未確認",INDEX(Tugs[会社名],MATCH(G630,Tugs[曳船名],0)))))</f>
        <v/>
      </c>
      <c r="AA630" s="54" t="str">
        <f>IF(G630="","",IF(COUNTIF(Companies[会社名],Z630)&lt;&gt;1,"未登録・重複",IF(INDEX(Companies[地区],MATCH(Z630,Companies[会社名],0))="","未確認",INDEX(Companies[地区],MATCH(Z630,Companies[会社名],0)))))</f>
        <v/>
      </c>
      <c r="AB630" s="54" t="str">
        <f>IF(G630="","",IF(Q630&lt;&gt;"",Q630,IF(COUNTIF(Tugs[曳船名],G630)&lt;&gt;1,"未登録・重複",IF(INDEX(Tugs[基地港],MATCH(G630,Tugs[曳船名],0))="","未確認",INDEX(Tugs[基地港],MATCH(G630,Tugs[曳船名],0))))))</f>
        <v/>
      </c>
      <c r="AC630" s="53" t="str">
        <f>IF(C630="","",IF(AND(COUNTIF(Standards[照合項目（自動）],AB630&amp;"｜"&amp;E630&amp;"｜"&amp;D630&amp;"｜"&amp;F630&amp;"｜"&amp;P630)=1,COUNTIFS(Standards[照合項目（自動）],AB630&amp;"｜"&amp;E630&amp;"｜"&amp;D630&amp;"｜"&amp;F630&amp;"｜"&amp;P630,Standards[入力確認（自動）],"確認済")=1),SUMIF(Standards[照合項目（自動）],AB630&amp;"｜"&amp;E630&amp;"｜"&amp;D630&amp;"｜"&amp;F630&amp;"｜"&amp;P630,Standards[所定合計h（自動）]),"未確認"))</f>
        <v/>
      </c>
      <c r="AD630" s="53" t="str">
        <f>IF(C630="","",IF(AND(ISNUMBER(R630),ISNUMBER(S630),S630&gt;=R630),ROUND((S630-R630)*24,4),IF(OR(R630&lt;&gt;"",S630&lt;&gt;""),"",IF(AND(ISNUMBER(T630),T630&gt;=0),T630,IF(AND(I630="あり",J630="実施",ISNUMBER(AC630)),AC630,"")))))</f>
        <v/>
      </c>
      <c r="AE630" s="54" t="str">
        <f>IF(C630="","",IF(AND(ISNUMBER(R630),ISNUMBER(S630),S630&gt;=R630),IF(X630="記録","実績：基地発～基地着",IF(X630="記憶","記憶：基地発～基地着","未確認：基地発～基地着")),IF(OR(R630&lt;&gt;"",S630&lt;&gt;""),"要確認：時刻不足・逆転",IF(AND(ISNUMBER(T630),T630&gt;=0),IF(X630="記録","実績：記録の時間",IF(X630="記憶","記憶：申告の時間","未確認：申告の時間")),IF(AND(I630="あり",J630="実施",ISNUMBER(AC630)),"所定時間による見込み",IF(I630="なし","使用なし","未確認"))))))</f>
        <v/>
      </c>
      <c r="AF630" s="55" t="str">
        <f>IF(C630="","",IF(H630="あり",1,0))</f>
        <v/>
      </c>
      <c r="AG630" s="55" t="str">
        <f>IF(C630="","",IF(AND(I630="あり",J630="実施"),1,0))</f>
        <v/>
      </c>
      <c r="AH630" s="55" t="str">
        <f>IF(C630="","",IF(AND(H630="あり",X630="記録"),IF(COUNTIFS($A$8:A630,A630,$B$8:B630,B630,$C$8:C630,C630,$E$8:E630,E630,$F$8:F630,F630,$H$8:H630,"あり",$X$8:X630,"記録")=1,1,0),0))</f>
        <v/>
      </c>
      <c r="AI630" s="55" t="str">
        <f>IF(C630="","",IF(AND(I630="あり",J630="実施",X630="記録",ISNUMBER(K630)),IF(COUNTIFS($K$8:K630,K630,$C$8:C630,C630,$E$8:E630,E630,$F$8:F630,F630,$I$8:I630,"あり",$J$8:J630,"実施",$X$8:X630,"記録")=1,1,0),0))</f>
        <v/>
      </c>
      <c r="AJ630" s="55" t="str">
        <f>IF(C630="","",IF(ISNUMBER(A630),YEAR(A630)-IF(MONTH(A630)&lt;4,1,0),""))</f>
        <v/>
      </c>
      <c r="AK630" s="55" t="str">
        <f>IF(C630="","",IF(J630="実施",IF(ISNUMBER(K630),YEAR(K630)-IF(MONTH(K630)&lt;4,1,0),""),""))</f>
        <v/>
      </c>
      <c r="AL630" s="56" t="str">
        <f>IF(C630="",IF(OR(A630&lt;&gt;"",G630&lt;&gt;""),"要確認：船名未記入",""),IF(OR(NOT(ISNUMBER(A630)),G630="",H630="",I630="",J630="",N630="",O630="",P630="",W630="",X630=""),"要確認：基本項目不足",IF(OR(Z630="未登録・重複",AA630="未登録・重複",AB630="未確認"),"要確認：登録表を確認",IF(AND(H630="あり",NOT(ISNUMBER(B630))),"要確認：前日の予定時刻不足",IF(AND(J630="実施",I630="あり",NOT(ISNUMBER(K630))),"要確認：最終日時不足",IF(AND(J630="取消",I630="あり"),"要確認：取消と使用ありが矛盾",IF(OR(AND(ISNUMBER(T630),T630&lt;0),AND(ISNUMBER(V630),V630&lt;0),AE630="要確認：時刻不足・逆転"),"要確認：時間を確認",IF(COUNTIFS(Work[予定表の作業日],A630,Work[前日版の予定時刻],B630,Work[船名],C630,Work[バース],E630,Work[入出・転],F630,Work[曳船名],G630)&gt;1,"要確認：同じ作業・曳船が重複",IF(AND(I630="あり",J630="実施",NOT(ISNUMBER(AD630))),"要確認：拘束時間未確認",IF(OR(H630="未確認",I630="未確認",J630="未確認",X630="未確認",N630="未確認",O630="未確認"),"要確認：未確認を含む","確認済"))))))))))</f>
        <v/>
      </c>
    </row>
    <row r="631" spans="1:38" ht="24.95" customHeight="1" x14ac:dyDescent="0.2">
      <c r="A631" s="20"/>
      <c r="B631" s="29"/>
      <c r="C631" s="7"/>
      <c r="D631" s="7"/>
      <c r="E631" s="7"/>
      <c r="F631" s="7"/>
      <c r="G631" s="7"/>
      <c r="H631" s="7"/>
      <c r="I631" s="7"/>
      <c r="J631" s="7"/>
      <c r="K631" s="23"/>
      <c r="L631" s="13"/>
      <c r="M631" s="13"/>
      <c r="N631" s="7"/>
      <c r="O631" s="51"/>
      <c r="P631" s="51"/>
      <c r="Q631" s="61"/>
      <c r="R631" s="62"/>
      <c r="S631" s="62"/>
      <c r="T631" s="63"/>
      <c r="U631" s="63"/>
      <c r="V631" s="63"/>
      <c r="W631" s="51"/>
      <c r="X631" s="51"/>
      <c r="Y631" s="67"/>
      <c r="Z631" s="54" t="str">
        <f>IF(G631="","",IF(COUNTIF(Tugs[曳船名],G631)&lt;&gt;1,"未登録・重複",IF(INDEX(Tugs[会社名],MATCH(G631,Tugs[曳船名],0))="","未確認",INDEX(Tugs[会社名],MATCH(G631,Tugs[曳船名],0)))))</f>
        <v/>
      </c>
      <c r="AA631" s="54" t="str">
        <f>IF(G631="","",IF(COUNTIF(Companies[会社名],Z631)&lt;&gt;1,"未登録・重複",IF(INDEX(Companies[地区],MATCH(Z631,Companies[会社名],0))="","未確認",INDEX(Companies[地区],MATCH(Z631,Companies[会社名],0)))))</f>
        <v/>
      </c>
      <c r="AB631" s="54" t="str">
        <f>IF(G631="","",IF(Q631&lt;&gt;"",Q631,IF(COUNTIF(Tugs[曳船名],G631)&lt;&gt;1,"未登録・重複",IF(INDEX(Tugs[基地港],MATCH(G631,Tugs[曳船名],0))="","未確認",INDEX(Tugs[基地港],MATCH(G631,Tugs[曳船名],0))))))</f>
        <v/>
      </c>
      <c r="AC631" s="53" t="str">
        <f>IF(C631="","",IF(AND(COUNTIF(Standards[照合項目（自動）],AB631&amp;"｜"&amp;E631&amp;"｜"&amp;D631&amp;"｜"&amp;F631&amp;"｜"&amp;P631)=1,COUNTIFS(Standards[照合項目（自動）],AB631&amp;"｜"&amp;E631&amp;"｜"&amp;D631&amp;"｜"&amp;F631&amp;"｜"&amp;P631,Standards[入力確認（自動）],"確認済")=1),SUMIF(Standards[照合項目（自動）],AB631&amp;"｜"&amp;E631&amp;"｜"&amp;D631&amp;"｜"&amp;F631&amp;"｜"&amp;P631,Standards[所定合計h（自動）]),"未確認"))</f>
        <v/>
      </c>
      <c r="AD631" s="53" t="str">
        <f>IF(C631="","",IF(AND(ISNUMBER(R631),ISNUMBER(S631),S631&gt;=R631),ROUND((S631-R631)*24,4),IF(OR(R631&lt;&gt;"",S631&lt;&gt;""),"",IF(AND(ISNUMBER(T631),T631&gt;=0),T631,IF(AND(I631="あり",J631="実施",ISNUMBER(AC631)),AC631,"")))))</f>
        <v/>
      </c>
      <c r="AE631" s="54" t="str">
        <f>IF(C631="","",IF(AND(ISNUMBER(R631),ISNUMBER(S631),S631&gt;=R631),IF(X631="記録","実績：基地発～基地着",IF(X631="記憶","記憶：基地発～基地着","未確認：基地発～基地着")),IF(OR(R631&lt;&gt;"",S631&lt;&gt;""),"要確認：時刻不足・逆転",IF(AND(ISNUMBER(T631),T631&gt;=0),IF(X631="記録","実績：記録の時間",IF(X631="記憶","記憶：申告の時間","未確認：申告の時間")),IF(AND(I631="あり",J631="実施",ISNUMBER(AC631)),"所定時間による見込み",IF(I631="なし","使用なし","未確認"))))))</f>
        <v/>
      </c>
      <c r="AF631" s="55" t="str">
        <f>IF(C631="","",IF(H631="あり",1,0))</f>
        <v/>
      </c>
      <c r="AG631" s="55" t="str">
        <f>IF(C631="","",IF(AND(I631="あり",J631="実施"),1,0))</f>
        <v/>
      </c>
      <c r="AH631" s="55" t="str">
        <f>IF(C631="","",IF(AND(H631="あり",X631="記録"),IF(COUNTIFS($A$8:A631,A631,$B$8:B631,B631,$C$8:C631,C631,$E$8:E631,E631,$F$8:F631,F631,$H$8:H631,"あり",$X$8:X631,"記録")=1,1,0),0))</f>
        <v/>
      </c>
      <c r="AI631" s="55" t="str">
        <f>IF(C631="","",IF(AND(I631="あり",J631="実施",X631="記録",ISNUMBER(K631)),IF(COUNTIFS($K$8:K631,K631,$C$8:C631,C631,$E$8:E631,E631,$F$8:F631,F631,$I$8:I631,"あり",$J$8:J631,"実施",$X$8:X631,"記録")=1,1,0),0))</f>
        <v/>
      </c>
      <c r="AJ631" s="55" t="str">
        <f>IF(C631="","",IF(ISNUMBER(A631),YEAR(A631)-IF(MONTH(A631)&lt;4,1,0),""))</f>
        <v/>
      </c>
      <c r="AK631" s="55" t="str">
        <f>IF(C631="","",IF(J631="実施",IF(ISNUMBER(K631),YEAR(K631)-IF(MONTH(K631)&lt;4,1,0),""),""))</f>
        <v/>
      </c>
      <c r="AL631" s="56" t="str">
        <f>IF(C631="",IF(OR(A631&lt;&gt;"",G631&lt;&gt;""),"要確認：船名未記入",""),IF(OR(NOT(ISNUMBER(A631)),G631="",H631="",I631="",J631="",N631="",O631="",P631="",W631="",X631=""),"要確認：基本項目不足",IF(OR(Z631="未登録・重複",AA631="未登録・重複",AB631="未確認"),"要確認：登録表を確認",IF(AND(H631="あり",NOT(ISNUMBER(B631))),"要確認：前日の予定時刻不足",IF(AND(J631="実施",I631="あり",NOT(ISNUMBER(K631))),"要確認：最終日時不足",IF(AND(J631="取消",I631="あり"),"要確認：取消と使用ありが矛盾",IF(OR(AND(ISNUMBER(T631),T631&lt;0),AND(ISNUMBER(V631),V631&lt;0),AE631="要確認：時刻不足・逆転"),"要確認：時間を確認",IF(COUNTIFS(Work[予定表の作業日],A631,Work[前日版の予定時刻],B631,Work[船名],C631,Work[バース],E631,Work[入出・転],F631,Work[曳船名],G631)&gt;1,"要確認：同じ作業・曳船が重複",IF(AND(I631="あり",J631="実施",NOT(ISNUMBER(AD631))),"要確認：拘束時間未確認",IF(OR(H631="未確認",I631="未確認",J631="未確認",X631="未確認",N631="未確認",O631="未確認"),"要確認：未確認を含む","確認済"))))))))))</f>
        <v/>
      </c>
    </row>
    <row r="632" spans="1:38" ht="24.95" customHeight="1" x14ac:dyDescent="0.2">
      <c r="A632" s="20"/>
      <c r="B632" s="29"/>
      <c r="C632" s="7"/>
      <c r="D632" s="7"/>
      <c r="E632" s="7"/>
      <c r="F632" s="7"/>
      <c r="G632" s="7"/>
      <c r="H632" s="7"/>
      <c r="I632" s="7"/>
      <c r="J632" s="7"/>
      <c r="K632" s="23"/>
      <c r="L632" s="13"/>
      <c r="M632" s="13"/>
      <c r="N632" s="7"/>
      <c r="O632" s="51"/>
      <c r="P632" s="51"/>
      <c r="Q632" s="61"/>
      <c r="R632" s="62"/>
      <c r="S632" s="62"/>
      <c r="T632" s="63"/>
      <c r="U632" s="63"/>
      <c r="V632" s="63"/>
      <c r="W632" s="51"/>
      <c r="X632" s="51"/>
      <c r="Y632" s="67"/>
      <c r="Z632" s="54" t="str">
        <f>IF(G632="","",IF(COUNTIF(Tugs[曳船名],G632)&lt;&gt;1,"未登録・重複",IF(INDEX(Tugs[会社名],MATCH(G632,Tugs[曳船名],0))="","未確認",INDEX(Tugs[会社名],MATCH(G632,Tugs[曳船名],0)))))</f>
        <v/>
      </c>
      <c r="AA632" s="54" t="str">
        <f>IF(G632="","",IF(COUNTIF(Companies[会社名],Z632)&lt;&gt;1,"未登録・重複",IF(INDEX(Companies[地区],MATCH(Z632,Companies[会社名],0))="","未確認",INDEX(Companies[地区],MATCH(Z632,Companies[会社名],0)))))</f>
        <v/>
      </c>
      <c r="AB632" s="54" t="str">
        <f>IF(G632="","",IF(Q632&lt;&gt;"",Q632,IF(COUNTIF(Tugs[曳船名],G632)&lt;&gt;1,"未登録・重複",IF(INDEX(Tugs[基地港],MATCH(G632,Tugs[曳船名],0))="","未確認",INDEX(Tugs[基地港],MATCH(G632,Tugs[曳船名],0))))))</f>
        <v/>
      </c>
      <c r="AC632" s="53" t="str">
        <f>IF(C632="","",IF(AND(COUNTIF(Standards[照合項目（自動）],AB632&amp;"｜"&amp;E632&amp;"｜"&amp;D632&amp;"｜"&amp;F632&amp;"｜"&amp;P632)=1,COUNTIFS(Standards[照合項目（自動）],AB632&amp;"｜"&amp;E632&amp;"｜"&amp;D632&amp;"｜"&amp;F632&amp;"｜"&amp;P632,Standards[入力確認（自動）],"確認済")=1),SUMIF(Standards[照合項目（自動）],AB632&amp;"｜"&amp;E632&amp;"｜"&amp;D632&amp;"｜"&amp;F632&amp;"｜"&amp;P632,Standards[所定合計h（自動）]),"未確認"))</f>
        <v/>
      </c>
      <c r="AD632" s="53" t="str">
        <f>IF(C632="","",IF(AND(ISNUMBER(R632),ISNUMBER(S632),S632&gt;=R632),ROUND((S632-R632)*24,4),IF(OR(R632&lt;&gt;"",S632&lt;&gt;""),"",IF(AND(ISNUMBER(T632),T632&gt;=0),T632,IF(AND(I632="あり",J632="実施",ISNUMBER(AC632)),AC632,"")))))</f>
        <v/>
      </c>
      <c r="AE632" s="54" t="str">
        <f>IF(C632="","",IF(AND(ISNUMBER(R632),ISNUMBER(S632),S632&gt;=R632),IF(X632="記録","実績：基地発～基地着",IF(X632="記憶","記憶：基地発～基地着","未確認：基地発～基地着")),IF(OR(R632&lt;&gt;"",S632&lt;&gt;""),"要確認：時刻不足・逆転",IF(AND(ISNUMBER(T632),T632&gt;=0),IF(X632="記録","実績：記録の時間",IF(X632="記憶","記憶：申告の時間","未確認：申告の時間")),IF(AND(I632="あり",J632="実施",ISNUMBER(AC632)),"所定時間による見込み",IF(I632="なし","使用なし","未確認"))))))</f>
        <v/>
      </c>
      <c r="AF632" s="55" t="str">
        <f>IF(C632="","",IF(H632="あり",1,0))</f>
        <v/>
      </c>
      <c r="AG632" s="55" t="str">
        <f>IF(C632="","",IF(AND(I632="あり",J632="実施"),1,0))</f>
        <v/>
      </c>
      <c r="AH632" s="55" t="str">
        <f>IF(C632="","",IF(AND(H632="あり",X632="記録"),IF(COUNTIFS($A$8:A632,A632,$B$8:B632,B632,$C$8:C632,C632,$E$8:E632,E632,$F$8:F632,F632,$H$8:H632,"あり",$X$8:X632,"記録")=1,1,0),0))</f>
        <v/>
      </c>
      <c r="AI632" s="55" t="str">
        <f>IF(C632="","",IF(AND(I632="あり",J632="実施",X632="記録",ISNUMBER(K632)),IF(COUNTIFS($K$8:K632,K632,$C$8:C632,C632,$E$8:E632,E632,$F$8:F632,F632,$I$8:I632,"あり",$J$8:J632,"実施",$X$8:X632,"記録")=1,1,0),0))</f>
        <v/>
      </c>
      <c r="AJ632" s="55" t="str">
        <f>IF(C632="","",IF(ISNUMBER(A632),YEAR(A632)-IF(MONTH(A632)&lt;4,1,0),""))</f>
        <v/>
      </c>
      <c r="AK632" s="55" t="str">
        <f>IF(C632="","",IF(J632="実施",IF(ISNUMBER(K632),YEAR(K632)-IF(MONTH(K632)&lt;4,1,0),""),""))</f>
        <v/>
      </c>
      <c r="AL632" s="56" t="str">
        <f>IF(C632="",IF(OR(A632&lt;&gt;"",G632&lt;&gt;""),"要確認：船名未記入",""),IF(OR(NOT(ISNUMBER(A632)),G632="",H632="",I632="",J632="",N632="",O632="",P632="",W632="",X632=""),"要確認：基本項目不足",IF(OR(Z632="未登録・重複",AA632="未登録・重複",AB632="未確認"),"要確認：登録表を確認",IF(AND(H632="あり",NOT(ISNUMBER(B632))),"要確認：前日の予定時刻不足",IF(AND(J632="実施",I632="あり",NOT(ISNUMBER(K632))),"要確認：最終日時不足",IF(AND(J632="取消",I632="あり"),"要確認：取消と使用ありが矛盾",IF(OR(AND(ISNUMBER(T632),T632&lt;0),AND(ISNUMBER(V632),V632&lt;0),AE632="要確認：時刻不足・逆転"),"要確認：時間を確認",IF(COUNTIFS(Work[予定表の作業日],A632,Work[前日版の予定時刻],B632,Work[船名],C632,Work[バース],E632,Work[入出・転],F632,Work[曳船名],G632)&gt;1,"要確認：同じ作業・曳船が重複",IF(AND(I632="あり",J632="実施",NOT(ISNUMBER(AD632))),"要確認：拘束時間未確認",IF(OR(H632="未確認",I632="未確認",J632="未確認",X632="未確認",N632="未確認",O632="未確認"),"要確認：未確認を含む","確認済"))))))))))</f>
        <v/>
      </c>
    </row>
    <row r="633" spans="1:38" ht="24.95" customHeight="1" x14ac:dyDescent="0.2">
      <c r="A633" s="20"/>
      <c r="B633" s="29"/>
      <c r="C633" s="7"/>
      <c r="D633" s="7"/>
      <c r="E633" s="7"/>
      <c r="F633" s="7"/>
      <c r="G633" s="7"/>
      <c r="H633" s="7"/>
      <c r="I633" s="7"/>
      <c r="J633" s="7"/>
      <c r="K633" s="23"/>
      <c r="L633" s="13"/>
      <c r="M633" s="13"/>
      <c r="N633" s="7"/>
      <c r="O633" s="51"/>
      <c r="P633" s="51"/>
      <c r="Q633" s="61"/>
      <c r="R633" s="62"/>
      <c r="S633" s="62"/>
      <c r="T633" s="63"/>
      <c r="U633" s="63"/>
      <c r="V633" s="63"/>
      <c r="W633" s="51"/>
      <c r="X633" s="51"/>
      <c r="Y633" s="67"/>
      <c r="Z633" s="54" t="str">
        <f>IF(G633="","",IF(COUNTIF(Tugs[曳船名],G633)&lt;&gt;1,"未登録・重複",IF(INDEX(Tugs[会社名],MATCH(G633,Tugs[曳船名],0))="","未確認",INDEX(Tugs[会社名],MATCH(G633,Tugs[曳船名],0)))))</f>
        <v/>
      </c>
      <c r="AA633" s="54" t="str">
        <f>IF(G633="","",IF(COUNTIF(Companies[会社名],Z633)&lt;&gt;1,"未登録・重複",IF(INDEX(Companies[地区],MATCH(Z633,Companies[会社名],0))="","未確認",INDEX(Companies[地区],MATCH(Z633,Companies[会社名],0)))))</f>
        <v/>
      </c>
      <c r="AB633" s="54" t="str">
        <f>IF(G633="","",IF(Q633&lt;&gt;"",Q633,IF(COUNTIF(Tugs[曳船名],G633)&lt;&gt;1,"未登録・重複",IF(INDEX(Tugs[基地港],MATCH(G633,Tugs[曳船名],0))="","未確認",INDEX(Tugs[基地港],MATCH(G633,Tugs[曳船名],0))))))</f>
        <v/>
      </c>
      <c r="AC633" s="53" t="str">
        <f>IF(C633="","",IF(AND(COUNTIF(Standards[照合項目（自動）],AB633&amp;"｜"&amp;E633&amp;"｜"&amp;D633&amp;"｜"&amp;F633&amp;"｜"&amp;P633)=1,COUNTIFS(Standards[照合項目（自動）],AB633&amp;"｜"&amp;E633&amp;"｜"&amp;D633&amp;"｜"&amp;F633&amp;"｜"&amp;P633,Standards[入力確認（自動）],"確認済")=1),SUMIF(Standards[照合項目（自動）],AB633&amp;"｜"&amp;E633&amp;"｜"&amp;D633&amp;"｜"&amp;F633&amp;"｜"&amp;P633,Standards[所定合計h（自動）]),"未確認"))</f>
        <v/>
      </c>
      <c r="AD633" s="53" t="str">
        <f>IF(C633="","",IF(AND(ISNUMBER(R633),ISNUMBER(S633),S633&gt;=R633),ROUND((S633-R633)*24,4),IF(OR(R633&lt;&gt;"",S633&lt;&gt;""),"",IF(AND(ISNUMBER(T633),T633&gt;=0),T633,IF(AND(I633="あり",J633="実施",ISNUMBER(AC633)),AC633,"")))))</f>
        <v/>
      </c>
      <c r="AE633" s="54" t="str">
        <f>IF(C633="","",IF(AND(ISNUMBER(R633),ISNUMBER(S633),S633&gt;=R633),IF(X633="記録","実績：基地発～基地着",IF(X633="記憶","記憶：基地発～基地着","未確認：基地発～基地着")),IF(OR(R633&lt;&gt;"",S633&lt;&gt;""),"要確認：時刻不足・逆転",IF(AND(ISNUMBER(T633),T633&gt;=0),IF(X633="記録","実績：記録の時間",IF(X633="記憶","記憶：申告の時間","未確認：申告の時間")),IF(AND(I633="あり",J633="実施",ISNUMBER(AC633)),"所定時間による見込み",IF(I633="なし","使用なし","未確認"))))))</f>
        <v/>
      </c>
      <c r="AF633" s="55" t="str">
        <f>IF(C633="","",IF(H633="あり",1,0))</f>
        <v/>
      </c>
      <c r="AG633" s="55" t="str">
        <f>IF(C633="","",IF(AND(I633="あり",J633="実施"),1,0))</f>
        <v/>
      </c>
      <c r="AH633" s="55" t="str">
        <f>IF(C633="","",IF(AND(H633="あり",X633="記録"),IF(COUNTIFS($A$8:A633,A633,$B$8:B633,B633,$C$8:C633,C633,$E$8:E633,E633,$F$8:F633,F633,$H$8:H633,"あり",$X$8:X633,"記録")=1,1,0),0))</f>
        <v/>
      </c>
      <c r="AI633" s="55" t="str">
        <f>IF(C633="","",IF(AND(I633="あり",J633="実施",X633="記録",ISNUMBER(K633)),IF(COUNTIFS($K$8:K633,K633,$C$8:C633,C633,$E$8:E633,E633,$F$8:F633,F633,$I$8:I633,"あり",$J$8:J633,"実施",$X$8:X633,"記録")=1,1,0),0))</f>
        <v/>
      </c>
      <c r="AJ633" s="55" t="str">
        <f>IF(C633="","",IF(ISNUMBER(A633),YEAR(A633)-IF(MONTH(A633)&lt;4,1,0),""))</f>
        <v/>
      </c>
      <c r="AK633" s="55" t="str">
        <f>IF(C633="","",IF(J633="実施",IF(ISNUMBER(K633),YEAR(K633)-IF(MONTH(K633)&lt;4,1,0),""),""))</f>
        <v/>
      </c>
      <c r="AL633" s="56" t="str">
        <f>IF(C633="",IF(OR(A633&lt;&gt;"",G633&lt;&gt;""),"要確認：船名未記入",""),IF(OR(NOT(ISNUMBER(A633)),G633="",H633="",I633="",J633="",N633="",O633="",P633="",W633="",X633=""),"要確認：基本項目不足",IF(OR(Z633="未登録・重複",AA633="未登録・重複",AB633="未確認"),"要確認：登録表を確認",IF(AND(H633="あり",NOT(ISNUMBER(B633))),"要確認：前日の予定時刻不足",IF(AND(J633="実施",I633="あり",NOT(ISNUMBER(K633))),"要確認：最終日時不足",IF(AND(J633="取消",I633="あり"),"要確認：取消と使用ありが矛盾",IF(OR(AND(ISNUMBER(T633),T633&lt;0),AND(ISNUMBER(V633),V633&lt;0),AE633="要確認：時刻不足・逆転"),"要確認：時間を確認",IF(COUNTIFS(Work[予定表の作業日],A633,Work[前日版の予定時刻],B633,Work[船名],C633,Work[バース],E633,Work[入出・転],F633,Work[曳船名],G633)&gt;1,"要確認：同じ作業・曳船が重複",IF(AND(I633="あり",J633="実施",NOT(ISNUMBER(AD633))),"要確認：拘束時間未確認",IF(OR(H633="未確認",I633="未確認",J633="未確認",X633="未確認",N633="未確認",O633="未確認"),"要確認：未確認を含む","確認済"))))))))))</f>
        <v/>
      </c>
    </row>
    <row r="634" spans="1:38" ht="24.95" customHeight="1" x14ac:dyDescent="0.2">
      <c r="A634" s="20"/>
      <c r="B634" s="29"/>
      <c r="C634" s="7"/>
      <c r="D634" s="7"/>
      <c r="E634" s="7"/>
      <c r="F634" s="7"/>
      <c r="G634" s="7"/>
      <c r="H634" s="7"/>
      <c r="I634" s="7"/>
      <c r="J634" s="7"/>
      <c r="K634" s="23"/>
      <c r="L634" s="13"/>
      <c r="M634" s="13"/>
      <c r="N634" s="7"/>
      <c r="O634" s="51"/>
      <c r="P634" s="51"/>
      <c r="Q634" s="61"/>
      <c r="R634" s="62"/>
      <c r="S634" s="62"/>
      <c r="T634" s="63"/>
      <c r="U634" s="63"/>
      <c r="V634" s="63"/>
      <c r="W634" s="51"/>
      <c r="X634" s="51"/>
      <c r="Y634" s="67"/>
      <c r="Z634" s="54" t="str">
        <f>IF(G634="","",IF(COUNTIF(Tugs[曳船名],G634)&lt;&gt;1,"未登録・重複",IF(INDEX(Tugs[会社名],MATCH(G634,Tugs[曳船名],0))="","未確認",INDEX(Tugs[会社名],MATCH(G634,Tugs[曳船名],0)))))</f>
        <v/>
      </c>
      <c r="AA634" s="54" t="str">
        <f>IF(G634="","",IF(COUNTIF(Companies[会社名],Z634)&lt;&gt;1,"未登録・重複",IF(INDEX(Companies[地区],MATCH(Z634,Companies[会社名],0))="","未確認",INDEX(Companies[地区],MATCH(Z634,Companies[会社名],0)))))</f>
        <v/>
      </c>
      <c r="AB634" s="54" t="str">
        <f>IF(G634="","",IF(Q634&lt;&gt;"",Q634,IF(COUNTIF(Tugs[曳船名],G634)&lt;&gt;1,"未登録・重複",IF(INDEX(Tugs[基地港],MATCH(G634,Tugs[曳船名],0))="","未確認",INDEX(Tugs[基地港],MATCH(G634,Tugs[曳船名],0))))))</f>
        <v/>
      </c>
      <c r="AC634" s="53" t="str">
        <f>IF(C634="","",IF(AND(COUNTIF(Standards[照合項目（自動）],AB634&amp;"｜"&amp;E634&amp;"｜"&amp;D634&amp;"｜"&amp;F634&amp;"｜"&amp;P634)=1,COUNTIFS(Standards[照合項目（自動）],AB634&amp;"｜"&amp;E634&amp;"｜"&amp;D634&amp;"｜"&amp;F634&amp;"｜"&amp;P634,Standards[入力確認（自動）],"確認済")=1),SUMIF(Standards[照合項目（自動）],AB634&amp;"｜"&amp;E634&amp;"｜"&amp;D634&amp;"｜"&amp;F634&amp;"｜"&amp;P634,Standards[所定合計h（自動）]),"未確認"))</f>
        <v/>
      </c>
      <c r="AD634" s="53" t="str">
        <f>IF(C634="","",IF(AND(ISNUMBER(R634),ISNUMBER(S634),S634&gt;=R634),ROUND((S634-R634)*24,4),IF(OR(R634&lt;&gt;"",S634&lt;&gt;""),"",IF(AND(ISNUMBER(T634),T634&gt;=0),T634,IF(AND(I634="あり",J634="実施",ISNUMBER(AC634)),AC634,"")))))</f>
        <v/>
      </c>
      <c r="AE634" s="54" t="str">
        <f>IF(C634="","",IF(AND(ISNUMBER(R634),ISNUMBER(S634),S634&gt;=R634),IF(X634="記録","実績：基地発～基地着",IF(X634="記憶","記憶：基地発～基地着","未確認：基地発～基地着")),IF(OR(R634&lt;&gt;"",S634&lt;&gt;""),"要確認：時刻不足・逆転",IF(AND(ISNUMBER(T634),T634&gt;=0),IF(X634="記録","実績：記録の時間",IF(X634="記憶","記憶：申告の時間","未確認：申告の時間")),IF(AND(I634="あり",J634="実施",ISNUMBER(AC634)),"所定時間による見込み",IF(I634="なし","使用なし","未確認"))))))</f>
        <v/>
      </c>
      <c r="AF634" s="55" t="str">
        <f>IF(C634="","",IF(H634="あり",1,0))</f>
        <v/>
      </c>
      <c r="AG634" s="55" t="str">
        <f>IF(C634="","",IF(AND(I634="あり",J634="実施"),1,0))</f>
        <v/>
      </c>
      <c r="AH634" s="55" t="str">
        <f>IF(C634="","",IF(AND(H634="あり",X634="記録"),IF(COUNTIFS($A$8:A634,A634,$B$8:B634,B634,$C$8:C634,C634,$E$8:E634,E634,$F$8:F634,F634,$H$8:H634,"あり",$X$8:X634,"記録")=1,1,0),0))</f>
        <v/>
      </c>
      <c r="AI634" s="55" t="str">
        <f>IF(C634="","",IF(AND(I634="あり",J634="実施",X634="記録",ISNUMBER(K634)),IF(COUNTIFS($K$8:K634,K634,$C$8:C634,C634,$E$8:E634,E634,$F$8:F634,F634,$I$8:I634,"あり",$J$8:J634,"実施",$X$8:X634,"記録")=1,1,0),0))</f>
        <v/>
      </c>
      <c r="AJ634" s="55" t="str">
        <f>IF(C634="","",IF(ISNUMBER(A634),YEAR(A634)-IF(MONTH(A634)&lt;4,1,0),""))</f>
        <v/>
      </c>
      <c r="AK634" s="55" t="str">
        <f>IF(C634="","",IF(J634="実施",IF(ISNUMBER(K634),YEAR(K634)-IF(MONTH(K634)&lt;4,1,0),""),""))</f>
        <v/>
      </c>
      <c r="AL634" s="56" t="str">
        <f>IF(C634="",IF(OR(A634&lt;&gt;"",G634&lt;&gt;""),"要確認：船名未記入",""),IF(OR(NOT(ISNUMBER(A634)),G634="",H634="",I634="",J634="",N634="",O634="",P634="",W634="",X634=""),"要確認：基本項目不足",IF(OR(Z634="未登録・重複",AA634="未登録・重複",AB634="未確認"),"要確認：登録表を確認",IF(AND(H634="あり",NOT(ISNUMBER(B634))),"要確認：前日の予定時刻不足",IF(AND(J634="実施",I634="あり",NOT(ISNUMBER(K634))),"要確認：最終日時不足",IF(AND(J634="取消",I634="あり"),"要確認：取消と使用ありが矛盾",IF(OR(AND(ISNUMBER(T634),T634&lt;0),AND(ISNUMBER(V634),V634&lt;0),AE634="要確認：時刻不足・逆転"),"要確認：時間を確認",IF(COUNTIFS(Work[予定表の作業日],A634,Work[前日版の予定時刻],B634,Work[船名],C634,Work[バース],E634,Work[入出・転],F634,Work[曳船名],G634)&gt;1,"要確認：同じ作業・曳船が重複",IF(AND(I634="あり",J634="実施",NOT(ISNUMBER(AD634))),"要確認：拘束時間未確認",IF(OR(H634="未確認",I634="未確認",J634="未確認",X634="未確認",N634="未確認",O634="未確認"),"要確認：未確認を含む","確認済"))))))))))</f>
        <v/>
      </c>
    </row>
    <row r="635" spans="1:38" ht="24.95" customHeight="1" x14ac:dyDescent="0.2">
      <c r="A635" s="20"/>
      <c r="B635" s="29"/>
      <c r="C635" s="7"/>
      <c r="D635" s="7"/>
      <c r="E635" s="7"/>
      <c r="F635" s="7"/>
      <c r="G635" s="7"/>
      <c r="H635" s="7"/>
      <c r="I635" s="7"/>
      <c r="J635" s="7"/>
      <c r="K635" s="23"/>
      <c r="L635" s="13"/>
      <c r="M635" s="13"/>
      <c r="N635" s="7"/>
      <c r="O635" s="51"/>
      <c r="P635" s="51"/>
      <c r="Q635" s="61"/>
      <c r="R635" s="62"/>
      <c r="S635" s="62"/>
      <c r="T635" s="63"/>
      <c r="U635" s="63"/>
      <c r="V635" s="63"/>
      <c r="W635" s="51"/>
      <c r="X635" s="51"/>
      <c r="Y635" s="67"/>
      <c r="Z635" s="54" t="str">
        <f>IF(G635="","",IF(COUNTIF(Tugs[曳船名],G635)&lt;&gt;1,"未登録・重複",IF(INDEX(Tugs[会社名],MATCH(G635,Tugs[曳船名],0))="","未確認",INDEX(Tugs[会社名],MATCH(G635,Tugs[曳船名],0)))))</f>
        <v/>
      </c>
      <c r="AA635" s="54" t="str">
        <f>IF(G635="","",IF(COUNTIF(Companies[会社名],Z635)&lt;&gt;1,"未登録・重複",IF(INDEX(Companies[地区],MATCH(Z635,Companies[会社名],0))="","未確認",INDEX(Companies[地区],MATCH(Z635,Companies[会社名],0)))))</f>
        <v/>
      </c>
      <c r="AB635" s="54" t="str">
        <f>IF(G635="","",IF(Q635&lt;&gt;"",Q635,IF(COUNTIF(Tugs[曳船名],G635)&lt;&gt;1,"未登録・重複",IF(INDEX(Tugs[基地港],MATCH(G635,Tugs[曳船名],0))="","未確認",INDEX(Tugs[基地港],MATCH(G635,Tugs[曳船名],0))))))</f>
        <v/>
      </c>
      <c r="AC635" s="53" t="str">
        <f>IF(C635="","",IF(AND(COUNTIF(Standards[照合項目（自動）],AB635&amp;"｜"&amp;E635&amp;"｜"&amp;D635&amp;"｜"&amp;F635&amp;"｜"&amp;P635)=1,COUNTIFS(Standards[照合項目（自動）],AB635&amp;"｜"&amp;E635&amp;"｜"&amp;D635&amp;"｜"&amp;F635&amp;"｜"&amp;P635,Standards[入力確認（自動）],"確認済")=1),SUMIF(Standards[照合項目（自動）],AB635&amp;"｜"&amp;E635&amp;"｜"&amp;D635&amp;"｜"&amp;F635&amp;"｜"&amp;P635,Standards[所定合計h（自動）]),"未確認"))</f>
        <v/>
      </c>
      <c r="AD635" s="53" t="str">
        <f>IF(C635="","",IF(AND(ISNUMBER(R635),ISNUMBER(S635),S635&gt;=R635),ROUND((S635-R635)*24,4),IF(OR(R635&lt;&gt;"",S635&lt;&gt;""),"",IF(AND(ISNUMBER(T635),T635&gt;=0),T635,IF(AND(I635="あり",J635="実施",ISNUMBER(AC635)),AC635,"")))))</f>
        <v/>
      </c>
      <c r="AE635" s="54" t="str">
        <f>IF(C635="","",IF(AND(ISNUMBER(R635),ISNUMBER(S635),S635&gt;=R635),IF(X635="記録","実績：基地発～基地着",IF(X635="記憶","記憶：基地発～基地着","未確認：基地発～基地着")),IF(OR(R635&lt;&gt;"",S635&lt;&gt;""),"要確認：時刻不足・逆転",IF(AND(ISNUMBER(T635),T635&gt;=0),IF(X635="記録","実績：記録の時間",IF(X635="記憶","記憶：申告の時間","未確認：申告の時間")),IF(AND(I635="あり",J635="実施",ISNUMBER(AC635)),"所定時間による見込み",IF(I635="なし","使用なし","未確認"))))))</f>
        <v/>
      </c>
      <c r="AF635" s="55" t="str">
        <f>IF(C635="","",IF(H635="あり",1,0))</f>
        <v/>
      </c>
      <c r="AG635" s="55" t="str">
        <f>IF(C635="","",IF(AND(I635="あり",J635="実施"),1,0))</f>
        <v/>
      </c>
      <c r="AH635" s="55" t="str">
        <f>IF(C635="","",IF(AND(H635="あり",X635="記録"),IF(COUNTIFS($A$8:A635,A635,$B$8:B635,B635,$C$8:C635,C635,$E$8:E635,E635,$F$8:F635,F635,$H$8:H635,"あり",$X$8:X635,"記録")=1,1,0),0))</f>
        <v/>
      </c>
      <c r="AI635" s="55" t="str">
        <f>IF(C635="","",IF(AND(I635="あり",J635="実施",X635="記録",ISNUMBER(K635)),IF(COUNTIFS($K$8:K635,K635,$C$8:C635,C635,$E$8:E635,E635,$F$8:F635,F635,$I$8:I635,"あり",$J$8:J635,"実施",$X$8:X635,"記録")=1,1,0),0))</f>
        <v/>
      </c>
      <c r="AJ635" s="55" t="str">
        <f>IF(C635="","",IF(ISNUMBER(A635),YEAR(A635)-IF(MONTH(A635)&lt;4,1,0),""))</f>
        <v/>
      </c>
      <c r="AK635" s="55" t="str">
        <f>IF(C635="","",IF(J635="実施",IF(ISNUMBER(K635),YEAR(K635)-IF(MONTH(K635)&lt;4,1,0),""),""))</f>
        <v/>
      </c>
      <c r="AL635" s="56" t="str">
        <f>IF(C635="",IF(OR(A635&lt;&gt;"",G635&lt;&gt;""),"要確認：船名未記入",""),IF(OR(NOT(ISNUMBER(A635)),G635="",H635="",I635="",J635="",N635="",O635="",P635="",W635="",X635=""),"要確認：基本項目不足",IF(OR(Z635="未登録・重複",AA635="未登録・重複",AB635="未確認"),"要確認：登録表を確認",IF(AND(H635="あり",NOT(ISNUMBER(B635))),"要確認：前日の予定時刻不足",IF(AND(J635="実施",I635="あり",NOT(ISNUMBER(K635))),"要確認：最終日時不足",IF(AND(J635="取消",I635="あり"),"要確認：取消と使用ありが矛盾",IF(OR(AND(ISNUMBER(T635),T635&lt;0),AND(ISNUMBER(V635),V635&lt;0),AE635="要確認：時刻不足・逆転"),"要確認：時間を確認",IF(COUNTIFS(Work[予定表の作業日],A635,Work[前日版の予定時刻],B635,Work[船名],C635,Work[バース],E635,Work[入出・転],F635,Work[曳船名],G635)&gt;1,"要確認：同じ作業・曳船が重複",IF(AND(I635="あり",J635="実施",NOT(ISNUMBER(AD635))),"要確認：拘束時間未確認",IF(OR(H635="未確認",I635="未確認",J635="未確認",X635="未確認",N635="未確認",O635="未確認"),"要確認：未確認を含む","確認済"))))))))))</f>
        <v/>
      </c>
    </row>
    <row r="636" spans="1:38" ht="24.95" customHeight="1" x14ac:dyDescent="0.2">
      <c r="A636" s="20"/>
      <c r="B636" s="29"/>
      <c r="C636" s="7"/>
      <c r="D636" s="7"/>
      <c r="E636" s="7"/>
      <c r="F636" s="7"/>
      <c r="G636" s="7"/>
      <c r="H636" s="7"/>
      <c r="I636" s="7"/>
      <c r="J636" s="7"/>
      <c r="K636" s="23"/>
      <c r="L636" s="13"/>
      <c r="M636" s="13"/>
      <c r="N636" s="7"/>
      <c r="O636" s="51"/>
      <c r="P636" s="51"/>
      <c r="Q636" s="61"/>
      <c r="R636" s="62"/>
      <c r="S636" s="62"/>
      <c r="T636" s="63"/>
      <c r="U636" s="63"/>
      <c r="V636" s="63"/>
      <c r="W636" s="51"/>
      <c r="X636" s="51"/>
      <c r="Y636" s="67"/>
      <c r="Z636" s="54" t="str">
        <f>IF(G636="","",IF(COUNTIF(Tugs[曳船名],G636)&lt;&gt;1,"未登録・重複",IF(INDEX(Tugs[会社名],MATCH(G636,Tugs[曳船名],0))="","未確認",INDEX(Tugs[会社名],MATCH(G636,Tugs[曳船名],0)))))</f>
        <v/>
      </c>
      <c r="AA636" s="54" t="str">
        <f>IF(G636="","",IF(COUNTIF(Companies[会社名],Z636)&lt;&gt;1,"未登録・重複",IF(INDEX(Companies[地区],MATCH(Z636,Companies[会社名],0))="","未確認",INDEX(Companies[地区],MATCH(Z636,Companies[会社名],0)))))</f>
        <v/>
      </c>
      <c r="AB636" s="54" t="str">
        <f>IF(G636="","",IF(Q636&lt;&gt;"",Q636,IF(COUNTIF(Tugs[曳船名],G636)&lt;&gt;1,"未登録・重複",IF(INDEX(Tugs[基地港],MATCH(G636,Tugs[曳船名],0))="","未確認",INDEX(Tugs[基地港],MATCH(G636,Tugs[曳船名],0))))))</f>
        <v/>
      </c>
      <c r="AC636" s="53" t="str">
        <f>IF(C636="","",IF(AND(COUNTIF(Standards[照合項目（自動）],AB636&amp;"｜"&amp;E636&amp;"｜"&amp;D636&amp;"｜"&amp;F636&amp;"｜"&amp;P636)=1,COUNTIFS(Standards[照合項目（自動）],AB636&amp;"｜"&amp;E636&amp;"｜"&amp;D636&amp;"｜"&amp;F636&amp;"｜"&amp;P636,Standards[入力確認（自動）],"確認済")=1),SUMIF(Standards[照合項目（自動）],AB636&amp;"｜"&amp;E636&amp;"｜"&amp;D636&amp;"｜"&amp;F636&amp;"｜"&amp;P636,Standards[所定合計h（自動）]),"未確認"))</f>
        <v/>
      </c>
      <c r="AD636" s="53" t="str">
        <f>IF(C636="","",IF(AND(ISNUMBER(R636),ISNUMBER(S636),S636&gt;=R636),ROUND((S636-R636)*24,4),IF(OR(R636&lt;&gt;"",S636&lt;&gt;""),"",IF(AND(ISNUMBER(T636),T636&gt;=0),T636,IF(AND(I636="あり",J636="実施",ISNUMBER(AC636)),AC636,"")))))</f>
        <v/>
      </c>
      <c r="AE636" s="54" t="str">
        <f>IF(C636="","",IF(AND(ISNUMBER(R636),ISNUMBER(S636),S636&gt;=R636),IF(X636="記録","実績：基地発～基地着",IF(X636="記憶","記憶：基地発～基地着","未確認：基地発～基地着")),IF(OR(R636&lt;&gt;"",S636&lt;&gt;""),"要確認：時刻不足・逆転",IF(AND(ISNUMBER(T636),T636&gt;=0),IF(X636="記録","実績：記録の時間",IF(X636="記憶","記憶：申告の時間","未確認：申告の時間")),IF(AND(I636="あり",J636="実施",ISNUMBER(AC636)),"所定時間による見込み",IF(I636="なし","使用なし","未確認"))))))</f>
        <v/>
      </c>
      <c r="AF636" s="55" t="str">
        <f>IF(C636="","",IF(H636="あり",1,0))</f>
        <v/>
      </c>
      <c r="AG636" s="55" t="str">
        <f>IF(C636="","",IF(AND(I636="あり",J636="実施"),1,0))</f>
        <v/>
      </c>
      <c r="AH636" s="55" t="str">
        <f>IF(C636="","",IF(AND(H636="あり",X636="記録"),IF(COUNTIFS($A$8:A636,A636,$B$8:B636,B636,$C$8:C636,C636,$E$8:E636,E636,$F$8:F636,F636,$H$8:H636,"あり",$X$8:X636,"記録")=1,1,0),0))</f>
        <v/>
      </c>
      <c r="AI636" s="55" t="str">
        <f>IF(C636="","",IF(AND(I636="あり",J636="実施",X636="記録",ISNUMBER(K636)),IF(COUNTIFS($K$8:K636,K636,$C$8:C636,C636,$E$8:E636,E636,$F$8:F636,F636,$I$8:I636,"あり",$J$8:J636,"実施",$X$8:X636,"記録")=1,1,0),0))</f>
        <v/>
      </c>
      <c r="AJ636" s="55" t="str">
        <f>IF(C636="","",IF(ISNUMBER(A636),YEAR(A636)-IF(MONTH(A636)&lt;4,1,0),""))</f>
        <v/>
      </c>
      <c r="AK636" s="55" t="str">
        <f>IF(C636="","",IF(J636="実施",IF(ISNUMBER(K636),YEAR(K636)-IF(MONTH(K636)&lt;4,1,0),""),""))</f>
        <v/>
      </c>
      <c r="AL636" s="56" t="str">
        <f>IF(C636="",IF(OR(A636&lt;&gt;"",G636&lt;&gt;""),"要確認：船名未記入",""),IF(OR(NOT(ISNUMBER(A636)),G636="",H636="",I636="",J636="",N636="",O636="",P636="",W636="",X636=""),"要確認：基本項目不足",IF(OR(Z636="未登録・重複",AA636="未登録・重複",AB636="未確認"),"要確認：登録表を確認",IF(AND(H636="あり",NOT(ISNUMBER(B636))),"要確認：前日の予定時刻不足",IF(AND(J636="実施",I636="あり",NOT(ISNUMBER(K636))),"要確認：最終日時不足",IF(AND(J636="取消",I636="あり"),"要確認：取消と使用ありが矛盾",IF(OR(AND(ISNUMBER(T636),T636&lt;0),AND(ISNUMBER(V636),V636&lt;0),AE636="要確認：時刻不足・逆転"),"要確認：時間を確認",IF(COUNTIFS(Work[予定表の作業日],A636,Work[前日版の予定時刻],B636,Work[船名],C636,Work[バース],E636,Work[入出・転],F636,Work[曳船名],G636)&gt;1,"要確認：同じ作業・曳船が重複",IF(AND(I636="あり",J636="実施",NOT(ISNUMBER(AD636))),"要確認：拘束時間未確認",IF(OR(H636="未確認",I636="未確認",J636="未確認",X636="未確認",N636="未確認",O636="未確認"),"要確認：未確認を含む","確認済"))))))))))</f>
        <v/>
      </c>
    </row>
    <row r="637" spans="1:38" ht="24.95" customHeight="1" x14ac:dyDescent="0.2">
      <c r="A637" s="20"/>
      <c r="B637" s="29"/>
      <c r="C637" s="7"/>
      <c r="D637" s="7"/>
      <c r="E637" s="7"/>
      <c r="F637" s="7"/>
      <c r="G637" s="7"/>
      <c r="H637" s="7"/>
      <c r="I637" s="7"/>
      <c r="J637" s="7"/>
      <c r="K637" s="23"/>
      <c r="L637" s="13"/>
      <c r="M637" s="13"/>
      <c r="N637" s="7"/>
      <c r="O637" s="51"/>
      <c r="P637" s="51"/>
      <c r="Q637" s="61"/>
      <c r="R637" s="62"/>
      <c r="S637" s="62"/>
      <c r="T637" s="63"/>
      <c r="U637" s="63"/>
      <c r="V637" s="63"/>
      <c r="W637" s="51"/>
      <c r="X637" s="51"/>
      <c r="Y637" s="67"/>
      <c r="Z637" s="54" t="str">
        <f>IF(G637="","",IF(COUNTIF(Tugs[曳船名],G637)&lt;&gt;1,"未登録・重複",IF(INDEX(Tugs[会社名],MATCH(G637,Tugs[曳船名],0))="","未確認",INDEX(Tugs[会社名],MATCH(G637,Tugs[曳船名],0)))))</f>
        <v/>
      </c>
      <c r="AA637" s="54" t="str">
        <f>IF(G637="","",IF(COUNTIF(Companies[会社名],Z637)&lt;&gt;1,"未登録・重複",IF(INDEX(Companies[地区],MATCH(Z637,Companies[会社名],0))="","未確認",INDEX(Companies[地区],MATCH(Z637,Companies[会社名],0)))))</f>
        <v/>
      </c>
      <c r="AB637" s="54" t="str">
        <f>IF(G637="","",IF(Q637&lt;&gt;"",Q637,IF(COUNTIF(Tugs[曳船名],G637)&lt;&gt;1,"未登録・重複",IF(INDEX(Tugs[基地港],MATCH(G637,Tugs[曳船名],0))="","未確認",INDEX(Tugs[基地港],MATCH(G637,Tugs[曳船名],0))))))</f>
        <v/>
      </c>
      <c r="AC637" s="53" t="str">
        <f>IF(C637="","",IF(AND(COUNTIF(Standards[照合項目（自動）],AB637&amp;"｜"&amp;E637&amp;"｜"&amp;D637&amp;"｜"&amp;F637&amp;"｜"&amp;P637)=1,COUNTIFS(Standards[照合項目（自動）],AB637&amp;"｜"&amp;E637&amp;"｜"&amp;D637&amp;"｜"&amp;F637&amp;"｜"&amp;P637,Standards[入力確認（自動）],"確認済")=1),SUMIF(Standards[照合項目（自動）],AB637&amp;"｜"&amp;E637&amp;"｜"&amp;D637&amp;"｜"&amp;F637&amp;"｜"&amp;P637,Standards[所定合計h（自動）]),"未確認"))</f>
        <v/>
      </c>
      <c r="AD637" s="53" t="str">
        <f>IF(C637="","",IF(AND(ISNUMBER(R637),ISNUMBER(S637),S637&gt;=R637),ROUND((S637-R637)*24,4),IF(OR(R637&lt;&gt;"",S637&lt;&gt;""),"",IF(AND(ISNUMBER(T637),T637&gt;=0),T637,IF(AND(I637="あり",J637="実施",ISNUMBER(AC637)),AC637,"")))))</f>
        <v/>
      </c>
      <c r="AE637" s="54" t="str">
        <f>IF(C637="","",IF(AND(ISNUMBER(R637),ISNUMBER(S637),S637&gt;=R637),IF(X637="記録","実績：基地発～基地着",IF(X637="記憶","記憶：基地発～基地着","未確認：基地発～基地着")),IF(OR(R637&lt;&gt;"",S637&lt;&gt;""),"要確認：時刻不足・逆転",IF(AND(ISNUMBER(T637),T637&gt;=0),IF(X637="記録","実績：記録の時間",IF(X637="記憶","記憶：申告の時間","未確認：申告の時間")),IF(AND(I637="あり",J637="実施",ISNUMBER(AC637)),"所定時間による見込み",IF(I637="なし","使用なし","未確認"))))))</f>
        <v/>
      </c>
      <c r="AF637" s="55" t="str">
        <f>IF(C637="","",IF(H637="あり",1,0))</f>
        <v/>
      </c>
      <c r="AG637" s="55" t="str">
        <f>IF(C637="","",IF(AND(I637="あり",J637="実施"),1,0))</f>
        <v/>
      </c>
      <c r="AH637" s="55" t="str">
        <f>IF(C637="","",IF(AND(H637="あり",X637="記録"),IF(COUNTIFS($A$8:A637,A637,$B$8:B637,B637,$C$8:C637,C637,$E$8:E637,E637,$F$8:F637,F637,$H$8:H637,"あり",$X$8:X637,"記録")=1,1,0),0))</f>
        <v/>
      </c>
      <c r="AI637" s="55" t="str">
        <f>IF(C637="","",IF(AND(I637="あり",J637="実施",X637="記録",ISNUMBER(K637)),IF(COUNTIFS($K$8:K637,K637,$C$8:C637,C637,$E$8:E637,E637,$F$8:F637,F637,$I$8:I637,"あり",$J$8:J637,"実施",$X$8:X637,"記録")=1,1,0),0))</f>
        <v/>
      </c>
      <c r="AJ637" s="55" t="str">
        <f>IF(C637="","",IF(ISNUMBER(A637),YEAR(A637)-IF(MONTH(A637)&lt;4,1,0),""))</f>
        <v/>
      </c>
      <c r="AK637" s="55" t="str">
        <f>IF(C637="","",IF(J637="実施",IF(ISNUMBER(K637),YEAR(K637)-IF(MONTH(K637)&lt;4,1,0),""),""))</f>
        <v/>
      </c>
      <c r="AL637" s="56" t="str">
        <f>IF(C637="",IF(OR(A637&lt;&gt;"",G637&lt;&gt;""),"要確認：船名未記入",""),IF(OR(NOT(ISNUMBER(A637)),G637="",H637="",I637="",J637="",N637="",O637="",P637="",W637="",X637=""),"要確認：基本項目不足",IF(OR(Z637="未登録・重複",AA637="未登録・重複",AB637="未確認"),"要確認：登録表を確認",IF(AND(H637="あり",NOT(ISNUMBER(B637))),"要確認：前日の予定時刻不足",IF(AND(J637="実施",I637="あり",NOT(ISNUMBER(K637))),"要確認：最終日時不足",IF(AND(J637="取消",I637="あり"),"要確認：取消と使用ありが矛盾",IF(OR(AND(ISNUMBER(T637),T637&lt;0),AND(ISNUMBER(V637),V637&lt;0),AE637="要確認：時刻不足・逆転"),"要確認：時間を確認",IF(COUNTIFS(Work[予定表の作業日],A637,Work[前日版の予定時刻],B637,Work[船名],C637,Work[バース],E637,Work[入出・転],F637,Work[曳船名],G637)&gt;1,"要確認：同じ作業・曳船が重複",IF(AND(I637="あり",J637="実施",NOT(ISNUMBER(AD637))),"要確認：拘束時間未確認",IF(OR(H637="未確認",I637="未確認",J637="未確認",X637="未確認",N637="未確認",O637="未確認"),"要確認：未確認を含む","確認済"))))))))))</f>
        <v/>
      </c>
    </row>
    <row r="638" spans="1:38" ht="24.95" customHeight="1" x14ac:dyDescent="0.2">
      <c r="A638" s="20"/>
      <c r="B638" s="29"/>
      <c r="C638" s="7"/>
      <c r="D638" s="7"/>
      <c r="E638" s="7"/>
      <c r="F638" s="7"/>
      <c r="G638" s="7"/>
      <c r="H638" s="7"/>
      <c r="I638" s="7"/>
      <c r="J638" s="7"/>
      <c r="K638" s="23"/>
      <c r="L638" s="13"/>
      <c r="M638" s="13"/>
      <c r="N638" s="7"/>
      <c r="O638" s="51"/>
      <c r="P638" s="51"/>
      <c r="Q638" s="61"/>
      <c r="R638" s="62"/>
      <c r="S638" s="62"/>
      <c r="T638" s="63"/>
      <c r="U638" s="63"/>
      <c r="V638" s="63"/>
      <c r="W638" s="51"/>
      <c r="X638" s="51"/>
      <c r="Y638" s="67"/>
      <c r="Z638" s="54" t="str">
        <f>IF(G638="","",IF(COUNTIF(Tugs[曳船名],G638)&lt;&gt;1,"未登録・重複",IF(INDEX(Tugs[会社名],MATCH(G638,Tugs[曳船名],0))="","未確認",INDEX(Tugs[会社名],MATCH(G638,Tugs[曳船名],0)))))</f>
        <v/>
      </c>
      <c r="AA638" s="54" t="str">
        <f>IF(G638="","",IF(COUNTIF(Companies[会社名],Z638)&lt;&gt;1,"未登録・重複",IF(INDEX(Companies[地区],MATCH(Z638,Companies[会社名],0))="","未確認",INDEX(Companies[地区],MATCH(Z638,Companies[会社名],0)))))</f>
        <v/>
      </c>
      <c r="AB638" s="54" t="str">
        <f>IF(G638="","",IF(Q638&lt;&gt;"",Q638,IF(COUNTIF(Tugs[曳船名],G638)&lt;&gt;1,"未登録・重複",IF(INDEX(Tugs[基地港],MATCH(G638,Tugs[曳船名],0))="","未確認",INDEX(Tugs[基地港],MATCH(G638,Tugs[曳船名],0))))))</f>
        <v/>
      </c>
      <c r="AC638" s="53" t="str">
        <f>IF(C638="","",IF(AND(COUNTIF(Standards[照合項目（自動）],AB638&amp;"｜"&amp;E638&amp;"｜"&amp;D638&amp;"｜"&amp;F638&amp;"｜"&amp;P638)=1,COUNTIFS(Standards[照合項目（自動）],AB638&amp;"｜"&amp;E638&amp;"｜"&amp;D638&amp;"｜"&amp;F638&amp;"｜"&amp;P638,Standards[入力確認（自動）],"確認済")=1),SUMIF(Standards[照合項目（自動）],AB638&amp;"｜"&amp;E638&amp;"｜"&amp;D638&amp;"｜"&amp;F638&amp;"｜"&amp;P638,Standards[所定合計h（自動）]),"未確認"))</f>
        <v/>
      </c>
      <c r="AD638" s="53" t="str">
        <f>IF(C638="","",IF(AND(ISNUMBER(R638),ISNUMBER(S638),S638&gt;=R638),ROUND((S638-R638)*24,4),IF(OR(R638&lt;&gt;"",S638&lt;&gt;""),"",IF(AND(ISNUMBER(T638),T638&gt;=0),T638,IF(AND(I638="あり",J638="実施",ISNUMBER(AC638)),AC638,"")))))</f>
        <v/>
      </c>
      <c r="AE638" s="54" t="str">
        <f>IF(C638="","",IF(AND(ISNUMBER(R638),ISNUMBER(S638),S638&gt;=R638),IF(X638="記録","実績：基地発～基地着",IF(X638="記憶","記憶：基地発～基地着","未確認：基地発～基地着")),IF(OR(R638&lt;&gt;"",S638&lt;&gt;""),"要確認：時刻不足・逆転",IF(AND(ISNUMBER(T638),T638&gt;=0),IF(X638="記録","実績：記録の時間",IF(X638="記憶","記憶：申告の時間","未確認：申告の時間")),IF(AND(I638="あり",J638="実施",ISNUMBER(AC638)),"所定時間による見込み",IF(I638="なし","使用なし","未確認"))))))</f>
        <v/>
      </c>
      <c r="AF638" s="55" t="str">
        <f>IF(C638="","",IF(H638="あり",1,0))</f>
        <v/>
      </c>
      <c r="AG638" s="55" t="str">
        <f>IF(C638="","",IF(AND(I638="あり",J638="実施"),1,0))</f>
        <v/>
      </c>
      <c r="AH638" s="55" t="str">
        <f>IF(C638="","",IF(AND(H638="あり",X638="記録"),IF(COUNTIFS($A$8:A638,A638,$B$8:B638,B638,$C$8:C638,C638,$E$8:E638,E638,$F$8:F638,F638,$H$8:H638,"あり",$X$8:X638,"記録")=1,1,0),0))</f>
        <v/>
      </c>
      <c r="AI638" s="55" t="str">
        <f>IF(C638="","",IF(AND(I638="あり",J638="実施",X638="記録",ISNUMBER(K638)),IF(COUNTIFS($K$8:K638,K638,$C$8:C638,C638,$E$8:E638,E638,$F$8:F638,F638,$I$8:I638,"あり",$J$8:J638,"実施",$X$8:X638,"記録")=1,1,0),0))</f>
        <v/>
      </c>
      <c r="AJ638" s="55" t="str">
        <f>IF(C638="","",IF(ISNUMBER(A638),YEAR(A638)-IF(MONTH(A638)&lt;4,1,0),""))</f>
        <v/>
      </c>
      <c r="AK638" s="55" t="str">
        <f>IF(C638="","",IF(J638="実施",IF(ISNUMBER(K638),YEAR(K638)-IF(MONTH(K638)&lt;4,1,0),""),""))</f>
        <v/>
      </c>
      <c r="AL638" s="56" t="str">
        <f>IF(C638="",IF(OR(A638&lt;&gt;"",G638&lt;&gt;""),"要確認：船名未記入",""),IF(OR(NOT(ISNUMBER(A638)),G638="",H638="",I638="",J638="",N638="",O638="",P638="",W638="",X638=""),"要確認：基本項目不足",IF(OR(Z638="未登録・重複",AA638="未登録・重複",AB638="未確認"),"要確認：登録表を確認",IF(AND(H638="あり",NOT(ISNUMBER(B638))),"要確認：前日の予定時刻不足",IF(AND(J638="実施",I638="あり",NOT(ISNUMBER(K638))),"要確認：最終日時不足",IF(AND(J638="取消",I638="あり"),"要確認：取消と使用ありが矛盾",IF(OR(AND(ISNUMBER(T638),T638&lt;0),AND(ISNUMBER(V638),V638&lt;0),AE638="要確認：時刻不足・逆転"),"要確認：時間を確認",IF(COUNTIFS(Work[予定表の作業日],A638,Work[前日版の予定時刻],B638,Work[船名],C638,Work[バース],E638,Work[入出・転],F638,Work[曳船名],G638)&gt;1,"要確認：同じ作業・曳船が重複",IF(AND(I638="あり",J638="実施",NOT(ISNUMBER(AD638))),"要確認：拘束時間未確認",IF(OR(H638="未確認",I638="未確認",J638="未確認",X638="未確認",N638="未確認",O638="未確認"),"要確認：未確認を含む","確認済"))))))))))</f>
        <v/>
      </c>
    </row>
    <row r="639" spans="1:38" ht="24.95" customHeight="1" x14ac:dyDescent="0.2">
      <c r="A639" s="20"/>
      <c r="B639" s="29"/>
      <c r="C639" s="7"/>
      <c r="D639" s="7"/>
      <c r="E639" s="7"/>
      <c r="F639" s="7"/>
      <c r="G639" s="7"/>
      <c r="H639" s="7"/>
      <c r="I639" s="7"/>
      <c r="J639" s="7"/>
      <c r="K639" s="23"/>
      <c r="L639" s="13"/>
      <c r="M639" s="13"/>
      <c r="N639" s="7"/>
      <c r="O639" s="51"/>
      <c r="P639" s="51"/>
      <c r="Q639" s="61"/>
      <c r="R639" s="62"/>
      <c r="S639" s="62"/>
      <c r="T639" s="63"/>
      <c r="U639" s="63"/>
      <c r="V639" s="63"/>
      <c r="W639" s="51"/>
      <c r="X639" s="51"/>
      <c r="Y639" s="67"/>
      <c r="Z639" s="54" t="str">
        <f>IF(G639="","",IF(COUNTIF(Tugs[曳船名],G639)&lt;&gt;1,"未登録・重複",IF(INDEX(Tugs[会社名],MATCH(G639,Tugs[曳船名],0))="","未確認",INDEX(Tugs[会社名],MATCH(G639,Tugs[曳船名],0)))))</f>
        <v/>
      </c>
      <c r="AA639" s="54" t="str">
        <f>IF(G639="","",IF(COUNTIF(Companies[会社名],Z639)&lt;&gt;1,"未登録・重複",IF(INDEX(Companies[地区],MATCH(Z639,Companies[会社名],0))="","未確認",INDEX(Companies[地区],MATCH(Z639,Companies[会社名],0)))))</f>
        <v/>
      </c>
      <c r="AB639" s="54" t="str">
        <f>IF(G639="","",IF(Q639&lt;&gt;"",Q639,IF(COUNTIF(Tugs[曳船名],G639)&lt;&gt;1,"未登録・重複",IF(INDEX(Tugs[基地港],MATCH(G639,Tugs[曳船名],0))="","未確認",INDEX(Tugs[基地港],MATCH(G639,Tugs[曳船名],0))))))</f>
        <v/>
      </c>
      <c r="AC639" s="53" t="str">
        <f>IF(C639="","",IF(AND(COUNTIF(Standards[照合項目（自動）],AB639&amp;"｜"&amp;E639&amp;"｜"&amp;D639&amp;"｜"&amp;F639&amp;"｜"&amp;P639)=1,COUNTIFS(Standards[照合項目（自動）],AB639&amp;"｜"&amp;E639&amp;"｜"&amp;D639&amp;"｜"&amp;F639&amp;"｜"&amp;P639,Standards[入力確認（自動）],"確認済")=1),SUMIF(Standards[照合項目（自動）],AB639&amp;"｜"&amp;E639&amp;"｜"&amp;D639&amp;"｜"&amp;F639&amp;"｜"&amp;P639,Standards[所定合計h（自動）]),"未確認"))</f>
        <v/>
      </c>
      <c r="AD639" s="53" t="str">
        <f>IF(C639="","",IF(AND(ISNUMBER(R639),ISNUMBER(S639),S639&gt;=R639),ROUND((S639-R639)*24,4),IF(OR(R639&lt;&gt;"",S639&lt;&gt;""),"",IF(AND(ISNUMBER(T639),T639&gt;=0),T639,IF(AND(I639="あり",J639="実施",ISNUMBER(AC639)),AC639,"")))))</f>
        <v/>
      </c>
      <c r="AE639" s="54" t="str">
        <f>IF(C639="","",IF(AND(ISNUMBER(R639),ISNUMBER(S639),S639&gt;=R639),IF(X639="記録","実績：基地発～基地着",IF(X639="記憶","記憶：基地発～基地着","未確認：基地発～基地着")),IF(OR(R639&lt;&gt;"",S639&lt;&gt;""),"要確認：時刻不足・逆転",IF(AND(ISNUMBER(T639),T639&gt;=0),IF(X639="記録","実績：記録の時間",IF(X639="記憶","記憶：申告の時間","未確認：申告の時間")),IF(AND(I639="あり",J639="実施",ISNUMBER(AC639)),"所定時間による見込み",IF(I639="なし","使用なし","未確認"))))))</f>
        <v/>
      </c>
      <c r="AF639" s="55" t="str">
        <f>IF(C639="","",IF(H639="あり",1,0))</f>
        <v/>
      </c>
      <c r="AG639" s="55" t="str">
        <f>IF(C639="","",IF(AND(I639="あり",J639="実施"),1,0))</f>
        <v/>
      </c>
      <c r="AH639" s="55" t="str">
        <f>IF(C639="","",IF(AND(H639="あり",X639="記録"),IF(COUNTIFS($A$8:A639,A639,$B$8:B639,B639,$C$8:C639,C639,$E$8:E639,E639,$F$8:F639,F639,$H$8:H639,"あり",$X$8:X639,"記録")=1,1,0),0))</f>
        <v/>
      </c>
      <c r="AI639" s="55" t="str">
        <f>IF(C639="","",IF(AND(I639="あり",J639="実施",X639="記録",ISNUMBER(K639)),IF(COUNTIFS($K$8:K639,K639,$C$8:C639,C639,$E$8:E639,E639,$F$8:F639,F639,$I$8:I639,"あり",$J$8:J639,"実施",$X$8:X639,"記録")=1,1,0),0))</f>
        <v/>
      </c>
      <c r="AJ639" s="55" t="str">
        <f>IF(C639="","",IF(ISNUMBER(A639),YEAR(A639)-IF(MONTH(A639)&lt;4,1,0),""))</f>
        <v/>
      </c>
      <c r="AK639" s="55" t="str">
        <f>IF(C639="","",IF(J639="実施",IF(ISNUMBER(K639),YEAR(K639)-IF(MONTH(K639)&lt;4,1,0),""),""))</f>
        <v/>
      </c>
      <c r="AL639" s="56" t="str">
        <f>IF(C639="",IF(OR(A639&lt;&gt;"",G639&lt;&gt;""),"要確認：船名未記入",""),IF(OR(NOT(ISNUMBER(A639)),G639="",H639="",I639="",J639="",N639="",O639="",P639="",W639="",X639=""),"要確認：基本項目不足",IF(OR(Z639="未登録・重複",AA639="未登録・重複",AB639="未確認"),"要確認：登録表を確認",IF(AND(H639="あり",NOT(ISNUMBER(B639))),"要確認：前日の予定時刻不足",IF(AND(J639="実施",I639="あり",NOT(ISNUMBER(K639))),"要確認：最終日時不足",IF(AND(J639="取消",I639="あり"),"要確認：取消と使用ありが矛盾",IF(OR(AND(ISNUMBER(T639),T639&lt;0),AND(ISNUMBER(V639),V639&lt;0),AE639="要確認：時刻不足・逆転"),"要確認：時間を確認",IF(COUNTIFS(Work[予定表の作業日],A639,Work[前日版の予定時刻],B639,Work[船名],C639,Work[バース],E639,Work[入出・転],F639,Work[曳船名],G639)&gt;1,"要確認：同じ作業・曳船が重複",IF(AND(I639="あり",J639="実施",NOT(ISNUMBER(AD639))),"要確認：拘束時間未確認",IF(OR(H639="未確認",I639="未確認",J639="未確認",X639="未確認",N639="未確認",O639="未確認"),"要確認：未確認を含む","確認済"))))))))))</f>
        <v/>
      </c>
    </row>
    <row r="640" spans="1:38" ht="24.95" customHeight="1" x14ac:dyDescent="0.2">
      <c r="A640" s="20"/>
      <c r="B640" s="29"/>
      <c r="C640" s="7"/>
      <c r="D640" s="7"/>
      <c r="E640" s="7"/>
      <c r="F640" s="7"/>
      <c r="G640" s="7"/>
      <c r="H640" s="7"/>
      <c r="I640" s="7"/>
      <c r="J640" s="7"/>
      <c r="K640" s="23"/>
      <c r="L640" s="13"/>
      <c r="M640" s="13"/>
      <c r="N640" s="7"/>
      <c r="O640" s="51"/>
      <c r="P640" s="51"/>
      <c r="Q640" s="61"/>
      <c r="R640" s="62"/>
      <c r="S640" s="62"/>
      <c r="T640" s="63"/>
      <c r="U640" s="63"/>
      <c r="V640" s="63"/>
      <c r="W640" s="51"/>
      <c r="X640" s="51"/>
      <c r="Y640" s="67"/>
      <c r="Z640" s="54" t="str">
        <f>IF(G640="","",IF(COUNTIF(Tugs[曳船名],G640)&lt;&gt;1,"未登録・重複",IF(INDEX(Tugs[会社名],MATCH(G640,Tugs[曳船名],0))="","未確認",INDEX(Tugs[会社名],MATCH(G640,Tugs[曳船名],0)))))</f>
        <v/>
      </c>
      <c r="AA640" s="54" t="str">
        <f>IF(G640="","",IF(COUNTIF(Companies[会社名],Z640)&lt;&gt;1,"未登録・重複",IF(INDEX(Companies[地区],MATCH(Z640,Companies[会社名],0))="","未確認",INDEX(Companies[地区],MATCH(Z640,Companies[会社名],0)))))</f>
        <v/>
      </c>
      <c r="AB640" s="54" t="str">
        <f>IF(G640="","",IF(Q640&lt;&gt;"",Q640,IF(COUNTIF(Tugs[曳船名],G640)&lt;&gt;1,"未登録・重複",IF(INDEX(Tugs[基地港],MATCH(G640,Tugs[曳船名],0))="","未確認",INDEX(Tugs[基地港],MATCH(G640,Tugs[曳船名],0))))))</f>
        <v/>
      </c>
      <c r="AC640" s="53" t="str">
        <f>IF(C640="","",IF(AND(COUNTIF(Standards[照合項目（自動）],AB640&amp;"｜"&amp;E640&amp;"｜"&amp;D640&amp;"｜"&amp;F640&amp;"｜"&amp;P640)=1,COUNTIFS(Standards[照合項目（自動）],AB640&amp;"｜"&amp;E640&amp;"｜"&amp;D640&amp;"｜"&amp;F640&amp;"｜"&amp;P640,Standards[入力確認（自動）],"確認済")=1),SUMIF(Standards[照合項目（自動）],AB640&amp;"｜"&amp;E640&amp;"｜"&amp;D640&amp;"｜"&amp;F640&amp;"｜"&amp;P640,Standards[所定合計h（自動）]),"未確認"))</f>
        <v/>
      </c>
      <c r="AD640" s="53" t="str">
        <f>IF(C640="","",IF(AND(ISNUMBER(R640),ISNUMBER(S640),S640&gt;=R640),ROUND((S640-R640)*24,4),IF(OR(R640&lt;&gt;"",S640&lt;&gt;""),"",IF(AND(ISNUMBER(T640),T640&gt;=0),T640,IF(AND(I640="あり",J640="実施",ISNUMBER(AC640)),AC640,"")))))</f>
        <v/>
      </c>
      <c r="AE640" s="54" t="str">
        <f>IF(C640="","",IF(AND(ISNUMBER(R640),ISNUMBER(S640),S640&gt;=R640),IF(X640="記録","実績：基地発～基地着",IF(X640="記憶","記憶：基地発～基地着","未確認：基地発～基地着")),IF(OR(R640&lt;&gt;"",S640&lt;&gt;""),"要確認：時刻不足・逆転",IF(AND(ISNUMBER(T640),T640&gt;=0),IF(X640="記録","実績：記録の時間",IF(X640="記憶","記憶：申告の時間","未確認：申告の時間")),IF(AND(I640="あり",J640="実施",ISNUMBER(AC640)),"所定時間による見込み",IF(I640="なし","使用なし","未確認"))))))</f>
        <v/>
      </c>
      <c r="AF640" s="55" t="str">
        <f>IF(C640="","",IF(H640="あり",1,0))</f>
        <v/>
      </c>
      <c r="AG640" s="55" t="str">
        <f>IF(C640="","",IF(AND(I640="あり",J640="実施"),1,0))</f>
        <v/>
      </c>
      <c r="AH640" s="55" t="str">
        <f>IF(C640="","",IF(AND(H640="あり",X640="記録"),IF(COUNTIFS($A$8:A640,A640,$B$8:B640,B640,$C$8:C640,C640,$E$8:E640,E640,$F$8:F640,F640,$H$8:H640,"あり",$X$8:X640,"記録")=1,1,0),0))</f>
        <v/>
      </c>
      <c r="AI640" s="55" t="str">
        <f>IF(C640="","",IF(AND(I640="あり",J640="実施",X640="記録",ISNUMBER(K640)),IF(COUNTIFS($K$8:K640,K640,$C$8:C640,C640,$E$8:E640,E640,$F$8:F640,F640,$I$8:I640,"あり",$J$8:J640,"実施",$X$8:X640,"記録")=1,1,0),0))</f>
        <v/>
      </c>
      <c r="AJ640" s="55" t="str">
        <f>IF(C640="","",IF(ISNUMBER(A640),YEAR(A640)-IF(MONTH(A640)&lt;4,1,0),""))</f>
        <v/>
      </c>
      <c r="AK640" s="55" t="str">
        <f>IF(C640="","",IF(J640="実施",IF(ISNUMBER(K640),YEAR(K640)-IF(MONTH(K640)&lt;4,1,0),""),""))</f>
        <v/>
      </c>
      <c r="AL640" s="56" t="str">
        <f>IF(C640="",IF(OR(A640&lt;&gt;"",G640&lt;&gt;""),"要確認：船名未記入",""),IF(OR(NOT(ISNUMBER(A640)),G640="",H640="",I640="",J640="",N640="",O640="",P640="",W640="",X640=""),"要確認：基本項目不足",IF(OR(Z640="未登録・重複",AA640="未登録・重複",AB640="未確認"),"要確認：登録表を確認",IF(AND(H640="あり",NOT(ISNUMBER(B640))),"要確認：前日の予定時刻不足",IF(AND(J640="実施",I640="あり",NOT(ISNUMBER(K640))),"要確認：最終日時不足",IF(AND(J640="取消",I640="あり"),"要確認：取消と使用ありが矛盾",IF(OR(AND(ISNUMBER(T640),T640&lt;0),AND(ISNUMBER(V640),V640&lt;0),AE640="要確認：時刻不足・逆転"),"要確認：時間を確認",IF(COUNTIFS(Work[予定表の作業日],A640,Work[前日版の予定時刻],B640,Work[船名],C640,Work[バース],E640,Work[入出・転],F640,Work[曳船名],G640)&gt;1,"要確認：同じ作業・曳船が重複",IF(AND(I640="あり",J640="実施",NOT(ISNUMBER(AD640))),"要確認：拘束時間未確認",IF(OR(H640="未確認",I640="未確認",J640="未確認",X640="未確認",N640="未確認",O640="未確認"),"要確認：未確認を含む","確認済"))))))))))</f>
        <v/>
      </c>
    </row>
    <row r="641" spans="1:38" ht="24.95" customHeight="1" x14ac:dyDescent="0.2">
      <c r="A641" s="20"/>
      <c r="B641" s="29"/>
      <c r="C641" s="7"/>
      <c r="D641" s="7"/>
      <c r="E641" s="7"/>
      <c r="F641" s="7"/>
      <c r="G641" s="7"/>
      <c r="H641" s="7"/>
      <c r="I641" s="7"/>
      <c r="J641" s="7"/>
      <c r="K641" s="23"/>
      <c r="L641" s="13"/>
      <c r="M641" s="13"/>
      <c r="N641" s="7"/>
      <c r="O641" s="51"/>
      <c r="P641" s="51"/>
      <c r="Q641" s="61"/>
      <c r="R641" s="62"/>
      <c r="S641" s="62"/>
      <c r="T641" s="63"/>
      <c r="U641" s="63"/>
      <c r="V641" s="63"/>
      <c r="W641" s="51"/>
      <c r="X641" s="51"/>
      <c r="Y641" s="67"/>
      <c r="Z641" s="54" t="str">
        <f>IF(G641="","",IF(COUNTIF(Tugs[曳船名],G641)&lt;&gt;1,"未登録・重複",IF(INDEX(Tugs[会社名],MATCH(G641,Tugs[曳船名],0))="","未確認",INDEX(Tugs[会社名],MATCH(G641,Tugs[曳船名],0)))))</f>
        <v/>
      </c>
      <c r="AA641" s="54" t="str">
        <f>IF(G641="","",IF(COUNTIF(Companies[会社名],Z641)&lt;&gt;1,"未登録・重複",IF(INDEX(Companies[地区],MATCH(Z641,Companies[会社名],0))="","未確認",INDEX(Companies[地区],MATCH(Z641,Companies[会社名],0)))))</f>
        <v/>
      </c>
      <c r="AB641" s="54" t="str">
        <f>IF(G641="","",IF(Q641&lt;&gt;"",Q641,IF(COUNTIF(Tugs[曳船名],G641)&lt;&gt;1,"未登録・重複",IF(INDEX(Tugs[基地港],MATCH(G641,Tugs[曳船名],0))="","未確認",INDEX(Tugs[基地港],MATCH(G641,Tugs[曳船名],0))))))</f>
        <v/>
      </c>
      <c r="AC641" s="53" t="str">
        <f>IF(C641="","",IF(AND(COUNTIF(Standards[照合項目（自動）],AB641&amp;"｜"&amp;E641&amp;"｜"&amp;D641&amp;"｜"&amp;F641&amp;"｜"&amp;P641)=1,COUNTIFS(Standards[照合項目（自動）],AB641&amp;"｜"&amp;E641&amp;"｜"&amp;D641&amp;"｜"&amp;F641&amp;"｜"&amp;P641,Standards[入力確認（自動）],"確認済")=1),SUMIF(Standards[照合項目（自動）],AB641&amp;"｜"&amp;E641&amp;"｜"&amp;D641&amp;"｜"&amp;F641&amp;"｜"&amp;P641,Standards[所定合計h（自動）]),"未確認"))</f>
        <v/>
      </c>
      <c r="AD641" s="53" t="str">
        <f>IF(C641="","",IF(AND(ISNUMBER(R641),ISNUMBER(S641),S641&gt;=R641),ROUND((S641-R641)*24,4),IF(OR(R641&lt;&gt;"",S641&lt;&gt;""),"",IF(AND(ISNUMBER(T641),T641&gt;=0),T641,IF(AND(I641="あり",J641="実施",ISNUMBER(AC641)),AC641,"")))))</f>
        <v/>
      </c>
      <c r="AE641" s="54" t="str">
        <f>IF(C641="","",IF(AND(ISNUMBER(R641),ISNUMBER(S641),S641&gt;=R641),IF(X641="記録","実績：基地発～基地着",IF(X641="記憶","記憶：基地発～基地着","未確認：基地発～基地着")),IF(OR(R641&lt;&gt;"",S641&lt;&gt;""),"要確認：時刻不足・逆転",IF(AND(ISNUMBER(T641),T641&gt;=0),IF(X641="記録","実績：記録の時間",IF(X641="記憶","記憶：申告の時間","未確認：申告の時間")),IF(AND(I641="あり",J641="実施",ISNUMBER(AC641)),"所定時間による見込み",IF(I641="なし","使用なし","未確認"))))))</f>
        <v/>
      </c>
      <c r="AF641" s="55" t="str">
        <f>IF(C641="","",IF(H641="あり",1,0))</f>
        <v/>
      </c>
      <c r="AG641" s="55" t="str">
        <f>IF(C641="","",IF(AND(I641="あり",J641="実施"),1,0))</f>
        <v/>
      </c>
      <c r="AH641" s="55" t="str">
        <f>IF(C641="","",IF(AND(H641="あり",X641="記録"),IF(COUNTIFS($A$8:A641,A641,$B$8:B641,B641,$C$8:C641,C641,$E$8:E641,E641,$F$8:F641,F641,$H$8:H641,"あり",$X$8:X641,"記録")=1,1,0),0))</f>
        <v/>
      </c>
      <c r="AI641" s="55" t="str">
        <f>IF(C641="","",IF(AND(I641="あり",J641="実施",X641="記録",ISNUMBER(K641)),IF(COUNTIFS($K$8:K641,K641,$C$8:C641,C641,$E$8:E641,E641,$F$8:F641,F641,$I$8:I641,"あり",$J$8:J641,"実施",$X$8:X641,"記録")=1,1,0),0))</f>
        <v/>
      </c>
      <c r="AJ641" s="55" t="str">
        <f>IF(C641="","",IF(ISNUMBER(A641),YEAR(A641)-IF(MONTH(A641)&lt;4,1,0),""))</f>
        <v/>
      </c>
      <c r="AK641" s="55" t="str">
        <f>IF(C641="","",IF(J641="実施",IF(ISNUMBER(K641),YEAR(K641)-IF(MONTH(K641)&lt;4,1,0),""),""))</f>
        <v/>
      </c>
      <c r="AL641" s="56" t="str">
        <f>IF(C641="",IF(OR(A641&lt;&gt;"",G641&lt;&gt;""),"要確認：船名未記入",""),IF(OR(NOT(ISNUMBER(A641)),G641="",H641="",I641="",J641="",N641="",O641="",P641="",W641="",X641=""),"要確認：基本項目不足",IF(OR(Z641="未登録・重複",AA641="未登録・重複",AB641="未確認"),"要確認：登録表を確認",IF(AND(H641="あり",NOT(ISNUMBER(B641))),"要確認：前日の予定時刻不足",IF(AND(J641="実施",I641="あり",NOT(ISNUMBER(K641))),"要確認：最終日時不足",IF(AND(J641="取消",I641="あり"),"要確認：取消と使用ありが矛盾",IF(OR(AND(ISNUMBER(T641),T641&lt;0),AND(ISNUMBER(V641),V641&lt;0),AE641="要確認：時刻不足・逆転"),"要確認：時間を確認",IF(COUNTIFS(Work[予定表の作業日],A641,Work[前日版の予定時刻],B641,Work[船名],C641,Work[バース],E641,Work[入出・転],F641,Work[曳船名],G641)&gt;1,"要確認：同じ作業・曳船が重複",IF(AND(I641="あり",J641="実施",NOT(ISNUMBER(AD641))),"要確認：拘束時間未確認",IF(OR(H641="未確認",I641="未確認",J641="未確認",X641="未確認",N641="未確認",O641="未確認"),"要確認：未確認を含む","確認済"))))))))))</f>
        <v/>
      </c>
    </row>
    <row r="642" spans="1:38" ht="24.95" customHeight="1" x14ac:dyDescent="0.2">
      <c r="A642" s="20"/>
      <c r="B642" s="29"/>
      <c r="C642" s="7"/>
      <c r="D642" s="7"/>
      <c r="E642" s="7"/>
      <c r="F642" s="7"/>
      <c r="G642" s="7"/>
      <c r="H642" s="7"/>
      <c r="I642" s="7"/>
      <c r="J642" s="7"/>
      <c r="K642" s="23"/>
      <c r="L642" s="13"/>
      <c r="M642" s="13"/>
      <c r="N642" s="7"/>
      <c r="O642" s="51"/>
      <c r="P642" s="51"/>
      <c r="Q642" s="61"/>
      <c r="R642" s="62"/>
      <c r="S642" s="62"/>
      <c r="T642" s="63"/>
      <c r="U642" s="63"/>
      <c r="V642" s="63"/>
      <c r="W642" s="51"/>
      <c r="X642" s="51"/>
      <c r="Y642" s="67"/>
      <c r="Z642" s="54" t="str">
        <f>IF(G642="","",IF(COUNTIF(Tugs[曳船名],G642)&lt;&gt;1,"未登録・重複",IF(INDEX(Tugs[会社名],MATCH(G642,Tugs[曳船名],0))="","未確認",INDEX(Tugs[会社名],MATCH(G642,Tugs[曳船名],0)))))</f>
        <v/>
      </c>
      <c r="AA642" s="54" t="str">
        <f>IF(G642="","",IF(COUNTIF(Companies[会社名],Z642)&lt;&gt;1,"未登録・重複",IF(INDEX(Companies[地区],MATCH(Z642,Companies[会社名],0))="","未確認",INDEX(Companies[地区],MATCH(Z642,Companies[会社名],0)))))</f>
        <v/>
      </c>
      <c r="AB642" s="54" t="str">
        <f>IF(G642="","",IF(Q642&lt;&gt;"",Q642,IF(COUNTIF(Tugs[曳船名],G642)&lt;&gt;1,"未登録・重複",IF(INDEX(Tugs[基地港],MATCH(G642,Tugs[曳船名],0))="","未確認",INDEX(Tugs[基地港],MATCH(G642,Tugs[曳船名],0))))))</f>
        <v/>
      </c>
      <c r="AC642" s="53" t="str">
        <f>IF(C642="","",IF(AND(COUNTIF(Standards[照合項目（自動）],AB642&amp;"｜"&amp;E642&amp;"｜"&amp;D642&amp;"｜"&amp;F642&amp;"｜"&amp;P642)=1,COUNTIFS(Standards[照合項目（自動）],AB642&amp;"｜"&amp;E642&amp;"｜"&amp;D642&amp;"｜"&amp;F642&amp;"｜"&amp;P642,Standards[入力確認（自動）],"確認済")=1),SUMIF(Standards[照合項目（自動）],AB642&amp;"｜"&amp;E642&amp;"｜"&amp;D642&amp;"｜"&amp;F642&amp;"｜"&amp;P642,Standards[所定合計h（自動）]),"未確認"))</f>
        <v/>
      </c>
      <c r="AD642" s="53" t="str">
        <f>IF(C642="","",IF(AND(ISNUMBER(R642),ISNUMBER(S642),S642&gt;=R642),ROUND((S642-R642)*24,4),IF(OR(R642&lt;&gt;"",S642&lt;&gt;""),"",IF(AND(ISNUMBER(T642),T642&gt;=0),T642,IF(AND(I642="あり",J642="実施",ISNUMBER(AC642)),AC642,"")))))</f>
        <v/>
      </c>
      <c r="AE642" s="54" t="str">
        <f>IF(C642="","",IF(AND(ISNUMBER(R642),ISNUMBER(S642),S642&gt;=R642),IF(X642="記録","実績：基地発～基地着",IF(X642="記憶","記憶：基地発～基地着","未確認：基地発～基地着")),IF(OR(R642&lt;&gt;"",S642&lt;&gt;""),"要確認：時刻不足・逆転",IF(AND(ISNUMBER(T642),T642&gt;=0),IF(X642="記録","実績：記録の時間",IF(X642="記憶","記憶：申告の時間","未確認：申告の時間")),IF(AND(I642="あり",J642="実施",ISNUMBER(AC642)),"所定時間による見込み",IF(I642="なし","使用なし","未確認"))))))</f>
        <v/>
      </c>
      <c r="AF642" s="55" t="str">
        <f>IF(C642="","",IF(H642="あり",1,0))</f>
        <v/>
      </c>
      <c r="AG642" s="55" t="str">
        <f>IF(C642="","",IF(AND(I642="あり",J642="実施"),1,0))</f>
        <v/>
      </c>
      <c r="AH642" s="55" t="str">
        <f>IF(C642="","",IF(AND(H642="あり",X642="記録"),IF(COUNTIFS($A$8:A642,A642,$B$8:B642,B642,$C$8:C642,C642,$E$8:E642,E642,$F$8:F642,F642,$H$8:H642,"あり",$X$8:X642,"記録")=1,1,0),0))</f>
        <v/>
      </c>
      <c r="AI642" s="55" t="str">
        <f>IF(C642="","",IF(AND(I642="あり",J642="実施",X642="記録",ISNUMBER(K642)),IF(COUNTIFS($K$8:K642,K642,$C$8:C642,C642,$E$8:E642,E642,$F$8:F642,F642,$I$8:I642,"あり",$J$8:J642,"実施",$X$8:X642,"記録")=1,1,0),0))</f>
        <v/>
      </c>
      <c r="AJ642" s="55" t="str">
        <f>IF(C642="","",IF(ISNUMBER(A642),YEAR(A642)-IF(MONTH(A642)&lt;4,1,0),""))</f>
        <v/>
      </c>
      <c r="AK642" s="55" t="str">
        <f>IF(C642="","",IF(J642="実施",IF(ISNUMBER(K642),YEAR(K642)-IF(MONTH(K642)&lt;4,1,0),""),""))</f>
        <v/>
      </c>
      <c r="AL642" s="56" t="str">
        <f>IF(C642="",IF(OR(A642&lt;&gt;"",G642&lt;&gt;""),"要確認：船名未記入",""),IF(OR(NOT(ISNUMBER(A642)),G642="",H642="",I642="",J642="",N642="",O642="",P642="",W642="",X642=""),"要確認：基本項目不足",IF(OR(Z642="未登録・重複",AA642="未登録・重複",AB642="未確認"),"要確認：登録表を確認",IF(AND(H642="あり",NOT(ISNUMBER(B642))),"要確認：前日の予定時刻不足",IF(AND(J642="実施",I642="あり",NOT(ISNUMBER(K642))),"要確認：最終日時不足",IF(AND(J642="取消",I642="あり"),"要確認：取消と使用ありが矛盾",IF(OR(AND(ISNUMBER(T642),T642&lt;0),AND(ISNUMBER(V642),V642&lt;0),AE642="要確認：時刻不足・逆転"),"要確認：時間を確認",IF(COUNTIFS(Work[予定表の作業日],A642,Work[前日版の予定時刻],B642,Work[船名],C642,Work[バース],E642,Work[入出・転],F642,Work[曳船名],G642)&gt;1,"要確認：同じ作業・曳船が重複",IF(AND(I642="あり",J642="実施",NOT(ISNUMBER(AD642))),"要確認：拘束時間未確認",IF(OR(H642="未確認",I642="未確認",J642="未確認",X642="未確認",N642="未確認",O642="未確認"),"要確認：未確認を含む","確認済"))))))))))</f>
        <v/>
      </c>
    </row>
    <row r="643" spans="1:38" ht="24.95" customHeight="1" x14ac:dyDescent="0.2">
      <c r="A643" s="20"/>
      <c r="B643" s="29"/>
      <c r="C643" s="7"/>
      <c r="D643" s="7"/>
      <c r="E643" s="7"/>
      <c r="F643" s="7"/>
      <c r="G643" s="7"/>
      <c r="H643" s="7"/>
      <c r="I643" s="7"/>
      <c r="J643" s="7"/>
      <c r="K643" s="23"/>
      <c r="L643" s="13"/>
      <c r="M643" s="13"/>
      <c r="N643" s="7"/>
      <c r="O643" s="51"/>
      <c r="P643" s="51"/>
      <c r="Q643" s="61"/>
      <c r="R643" s="62"/>
      <c r="S643" s="62"/>
      <c r="T643" s="63"/>
      <c r="U643" s="63"/>
      <c r="V643" s="63"/>
      <c r="W643" s="51"/>
      <c r="X643" s="51"/>
      <c r="Y643" s="67"/>
      <c r="Z643" s="54" t="str">
        <f>IF(G643="","",IF(COUNTIF(Tugs[曳船名],G643)&lt;&gt;1,"未登録・重複",IF(INDEX(Tugs[会社名],MATCH(G643,Tugs[曳船名],0))="","未確認",INDEX(Tugs[会社名],MATCH(G643,Tugs[曳船名],0)))))</f>
        <v/>
      </c>
      <c r="AA643" s="54" t="str">
        <f>IF(G643="","",IF(COUNTIF(Companies[会社名],Z643)&lt;&gt;1,"未登録・重複",IF(INDEX(Companies[地区],MATCH(Z643,Companies[会社名],0))="","未確認",INDEX(Companies[地区],MATCH(Z643,Companies[会社名],0)))))</f>
        <v/>
      </c>
      <c r="AB643" s="54" t="str">
        <f>IF(G643="","",IF(Q643&lt;&gt;"",Q643,IF(COUNTIF(Tugs[曳船名],G643)&lt;&gt;1,"未登録・重複",IF(INDEX(Tugs[基地港],MATCH(G643,Tugs[曳船名],0))="","未確認",INDEX(Tugs[基地港],MATCH(G643,Tugs[曳船名],0))))))</f>
        <v/>
      </c>
      <c r="AC643" s="53" t="str">
        <f>IF(C643="","",IF(AND(COUNTIF(Standards[照合項目（自動）],AB643&amp;"｜"&amp;E643&amp;"｜"&amp;D643&amp;"｜"&amp;F643&amp;"｜"&amp;P643)=1,COUNTIFS(Standards[照合項目（自動）],AB643&amp;"｜"&amp;E643&amp;"｜"&amp;D643&amp;"｜"&amp;F643&amp;"｜"&amp;P643,Standards[入力確認（自動）],"確認済")=1),SUMIF(Standards[照合項目（自動）],AB643&amp;"｜"&amp;E643&amp;"｜"&amp;D643&amp;"｜"&amp;F643&amp;"｜"&amp;P643,Standards[所定合計h（自動）]),"未確認"))</f>
        <v/>
      </c>
      <c r="AD643" s="53" t="str">
        <f>IF(C643="","",IF(AND(ISNUMBER(R643),ISNUMBER(S643),S643&gt;=R643),ROUND((S643-R643)*24,4),IF(OR(R643&lt;&gt;"",S643&lt;&gt;""),"",IF(AND(ISNUMBER(T643),T643&gt;=0),T643,IF(AND(I643="あり",J643="実施",ISNUMBER(AC643)),AC643,"")))))</f>
        <v/>
      </c>
      <c r="AE643" s="54" t="str">
        <f>IF(C643="","",IF(AND(ISNUMBER(R643),ISNUMBER(S643),S643&gt;=R643),IF(X643="記録","実績：基地発～基地着",IF(X643="記憶","記憶：基地発～基地着","未確認：基地発～基地着")),IF(OR(R643&lt;&gt;"",S643&lt;&gt;""),"要確認：時刻不足・逆転",IF(AND(ISNUMBER(T643),T643&gt;=0),IF(X643="記録","実績：記録の時間",IF(X643="記憶","記憶：申告の時間","未確認：申告の時間")),IF(AND(I643="あり",J643="実施",ISNUMBER(AC643)),"所定時間による見込み",IF(I643="なし","使用なし","未確認"))))))</f>
        <v/>
      </c>
      <c r="AF643" s="55" t="str">
        <f>IF(C643="","",IF(H643="あり",1,0))</f>
        <v/>
      </c>
      <c r="AG643" s="55" t="str">
        <f>IF(C643="","",IF(AND(I643="あり",J643="実施"),1,0))</f>
        <v/>
      </c>
      <c r="AH643" s="55" t="str">
        <f>IF(C643="","",IF(AND(H643="あり",X643="記録"),IF(COUNTIFS($A$8:A643,A643,$B$8:B643,B643,$C$8:C643,C643,$E$8:E643,E643,$F$8:F643,F643,$H$8:H643,"あり",$X$8:X643,"記録")=1,1,0),0))</f>
        <v/>
      </c>
      <c r="AI643" s="55" t="str">
        <f>IF(C643="","",IF(AND(I643="あり",J643="実施",X643="記録",ISNUMBER(K643)),IF(COUNTIFS($K$8:K643,K643,$C$8:C643,C643,$E$8:E643,E643,$F$8:F643,F643,$I$8:I643,"あり",$J$8:J643,"実施",$X$8:X643,"記録")=1,1,0),0))</f>
        <v/>
      </c>
      <c r="AJ643" s="55" t="str">
        <f>IF(C643="","",IF(ISNUMBER(A643),YEAR(A643)-IF(MONTH(A643)&lt;4,1,0),""))</f>
        <v/>
      </c>
      <c r="AK643" s="55" t="str">
        <f>IF(C643="","",IF(J643="実施",IF(ISNUMBER(K643),YEAR(K643)-IF(MONTH(K643)&lt;4,1,0),""),""))</f>
        <v/>
      </c>
      <c r="AL643" s="56" t="str">
        <f>IF(C643="",IF(OR(A643&lt;&gt;"",G643&lt;&gt;""),"要確認：船名未記入",""),IF(OR(NOT(ISNUMBER(A643)),G643="",H643="",I643="",J643="",N643="",O643="",P643="",W643="",X643=""),"要確認：基本項目不足",IF(OR(Z643="未登録・重複",AA643="未登録・重複",AB643="未確認"),"要確認：登録表を確認",IF(AND(H643="あり",NOT(ISNUMBER(B643))),"要確認：前日の予定時刻不足",IF(AND(J643="実施",I643="あり",NOT(ISNUMBER(K643))),"要確認：最終日時不足",IF(AND(J643="取消",I643="あり"),"要確認：取消と使用ありが矛盾",IF(OR(AND(ISNUMBER(T643),T643&lt;0),AND(ISNUMBER(V643),V643&lt;0),AE643="要確認：時刻不足・逆転"),"要確認：時間を確認",IF(COUNTIFS(Work[予定表の作業日],A643,Work[前日版の予定時刻],B643,Work[船名],C643,Work[バース],E643,Work[入出・転],F643,Work[曳船名],G643)&gt;1,"要確認：同じ作業・曳船が重複",IF(AND(I643="あり",J643="実施",NOT(ISNUMBER(AD643))),"要確認：拘束時間未確認",IF(OR(H643="未確認",I643="未確認",J643="未確認",X643="未確認",N643="未確認",O643="未確認"),"要確認：未確認を含む","確認済"))))))))))</f>
        <v/>
      </c>
    </row>
    <row r="644" spans="1:38" ht="24.95" customHeight="1" x14ac:dyDescent="0.2">
      <c r="A644" s="20"/>
      <c r="B644" s="29"/>
      <c r="C644" s="7"/>
      <c r="D644" s="7"/>
      <c r="E644" s="7"/>
      <c r="F644" s="7"/>
      <c r="G644" s="7"/>
      <c r="H644" s="7"/>
      <c r="I644" s="7"/>
      <c r="J644" s="7"/>
      <c r="K644" s="23"/>
      <c r="L644" s="13"/>
      <c r="M644" s="13"/>
      <c r="N644" s="7"/>
      <c r="O644" s="51"/>
      <c r="P644" s="51"/>
      <c r="Q644" s="61"/>
      <c r="R644" s="62"/>
      <c r="S644" s="62"/>
      <c r="T644" s="63"/>
      <c r="U644" s="63"/>
      <c r="V644" s="63"/>
      <c r="W644" s="51"/>
      <c r="X644" s="51"/>
      <c r="Y644" s="67"/>
      <c r="Z644" s="54" t="str">
        <f>IF(G644="","",IF(COUNTIF(Tugs[曳船名],G644)&lt;&gt;1,"未登録・重複",IF(INDEX(Tugs[会社名],MATCH(G644,Tugs[曳船名],0))="","未確認",INDEX(Tugs[会社名],MATCH(G644,Tugs[曳船名],0)))))</f>
        <v/>
      </c>
      <c r="AA644" s="54" t="str">
        <f>IF(G644="","",IF(COUNTIF(Companies[会社名],Z644)&lt;&gt;1,"未登録・重複",IF(INDEX(Companies[地区],MATCH(Z644,Companies[会社名],0))="","未確認",INDEX(Companies[地区],MATCH(Z644,Companies[会社名],0)))))</f>
        <v/>
      </c>
      <c r="AB644" s="54" t="str">
        <f>IF(G644="","",IF(Q644&lt;&gt;"",Q644,IF(COUNTIF(Tugs[曳船名],G644)&lt;&gt;1,"未登録・重複",IF(INDEX(Tugs[基地港],MATCH(G644,Tugs[曳船名],0))="","未確認",INDEX(Tugs[基地港],MATCH(G644,Tugs[曳船名],0))))))</f>
        <v/>
      </c>
      <c r="AC644" s="53" t="str">
        <f>IF(C644="","",IF(AND(COUNTIF(Standards[照合項目（自動）],AB644&amp;"｜"&amp;E644&amp;"｜"&amp;D644&amp;"｜"&amp;F644&amp;"｜"&amp;P644)=1,COUNTIFS(Standards[照合項目（自動）],AB644&amp;"｜"&amp;E644&amp;"｜"&amp;D644&amp;"｜"&amp;F644&amp;"｜"&amp;P644,Standards[入力確認（自動）],"確認済")=1),SUMIF(Standards[照合項目（自動）],AB644&amp;"｜"&amp;E644&amp;"｜"&amp;D644&amp;"｜"&amp;F644&amp;"｜"&amp;P644,Standards[所定合計h（自動）]),"未確認"))</f>
        <v/>
      </c>
      <c r="AD644" s="53" t="str">
        <f>IF(C644="","",IF(AND(ISNUMBER(R644),ISNUMBER(S644),S644&gt;=R644),ROUND((S644-R644)*24,4),IF(OR(R644&lt;&gt;"",S644&lt;&gt;""),"",IF(AND(ISNUMBER(T644),T644&gt;=0),T644,IF(AND(I644="あり",J644="実施",ISNUMBER(AC644)),AC644,"")))))</f>
        <v/>
      </c>
      <c r="AE644" s="54" t="str">
        <f>IF(C644="","",IF(AND(ISNUMBER(R644),ISNUMBER(S644),S644&gt;=R644),IF(X644="記録","実績：基地発～基地着",IF(X644="記憶","記憶：基地発～基地着","未確認：基地発～基地着")),IF(OR(R644&lt;&gt;"",S644&lt;&gt;""),"要確認：時刻不足・逆転",IF(AND(ISNUMBER(T644),T644&gt;=0),IF(X644="記録","実績：記録の時間",IF(X644="記憶","記憶：申告の時間","未確認：申告の時間")),IF(AND(I644="あり",J644="実施",ISNUMBER(AC644)),"所定時間による見込み",IF(I644="なし","使用なし","未確認"))))))</f>
        <v/>
      </c>
      <c r="AF644" s="55" t="str">
        <f>IF(C644="","",IF(H644="あり",1,0))</f>
        <v/>
      </c>
      <c r="AG644" s="55" t="str">
        <f>IF(C644="","",IF(AND(I644="あり",J644="実施"),1,0))</f>
        <v/>
      </c>
      <c r="AH644" s="55" t="str">
        <f>IF(C644="","",IF(AND(H644="あり",X644="記録"),IF(COUNTIFS($A$8:A644,A644,$B$8:B644,B644,$C$8:C644,C644,$E$8:E644,E644,$F$8:F644,F644,$H$8:H644,"あり",$X$8:X644,"記録")=1,1,0),0))</f>
        <v/>
      </c>
      <c r="AI644" s="55" t="str">
        <f>IF(C644="","",IF(AND(I644="あり",J644="実施",X644="記録",ISNUMBER(K644)),IF(COUNTIFS($K$8:K644,K644,$C$8:C644,C644,$E$8:E644,E644,$F$8:F644,F644,$I$8:I644,"あり",$J$8:J644,"実施",$X$8:X644,"記録")=1,1,0),0))</f>
        <v/>
      </c>
      <c r="AJ644" s="55" t="str">
        <f>IF(C644="","",IF(ISNUMBER(A644),YEAR(A644)-IF(MONTH(A644)&lt;4,1,0),""))</f>
        <v/>
      </c>
      <c r="AK644" s="55" t="str">
        <f>IF(C644="","",IF(J644="実施",IF(ISNUMBER(K644),YEAR(K644)-IF(MONTH(K644)&lt;4,1,0),""),""))</f>
        <v/>
      </c>
      <c r="AL644" s="56" t="str">
        <f>IF(C644="",IF(OR(A644&lt;&gt;"",G644&lt;&gt;""),"要確認：船名未記入",""),IF(OR(NOT(ISNUMBER(A644)),G644="",H644="",I644="",J644="",N644="",O644="",P644="",W644="",X644=""),"要確認：基本項目不足",IF(OR(Z644="未登録・重複",AA644="未登録・重複",AB644="未確認"),"要確認：登録表を確認",IF(AND(H644="あり",NOT(ISNUMBER(B644))),"要確認：前日の予定時刻不足",IF(AND(J644="実施",I644="あり",NOT(ISNUMBER(K644))),"要確認：最終日時不足",IF(AND(J644="取消",I644="あり"),"要確認：取消と使用ありが矛盾",IF(OR(AND(ISNUMBER(T644),T644&lt;0),AND(ISNUMBER(V644),V644&lt;0),AE644="要確認：時刻不足・逆転"),"要確認：時間を確認",IF(COUNTIFS(Work[予定表の作業日],A644,Work[前日版の予定時刻],B644,Work[船名],C644,Work[バース],E644,Work[入出・転],F644,Work[曳船名],G644)&gt;1,"要確認：同じ作業・曳船が重複",IF(AND(I644="あり",J644="実施",NOT(ISNUMBER(AD644))),"要確認：拘束時間未確認",IF(OR(H644="未確認",I644="未確認",J644="未確認",X644="未確認",N644="未確認",O644="未確認"),"要確認：未確認を含む","確認済"))))))))))</f>
        <v/>
      </c>
    </row>
    <row r="645" spans="1:38" ht="24.95" customHeight="1" x14ac:dyDescent="0.2">
      <c r="A645" s="20"/>
      <c r="B645" s="29"/>
      <c r="C645" s="7"/>
      <c r="D645" s="7"/>
      <c r="E645" s="7"/>
      <c r="F645" s="7"/>
      <c r="G645" s="7"/>
      <c r="H645" s="7"/>
      <c r="I645" s="7"/>
      <c r="J645" s="7"/>
      <c r="K645" s="23"/>
      <c r="L645" s="13"/>
      <c r="M645" s="13"/>
      <c r="N645" s="7"/>
      <c r="O645" s="51"/>
      <c r="P645" s="51"/>
      <c r="Q645" s="61"/>
      <c r="R645" s="62"/>
      <c r="S645" s="62"/>
      <c r="T645" s="63"/>
      <c r="U645" s="63"/>
      <c r="V645" s="63"/>
      <c r="W645" s="51"/>
      <c r="X645" s="51"/>
      <c r="Y645" s="67"/>
      <c r="Z645" s="54" t="str">
        <f>IF(G645="","",IF(COUNTIF(Tugs[曳船名],G645)&lt;&gt;1,"未登録・重複",IF(INDEX(Tugs[会社名],MATCH(G645,Tugs[曳船名],0))="","未確認",INDEX(Tugs[会社名],MATCH(G645,Tugs[曳船名],0)))))</f>
        <v/>
      </c>
      <c r="AA645" s="54" t="str">
        <f>IF(G645="","",IF(COUNTIF(Companies[会社名],Z645)&lt;&gt;1,"未登録・重複",IF(INDEX(Companies[地区],MATCH(Z645,Companies[会社名],0))="","未確認",INDEX(Companies[地区],MATCH(Z645,Companies[会社名],0)))))</f>
        <v/>
      </c>
      <c r="AB645" s="54" t="str">
        <f>IF(G645="","",IF(Q645&lt;&gt;"",Q645,IF(COUNTIF(Tugs[曳船名],G645)&lt;&gt;1,"未登録・重複",IF(INDEX(Tugs[基地港],MATCH(G645,Tugs[曳船名],0))="","未確認",INDEX(Tugs[基地港],MATCH(G645,Tugs[曳船名],0))))))</f>
        <v/>
      </c>
      <c r="AC645" s="53" t="str">
        <f>IF(C645="","",IF(AND(COUNTIF(Standards[照合項目（自動）],AB645&amp;"｜"&amp;E645&amp;"｜"&amp;D645&amp;"｜"&amp;F645&amp;"｜"&amp;P645)=1,COUNTIFS(Standards[照合項目（自動）],AB645&amp;"｜"&amp;E645&amp;"｜"&amp;D645&amp;"｜"&amp;F645&amp;"｜"&amp;P645,Standards[入力確認（自動）],"確認済")=1),SUMIF(Standards[照合項目（自動）],AB645&amp;"｜"&amp;E645&amp;"｜"&amp;D645&amp;"｜"&amp;F645&amp;"｜"&amp;P645,Standards[所定合計h（自動）]),"未確認"))</f>
        <v/>
      </c>
      <c r="AD645" s="53" t="str">
        <f>IF(C645="","",IF(AND(ISNUMBER(R645),ISNUMBER(S645),S645&gt;=R645),ROUND((S645-R645)*24,4),IF(OR(R645&lt;&gt;"",S645&lt;&gt;""),"",IF(AND(ISNUMBER(T645),T645&gt;=0),T645,IF(AND(I645="あり",J645="実施",ISNUMBER(AC645)),AC645,"")))))</f>
        <v/>
      </c>
      <c r="AE645" s="54" t="str">
        <f>IF(C645="","",IF(AND(ISNUMBER(R645),ISNUMBER(S645),S645&gt;=R645),IF(X645="記録","実績：基地発～基地着",IF(X645="記憶","記憶：基地発～基地着","未確認：基地発～基地着")),IF(OR(R645&lt;&gt;"",S645&lt;&gt;""),"要確認：時刻不足・逆転",IF(AND(ISNUMBER(T645),T645&gt;=0),IF(X645="記録","実績：記録の時間",IF(X645="記憶","記憶：申告の時間","未確認：申告の時間")),IF(AND(I645="あり",J645="実施",ISNUMBER(AC645)),"所定時間による見込み",IF(I645="なし","使用なし","未確認"))))))</f>
        <v/>
      </c>
      <c r="AF645" s="55" t="str">
        <f>IF(C645="","",IF(H645="あり",1,0))</f>
        <v/>
      </c>
      <c r="AG645" s="55" t="str">
        <f>IF(C645="","",IF(AND(I645="あり",J645="実施"),1,0))</f>
        <v/>
      </c>
      <c r="AH645" s="55" t="str">
        <f>IF(C645="","",IF(AND(H645="あり",X645="記録"),IF(COUNTIFS($A$8:A645,A645,$B$8:B645,B645,$C$8:C645,C645,$E$8:E645,E645,$F$8:F645,F645,$H$8:H645,"あり",$X$8:X645,"記録")=1,1,0),0))</f>
        <v/>
      </c>
      <c r="AI645" s="55" t="str">
        <f>IF(C645="","",IF(AND(I645="あり",J645="実施",X645="記録",ISNUMBER(K645)),IF(COUNTIFS($K$8:K645,K645,$C$8:C645,C645,$E$8:E645,E645,$F$8:F645,F645,$I$8:I645,"あり",$J$8:J645,"実施",$X$8:X645,"記録")=1,1,0),0))</f>
        <v/>
      </c>
      <c r="AJ645" s="55" t="str">
        <f>IF(C645="","",IF(ISNUMBER(A645),YEAR(A645)-IF(MONTH(A645)&lt;4,1,0),""))</f>
        <v/>
      </c>
      <c r="AK645" s="55" t="str">
        <f>IF(C645="","",IF(J645="実施",IF(ISNUMBER(K645),YEAR(K645)-IF(MONTH(K645)&lt;4,1,0),""),""))</f>
        <v/>
      </c>
      <c r="AL645" s="56" t="str">
        <f>IF(C645="",IF(OR(A645&lt;&gt;"",G645&lt;&gt;""),"要確認：船名未記入",""),IF(OR(NOT(ISNUMBER(A645)),G645="",H645="",I645="",J645="",N645="",O645="",P645="",W645="",X645=""),"要確認：基本項目不足",IF(OR(Z645="未登録・重複",AA645="未登録・重複",AB645="未確認"),"要確認：登録表を確認",IF(AND(H645="あり",NOT(ISNUMBER(B645))),"要確認：前日の予定時刻不足",IF(AND(J645="実施",I645="あり",NOT(ISNUMBER(K645))),"要確認：最終日時不足",IF(AND(J645="取消",I645="あり"),"要確認：取消と使用ありが矛盾",IF(OR(AND(ISNUMBER(T645),T645&lt;0),AND(ISNUMBER(V645),V645&lt;0),AE645="要確認：時刻不足・逆転"),"要確認：時間を確認",IF(COUNTIFS(Work[予定表の作業日],A645,Work[前日版の予定時刻],B645,Work[船名],C645,Work[バース],E645,Work[入出・転],F645,Work[曳船名],G645)&gt;1,"要確認：同じ作業・曳船が重複",IF(AND(I645="あり",J645="実施",NOT(ISNUMBER(AD645))),"要確認：拘束時間未確認",IF(OR(H645="未確認",I645="未確認",J645="未確認",X645="未確認",N645="未確認",O645="未確認"),"要確認：未確認を含む","確認済"))))))))))</f>
        <v/>
      </c>
    </row>
    <row r="646" spans="1:38" ht="24.95" customHeight="1" x14ac:dyDescent="0.2">
      <c r="A646" s="20"/>
      <c r="B646" s="29"/>
      <c r="C646" s="7"/>
      <c r="D646" s="7"/>
      <c r="E646" s="7"/>
      <c r="F646" s="7"/>
      <c r="G646" s="7"/>
      <c r="H646" s="7"/>
      <c r="I646" s="7"/>
      <c r="J646" s="7"/>
      <c r="K646" s="23"/>
      <c r="L646" s="13"/>
      <c r="M646" s="13"/>
      <c r="N646" s="7"/>
      <c r="O646" s="51"/>
      <c r="P646" s="51"/>
      <c r="Q646" s="61"/>
      <c r="R646" s="62"/>
      <c r="S646" s="62"/>
      <c r="T646" s="63"/>
      <c r="U646" s="63"/>
      <c r="V646" s="63"/>
      <c r="W646" s="51"/>
      <c r="X646" s="51"/>
      <c r="Y646" s="67"/>
      <c r="Z646" s="54" t="str">
        <f>IF(G646="","",IF(COUNTIF(Tugs[曳船名],G646)&lt;&gt;1,"未登録・重複",IF(INDEX(Tugs[会社名],MATCH(G646,Tugs[曳船名],0))="","未確認",INDEX(Tugs[会社名],MATCH(G646,Tugs[曳船名],0)))))</f>
        <v/>
      </c>
      <c r="AA646" s="54" t="str">
        <f>IF(G646="","",IF(COUNTIF(Companies[会社名],Z646)&lt;&gt;1,"未登録・重複",IF(INDEX(Companies[地区],MATCH(Z646,Companies[会社名],0))="","未確認",INDEX(Companies[地区],MATCH(Z646,Companies[会社名],0)))))</f>
        <v/>
      </c>
      <c r="AB646" s="54" t="str">
        <f>IF(G646="","",IF(Q646&lt;&gt;"",Q646,IF(COUNTIF(Tugs[曳船名],G646)&lt;&gt;1,"未登録・重複",IF(INDEX(Tugs[基地港],MATCH(G646,Tugs[曳船名],0))="","未確認",INDEX(Tugs[基地港],MATCH(G646,Tugs[曳船名],0))))))</f>
        <v/>
      </c>
      <c r="AC646" s="53" t="str">
        <f>IF(C646="","",IF(AND(COUNTIF(Standards[照合項目（自動）],AB646&amp;"｜"&amp;E646&amp;"｜"&amp;D646&amp;"｜"&amp;F646&amp;"｜"&amp;P646)=1,COUNTIFS(Standards[照合項目（自動）],AB646&amp;"｜"&amp;E646&amp;"｜"&amp;D646&amp;"｜"&amp;F646&amp;"｜"&amp;P646,Standards[入力確認（自動）],"確認済")=1),SUMIF(Standards[照合項目（自動）],AB646&amp;"｜"&amp;E646&amp;"｜"&amp;D646&amp;"｜"&amp;F646&amp;"｜"&amp;P646,Standards[所定合計h（自動）]),"未確認"))</f>
        <v/>
      </c>
      <c r="AD646" s="53" t="str">
        <f>IF(C646="","",IF(AND(ISNUMBER(R646),ISNUMBER(S646),S646&gt;=R646),ROUND((S646-R646)*24,4),IF(OR(R646&lt;&gt;"",S646&lt;&gt;""),"",IF(AND(ISNUMBER(T646),T646&gt;=0),T646,IF(AND(I646="あり",J646="実施",ISNUMBER(AC646)),AC646,"")))))</f>
        <v/>
      </c>
      <c r="AE646" s="54" t="str">
        <f>IF(C646="","",IF(AND(ISNUMBER(R646),ISNUMBER(S646),S646&gt;=R646),IF(X646="記録","実績：基地発～基地着",IF(X646="記憶","記憶：基地発～基地着","未確認：基地発～基地着")),IF(OR(R646&lt;&gt;"",S646&lt;&gt;""),"要確認：時刻不足・逆転",IF(AND(ISNUMBER(T646),T646&gt;=0),IF(X646="記録","実績：記録の時間",IF(X646="記憶","記憶：申告の時間","未確認：申告の時間")),IF(AND(I646="あり",J646="実施",ISNUMBER(AC646)),"所定時間による見込み",IF(I646="なし","使用なし","未確認"))))))</f>
        <v/>
      </c>
      <c r="AF646" s="55" t="str">
        <f>IF(C646="","",IF(H646="あり",1,0))</f>
        <v/>
      </c>
      <c r="AG646" s="55" t="str">
        <f>IF(C646="","",IF(AND(I646="あり",J646="実施"),1,0))</f>
        <v/>
      </c>
      <c r="AH646" s="55" t="str">
        <f>IF(C646="","",IF(AND(H646="あり",X646="記録"),IF(COUNTIFS($A$8:A646,A646,$B$8:B646,B646,$C$8:C646,C646,$E$8:E646,E646,$F$8:F646,F646,$H$8:H646,"あり",$X$8:X646,"記録")=1,1,0),0))</f>
        <v/>
      </c>
      <c r="AI646" s="55" t="str">
        <f>IF(C646="","",IF(AND(I646="あり",J646="実施",X646="記録",ISNUMBER(K646)),IF(COUNTIFS($K$8:K646,K646,$C$8:C646,C646,$E$8:E646,E646,$F$8:F646,F646,$I$8:I646,"あり",$J$8:J646,"実施",$X$8:X646,"記録")=1,1,0),0))</f>
        <v/>
      </c>
      <c r="AJ646" s="55" t="str">
        <f>IF(C646="","",IF(ISNUMBER(A646),YEAR(A646)-IF(MONTH(A646)&lt;4,1,0),""))</f>
        <v/>
      </c>
      <c r="AK646" s="55" t="str">
        <f>IF(C646="","",IF(J646="実施",IF(ISNUMBER(K646),YEAR(K646)-IF(MONTH(K646)&lt;4,1,0),""),""))</f>
        <v/>
      </c>
      <c r="AL646" s="56" t="str">
        <f>IF(C646="",IF(OR(A646&lt;&gt;"",G646&lt;&gt;""),"要確認：船名未記入",""),IF(OR(NOT(ISNUMBER(A646)),G646="",H646="",I646="",J646="",N646="",O646="",P646="",W646="",X646=""),"要確認：基本項目不足",IF(OR(Z646="未登録・重複",AA646="未登録・重複",AB646="未確認"),"要確認：登録表を確認",IF(AND(H646="あり",NOT(ISNUMBER(B646))),"要確認：前日の予定時刻不足",IF(AND(J646="実施",I646="あり",NOT(ISNUMBER(K646))),"要確認：最終日時不足",IF(AND(J646="取消",I646="あり"),"要確認：取消と使用ありが矛盾",IF(OR(AND(ISNUMBER(T646),T646&lt;0),AND(ISNUMBER(V646),V646&lt;0),AE646="要確認：時刻不足・逆転"),"要確認：時間を確認",IF(COUNTIFS(Work[予定表の作業日],A646,Work[前日版の予定時刻],B646,Work[船名],C646,Work[バース],E646,Work[入出・転],F646,Work[曳船名],G646)&gt;1,"要確認：同じ作業・曳船が重複",IF(AND(I646="あり",J646="実施",NOT(ISNUMBER(AD646))),"要確認：拘束時間未確認",IF(OR(H646="未確認",I646="未確認",J646="未確認",X646="未確認",N646="未確認",O646="未確認"),"要確認：未確認を含む","確認済"))))))))))</f>
        <v/>
      </c>
    </row>
    <row r="647" spans="1:38" ht="24.95" customHeight="1" x14ac:dyDescent="0.2">
      <c r="A647" s="20"/>
      <c r="B647" s="29"/>
      <c r="C647" s="7"/>
      <c r="D647" s="7"/>
      <c r="E647" s="7"/>
      <c r="F647" s="7"/>
      <c r="G647" s="7"/>
      <c r="H647" s="7"/>
      <c r="I647" s="7"/>
      <c r="J647" s="7"/>
      <c r="K647" s="23"/>
      <c r="L647" s="13"/>
      <c r="M647" s="13"/>
      <c r="N647" s="7"/>
      <c r="O647" s="51"/>
      <c r="P647" s="51"/>
      <c r="Q647" s="61"/>
      <c r="R647" s="62"/>
      <c r="S647" s="62"/>
      <c r="T647" s="63"/>
      <c r="U647" s="63"/>
      <c r="V647" s="63"/>
      <c r="W647" s="51"/>
      <c r="X647" s="51"/>
      <c r="Y647" s="67"/>
      <c r="Z647" s="54" t="str">
        <f>IF(G647="","",IF(COUNTIF(Tugs[曳船名],G647)&lt;&gt;1,"未登録・重複",IF(INDEX(Tugs[会社名],MATCH(G647,Tugs[曳船名],0))="","未確認",INDEX(Tugs[会社名],MATCH(G647,Tugs[曳船名],0)))))</f>
        <v/>
      </c>
      <c r="AA647" s="54" t="str">
        <f>IF(G647="","",IF(COUNTIF(Companies[会社名],Z647)&lt;&gt;1,"未登録・重複",IF(INDEX(Companies[地区],MATCH(Z647,Companies[会社名],0))="","未確認",INDEX(Companies[地区],MATCH(Z647,Companies[会社名],0)))))</f>
        <v/>
      </c>
      <c r="AB647" s="54" t="str">
        <f>IF(G647="","",IF(Q647&lt;&gt;"",Q647,IF(COUNTIF(Tugs[曳船名],G647)&lt;&gt;1,"未登録・重複",IF(INDEX(Tugs[基地港],MATCH(G647,Tugs[曳船名],0))="","未確認",INDEX(Tugs[基地港],MATCH(G647,Tugs[曳船名],0))))))</f>
        <v/>
      </c>
      <c r="AC647" s="53" t="str">
        <f>IF(C647="","",IF(AND(COUNTIF(Standards[照合項目（自動）],AB647&amp;"｜"&amp;E647&amp;"｜"&amp;D647&amp;"｜"&amp;F647&amp;"｜"&amp;P647)=1,COUNTIFS(Standards[照合項目（自動）],AB647&amp;"｜"&amp;E647&amp;"｜"&amp;D647&amp;"｜"&amp;F647&amp;"｜"&amp;P647,Standards[入力確認（自動）],"確認済")=1),SUMIF(Standards[照合項目（自動）],AB647&amp;"｜"&amp;E647&amp;"｜"&amp;D647&amp;"｜"&amp;F647&amp;"｜"&amp;P647,Standards[所定合計h（自動）]),"未確認"))</f>
        <v/>
      </c>
      <c r="AD647" s="53" t="str">
        <f>IF(C647="","",IF(AND(ISNUMBER(R647),ISNUMBER(S647),S647&gt;=R647),ROUND((S647-R647)*24,4),IF(OR(R647&lt;&gt;"",S647&lt;&gt;""),"",IF(AND(ISNUMBER(T647),T647&gt;=0),T647,IF(AND(I647="あり",J647="実施",ISNUMBER(AC647)),AC647,"")))))</f>
        <v/>
      </c>
      <c r="AE647" s="54" t="str">
        <f>IF(C647="","",IF(AND(ISNUMBER(R647),ISNUMBER(S647),S647&gt;=R647),IF(X647="記録","実績：基地発～基地着",IF(X647="記憶","記憶：基地発～基地着","未確認：基地発～基地着")),IF(OR(R647&lt;&gt;"",S647&lt;&gt;""),"要確認：時刻不足・逆転",IF(AND(ISNUMBER(T647),T647&gt;=0),IF(X647="記録","実績：記録の時間",IF(X647="記憶","記憶：申告の時間","未確認：申告の時間")),IF(AND(I647="あり",J647="実施",ISNUMBER(AC647)),"所定時間による見込み",IF(I647="なし","使用なし","未確認"))))))</f>
        <v/>
      </c>
      <c r="AF647" s="55" t="str">
        <f>IF(C647="","",IF(H647="あり",1,0))</f>
        <v/>
      </c>
      <c r="AG647" s="55" t="str">
        <f>IF(C647="","",IF(AND(I647="あり",J647="実施"),1,0))</f>
        <v/>
      </c>
      <c r="AH647" s="55" t="str">
        <f>IF(C647="","",IF(AND(H647="あり",X647="記録"),IF(COUNTIFS($A$8:A647,A647,$B$8:B647,B647,$C$8:C647,C647,$E$8:E647,E647,$F$8:F647,F647,$H$8:H647,"あり",$X$8:X647,"記録")=1,1,0),0))</f>
        <v/>
      </c>
      <c r="AI647" s="55" t="str">
        <f>IF(C647="","",IF(AND(I647="あり",J647="実施",X647="記録",ISNUMBER(K647)),IF(COUNTIFS($K$8:K647,K647,$C$8:C647,C647,$E$8:E647,E647,$F$8:F647,F647,$I$8:I647,"あり",$J$8:J647,"実施",$X$8:X647,"記録")=1,1,0),0))</f>
        <v/>
      </c>
      <c r="AJ647" s="55" t="str">
        <f>IF(C647="","",IF(ISNUMBER(A647),YEAR(A647)-IF(MONTH(A647)&lt;4,1,0),""))</f>
        <v/>
      </c>
      <c r="AK647" s="55" t="str">
        <f>IF(C647="","",IF(J647="実施",IF(ISNUMBER(K647),YEAR(K647)-IF(MONTH(K647)&lt;4,1,0),""),""))</f>
        <v/>
      </c>
      <c r="AL647" s="56" t="str">
        <f>IF(C647="",IF(OR(A647&lt;&gt;"",G647&lt;&gt;""),"要確認：船名未記入",""),IF(OR(NOT(ISNUMBER(A647)),G647="",H647="",I647="",J647="",N647="",O647="",P647="",W647="",X647=""),"要確認：基本項目不足",IF(OR(Z647="未登録・重複",AA647="未登録・重複",AB647="未確認"),"要確認：登録表を確認",IF(AND(H647="あり",NOT(ISNUMBER(B647))),"要確認：前日の予定時刻不足",IF(AND(J647="実施",I647="あり",NOT(ISNUMBER(K647))),"要確認：最終日時不足",IF(AND(J647="取消",I647="あり"),"要確認：取消と使用ありが矛盾",IF(OR(AND(ISNUMBER(T647),T647&lt;0),AND(ISNUMBER(V647),V647&lt;0),AE647="要確認：時刻不足・逆転"),"要確認：時間を確認",IF(COUNTIFS(Work[予定表の作業日],A647,Work[前日版の予定時刻],B647,Work[船名],C647,Work[バース],E647,Work[入出・転],F647,Work[曳船名],G647)&gt;1,"要確認：同じ作業・曳船が重複",IF(AND(I647="あり",J647="実施",NOT(ISNUMBER(AD647))),"要確認：拘束時間未確認",IF(OR(H647="未確認",I647="未確認",J647="未確認",X647="未確認",N647="未確認",O647="未確認"),"要確認：未確認を含む","確認済"))))))))))</f>
        <v/>
      </c>
    </row>
    <row r="648" spans="1:38" ht="24.95" customHeight="1" x14ac:dyDescent="0.2">
      <c r="A648" s="20"/>
      <c r="B648" s="29"/>
      <c r="C648" s="7"/>
      <c r="D648" s="7"/>
      <c r="E648" s="7"/>
      <c r="F648" s="7"/>
      <c r="G648" s="7"/>
      <c r="H648" s="7"/>
      <c r="I648" s="7"/>
      <c r="J648" s="7"/>
      <c r="K648" s="23"/>
      <c r="L648" s="13"/>
      <c r="M648" s="13"/>
      <c r="N648" s="7"/>
      <c r="O648" s="51"/>
      <c r="P648" s="51"/>
      <c r="Q648" s="61"/>
      <c r="R648" s="62"/>
      <c r="S648" s="62"/>
      <c r="T648" s="63"/>
      <c r="U648" s="63"/>
      <c r="V648" s="63"/>
      <c r="W648" s="51"/>
      <c r="X648" s="51"/>
      <c r="Y648" s="67"/>
      <c r="Z648" s="54" t="str">
        <f>IF(G648="","",IF(COUNTIF(Tugs[曳船名],G648)&lt;&gt;1,"未登録・重複",IF(INDEX(Tugs[会社名],MATCH(G648,Tugs[曳船名],0))="","未確認",INDEX(Tugs[会社名],MATCH(G648,Tugs[曳船名],0)))))</f>
        <v/>
      </c>
      <c r="AA648" s="54" t="str">
        <f>IF(G648="","",IF(COUNTIF(Companies[会社名],Z648)&lt;&gt;1,"未登録・重複",IF(INDEX(Companies[地区],MATCH(Z648,Companies[会社名],0))="","未確認",INDEX(Companies[地区],MATCH(Z648,Companies[会社名],0)))))</f>
        <v/>
      </c>
      <c r="AB648" s="54" t="str">
        <f>IF(G648="","",IF(Q648&lt;&gt;"",Q648,IF(COUNTIF(Tugs[曳船名],G648)&lt;&gt;1,"未登録・重複",IF(INDEX(Tugs[基地港],MATCH(G648,Tugs[曳船名],0))="","未確認",INDEX(Tugs[基地港],MATCH(G648,Tugs[曳船名],0))))))</f>
        <v/>
      </c>
      <c r="AC648" s="53" t="str">
        <f>IF(C648="","",IF(AND(COUNTIF(Standards[照合項目（自動）],AB648&amp;"｜"&amp;E648&amp;"｜"&amp;D648&amp;"｜"&amp;F648&amp;"｜"&amp;P648)=1,COUNTIFS(Standards[照合項目（自動）],AB648&amp;"｜"&amp;E648&amp;"｜"&amp;D648&amp;"｜"&amp;F648&amp;"｜"&amp;P648,Standards[入力確認（自動）],"確認済")=1),SUMIF(Standards[照合項目（自動）],AB648&amp;"｜"&amp;E648&amp;"｜"&amp;D648&amp;"｜"&amp;F648&amp;"｜"&amp;P648,Standards[所定合計h（自動）]),"未確認"))</f>
        <v/>
      </c>
      <c r="AD648" s="53" t="str">
        <f>IF(C648="","",IF(AND(ISNUMBER(R648),ISNUMBER(S648),S648&gt;=R648),ROUND((S648-R648)*24,4),IF(OR(R648&lt;&gt;"",S648&lt;&gt;""),"",IF(AND(ISNUMBER(T648),T648&gt;=0),T648,IF(AND(I648="あり",J648="実施",ISNUMBER(AC648)),AC648,"")))))</f>
        <v/>
      </c>
      <c r="AE648" s="54" t="str">
        <f>IF(C648="","",IF(AND(ISNUMBER(R648),ISNUMBER(S648),S648&gt;=R648),IF(X648="記録","実績：基地発～基地着",IF(X648="記憶","記憶：基地発～基地着","未確認：基地発～基地着")),IF(OR(R648&lt;&gt;"",S648&lt;&gt;""),"要確認：時刻不足・逆転",IF(AND(ISNUMBER(T648),T648&gt;=0),IF(X648="記録","実績：記録の時間",IF(X648="記憶","記憶：申告の時間","未確認：申告の時間")),IF(AND(I648="あり",J648="実施",ISNUMBER(AC648)),"所定時間による見込み",IF(I648="なし","使用なし","未確認"))))))</f>
        <v/>
      </c>
      <c r="AF648" s="55" t="str">
        <f>IF(C648="","",IF(H648="あり",1,0))</f>
        <v/>
      </c>
      <c r="AG648" s="55" t="str">
        <f>IF(C648="","",IF(AND(I648="あり",J648="実施"),1,0))</f>
        <v/>
      </c>
      <c r="AH648" s="55" t="str">
        <f>IF(C648="","",IF(AND(H648="あり",X648="記録"),IF(COUNTIFS($A$8:A648,A648,$B$8:B648,B648,$C$8:C648,C648,$E$8:E648,E648,$F$8:F648,F648,$H$8:H648,"あり",$X$8:X648,"記録")=1,1,0),0))</f>
        <v/>
      </c>
      <c r="AI648" s="55" t="str">
        <f>IF(C648="","",IF(AND(I648="あり",J648="実施",X648="記録",ISNUMBER(K648)),IF(COUNTIFS($K$8:K648,K648,$C$8:C648,C648,$E$8:E648,E648,$F$8:F648,F648,$I$8:I648,"あり",$J$8:J648,"実施",$X$8:X648,"記録")=1,1,0),0))</f>
        <v/>
      </c>
      <c r="AJ648" s="55" t="str">
        <f>IF(C648="","",IF(ISNUMBER(A648),YEAR(A648)-IF(MONTH(A648)&lt;4,1,0),""))</f>
        <v/>
      </c>
      <c r="AK648" s="55" t="str">
        <f>IF(C648="","",IF(J648="実施",IF(ISNUMBER(K648),YEAR(K648)-IF(MONTH(K648)&lt;4,1,0),""),""))</f>
        <v/>
      </c>
      <c r="AL648" s="56" t="str">
        <f>IF(C648="",IF(OR(A648&lt;&gt;"",G648&lt;&gt;""),"要確認：船名未記入",""),IF(OR(NOT(ISNUMBER(A648)),G648="",H648="",I648="",J648="",N648="",O648="",P648="",W648="",X648=""),"要確認：基本項目不足",IF(OR(Z648="未登録・重複",AA648="未登録・重複",AB648="未確認"),"要確認：登録表を確認",IF(AND(H648="あり",NOT(ISNUMBER(B648))),"要確認：前日の予定時刻不足",IF(AND(J648="実施",I648="あり",NOT(ISNUMBER(K648))),"要確認：最終日時不足",IF(AND(J648="取消",I648="あり"),"要確認：取消と使用ありが矛盾",IF(OR(AND(ISNUMBER(T648),T648&lt;0),AND(ISNUMBER(V648),V648&lt;0),AE648="要確認：時刻不足・逆転"),"要確認：時間を確認",IF(COUNTIFS(Work[予定表の作業日],A648,Work[前日版の予定時刻],B648,Work[船名],C648,Work[バース],E648,Work[入出・転],F648,Work[曳船名],G648)&gt;1,"要確認：同じ作業・曳船が重複",IF(AND(I648="あり",J648="実施",NOT(ISNUMBER(AD648))),"要確認：拘束時間未確認",IF(OR(H648="未確認",I648="未確認",J648="未確認",X648="未確認",N648="未確認",O648="未確認"),"要確認：未確認を含む","確認済"))))))))))</f>
        <v/>
      </c>
    </row>
    <row r="649" spans="1:38" ht="24.95" customHeight="1" x14ac:dyDescent="0.2">
      <c r="A649" s="20"/>
      <c r="B649" s="29"/>
      <c r="C649" s="7"/>
      <c r="D649" s="7"/>
      <c r="E649" s="7"/>
      <c r="F649" s="7"/>
      <c r="G649" s="7"/>
      <c r="H649" s="7"/>
      <c r="I649" s="7"/>
      <c r="J649" s="7"/>
      <c r="K649" s="23"/>
      <c r="L649" s="13"/>
      <c r="M649" s="13"/>
      <c r="N649" s="7"/>
      <c r="O649" s="51"/>
      <c r="P649" s="51"/>
      <c r="Q649" s="61"/>
      <c r="R649" s="62"/>
      <c r="S649" s="62"/>
      <c r="T649" s="63"/>
      <c r="U649" s="63"/>
      <c r="V649" s="63"/>
      <c r="W649" s="51"/>
      <c r="X649" s="51"/>
      <c r="Y649" s="67"/>
      <c r="Z649" s="54" t="str">
        <f>IF(G649="","",IF(COUNTIF(Tugs[曳船名],G649)&lt;&gt;1,"未登録・重複",IF(INDEX(Tugs[会社名],MATCH(G649,Tugs[曳船名],0))="","未確認",INDEX(Tugs[会社名],MATCH(G649,Tugs[曳船名],0)))))</f>
        <v/>
      </c>
      <c r="AA649" s="54" t="str">
        <f>IF(G649="","",IF(COUNTIF(Companies[会社名],Z649)&lt;&gt;1,"未登録・重複",IF(INDEX(Companies[地区],MATCH(Z649,Companies[会社名],0))="","未確認",INDEX(Companies[地区],MATCH(Z649,Companies[会社名],0)))))</f>
        <v/>
      </c>
      <c r="AB649" s="54" t="str">
        <f>IF(G649="","",IF(Q649&lt;&gt;"",Q649,IF(COUNTIF(Tugs[曳船名],G649)&lt;&gt;1,"未登録・重複",IF(INDEX(Tugs[基地港],MATCH(G649,Tugs[曳船名],0))="","未確認",INDEX(Tugs[基地港],MATCH(G649,Tugs[曳船名],0))))))</f>
        <v/>
      </c>
      <c r="AC649" s="53" t="str">
        <f>IF(C649="","",IF(AND(COUNTIF(Standards[照合項目（自動）],AB649&amp;"｜"&amp;E649&amp;"｜"&amp;D649&amp;"｜"&amp;F649&amp;"｜"&amp;P649)=1,COUNTIFS(Standards[照合項目（自動）],AB649&amp;"｜"&amp;E649&amp;"｜"&amp;D649&amp;"｜"&amp;F649&amp;"｜"&amp;P649,Standards[入力確認（自動）],"確認済")=1),SUMIF(Standards[照合項目（自動）],AB649&amp;"｜"&amp;E649&amp;"｜"&amp;D649&amp;"｜"&amp;F649&amp;"｜"&amp;P649,Standards[所定合計h（自動）]),"未確認"))</f>
        <v/>
      </c>
      <c r="AD649" s="53" t="str">
        <f>IF(C649="","",IF(AND(ISNUMBER(R649),ISNUMBER(S649),S649&gt;=R649),ROUND((S649-R649)*24,4),IF(OR(R649&lt;&gt;"",S649&lt;&gt;""),"",IF(AND(ISNUMBER(T649),T649&gt;=0),T649,IF(AND(I649="あり",J649="実施",ISNUMBER(AC649)),AC649,"")))))</f>
        <v/>
      </c>
      <c r="AE649" s="54" t="str">
        <f>IF(C649="","",IF(AND(ISNUMBER(R649),ISNUMBER(S649),S649&gt;=R649),IF(X649="記録","実績：基地発～基地着",IF(X649="記憶","記憶：基地発～基地着","未確認：基地発～基地着")),IF(OR(R649&lt;&gt;"",S649&lt;&gt;""),"要確認：時刻不足・逆転",IF(AND(ISNUMBER(T649),T649&gt;=0),IF(X649="記録","実績：記録の時間",IF(X649="記憶","記憶：申告の時間","未確認：申告の時間")),IF(AND(I649="あり",J649="実施",ISNUMBER(AC649)),"所定時間による見込み",IF(I649="なし","使用なし","未確認"))))))</f>
        <v/>
      </c>
      <c r="AF649" s="55" t="str">
        <f>IF(C649="","",IF(H649="あり",1,0))</f>
        <v/>
      </c>
      <c r="AG649" s="55" t="str">
        <f>IF(C649="","",IF(AND(I649="あり",J649="実施"),1,0))</f>
        <v/>
      </c>
      <c r="AH649" s="55" t="str">
        <f>IF(C649="","",IF(AND(H649="あり",X649="記録"),IF(COUNTIFS($A$8:A649,A649,$B$8:B649,B649,$C$8:C649,C649,$E$8:E649,E649,$F$8:F649,F649,$H$8:H649,"あり",$X$8:X649,"記録")=1,1,0),0))</f>
        <v/>
      </c>
      <c r="AI649" s="55" t="str">
        <f>IF(C649="","",IF(AND(I649="あり",J649="実施",X649="記録",ISNUMBER(K649)),IF(COUNTIFS($K$8:K649,K649,$C$8:C649,C649,$E$8:E649,E649,$F$8:F649,F649,$I$8:I649,"あり",$J$8:J649,"実施",$X$8:X649,"記録")=1,1,0),0))</f>
        <v/>
      </c>
      <c r="AJ649" s="55" t="str">
        <f>IF(C649="","",IF(ISNUMBER(A649),YEAR(A649)-IF(MONTH(A649)&lt;4,1,0),""))</f>
        <v/>
      </c>
      <c r="AK649" s="55" t="str">
        <f>IF(C649="","",IF(J649="実施",IF(ISNUMBER(K649),YEAR(K649)-IF(MONTH(K649)&lt;4,1,0),""),""))</f>
        <v/>
      </c>
      <c r="AL649" s="56" t="str">
        <f>IF(C649="",IF(OR(A649&lt;&gt;"",G649&lt;&gt;""),"要確認：船名未記入",""),IF(OR(NOT(ISNUMBER(A649)),G649="",H649="",I649="",J649="",N649="",O649="",P649="",W649="",X649=""),"要確認：基本項目不足",IF(OR(Z649="未登録・重複",AA649="未登録・重複",AB649="未確認"),"要確認：登録表を確認",IF(AND(H649="あり",NOT(ISNUMBER(B649))),"要確認：前日の予定時刻不足",IF(AND(J649="実施",I649="あり",NOT(ISNUMBER(K649))),"要確認：最終日時不足",IF(AND(J649="取消",I649="あり"),"要確認：取消と使用ありが矛盾",IF(OR(AND(ISNUMBER(T649),T649&lt;0),AND(ISNUMBER(V649),V649&lt;0),AE649="要確認：時刻不足・逆転"),"要確認：時間を確認",IF(COUNTIFS(Work[予定表の作業日],A649,Work[前日版の予定時刻],B649,Work[船名],C649,Work[バース],E649,Work[入出・転],F649,Work[曳船名],G649)&gt;1,"要確認：同じ作業・曳船が重複",IF(AND(I649="あり",J649="実施",NOT(ISNUMBER(AD649))),"要確認：拘束時間未確認",IF(OR(H649="未確認",I649="未確認",J649="未確認",X649="未確認",N649="未確認",O649="未確認"),"要確認：未確認を含む","確認済"))))))))))</f>
        <v/>
      </c>
    </row>
    <row r="650" spans="1:38" ht="24.95" customHeight="1" x14ac:dyDescent="0.2">
      <c r="A650" s="20"/>
      <c r="B650" s="29"/>
      <c r="C650" s="7"/>
      <c r="D650" s="7"/>
      <c r="E650" s="7"/>
      <c r="F650" s="7"/>
      <c r="G650" s="7"/>
      <c r="H650" s="7"/>
      <c r="I650" s="7"/>
      <c r="J650" s="7"/>
      <c r="K650" s="23"/>
      <c r="L650" s="13"/>
      <c r="M650" s="13"/>
      <c r="N650" s="7"/>
      <c r="O650" s="51"/>
      <c r="P650" s="51"/>
      <c r="Q650" s="61"/>
      <c r="R650" s="62"/>
      <c r="S650" s="62"/>
      <c r="T650" s="63"/>
      <c r="U650" s="63"/>
      <c r="V650" s="63"/>
      <c r="W650" s="51"/>
      <c r="X650" s="51"/>
      <c r="Y650" s="67"/>
      <c r="Z650" s="54" t="str">
        <f>IF(G650="","",IF(COUNTIF(Tugs[曳船名],G650)&lt;&gt;1,"未登録・重複",IF(INDEX(Tugs[会社名],MATCH(G650,Tugs[曳船名],0))="","未確認",INDEX(Tugs[会社名],MATCH(G650,Tugs[曳船名],0)))))</f>
        <v/>
      </c>
      <c r="AA650" s="54" t="str">
        <f>IF(G650="","",IF(COUNTIF(Companies[会社名],Z650)&lt;&gt;1,"未登録・重複",IF(INDEX(Companies[地区],MATCH(Z650,Companies[会社名],0))="","未確認",INDEX(Companies[地区],MATCH(Z650,Companies[会社名],0)))))</f>
        <v/>
      </c>
      <c r="AB650" s="54" t="str">
        <f>IF(G650="","",IF(Q650&lt;&gt;"",Q650,IF(COUNTIF(Tugs[曳船名],G650)&lt;&gt;1,"未登録・重複",IF(INDEX(Tugs[基地港],MATCH(G650,Tugs[曳船名],0))="","未確認",INDEX(Tugs[基地港],MATCH(G650,Tugs[曳船名],0))))))</f>
        <v/>
      </c>
      <c r="AC650" s="53" t="str">
        <f>IF(C650="","",IF(AND(COUNTIF(Standards[照合項目（自動）],AB650&amp;"｜"&amp;E650&amp;"｜"&amp;D650&amp;"｜"&amp;F650&amp;"｜"&amp;P650)=1,COUNTIFS(Standards[照合項目（自動）],AB650&amp;"｜"&amp;E650&amp;"｜"&amp;D650&amp;"｜"&amp;F650&amp;"｜"&amp;P650,Standards[入力確認（自動）],"確認済")=1),SUMIF(Standards[照合項目（自動）],AB650&amp;"｜"&amp;E650&amp;"｜"&amp;D650&amp;"｜"&amp;F650&amp;"｜"&amp;P650,Standards[所定合計h（自動）]),"未確認"))</f>
        <v/>
      </c>
      <c r="AD650" s="53" t="str">
        <f>IF(C650="","",IF(AND(ISNUMBER(R650),ISNUMBER(S650),S650&gt;=R650),ROUND((S650-R650)*24,4),IF(OR(R650&lt;&gt;"",S650&lt;&gt;""),"",IF(AND(ISNUMBER(T650),T650&gt;=0),T650,IF(AND(I650="あり",J650="実施",ISNUMBER(AC650)),AC650,"")))))</f>
        <v/>
      </c>
      <c r="AE650" s="54" t="str">
        <f>IF(C650="","",IF(AND(ISNUMBER(R650),ISNUMBER(S650),S650&gt;=R650),IF(X650="記録","実績：基地発～基地着",IF(X650="記憶","記憶：基地発～基地着","未確認：基地発～基地着")),IF(OR(R650&lt;&gt;"",S650&lt;&gt;""),"要確認：時刻不足・逆転",IF(AND(ISNUMBER(T650),T650&gt;=0),IF(X650="記録","実績：記録の時間",IF(X650="記憶","記憶：申告の時間","未確認：申告の時間")),IF(AND(I650="あり",J650="実施",ISNUMBER(AC650)),"所定時間による見込み",IF(I650="なし","使用なし","未確認"))))))</f>
        <v/>
      </c>
      <c r="AF650" s="55" t="str">
        <f>IF(C650="","",IF(H650="あり",1,0))</f>
        <v/>
      </c>
      <c r="AG650" s="55" t="str">
        <f>IF(C650="","",IF(AND(I650="あり",J650="実施"),1,0))</f>
        <v/>
      </c>
      <c r="AH650" s="55" t="str">
        <f>IF(C650="","",IF(AND(H650="あり",X650="記録"),IF(COUNTIFS($A$8:A650,A650,$B$8:B650,B650,$C$8:C650,C650,$E$8:E650,E650,$F$8:F650,F650,$H$8:H650,"あり",$X$8:X650,"記録")=1,1,0),0))</f>
        <v/>
      </c>
      <c r="AI650" s="55" t="str">
        <f>IF(C650="","",IF(AND(I650="あり",J650="実施",X650="記録",ISNUMBER(K650)),IF(COUNTIFS($K$8:K650,K650,$C$8:C650,C650,$E$8:E650,E650,$F$8:F650,F650,$I$8:I650,"あり",$J$8:J650,"実施",$X$8:X650,"記録")=1,1,0),0))</f>
        <v/>
      </c>
      <c r="AJ650" s="55" t="str">
        <f>IF(C650="","",IF(ISNUMBER(A650),YEAR(A650)-IF(MONTH(A650)&lt;4,1,0),""))</f>
        <v/>
      </c>
      <c r="AK650" s="55" t="str">
        <f>IF(C650="","",IF(J650="実施",IF(ISNUMBER(K650),YEAR(K650)-IF(MONTH(K650)&lt;4,1,0),""),""))</f>
        <v/>
      </c>
      <c r="AL650" s="56" t="str">
        <f>IF(C650="",IF(OR(A650&lt;&gt;"",G650&lt;&gt;""),"要確認：船名未記入",""),IF(OR(NOT(ISNUMBER(A650)),G650="",H650="",I650="",J650="",N650="",O650="",P650="",W650="",X650=""),"要確認：基本項目不足",IF(OR(Z650="未登録・重複",AA650="未登録・重複",AB650="未確認"),"要確認：登録表を確認",IF(AND(H650="あり",NOT(ISNUMBER(B650))),"要確認：前日の予定時刻不足",IF(AND(J650="実施",I650="あり",NOT(ISNUMBER(K650))),"要確認：最終日時不足",IF(AND(J650="取消",I650="あり"),"要確認：取消と使用ありが矛盾",IF(OR(AND(ISNUMBER(T650),T650&lt;0),AND(ISNUMBER(V650),V650&lt;0),AE650="要確認：時刻不足・逆転"),"要確認：時間を確認",IF(COUNTIFS(Work[予定表の作業日],A650,Work[前日版の予定時刻],B650,Work[船名],C650,Work[バース],E650,Work[入出・転],F650,Work[曳船名],G650)&gt;1,"要確認：同じ作業・曳船が重複",IF(AND(I650="あり",J650="実施",NOT(ISNUMBER(AD650))),"要確認：拘束時間未確認",IF(OR(H650="未確認",I650="未確認",J650="未確認",X650="未確認",N650="未確認",O650="未確認"),"要確認：未確認を含む","確認済"))))))))))</f>
        <v/>
      </c>
    </row>
    <row r="651" spans="1:38" ht="24.95" customHeight="1" x14ac:dyDescent="0.2">
      <c r="A651" s="20"/>
      <c r="B651" s="29"/>
      <c r="C651" s="7"/>
      <c r="D651" s="7"/>
      <c r="E651" s="7"/>
      <c r="F651" s="7"/>
      <c r="G651" s="7"/>
      <c r="H651" s="7"/>
      <c r="I651" s="7"/>
      <c r="J651" s="7"/>
      <c r="K651" s="23"/>
      <c r="L651" s="13"/>
      <c r="M651" s="13"/>
      <c r="N651" s="7"/>
      <c r="O651" s="51"/>
      <c r="P651" s="51"/>
      <c r="Q651" s="61"/>
      <c r="R651" s="62"/>
      <c r="S651" s="62"/>
      <c r="T651" s="63"/>
      <c r="U651" s="63"/>
      <c r="V651" s="63"/>
      <c r="W651" s="51"/>
      <c r="X651" s="51"/>
      <c r="Y651" s="67"/>
      <c r="Z651" s="54" t="str">
        <f>IF(G651="","",IF(COUNTIF(Tugs[曳船名],G651)&lt;&gt;1,"未登録・重複",IF(INDEX(Tugs[会社名],MATCH(G651,Tugs[曳船名],0))="","未確認",INDEX(Tugs[会社名],MATCH(G651,Tugs[曳船名],0)))))</f>
        <v/>
      </c>
      <c r="AA651" s="54" t="str">
        <f>IF(G651="","",IF(COUNTIF(Companies[会社名],Z651)&lt;&gt;1,"未登録・重複",IF(INDEX(Companies[地区],MATCH(Z651,Companies[会社名],0))="","未確認",INDEX(Companies[地区],MATCH(Z651,Companies[会社名],0)))))</f>
        <v/>
      </c>
      <c r="AB651" s="54" t="str">
        <f>IF(G651="","",IF(Q651&lt;&gt;"",Q651,IF(COUNTIF(Tugs[曳船名],G651)&lt;&gt;1,"未登録・重複",IF(INDEX(Tugs[基地港],MATCH(G651,Tugs[曳船名],0))="","未確認",INDEX(Tugs[基地港],MATCH(G651,Tugs[曳船名],0))))))</f>
        <v/>
      </c>
      <c r="AC651" s="53" t="str">
        <f>IF(C651="","",IF(AND(COUNTIF(Standards[照合項目（自動）],AB651&amp;"｜"&amp;E651&amp;"｜"&amp;D651&amp;"｜"&amp;F651&amp;"｜"&amp;P651)=1,COUNTIFS(Standards[照合項目（自動）],AB651&amp;"｜"&amp;E651&amp;"｜"&amp;D651&amp;"｜"&amp;F651&amp;"｜"&amp;P651,Standards[入力確認（自動）],"確認済")=1),SUMIF(Standards[照合項目（自動）],AB651&amp;"｜"&amp;E651&amp;"｜"&amp;D651&amp;"｜"&amp;F651&amp;"｜"&amp;P651,Standards[所定合計h（自動）]),"未確認"))</f>
        <v/>
      </c>
      <c r="AD651" s="53" t="str">
        <f>IF(C651="","",IF(AND(ISNUMBER(R651),ISNUMBER(S651),S651&gt;=R651),ROUND((S651-R651)*24,4),IF(OR(R651&lt;&gt;"",S651&lt;&gt;""),"",IF(AND(ISNUMBER(T651),T651&gt;=0),T651,IF(AND(I651="あり",J651="実施",ISNUMBER(AC651)),AC651,"")))))</f>
        <v/>
      </c>
      <c r="AE651" s="54" t="str">
        <f>IF(C651="","",IF(AND(ISNUMBER(R651),ISNUMBER(S651),S651&gt;=R651),IF(X651="記録","実績：基地発～基地着",IF(X651="記憶","記憶：基地発～基地着","未確認：基地発～基地着")),IF(OR(R651&lt;&gt;"",S651&lt;&gt;""),"要確認：時刻不足・逆転",IF(AND(ISNUMBER(T651),T651&gt;=0),IF(X651="記録","実績：記録の時間",IF(X651="記憶","記憶：申告の時間","未確認：申告の時間")),IF(AND(I651="あり",J651="実施",ISNUMBER(AC651)),"所定時間による見込み",IF(I651="なし","使用なし","未確認"))))))</f>
        <v/>
      </c>
      <c r="AF651" s="55" t="str">
        <f>IF(C651="","",IF(H651="あり",1,0))</f>
        <v/>
      </c>
      <c r="AG651" s="55" t="str">
        <f>IF(C651="","",IF(AND(I651="あり",J651="実施"),1,0))</f>
        <v/>
      </c>
      <c r="AH651" s="55" t="str">
        <f>IF(C651="","",IF(AND(H651="あり",X651="記録"),IF(COUNTIFS($A$8:A651,A651,$B$8:B651,B651,$C$8:C651,C651,$E$8:E651,E651,$F$8:F651,F651,$H$8:H651,"あり",$X$8:X651,"記録")=1,1,0),0))</f>
        <v/>
      </c>
      <c r="AI651" s="55" t="str">
        <f>IF(C651="","",IF(AND(I651="あり",J651="実施",X651="記録",ISNUMBER(K651)),IF(COUNTIFS($K$8:K651,K651,$C$8:C651,C651,$E$8:E651,E651,$F$8:F651,F651,$I$8:I651,"あり",$J$8:J651,"実施",$X$8:X651,"記録")=1,1,0),0))</f>
        <v/>
      </c>
      <c r="AJ651" s="55" t="str">
        <f>IF(C651="","",IF(ISNUMBER(A651),YEAR(A651)-IF(MONTH(A651)&lt;4,1,0),""))</f>
        <v/>
      </c>
      <c r="AK651" s="55" t="str">
        <f>IF(C651="","",IF(J651="実施",IF(ISNUMBER(K651),YEAR(K651)-IF(MONTH(K651)&lt;4,1,0),""),""))</f>
        <v/>
      </c>
      <c r="AL651" s="56" t="str">
        <f>IF(C651="",IF(OR(A651&lt;&gt;"",G651&lt;&gt;""),"要確認：船名未記入",""),IF(OR(NOT(ISNUMBER(A651)),G651="",H651="",I651="",J651="",N651="",O651="",P651="",W651="",X651=""),"要確認：基本項目不足",IF(OR(Z651="未登録・重複",AA651="未登録・重複",AB651="未確認"),"要確認：登録表を確認",IF(AND(H651="あり",NOT(ISNUMBER(B651))),"要確認：前日の予定時刻不足",IF(AND(J651="実施",I651="あり",NOT(ISNUMBER(K651))),"要確認：最終日時不足",IF(AND(J651="取消",I651="あり"),"要確認：取消と使用ありが矛盾",IF(OR(AND(ISNUMBER(T651),T651&lt;0),AND(ISNUMBER(V651),V651&lt;0),AE651="要確認：時刻不足・逆転"),"要確認：時間を確認",IF(COUNTIFS(Work[予定表の作業日],A651,Work[前日版の予定時刻],B651,Work[船名],C651,Work[バース],E651,Work[入出・転],F651,Work[曳船名],G651)&gt;1,"要確認：同じ作業・曳船が重複",IF(AND(I651="あり",J651="実施",NOT(ISNUMBER(AD651))),"要確認：拘束時間未確認",IF(OR(H651="未確認",I651="未確認",J651="未確認",X651="未確認",N651="未確認",O651="未確認"),"要確認：未確認を含む","確認済"))))))))))</f>
        <v/>
      </c>
    </row>
    <row r="652" spans="1:38" ht="24.95" customHeight="1" x14ac:dyDescent="0.2">
      <c r="A652" s="20"/>
      <c r="B652" s="29"/>
      <c r="C652" s="7"/>
      <c r="D652" s="7"/>
      <c r="E652" s="7"/>
      <c r="F652" s="7"/>
      <c r="G652" s="7"/>
      <c r="H652" s="7"/>
      <c r="I652" s="7"/>
      <c r="J652" s="7"/>
      <c r="K652" s="23"/>
      <c r="L652" s="13"/>
      <c r="M652" s="13"/>
      <c r="N652" s="7"/>
      <c r="O652" s="51"/>
      <c r="P652" s="51"/>
      <c r="Q652" s="61"/>
      <c r="R652" s="62"/>
      <c r="S652" s="62"/>
      <c r="T652" s="63"/>
      <c r="U652" s="63"/>
      <c r="V652" s="63"/>
      <c r="W652" s="51"/>
      <c r="X652" s="51"/>
      <c r="Y652" s="67"/>
      <c r="Z652" s="54" t="str">
        <f>IF(G652="","",IF(COUNTIF(Tugs[曳船名],G652)&lt;&gt;1,"未登録・重複",IF(INDEX(Tugs[会社名],MATCH(G652,Tugs[曳船名],0))="","未確認",INDEX(Tugs[会社名],MATCH(G652,Tugs[曳船名],0)))))</f>
        <v/>
      </c>
      <c r="AA652" s="54" t="str">
        <f>IF(G652="","",IF(COUNTIF(Companies[会社名],Z652)&lt;&gt;1,"未登録・重複",IF(INDEX(Companies[地区],MATCH(Z652,Companies[会社名],0))="","未確認",INDEX(Companies[地区],MATCH(Z652,Companies[会社名],0)))))</f>
        <v/>
      </c>
      <c r="AB652" s="54" t="str">
        <f>IF(G652="","",IF(Q652&lt;&gt;"",Q652,IF(COUNTIF(Tugs[曳船名],G652)&lt;&gt;1,"未登録・重複",IF(INDEX(Tugs[基地港],MATCH(G652,Tugs[曳船名],0))="","未確認",INDEX(Tugs[基地港],MATCH(G652,Tugs[曳船名],0))))))</f>
        <v/>
      </c>
      <c r="AC652" s="53" t="str">
        <f>IF(C652="","",IF(AND(COUNTIF(Standards[照合項目（自動）],AB652&amp;"｜"&amp;E652&amp;"｜"&amp;D652&amp;"｜"&amp;F652&amp;"｜"&amp;P652)=1,COUNTIFS(Standards[照合項目（自動）],AB652&amp;"｜"&amp;E652&amp;"｜"&amp;D652&amp;"｜"&amp;F652&amp;"｜"&amp;P652,Standards[入力確認（自動）],"確認済")=1),SUMIF(Standards[照合項目（自動）],AB652&amp;"｜"&amp;E652&amp;"｜"&amp;D652&amp;"｜"&amp;F652&amp;"｜"&amp;P652,Standards[所定合計h（自動）]),"未確認"))</f>
        <v/>
      </c>
      <c r="AD652" s="53" t="str">
        <f>IF(C652="","",IF(AND(ISNUMBER(R652),ISNUMBER(S652),S652&gt;=R652),ROUND((S652-R652)*24,4),IF(OR(R652&lt;&gt;"",S652&lt;&gt;""),"",IF(AND(ISNUMBER(T652),T652&gt;=0),T652,IF(AND(I652="あり",J652="実施",ISNUMBER(AC652)),AC652,"")))))</f>
        <v/>
      </c>
      <c r="AE652" s="54" t="str">
        <f>IF(C652="","",IF(AND(ISNUMBER(R652),ISNUMBER(S652),S652&gt;=R652),IF(X652="記録","実績：基地発～基地着",IF(X652="記憶","記憶：基地発～基地着","未確認：基地発～基地着")),IF(OR(R652&lt;&gt;"",S652&lt;&gt;""),"要確認：時刻不足・逆転",IF(AND(ISNUMBER(T652),T652&gt;=0),IF(X652="記録","実績：記録の時間",IF(X652="記憶","記憶：申告の時間","未確認：申告の時間")),IF(AND(I652="あり",J652="実施",ISNUMBER(AC652)),"所定時間による見込み",IF(I652="なし","使用なし","未確認"))))))</f>
        <v/>
      </c>
      <c r="AF652" s="55" t="str">
        <f>IF(C652="","",IF(H652="あり",1,0))</f>
        <v/>
      </c>
      <c r="AG652" s="55" t="str">
        <f>IF(C652="","",IF(AND(I652="あり",J652="実施"),1,0))</f>
        <v/>
      </c>
      <c r="AH652" s="55" t="str">
        <f>IF(C652="","",IF(AND(H652="あり",X652="記録"),IF(COUNTIFS($A$8:A652,A652,$B$8:B652,B652,$C$8:C652,C652,$E$8:E652,E652,$F$8:F652,F652,$H$8:H652,"あり",$X$8:X652,"記録")=1,1,0),0))</f>
        <v/>
      </c>
      <c r="AI652" s="55" t="str">
        <f>IF(C652="","",IF(AND(I652="あり",J652="実施",X652="記録",ISNUMBER(K652)),IF(COUNTIFS($K$8:K652,K652,$C$8:C652,C652,$E$8:E652,E652,$F$8:F652,F652,$I$8:I652,"あり",$J$8:J652,"実施",$X$8:X652,"記録")=1,1,0),0))</f>
        <v/>
      </c>
      <c r="AJ652" s="55" t="str">
        <f>IF(C652="","",IF(ISNUMBER(A652),YEAR(A652)-IF(MONTH(A652)&lt;4,1,0),""))</f>
        <v/>
      </c>
      <c r="AK652" s="55" t="str">
        <f>IF(C652="","",IF(J652="実施",IF(ISNUMBER(K652),YEAR(K652)-IF(MONTH(K652)&lt;4,1,0),""),""))</f>
        <v/>
      </c>
      <c r="AL652" s="56" t="str">
        <f>IF(C652="",IF(OR(A652&lt;&gt;"",G652&lt;&gt;""),"要確認：船名未記入",""),IF(OR(NOT(ISNUMBER(A652)),G652="",H652="",I652="",J652="",N652="",O652="",P652="",W652="",X652=""),"要確認：基本項目不足",IF(OR(Z652="未登録・重複",AA652="未登録・重複",AB652="未確認"),"要確認：登録表を確認",IF(AND(H652="あり",NOT(ISNUMBER(B652))),"要確認：前日の予定時刻不足",IF(AND(J652="実施",I652="あり",NOT(ISNUMBER(K652))),"要確認：最終日時不足",IF(AND(J652="取消",I652="あり"),"要確認：取消と使用ありが矛盾",IF(OR(AND(ISNUMBER(T652),T652&lt;0),AND(ISNUMBER(V652),V652&lt;0),AE652="要確認：時刻不足・逆転"),"要確認：時間を確認",IF(COUNTIFS(Work[予定表の作業日],A652,Work[前日版の予定時刻],B652,Work[船名],C652,Work[バース],E652,Work[入出・転],F652,Work[曳船名],G652)&gt;1,"要確認：同じ作業・曳船が重複",IF(AND(I652="あり",J652="実施",NOT(ISNUMBER(AD652))),"要確認：拘束時間未確認",IF(OR(H652="未確認",I652="未確認",J652="未確認",X652="未確認",N652="未確認",O652="未確認"),"要確認：未確認を含む","確認済"))))))))))</f>
        <v/>
      </c>
    </row>
    <row r="653" spans="1:38" ht="24.95" customHeight="1" x14ac:dyDescent="0.2">
      <c r="A653" s="20"/>
      <c r="B653" s="29"/>
      <c r="C653" s="7"/>
      <c r="D653" s="7"/>
      <c r="E653" s="7"/>
      <c r="F653" s="7"/>
      <c r="G653" s="7"/>
      <c r="H653" s="7"/>
      <c r="I653" s="7"/>
      <c r="J653" s="7"/>
      <c r="K653" s="23"/>
      <c r="L653" s="13"/>
      <c r="M653" s="13"/>
      <c r="N653" s="7"/>
      <c r="O653" s="51"/>
      <c r="P653" s="51"/>
      <c r="Q653" s="61"/>
      <c r="R653" s="62"/>
      <c r="S653" s="62"/>
      <c r="T653" s="63"/>
      <c r="U653" s="63"/>
      <c r="V653" s="63"/>
      <c r="W653" s="51"/>
      <c r="X653" s="51"/>
      <c r="Y653" s="67"/>
      <c r="Z653" s="54" t="str">
        <f>IF(G653="","",IF(COUNTIF(Tugs[曳船名],G653)&lt;&gt;1,"未登録・重複",IF(INDEX(Tugs[会社名],MATCH(G653,Tugs[曳船名],0))="","未確認",INDEX(Tugs[会社名],MATCH(G653,Tugs[曳船名],0)))))</f>
        <v/>
      </c>
      <c r="AA653" s="54" t="str">
        <f>IF(G653="","",IF(COUNTIF(Companies[会社名],Z653)&lt;&gt;1,"未登録・重複",IF(INDEX(Companies[地区],MATCH(Z653,Companies[会社名],0))="","未確認",INDEX(Companies[地区],MATCH(Z653,Companies[会社名],0)))))</f>
        <v/>
      </c>
      <c r="AB653" s="54" t="str">
        <f>IF(G653="","",IF(Q653&lt;&gt;"",Q653,IF(COUNTIF(Tugs[曳船名],G653)&lt;&gt;1,"未登録・重複",IF(INDEX(Tugs[基地港],MATCH(G653,Tugs[曳船名],0))="","未確認",INDEX(Tugs[基地港],MATCH(G653,Tugs[曳船名],0))))))</f>
        <v/>
      </c>
      <c r="AC653" s="53" t="str">
        <f>IF(C653="","",IF(AND(COUNTIF(Standards[照合項目（自動）],AB653&amp;"｜"&amp;E653&amp;"｜"&amp;D653&amp;"｜"&amp;F653&amp;"｜"&amp;P653)=1,COUNTIFS(Standards[照合項目（自動）],AB653&amp;"｜"&amp;E653&amp;"｜"&amp;D653&amp;"｜"&amp;F653&amp;"｜"&amp;P653,Standards[入力確認（自動）],"確認済")=1),SUMIF(Standards[照合項目（自動）],AB653&amp;"｜"&amp;E653&amp;"｜"&amp;D653&amp;"｜"&amp;F653&amp;"｜"&amp;P653,Standards[所定合計h（自動）]),"未確認"))</f>
        <v/>
      </c>
      <c r="AD653" s="53" t="str">
        <f>IF(C653="","",IF(AND(ISNUMBER(R653),ISNUMBER(S653),S653&gt;=R653),ROUND((S653-R653)*24,4),IF(OR(R653&lt;&gt;"",S653&lt;&gt;""),"",IF(AND(ISNUMBER(T653),T653&gt;=0),T653,IF(AND(I653="あり",J653="実施",ISNUMBER(AC653)),AC653,"")))))</f>
        <v/>
      </c>
      <c r="AE653" s="54" t="str">
        <f>IF(C653="","",IF(AND(ISNUMBER(R653),ISNUMBER(S653),S653&gt;=R653),IF(X653="記録","実績：基地発～基地着",IF(X653="記憶","記憶：基地発～基地着","未確認：基地発～基地着")),IF(OR(R653&lt;&gt;"",S653&lt;&gt;""),"要確認：時刻不足・逆転",IF(AND(ISNUMBER(T653),T653&gt;=0),IF(X653="記録","実績：記録の時間",IF(X653="記憶","記憶：申告の時間","未確認：申告の時間")),IF(AND(I653="あり",J653="実施",ISNUMBER(AC653)),"所定時間による見込み",IF(I653="なし","使用なし","未確認"))))))</f>
        <v/>
      </c>
      <c r="AF653" s="55" t="str">
        <f>IF(C653="","",IF(H653="あり",1,0))</f>
        <v/>
      </c>
      <c r="AG653" s="55" t="str">
        <f>IF(C653="","",IF(AND(I653="あり",J653="実施"),1,0))</f>
        <v/>
      </c>
      <c r="AH653" s="55" t="str">
        <f>IF(C653="","",IF(AND(H653="あり",X653="記録"),IF(COUNTIFS($A$8:A653,A653,$B$8:B653,B653,$C$8:C653,C653,$E$8:E653,E653,$F$8:F653,F653,$H$8:H653,"あり",$X$8:X653,"記録")=1,1,0),0))</f>
        <v/>
      </c>
      <c r="AI653" s="55" t="str">
        <f>IF(C653="","",IF(AND(I653="あり",J653="実施",X653="記録",ISNUMBER(K653)),IF(COUNTIFS($K$8:K653,K653,$C$8:C653,C653,$E$8:E653,E653,$F$8:F653,F653,$I$8:I653,"あり",$J$8:J653,"実施",$X$8:X653,"記録")=1,1,0),0))</f>
        <v/>
      </c>
      <c r="AJ653" s="55" t="str">
        <f>IF(C653="","",IF(ISNUMBER(A653),YEAR(A653)-IF(MONTH(A653)&lt;4,1,0),""))</f>
        <v/>
      </c>
      <c r="AK653" s="55" t="str">
        <f>IF(C653="","",IF(J653="実施",IF(ISNUMBER(K653),YEAR(K653)-IF(MONTH(K653)&lt;4,1,0),""),""))</f>
        <v/>
      </c>
      <c r="AL653" s="56" t="str">
        <f>IF(C653="",IF(OR(A653&lt;&gt;"",G653&lt;&gt;""),"要確認：船名未記入",""),IF(OR(NOT(ISNUMBER(A653)),G653="",H653="",I653="",J653="",N653="",O653="",P653="",W653="",X653=""),"要確認：基本項目不足",IF(OR(Z653="未登録・重複",AA653="未登録・重複",AB653="未確認"),"要確認：登録表を確認",IF(AND(H653="あり",NOT(ISNUMBER(B653))),"要確認：前日の予定時刻不足",IF(AND(J653="実施",I653="あり",NOT(ISNUMBER(K653))),"要確認：最終日時不足",IF(AND(J653="取消",I653="あり"),"要確認：取消と使用ありが矛盾",IF(OR(AND(ISNUMBER(T653),T653&lt;0),AND(ISNUMBER(V653),V653&lt;0),AE653="要確認：時刻不足・逆転"),"要確認：時間を確認",IF(COUNTIFS(Work[予定表の作業日],A653,Work[前日版の予定時刻],B653,Work[船名],C653,Work[バース],E653,Work[入出・転],F653,Work[曳船名],G653)&gt;1,"要確認：同じ作業・曳船が重複",IF(AND(I653="あり",J653="実施",NOT(ISNUMBER(AD653))),"要確認：拘束時間未確認",IF(OR(H653="未確認",I653="未確認",J653="未確認",X653="未確認",N653="未確認",O653="未確認"),"要確認：未確認を含む","確認済"))))))))))</f>
        <v/>
      </c>
    </row>
    <row r="654" spans="1:38" ht="24.95" customHeight="1" x14ac:dyDescent="0.2">
      <c r="A654" s="20"/>
      <c r="B654" s="29"/>
      <c r="C654" s="7"/>
      <c r="D654" s="7"/>
      <c r="E654" s="7"/>
      <c r="F654" s="7"/>
      <c r="G654" s="7"/>
      <c r="H654" s="7"/>
      <c r="I654" s="7"/>
      <c r="J654" s="7"/>
      <c r="K654" s="23"/>
      <c r="L654" s="13"/>
      <c r="M654" s="13"/>
      <c r="N654" s="7"/>
      <c r="O654" s="51"/>
      <c r="P654" s="51"/>
      <c r="Q654" s="61"/>
      <c r="R654" s="62"/>
      <c r="S654" s="62"/>
      <c r="T654" s="63"/>
      <c r="U654" s="63"/>
      <c r="V654" s="63"/>
      <c r="W654" s="51"/>
      <c r="X654" s="51"/>
      <c r="Y654" s="67"/>
      <c r="Z654" s="54" t="str">
        <f>IF(G654="","",IF(COUNTIF(Tugs[曳船名],G654)&lt;&gt;1,"未登録・重複",IF(INDEX(Tugs[会社名],MATCH(G654,Tugs[曳船名],0))="","未確認",INDEX(Tugs[会社名],MATCH(G654,Tugs[曳船名],0)))))</f>
        <v/>
      </c>
      <c r="AA654" s="54" t="str">
        <f>IF(G654="","",IF(COUNTIF(Companies[会社名],Z654)&lt;&gt;1,"未登録・重複",IF(INDEX(Companies[地区],MATCH(Z654,Companies[会社名],0))="","未確認",INDEX(Companies[地区],MATCH(Z654,Companies[会社名],0)))))</f>
        <v/>
      </c>
      <c r="AB654" s="54" t="str">
        <f>IF(G654="","",IF(Q654&lt;&gt;"",Q654,IF(COUNTIF(Tugs[曳船名],G654)&lt;&gt;1,"未登録・重複",IF(INDEX(Tugs[基地港],MATCH(G654,Tugs[曳船名],0))="","未確認",INDEX(Tugs[基地港],MATCH(G654,Tugs[曳船名],0))))))</f>
        <v/>
      </c>
      <c r="AC654" s="53" t="str">
        <f>IF(C654="","",IF(AND(COUNTIF(Standards[照合項目（自動）],AB654&amp;"｜"&amp;E654&amp;"｜"&amp;D654&amp;"｜"&amp;F654&amp;"｜"&amp;P654)=1,COUNTIFS(Standards[照合項目（自動）],AB654&amp;"｜"&amp;E654&amp;"｜"&amp;D654&amp;"｜"&amp;F654&amp;"｜"&amp;P654,Standards[入力確認（自動）],"確認済")=1),SUMIF(Standards[照合項目（自動）],AB654&amp;"｜"&amp;E654&amp;"｜"&amp;D654&amp;"｜"&amp;F654&amp;"｜"&amp;P654,Standards[所定合計h（自動）]),"未確認"))</f>
        <v/>
      </c>
      <c r="AD654" s="53" t="str">
        <f>IF(C654="","",IF(AND(ISNUMBER(R654),ISNUMBER(S654),S654&gt;=R654),ROUND((S654-R654)*24,4),IF(OR(R654&lt;&gt;"",S654&lt;&gt;""),"",IF(AND(ISNUMBER(T654),T654&gt;=0),T654,IF(AND(I654="あり",J654="実施",ISNUMBER(AC654)),AC654,"")))))</f>
        <v/>
      </c>
      <c r="AE654" s="54" t="str">
        <f>IF(C654="","",IF(AND(ISNUMBER(R654),ISNUMBER(S654),S654&gt;=R654),IF(X654="記録","実績：基地発～基地着",IF(X654="記憶","記憶：基地発～基地着","未確認：基地発～基地着")),IF(OR(R654&lt;&gt;"",S654&lt;&gt;""),"要確認：時刻不足・逆転",IF(AND(ISNUMBER(T654),T654&gt;=0),IF(X654="記録","実績：記録の時間",IF(X654="記憶","記憶：申告の時間","未確認：申告の時間")),IF(AND(I654="あり",J654="実施",ISNUMBER(AC654)),"所定時間による見込み",IF(I654="なし","使用なし","未確認"))))))</f>
        <v/>
      </c>
      <c r="AF654" s="55" t="str">
        <f>IF(C654="","",IF(H654="あり",1,0))</f>
        <v/>
      </c>
      <c r="AG654" s="55" t="str">
        <f>IF(C654="","",IF(AND(I654="あり",J654="実施"),1,0))</f>
        <v/>
      </c>
      <c r="AH654" s="55" t="str">
        <f>IF(C654="","",IF(AND(H654="あり",X654="記録"),IF(COUNTIFS($A$8:A654,A654,$B$8:B654,B654,$C$8:C654,C654,$E$8:E654,E654,$F$8:F654,F654,$H$8:H654,"あり",$X$8:X654,"記録")=1,1,0),0))</f>
        <v/>
      </c>
      <c r="AI654" s="55" t="str">
        <f>IF(C654="","",IF(AND(I654="あり",J654="実施",X654="記録",ISNUMBER(K654)),IF(COUNTIFS($K$8:K654,K654,$C$8:C654,C654,$E$8:E654,E654,$F$8:F654,F654,$I$8:I654,"あり",$J$8:J654,"実施",$X$8:X654,"記録")=1,1,0),0))</f>
        <v/>
      </c>
      <c r="AJ654" s="55" t="str">
        <f>IF(C654="","",IF(ISNUMBER(A654),YEAR(A654)-IF(MONTH(A654)&lt;4,1,0),""))</f>
        <v/>
      </c>
      <c r="AK654" s="55" t="str">
        <f>IF(C654="","",IF(J654="実施",IF(ISNUMBER(K654),YEAR(K654)-IF(MONTH(K654)&lt;4,1,0),""),""))</f>
        <v/>
      </c>
      <c r="AL654" s="56" t="str">
        <f>IF(C654="",IF(OR(A654&lt;&gt;"",G654&lt;&gt;""),"要確認：船名未記入",""),IF(OR(NOT(ISNUMBER(A654)),G654="",H654="",I654="",J654="",N654="",O654="",P654="",W654="",X654=""),"要確認：基本項目不足",IF(OR(Z654="未登録・重複",AA654="未登録・重複",AB654="未確認"),"要確認：登録表を確認",IF(AND(H654="あり",NOT(ISNUMBER(B654))),"要確認：前日の予定時刻不足",IF(AND(J654="実施",I654="あり",NOT(ISNUMBER(K654))),"要確認：最終日時不足",IF(AND(J654="取消",I654="あり"),"要確認：取消と使用ありが矛盾",IF(OR(AND(ISNUMBER(T654),T654&lt;0),AND(ISNUMBER(V654),V654&lt;0),AE654="要確認：時刻不足・逆転"),"要確認：時間を確認",IF(COUNTIFS(Work[予定表の作業日],A654,Work[前日版の予定時刻],B654,Work[船名],C654,Work[バース],E654,Work[入出・転],F654,Work[曳船名],G654)&gt;1,"要確認：同じ作業・曳船が重複",IF(AND(I654="あり",J654="実施",NOT(ISNUMBER(AD654))),"要確認：拘束時間未確認",IF(OR(H654="未確認",I654="未確認",J654="未確認",X654="未確認",N654="未確認",O654="未確認"),"要確認：未確認を含む","確認済"))))))))))</f>
        <v/>
      </c>
    </row>
    <row r="655" spans="1:38" ht="24.95" customHeight="1" x14ac:dyDescent="0.2">
      <c r="A655" s="20"/>
      <c r="B655" s="29"/>
      <c r="C655" s="7"/>
      <c r="D655" s="7"/>
      <c r="E655" s="7"/>
      <c r="F655" s="7"/>
      <c r="G655" s="7"/>
      <c r="H655" s="7"/>
      <c r="I655" s="7"/>
      <c r="J655" s="7"/>
      <c r="K655" s="23"/>
      <c r="L655" s="13"/>
      <c r="M655" s="13"/>
      <c r="N655" s="7"/>
      <c r="O655" s="51"/>
      <c r="P655" s="51"/>
      <c r="Q655" s="61"/>
      <c r="R655" s="62"/>
      <c r="S655" s="62"/>
      <c r="T655" s="63"/>
      <c r="U655" s="63"/>
      <c r="V655" s="63"/>
      <c r="W655" s="51"/>
      <c r="X655" s="51"/>
      <c r="Y655" s="67"/>
      <c r="Z655" s="54" t="str">
        <f>IF(G655="","",IF(COUNTIF(Tugs[曳船名],G655)&lt;&gt;1,"未登録・重複",IF(INDEX(Tugs[会社名],MATCH(G655,Tugs[曳船名],0))="","未確認",INDEX(Tugs[会社名],MATCH(G655,Tugs[曳船名],0)))))</f>
        <v/>
      </c>
      <c r="AA655" s="54" t="str">
        <f>IF(G655="","",IF(COUNTIF(Companies[会社名],Z655)&lt;&gt;1,"未登録・重複",IF(INDEX(Companies[地区],MATCH(Z655,Companies[会社名],0))="","未確認",INDEX(Companies[地区],MATCH(Z655,Companies[会社名],0)))))</f>
        <v/>
      </c>
      <c r="AB655" s="54" t="str">
        <f>IF(G655="","",IF(Q655&lt;&gt;"",Q655,IF(COUNTIF(Tugs[曳船名],G655)&lt;&gt;1,"未登録・重複",IF(INDEX(Tugs[基地港],MATCH(G655,Tugs[曳船名],0))="","未確認",INDEX(Tugs[基地港],MATCH(G655,Tugs[曳船名],0))))))</f>
        <v/>
      </c>
      <c r="AC655" s="53" t="str">
        <f>IF(C655="","",IF(AND(COUNTIF(Standards[照合項目（自動）],AB655&amp;"｜"&amp;E655&amp;"｜"&amp;D655&amp;"｜"&amp;F655&amp;"｜"&amp;P655)=1,COUNTIFS(Standards[照合項目（自動）],AB655&amp;"｜"&amp;E655&amp;"｜"&amp;D655&amp;"｜"&amp;F655&amp;"｜"&amp;P655,Standards[入力確認（自動）],"確認済")=1),SUMIF(Standards[照合項目（自動）],AB655&amp;"｜"&amp;E655&amp;"｜"&amp;D655&amp;"｜"&amp;F655&amp;"｜"&amp;P655,Standards[所定合計h（自動）]),"未確認"))</f>
        <v/>
      </c>
      <c r="AD655" s="53" t="str">
        <f>IF(C655="","",IF(AND(ISNUMBER(R655),ISNUMBER(S655),S655&gt;=R655),ROUND((S655-R655)*24,4),IF(OR(R655&lt;&gt;"",S655&lt;&gt;""),"",IF(AND(ISNUMBER(T655),T655&gt;=0),T655,IF(AND(I655="あり",J655="実施",ISNUMBER(AC655)),AC655,"")))))</f>
        <v/>
      </c>
      <c r="AE655" s="54" t="str">
        <f>IF(C655="","",IF(AND(ISNUMBER(R655),ISNUMBER(S655),S655&gt;=R655),IF(X655="記録","実績：基地発～基地着",IF(X655="記憶","記憶：基地発～基地着","未確認：基地発～基地着")),IF(OR(R655&lt;&gt;"",S655&lt;&gt;""),"要確認：時刻不足・逆転",IF(AND(ISNUMBER(T655),T655&gt;=0),IF(X655="記録","実績：記録の時間",IF(X655="記憶","記憶：申告の時間","未確認：申告の時間")),IF(AND(I655="あり",J655="実施",ISNUMBER(AC655)),"所定時間による見込み",IF(I655="なし","使用なし","未確認"))))))</f>
        <v/>
      </c>
      <c r="AF655" s="55" t="str">
        <f>IF(C655="","",IF(H655="あり",1,0))</f>
        <v/>
      </c>
      <c r="AG655" s="55" t="str">
        <f>IF(C655="","",IF(AND(I655="あり",J655="実施"),1,0))</f>
        <v/>
      </c>
      <c r="AH655" s="55" t="str">
        <f>IF(C655="","",IF(AND(H655="あり",X655="記録"),IF(COUNTIFS($A$8:A655,A655,$B$8:B655,B655,$C$8:C655,C655,$E$8:E655,E655,$F$8:F655,F655,$H$8:H655,"あり",$X$8:X655,"記録")=1,1,0),0))</f>
        <v/>
      </c>
      <c r="AI655" s="55" t="str">
        <f>IF(C655="","",IF(AND(I655="あり",J655="実施",X655="記録",ISNUMBER(K655)),IF(COUNTIFS($K$8:K655,K655,$C$8:C655,C655,$E$8:E655,E655,$F$8:F655,F655,$I$8:I655,"あり",$J$8:J655,"実施",$X$8:X655,"記録")=1,1,0),0))</f>
        <v/>
      </c>
      <c r="AJ655" s="55" t="str">
        <f>IF(C655="","",IF(ISNUMBER(A655),YEAR(A655)-IF(MONTH(A655)&lt;4,1,0),""))</f>
        <v/>
      </c>
      <c r="AK655" s="55" t="str">
        <f>IF(C655="","",IF(J655="実施",IF(ISNUMBER(K655),YEAR(K655)-IF(MONTH(K655)&lt;4,1,0),""),""))</f>
        <v/>
      </c>
      <c r="AL655" s="56" t="str">
        <f>IF(C655="",IF(OR(A655&lt;&gt;"",G655&lt;&gt;""),"要確認：船名未記入",""),IF(OR(NOT(ISNUMBER(A655)),G655="",H655="",I655="",J655="",N655="",O655="",P655="",W655="",X655=""),"要確認：基本項目不足",IF(OR(Z655="未登録・重複",AA655="未登録・重複",AB655="未確認"),"要確認：登録表を確認",IF(AND(H655="あり",NOT(ISNUMBER(B655))),"要確認：前日の予定時刻不足",IF(AND(J655="実施",I655="あり",NOT(ISNUMBER(K655))),"要確認：最終日時不足",IF(AND(J655="取消",I655="あり"),"要確認：取消と使用ありが矛盾",IF(OR(AND(ISNUMBER(T655),T655&lt;0),AND(ISNUMBER(V655),V655&lt;0),AE655="要確認：時刻不足・逆転"),"要確認：時間を確認",IF(COUNTIFS(Work[予定表の作業日],A655,Work[前日版の予定時刻],B655,Work[船名],C655,Work[バース],E655,Work[入出・転],F655,Work[曳船名],G655)&gt;1,"要確認：同じ作業・曳船が重複",IF(AND(I655="あり",J655="実施",NOT(ISNUMBER(AD655))),"要確認：拘束時間未確認",IF(OR(H655="未確認",I655="未確認",J655="未確認",X655="未確認",N655="未確認",O655="未確認"),"要確認：未確認を含む","確認済"))))))))))</f>
        <v/>
      </c>
    </row>
    <row r="656" spans="1:38" ht="24.95" customHeight="1" x14ac:dyDescent="0.2">
      <c r="A656" s="20"/>
      <c r="B656" s="29"/>
      <c r="C656" s="7"/>
      <c r="D656" s="7"/>
      <c r="E656" s="7"/>
      <c r="F656" s="7"/>
      <c r="G656" s="7"/>
      <c r="H656" s="7"/>
      <c r="I656" s="7"/>
      <c r="J656" s="7"/>
      <c r="K656" s="23"/>
      <c r="L656" s="13"/>
      <c r="M656" s="13"/>
      <c r="N656" s="7"/>
      <c r="O656" s="51"/>
      <c r="P656" s="51"/>
      <c r="Q656" s="61"/>
      <c r="R656" s="62"/>
      <c r="S656" s="62"/>
      <c r="T656" s="63"/>
      <c r="U656" s="63"/>
      <c r="V656" s="63"/>
      <c r="W656" s="51"/>
      <c r="X656" s="51"/>
      <c r="Y656" s="67"/>
      <c r="Z656" s="54" t="str">
        <f>IF(G656="","",IF(COUNTIF(Tugs[曳船名],G656)&lt;&gt;1,"未登録・重複",IF(INDEX(Tugs[会社名],MATCH(G656,Tugs[曳船名],0))="","未確認",INDEX(Tugs[会社名],MATCH(G656,Tugs[曳船名],0)))))</f>
        <v/>
      </c>
      <c r="AA656" s="54" t="str">
        <f>IF(G656="","",IF(COUNTIF(Companies[会社名],Z656)&lt;&gt;1,"未登録・重複",IF(INDEX(Companies[地区],MATCH(Z656,Companies[会社名],0))="","未確認",INDEX(Companies[地区],MATCH(Z656,Companies[会社名],0)))))</f>
        <v/>
      </c>
      <c r="AB656" s="54" t="str">
        <f>IF(G656="","",IF(Q656&lt;&gt;"",Q656,IF(COUNTIF(Tugs[曳船名],G656)&lt;&gt;1,"未登録・重複",IF(INDEX(Tugs[基地港],MATCH(G656,Tugs[曳船名],0))="","未確認",INDEX(Tugs[基地港],MATCH(G656,Tugs[曳船名],0))))))</f>
        <v/>
      </c>
      <c r="AC656" s="53" t="str">
        <f>IF(C656="","",IF(AND(COUNTIF(Standards[照合項目（自動）],AB656&amp;"｜"&amp;E656&amp;"｜"&amp;D656&amp;"｜"&amp;F656&amp;"｜"&amp;P656)=1,COUNTIFS(Standards[照合項目（自動）],AB656&amp;"｜"&amp;E656&amp;"｜"&amp;D656&amp;"｜"&amp;F656&amp;"｜"&amp;P656,Standards[入力確認（自動）],"確認済")=1),SUMIF(Standards[照合項目（自動）],AB656&amp;"｜"&amp;E656&amp;"｜"&amp;D656&amp;"｜"&amp;F656&amp;"｜"&amp;P656,Standards[所定合計h（自動）]),"未確認"))</f>
        <v/>
      </c>
      <c r="AD656" s="53" t="str">
        <f>IF(C656="","",IF(AND(ISNUMBER(R656),ISNUMBER(S656),S656&gt;=R656),ROUND((S656-R656)*24,4),IF(OR(R656&lt;&gt;"",S656&lt;&gt;""),"",IF(AND(ISNUMBER(T656),T656&gt;=0),T656,IF(AND(I656="あり",J656="実施",ISNUMBER(AC656)),AC656,"")))))</f>
        <v/>
      </c>
      <c r="AE656" s="54" t="str">
        <f>IF(C656="","",IF(AND(ISNUMBER(R656),ISNUMBER(S656),S656&gt;=R656),IF(X656="記録","実績：基地発～基地着",IF(X656="記憶","記憶：基地発～基地着","未確認：基地発～基地着")),IF(OR(R656&lt;&gt;"",S656&lt;&gt;""),"要確認：時刻不足・逆転",IF(AND(ISNUMBER(T656),T656&gt;=0),IF(X656="記録","実績：記録の時間",IF(X656="記憶","記憶：申告の時間","未確認：申告の時間")),IF(AND(I656="あり",J656="実施",ISNUMBER(AC656)),"所定時間による見込み",IF(I656="なし","使用なし","未確認"))))))</f>
        <v/>
      </c>
      <c r="AF656" s="55" t="str">
        <f>IF(C656="","",IF(H656="あり",1,0))</f>
        <v/>
      </c>
      <c r="AG656" s="55" t="str">
        <f>IF(C656="","",IF(AND(I656="あり",J656="実施"),1,0))</f>
        <v/>
      </c>
      <c r="AH656" s="55" t="str">
        <f>IF(C656="","",IF(AND(H656="あり",X656="記録"),IF(COUNTIFS($A$8:A656,A656,$B$8:B656,B656,$C$8:C656,C656,$E$8:E656,E656,$F$8:F656,F656,$H$8:H656,"あり",$X$8:X656,"記録")=1,1,0),0))</f>
        <v/>
      </c>
      <c r="AI656" s="55" t="str">
        <f>IF(C656="","",IF(AND(I656="あり",J656="実施",X656="記録",ISNUMBER(K656)),IF(COUNTIFS($K$8:K656,K656,$C$8:C656,C656,$E$8:E656,E656,$F$8:F656,F656,$I$8:I656,"あり",$J$8:J656,"実施",$X$8:X656,"記録")=1,1,0),0))</f>
        <v/>
      </c>
      <c r="AJ656" s="55" t="str">
        <f>IF(C656="","",IF(ISNUMBER(A656),YEAR(A656)-IF(MONTH(A656)&lt;4,1,0),""))</f>
        <v/>
      </c>
      <c r="AK656" s="55" t="str">
        <f>IF(C656="","",IF(J656="実施",IF(ISNUMBER(K656),YEAR(K656)-IF(MONTH(K656)&lt;4,1,0),""),""))</f>
        <v/>
      </c>
      <c r="AL656" s="56" t="str">
        <f>IF(C656="",IF(OR(A656&lt;&gt;"",G656&lt;&gt;""),"要確認：船名未記入",""),IF(OR(NOT(ISNUMBER(A656)),G656="",H656="",I656="",J656="",N656="",O656="",P656="",W656="",X656=""),"要確認：基本項目不足",IF(OR(Z656="未登録・重複",AA656="未登録・重複",AB656="未確認"),"要確認：登録表を確認",IF(AND(H656="あり",NOT(ISNUMBER(B656))),"要確認：前日の予定時刻不足",IF(AND(J656="実施",I656="あり",NOT(ISNUMBER(K656))),"要確認：最終日時不足",IF(AND(J656="取消",I656="あり"),"要確認：取消と使用ありが矛盾",IF(OR(AND(ISNUMBER(T656),T656&lt;0),AND(ISNUMBER(V656),V656&lt;0),AE656="要確認：時刻不足・逆転"),"要確認：時間を確認",IF(COUNTIFS(Work[予定表の作業日],A656,Work[前日版の予定時刻],B656,Work[船名],C656,Work[バース],E656,Work[入出・転],F656,Work[曳船名],G656)&gt;1,"要確認：同じ作業・曳船が重複",IF(AND(I656="あり",J656="実施",NOT(ISNUMBER(AD656))),"要確認：拘束時間未確認",IF(OR(H656="未確認",I656="未確認",J656="未確認",X656="未確認",N656="未確認",O656="未確認"),"要確認：未確認を含む","確認済"))))))))))</f>
        <v/>
      </c>
    </row>
    <row r="657" spans="1:38" ht="24.95" customHeight="1" x14ac:dyDescent="0.2">
      <c r="A657" s="20"/>
      <c r="B657" s="29"/>
      <c r="C657" s="7"/>
      <c r="D657" s="7"/>
      <c r="E657" s="7"/>
      <c r="F657" s="7"/>
      <c r="G657" s="7"/>
      <c r="H657" s="7"/>
      <c r="I657" s="7"/>
      <c r="J657" s="7"/>
      <c r="K657" s="23"/>
      <c r="L657" s="13"/>
      <c r="M657" s="13"/>
      <c r="N657" s="7"/>
      <c r="O657" s="51"/>
      <c r="P657" s="51"/>
      <c r="Q657" s="61"/>
      <c r="R657" s="62"/>
      <c r="S657" s="62"/>
      <c r="T657" s="63"/>
      <c r="U657" s="63"/>
      <c r="V657" s="63"/>
      <c r="W657" s="51"/>
      <c r="X657" s="51"/>
      <c r="Y657" s="67"/>
      <c r="Z657" s="54" t="str">
        <f>IF(G657="","",IF(COUNTIF(Tugs[曳船名],G657)&lt;&gt;1,"未登録・重複",IF(INDEX(Tugs[会社名],MATCH(G657,Tugs[曳船名],0))="","未確認",INDEX(Tugs[会社名],MATCH(G657,Tugs[曳船名],0)))))</f>
        <v/>
      </c>
      <c r="AA657" s="54" t="str">
        <f>IF(G657="","",IF(COUNTIF(Companies[会社名],Z657)&lt;&gt;1,"未登録・重複",IF(INDEX(Companies[地区],MATCH(Z657,Companies[会社名],0))="","未確認",INDEX(Companies[地区],MATCH(Z657,Companies[会社名],0)))))</f>
        <v/>
      </c>
      <c r="AB657" s="54" t="str">
        <f>IF(G657="","",IF(Q657&lt;&gt;"",Q657,IF(COUNTIF(Tugs[曳船名],G657)&lt;&gt;1,"未登録・重複",IF(INDEX(Tugs[基地港],MATCH(G657,Tugs[曳船名],0))="","未確認",INDEX(Tugs[基地港],MATCH(G657,Tugs[曳船名],0))))))</f>
        <v/>
      </c>
      <c r="AC657" s="53" t="str">
        <f>IF(C657="","",IF(AND(COUNTIF(Standards[照合項目（自動）],AB657&amp;"｜"&amp;E657&amp;"｜"&amp;D657&amp;"｜"&amp;F657&amp;"｜"&amp;P657)=1,COUNTIFS(Standards[照合項目（自動）],AB657&amp;"｜"&amp;E657&amp;"｜"&amp;D657&amp;"｜"&amp;F657&amp;"｜"&amp;P657,Standards[入力確認（自動）],"確認済")=1),SUMIF(Standards[照合項目（自動）],AB657&amp;"｜"&amp;E657&amp;"｜"&amp;D657&amp;"｜"&amp;F657&amp;"｜"&amp;P657,Standards[所定合計h（自動）]),"未確認"))</f>
        <v/>
      </c>
      <c r="AD657" s="53" t="str">
        <f>IF(C657="","",IF(AND(ISNUMBER(R657),ISNUMBER(S657),S657&gt;=R657),ROUND((S657-R657)*24,4),IF(OR(R657&lt;&gt;"",S657&lt;&gt;""),"",IF(AND(ISNUMBER(T657),T657&gt;=0),T657,IF(AND(I657="あり",J657="実施",ISNUMBER(AC657)),AC657,"")))))</f>
        <v/>
      </c>
      <c r="AE657" s="54" t="str">
        <f>IF(C657="","",IF(AND(ISNUMBER(R657),ISNUMBER(S657),S657&gt;=R657),IF(X657="記録","実績：基地発～基地着",IF(X657="記憶","記憶：基地発～基地着","未確認：基地発～基地着")),IF(OR(R657&lt;&gt;"",S657&lt;&gt;""),"要確認：時刻不足・逆転",IF(AND(ISNUMBER(T657),T657&gt;=0),IF(X657="記録","実績：記録の時間",IF(X657="記憶","記憶：申告の時間","未確認：申告の時間")),IF(AND(I657="あり",J657="実施",ISNUMBER(AC657)),"所定時間による見込み",IF(I657="なし","使用なし","未確認"))))))</f>
        <v/>
      </c>
      <c r="AF657" s="55" t="str">
        <f>IF(C657="","",IF(H657="あり",1,0))</f>
        <v/>
      </c>
      <c r="AG657" s="55" t="str">
        <f>IF(C657="","",IF(AND(I657="あり",J657="実施"),1,0))</f>
        <v/>
      </c>
      <c r="AH657" s="55" t="str">
        <f>IF(C657="","",IF(AND(H657="あり",X657="記録"),IF(COUNTIFS($A$8:A657,A657,$B$8:B657,B657,$C$8:C657,C657,$E$8:E657,E657,$F$8:F657,F657,$H$8:H657,"あり",$X$8:X657,"記録")=1,1,0),0))</f>
        <v/>
      </c>
      <c r="AI657" s="55" t="str">
        <f>IF(C657="","",IF(AND(I657="あり",J657="実施",X657="記録",ISNUMBER(K657)),IF(COUNTIFS($K$8:K657,K657,$C$8:C657,C657,$E$8:E657,E657,$F$8:F657,F657,$I$8:I657,"あり",$J$8:J657,"実施",$X$8:X657,"記録")=1,1,0),0))</f>
        <v/>
      </c>
      <c r="AJ657" s="55" t="str">
        <f>IF(C657="","",IF(ISNUMBER(A657),YEAR(A657)-IF(MONTH(A657)&lt;4,1,0),""))</f>
        <v/>
      </c>
      <c r="AK657" s="55" t="str">
        <f>IF(C657="","",IF(J657="実施",IF(ISNUMBER(K657),YEAR(K657)-IF(MONTH(K657)&lt;4,1,0),""),""))</f>
        <v/>
      </c>
      <c r="AL657" s="56" t="str">
        <f>IF(C657="",IF(OR(A657&lt;&gt;"",G657&lt;&gt;""),"要確認：船名未記入",""),IF(OR(NOT(ISNUMBER(A657)),G657="",H657="",I657="",J657="",N657="",O657="",P657="",W657="",X657=""),"要確認：基本項目不足",IF(OR(Z657="未登録・重複",AA657="未登録・重複",AB657="未確認"),"要確認：登録表を確認",IF(AND(H657="あり",NOT(ISNUMBER(B657))),"要確認：前日の予定時刻不足",IF(AND(J657="実施",I657="あり",NOT(ISNUMBER(K657))),"要確認：最終日時不足",IF(AND(J657="取消",I657="あり"),"要確認：取消と使用ありが矛盾",IF(OR(AND(ISNUMBER(T657),T657&lt;0),AND(ISNUMBER(V657),V657&lt;0),AE657="要確認：時刻不足・逆転"),"要確認：時間を確認",IF(COUNTIFS(Work[予定表の作業日],A657,Work[前日版の予定時刻],B657,Work[船名],C657,Work[バース],E657,Work[入出・転],F657,Work[曳船名],G657)&gt;1,"要確認：同じ作業・曳船が重複",IF(AND(I657="あり",J657="実施",NOT(ISNUMBER(AD657))),"要確認：拘束時間未確認",IF(OR(H657="未確認",I657="未確認",J657="未確認",X657="未確認",N657="未確認",O657="未確認"),"要確認：未確認を含む","確認済"))))))))))</f>
        <v/>
      </c>
    </row>
    <row r="658" spans="1:38" ht="24.95" customHeight="1" x14ac:dyDescent="0.2">
      <c r="A658" s="20"/>
      <c r="B658" s="29"/>
      <c r="C658" s="7"/>
      <c r="D658" s="7"/>
      <c r="E658" s="7"/>
      <c r="F658" s="7"/>
      <c r="G658" s="7"/>
      <c r="H658" s="7"/>
      <c r="I658" s="7"/>
      <c r="J658" s="7"/>
      <c r="K658" s="23"/>
      <c r="L658" s="13"/>
      <c r="M658" s="13"/>
      <c r="N658" s="7"/>
      <c r="O658" s="51"/>
      <c r="P658" s="51"/>
      <c r="Q658" s="61"/>
      <c r="R658" s="62"/>
      <c r="S658" s="62"/>
      <c r="T658" s="63"/>
      <c r="U658" s="63"/>
      <c r="V658" s="63"/>
      <c r="W658" s="51"/>
      <c r="X658" s="51"/>
      <c r="Y658" s="67"/>
      <c r="Z658" s="54" t="str">
        <f>IF(G658="","",IF(COUNTIF(Tugs[曳船名],G658)&lt;&gt;1,"未登録・重複",IF(INDEX(Tugs[会社名],MATCH(G658,Tugs[曳船名],0))="","未確認",INDEX(Tugs[会社名],MATCH(G658,Tugs[曳船名],0)))))</f>
        <v/>
      </c>
      <c r="AA658" s="54" t="str">
        <f>IF(G658="","",IF(COUNTIF(Companies[会社名],Z658)&lt;&gt;1,"未登録・重複",IF(INDEX(Companies[地区],MATCH(Z658,Companies[会社名],0))="","未確認",INDEX(Companies[地区],MATCH(Z658,Companies[会社名],0)))))</f>
        <v/>
      </c>
      <c r="AB658" s="54" t="str">
        <f>IF(G658="","",IF(Q658&lt;&gt;"",Q658,IF(COUNTIF(Tugs[曳船名],G658)&lt;&gt;1,"未登録・重複",IF(INDEX(Tugs[基地港],MATCH(G658,Tugs[曳船名],0))="","未確認",INDEX(Tugs[基地港],MATCH(G658,Tugs[曳船名],0))))))</f>
        <v/>
      </c>
      <c r="AC658" s="53" t="str">
        <f>IF(C658="","",IF(AND(COUNTIF(Standards[照合項目（自動）],AB658&amp;"｜"&amp;E658&amp;"｜"&amp;D658&amp;"｜"&amp;F658&amp;"｜"&amp;P658)=1,COUNTIFS(Standards[照合項目（自動）],AB658&amp;"｜"&amp;E658&amp;"｜"&amp;D658&amp;"｜"&amp;F658&amp;"｜"&amp;P658,Standards[入力確認（自動）],"確認済")=1),SUMIF(Standards[照合項目（自動）],AB658&amp;"｜"&amp;E658&amp;"｜"&amp;D658&amp;"｜"&amp;F658&amp;"｜"&amp;P658,Standards[所定合計h（自動）]),"未確認"))</f>
        <v/>
      </c>
      <c r="AD658" s="53" t="str">
        <f>IF(C658="","",IF(AND(ISNUMBER(R658),ISNUMBER(S658),S658&gt;=R658),ROUND((S658-R658)*24,4),IF(OR(R658&lt;&gt;"",S658&lt;&gt;""),"",IF(AND(ISNUMBER(T658),T658&gt;=0),T658,IF(AND(I658="あり",J658="実施",ISNUMBER(AC658)),AC658,"")))))</f>
        <v/>
      </c>
      <c r="AE658" s="54" t="str">
        <f>IF(C658="","",IF(AND(ISNUMBER(R658),ISNUMBER(S658),S658&gt;=R658),IF(X658="記録","実績：基地発～基地着",IF(X658="記憶","記憶：基地発～基地着","未確認：基地発～基地着")),IF(OR(R658&lt;&gt;"",S658&lt;&gt;""),"要確認：時刻不足・逆転",IF(AND(ISNUMBER(T658),T658&gt;=0),IF(X658="記録","実績：記録の時間",IF(X658="記憶","記憶：申告の時間","未確認：申告の時間")),IF(AND(I658="あり",J658="実施",ISNUMBER(AC658)),"所定時間による見込み",IF(I658="なし","使用なし","未確認"))))))</f>
        <v/>
      </c>
      <c r="AF658" s="55" t="str">
        <f>IF(C658="","",IF(H658="あり",1,0))</f>
        <v/>
      </c>
      <c r="AG658" s="55" t="str">
        <f>IF(C658="","",IF(AND(I658="あり",J658="実施"),1,0))</f>
        <v/>
      </c>
      <c r="AH658" s="55" t="str">
        <f>IF(C658="","",IF(AND(H658="あり",X658="記録"),IF(COUNTIFS($A$8:A658,A658,$B$8:B658,B658,$C$8:C658,C658,$E$8:E658,E658,$F$8:F658,F658,$H$8:H658,"あり",$X$8:X658,"記録")=1,1,0),0))</f>
        <v/>
      </c>
      <c r="AI658" s="55" t="str">
        <f>IF(C658="","",IF(AND(I658="あり",J658="実施",X658="記録",ISNUMBER(K658)),IF(COUNTIFS($K$8:K658,K658,$C$8:C658,C658,$E$8:E658,E658,$F$8:F658,F658,$I$8:I658,"あり",$J$8:J658,"実施",$X$8:X658,"記録")=1,1,0),0))</f>
        <v/>
      </c>
      <c r="AJ658" s="55" t="str">
        <f>IF(C658="","",IF(ISNUMBER(A658),YEAR(A658)-IF(MONTH(A658)&lt;4,1,0),""))</f>
        <v/>
      </c>
      <c r="AK658" s="55" t="str">
        <f>IF(C658="","",IF(J658="実施",IF(ISNUMBER(K658),YEAR(K658)-IF(MONTH(K658)&lt;4,1,0),""),""))</f>
        <v/>
      </c>
      <c r="AL658" s="56" t="str">
        <f>IF(C658="",IF(OR(A658&lt;&gt;"",G658&lt;&gt;""),"要確認：船名未記入",""),IF(OR(NOT(ISNUMBER(A658)),G658="",H658="",I658="",J658="",N658="",O658="",P658="",W658="",X658=""),"要確認：基本項目不足",IF(OR(Z658="未登録・重複",AA658="未登録・重複",AB658="未確認"),"要確認：登録表を確認",IF(AND(H658="あり",NOT(ISNUMBER(B658))),"要確認：前日の予定時刻不足",IF(AND(J658="実施",I658="あり",NOT(ISNUMBER(K658))),"要確認：最終日時不足",IF(AND(J658="取消",I658="あり"),"要確認：取消と使用ありが矛盾",IF(OR(AND(ISNUMBER(T658),T658&lt;0),AND(ISNUMBER(V658),V658&lt;0),AE658="要確認：時刻不足・逆転"),"要確認：時間を確認",IF(COUNTIFS(Work[予定表の作業日],A658,Work[前日版の予定時刻],B658,Work[船名],C658,Work[バース],E658,Work[入出・転],F658,Work[曳船名],G658)&gt;1,"要確認：同じ作業・曳船が重複",IF(AND(I658="あり",J658="実施",NOT(ISNUMBER(AD658))),"要確認：拘束時間未確認",IF(OR(H658="未確認",I658="未確認",J658="未確認",X658="未確認",N658="未確認",O658="未確認"),"要確認：未確認を含む","確認済"))))))))))</f>
        <v/>
      </c>
    </row>
    <row r="659" spans="1:38" ht="24.95" customHeight="1" x14ac:dyDescent="0.2">
      <c r="A659" s="20"/>
      <c r="B659" s="29"/>
      <c r="C659" s="7"/>
      <c r="D659" s="7"/>
      <c r="E659" s="7"/>
      <c r="F659" s="7"/>
      <c r="G659" s="7"/>
      <c r="H659" s="7"/>
      <c r="I659" s="7"/>
      <c r="J659" s="7"/>
      <c r="K659" s="23"/>
      <c r="L659" s="13"/>
      <c r="M659" s="13"/>
      <c r="N659" s="7"/>
      <c r="O659" s="51"/>
      <c r="P659" s="51"/>
      <c r="Q659" s="61"/>
      <c r="R659" s="62"/>
      <c r="S659" s="62"/>
      <c r="T659" s="63"/>
      <c r="U659" s="63"/>
      <c r="V659" s="63"/>
      <c r="W659" s="51"/>
      <c r="X659" s="51"/>
      <c r="Y659" s="67"/>
      <c r="Z659" s="54" t="str">
        <f>IF(G659="","",IF(COUNTIF(Tugs[曳船名],G659)&lt;&gt;1,"未登録・重複",IF(INDEX(Tugs[会社名],MATCH(G659,Tugs[曳船名],0))="","未確認",INDEX(Tugs[会社名],MATCH(G659,Tugs[曳船名],0)))))</f>
        <v/>
      </c>
      <c r="AA659" s="54" t="str">
        <f>IF(G659="","",IF(COUNTIF(Companies[会社名],Z659)&lt;&gt;1,"未登録・重複",IF(INDEX(Companies[地区],MATCH(Z659,Companies[会社名],0))="","未確認",INDEX(Companies[地区],MATCH(Z659,Companies[会社名],0)))))</f>
        <v/>
      </c>
      <c r="AB659" s="54" t="str">
        <f>IF(G659="","",IF(Q659&lt;&gt;"",Q659,IF(COUNTIF(Tugs[曳船名],G659)&lt;&gt;1,"未登録・重複",IF(INDEX(Tugs[基地港],MATCH(G659,Tugs[曳船名],0))="","未確認",INDEX(Tugs[基地港],MATCH(G659,Tugs[曳船名],0))))))</f>
        <v/>
      </c>
      <c r="AC659" s="53" t="str">
        <f>IF(C659="","",IF(AND(COUNTIF(Standards[照合項目（自動）],AB659&amp;"｜"&amp;E659&amp;"｜"&amp;D659&amp;"｜"&amp;F659&amp;"｜"&amp;P659)=1,COUNTIFS(Standards[照合項目（自動）],AB659&amp;"｜"&amp;E659&amp;"｜"&amp;D659&amp;"｜"&amp;F659&amp;"｜"&amp;P659,Standards[入力確認（自動）],"確認済")=1),SUMIF(Standards[照合項目（自動）],AB659&amp;"｜"&amp;E659&amp;"｜"&amp;D659&amp;"｜"&amp;F659&amp;"｜"&amp;P659,Standards[所定合計h（自動）]),"未確認"))</f>
        <v/>
      </c>
      <c r="AD659" s="53" t="str">
        <f>IF(C659="","",IF(AND(ISNUMBER(R659),ISNUMBER(S659),S659&gt;=R659),ROUND((S659-R659)*24,4),IF(OR(R659&lt;&gt;"",S659&lt;&gt;""),"",IF(AND(ISNUMBER(T659),T659&gt;=0),T659,IF(AND(I659="あり",J659="実施",ISNUMBER(AC659)),AC659,"")))))</f>
        <v/>
      </c>
      <c r="AE659" s="54" t="str">
        <f>IF(C659="","",IF(AND(ISNUMBER(R659),ISNUMBER(S659),S659&gt;=R659),IF(X659="記録","実績：基地発～基地着",IF(X659="記憶","記憶：基地発～基地着","未確認：基地発～基地着")),IF(OR(R659&lt;&gt;"",S659&lt;&gt;""),"要確認：時刻不足・逆転",IF(AND(ISNUMBER(T659),T659&gt;=0),IF(X659="記録","実績：記録の時間",IF(X659="記憶","記憶：申告の時間","未確認：申告の時間")),IF(AND(I659="あり",J659="実施",ISNUMBER(AC659)),"所定時間による見込み",IF(I659="なし","使用なし","未確認"))))))</f>
        <v/>
      </c>
      <c r="AF659" s="55" t="str">
        <f>IF(C659="","",IF(H659="あり",1,0))</f>
        <v/>
      </c>
      <c r="AG659" s="55" t="str">
        <f>IF(C659="","",IF(AND(I659="あり",J659="実施"),1,0))</f>
        <v/>
      </c>
      <c r="AH659" s="55" t="str">
        <f>IF(C659="","",IF(AND(H659="あり",X659="記録"),IF(COUNTIFS($A$8:A659,A659,$B$8:B659,B659,$C$8:C659,C659,$E$8:E659,E659,$F$8:F659,F659,$H$8:H659,"あり",$X$8:X659,"記録")=1,1,0),0))</f>
        <v/>
      </c>
      <c r="AI659" s="55" t="str">
        <f>IF(C659="","",IF(AND(I659="あり",J659="実施",X659="記録",ISNUMBER(K659)),IF(COUNTIFS($K$8:K659,K659,$C$8:C659,C659,$E$8:E659,E659,$F$8:F659,F659,$I$8:I659,"あり",$J$8:J659,"実施",$X$8:X659,"記録")=1,1,0),0))</f>
        <v/>
      </c>
      <c r="AJ659" s="55" t="str">
        <f>IF(C659="","",IF(ISNUMBER(A659),YEAR(A659)-IF(MONTH(A659)&lt;4,1,0),""))</f>
        <v/>
      </c>
      <c r="AK659" s="55" t="str">
        <f>IF(C659="","",IF(J659="実施",IF(ISNUMBER(K659),YEAR(K659)-IF(MONTH(K659)&lt;4,1,0),""),""))</f>
        <v/>
      </c>
      <c r="AL659" s="56" t="str">
        <f>IF(C659="",IF(OR(A659&lt;&gt;"",G659&lt;&gt;""),"要確認：船名未記入",""),IF(OR(NOT(ISNUMBER(A659)),G659="",H659="",I659="",J659="",N659="",O659="",P659="",W659="",X659=""),"要確認：基本項目不足",IF(OR(Z659="未登録・重複",AA659="未登録・重複",AB659="未確認"),"要確認：登録表を確認",IF(AND(H659="あり",NOT(ISNUMBER(B659))),"要確認：前日の予定時刻不足",IF(AND(J659="実施",I659="あり",NOT(ISNUMBER(K659))),"要確認：最終日時不足",IF(AND(J659="取消",I659="あり"),"要確認：取消と使用ありが矛盾",IF(OR(AND(ISNUMBER(T659),T659&lt;0),AND(ISNUMBER(V659),V659&lt;0),AE659="要確認：時刻不足・逆転"),"要確認：時間を確認",IF(COUNTIFS(Work[予定表の作業日],A659,Work[前日版の予定時刻],B659,Work[船名],C659,Work[バース],E659,Work[入出・転],F659,Work[曳船名],G659)&gt;1,"要確認：同じ作業・曳船が重複",IF(AND(I659="あり",J659="実施",NOT(ISNUMBER(AD659))),"要確認：拘束時間未確認",IF(OR(H659="未確認",I659="未確認",J659="未確認",X659="未確認",N659="未確認",O659="未確認"),"要確認：未確認を含む","確認済"))))))))))</f>
        <v/>
      </c>
    </row>
    <row r="660" spans="1:38" ht="24.95" customHeight="1" x14ac:dyDescent="0.2">
      <c r="A660" s="20"/>
      <c r="B660" s="29"/>
      <c r="C660" s="7"/>
      <c r="D660" s="7"/>
      <c r="E660" s="7"/>
      <c r="F660" s="7"/>
      <c r="G660" s="7"/>
      <c r="H660" s="7"/>
      <c r="I660" s="7"/>
      <c r="J660" s="7"/>
      <c r="K660" s="23"/>
      <c r="L660" s="13"/>
      <c r="M660" s="13"/>
      <c r="N660" s="7"/>
      <c r="O660" s="51"/>
      <c r="P660" s="51"/>
      <c r="Q660" s="61"/>
      <c r="R660" s="62"/>
      <c r="S660" s="62"/>
      <c r="T660" s="63"/>
      <c r="U660" s="63"/>
      <c r="V660" s="63"/>
      <c r="W660" s="51"/>
      <c r="X660" s="51"/>
      <c r="Y660" s="67"/>
      <c r="Z660" s="54" t="str">
        <f>IF(G660="","",IF(COUNTIF(Tugs[曳船名],G660)&lt;&gt;1,"未登録・重複",IF(INDEX(Tugs[会社名],MATCH(G660,Tugs[曳船名],0))="","未確認",INDEX(Tugs[会社名],MATCH(G660,Tugs[曳船名],0)))))</f>
        <v/>
      </c>
      <c r="AA660" s="54" t="str">
        <f>IF(G660="","",IF(COUNTIF(Companies[会社名],Z660)&lt;&gt;1,"未登録・重複",IF(INDEX(Companies[地区],MATCH(Z660,Companies[会社名],0))="","未確認",INDEX(Companies[地区],MATCH(Z660,Companies[会社名],0)))))</f>
        <v/>
      </c>
      <c r="AB660" s="54" t="str">
        <f>IF(G660="","",IF(Q660&lt;&gt;"",Q660,IF(COUNTIF(Tugs[曳船名],G660)&lt;&gt;1,"未登録・重複",IF(INDEX(Tugs[基地港],MATCH(G660,Tugs[曳船名],0))="","未確認",INDEX(Tugs[基地港],MATCH(G660,Tugs[曳船名],0))))))</f>
        <v/>
      </c>
      <c r="AC660" s="53" t="str">
        <f>IF(C660="","",IF(AND(COUNTIF(Standards[照合項目（自動）],AB660&amp;"｜"&amp;E660&amp;"｜"&amp;D660&amp;"｜"&amp;F660&amp;"｜"&amp;P660)=1,COUNTIFS(Standards[照合項目（自動）],AB660&amp;"｜"&amp;E660&amp;"｜"&amp;D660&amp;"｜"&amp;F660&amp;"｜"&amp;P660,Standards[入力確認（自動）],"確認済")=1),SUMIF(Standards[照合項目（自動）],AB660&amp;"｜"&amp;E660&amp;"｜"&amp;D660&amp;"｜"&amp;F660&amp;"｜"&amp;P660,Standards[所定合計h（自動）]),"未確認"))</f>
        <v/>
      </c>
      <c r="AD660" s="53" t="str">
        <f>IF(C660="","",IF(AND(ISNUMBER(R660),ISNUMBER(S660),S660&gt;=R660),ROUND((S660-R660)*24,4),IF(OR(R660&lt;&gt;"",S660&lt;&gt;""),"",IF(AND(ISNUMBER(T660),T660&gt;=0),T660,IF(AND(I660="あり",J660="実施",ISNUMBER(AC660)),AC660,"")))))</f>
        <v/>
      </c>
      <c r="AE660" s="54" t="str">
        <f>IF(C660="","",IF(AND(ISNUMBER(R660),ISNUMBER(S660),S660&gt;=R660),IF(X660="記録","実績：基地発～基地着",IF(X660="記憶","記憶：基地発～基地着","未確認：基地発～基地着")),IF(OR(R660&lt;&gt;"",S660&lt;&gt;""),"要確認：時刻不足・逆転",IF(AND(ISNUMBER(T660),T660&gt;=0),IF(X660="記録","実績：記録の時間",IF(X660="記憶","記憶：申告の時間","未確認：申告の時間")),IF(AND(I660="あり",J660="実施",ISNUMBER(AC660)),"所定時間による見込み",IF(I660="なし","使用なし","未確認"))))))</f>
        <v/>
      </c>
      <c r="AF660" s="55" t="str">
        <f>IF(C660="","",IF(H660="あり",1,0))</f>
        <v/>
      </c>
      <c r="AG660" s="55" t="str">
        <f>IF(C660="","",IF(AND(I660="あり",J660="実施"),1,0))</f>
        <v/>
      </c>
      <c r="AH660" s="55" t="str">
        <f>IF(C660="","",IF(AND(H660="あり",X660="記録"),IF(COUNTIFS($A$8:A660,A660,$B$8:B660,B660,$C$8:C660,C660,$E$8:E660,E660,$F$8:F660,F660,$H$8:H660,"あり",$X$8:X660,"記録")=1,1,0),0))</f>
        <v/>
      </c>
      <c r="AI660" s="55" t="str">
        <f>IF(C660="","",IF(AND(I660="あり",J660="実施",X660="記録",ISNUMBER(K660)),IF(COUNTIFS($K$8:K660,K660,$C$8:C660,C660,$E$8:E660,E660,$F$8:F660,F660,$I$8:I660,"あり",$J$8:J660,"実施",$X$8:X660,"記録")=1,1,0),0))</f>
        <v/>
      </c>
      <c r="AJ660" s="55" t="str">
        <f>IF(C660="","",IF(ISNUMBER(A660),YEAR(A660)-IF(MONTH(A660)&lt;4,1,0),""))</f>
        <v/>
      </c>
      <c r="AK660" s="55" t="str">
        <f>IF(C660="","",IF(J660="実施",IF(ISNUMBER(K660),YEAR(K660)-IF(MONTH(K660)&lt;4,1,0),""),""))</f>
        <v/>
      </c>
      <c r="AL660" s="56" t="str">
        <f>IF(C660="",IF(OR(A660&lt;&gt;"",G660&lt;&gt;""),"要確認：船名未記入",""),IF(OR(NOT(ISNUMBER(A660)),G660="",H660="",I660="",J660="",N660="",O660="",P660="",W660="",X660=""),"要確認：基本項目不足",IF(OR(Z660="未登録・重複",AA660="未登録・重複",AB660="未確認"),"要確認：登録表を確認",IF(AND(H660="あり",NOT(ISNUMBER(B660))),"要確認：前日の予定時刻不足",IF(AND(J660="実施",I660="あり",NOT(ISNUMBER(K660))),"要確認：最終日時不足",IF(AND(J660="取消",I660="あり"),"要確認：取消と使用ありが矛盾",IF(OR(AND(ISNUMBER(T660),T660&lt;0),AND(ISNUMBER(V660),V660&lt;0),AE660="要確認：時刻不足・逆転"),"要確認：時間を確認",IF(COUNTIFS(Work[予定表の作業日],A660,Work[前日版の予定時刻],B660,Work[船名],C660,Work[バース],E660,Work[入出・転],F660,Work[曳船名],G660)&gt;1,"要確認：同じ作業・曳船が重複",IF(AND(I660="あり",J660="実施",NOT(ISNUMBER(AD660))),"要確認：拘束時間未確認",IF(OR(H660="未確認",I660="未確認",J660="未確認",X660="未確認",N660="未確認",O660="未確認"),"要確認：未確認を含む","確認済"))))))))))</f>
        <v/>
      </c>
    </row>
    <row r="661" spans="1:38" ht="24.95" customHeight="1" x14ac:dyDescent="0.2">
      <c r="A661" s="20"/>
      <c r="B661" s="29"/>
      <c r="C661" s="7"/>
      <c r="D661" s="7"/>
      <c r="E661" s="7"/>
      <c r="F661" s="7"/>
      <c r="G661" s="7"/>
      <c r="H661" s="7"/>
      <c r="I661" s="7"/>
      <c r="J661" s="7"/>
      <c r="K661" s="23"/>
      <c r="L661" s="13"/>
      <c r="M661" s="13"/>
      <c r="N661" s="7"/>
      <c r="O661" s="51"/>
      <c r="P661" s="51"/>
      <c r="Q661" s="61"/>
      <c r="R661" s="62"/>
      <c r="S661" s="62"/>
      <c r="T661" s="63"/>
      <c r="U661" s="63"/>
      <c r="V661" s="63"/>
      <c r="W661" s="51"/>
      <c r="X661" s="51"/>
      <c r="Y661" s="67"/>
      <c r="Z661" s="54" t="str">
        <f>IF(G661="","",IF(COUNTIF(Tugs[曳船名],G661)&lt;&gt;1,"未登録・重複",IF(INDEX(Tugs[会社名],MATCH(G661,Tugs[曳船名],0))="","未確認",INDEX(Tugs[会社名],MATCH(G661,Tugs[曳船名],0)))))</f>
        <v/>
      </c>
      <c r="AA661" s="54" t="str">
        <f>IF(G661="","",IF(COUNTIF(Companies[会社名],Z661)&lt;&gt;1,"未登録・重複",IF(INDEX(Companies[地区],MATCH(Z661,Companies[会社名],0))="","未確認",INDEX(Companies[地区],MATCH(Z661,Companies[会社名],0)))))</f>
        <v/>
      </c>
      <c r="AB661" s="54" t="str">
        <f>IF(G661="","",IF(Q661&lt;&gt;"",Q661,IF(COUNTIF(Tugs[曳船名],G661)&lt;&gt;1,"未登録・重複",IF(INDEX(Tugs[基地港],MATCH(G661,Tugs[曳船名],0))="","未確認",INDEX(Tugs[基地港],MATCH(G661,Tugs[曳船名],0))))))</f>
        <v/>
      </c>
      <c r="AC661" s="53" t="str">
        <f>IF(C661="","",IF(AND(COUNTIF(Standards[照合項目（自動）],AB661&amp;"｜"&amp;E661&amp;"｜"&amp;D661&amp;"｜"&amp;F661&amp;"｜"&amp;P661)=1,COUNTIFS(Standards[照合項目（自動）],AB661&amp;"｜"&amp;E661&amp;"｜"&amp;D661&amp;"｜"&amp;F661&amp;"｜"&amp;P661,Standards[入力確認（自動）],"確認済")=1),SUMIF(Standards[照合項目（自動）],AB661&amp;"｜"&amp;E661&amp;"｜"&amp;D661&amp;"｜"&amp;F661&amp;"｜"&amp;P661,Standards[所定合計h（自動）]),"未確認"))</f>
        <v/>
      </c>
      <c r="AD661" s="53" t="str">
        <f>IF(C661="","",IF(AND(ISNUMBER(R661),ISNUMBER(S661),S661&gt;=R661),ROUND((S661-R661)*24,4),IF(OR(R661&lt;&gt;"",S661&lt;&gt;""),"",IF(AND(ISNUMBER(T661),T661&gt;=0),T661,IF(AND(I661="あり",J661="実施",ISNUMBER(AC661)),AC661,"")))))</f>
        <v/>
      </c>
      <c r="AE661" s="54" t="str">
        <f>IF(C661="","",IF(AND(ISNUMBER(R661),ISNUMBER(S661),S661&gt;=R661),IF(X661="記録","実績：基地発～基地着",IF(X661="記憶","記憶：基地発～基地着","未確認：基地発～基地着")),IF(OR(R661&lt;&gt;"",S661&lt;&gt;""),"要確認：時刻不足・逆転",IF(AND(ISNUMBER(T661),T661&gt;=0),IF(X661="記録","実績：記録の時間",IF(X661="記憶","記憶：申告の時間","未確認：申告の時間")),IF(AND(I661="あり",J661="実施",ISNUMBER(AC661)),"所定時間による見込み",IF(I661="なし","使用なし","未確認"))))))</f>
        <v/>
      </c>
      <c r="AF661" s="55" t="str">
        <f>IF(C661="","",IF(H661="あり",1,0))</f>
        <v/>
      </c>
      <c r="AG661" s="55" t="str">
        <f>IF(C661="","",IF(AND(I661="あり",J661="実施"),1,0))</f>
        <v/>
      </c>
      <c r="AH661" s="55" t="str">
        <f>IF(C661="","",IF(AND(H661="あり",X661="記録"),IF(COUNTIFS($A$8:A661,A661,$B$8:B661,B661,$C$8:C661,C661,$E$8:E661,E661,$F$8:F661,F661,$H$8:H661,"あり",$X$8:X661,"記録")=1,1,0),0))</f>
        <v/>
      </c>
      <c r="AI661" s="55" t="str">
        <f>IF(C661="","",IF(AND(I661="あり",J661="実施",X661="記録",ISNUMBER(K661)),IF(COUNTIFS($K$8:K661,K661,$C$8:C661,C661,$E$8:E661,E661,$F$8:F661,F661,$I$8:I661,"あり",$J$8:J661,"実施",$X$8:X661,"記録")=1,1,0),0))</f>
        <v/>
      </c>
      <c r="AJ661" s="55" t="str">
        <f>IF(C661="","",IF(ISNUMBER(A661),YEAR(A661)-IF(MONTH(A661)&lt;4,1,0),""))</f>
        <v/>
      </c>
      <c r="AK661" s="55" t="str">
        <f>IF(C661="","",IF(J661="実施",IF(ISNUMBER(K661),YEAR(K661)-IF(MONTH(K661)&lt;4,1,0),""),""))</f>
        <v/>
      </c>
      <c r="AL661" s="56" t="str">
        <f>IF(C661="",IF(OR(A661&lt;&gt;"",G661&lt;&gt;""),"要確認：船名未記入",""),IF(OR(NOT(ISNUMBER(A661)),G661="",H661="",I661="",J661="",N661="",O661="",P661="",W661="",X661=""),"要確認：基本項目不足",IF(OR(Z661="未登録・重複",AA661="未登録・重複",AB661="未確認"),"要確認：登録表を確認",IF(AND(H661="あり",NOT(ISNUMBER(B661))),"要確認：前日の予定時刻不足",IF(AND(J661="実施",I661="あり",NOT(ISNUMBER(K661))),"要確認：最終日時不足",IF(AND(J661="取消",I661="あり"),"要確認：取消と使用ありが矛盾",IF(OR(AND(ISNUMBER(T661),T661&lt;0),AND(ISNUMBER(V661),V661&lt;0),AE661="要確認：時刻不足・逆転"),"要確認：時間を確認",IF(COUNTIFS(Work[予定表の作業日],A661,Work[前日版の予定時刻],B661,Work[船名],C661,Work[バース],E661,Work[入出・転],F661,Work[曳船名],G661)&gt;1,"要確認：同じ作業・曳船が重複",IF(AND(I661="あり",J661="実施",NOT(ISNUMBER(AD661))),"要確認：拘束時間未確認",IF(OR(H661="未確認",I661="未確認",J661="未確認",X661="未確認",N661="未確認",O661="未確認"),"要確認：未確認を含む","確認済"))))))))))</f>
        <v/>
      </c>
    </row>
    <row r="662" spans="1:38" ht="24.95" customHeight="1" x14ac:dyDescent="0.2">
      <c r="A662" s="20"/>
      <c r="B662" s="29"/>
      <c r="C662" s="7"/>
      <c r="D662" s="7"/>
      <c r="E662" s="7"/>
      <c r="F662" s="7"/>
      <c r="G662" s="7"/>
      <c r="H662" s="7"/>
      <c r="I662" s="7"/>
      <c r="J662" s="7"/>
      <c r="K662" s="23"/>
      <c r="L662" s="13"/>
      <c r="M662" s="13"/>
      <c r="N662" s="7"/>
      <c r="O662" s="51"/>
      <c r="P662" s="51"/>
      <c r="Q662" s="61"/>
      <c r="R662" s="62"/>
      <c r="S662" s="62"/>
      <c r="T662" s="63"/>
      <c r="U662" s="63"/>
      <c r="V662" s="63"/>
      <c r="W662" s="51"/>
      <c r="X662" s="51"/>
      <c r="Y662" s="67"/>
      <c r="Z662" s="54" t="str">
        <f>IF(G662="","",IF(COUNTIF(Tugs[曳船名],G662)&lt;&gt;1,"未登録・重複",IF(INDEX(Tugs[会社名],MATCH(G662,Tugs[曳船名],0))="","未確認",INDEX(Tugs[会社名],MATCH(G662,Tugs[曳船名],0)))))</f>
        <v/>
      </c>
      <c r="AA662" s="54" t="str">
        <f>IF(G662="","",IF(COUNTIF(Companies[会社名],Z662)&lt;&gt;1,"未登録・重複",IF(INDEX(Companies[地区],MATCH(Z662,Companies[会社名],0))="","未確認",INDEX(Companies[地区],MATCH(Z662,Companies[会社名],0)))))</f>
        <v/>
      </c>
      <c r="AB662" s="54" t="str">
        <f>IF(G662="","",IF(Q662&lt;&gt;"",Q662,IF(COUNTIF(Tugs[曳船名],G662)&lt;&gt;1,"未登録・重複",IF(INDEX(Tugs[基地港],MATCH(G662,Tugs[曳船名],0))="","未確認",INDEX(Tugs[基地港],MATCH(G662,Tugs[曳船名],0))))))</f>
        <v/>
      </c>
      <c r="AC662" s="53" t="str">
        <f>IF(C662="","",IF(AND(COUNTIF(Standards[照合項目（自動）],AB662&amp;"｜"&amp;E662&amp;"｜"&amp;D662&amp;"｜"&amp;F662&amp;"｜"&amp;P662)=1,COUNTIFS(Standards[照合項目（自動）],AB662&amp;"｜"&amp;E662&amp;"｜"&amp;D662&amp;"｜"&amp;F662&amp;"｜"&amp;P662,Standards[入力確認（自動）],"確認済")=1),SUMIF(Standards[照合項目（自動）],AB662&amp;"｜"&amp;E662&amp;"｜"&amp;D662&amp;"｜"&amp;F662&amp;"｜"&amp;P662,Standards[所定合計h（自動）]),"未確認"))</f>
        <v/>
      </c>
      <c r="AD662" s="53" t="str">
        <f>IF(C662="","",IF(AND(ISNUMBER(R662),ISNUMBER(S662),S662&gt;=R662),ROUND((S662-R662)*24,4),IF(OR(R662&lt;&gt;"",S662&lt;&gt;""),"",IF(AND(ISNUMBER(T662),T662&gt;=0),T662,IF(AND(I662="あり",J662="実施",ISNUMBER(AC662)),AC662,"")))))</f>
        <v/>
      </c>
      <c r="AE662" s="54" t="str">
        <f>IF(C662="","",IF(AND(ISNUMBER(R662),ISNUMBER(S662),S662&gt;=R662),IF(X662="記録","実績：基地発～基地着",IF(X662="記憶","記憶：基地発～基地着","未確認：基地発～基地着")),IF(OR(R662&lt;&gt;"",S662&lt;&gt;""),"要確認：時刻不足・逆転",IF(AND(ISNUMBER(T662),T662&gt;=0),IF(X662="記録","実績：記録の時間",IF(X662="記憶","記憶：申告の時間","未確認：申告の時間")),IF(AND(I662="あり",J662="実施",ISNUMBER(AC662)),"所定時間による見込み",IF(I662="なし","使用なし","未確認"))))))</f>
        <v/>
      </c>
      <c r="AF662" s="55" t="str">
        <f>IF(C662="","",IF(H662="あり",1,0))</f>
        <v/>
      </c>
      <c r="AG662" s="55" t="str">
        <f>IF(C662="","",IF(AND(I662="あり",J662="実施"),1,0))</f>
        <v/>
      </c>
      <c r="AH662" s="55" t="str">
        <f>IF(C662="","",IF(AND(H662="あり",X662="記録"),IF(COUNTIFS($A$8:A662,A662,$B$8:B662,B662,$C$8:C662,C662,$E$8:E662,E662,$F$8:F662,F662,$H$8:H662,"あり",$X$8:X662,"記録")=1,1,0),0))</f>
        <v/>
      </c>
      <c r="AI662" s="55" t="str">
        <f>IF(C662="","",IF(AND(I662="あり",J662="実施",X662="記録",ISNUMBER(K662)),IF(COUNTIFS($K$8:K662,K662,$C$8:C662,C662,$E$8:E662,E662,$F$8:F662,F662,$I$8:I662,"あり",$J$8:J662,"実施",$X$8:X662,"記録")=1,1,0),0))</f>
        <v/>
      </c>
      <c r="AJ662" s="55" t="str">
        <f>IF(C662="","",IF(ISNUMBER(A662),YEAR(A662)-IF(MONTH(A662)&lt;4,1,0),""))</f>
        <v/>
      </c>
      <c r="AK662" s="55" t="str">
        <f>IF(C662="","",IF(J662="実施",IF(ISNUMBER(K662),YEAR(K662)-IF(MONTH(K662)&lt;4,1,0),""),""))</f>
        <v/>
      </c>
      <c r="AL662" s="56" t="str">
        <f>IF(C662="",IF(OR(A662&lt;&gt;"",G662&lt;&gt;""),"要確認：船名未記入",""),IF(OR(NOT(ISNUMBER(A662)),G662="",H662="",I662="",J662="",N662="",O662="",P662="",W662="",X662=""),"要確認：基本項目不足",IF(OR(Z662="未登録・重複",AA662="未登録・重複",AB662="未確認"),"要確認：登録表を確認",IF(AND(H662="あり",NOT(ISNUMBER(B662))),"要確認：前日の予定時刻不足",IF(AND(J662="実施",I662="あり",NOT(ISNUMBER(K662))),"要確認：最終日時不足",IF(AND(J662="取消",I662="あり"),"要確認：取消と使用ありが矛盾",IF(OR(AND(ISNUMBER(T662),T662&lt;0),AND(ISNUMBER(V662),V662&lt;0),AE662="要確認：時刻不足・逆転"),"要確認：時間を確認",IF(COUNTIFS(Work[予定表の作業日],A662,Work[前日版の予定時刻],B662,Work[船名],C662,Work[バース],E662,Work[入出・転],F662,Work[曳船名],G662)&gt;1,"要確認：同じ作業・曳船が重複",IF(AND(I662="あり",J662="実施",NOT(ISNUMBER(AD662))),"要確認：拘束時間未確認",IF(OR(H662="未確認",I662="未確認",J662="未確認",X662="未確認",N662="未確認",O662="未確認"),"要確認：未確認を含む","確認済"))))))))))</f>
        <v/>
      </c>
    </row>
    <row r="663" spans="1:38" ht="24.95" customHeight="1" x14ac:dyDescent="0.2">
      <c r="A663" s="20"/>
      <c r="B663" s="29"/>
      <c r="C663" s="7"/>
      <c r="D663" s="7"/>
      <c r="E663" s="7"/>
      <c r="F663" s="7"/>
      <c r="G663" s="7"/>
      <c r="H663" s="7"/>
      <c r="I663" s="7"/>
      <c r="J663" s="7"/>
      <c r="K663" s="23"/>
      <c r="L663" s="13"/>
      <c r="M663" s="13"/>
      <c r="N663" s="7"/>
      <c r="O663" s="51"/>
      <c r="P663" s="51"/>
      <c r="Q663" s="61"/>
      <c r="R663" s="62"/>
      <c r="S663" s="62"/>
      <c r="T663" s="63"/>
      <c r="U663" s="63"/>
      <c r="V663" s="63"/>
      <c r="W663" s="51"/>
      <c r="X663" s="51"/>
      <c r="Y663" s="67"/>
      <c r="Z663" s="54" t="str">
        <f>IF(G663="","",IF(COUNTIF(Tugs[曳船名],G663)&lt;&gt;1,"未登録・重複",IF(INDEX(Tugs[会社名],MATCH(G663,Tugs[曳船名],0))="","未確認",INDEX(Tugs[会社名],MATCH(G663,Tugs[曳船名],0)))))</f>
        <v/>
      </c>
      <c r="AA663" s="54" t="str">
        <f>IF(G663="","",IF(COUNTIF(Companies[会社名],Z663)&lt;&gt;1,"未登録・重複",IF(INDEX(Companies[地区],MATCH(Z663,Companies[会社名],0))="","未確認",INDEX(Companies[地区],MATCH(Z663,Companies[会社名],0)))))</f>
        <v/>
      </c>
      <c r="AB663" s="54" t="str">
        <f>IF(G663="","",IF(Q663&lt;&gt;"",Q663,IF(COUNTIF(Tugs[曳船名],G663)&lt;&gt;1,"未登録・重複",IF(INDEX(Tugs[基地港],MATCH(G663,Tugs[曳船名],0))="","未確認",INDEX(Tugs[基地港],MATCH(G663,Tugs[曳船名],0))))))</f>
        <v/>
      </c>
      <c r="AC663" s="53" t="str">
        <f>IF(C663="","",IF(AND(COUNTIF(Standards[照合項目（自動）],AB663&amp;"｜"&amp;E663&amp;"｜"&amp;D663&amp;"｜"&amp;F663&amp;"｜"&amp;P663)=1,COUNTIFS(Standards[照合項目（自動）],AB663&amp;"｜"&amp;E663&amp;"｜"&amp;D663&amp;"｜"&amp;F663&amp;"｜"&amp;P663,Standards[入力確認（自動）],"確認済")=1),SUMIF(Standards[照合項目（自動）],AB663&amp;"｜"&amp;E663&amp;"｜"&amp;D663&amp;"｜"&amp;F663&amp;"｜"&amp;P663,Standards[所定合計h（自動）]),"未確認"))</f>
        <v/>
      </c>
      <c r="AD663" s="53" t="str">
        <f>IF(C663="","",IF(AND(ISNUMBER(R663),ISNUMBER(S663),S663&gt;=R663),ROUND((S663-R663)*24,4),IF(OR(R663&lt;&gt;"",S663&lt;&gt;""),"",IF(AND(ISNUMBER(T663),T663&gt;=0),T663,IF(AND(I663="あり",J663="実施",ISNUMBER(AC663)),AC663,"")))))</f>
        <v/>
      </c>
      <c r="AE663" s="54" t="str">
        <f>IF(C663="","",IF(AND(ISNUMBER(R663),ISNUMBER(S663),S663&gt;=R663),IF(X663="記録","実績：基地発～基地着",IF(X663="記憶","記憶：基地発～基地着","未確認：基地発～基地着")),IF(OR(R663&lt;&gt;"",S663&lt;&gt;""),"要確認：時刻不足・逆転",IF(AND(ISNUMBER(T663),T663&gt;=0),IF(X663="記録","実績：記録の時間",IF(X663="記憶","記憶：申告の時間","未確認：申告の時間")),IF(AND(I663="あり",J663="実施",ISNUMBER(AC663)),"所定時間による見込み",IF(I663="なし","使用なし","未確認"))))))</f>
        <v/>
      </c>
      <c r="AF663" s="55" t="str">
        <f>IF(C663="","",IF(H663="あり",1,0))</f>
        <v/>
      </c>
      <c r="AG663" s="55" t="str">
        <f>IF(C663="","",IF(AND(I663="あり",J663="実施"),1,0))</f>
        <v/>
      </c>
      <c r="AH663" s="55" t="str">
        <f>IF(C663="","",IF(AND(H663="あり",X663="記録"),IF(COUNTIFS($A$8:A663,A663,$B$8:B663,B663,$C$8:C663,C663,$E$8:E663,E663,$F$8:F663,F663,$H$8:H663,"あり",$X$8:X663,"記録")=1,1,0),0))</f>
        <v/>
      </c>
      <c r="AI663" s="55" t="str">
        <f>IF(C663="","",IF(AND(I663="あり",J663="実施",X663="記録",ISNUMBER(K663)),IF(COUNTIFS($K$8:K663,K663,$C$8:C663,C663,$E$8:E663,E663,$F$8:F663,F663,$I$8:I663,"あり",$J$8:J663,"実施",$X$8:X663,"記録")=1,1,0),0))</f>
        <v/>
      </c>
      <c r="AJ663" s="55" t="str">
        <f>IF(C663="","",IF(ISNUMBER(A663),YEAR(A663)-IF(MONTH(A663)&lt;4,1,0),""))</f>
        <v/>
      </c>
      <c r="AK663" s="55" t="str">
        <f>IF(C663="","",IF(J663="実施",IF(ISNUMBER(K663),YEAR(K663)-IF(MONTH(K663)&lt;4,1,0),""),""))</f>
        <v/>
      </c>
      <c r="AL663" s="56" t="str">
        <f>IF(C663="",IF(OR(A663&lt;&gt;"",G663&lt;&gt;""),"要確認：船名未記入",""),IF(OR(NOT(ISNUMBER(A663)),G663="",H663="",I663="",J663="",N663="",O663="",P663="",W663="",X663=""),"要確認：基本項目不足",IF(OR(Z663="未登録・重複",AA663="未登録・重複",AB663="未確認"),"要確認：登録表を確認",IF(AND(H663="あり",NOT(ISNUMBER(B663))),"要確認：前日の予定時刻不足",IF(AND(J663="実施",I663="あり",NOT(ISNUMBER(K663))),"要確認：最終日時不足",IF(AND(J663="取消",I663="あり"),"要確認：取消と使用ありが矛盾",IF(OR(AND(ISNUMBER(T663),T663&lt;0),AND(ISNUMBER(V663),V663&lt;0),AE663="要確認：時刻不足・逆転"),"要確認：時間を確認",IF(COUNTIFS(Work[予定表の作業日],A663,Work[前日版の予定時刻],B663,Work[船名],C663,Work[バース],E663,Work[入出・転],F663,Work[曳船名],G663)&gt;1,"要確認：同じ作業・曳船が重複",IF(AND(I663="あり",J663="実施",NOT(ISNUMBER(AD663))),"要確認：拘束時間未確認",IF(OR(H663="未確認",I663="未確認",J663="未確認",X663="未確認",N663="未確認",O663="未確認"),"要確認：未確認を含む","確認済"))))))))))</f>
        <v/>
      </c>
    </row>
    <row r="664" spans="1:38" ht="24.95" customHeight="1" x14ac:dyDescent="0.2">
      <c r="A664" s="20"/>
      <c r="B664" s="29"/>
      <c r="C664" s="7"/>
      <c r="D664" s="7"/>
      <c r="E664" s="7"/>
      <c r="F664" s="7"/>
      <c r="G664" s="7"/>
      <c r="H664" s="7"/>
      <c r="I664" s="7"/>
      <c r="J664" s="7"/>
      <c r="K664" s="23"/>
      <c r="L664" s="13"/>
      <c r="M664" s="13"/>
      <c r="N664" s="7"/>
      <c r="O664" s="51"/>
      <c r="P664" s="51"/>
      <c r="Q664" s="61"/>
      <c r="R664" s="62"/>
      <c r="S664" s="62"/>
      <c r="T664" s="63"/>
      <c r="U664" s="63"/>
      <c r="V664" s="63"/>
      <c r="W664" s="51"/>
      <c r="X664" s="51"/>
      <c r="Y664" s="67"/>
      <c r="Z664" s="54" t="str">
        <f>IF(G664="","",IF(COUNTIF(Tugs[曳船名],G664)&lt;&gt;1,"未登録・重複",IF(INDEX(Tugs[会社名],MATCH(G664,Tugs[曳船名],0))="","未確認",INDEX(Tugs[会社名],MATCH(G664,Tugs[曳船名],0)))))</f>
        <v/>
      </c>
      <c r="AA664" s="54" t="str">
        <f>IF(G664="","",IF(COUNTIF(Companies[会社名],Z664)&lt;&gt;1,"未登録・重複",IF(INDEX(Companies[地区],MATCH(Z664,Companies[会社名],0))="","未確認",INDEX(Companies[地区],MATCH(Z664,Companies[会社名],0)))))</f>
        <v/>
      </c>
      <c r="AB664" s="54" t="str">
        <f>IF(G664="","",IF(Q664&lt;&gt;"",Q664,IF(COUNTIF(Tugs[曳船名],G664)&lt;&gt;1,"未登録・重複",IF(INDEX(Tugs[基地港],MATCH(G664,Tugs[曳船名],0))="","未確認",INDEX(Tugs[基地港],MATCH(G664,Tugs[曳船名],0))))))</f>
        <v/>
      </c>
      <c r="AC664" s="53" t="str">
        <f>IF(C664="","",IF(AND(COUNTIF(Standards[照合項目（自動）],AB664&amp;"｜"&amp;E664&amp;"｜"&amp;D664&amp;"｜"&amp;F664&amp;"｜"&amp;P664)=1,COUNTIFS(Standards[照合項目（自動）],AB664&amp;"｜"&amp;E664&amp;"｜"&amp;D664&amp;"｜"&amp;F664&amp;"｜"&amp;P664,Standards[入力確認（自動）],"確認済")=1),SUMIF(Standards[照合項目（自動）],AB664&amp;"｜"&amp;E664&amp;"｜"&amp;D664&amp;"｜"&amp;F664&amp;"｜"&amp;P664,Standards[所定合計h（自動）]),"未確認"))</f>
        <v/>
      </c>
      <c r="AD664" s="53" t="str">
        <f>IF(C664="","",IF(AND(ISNUMBER(R664),ISNUMBER(S664),S664&gt;=R664),ROUND((S664-R664)*24,4),IF(OR(R664&lt;&gt;"",S664&lt;&gt;""),"",IF(AND(ISNUMBER(T664),T664&gt;=0),T664,IF(AND(I664="あり",J664="実施",ISNUMBER(AC664)),AC664,"")))))</f>
        <v/>
      </c>
      <c r="AE664" s="54" t="str">
        <f>IF(C664="","",IF(AND(ISNUMBER(R664),ISNUMBER(S664),S664&gt;=R664),IF(X664="記録","実績：基地発～基地着",IF(X664="記憶","記憶：基地発～基地着","未確認：基地発～基地着")),IF(OR(R664&lt;&gt;"",S664&lt;&gt;""),"要確認：時刻不足・逆転",IF(AND(ISNUMBER(T664),T664&gt;=0),IF(X664="記録","実績：記録の時間",IF(X664="記憶","記憶：申告の時間","未確認：申告の時間")),IF(AND(I664="あり",J664="実施",ISNUMBER(AC664)),"所定時間による見込み",IF(I664="なし","使用なし","未確認"))))))</f>
        <v/>
      </c>
      <c r="AF664" s="55" t="str">
        <f>IF(C664="","",IF(H664="あり",1,0))</f>
        <v/>
      </c>
      <c r="AG664" s="55" t="str">
        <f>IF(C664="","",IF(AND(I664="あり",J664="実施"),1,0))</f>
        <v/>
      </c>
      <c r="AH664" s="55" t="str">
        <f>IF(C664="","",IF(AND(H664="あり",X664="記録"),IF(COUNTIFS($A$8:A664,A664,$B$8:B664,B664,$C$8:C664,C664,$E$8:E664,E664,$F$8:F664,F664,$H$8:H664,"あり",$X$8:X664,"記録")=1,1,0),0))</f>
        <v/>
      </c>
      <c r="AI664" s="55" t="str">
        <f>IF(C664="","",IF(AND(I664="あり",J664="実施",X664="記録",ISNUMBER(K664)),IF(COUNTIFS($K$8:K664,K664,$C$8:C664,C664,$E$8:E664,E664,$F$8:F664,F664,$I$8:I664,"あり",$J$8:J664,"実施",$X$8:X664,"記録")=1,1,0),0))</f>
        <v/>
      </c>
      <c r="AJ664" s="55" t="str">
        <f>IF(C664="","",IF(ISNUMBER(A664),YEAR(A664)-IF(MONTH(A664)&lt;4,1,0),""))</f>
        <v/>
      </c>
      <c r="AK664" s="55" t="str">
        <f>IF(C664="","",IF(J664="実施",IF(ISNUMBER(K664),YEAR(K664)-IF(MONTH(K664)&lt;4,1,0),""),""))</f>
        <v/>
      </c>
      <c r="AL664" s="56" t="str">
        <f>IF(C664="",IF(OR(A664&lt;&gt;"",G664&lt;&gt;""),"要確認：船名未記入",""),IF(OR(NOT(ISNUMBER(A664)),G664="",H664="",I664="",J664="",N664="",O664="",P664="",W664="",X664=""),"要確認：基本項目不足",IF(OR(Z664="未登録・重複",AA664="未登録・重複",AB664="未確認"),"要確認：登録表を確認",IF(AND(H664="あり",NOT(ISNUMBER(B664))),"要確認：前日の予定時刻不足",IF(AND(J664="実施",I664="あり",NOT(ISNUMBER(K664))),"要確認：最終日時不足",IF(AND(J664="取消",I664="あり"),"要確認：取消と使用ありが矛盾",IF(OR(AND(ISNUMBER(T664),T664&lt;0),AND(ISNUMBER(V664),V664&lt;0),AE664="要確認：時刻不足・逆転"),"要確認：時間を確認",IF(COUNTIFS(Work[予定表の作業日],A664,Work[前日版の予定時刻],B664,Work[船名],C664,Work[バース],E664,Work[入出・転],F664,Work[曳船名],G664)&gt;1,"要確認：同じ作業・曳船が重複",IF(AND(I664="あり",J664="実施",NOT(ISNUMBER(AD664))),"要確認：拘束時間未確認",IF(OR(H664="未確認",I664="未確認",J664="未確認",X664="未確認",N664="未確認",O664="未確認"),"要確認：未確認を含む","確認済"))))))))))</f>
        <v/>
      </c>
    </row>
    <row r="665" spans="1:38" ht="24.95" customHeight="1" x14ac:dyDescent="0.2">
      <c r="A665" s="20"/>
      <c r="B665" s="29"/>
      <c r="C665" s="7"/>
      <c r="D665" s="7"/>
      <c r="E665" s="7"/>
      <c r="F665" s="7"/>
      <c r="G665" s="7"/>
      <c r="H665" s="7"/>
      <c r="I665" s="7"/>
      <c r="J665" s="7"/>
      <c r="K665" s="23"/>
      <c r="L665" s="13"/>
      <c r="M665" s="13"/>
      <c r="N665" s="7"/>
      <c r="O665" s="51"/>
      <c r="P665" s="51"/>
      <c r="Q665" s="61"/>
      <c r="R665" s="62"/>
      <c r="S665" s="62"/>
      <c r="T665" s="63"/>
      <c r="U665" s="63"/>
      <c r="V665" s="63"/>
      <c r="W665" s="51"/>
      <c r="X665" s="51"/>
      <c r="Y665" s="67"/>
      <c r="Z665" s="54" t="str">
        <f>IF(G665="","",IF(COUNTIF(Tugs[曳船名],G665)&lt;&gt;1,"未登録・重複",IF(INDEX(Tugs[会社名],MATCH(G665,Tugs[曳船名],0))="","未確認",INDEX(Tugs[会社名],MATCH(G665,Tugs[曳船名],0)))))</f>
        <v/>
      </c>
      <c r="AA665" s="54" t="str">
        <f>IF(G665="","",IF(COUNTIF(Companies[会社名],Z665)&lt;&gt;1,"未登録・重複",IF(INDEX(Companies[地区],MATCH(Z665,Companies[会社名],0))="","未確認",INDEX(Companies[地区],MATCH(Z665,Companies[会社名],0)))))</f>
        <v/>
      </c>
      <c r="AB665" s="54" t="str">
        <f>IF(G665="","",IF(Q665&lt;&gt;"",Q665,IF(COUNTIF(Tugs[曳船名],G665)&lt;&gt;1,"未登録・重複",IF(INDEX(Tugs[基地港],MATCH(G665,Tugs[曳船名],0))="","未確認",INDEX(Tugs[基地港],MATCH(G665,Tugs[曳船名],0))))))</f>
        <v/>
      </c>
      <c r="AC665" s="53" t="str">
        <f>IF(C665="","",IF(AND(COUNTIF(Standards[照合項目（自動）],AB665&amp;"｜"&amp;E665&amp;"｜"&amp;D665&amp;"｜"&amp;F665&amp;"｜"&amp;P665)=1,COUNTIFS(Standards[照合項目（自動）],AB665&amp;"｜"&amp;E665&amp;"｜"&amp;D665&amp;"｜"&amp;F665&amp;"｜"&amp;P665,Standards[入力確認（自動）],"確認済")=1),SUMIF(Standards[照合項目（自動）],AB665&amp;"｜"&amp;E665&amp;"｜"&amp;D665&amp;"｜"&amp;F665&amp;"｜"&amp;P665,Standards[所定合計h（自動）]),"未確認"))</f>
        <v/>
      </c>
      <c r="AD665" s="53" t="str">
        <f>IF(C665="","",IF(AND(ISNUMBER(R665),ISNUMBER(S665),S665&gt;=R665),ROUND((S665-R665)*24,4),IF(OR(R665&lt;&gt;"",S665&lt;&gt;""),"",IF(AND(ISNUMBER(T665),T665&gt;=0),T665,IF(AND(I665="あり",J665="実施",ISNUMBER(AC665)),AC665,"")))))</f>
        <v/>
      </c>
      <c r="AE665" s="54" t="str">
        <f>IF(C665="","",IF(AND(ISNUMBER(R665),ISNUMBER(S665),S665&gt;=R665),IF(X665="記録","実績：基地発～基地着",IF(X665="記憶","記憶：基地発～基地着","未確認：基地発～基地着")),IF(OR(R665&lt;&gt;"",S665&lt;&gt;""),"要確認：時刻不足・逆転",IF(AND(ISNUMBER(T665),T665&gt;=0),IF(X665="記録","実績：記録の時間",IF(X665="記憶","記憶：申告の時間","未確認：申告の時間")),IF(AND(I665="あり",J665="実施",ISNUMBER(AC665)),"所定時間による見込み",IF(I665="なし","使用なし","未確認"))))))</f>
        <v/>
      </c>
      <c r="AF665" s="55" t="str">
        <f>IF(C665="","",IF(H665="あり",1,0))</f>
        <v/>
      </c>
      <c r="AG665" s="55" t="str">
        <f>IF(C665="","",IF(AND(I665="あり",J665="実施"),1,0))</f>
        <v/>
      </c>
      <c r="AH665" s="55" t="str">
        <f>IF(C665="","",IF(AND(H665="あり",X665="記録"),IF(COUNTIFS($A$8:A665,A665,$B$8:B665,B665,$C$8:C665,C665,$E$8:E665,E665,$F$8:F665,F665,$H$8:H665,"あり",$X$8:X665,"記録")=1,1,0),0))</f>
        <v/>
      </c>
      <c r="AI665" s="55" t="str">
        <f>IF(C665="","",IF(AND(I665="あり",J665="実施",X665="記録",ISNUMBER(K665)),IF(COUNTIFS($K$8:K665,K665,$C$8:C665,C665,$E$8:E665,E665,$F$8:F665,F665,$I$8:I665,"あり",$J$8:J665,"実施",$X$8:X665,"記録")=1,1,0),0))</f>
        <v/>
      </c>
      <c r="AJ665" s="55" t="str">
        <f>IF(C665="","",IF(ISNUMBER(A665),YEAR(A665)-IF(MONTH(A665)&lt;4,1,0),""))</f>
        <v/>
      </c>
      <c r="AK665" s="55" t="str">
        <f>IF(C665="","",IF(J665="実施",IF(ISNUMBER(K665),YEAR(K665)-IF(MONTH(K665)&lt;4,1,0),""),""))</f>
        <v/>
      </c>
      <c r="AL665" s="56" t="str">
        <f>IF(C665="",IF(OR(A665&lt;&gt;"",G665&lt;&gt;""),"要確認：船名未記入",""),IF(OR(NOT(ISNUMBER(A665)),G665="",H665="",I665="",J665="",N665="",O665="",P665="",W665="",X665=""),"要確認：基本項目不足",IF(OR(Z665="未登録・重複",AA665="未登録・重複",AB665="未確認"),"要確認：登録表を確認",IF(AND(H665="あり",NOT(ISNUMBER(B665))),"要確認：前日の予定時刻不足",IF(AND(J665="実施",I665="あり",NOT(ISNUMBER(K665))),"要確認：最終日時不足",IF(AND(J665="取消",I665="あり"),"要確認：取消と使用ありが矛盾",IF(OR(AND(ISNUMBER(T665),T665&lt;0),AND(ISNUMBER(V665),V665&lt;0),AE665="要確認：時刻不足・逆転"),"要確認：時間を確認",IF(COUNTIFS(Work[予定表の作業日],A665,Work[前日版の予定時刻],B665,Work[船名],C665,Work[バース],E665,Work[入出・転],F665,Work[曳船名],G665)&gt;1,"要確認：同じ作業・曳船が重複",IF(AND(I665="あり",J665="実施",NOT(ISNUMBER(AD665))),"要確認：拘束時間未確認",IF(OR(H665="未確認",I665="未確認",J665="未確認",X665="未確認",N665="未確認",O665="未確認"),"要確認：未確認を含む","確認済"))))))))))</f>
        <v/>
      </c>
    </row>
    <row r="666" spans="1:38" ht="24.95" customHeight="1" x14ac:dyDescent="0.2">
      <c r="A666" s="20"/>
      <c r="B666" s="29"/>
      <c r="C666" s="7"/>
      <c r="D666" s="7"/>
      <c r="E666" s="7"/>
      <c r="F666" s="7"/>
      <c r="G666" s="7"/>
      <c r="H666" s="7"/>
      <c r="I666" s="7"/>
      <c r="J666" s="7"/>
      <c r="K666" s="23"/>
      <c r="L666" s="13"/>
      <c r="M666" s="13"/>
      <c r="N666" s="7"/>
      <c r="O666" s="51"/>
      <c r="P666" s="51"/>
      <c r="Q666" s="61"/>
      <c r="R666" s="62"/>
      <c r="S666" s="62"/>
      <c r="T666" s="63"/>
      <c r="U666" s="63"/>
      <c r="V666" s="63"/>
      <c r="W666" s="51"/>
      <c r="X666" s="51"/>
      <c r="Y666" s="67"/>
      <c r="Z666" s="54" t="str">
        <f>IF(G666="","",IF(COUNTIF(Tugs[曳船名],G666)&lt;&gt;1,"未登録・重複",IF(INDEX(Tugs[会社名],MATCH(G666,Tugs[曳船名],0))="","未確認",INDEX(Tugs[会社名],MATCH(G666,Tugs[曳船名],0)))))</f>
        <v/>
      </c>
      <c r="AA666" s="54" t="str">
        <f>IF(G666="","",IF(COUNTIF(Companies[会社名],Z666)&lt;&gt;1,"未登録・重複",IF(INDEX(Companies[地区],MATCH(Z666,Companies[会社名],0))="","未確認",INDEX(Companies[地区],MATCH(Z666,Companies[会社名],0)))))</f>
        <v/>
      </c>
      <c r="AB666" s="54" t="str">
        <f>IF(G666="","",IF(Q666&lt;&gt;"",Q666,IF(COUNTIF(Tugs[曳船名],G666)&lt;&gt;1,"未登録・重複",IF(INDEX(Tugs[基地港],MATCH(G666,Tugs[曳船名],0))="","未確認",INDEX(Tugs[基地港],MATCH(G666,Tugs[曳船名],0))))))</f>
        <v/>
      </c>
      <c r="AC666" s="53" t="str">
        <f>IF(C666="","",IF(AND(COUNTIF(Standards[照合項目（自動）],AB666&amp;"｜"&amp;E666&amp;"｜"&amp;D666&amp;"｜"&amp;F666&amp;"｜"&amp;P666)=1,COUNTIFS(Standards[照合項目（自動）],AB666&amp;"｜"&amp;E666&amp;"｜"&amp;D666&amp;"｜"&amp;F666&amp;"｜"&amp;P666,Standards[入力確認（自動）],"確認済")=1),SUMIF(Standards[照合項目（自動）],AB666&amp;"｜"&amp;E666&amp;"｜"&amp;D666&amp;"｜"&amp;F666&amp;"｜"&amp;P666,Standards[所定合計h（自動）]),"未確認"))</f>
        <v/>
      </c>
      <c r="AD666" s="53" t="str">
        <f>IF(C666="","",IF(AND(ISNUMBER(R666),ISNUMBER(S666),S666&gt;=R666),ROUND((S666-R666)*24,4),IF(OR(R666&lt;&gt;"",S666&lt;&gt;""),"",IF(AND(ISNUMBER(T666),T666&gt;=0),T666,IF(AND(I666="あり",J666="実施",ISNUMBER(AC666)),AC666,"")))))</f>
        <v/>
      </c>
      <c r="AE666" s="54" t="str">
        <f>IF(C666="","",IF(AND(ISNUMBER(R666),ISNUMBER(S666),S666&gt;=R666),IF(X666="記録","実績：基地発～基地着",IF(X666="記憶","記憶：基地発～基地着","未確認：基地発～基地着")),IF(OR(R666&lt;&gt;"",S666&lt;&gt;""),"要確認：時刻不足・逆転",IF(AND(ISNUMBER(T666),T666&gt;=0),IF(X666="記録","実績：記録の時間",IF(X666="記憶","記憶：申告の時間","未確認：申告の時間")),IF(AND(I666="あり",J666="実施",ISNUMBER(AC666)),"所定時間による見込み",IF(I666="なし","使用なし","未確認"))))))</f>
        <v/>
      </c>
      <c r="AF666" s="55" t="str">
        <f>IF(C666="","",IF(H666="あり",1,0))</f>
        <v/>
      </c>
      <c r="AG666" s="55" t="str">
        <f>IF(C666="","",IF(AND(I666="あり",J666="実施"),1,0))</f>
        <v/>
      </c>
      <c r="AH666" s="55" t="str">
        <f>IF(C666="","",IF(AND(H666="あり",X666="記録"),IF(COUNTIFS($A$8:A666,A666,$B$8:B666,B666,$C$8:C666,C666,$E$8:E666,E666,$F$8:F666,F666,$H$8:H666,"あり",$X$8:X666,"記録")=1,1,0),0))</f>
        <v/>
      </c>
      <c r="AI666" s="55" t="str">
        <f>IF(C666="","",IF(AND(I666="あり",J666="実施",X666="記録",ISNUMBER(K666)),IF(COUNTIFS($K$8:K666,K666,$C$8:C666,C666,$E$8:E666,E666,$F$8:F666,F666,$I$8:I666,"あり",$J$8:J666,"実施",$X$8:X666,"記録")=1,1,0),0))</f>
        <v/>
      </c>
      <c r="AJ666" s="55" t="str">
        <f>IF(C666="","",IF(ISNUMBER(A666),YEAR(A666)-IF(MONTH(A666)&lt;4,1,0),""))</f>
        <v/>
      </c>
      <c r="AK666" s="55" t="str">
        <f>IF(C666="","",IF(J666="実施",IF(ISNUMBER(K666),YEAR(K666)-IF(MONTH(K666)&lt;4,1,0),""),""))</f>
        <v/>
      </c>
      <c r="AL666" s="56" t="str">
        <f>IF(C666="",IF(OR(A666&lt;&gt;"",G666&lt;&gt;""),"要確認：船名未記入",""),IF(OR(NOT(ISNUMBER(A666)),G666="",H666="",I666="",J666="",N666="",O666="",P666="",W666="",X666=""),"要確認：基本項目不足",IF(OR(Z666="未登録・重複",AA666="未登録・重複",AB666="未確認"),"要確認：登録表を確認",IF(AND(H666="あり",NOT(ISNUMBER(B666))),"要確認：前日の予定時刻不足",IF(AND(J666="実施",I666="あり",NOT(ISNUMBER(K666))),"要確認：最終日時不足",IF(AND(J666="取消",I666="あり"),"要確認：取消と使用ありが矛盾",IF(OR(AND(ISNUMBER(T666),T666&lt;0),AND(ISNUMBER(V666),V666&lt;0),AE666="要確認：時刻不足・逆転"),"要確認：時間を確認",IF(COUNTIFS(Work[予定表の作業日],A666,Work[前日版の予定時刻],B666,Work[船名],C666,Work[バース],E666,Work[入出・転],F666,Work[曳船名],G666)&gt;1,"要確認：同じ作業・曳船が重複",IF(AND(I666="あり",J666="実施",NOT(ISNUMBER(AD666))),"要確認：拘束時間未確認",IF(OR(H666="未確認",I666="未確認",J666="未確認",X666="未確認",N666="未確認",O666="未確認"),"要確認：未確認を含む","確認済"))))))))))</f>
        <v/>
      </c>
    </row>
    <row r="667" spans="1:38" ht="24.95" customHeight="1" x14ac:dyDescent="0.2">
      <c r="A667" s="20"/>
      <c r="B667" s="29"/>
      <c r="C667" s="7"/>
      <c r="D667" s="7"/>
      <c r="E667" s="7"/>
      <c r="F667" s="7"/>
      <c r="G667" s="7"/>
      <c r="H667" s="7"/>
      <c r="I667" s="7"/>
      <c r="J667" s="7"/>
      <c r="K667" s="23"/>
      <c r="L667" s="13"/>
      <c r="M667" s="13"/>
      <c r="N667" s="7"/>
      <c r="O667" s="51"/>
      <c r="P667" s="51"/>
      <c r="Q667" s="61"/>
      <c r="R667" s="62"/>
      <c r="S667" s="62"/>
      <c r="T667" s="63"/>
      <c r="U667" s="63"/>
      <c r="V667" s="63"/>
      <c r="W667" s="51"/>
      <c r="X667" s="51"/>
      <c r="Y667" s="67"/>
      <c r="Z667" s="54" t="str">
        <f>IF(G667="","",IF(COUNTIF(Tugs[曳船名],G667)&lt;&gt;1,"未登録・重複",IF(INDEX(Tugs[会社名],MATCH(G667,Tugs[曳船名],0))="","未確認",INDEX(Tugs[会社名],MATCH(G667,Tugs[曳船名],0)))))</f>
        <v/>
      </c>
      <c r="AA667" s="54" t="str">
        <f>IF(G667="","",IF(COUNTIF(Companies[会社名],Z667)&lt;&gt;1,"未登録・重複",IF(INDEX(Companies[地区],MATCH(Z667,Companies[会社名],0))="","未確認",INDEX(Companies[地区],MATCH(Z667,Companies[会社名],0)))))</f>
        <v/>
      </c>
      <c r="AB667" s="54" t="str">
        <f>IF(G667="","",IF(Q667&lt;&gt;"",Q667,IF(COUNTIF(Tugs[曳船名],G667)&lt;&gt;1,"未登録・重複",IF(INDEX(Tugs[基地港],MATCH(G667,Tugs[曳船名],0))="","未確認",INDEX(Tugs[基地港],MATCH(G667,Tugs[曳船名],0))))))</f>
        <v/>
      </c>
      <c r="AC667" s="53" t="str">
        <f>IF(C667="","",IF(AND(COUNTIF(Standards[照合項目（自動）],AB667&amp;"｜"&amp;E667&amp;"｜"&amp;D667&amp;"｜"&amp;F667&amp;"｜"&amp;P667)=1,COUNTIFS(Standards[照合項目（自動）],AB667&amp;"｜"&amp;E667&amp;"｜"&amp;D667&amp;"｜"&amp;F667&amp;"｜"&amp;P667,Standards[入力確認（自動）],"確認済")=1),SUMIF(Standards[照合項目（自動）],AB667&amp;"｜"&amp;E667&amp;"｜"&amp;D667&amp;"｜"&amp;F667&amp;"｜"&amp;P667,Standards[所定合計h（自動）]),"未確認"))</f>
        <v/>
      </c>
      <c r="AD667" s="53" t="str">
        <f>IF(C667="","",IF(AND(ISNUMBER(R667),ISNUMBER(S667),S667&gt;=R667),ROUND((S667-R667)*24,4),IF(OR(R667&lt;&gt;"",S667&lt;&gt;""),"",IF(AND(ISNUMBER(T667),T667&gt;=0),T667,IF(AND(I667="あり",J667="実施",ISNUMBER(AC667)),AC667,"")))))</f>
        <v/>
      </c>
      <c r="AE667" s="54" t="str">
        <f>IF(C667="","",IF(AND(ISNUMBER(R667),ISNUMBER(S667),S667&gt;=R667),IF(X667="記録","実績：基地発～基地着",IF(X667="記憶","記憶：基地発～基地着","未確認：基地発～基地着")),IF(OR(R667&lt;&gt;"",S667&lt;&gt;""),"要確認：時刻不足・逆転",IF(AND(ISNUMBER(T667),T667&gt;=0),IF(X667="記録","実績：記録の時間",IF(X667="記憶","記憶：申告の時間","未確認：申告の時間")),IF(AND(I667="あり",J667="実施",ISNUMBER(AC667)),"所定時間による見込み",IF(I667="なし","使用なし","未確認"))))))</f>
        <v/>
      </c>
      <c r="AF667" s="55" t="str">
        <f>IF(C667="","",IF(H667="あり",1,0))</f>
        <v/>
      </c>
      <c r="AG667" s="55" t="str">
        <f>IF(C667="","",IF(AND(I667="あり",J667="実施"),1,0))</f>
        <v/>
      </c>
      <c r="AH667" s="55" t="str">
        <f>IF(C667="","",IF(AND(H667="あり",X667="記録"),IF(COUNTIFS($A$8:A667,A667,$B$8:B667,B667,$C$8:C667,C667,$E$8:E667,E667,$F$8:F667,F667,$H$8:H667,"あり",$X$8:X667,"記録")=1,1,0),0))</f>
        <v/>
      </c>
      <c r="AI667" s="55" t="str">
        <f>IF(C667="","",IF(AND(I667="あり",J667="実施",X667="記録",ISNUMBER(K667)),IF(COUNTIFS($K$8:K667,K667,$C$8:C667,C667,$E$8:E667,E667,$F$8:F667,F667,$I$8:I667,"あり",$J$8:J667,"実施",$X$8:X667,"記録")=1,1,0),0))</f>
        <v/>
      </c>
      <c r="AJ667" s="55" t="str">
        <f>IF(C667="","",IF(ISNUMBER(A667),YEAR(A667)-IF(MONTH(A667)&lt;4,1,0),""))</f>
        <v/>
      </c>
      <c r="AK667" s="55" t="str">
        <f>IF(C667="","",IF(J667="実施",IF(ISNUMBER(K667),YEAR(K667)-IF(MONTH(K667)&lt;4,1,0),""),""))</f>
        <v/>
      </c>
      <c r="AL667" s="56" t="str">
        <f>IF(C667="",IF(OR(A667&lt;&gt;"",G667&lt;&gt;""),"要確認：船名未記入",""),IF(OR(NOT(ISNUMBER(A667)),G667="",H667="",I667="",J667="",N667="",O667="",P667="",W667="",X667=""),"要確認：基本項目不足",IF(OR(Z667="未登録・重複",AA667="未登録・重複",AB667="未確認"),"要確認：登録表を確認",IF(AND(H667="あり",NOT(ISNUMBER(B667))),"要確認：前日の予定時刻不足",IF(AND(J667="実施",I667="あり",NOT(ISNUMBER(K667))),"要確認：最終日時不足",IF(AND(J667="取消",I667="あり"),"要確認：取消と使用ありが矛盾",IF(OR(AND(ISNUMBER(T667),T667&lt;0),AND(ISNUMBER(V667),V667&lt;0),AE667="要確認：時刻不足・逆転"),"要確認：時間を確認",IF(COUNTIFS(Work[予定表の作業日],A667,Work[前日版の予定時刻],B667,Work[船名],C667,Work[バース],E667,Work[入出・転],F667,Work[曳船名],G667)&gt;1,"要確認：同じ作業・曳船が重複",IF(AND(I667="あり",J667="実施",NOT(ISNUMBER(AD667))),"要確認：拘束時間未確認",IF(OR(H667="未確認",I667="未確認",J667="未確認",X667="未確認",N667="未確認",O667="未確認"),"要確認：未確認を含む","確認済"))))))))))</f>
        <v/>
      </c>
    </row>
    <row r="668" spans="1:38" ht="24.95" customHeight="1" x14ac:dyDescent="0.2">
      <c r="A668" s="20"/>
      <c r="B668" s="29"/>
      <c r="C668" s="7"/>
      <c r="D668" s="7"/>
      <c r="E668" s="7"/>
      <c r="F668" s="7"/>
      <c r="G668" s="7"/>
      <c r="H668" s="7"/>
      <c r="I668" s="7"/>
      <c r="J668" s="7"/>
      <c r="K668" s="23"/>
      <c r="L668" s="13"/>
      <c r="M668" s="13"/>
      <c r="N668" s="7"/>
      <c r="O668" s="51"/>
      <c r="P668" s="51"/>
      <c r="Q668" s="61"/>
      <c r="R668" s="62"/>
      <c r="S668" s="62"/>
      <c r="T668" s="63"/>
      <c r="U668" s="63"/>
      <c r="V668" s="63"/>
      <c r="W668" s="51"/>
      <c r="X668" s="51"/>
      <c r="Y668" s="67"/>
      <c r="Z668" s="54" t="str">
        <f>IF(G668="","",IF(COUNTIF(Tugs[曳船名],G668)&lt;&gt;1,"未登録・重複",IF(INDEX(Tugs[会社名],MATCH(G668,Tugs[曳船名],0))="","未確認",INDEX(Tugs[会社名],MATCH(G668,Tugs[曳船名],0)))))</f>
        <v/>
      </c>
      <c r="AA668" s="54" t="str">
        <f>IF(G668="","",IF(COUNTIF(Companies[会社名],Z668)&lt;&gt;1,"未登録・重複",IF(INDEX(Companies[地区],MATCH(Z668,Companies[会社名],0))="","未確認",INDEX(Companies[地区],MATCH(Z668,Companies[会社名],0)))))</f>
        <v/>
      </c>
      <c r="AB668" s="54" t="str">
        <f>IF(G668="","",IF(Q668&lt;&gt;"",Q668,IF(COUNTIF(Tugs[曳船名],G668)&lt;&gt;1,"未登録・重複",IF(INDEX(Tugs[基地港],MATCH(G668,Tugs[曳船名],0))="","未確認",INDEX(Tugs[基地港],MATCH(G668,Tugs[曳船名],0))))))</f>
        <v/>
      </c>
      <c r="AC668" s="53" t="str">
        <f>IF(C668="","",IF(AND(COUNTIF(Standards[照合項目（自動）],AB668&amp;"｜"&amp;E668&amp;"｜"&amp;D668&amp;"｜"&amp;F668&amp;"｜"&amp;P668)=1,COUNTIFS(Standards[照合項目（自動）],AB668&amp;"｜"&amp;E668&amp;"｜"&amp;D668&amp;"｜"&amp;F668&amp;"｜"&amp;P668,Standards[入力確認（自動）],"確認済")=1),SUMIF(Standards[照合項目（自動）],AB668&amp;"｜"&amp;E668&amp;"｜"&amp;D668&amp;"｜"&amp;F668&amp;"｜"&amp;P668,Standards[所定合計h（自動）]),"未確認"))</f>
        <v/>
      </c>
      <c r="AD668" s="53" t="str">
        <f>IF(C668="","",IF(AND(ISNUMBER(R668),ISNUMBER(S668),S668&gt;=R668),ROUND((S668-R668)*24,4),IF(OR(R668&lt;&gt;"",S668&lt;&gt;""),"",IF(AND(ISNUMBER(T668),T668&gt;=0),T668,IF(AND(I668="あり",J668="実施",ISNUMBER(AC668)),AC668,"")))))</f>
        <v/>
      </c>
      <c r="AE668" s="54" t="str">
        <f>IF(C668="","",IF(AND(ISNUMBER(R668),ISNUMBER(S668),S668&gt;=R668),IF(X668="記録","実績：基地発～基地着",IF(X668="記憶","記憶：基地発～基地着","未確認：基地発～基地着")),IF(OR(R668&lt;&gt;"",S668&lt;&gt;""),"要確認：時刻不足・逆転",IF(AND(ISNUMBER(T668),T668&gt;=0),IF(X668="記録","実績：記録の時間",IF(X668="記憶","記憶：申告の時間","未確認：申告の時間")),IF(AND(I668="あり",J668="実施",ISNUMBER(AC668)),"所定時間による見込み",IF(I668="なし","使用なし","未確認"))))))</f>
        <v/>
      </c>
      <c r="AF668" s="55" t="str">
        <f>IF(C668="","",IF(H668="あり",1,0))</f>
        <v/>
      </c>
      <c r="AG668" s="55" t="str">
        <f>IF(C668="","",IF(AND(I668="あり",J668="実施"),1,0))</f>
        <v/>
      </c>
      <c r="AH668" s="55" t="str">
        <f>IF(C668="","",IF(AND(H668="あり",X668="記録"),IF(COUNTIFS($A$8:A668,A668,$B$8:B668,B668,$C$8:C668,C668,$E$8:E668,E668,$F$8:F668,F668,$H$8:H668,"あり",$X$8:X668,"記録")=1,1,0),0))</f>
        <v/>
      </c>
      <c r="AI668" s="55" t="str">
        <f>IF(C668="","",IF(AND(I668="あり",J668="実施",X668="記録",ISNUMBER(K668)),IF(COUNTIFS($K$8:K668,K668,$C$8:C668,C668,$E$8:E668,E668,$F$8:F668,F668,$I$8:I668,"あり",$J$8:J668,"実施",$X$8:X668,"記録")=1,1,0),0))</f>
        <v/>
      </c>
      <c r="AJ668" s="55" t="str">
        <f>IF(C668="","",IF(ISNUMBER(A668),YEAR(A668)-IF(MONTH(A668)&lt;4,1,0),""))</f>
        <v/>
      </c>
      <c r="AK668" s="55" t="str">
        <f>IF(C668="","",IF(J668="実施",IF(ISNUMBER(K668),YEAR(K668)-IF(MONTH(K668)&lt;4,1,0),""),""))</f>
        <v/>
      </c>
      <c r="AL668" s="56" t="str">
        <f>IF(C668="",IF(OR(A668&lt;&gt;"",G668&lt;&gt;""),"要確認：船名未記入",""),IF(OR(NOT(ISNUMBER(A668)),G668="",H668="",I668="",J668="",N668="",O668="",P668="",W668="",X668=""),"要確認：基本項目不足",IF(OR(Z668="未登録・重複",AA668="未登録・重複",AB668="未確認"),"要確認：登録表を確認",IF(AND(H668="あり",NOT(ISNUMBER(B668))),"要確認：前日の予定時刻不足",IF(AND(J668="実施",I668="あり",NOT(ISNUMBER(K668))),"要確認：最終日時不足",IF(AND(J668="取消",I668="あり"),"要確認：取消と使用ありが矛盾",IF(OR(AND(ISNUMBER(T668),T668&lt;0),AND(ISNUMBER(V668),V668&lt;0),AE668="要確認：時刻不足・逆転"),"要確認：時間を確認",IF(COUNTIFS(Work[予定表の作業日],A668,Work[前日版の予定時刻],B668,Work[船名],C668,Work[バース],E668,Work[入出・転],F668,Work[曳船名],G668)&gt;1,"要確認：同じ作業・曳船が重複",IF(AND(I668="あり",J668="実施",NOT(ISNUMBER(AD668))),"要確認：拘束時間未確認",IF(OR(H668="未確認",I668="未確認",J668="未確認",X668="未確認",N668="未確認",O668="未確認"),"要確認：未確認を含む","確認済"))))))))))</f>
        <v/>
      </c>
    </row>
    <row r="669" spans="1:38" ht="24.95" customHeight="1" x14ac:dyDescent="0.2">
      <c r="A669" s="20"/>
      <c r="B669" s="29"/>
      <c r="C669" s="7"/>
      <c r="D669" s="7"/>
      <c r="E669" s="7"/>
      <c r="F669" s="7"/>
      <c r="G669" s="7"/>
      <c r="H669" s="7"/>
      <c r="I669" s="7"/>
      <c r="J669" s="7"/>
      <c r="K669" s="23"/>
      <c r="L669" s="13"/>
      <c r="M669" s="13"/>
      <c r="N669" s="7"/>
      <c r="O669" s="51"/>
      <c r="P669" s="51"/>
      <c r="Q669" s="61"/>
      <c r="R669" s="62"/>
      <c r="S669" s="62"/>
      <c r="T669" s="63"/>
      <c r="U669" s="63"/>
      <c r="V669" s="63"/>
      <c r="W669" s="51"/>
      <c r="X669" s="51"/>
      <c r="Y669" s="67"/>
      <c r="Z669" s="54" t="str">
        <f>IF(G669="","",IF(COUNTIF(Tugs[曳船名],G669)&lt;&gt;1,"未登録・重複",IF(INDEX(Tugs[会社名],MATCH(G669,Tugs[曳船名],0))="","未確認",INDEX(Tugs[会社名],MATCH(G669,Tugs[曳船名],0)))))</f>
        <v/>
      </c>
      <c r="AA669" s="54" t="str">
        <f>IF(G669="","",IF(COUNTIF(Companies[会社名],Z669)&lt;&gt;1,"未登録・重複",IF(INDEX(Companies[地区],MATCH(Z669,Companies[会社名],0))="","未確認",INDEX(Companies[地区],MATCH(Z669,Companies[会社名],0)))))</f>
        <v/>
      </c>
      <c r="AB669" s="54" t="str">
        <f>IF(G669="","",IF(Q669&lt;&gt;"",Q669,IF(COUNTIF(Tugs[曳船名],G669)&lt;&gt;1,"未登録・重複",IF(INDEX(Tugs[基地港],MATCH(G669,Tugs[曳船名],0))="","未確認",INDEX(Tugs[基地港],MATCH(G669,Tugs[曳船名],0))))))</f>
        <v/>
      </c>
      <c r="AC669" s="53" t="str">
        <f>IF(C669="","",IF(AND(COUNTIF(Standards[照合項目（自動）],AB669&amp;"｜"&amp;E669&amp;"｜"&amp;D669&amp;"｜"&amp;F669&amp;"｜"&amp;P669)=1,COUNTIFS(Standards[照合項目（自動）],AB669&amp;"｜"&amp;E669&amp;"｜"&amp;D669&amp;"｜"&amp;F669&amp;"｜"&amp;P669,Standards[入力確認（自動）],"確認済")=1),SUMIF(Standards[照合項目（自動）],AB669&amp;"｜"&amp;E669&amp;"｜"&amp;D669&amp;"｜"&amp;F669&amp;"｜"&amp;P669,Standards[所定合計h（自動）]),"未確認"))</f>
        <v/>
      </c>
      <c r="AD669" s="53" t="str">
        <f>IF(C669="","",IF(AND(ISNUMBER(R669),ISNUMBER(S669),S669&gt;=R669),ROUND((S669-R669)*24,4),IF(OR(R669&lt;&gt;"",S669&lt;&gt;""),"",IF(AND(ISNUMBER(T669),T669&gt;=0),T669,IF(AND(I669="あり",J669="実施",ISNUMBER(AC669)),AC669,"")))))</f>
        <v/>
      </c>
      <c r="AE669" s="54" t="str">
        <f>IF(C669="","",IF(AND(ISNUMBER(R669),ISNUMBER(S669),S669&gt;=R669),IF(X669="記録","実績：基地発～基地着",IF(X669="記憶","記憶：基地発～基地着","未確認：基地発～基地着")),IF(OR(R669&lt;&gt;"",S669&lt;&gt;""),"要確認：時刻不足・逆転",IF(AND(ISNUMBER(T669),T669&gt;=0),IF(X669="記録","実績：記録の時間",IF(X669="記憶","記憶：申告の時間","未確認：申告の時間")),IF(AND(I669="あり",J669="実施",ISNUMBER(AC669)),"所定時間による見込み",IF(I669="なし","使用なし","未確認"))))))</f>
        <v/>
      </c>
      <c r="AF669" s="55" t="str">
        <f>IF(C669="","",IF(H669="あり",1,0))</f>
        <v/>
      </c>
      <c r="AG669" s="55" t="str">
        <f>IF(C669="","",IF(AND(I669="あり",J669="実施"),1,0))</f>
        <v/>
      </c>
      <c r="AH669" s="55" t="str">
        <f>IF(C669="","",IF(AND(H669="あり",X669="記録"),IF(COUNTIFS($A$8:A669,A669,$B$8:B669,B669,$C$8:C669,C669,$E$8:E669,E669,$F$8:F669,F669,$H$8:H669,"あり",$X$8:X669,"記録")=1,1,0),0))</f>
        <v/>
      </c>
      <c r="AI669" s="55" t="str">
        <f>IF(C669="","",IF(AND(I669="あり",J669="実施",X669="記録",ISNUMBER(K669)),IF(COUNTIFS($K$8:K669,K669,$C$8:C669,C669,$E$8:E669,E669,$F$8:F669,F669,$I$8:I669,"あり",$J$8:J669,"実施",$X$8:X669,"記録")=1,1,0),0))</f>
        <v/>
      </c>
      <c r="AJ669" s="55" t="str">
        <f>IF(C669="","",IF(ISNUMBER(A669),YEAR(A669)-IF(MONTH(A669)&lt;4,1,0),""))</f>
        <v/>
      </c>
      <c r="AK669" s="55" t="str">
        <f>IF(C669="","",IF(J669="実施",IF(ISNUMBER(K669),YEAR(K669)-IF(MONTH(K669)&lt;4,1,0),""),""))</f>
        <v/>
      </c>
      <c r="AL669" s="56" t="str">
        <f>IF(C669="",IF(OR(A669&lt;&gt;"",G669&lt;&gt;""),"要確認：船名未記入",""),IF(OR(NOT(ISNUMBER(A669)),G669="",H669="",I669="",J669="",N669="",O669="",P669="",W669="",X669=""),"要確認：基本項目不足",IF(OR(Z669="未登録・重複",AA669="未登録・重複",AB669="未確認"),"要確認：登録表を確認",IF(AND(H669="あり",NOT(ISNUMBER(B669))),"要確認：前日の予定時刻不足",IF(AND(J669="実施",I669="あり",NOT(ISNUMBER(K669))),"要確認：最終日時不足",IF(AND(J669="取消",I669="あり"),"要確認：取消と使用ありが矛盾",IF(OR(AND(ISNUMBER(T669),T669&lt;0),AND(ISNUMBER(V669),V669&lt;0),AE669="要確認：時刻不足・逆転"),"要確認：時間を確認",IF(COUNTIFS(Work[予定表の作業日],A669,Work[前日版の予定時刻],B669,Work[船名],C669,Work[バース],E669,Work[入出・転],F669,Work[曳船名],G669)&gt;1,"要確認：同じ作業・曳船が重複",IF(AND(I669="あり",J669="実施",NOT(ISNUMBER(AD669))),"要確認：拘束時間未確認",IF(OR(H669="未確認",I669="未確認",J669="未確認",X669="未確認",N669="未確認",O669="未確認"),"要確認：未確認を含む","確認済"))))))))))</f>
        <v/>
      </c>
    </row>
    <row r="670" spans="1:38" ht="24.95" customHeight="1" x14ac:dyDescent="0.2">
      <c r="A670" s="20"/>
      <c r="B670" s="29"/>
      <c r="C670" s="7"/>
      <c r="D670" s="7"/>
      <c r="E670" s="7"/>
      <c r="F670" s="7"/>
      <c r="G670" s="7"/>
      <c r="H670" s="7"/>
      <c r="I670" s="7"/>
      <c r="J670" s="7"/>
      <c r="K670" s="23"/>
      <c r="L670" s="13"/>
      <c r="M670" s="13"/>
      <c r="N670" s="7"/>
      <c r="O670" s="51"/>
      <c r="P670" s="51"/>
      <c r="Q670" s="61"/>
      <c r="R670" s="62"/>
      <c r="S670" s="62"/>
      <c r="T670" s="63"/>
      <c r="U670" s="63"/>
      <c r="V670" s="63"/>
      <c r="W670" s="51"/>
      <c r="X670" s="51"/>
      <c r="Y670" s="67"/>
      <c r="Z670" s="54" t="str">
        <f>IF(G670="","",IF(COUNTIF(Tugs[曳船名],G670)&lt;&gt;1,"未登録・重複",IF(INDEX(Tugs[会社名],MATCH(G670,Tugs[曳船名],0))="","未確認",INDEX(Tugs[会社名],MATCH(G670,Tugs[曳船名],0)))))</f>
        <v/>
      </c>
      <c r="AA670" s="54" t="str">
        <f>IF(G670="","",IF(COUNTIF(Companies[会社名],Z670)&lt;&gt;1,"未登録・重複",IF(INDEX(Companies[地区],MATCH(Z670,Companies[会社名],0))="","未確認",INDEX(Companies[地区],MATCH(Z670,Companies[会社名],0)))))</f>
        <v/>
      </c>
      <c r="AB670" s="54" t="str">
        <f>IF(G670="","",IF(Q670&lt;&gt;"",Q670,IF(COUNTIF(Tugs[曳船名],G670)&lt;&gt;1,"未登録・重複",IF(INDEX(Tugs[基地港],MATCH(G670,Tugs[曳船名],0))="","未確認",INDEX(Tugs[基地港],MATCH(G670,Tugs[曳船名],0))))))</f>
        <v/>
      </c>
      <c r="AC670" s="53" t="str">
        <f>IF(C670="","",IF(AND(COUNTIF(Standards[照合項目（自動）],AB670&amp;"｜"&amp;E670&amp;"｜"&amp;D670&amp;"｜"&amp;F670&amp;"｜"&amp;P670)=1,COUNTIFS(Standards[照合項目（自動）],AB670&amp;"｜"&amp;E670&amp;"｜"&amp;D670&amp;"｜"&amp;F670&amp;"｜"&amp;P670,Standards[入力確認（自動）],"確認済")=1),SUMIF(Standards[照合項目（自動）],AB670&amp;"｜"&amp;E670&amp;"｜"&amp;D670&amp;"｜"&amp;F670&amp;"｜"&amp;P670,Standards[所定合計h（自動）]),"未確認"))</f>
        <v/>
      </c>
      <c r="AD670" s="53" t="str">
        <f>IF(C670="","",IF(AND(ISNUMBER(R670),ISNUMBER(S670),S670&gt;=R670),ROUND((S670-R670)*24,4),IF(OR(R670&lt;&gt;"",S670&lt;&gt;""),"",IF(AND(ISNUMBER(T670),T670&gt;=0),T670,IF(AND(I670="あり",J670="実施",ISNUMBER(AC670)),AC670,"")))))</f>
        <v/>
      </c>
      <c r="AE670" s="54" t="str">
        <f>IF(C670="","",IF(AND(ISNUMBER(R670),ISNUMBER(S670),S670&gt;=R670),IF(X670="記録","実績：基地発～基地着",IF(X670="記憶","記憶：基地発～基地着","未確認：基地発～基地着")),IF(OR(R670&lt;&gt;"",S670&lt;&gt;""),"要確認：時刻不足・逆転",IF(AND(ISNUMBER(T670),T670&gt;=0),IF(X670="記録","実績：記録の時間",IF(X670="記憶","記憶：申告の時間","未確認：申告の時間")),IF(AND(I670="あり",J670="実施",ISNUMBER(AC670)),"所定時間による見込み",IF(I670="なし","使用なし","未確認"))))))</f>
        <v/>
      </c>
      <c r="AF670" s="55" t="str">
        <f>IF(C670="","",IF(H670="あり",1,0))</f>
        <v/>
      </c>
      <c r="AG670" s="55" t="str">
        <f>IF(C670="","",IF(AND(I670="あり",J670="実施"),1,0))</f>
        <v/>
      </c>
      <c r="AH670" s="55" t="str">
        <f>IF(C670="","",IF(AND(H670="あり",X670="記録"),IF(COUNTIFS($A$8:A670,A670,$B$8:B670,B670,$C$8:C670,C670,$E$8:E670,E670,$F$8:F670,F670,$H$8:H670,"あり",$X$8:X670,"記録")=1,1,0),0))</f>
        <v/>
      </c>
      <c r="AI670" s="55" t="str">
        <f>IF(C670="","",IF(AND(I670="あり",J670="実施",X670="記録",ISNUMBER(K670)),IF(COUNTIFS($K$8:K670,K670,$C$8:C670,C670,$E$8:E670,E670,$F$8:F670,F670,$I$8:I670,"あり",$J$8:J670,"実施",$X$8:X670,"記録")=1,1,0),0))</f>
        <v/>
      </c>
      <c r="AJ670" s="55" t="str">
        <f>IF(C670="","",IF(ISNUMBER(A670),YEAR(A670)-IF(MONTH(A670)&lt;4,1,0),""))</f>
        <v/>
      </c>
      <c r="AK670" s="55" t="str">
        <f>IF(C670="","",IF(J670="実施",IF(ISNUMBER(K670),YEAR(K670)-IF(MONTH(K670)&lt;4,1,0),""),""))</f>
        <v/>
      </c>
      <c r="AL670" s="56" t="str">
        <f>IF(C670="",IF(OR(A670&lt;&gt;"",G670&lt;&gt;""),"要確認：船名未記入",""),IF(OR(NOT(ISNUMBER(A670)),G670="",H670="",I670="",J670="",N670="",O670="",P670="",W670="",X670=""),"要確認：基本項目不足",IF(OR(Z670="未登録・重複",AA670="未登録・重複",AB670="未確認"),"要確認：登録表を確認",IF(AND(H670="あり",NOT(ISNUMBER(B670))),"要確認：前日の予定時刻不足",IF(AND(J670="実施",I670="あり",NOT(ISNUMBER(K670))),"要確認：最終日時不足",IF(AND(J670="取消",I670="あり"),"要確認：取消と使用ありが矛盾",IF(OR(AND(ISNUMBER(T670),T670&lt;0),AND(ISNUMBER(V670),V670&lt;0),AE670="要確認：時刻不足・逆転"),"要確認：時間を確認",IF(COUNTIFS(Work[予定表の作業日],A670,Work[前日版の予定時刻],B670,Work[船名],C670,Work[バース],E670,Work[入出・転],F670,Work[曳船名],G670)&gt;1,"要確認：同じ作業・曳船が重複",IF(AND(I670="あり",J670="実施",NOT(ISNUMBER(AD670))),"要確認：拘束時間未確認",IF(OR(H670="未確認",I670="未確認",J670="未確認",X670="未確認",N670="未確認",O670="未確認"),"要確認：未確認を含む","確認済"))))))))))</f>
        <v/>
      </c>
    </row>
    <row r="671" spans="1:38" ht="24.95" customHeight="1" x14ac:dyDescent="0.2">
      <c r="A671" s="20"/>
      <c r="B671" s="29"/>
      <c r="C671" s="7"/>
      <c r="D671" s="7"/>
      <c r="E671" s="7"/>
      <c r="F671" s="7"/>
      <c r="G671" s="7"/>
      <c r="H671" s="7"/>
      <c r="I671" s="7"/>
      <c r="J671" s="7"/>
      <c r="K671" s="23"/>
      <c r="L671" s="13"/>
      <c r="M671" s="13"/>
      <c r="N671" s="7"/>
      <c r="O671" s="51"/>
      <c r="P671" s="51"/>
      <c r="Q671" s="61"/>
      <c r="R671" s="62"/>
      <c r="S671" s="62"/>
      <c r="T671" s="63"/>
      <c r="U671" s="63"/>
      <c r="V671" s="63"/>
      <c r="W671" s="51"/>
      <c r="X671" s="51"/>
      <c r="Y671" s="67"/>
      <c r="Z671" s="54" t="str">
        <f>IF(G671="","",IF(COUNTIF(Tugs[曳船名],G671)&lt;&gt;1,"未登録・重複",IF(INDEX(Tugs[会社名],MATCH(G671,Tugs[曳船名],0))="","未確認",INDEX(Tugs[会社名],MATCH(G671,Tugs[曳船名],0)))))</f>
        <v/>
      </c>
      <c r="AA671" s="54" t="str">
        <f>IF(G671="","",IF(COUNTIF(Companies[会社名],Z671)&lt;&gt;1,"未登録・重複",IF(INDEX(Companies[地区],MATCH(Z671,Companies[会社名],0))="","未確認",INDEX(Companies[地区],MATCH(Z671,Companies[会社名],0)))))</f>
        <v/>
      </c>
      <c r="AB671" s="54" t="str">
        <f>IF(G671="","",IF(Q671&lt;&gt;"",Q671,IF(COUNTIF(Tugs[曳船名],G671)&lt;&gt;1,"未登録・重複",IF(INDEX(Tugs[基地港],MATCH(G671,Tugs[曳船名],0))="","未確認",INDEX(Tugs[基地港],MATCH(G671,Tugs[曳船名],0))))))</f>
        <v/>
      </c>
      <c r="AC671" s="53" t="str">
        <f>IF(C671="","",IF(AND(COUNTIF(Standards[照合項目（自動）],AB671&amp;"｜"&amp;E671&amp;"｜"&amp;D671&amp;"｜"&amp;F671&amp;"｜"&amp;P671)=1,COUNTIFS(Standards[照合項目（自動）],AB671&amp;"｜"&amp;E671&amp;"｜"&amp;D671&amp;"｜"&amp;F671&amp;"｜"&amp;P671,Standards[入力確認（自動）],"確認済")=1),SUMIF(Standards[照合項目（自動）],AB671&amp;"｜"&amp;E671&amp;"｜"&amp;D671&amp;"｜"&amp;F671&amp;"｜"&amp;P671,Standards[所定合計h（自動）]),"未確認"))</f>
        <v/>
      </c>
      <c r="AD671" s="53" t="str">
        <f>IF(C671="","",IF(AND(ISNUMBER(R671),ISNUMBER(S671),S671&gt;=R671),ROUND((S671-R671)*24,4),IF(OR(R671&lt;&gt;"",S671&lt;&gt;""),"",IF(AND(ISNUMBER(T671),T671&gt;=0),T671,IF(AND(I671="あり",J671="実施",ISNUMBER(AC671)),AC671,"")))))</f>
        <v/>
      </c>
      <c r="AE671" s="54" t="str">
        <f>IF(C671="","",IF(AND(ISNUMBER(R671),ISNUMBER(S671),S671&gt;=R671),IF(X671="記録","実績：基地発～基地着",IF(X671="記憶","記憶：基地発～基地着","未確認：基地発～基地着")),IF(OR(R671&lt;&gt;"",S671&lt;&gt;""),"要確認：時刻不足・逆転",IF(AND(ISNUMBER(T671),T671&gt;=0),IF(X671="記録","実績：記録の時間",IF(X671="記憶","記憶：申告の時間","未確認：申告の時間")),IF(AND(I671="あり",J671="実施",ISNUMBER(AC671)),"所定時間による見込み",IF(I671="なし","使用なし","未確認"))))))</f>
        <v/>
      </c>
      <c r="AF671" s="55" t="str">
        <f>IF(C671="","",IF(H671="あり",1,0))</f>
        <v/>
      </c>
      <c r="AG671" s="55" t="str">
        <f>IF(C671="","",IF(AND(I671="あり",J671="実施"),1,0))</f>
        <v/>
      </c>
      <c r="AH671" s="55" t="str">
        <f>IF(C671="","",IF(AND(H671="あり",X671="記録"),IF(COUNTIFS($A$8:A671,A671,$B$8:B671,B671,$C$8:C671,C671,$E$8:E671,E671,$F$8:F671,F671,$H$8:H671,"あり",$X$8:X671,"記録")=1,1,0),0))</f>
        <v/>
      </c>
      <c r="AI671" s="55" t="str">
        <f>IF(C671="","",IF(AND(I671="あり",J671="実施",X671="記録",ISNUMBER(K671)),IF(COUNTIFS($K$8:K671,K671,$C$8:C671,C671,$E$8:E671,E671,$F$8:F671,F671,$I$8:I671,"あり",$J$8:J671,"実施",$X$8:X671,"記録")=1,1,0),0))</f>
        <v/>
      </c>
      <c r="AJ671" s="55" t="str">
        <f>IF(C671="","",IF(ISNUMBER(A671),YEAR(A671)-IF(MONTH(A671)&lt;4,1,0),""))</f>
        <v/>
      </c>
      <c r="AK671" s="55" t="str">
        <f>IF(C671="","",IF(J671="実施",IF(ISNUMBER(K671),YEAR(K671)-IF(MONTH(K671)&lt;4,1,0),""),""))</f>
        <v/>
      </c>
      <c r="AL671" s="56" t="str">
        <f>IF(C671="",IF(OR(A671&lt;&gt;"",G671&lt;&gt;""),"要確認：船名未記入",""),IF(OR(NOT(ISNUMBER(A671)),G671="",H671="",I671="",J671="",N671="",O671="",P671="",W671="",X671=""),"要確認：基本項目不足",IF(OR(Z671="未登録・重複",AA671="未登録・重複",AB671="未確認"),"要確認：登録表を確認",IF(AND(H671="あり",NOT(ISNUMBER(B671))),"要確認：前日の予定時刻不足",IF(AND(J671="実施",I671="あり",NOT(ISNUMBER(K671))),"要確認：最終日時不足",IF(AND(J671="取消",I671="あり"),"要確認：取消と使用ありが矛盾",IF(OR(AND(ISNUMBER(T671),T671&lt;0),AND(ISNUMBER(V671),V671&lt;0),AE671="要確認：時刻不足・逆転"),"要確認：時間を確認",IF(COUNTIFS(Work[予定表の作業日],A671,Work[前日版の予定時刻],B671,Work[船名],C671,Work[バース],E671,Work[入出・転],F671,Work[曳船名],G671)&gt;1,"要確認：同じ作業・曳船が重複",IF(AND(I671="あり",J671="実施",NOT(ISNUMBER(AD671))),"要確認：拘束時間未確認",IF(OR(H671="未確認",I671="未確認",J671="未確認",X671="未確認",N671="未確認",O671="未確認"),"要確認：未確認を含む","確認済"))))))))))</f>
        <v/>
      </c>
    </row>
    <row r="672" spans="1:38" ht="24.95" customHeight="1" x14ac:dyDescent="0.2">
      <c r="A672" s="20"/>
      <c r="B672" s="29"/>
      <c r="C672" s="7"/>
      <c r="D672" s="7"/>
      <c r="E672" s="7"/>
      <c r="F672" s="7"/>
      <c r="G672" s="7"/>
      <c r="H672" s="7"/>
      <c r="I672" s="7"/>
      <c r="J672" s="7"/>
      <c r="K672" s="23"/>
      <c r="L672" s="13"/>
      <c r="M672" s="13"/>
      <c r="N672" s="7"/>
      <c r="O672" s="51"/>
      <c r="P672" s="51"/>
      <c r="Q672" s="61"/>
      <c r="R672" s="62"/>
      <c r="S672" s="62"/>
      <c r="T672" s="63"/>
      <c r="U672" s="63"/>
      <c r="V672" s="63"/>
      <c r="W672" s="51"/>
      <c r="X672" s="51"/>
      <c r="Y672" s="67"/>
      <c r="Z672" s="54" t="str">
        <f>IF(G672="","",IF(COUNTIF(Tugs[曳船名],G672)&lt;&gt;1,"未登録・重複",IF(INDEX(Tugs[会社名],MATCH(G672,Tugs[曳船名],0))="","未確認",INDEX(Tugs[会社名],MATCH(G672,Tugs[曳船名],0)))))</f>
        <v/>
      </c>
      <c r="AA672" s="54" t="str">
        <f>IF(G672="","",IF(COUNTIF(Companies[会社名],Z672)&lt;&gt;1,"未登録・重複",IF(INDEX(Companies[地区],MATCH(Z672,Companies[会社名],0))="","未確認",INDEX(Companies[地区],MATCH(Z672,Companies[会社名],0)))))</f>
        <v/>
      </c>
      <c r="AB672" s="54" t="str">
        <f>IF(G672="","",IF(Q672&lt;&gt;"",Q672,IF(COUNTIF(Tugs[曳船名],G672)&lt;&gt;1,"未登録・重複",IF(INDEX(Tugs[基地港],MATCH(G672,Tugs[曳船名],0))="","未確認",INDEX(Tugs[基地港],MATCH(G672,Tugs[曳船名],0))))))</f>
        <v/>
      </c>
      <c r="AC672" s="53" t="str">
        <f>IF(C672="","",IF(AND(COUNTIF(Standards[照合項目（自動）],AB672&amp;"｜"&amp;E672&amp;"｜"&amp;D672&amp;"｜"&amp;F672&amp;"｜"&amp;P672)=1,COUNTIFS(Standards[照合項目（自動）],AB672&amp;"｜"&amp;E672&amp;"｜"&amp;D672&amp;"｜"&amp;F672&amp;"｜"&amp;P672,Standards[入力確認（自動）],"確認済")=1),SUMIF(Standards[照合項目（自動）],AB672&amp;"｜"&amp;E672&amp;"｜"&amp;D672&amp;"｜"&amp;F672&amp;"｜"&amp;P672,Standards[所定合計h（自動）]),"未確認"))</f>
        <v/>
      </c>
      <c r="AD672" s="53" t="str">
        <f>IF(C672="","",IF(AND(ISNUMBER(R672),ISNUMBER(S672),S672&gt;=R672),ROUND((S672-R672)*24,4),IF(OR(R672&lt;&gt;"",S672&lt;&gt;""),"",IF(AND(ISNUMBER(T672),T672&gt;=0),T672,IF(AND(I672="あり",J672="実施",ISNUMBER(AC672)),AC672,"")))))</f>
        <v/>
      </c>
      <c r="AE672" s="54" t="str">
        <f>IF(C672="","",IF(AND(ISNUMBER(R672),ISNUMBER(S672),S672&gt;=R672),IF(X672="記録","実績：基地発～基地着",IF(X672="記憶","記憶：基地発～基地着","未確認：基地発～基地着")),IF(OR(R672&lt;&gt;"",S672&lt;&gt;""),"要確認：時刻不足・逆転",IF(AND(ISNUMBER(T672),T672&gt;=0),IF(X672="記録","実績：記録の時間",IF(X672="記憶","記憶：申告の時間","未確認：申告の時間")),IF(AND(I672="あり",J672="実施",ISNUMBER(AC672)),"所定時間による見込み",IF(I672="なし","使用なし","未確認"))))))</f>
        <v/>
      </c>
      <c r="AF672" s="55" t="str">
        <f>IF(C672="","",IF(H672="あり",1,0))</f>
        <v/>
      </c>
      <c r="AG672" s="55" t="str">
        <f>IF(C672="","",IF(AND(I672="あり",J672="実施"),1,0))</f>
        <v/>
      </c>
      <c r="AH672" s="55" t="str">
        <f>IF(C672="","",IF(AND(H672="あり",X672="記録"),IF(COUNTIFS($A$8:A672,A672,$B$8:B672,B672,$C$8:C672,C672,$E$8:E672,E672,$F$8:F672,F672,$H$8:H672,"あり",$X$8:X672,"記録")=1,1,0),0))</f>
        <v/>
      </c>
      <c r="AI672" s="55" t="str">
        <f>IF(C672="","",IF(AND(I672="あり",J672="実施",X672="記録",ISNUMBER(K672)),IF(COUNTIFS($K$8:K672,K672,$C$8:C672,C672,$E$8:E672,E672,$F$8:F672,F672,$I$8:I672,"あり",$J$8:J672,"実施",$X$8:X672,"記録")=1,1,0),0))</f>
        <v/>
      </c>
      <c r="AJ672" s="55" t="str">
        <f>IF(C672="","",IF(ISNUMBER(A672),YEAR(A672)-IF(MONTH(A672)&lt;4,1,0),""))</f>
        <v/>
      </c>
      <c r="AK672" s="55" t="str">
        <f>IF(C672="","",IF(J672="実施",IF(ISNUMBER(K672),YEAR(K672)-IF(MONTH(K672)&lt;4,1,0),""),""))</f>
        <v/>
      </c>
      <c r="AL672" s="56" t="str">
        <f>IF(C672="",IF(OR(A672&lt;&gt;"",G672&lt;&gt;""),"要確認：船名未記入",""),IF(OR(NOT(ISNUMBER(A672)),G672="",H672="",I672="",J672="",N672="",O672="",P672="",W672="",X672=""),"要確認：基本項目不足",IF(OR(Z672="未登録・重複",AA672="未登録・重複",AB672="未確認"),"要確認：登録表を確認",IF(AND(H672="あり",NOT(ISNUMBER(B672))),"要確認：前日の予定時刻不足",IF(AND(J672="実施",I672="あり",NOT(ISNUMBER(K672))),"要確認：最終日時不足",IF(AND(J672="取消",I672="あり"),"要確認：取消と使用ありが矛盾",IF(OR(AND(ISNUMBER(T672),T672&lt;0),AND(ISNUMBER(V672),V672&lt;0),AE672="要確認：時刻不足・逆転"),"要確認：時間を確認",IF(COUNTIFS(Work[予定表の作業日],A672,Work[前日版の予定時刻],B672,Work[船名],C672,Work[バース],E672,Work[入出・転],F672,Work[曳船名],G672)&gt;1,"要確認：同じ作業・曳船が重複",IF(AND(I672="あり",J672="実施",NOT(ISNUMBER(AD672))),"要確認：拘束時間未確認",IF(OR(H672="未確認",I672="未確認",J672="未確認",X672="未確認",N672="未確認",O672="未確認"),"要確認：未確認を含む","確認済"))))))))))</f>
        <v/>
      </c>
    </row>
    <row r="673" spans="1:38" ht="24.95" customHeight="1" x14ac:dyDescent="0.2">
      <c r="A673" s="20"/>
      <c r="B673" s="29"/>
      <c r="C673" s="7"/>
      <c r="D673" s="7"/>
      <c r="E673" s="7"/>
      <c r="F673" s="7"/>
      <c r="G673" s="7"/>
      <c r="H673" s="7"/>
      <c r="I673" s="7"/>
      <c r="J673" s="7"/>
      <c r="K673" s="23"/>
      <c r="L673" s="13"/>
      <c r="M673" s="13"/>
      <c r="N673" s="7"/>
      <c r="O673" s="51"/>
      <c r="P673" s="51"/>
      <c r="Q673" s="61"/>
      <c r="R673" s="62"/>
      <c r="S673" s="62"/>
      <c r="T673" s="63"/>
      <c r="U673" s="63"/>
      <c r="V673" s="63"/>
      <c r="W673" s="51"/>
      <c r="X673" s="51"/>
      <c r="Y673" s="67"/>
      <c r="Z673" s="54" t="str">
        <f>IF(G673="","",IF(COUNTIF(Tugs[曳船名],G673)&lt;&gt;1,"未登録・重複",IF(INDEX(Tugs[会社名],MATCH(G673,Tugs[曳船名],0))="","未確認",INDEX(Tugs[会社名],MATCH(G673,Tugs[曳船名],0)))))</f>
        <v/>
      </c>
      <c r="AA673" s="54" t="str">
        <f>IF(G673="","",IF(COUNTIF(Companies[会社名],Z673)&lt;&gt;1,"未登録・重複",IF(INDEX(Companies[地区],MATCH(Z673,Companies[会社名],0))="","未確認",INDEX(Companies[地区],MATCH(Z673,Companies[会社名],0)))))</f>
        <v/>
      </c>
      <c r="AB673" s="54" t="str">
        <f>IF(G673="","",IF(Q673&lt;&gt;"",Q673,IF(COUNTIF(Tugs[曳船名],G673)&lt;&gt;1,"未登録・重複",IF(INDEX(Tugs[基地港],MATCH(G673,Tugs[曳船名],0))="","未確認",INDEX(Tugs[基地港],MATCH(G673,Tugs[曳船名],0))))))</f>
        <v/>
      </c>
      <c r="AC673" s="53" t="str">
        <f>IF(C673="","",IF(AND(COUNTIF(Standards[照合項目（自動）],AB673&amp;"｜"&amp;E673&amp;"｜"&amp;D673&amp;"｜"&amp;F673&amp;"｜"&amp;P673)=1,COUNTIFS(Standards[照合項目（自動）],AB673&amp;"｜"&amp;E673&amp;"｜"&amp;D673&amp;"｜"&amp;F673&amp;"｜"&amp;P673,Standards[入力確認（自動）],"確認済")=1),SUMIF(Standards[照合項目（自動）],AB673&amp;"｜"&amp;E673&amp;"｜"&amp;D673&amp;"｜"&amp;F673&amp;"｜"&amp;P673,Standards[所定合計h（自動）]),"未確認"))</f>
        <v/>
      </c>
      <c r="AD673" s="53" t="str">
        <f>IF(C673="","",IF(AND(ISNUMBER(R673),ISNUMBER(S673),S673&gt;=R673),ROUND((S673-R673)*24,4),IF(OR(R673&lt;&gt;"",S673&lt;&gt;""),"",IF(AND(ISNUMBER(T673),T673&gt;=0),T673,IF(AND(I673="あり",J673="実施",ISNUMBER(AC673)),AC673,"")))))</f>
        <v/>
      </c>
      <c r="AE673" s="54" t="str">
        <f>IF(C673="","",IF(AND(ISNUMBER(R673),ISNUMBER(S673),S673&gt;=R673),IF(X673="記録","実績：基地発～基地着",IF(X673="記憶","記憶：基地発～基地着","未確認：基地発～基地着")),IF(OR(R673&lt;&gt;"",S673&lt;&gt;""),"要確認：時刻不足・逆転",IF(AND(ISNUMBER(T673),T673&gt;=0),IF(X673="記録","実績：記録の時間",IF(X673="記憶","記憶：申告の時間","未確認：申告の時間")),IF(AND(I673="あり",J673="実施",ISNUMBER(AC673)),"所定時間による見込み",IF(I673="なし","使用なし","未確認"))))))</f>
        <v/>
      </c>
      <c r="AF673" s="55" t="str">
        <f>IF(C673="","",IF(H673="あり",1,0))</f>
        <v/>
      </c>
      <c r="AG673" s="55" t="str">
        <f>IF(C673="","",IF(AND(I673="あり",J673="実施"),1,0))</f>
        <v/>
      </c>
      <c r="AH673" s="55" t="str">
        <f>IF(C673="","",IF(AND(H673="あり",X673="記録"),IF(COUNTIFS($A$8:A673,A673,$B$8:B673,B673,$C$8:C673,C673,$E$8:E673,E673,$F$8:F673,F673,$H$8:H673,"あり",$X$8:X673,"記録")=1,1,0),0))</f>
        <v/>
      </c>
      <c r="AI673" s="55" t="str">
        <f>IF(C673="","",IF(AND(I673="あり",J673="実施",X673="記録",ISNUMBER(K673)),IF(COUNTIFS($K$8:K673,K673,$C$8:C673,C673,$E$8:E673,E673,$F$8:F673,F673,$I$8:I673,"あり",$J$8:J673,"実施",$X$8:X673,"記録")=1,1,0),0))</f>
        <v/>
      </c>
      <c r="AJ673" s="55" t="str">
        <f>IF(C673="","",IF(ISNUMBER(A673),YEAR(A673)-IF(MONTH(A673)&lt;4,1,0),""))</f>
        <v/>
      </c>
      <c r="AK673" s="55" t="str">
        <f>IF(C673="","",IF(J673="実施",IF(ISNUMBER(K673),YEAR(K673)-IF(MONTH(K673)&lt;4,1,0),""),""))</f>
        <v/>
      </c>
      <c r="AL673" s="56" t="str">
        <f>IF(C673="",IF(OR(A673&lt;&gt;"",G673&lt;&gt;""),"要確認：船名未記入",""),IF(OR(NOT(ISNUMBER(A673)),G673="",H673="",I673="",J673="",N673="",O673="",P673="",W673="",X673=""),"要確認：基本項目不足",IF(OR(Z673="未登録・重複",AA673="未登録・重複",AB673="未確認"),"要確認：登録表を確認",IF(AND(H673="あり",NOT(ISNUMBER(B673))),"要確認：前日の予定時刻不足",IF(AND(J673="実施",I673="あり",NOT(ISNUMBER(K673))),"要確認：最終日時不足",IF(AND(J673="取消",I673="あり"),"要確認：取消と使用ありが矛盾",IF(OR(AND(ISNUMBER(T673),T673&lt;0),AND(ISNUMBER(V673),V673&lt;0),AE673="要確認：時刻不足・逆転"),"要確認：時間を確認",IF(COUNTIFS(Work[予定表の作業日],A673,Work[前日版の予定時刻],B673,Work[船名],C673,Work[バース],E673,Work[入出・転],F673,Work[曳船名],G673)&gt;1,"要確認：同じ作業・曳船が重複",IF(AND(I673="あり",J673="実施",NOT(ISNUMBER(AD673))),"要確認：拘束時間未確認",IF(OR(H673="未確認",I673="未確認",J673="未確認",X673="未確認",N673="未確認",O673="未確認"),"要確認：未確認を含む","確認済"))))))))))</f>
        <v/>
      </c>
    </row>
    <row r="674" spans="1:38" ht="24.95" customHeight="1" x14ac:dyDescent="0.2">
      <c r="A674" s="20"/>
      <c r="B674" s="29"/>
      <c r="C674" s="7"/>
      <c r="D674" s="7"/>
      <c r="E674" s="7"/>
      <c r="F674" s="7"/>
      <c r="G674" s="7"/>
      <c r="H674" s="7"/>
      <c r="I674" s="7"/>
      <c r="J674" s="7"/>
      <c r="K674" s="23"/>
      <c r="L674" s="13"/>
      <c r="M674" s="13"/>
      <c r="N674" s="7"/>
      <c r="O674" s="51"/>
      <c r="P674" s="51"/>
      <c r="Q674" s="61"/>
      <c r="R674" s="62"/>
      <c r="S674" s="62"/>
      <c r="T674" s="63"/>
      <c r="U674" s="63"/>
      <c r="V674" s="63"/>
      <c r="W674" s="51"/>
      <c r="X674" s="51"/>
      <c r="Y674" s="67"/>
      <c r="Z674" s="54" t="str">
        <f>IF(G674="","",IF(COUNTIF(Tugs[曳船名],G674)&lt;&gt;1,"未登録・重複",IF(INDEX(Tugs[会社名],MATCH(G674,Tugs[曳船名],0))="","未確認",INDEX(Tugs[会社名],MATCH(G674,Tugs[曳船名],0)))))</f>
        <v/>
      </c>
      <c r="AA674" s="54" t="str">
        <f>IF(G674="","",IF(COUNTIF(Companies[会社名],Z674)&lt;&gt;1,"未登録・重複",IF(INDEX(Companies[地区],MATCH(Z674,Companies[会社名],0))="","未確認",INDEX(Companies[地区],MATCH(Z674,Companies[会社名],0)))))</f>
        <v/>
      </c>
      <c r="AB674" s="54" t="str">
        <f>IF(G674="","",IF(Q674&lt;&gt;"",Q674,IF(COUNTIF(Tugs[曳船名],G674)&lt;&gt;1,"未登録・重複",IF(INDEX(Tugs[基地港],MATCH(G674,Tugs[曳船名],0))="","未確認",INDEX(Tugs[基地港],MATCH(G674,Tugs[曳船名],0))))))</f>
        <v/>
      </c>
      <c r="AC674" s="53" t="str">
        <f>IF(C674="","",IF(AND(COUNTIF(Standards[照合項目（自動）],AB674&amp;"｜"&amp;E674&amp;"｜"&amp;D674&amp;"｜"&amp;F674&amp;"｜"&amp;P674)=1,COUNTIFS(Standards[照合項目（自動）],AB674&amp;"｜"&amp;E674&amp;"｜"&amp;D674&amp;"｜"&amp;F674&amp;"｜"&amp;P674,Standards[入力確認（自動）],"確認済")=1),SUMIF(Standards[照合項目（自動）],AB674&amp;"｜"&amp;E674&amp;"｜"&amp;D674&amp;"｜"&amp;F674&amp;"｜"&amp;P674,Standards[所定合計h（自動）]),"未確認"))</f>
        <v/>
      </c>
      <c r="AD674" s="53" t="str">
        <f>IF(C674="","",IF(AND(ISNUMBER(R674),ISNUMBER(S674),S674&gt;=R674),ROUND((S674-R674)*24,4),IF(OR(R674&lt;&gt;"",S674&lt;&gt;""),"",IF(AND(ISNUMBER(T674),T674&gt;=0),T674,IF(AND(I674="あり",J674="実施",ISNUMBER(AC674)),AC674,"")))))</f>
        <v/>
      </c>
      <c r="AE674" s="54" t="str">
        <f>IF(C674="","",IF(AND(ISNUMBER(R674),ISNUMBER(S674),S674&gt;=R674),IF(X674="記録","実績：基地発～基地着",IF(X674="記憶","記憶：基地発～基地着","未確認：基地発～基地着")),IF(OR(R674&lt;&gt;"",S674&lt;&gt;""),"要確認：時刻不足・逆転",IF(AND(ISNUMBER(T674),T674&gt;=0),IF(X674="記録","実績：記録の時間",IF(X674="記憶","記憶：申告の時間","未確認：申告の時間")),IF(AND(I674="あり",J674="実施",ISNUMBER(AC674)),"所定時間による見込み",IF(I674="なし","使用なし","未確認"))))))</f>
        <v/>
      </c>
      <c r="AF674" s="55" t="str">
        <f>IF(C674="","",IF(H674="あり",1,0))</f>
        <v/>
      </c>
      <c r="AG674" s="55" t="str">
        <f>IF(C674="","",IF(AND(I674="あり",J674="実施"),1,0))</f>
        <v/>
      </c>
      <c r="AH674" s="55" t="str">
        <f>IF(C674="","",IF(AND(H674="あり",X674="記録"),IF(COUNTIFS($A$8:A674,A674,$B$8:B674,B674,$C$8:C674,C674,$E$8:E674,E674,$F$8:F674,F674,$H$8:H674,"あり",$X$8:X674,"記録")=1,1,0),0))</f>
        <v/>
      </c>
      <c r="AI674" s="55" t="str">
        <f>IF(C674="","",IF(AND(I674="あり",J674="実施",X674="記録",ISNUMBER(K674)),IF(COUNTIFS($K$8:K674,K674,$C$8:C674,C674,$E$8:E674,E674,$F$8:F674,F674,$I$8:I674,"あり",$J$8:J674,"実施",$X$8:X674,"記録")=1,1,0),0))</f>
        <v/>
      </c>
      <c r="AJ674" s="55" t="str">
        <f>IF(C674="","",IF(ISNUMBER(A674),YEAR(A674)-IF(MONTH(A674)&lt;4,1,0),""))</f>
        <v/>
      </c>
      <c r="AK674" s="55" t="str">
        <f>IF(C674="","",IF(J674="実施",IF(ISNUMBER(K674),YEAR(K674)-IF(MONTH(K674)&lt;4,1,0),""),""))</f>
        <v/>
      </c>
      <c r="AL674" s="56" t="str">
        <f>IF(C674="",IF(OR(A674&lt;&gt;"",G674&lt;&gt;""),"要確認：船名未記入",""),IF(OR(NOT(ISNUMBER(A674)),G674="",H674="",I674="",J674="",N674="",O674="",P674="",W674="",X674=""),"要確認：基本項目不足",IF(OR(Z674="未登録・重複",AA674="未登録・重複",AB674="未確認"),"要確認：登録表を確認",IF(AND(H674="あり",NOT(ISNUMBER(B674))),"要確認：前日の予定時刻不足",IF(AND(J674="実施",I674="あり",NOT(ISNUMBER(K674))),"要確認：最終日時不足",IF(AND(J674="取消",I674="あり"),"要確認：取消と使用ありが矛盾",IF(OR(AND(ISNUMBER(T674),T674&lt;0),AND(ISNUMBER(V674),V674&lt;0),AE674="要確認：時刻不足・逆転"),"要確認：時間を確認",IF(COUNTIFS(Work[予定表の作業日],A674,Work[前日版の予定時刻],B674,Work[船名],C674,Work[バース],E674,Work[入出・転],F674,Work[曳船名],G674)&gt;1,"要確認：同じ作業・曳船が重複",IF(AND(I674="あり",J674="実施",NOT(ISNUMBER(AD674))),"要確認：拘束時間未確認",IF(OR(H674="未確認",I674="未確認",J674="未確認",X674="未確認",N674="未確認",O674="未確認"),"要確認：未確認を含む","確認済"))))))))))</f>
        <v/>
      </c>
    </row>
    <row r="675" spans="1:38" ht="24.95" customHeight="1" x14ac:dyDescent="0.2">
      <c r="A675" s="20"/>
      <c r="B675" s="29"/>
      <c r="C675" s="7"/>
      <c r="D675" s="7"/>
      <c r="E675" s="7"/>
      <c r="F675" s="7"/>
      <c r="G675" s="7"/>
      <c r="H675" s="7"/>
      <c r="I675" s="7"/>
      <c r="J675" s="7"/>
      <c r="K675" s="23"/>
      <c r="L675" s="13"/>
      <c r="M675" s="13"/>
      <c r="N675" s="7"/>
      <c r="O675" s="51"/>
      <c r="P675" s="51"/>
      <c r="Q675" s="61"/>
      <c r="R675" s="62"/>
      <c r="S675" s="62"/>
      <c r="T675" s="63"/>
      <c r="U675" s="63"/>
      <c r="V675" s="63"/>
      <c r="W675" s="51"/>
      <c r="X675" s="51"/>
      <c r="Y675" s="67"/>
      <c r="Z675" s="54" t="str">
        <f>IF(G675="","",IF(COUNTIF(Tugs[曳船名],G675)&lt;&gt;1,"未登録・重複",IF(INDEX(Tugs[会社名],MATCH(G675,Tugs[曳船名],0))="","未確認",INDEX(Tugs[会社名],MATCH(G675,Tugs[曳船名],0)))))</f>
        <v/>
      </c>
      <c r="AA675" s="54" t="str">
        <f>IF(G675="","",IF(COUNTIF(Companies[会社名],Z675)&lt;&gt;1,"未登録・重複",IF(INDEX(Companies[地区],MATCH(Z675,Companies[会社名],0))="","未確認",INDEX(Companies[地区],MATCH(Z675,Companies[会社名],0)))))</f>
        <v/>
      </c>
      <c r="AB675" s="54" t="str">
        <f>IF(G675="","",IF(Q675&lt;&gt;"",Q675,IF(COUNTIF(Tugs[曳船名],G675)&lt;&gt;1,"未登録・重複",IF(INDEX(Tugs[基地港],MATCH(G675,Tugs[曳船名],0))="","未確認",INDEX(Tugs[基地港],MATCH(G675,Tugs[曳船名],0))))))</f>
        <v/>
      </c>
      <c r="AC675" s="53" t="str">
        <f>IF(C675="","",IF(AND(COUNTIF(Standards[照合項目（自動）],AB675&amp;"｜"&amp;E675&amp;"｜"&amp;D675&amp;"｜"&amp;F675&amp;"｜"&amp;P675)=1,COUNTIFS(Standards[照合項目（自動）],AB675&amp;"｜"&amp;E675&amp;"｜"&amp;D675&amp;"｜"&amp;F675&amp;"｜"&amp;P675,Standards[入力確認（自動）],"確認済")=1),SUMIF(Standards[照合項目（自動）],AB675&amp;"｜"&amp;E675&amp;"｜"&amp;D675&amp;"｜"&amp;F675&amp;"｜"&amp;P675,Standards[所定合計h（自動）]),"未確認"))</f>
        <v/>
      </c>
      <c r="AD675" s="53" t="str">
        <f>IF(C675="","",IF(AND(ISNUMBER(R675),ISNUMBER(S675),S675&gt;=R675),ROUND((S675-R675)*24,4),IF(OR(R675&lt;&gt;"",S675&lt;&gt;""),"",IF(AND(ISNUMBER(T675),T675&gt;=0),T675,IF(AND(I675="あり",J675="実施",ISNUMBER(AC675)),AC675,"")))))</f>
        <v/>
      </c>
      <c r="AE675" s="54" t="str">
        <f>IF(C675="","",IF(AND(ISNUMBER(R675),ISNUMBER(S675),S675&gt;=R675),IF(X675="記録","実績：基地発～基地着",IF(X675="記憶","記憶：基地発～基地着","未確認：基地発～基地着")),IF(OR(R675&lt;&gt;"",S675&lt;&gt;""),"要確認：時刻不足・逆転",IF(AND(ISNUMBER(T675),T675&gt;=0),IF(X675="記録","実績：記録の時間",IF(X675="記憶","記憶：申告の時間","未確認：申告の時間")),IF(AND(I675="あり",J675="実施",ISNUMBER(AC675)),"所定時間による見込み",IF(I675="なし","使用なし","未確認"))))))</f>
        <v/>
      </c>
      <c r="AF675" s="55" t="str">
        <f>IF(C675="","",IF(H675="あり",1,0))</f>
        <v/>
      </c>
      <c r="AG675" s="55" t="str">
        <f>IF(C675="","",IF(AND(I675="あり",J675="実施"),1,0))</f>
        <v/>
      </c>
      <c r="AH675" s="55" t="str">
        <f>IF(C675="","",IF(AND(H675="あり",X675="記録"),IF(COUNTIFS($A$8:A675,A675,$B$8:B675,B675,$C$8:C675,C675,$E$8:E675,E675,$F$8:F675,F675,$H$8:H675,"あり",$X$8:X675,"記録")=1,1,0),0))</f>
        <v/>
      </c>
      <c r="AI675" s="55" t="str">
        <f>IF(C675="","",IF(AND(I675="あり",J675="実施",X675="記録",ISNUMBER(K675)),IF(COUNTIFS($K$8:K675,K675,$C$8:C675,C675,$E$8:E675,E675,$F$8:F675,F675,$I$8:I675,"あり",$J$8:J675,"実施",$X$8:X675,"記録")=1,1,0),0))</f>
        <v/>
      </c>
      <c r="AJ675" s="55" t="str">
        <f>IF(C675="","",IF(ISNUMBER(A675),YEAR(A675)-IF(MONTH(A675)&lt;4,1,0),""))</f>
        <v/>
      </c>
      <c r="AK675" s="55" t="str">
        <f>IF(C675="","",IF(J675="実施",IF(ISNUMBER(K675),YEAR(K675)-IF(MONTH(K675)&lt;4,1,0),""),""))</f>
        <v/>
      </c>
      <c r="AL675" s="56" t="str">
        <f>IF(C675="",IF(OR(A675&lt;&gt;"",G675&lt;&gt;""),"要確認：船名未記入",""),IF(OR(NOT(ISNUMBER(A675)),G675="",H675="",I675="",J675="",N675="",O675="",P675="",W675="",X675=""),"要確認：基本項目不足",IF(OR(Z675="未登録・重複",AA675="未登録・重複",AB675="未確認"),"要確認：登録表を確認",IF(AND(H675="あり",NOT(ISNUMBER(B675))),"要確認：前日の予定時刻不足",IF(AND(J675="実施",I675="あり",NOT(ISNUMBER(K675))),"要確認：最終日時不足",IF(AND(J675="取消",I675="あり"),"要確認：取消と使用ありが矛盾",IF(OR(AND(ISNUMBER(T675),T675&lt;0),AND(ISNUMBER(V675),V675&lt;0),AE675="要確認：時刻不足・逆転"),"要確認：時間を確認",IF(COUNTIFS(Work[予定表の作業日],A675,Work[前日版の予定時刻],B675,Work[船名],C675,Work[バース],E675,Work[入出・転],F675,Work[曳船名],G675)&gt;1,"要確認：同じ作業・曳船が重複",IF(AND(I675="あり",J675="実施",NOT(ISNUMBER(AD675))),"要確認：拘束時間未確認",IF(OR(H675="未確認",I675="未確認",J675="未確認",X675="未確認",N675="未確認",O675="未確認"),"要確認：未確認を含む","確認済"))))))))))</f>
        <v/>
      </c>
    </row>
    <row r="676" spans="1:38" ht="24.95" customHeight="1" x14ac:dyDescent="0.2">
      <c r="A676" s="20"/>
      <c r="B676" s="29"/>
      <c r="C676" s="7"/>
      <c r="D676" s="7"/>
      <c r="E676" s="7"/>
      <c r="F676" s="7"/>
      <c r="G676" s="7"/>
      <c r="H676" s="7"/>
      <c r="I676" s="7"/>
      <c r="J676" s="7"/>
      <c r="K676" s="23"/>
      <c r="L676" s="13"/>
      <c r="M676" s="13"/>
      <c r="N676" s="7"/>
      <c r="O676" s="51"/>
      <c r="P676" s="51"/>
      <c r="Q676" s="61"/>
      <c r="R676" s="62"/>
      <c r="S676" s="62"/>
      <c r="T676" s="63"/>
      <c r="U676" s="63"/>
      <c r="V676" s="63"/>
      <c r="W676" s="51"/>
      <c r="X676" s="51"/>
      <c r="Y676" s="67"/>
      <c r="Z676" s="54" t="str">
        <f>IF(G676="","",IF(COUNTIF(Tugs[曳船名],G676)&lt;&gt;1,"未登録・重複",IF(INDEX(Tugs[会社名],MATCH(G676,Tugs[曳船名],0))="","未確認",INDEX(Tugs[会社名],MATCH(G676,Tugs[曳船名],0)))))</f>
        <v/>
      </c>
      <c r="AA676" s="54" t="str">
        <f>IF(G676="","",IF(COUNTIF(Companies[会社名],Z676)&lt;&gt;1,"未登録・重複",IF(INDEX(Companies[地区],MATCH(Z676,Companies[会社名],0))="","未確認",INDEX(Companies[地区],MATCH(Z676,Companies[会社名],0)))))</f>
        <v/>
      </c>
      <c r="AB676" s="54" t="str">
        <f>IF(G676="","",IF(Q676&lt;&gt;"",Q676,IF(COUNTIF(Tugs[曳船名],G676)&lt;&gt;1,"未登録・重複",IF(INDEX(Tugs[基地港],MATCH(G676,Tugs[曳船名],0))="","未確認",INDEX(Tugs[基地港],MATCH(G676,Tugs[曳船名],0))))))</f>
        <v/>
      </c>
      <c r="AC676" s="53" t="str">
        <f>IF(C676="","",IF(AND(COUNTIF(Standards[照合項目（自動）],AB676&amp;"｜"&amp;E676&amp;"｜"&amp;D676&amp;"｜"&amp;F676&amp;"｜"&amp;P676)=1,COUNTIFS(Standards[照合項目（自動）],AB676&amp;"｜"&amp;E676&amp;"｜"&amp;D676&amp;"｜"&amp;F676&amp;"｜"&amp;P676,Standards[入力確認（自動）],"確認済")=1),SUMIF(Standards[照合項目（自動）],AB676&amp;"｜"&amp;E676&amp;"｜"&amp;D676&amp;"｜"&amp;F676&amp;"｜"&amp;P676,Standards[所定合計h（自動）]),"未確認"))</f>
        <v/>
      </c>
      <c r="AD676" s="53" t="str">
        <f>IF(C676="","",IF(AND(ISNUMBER(R676),ISNUMBER(S676),S676&gt;=R676),ROUND((S676-R676)*24,4),IF(OR(R676&lt;&gt;"",S676&lt;&gt;""),"",IF(AND(ISNUMBER(T676),T676&gt;=0),T676,IF(AND(I676="あり",J676="実施",ISNUMBER(AC676)),AC676,"")))))</f>
        <v/>
      </c>
      <c r="AE676" s="54" t="str">
        <f>IF(C676="","",IF(AND(ISNUMBER(R676),ISNUMBER(S676),S676&gt;=R676),IF(X676="記録","実績：基地発～基地着",IF(X676="記憶","記憶：基地発～基地着","未確認：基地発～基地着")),IF(OR(R676&lt;&gt;"",S676&lt;&gt;""),"要確認：時刻不足・逆転",IF(AND(ISNUMBER(T676),T676&gt;=0),IF(X676="記録","実績：記録の時間",IF(X676="記憶","記憶：申告の時間","未確認：申告の時間")),IF(AND(I676="あり",J676="実施",ISNUMBER(AC676)),"所定時間による見込み",IF(I676="なし","使用なし","未確認"))))))</f>
        <v/>
      </c>
      <c r="AF676" s="55" t="str">
        <f>IF(C676="","",IF(H676="あり",1,0))</f>
        <v/>
      </c>
      <c r="AG676" s="55" t="str">
        <f>IF(C676="","",IF(AND(I676="あり",J676="実施"),1,0))</f>
        <v/>
      </c>
      <c r="AH676" s="55" t="str">
        <f>IF(C676="","",IF(AND(H676="あり",X676="記録"),IF(COUNTIFS($A$8:A676,A676,$B$8:B676,B676,$C$8:C676,C676,$E$8:E676,E676,$F$8:F676,F676,$H$8:H676,"あり",$X$8:X676,"記録")=1,1,0),0))</f>
        <v/>
      </c>
      <c r="AI676" s="55" t="str">
        <f>IF(C676="","",IF(AND(I676="あり",J676="実施",X676="記録",ISNUMBER(K676)),IF(COUNTIFS($K$8:K676,K676,$C$8:C676,C676,$E$8:E676,E676,$F$8:F676,F676,$I$8:I676,"あり",$J$8:J676,"実施",$X$8:X676,"記録")=1,1,0),0))</f>
        <v/>
      </c>
      <c r="AJ676" s="55" t="str">
        <f>IF(C676="","",IF(ISNUMBER(A676),YEAR(A676)-IF(MONTH(A676)&lt;4,1,0),""))</f>
        <v/>
      </c>
      <c r="AK676" s="55" t="str">
        <f>IF(C676="","",IF(J676="実施",IF(ISNUMBER(K676),YEAR(K676)-IF(MONTH(K676)&lt;4,1,0),""),""))</f>
        <v/>
      </c>
      <c r="AL676" s="56" t="str">
        <f>IF(C676="",IF(OR(A676&lt;&gt;"",G676&lt;&gt;""),"要確認：船名未記入",""),IF(OR(NOT(ISNUMBER(A676)),G676="",H676="",I676="",J676="",N676="",O676="",P676="",W676="",X676=""),"要確認：基本項目不足",IF(OR(Z676="未登録・重複",AA676="未登録・重複",AB676="未確認"),"要確認：登録表を確認",IF(AND(H676="あり",NOT(ISNUMBER(B676))),"要確認：前日の予定時刻不足",IF(AND(J676="実施",I676="あり",NOT(ISNUMBER(K676))),"要確認：最終日時不足",IF(AND(J676="取消",I676="あり"),"要確認：取消と使用ありが矛盾",IF(OR(AND(ISNUMBER(T676),T676&lt;0),AND(ISNUMBER(V676),V676&lt;0),AE676="要確認：時刻不足・逆転"),"要確認：時間を確認",IF(COUNTIFS(Work[予定表の作業日],A676,Work[前日版の予定時刻],B676,Work[船名],C676,Work[バース],E676,Work[入出・転],F676,Work[曳船名],G676)&gt;1,"要確認：同じ作業・曳船が重複",IF(AND(I676="あり",J676="実施",NOT(ISNUMBER(AD676))),"要確認：拘束時間未確認",IF(OR(H676="未確認",I676="未確認",J676="未確認",X676="未確認",N676="未確認",O676="未確認"),"要確認：未確認を含む","確認済"))))))))))</f>
        <v/>
      </c>
    </row>
    <row r="677" spans="1:38" ht="24.95" customHeight="1" x14ac:dyDescent="0.2">
      <c r="A677" s="20"/>
      <c r="B677" s="29"/>
      <c r="C677" s="7"/>
      <c r="D677" s="7"/>
      <c r="E677" s="7"/>
      <c r="F677" s="7"/>
      <c r="G677" s="7"/>
      <c r="H677" s="7"/>
      <c r="I677" s="7"/>
      <c r="J677" s="7"/>
      <c r="K677" s="23"/>
      <c r="L677" s="13"/>
      <c r="M677" s="13"/>
      <c r="N677" s="7"/>
      <c r="O677" s="51"/>
      <c r="P677" s="51"/>
      <c r="Q677" s="61"/>
      <c r="R677" s="62"/>
      <c r="S677" s="62"/>
      <c r="T677" s="63"/>
      <c r="U677" s="63"/>
      <c r="V677" s="63"/>
      <c r="W677" s="51"/>
      <c r="X677" s="51"/>
      <c r="Y677" s="67"/>
      <c r="Z677" s="54" t="str">
        <f>IF(G677="","",IF(COUNTIF(Tugs[曳船名],G677)&lt;&gt;1,"未登録・重複",IF(INDEX(Tugs[会社名],MATCH(G677,Tugs[曳船名],0))="","未確認",INDEX(Tugs[会社名],MATCH(G677,Tugs[曳船名],0)))))</f>
        <v/>
      </c>
      <c r="AA677" s="54" t="str">
        <f>IF(G677="","",IF(COUNTIF(Companies[会社名],Z677)&lt;&gt;1,"未登録・重複",IF(INDEX(Companies[地区],MATCH(Z677,Companies[会社名],0))="","未確認",INDEX(Companies[地区],MATCH(Z677,Companies[会社名],0)))))</f>
        <v/>
      </c>
      <c r="AB677" s="54" t="str">
        <f>IF(G677="","",IF(Q677&lt;&gt;"",Q677,IF(COUNTIF(Tugs[曳船名],G677)&lt;&gt;1,"未登録・重複",IF(INDEX(Tugs[基地港],MATCH(G677,Tugs[曳船名],0))="","未確認",INDEX(Tugs[基地港],MATCH(G677,Tugs[曳船名],0))))))</f>
        <v/>
      </c>
      <c r="AC677" s="53" t="str">
        <f>IF(C677="","",IF(AND(COUNTIF(Standards[照合項目（自動）],AB677&amp;"｜"&amp;E677&amp;"｜"&amp;D677&amp;"｜"&amp;F677&amp;"｜"&amp;P677)=1,COUNTIFS(Standards[照合項目（自動）],AB677&amp;"｜"&amp;E677&amp;"｜"&amp;D677&amp;"｜"&amp;F677&amp;"｜"&amp;P677,Standards[入力確認（自動）],"確認済")=1),SUMIF(Standards[照合項目（自動）],AB677&amp;"｜"&amp;E677&amp;"｜"&amp;D677&amp;"｜"&amp;F677&amp;"｜"&amp;P677,Standards[所定合計h（自動）]),"未確認"))</f>
        <v/>
      </c>
      <c r="AD677" s="53" t="str">
        <f>IF(C677="","",IF(AND(ISNUMBER(R677),ISNUMBER(S677),S677&gt;=R677),ROUND((S677-R677)*24,4),IF(OR(R677&lt;&gt;"",S677&lt;&gt;""),"",IF(AND(ISNUMBER(T677),T677&gt;=0),T677,IF(AND(I677="あり",J677="実施",ISNUMBER(AC677)),AC677,"")))))</f>
        <v/>
      </c>
      <c r="AE677" s="54" t="str">
        <f>IF(C677="","",IF(AND(ISNUMBER(R677),ISNUMBER(S677),S677&gt;=R677),IF(X677="記録","実績：基地発～基地着",IF(X677="記憶","記憶：基地発～基地着","未確認：基地発～基地着")),IF(OR(R677&lt;&gt;"",S677&lt;&gt;""),"要確認：時刻不足・逆転",IF(AND(ISNUMBER(T677),T677&gt;=0),IF(X677="記録","実績：記録の時間",IF(X677="記憶","記憶：申告の時間","未確認：申告の時間")),IF(AND(I677="あり",J677="実施",ISNUMBER(AC677)),"所定時間による見込み",IF(I677="なし","使用なし","未確認"))))))</f>
        <v/>
      </c>
      <c r="AF677" s="55" t="str">
        <f>IF(C677="","",IF(H677="あり",1,0))</f>
        <v/>
      </c>
      <c r="AG677" s="55" t="str">
        <f>IF(C677="","",IF(AND(I677="あり",J677="実施"),1,0))</f>
        <v/>
      </c>
      <c r="AH677" s="55" t="str">
        <f>IF(C677="","",IF(AND(H677="あり",X677="記録"),IF(COUNTIFS($A$8:A677,A677,$B$8:B677,B677,$C$8:C677,C677,$E$8:E677,E677,$F$8:F677,F677,$H$8:H677,"あり",$X$8:X677,"記録")=1,1,0),0))</f>
        <v/>
      </c>
      <c r="AI677" s="55" t="str">
        <f>IF(C677="","",IF(AND(I677="あり",J677="実施",X677="記録",ISNUMBER(K677)),IF(COUNTIFS($K$8:K677,K677,$C$8:C677,C677,$E$8:E677,E677,$F$8:F677,F677,$I$8:I677,"あり",$J$8:J677,"実施",$X$8:X677,"記録")=1,1,0),0))</f>
        <v/>
      </c>
      <c r="AJ677" s="55" t="str">
        <f>IF(C677="","",IF(ISNUMBER(A677),YEAR(A677)-IF(MONTH(A677)&lt;4,1,0),""))</f>
        <v/>
      </c>
      <c r="AK677" s="55" t="str">
        <f>IF(C677="","",IF(J677="実施",IF(ISNUMBER(K677),YEAR(K677)-IF(MONTH(K677)&lt;4,1,0),""),""))</f>
        <v/>
      </c>
      <c r="AL677" s="56" t="str">
        <f>IF(C677="",IF(OR(A677&lt;&gt;"",G677&lt;&gt;""),"要確認：船名未記入",""),IF(OR(NOT(ISNUMBER(A677)),G677="",H677="",I677="",J677="",N677="",O677="",P677="",W677="",X677=""),"要確認：基本項目不足",IF(OR(Z677="未登録・重複",AA677="未登録・重複",AB677="未確認"),"要確認：登録表を確認",IF(AND(H677="あり",NOT(ISNUMBER(B677))),"要確認：前日の予定時刻不足",IF(AND(J677="実施",I677="あり",NOT(ISNUMBER(K677))),"要確認：最終日時不足",IF(AND(J677="取消",I677="あり"),"要確認：取消と使用ありが矛盾",IF(OR(AND(ISNUMBER(T677),T677&lt;0),AND(ISNUMBER(V677),V677&lt;0),AE677="要確認：時刻不足・逆転"),"要確認：時間を確認",IF(COUNTIFS(Work[予定表の作業日],A677,Work[前日版の予定時刻],B677,Work[船名],C677,Work[バース],E677,Work[入出・転],F677,Work[曳船名],G677)&gt;1,"要確認：同じ作業・曳船が重複",IF(AND(I677="あり",J677="実施",NOT(ISNUMBER(AD677))),"要確認：拘束時間未確認",IF(OR(H677="未確認",I677="未確認",J677="未確認",X677="未確認",N677="未確認",O677="未確認"),"要確認：未確認を含む","確認済"))))))))))</f>
        <v/>
      </c>
    </row>
    <row r="678" spans="1:38" ht="24.95" customHeight="1" x14ac:dyDescent="0.2">
      <c r="A678" s="20"/>
      <c r="B678" s="29"/>
      <c r="C678" s="7"/>
      <c r="D678" s="7"/>
      <c r="E678" s="7"/>
      <c r="F678" s="7"/>
      <c r="G678" s="7"/>
      <c r="H678" s="7"/>
      <c r="I678" s="7"/>
      <c r="J678" s="7"/>
      <c r="K678" s="23"/>
      <c r="L678" s="13"/>
      <c r="M678" s="13"/>
      <c r="N678" s="7"/>
      <c r="O678" s="51"/>
      <c r="P678" s="51"/>
      <c r="Q678" s="61"/>
      <c r="R678" s="62"/>
      <c r="S678" s="62"/>
      <c r="T678" s="63"/>
      <c r="U678" s="63"/>
      <c r="V678" s="63"/>
      <c r="W678" s="51"/>
      <c r="X678" s="51"/>
      <c r="Y678" s="67"/>
      <c r="Z678" s="54" t="str">
        <f>IF(G678="","",IF(COUNTIF(Tugs[曳船名],G678)&lt;&gt;1,"未登録・重複",IF(INDEX(Tugs[会社名],MATCH(G678,Tugs[曳船名],0))="","未確認",INDEX(Tugs[会社名],MATCH(G678,Tugs[曳船名],0)))))</f>
        <v/>
      </c>
      <c r="AA678" s="54" t="str">
        <f>IF(G678="","",IF(COUNTIF(Companies[会社名],Z678)&lt;&gt;1,"未登録・重複",IF(INDEX(Companies[地区],MATCH(Z678,Companies[会社名],0))="","未確認",INDEX(Companies[地区],MATCH(Z678,Companies[会社名],0)))))</f>
        <v/>
      </c>
      <c r="AB678" s="54" t="str">
        <f>IF(G678="","",IF(Q678&lt;&gt;"",Q678,IF(COUNTIF(Tugs[曳船名],G678)&lt;&gt;1,"未登録・重複",IF(INDEX(Tugs[基地港],MATCH(G678,Tugs[曳船名],0))="","未確認",INDEX(Tugs[基地港],MATCH(G678,Tugs[曳船名],0))))))</f>
        <v/>
      </c>
      <c r="AC678" s="53" t="str">
        <f>IF(C678="","",IF(AND(COUNTIF(Standards[照合項目（自動）],AB678&amp;"｜"&amp;E678&amp;"｜"&amp;D678&amp;"｜"&amp;F678&amp;"｜"&amp;P678)=1,COUNTIFS(Standards[照合項目（自動）],AB678&amp;"｜"&amp;E678&amp;"｜"&amp;D678&amp;"｜"&amp;F678&amp;"｜"&amp;P678,Standards[入力確認（自動）],"確認済")=1),SUMIF(Standards[照合項目（自動）],AB678&amp;"｜"&amp;E678&amp;"｜"&amp;D678&amp;"｜"&amp;F678&amp;"｜"&amp;P678,Standards[所定合計h（自動）]),"未確認"))</f>
        <v/>
      </c>
      <c r="AD678" s="53" t="str">
        <f>IF(C678="","",IF(AND(ISNUMBER(R678),ISNUMBER(S678),S678&gt;=R678),ROUND((S678-R678)*24,4),IF(OR(R678&lt;&gt;"",S678&lt;&gt;""),"",IF(AND(ISNUMBER(T678),T678&gt;=0),T678,IF(AND(I678="あり",J678="実施",ISNUMBER(AC678)),AC678,"")))))</f>
        <v/>
      </c>
      <c r="AE678" s="54" t="str">
        <f>IF(C678="","",IF(AND(ISNUMBER(R678),ISNUMBER(S678),S678&gt;=R678),IF(X678="記録","実績：基地発～基地着",IF(X678="記憶","記憶：基地発～基地着","未確認：基地発～基地着")),IF(OR(R678&lt;&gt;"",S678&lt;&gt;""),"要確認：時刻不足・逆転",IF(AND(ISNUMBER(T678),T678&gt;=0),IF(X678="記録","実績：記録の時間",IF(X678="記憶","記憶：申告の時間","未確認：申告の時間")),IF(AND(I678="あり",J678="実施",ISNUMBER(AC678)),"所定時間による見込み",IF(I678="なし","使用なし","未確認"))))))</f>
        <v/>
      </c>
      <c r="AF678" s="55" t="str">
        <f>IF(C678="","",IF(H678="あり",1,0))</f>
        <v/>
      </c>
      <c r="AG678" s="55" t="str">
        <f>IF(C678="","",IF(AND(I678="あり",J678="実施"),1,0))</f>
        <v/>
      </c>
      <c r="AH678" s="55" t="str">
        <f>IF(C678="","",IF(AND(H678="あり",X678="記録"),IF(COUNTIFS($A$8:A678,A678,$B$8:B678,B678,$C$8:C678,C678,$E$8:E678,E678,$F$8:F678,F678,$H$8:H678,"あり",$X$8:X678,"記録")=1,1,0),0))</f>
        <v/>
      </c>
      <c r="AI678" s="55" t="str">
        <f>IF(C678="","",IF(AND(I678="あり",J678="実施",X678="記録",ISNUMBER(K678)),IF(COUNTIFS($K$8:K678,K678,$C$8:C678,C678,$E$8:E678,E678,$F$8:F678,F678,$I$8:I678,"あり",$J$8:J678,"実施",$X$8:X678,"記録")=1,1,0),0))</f>
        <v/>
      </c>
      <c r="AJ678" s="55" t="str">
        <f>IF(C678="","",IF(ISNUMBER(A678),YEAR(A678)-IF(MONTH(A678)&lt;4,1,0),""))</f>
        <v/>
      </c>
      <c r="AK678" s="55" t="str">
        <f>IF(C678="","",IF(J678="実施",IF(ISNUMBER(K678),YEAR(K678)-IF(MONTH(K678)&lt;4,1,0),""),""))</f>
        <v/>
      </c>
      <c r="AL678" s="56" t="str">
        <f>IF(C678="",IF(OR(A678&lt;&gt;"",G678&lt;&gt;""),"要確認：船名未記入",""),IF(OR(NOT(ISNUMBER(A678)),G678="",H678="",I678="",J678="",N678="",O678="",P678="",W678="",X678=""),"要確認：基本項目不足",IF(OR(Z678="未登録・重複",AA678="未登録・重複",AB678="未確認"),"要確認：登録表を確認",IF(AND(H678="あり",NOT(ISNUMBER(B678))),"要確認：前日の予定時刻不足",IF(AND(J678="実施",I678="あり",NOT(ISNUMBER(K678))),"要確認：最終日時不足",IF(AND(J678="取消",I678="あり"),"要確認：取消と使用ありが矛盾",IF(OR(AND(ISNUMBER(T678),T678&lt;0),AND(ISNUMBER(V678),V678&lt;0),AE678="要確認：時刻不足・逆転"),"要確認：時間を確認",IF(COUNTIFS(Work[予定表の作業日],A678,Work[前日版の予定時刻],B678,Work[船名],C678,Work[バース],E678,Work[入出・転],F678,Work[曳船名],G678)&gt;1,"要確認：同じ作業・曳船が重複",IF(AND(I678="あり",J678="実施",NOT(ISNUMBER(AD678))),"要確認：拘束時間未確認",IF(OR(H678="未確認",I678="未確認",J678="未確認",X678="未確認",N678="未確認",O678="未確認"),"要確認：未確認を含む","確認済"))))))))))</f>
        <v/>
      </c>
    </row>
    <row r="679" spans="1:38" ht="24.95" customHeight="1" x14ac:dyDescent="0.2">
      <c r="A679" s="20"/>
      <c r="B679" s="29"/>
      <c r="C679" s="7"/>
      <c r="D679" s="7"/>
      <c r="E679" s="7"/>
      <c r="F679" s="7"/>
      <c r="G679" s="7"/>
      <c r="H679" s="7"/>
      <c r="I679" s="7"/>
      <c r="J679" s="7"/>
      <c r="K679" s="23"/>
      <c r="L679" s="13"/>
      <c r="M679" s="13"/>
      <c r="N679" s="7"/>
      <c r="O679" s="51"/>
      <c r="P679" s="51"/>
      <c r="Q679" s="61"/>
      <c r="R679" s="62"/>
      <c r="S679" s="62"/>
      <c r="T679" s="63"/>
      <c r="U679" s="63"/>
      <c r="V679" s="63"/>
      <c r="W679" s="51"/>
      <c r="X679" s="51"/>
      <c r="Y679" s="67"/>
      <c r="Z679" s="54" t="str">
        <f>IF(G679="","",IF(COUNTIF(Tugs[曳船名],G679)&lt;&gt;1,"未登録・重複",IF(INDEX(Tugs[会社名],MATCH(G679,Tugs[曳船名],0))="","未確認",INDEX(Tugs[会社名],MATCH(G679,Tugs[曳船名],0)))))</f>
        <v/>
      </c>
      <c r="AA679" s="54" t="str">
        <f>IF(G679="","",IF(COUNTIF(Companies[会社名],Z679)&lt;&gt;1,"未登録・重複",IF(INDEX(Companies[地区],MATCH(Z679,Companies[会社名],0))="","未確認",INDEX(Companies[地区],MATCH(Z679,Companies[会社名],0)))))</f>
        <v/>
      </c>
      <c r="AB679" s="54" t="str">
        <f>IF(G679="","",IF(Q679&lt;&gt;"",Q679,IF(COUNTIF(Tugs[曳船名],G679)&lt;&gt;1,"未登録・重複",IF(INDEX(Tugs[基地港],MATCH(G679,Tugs[曳船名],0))="","未確認",INDEX(Tugs[基地港],MATCH(G679,Tugs[曳船名],0))))))</f>
        <v/>
      </c>
      <c r="AC679" s="53" t="str">
        <f>IF(C679="","",IF(AND(COUNTIF(Standards[照合項目（自動）],AB679&amp;"｜"&amp;E679&amp;"｜"&amp;D679&amp;"｜"&amp;F679&amp;"｜"&amp;P679)=1,COUNTIFS(Standards[照合項目（自動）],AB679&amp;"｜"&amp;E679&amp;"｜"&amp;D679&amp;"｜"&amp;F679&amp;"｜"&amp;P679,Standards[入力確認（自動）],"確認済")=1),SUMIF(Standards[照合項目（自動）],AB679&amp;"｜"&amp;E679&amp;"｜"&amp;D679&amp;"｜"&amp;F679&amp;"｜"&amp;P679,Standards[所定合計h（自動）]),"未確認"))</f>
        <v/>
      </c>
      <c r="AD679" s="53" t="str">
        <f>IF(C679="","",IF(AND(ISNUMBER(R679),ISNUMBER(S679),S679&gt;=R679),ROUND((S679-R679)*24,4),IF(OR(R679&lt;&gt;"",S679&lt;&gt;""),"",IF(AND(ISNUMBER(T679),T679&gt;=0),T679,IF(AND(I679="あり",J679="実施",ISNUMBER(AC679)),AC679,"")))))</f>
        <v/>
      </c>
      <c r="AE679" s="54" t="str">
        <f>IF(C679="","",IF(AND(ISNUMBER(R679),ISNUMBER(S679),S679&gt;=R679),IF(X679="記録","実績：基地発～基地着",IF(X679="記憶","記憶：基地発～基地着","未確認：基地発～基地着")),IF(OR(R679&lt;&gt;"",S679&lt;&gt;""),"要確認：時刻不足・逆転",IF(AND(ISNUMBER(T679),T679&gt;=0),IF(X679="記録","実績：記録の時間",IF(X679="記憶","記憶：申告の時間","未確認：申告の時間")),IF(AND(I679="あり",J679="実施",ISNUMBER(AC679)),"所定時間による見込み",IF(I679="なし","使用なし","未確認"))))))</f>
        <v/>
      </c>
      <c r="AF679" s="55" t="str">
        <f>IF(C679="","",IF(H679="あり",1,0))</f>
        <v/>
      </c>
      <c r="AG679" s="55" t="str">
        <f>IF(C679="","",IF(AND(I679="あり",J679="実施"),1,0))</f>
        <v/>
      </c>
      <c r="AH679" s="55" t="str">
        <f>IF(C679="","",IF(AND(H679="あり",X679="記録"),IF(COUNTIFS($A$8:A679,A679,$B$8:B679,B679,$C$8:C679,C679,$E$8:E679,E679,$F$8:F679,F679,$H$8:H679,"あり",$X$8:X679,"記録")=1,1,0),0))</f>
        <v/>
      </c>
      <c r="AI679" s="55" t="str">
        <f>IF(C679="","",IF(AND(I679="あり",J679="実施",X679="記録",ISNUMBER(K679)),IF(COUNTIFS($K$8:K679,K679,$C$8:C679,C679,$E$8:E679,E679,$F$8:F679,F679,$I$8:I679,"あり",$J$8:J679,"実施",$X$8:X679,"記録")=1,1,0),0))</f>
        <v/>
      </c>
      <c r="AJ679" s="55" t="str">
        <f>IF(C679="","",IF(ISNUMBER(A679),YEAR(A679)-IF(MONTH(A679)&lt;4,1,0),""))</f>
        <v/>
      </c>
      <c r="AK679" s="55" t="str">
        <f>IF(C679="","",IF(J679="実施",IF(ISNUMBER(K679),YEAR(K679)-IF(MONTH(K679)&lt;4,1,0),""),""))</f>
        <v/>
      </c>
      <c r="AL679" s="56" t="str">
        <f>IF(C679="",IF(OR(A679&lt;&gt;"",G679&lt;&gt;""),"要確認：船名未記入",""),IF(OR(NOT(ISNUMBER(A679)),G679="",H679="",I679="",J679="",N679="",O679="",P679="",W679="",X679=""),"要確認：基本項目不足",IF(OR(Z679="未登録・重複",AA679="未登録・重複",AB679="未確認"),"要確認：登録表を確認",IF(AND(H679="あり",NOT(ISNUMBER(B679))),"要確認：前日の予定時刻不足",IF(AND(J679="実施",I679="あり",NOT(ISNUMBER(K679))),"要確認：最終日時不足",IF(AND(J679="取消",I679="あり"),"要確認：取消と使用ありが矛盾",IF(OR(AND(ISNUMBER(T679),T679&lt;0),AND(ISNUMBER(V679),V679&lt;0),AE679="要確認：時刻不足・逆転"),"要確認：時間を確認",IF(COUNTIFS(Work[予定表の作業日],A679,Work[前日版の予定時刻],B679,Work[船名],C679,Work[バース],E679,Work[入出・転],F679,Work[曳船名],G679)&gt;1,"要確認：同じ作業・曳船が重複",IF(AND(I679="あり",J679="実施",NOT(ISNUMBER(AD679))),"要確認：拘束時間未確認",IF(OR(H679="未確認",I679="未確認",J679="未確認",X679="未確認",N679="未確認",O679="未確認"),"要確認：未確認を含む","確認済"))))))))))</f>
        <v/>
      </c>
    </row>
    <row r="680" spans="1:38" ht="24.95" customHeight="1" x14ac:dyDescent="0.2">
      <c r="A680" s="20"/>
      <c r="B680" s="29"/>
      <c r="C680" s="7"/>
      <c r="D680" s="7"/>
      <c r="E680" s="7"/>
      <c r="F680" s="7"/>
      <c r="G680" s="7"/>
      <c r="H680" s="7"/>
      <c r="I680" s="7"/>
      <c r="J680" s="7"/>
      <c r="K680" s="23"/>
      <c r="L680" s="13"/>
      <c r="M680" s="13"/>
      <c r="N680" s="7"/>
      <c r="O680" s="51"/>
      <c r="P680" s="51"/>
      <c r="Q680" s="61"/>
      <c r="R680" s="62"/>
      <c r="S680" s="62"/>
      <c r="T680" s="63"/>
      <c r="U680" s="63"/>
      <c r="V680" s="63"/>
      <c r="W680" s="51"/>
      <c r="X680" s="51"/>
      <c r="Y680" s="67"/>
      <c r="Z680" s="54" t="str">
        <f>IF(G680="","",IF(COUNTIF(Tugs[曳船名],G680)&lt;&gt;1,"未登録・重複",IF(INDEX(Tugs[会社名],MATCH(G680,Tugs[曳船名],0))="","未確認",INDEX(Tugs[会社名],MATCH(G680,Tugs[曳船名],0)))))</f>
        <v/>
      </c>
      <c r="AA680" s="54" t="str">
        <f>IF(G680="","",IF(COUNTIF(Companies[会社名],Z680)&lt;&gt;1,"未登録・重複",IF(INDEX(Companies[地区],MATCH(Z680,Companies[会社名],0))="","未確認",INDEX(Companies[地区],MATCH(Z680,Companies[会社名],0)))))</f>
        <v/>
      </c>
      <c r="AB680" s="54" t="str">
        <f>IF(G680="","",IF(Q680&lt;&gt;"",Q680,IF(COUNTIF(Tugs[曳船名],G680)&lt;&gt;1,"未登録・重複",IF(INDEX(Tugs[基地港],MATCH(G680,Tugs[曳船名],0))="","未確認",INDEX(Tugs[基地港],MATCH(G680,Tugs[曳船名],0))))))</f>
        <v/>
      </c>
      <c r="AC680" s="53" t="str">
        <f>IF(C680="","",IF(AND(COUNTIF(Standards[照合項目（自動）],AB680&amp;"｜"&amp;E680&amp;"｜"&amp;D680&amp;"｜"&amp;F680&amp;"｜"&amp;P680)=1,COUNTIFS(Standards[照合項目（自動）],AB680&amp;"｜"&amp;E680&amp;"｜"&amp;D680&amp;"｜"&amp;F680&amp;"｜"&amp;P680,Standards[入力確認（自動）],"確認済")=1),SUMIF(Standards[照合項目（自動）],AB680&amp;"｜"&amp;E680&amp;"｜"&amp;D680&amp;"｜"&amp;F680&amp;"｜"&amp;P680,Standards[所定合計h（自動）]),"未確認"))</f>
        <v/>
      </c>
      <c r="AD680" s="53" t="str">
        <f>IF(C680="","",IF(AND(ISNUMBER(R680),ISNUMBER(S680),S680&gt;=R680),ROUND((S680-R680)*24,4),IF(OR(R680&lt;&gt;"",S680&lt;&gt;""),"",IF(AND(ISNUMBER(T680),T680&gt;=0),T680,IF(AND(I680="あり",J680="実施",ISNUMBER(AC680)),AC680,"")))))</f>
        <v/>
      </c>
      <c r="AE680" s="54" t="str">
        <f>IF(C680="","",IF(AND(ISNUMBER(R680),ISNUMBER(S680),S680&gt;=R680),IF(X680="記録","実績：基地発～基地着",IF(X680="記憶","記憶：基地発～基地着","未確認：基地発～基地着")),IF(OR(R680&lt;&gt;"",S680&lt;&gt;""),"要確認：時刻不足・逆転",IF(AND(ISNUMBER(T680),T680&gt;=0),IF(X680="記録","実績：記録の時間",IF(X680="記憶","記憶：申告の時間","未確認：申告の時間")),IF(AND(I680="あり",J680="実施",ISNUMBER(AC680)),"所定時間による見込み",IF(I680="なし","使用なし","未確認"))))))</f>
        <v/>
      </c>
      <c r="AF680" s="55" t="str">
        <f>IF(C680="","",IF(H680="あり",1,0))</f>
        <v/>
      </c>
      <c r="AG680" s="55" t="str">
        <f>IF(C680="","",IF(AND(I680="あり",J680="実施"),1,0))</f>
        <v/>
      </c>
      <c r="AH680" s="55" t="str">
        <f>IF(C680="","",IF(AND(H680="あり",X680="記録"),IF(COUNTIFS($A$8:A680,A680,$B$8:B680,B680,$C$8:C680,C680,$E$8:E680,E680,$F$8:F680,F680,$H$8:H680,"あり",$X$8:X680,"記録")=1,1,0),0))</f>
        <v/>
      </c>
      <c r="AI680" s="55" t="str">
        <f>IF(C680="","",IF(AND(I680="あり",J680="実施",X680="記録",ISNUMBER(K680)),IF(COUNTIFS($K$8:K680,K680,$C$8:C680,C680,$E$8:E680,E680,$F$8:F680,F680,$I$8:I680,"あり",$J$8:J680,"実施",$X$8:X680,"記録")=1,1,0),0))</f>
        <v/>
      </c>
      <c r="AJ680" s="55" t="str">
        <f>IF(C680="","",IF(ISNUMBER(A680),YEAR(A680)-IF(MONTH(A680)&lt;4,1,0),""))</f>
        <v/>
      </c>
      <c r="AK680" s="55" t="str">
        <f>IF(C680="","",IF(J680="実施",IF(ISNUMBER(K680),YEAR(K680)-IF(MONTH(K680)&lt;4,1,0),""),""))</f>
        <v/>
      </c>
      <c r="AL680" s="56" t="str">
        <f>IF(C680="",IF(OR(A680&lt;&gt;"",G680&lt;&gt;""),"要確認：船名未記入",""),IF(OR(NOT(ISNUMBER(A680)),G680="",H680="",I680="",J680="",N680="",O680="",P680="",W680="",X680=""),"要確認：基本項目不足",IF(OR(Z680="未登録・重複",AA680="未登録・重複",AB680="未確認"),"要確認：登録表を確認",IF(AND(H680="あり",NOT(ISNUMBER(B680))),"要確認：前日の予定時刻不足",IF(AND(J680="実施",I680="あり",NOT(ISNUMBER(K680))),"要確認：最終日時不足",IF(AND(J680="取消",I680="あり"),"要確認：取消と使用ありが矛盾",IF(OR(AND(ISNUMBER(T680),T680&lt;0),AND(ISNUMBER(V680),V680&lt;0),AE680="要確認：時刻不足・逆転"),"要確認：時間を確認",IF(COUNTIFS(Work[予定表の作業日],A680,Work[前日版の予定時刻],B680,Work[船名],C680,Work[バース],E680,Work[入出・転],F680,Work[曳船名],G680)&gt;1,"要確認：同じ作業・曳船が重複",IF(AND(I680="あり",J680="実施",NOT(ISNUMBER(AD680))),"要確認：拘束時間未確認",IF(OR(H680="未確認",I680="未確認",J680="未確認",X680="未確認",N680="未確認",O680="未確認"),"要確認：未確認を含む","確認済"))))))))))</f>
        <v/>
      </c>
    </row>
    <row r="681" spans="1:38" ht="24.95" customHeight="1" x14ac:dyDescent="0.2">
      <c r="A681" s="20"/>
      <c r="B681" s="29"/>
      <c r="C681" s="7"/>
      <c r="D681" s="7"/>
      <c r="E681" s="7"/>
      <c r="F681" s="7"/>
      <c r="G681" s="7"/>
      <c r="H681" s="7"/>
      <c r="I681" s="7"/>
      <c r="J681" s="7"/>
      <c r="K681" s="23"/>
      <c r="L681" s="13"/>
      <c r="M681" s="13"/>
      <c r="N681" s="7"/>
      <c r="O681" s="51"/>
      <c r="P681" s="51"/>
      <c r="Q681" s="61"/>
      <c r="R681" s="62"/>
      <c r="S681" s="62"/>
      <c r="T681" s="63"/>
      <c r="U681" s="63"/>
      <c r="V681" s="63"/>
      <c r="W681" s="51"/>
      <c r="X681" s="51"/>
      <c r="Y681" s="67"/>
      <c r="Z681" s="54" t="str">
        <f>IF(G681="","",IF(COUNTIF(Tugs[曳船名],G681)&lt;&gt;1,"未登録・重複",IF(INDEX(Tugs[会社名],MATCH(G681,Tugs[曳船名],0))="","未確認",INDEX(Tugs[会社名],MATCH(G681,Tugs[曳船名],0)))))</f>
        <v/>
      </c>
      <c r="AA681" s="54" t="str">
        <f>IF(G681="","",IF(COUNTIF(Companies[会社名],Z681)&lt;&gt;1,"未登録・重複",IF(INDEX(Companies[地区],MATCH(Z681,Companies[会社名],0))="","未確認",INDEX(Companies[地区],MATCH(Z681,Companies[会社名],0)))))</f>
        <v/>
      </c>
      <c r="AB681" s="54" t="str">
        <f>IF(G681="","",IF(Q681&lt;&gt;"",Q681,IF(COUNTIF(Tugs[曳船名],G681)&lt;&gt;1,"未登録・重複",IF(INDEX(Tugs[基地港],MATCH(G681,Tugs[曳船名],0))="","未確認",INDEX(Tugs[基地港],MATCH(G681,Tugs[曳船名],0))))))</f>
        <v/>
      </c>
      <c r="AC681" s="53" t="str">
        <f>IF(C681="","",IF(AND(COUNTIF(Standards[照合項目（自動）],AB681&amp;"｜"&amp;E681&amp;"｜"&amp;D681&amp;"｜"&amp;F681&amp;"｜"&amp;P681)=1,COUNTIFS(Standards[照合項目（自動）],AB681&amp;"｜"&amp;E681&amp;"｜"&amp;D681&amp;"｜"&amp;F681&amp;"｜"&amp;P681,Standards[入力確認（自動）],"確認済")=1),SUMIF(Standards[照合項目（自動）],AB681&amp;"｜"&amp;E681&amp;"｜"&amp;D681&amp;"｜"&amp;F681&amp;"｜"&amp;P681,Standards[所定合計h（自動）]),"未確認"))</f>
        <v/>
      </c>
      <c r="AD681" s="53" t="str">
        <f>IF(C681="","",IF(AND(ISNUMBER(R681),ISNUMBER(S681),S681&gt;=R681),ROUND((S681-R681)*24,4),IF(OR(R681&lt;&gt;"",S681&lt;&gt;""),"",IF(AND(ISNUMBER(T681),T681&gt;=0),T681,IF(AND(I681="あり",J681="実施",ISNUMBER(AC681)),AC681,"")))))</f>
        <v/>
      </c>
      <c r="AE681" s="54" t="str">
        <f>IF(C681="","",IF(AND(ISNUMBER(R681),ISNUMBER(S681),S681&gt;=R681),IF(X681="記録","実績：基地発～基地着",IF(X681="記憶","記憶：基地発～基地着","未確認：基地発～基地着")),IF(OR(R681&lt;&gt;"",S681&lt;&gt;""),"要確認：時刻不足・逆転",IF(AND(ISNUMBER(T681),T681&gt;=0),IF(X681="記録","実績：記録の時間",IF(X681="記憶","記憶：申告の時間","未確認：申告の時間")),IF(AND(I681="あり",J681="実施",ISNUMBER(AC681)),"所定時間による見込み",IF(I681="なし","使用なし","未確認"))))))</f>
        <v/>
      </c>
      <c r="AF681" s="55" t="str">
        <f>IF(C681="","",IF(H681="あり",1,0))</f>
        <v/>
      </c>
      <c r="AG681" s="55" t="str">
        <f>IF(C681="","",IF(AND(I681="あり",J681="実施"),1,0))</f>
        <v/>
      </c>
      <c r="AH681" s="55" t="str">
        <f>IF(C681="","",IF(AND(H681="あり",X681="記録"),IF(COUNTIFS($A$8:A681,A681,$B$8:B681,B681,$C$8:C681,C681,$E$8:E681,E681,$F$8:F681,F681,$H$8:H681,"あり",$X$8:X681,"記録")=1,1,0),0))</f>
        <v/>
      </c>
      <c r="AI681" s="55" t="str">
        <f>IF(C681="","",IF(AND(I681="あり",J681="実施",X681="記録",ISNUMBER(K681)),IF(COUNTIFS($K$8:K681,K681,$C$8:C681,C681,$E$8:E681,E681,$F$8:F681,F681,$I$8:I681,"あり",$J$8:J681,"実施",$X$8:X681,"記録")=1,1,0),0))</f>
        <v/>
      </c>
      <c r="AJ681" s="55" t="str">
        <f>IF(C681="","",IF(ISNUMBER(A681),YEAR(A681)-IF(MONTH(A681)&lt;4,1,0),""))</f>
        <v/>
      </c>
      <c r="AK681" s="55" t="str">
        <f>IF(C681="","",IF(J681="実施",IF(ISNUMBER(K681),YEAR(K681)-IF(MONTH(K681)&lt;4,1,0),""),""))</f>
        <v/>
      </c>
      <c r="AL681" s="56" t="str">
        <f>IF(C681="",IF(OR(A681&lt;&gt;"",G681&lt;&gt;""),"要確認：船名未記入",""),IF(OR(NOT(ISNUMBER(A681)),G681="",H681="",I681="",J681="",N681="",O681="",P681="",W681="",X681=""),"要確認：基本項目不足",IF(OR(Z681="未登録・重複",AA681="未登録・重複",AB681="未確認"),"要確認：登録表を確認",IF(AND(H681="あり",NOT(ISNUMBER(B681))),"要確認：前日の予定時刻不足",IF(AND(J681="実施",I681="あり",NOT(ISNUMBER(K681))),"要確認：最終日時不足",IF(AND(J681="取消",I681="あり"),"要確認：取消と使用ありが矛盾",IF(OR(AND(ISNUMBER(T681),T681&lt;0),AND(ISNUMBER(V681),V681&lt;0),AE681="要確認：時刻不足・逆転"),"要確認：時間を確認",IF(COUNTIFS(Work[予定表の作業日],A681,Work[前日版の予定時刻],B681,Work[船名],C681,Work[バース],E681,Work[入出・転],F681,Work[曳船名],G681)&gt;1,"要確認：同じ作業・曳船が重複",IF(AND(I681="あり",J681="実施",NOT(ISNUMBER(AD681))),"要確認：拘束時間未確認",IF(OR(H681="未確認",I681="未確認",J681="未確認",X681="未確認",N681="未確認",O681="未確認"),"要確認：未確認を含む","確認済"))))))))))</f>
        <v/>
      </c>
    </row>
    <row r="682" spans="1:38" ht="24.95" customHeight="1" x14ac:dyDescent="0.2">
      <c r="A682" s="20"/>
      <c r="B682" s="29"/>
      <c r="C682" s="7"/>
      <c r="D682" s="7"/>
      <c r="E682" s="7"/>
      <c r="F682" s="7"/>
      <c r="G682" s="7"/>
      <c r="H682" s="7"/>
      <c r="I682" s="7"/>
      <c r="J682" s="7"/>
      <c r="K682" s="23"/>
      <c r="L682" s="13"/>
      <c r="M682" s="13"/>
      <c r="N682" s="7"/>
      <c r="O682" s="51"/>
      <c r="P682" s="51"/>
      <c r="Q682" s="61"/>
      <c r="R682" s="62"/>
      <c r="S682" s="62"/>
      <c r="T682" s="63"/>
      <c r="U682" s="63"/>
      <c r="V682" s="63"/>
      <c r="W682" s="51"/>
      <c r="X682" s="51"/>
      <c r="Y682" s="67"/>
      <c r="Z682" s="54" t="str">
        <f>IF(G682="","",IF(COUNTIF(Tugs[曳船名],G682)&lt;&gt;1,"未登録・重複",IF(INDEX(Tugs[会社名],MATCH(G682,Tugs[曳船名],0))="","未確認",INDEX(Tugs[会社名],MATCH(G682,Tugs[曳船名],0)))))</f>
        <v/>
      </c>
      <c r="AA682" s="54" t="str">
        <f>IF(G682="","",IF(COUNTIF(Companies[会社名],Z682)&lt;&gt;1,"未登録・重複",IF(INDEX(Companies[地区],MATCH(Z682,Companies[会社名],0))="","未確認",INDEX(Companies[地区],MATCH(Z682,Companies[会社名],0)))))</f>
        <v/>
      </c>
      <c r="AB682" s="54" t="str">
        <f>IF(G682="","",IF(Q682&lt;&gt;"",Q682,IF(COUNTIF(Tugs[曳船名],G682)&lt;&gt;1,"未登録・重複",IF(INDEX(Tugs[基地港],MATCH(G682,Tugs[曳船名],0))="","未確認",INDEX(Tugs[基地港],MATCH(G682,Tugs[曳船名],0))))))</f>
        <v/>
      </c>
      <c r="AC682" s="53" t="str">
        <f>IF(C682="","",IF(AND(COUNTIF(Standards[照合項目（自動）],AB682&amp;"｜"&amp;E682&amp;"｜"&amp;D682&amp;"｜"&amp;F682&amp;"｜"&amp;P682)=1,COUNTIFS(Standards[照合項目（自動）],AB682&amp;"｜"&amp;E682&amp;"｜"&amp;D682&amp;"｜"&amp;F682&amp;"｜"&amp;P682,Standards[入力確認（自動）],"確認済")=1),SUMIF(Standards[照合項目（自動）],AB682&amp;"｜"&amp;E682&amp;"｜"&amp;D682&amp;"｜"&amp;F682&amp;"｜"&amp;P682,Standards[所定合計h（自動）]),"未確認"))</f>
        <v/>
      </c>
      <c r="AD682" s="53" t="str">
        <f>IF(C682="","",IF(AND(ISNUMBER(R682),ISNUMBER(S682),S682&gt;=R682),ROUND((S682-R682)*24,4),IF(OR(R682&lt;&gt;"",S682&lt;&gt;""),"",IF(AND(ISNUMBER(T682),T682&gt;=0),T682,IF(AND(I682="あり",J682="実施",ISNUMBER(AC682)),AC682,"")))))</f>
        <v/>
      </c>
      <c r="AE682" s="54" t="str">
        <f>IF(C682="","",IF(AND(ISNUMBER(R682),ISNUMBER(S682),S682&gt;=R682),IF(X682="記録","実績：基地発～基地着",IF(X682="記憶","記憶：基地発～基地着","未確認：基地発～基地着")),IF(OR(R682&lt;&gt;"",S682&lt;&gt;""),"要確認：時刻不足・逆転",IF(AND(ISNUMBER(T682),T682&gt;=0),IF(X682="記録","実績：記録の時間",IF(X682="記憶","記憶：申告の時間","未確認：申告の時間")),IF(AND(I682="あり",J682="実施",ISNUMBER(AC682)),"所定時間による見込み",IF(I682="なし","使用なし","未確認"))))))</f>
        <v/>
      </c>
      <c r="AF682" s="55" t="str">
        <f>IF(C682="","",IF(H682="あり",1,0))</f>
        <v/>
      </c>
      <c r="AG682" s="55" t="str">
        <f>IF(C682="","",IF(AND(I682="あり",J682="実施"),1,0))</f>
        <v/>
      </c>
      <c r="AH682" s="55" t="str">
        <f>IF(C682="","",IF(AND(H682="あり",X682="記録"),IF(COUNTIFS($A$8:A682,A682,$B$8:B682,B682,$C$8:C682,C682,$E$8:E682,E682,$F$8:F682,F682,$H$8:H682,"あり",$X$8:X682,"記録")=1,1,0),0))</f>
        <v/>
      </c>
      <c r="AI682" s="55" t="str">
        <f>IF(C682="","",IF(AND(I682="あり",J682="実施",X682="記録",ISNUMBER(K682)),IF(COUNTIFS($K$8:K682,K682,$C$8:C682,C682,$E$8:E682,E682,$F$8:F682,F682,$I$8:I682,"あり",$J$8:J682,"実施",$X$8:X682,"記録")=1,1,0),0))</f>
        <v/>
      </c>
      <c r="AJ682" s="55" t="str">
        <f>IF(C682="","",IF(ISNUMBER(A682),YEAR(A682)-IF(MONTH(A682)&lt;4,1,0),""))</f>
        <v/>
      </c>
      <c r="AK682" s="55" t="str">
        <f>IF(C682="","",IF(J682="実施",IF(ISNUMBER(K682),YEAR(K682)-IF(MONTH(K682)&lt;4,1,0),""),""))</f>
        <v/>
      </c>
      <c r="AL682" s="56" t="str">
        <f>IF(C682="",IF(OR(A682&lt;&gt;"",G682&lt;&gt;""),"要確認：船名未記入",""),IF(OR(NOT(ISNUMBER(A682)),G682="",H682="",I682="",J682="",N682="",O682="",P682="",W682="",X682=""),"要確認：基本項目不足",IF(OR(Z682="未登録・重複",AA682="未登録・重複",AB682="未確認"),"要確認：登録表を確認",IF(AND(H682="あり",NOT(ISNUMBER(B682))),"要確認：前日の予定時刻不足",IF(AND(J682="実施",I682="あり",NOT(ISNUMBER(K682))),"要確認：最終日時不足",IF(AND(J682="取消",I682="あり"),"要確認：取消と使用ありが矛盾",IF(OR(AND(ISNUMBER(T682),T682&lt;0),AND(ISNUMBER(V682),V682&lt;0),AE682="要確認：時刻不足・逆転"),"要確認：時間を確認",IF(COUNTIFS(Work[予定表の作業日],A682,Work[前日版の予定時刻],B682,Work[船名],C682,Work[バース],E682,Work[入出・転],F682,Work[曳船名],G682)&gt;1,"要確認：同じ作業・曳船が重複",IF(AND(I682="あり",J682="実施",NOT(ISNUMBER(AD682))),"要確認：拘束時間未確認",IF(OR(H682="未確認",I682="未確認",J682="未確認",X682="未確認",N682="未確認",O682="未確認"),"要確認：未確認を含む","確認済"))))))))))</f>
        <v/>
      </c>
    </row>
    <row r="683" spans="1:38" ht="24.95" customHeight="1" x14ac:dyDescent="0.2">
      <c r="A683" s="20"/>
      <c r="B683" s="29"/>
      <c r="C683" s="7"/>
      <c r="D683" s="7"/>
      <c r="E683" s="7"/>
      <c r="F683" s="7"/>
      <c r="G683" s="7"/>
      <c r="H683" s="7"/>
      <c r="I683" s="7"/>
      <c r="J683" s="7"/>
      <c r="K683" s="23"/>
      <c r="L683" s="13"/>
      <c r="M683" s="13"/>
      <c r="N683" s="7"/>
      <c r="O683" s="51"/>
      <c r="P683" s="51"/>
      <c r="Q683" s="61"/>
      <c r="R683" s="62"/>
      <c r="S683" s="62"/>
      <c r="T683" s="63"/>
      <c r="U683" s="63"/>
      <c r="V683" s="63"/>
      <c r="W683" s="51"/>
      <c r="X683" s="51"/>
      <c r="Y683" s="67"/>
      <c r="Z683" s="54" t="str">
        <f>IF(G683="","",IF(COUNTIF(Tugs[曳船名],G683)&lt;&gt;1,"未登録・重複",IF(INDEX(Tugs[会社名],MATCH(G683,Tugs[曳船名],0))="","未確認",INDEX(Tugs[会社名],MATCH(G683,Tugs[曳船名],0)))))</f>
        <v/>
      </c>
      <c r="AA683" s="54" t="str">
        <f>IF(G683="","",IF(COUNTIF(Companies[会社名],Z683)&lt;&gt;1,"未登録・重複",IF(INDEX(Companies[地区],MATCH(Z683,Companies[会社名],0))="","未確認",INDEX(Companies[地区],MATCH(Z683,Companies[会社名],0)))))</f>
        <v/>
      </c>
      <c r="AB683" s="54" t="str">
        <f>IF(G683="","",IF(Q683&lt;&gt;"",Q683,IF(COUNTIF(Tugs[曳船名],G683)&lt;&gt;1,"未登録・重複",IF(INDEX(Tugs[基地港],MATCH(G683,Tugs[曳船名],0))="","未確認",INDEX(Tugs[基地港],MATCH(G683,Tugs[曳船名],0))))))</f>
        <v/>
      </c>
      <c r="AC683" s="53" t="str">
        <f>IF(C683="","",IF(AND(COUNTIF(Standards[照合項目（自動）],AB683&amp;"｜"&amp;E683&amp;"｜"&amp;D683&amp;"｜"&amp;F683&amp;"｜"&amp;P683)=1,COUNTIFS(Standards[照合項目（自動）],AB683&amp;"｜"&amp;E683&amp;"｜"&amp;D683&amp;"｜"&amp;F683&amp;"｜"&amp;P683,Standards[入力確認（自動）],"確認済")=1),SUMIF(Standards[照合項目（自動）],AB683&amp;"｜"&amp;E683&amp;"｜"&amp;D683&amp;"｜"&amp;F683&amp;"｜"&amp;P683,Standards[所定合計h（自動）]),"未確認"))</f>
        <v/>
      </c>
      <c r="AD683" s="53" t="str">
        <f>IF(C683="","",IF(AND(ISNUMBER(R683),ISNUMBER(S683),S683&gt;=R683),ROUND((S683-R683)*24,4),IF(OR(R683&lt;&gt;"",S683&lt;&gt;""),"",IF(AND(ISNUMBER(T683),T683&gt;=0),T683,IF(AND(I683="あり",J683="実施",ISNUMBER(AC683)),AC683,"")))))</f>
        <v/>
      </c>
      <c r="AE683" s="54" t="str">
        <f>IF(C683="","",IF(AND(ISNUMBER(R683),ISNUMBER(S683),S683&gt;=R683),IF(X683="記録","実績：基地発～基地着",IF(X683="記憶","記憶：基地発～基地着","未確認：基地発～基地着")),IF(OR(R683&lt;&gt;"",S683&lt;&gt;""),"要確認：時刻不足・逆転",IF(AND(ISNUMBER(T683),T683&gt;=0),IF(X683="記録","実績：記録の時間",IF(X683="記憶","記憶：申告の時間","未確認：申告の時間")),IF(AND(I683="あり",J683="実施",ISNUMBER(AC683)),"所定時間による見込み",IF(I683="なし","使用なし","未確認"))))))</f>
        <v/>
      </c>
      <c r="AF683" s="55" t="str">
        <f>IF(C683="","",IF(H683="あり",1,0))</f>
        <v/>
      </c>
      <c r="AG683" s="55" t="str">
        <f>IF(C683="","",IF(AND(I683="あり",J683="実施"),1,0))</f>
        <v/>
      </c>
      <c r="AH683" s="55" t="str">
        <f>IF(C683="","",IF(AND(H683="あり",X683="記録"),IF(COUNTIFS($A$8:A683,A683,$B$8:B683,B683,$C$8:C683,C683,$E$8:E683,E683,$F$8:F683,F683,$H$8:H683,"あり",$X$8:X683,"記録")=1,1,0),0))</f>
        <v/>
      </c>
      <c r="AI683" s="55" t="str">
        <f>IF(C683="","",IF(AND(I683="あり",J683="実施",X683="記録",ISNUMBER(K683)),IF(COUNTIFS($K$8:K683,K683,$C$8:C683,C683,$E$8:E683,E683,$F$8:F683,F683,$I$8:I683,"あり",$J$8:J683,"実施",$X$8:X683,"記録")=1,1,0),0))</f>
        <v/>
      </c>
      <c r="AJ683" s="55" t="str">
        <f>IF(C683="","",IF(ISNUMBER(A683),YEAR(A683)-IF(MONTH(A683)&lt;4,1,0),""))</f>
        <v/>
      </c>
      <c r="AK683" s="55" t="str">
        <f>IF(C683="","",IF(J683="実施",IF(ISNUMBER(K683),YEAR(K683)-IF(MONTH(K683)&lt;4,1,0),""),""))</f>
        <v/>
      </c>
      <c r="AL683" s="56" t="str">
        <f>IF(C683="",IF(OR(A683&lt;&gt;"",G683&lt;&gt;""),"要確認：船名未記入",""),IF(OR(NOT(ISNUMBER(A683)),G683="",H683="",I683="",J683="",N683="",O683="",P683="",W683="",X683=""),"要確認：基本項目不足",IF(OR(Z683="未登録・重複",AA683="未登録・重複",AB683="未確認"),"要確認：登録表を確認",IF(AND(H683="あり",NOT(ISNUMBER(B683))),"要確認：前日の予定時刻不足",IF(AND(J683="実施",I683="あり",NOT(ISNUMBER(K683))),"要確認：最終日時不足",IF(AND(J683="取消",I683="あり"),"要確認：取消と使用ありが矛盾",IF(OR(AND(ISNUMBER(T683),T683&lt;0),AND(ISNUMBER(V683),V683&lt;0),AE683="要確認：時刻不足・逆転"),"要確認：時間を確認",IF(COUNTIFS(Work[予定表の作業日],A683,Work[前日版の予定時刻],B683,Work[船名],C683,Work[バース],E683,Work[入出・転],F683,Work[曳船名],G683)&gt;1,"要確認：同じ作業・曳船が重複",IF(AND(I683="あり",J683="実施",NOT(ISNUMBER(AD683))),"要確認：拘束時間未確認",IF(OR(H683="未確認",I683="未確認",J683="未確認",X683="未確認",N683="未確認",O683="未確認"),"要確認：未確認を含む","確認済"))))))))))</f>
        <v/>
      </c>
    </row>
    <row r="684" spans="1:38" ht="24.95" customHeight="1" x14ac:dyDescent="0.2">
      <c r="A684" s="20"/>
      <c r="B684" s="29"/>
      <c r="C684" s="7"/>
      <c r="D684" s="7"/>
      <c r="E684" s="7"/>
      <c r="F684" s="7"/>
      <c r="G684" s="7"/>
      <c r="H684" s="7"/>
      <c r="I684" s="7"/>
      <c r="J684" s="7"/>
      <c r="K684" s="23"/>
      <c r="L684" s="13"/>
      <c r="M684" s="13"/>
      <c r="N684" s="7"/>
      <c r="O684" s="51"/>
      <c r="P684" s="51"/>
      <c r="Q684" s="61"/>
      <c r="R684" s="62"/>
      <c r="S684" s="62"/>
      <c r="T684" s="63"/>
      <c r="U684" s="63"/>
      <c r="V684" s="63"/>
      <c r="W684" s="51"/>
      <c r="X684" s="51"/>
      <c r="Y684" s="67"/>
      <c r="Z684" s="54" t="str">
        <f>IF(G684="","",IF(COUNTIF(Tugs[曳船名],G684)&lt;&gt;1,"未登録・重複",IF(INDEX(Tugs[会社名],MATCH(G684,Tugs[曳船名],0))="","未確認",INDEX(Tugs[会社名],MATCH(G684,Tugs[曳船名],0)))))</f>
        <v/>
      </c>
      <c r="AA684" s="54" t="str">
        <f>IF(G684="","",IF(COUNTIF(Companies[会社名],Z684)&lt;&gt;1,"未登録・重複",IF(INDEX(Companies[地区],MATCH(Z684,Companies[会社名],0))="","未確認",INDEX(Companies[地区],MATCH(Z684,Companies[会社名],0)))))</f>
        <v/>
      </c>
      <c r="AB684" s="54" t="str">
        <f>IF(G684="","",IF(Q684&lt;&gt;"",Q684,IF(COUNTIF(Tugs[曳船名],G684)&lt;&gt;1,"未登録・重複",IF(INDEX(Tugs[基地港],MATCH(G684,Tugs[曳船名],0))="","未確認",INDEX(Tugs[基地港],MATCH(G684,Tugs[曳船名],0))))))</f>
        <v/>
      </c>
      <c r="AC684" s="53" t="str">
        <f>IF(C684="","",IF(AND(COUNTIF(Standards[照合項目（自動）],AB684&amp;"｜"&amp;E684&amp;"｜"&amp;D684&amp;"｜"&amp;F684&amp;"｜"&amp;P684)=1,COUNTIFS(Standards[照合項目（自動）],AB684&amp;"｜"&amp;E684&amp;"｜"&amp;D684&amp;"｜"&amp;F684&amp;"｜"&amp;P684,Standards[入力確認（自動）],"確認済")=1),SUMIF(Standards[照合項目（自動）],AB684&amp;"｜"&amp;E684&amp;"｜"&amp;D684&amp;"｜"&amp;F684&amp;"｜"&amp;P684,Standards[所定合計h（自動）]),"未確認"))</f>
        <v/>
      </c>
      <c r="AD684" s="53" t="str">
        <f>IF(C684="","",IF(AND(ISNUMBER(R684),ISNUMBER(S684),S684&gt;=R684),ROUND((S684-R684)*24,4),IF(OR(R684&lt;&gt;"",S684&lt;&gt;""),"",IF(AND(ISNUMBER(T684),T684&gt;=0),T684,IF(AND(I684="あり",J684="実施",ISNUMBER(AC684)),AC684,"")))))</f>
        <v/>
      </c>
      <c r="AE684" s="54" t="str">
        <f>IF(C684="","",IF(AND(ISNUMBER(R684),ISNUMBER(S684),S684&gt;=R684),IF(X684="記録","実績：基地発～基地着",IF(X684="記憶","記憶：基地発～基地着","未確認：基地発～基地着")),IF(OR(R684&lt;&gt;"",S684&lt;&gt;""),"要確認：時刻不足・逆転",IF(AND(ISNUMBER(T684),T684&gt;=0),IF(X684="記録","実績：記録の時間",IF(X684="記憶","記憶：申告の時間","未確認：申告の時間")),IF(AND(I684="あり",J684="実施",ISNUMBER(AC684)),"所定時間による見込み",IF(I684="なし","使用なし","未確認"))))))</f>
        <v/>
      </c>
      <c r="AF684" s="55" t="str">
        <f>IF(C684="","",IF(H684="あり",1,0))</f>
        <v/>
      </c>
      <c r="AG684" s="55" t="str">
        <f>IF(C684="","",IF(AND(I684="あり",J684="実施"),1,0))</f>
        <v/>
      </c>
      <c r="AH684" s="55" t="str">
        <f>IF(C684="","",IF(AND(H684="あり",X684="記録"),IF(COUNTIFS($A$8:A684,A684,$B$8:B684,B684,$C$8:C684,C684,$E$8:E684,E684,$F$8:F684,F684,$H$8:H684,"あり",$X$8:X684,"記録")=1,1,0),0))</f>
        <v/>
      </c>
      <c r="AI684" s="55" t="str">
        <f>IF(C684="","",IF(AND(I684="あり",J684="実施",X684="記録",ISNUMBER(K684)),IF(COUNTIFS($K$8:K684,K684,$C$8:C684,C684,$E$8:E684,E684,$F$8:F684,F684,$I$8:I684,"あり",$J$8:J684,"実施",$X$8:X684,"記録")=1,1,0),0))</f>
        <v/>
      </c>
      <c r="AJ684" s="55" t="str">
        <f>IF(C684="","",IF(ISNUMBER(A684),YEAR(A684)-IF(MONTH(A684)&lt;4,1,0),""))</f>
        <v/>
      </c>
      <c r="AK684" s="55" t="str">
        <f>IF(C684="","",IF(J684="実施",IF(ISNUMBER(K684),YEAR(K684)-IF(MONTH(K684)&lt;4,1,0),""),""))</f>
        <v/>
      </c>
      <c r="AL684" s="56" t="str">
        <f>IF(C684="",IF(OR(A684&lt;&gt;"",G684&lt;&gt;""),"要確認：船名未記入",""),IF(OR(NOT(ISNUMBER(A684)),G684="",H684="",I684="",J684="",N684="",O684="",P684="",W684="",X684=""),"要確認：基本項目不足",IF(OR(Z684="未登録・重複",AA684="未登録・重複",AB684="未確認"),"要確認：登録表を確認",IF(AND(H684="あり",NOT(ISNUMBER(B684))),"要確認：前日の予定時刻不足",IF(AND(J684="実施",I684="あり",NOT(ISNUMBER(K684))),"要確認：最終日時不足",IF(AND(J684="取消",I684="あり"),"要確認：取消と使用ありが矛盾",IF(OR(AND(ISNUMBER(T684),T684&lt;0),AND(ISNUMBER(V684),V684&lt;0),AE684="要確認：時刻不足・逆転"),"要確認：時間を確認",IF(COUNTIFS(Work[予定表の作業日],A684,Work[前日版の予定時刻],B684,Work[船名],C684,Work[バース],E684,Work[入出・転],F684,Work[曳船名],G684)&gt;1,"要確認：同じ作業・曳船が重複",IF(AND(I684="あり",J684="実施",NOT(ISNUMBER(AD684))),"要確認：拘束時間未確認",IF(OR(H684="未確認",I684="未確認",J684="未確認",X684="未確認",N684="未確認",O684="未確認"),"要確認：未確認を含む","確認済"))))))))))</f>
        <v/>
      </c>
    </row>
    <row r="685" spans="1:38" ht="24.95" customHeight="1" x14ac:dyDescent="0.2">
      <c r="A685" s="20"/>
      <c r="B685" s="29"/>
      <c r="C685" s="7"/>
      <c r="D685" s="7"/>
      <c r="E685" s="7"/>
      <c r="F685" s="7"/>
      <c r="G685" s="7"/>
      <c r="H685" s="7"/>
      <c r="I685" s="7"/>
      <c r="J685" s="7"/>
      <c r="K685" s="23"/>
      <c r="L685" s="13"/>
      <c r="M685" s="13"/>
      <c r="N685" s="7"/>
      <c r="O685" s="51"/>
      <c r="P685" s="51"/>
      <c r="Q685" s="61"/>
      <c r="R685" s="62"/>
      <c r="S685" s="62"/>
      <c r="T685" s="63"/>
      <c r="U685" s="63"/>
      <c r="V685" s="63"/>
      <c r="W685" s="51"/>
      <c r="X685" s="51"/>
      <c r="Y685" s="67"/>
      <c r="Z685" s="54" t="str">
        <f>IF(G685="","",IF(COUNTIF(Tugs[曳船名],G685)&lt;&gt;1,"未登録・重複",IF(INDEX(Tugs[会社名],MATCH(G685,Tugs[曳船名],0))="","未確認",INDEX(Tugs[会社名],MATCH(G685,Tugs[曳船名],0)))))</f>
        <v/>
      </c>
      <c r="AA685" s="54" t="str">
        <f>IF(G685="","",IF(COUNTIF(Companies[会社名],Z685)&lt;&gt;1,"未登録・重複",IF(INDEX(Companies[地区],MATCH(Z685,Companies[会社名],0))="","未確認",INDEX(Companies[地区],MATCH(Z685,Companies[会社名],0)))))</f>
        <v/>
      </c>
      <c r="AB685" s="54" t="str">
        <f>IF(G685="","",IF(Q685&lt;&gt;"",Q685,IF(COUNTIF(Tugs[曳船名],G685)&lt;&gt;1,"未登録・重複",IF(INDEX(Tugs[基地港],MATCH(G685,Tugs[曳船名],0))="","未確認",INDEX(Tugs[基地港],MATCH(G685,Tugs[曳船名],0))))))</f>
        <v/>
      </c>
      <c r="AC685" s="53" t="str">
        <f>IF(C685="","",IF(AND(COUNTIF(Standards[照合項目（自動）],AB685&amp;"｜"&amp;E685&amp;"｜"&amp;D685&amp;"｜"&amp;F685&amp;"｜"&amp;P685)=1,COUNTIFS(Standards[照合項目（自動）],AB685&amp;"｜"&amp;E685&amp;"｜"&amp;D685&amp;"｜"&amp;F685&amp;"｜"&amp;P685,Standards[入力確認（自動）],"確認済")=1),SUMIF(Standards[照合項目（自動）],AB685&amp;"｜"&amp;E685&amp;"｜"&amp;D685&amp;"｜"&amp;F685&amp;"｜"&amp;P685,Standards[所定合計h（自動）]),"未確認"))</f>
        <v/>
      </c>
      <c r="AD685" s="53" t="str">
        <f>IF(C685="","",IF(AND(ISNUMBER(R685),ISNUMBER(S685),S685&gt;=R685),ROUND((S685-R685)*24,4),IF(OR(R685&lt;&gt;"",S685&lt;&gt;""),"",IF(AND(ISNUMBER(T685),T685&gt;=0),T685,IF(AND(I685="あり",J685="実施",ISNUMBER(AC685)),AC685,"")))))</f>
        <v/>
      </c>
      <c r="AE685" s="54" t="str">
        <f>IF(C685="","",IF(AND(ISNUMBER(R685),ISNUMBER(S685),S685&gt;=R685),IF(X685="記録","実績：基地発～基地着",IF(X685="記憶","記憶：基地発～基地着","未確認：基地発～基地着")),IF(OR(R685&lt;&gt;"",S685&lt;&gt;""),"要確認：時刻不足・逆転",IF(AND(ISNUMBER(T685),T685&gt;=0),IF(X685="記録","実績：記録の時間",IF(X685="記憶","記憶：申告の時間","未確認：申告の時間")),IF(AND(I685="あり",J685="実施",ISNUMBER(AC685)),"所定時間による見込み",IF(I685="なし","使用なし","未確認"))))))</f>
        <v/>
      </c>
      <c r="AF685" s="55" t="str">
        <f>IF(C685="","",IF(H685="あり",1,0))</f>
        <v/>
      </c>
      <c r="AG685" s="55" t="str">
        <f>IF(C685="","",IF(AND(I685="あり",J685="実施"),1,0))</f>
        <v/>
      </c>
      <c r="AH685" s="55" t="str">
        <f>IF(C685="","",IF(AND(H685="あり",X685="記録"),IF(COUNTIFS($A$8:A685,A685,$B$8:B685,B685,$C$8:C685,C685,$E$8:E685,E685,$F$8:F685,F685,$H$8:H685,"あり",$X$8:X685,"記録")=1,1,0),0))</f>
        <v/>
      </c>
      <c r="AI685" s="55" t="str">
        <f>IF(C685="","",IF(AND(I685="あり",J685="実施",X685="記録",ISNUMBER(K685)),IF(COUNTIFS($K$8:K685,K685,$C$8:C685,C685,$E$8:E685,E685,$F$8:F685,F685,$I$8:I685,"あり",$J$8:J685,"実施",$X$8:X685,"記録")=1,1,0),0))</f>
        <v/>
      </c>
      <c r="AJ685" s="55" t="str">
        <f>IF(C685="","",IF(ISNUMBER(A685),YEAR(A685)-IF(MONTH(A685)&lt;4,1,0),""))</f>
        <v/>
      </c>
      <c r="AK685" s="55" t="str">
        <f>IF(C685="","",IF(J685="実施",IF(ISNUMBER(K685),YEAR(K685)-IF(MONTH(K685)&lt;4,1,0),""),""))</f>
        <v/>
      </c>
      <c r="AL685" s="56" t="str">
        <f>IF(C685="",IF(OR(A685&lt;&gt;"",G685&lt;&gt;""),"要確認：船名未記入",""),IF(OR(NOT(ISNUMBER(A685)),G685="",H685="",I685="",J685="",N685="",O685="",P685="",W685="",X685=""),"要確認：基本項目不足",IF(OR(Z685="未登録・重複",AA685="未登録・重複",AB685="未確認"),"要確認：登録表を確認",IF(AND(H685="あり",NOT(ISNUMBER(B685))),"要確認：前日の予定時刻不足",IF(AND(J685="実施",I685="あり",NOT(ISNUMBER(K685))),"要確認：最終日時不足",IF(AND(J685="取消",I685="あり"),"要確認：取消と使用ありが矛盾",IF(OR(AND(ISNUMBER(T685),T685&lt;0),AND(ISNUMBER(V685),V685&lt;0),AE685="要確認：時刻不足・逆転"),"要確認：時間を確認",IF(COUNTIFS(Work[予定表の作業日],A685,Work[前日版の予定時刻],B685,Work[船名],C685,Work[バース],E685,Work[入出・転],F685,Work[曳船名],G685)&gt;1,"要確認：同じ作業・曳船が重複",IF(AND(I685="あり",J685="実施",NOT(ISNUMBER(AD685))),"要確認：拘束時間未確認",IF(OR(H685="未確認",I685="未確認",J685="未確認",X685="未確認",N685="未確認",O685="未確認"),"要確認：未確認を含む","確認済"))))))))))</f>
        <v/>
      </c>
    </row>
    <row r="686" spans="1:38" ht="24.95" customHeight="1" x14ac:dyDescent="0.2">
      <c r="A686" s="20"/>
      <c r="B686" s="29"/>
      <c r="C686" s="7"/>
      <c r="D686" s="7"/>
      <c r="E686" s="7"/>
      <c r="F686" s="7"/>
      <c r="G686" s="7"/>
      <c r="H686" s="7"/>
      <c r="I686" s="7"/>
      <c r="J686" s="7"/>
      <c r="K686" s="23"/>
      <c r="L686" s="13"/>
      <c r="M686" s="13"/>
      <c r="N686" s="7"/>
      <c r="O686" s="51"/>
      <c r="P686" s="51"/>
      <c r="Q686" s="61"/>
      <c r="R686" s="62"/>
      <c r="S686" s="62"/>
      <c r="T686" s="63"/>
      <c r="U686" s="63"/>
      <c r="V686" s="63"/>
      <c r="W686" s="51"/>
      <c r="X686" s="51"/>
      <c r="Y686" s="67"/>
      <c r="Z686" s="54" t="str">
        <f>IF(G686="","",IF(COUNTIF(Tugs[曳船名],G686)&lt;&gt;1,"未登録・重複",IF(INDEX(Tugs[会社名],MATCH(G686,Tugs[曳船名],0))="","未確認",INDEX(Tugs[会社名],MATCH(G686,Tugs[曳船名],0)))))</f>
        <v/>
      </c>
      <c r="AA686" s="54" t="str">
        <f>IF(G686="","",IF(COUNTIF(Companies[会社名],Z686)&lt;&gt;1,"未登録・重複",IF(INDEX(Companies[地区],MATCH(Z686,Companies[会社名],0))="","未確認",INDEX(Companies[地区],MATCH(Z686,Companies[会社名],0)))))</f>
        <v/>
      </c>
      <c r="AB686" s="54" t="str">
        <f>IF(G686="","",IF(Q686&lt;&gt;"",Q686,IF(COUNTIF(Tugs[曳船名],G686)&lt;&gt;1,"未登録・重複",IF(INDEX(Tugs[基地港],MATCH(G686,Tugs[曳船名],0))="","未確認",INDEX(Tugs[基地港],MATCH(G686,Tugs[曳船名],0))))))</f>
        <v/>
      </c>
      <c r="AC686" s="53" t="str">
        <f>IF(C686="","",IF(AND(COUNTIF(Standards[照合項目（自動）],AB686&amp;"｜"&amp;E686&amp;"｜"&amp;D686&amp;"｜"&amp;F686&amp;"｜"&amp;P686)=1,COUNTIFS(Standards[照合項目（自動）],AB686&amp;"｜"&amp;E686&amp;"｜"&amp;D686&amp;"｜"&amp;F686&amp;"｜"&amp;P686,Standards[入力確認（自動）],"確認済")=1),SUMIF(Standards[照合項目（自動）],AB686&amp;"｜"&amp;E686&amp;"｜"&amp;D686&amp;"｜"&amp;F686&amp;"｜"&amp;P686,Standards[所定合計h（自動）]),"未確認"))</f>
        <v/>
      </c>
      <c r="AD686" s="53" t="str">
        <f>IF(C686="","",IF(AND(ISNUMBER(R686),ISNUMBER(S686),S686&gt;=R686),ROUND((S686-R686)*24,4),IF(OR(R686&lt;&gt;"",S686&lt;&gt;""),"",IF(AND(ISNUMBER(T686),T686&gt;=0),T686,IF(AND(I686="あり",J686="実施",ISNUMBER(AC686)),AC686,"")))))</f>
        <v/>
      </c>
      <c r="AE686" s="54" t="str">
        <f>IF(C686="","",IF(AND(ISNUMBER(R686),ISNUMBER(S686),S686&gt;=R686),IF(X686="記録","実績：基地発～基地着",IF(X686="記憶","記憶：基地発～基地着","未確認：基地発～基地着")),IF(OR(R686&lt;&gt;"",S686&lt;&gt;""),"要確認：時刻不足・逆転",IF(AND(ISNUMBER(T686),T686&gt;=0),IF(X686="記録","実績：記録の時間",IF(X686="記憶","記憶：申告の時間","未確認：申告の時間")),IF(AND(I686="あり",J686="実施",ISNUMBER(AC686)),"所定時間による見込み",IF(I686="なし","使用なし","未確認"))))))</f>
        <v/>
      </c>
      <c r="AF686" s="55" t="str">
        <f>IF(C686="","",IF(H686="あり",1,0))</f>
        <v/>
      </c>
      <c r="AG686" s="55" t="str">
        <f>IF(C686="","",IF(AND(I686="あり",J686="実施"),1,0))</f>
        <v/>
      </c>
      <c r="AH686" s="55" t="str">
        <f>IF(C686="","",IF(AND(H686="あり",X686="記録"),IF(COUNTIFS($A$8:A686,A686,$B$8:B686,B686,$C$8:C686,C686,$E$8:E686,E686,$F$8:F686,F686,$H$8:H686,"あり",$X$8:X686,"記録")=1,1,0),0))</f>
        <v/>
      </c>
      <c r="AI686" s="55" t="str">
        <f>IF(C686="","",IF(AND(I686="あり",J686="実施",X686="記録",ISNUMBER(K686)),IF(COUNTIFS($K$8:K686,K686,$C$8:C686,C686,$E$8:E686,E686,$F$8:F686,F686,$I$8:I686,"あり",$J$8:J686,"実施",$X$8:X686,"記録")=1,1,0),0))</f>
        <v/>
      </c>
      <c r="AJ686" s="55" t="str">
        <f>IF(C686="","",IF(ISNUMBER(A686),YEAR(A686)-IF(MONTH(A686)&lt;4,1,0),""))</f>
        <v/>
      </c>
      <c r="AK686" s="55" t="str">
        <f>IF(C686="","",IF(J686="実施",IF(ISNUMBER(K686),YEAR(K686)-IF(MONTH(K686)&lt;4,1,0),""),""))</f>
        <v/>
      </c>
      <c r="AL686" s="56" t="str">
        <f>IF(C686="",IF(OR(A686&lt;&gt;"",G686&lt;&gt;""),"要確認：船名未記入",""),IF(OR(NOT(ISNUMBER(A686)),G686="",H686="",I686="",J686="",N686="",O686="",P686="",W686="",X686=""),"要確認：基本項目不足",IF(OR(Z686="未登録・重複",AA686="未登録・重複",AB686="未確認"),"要確認：登録表を確認",IF(AND(H686="あり",NOT(ISNUMBER(B686))),"要確認：前日の予定時刻不足",IF(AND(J686="実施",I686="あり",NOT(ISNUMBER(K686))),"要確認：最終日時不足",IF(AND(J686="取消",I686="あり"),"要確認：取消と使用ありが矛盾",IF(OR(AND(ISNUMBER(T686),T686&lt;0),AND(ISNUMBER(V686),V686&lt;0),AE686="要確認：時刻不足・逆転"),"要確認：時間を確認",IF(COUNTIFS(Work[予定表の作業日],A686,Work[前日版の予定時刻],B686,Work[船名],C686,Work[バース],E686,Work[入出・転],F686,Work[曳船名],G686)&gt;1,"要確認：同じ作業・曳船が重複",IF(AND(I686="あり",J686="実施",NOT(ISNUMBER(AD686))),"要確認：拘束時間未確認",IF(OR(H686="未確認",I686="未確認",J686="未確認",X686="未確認",N686="未確認",O686="未確認"),"要確認：未確認を含む","確認済"))))))))))</f>
        <v/>
      </c>
    </row>
    <row r="687" spans="1:38" ht="24.95" customHeight="1" x14ac:dyDescent="0.2">
      <c r="A687" s="20"/>
      <c r="B687" s="29"/>
      <c r="C687" s="7"/>
      <c r="D687" s="7"/>
      <c r="E687" s="7"/>
      <c r="F687" s="7"/>
      <c r="G687" s="7"/>
      <c r="H687" s="7"/>
      <c r="I687" s="7"/>
      <c r="J687" s="7"/>
      <c r="K687" s="23"/>
      <c r="L687" s="13"/>
      <c r="M687" s="13"/>
      <c r="N687" s="7"/>
      <c r="O687" s="51"/>
      <c r="P687" s="51"/>
      <c r="Q687" s="61"/>
      <c r="R687" s="62"/>
      <c r="S687" s="62"/>
      <c r="T687" s="63"/>
      <c r="U687" s="63"/>
      <c r="V687" s="63"/>
      <c r="W687" s="51"/>
      <c r="X687" s="51"/>
      <c r="Y687" s="67"/>
      <c r="Z687" s="54" t="str">
        <f>IF(G687="","",IF(COUNTIF(Tugs[曳船名],G687)&lt;&gt;1,"未登録・重複",IF(INDEX(Tugs[会社名],MATCH(G687,Tugs[曳船名],0))="","未確認",INDEX(Tugs[会社名],MATCH(G687,Tugs[曳船名],0)))))</f>
        <v/>
      </c>
      <c r="AA687" s="54" t="str">
        <f>IF(G687="","",IF(COUNTIF(Companies[会社名],Z687)&lt;&gt;1,"未登録・重複",IF(INDEX(Companies[地区],MATCH(Z687,Companies[会社名],0))="","未確認",INDEX(Companies[地区],MATCH(Z687,Companies[会社名],0)))))</f>
        <v/>
      </c>
      <c r="AB687" s="54" t="str">
        <f>IF(G687="","",IF(Q687&lt;&gt;"",Q687,IF(COUNTIF(Tugs[曳船名],G687)&lt;&gt;1,"未登録・重複",IF(INDEX(Tugs[基地港],MATCH(G687,Tugs[曳船名],0))="","未確認",INDEX(Tugs[基地港],MATCH(G687,Tugs[曳船名],0))))))</f>
        <v/>
      </c>
      <c r="AC687" s="53" t="str">
        <f>IF(C687="","",IF(AND(COUNTIF(Standards[照合項目（自動）],AB687&amp;"｜"&amp;E687&amp;"｜"&amp;D687&amp;"｜"&amp;F687&amp;"｜"&amp;P687)=1,COUNTIFS(Standards[照合項目（自動）],AB687&amp;"｜"&amp;E687&amp;"｜"&amp;D687&amp;"｜"&amp;F687&amp;"｜"&amp;P687,Standards[入力確認（自動）],"確認済")=1),SUMIF(Standards[照合項目（自動）],AB687&amp;"｜"&amp;E687&amp;"｜"&amp;D687&amp;"｜"&amp;F687&amp;"｜"&amp;P687,Standards[所定合計h（自動）]),"未確認"))</f>
        <v/>
      </c>
      <c r="AD687" s="53" t="str">
        <f>IF(C687="","",IF(AND(ISNUMBER(R687),ISNUMBER(S687),S687&gt;=R687),ROUND((S687-R687)*24,4),IF(OR(R687&lt;&gt;"",S687&lt;&gt;""),"",IF(AND(ISNUMBER(T687),T687&gt;=0),T687,IF(AND(I687="あり",J687="実施",ISNUMBER(AC687)),AC687,"")))))</f>
        <v/>
      </c>
      <c r="AE687" s="54" t="str">
        <f>IF(C687="","",IF(AND(ISNUMBER(R687),ISNUMBER(S687),S687&gt;=R687),IF(X687="記録","実績：基地発～基地着",IF(X687="記憶","記憶：基地発～基地着","未確認：基地発～基地着")),IF(OR(R687&lt;&gt;"",S687&lt;&gt;""),"要確認：時刻不足・逆転",IF(AND(ISNUMBER(T687),T687&gt;=0),IF(X687="記録","実績：記録の時間",IF(X687="記憶","記憶：申告の時間","未確認：申告の時間")),IF(AND(I687="あり",J687="実施",ISNUMBER(AC687)),"所定時間による見込み",IF(I687="なし","使用なし","未確認"))))))</f>
        <v/>
      </c>
      <c r="AF687" s="55" t="str">
        <f>IF(C687="","",IF(H687="あり",1,0))</f>
        <v/>
      </c>
      <c r="AG687" s="55" t="str">
        <f>IF(C687="","",IF(AND(I687="あり",J687="実施"),1,0))</f>
        <v/>
      </c>
      <c r="AH687" s="55" t="str">
        <f>IF(C687="","",IF(AND(H687="あり",X687="記録"),IF(COUNTIFS($A$8:A687,A687,$B$8:B687,B687,$C$8:C687,C687,$E$8:E687,E687,$F$8:F687,F687,$H$8:H687,"あり",$X$8:X687,"記録")=1,1,0),0))</f>
        <v/>
      </c>
      <c r="AI687" s="55" t="str">
        <f>IF(C687="","",IF(AND(I687="あり",J687="実施",X687="記録",ISNUMBER(K687)),IF(COUNTIFS($K$8:K687,K687,$C$8:C687,C687,$E$8:E687,E687,$F$8:F687,F687,$I$8:I687,"あり",$J$8:J687,"実施",$X$8:X687,"記録")=1,1,0),0))</f>
        <v/>
      </c>
      <c r="AJ687" s="55" t="str">
        <f>IF(C687="","",IF(ISNUMBER(A687),YEAR(A687)-IF(MONTH(A687)&lt;4,1,0),""))</f>
        <v/>
      </c>
      <c r="AK687" s="55" t="str">
        <f>IF(C687="","",IF(J687="実施",IF(ISNUMBER(K687),YEAR(K687)-IF(MONTH(K687)&lt;4,1,0),""),""))</f>
        <v/>
      </c>
      <c r="AL687" s="56" t="str">
        <f>IF(C687="",IF(OR(A687&lt;&gt;"",G687&lt;&gt;""),"要確認：船名未記入",""),IF(OR(NOT(ISNUMBER(A687)),G687="",H687="",I687="",J687="",N687="",O687="",P687="",W687="",X687=""),"要確認：基本項目不足",IF(OR(Z687="未登録・重複",AA687="未登録・重複",AB687="未確認"),"要確認：登録表を確認",IF(AND(H687="あり",NOT(ISNUMBER(B687))),"要確認：前日の予定時刻不足",IF(AND(J687="実施",I687="あり",NOT(ISNUMBER(K687))),"要確認：最終日時不足",IF(AND(J687="取消",I687="あり"),"要確認：取消と使用ありが矛盾",IF(OR(AND(ISNUMBER(T687),T687&lt;0),AND(ISNUMBER(V687),V687&lt;0),AE687="要確認：時刻不足・逆転"),"要確認：時間を確認",IF(COUNTIFS(Work[予定表の作業日],A687,Work[前日版の予定時刻],B687,Work[船名],C687,Work[バース],E687,Work[入出・転],F687,Work[曳船名],G687)&gt;1,"要確認：同じ作業・曳船が重複",IF(AND(I687="あり",J687="実施",NOT(ISNUMBER(AD687))),"要確認：拘束時間未確認",IF(OR(H687="未確認",I687="未確認",J687="未確認",X687="未確認",N687="未確認",O687="未確認"),"要確認：未確認を含む","確認済"))))))))))</f>
        <v/>
      </c>
    </row>
    <row r="688" spans="1:38" ht="24.95" customHeight="1" x14ac:dyDescent="0.2">
      <c r="A688" s="20"/>
      <c r="B688" s="29"/>
      <c r="C688" s="7"/>
      <c r="D688" s="7"/>
      <c r="E688" s="7"/>
      <c r="F688" s="7"/>
      <c r="G688" s="7"/>
      <c r="H688" s="7"/>
      <c r="I688" s="7"/>
      <c r="J688" s="7"/>
      <c r="K688" s="23"/>
      <c r="L688" s="13"/>
      <c r="M688" s="13"/>
      <c r="N688" s="7"/>
      <c r="O688" s="51"/>
      <c r="P688" s="51"/>
      <c r="Q688" s="61"/>
      <c r="R688" s="62"/>
      <c r="S688" s="62"/>
      <c r="T688" s="63"/>
      <c r="U688" s="63"/>
      <c r="V688" s="63"/>
      <c r="W688" s="51"/>
      <c r="X688" s="51"/>
      <c r="Y688" s="67"/>
      <c r="Z688" s="54" t="str">
        <f>IF(G688="","",IF(COUNTIF(Tugs[曳船名],G688)&lt;&gt;1,"未登録・重複",IF(INDEX(Tugs[会社名],MATCH(G688,Tugs[曳船名],0))="","未確認",INDEX(Tugs[会社名],MATCH(G688,Tugs[曳船名],0)))))</f>
        <v/>
      </c>
      <c r="AA688" s="54" t="str">
        <f>IF(G688="","",IF(COUNTIF(Companies[会社名],Z688)&lt;&gt;1,"未登録・重複",IF(INDEX(Companies[地区],MATCH(Z688,Companies[会社名],0))="","未確認",INDEX(Companies[地区],MATCH(Z688,Companies[会社名],0)))))</f>
        <v/>
      </c>
      <c r="AB688" s="54" t="str">
        <f>IF(G688="","",IF(Q688&lt;&gt;"",Q688,IF(COUNTIF(Tugs[曳船名],G688)&lt;&gt;1,"未登録・重複",IF(INDEX(Tugs[基地港],MATCH(G688,Tugs[曳船名],0))="","未確認",INDEX(Tugs[基地港],MATCH(G688,Tugs[曳船名],0))))))</f>
        <v/>
      </c>
      <c r="AC688" s="53" t="str">
        <f>IF(C688="","",IF(AND(COUNTIF(Standards[照合項目（自動）],AB688&amp;"｜"&amp;E688&amp;"｜"&amp;D688&amp;"｜"&amp;F688&amp;"｜"&amp;P688)=1,COUNTIFS(Standards[照合項目（自動）],AB688&amp;"｜"&amp;E688&amp;"｜"&amp;D688&amp;"｜"&amp;F688&amp;"｜"&amp;P688,Standards[入力確認（自動）],"確認済")=1),SUMIF(Standards[照合項目（自動）],AB688&amp;"｜"&amp;E688&amp;"｜"&amp;D688&amp;"｜"&amp;F688&amp;"｜"&amp;P688,Standards[所定合計h（自動）]),"未確認"))</f>
        <v/>
      </c>
      <c r="AD688" s="53" t="str">
        <f>IF(C688="","",IF(AND(ISNUMBER(R688),ISNUMBER(S688),S688&gt;=R688),ROUND((S688-R688)*24,4),IF(OR(R688&lt;&gt;"",S688&lt;&gt;""),"",IF(AND(ISNUMBER(T688),T688&gt;=0),T688,IF(AND(I688="あり",J688="実施",ISNUMBER(AC688)),AC688,"")))))</f>
        <v/>
      </c>
      <c r="AE688" s="54" t="str">
        <f>IF(C688="","",IF(AND(ISNUMBER(R688),ISNUMBER(S688),S688&gt;=R688),IF(X688="記録","実績：基地発～基地着",IF(X688="記憶","記憶：基地発～基地着","未確認：基地発～基地着")),IF(OR(R688&lt;&gt;"",S688&lt;&gt;""),"要確認：時刻不足・逆転",IF(AND(ISNUMBER(T688),T688&gt;=0),IF(X688="記録","実績：記録の時間",IF(X688="記憶","記憶：申告の時間","未確認：申告の時間")),IF(AND(I688="あり",J688="実施",ISNUMBER(AC688)),"所定時間による見込み",IF(I688="なし","使用なし","未確認"))))))</f>
        <v/>
      </c>
      <c r="AF688" s="55" t="str">
        <f>IF(C688="","",IF(H688="あり",1,0))</f>
        <v/>
      </c>
      <c r="AG688" s="55" t="str">
        <f>IF(C688="","",IF(AND(I688="あり",J688="実施"),1,0))</f>
        <v/>
      </c>
      <c r="AH688" s="55" t="str">
        <f>IF(C688="","",IF(AND(H688="あり",X688="記録"),IF(COUNTIFS($A$8:A688,A688,$B$8:B688,B688,$C$8:C688,C688,$E$8:E688,E688,$F$8:F688,F688,$H$8:H688,"あり",$X$8:X688,"記録")=1,1,0),0))</f>
        <v/>
      </c>
      <c r="AI688" s="55" t="str">
        <f>IF(C688="","",IF(AND(I688="あり",J688="実施",X688="記録",ISNUMBER(K688)),IF(COUNTIFS($K$8:K688,K688,$C$8:C688,C688,$E$8:E688,E688,$F$8:F688,F688,$I$8:I688,"あり",$J$8:J688,"実施",$X$8:X688,"記録")=1,1,0),0))</f>
        <v/>
      </c>
      <c r="AJ688" s="55" t="str">
        <f>IF(C688="","",IF(ISNUMBER(A688),YEAR(A688)-IF(MONTH(A688)&lt;4,1,0),""))</f>
        <v/>
      </c>
      <c r="AK688" s="55" t="str">
        <f>IF(C688="","",IF(J688="実施",IF(ISNUMBER(K688),YEAR(K688)-IF(MONTH(K688)&lt;4,1,0),""),""))</f>
        <v/>
      </c>
      <c r="AL688" s="56" t="str">
        <f>IF(C688="",IF(OR(A688&lt;&gt;"",G688&lt;&gt;""),"要確認：船名未記入",""),IF(OR(NOT(ISNUMBER(A688)),G688="",H688="",I688="",J688="",N688="",O688="",P688="",W688="",X688=""),"要確認：基本項目不足",IF(OR(Z688="未登録・重複",AA688="未登録・重複",AB688="未確認"),"要確認：登録表を確認",IF(AND(H688="あり",NOT(ISNUMBER(B688))),"要確認：前日の予定時刻不足",IF(AND(J688="実施",I688="あり",NOT(ISNUMBER(K688))),"要確認：最終日時不足",IF(AND(J688="取消",I688="あり"),"要確認：取消と使用ありが矛盾",IF(OR(AND(ISNUMBER(T688),T688&lt;0),AND(ISNUMBER(V688),V688&lt;0),AE688="要確認：時刻不足・逆転"),"要確認：時間を確認",IF(COUNTIFS(Work[予定表の作業日],A688,Work[前日版の予定時刻],B688,Work[船名],C688,Work[バース],E688,Work[入出・転],F688,Work[曳船名],G688)&gt;1,"要確認：同じ作業・曳船が重複",IF(AND(I688="あり",J688="実施",NOT(ISNUMBER(AD688))),"要確認：拘束時間未確認",IF(OR(H688="未確認",I688="未確認",J688="未確認",X688="未確認",N688="未確認",O688="未確認"),"要確認：未確認を含む","確認済"))))))))))</f>
        <v/>
      </c>
    </row>
    <row r="689" spans="1:38" ht="24.95" customHeight="1" x14ac:dyDescent="0.2">
      <c r="A689" s="20"/>
      <c r="B689" s="29"/>
      <c r="C689" s="7"/>
      <c r="D689" s="7"/>
      <c r="E689" s="7"/>
      <c r="F689" s="7"/>
      <c r="G689" s="7"/>
      <c r="H689" s="7"/>
      <c r="I689" s="7"/>
      <c r="J689" s="7"/>
      <c r="K689" s="23"/>
      <c r="L689" s="13"/>
      <c r="M689" s="13"/>
      <c r="N689" s="7"/>
      <c r="O689" s="51"/>
      <c r="P689" s="51"/>
      <c r="Q689" s="61"/>
      <c r="R689" s="62"/>
      <c r="S689" s="62"/>
      <c r="T689" s="63"/>
      <c r="U689" s="63"/>
      <c r="V689" s="63"/>
      <c r="W689" s="51"/>
      <c r="X689" s="51"/>
      <c r="Y689" s="67"/>
      <c r="Z689" s="54" t="str">
        <f>IF(G689="","",IF(COUNTIF(Tugs[曳船名],G689)&lt;&gt;1,"未登録・重複",IF(INDEX(Tugs[会社名],MATCH(G689,Tugs[曳船名],0))="","未確認",INDEX(Tugs[会社名],MATCH(G689,Tugs[曳船名],0)))))</f>
        <v/>
      </c>
      <c r="AA689" s="54" t="str">
        <f>IF(G689="","",IF(COUNTIF(Companies[会社名],Z689)&lt;&gt;1,"未登録・重複",IF(INDEX(Companies[地区],MATCH(Z689,Companies[会社名],0))="","未確認",INDEX(Companies[地区],MATCH(Z689,Companies[会社名],0)))))</f>
        <v/>
      </c>
      <c r="AB689" s="54" t="str">
        <f>IF(G689="","",IF(Q689&lt;&gt;"",Q689,IF(COUNTIF(Tugs[曳船名],G689)&lt;&gt;1,"未登録・重複",IF(INDEX(Tugs[基地港],MATCH(G689,Tugs[曳船名],0))="","未確認",INDEX(Tugs[基地港],MATCH(G689,Tugs[曳船名],0))))))</f>
        <v/>
      </c>
      <c r="AC689" s="53" t="str">
        <f>IF(C689="","",IF(AND(COUNTIF(Standards[照合項目（自動）],AB689&amp;"｜"&amp;E689&amp;"｜"&amp;D689&amp;"｜"&amp;F689&amp;"｜"&amp;P689)=1,COUNTIFS(Standards[照合項目（自動）],AB689&amp;"｜"&amp;E689&amp;"｜"&amp;D689&amp;"｜"&amp;F689&amp;"｜"&amp;P689,Standards[入力確認（自動）],"確認済")=1),SUMIF(Standards[照合項目（自動）],AB689&amp;"｜"&amp;E689&amp;"｜"&amp;D689&amp;"｜"&amp;F689&amp;"｜"&amp;P689,Standards[所定合計h（自動）]),"未確認"))</f>
        <v/>
      </c>
      <c r="AD689" s="53" t="str">
        <f>IF(C689="","",IF(AND(ISNUMBER(R689),ISNUMBER(S689),S689&gt;=R689),ROUND((S689-R689)*24,4),IF(OR(R689&lt;&gt;"",S689&lt;&gt;""),"",IF(AND(ISNUMBER(T689),T689&gt;=0),T689,IF(AND(I689="あり",J689="実施",ISNUMBER(AC689)),AC689,"")))))</f>
        <v/>
      </c>
      <c r="AE689" s="54" t="str">
        <f>IF(C689="","",IF(AND(ISNUMBER(R689),ISNUMBER(S689),S689&gt;=R689),IF(X689="記録","実績：基地発～基地着",IF(X689="記憶","記憶：基地発～基地着","未確認：基地発～基地着")),IF(OR(R689&lt;&gt;"",S689&lt;&gt;""),"要確認：時刻不足・逆転",IF(AND(ISNUMBER(T689),T689&gt;=0),IF(X689="記録","実績：記録の時間",IF(X689="記憶","記憶：申告の時間","未確認：申告の時間")),IF(AND(I689="あり",J689="実施",ISNUMBER(AC689)),"所定時間による見込み",IF(I689="なし","使用なし","未確認"))))))</f>
        <v/>
      </c>
      <c r="AF689" s="55" t="str">
        <f>IF(C689="","",IF(H689="あり",1,0))</f>
        <v/>
      </c>
      <c r="AG689" s="55" t="str">
        <f>IF(C689="","",IF(AND(I689="あり",J689="実施"),1,0))</f>
        <v/>
      </c>
      <c r="AH689" s="55" t="str">
        <f>IF(C689="","",IF(AND(H689="あり",X689="記録"),IF(COUNTIFS($A$8:A689,A689,$B$8:B689,B689,$C$8:C689,C689,$E$8:E689,E689,$F$8:F689,F689,$H$8:H689,"あり",$X$8:X689,"記録")=1,1,0),0))</f>
        <v/>
      </c>
      <c r="AI689" s="55" t="str">
        <f>IF(C689="","",IF(AND(I689="あり",J689="実施",X689="記録",ISNUMBER(K689)),IF(COUNTIFS($K$8:K689,K689,$C$8:C689,C689,$E$8:E689,E689,$F$8:F689,F689,$I$8:I689,"あり",$J$8:J689,"実施",$X$8:X689,"記録")=1,1,0),0))</f>
        <v/>
      </c>
      <c r="AJ689" s="55" t="str">
        <f>IF(C689="","",IF(ISNUMBER(A689),YEAR(A689)-IF(MONTH(A689)&lt;4,1,0),""))</f>
        <v/>
      </c>
      <c r="AK689" s="55" t="str">
        <f>IF(C689="","",IF(J689="実施",IF(ISNUMBER(K689),YEAR(K689)-IF(MONTH(K689)&lt;4,1,0),""),""))</f>
        <v/>
      </c>
      <c r="AL689" s="56" t="str">
        <f>IF(C689="",IF(OR(A689&lt;&gt;"",G689&lt;&gt;""),"要確認：船名未記入",""),IF(OR(NOT(ISNUMBER(A689)),G689="",H689="",I689="",J689="",N689="",O689="",P689="",W689="",X689=""),"要確認：基本項目不足",IF(OR(Z689="未登録・重複",AA689="未登録・重複",AB689="未確認"),"要確認：登録表を確認",IF(AND(H689="あり",NOT(ISNUMBER(B689))),"要確認：前日の予定時刻不足",IF(AND(J689="実施",I689="あり",NOT(ISNUMBER(K689))),"要確認：最終日時不足",IF(AND(J689="取消",I689="あり"),"要確認：取消と使用ありが矛盾",IF(OR(AND(ISNUMBER(T689),T689&lt;0),AND(ISNUMBER(V689),V689&lt;0),AE689="要確認：時刻不足・逆転"),"要確認：時間を確認",IF(COUNTIFS(Work[予定表の作業日],A689,Work[前日版の予定時刻],B689,Work[船名],C689,Work[バース],E689,Work[入出・転],F689,Work[曳船名],G689)&gt;1,"要確認：同じ作業・曳船が重複",IF(AND(I689="あり",J689="実施",NOT(ISNUMBER(AD689))),"要確認：拘束時間未確認",IF(OR(H689="未確認",I689="未確認",J689="未確認",X689="未確認",N689="未確認",O689="未確認"),"要確認：未確認を含む","確認済"))))))))))</f>
        <v/>
      </c>
    </row>
    <row r="690" spans="1:38" ht="24.95" customHeight="1" x14ac:dyDescent="0.2">
      <c r="A690" s="20"/>
      <c r="B690" s="29"/>
      <c r="C690" s="7"/>
      <c r="D690" s="7"/>
      <c r="E690" s="7"/>
      <c r="F690" s="7"/>
      <c r="G690" s="7"/>
      <c r="H690" s="7"/>
      <c r="I690" s="7"/>
      <c r="J690" s="7"/>
      <c r="K690" s="23"/>
      <c r="L690" s="13"/>
      <c r="M690" s="13"/>
      <c r="N690" s="7"/>
      <c r="O690" s="51"/>
      <c r="P690" s="51"/>
      <c r="Q690" s="61"/>
      <c r="R690" s="62"/>
      <c r="S690" s="62"/>
      <c r="T690" s="63"/>
      <c r="U690" s="63"/>
      <c r="V690" s="63"/>
      <c r="W690" s="51"/>
      <c r="X690" s="51"/>
      <c r="Y690" s="67"/>
      <c r="Z690" s="54" t="str">
        <f>IF(G690="","",IF(COUNTIF(Tugs[曳船名],G690)&lt;&gt;1,"未登録・重複",IF(INDEX(Tugs[会社名],MATCH(G690,Tugs[曳船名],0))="","未確認",INDEX(Tugs[会社名],MATCH(G690,Tugs[曳船名],0)))))</f>
        <v/>
      </c>
      <c r="AA690" s="54" t="str">
        <f>IF(G690="","",IF(COUNTIF(Companies[会社名],Z690)&lt;&gt;1,"未登録・重複",IF(INDEX(Companies[地区],MATCH(Z690,Companies[会社名],0))="","未確認",INDEX(Companies[地区],MATCH(Z690,Companies[会社名],0)))))</f>
        <v/>
      </c>
      <c r="AB690" s="54" t="str">
        <f>IF(G690="","",IF(Q690&lt;&gt;"",Q690,IF(COUNTIF(Tugs[曳船名],G690)&lt;&gt;1,"未登録・重複",IF(INDEX(Tugs[基地港],MATCH(G690,Tugs[曳船名],0))="","未確認",INDEX(Tugs[基地港],MATCH(G690,Tugs[曳船名],0))))))</f>
        <v/>
      </c>
      <c r="AC690" s="53" t="str">
        <f>IF(C690="","",IF(AND(COUNTIF(Standards[照合項目（自動）],AB690&amp;"｜"&amp;E690&amp;"｜"&amp;D690&amp;"｜"&amp;F690&amp;"｜"&amp;P690)=1,COUNTIFS(Standards[照合項目（自動）],AB690&amp;"｜"&amp;E690&amp;"｜"&amp;D690&amp;"｜"&amp;F690&amp;"｜"&amp;P690,Standards[入力確認（自動）],"確認済")=1),SUMIF(Standards[照合項目（自動）],AB690&amp;"｜"&amp;E690&amp;"｜"&amp;D690&amp;"｜"&amp;F690&amp;"｜"&amp;P690,Standards[所定合計h（自動）]),"未確認"))</f>
        <v/>
      </c>
      <c r="AD690" s="53" t="str">
        <f>IF(C690="","",IF(AND(ISNUMBER(R690),ISNUMBER(S690),S690&gt;=R690),ROUND((S690-R690)*24,4),IF(OR(R690&lt;&gt;"",S690&lt;&gt;""),"",IF(AND(ISNUMBER(T690),T690&gt;=0),T690,IF(AND(I690="あり",J690="実施",ISNUMBER(AC690)),AC690,"")))))</f>
        <v/>
      </c>
      <c r="AE690" s="54" t="str">
        <f>IF(C690="","",IF(AND(ISNUMBER(R690),ISNUMBER(S690),S690&gt;=R690),IF(X690="記録","実績：基地発～基地着",IF(X690="記憶","記憶：基地発～基地着","未確認：基地発～基地着")),IF(OR(R690&lt;&gt;"",S690&lt;&gt;""),"要確認：時刻不足・逆転",IF(AND(ISNUMBER(T690),T690&gt;=0),IF(X690="記録","実績：記録の時間",IF(X690="記憶","記憶：申告の時間","未確認：申告の時間")),IF(AND(I690="あり",J690="実施",ISNUMBER(AC690)),"所定時間による見込み",IF(I690="なし","使用なし","未確認"))))))</f>
        <v/>
      </c>
      <c r="AF690" s="55" t="str">
        <f>IF(C690="","",IF(H690="あり",1,0))</f>
        <v/>
      </c>
      <c r="AG690" s="55" t="str">
        <f>IF(C690="","",IF(AND(I690="あり",J690="実施"),1,0))</f>
        <v/>
      </c>
      <c r="AH690" s="55" t="str">
        <f>IF(C690="","",IF(AND(H690="あり",X690="記録"),IF(COUNTIFS($A$8:A690,A690,$B$8:B690,B690,$C$8:C690,C690,$E$8:E690,E690,$F$8:F690,F690,$H$8:H690,"あり",$X$8:X690,"記録")=1,1,0),0))</f>
        <v/>
      </c>
      <c r="AI690" s="55" t="str">
        <f>IF(C690="","",IF(AND(I690="あり",J690="実施",X690="記録",ISNUMBER(K690)),IF(COUNTIFS($K$8:K690,K690,$C$8:C690,C690,$E$8:E690,E690,$F$8:F690,F690,$I$8:I690,"あり",$J$8:J690,"実施",$X$8:X690,"記録")=1,1,0),0))</f>
        <v/>
      </c>
      <c r="AJ690" s="55" t="str">
        <f>IF(C690="","",IF(ISNUMBER(A690),YEAR(A690)-IF(MONTH(A690)&lt;4,1,0),""))</f>
        <v/>
      </c>
      <c r="AK690" s="55" t="str">
        <f>IF(C690="","",IF(J690="実施",IF(ISNUMBER(K690),YEAR(K690)-IF(MONTH(K690)&lt;4,1,0),""),""))</f>
        <v/>
      </c>
      <c r="AL690" s="56" t="str">
        <f>IF(C690="",IF(OR(A690&lt;&gt;"",G690&lt;&gt;""),"要確認：船名未記入",""),IF(OR(NOT(ISNUMBER(A690)),G690="",H690="",I690="",J690="",N690="",O690="",P690="",W690="",X690=""),"要確認：基本項目不足",IF(OR(Z690="未登録・重複",AA690="未登録・重複",AB690="未確認"),"要確認：登録表を確認",IF(AND(H690="あり",NOT(ISNUMBER(B690))),"要確認：前日の予定時刻不足",IF(AND(J690="実施",I690="あり",NOT(ISNUMBER(K690))),"要確認：最終日時不足",IF(AND(J690="取消",I690="あり"),"要確認：取消と使用ありが矛盾",IF(OR(AND(ISNUMBER(T690),T690&lt;0),AND(ISNUMBER(V690),V690&lt;0),AE690="要確認：時刻不足・逆転"),"要確認：時間を確認",IF(COUNTIFS(Work[予定表の作業日],A690,Work[前日版の予定時刻],B690,Work[船名],C690,Work[バース],E690,Work[入出・転],F690,Work[曳船名],G690)&gt;1,"要確認：同じ作業・曳船が重複",IF(AND(I690="あり",J690="実施",NOT(ISNUMBER(AD690))),"要確認：拘束時間未確認",IF(OR(H690="未確認",I690="未確認",J690="未確認",X690="未確認",N690="未確認",O690="未確認"),"要確認：未確認を含む","確認済"))))))))))</f>
        <v/>
      </c>
    </row>
    <row r="691" spans="1:38" ht="24.95" customHeight="1" x14ac:dyDescent="0.2">
      <c r="A691" s="20"/>
      <c r="B691" s="29"/>
      <c r="C691" s="7"/>
      <c r="D691" s="7"/>
      <c r="E691" s="7"/>
      <c r="F691" s="7"/>
      <c r="G691" s="7"/>
      <c r="H691" s="7"/>
      <c r="I691" s="7"/>
      <c r="J691" s="7"/>
      <c r="K691" s="23"/>
      <c r="L691" s="13"/>
      <c r="M691" s="13"/>
      <c r="N691" s="7"/>
      <c r="O691" s="51"/>
      <c r="P691" s="51"/>
      <c r="Q691" s="61"/>
      <c r="R691" s="62"/>
      <c r="S691" s="62"/>
      <c r="T691" s="63"/>
      <c r="U691" s="63"/>
      <c r="V691" s="63"/>
      <c r="W691" s="51"/>
      <c r="X691" s="51"/>
      <c r="Y691" s="67"/>
      <c r="Z691" s="54" t="str">
        <f>IF(G691="","",IF(COUNTIF(Tugs[曳船名],G691)&lt;&gt;1,"未登録・重複",IF(INDEX(Tugs[会社名],MATCH(G691,Tugs[曳船名],0))="","未確認",INDEX(Tugs[会社名],MATCH(G691,Tugs[曳船名],0)))))</f>
        <v/>
      </c>
      <c r="AA691" s="54" t="str">
        <f>IF(G691="","",IF(COUNTIF(Companies[会社名],Z691)&lt;&gt;1,"未登録・重複",IF(INDEX(Companies[地区],MATCH(Z691,Companies[会社名],0))="","未確認",INDEX(Companies[地区],MATCH(Z691,Companies[会社名],0)))))</f>
        <v/>
      </c>
      <c r="AB691" s="54" t="str">
        <f>IF(G691="","",IF(Q691&lt;&gt;"",Q691,IF(COUNTIF(Tugs[曳船名],G691)&lt;&gt;1,"未登録・重複",IF(INDEX(Tugs[基地港],MATCH(G691,Tugs[曳船名],0))="","未確認",INDEX(Tugs[基地港],MATCH(G691,Tugs[曳船名],0))))))</f>
        <v/>
      </c>
      <c r="AC691" s="53" t="str">
        <f>IF(C691="","",IF(AND(COUNTIF(Standards[照合項目（自動）],AB691&amp;"｜"&amp;E691&amp;"｜"&amp;D691&amp;"｜"&amp;F691&amp;"｜"&amp;P691)=1,COUNTIFS(Standards[照合項目（自動）],AB691&amp;"｜"&amp;E691&amp;"｜"&amp;D691&amp;"｜"&amp;F691&amp;"｜"&amp;P691,Standards[入力確認（自動）],"確認済")=1),SUMIF(Standards[照合項目（自動）],AB691&amp;"｜"&amp;E691&amp;"｜"&amp;D691&amp;"｜"&amp;F691&amp;"｜"&amp;P691,Standards[所定合計h（自動）]),"未確認"))</f>
        <v/>
      </c>
      <c r="AD691" s="53" t="str">
        <f>IF(C691="","",IF(AND(ISNUMBER(R691),ISNUMBER(S691),S691&gt;=R691),ROUND((S691-R691)*24,4),IF(OR(R691&lt;&gt;"",S691&lt;&gt;""),"",IF(AND(ISNUMBER(T691),T691&gt;=0),T691,IF(AND(I691="あり",J691="実施",ISNUMBER(AC691)),AC691,"")))))</f>
        <v/>
      </c>
      <c r="AE691" s="54" t="str">
        <f>IF(C691="","",IF(AND(ISNUMBER(R691),ISNUMBER(S691),S691&gt;=R691),IF(X691="記録","実績：基地発～基地着",IF(X691="記憶","記憶：基地発～基地着","未確認：基地発～基地着")),IF(OR(R691&lt;&gt;"",S691&lt;&gt;""),"要確認：時刻不足・逆転",IF(AND(ISNUMBER(T691),T691&gt;=0),IF(X691="記録","実績：記録の時間",IF(X691="記憶","記憶：申告の時間","未確認：申告の時間")),IF(AND(I691="あり",J691="実施",ISNUMBER(AC691)),"所定時間による見込み",IF(I691="なし","使用なし","未確認"))))))</f>
        <v/>
      </c>
      <c r="AF691" s="55" t="str">
        <f>IF(C691="","",IF(H691="あり",1,0))</f>
        <v/>
      </c>
      <c r="AG691" s="55" t="str">
        <f>IF(C691="","",IF(AND(I691="あり",J691="実施"),1,0))</f>
        <v/>
      </c>
      <c r="AH691" s="55" t="str">
        <f>IF(C691="","",IF(AND(H691="あり",X691="記録"),IF(COUNTIFS($A$8:A691,A691,$B$8:B691,B691,$C$8:C691,C691,$E$8:E691,E691,$F$8:F691,F691,$H$8:H691,"あり",$X$8:X691,"記録")=1,1,0),0))</f>
        <v/>
      </c>
      <c r="AI691" s="55" t="str">
        <f>IF(C691="","",IF(AND(I691="あり",J691="実施",X691="記録",ISNUMBER(K691)),IF(COUNTIFS($K$8:K691,K691,$C$8:C691,C691,$E$8:E691,E691,$F$8:F691,F691,$I$8:I691,"あり",$J$8:J691,"実施",$X$8:X691,"記録")=1,1,0),0))</f>
        <v/>
      </c>
      <c r="AJ691" s="55" t="str">
        <f>IF(C691="","",IF(ISNUMBER(A691),YEAR(A691)-IF(MONTH(A691)&lt;4,1,0),""))</f>
        <v/>
      </c>
      <c r="AK691" s="55" t="str">
        <f>IF(C691="","",IF(J691="実施",IF(ISNUMBER(K691),YEAR(K691)-IF(MONTH(K691)&lt;4,1,0),""),""))</f>
        <v/>
      </c>
      <c r="AL691" s="56" t="str">
        <f>IF(C691="",IF(OR(A691&lt;&gt;"",G691&lt;&gt;""),"要確認：船名未記入",""),IF(OR(NOT(ISNUMBER(A691)),G691="",H691="",I691="",J691="",N691="",O691="",P691="",W691="",X691=""),"要確認：基本項目不足",IF(OR(Z691="未登録・重複",AA691="未登録・重複",AB691="未確認"),"要確認：登録表を確認",IF(AND(H691="あり",NOT(ISNUMBER(B691))),"要確認：前日の予定時刻不足",IF(AND(J691="実施",I691="あり",NOT(ISNUMBER(K691))),"要確認：最終日時不足",IF(AND(J691="取消",I691="あり"),"要確認：取消と使用ありが矛盾",IF(OR(AND(ISNUMBER(T691),T691&lt;0),AND(ISNUMBER(V691),V691&lt;0),AE691="要確認：時刻不足・逆転"),"要確認：時間を確認",IF(COUNTIFS(Work[予定表の作業日],A691,Work[前日版の予定時刻],B691,Work[船名],C691,Work[バース],E691,Work[入出・転],F691,Work[曳船名],G691)&gt;1,"要確認：同じ作業・曳船が重複",IF(AND(I691="あり",J691="実施",NOT(ISNUMBER(AD691))),"要確認：拘束時間未確認",IF(OR(H691="未確認",I691="未確認",J691="未確認",X691="未確認",N691="未確認",O691="未確認"),"要確認：未確認を含む","確認済"))))))))))</f>
        <v/>
      </c>
    </row>
    <row r="692" spans="1:38" ht="24.95" customHeight="1" x14ac:dyDescent="0.2">
      <c r="A692" s="20"/>
      <c r="B692" s="29"/>
      <c r="C692" s="7"/>
      <c r="D692" s="7"/>
      <c r="E692" s="7"/>
      <c r="F692" s="7"/>
      <c r="G692" s="7"/>
      <c r="H692" s="7"/>
      <c r="I692" s="7"/>
      <c r="J692" s="7"/>
      <c r="K692" s="23"/>
      <c r="L692" s="13"/>
      <c r="M692" s="13"/>
      <c r="N692" s="7"/>
      <c r="O692" s="51"/>
      <c r="P692" s="51"/>
      <c r="Q692" s="61"/>
      <c r="R692" s="62"/>
      <c r="S692" s="62"/>
      <c r="T692" s="63"/>
      <c r="U692" s="63"/>
      <c r="V692" s="63"/>
      <c r="W692" s="51"/>
      <c r="X692" s="51"/>
      <c r="Y692" s="67"/>
      <c r="Z692" s="54" t="str">
        <f>IF(G692="","",IF(COUNTIF(Tugs[曳船名],G692)&lt;&gt;1,"未登録・重複",IF(INDEX(Tugs[会社名],MATCH(G692,Tugs[曳船名],0))="","未確認",INDEX(Tugs[会社名],MATCH(G692,Tugs[曳船名],0)))))</f>
        <v/>
      </c>
      <c r="AA692" s="54" t="str">
        <f>IF(G692="","",IF(COUNTIF(Companies[会社名],Z692)&lt;&gt;1,"未登録・重複",IF(INDEX(Companies[地区],MATCH(Z692,Companies[会社名],0))="","未確認",INDEX(Companies[地区],MATCH(Z692,Companies[会社名],0)))))</f>
        <v/>
      </c>
      <c r="AB692" s="54" t="str">
        <f>IF(G692="","",IF(Q692&lt;&gt;"",Q692,IF(COUNTIF(Tugs[曳船名],G692)&lt;&gt;1,"未登録・重複",IF(INDEX(Tugs[基地港],MATCH(G692,Tugs[曳船名],0))="","未確認",INDEX(Tugs[基地港],MATCH(G692,Tugs[曳船名],0))))))</f>
        <v/>
      </c>
      <c r="AC692" s="53" t="str">
        <f>IF(C692="","",IF(AND(COUNTIF(Standards[照合項目（自動）],AB692&amp;"｜"&amp;E692&amp;"｜"&amp;D692&amp;"｜"&amp;F692&amp;"｜"&amp;P692)=1,COUNTIFS(Standards[照合項目（自動）],AB692&amp;"｜"&amp;E692&amp;"｜"&amp;D692&amp;"｜"&amp;F692&amp;"｜"&amp;P692,Standards[入力確認（自動）],"確認済")=1),SUMIF(Standards[照合項目（自動）],AB692&amp;"｜"&amp;E692&amp;"｜"&amp;D692&amp;"｜"&amp;F692&amp;"｜"&amp;P692,Standards[所定合計h（自動）]),"未確認"))</f>
        <v/>
      </c>
      <c r="AD692" s="53" t="str">
        <f>IF(C692="","",IF(AND(ISNUMBER(R692),ISNUMBER(S692),S692&gt;=R692),ROUND((S692-R692)*24,4),IF(OR(R692&lt;&gt;"",S692&lt;&gt;""),"",IF(AND(ISNUMBER(T692),T692&gt;=0),T692,IF(AND(I692="あり",J692="実施",ISNUMBER(AC692)),AC692,"")))))</f>
        <v/>
      </c>
      <c r="AE692" s="54" t="str">
        <f>IF(C692="","",IF(AND(ISNUMBER(R692),ISNUMBER(S692),S692&gt;=R692),IF(X692="記録","実績：基地発～基地着",IF(X692="記憶","記憶：基地発～基地着","未確認：基地発～基地着")),IF(OR(R692&lt;&gt;"",S692&lt;&gt;""),"要確認：時刻不足・逆転",IF(AND(ISNUMBER(T692),T692&gt;=0),IF(X692="記録","実績：記録の時間",IF(X692="記憶","記憶：申告の時間","未確認：申告の時間")),IF(AND(I692="あり",J692="実施",ISNUMBER(AC692)),"所定時間による見込み",IF(I692="なし","使用なし","未確認"))))))</f>
        <v/>
      </c>
      <c r="AF692" s="55" t="str">
        <f>IF(C692="","",IF(H692="あり",1,0))</f>
        <v/>
      </c>
      <c r="AG692" s="55" t="str">
        <f>IF(C692="","",IF(AND(I692="あり",J692="実施"),1,0))</f>
        <v/>
      </c>
      <c r="AH692" s="55" t="str">
        <f>IF(C692="","",IF(AND(H692="あり",X692="記録"),IF(COUNTIFS($A$8:A692,A692,$B$8:B692,B692,$C$8:C692,C692,$E$8:E692,E692,$F$8:F692,F692,$H$8:H692,"あり",$X$8:X692,"記録")=1,1,0),0))</f>
        <v/>
      </c>
      <c r="AI692" s="55" t="str">
        <f>IF(C692="","",IF(AND(I692="あり",J692="実施",X692="記録",ISNUMBER(K692)),IF(COUNTIFS($K$8:K692,K692,$C$8:C692,C692,$E$8:E692,E692,$F$8:F692,F692,$I$8:I692,"あり",$J$8:J692,"実施",$X$8:X692,"記録")=1,1,0),0))</f>
        <v/>
      </c>
      <c r="AJ692" s="55" t="str">
        <f>IF(C692="","",IF(ISNUMBER(A692),YEAR(A692)-IF(MONTH(A692)&lt;4,1,0),""))</f>
        <v/>
      </c>
      <c r="AK692" s="55" t="str">
        <f>IF(C692="","",IF(J692="実施",IF(ISNUMBER(K692),YEAR(K692)-IF(MONTH(K692)&lt;4,1,0),""),""))</f>
        <v/>
      </c>
      <c r="AL692" s="56" t="str">
        <f>IF(C692="",IF(OR(A692&lt;&gt;"",G692&lt;&gt;""),"要確認：船名未記入",""),IF(OR(NOT(ISNUMBER(A692)),G692="",H692="",I692="",J692="",N692="",O692="",P692="",W692="",X692=""),"要確認：基本項目不足",IF(OR(Z692="未登録・重複",AA692="未登録・重複",AB692="未確認"),"要確認：登録表を確認",IF(AND(H692="あり",NOT(ISNUMBER(B692))),"要確認：前日の予定時刻不足",IF(AND(J692="実施",I692="あり",NOT(ISNUMBER(K692))),"要確認：最終日時不足",IF(AND(J692="取消",I692="あり"),"要確認：取消と使用ありが矛盾",IF(OR(AND(ISNUMBER(T692),T692&lt;0),AND(ISNUMBER(V692),V692&lt;0),AE692="要確認：時刻不足・逆転"),"要確認：時間を確認",IF(COUNTIFS(Work[予定表の作業日],A692,Work[前日版の予定時刻],B692,Work[船名],C692,Work[バース],E692,Work[入出・転],F692,Work[曳船名],G692)&gt;1,"要確認：同じ作業・曳船が重複",IF(AND(I692="あり",J692="実施",NOT(ISNUMBER(AD692))),"要確認：拘束時間未確認",IF(OR(H692="未確認",I692="未確認",J692="未確認",X692="未確認",N692="未確認",O692="未確認"),"要確認：未確認を含む","確認済"))))))))))</f>
        <v/>
      </c>
    </row>
    <row r="693" spans="1:38" ht="24.95" customHeight="1" x14ac:dyDescent="0.2">
      <c r="A693" s="20"/>
      <c r="B693" s="29"/>
      <c r="C693" s="7"/>
      <c r="D693" s="7"/>
      <c r="E693" s="7"/>
      <c r="F693" s="7"/>
      <c r="G693" s="7"/>
      <c r="H693" s="7"/>
      <c r="I693" s="7"/>
      <c r="J693" s="7"/>
      <c r="K693" s="23"/>
      <c r="L693" s="13"/>
      <c r="M693" s="13"/>
      <c r="N693" s="7"/>
      <c r="O693" s="51"/>
      <c r="P693" s="51"/>
      <c r="Q693" s="61"/>
      <c r="R693" s="62"/>
      <c r="S693" s="62"/>
      <c r="T693" s="63"/>
      <c r="U693" s="63"/>
      <c r="V693" s="63"/>
      <c r="W693" s="51"/>
      <c r="X693" s="51"/>
      <c r="Y693" s="67"/>
      <c r="Z693" s="54" t="str">
        <f>IF(G693="","",IF(COUNTIF(Tugs[曳船名],G693)&lt;&gt;1,"未登録・重複",IF(INDEX(Tugs[会社名],MATCH(G693,Tugs[曳船名],0))="","未確認",INDEX(Tugs[会社名],MATCH(G693,Tugs[曳船名],0)))))</f>
        <v/>
      </c>
      <c r="AA693" s="54" t="str">
        <f>IF(G693="","",IF(COUNTIF(Companies[会社名],Z693)&lt;&gt;1,"未登録・重複",IF(INDEX(Companies[地区],MATCH(Z693,Companies[会社名],0))="","未確認",INDEX(Companies[地区],MATCH(Z693,Companies[会社名],0)))))</f>
        <v/>
      </c>
      <c r="AB693" s="54" t="str">
        <f>IF(G693="","",IF(Q693&lt;&gt;"",Q693,IF(COUNTIF(Tugs[曳船名],G693)&lt;&gt;1,"未登録・重複",IF(INDEX(Tugs[基地港],MATCH(G693,Tugs[曳船名],0))="","未確認",INDEX(Tugs[基地港],MATCH(G693,Tugs[曳船名],0))))))</f>
        <v/>
      </c>
      <c r="AC693" s="53" t="str">
        <f>IF(C693="","",IF(AND(COUNTIF(Standards[照合項目（自動）],AB693&amp;"｜"&amp;E693&amp;"｜"&amp;D693&amp;"｜"&amp;F693&amp;"｜"&amp;P693)=1,COUNTIFS(Standards[照合項目（自動）],AB693&amp;"｜"&amp;E693&amp;"｜"&amp;D693&amp;"｜"&amp;F693&amp;"｜"&amp;P693,Standards[入力確認（自動）],"確認済")=1),SUMIF(Standards[照合項目（自動）],AB693&amp;"｜"&amp;E693&amp;"｜"&amp;D693&amp;"｜"&amp;F693&amp;"｜"&amp;P693,Standards[所定合計h（自動）]),"未確認"))</f>
        <v/>
      </c>
      <c r="AD693" s="53" t="str">
        <f>IF(C693="","",IF(AND(ISNUMBER(R693),ISNUMBER(S693),S693&gt;=R693),ROUND((S693-R693)*24,4),IF(OR(R693&lt;&gt;"",S693&lt;&gt;""),"",IF(AND(ISNUMBER(T693),T693&gt;=0),T693,IF(AND(I693="あり",J693="実施",ISNUMBER(AC693)),AC693,"")))))</f>
        <v/>
      </c>
      <c r="AE693" s="54" t="str">
        <f>IF(C693="","",IF(AND(ISNUMBER(R693),ISNUMBER(S693),S693&gt;=R693),IF(X693="記録","実績：基地発～基地着",IF(X693="記憶","記憶：基地発～基地着","未確認：基地発～基地着")),IF(OR(R693&lt;&gt;"",S693&lt;&gt;""),"要確認：時刻不足・逆転",IF(AND(ISNUMBER(T693),T693&gt;=0),IF(X693="記録","実績：記録の時間",IF(X693="記憶","記憶：申告の時間","未確認：申告の時間")),IF(AND(I693="あり",J693="実施",ISNUMBER(AC693)),"所定時間による見込み",IF(I693="なし","使用なし","未確認"))))))</f>
        <v/>
      </c>
      <c r="AF693" s="55" t="str">
        <f>IF(C693="","",IF(H693="あり",1,0))</f>
        <v/>
      </c>
      <c r="AG693" s="55" t="str">
        <f>IF(C693="","",IF(AND(I693="あり",J693="実施"),1,0))</f>
        <v/>
      </c>
      <c r="AH693" s="55" t="str">
        <f>IF(C693="","",IF(AND(H693="あり",X693="記録"),IF(COUNTIFS($A$8:A693,A693,$B$8:B693,B693,$C$8:C693,C693,$E$8:E693,E693,$F$8:F693,F693,$H$8:H693,"あり",$X$8:X693,"記録")=1,1,0),0))</f>
        <v/>
      </c>
      <c r="AI693" s="55" t="str">
        <f>IF(C693="","",IF(AND(I693="あり",J693="実施",X693="記録",ISNUMBER(K693)),IF(COUNTIFS($K$8:K693,K693,$C$8:C693,C693,$E$8:E693,E693,$F$8:F693,F693,$I$8:I693,"あり",$J$8:J693,"実施",$X$8:X693,"記録")=1,1,0),0))</f>
        <v/>
      </c>
      <c r="AJ693" s="55" t="str">
        <f>IF(C693="","",IF(ISNUMBER(A693),YEAR(A693)-IF(MONTH(A693)&lt;4,1,0),""))</f>
        <v/>
      </c>
      <c r="AK693" s="55" t="str">
        <f>IF(C693="","",IF(J693="実施",IF(ISNUMBER(K693),YEAR(K693)-IF(MONTH(K693)&lt;4,1,0),""),""))</f>
        <v/>
      </c>
      <c r="AL693" s="56" t="str">
        <f>IF(C693="",IF(OR(A693&lt;&gt;"",G693&lt;&gt;""),"要確認：船名未記入",""),IF(OR(NOT(ISNUMBER(A693)),G693="",H693="",I693="",J693="",N693="",O693="",P693="",W693="",X693=""),"要確認：基本項目不足",IF(OR(Z693="未登録・重複",AA693="未登録・重複",AB693="未確認"),"要確認：登録表を確認",IF(AND(H693="あり",NOT(ISNUMBER(B693))),"要確認：前日の予定時刻不足",IF(AND(J693="実施",I693="あり",NOT(ISNUMBER(K693))),"要確認：最終日時不足",IF(AND(J693="取消",I693="あり"),"要確認：取消と使用ありが矛盾",IF(OR(AND(ISNUMBER(T693),T693&lt;0),AND(ISNUMBER(V693),V693&lt;0),AE693="要確認：時刻不足・逆転"),"要確認：時間を確認",IF(COUNTIFS(Work[予定表の作業日],A693,Work[前日版の予定時刻],B693,Work[船名],C693,Work[バース],E693,Work[入出・転],F693,Work[曳船名],G693)&gt;1,"要確認：同じ作業・曳船が重複",IF(AND(I693="あり",J693="実施",NOT(ISNUMBER(AD693))),"要確認：拘束時間未確認",IF(OR(H693="未確認",I693="未確認",J693="未確認",X693="未確認",N693="未確認",O693="未確認"),"要確認：未確認を含む","確認済"))))))))))</f>
        <v/>
      </c>
    </row>
    <row r="694" spans="1:38" ht="24.95" customHeight="1" x14ac:dyDescent="0.2">
      <c r="A694" s="20"/>
      <c r="B694" s="29"/>
      <c r="C694" s="7"/>
      <c r="D694" s="7"/>
      <c r="E694" s="7"/>
      <c r="F694" s="7"/>
      <c r="G694" s="7"/>
      <c r="H694" s="7"/>
      <c r="I694" s="7"/>
      <c r="J694" s="7"/>
      <c r="K694" s="23"/>
      <c r="L694" s="13"/>
      <c r="M694" s="13"/>
      <c r="N694" s="7"/>
      <c r="O694" s="51"/>
      <c r="P694" s="51"/>
      <c r="Q694" s="61"/>
      <c r="R694" s="62"/>
      <c r="S694" s="62"/>
      <c r="T694" s="63"/>
      <c r="U694" s="63"/>
      <c r="V694" s="63"/>
      <c r="W694" s="51"/>
      <c r="X694" s="51"/>
      <c r="Y694" s="67"/>
      <c r="Z694" s="54" t="str">
        <f>IF(G694="","",IF(COUNTIF(Tugs[曳船名],G694)&lt;&gt;1,"未登録・重複",IF(INDEX(Tugs[会社名],MATCH(G694,Tugs[曳船名],0))="","未確認",INDEX(Tugs[会社名],MATCH(G694,Tugs[曳船名],0)))))</f>
        <v/>
      </c>
      <c r="AA694" s="54" t="str">
        <f>IF(G694="","",IF(COUNTIF(Companies[会社名],Z694)&lt;&gt;1,"未登録・重複",IF(INDEX(Companies[地区],MATCH(Z694,Companies[会社名],0))="","未確認",INDEX(Companies[地区],MATCH(Z694,Companies[会社名],0)))))</f>
        <v/>
      </c>
      <c r="AB694" s="54" t="str">
        <f>IF(G694="","",IF(Q694&lt;&gt;"",Q694,IF(COUNTIF(Tugs[曳船名],G694)&lt;&gt;1,"未登録・重複",IF(INDEX(Tugs[基地港],MATCH(G694,Tugs[曳船名],0))="","未確認",INDEX(Tugs[基地港],MATCH(G694,Tugs[曳船名],0))))))</f>
        <v/>
      </c>
      <c r="AC694" s="53" t="str">
        <f>IF(C694="","",IF(AND(COUNTIF(Standards[照合項目（自動）],AB694&amp;"｜"&amp;E694&amp;"｜"&amp;D694&amp;"｜"&amp;F694&amp;"｜"&amp;P694)=1,COUNTIFS(Standards[照合項目（自動）],AB694&amp;"｜"&amp;E694&amp;"｜"&amp;D694&amp;"｜"&amp;F694&amp;"｜"&amp;P694,Standards[入力確認（自動）],"確認済")=1),SUMIF(Standards[照合項目（自動）],AB694&amp;"｜"&amp;E694&amp;"｜"&amp;D694&amp;"｜"&amp;F694&amp;"｜"&amp;P694,Standards[所定合計h（自動）]),"未確認"))</f>
        <v/>
      </c>
      <c r="AD694" s="53" t="str">
        <f>IF(C694="","",IF(AND(ISNUMBER(R694),ISNUMBER(S694),S694&gt;=R694),ROUND((S694-R694)*24,4),IF(OR(R694&lt;&gt;"",S694&lt;&gt;""),"",IF(AND(ISNUMBER(T694),T694&gt;=0),T694,IF(AND(I694="あり",J694="実施",ISNUMBER(AC694)),AC694,"")))))</f>
        <v/>
      </c>
      <c r="AE694" s="54" t="str">
        <f>IF(C694="","",IF(AND(ISNUMBER(R694),ISNUMBER(S694),S694&gt;=R694),IF(X694="記録","実績：基地発～基地着",IF(X694="記憶","記憶：基地発～基地着","未確認：基地発～基地着")),IF(OR(R694&lt;&gt;"",S694&lt;&gt;""),"要確認：時刻不足・逆転",IF(AND(ISNUMBER(T694),T694&gt;=0),IF(X694="記録","実績：記録の時間",IF(X694="記憶","記憶：申告の時間","未確認：申告の時間")),IF(AND(I694="あり",J694="実施",ISNUMBER(AC694)),"所定時間による見込み",IF(I694="なし","使用なし","未確認"))))))</f>
        <v/>
      </c>
      <c r="AF694" s="55" t="str">
        <f>IF(C694="","",IF(H694="あり",1,0))</f>
        <v/>
      </c>
      <c r="AG694" s="55" t="str">
        <f>IF(C694="","",IF(AND(I694="あり",J694="実施"),1,0))</f>
        <v/>
      </c>
      <c r="AH694" s="55" t="str">
        <f>IF(C694="","",IF(AND(H694="あり",X694="記録"),IF(COUNTIFS($A$8:A694,A694,$B$8:B694,B694,$C$8:C694,C694,$E$8:E694,E694,$F$8:F694,F694,$H$8:H694,"あり",$X$8:X694,"記録")=1,1,0),0))</f>
        <v/>
      </c>
      <c r="AI694" s="55" t="str">
        <f>IF(C694="","",IF(AND(I694="あり",J694="実施",X694="記録",ISNUMBER(K694)),IF(COUNTIFS($K$8:K694,K694,$C$8:C694,C694,$E$8:E694,E694,$F$8:F694,F694,$I$8:I694,"あり",$J$8:J694,"実施",$X$8:X694,"記録")=1,1,0),0))</f>
        <v/>
      </c>
      <c r="AJ694" s="55" t="str">
        <f>IF(C694="","",IF(ISNUMBER(A694),YEAR(A694)-IF(MONTH(A694)&lt;4,1,0),""))</f>
        <v/>
      </c>
      <c r="AK694" s="55" t="str">
        <f>IF(C694="","",IF(J694="実施",IF(ISNUMBER(K694),YEAR(K694)-IF(MONTH(K694)&lt;4,1,0),""),""))</f>
        <v/>
      </c>
      <c r="AL694" s="56" t="str">
        <f>IF(C694="",IF(OR(A694&lt;&gt;"",G694&lt;&gt;""),"要確認：船名未記入",""),IF(OR(NOT(ISNUMBER(A694)),G694="",H694="",I694="",J694="",N694="",O694="",P694="",W694="",X694=""),"要確認：基本項目不足",IF(OR(Z694="未登録・重複",AA694="未登録・重複",AB694="未確認"),"要確認：登録表を確認",IF(AND(H694="あり",NOT(ISNUMBER(B694))),"要確認：前日の予定時刻不足",IF(AND(J694="実施",I694="あり",NOT(ISNUMBER(K694))),"要確認：最終日時不足",IF(AND(J694="取消",I694="あり"),"要確認：取消と使用ありが矛盾",IF(OR(AND(ISNUMBER(T694),T694&lt;0),AND(ISNUMBER(V694),V694&lt;0),AE694="要確認：時刻不足・逆転"),"要確認：時間を確認",IF(COUNTIFS(Work[予定表の作業日],A694,Work[前日版の予定時刻],B694,Work[船名],C694,Work[バース],E694,Work[入出・転],F694,Work[曳船名],G694)&gt;1,"要確認：同じ作業・曳船が重複",IF(AND(I694="あり",J694="実施",NOT(ISNUMBER(AD694))),"要確認：拘束時間未確認",IF(OR(H694="未確認",I694="未確認",J694="未確認",X694="未確認",N694="未確認",O694="未確認"),"要確認：未確認を含む","確認済"))))))))))</f>
        <v/>
      </c>
    </row>
    <row r="695" spans="1:38" ht="24.95" customHeight="1" x14ac:dyDescent="0.2">
      <c r="A695" s="20"/>
      <c r="B695" s="29"/>
      <c r="C695" s="7"/>
      <c r="D695" s="7"/>
      <c r="E695" s="7"/>
      <c r="F695" s="7"/>
      <c r="G695" s="7"/>
      <c r="H695" s="7"/>
      <c r="I695" s="7"/>
      <c r="J695" s="7"/>
      <c r="K695" s="23"/>
      <c r="L695" s="13"/>
      <c r="M695" s="13"/>
      <c r="N695" s="7"/>
      <c r="O695" s="51"/>
      <c r="P695" s="51"/>
      <c r="Q695" s="61"/>
      <c r="R695" s="62"/>
      <c r="S695" s="62"/>
      <c r="T695" s="63"/>
      <c r="U695" s="63"/>
      <c r="V695" s="63"/>
      <c r="W695" s="51"/>
      <c r="X695" s="51"/>
      <c r="Y695" s="67"/>
      <c r="Z695" s="54" t="str">
        <f>IF(G695="","",IF(COUNTIF(Tugs[曳船名],G695)&lt;&gt;1,"未登録・重複",IF(INDEX(Tugs[会社名],MATCH(G695,Tugs[曳船名],0))="","未確認",INDEX(Tugs[会社名],MATCH(G695,Tugs[曳船名],0)))))</f>
        <v/>
      </c>
      <c r="AA695" s="54" t="str">
        <f>IF(G695="","",IF(COUNTIF(Companies[会社名],Z695)&lt;&gt;1,"未登録・重複",IF(INDEX(Companies[地区],MATCH(Z695,Companies[会社名],0))="","未確認",INDEX(Companies[地区],MATCH(Z695,Companies[会社名],0)))))</f>
        <v/>
      </c>
      <c r="AB695" s="54" t="str">
        <f>IF(G695="","",IF(Q695&lt;&gt;"",Q695,IF(COUNTIF(Tugs[曳船名],G695)&lt;&gt;1,"未登録・重複",IF(INDEX(Tugs[基地港],MATCH(G695,Tugs[曳船名],0))="","未確認",INDEX(Tugs[基地港],MATCH(G695,Tugs[曳船名],0))))))</f>
        <v/>
      </c>
      <c r="AC695" s="53" t="str">
        <f>IF(C695="","",IF(AND(COUNTIF(Standards[照合項目（自動）],AB695&amp;"｜"&amp;E695&amp;"｜"&amp;D695&amp;"｜"&amp;F695&amp;"｜"&amp;P695)=1,COUNTIFS(Standards[照合項目（自動）],AB695&amp;"｜"&amp;E695&amp;"｜"&amp;D695&amp;"｜"&amp;F695&amp;"｜"&amp;P695,Standards[入力確認（自動）],"確認済")=1),SUMIF(Standards[照合項目（自動）],AB695&amp;"｜"&amp;E695&amp;"｜"&amp;D695&amp;"｜"&amp;F695&amp;"｜"&amp;P695,Standards[所定合計h（自動）]),"未確認"))</f>
        <v/>
      </c>
      <c r="AD695" s="53" t="str">
        <f>IF(C695="","",IF(AND(ISNUMBER(R695),ISNUMBER(S695),S695&gt;=R695),ROUND((S695-R695)*24,4),IF(OR(R695&lt;&gt;"",S695&lt;&gt;""),"",IF(AND(ISNUMBER(T695),T695&gt;=0),T695,IF(AND(I695="あり",J695="実施",ISNUMBER(AC695)),AC695,"")))))</f>
        <v/>
      </c>
      <c r="AE695" s="54" t="str">
        <f>IF(C695="","",IF(AND(ISNUMBER(R695),ISNUMBER(S695),S695&gt;=R695),IF(X695="記録","実績：基地発～基地着",IF(X695="記憶","記憶：基地発～基地着","未確認：基地発～基地着")),IF(OR(R695&lt;&gt;"",S695&lt;&gt;""),"要確認：時刻不足・逆転",IF(AND(ISNUMBER(T695),T695&gt;=0),IF(X695="記録","実績：記録の時間",IF(X695="記憶","記憶：申告の時間","未確認：申告の時間")),IF(AND(I695="あり",J695="実施",ISNUMBER(AC695)),"所定時間による見込み",IF(I695="なし","使用なし","未確認"))))))</f>
        <v/>
      </c>
      <c r="AF695" s="55" t="str">
        <f>IF(C695="","",IF(H695="あり",1,0))</f>
        <v/>
      </c>
      <c r="AG695" s="55" t="str">
        <f>IF(C695="","",IF(AND(I695="あり",J695="実施"),1,0))</f>
        <v/>
      </c>
      <c r="AH695" s="55" t="str">
        <f>IF(C695="","",IF(AND(H695="あり",X695="記録"),IF(COUNTIFS($A$8:A695,A695,$B$8:B695,B695,$C$8:C695,C695,$E$8:E695,E695,$F$8:F695,F695,$H$8:H695,"あり",$X$8:X695,"記録")=1,1,0),0))</f>
        <v/>
      </c>
      <c r="AI695" s="55" t="str">
        <f>IF(C695="","",IF(AND(I695="あり",J695="実施",X695="記録",ISNUMBER(K695)),IF(COUNTIFS($K$8:K695,K695,$C$8:C695,C695,$E$8:E695,E695,$F$8:F695,F695,$I$8:I695,"あり",$J$8:J695,"実施",$X$8:X695,"記録")=1,1,0),0))</f>
        <v/>
      </c>
      <c r="AJ695" s="55" t="str">
        <f>IF(C695="","",IF(ISNUMBER(A695),YEAR(A695)-IF(MONTH(A695)&lt;4,1,0),""))</f>
        <v/>
      </c>
      <c r="AK695" s="55" t="str">
        <f>IF(C695="","",IF(J695="実施",IF(ISNUMBER(K695),YEAR(K695)-IF(MONTH(K695)&lt;4,1,0),""),""))</f>
        <v/>
      </c>
      <c r="AL695" s="56" t="str">
        <f>IF(C695="",IF(OR(A695&lt;&gt;"",G695&lt;&gt;""),"要確認：船名未記入",""),IF(OR(NOT(ISNUMBER(A695)),G695="",H695="",I695="",J695="",N695="",O695="",P695="",W695="",X695=""),"要確認：基本項目不足",IF(OR(Z695="未登録・重複",AA695="未登録・重複",AB695="未確認"),"要確認：登録表を確認",IF(AND(H695="あり",NOT(ISNUMBER(B695))),"要確認：前日の予定時刻不足",IF(AND(J695="実施",I695="あり",NOT(ISNUMBER(K695))),"要確認：最終日時不足",IF(AND(J695="取消",I695="あり"),"要確認：取消と使用ありが矛盾",IF(OR(AND(ISNUMBER(T695),T695&lt;0),AND(ISNUMBER(V695),V695&lt;0),AE695="要確認：時刻不足・逆転"),"要確認：時間を確認",IF(COUNTIFS(Work[予定表の作業日],A695,Work[前日版の予定時刻],B695,Work[船名],C695,Work[バース],E695,Work[入出・転],F695,Work[曳船名],G695)&gt;1,"要確認：同じ作業・曳船が重複",IF(AND(I695="あり",J695="実施",NOT(ISNUMBER(AD695))),"要確認：拘束時間未確認",IF(OR(H695="未確認",I695="未確認",J695="未確認",X695="未確認",N695="未確認",O695="未確認"),"要確認：未確認を含む","確認済"))))))))))</f>
        <v/>
      </c>
    </row>
    <row r="696" spans="1:38" ht="24.95" customHeight="1" x14ac:dyDescent="0.2">
      <c r="A696" s="20"/>
      <c r="B696" s="29"/>
      <c r="C696" s="7"/>
      <c r="D696" s="7"/>
      <c r="E696" s="7"/>
      <c r="F696" s="7"/>
      <c r="G696" s="7"/>
      <c r="H696" s="7"/>
      <c r="I696" s="7"/>
      <c r="J696" s="7"/>
      <c r="K696" s="23"/>
      <c r="L696" s="13"/>
      <c r="M696" s="13"/>
      <c r="N696" s="7"/>
      <c r="O696" s="51"/>
      <c r="P696" s="51"/>
      <c r="Q696" s="61"/>
      <c r="R696" s="62"/>
      <c r="S696" s="62"/>
      <c r="T696" s="63"/>
      <c r="U696" s="63"/>
      <c r="V696" s="63"/>
      <c r="W696" s="51"/>
      <c r="X696" s="51"/>
      <c r="Y696" s="67"/>
      <c r="Z696" s="54" t="str">
        <f>IF(G696="","",IF(COUNTIF(Tugs[曳船名],G696)&lt;&gt;1,"未登録・重複",IF(INDEX(Tugs[会社名],MATCH(G696,Tugs[曳船名],0))="","未確認",INDEX(Tugs[会社名],MATCH(G696,Tugs[曳船名],0)))))</f>
        <v/>
      </c>
      <c r="AA696" s="54" t="str">
        <f>IF(G696="","",IF(COUNTIF(Companies[会社名],Z696)&lt;&gt;1,"未登録・重複",IF(INDEX(Companies[地区],MATCH(Z696,Companies[会社名],0))="","未確認",INDEX(Companies[地区],MATCH(Z696,Companies[会社名],0)))))</f>
        <v/>
      </c>
      <c r="AB696" s="54" t="str">
        <f>IF(G696="","",IF(Q696&lt;&gt;"",Q696,IF(COUNTIF(Tugs[曳船名],G696)&lt;&gt;1,"未登録・重複",IF(INDEX(Tugs[基地港],MATCH(G696,Tugs[曳船名],0))="","未確認",INDEX(Tugs[基地港],MATCH(G696,Tugs[曳船名],0))))))</f>
        <v/>
      </c>
      <c r="AC696" s="53" t="str">
        <f>IF(C696="","",IF(AND(COUNTIF(Standards[照合項目（自動）],AB696&amp;"｜"&amp;E696&amp;"｜"&amp;D696&amp;"｜"&amp;F696&amp;"｜"&amp;P696)=1,COUNTIFS(Standards[照合項目（自動）],AB696&amp;"｜"&amp;E696&amp;"｜"&amp;D696&amp;"｜"&amp;F696&amp;"｜"&amp;P696,Standards[入力確認（自動）],"確認済")=1),SUMIF(Standards[照合項目（自動）],AB696&amp;"｜"&amp;E696&amp;"｜"&amp;D696&amp;"｜"&amp;F696&amp;"｜"&amp;P696,Standards[所定合計h（自動）]),"未確認"))</f>
        <v/>
      </c>
      <c r="AD696" s="53" t="str">
        <f>IF(C696="","",IF(AND(ISNUMBER(R696),ISNUMBER(S696),S696&gt;=R696),ROUND((S696-R696)*24,4),IF(OR(R696&lt;&gt;"",S696&lt;&gt;""),"",IF(AND(ISNUMBER(T696),T696&gt;=0),T696,IF(AND(I696="あり",J696="実施",ISNUMBER(AC696)),AC696,"")))))</f>
        <v/>
      </c>
      <c r="AE696" s="54" t="str">
        <f>IF(C696="","",IF(AND(ISNUMBER(R696),ISNUMBER(S696),S696&gt;=R696),IF(X696="記録","実績：基地発～基地着",IF(X696="記憶","記憶：基地発～基地着","未確認：基地発～基地着")),IF(OR(R696&lt;&gt;"",S696&lt;&gt;""),"要確認：時刻不足・逆転",IF(AND(ISNUMBER(T696),T696&gt;=0),IF(X696="記録","実績：記録の時間",IF(X696="記憶","記憶：申告の時間","未確認：申告の時間")),IF(AND(I696="あり",J696="実施",ISNUMBER(AC696)),"所定時間による見込み",IF(I696="なし","使用なし","未確認"))))))</f>
        <v/>
      </c>
      <c r="AF696" s="55" t="str">
        <f>IF(C696="","",IF(H696="あり",1,0))</f>
        <v/>
      </c>
      <c r="AG696" s="55" t="str">
        <f>IF(C696="","",IF(AND(I696="あり",J696="実施"),1,0))</f>
        <v/>
      </c>
      <c r="AH696" s="55" t="str">
        <f>IF(C696="","",IF(AND(H696="あり",X696="記録"),IF(COUNTIFS($A$8:A696,A696,$B$8:B696,B696,$C$8:C696,C696,$E$8:E696,E696,$F$8:F696,F696,$H$8:H696,"あり",$X$8:X696,"記録")=1,1,0),0))</f>
        <v/>
      </c>
      <c r="AI696" s="55" t="str">
        <f>IF(C696="","",IF(AND(I696="あり",J696="実施",X696="記録",ISNUMBER(K696)),IF(COUNTIFS($K$8:K696,K696,$C$8:C696,C696,$E$8:E696,E696,$F$8:F696,F696,$I$8:I696,"あり",$J$8:J696,"実施",$X$8:X696,"記録")=1,1,0),0))</f>
        <v/>
      </c>
      <c r="AJ696" s="55" t="str">
        <f>IF(C696="","",IF(ISNUMBER(A696),YEAR(A696)-IF(MONTH(A696)&lt;4,1,0),""))</f>
        <v/>
      </c>
      <c r="AK696" s="55" t="str">
        <f>IF(C696="","",IF(J696="実施",IF(ISNUMBER(K696),YEAR(K696)-IF(MONTH(K696)&lt;4,1,0),""),""))</f>
        <v/>
      </c>
      <c r="AL696" s="56" t="str">
        <f>IF(C696="",IF(OR(A696&lt;&gt;"",G696&lt;&gt;""),"要確認：船名未記入",""),IF(OR(NOT(ISNUMBER(A696)),G696="",H696="",I696="",J696="",N696="",O696="",P696="",W696="",X696=""),"要確認：基本項目不足",IF(OR(Z696="未登録・重複",AA696="未登録・重複",AB696="未確認"),"要確認：登録表を確認",IF(AND(H696="あり",NOT(ISNUMBER(B696))),"要確認：前日の予定時刻不足",IF(AND(J696="実施",I696="あり",NOT(ISNUMBER(K696))),"要確認：最終日時不足",IF(AND(J696="取消",I696="あり"),"要確認：取消と使用ありが矛盾",IF(OR(AND(ISNUMBER(T696),T696&lt;0),AND(ISNUMBER(V696),V696&lt;0),AE696="要確認：時刻不足・逆転"),"要確認：時間を確認",IF(COUNTIFS(Work[予定表の作業日],A696,Work[前日版の予定時刻],B696,Work[船名],C696,Work[バース],E696,Work[入出・転],F696,Work[曳船名],G696)&gt;1,"要確認：同じ作業・曳船が重複",IF(AND(I696="あり",J696="実施",NOT(ISNUMBER(AD696))),"要確認：拘束時間未確認",IF(OR(H696="未確認",I696="未確認",J696="未確認",X696="未確認",N696="未確認",O696="未確認"),"要確認：未確認を含む","確認済"))))))))))</f>
        <v/>
      </c>
    </row>
    <row r="697" spans="1:38" ht="24.95" customHeight="1" x14ac:dyDescent="0.2">
      <c r="A697" s="20"/>
      <c r="B697" s="29"/>
      <c r="C697" s="7"/>
      <c r="D697" s="7"/>
      <c r="E697" s="7"/>
      <c r="F697" s="7"/>
      <c r="G697" s="7"/>
      <c r="H697" s="7"/>
      <c r="I697" s="7"/>
      <c r="J697" s="7"/>
      <c r="K697" s="23"/>
      <c r="L697" s="13"/>
      <c r="M697" s="13"/>
      <c r="N697" s="7"/>
      <c r="O697" s="51"/>
      <c r="P697" s="51"/>
      <c r="Q697" s="61"/>
      <c r="R697" s="62"/>
      <c r="S697" s="62"/>
      <c r="T697" s="63"/>
      <c r="U697" s="63"/>
      <c r="V697" s="63"/>
      <c r="W697" s="51"/>
      <c r="X697" s="51"/>
      <c r="Y697" s="67"/>
      <c r="Z697" s="54" t="str">
        <f>IF(G697="","",IF(COUNTIF(Tugs[曳船名],G697)&lt;&gt;1,"未登録・重複",IF(INDEX(Tugs[会社名],MATCH(G697,Tugs[曳船名],0))="","未確認",INDEX(Tugs[会社名],MATCH(G697,Tugs[曳船名],0)))))</f>
        <v/>
      </c>
      <c r="AA697" s="54" t="str">
        <f>IF(G697="","",IF(COUNTIF(Companies[会社名],Z697)&lt;&gt;1,"未登録・重複",IF(INDEX(Companies[地区],MATCH(Z697,Companies[会社名],0))="","未確認",INDEX(Companies[地区],MATCH(Z697,Companies[会社名],0)))))</f>
        <v/>
      </c>
      <c r="AB697" s="54" t="str">
        <f>IF(G697="","",IF(Q697&lt;&gt;"",Q697,IF(COUNTIF(Tugs[曳船名],G697)&lt;&gt;1,"未登録・重複",IF(INDEX(Tugs[基地港],MATCH(G697,Tugs[曳船名],0))="","未確認",INDEX(Tugs[基地港],MATCH(G697,Tugs[曳船名],0))))))</f>
        <v/>
      </c>
      <c r="AC697" s="53" t="str">
        <f>IF(C697="","",IF(AND(COUNTIF(Standards[照合項目（自動）],AB697&amp;"｜"&amp;E697&amp;"｜"&amp;D697&amp;"｜"&amp;F697&amp;"｜"&amp;P697)=1,COUNTIFS(Standards[照合項目（自動）],AB697&amp;"｜"&amp;E697&amp;"｜"&amp;D697&amp;"｜"&amp;F697&amp;"｜"&amp;P697,Standards[入力確認（自動）],"確認済")=1),SUMIF(Standards[照合項目（自動）],AB697&amp;"｜"&amp;E697&amp;"｜"&amp;D697&amp;"｜"&amp;F697&amp;"｜"&amp;P697,Standards[所定合計h（自動）]),"未確認"))</f>
        <v/>
      </c>
      <c r="AD697" s="53" t="str">
        <f>IF(C697="","",IF(AND(ISNUMBER(R697),ISNUMBER(S697),S697&gt;=R697),ROUND((S697-R697)*24,4),IF(OR(R697&lt;&gt;"",S697&lt;&gt;""),"",IF(AND(ISNUMBER(T697),T697&gt;=0),T697,IF(AND(I697="あり",J697="実施",ISNUMBER(AC697)),AC697,"")))))</f>
        <v/>
      </c>
      <c r="AE697" s="54" t="str">
        <f>IF(C697="","",IF(AND(ISNUMBER(R697),ISNUMBER(S697),S697&gt;=R697),IF(X697="記録","実績：基地発～基地着",IF(X697="記憶","記憶：基地発～基地着","未確認：基地発～基地着")),IF(OR(R697&lt;&gt;"",S697&lt;&gt;""),"要確認：時刻不足・逆転",IF(AND(ISNUMBER(T697),T697&gt;=0),IF(X697="記録","実績：記録の時間",IF(X697="記憶","記憶：申告の時間","未確認：申告の時間")),IF(AND(I697="あり",J697="実施",ISNUMBER(AC697)),"所定時間による見込み",IF(I697="なし","使用なし","未確認"))))))</f>
        <v/>
      </c>
      <c r="AF697" s="55" t="str">
        <f>IF(C697="","",IF(H697="あり",1,0))</f>
        <v/>
      </c>
      <c r="AG697" s="55" t="str">
        <f>IF(C697="","",IF(AND(I697="あり",J697="実施"),1,0))</f>
        <v/>
      </c>
      <c r="AH697" s="55" t="str">
        <f>IF(C697="","",IF(AND(H697="あり",X697="記録"),IF(COUNTIFS($A$8:A697,A697,$B$8:B697,B697,$C$8:C697,C697,$E$8:E697,E697,$F$8:F697,F697,$H$8:H697,"あり",$X$8:X697,"記録")=1,1,0),0))</f>
        <v/>
      </c>
      <c r="AI697" s="55" t="str">
        <f>IF(C697="","",IF(AND(I697="あり",J697="実施",X697="記録",ISNUMBER(K697)),IF(COUNTIFS($K$8:K697,K697,$C$8:C697,C697,$E$8:E697,E697,$F$8:F697,F697,$I$8:I697,"あり",$J$8:J697,"実施",$X$8:X697,"記録")=1,1,0),0))</f>
        <v/>
      </c>
      <c r="AJ697" s="55" t="str">
        <f>IF(C697="","",IF(ISNUMBER(A697),YEAR(A697)-IF(MONTH(A697)&lt;4,1,0),""))</f>
        <v/>
      </c>
      <c r="AK697" s="55" t="str">
        <f>IF(C697="","",IF(J697="実施",IF(ISNUMBER(K697),YEAR(K697)-IF(MONTH(K697)&lt;4,1,0),""),""))</f>
        <v/>
      </c>
      <c r="AL697" s="56" t="str">
        <f>IF(C697="",IF(OR(A697&lt;&gt;"",G697&lt;&gt;""),"要確認：船名未記入",""),IF(OR(NOT(ISNUMBER(A697)),G697="",H697="",I697="",J697="",N697="",O697="",P697="",W697="",X697=""),"要確認：基本項目不足",IF(OR(Z697="未登録・重複",AA697="未登録・重複",AB697="未確認"),"要確認：登録表を確認",IF(AND(H697="あり",NOT(ISNUMBER(B697))),"要確認：前日の予定時刻不足",IF(AND(J697="実施",I697="あり",NOT(ISNUMBER(K697))),"要確認：最終日時不足",IF(AND(J697="取消",I697="あり"),"要確認：取消と使用ありが矛盾",IF(OR(AND(ISNUMBER(T697),T697&lt;0),AND(ISNUMBER(V697),V697&lt;0),AE697="要確認：時刻不足・逆転"),"要確認：時間を確認",IF(COUNTIFS(Work[予定表の作業日],A697,Work[前日版の予定時刻],B697,Work[船名],C697,Work[バース],E697,Work[入出・転],F697,Work[曳船名],G697)&gt;1,"要確認：同じ作業・曳船が重複",IF(AND(I697="あり",J697="実施",NOT(ISNUMBER(AD697))),"要確認：拘束時間未確認",IF(OR(H697="未確認",I697="未確認",J697="未確認",X697="未確認",N697="未確認",O697="未確認"),"要確認：未確認を含む","確認済"))))))))))</f>
        <v/>
      </c>
    </row>
    <row r="698" spans="1:38" ht="24.95" customHeight="1" x14ac:dyDescent="0.2">
      <c r="A698" s="20"/>
      <c r="B698" s="29"/>
      <c r="C698" s="7"/>
      <c r="D698" s="7"/>
      <c r="E698" s="7"/>
      <c r="F698" s="7"/>
      <c r="G698" s="7"/>
      <c r="H698" s="7"/>
      <c r="I698" s="7"/>
      <c r="J698" s="7"/>
      <c r="K698" s="23"/>
      <c r="L698" s="13"/>
      <c r="M698" s="13"/>
      <c r="N698" s="7"/>
      <c r="O698" s="51"/>
      <c r="P698" s="51"/>
      <c r="Q698" s="61"/>
      <c r="R698" s="62"/>
      <c r="S698" s="62"/>
      <c r="T698" s="63"/>
      <c r="U698" s="63"/>
      <c r="V698" s="63"/>
      <c r="W698" s="51"/>
      <c r="X698" s="51"/>
      <c r="Y698" s="67"/>
      <c r="Z698" s="54" t="str">
        <f>IF(G698="","",IF(COUNTIF(Tugs[曳船名],G698)&lt;&gt;1,"未登録・重複",IF(INDEX(Tugs[会社名],MATCH(G698,Tugs[曳船名],0))="","未確認",INDEX(Tugs[会社名],MATCH(G698,Tugs[曳船名],0)))))</f>
        <v/>
      </c>
      <c r="AA698" s="54" t="str">
        <f>IF(G698="","",IF(COUNTIF(Companies[会社名],Z698)&lt;&gt;1,"未登録・重複",IF(INDEX(Companies[地区],MATCH(Z698,Companies[会社名],0))="","未確認",INDEX(Companies[地区],MATCH(Z698,Companies[会社名],0)))))</f>
        <v/>
      </c>
      <c r="AB698" s="54" t="str">
        <f>IF(G698="","",IF(Q698&lt;&gt;"",Q698,IF(COUNTIF(Tugs[曳船名],G698)&lt;&gt;1,"未登録・重複",IF(INDEX(Tugs[基地港],MATCH(G698,Tugs[曳船名],0))="","未確認",INDEX(Tugs[基地港],MATCH(G698,Tugs[曳船名],0))))))</f>
        <v/>
      </c>
      <c r="AC698" s="53" t="str">
        <f>IF(C698="","",IF(AND(COUNTIF(Standards[照合項目（自動）],AB698&amp;"｜"&amp;E698&amp;"｜"&amp;D698&amp;"｜"&amp;F698&amp;"｜"&amp;P698)=1,COUNTIFS(Standards[照合項目（自動）],AB698&amp;"｜"&amp;E698&amp;"｜"&amp;D698&amp;"｜"&amp;F698&amp;"｜"&amp;P698,Standards[入力確認（自動）],"確認済")=1),SUMIF(Standards[照合項目（自動）],AB698&amp;"｜"&amp;E698&amp;"｜"&amp;D698&amp;"｜"&amp;F698&amp;"｜"&amp;P698,Standards[所定合計h（自動）]),"未確認"))</f>
        <v/>
      </c>
      <c r="AD698" s="53" t="str">
        <f>IF(C698="","",IF(AND(ISNUMBER(R698),ISNUMBER(S698),S698&gt;=R698),ROUND((S698-R698)*24,4),IF(OR(R698&lt;&gt;"",S698&lt;&gt;""),"",IF(AND(ISNUMBER(T698),T698&gt;=0),T698,IF(AND(I698="あり",J698="実施",ISNUMBER(AC698)),AC698,"")))))</f>
        <v/>
      </c>
      <c r="AE698" s="54" t="str">
        <f>IF(C698="","",IF(AND(ISNUMBER(R698),ISNUMBER(S698),S698&gt;=R698),IF(X698="記録","実績：基地発～基地着",IF(X698="記憶","記憶：基地発～基地着","未確認：基地発～基地着")),IF(OR(R698&lt;&gt;"",S698&lt;&gt;""),"要確認：時刻不足・逆転",IF(AND(ISNUMBER(T698),T698&gt;=0),IF(X698="記録","実績：記録の時間",IF(X698="記憶","記憶：申告の時間","未確認：申告の時間")),IF(AND(I698="あり",J698="実施",ISNUMBER(AC698)),"所定時間による見込み",IF(I698="なし","使用なし","未確認"))))))</f>
        <v/>
      </c>
      <c r="AF698" s="55" t="str">
        <f>IF(C698="","",IF(H698="あり",1,0))</f>
        <v/>
      </c>
      <c r="AG698" s="55" t="str">
        <f>IF(C698="","",IF(AND(I698="あり",J698="実施"),1,0))</f>
        <v/>
      </c>
      <c r="AH698" s="55" t="str">
        <f>IF(C698="","",IF(AND(H698="あり",X698="記録"),IF(COUNTIFS($A$8:A698,A698,$B$8:B698,B698,$C$8:C698,C698,$E$8:E698,E698,$F$8:F698,F698,$H$8:H698,"あり",$X$8:X698,"記録")=1,1,0),0))</f>
        <v/>
      </c>
      <c r="AI698" s="55" t="str">
        <f>IF(C698="","",IF(AND(I698="あり",J698="実施",X698="記録",ISNUMBER(K698)),IF(COUNTIFS($K$8:K698,K698,$C$8:C698,C698,$E$8:E698,E698,$F$8:F698,F698,$I$8:I698,"あり",$J$8:J698,"実施",$X$8:X698,"記録")=1,1,0),0))</f>
        <v/>
      </c>
      <c r="AJ698" s="55" t="str">
        <f>IF(C698="","",IF(ISNUMBER(A698),YEAR(A698)-IF(MONTH(A698)&lt;4,1,0),""))</f>
        <v/>
      </c>
      <c r="AK698" s="55" t="str">
        <f>IF(C698="","",IF(J698="実施",IF(ISNUMBER(K698),YEAR(K698)-IF(MONTH(K698)&lt;4,1,0),""),""))</f>
        <v/>
      </c>
      <c r="AL698" s="56" t="str">
        <f>IF(C698="",IF(OR(A698&lt;&gt;"",G698&lt;&gt;""),"要確認：船名未記入",""),IF(OR(NOT(ISNUMBER(A698)),G698="",H698="",I698="",J698="",N698="",O698="",P698="",W698="",X698=""),"要確認：基本項目不足",IF(OR(Z698="未登録・重複",AA698="未登録・重複",AB698="未確認"),"要確認：登録表を確認",IF(AND(H698="あり",NOT(ISNUMBER(B698))),"要確認：前日の予定時刻不足",IF(AND(J698="実施",I698="あり",NOT(ISNUMBER(K698))),"要確認：最終日時不足",IF(AND(J698="取消",I698="あり"),"要確認：取消と使用ありが矛盾",IF(OR(AND(ISNUMBER(T698),T698&lt;0),AND(ISNUMBER(V698),V698&lt;0),AE698="要確認：時刻不足・逆転"),"要確認：時間を確認",IF(COUNTIFS(Work[予定表の作業日],A698,Work[前日版の予定時刻],B698,Work[船名],C698,Work[バース],E698,Work[入出・転],F698,Work[曳船名],G698)&gt;1,"要確認：同じ作業・曳船が重複",IF(AND(I698="あり",J698="実施",NOT(ISNUMBER(AD698))),"要確認：拘束時間未確認",IF(OR(H698="未確認",I698="未確認",J698="未確認",X698="未確認",N698="未確認",O698="未確認"),"要確認：未確認を含む","確認済"))))))))))</f>
        <v/>
      </c>
    </row>
    <row r="699" spans="1:38" ht="24.95" customHeight="1" x14ac:dyDescent="0.2">
      <c r="A699" s="20"/>
      <c r="B699" s="29"/>
      <c r="C699" s="7"/>
      <c r="D699" s="7"/>
      <c r="E699" s="7"/>
      <c r="F699" s="7"/>
      <c r="G699" s="7"/>
      <c r="H699" s="7"/>
      <c r="I699" s="7"/>
      <c r="J699" s="7"/>
      <c r="K699" s="23"/>
      <c r="L699" s="13"/>
      <c r="M699" s="13"/>
      <c r="N699" s="7"/>
      <c r="O699" s="51"/>
      <c r="P699" s="51"/>
      <c r="Q699" s="61"/>
      <c r="R699" s="62"/>
      <c r="S699" s="62"/>
      <c r="T699" s="63"/>
      <c r="U699" s="63"/>
      <c r="V699" s="63"/>
      <c r="W699" s="51"/>
      <c r="X699" s="51"/>
      <c r="Y699" s="67"/>
      <c r="Z699" s="54" t="str">
        <f>IF(G699="","",IF(COUNTIF(Tugs[曳船名],G699)&lt;&gt;1,"未登録・重複",IF(INDEX(Tugs[会社名],MATCH(G699,Tugs[曳船名],0))="","未確認",INDEX(Tugs[会社名],MATCH(G699,Tugs[曳船名],0)))))</f>
        <v/>
      </c>
      <c r="AA699" s="54" t="str">
        <f>IF(G699="","",IF(COUNTIF(Companies[会社名],Z699)&lt;&gt;1,"未登録・重複",IF(INDEX(Companies[地区],MATCH(Z699,Companies[会社名],0))="","未確認",INDEX(Companies[地区],MATCH(Z699,Companies[会社名],0)))))</f>
        <v/>
      </c>
      <c r="AB699" s="54" t="str">
        <f>IF(G699="","",IF(Q699&lt;&gt;"",Q699,IF(COUNTIF(Tugs[曳船名],G699)&lt;&gt;1,"未登録・重複",IF(INDEX(Tugs[基地港],MATCH(G699,Tugs[曳船名],0))="","未確認",INDEX(Tugs[基地港],MATCH(G699,Tugs[曳船名],0))))))</f>
        <v/>
      </c>
      <c r="AC699" s="53" t="str">
        <f>IF(C699="","",IF(AND(COUNTIF(Standards[照合項目（自動）],AB699&amp;"｜"&amp;E699&amp;"｜"&amp;D699&amp;"｜"&amp;F699&amp;"｜"&amp;P699)=1,COUNTIFS(Standards[照合項目（自動）],AB699&amp;"｜"&amp;E699&amp;"｜"&amp;D699&amp;"｜"&amp;F699&amp;"｜"&amp;P699,Standards[入力確認（自動）],"確認済")=1),SUMIF(Standards[照合項目（自動）],AB699&amp;"｜"&amp;E699&amp;"｜"&amp;D699&amp;"｜"&amp;F699&amp;"｜"&amp;P699,Standards[所定合計h（自動）]),"未確認"))</f>
        <v/>
      </c>
      <c r="AD699" s="53" t="str">
        <f>IF(C699="","",IF(AND(ISNUMBER(R699),ISNUMBER(S699),S699&gt;=R699),ROUND((S699-R699)*24,4),IF(OR(R699&lt;&gt;"",S699&lt;&gt;""),"",IF(AND(ISNUMBER(T699),T699&gt;=0),T699,IF(AND(I699="あり",J699="実施",ISNUMBER(AC699)),AC699,"")))))</f>
        <v/>
      </c>
      <c r="AE699" s="54" t="str">
        <f>IF(C699="","",IF(AND(ISNUMBER(R699),ISNUMBER(S699),S699&gt;=R699),IF(X699="記録","実績：基地発～基地着",IF(X699="記憶","記憶：基地発～基地着","未確認：基地発～基地着")),IF(OR(R699&lt;&gt;"",S699&lt;&gt;""),"要確認：時刻不足・逆転",IF(AND(ISNUMBER(T699),T699&gt;=0),IF(X699="記録","実績：記録の時間",IF(X699="記憶","記憶：申告の時間","未確認：申告の時間")),IF(AND(I699="あり",J699="実施",ISNUMBER(AC699)),"所定時間による見込み",IF(I699="なし","使用なし","未確認"))))))</f>
        <v/>
      </c>
      <c r="AF699" s="55" t="str">
        <f>IF(C699="","",IF(H699="あり",1,0))</f>
        <v/>
      </c>
      <c r="AG699" s="55" t="str">
        <f>IF(C699="","",IF(AND(I699="あり",J699="実施"),1,0))</f>
        <v/>
      </c>
      <c r="AH699" s="55" t="str">
        <f>IF(C699="","",IF(AND(H699="あり",X699="記録"),IF(COUNTIFS($A$8:A699,A699,$B$8:B699,B699,$C$8:C699,C699,$E$8:E699,E699,$F$8:F699,F699,$H$8:H699,"あり",$X$8:X699,"記録")=1,1,0),0))</f>
        <v/>
      </c>
      <c r="AI699" s="55" t="str">
        <f>IF(C699="","",IF(AND(I699="あり",J699="実施",X699="記録",ISNUMBER(K699)),IF(COUNTIFS($K$8:K699,K699,$C$8:C699,C699,$E$8:E699,E699,$F$8:F699,F699,$I$8:I699,"あり",$J$8:J699,"実施",$X$8:X699,"記録")=1,1,0),0))</f>
        <v/>
      </c>
      <c r="AJ699" s="55" t="str">
        <f>IF(C699="","",IF(ISNUMBER(A699),YEAR(A699)-IF(MONTH(A699)&lt;4,1,0),""))</f>
        <v/>
      </c>
      <c r="AK699" s="55" t="str">
        <f>IF(C699="","",IF(J699="実施",IF(ISNUMBER(K699),YEAR(K699)-IF(MONTH(K699)&lt;4,1,0),""),""))</f>
        <v/>
      </c>
      <c r="AL699" s="56" t="str">
        <f>IF(C699="",IF(OR(A699&lt;&gt;"",G699&lt;&gt;""),"要確認：船名未記入",""),IF(OR(NOT(ISNUMBER(A699)),G699="",H699="",I699="",J699="",N699="",O699="",P699="",W699="",X699=""),"要確認：基本項目不足",IF(OR(Z699="未登録・重複",AA699="未登録・重複",AB699="未確認"),"要確認：登録表を確認",IF(AND(H699="あり",NOT(ISNUMBER(B699))),"要確認：前日の予定時刻不足",IF(AND(J699="実施",I699="あり",NOT(ISNUMBER(K699))),"要確認：最終日時不足",IF(AND(J699="取消",I699="あり"),"要確認：取消と使用ありが矛盾",IF(OR(AND(ISNUMBER(T699),T699&lt;0),AND(ISNUMBER(V699),V699&lt;0),AE699="要確認：時刻不足・逆転"),"要確認：時間を確認",IF(COUNTIFS(Work[予定表の作業日],A699,Work[前日版の予定時刻],B699,Work[船名],C699,Work[バース],E699,Work[入出・転],F699,Work[曳船名],G699)&gt;1,"要確認：同じ作業・曳船が重複",IF(AND(I699="あり",J699="実施",NOT(ISNUMBER(AD699))),"要確認：拘束時間未確認",IF(OR(H699="未確認",I699="未確認",J699="未確認",X699="未確認",N699="未確認",O699="未確認"),"要確認：未確認を含む","確認済"))))))))))</f>
        <v/>
      </c>
    </row>
    <row r="700" spans="1:38" ht="24.95" customHeight="1" x14ac:dyDescent="0.2">
      <c r="A700" s="20"/>
      <c r="B700" s="29"/>
      <c r="C700" s="7"/>
      <c r="D700" s="7"/>
      <c r="E700" s="7"/>
      <c r="F700" s="7"/>
      <c r="G700" s="7"/>
      <c r="H700" s="7"/>
      <c r="I700" s="7"/>
      <c r="J700" s="7"/>
      <c r="K700" s="23"/>
      <c r="L700" s="13"/>
      <c r="M700" s="13"/>
      <c r="N700" s="7"/>
      <c r="O700" s="51"/>
      <c r="P700" s="51"/>
      <c r="Q700" s="61"/>
      <c r="R700" s="62"/>
      <c r="S700" s="62"/>
      <c r="T700" s="63"/>
      <c r="U700" s="63"/>
      <c r="V700" s="63"/>
      <c r="W700" s="51"/>
      <c r="X700" s="51"/>
      <c r="Y700" s="67"/>
      <c r="Z700" s="54" t="str">
        <f>IF(G700="","",IF(COUNTIF(Tugs[曳船名],G700)&lt;&gt;1,"未登録・重複",IF(INDEX(Tugs[会社名],MATCH(G700,Tugs[曳船名],0))="","未確認",INDEX(Tugs[会社名],MATCH(G700,Tugs[曳船名],0)))))</f>
        <v/>
      </c>
      <c r="AA700" s="54" t="str">
        <f>IF(G700="","",IF(COUNTIF(Companies[会社名],Z700)&lt;&gt;1,"未登録・重複",IF(INDEX(Companies[地区],MATCH(Z700,Companies[会社名],0))="","未確認",INDEX(Companies[地区],MATCH(Z700,Companies[会社名],0)))))</f>
        <v/>
      </c>
      <c r="AB700" s="54" t="str">
        <f>IF(G700="","",IF(Q700&lt;&gt;"",Q700,IF(COUNTIF(Tugs[曳船名],G700)&lt;&gt;1,"未登録・重複",IF(INDEX(Tugs[基地港],MATCH(G700,Tugs[曳船名],0))="","未確認",INDEX(Tugs[基地港],MATCH(G700,Tugs[曳船名],0))))))</f>
        <v/>
      </c>
      <c r="AC700" s="53" t="str">
        <f>IF(C700="","",IF(AND(COUNTIF(Standards[照合項目（自動）],AB700&amp;"｜"&amp;E700&amp;"｜"&amp;D700&amp;"｜"&amp;F700&amp;"｜"&amp;P700)=1,COUNTIFS(Standards[照合項目（自動）],AB700&amp;"｜"&amp;E700&amp;"｜"&amp;D700&amp;"｜"&amp;F700&amp;"｜"&amp;P700,Standards[入力確認（自動）],"確認済")=1),SUMIF(Standards[照合項目（自動）],AB700&amp;"｜"&amp;E700&amp;"｜"&amp;D700&amp;"｜"&amp;F700&amp;"｜"&amp;P700,Standards[所定合計h（自動）]),"未確認"))</f>
        <v/>
      </c>
      <c r="AD700" s="53" t="str">
        <f>IF(C700="","",IF(AND(ISNUMBER(R700),ISNUMBER(S700),S700&gt;=R700),ROUND((S700-R700)*24,4),IF(OR(R700&lt;&gt;"",S700&lt;&gt;""),"",IF(AND(ISNUMBER(T700),T700&gt;=0),T700,IF(AND(I700="あり",J700="実施",ISNUMBER(AC700)),AC700,"")))))</f>
        <v/>
      </c>
      <c r="AE700" s="54" t="str">
        <f>IF(C700="","",IF(AND(ISNUMBER(R700),ISNUMBER(S700),S700&gt;=R700),IF(X700="記録","実績：基地発～基地着",IF(X700="記憶","記憶：基地発～基地着","未確認：基地発～基地着")),IF(OR(R700&lt;&gt;"",S700&lt;&gt;""),"要確認：時刻不足・逆転",IF(AND(ISNUMBER(T700),T700&gt;=0),IF(X700="記録","実績：記録の時間",IF(X700="記憶","記憶：申告の時間","未確認：申告の時間")),IF(AND(I700="あり",J700="実施",ISNUMBER(AC700)),"所定時間による見込み",IF(I700="なし","使用なし","未確認"))))))</f>
        <v/>
      </c>
      <c r="AF700" s="55" t="str">
        <f>IF(C700="","",IF(H700="あり",1,0))</f>
        <v/>
      </c>
      <c r="AG700" s="55" t="str">
        <f>IF(C700="","",IF(AND(I700="あり",J700="実施"),1,0))</f>
        <v/>
      </c>
      <c r="AH700" s="55" t="str">
        <f>IF(C700="","",IF(AND(H700="あり",X700="記録"),IF(COUNTIFS($A$8:A700,A700,$B$8:B700,B700,$C$8:C700,C700,$E$8:E700,E700,$F$8:F700,F700,$H$8:H700,"あり",$X$8:X700,"記録")=1,1,0),0))</f>
        <v/>
      </c>
      <c r="AI700" s="55" t="str">
        <f>IF(C700="","",IF(AND(I700="あり",J700="実施",X700="記録",ISNUMBER(K700)),IF(COUNTIFS($K$8:K700,K700,$C$8:C700,C700,$E$8:E700,E700,$F$8:F700,F700,$I$8:I700,"あり",$J$8:J700,"実施",$X$8:X700,"記録")=1,1,0),0))</f>
        <v/>
      </c>
      <c r="AJ700" s="55" t="str">
        <f>IF(C700="","",IF(ISNUMBER(A700),YEAR(A700)-IF(MONTH(A700)&lt;4,1,0),""))</f>
        <v/>
      </c>
      <c r="AK700" s="55" t="str">
        <f>IF(C700="","",IF(J700="実施",IF(ISNUMBER(K700),YEAR(K700)-IF(MONTH(K700)&lt;4,1,0),""),""))</f>
        <v/>
      </c>
      <c r="AL700" s="56" t="str">
        <f>IF(C700="",IF(OR(A700&lt;&gt;"",G700&lt;&gt;""),"要確認：船名未記入",""),IF(OR(NOT(ISNUMBER(A700)),G700="",H700="",I700="",J700="",N700="",O700="",P700="",W700="",X700=""),"要確認：基本項目不足",IF(OR(Z700="未登録・重複",AA700="未登録・重複",AB700="未確認"),"要確認：登録表を確認",IF(AND(H700="あり",NOT(ISNUMBER(B700))),"要確認：前日の予定時刻不足",IF(AND(J700="実施",I700="あり",NOT(ISNUMBER(K700))),"要確認：最終日時不足",IF(AND(J700="取消",I700="あり"),"要確認：取消と使用ありが矛盾",IF(OR(AND(ISNUMBER(T700),T700&lt;0),AND(ISNUMBER(V700),V700&lt;0),AE700="要確認：時刻不足・逆転"),"要確認：時間を確認",IF(COUNTIFS(Work[予定表の作業日],A700,Work[前日版の予定時刻],B700,Work[船名],C700,Work[バース],E700,Work[入出・転],F700,Work[曳船名],G700)&gt;1,"要確認：同じ作業・曳船が重複",IF(AND(I700="あり",J700="実施",NOT(ISNUMBER(AD700))),"要確認：拘束時間未確認",IF(OR(H700="未確認",I700="未確認",J700="未確認",X700="未確認",N700="未確認",O700="未確認"),"要確認：未確認を含む","確認済"))))))))))</f>
        <v/>
      </c>
    </row>
    <row r="701" spans="1:38" ht="24.95" customHeight="1" x14ac:dyDescent="0.2">
      <c r="A701" s="20"/>
      <c r="B701" s="29"/>
      <c r="C701" s="7"/>
      <c r="D701" s="7"/>
      <c r="E701" s="7"/>
      <c r="F701" s="7"/>
      <c r="G701" s="7"/>
      <c r="H701" s="7"/>
      <c r="I701" s="7"/>
      <c r="J701" s="7"/>
      <c r="K701" s="23"/>
      <c r="L701" s="13"/>
      <c r="M701" s="13"/>
      <c r="N701" s="7"/>
      <c r="O701" s="51"/>
      <c r="P701" s="51"/>
      <c r="Q701" s="61"/>
      <c r="R701" s="62"/>
      <c r="S701" s="62"/>
      <c r="T701" s="63"/>
      <c r="U701" s="63"/>
      <c r="V701" s="63"/>
      <c r="W701" s="51"/>
      <c r="X701" s="51"/>
      <c r="Y701" s="67"/>
      <c r="Z701" s="54" t="str">
        <f>IF(G701="","",IF(COUNTIF(Tugs[曳船名],G701)&lt;&gt;1,"未登録・重複",IF(INDEX(Tugs[会社名],MATCH(G701,Tugs[曳船名],0))="","未確認",INDEX(Tugs[会社名],MATCH(G701,Tugs[曳船名],0)))))</f>
        <v/>
      </c>
      <c r="AA701" s="54" t="str">
        <f>IF(G701="","",IF(COUNTIF(Companies[会社名],Z701)&lt;&gt;1,"未登録・重複",IF(INDEX(Companies[地区],MATCH(Z701,Companies[会社名],0))="","未確認",INDEX(Companies[地区],MATCH(Z701,Companies[会社名],0)))))</f>
        <v/>
      </c>
      <c r="AB701" s="54" t="str">
        <f>IF(G701="","",IF(Q701&lt;&gt;"",Q701,IF(COUNTIF(Tugs[曳船名],G701)&lt;&gt;1,"未登録・重複",IF(INDEX(Tugs[基地港],MATCH(G701,Tugs[曳船名],0))="","未確認",INDEX(Tugs[基地港],MATCH(G701,Tugs[曳船名],0))))))</f>
        <v/>
      </c>
      <c r="AC701" s="53" t="str">
        <f>IF(C701="","",IF(AND(COUNTIF(Standards[照合項目（自動）],AB701&amp;"｜"&amp;E701&amp;"｜"&amp;D701&amp;"｜"&amp;F701&amp;"｜"&amp;P701)=1,COUNTIFS(Standards[照合項目（自動）],AB701&amp;"｜"&amp;E701&amp;"｜"&amp;D701&amp;"｜"&amp;F701&amp;"｜"&amp;P701,Standards[入力確認（自動）],"確認済")=1),SUMIF(Standards[照合項目（自動）],AB701&amp;"｜"&amp;E701&amp;"｜"&amp;D701&amp;"｜"&amp;F701&amp;"｜"&amp;P701,Standards[所定合計h（自動）]),"未確認"))</f>
        <v/>
      </c>
      <c r="AD701" s="53" t="str">
        <f>IF(C701="","",IF(AND(ISNUMBER(R701),ISNUMBER(S701),S701&gt;=R701),ROUND((S701-R701)*24,4),IF(OR(R701&lt;&gt;"",S701&lt;&gt;""),"",IF(AND(ISNUMBER(T701),T701&gt;=0),T701,IF(AND(I701="あり",J701="実施",ISNUMBER(AC701)),AC701,"")))))</f>
        <v/>
      </c>
      <c r="AE701" s="54" t="str">
        <f>IF(C701="","",IF(AND(ISNUMBER(R701),ISNUMBER(S701),S701&gt;=R701),IF(X701="記録","実績：基地発～基地着",IF(X701="記憶","記憶：基地発～基地着","未確認：基地発～基地着")),IF(OR(R701&lt;&gt;"",S701&lt;&gt;""),"要確認：時刻不足・逆転",IF(AND(ISNUMBER(T701),T701&gt;=0),IF(X701="記録","実績：記録の時間",IF(X701="記憶","記憶：申告の時間","未確認：申告の時間")),IF(AND(I701="あり",J701="実施",ISNUMBER(AC701)),"所定時間による見込み",IF(I701="なし","使用なし","未確認"))))))</f>
        <v/>
      </c>
      <c r="AF701" s="55" t="str">
        <f>IF(C701="","",IF(H701="あり",1,0))</f>
        <v/>
      </c>
      <c r="AG701" s="55" t="str">
        <f>IF(C701="","",IF(AND(I701="あり",J701="実施"),1,0))</f>
        <v/>
      </c>
      <c r="AH701" s="55" t="str">
        <f>IF(C701="","",IF(AND(H701="あり",X701="記録"),IF(COUNTIFS($A$8:A701,A701,$B$8:B701,B701,$C$8:C701,C701,$E$8:E701,E701,$F$8:F701,F701,$H$8:H701,"あり",$X$8:X701,"記録")=1,1,0),0))</f>
        <v/>
      </c>
      <c r="AI701" s="55" t="str">
        <f>IF(C701="","",IF(AND(I701="あり",J701="実施",X701="記録",ISNUMBER(K701)),IF(COUNTIFS($K$8:K701,K701,$C$8:C701,C701,$E$8:E701,E701,$F$8:F701,F701,$I$8:I701,"あり",$J$8:J701,"実施",$X$8:X701,"記録")=1,1,0),0))</f>
        <v/>
      </c>
      <c r="AJ701" s="55" t="str">
        <f>IF(C701="","",IF(ISNUMBER(A701),YEAR(A701)-IF(MONTH(A701)&lt;4,1,0),""))</f>
        <v/>
      </c>
      <c r="AK701" s="55" t="str">
        <f>IF(C701="","",IF(J701="実施",IF(ISNUMBER(K701),YEAR(K701)-IF(MONTH(K701)&lt;4,1,0),""),""))</f>
        <v/>
      </c>
      <c r="AL701" s="56" t="str">
        <f>IF(C701="",IF(OR(A701&lt;&gt;"",G701&lt;&gt;""),"要確認：船名未記入",""),IF(OR(NOT(ISNUMBER(A701)),G701="",H701="",I701="",J701="",N701="",O701="",P701="",W701="",X701=""),"要確認：基本項目不足",IF(OR(Z701="未登録・重複",AA701="未登録・重複",AB701="未確認"),"要確認：登録表を確認",IF(AND(H701="あり",NOT(ISNUMBER(B701))),"要確認：前日の予定時刻不足",IF(AND(J701="実施",I701="あり",NOT(ISNUMBER(K701))),"要確認：最終日時不足",IF(AND(J701="取消",I701="あり"),"要確認：取消と使用ありが矛盾",IF(OR(AND(ISNUMBER(T701),T701&lt;0),AND(ISNUMBER(V701),V701&lt;0),AE701="要確認：時刻不足・逆転"),"要確認：時間を確認",IF(COUNTIFS(Work[予定表の作業日],A701,Work[前日版の予定時刻],B701,Work[船名],C701,Work[バース],E701,Work[入出・転],F701,Work[曳船名],G701)&gt;1,"要確認：同じ作業・曳船が重複",IF(AND(I701="あり",J701="実施",NOT(ISNUMBER(AD701))),"要確認：拘束時間未確認",IF(OR(H701="未確認",I701="未確認",J701="未確認",X701="未確認",N701="未確認",O701="未確認"),"要確認：未確認を含む","確認済"))))))))))</f>
        <v/>
      </c>
    </row>
    <row r="702" spans="1:38" ht="24.95" customHeight="1" x14ac:dyDescent="0.2">
      <c r="A702" s="20"/>
      <c r="B702" s="29"/>
      <c r="C702" s="7"/>
      <c r="D702" s="7"/>
      <c r="E702" s="7"/>
      <c r="F702" s="7"/>
      <c r="G702" s="7"/>
      <c r="H702" s="7"/>
      <c r="I702" s="7"/>
      <c r="J702" s="7"/>
      <c r="K702" s="23"/>
      <c r="L702" s="13"/>
      <c r="M702" s="13"/>
      <c r="N702" s="7"/>
      <c r="O702" s="51"/>
      <c r="P702" s="51"/>
      <c r="Q702" s="61"/>
      <c r="R702" s="62"/>
      <c r="S702" s="62"/>
      <c r="T702" s="63"/>
      <c r="U702" s="63"/>
      <c r="V702" s="63"/>
      <c r="W702" s="51"/>
      <c r="X702" s="51"/>
      <c r="Y702" s="67"/>
      <c r="Z702" s="54" t="str">
        <f>IF(G702="","",IF(COUNTIF(Tugs[曳船名],G702)&lt;&gt;1,"未登録・重複",IF(INDEX(Tugs[会社名],MATCH(G702,Tugs[曳船名],0))="","未確認",INDEX(Tugs[会社名],MATCH(G702,Tugs[曳船名],0)))))</f>
        <v/>
      </c>
      <c r="AA702" s="54" t="str">
        <f>IF(G702="","",IF(COUNTIF(Companies[会社名],Z702)&lt;&gt;1,"未登録・重複",IF(INDEX(Companies[地区],MATCH(Z702,Companies[会社名],0))="","未確認",INDEX(Companies[地区],MATCH(Z702,Companies[会社名],0)))))</f>
        <v/>
      </c>
      <c r="AB702" s="54" t="str">
        <f>IF(G702="","",IF(Q702&lt;&gt;"",Q702,IF(COUNTIF(Tugs[曳船名],G702)&lt;&gt;1,"未登録・重複",IF(INDEX(Tugs[基地港],MATCH(G702,Tugs[曳船名],0))="","未確認",INDEX(Tugs[基地港],MATCH(G702,Tugs[曳船名],0))))))</f>
        <v/>
      </c>
      <c r="AC702" s="53" t="str">
        <f>IF(C702="","",IF(AND(COUNTIF(Standards[照合項目（自動）],AB702&amp;"｜"&amp;E702&amp;"｜"&amp;D702&amp;"｜"&amp;F702&amp;"｜"&amp;P702)=1,COUNTIFS(Standards[照合項目（自動）],AB702&amp;"｜"&amp;E702&amp;"｜"&amp;D702&amp;"｜"&amp;F702&amp;"｜"&amp;P702,Standards[入力確認（自動）],"確認済")=1),SUMIF(Standards[照合項目（自動）],AB702&amp;"｜"&amp;E702&amp;"｜"&amp;D702&amp;"｜"&amp;F702&amp;"｜"&amp;P702,Standards[所定合計h（自動）]),"未確認"))</f>
        <v/>
      </c>
      <c r="AD702" s="53" t="str">
        <f>IF(C702="","",IF(AND(ISNUMBER(R702),ISNUMBER(S702),S702&gt;=R702),ROUND((S702-R702)*24,4),IF(OR(R702&lt;&gt;"",S702&lt;&gt;""),"",IF(AND(ISNUMBER(T702),T702&gt;=0),T702,IF(AND(I702="あり",J702="実施",ISNUMBER(AC702)),AC702,"")))))</f>
        <v/>
      </c>
      <c r="AE702" s="54" t="str">
        <f>IF(C702="","",IF(AND(ISNUMBER(R702),ISNUMBER(S702),S702&gt;=R702),IF(X702="記録","実績：基地発～基地着",IF(X702="記憶","記憶：基地発～基地着","未確認：基地発～基地着")),IF(OR(R702&lt;&gt;"",S702&lt;&gt;""),"要確認：時刻不足・逆転",IF(AND(ISNUMBER(T702),T702&gt;=0),IF(X702="記録","実績：記録の時間",IF(X702="記憶","記憶：申告の時間","未確認：申告の時間")),IF(AND(I702="あり",J702="実施",ISNUMBER(AC702)),"所定時間による見込み",IF(I702="なし","使用なし","未確認"))))))</f>
        <v/>
      </c>
      <c r="AF702" s="55" t="str">
        <f>IF(C702="","",IF(H702="あり",1,0))</f>
        <v/>
      </c>
      <c r="AG702" s="55" t="str">
        <f>IF(C702="","",IF(AND(I702="あり",J702="実施"),1,0))</f>
        <v/>
      </c>
      <c r="AH702" s="55" t="str">
        <f>IF(C702="","",IF(AND(H702="あり",X702="記録"),IF(COUNTIFS($A$8:A702,A702,$B$8:B702,B702,$C$8:C702,C702,$E$8:E702,E702,$F$8:F702,F702,$H$8:H702,"あり",$X$8:X702,"記録")=1,1,0),0))</f>
        <v/>
      </c>
      <c r="AI702" s="55" t="str">
        <f>IF(C702="","",IF(AND(I702="あり",J702="実施",X702="記録",ISNUMBER(K702)),IF(COUNTIFS($K$8:K702,K702,$C$8:C702,C702,$E$8:E702,E702,$F$8:F702,F702,$I$8:I702,"あり",$J$8:J702,"実施",$X$8:X702,"記録")=1,1,0),0))</f>
        <v/>
      </c>
      <c r="AJ702" s="55" t="str">
        <f>IF(C702="","",IF(ISNUMBER(A702),YEAR(A702)-IF(MONTH(A702)&lt;4,1,0),""))</f>
        <v/>
      </c>
      <c r="AK702" s="55" t="str">
        <f>IF(C702="","",IF(J702="実施",IF(ISNUMBER(K702),YEAR(K702)-IF(MONTH(K702)&lt;4,1,0),""),""))</f>
        <v/>
      </c>
      <c r="AL702" s="56" t="str">
        <f>IF(C702="",IF(OR(A702&lt;&gt;"",G702&lt;&gt;""),"要確認：船名未記入",""),IF(OR(NOT(ISNUMBER(A702)),G702="",H702="",I702="",J702="",N702="",O702="",P702="",W702="",X702=""),"要確認：基本項目不足",IF(OR(Z702="未登録・重複",AA702="未登録・重複",AB702="未確認"),"要確認：登録表を確認",IF(AND(H702="あり",NOT(ISNUMBER(B702))),"要確認：前日の予定時刻不足",IF(AND(J702="実施",I702="あり",NOT(ISNUMBER(K702))),"要確認：最終日時不足",IF(AND(J702="取消",I702="あり"),"要確認：取消と使用ありが矛盾",IF(OR(AND(ISNUMBER(T702),T702&lt;0),AND(ISNUMBER(V702),V702&lt;0),AE702="要確認：時刻不足・逆転"),"要確認：時間を確認",IF(COUNTIFS(Work[予定表の作業日],A702,Work[前日版の予定時刻],B702,Work[船名],C702,Work[バース],E702,Work[入出・転],F702,Work[曳船名],G702)&gt;1,"要確認：同じ作業・曳船が重複",IF(AND(I702="あり",J702="実施",NOT(ISNUMBER(AD702))),"要確認：拘束時間未確認",IF(OR(H702="未確認",I702="未確認",J702="未確認",X702="未確認",N702="未確認",O702="未確認"),"要確認：未確認を含む","確認済"))))))))))</f>
        <v/>
      </c>
    </row>
    <row r="703" spans="1:38" ht="24.95" customHeight="1" x14ac:dyDescent="0.2">
      <c r="A703" s="20"/>
      <c r="B703" s="29"/>
      <c r="C703" s="7"/>
      <c r="D703" s="7"/>
      <c r="E703" s="7"/>
      <c r="F703" s="7"/>
      <c r="G703" s="7"/>
      <c r="H703" s="7"/>
      <c r="I703" s="7"/>
      <c r="J703" s="7"/>
      <c r="K703" s="23"/>
      <c r="L703" s="13"/>
      <c r="M703" s="13"/>
      <c r="N703" s="7"/>
      <c r="O703" s="51"/>
      <c r="P703" s="51"/>
      <c r="Q703" s="61"/>
      <c r="R703" s="62"/>
      <c r="S703" s="62"/>
      <c r="T703" s="63"/>
      <c r="U703" s="63"/>
      <c r="V703" s="63"/>
      <c r="W703" s="51"/>
      <c r="X703" s="51"/>
      <c r="Y703" s="67"/>
      <c r="Z703" s="54" t="str">
        <f>IF(G703="","",IF(COUNTIF(Tugs[曳船名],G703)&lt;&gt;1,"未登録・重複",IF(INDEX(Tugs[会社名],MATCH(G703,Tugs[曳船名],0))="","未確認",INDEX(Tugs[会社名],MATCH(G703,Tugs[曳船名],0)))))</f>
        <v/>
      </c>
      <c r="AA703" s="54" t="str">
        <f>IF(G703="","",IF(COUNTIF(Companies[会社名],Z703)&lt;&gt;1,"未登録・重複",IF(INDEX(Companies[地区],MATCH(Z703,Companies[会社名],0))="","未確認",INDEX(Companies[地区],MATCH(Z703,Companies[会社名],0)))))</f>
        <v/>
      </c>
      <c r="AB703" s="54" t="str">
        <f>IF(G703="","",IF(Q703&lt;&gt;"",Q703,IF(COUNTIF(Tugs[曳船名],G703)&lt;&gt;1,"未登録・重複",IF(INDEX(Tugs[基地港],MATCH(G703,Tugs[曳船名],0))="","未確認",INDEX(Tugs[基地港],MATCH(G703,Tugs[曳船名],0))))))</f>
        <v/>
      </c>
      <c r="AC703" s="53" t="str">
        <f>IF(C703="","",IF(AND(COUNTIF(Standards[照合項目（自動）],AB703&amp;"｜"&amp;E703&amp;"｜"&amp;D703&amp;"｜"&amp;F703&amp;"｜"&amp;P703)=1,COUNTIFS(Standards[照合項目（自動）],AB703&amp;"｜"&amp;E703&amp;"｜"&amp;D703&amp;"｜"&amp;F703&amp;"｜"&amp;P703,Standards[入力確認（自動）],"確認済")=1),SUMIF(Standards[照合項目（自動）],AB703&amp;"｜"&amp;E703&amp;"｜"&amp;D703&amp;"｜"&amp;F703&amp;"｜"&amp;P703,Standards[所定合計h（自動）]),"未確認"))</f>
        <v/>
      </c>
      <c r="AD703" s="53" t="str">
        <f>IF(C703="","",IF(AND(ISNUMBER(R703),ISNUMBER(S703),S703&gt;=R703),ROUND((S703-R703)*24,4),IF(OR(R703&lt;&gt;"",S703&lt;&gt;""),"",IF(AND(ISNUMBER(T703),T703&gt;=0),T703,IF(AND(I703="あり",J703="実施",ISNUMBER(AC703)),AC703,"")))))</f>
        <v/>
      </c>
      <c r="AE703" s="54" t="str">
        <f>IF(C703="","",IF(AND(ISNUMBER(R703),ISNUMBER(S703),S703&gt;=R703),IF(X703="記録","実績：基地発～基地着",IF(X703="記憶","記憶：基地発～基地着","未確認：基地発～基地着")),IF(OR(R703&lt;&gt;"",S703&lt;&gt;""),"要確認：時刻不足・逆転",IF(AND(ISNUMBER(T703),T703&gt;=0),IF(X703="記録","実績：記録の時間",IF(X703="記憶","記憶：申告の時間","未確認：申告の時間")),IF(AND(I703="あり",J703="実施",ISNUMBER(AC703)),"所定時間による見込み",IF(I703="なし","使用なし","未確認"))))))</f>
        <v/>
      </c>
      <c r="AF703" s="55" t="str">
        <f>IF(C703="","",IF(H703="あり",1,0))</f>
        <v/>
      </c>
      <c r="AG703" s="55" t="str">
        <f>IF(C703="","",IF(AND(I703="あり",J703="実施"),1,0))</f>
        <v/>
      </c>
      <c r="AH703" s="55" t="str">
        <f>IF(C703="","",IF(AND(H703="あり",X703="記録"),IF(COUNTIFS($A$8:A703,A703,$B$8:B703,B703,$C$8:C703,C703,$E$8:E703,E703,$F$8:F703,F703,$H$8:H703,"あり",$X$8:X703,"記録")=1,1,0),0))</f>
        <v/>
      </c>
      <c r="AI703" s="55" t="str">
        <f>IF(C703="","",IF(AND(I703="あり",J703="実施",X703="記録",ISNUMBER(K703)),IF(COUNTIFS($K$8:K703,K703,$C$8:C703,C703,$E$8:E703,E703,$F$8:F703,F703,$I$8:I703,"あり",$J$8:J703,"実施",$X$8:X703,"記録")=1,1,0),0))</f>
        <v/>
      </c>
      <c r="AJ703" s="55" t="str">
        <f>IF(C703="","",IF(ISNUMBER(A703),YEAR(A703)-IF(MONTH(A703)&lt;4,1,0),""))</f>
        <v/>
      </c>
      <c r="AK703" s="55" t="str">
        <f>IF(C703="","",IF(J703="実施",IF(ISNUMBER(K703),YEAR(K703)-IF(MONTH(K703)&lt;4,1,0),""),""))</f>
        <v/>
      </c>
      <c r="AL703" s="56" t="str">
        <f>IF(C703="",IF(OR(A703&lt;&gt;"",G703&lt;&gt;""),"要確認：船名未記入",""),IF(OR(NOT(ISNUMBER(A703)),G703="",H703="",I703="",J703="",N703="",O703="",P703="",W703="",X703=""),"要確認：基本項目不足",IF(OR(Z703="未登録・重複",AA703="未登録・重複",AB703="未確認"),"要確認：登録表を確認",IF(AND(H703="あり",NOT(ISNUMBER(B703))),"要確認：前日の予定時刻不足",IF(AND(J703="実施",I703="あり",NOT(ISNUMBER(K703))),"要確認：最終日時不足",IF(AND(J703="取消",I703="あり"),"要確認：取消と使用ありが矛盾",IF(OR(AND(ISNUMBER(T703),T703&lt;0),AND(ISNUMBER(V703),V703&lt;0),AE703="要確認：時刻不足・逆転"),"要確認：時間を確認",IF(COUNTIFS(Work[予定表の作業日],A703,Work[前日版の予定時刻],B703,Work[船名],C703,Work[バース],E703,Work[入出・転],F703,Work[曳船名],G703)&gt;1,"要確認：同じ作業・曳船が重複",IF(AND(I703="あり",J703="実施",NOT(ISNUMBER(AD703))),"要確認：拘束時間未確認",IF(OR(H703="未確認",I703="未確認",J703="未確認",X703="未確認",N703="未確認",O703="未確認"),"要確認：未確認を含む","確認済"))))))))))</f>
        <v/>
      </c>
    </row>
    <row r="704" spans="1:38" ht="24.95" customHeight="1" x14ac:dyDescent="0.2">
      <c r="A704" s="20"/>
      <c r="B704" s="29"/>
      <c r="C704" s="7"/>
      <c r="D704" s="7"/>
      <c r="E704" s="7"/>
      <c r="F704" s="7"/>
      <c r="G704" s="7"/>
      <c r="H704" s="7"/>
      <c r="I704" s="7"/>
      <c r="J704" s="7"/>
      <c r="K704" s="23"/>
      <c r="L704" s="13"/>
      <c r="M704" s="13"/>
      <c r="N704" s="7"/>
      <c r="O704" s="51"/>
      <c r="P704" s="51"/>
      <c r="Q704" s="61"/>
      <c r="R704" s="62"/>
      <c r="S704" s="62"/>
      <c r="T704" s="63"/>
      <c r="U704" s="63"/>
      <c r="V704" s="63"/>
      <c r="W704" s="51"/>
      <c r="X704" s="51"/>
      <c r="Y704" s="67"/>
      <c r="Z704" s="54" t="str">
        <f>IF(G704="","",IF(COUNTIF(Tugs[曳船名],G704)&lt;&gt;1,"未登録・重複",IF(INDEX(Tugs[会社名],MATCH(G704,Tugs[曳船名],0))="","未確認",INDEX(Tugs[会社名],MATCH(G704,Tugs[曳船名],0)))))</f>
        <v/>
      </c>
      <c r="AA704" s="54" t="str">
        <f>IF(G704="","",IF(COUNTIF(Companies[会社名],Z704)&lt;&gt;1,"未登録・重複",IF(INDEX(Companies[地区],MATCH(Z704,Companies[会社名],0))="","未確認",INDEX(Companies[地区],MATCH(Z704,Companies[会社名],0)))))</f>
        <v/>
      </c>
      <c r="AB704" s="54" t="str">
        <f>IF(G704="","",IF(Q704&lt;&gt;"",Q704,IF(COUNTIF(Tugs[曳船名],G704)&lt;&gt;1,"未登録・重複",IF(INDEX(Tugs[基地港],MATCH(G704,Tugs[曳船名],0))="","未確認",INDEX(Tugs[基地港],MATCH(G704,Tugs[曳船名],0))))))</f>
        <v/>
      </c>
      <c r="AC704" s="53" t="str">
        <f>IF(C704="","",IF(AND(COUNTIF(Standards[照合項目（自動）],AB704&amp;"｜"&amp;E704&amp;"｜"&amp;D704&amp;"｜"&amp;F704&amp;"｜"&amp;P704)=1,COUNTIFS(Standards[照合項目（自動）],AB704&amp;"｜"&amp;E704&amp;"｜"&amp;D704&amp;"｜"&amp;F704&amp;"｜"&amp;P704,Standards[入力確認（自動）],"確認済")=1),SUMIF(Standards[照合項目（自動）],AB704&amp;"｜"&amp;E704&amp;"｜"&amp;D704&amp;"｜"&amp;F704&amp;"｜"&amp;P704,Standards[所定合計h（自動）]),"未確認"))</f>
        <v/>
      </c>
      <c r="AD704" s="53" t="str">
        <f>IF(C704="","",IF(AND(ISNUMBER(R704),ISNUMBER(S704),S704&gt;=R704),ROUND((S704-R704)*24,4),IF(OR(R704&lt;&gt;"",S704&lt;&gt;""),"",IF(AND(ISNUMBER(T704),T704&gt;=0),T704,IF(AND(I704="あり",J704="実施",ISNUMBER(AC704)),AC704,"")))))</f>
        <v/>
      </c>
      <c r="AE704" s="54" t="str">
        <f>IF(C704="","",IF(AND(ISNUMBER(R704),ISNUMBER(S704),S704&gt;=R704),IF(X704="記録","実績：基地発～基地着",IF(X704="記憶","記憶：基地発～基地着","未確認：基地発～基地着")),IF(OR(R704&lt;&gt;"",S704&lt;&gt;""),"要確認：時刻不足・逆転",IF(AND(ISNUMBER(T704),T704&gt;=0),IF(X704="記録","実績：記録の時間",IF(X704="記憶","記憶：申告の時間","未確認：申告の時間")),IF(AND(I704="あり",J704="実施",ISNUMBER(AC704)),"所定時間による見込み",IF(I704="なし","使用なし","未確認"))))))</f>
        <v/>
      </c>
      <c r="AF704" s="55" t="str">
        <f>IF(C704="","",IF(H704="あり",1,0))</f>
        <v/>
      </c>
      <c r="AG704" s="55" t="str">
        <f>IF(C704="","",IF(AND(I704="あり",J704="実施"),1,0))</f>
        <v/>
      </c>
      <c r="AH704" s="55" t="str">
        <f>IF(C704="","",IF(AND(H704="あり",X704="記録"),IF(COUNTIFS($A$8:A704,A704,$B$8:B704,B704,$C$8:C704,C704,$E$8:E704,E704,$F$8:F704,F704,$H$8:H704,"あり",$X$8:X704,"記録")=1,1,0),0))</f>
        <v/>
      </c>
      <c r="AI704" s="55" t="str">
        <f>IF(C704="","",IF(AND(I704="あり",J704="実施",X704="記録",ISNUMBER(K704)),IF(COUNTIFS($K$8:K704,K704,$C$8:C704,C704,$E$8:E704,E704,$F$8:F704,F704,$I$8:I704,"あり",$J$8:J704,"実施",$X$8:X704,"記録")=1,1,0),0))</f>
        <v/>
      </c>
      <c r="AJ704" s="55" t="str">
        <f>IF(C704="","",IF(ISNUMBER(A704),YEAR(A704)-IF(MONTH(A704)&lt;4,1,0),""))</f>
        <v/>
      </c>
      <c r="AK704" s="55" t="str">
        <f>IF(C704="","",IF(J704="実施",IF(ISNUMBER(K704),YEAR(K704)-IF(MONTH(K704)&lt;4,1,0),""),""))</f>
        <v/>
      </c>
      <c r="AL704" s="56" t="str">
        <f>IF(C704="",IF(OR(A704&lt;&gt;"",G704&lt;&gt;""),"要確認：船名未記入",""),IF(OR(NOT(ISNUMBER(A704)),G704="",H704="",I704="",J704="",N704="",O704="",P704="",W704="",X704=""),"要確認：基本項目不足",IF(OR(Z704="未登録・重複",AA704="未登録・重複",AB704="未確認"),"要確認：登録表を確認",IF(AND(H704="あり",NOT(ISNUMBER(B704))),"要確認：前日の予定時刻不足",IF(AND(J704="実施",I704="あり",NOT(ISNUMBER(K704))),"要確認：最終日時不足",IF(AND(J704="取消",I704="あり"),"要確認：取消と使用ありが矛盾",IF(OR(AND(ISNUMBER(T704),T704&lt;0),AND(ISNUMBER(V704),V704&lt;0),AE704="要確認：時刻不足・逆転"),"要確認：時間を確認",IF(COUNTIFS(Work[予定表の作業日],A704,Work[前日版の予定時刻],B704,Work[船名],C704,Work[バース],E704,Work[入出・転],F704,Work[曳船名],G704)&gt;1,"要確認：同じ作業・曳船が重複",IF(AND(I704="あり",J704="実施",NOT(ISNUMBER(AD704))),"要確認：拘束時間未確認",IF(OR(H704="未確認",I704="未確認",J704="未確認",X704="未確認",N704="未確認",O704="未確認"),"要確認：未確認を含む","確認済"))))))))))</f>
        <v/>
      </c>
    </row>
    <row r="705" spans="1:38" ht="24.95" customHeight="1" x14ac:dyDescent="0.2">
      <c r="A705" s="20"/>
      <c r="B705" s="29"/>
      <c r="C705" s="7"/>
      <c r="D705" s="7"/>
      <c r="E705" s="7"/>
      <c r="F705" s="7"/>
      <c r="G705" s="7"/>
      <c r="H705" s="7"/>
      <c r="I705" s="7"/>
      <c r="J705" s="7"/>
      <c r="K705" s="23"/>
      <c r="L705" s="13"/>
      <c r="M705" s="13"/>
      <c r="N705" s="7"/>
      <c r="O705" s="51"/>
      <c r="P705" s="51"/>
      <c r="Q705" s="61"/>
      <c r="R705" s="62"/>
      <c r="S705" s="62"/>
      <c r="T705" s="63"/>
      <c r="U705" s="63"/>
      <c r="V705" s="63"/>
      <c r="W705" s="51"/>
      <c r="X705" s="51"/>
      <c r="Y705" s="67"/>
      <c r="Z705" s="54" t="str">
        <f>IF(G705="","",IF(COUNTIF(Tugs[曳船名],G705)&lt;&gt;1,"未登録・重複",IF(INDEX(Tugs[会社名],MATCH(G705,Tugs[曳船名],0))="","未確認",INDEX(Tugs[会社名],MATCH(G705,Tugs[曳船名],0)))))</f>
        <v/>
      </c>
      <c r="AA705" s="54" t="str">
        <f>IF(G705="","",IF(COUNTIF(Companies[会社名],Z705)&lt;&gt;1,"未登録・重複",IF(INDEX(Companies[地区],MATCH(Z705,Companies[会社名],0))="","未確認",INDEX(Companies[地区],MATCH(Z705,Companies[会社名],0)))))</f>
        <v/>
      </c>
      <c r="AB705" s="54" t="str">
        <f>IF(G705="","",IF(Q705&lt;&gt;"",Q705,IF(COUNTIF(Tugs[曳船名],G705)&lt;&gt;1,"未登録・重複",IF(INDEX(Tugs[基地港],MATCH(G705,Tugs[曳船名],0))="","未確認",INDEX(Tugs[基地港],MATCH(G705,Tugs[曳船名],0))))))</f>
        <v/>
      </c>
      <c r="AC705" s="53" t="str">
        <f>IF(C705="","",IF(AND(COUNTIF(Standards[照合項目（自動）],AB705&amp;"｜"&amp;E705&amp;"｜"&amp;D705&amp;"｜"&amp;F705&amp;"｜"&amp;P705)=1,COUNTIFS(Standards[照合項目（自動）],AB705&amp;"｜"&amp;E705&amp;"｜"&amp;D705&amp;"｜"&amp;F705&amp;"｜"&amp;P705,Standards[入力確認（自動）],"確認済")=1),SUMIF(Standards[照合項目（自動）],AB705&amp;"｜"&amp;E705&amp;"｜"&amp;D705&amp;"｜"&amp;F705&amp;"｜"&amp;P705,Standards[所定合計h（自動）]),"未確認"))</f>
        <v/>
      </c>
      <c r="AD705" s="53" t="str">
        <f>IF(C705="","",IF(AND(ISNUMBER(R705),ISNUMBER(S705),S705&gt;=R705),ROUND((S705-R705)*24,4),IF(OR(R705&lt;&gt;"",S705&lt;&gt;""),"",IF(AND(ISNUMBER(T705),T705&gt;=0),T705,IF(AND(I705="あり",J705="実施",ISNUMBER(AC705)),AC705,"")))))</f>
        <v/>
      </c>
      <c r="AE705" s="54" t="str">
        <f>IF(C705="","",IF(AND(ISNUMBER(R705),ISNUMBER(S705),S705&gt;=R705),IF(X705="記録","実績：基地発～基地着",IF(X705="記憶","記憶：基地発～基地着","未確認：基地発～基地着")),IF(OR(R705&lt;&gt;"",S705&lt;&gt;""),"要確認：時刻不足・逆転",IF(AND(ISNUMBER(T705),T705&gt;=0),IF(X705="記録","実績：記録の時間",IF(X705="記憶","記憶：申告の時間","未確認：申告の時間")),IF(AND(I705="あり",J705="実施",ISNUMBER(AC705)),"所定時間による見込み",IF(I705="なし","使用なし","未確認"))))))</f>
        <v/>
      </c>
      <c r="AF705" s="55" t="str">
        <f>IF(C705="","",IF(H705="あり",1,0))</f>
        <v/>
      </c>
      <c r="AG705" s="55" t="str">
        <f>IF(C705="","",IF(AND(I705="あり",J705="実施"),1,0))</f>
        <v/>
      </c>
      <c r="AH705" s="55" t="str">
        <f>IF(C705="","",IF(AND(H705="あり",X705="記録"),IF(COUNTIFS($A$8:A705,A705,$B$8:B705,B705,$C$8:C705,C705,$E$8:E705,E705,$F$8:F705,F705,$H$8:H705,"あり",$X$8:X705,"記録")=1,1,0),0))</f>
        <v/>
      </c>
      <c r="AI705" s="55" t="str">
        <f>IF(C705="","",IF(AND(I705="あり",J705="実施",X705="記録",ISNUMBER(K705)),IF(COUNTIFS($K$8:K705,K705,$C$8:C705,C705,$E$8:E705,E705,$F$8:F705,F705,$I$8:I705,"あり",$J$8:J705,"実施",$X$8:X705,"記録")=1,1,0),0))</f>
        <v/>
      </c>
      <c r="AJ705" s="55" t="str">
        <f>IF(C705="","",IF(ISNUMBER(A705),YEAR(A705)-IF(MONTH(A705)&lt;4,1,0),""))</f>
        <v/>
      </c>
      <c r="AK705" s="55" t="str">
        <f>IF(C705="","",IF(J705="実施",IF(ISNUMBER(K705),YEAR(K705)-IF(MONTH(K705)&lt;4,1,0),""),""))</f>
        <v/>
      </c>
      <c r="AL705" s="56" t="str">
        <f>IF(C705="",IF(OR(A705&lt;&gt;"",G705&lt;&gt;""),"要確認：船名未記入",""),IF(OR(NOT(ISNUMBER(A705)),G705="",H705="",I705="",J705="",N705="",O705="",P705="",W705="",X705=""),"要確認：基本項目不足",IF(OR(Z705="未登録・重複",AA705="未登録・重複",AB705="未確認"),"要確認：登録表を確認",IF(AND(H705="あり",NOT(ISNUMBER(B705))),"要確認：前日の予定時刻不足",IF(AND(J705="実施",I705="あり",NOT(ISNUMBER(K705))),"要確認：最終日時不足",IF(AND(J705="取消",I705="あり"),"要確認：取消と使用ありが矛盾",IF(OR(AND(ISNUMBER(T705),T705&lt;0),AND(ISNUMBER(V705),V705&lt;0),AE705="要確認：時刻不足・逆転"),"要確認：時間を確認",IF(COUNTIFS(Work[予定表の作業日],A705,Work[前日版の予定時刻],B705,Work[船名],C705,Work[バース],E705,Work[入出・転],F705,Work[曳船名],G705)&gt;1,"要確認：同じ作業・曳船が重複",IF(AND(I705="あり",J705="実施",NOT(ISNUMBER(AD705))),"要確認：拘束時間未確認",IF(OR(H705="未確認",I705="未確認",J705="未確認",X705="未確認",N705="未確認",O705="未確認"),"要確認：未確認を含む","確認済"))))))))))</f>
        <v/>
      </c>
    </row>
    <row r="706" spans="1:38" ht="24.95" customHeight="1" x14ac:dyDescent="0.2">
      <c r="A706" s="20"/>
      <c r="B706" s="29"/>
      <c r="C706" s="7"/>
      <c r="D706" s="7"/>
      <c r="E706" s="7"/>
      <c r="F706" s="7"/>
      <c r="G706" s="7"/>
      <c r="H706" s="7"/>
      <c r="I706" s="7"/>
      <c r="J706" s="7"/>
      <c r="K706" s="23"/>
      <c r="L706" s="13"/>
      <c r="M706" s="13"/>
      <c r="N706" s="7"/>
      <c r="O706" s="51"/>
      <c r="P706" s="51"/>
      <c r="Q706" s="61"/>
      <c r="R706" s="62"/>
      <c r="S706" s="62"/>
      <c r="T706" s="63"/>
      <c r="U706" s="63"/>
      <c r="V706" s="63"/>
      <c r="W706" s="51"/>
      <c r="X706" s="51"/>
      <c r="Y706" s="67"/>
      <c r="Z706" s="54" t="str">
        <f>IF(G706="","",IF(COUNTIF(Tugs[曳船名],G706)&lt;&gt;1,"未登録・重複",IF(INDEX(Tugs[会社名],MATCH(G706,Tugs[曳船名],0))="","未確認",INDEX(Tugs[会社名],MATCH(G706,Tugs[曳船名],0)))))</f>
        <v/>
      </c>
      <c r="AA706" s="54" t="str">
        <f>IF(G706="","",IF(COUNTIF(Companies[会社名],Z706)&lt;&gt;1,"未登録・重複",IF(INDEX(Companies[地区],MATCH(Z706,Companies[会社名],0))="","未確認",INDEX(Companies[地区],MATCH(Z706,Companies[会社名],0)))))</f>
        <v/>
      </c>
      <c r="AB706" s="54" t="str">
        <f>IF(G706="","",IF(Q706&lt;&gt;"",Q706,IF(COUNTIF(Tugs[曳船名],G706)&lt;&gt;1,"未登録・重複",IF(INDEX(Tugs[基地港],MATCH(G706,Tugs[曳船名],0))="","未確認",INDEX(Tugs[基地港],MATCH(G706,Tugs[曳船名],0))))))</f>
        <v/>
      </c>
      <c r="AC706" s="53" t="str">
        <f>IF(C706="","",IF(AND(COUNTIF(Standards[照合項目（自動）],AB706&amp;"｜"&amp;E706&amp;"｜"&amp;D706&amp;"｜"&amp;F706&amp;"｜"&amp;P706)=1,COUNTIFS(Standards[照合項目（自動）],AB706&amp;"｜"&amp;E706&amp;"｜"&amp;D706&amp;"｜"&amp;F706&amp;"｜"&amp;P706,Standards[入力確認（自動）],"確認済")=1),SUMIF(Standards[照合項目（自動）],AB706&amp;"｜"&amp;E706&amp;"｜"&amp;D706&amp;"｜"&amp;F706&amp;"｜"&amp;P706,Standards[所定合計h（自動）]),"未確認"))</f>
        <v/>
      </c>
      <c r="AD706" s="53" t="str">
        <f>IF(C706="","",IF(AND(ISNUMBER(R706),ISNUMBER(S706),S706&gt;=R706),ROUND((S706-R706)*24,4),IF(OR(R706&lt;&gt;"",S706&lt;&gt;""),"",IF(AND(ISNUMBER(T706),T706&gt;=0),T706,IF(AND(I706="あり",J706="実施",ISNUMBER(AC706)),AC706,"")))))</f>
        <v/>
      </c>
      <c r="AE706" s="54" t="str">
        <f>IF(C706="","",IF(AND(ISNUMBER(R706),ISNUMBER(S706),S706&gt;=R706),IF(X706="記録","実績：基地発～基地着",IF(X706="記憶","記憶：基地発～基地着","未確認：基地発～基地着")),IF(OR(R706&lt;&gt;"",S706&lt;&gt;""),"要確認：時刻不足・逆転",IF(AND(ISNUMBER(T706),T706&gt;=0),IF(X706="記録","実績：記録の時間",IF(X706="記憶","記憶：申告の時間","未確認：申告の時間")),IF(AND(I706="あり",J706="実施",ISNUMBER(AC706)),"所定時間による見込み",IF(I706="なし","使用なし","未確認"))))))</f>
        <v/>
      </c>
      <c r="AF706" s="55" t="str">
        <f>IF(C706="","",IF(H706="あり",1,0))</f>
        <v/>
      </c>
      <c r="AG706" s="55" t="str">
        <f>IF(C706="","",IF(AND(I706="あり",J706="実施"),1,0))</f>
        <v/>
      </c>
      <c r="AH706" s="55" t="str">
        <f>IF(C706="","",IF(AND(H706="あり",X706="記録"),IF(COUNTIFS($A$8:A706,A706,$B$8:B706,B706,$C$8:C706,C706,$E$8:E706,E706,$F$8:F706,F706,$H$8:H706,"あり",$X$8:X706,"記録")=1,1,0),0))</f>
        <v/>
      </c>
      <c r="AI706" s="55" t="str">
        <f>IF(C706="","",IF(AND(I706="あり",J706="実施",X706="記録",ISNUMBER(K706)),IF(COUNTIFS($K$8:K706,K706,$C$8:C706,C706,$E$8:E706,E706,$F$8:F706,F706,$I$8:I706,"あり",$J$8:J706,"実施",$X$8:X706,"記録")=1,1,0),0))</f>
        <v/>
      </c>
      <c r="AJ706" s="55" t="str">
        <f>IF(C706="","",IF(ISNUMBER(A706),YEAR(A706)-IF(MONTH(A706)&lt;4,1,0),""))</f>
        <v/>
      </c>
      <c r="AK706" s="55" t="str">
        <f>IF(C706="","",IF(J706="実施",IF(ISNUMBER(K706),YEAR(K706)-IF(MONTH(K706)&lt;4,1,0),""),""))</f>
        <v/>
      </c>
      <c r="AL706" s="56" t="str">
        <f>IF(C706="",IF(OR(A706&lt;&gt;"",G706&lt;&gt;""),"要確認：船名未記入",""),IF(OR(NOT(ISNUMBER(A706)),G706="",H706="",I706="",J706="",N706="",O706="",P706="",W706="",X706=""),"要確認：基本項目不足",IF(OR(Z706="未登録・重複",AA706="未登録・重複",AB706="未確認"),"要確認：登録表を確認",IF(AND(H706="あり",NOT(ISNUMBER(B706))),"要確認：前日の予定時刻不足",IF(AND(J706="実施",I706="あり",NOT(ISNUMBER(K706))),"要確認：最終日時不足",IF(AND(J706="取消",I706="あり"),"要確認：取消と使用ありが矛盾",IF(OR(AND(ISNUMBER(T706),T706&lt;0),AND(ISNUMBER(V706),V706&lt;0),AE706="要確認：時刻不足・逆転"),"要確認：時間を確認",IF(COUNTIFS(Work[予定表の作業日],A706,Work[前日版の予定時刻],B706,Work[船名],C706,Work[バース],E706,Work[入出・転],F706,Work[曳船名],G706)&gt;1,"要確認：同じ作業・曳船が重複",IF(AND(I706="あり",J706="実施",NOT(ISNUMBER(AD706))),"要確認：拘束時間未確認",IF(OR(H706="未確認",I706="未確認",J706="未確認",X706="未確認",N706="未確認",O706="未確認"),"要確認：未確認を含む","確認済"))))))))))</f>
        <v/>
      </c>
    </row>
    <row r="707" spans="1:38" ht="24.95" customHeight="1" x14ac:dyDescent="0.2">
      <c r="A707" s="20"/>
      <c r="B707" s="29"/>
      <c r="C707" s="7"/>
      <c r="D707" s="7"/>
      <c r="E707" s="7"/>
      <c r="F707" s="7"/>
      <c r="G707" s="7"/>
      <c r="H707" s="7"/>
      <c r="I707" s="7"/>
      <c r="J707" s="7"/>
      <c r="K707" s="23"/>
      <c r="L707" s="13"/>
      <c r="M707" s="13"/>
      <c r="N707" s="7"/>
      <c r="O707" s="51"/>
      <c r="P707" s="51"/>
      <c r="Q707" s="61"/>
      <c r="R707" s="62"/>
      <c r="S707" s="62"/>
      <c r="T707" s="63"/>
      <c r="U707" s="63"/>
      <c r="V707" s="63"/>
      <c r="W707" s="51"/>
      <c r="X707" s="51"/>
      <c r="Y707" s="67"/>
      <c r="Z707" s="54" t="str">
        <f>IF(G707="","",IF(COUNTIF(Tugs[曳船名],G707)&lt;&gt;1,"未登録・重複",IF(INDEX(Tugs[会社名],MATCH(G707,Tugs[曳船名],0))="","未確認",INDEX(Tugs[会社名],MATCH(G707,Tugs[曳船名],0)))))</f>
        <v/>
      </c>
      <c r="AA707" s="54" t="str">
        <f>IF(G707="","",IF(COUNTIF(Companies[会社名],Z707)&lt;&gt;1,"未登録・重複",IF(INDEX(Companies[地区],MATCH(Z707,Companies[会社名],0))="","未確認",INDEX(Companies[地区],MATCH(Z707,Companies[会社名],0)))))</f>
        <v/>
      </c>
      <c r="AB707" s="54" t="str">
        <f>IF(G707="","",IF(Q707&lt;&gt;"",Q707,IF(COUNTIF(Tugs[曳船名],G707)&lt;&gt;1,"未登録・重複",IF(INDEX(Tugs[基地港],MATCH(G707,Tugs[曳船名],0))="","未確認",INDEX(Tugs[基地港],MATCH(G707,Tugs[曳船名],0))))))</f>
        <v/>
      </c>
      <c r="AC707" s="53" t="str">
        <f>IF(C707="","",IF(AND(COUNTIF(Standards[照合項目（自動）],AB707&amp;"｜"&amp;E707&amp;"｜"&amp;D707&amp;"｜"&amp;F707&amp;"｜"&amp;P707)=1,COUNTIFS(Standards[照合項目（自動）],AB707&amp;"｜"&amp;E707&amp;"｜"&amp;D707&amp;"｜"&amp;F707&amp;"｜"&amp;P707,Standards[入力確認（自動）],"確認済")=1),SUMIF(Standards[照合項目（自動）],AB707&amp;"｜"&amp;E707&amp;"｜"&amp;D707&amp;"｜"&amp;F707&amp;"｜"&amp;P707,Standards[所定合計h（自動）]),"未確認"))</f>
        <v/>
      </c>
      <c r="AD707" s="53" t="str">
        <f>IF(C707="","",IF(AND(ISNUMBER(R707),ISNUMBER(S707),S707&gt;=R707),ROUND((S707-R707)*24,4),IF(OR(R707&lt;&gt;"",S707&lt;&gt;""),"",IF(AND(ISNUMBER(T707),T707&gt;=0),T707,IF(AND(I707="あり",J707="実施",ISNUMBER(AC707)),AC707,"")))))</f>
        <v/>
      </c>
      <c r="AE707" s="54" t="str">
        <f>IF(C707="","",IF(AND(ISNUMBER(R707),ISNUMBER(S707),S707&gt;=R707),IF(X707="記録","実績：基地発～基地着",IF(X707="記憶","記憶：基地発～基地着","未確認：基地発～基地着")),IF(OR(R707&lt;&gt;"",S707&lt;&gt;""),"要確認：時刻不足・逆転",IF(AND(ISNUMBER(T707),T707&gt;=0),IF(X707="記録","実績：記録の時間",IF(X707="記憶","記憶：申告の時間","未確認：申告の時間")),IF(AND(I707="あり",J707="実施",ISNUMBER(AC707)),"所定時間による見込み",IF(I707="なし","使用なし","未確認"))))))</f>
        <v/>
      </c>
      <c r="AF707" s="55" t="str">
        <f>IF(C707="","",IF(H707="あり",1,0))</f>
        <v/>
      </c>
      <c r="AG707" s="55" t="str">
        <f>IF(C707="","",IF(AND(I707="あり",J707="実施"),1,0))</f>
        <v/>
      </c>
      <c r="AH707" s="55" t="str">
        <f>IF(C707="","",IF(AND(H707="あり",X707="記録"),IF(COUNTIFS($A$8:A707,A707,$B$8:B707,B707,$C$8:C707,C707,$E$8:E707,E707,$F$8:F707,F707,$H$8:H707,"あり",$X$8:X707,"記録")=1,1,0),0))</f>
        <v/>
      </c>
      <c r="AI707" s="55" t="str">
        <f>IF(C707="","",IF(AND(I707="あり",J707="実施",X707="記録",ISNUMBER(K707)),IF(COUNTIFS($K$8:K707,K707,$C$8:C707,C707,$E$8:E707,E707,$F$8:F707,F707,$I$8:I707,"あり",$J$8:J707,"実施",$X$8:X707,"記録")=1,1,0),0))</f>
        <v/>
      </c>
      <c r="AJ707" s="55" t="str">
        <f>IF(C707="","",IF(ISNUMBER(A707),YEAR(A707)-IF(MONTH(A707)&lt;4,1,0),""))</f>
        <v/>
      </c>
      <c r="AK707" s="55" t="str">
        <f>IF(C707="","",IF(J707="実施",IF(ISNUMBER(K707),YEAR(K707)-IF(MONTH(K707)&lt;4,1,0),""),""))</f>
        <v/>
      </c>
      <c r="AL707" s="56" t="str">
        <f>IF(C707="",IF(OR(A707&lt;&gt;"",G707&lt;&gt;""),"要確認：船名未記入",""),IF(OR(NOT(ISNUMBER(A707)),G707="",H707="",I707="",J707="",N707="",O707="",P707="",W707="",X707=""),"要確認：基本項目不足",IF(OR(Z707="未登録・重複",AA707="未登録・重複",AB707="未確認"),"要確認：登録表を確認",IF(AND(H707="あり",NOT(ISNUMBER(B707))),"要確認：前日の予定時刻不足",IF(AND(J707="実施",I707="あり",NOT(ISNUMBER(K707))),"要確認：最終日時不足",IF(AND(J707="取消",I707="あり"),"要確認：取消と使用ありが矛盾",IF(OR(AND(ISNUMBER(T707),T707&lt;0),AND(ISNUMBER(V707),V707&lt;0),AE707="要確認：時刻不足・逆転"),"要確認：時間を確認",IF(COUNTIFS(Work[予定表の作業日],A707,Work[前日版の予定時刻],B707,Work[船名],C707,Work[バース],E707,Work[入出・転],F707,Work[曳船名],G707)&gt;1,"要確認：同じ作業・曳船が重複",IF(AND(I707="あり",J707="実施",NOT(ISNUMBER(AD707))),"要確認：拘束時間未確認",IF(OR(H707="未確認",I707="未確認",J707="未確認",X707="未確認",N707="未確認",O707="未確認"),"要確認：未確認を含む","確認済"))))))))))</f>
        <v/>
      </c>
    </row>
    <row r="708" spans="1:38" ht="24.95" customHeight="1" x14ac:dyDescent="0.2">
      <c r="A708" s="20"/>
      <c r="B708" s="29"/>
      <c r="C708" s="7"/>
      <c r="D708" s="7"/>
      <c r="E708" s="7"/>
      <c r="F708" s="7"/>
      <c r="G708" s="7"/>
      <c r="H708" s="7"/>
      <c r="I708" s="7"/>
      <c r="J708" s="7"/>
      <c r="K708" s="23"/>
      <c r="L708" s="13"/>
      <c r="M708" s="13"/>
      <c r="N708" s="7"/>
      <c r="O708" s="51"/>
      <c r="P708" s="51"/>
      <c r="Q708" s="61"/>
      <c r="R708" s="62"/>
      <c r="S708" s="62"/>
      <c r="T708" s="63"/>
      <c r="U708" s="63"/>
      <c r="V708" s="63"/>
      <c r="W708" s="51"/>
      <c r="X708" s="51"/>
      <c r="Y708" s="67"/>
      <c r="Z708" s="54" t="str">
        <f>IF(G708="","",IF(COUNTIF(Tugs[曳船名],G708)&lt;&gt;1,"未登録・重複",IF(INDEX(Tugs[会社名],MATCH(G708,Tugs[曳船名],0))="","未確認",INDEX(Tugs[会社名],MATCH(G708,Tugs[曳船名],0)))))</f>
        <v/>
      </c>
      <c r="AA708" s="54" t="str">
        <f>IF(G708="","",IF(COUNTIF(Companies[会社名],Z708)&lt;&gt;1,"未登録・重複",IF(INDEX(Companies[地区],MATCH(Z708,Companies[会社名],0))="","未確認",INDEX(Companies[地区],MATCH(Z708,Companies[会社名],0)))))</f>
        <v/>
      </c>
      <c r="AB708" s="54" t="str">
        <f>IF(G708="","",IF(Q708&lt;&gt;"",Q708,IF(COUNTIF(Tugs[曳船名],G708)&lt;&gt;1,"未登録・重複",IF(INDEX(Tugs[基地港],MATCH(G708,Tugs[曳船名],0))="","未確認",INDEX(Tugs[基地港],MATCH(G708,Tugs[曳船名],0))))))</f>
        <v/>
      </c>
      <c r="AC708" s="53" t="str">
        <f>IF(C708="","",IF(AND(COUNTIF(Standards[照合項目（自動）],AB708&amp;"｜"&amp;E708&amp;"｜"&amp;D708&amp;"｜"&amp;F708&amp;"｜"&amp;P708)=1,COUNTIFS(Standards[照合項目（自動）],AB708&amp;"｜"&amp;E708&amp;"｜"&amp;D708&amp;"｜"&amp;F708&amp;"｜"&amp;P708,Standards[入力確認（自動）],"確認済")=1),SUMIF(Standards[照合項目（自動）],AB708&amp;"｜"&amp;E708&amp;"｜"&amp;D708&amp;"｜"&amp;F708&amp;"｜"&amp;P708,Standards[所定合計h（自動）]),"未確認"))</f>
        <v/>
      </c>
      <c r="AD708" s="53" t="str">
        <f>IF(C708="","",IF(AND(ISNUMBER(R708),ISNUMBER(S708),S708&gt;=R708),ROUND((S708-R708)*24,4),IF(OR(R708&lt;&gt;"",S708&lt;&gt;""),"",IF(AND(ISNUMBER(T708),T708&gt;=0),T708,IF(AND(I708="あり",J708="実施",ISNUMBER(AC708)),AC708,"")))))</f>
        <v/>
      </c>
      <c r="AE708" s="54" t="str">
        <f>IF(C708="","",IF(AND(ISNUMBER(R708),ISNUMBER(S708),S708&gt;=R708),IF(X708="記録","実績：基地発～基地着",IF(X708="記憶","記憶：基地発～基地着","未確認：基地発～基地着")),IF(OR(R708&lt;&gt;"",S708&lt;&gt;""),"要確認：時刻不足・逆転",IF(AND(ISNUMBER(T708),T708&gt;=0),IF(X708="記録","実績：記録の時間",IF(X708="記憶","記憶：申告の時間","未確認：申告の時間")),IF(AND(I708="あり",J708="実施",ISNUMBER(AC708)),"所定時間による見込み",IF(I708="なし","使用なし","未確認"))))))</f>
        <v/>
      </c>
      <c r="AF708" s="55" t="str">
        <f>IF(C708="","",IF(H708="あり",1,0))</f>
        <v/>
      </c>
      <c r="AG708" s="55" t="str">
        <f>IF(C708="","",IF(AND(I708="あり",J708="実施"),1,0))</f>
        <v/>
      </c>
      <c r="AH708" s="55" t="str">
        <f>IF(C708="","",IF(AND(H708="あり",X708="記録"),IF(COUNTIFS($A$8:A708,A708,$B$8:B708,B708,$C$8:C708,C708,$E$8:E708,E708,$F$8:F708,F708,$H$8:H708,"あり",$X$8:X708,"記録")=1,1,0),0))</f>
        <v/>
      </c>
      <c r="AI708" s="55" t="str">
        <f>IF(C708="","",IF(AND(I708="あり",J708="実施",X708="記録",ISNUMBER(K708)),IF(COUNTIFS($K$8:K708,K708,$C$8:C708,C708,$E$8:E708,E708,$F$8:F708,F708,$I$8:I708,"あり",$J$8:J708,"実施",$X$8:X708,"記録")=1,1,0),0))</f>
        <v/>
      </c>
      <c r="AJ708" s="55" t="str">
        <f>IF(C708="","",IF(ISNUMBER(A708),YEAR(A708)-IF(MONTH(A708)&lt;4,1,0),""))</f>
        <v/>
      </c>
      <c r="AK708" s="55" t="str">
        <f>IF(C708="","",IF(J708="実施",IF(ISNUMBER(K708),YEAR(K708)-IF(MONTH(K708)&lt;4,1,0),""),""))</f>
        <v/>
      </c>
      <c r="AL708" s="56" t="str">
        <f>IF(C708="",IF(OR(A708&lt;&gt;"",G708&lt;&gt;""),"要確認：船名未記入",""),IF(OR(NOT(ISNUMBER(A708)),G708="",H708="",I708="",J708="",N708="",O708="",P708="",W708="",X708=""),"要確認：基本項目不足",IF(OR(Z708="未登録・重複",AA708="未登録・重複",AB708="未確認"),"要確認：登録表を確認",IF(AND(H708="あり",NOT(ISNUMBER(B708))),"要確認：前日の予定時刻不足",IF(AND(J708="実施",I708="あり",NOT(ISNUMBER(K708))),"要確認：最終日時不足",IF(AND(J708="取消",I708="あり"),"要確認：取消と使用ありが矛盾",IF(OR(AND(ISNUMBER(T708),T708&lt;0),AND(ISNUMBER(V708),V708&lt;0),AE708="要確認：時刻不足・逆転"),"要確認：時間を確認",IF(COUNTIFS(Work[予定表の作業日],A708,Work[前日版の予定時刻],B708,Work[船名],C708,Work[バース],E708,Work[入出・転],F708,Work[曳船名],G708)&gt;1,"要確認：同じ作業・曳船が重複",IF(AND(I708="あり",J708="実施",NOT(ISNUMBER(AD708))),"要確認：拘束時間未確認",IF(OR(H708="未確認",I708="未確認",J708="未確認",X708="未確認",N708="未確認",O708="未確認"),"要確認：未確認を含む","確認済"))))))))))</f>
        <v/>
      </c>
    </row>
    <row r="709" spans="1:38" ht="24.95" customHeight="1" x14ac:dyDescent="0.2">
      <c r="A709" s="20"/>
      <c r="B709" s="29"/>
      <c r="C709" s="7"/>
      <c r="D709" s="7"/>
      <c r="E709" s="7"/>
      <c r="F709" s="7"/>
      <c r="G709" s="7"/>
      <c r="H709" s="7"/>
      <c r="I709" s="7"/>
      <c r="J709" s="7"/>
      <c r="K709" s="23"/>
      <c r="L709" s="13"/>
      <c r="M709" s="13"/>
      <c r="N709" s="7"/>
      <c r="O709" s="51"/>
      <c r="P709" s="51"/>
      <c r="Q709" s="61"/>
      <c r="R709" s="62"/>
      <c r="S709" s="62"/>
      <c r="T709" s="63"/>
      <c r="U709" s="63"/>
      <c r="V709" s="63"/>
      <c r="W709" s="51"/>
      <c r="X709" s="51"/>
      <c r="Y709" s="67"/>
      <c r="Z709" s="54" t="str">
        <f>IF(G709="","",IF(COUNTIF(Tugs[曳船名],G709)&lt;&gt;1,"未登録・重複",IF(INDEX(Tugs[会社名],MATCH(G709,Tugs[曳船名],0))="","未確認",INDEX(Tugs[会社名],MATCH(G709,Tugs[曳船名],0)))))</f>
        <v/>
      </c>
      <c r="AA709" s="54" t="str">
        <f>IF(G709="","",IF(COUNTIF(Companies[会社名],Z709)&lt;&gt;1,"未登録・重複",IF(INDEX(Companies[地区],MATCH(Z709,Companies[会社名],0))="","未確認",INDEX(Companies[地区],MATCH(Z709,Companies[会社名],0)))))</f>
        <v/>
      </c>
      <c r="AB709" s="54" t="str">
        <f>IF(G709="","",IF(Q709&lt;&gt;"",Q709,IF(COUNTIF(Tugs[曳船名],G709)&lt;&gt;1,"未登録・重複",IF(INDEX(Tugs[基地港],MATCH(G709,Tugs[曳船名],0))="","未確認",INDEX(Tugs[基地港],MATCH(G709,Tugs[曳船名],0))))))</f>
        <v/>
      </c>
      <c r="AC709" s="53" t="str">
        <f>IF(C709="","",IF(AND(COUNTIF(Standards[照合項目（自動）],AB709&amp;"｜"&amp;E709&amp;"｜"&amp;D709&amp;"｜"&amp;F709&amp;"｜"&amp;P709)=1,COUNTIFS(Standards[照合項目（自動）],AB709&amp;"｜"&amp;E709&amp;"｜"&amp;D709&amp;"｜"&amp;F709&amp;"｜"&amp;P709,Standards[入力確認（自動）],"確認済")=1),SUMIF(Standards[照合項目（自動）],AB709&amp;"｜"&amp;E709&amp;"｜"&amp;D709&amp;"｜"&amp;F709&amp;"｜"&amp;P709,Standards[所定合計h（自動）]),"未確認"))</f>
        <v/>
      </c>
      <c r="AD709" s="53" t="str">
        <f>IF(C709="","",IF(AND(ISNUMBER(R709),ISNUMBER(S709),S709&gt;=R709),ROUND((S709-R709)*24,4),IF(OR(R709&lt;&gt;"",S709&lt;&gt;""),"",IF(AND(ISNUMBER(T709),T709&gt;=0),T709,IF(AND(I709="あり",J709="実施",ISNUMBER(AC709)),AC709,"")))))</f>
        <v/>
      </c>
      <c r="AE709" s="54" t="str">
        <f>IF(C709="","",IF(AND(ISNUMBER(R709),ISNUMBER(S709),S709&gt;=R709),IF(X709="記録","実績：基地発～基地着",IF(X709="記憶","記憶：基地発～基地着","未確認：基地発～基地着")),IF(OR(R709&lt;&gt;"",S709&lt;&gt;""),"要確認：時刻不足・逆転",IF(AND(ISNUMBER(T709),T709&gt;=0),IF(X709="記録","実績：記録の時間",IF(X709="記憶","記憶：申告の時間","未確認：申告の時間")),IF(AND(I709="あり",J709="実施",ISNUMBER(AC709)),"所定時間による見込み",IF(I709="なし","使用なし","未確認"))))))</f>
        <v/>
      </c>
      <c r="AF709" s="55" t="str">
        <f>IF(C709="","",IF(H709="あり",1,0))</f>
        <v/>
      </c>
      <c r="AG709" s="55" t="str">
        <f>IF(C709="","",IF(AND(I709="あり",J709="実施"),1,0))</f>
        <v/>
      </c>
      <c r="AH709" s="55" t="str">
        <f>IF(C709="","",IF(AND(H709="あり",X709="記録"),IF(COUNTIFS($A$8:A709,A709,$B$8:B709,B709,$C$8:C709,C709,$E$8:E709,E709,$F$8:F709,F709,$H$8:H709,"あり",$X$8:X709,"記録")=1,1,0),0))</f>
        <v/>
      </c>
      <c r="AI709" s="55" t="str">
        <f>IF(C709="","",IF(AND(I709="あり",J709="実施",X709="記録",ISNUMBER(K709)),IF(COUNTIFS($K$8:K709,K709,$C$8:C709,C709,$E$8:E709,E709,$F$8:F709,F709,$I$8:I709,"あり",$J$8:J709,"実施",$X$8:X709,"記録")=1,1,0),0))</f>
        <v/>
      </c>
      <c r="AJ709" s="55" t="str">
        <f>IF(C709="","",IF(ISNUMBER(A709),YEAR(A709)-IF(MONTH(A709)&lt;4,1,0),""))</f>
        <v/>
      </c>
      <c r="AK709" s="55" t="str">
        <f>IF(C709="","",IF(J709="実施",IF(ISNUMBER(K709),YEAR(K709)-IF(MONTH(K709)&lt;4,1,0),""),""))</f>
        <v/>
      </c>
      <c r="AL709" s="56" t="str">
        <f>IF(C709="",IF(OR(A709&lt;&gt;"",G709&lt;&gt;""),"要確認：船名未記入",""),IF(OR(NOT(ISNUMBER(A709)),G709="",H709="",I709="",J709="",N709="",O709="",P709="",W709="",X709=""),"要確認：基本項目不足",IF(OR(Z709="未登録・重複",AA709="未登録・重複",AB709="未確認"),"要確認：登録表を確認",IF(AND(H709="あり",NOT(ISNUMBER(B709))),"要確認：前日の予定時刻不足",IF(AND(J709="実施",I709="あり",NOT(ISNUMBER(K709))),"要確認：最終日時不足",IF(AND(J709="取消",I709="あり"),"要確認：取消と使用ありが矛盾",IF(OR(AND(ISNUMBER(T709),T709&lt;0),AND(ISNUMBER(V709),V709&lt;0),AE709="要確認：時刻不足・逆転"),"要確認：時間を確認",IF(COUNTIFS(Work[予定表の作業日],A709,Work[前日版の予定時刻],B709,Work[船名],C709,Work[バース],E709,Work[入出・転],F709,Work[曳船名],G709)&gt;1,"要確認：同じ作業・曳船が重複",IF(AND(I709="あり",J709="実施",NOT(ISNUMBER(AD709))),"要確認：拘束時間未確認",IF(OR(H709="未確認",I709="未確認",J709="未確認",X709="未確認",N709="未確認",O709="未確認"),"要確認：未確認を含む","確認済"))))))))))</f>
        <v/>
      </c>
    </row>
    <row r="710" spans="1:38" ht="24.95" customHeight="1" x14ac:dyDescent="0.2">
      <c r="A710" s="20"/>
      <c r="B710" s="29"/>
      <c r="C710" s="7"/>
      <c r="D710" s="7"/>
      <c r="E710" s="7"/>
      <c r="F710" s="7"/>
      <c r="G710" s="7"/>
      <c r="H710" s="7"/>
      <c r="I710" s="7"/>
      <c r="J710" s="7"/>
      <c r="K710" s="23"/>
      <c r="L710" s="13"/>
      <c r="M710" s="13"/>
      <c r="N710" s="7"/>
      <c r="O710" s="51"/>
      <c r="P710" s="51"/>
      <c r="Q710" s="61"/>
      <c r="R710" s="62"/>
      <c r="S710" s="62"/>
      <c r="T710" s="63"/>
      <c r="U710" s="63"/>
      <c r="V710" s="63"/>
      <c r="W710" s="51"/>
      <c r="X710" s="51"/>
      <c r="Y710" s="67"/>
      <c r="Z710" s="54" t="str">
        <f>IF(G710="","",IF(COUNTIF(Tugs[曳船名],G710)&lt;&gt;1,"未登録・重複",IF(INDEX(Tugs[会社名],MATCH(G710,Tugs[曳船名],0))="","未確認",INDEX(Tugs[会社名],MATCH(G710,Tugs[曳船名],0)))))</f>
        <v/>
      </c>
      <c r="AA710" s="54" t="str">
        <f>IF(G710="","",IF(COUNTIF(Companies[会社名],Z710)&lt;&gt;1,"未登録・重複",IF(INDEX(Companies[地区],MATCH(Z710,Companies[会社名],0))="","未確認",INDEX(Companies[地区],MATCH(Z710,Companies[会社名],0)))))</f>
        <v/>
      </c>
      <c r="AB710" s="54" t="str">
        <f>IF(G710="","",IF(Q710&lt;&gt;"",Q710,IF(COUNTIF(Tugs[曳船名],G710)&lt;&gt;1,"未登録・重複",IF(INDEX(Tugs[基地港],MATCH(G710,Tugs[曳船名],0))="","未確認",INDEX(Tugs[基地港],MATCH(G710,Tugs[曳船名],0))))))</f>
        <v/>
      </c>
      <c r="AC710" s="53" t="str">
        <f>IF(C710="","",IF(AND(COUNTIF(Standards[照合項目（自動）],AB710&amp;"｜"&amp;E710&amp;"｜"&amp;D710&amp;"｜"&amp;F710&amp;"｜"&amp;P710)=1,COUNTIFS(Standards[照合項目（自動）],AB710&amp;"｜"&amp;E710&amp;"｜"&amp;D710&amp;"｜"&amp;F710&amp;"｜"&amp;P710,Standards[入力確認（自動）],"確認済")=1),SUMIF(Standards[照合項目（自動）],AB710&amp;"｜"&amp;E710&amp;"｜"&amp;D710&amp;"｜"&amp;F710&amp;"｜"&amp;P710,Standards[所定合計h（自動）]),"未確認"))</f>
        <v/>
      </c>
      <c r="AD710" s="53" t="str">
        <f>IF(C710="","",IF(AND(ISNUMBER(R710),ISNUMBER(S710),S710&gt;=R710),ROUND((S710-R710)*24,4),IF(OR(R710&lt;&gt;"",S710&lt;&gt;""),"",IF(AND(ISNUMBER(T710),T710&gt;=0),T710,IF(AND(I710="あり",J710="実施",ISNUMBER(AC710)),AC710,"")))))</f>
        <v/>
      </c>
      <c r="AE710" s="54" t="str">
        <f>IF(C710="","",IF(AND(ISNUMBER(R710),ISNUMBER(S710),S710&gt;=R710),IF(X710="記録","実績：基地発～基地着",IF(X710="記憶","記憶：基地発～基地着","未確認：基地発～基地着")),IF(OR(R710&lt;&gt;"",S710&lt;&gt;""),"要確認：時刻不足・逆転",IF(AND(ISNUMBER(T710),T710&gt;=0),IF(X710="記録","実績：記録の時間",IF(X710="記憶","記憶：申告の時間","未確認：申告の時間")),IF(AND(I710="あり",J710="実施",ISNUMBER(AC710)),"所定時間による見込み",IF(I710="なし","使用なし","未確認"))))))</f>
        <v/>
      </c>
      <c r="AF710" s="55" t="str">
        <f>IF(C710="","",IF(H710="あり",1,0))</f>
        <v/>
      </c>
      <c r="AG710" s="55" t="str">
        <f>IF(C710="","",IF(AND(I710="あり",J710="実施"),1,0))</f>
        <v/>
      </c>
      <c r="AH710" s="55" t="str">
        <f>IF(C710="","",IF(AND(H710="あり",X710="記録"),IF(COUNTIFS($A$8:A710,A710,$B$8:B710,B710,$C$8:C710,C710,$E$8:E710,E710,$F$8:F710,F710,$H$8:H710,"あり",$X$8:X710,"記録")=1,1,0),0))</f>
        <v/>
      </c>
      <c r="AI710" s="55" t="str">
        <f>IF(C710="","",IF(AND(I710="あり",J710="実施",X710="記録",ISNUMBER(K710)),IF(COUNTIFS($K$8:K710,K710,$C$8:C710,C710,$E$8:E710,E710,$F$8:F710,F710,$I$8:I710,"あり",$J$8:J710,"実施",$X$8:X710,"記録")=1,1,0),0))</f>
        <v/>
      </c>
      <c r="AJ710" s="55" t="str">
        <f>IF(C710="","",IF(ISNUMBER(A710),YEAR(A710)-IF(MONTH(A710)&lt;4,1,0),""))</f>
        <v/>
      </c>
      <c r="AK710" s="55" t="str">
        <f>IF(C710="","",IF(J710="実施",IF(ISNUMBER(K710),YEAR(K710)-IF(MONTH(K710)&lt;4,1,0),""),""))</f>
        <v/>
      </c>
      <c r="AL710" s="56" t="str">
        <f>IF(C710="",IF(OR(A710&lt;&gt;"",G710&lt;&gt;""),"要確認：船名未記入",""),IF(OR(NOT(ISNUMBER(A710)),G710="",H710="",I710="",J710="",N710="",O710="",P710="",W710="",X710=""),"要確認：基本項目不足",IF(OR(Z710="未登録・重複",AA710="未登録・重複",AB710="未確認"),"要確認：登録表を確認",IF(AND(H710="あり",NOT(ISNUMBER(B710))),"要確認：前日の予定時刻不足",IF(AND(J710="実施",I710="あり",NOT(ISNUMBER(K710))),"要確認：最終日時不足",IF(AND(J710="取消",I710="あり"),"要確認：取消と使用ありが矛盾",IF(OR(AND(ISNUMBER(T710),T710&lt;0),AND(ISNUMBER(V710),V710&lt;0),AE710="要確認：時刻不足・逆転"),"要確認：時間を確認",IF(COUNTIFS(Work[予定表の作業日],A710,Work[前日版の予定時刻],B710,Work[船名],C710,Work[バース],E710,Work[入出・転],F710,Work[曳船名],G710)&gt;1,"要確認：同じ作業・曳船が重複",IF(AND(I710="あり",J710="実施",NOT(ISNUMBER(AD710))),"要確認：拘束時間未確認",IF(OR(H710="未確認",I710="未確認",J710="未確認",X710="未確認",N710="未確認",O710="未確認"),"要確認：未確認を含む","確認済"))))))))))</f>
        <v/>
      </c>
    </row>
    <row r="711" spans="1:38" ht="24.95" customHeight="1" x14ac:dyDescent="0.2">
      <c r="A711" s="20"/>
      <c r="B711" s="29"/>
      <c r="C711" s="7"/>
      <c r="D711" s="7"/>
      <c r="E711" s="7"/>
      <c r="F711" s="7"/>
      <c r="G711" s="7"/>
      <c r="H711" s="7"/>
      <c r="I711" s="7"/>
      <c r="J711" s="7"/>
      <c r="K711" s="23"/>
      <c r="L711" s="13"/>
      <c r="M711" s="13"/>
      <c r="N711" s="7"/>
      <c r="O711" s="51"/>
      <c r="P711" s="51"/>
      <c r="Q711" s="61"/>
      <c r="R711" s="62"/>
      <c r="S711" s="62"/>
      <c r="T711" s="63"/>
      <c r="U711" s="63"/>
      <c r="V711" s="63"/>
      <c r="W711" s="51"/>
      <c r="X711" s="51"/>
      <c r="Y711" s="67"/>
      <c r="Z711" s="54" t="str">
        <f>IF(G711="","",IF(COUNTIF(Tugs[曳船名],G711)&lt;&gt;1,"未登録・重複",IF(INDEX(Tugs[会社名],MATCH(G711,Tugs[曳船名],0))="","未確認",INDEX(Tugs[会社名],MATCH(G711,Tugs[曳船名],0)))))</f>
        <v/>
      </c>
      <c r="AA711" s="54" t="str">
        <f>IF(G711="","",IF(COUNTIF(Companies[会社名],Z711)&lt;&gt;1,"未登録・重複",IF(INDEX(Companies[地区],MATCH(Z711,Companies[会社名],0))="","未確認",INDEX(Companies[地区],MATCH(Z711,Companies[会社名],0)))))</f>
        <v/>
      </c>
      <c r="AB711" s="54" t="str">
        <f>IF(G711="","",IF(Q711&lt;&gt;"",Q711,IF(COUNTIF(Tugs[曳船名],G711)&lt;&gt;1,"未登録・重複",IF(INDEX(Tugs[基地港],MATCH(G711,Tugs[曳船名],0))="","未確認",INDEX(Tugs[基地港],MATCH(G711,Tugs[曳船名],0))))))</f>
        <v/>
      </c>
      <c r="AC711" s="53" t="str">
        <f>IF(C711="","",IF(AND(COUNTIF(Standards[照合項目（自動）],AB711&amp;"｜"&amp;E711&amp;"｜"&amp;D711&amp;"｜"&amp;F711&amp;"｜"&amp;P711)=1,COUNTIFS(Standards[照合項目（自動）],AB711&amp;"｜"&amp;E711&amp;"｜"&amp;D711&amp;"｜"&amp;F711&amp;"｜"&amp;P711,Standards[入力確認（自動）],"確認済")=1),SUMIF(Standards[照合項目（自動）],AB711&amp;"｜"&amp;E711&amp;"｜"&amp;D711&amp;"｜"&amp;F711&amp;"｜"&amp;P711,Standards[所定合計h（自動）]),"未確認"))</f>
        <v/>
      </c>
      <c r="AD711" s="53" t="str">
        <f>IF(C711="","",IF(AND(ISNUMBER(R711),ISNUMBER(S711),S711&gt;=R711),ROUND((S711-R711)*24,4),IF(OR(R711&lt;&gt;"",S711&lt;&gt;""),"",IF(AND(ISNUMBER(T711),T711&gt;=0),T711,IF(AND(I711="あり",J711="実施",ISNUMBER(AC711)),AC711,"")))))</f>
        <v/>
      </c>
      <c r="AE711" s="54" t="str">
        <f>IF(C711="","",IF(AND(ISNUMBER(R711),ISNUMBER(S711),S711&gt;=R711),IF(X711="記録","実績：基地発～基地着",IF(X711="記憶","記憶：基地発～基地着","未確認：基地発～基地着")),IF(OR(R711&lt;&gt;"",S711&lt;&gt;""),"要確認：時刻不足・逆転",IF(AND(ISNUMBER(T711),T711&gt;=0),IF(X711="記録","実績：記録の時間",IF(X711="記憶","記憶：申告の時間","未確認：申告の時間")),IF(AND(I711="あり",J711="実施",ISNUMBER(AC711)),"所定時間による見込み",IF(I711="なし","使用なし","未確認"))))))</f>
        <v/>
      </c>
      <c r="AF711" s="55" t="str">
        <f>IF(C711="","",IF(H711="あり",1,0))</f>
        <v/>
      </c>
      <c r="AG711" s="55" t="str">
        <f>IF(C711="","",IF(AND(I711="あり",J711="実施"),1,0))</f>
        <v/>
      </c>
      <c r="AH711" s="55" t="str">
        <f>IF(C711="","",IF(AND(H711="あり",X711="記録"),IF(COUNTIFS($A$8:A711,A711,$B$8:B711,B711,$C$8:C711,C711,$E$8:E711,E711,$F$8:F711,F711,$H$8:H711,"あり",$X$8:X711,"記録")=1,1,0),0))</f>
        <v/>
      </c>
      <c r="AI711" s="55" t="str">
        <f>IF(C711="","",IF(AND(I711="あり",J711="実施",X711="記録",ISNUMBER(K711)),IF(COUNTIFS($K$8:K711,K711,$C$8:C711,C711,$E$8:E711,E711,$F$8:F711,F711,$I$8:I711,"あり",$J$8:J711,"実施",$X$8:X711,"記録")=1,1,0),0))</f>
        <v/>
      </c>
      <c r="AJ711" s="55" t="str">
        <f>IF(C711="","",IF(ISNUMBER(A711),YEAR(A711)-IF(MONTH(A711)&lt;4,1,0),""))</f>
        <v/>
      </c>
      <c r="AK711" s="55" t="str">
        <f>IF(C711="","",IF(J711="実施",IF(ISNUMBER(K711),YEAR(K711)-IF(MONTH(K711)&lt;4,1,0),""),""))</f>
        <v/>
      </c>
      <c r="AL711" s="56" t="str">
        <f>IF(C711="",IF(OR(A711&lt;&gt;"",G711&lt;&gt;""),"要確認：船名未記入",""),IF(OR(NOT(ISNUMBER(A711)),G711="",H711="",I711="",J711="",N711="",O711="",P711="",W711="",X711=""),"要確認：基本項目不足",IF(OR(Z711="未登録・重複",AA711="未登録・重複",AB711="未確認"),"要確認：登録表を確認",IF(AND(H711="あり",NOT(ISNUMBER(B711))),"要確認：前日の予定時刻不足",IF(AND(J711="実施",I711="あり",NOT(ISNUMBER(K711))),"要確認：最終日時不足",IF(AND(J711="取消",I711="あり"),"要確認：取消と使用ありが矛盾",IF(OR(AND(ISNUMBER(T711),T711&lt;0),AND(ISNUMBER(V711),V711&lt;0),AE711="要確認：時刻不足・逆転"),"要確認：時間を確認",IF(COUNTIFS(Work[予定表の作業日],A711,Work[前日版の予定時刻],B711,Work[船名],C711,Work[バース],E711,Work[入出・転],F711,Work[曳船名],G711)&gt;1,"要確認：同じ作業・曳船が重複",IF(AND(I711="あり",J711="実施",NOT(ISNUMBER(AD711))),"要確認：拘束時間未確認",IF(OR(H711="未確認",I711="未確認",J711="未確認",X711="未確認",N711="未確認",O711="未確認"),"要確認：未確認を含む","確認済"))))))))))</f>
        <v/>
      </c>
    </row>
    <row r="712" spans="1:38" ht="24.95" customHeight="1" x14ac:dyDescent="0.2">
      <c r="A712" s="20"/>
      <c r="B712" s="29"/>
      <c r="C712" s="7"/>
      <c r="D712" s="7"/>
      <c r="E712" s="7"/>
      <c r="F712" s="7"/>
      <c r="G712" s="7"/>
      <c r="H712" s="7"/>
      <c r="I712" s="7"/>
      <c r="J712" s="7"/>
      <c r="K712" s="23"/>
      <c r="L712" s="13"/>
      <c r="M712" s="13"/>
      <c r="N712" s="7"/>
      <c r="O712" s="51"/>
      <c r="P712" s="51"/>
      <c r="Q712" s="61"/>
      <c r="R712" s="62"/>
      <c r="S712" s="62"/>
      <c r="T712" s="63"/>
      <c r="U712" s="63"/>
      <c r="V712" s="63"/>
      <c r="W712" s="51"/>
      <c r="X712" s="51"/>
      <c r="Y712" s="67"/>
      <c r="Z712" s="54" t="str">
        <f>IF(G712="","",IF(COUNTIF(Tugs[曳船名],G712)&lt;&gt;1,"未登録・重複",IF(INDEX(Tugs[会社名],MATCH(G712,Tugs[曳船名],0))="","未確認",INDEX(Tugs[会社名],MATCH(G712,Tugs[曳船名],0)))))</f>
        <v/>
      </c>
      <c r="AA712" s="54" t="str">
        <f>IF(G712="","",IF(COUNTIF(Companies[会社名],Z712)&lt;&gt;1,"未登録・重複",IF(INDEX(Companies[地区],MATCH(Z712,Companies[会社名],0))="","未確認",INDEX(Companies[地区],MATCH(Z712,Companies[会社名],0)))))</f>
        <v/>
      </c>
      <c r="AB712" s="54" t="str">
        <f>IF(G712="","",IF(Q712&lt;&gt;"",Q712,IF(COUNTIF(Tugs[曳船名],G712)&lt;&gt;1,"未登録・重複",IF(INDEX(Tugs[基地港],MATCH(G712,Tugs[曳船名],0))="","未確認",INDEX(Tugs[基地港],MATCH(G712,Tugs[曳船名],0))))))</f>
        <v/>
      </c>
      <c r="AC712" s="53" t="str">
        <f>IF(C712="","",IF(AND(COUNTIF(Standards[照合項目（自動）],AB712&amp;"｜"&amp;E712&amp;"｜"&amp;D712&amp;"｜"&amp;F712&amp;"｜"&amp;P712)=1,COUNTIFS(Standards[照合項目（自動）],AB712&amp;"｜"&amp;E712&amp;"｜"&amp;D712&amp;"｜"&amp;F712&amp;"｜"&amp;P712,Standards[入力確認（自動）],"確認済")=1),SUMIF(Standards[照合項目（自動）],AB712&amp;"｜"&amp;E712&amp;"｜"&amp;D712&amp;"｜"&amp;F712&amp;"｜"&amp;P712,Standards[所定合計h（自動）]),"未確認"))</f>
        <v/>
      </c>
      <c r="AD712" s="53" t="str">
        <f>IF(C712="","",IF(AND(ISNUMBER(R712),ISNUMBER(S712),S712&gt;=R712),ROUND((S712-R712)*24,4),IF(OR(R712&lt;&gt;"",S712&lt;&gt;""),"",IF(AND(ISNUMBER(T712),T712&gt;=0),T712,IF(AND(I712="あり",J712="実施",ISNUMBER(AC712)),AC712,"")))))</f>
        <v/>
      </c>
      <c r="AE712" s="54" t="str">
        <f>IF(C712="","",IF(AND(ISNUMBER(R712),ISNUMBER(S712),S712&gt;=R712),IF(X712="記録","実績：基地発～基地着",IF(X712="記憶","記憶：基地発～基地着","未確認：基地発～基地着")),IF(OR(R712&lt;&gt;"",S712&lt;&gt;""),"要確認：時刻不足・逆転",IF(AND(ISNUMBER(T712),T712&gt;=0),IF(X712="記録","実績：記録の時間",IF(X712="記憶","記憶：申告の時間","未確認：申告の時間")),IF(AND(I712="あり",J712="実施",ISNUMBER(AC712)),"所定時間による見込み",IF(I712="なし","使用なし","未確認"))))))</f>
        <v/>
      </c>
      <c r="AF712" s="55" t="str">
        <f>IF(C712="","",IF(H712="あり",1,0))</f>
        <v/>
      </c>
      <c r="AG712" s="55" t="str">
        <f>IF(C712="","",IF(AND(I712="あり",J712="実施"),1,0))</f>
        <v/>
      </c>
      <c r="AH712" s="55" t="str">
        <f>IF(C712="","",IF(AND(H712="あり",X712="記録"),IF(COUNTIFS($A$8:A712,A712,$B$8:B712,B712,$C$8:C712,C712,$E$8:E712,E712,$F$8:F712,F712,$H$8:H712,"あり",$X$8:X712,"記録")=1,1,0),0))</f>
        <v/>
      </c>
      <c r="AI712" s="55" t="str">
        <f>IF(C712="","",IF(AND(I712="あり",J712="実施",X712="記録",ISNUMBER(K712)),IF(COUNTIFS($K$8:K712,K712,$C$8:C712,C712,$E$8:E712,E712,$F$8:F712,F712,$I$8:I712,"あり",$J$8:J712,"実施",$X$8:X712,"記録")=1,1,0),0))</f>
        <v/>
      </c>
      <c r="AJ712" s="55" t="str">
        <f>IF(C712="","",IF(ISNUMBER(A712),YEAR(A712)-IF(MONTH(A712)&lt;4,1,0),""))</f>
        <v/>
      </c>
      <c r="AK712" s="55" t="str">
        <f>IF(C712="","",IF(J712="実施",IF(ISNUMBER(K712),YEAR(K712)-IF(MONTH(K712)&lt;4,1,0),""),""))</f>
        <v/>
      </c>
      <c r="AL712" s="56" t="str">
        <f>IF(C712="",IF(OR(A712&lt;&gt;"",G712&lt;&gt;""),"要確認：船名未記入",""),IF(OR(NOT(ISNUMBER(A712)),G712="",H712="",I712="",J712="",N712="",O712="",P712="",W712="",X712=""),"要確認：基本項目不足",IF(OR(Z712="未登録・重複",AA712="未登録・重複",AB712="未確認"),"要確認：登録表を確認",IF(AND(H712="あり",NOT(ISNUMBER(B712))),"要確認：前日の予定時刻不足",IF(AND(J712="実施",I712="あり",NOT(ISNUMBER(K712))),"要確認：最終日時不足",IF(AND(J712="取消",I712="あり"),"要確認：取消と使用ありが矛盾",IF(OR(AND(ISNUMBER(T712),T712&lt;0),AND(ISNUMBER(V712),V712&lt;0),AE712="要確認：時刻不足・逆転"),"要確認：時間を確認",IF(COUNTIFS(Work[予定表の作業日],A712,Work[前日版の予定時刻],B712,Work[船名],C712,Work[バース],E712,Work[入出・転],F712,Work[曳船名],G712)&gt;1,"要確認：同じ作業・曳船が重複",IF(AND(I712="あり",J712="実施",NOT(ISNUMBER(AD712))),"要確認：拘束時間未確認",IF(OR(H712="未確認",I712="未確認",J712="未確認",X712="未確認",N712="未確認",O712="未確認"),"要確認：未確認を含む","確認済"))))))))))</f>
        <v/>
      </c>
    </row>
    <row r="713" spans="1:38" ht="24.95" customHeight="1" x14ac:dyDescent="0.2">
      <c r="A713" s="20"/>
      <c r="B713" s="29"/>
      <c r="C713" s="7"/>
      <c r="D713" s="7"/>
      <c r="E713" s="7"/>
      <c r="F713" s="7"/>
      <c r="G713" s="7"/>
      <c r="H713" s="7"/>
      <c r="I713" s="7"/>
      <c r="J713" s="7"/>
      <c r="K713" s="23"/>
      <c r="L713" s="13"/>
      <c r="M713" s="13"/>
      <c r="N713" s="7"/>
      <c r="O713" s="51"/>
      <c r="P713" s="51"/>
      <c r="Q713" s="61"/>
      <c r="R713" s="62"/>
      <c r="S713" s="62"/>
      <c r="T713" s="63"/>
      <c r="U713" s="63"/>
      <c r="V713" s="63"/>
      <c r="W713" s="51"/>
      <c r="X713" s="51"/>
      <c r="Y713" s="67"/>
      <c r="Z713" s="54" t="str">
        <f>IF(G713="","",IF(COUNTIF(Tugs[曳船名],G713)&lt;&gt;1,"未登録・重複",IF(INDEX(Tugs[会社名],MATCH(G713,Tugs[曳船名],0))="","未確認",INDEX(Tugs[会社名],MATCH(G713,Tugs[曳船名],0)))))</f>
        <v/>
      </c>
      <c r="AA713" s="54" t="str">
        <f>IF(G713="","",IF(COUNTIF(Companies[会社名],Z713)&lt;&gt;1,"未登録・重複",IF(INDEX(Companies[地区],MATCH(Z713,Companies[会社名],0))="","未確認",INDEX(Companies[地区],MATCH(Z713,Companies[会社名],0)))))</f>
        <v/>
      </c>
      <c r="AB713" s="54" t="str">
        <f>IF(G713="","",IF(Q713&lt;&gt;"",Q713,IF(COUNTIF(Tugs[曳船名],G713)&lt;&gt;1,"未登録・重複",IF(INDEX(Tugs[基地港],MATCH(G713,Tugs[曳船名],0))="","未確認",INDEX(Tugs[基地港],MATCH(G713,Tugs[曳船名],0))))))</f>
        <v/>
      </c>
      <c r="AC713" s="53" t="str">
        <f>IF(C713="","",IF(AND(COUNTIF(Standards[照合項目（自動）],AB713&amp;"｜"&amp;E713&amp;"｜"&amp;D713&amp;"｜"&amp;F713&amp;"｜"&amp;P713)=1,COUNTIFS(Standards[照合項目（自動）],AB713&amp;"｜"&amp;E713&amp;"｜"&amp;D713&amp;"｜"&amp;F713&amp;"｜"&amp;P713,Standards[入力確認（自動）],"確認済")=1),SUMIF(Standards[照合項目（自動）],AB713&amp;"｜"&amp;E713&amp;"｜"&amp;D713&amp;"｜"&amp;F713&amp;"｜"&amp;P713,Standards[所定合計h（自動）]),"未確認"))</f>
        <v/>
      </c>
      <c r="AD713" s="53" t="str">
        <f>IF(C713="","",IF(AND(ISNUMBER(R713),ISNUMBER(S713),S713&gt;=R713),ROUND((S713-R713)*24,4),IF(OR(R713&lt;&gt;"",S713&lt;&gt;""),"",IF(AND(ISNUMBER(T713),T713&gt;=0),T713,IF(AND(I713="あり",J713="実施",ISNUMBER(AC713)),AC713,"")))))</f>
        <v/>
      </c>
      <c r="AE713" s="54" t="str">
        <f>IF(C713="","",IF(AND(ISNUMBER(R713),ISNUMBER(S713),S713&gt;=R713),IF(X713="記録","実績：基地発～基地着",IF(X713="記憶","記憶：基地発～基地着","未確認：基地発～基地着")),IF(OR(R713&lt;&gt;"",S713&lt;&gt;""),"要確認：時刻不足・逆転",IF(AND(ISNUMBER(T713),T713&gt;=0),IF(X713="記録","実績：記録の時間",IF(X713="記憶","記憶：申告の時間","未確認：申告の時間")),IF(AND(I713="あり",J713="実施",ISNUMBER(AC713)),"所定時間による見込み",IF(I713="なし","使用なし","未確認"))))))</f>
        <v/>
      </c>
      <c r="AF713" s="55" t="str">
        <f>IF(C713="","",IF(H713="あり",1,0))</f>
        <v/>
      </c>
      <c r="AG713" s="55" t="str">
        <f>IF(C713="","",IF(AND(I713="あり",J713="実施"),1,0))</f>
        <v/>
      </c>
      <c r="AH713" s="55" t="str">
        <f>IF(C713="","",IF(AND(H713="あり",X713="記録"),IF(COUNTIFS($A$8:A713,A713,$B$8:B713,B713,$C$8:C713,C713,$E$8:E713,E713,$F$8:F713,F713,$H$8:H713,"あり",$X$8:X713,"記録")=1,1,0),0))</f>
        <v/>
      </c>
      <c r="AI713" s="55" t="str">
        <f>IF(C713="","",IF(AND(I713="あり",J713="実施",X713="記録",ISNUMBER(K713)),IF(COUNTIFS($K$8:K713,K713,$C$8:C713,C713,$E$8:E713,E713,$F$8:F713,F713,$I$8:I713,"あり",$J$8:J713,"実施",$X$8:X713,"記録")=1,1,0),0))</f>
        <v/>
      </c>
      <c r="AJ713" s="55" t="str">
        <f>IF(C713="","",IF(ISNUMBER(A713),YEAR(A713)-IF(MONTH(A713)&lt;4,1,0),""))</f>
        <v/>
      </c>
      <c r="AK713" s="55" t="str">
        <f>IF(C713="","",IF(J713="実施",IF(ISNUMBER(K713),YEAR(K713)-IF(MONTH(K713)&lt;4,1,0),""),""))</f>
        <v/>
      </c>
      <c r="AL713" s="56" t="str">
        <f>IF(C713="",IF(OR(A713&lt;&gt;"",G713&lt;&gt;""),"要確認：船名未記入",""),IF(OR(NOT(ISNUMBER(A713)),G713="",H713="",I713="",J713="",N713="",O713="",P713="",W713="",X713=""),"要確認：基本項目不足",IF(OR(Z713="未登録・重複",AA713="未登録・重複",AB713="未確認"),"要確認：登録表を確認",IF(AND(H713="あり",NOT(ISNUMBER(B713))),"要確認：前日の予定時刻不足",IF(AND(J713="実施",I713="あり",NOT(ISNUMBER(K713))),"要確認：最終日時不足",IF(AND(J713="取消",I713="あり"),"要確認：取消と使用ありが矛盾",IF(OR(AND(ISNUMBER(T713),T713&lt;0),AND(ISNUMBER(V713),V713&lt;0),AE713="要確認：時刻不足・逆転"),"要確認：時間を確認",IF(COUNTIFS(Work[予定表の作業日],A713,Work[前日版の予定時刻],B713,Work[船名],C713,Work[バース],E713,Work[入出・転],F713,Work[曳船名],G713)&gt;1,"要確認：同じ作業・曳船が重複",IF(AND(I713="あり",J713="実施",NOT(ISNUMBER(AD713))),"要確認：拘束時間未確認",IF(OR(H713="未確認",I713="未確認",J713="未確認",X713="未確認",N713="未確認",O713="未確認"),"要確認：未確認を含む","確認済"))))))))))</f>
        <v/>
      </c>
    </row>
    <row r="714" spans="1:38" ht="24.95" customHeight="1" x14ac:dyDescent="0.2">
      <c r="A714" s="20"/>
      <c r="B714" s="29"/>
      <c r="C714" s="7"/>
      <c r="D714" s="7"/>
      <c r="E714" s="7"/>
      <c r="F714" s="7"/>
      <c r="G714" s="7"/>
      <c r="H714" s="7"/>
      <c r="I714" s="7"/>
      <c r="J714" s="7"/>
      <c r="K714" s="23"/>
      <c r="L714" s="13"/>
      <c r="M714" s="13"/>
      <c r="N714" s="7"/>
      <c r="O714" s="51"/>
      <c r="P714" s="51"/>
      <c r="Q714" s="61"/>
      <c r="R714" s="62"/>
      <c r="S714" s="62"/>
      <c r="T714" s="63"/>
      <c r="U714" s="63"/>
      <c r="V714" s="63"/>
      <c r="W714" s="51"/>
      <c r="X714" s="51"/>
      <c r="Y714" s="67"/>
      <c r="Z714" s="54" t="str">
        <f>IF(G714="","",IF(COUNTIF(Tugs[曳船名],G714)&lt;&gt;1,"未登録・重複",IF(INDEX(Tugs[会社名],MATCH(G714,Tugs[曳船名],0))="","未確認",INDEX(Tugs[会社名],MATCH(G714,Tugs[曳船名],0)))))</f>
        <v/>
      </c>
      <c r="AA714" s="54" t="str">
        <f>IF(G714="","",IF(COUNTIF(Companies[会社名],Z714)&lt;&gt;1,"未登録・重複",IF(INDEX(Companies[地区],MATCH(Z714,Companies[会社名],0))="","未確認",INDEX(Companies[地区],MATCH(Z714,Companies[会社名],0)))))</f>
        <v/>
      </c>
      <c r="AB714" s="54" t="str">
        <f>IF(G714="","",IF(Q714&lt;&gt;"",Q714,IF(COUNTIF(Tugs[曳船名],G714)&lt;&gt;1,"未登録・重複",IF(INDEX(Tugs[基地港],MATCH(G714,Tugs[曳船名],0))="","未確認",INDEX(Tugs[基地港],MATCH(G714,Tugs[曳船名],0))))))</f>
        <v/>
      </c>
      <c r="AC714" s="53" t="str">
        <f>IF(C714="","",IF(AND(COUNTIF(Standards[照合項目（自動）],AB714&amp;"｜"&amp;E714&amp;"｜"&amp;D714&amp;"｜"&amp;F714&amp;"｜"&amp;P714)=1,COUNTIFS(Standards[照合項目（自動）],AB714&amp;"｜"&amp;E714&amp;"｜"&amp;D714&amp;"｜"&amp;F714&amp;"｜"&amp;P714,Standards[入力確認（自動）],"確認済")=1),SUMIF(Standards[照合項目（自動）],AB714&amp;"｜"&amp;E714&amp;"｜"&amp;D714&amp;"｜"&amp;F714&amp;"｜"&amp;P714,Standards[所定合計h（自動）]),"未確認"))</f>
        <v/>
      </c>
      <c r="AD714" s="53" t="str">
        <f>IF(C714="","",IF(AND(ISNUMBER(R714),ISNUMBER(S714),S714&gt;=R714),ROUND((S714-R714)*24,4),IF(OR(R714&lt;&gt;"",S714&lt;&gt;""),"",IF(AND(ISNUMBER(T714),T714&gt;=0),T714,IF(AND(I714="あり",J714="実施",ISNUMBER(AC714)),AC714,"")))))</f>
        <v/>
      </c>
      <c r="AE714" s="54" t="str">
        <f>IF(C714="","",IF(AND(ISNUMBER(R714),ISNUMBER(S714),S714&gt;=R714),IF(X714="記録","実績：基地発～基地着",IF(X714="記憶","記憶：基地発～基地着","未確認：基地発～基地着")),IF(OR(R714&lt;&gt;"",S714&lt;&gt;""),"要確認：時刻不足・逆転",IF(AND(ISNUMBER(T714),T714&gt;=0),IF(X714="記録","実績：記録の時間",IF(X714="記憶","記憶：申告の時間","未確認：申告の時間")),IF(AND(I714="あり",J714="実施",ISNUMBER(AC714)),"所定時間による見込み",IF(I714="なし","使用なし","未確認"))))))</f>
        <v/>
      </c>
      <c r="AF714" s="55" t="str">
        <f>IF(C714="","",IF(H714="あり",1,0))</f>
        <v/>
      </c>
      <c r="AG714" s="55" t="str">
        <f>IF(C714="","",IF(AND(I714="あり",J714="実施"),1,0))</f>
        <v/>
      </c>
      <c r="AH714" s="55" t="str">
        <f>IF(C714="","",IF(AND(H714="あり",X714="記録"),IF(COUNTIFS($A$8:A714,A714,$B$8:B714,B714,$C$8:C714,C714,$E$8:E714,E714,$F$8:F714,F714,$H$8:H714,"あり",$X$8:X714,"記録")=1,1,0),0))</f>
        <v/>
      </c>
      <c r="AI714" s="55" t="str">
        <f>IF(C714="","",IF(AND(I714="あり",J714="実施",X714="記録",ISNUMBER(K714)),IF(COUNTIFS($K$8:K714,K714,$C$8:C714,C714,$E$8:E714,E714,$F$8:F714,F714,$I$8:I714,"あり",$J$8:J714,"実施",$X$8:X714,"記録")=1,1,0),0))</f>
        <v/>
      </c>
      <c r="AJ714" s="55" t="str">
        <f>IF(C714="","",IF(ISNUMBER(A714),YEAR(A714)-IF(MONTH(A714)&lt;4,1,0),""))</f>
        <v/>
      </c>
      <c r="AK714" s="55" t="str">
        <f>IF(C714="","",IF(J714="実施",IF(ISNUMBER(K714),YEAR(K714)-IF(MONTH(K714)&lt;4,1,0),""),""))</f>
        <v/>
      </c>
      <c r="AL714" s="56" t="str">
        <f>IF(C714="",IF(OR(A714&lt;&gt;"",G714&lt;&gt;""),"要確認：船名未記入",""),IF(OR(NOT(ISNUMBER(A714)),G714="",H714="",I714="",J714="",N714="",O714="",P714="",W714="",X714=""),"要確認：基本項目不足",IF(OR(Z714="未登録・重複",AA714="未登録・重複",AB714="未確認"),"要確認：登録表を確認",IF(AND(H714="あり",NOT(ISNUMBER(B714))),"要確認：前日の予定時刻不足",IF(AND(J714="実施",I714="あり",NOT(ISNUMBER(K714))),"要確認：最終日時不足",IF(AND(J714="取消",I714="あり"),"要確認：取消と使用ありが矛盾",IF(OR(AND(ISNUMBER(T714),T714&lt;0),AND(ISNUMBER(V714),V714&lt;0),AE714="要確認：時刻不足・逆転"),"要確認：時間を確認",IF(COUNTIFS(Work[予定表の作業日],A714,Work[前日版の予定時刻],B714,Work[船名],C714,Work[バース],E714,Work[入出・転],F714,Work[曳船名],G714)&gt;1,"要確認：同じ作業・曳船が重複",IF(AND(I714="あり",J714="実施",NOT(ISNUMBER(AD714))),"要確認：拘束時間未確認",IF(OR(H714="未確認",I714="未確認",J714="未確認",X714="未確認",N714="未確認",O714="未確認"),"要確認：未確認を含む","確認済"))))))))))</f>
        <v/>
      </c>
    </row>
    <row r="715" spans="1:38" ht="24.95" customHeight="1" x14ac:dyDescent="0.2">
      <c r="A715" s="20"/>
      <c r="B715" s="29"/>
      <c r="C715" s="7"/>
      <c r="D715" s="7"/>
      <c r="E715" s="7"/>
      <c r="F715" s="7"/>
      <c r="G715" s="7"/>
      <c r="H715" s="7"/>
      <c r="I715" s="7"/>
      <c r="J715" s="7"/>
      <c r="K715" s="23"/>
      <c r="L715" s="13"/>
      <c r="M715" s="13"/>
      <c r="N715" s="7"/>
      <c r="O715" s="51"/>
      <c r="P715" s="51"/>
      <c r="Q715" s="61"/>
      <c r="R715" s="62"/>
      <c r="S715" s="62"/>
      <c r="T715" s="63"/>
      <c r="U715" s="63"/>
      <c r="V715" s="63"/>
      <c r="W715" s="51"/>
      <c r="X715" s="51"/>
      <c r="Y715" s="67"/>
      <c r="Z715" s="54" t="str">
        <f>IF(G715="","",IF(COUNTIF(Tugs[曳船名],G715)&lt;&gt;1,"未登録・重複",IF(INDEX(Tugs[会社名],MATCH(G715,Tugs[曳船名],0))="","未確認",INDEX(Tugs[会社名],MATCH(G715,Tugs[曳船名],0)))))</f>
        <v/>
      </c>
      <c r="AA715" s="54" t="str">
        <f>IF(G715="","",IF(COUNTIF(Companies[会社名],Z715)&lt;&gt;1,"未登録・重複",IF(INDEX(Companies[地区],MATCH(Z715,Companies[会社名],0))="","未確認",INDEX(Companies[地区],MATCH(Z715,Companies[会社名],0)))))</f>
        <v/>
      </c>
      <c r="AB715" s="54" t="str">
        <f>IF(G715="","",IF(Q715&lt;&gt;"",Q715,IF(COUNTIF(Tugs[曳船名],G715)&lt;&gt;1,"未登録・重複",IF(INDEX(Tugs[基地港],MATCH(G715,Tugs[曳船名],0))="","未確認",INDEX(Tugs[基地港],MATCH(G715,Tugs[曳船名],0))))))</f>
        <v/>
      </c>
      <c r="AC715" s="53" t="str">
        <f>IF(C715="","",IF(AND(COUNTIF(Standards[照合項目（自動）],AB715&amp;"｜"&amp;E715&amp;"｜"&amp;D715&amp;"｜"&amp;F715&amp;"｜"&amp;P715)=1,COUNTIFS(Standards[照合項目（自動）],AB715&amp;"｜"&amp;E715&amp;"｜"&amp;D715&amp;"｜"&amp;F715&amp;"｜"&amp;P715,Standards[入力確認（自動）],"確認済")=1),SUMIF(Standards[照合項目（自動）],AB715&amp;"｜"&amp;E715&amp;"｜"&amp;D715&amp;"｜"&amp;F715&amp;"｜"&amp;P715,Standards[所定合計h（自動）]),"未確認"))</f>
        <v/>
      </c>
      <c r="AD715" s="53" t="str">
        <f>IF(C715="","",IF(AND(ISNUMBER(R715),ISNUMBER(S715),S715&gt;=R715),ROUND((S715-R715)*24,4),IF(OR(R715&lt;&gt;"",S715&lt;&gt;""),"",IF(AND(ISNUMBER(T715),T715&gt;=0),T715,IF(AND(I715="あり",J715="実施",ISNUMBER(AC715)),AC715,"")))))</f>
        <v/>
      </c>
      <c r="AE715" s="54" t="str">
        <f>IF(C715="","",IF(AND(ISNUMBER(R715),ISNUMBER(S715),S715&gt;=R715),IF(X715="記録","実績：基地発～基地着",IF(X715="記憶","記憶：基地発～基地着","未確認：基地発～基地着")),IF(OR(R715&lt;&gt;"",S715&lt;&gt;""),"要確認：時刻不足・逆転",IF(AND(ISNUMBER(T715),T715&gt;=0),IF(X715="記録","実績：記録の時間",IF(X715="記憶","記憶：申告の時間","未確認：申告の時間")),IF(AND(I715="あり",J715="実施",ISNUMBER(AC715)),"所定時間による見込み",IF(I715="なし","使用なし","未確認"))))))</f>
        <v/>
      </c>
      <c r="AF715" s="55" t="str">
        <f>IF(C715="","",IF(H715="あり",1,0))</f>
        <v/>
      </c>
      <c r="AG715" s="55" t="str">
        <f>IF(C715="","",IF(AND(I715="あり",J715="実施"),1,0))</f>
        <v/>
      </c>
      <c r="AH715" s="55" t="str">
        <f>IF(C715="","",IF(AND(H715="あり",X715="記録"),IF(COUNTIFS($A$8:A715,A715,$B$8:B715,B715,$C$8:C715,C715,$E$8:E715,E715,$F$8:F715,F715,$H$8:H715,"あり",$X$8:X715,"記録")=1,1,0),0))</f>
        <v/>
      </c>
      <c r="AI715" s="55" t="str">
        <f>IF(C715="","",IF(AND(I715="あり",J715="実施",X715="記録",ISNUMBER(K715)),IF(COUNTIFS($K$8:K715,K715,$C$8:C715,C715,$E$8:E715,E715,$F$8:F715,F715,$I$8:I715,"あり",$J$8:J715,"実施",$X$8:X715,"記録")=1,1,0),0))</f>
        <v/>
      </c>
      <c r="AJ715" s="55" t="str">
        <f>IF(C715="","",IF(ISNUMBER(A715),YEAR(A715)-IF(MONTH(A715)&lt;4,1,0),""))</f>
        <v/>
      </c>
      <c r="AK715" s="55" t="str">
        <f>IF(C715="","",IF(J715="実施",IF(ISNUMBER(K715),YEAR(K715)-IF(MONTH(K715)&lt;4,1,0),""),""))</f>
        <v/>
      </c>
      <c r="AL715" s="56" t="str">
        <f>IF(C715="",IF(OR(A715&lt;&gt;"",G715&lt;&gt;""),"要確認：船名未記入",""),IF(OR(NOT(ISNUMBER(A715)),G715="",H715="",I715="",J715="",N715="",O715="",P715="",W715="",X715=""),"要確認：基本項目不足",IF(OR(Z715="未登録・重複",AA715="未登録・重複",AB715="未確認"),"要確認：登録表を確認",IF(AND(H715="あり",NOT(ISNUMBER(B715))),"要確認：前日の予定時刻不足",IF(AND(J715="実施",I715="あり",NOT(ISNUMBER(K715))),"要確認：最終日時不足",IF(AND(J715="取消",I715="あり"),"要確認：取消と使用ありが矛盾",IF(OR(AND(ISNUMBER(T715),T715&lt;0),AND(ISNUMBER(V715),V715&lt;0),AE715="要確認：時刻不足・逆転"),"要確認：時間を確認",IF(COUNTIFS(Work[予定表の作業日],A715,Work[前日版の予定時刻],B715,Work[船名],C715,Work[バース],E715,Work[入出・転],F715,Work[曳船名],G715)&gt;1,"要確認：同じ作業・曳船が重複",IF(AND(I715="あり",J715="実施",NOT(ISNUMBER(AD715))),"要確認：拘束時間未確認",IF(OR(H715="未確認",I715="未確認",J715="未確認",X715="未確認",N715="未確認",O715="未確認"),"要確認：未確認を含む","確認済"))))))))))</f>
        <v/>
      </c>
    </row>
    <row r="716" spans="1:38" ht="24.95" customHeight="1" x14ac:dyDescent="0.2">
      <c r="A716" s="20"/>
      <c r="B716" s="29"/>
      <c r="C716" s="7"/>
      <c r="D716" s="7"/>
      <c r="E716" s="7"/>
      <c r="F716" s="7"/>
      <c r="G716" s="7"/>
      <c r="H716" s="7"/>
      <c r="I716" s="7"/>
      <c r="J716" s="7"/>
      <c r="K716" s="23"/>
      <c r="L716" s="13"/>
      <c r="M716" s="13"/>
      <c r="N716" s="7"/>
      <c r="O716" s="51"/>
      <c r="P716" s="51"/>
      <c r="Q716" s="61"/>
      <c r="R716" s="62"/>
      <c r="S716" s="62"/>
      <c r="T716" s="63"/>
      <c r="U716" s="63"/>
      <c r="V716" s="63"/>
      <c r="W716" s="51"/>
      <c r="X716" s="51"/>
      <c r="Y716" s="67"/>
      <c r="Z716" s="54" t="str">
        <f>IF(G716="","",IF(COUNTIF(Tugs[曳船名],G716)&lt;&gt;1,"未登録・重複",IF(INDEX(Tugs[会社名],MATCH(G716,Tugs[曳船名],0))="","未確認",INDEX(Tugs[会社名],MATCH(G716,Tugs[曳船名],0)))))</f>
        <v/>
      </c>
      <c r="AA716" s="54" t="str">
        <f>IF(G716="","",IF(COUNTIF(Companies[会社名],Z716)&lt;&gt;1,"未登録・重複",IF(INDEX(Companies[地区],MATCH(Z716,Companies[会社名],0))="","未確認",INDEX(Companies[地区],MATCH(Z716,Companies[会社名],0)))))</f>
        <v/>
      </c>
      <c r="AB716" s="54" t="str">
        <f>IF(G716="","",IF(Q716&lt;&gt;"",Q716,IF(COUNTIF(Tugs[曳船名],G716)&lt;&gt;1,"未登録・重複",IF(INDEX(Tugs[基地港],MATCH(G716,Tugs[曳船名],0))="","未確認",INDEX(Tugs[基地港],MATCH(G716,Tugs[曳船名],0))))))</f>
        <v/>
      </c>
      <c r="AC716" s="53" t="str">
        <f>IF(C716="","",IF(AND(COUNTIF(Standards[照合項目（自動）],AB716&amp;"｜"&amp;E716&amp;"｜"&amp;D716&amp;"｜"&amp;F716&amp;"｜"&amp;P716)=1,COUNTIFS(Standards[照合項目（自動）],AB716&amp;"｜"&amp;E716&amp;"｜"&amp;D716&amp;"｜"&amp;F716&amp;"｜"&amp;P716,Standards[入力確認（自動）],"確認済")=1),SUMIF(Standards[照合項目（自動）],AB716&amp;"｜"&amp;E716&amp;"｜"&amp;D716&amp;"｜"&amp;F716&amp;"｜"&amp;P716,Standards[所定合計h（自動）]),"未確認"))</f>
        <v/>
      </c>
      <c r="AD716" s="53" t="str">
        <f>IF(C716="","",IF(AND(ISNUMBER(R716),ISNUMBER(S716),S716&gt;=R716),ROUND((S716-R716)*24,4),IF(OR(R716&lt;&gt;"",S716&lt;&gt;""),"",IF(AND(ISNUMBER(T716),T716&gt;=0),T716,IF(AND(I716="あり",J716="実施",ISNUMBER(AC716)),AC716,"")))))</f>
        <v/>
      </c>
      <c r="AE716" s="54" t="str">
        <f>IF(C716="","",IF(AND(ISNUMBER(R716),ISNUMBER(S716),S716&gt;=R716),IF(X716="記録","実績：基地発～基地着",IF(X716="記憶","記憶：基地発～基地着","未確認：基地発～基地着")),IF(OR(R716&lt;&gt;"",S716&lt;&gt;""),"要確認：時刻不足・逆転",IF(AND(ISNUMBER(T716),T716&gt;=0),IF(X716="記録","実績：記録の時間",IF(X716="記憶","記憶：申告の時間","未確認：申告の時間")),IF(AND(I716="あり",J716="実施",ISNUMBER(AC716)),"所定時間による見込み",IF(I716="なし","使用なし","未確認"))))))</f>
        <v/>
      </c>
      <c r="AF716" s="55" t="str">
        <f>IF(C716="","",IF(H716="あり",1,0))</f>
        <v/>
      </c>
      <c r="AG716" s="55" t="str">
        <f>IF(C716="","",IF(AND(I716="あり",J716="実施"),1,0))</f>
        <v/>
      </c>
      <c r="AH716" s="55" t="str">
        <f>IF(C716="","",IF(AND(H716="あり",X716="記録"),IF(COUNTIFS($A$8:A716,A716,$B$8:B716,B716,$C$8:C716,C716,$E$8:E716,E716,$F$8:F716,F716,$H$8:H716,"あり",$X$8:X716,"記録")=1,1,0),0))</f>
        <v/>
      </c>
      <c r="AI716" s="55" t="str">
        <f>IF(C716="","",IF(AND(I716="あり",J716="実施",X716="記録",ISNUMBER(K716)),IF(COUNTIFS($K$8:K716,K716,$C$8:C716,C716,$E$8:E716,E716,$F$8:F716,F716,$I$8:I716,"あり",$J$8:J716,"実施",$X$8:X716,"記録")=1,1,0),0))</f>
        <v/>
      </c>
      <c r="AJ716" s="55" t="str">
        <f>IF(C716="","",IF(ISNUMBER(A716),YEAR(A716)-IF(MONTH(A716)&lt;4,1,0),""))</f>
        <v/>
      </c>
      <c r="AK716" s="55" t="str">
        <f>IF(C716="","",IF(J716="実施",IF(ISNUMBER(K716),YEAR(K716)-IF(MONTH(K716)&lt;4,1,0),""),""))</f>
        <v/>
      </c>
      <c r="AL716" s="56" t="str">
        <f>IF(C716="",IF(OR(A716&lt;&gt;"",G716&lt;&gt;""),"要確認：船名未記入",""),IF(OR(NOT(ISNUMBER(A716)),G716="",H716="",I716="",J716="",N716="",O716="",P716="",W716="",X716=""),"要確認：基本項目不足",IF(OR(Z716="未登録・重複",AA716="未登録・重複",AB716="未確認"),"要確認：登録表を確認",IF(AND(H716="あり",NOT(ISNUMBER(B716))),"要確認：前日の予定時刻不足",IF(AND(J716="実施",I716="あり",NOT(ISNUMBER(K716))),"要確認：最終日時不足",IF(AND(J716="取消",I716="あり"),"要確認：取消と使用ありが矛盾",IF(OR(AND(ISNUMBER(T716),T716&lt;0),AND(ISNUMBER(V716),V716&lt;0),AE716="要確認：時刻不足・逆転"),"要確認：時間を確認",IF(COUNTIFS(Work[予定表の作業日],A716,Work[前日版の予定時刻],B716,Work[船名],C716,Work[バース],E716,Work[入出・転],F716,Work[曳船名],G716)&gt;1,"要確認：同じ作業・曳船が重複",IF(AND(I716="あり",J716="実施",NOT(ISNUMBER(AD716))),"要確認：拘束時間未確認",IF(OR(H716="未確認",I716="未確認",J716="未確認",X716="未確認",N716="未確認",O716="未確認"),"要確認：未確認を含む","確認済"))))))))))</f>
        <v/>
      </c>
    </row>
    <row r="717" spans="1:38" ht="24.95" customHeight="1" x14ac:dyDescent="0.2">
      <c r="A717" s="20"/>
      <c r="B717" s="29"/>
      <c r="C717" s="7"/>
      <c r="D717" s="7"/>
      <c r="E717" s="7"/>
      <c r="F717" s="7"/>
      <c r="G717" s="7"/>
      <c r="H717" s="7"/>
      <c r="I717" s="7"/>
      <c r="J717" s="7"/>
      <c r="K717" s="23"/>
      <c r="L717" s="13"/>
      <c r="M717" s="13"/>
      <c r="N717" s="7"/>
      <c r="O717" s="51"/>
      <c r="P717" s="51"/>
      <c r="Q717" s="61"/>
      <c r="R717" s="62"/>
      <c r="S717" s="62"/>
      <c r="T717" s="63"/>
      <c r="U717" s="63"/>
      <c r="V717" s="63"/>
      <c r="W717" s="51"/>
      <c r="X717" s="51"/>
      <c r="Y717" s="67"/>
      <c r="Z717" s="54" t="str">
        <f>IF(G717="","",IF(COUNTIF(Tugs[曳船名],G717)&lt;&gt;1,"未登録・重複",IF(INDEX(Tugs[会社名],MATCH(G717,Tugs[曳船名],0))="","未確認",INDEX(Tugs[会社名],MATCH(G717,Tugs[曳船名],0)))))</f>
        <v/>
      </c>
      <c r="AA717" s="54" t="str">
        <f>IF(G717="","",IF(COUNTIF(Companies[会社名],Z717)&lt;&gt;1,"未登録・重複",IF(INDEX(Companies[地区],MATCH(Z717,Companies[会社名],0))="","未確認",INDEX(Companies[地区],MATCH(Z717,Companies[会社名],0)))))</f>
        <v/>
      </c>
      <c r="AB717" s="54" t="str">
        <f>IF(G717="","",IF(Q717&lt;&gt;"",Q717,IF(COUNTIF(Tugs[曳船名],G717)&lt;&gt;1,"未登録・重複",IF(INDEX(Tugs[基地港],MATCH(G717,Tugs[曳船名],0))="","未確認",INDEX(Tugs[基地港],MATCH(G717,Tugs[曳船名],0))))))</f>
        <v/>
      </c>
      <c r="AC717" s="53" t="str">
        <f>IF(C717="","",IF(AND(COUNTIF(Standards[照合項目（自動）],AB717&amp;"｜"&amp;E717&amp;"｜"&amp;D717&amp;"｜"&amp;F717&amp;"｜"&amp;P717)=1,COUNTIFS(Standards[照合項目（自動）],AB717&amp;"｜"&amp;E717&amp;"｜"&amp;D717&amp;"｜"&amp;F717&amp;"｜"&amp;P717,Standards[入力確認（自動）],"確認済")=1),SUMIF(Standards[照合項目（自動）],AB717&amp;"｜"&amp;E717&amp;"｜"&amp;D717&amp;"｜"&amp;F717&amp;"｜"&amp;P717,Standards[所定合計h（自動）]),"未確認"))</f>
        <v/>
      </c>
      <c r="AD717" s="53" t="str">
        <f>IF(C717="","",IF(AND(ISNUMBER(R717),ISNUMBER(S717),S717&gt;=R717),ROUND((S717-R717)*24,4),IF(OR(R717&lt;&gt;"",S717&lt;&gt;""),"",IF(AND(ISNUMBER(T717),T717&gt;=0),T717,IF(AND(I717="あり",J717="実施",ISNUMBER(AC717)),AC717,"")))))</f>
        <v/>
      </c>
      <c r="AE717" s="54" t="str">
        <f>IF(C717="","",IF(AND(ISNUMBER(R717),ISNUMBER(S717),S717&gt;=R717),IF(X717="記録","実績：基地発～基地着",IF(X717="記憶","記憶：基地発～基地着","未確認：基地発～基地着")),IF(OR(R717&lt;&gt;"",S717&lt;&gt;""),"要確認：時刻不足・逆転",IF(AND(ISNUMBER(T717),T717&gt;=0),IF(X717="記録","実績：記録の時間",IF(X717="記憶","記憶：申告の時間","未確認：申告の時間")),IF(AND(I717="あり",J717="実施",ISNUMBER(AC717)),"所定時間による見込み",IF(I717="なし","使用なし","未確認"))))))</f>
        <v/>
      </c>
      <c r="AF717" s="55" t="str">
        <f>IF(C717="","",IF(H717="あり",1,0))</f>
        <v/>
      </c>
      <c r="AG717" s="55" t="str">
        <f>IF(C717="","",IF(AND(I717="あり",J717="実施"),1,0))</f>
        <v/>
      </c>
      <c r="AH717" s="55" t="str">
        <f>IF(C717="","",IF(AND(H717="あり",X717="記録"),IF(COUNTIFS($A$8:A717,A717,$B$8:B717,B717,$C$8:C717,C717,$E$8:E717,E717,$F$8:F717,F717,$H$8:H717,"あり",$X$8:X717,"記録")=1,1,0),0))</f>
        <v/>
      </c>
      <c r="AI717" s="55" t="str">
        <f>IF(C717="","",IF(AND(I717="あり",J717="実施",X717="記録",ISNUMBER(K717)),IF(COUNTIFS($K$8:K717,K717,$C$8:C717,C717,$E$8:E717,E717,$F$8:F717,F717,$I$8:I717,"あり",$J$8:J717,"実施",$X$8:X717,"記録")=1,1,0),0))</f>
        <v/>
      </c>
      <c r="AJ717" s="55" t="str">
        <f>IF(C717="","",IF(ISNUMBER(A717),YEAR(A717)-IF(MONTH(A717)&lt;4,1,0),""))</f>
        <v/>
      </c>
      <c r="AK717" s="55" t="str">
        <f>IF(C717="","",IF(J717="実施",IF(ISNUMBER(K717),YEAR(K717)-IF(MONTH(K717)&lt;4,1,0),""),""))</f>
        <v/>
      </c>
      <c r="AL717" s="56" t="str">
        <f>IF(C717="",IF(OR(A717&lt;&gt;"",G717&lt;&gt;""),"要確認：船名未記入",""),IF(OR(NOT(ISNUMBER(A717)),G717="",H717="",I717="",J717="",N717="",O717="",P717="",W717="",X717=""),"要確認：基本項目不足",IF(OR(Z717="未登録・重複",AA717="未登録・重複",AB717="未確認"),"要確認：登録表を確認",IF(AND(H717="あり",NOT(ISNUMBER(B717))),"要確認：前日の予定時刻不足",IF(AND(J717="実施",I717="あり",NOT(ISNUMBER(K717))),"要確認：最終日時不足",IF(AND(J717="取消",I717="あり"),"要確認：取消と使用ありが矛盾",IF(OR(AND(ISNUMBER(T717),T717&lt;0),AND(ISNUMBER(V717),V717&lt;0),AE717="要確認：時刻不足・逆転"),"要確認：時間を確認",IF(COUNTIFS(Work[予定表の作業日],A717,Work[前日版の予定時刻],B717,Work[船名],C717,Work[バース],E717,Work[入出・転],F717,Work[曳船名],G717)&gt;1,"要確認：同じ作業・曳船が重複",IF(AND(I717="あり",J717="実施",NOT(ISNUMBER(AD717))),"要確認：拘束時間未確認",IF(OR(H717="未確認",I717="未確認",J717="未確認",X717="未確認",N717="未確認",O717="未確認"),"要確認：未確認を含む","確認済"))))))))))</f>
        <v/>
      </c>
    </row>
    <row r="718" spans="1:38" ht="24.95" customHeight="1" x14ac:dyDescent="0.2">
      <c r="A718" s="20"/>
      <c r="B718" s="29"/>
      <c r="C718" s="7"/>
      <c r="D718" s="7"/>
      <c r="E718" s="7"/>
      <c r="F718" s="7"/>
      <c r="G718" s="7"/>
      <c r="H718" s="7"/>
      <c r="I718" s="7"/>
      <c r="J718" s="7"/>
      <c r="K718" s="23"/>
      <c r="L718" s="13"/>
      <c r="M718" s="13"/>
      <c r="N718" s="7"/>
      <c r="O718" s="51"/>
      <c r="P718" s="51"/>
      <c r="Q718" s="61"/>
      <c r="R718" s="62"/>
      <c r="S718" s="62"/>
      <c r="T718" s="63"/>
      <c r="U718" s="63"/>
      <c r="V718" s="63"/>
      <c r="W718" s="51"/>
      <c r="X718" s="51"/>
      <c r="Y718" s="67"/>
      <c r="Z718" s="54" t="str">
        <f>IF(G718="","",IF(COUNTIF(Tugs[曳船名],G718)&lt;&gt;1,"未登録・重複",IF(INDEX(Tugs[会社名],MATCH(G718,Tugs[曳船名],0))="","未確認",INDEX(Tugs[会社名],MATCH(G718,Tugs[曳船名],0)))))</f>
        <v/>
      </c>
      <c r="AA718" s="54" t="str">
        <f>IF(G718="","",IF(COUNTIF(Companies[会社名],Z718)&lt;&gt;1,"未登録・重複",IF(INDEX(Companies[地区],MATCH(Z718,Companies[会社名],0))="","未確認",INDEX(Companies[地区],MATCH(Z718,Companies[会社名],0)))))</f>
        <v/>
      </c>
      <c r="AB718" s="54" t="str">
        <f>IF(G718="","",IF(Q718&lt;&gt;"",Q718,IF(COUNTIF(Tugs[曳船名],G718)&lt;&gt;1,"未登録・重複",IF(INDEX(Tugs[基地港],MATCH(G718,Tugs[曳船名],0))="","未確認",INDEX(Tugs[基地港],MATCH(G718,Tugs[曳船名],0))))))</f>
        <v/>
      </c>
      <c r="AC718" s="53" t="str">
        <f>IF(C718="","",IF(AND(COUNTIF(Standards[照合項目（自動）],AB718&amp;"｜"&amp;E718&amp;"｜"&amp;D718&amp;"｜"&amp;F718&amp;"｜"&amp;P718)=1,COUNTIFS(Standards[照合項目（自動）],AB718&amp;"｜"&amp;E718&amp;"｜"&amp;D718&amp;"｜"&amp;F718&amp;"｜"&amp;P718,Standards[入力確認（自動）],"確認済")=1),SUMIF(Standards[照合項目（自動）],AB718&amp;"｜"&amp;E718&amp;"｜"&amp;D718&amp;"｜"&amp;F718&amp;"｜"&amp;P718,Standards[所定合計h（自動）]),"未確認"))</f>
        <v/>
      </c>
      <c r="AD718" s="53" t="str">
        <f>IF(C718="","",IF(AND(ISNUMBER(R718),ISNUMBER(S718),S718&gt;=R718),ROUND((S718-R718)*24,4),IF(OR(R718&lt;&gt;"",S718&lt;&gt;""),"",IF(AND(ISNUMBER(T718),T718&gt;=0),T718,IF(AND(I718="あり",J718="実施",ISNUMBER(AC718)),AC718,"")))))</f>
        <v/>
      </c>
      <c r="AE718" s="54" t="str">
        <f>IF(C718="","",IF(AND(ISNUMBER(R718),ISNUMBER(S718),S718&gt;=R718),IF(X718="記録","実績：基地発～基地着",IF(X718="記憶","記憶：基地発～基地着","未確認：基地発～基地着")),IF(OR(R718&lt;&gt;"",S718&lt;&gt;""),"要確認：時刻不足・逆転",IF(AND(ISNUMBER(T718),T718&gt;=0),IF(X718="記録","実績：記録の時間",IF(X718="記憶","記憶：申告の時間","未確認：申告の時間")),IF(AND(I718="あり",J718="実施",ISNUMBER(AC718)),"所定時間による見込み",IF(I718="なし","使用なし","未確認"))))))</f>
        <v/>
      </c>
      <c r="AF718" s="55" t="str">
        <f>IF(C718="","",IF(H718="あり",1,0))</f>
        <v/>
      </c>
      <c r="AG718" s="55" t="str">
        <f>IF(C718="","",IF(AND(I718="あり",J718="実施"),1,0))</f>
        <v/>
      </c>
      <c r="AH718" s="55" t="str">
        <f>IF(C718="","",IF(AND(H718="あり",X718="記録"),IF(COUNTIFS($A$8:A718,A718,$B$8:B718,B718,$C$8:C718,C718,$E$8:E718,E718,$F$8:F718,F718,$H$8:H718,"あり",$X$8:X718,"記録")=1,1,0),0))</f>
        <v/>
      </c>
      <c r="AI718" s="55" t="str">
        <f>IF(C718="","",IF(AND(I718="あり",J718="実施",X718="記録",ISNUMBER(K718)),IF(COUNTIFS($K$8:K718,K718,$C$8:C718,C718,$E$8:E718,E718,$F$8:F718,F718,$I$8:I718,"あり",$J$8:J718,"実施",$X$8:X718,"記録")=1,1,0),0))</f>
        <v/>
      </c>
      <c r="AJ718" s="55" t="str">
        <f>IF(C718="","",IF(ISNUMBER(A718),YEAR(A718)-IF(MONTH(A718)&lt;4,1,0),""))</f>
        <v/>
      </c>
      <c r="AK718" s="55" t="str">
        <f>IF(C718="","",IF(J718="実施",IF(ISNUMBER(K718),YEAR(K718)-IF(MONTH(K718)&lt;4,1,0),""),""))</f>
        <v/>
      </c>
      <c r="AL718" s="56" t="str">
        <f>IF(C718="",IF(OR(A718&lt;&gt;"",G718&lt;&gt;""),"要確認：船名未記入",""),IF(OR(NOT(ISNUMBER(A718)),G718="",H718="",I718="",J718="",N718="",O718="",P718="",W718="",X718=""),"要確認：基本項目不足",IF(OR(Z718="未登録・重複",AA718="未登録・重複",AB718="未確認"),"要確認：登録表を確認",IF(AND(H718="あり",NOT(ISNUMBER(B718))),"要確認：前日の予定時刻不足",IF(AND(J718="実施",I718="あり",NOT(ISNUMBER(K718))),"要確認：最終日時不足",IF(AND(J718="取消",I718="あり"),"要確認：取消と使用ありが矛盾",IF(OR(AND(ISNUMBER(T718),T718&lt;0),AND(ISNUMBER(V718),V718&lt;0),AE718="要確認：時刻不足・逆転"),"要確認：時間を確認",IF(COUNTIFS(Work[予定表の作業日],A718,Work[前日版の予定時刻],B718,Work[船名],C718,Work[バース],E718,Work[入出・転],F718,Work[曳船名],G718)&gt;1,"要確認：同じ作業・曳船が重複",IF(AND(I718="あり",J718="実施",NOT(ISNUMBER(AD718))),"要確認：拘束時間未確認",IF(OR(H718="未確認",I718="未確認",J718="未確認",X718="未確認",N718="未確認",O718="未確認"),"要確認：未確認を含む","確認済"))))))))))</f>
        <v/>
      </c>
    </row>
    <row r="719" spans="1:38" ht="24.95" customHeight="1" x14ac:dyDescent="0.2">
      <c r="A719" s="20"/>
      <c r="B719" s="29"/>
      <c r="C719" s="7"/>
      <c r="D719" s="7"/>
      <c r="E719" s="7"/>
      <c r="F719" s="7"/>
      <c r="G719" s="7"/>
      <c r="H719" s="7"/>
      <c r="I719" s="7"/>
      <c r="J719" s="7"/>
      <c r="K719" s="23"/>
      <c r="L719" s="13"/>
      <c r="M719" s="13"/>
      <c r="N719" s="7"/>
      <c r="O719" s="51"/>
      <c r="P719" s="51"/>
      <c r="Q719" s="61"/>
      <c r="R719" s="62"/>
      <c r="S719" s="62"/>
      <c r="T719" s="63"/>
      <c r="U719" s="63"/>
      <c r="V719" s="63"/>
      <c r="W719" s="51"/>
      <c r="X719" s="51"/>
      <c r="Y719" s="67"/>
      <c r="Z719" s="54" t="str">
        <f>IF(G719="","",IF(COUNTIF(Tugs[曳船名],G719)&lt;&gt;1,"未登録・重複",IF(INDEX(Tugs[会社名],MATCH(G719,Tugs[曳船名],0))="","未確認",INDEX(Tugs[会社名],MATCH(G719,Tugs[曳船名],0)))))</f>
        <v/>
      </c>
      <c r="AA719" s="54" t="str">
        <f>IF(G719="","",IF(COUNTIF(Companies[会社名],Z719)&lt;&gt;1,"未登録・重複",IF(INDEX(Companies[地区],MATCH(Z719,Companies[会社名],0))="","未確認",INDEX(Companies[地区],MATCH(Z719,Companies[会社名],0)))))</f>
        <v/>
      </c>
      <c r="AB719" s="54" t="str">
        <f>IF(G719="","",IF(Q719&lt;&gt;"",Q719,IF(COUNTIF(Tugs[曳船名],G719)&lt;&gt;1,"未登録・重複",IF(INDEX(Tugs[基地港],MATCH(G719,Tugs[曳船名],0))="","未確認",INDEX(Tugs[基地港],MATCH(G719,Tugs[曳船名],0))))))</f>
        <v/>
      </c>
      <c r="AC719" s="53" t="str">
        <f>IF(C719="","",IF(AND(COUNTIF(Standards[照合項目（自動）],AB719&amp;"｜"&amp;E719&amp;"｜"&amp;D719&amp;"｜"&amp;F719&amp;"｜"&amp;P719)=1,COUNTIFS(Standards[照合項目（自動）],AB719&amp;"｜"&amp;E719&amp;"｜"&amp;D719&amp;"｜"&amp;F719&amp;"｜"&amp;P719,Standards[入力確認（自動）],"確認済")=1),SUMIF(Standards[照合項目（自動）],AB719&amp;"｜"&amp;E719&amp;"｜"&amp;D719&amp;"｜"&amp;F719&amp;"｜"&amp;P719,Standards[所定合計h（自動）]),"未確認"))</f>
        <v/>
      </c>
      <c r="AD719" s="53" t="str">
        <f>IF(C719="","",IF(AND(ISNUMBER(R719),ISNUMBER(S719),S719&gt;=R719),ROUND((S719-R719)*24,4),IF(OR(R719&lt;&gt;"",S719&lt;&gt;""),"",IF(AND(ISNUMBER(T719),T719&gt;=0),T719,IF(AND(I719="あり",J719="実施",ISNUMBER(AC719)),AC719,"")))))</f>
        <v/>
      </c>
      <c r="AE719" s="54" t="str">
        <f>IF(C719="","",IF(AND(ISNUMBER(R719),ISNUMBER(S719),S719&gt;=R719),IF(X719="記録","実績：基地発～基地着",IF(X719="記憶","記憶：基地発～基地着","未確認：基地発～基地着")),IF(OR(R719&lt;&gt;"",S719&lt;&gt;""),"要確認：時刻不足・逆転",IF(AND(ISNUMBER(T719),T719&gt;=0),IF(X719="記録","実績：記録の時間",IF(X719="記憶","記憶：申告の時間","未確認：申告の時間")),IF(AND(I719="あり",J719="実施",ISNUMBER(AC719)),"所定時間による見込み",IF(I719="なし","使用なし","未確認"))))))</f>
        <v/>
      </c>
      <c r="AF719" s="55" t="str">
        <f>IF(C719="","",IF(H719="あり",1,0))</f>
        <v/>
      </c>
      <c r="AG719" s="55" t="str">
        <f>IF(C719="","",IF(AND(I719="あり",J719="実施"),1,0))</f>
        <v/>
      </c>
      <c r="AH719" s="55" t="str">
        <f>IF(C719="","",IF(AND(H719="あり",X719="記録"),IF(COUNTIFS($A$8:A719,A719,$B$8:B719,B719,$C$8:C719,C719,$E$8:E719,E719,$F$8:F719,F719,$H$8:H719,"あり",$X$8:X719,"記録")=1,1,0),0))</f>
        <v/>
      </c>
      <c r="AI719" s="55" t="str">
        <f>IF(C719="","",IF(AND(I719="あり",J719="実施",X719="記録",ISNUMBER(K719)),IF(COUNTIFS($K$8:K719,K719,$C$8:C719,C719,$E$8:E719,E719,$F$8:F719,F719,$I$8:I719,"あり",$J$8:J719,"実施",$X$8:X719,"記録")=1,1,0),0))</f>
        <v/>
      </c>
      <c r="AJ719" s="55" t="str">
        <f>IF(C719="","",IF(ISNUMBER(A719),YEAR(A719)-IF(MONTH(A719)&lt;4,1,0),""))</f>
        <v/>
      </c>
      <c r="AK719" s="55" t="str">
        <f>IF(C719="","",IF(J719="実施",IF(ISNUMBER(K719),YEAR(K719)-IF(MONTH(K719)&lt;4,1,0),""),""))</f>
        <v/>
      </c>
      <c r="AL719" s="56" t="str">
        <f>IF(C719="",IF(OR(A719&lt;&gt;"",G719&lt;&gt;""),"要確認：船名未記入",""),IF(OR(NOT(ISNUMBER(A719)),G719="",H719="",I719="",J719="",N719="",O719="",P719="",W719="",X719=""),"要確認：基本項目不足",IF(OR(Z719="未登録・重複",AA719="未登録・重複",AB719="未確認"),"要確認：登録表を確認",IF(AND(H719="あり",NOT(ISNUMBER(B719))),"要確認：前日の予定時刻不足",IF(AND(J719="実施",I719="あり",NOT(ISNUMBER(K719))),"要確認：最終日時不足",IF(AND(J719="取消",I719="あり"),"要確認：取消と使用ありが矛盾",IF(OR(AND(ISNUMBER(T719),T719&lt;0),AND(ISNUMBER(V719),V719&lt;0),AE719="要確認：時刻不足・逆転"),"要確認：時間を確認",IF(COUNTIFS(Work[予定表の作業日],A719,Work[前日版の予定時刻],B719,Work[船名],C719,Work[バース],E719,Work[入出・転],F719,Work[曳船名],G719)&gt;1,"要確認：同じ作業・曳船が重複",IF(AND(I719="あり",J719="実施",NOT(ISNUMBER(AD719))),"要確認：拘束時間未確認",IF(OR(H719="未確認",I719="未確認",J719="未確認",X719="未確認",N719="未確認",O719="未確認"),"要確認：未確認を含む","確認済"))))))))))</f>
        <v/>
      </c>
    </row>
    <row r="720" spans="1:38" ht="24.95" customHeight="1" x14ac:dyDescent="0.2">
      <c r="A720" s="20"/>
      <c r="B720" s="29"/>
      <c r="C720" s="7"/>
      <c r="D720" s="7"/>
      <c r="E720" s="7"/>
      <c r="F720" s="7"/>
      <c r="G720" s="7"/>
      <c r="H720" s="7"/>
      <c r="I720" s="7"/>
      <c r="J720" s="7"/>
      <c r="K720" s="23"/>
      <c r="L720" s="13"/>
      <c r="M720" s="13"/>
      <c r="N720" s="7"/>
      <c r="O720" s="51"/>
      <c r="P720" s="51"/>
      <c r="Q720" s="61"/>
      <c r="R720" s="62"/>
      <c r="S720" s="62"/>
      <c r="T720" s="63"/>
      <c r="U720" s="63"/>
      <c r="V720" s="63"/>
      <c r="W720" s="51"/>
      <c r="X720" s="51"/>
      <c r="Y720" s="67"/>
      <c r="Z720" s="54" t="str">
        <f>IF(G720="","",IF(COUNTIF(Tugs[曳船名],G720)&lt;&gt;1,"未登録・重複",IF(INDEX(Tugs[会社名],MATCH(G720,Tugs[曳船名],0))="","未確認",INDEX(Tugs[会社名],MATCH(G720,Tugs[曳船名],0)))))</f>
        <v/>
      </c>
      <c r="AA720" s="54" t="str">
        <f>IF(G720="","",IF(COUNTIF(Companies[会社名],Z720)&lt;&gt;1,"未登録・重複",IF(INDEX(Companies[地区],MATCH(Z720,Companies[会社名],0))="","未確認",INDEX(Companies[地区],MATCH(Z720,Companies[会社名],0)))))</f>
        <v/>
      </c>
      <c r="AB720" s="54" t="str">
        <f>IF(G720="","",IF(Q720&lt;&gt;"",Q720,IF(COUNTIF(Tugs[曳船名],G720)&lt;&gt;1,"未登録・重複",IF(INDEX(Tugs[基地港],MATCH(G720,Tugs[曳船名],0))="","未確認",INDEX(Tugs[基地港],MATCH(G720,Tugs[曳船名],0))))))</f>
        <v/>
      </c>
      <c r="AC720" s="53" t="str">
        <f>IF(C720="","",IF(AND(COUNTIF(Standards[照合項目（自動）],AB720&amp;"｜"&amp;E720&amp;"｜"&amp;D720&amp;"｜"&amp;F720&amp;"｜"&amp;P720)=1,COUNTIFS(Standards[照合項目（自動）],AB720&amp;"｜"&amp;E720&amp;"｜"&amp;D720&amp;"｜"&amp;F720&amp;"｜"&amp;P720,Standards[入力確認（自動）],"確認済")=1),SUMIF(Standards[照合項目（自動）],AB720&amp;"｜"&amp;E720&amp;"｜"&amp;D720&amp;"｜"&amp;F720&amp;"｜"&amp;P720,Standards[所定合計h（自動）]),"未確認"))</f>
        <v/>
      </c>
      <c r="AD720" s="53" t="str">
        <f>IF(C720="","",IF(AND(ISNUMBER(R720),ISNUMBER(S720),S720&gt;=R720),ROUND((S720-R720)*24,4),IF(OR(R720&lt;&gt;"",S720&lt;&gt;""),"",IF(AND(ISNUMBER(T720),T720&gt;=0),T720,IF(AND(I720="あり",J720="実施",ISNUMBER(AC720)),AC720,"")))))</f>
        <v/>
      </c>
      <c r="AE720" s="54" t="str">
        <f>IF(C720="","",IF(AND(ISNUMBER(R720),ISNUMBER(S720),S720&gt;=R720),IF(X720="記録","実績：基地発～基地着",IF(X720="記憶","記憶：基地発～基地着","未確認：基地発～基地着")),IF(OR(R720&lt;&gt;"",S720&lt;&gt;""),"要確認：時刻不足・逆転",IF(AND(ISNUMBER(T720),T720&gt;=0),IF(X720="記録","実績：記録の時間",IF(X720="記憶","記憶：申告の時間","未確認：申告の時間")),IF(AND(I720="あり",J720="実施",ISNUMBER(AC720)),"所定時間による見込み",IF(I720="なし","使用なし","未確認"))))))</f>
        <v/>
      </c>
      <c r="AF720" s="55" t="str">
        <f>IF(C720="","",IF(H720="あり",1,0))</f>
        <v/>
      </c>
      <c r="AG720" s="55" t="str">
        <f>IF(C720="","",IF(AND(I720="あり",J720="実施"),1,0))</f>
        <v/>
      </c>
      <c r="AH720" s="55" t="str">
        <f>IF(C720="","",IF(AND(H720="あり",X720="記録"),IF(COUNTIFS($A$8:A720,A720,$B$8:B720,B720,$C$8:C720,C720,$E$8:E720,E720,$F$8:F720,F720,$H$8:H720,"あり",$X$8:X720,"記録")=1,1,0),0))</f>
        <v/>
      </c>
      <c r="AI720" s="55" t="str">
        <f>IF(C720="","",IF(AND(I720="あり",J720="実施",X720="記録",ISNUMBER(K720)),IF(COUNTIFS($K$8:K720,K720,$C$8:C720,C720,$E$8:E720,E720,$F$8:F720,F720,$I$8:I720,"あり",$J$8:J720,"実施",$X$8:X720,"記録")=1,1,0),0))</f>
        <v/>
      </c>
      <c r="AJ720" s="55" t="str">
        <f>IF(C720="","",IF(ISNUMBER(A720),YEAR(A720)-IF(MONTH(A720)&lt;4,1,0),""))</f>
        <v/>
      </c>
      <c r="AK720" s="55" t="str">
        <f>IF(C720="","",IF(J720="実施",IF(ISNUMBER(K720),YEAR(K720)-IF(MONTH(K720)&lt;4,1,0),""),""))</f>
        <v/>
      </c>
      <c r="AL720" s="56" t="str">
        <f>IF(C720="",IF(OR(A720&lt;&gt;"",G720&lt;&gt;""),"要確認：船名未記入",""),IF(OR(NOT(ISNUMBER(A720)),G720="",H720="",I720="",J720="",N720="",O720="",P720="",W720="",X720=""),"要確認：基本項目不足",IF(OR(Z720="未登録・重複",AA720="未登録・重複",AB720="未確認"),"要確認：登録表を確認",IF(AND(H720="あり",NOT(ISNUMBER(B720))),"要確認：前日の予定時刻不足",IF(AND(J720="実施",I720="あり",NOT(ISNUMBER(K720))),"要確認：最終日時不足",IF(AND(J720="取消",I720="あり"),"要確認：取消と使用ありが矛盾",IF(OR(AND(ISNUMBER(T720),T720&lt;0),AND(ISNUMBER(V720),V720&lt;0),AE720="要確認：時刻不足・逆転"),"要確認：時間を確認",IF(COUNTIFS(Work[予定表の作業日],A720,Work[前日版の予定時刻],B720,Work[船名],C720,Work[バース],E720,Work[入出・転],F720,Work[曳船名],G720)&gt;1,"要確認：同じ作業・曳船が重複",IF(AND(I720="あり",J720="実施",NOT(ISNUMBER(AD720))),"要確認：拘束時間未確認",IF(OR(H720="未確認",I720="未確認",J720="未確認",X720="未確認",N720="未確認",O720="未確認"),"要確認：未確認を含む","確認済"))))))))))</f>
        <v/>
      </c>
    </row>
    <row r="721" spans="1:38" ht="24.95" customHeight="1" x14ac:dyDescent="0.2">
      <c r="A721" s="20"/>
      <c r="B721" s="29"/>
      <c r="C721" s="7"/>
      <c r="D721" s="7"/>
      <c r="E721" s="7"/>
      <c r="F721" s="7"/>
      <c r="G721" s="7"/>
      <c r="H721" s="7"/>
      <c r="I721" s="7"/>
      <c r="J721" s="7"/>
      <c r="K721" s="23"/>
      <c r="L721" s="13"/>
      <c r="M721" s="13"/>
      <c r="N721" s="7"/>
      <c r="O721" s="51"/>
      <c r="P721" s="51"/>
      <c r="Q721" s="61"/>
      <c r="R721" s="62"/>
      <c r="S721" s="62"/>
      <c r="T721" s="63"/>
      <c r="U721" s="63"/>
      <c r="V721" s="63"/>
      <c r="W721" s="51"/>
      <c r="X721" s="51"/>
      <c r="Y721" s="67"/>
      <c r="Z721" s="54" t="str">
        <f>IF(G721="","",IF(COUNTIF(Tugs[曳船名],G721)&lt;&gt;1,"未登録・重複",IF(INDEX(Tugs[会社名],MATCH(G721,Tugs[曳船名],0))="","未確認",INDEX(Tugs[会社名],MATCH(G721,Tugs[曳船名],0)))))</f>
        <v/>
      </c>
      <c r="AA721" s="54" t="str">
        <f>IF(G721="","",IF(COUNTIF(Companies[会社名],Z721)&lt;&gt;1,"未登録・重複",IF(INDEX(Companies[地区],MATCH(Z721,Companies[会社名],0))="","未確認",INDEX(Companies[地区],MATCH(Z721,Companies[会社名],0)))))</f>
        <v/>
      </c>
      <c r="AB721" s="54" t="str">
        <f>IF(G721="","",IF(Q721&lt;&gt;"",Q721,IF(COUNTIF(Tugs[曳船名],G721)&lt;&gt;1,"未登録・重複",IF(INDEX(Tugs[基地港],MATCH(G721,Tugs[曳船名],0))="","未確認",INDEX(Tugs[基地港],MATCH(G721,Tugs[曳船名],0))))))</f>
        <v/>
      </c>
      <c r="AC721" s="53" t="str">
        <f>IF(C721="","",IF(AND(COUNTIF(Standards[照合項目（自動）],AB721&amp;"｜"&amp;E721&amp;"｜"&amp;D721&amp;"｜"&amp;F721&amp;"｜"&amp;P721)=1,COUNTIFS(Standards[照合項目（自動）],AB721&amp;"｜"&amp;E721&amp;"｜"&amp;D721&amp;"｜"&amp;F721&amp;"｜"&amp;P721,Standards[入力確認（自動）],"確認済")=1),SUMIF(Standards[照合項目（自動）],AB721&amp;"｜"&amp;E721&amp;"｜"&amp;D721&amp;"｜"&amp;F721&amp;"｜"&amp;P721,Standards[所定合計h（自動）]),"未確認"))</f>
        <v/>
      </c>
      <c r="AD721" s="53" t="str">
        <f>IF(C721="","",IF(AND(ISNUMBER(R721),ISNUMBER(S721),S721&gt;=R721),ROUND((S721-R721)*24,4),IF(OR(R721&lt;&gt;"",S721&lt;&gt;""),"",IF(AND(ISNUMBER(T721),T721&gt;=0),T721,IF(AND(I721="あり",J721="実施",ISNUMBER(AC721)),AC721,"")))))</f>
        <v/>
      </c>
      <c r="AE721" s="54" t="str">
        <f>IF(C721="","",IF(AND(ISNUMBER(R721),ISNUMBER(S721),S721&gt;=R721),IF(X721="記録","実績：基地発～基地着",IF(X721="記憶","記憶：基地発～基地着","未確認：基地発～基地着")),IF(OR(R721&lt;&gt;"",S721&lt;&gt;""),"要確認：時刻不足・逆転",IF(AND(ISNUMBER(T721),T721&gt;=0),IF(X721="記録","実績：記録の時間",IF(X721="記憶","記憶：申告の時間","未確認：申告の時間")),IF(AND(I721="あり",J721="実施",ISNUMBER(AC721)),"所定時間による見込み",IF(I721="なし","使用なし","未確認"))))))</f>
        <v/>
      </c>
      <c r="AF721" s="55" t="str">
        <f>IF(C721="","",IF(H721="あり",1,0))</f>
        <v/>
      </c>
      <c r="AG721" s="55" t="str">
        <f>IF(C721="","",IF(AND(I721="あり",J721="実施"),1,0))</f>
        <v/>
      </c>
      <c r="AH721" s="55" t="str">
        <f>IF(C721="","",IF(AND(H721="あり",X721="記録"),IF(COUNTIFS($A$8:A721,A721,$B$8:B721,B721,$C$8:C721,C721,$E$8:E721,E721,$F$8:F721,F721,$H$8:H721,"あり",$X$8:X721,"記録")=1,1,0),0))</f>
        <v/>
      </c>
      <c r="AI721" s="55" t="str">
        <f>IF(C721="","",IF(AND(I721="あり",J721="実施",X721="記録",ISNUMBER(K721)),IF(COUNTIFS($K$8:K721,K721,$C$8:C721,C721,$E$8:E721,E721,$F$8:F721,F721,$I$8:I721,"あり",$J$8:J721,"実施",$X$8:X721,"記録")=1,1,0),0))</f>
        <v/>
      </c>
      <c r="AJ721" s="55" t="str">
        <f>IF(C721="","",IF(ISNUMBER(A721),YEAR(A721)-IF(MONTH(A721)&lt;4,1,0),""))</f>
        <v/>
      </c>
      <c r="AK721" s="55" t="str">
        <f>IF(C721="","",IF(J721="実施",IF(ISNUMBER(K721),YEAR(K721)-IF(MONTH(K721)&lt;4,1,0),""),""))</f>
        <v/>
      </c>
      <c r="AL721" s="56" t="str">
        <f>IF(C721="",IF(OR(A721&lt;&gt;"",G721&lt;&gt;""),"要確認：船名未記入",""),IF(OR(NOT(ISNUMBER(A721)),G721="",H721="",I721="",J721="",N721="",O721="",P721="",W721="",X721=""),"要確認：基本項目不足",IF(OR(Z721="未登録・重複",AA721="未登録・重複",AB721="未確認"),"要確認：登録表を確認",IF(AND(H721="あり",NOT(ISNUMBER(B721))),"要確認：前日の予定時刻不足",IF(AND(J721="実施",I721="あり",NOT(ISNUMBER(K721))),"要確認：最終日時不足",IF(AND(J721="取消",I721="あり"),"要確認：取消と使用ありが矛盾",IF(OR(AND(ISNUMBER(T721),T721&lt;0),AND(ISNUMBER(V721),V721&lt;0),AE721="要確認：時刻不足・逆転"),"要確認：時間を確認",IF(COUNTIFS(Work[予定表の作業日],A721,Work[前日版の予定時刻],B721,Work[船名],C721,Work[バース],E721,Work[入出・転],F721,Work[曳船名],G721)&gt;1,"要確認：同じ作業・曳船が重複",IF(AND(I721="あり",J721="実施",NOT(ISNUMBER(AD721))),"要確認：拘束時間未確認",IF(OR(H721="未確認",I721="未確認",J721="未確認",X721="未確認",N721="未確認",O721="未確認"),"要確認：未確認を含む","確認済"))))))))))</f>
        <v/>
      </c>
    </row>
    <row r="722" spans="1:38" ht="24.95" customHeight="1" x14ac:dyDescent="0.2">
      <c r="A722" s="20"/>
      <c r="B722" s="29"/>
      <c r="C722" s="7"/>
      <c r="D722" s="7"/>
      <c r="E722" s="7"/>
      <c r="F722" s="7"/>
      <c r="G722" s="7"/>
      <c r="H722" s="7"/>
      <c r="I722" s="7"/>
      <c r="J722" s="7"/>
      <c r="K722" s="23"/>
      <c r="L722" s="13"/>
      <c r="M722" s="13"/>
      <c r="N722" s="7"/>
      <c r="O722" s="51"/>
      <c r="P722" s="51"/>
      <c r="Q722" s="61"/>
      <c r="R722" s="62"/>
      <c r="S722" s="62"/>
      <c r="T722" s="63"/>
      <c r="U722" s="63"/>
      <c r="V722" s="63"/>
      <c r="W722" s="51"/>
      <c r="X722" s="51"/>
      <c r="Y722" s="67"/>
      <c r="Z722" s="54" t="str">
        <f>IF(G722="","",IF(COUNTIF(Tugs[曳船名],G722)&lt;&gt;1,"未登録・重複",IF(INDEX(Tugs[会社名],MATCH(G722,Tugs[曳船名],0))="","未確認",INDEX(Tugs[会社名],MATCH(G722,Tugs[曳船名],0)))))</f>
        <v/>
      </c>
      <c r="AA722" s="54" t="str">
        <f>IF(G722="","",IF(COUNTIF(Companies[会社名],Z722)&lt;&gt;1,"未登録・重複",IF(INDEX(Companies[地区],MATCH(Z722,Companies[会社名],0))="","未確認",INDEX(Companies[地区],MATCH(Z722,Companies[会社名],0)))))</f>
        <v/>
      </c>
      <c r="AB722" s="54" t="str">
        <f>IF(G722="","",IF(Q722&lt;&gt;"",Q722,IF(COUNTIF(Tugs[曳船名],G722)&lt;&gt;1,"未登録・重複",IF(INDEX(Tugs[基地港],MATCH(G722,Tugs[曳船名],0))="","未確認",INDEX(Tugs[基地港],MATCH(G722,Tugs[曳船名],0))))))</f>
        <v/>
      </c>
      <c r="AC722" s="53" t="str">
        <f>IF(C722="","",IF(AND(COUNTIF(Standards[照合項目（自動）],AB722&amp;"｜"&amp;E722&amp;"｜"&amp;D722&amp;"｜"&amp;F722&amp;"｜"&amp;P722)=1,COUNTIFS(Standards[照合項目（自動）],AB722&amp;"｜"&amp;E722&amp;"｜"&amp;D722&amp;"｜"&amp;F722&amp;"｜"&amp;P722,Standards[入力確認（自動）],"確認済")=1),SUMIF(Standards[照合項目（自動）],AB722&amp;"｜"&amp;E722&amp;"｜"&amp;D722&amp;"｜"&amp;F722&amp;"｜"&amp;P722,Standards[所定合計h（自動）]),"未確認"))</f>
        <v/>
      </c>
      <c r="AD722" s="53" t="str">
        <f>IF(C722="","",IF(AND(ISNUMBER(R722),ISNUMBER(S722),S722&gt;=R722),ROUND((S722-R722)*24,4),IF(OR(R722&lt;&gt;"",S722&lt;&gt;""),"",IF(AND(ISNUMBER(T722),T722&gt;=0),T722,IF(AND(I722="あり",J722="実施",ISNUMBER(AC722)),AC722,"")))))</f>
        <v/>
      </c>
      <c r="AE722" s="54" t="str">
        <f>IF(C722="","",IF(AND(ISNUMBER(R722),ISNUMBER(S722),S722&gt;=R722),IF(X722="記録","実績：基地発～基地着",IF(X722="記憶","記憶：基地発～基地着","未確認：基地発～基地着")),IF(OR(R722&lt;&gt;"",S722&lt;&gt;""),"要確認：時刻不足・逆転",IF(AND(ISNUMBER(T722),T722&gt;=0),IF(X722="記録","実績：記録の時間",IF(X722="記憶","記憶：申告の時間","未確認：申告の時間")),IF(AND(I722="あり",J722="実施",ISNUMBER(AC722)),"所定時間による見込み",IF(I722="なし","使用なし","未確認"))))))</f>
        <v/>
      </c>
      <c r="AF722" s="55" t="str">
        <f>IF(C722="","",IF(H722="あり",1,0))</f>
        <v/>
      </c>
      <c r="AG722" s="55" t="str">
        <f>IF(C722="","",IF(AND(I722="あり",J722="実施"),1,0))</f>
        <v/>
      </c>
      <c r="AH722" s="55" t="str">
        <f>IF(C722="","",IF(AND(H722="あり",X722="記録"),IF(COUNTIFS($A$8:A722,A722,$B$8:B722,B722,$C$8:C722,C722,$E$8:E722,E722,$F$8:F722,F722,$H$8:H722,"あり",$X$8:X722,"記録")=1,1,0),0))</f>
        <v/>
      </c>
      <c r="AI722" s="55" t="str">
        <f>IF(C722="","",IF(AND(I722="あり",J722="実施",X722="記録",ISNUMBER(K722)),IF(COUNTIFS($K$8:K722,K722,$C$8:C722,C722,$E$8:E722,E722,$F$8:F722,F722,$I$8:I722,"あり",$J$8:J722,"実施",$X$8:X722,"記録")=1,1,0),0))</f>
        <v/>
      </c>
      <c r="AJ722" s="55" t="str">
        <f>IF(C722="","",IF(ISNUMBER(A722),YEAR(A722)-IF(MONTH(A722)&lt;4,1,0),""))</f>
        <v/>
      </c>
      <c r="AK722" s="55" t="str">
        <f>IF(C722="","",IF(J722="実施",IF(ISNUMBER(K722),YEAR(K722)-IF(MONTH(K722)&lt;4,1,0),""),""))</f>
        <v/>
      </c>
      <c r="AL722" s="56" t="str">
        <f>IF(C722="",IF(OR(A722&lt;&gt;"",G722&lt;&gt;""),"要確認：船名未記入",""),IF(OR(NOT(ISNUMBER(A722)),G722="",H722="",I722="",J722="",N722="",O722="",P722="",W722="",X722=""),"要確認：基本項目不足",IF(OR(Z722="未登録・重複",AA722="未登録・重複",AB722="未確認"),"要確認：登録表を確認",IF(AND(H722="あり",NOT(ISNUMBER(B722))),"要確認：前日の予定時刻不足",IF(AND(J722="実施",I722="あり",NOT(ISNUMBER(K722))),"要確認：最終日時不足",IF(AND(J722="取消",I722="あり"),"要確認：取消と使用ありが矛盾",IF(OR(AND(ISNUMBER(T722),T722&lt;0),AND(ISNUMBER(V722),V722&lt;0),AE722="要確認：時刻不足・逆転"),"要確認：時間を確認",IF(COUNTIFS(Work[予定表の作業日],A722,Work[前日版の予定時刻],B722,Work[船名],C722,Work[バース],E722,Work[入出・転],F722,Work[曳船名],G722)&gt;1,"要確認：同じ作業・曳船が重複",IF(AND(I722="あり",J722="実施",NOT(ISNUMBER(AD722))),"要確認：拘束時間未確認",IF(OR(H722="未確認",I722="未確認",J722="未確認",X722="未確認",N722="未確認",O722="未確認"),"要確認：未確認を含む","確認済"))))))))))</f>
        <v/>
      </c>
    </row>
    <row r="723" spans="1:38" ht="24.95" customHeight="1" x14ac:dyDescent="0.2">
      <c r="A723" s="20"/>
      <c r="B723" s="29"/>
      <c r="C723" s="7"/>
      <c r="D723" s="7"/>
      <c r="E723" s="7"/>
      <c r="F723" s="7"/>
      <c r="G723" s="7"/>
      <c r="H723" s="7"/>
      <c r="I723" s="7"/>
      <c r="J723" s="7"/>
      <c r="K723" s="23"/>
      <c r="L723" s="13"/>
      <c r="M723" s="13"/>
      <c r="N723" s="7"/>
      <c r="O723" s="51"/>
      <c r="P723" s="51"/>
      <c r="Q723" s="61"/>
      <c r="R723" s="62"/>
      <c r="S723" s="62"/>
      <c r="T723" s="63"/>
      <c r="U723" s="63"/>
      <c r="V723" s="63"/>
      <c r="W723" s="51"/>
      <c r="X723" s="51"/>
      <c r="Y723" s="67"/>
      <c r="Z723" s="54" t="str">
        <f>IF(G723="","",IF(COUNTIF(Tugs[曳船名],G723)&lt;&gt;1,"未登録・重複",IF(INDEX(Tugs[会社名],MATCH(G723,Tugs[曳船名],0))="","未確認",INDEX(Tugs[会社名],MATCH(G723,Tugs[曳船名],0)))))</f>
        <v/>
      </c>
      <c r="AA723" s="54" t="str">
        <f>IF(G723="","",IF(COUNTIF(Companies[会社名],Z723)&lt;&gt;1,"未登録・重複",IF(INDEX(Companies[地区],MATCH(Z723,Companies[会社名],0))="","未確認",INDEX(Companies[地区],MATCH(Z723,Companies[会社名],0)))))</f>
        <v/>
      </c>
      <c r="AB723" s="54" t="str">
        <f>IF(G723="","",IF(Q723&lt;&gt;"",Q723,IF(COUNTIF(Tugs[曳船名],G723)&lt;&gt;1,"未登録・重複",IF(INDEX(Tugs[基地港],MATCH(G723,Tugs[曳船名],0))="","未確認",INDEX(Tugs[基地港],MATCH(G723,Tugs[曳船名],0))))))</f>
        <v/>
      </c>
      <c r="AC723" s="53" t="str">
        <f>IF(C723="","",IF(AND(COUNTIF(Standards[照合項目（自動）],AB723&amp;"｜"&amp;E723&amp;"｜"&amp;D723&amp;"｜"&amp;F723&amp;"｜"&amp;P723)=1,COUNTIFS(Standards[照合項目（自動）],AB723&amp;"｜"&amp;E723&amp;"｜"&amp;D723&amp;"｜"&amp;F723&amp;"｜"&amp;P723,Standards[入力確認（自動）],"確認済")=1),SUMIF(Standards[照合項目（自動）],AB723&amp;"｜"&amp;E723&amp;"｜"&amp;D723&amp;"｜"&amp;F723&amp;"｜"&amp;P723,Standards[所定合計h（自動）]),"未確認"))</f>
        <v/>
      </c>
      <c r="AD723" s="53" t="str">
        <f>IF(C723="","",IF(AND(ISNUMBER(R723),ISNUMBER(S723),S723&gt;=R723),ROUND((S723-R723)*24,4),IF(OR(R723&lt;&gt;"",S723&lt;&gt;""),"",IF(AND(ISNUMBER(T723),T723&gt;=0),T723,IF(AND(I723="あり",J723="実施",ISNUMBER(AC723)),AC723,"")))))</f>
        <v/>
      </c>
      <c r="AE723" s="54" t="str">
        <f>IF(C723="","",IF(AND(ISNUMBER(R723),ISNUMBER(S723),S723&gt;=R723),IF(X723="記録","実績：基地発～基地着",IF(X723="記憶","記憶：基地発～基地着","未確認：基地発～基地着")),IF(OR(R723&lt;&gt;"",S723&lt;&gt;""),"要確認：時刻不足・逆転",IF(AND(ISNUMBER(T723),T723&gt;=0),IF(X723="記録","実績：記録の時間",IF(X723="記憶","記憶：申告の時間","未確認：申告の時間")),IF(AND(I723="あり",J723="実施",ISNUMBER(AC723)),"所定時間による見込み",IF(I723="なし","使用なし","未確認"))))))</f>
        <v/>
      </c>
      <c r="AF723" s="55" t="str">
        <f>IF(C723="","",IF(H723="あり",1,0))</f>
        <v/>
      </c>
      <c r="AG723" s="55" t="str">
        <f>IF(C723="","",IF(AND(I723="あり",J723="実施"),1,0))</f>
        <v/>
      </c>
      <c r="AH723" s="55" t="str">
        <f>IF(C723="","",IF(AND(H723="あり",X723="記録"),IF(COUNTIFS($A$8:A723,A723,$B$8:B723,B723,$C$8:C723,C723,$E$8:E723,E723,$F$8:F723,F723,$H$8:H723,"あり",$X$8:X723,"記録")=1,1,0),0))</f>
        <v/>
      </c>
      <c r="AI723" s="55" t="str">
        <f>IF(C723="","",IF(AND(I723="あり",J723="実施",X723="記録",ISNUMBER(K723)),IF(COUNTIFS($K$8:K723,K723,$C$8:C723,C723,$E$8:E723,E723,$F$8:F723,F723,$I$8:I723,"あり",$J$8:J723,"実施",$X$8:X723,"記録")=1,1,0),0))</f>
        <v/>
      </c>
      <c r="AJ723" s="55" t="str">
        <f>IF(C723="","",IF(ISNUMBER(A723),YEAR(A723)-IF(MONTH(A723)&lt;4,1,0),""))</f>
        <v/>
      </c>
      <c r="AK723" s="55" t="str">
        <f>IF(C723="","",IF(J723="実施",IF(ISNUMBER(K723),YEAR(K723)-IF(MONTH(K723)&lt;4,1,0),""),""))</f>
        <v/>
      </c>
      <c r="AL723" s="56" t="str">
        <f>IF(C723="",IF(OR(A723&lt;&gt;"",G723&lt;&gt;""),"要確認：船名未記入",""),IF(OR(NOT(ISNUMBER(A723)),G723="",H723="",I723="",J723="",N723="",O723="",P723="",W723="",X723=""),"要確認：基本項目不足",IF(OR(Z723="未登録・重複",AA723="未登録・重複",AB723="未確認"),"要確認：登録表を確認",IF(AND(H723="あり",NOT(ISNUMBER(B723))),"要確認：前日の予定時刻不足",IF(AND(J723="実施",I723="あり",NOT(ISNUMBER(K723))),"要確認：最終日時不足",IF(AND(J723="取消",I723="あり"),"要確認：取消と使用ありが矛盾",IF(OR(AND(ISNUMBER(T723),T723&lt;0),AND(ISNUMBER(V723),V723&lt;0),AE723="要確認：時刻不足・逆転"),"要確認：時間を確認",IF(COUNTIFS(Work[予定表の作業日],A723,Work[前日版の予定時刻],B723,Work[船名],C723,Work[バース],E723,Work[入出・転],F723,Work[曳船名],G723)&gt;1,"要確認：同じ作業・曳船が重複",IF(AND(I723="あり",J723="実施",NOT(ISNUMBER(AD723))),"要確認：拘束時間未確認",IF(OR(H723="未確認",I723="未確認",J723="未確認",X723="未確認",N723="未確認",O723="未確認"),"要確認：未確認を含む","確認済"))))))))))</f>
        <v/>
      </c>
    </row>
    <row r="724" spans="1:38" ht="24.95" customHeight="1" x14ac:dyDescent="0.2">
      <c r="A724" s="20"/>
      <c r="B724" s="29"/>
      <c r="C724" s="7"/>
      <c r="D724" s="7"/>
      <c r="E724" s="7"/>
      <c r="F724" s="7"/>
      <c r="G724" s="7"/>
      <c r="H724" s="7"/>
      <c r="I724" s="7"/>
      <c r="J724" s="7"/>
      <c r="K724" s="23"/>
      <c r="L724" s="13"/>
      <c r="M724" s="13"/>
      <c r="N724" s="7"/>
      <c r="O724" s="51"/>
      <c r="P724" s="51"/>
      <c r="Q724" s="61"/>
      <c r="R724" s="62"/>
      <c r="S724" s="62"/>
      <c r="T724" s="63"/>
      <c r="U724" s="63"/>
      <c r="V724" s="63"/>
      <c r="W724" s="51"/>
      <c r="X724" s="51"/>
      <c r="Y724" s="67"/>
      <c r="Z724" s="54" t="str">
        <f>IF(G724="","",IF(COUNTIF(Tugs[曳船名],G724)&lt;&gt;1,"未登録・重複",IF(INDEX(Tugs[会社名],MATCH(G724,Tugs[曳船名],0))="","未確認",INDEX(Tugs[会社名],MATCH(G724,Tugs[曳船名],0)))))</f>
        <v/>
      </c>
      <c r="AA724" s="54" t="str">
        <f>IF(G724="","",IF(COUNTIF(Companies[会社名],Z724)&lt;&gt;1,"未登録・重複",IF(INDEX(Companies[地区],MATCH(Z724,Companies[会社名],0))="","未確認",INDEX(Companies[地区],MATCH(Z724,Companies[会社名],0)))))</f>
        <v/>
      </c>
      <c r="AB724" s="54" t="str">
        <f>IF(G724="","",IF(Q724&lt;&gt;"",Q724,IF(COUNTIF(Tugs[曳船名],G724)&lt;&gt;1,"未登録・重複",IF(INDEX(Tugs[基地港],MATCH(G724,Tugs[曳船名],0))="","未確認",INDEX(Tugs[基地港],MATCH(G724,Tugs[曳船名],0))))))</f>
        <v/>
      </c>
      <c r="AC724" s="53" t="str">
        <f>IF(C724="","",IF(AND(COUNTIF(Standards[照合項目（自動）],AB724&amp;"｜"&amp;E724&amp;"｜"&amp;D724&amp;"｜"&amp;F724&amp;"｜"&amp;P724)=1,COUNTIFS(Standards[照合項目（自動）],AB724&amp;"｜"&amp;E724&amp;"｜"&amp;D724&amp;"｜"&amp;F724&amp;"｜"&amp;P724,Standards[入力確認（自動）],"確認済")=1),SUMIF(Standards[照合項目（自動）],AB724&amp;"｜"&amp;E724&amp;"｜"&amp;D724&amp;"｜"&amp;F724&amp;"｜"&amp;P724,Standards[所定合計h（自動）]),"未確認"))</f>
        <v/>
      </c>
      <c r="AD724" s="53" t="str">
        <f>IF(C724="","",IF(AND(ISNUMBER(R724),ISNUMBER(S724),S724&gt;=R724),ROUND((S724-R724)*24,4),IF(OR(R724&lt;&gt;"",S724&lt;&gt;""),"",IF(AND(ISNUMBER(T724),T724&gt;=0),T724,IF(AND(I724="あり",J724="実施",ISNUMBER(AC724)),AC724,"")))))</f>
        <v/>
      </c>
      <c r="AE724" s="54" t="str">
        <f>IF(C724="","",IF(AND(ISNUMBER(R724),ISNUMBER(S724),S724&gt;=R724),IF(X724="記録","実績：基地発～基地着",IF(X724="記憶","記憶：基地発～基地着","未確認：基地発～基地着")),IF(OR(R724&lt;&gt;"",S724&lt;&gt;""),"要確認：時刻不足・逆転",IF(AND(ISNUMBER(T724),T724&gt;=0),IF(X724="記録","実績：記録の時間",IF(X724="記憶","記憶：申告の時間","未確認：申告の時間")),IF(AND(I724="あり",J724="実施",ISNUMBER(AC724)),"所定時間による見込み",IF(I724="なし","使用なし","未確認"))))))</f>
        <v/>
      </c>
      <c r="AF724" s="55" t="str">
        <f>IF(C724="","",IF(H724="あり",1,0))</f>
        <v/>
      </c>
      <c r="AG724" s="55" t="str">
        <f>IF(C724="","",IF(AND(I724="あり",J724="実施"),1,0))</f>
        <v/>
      </c>
      <c r="AH724" s="55" t="str">
        <f>IF(C724="","",IF(AND(H724="あり",X724="記録"),IF(COUNTIFS($A$8:A724,A724,$B$8:B724,B724,$C$8:C724,C724,$E$8:E724,E724,$F$8:F724,F724,$H$8:H724,"あり",$X$8:X724,"記録")=1,1,0),0))</f>
        <v/>
      </c>
      <c r="AI724" s="55" t="str">
        <f>IF(C724="","",IF(AND(I724="あり",J724="実施",X724="記録",ISNUMBER(K724)),IF(COUNTIFS($K$8:K724,K724,$C$8:C724,C724,$E$8:E724,E724,$F$8:F724,F724,$I$8:I724,"あり",$J$8:J724,"実施",$X$8:X724,"記録")=1,1,0),0))</f>
        <v/>
      </c>
      <c r="AJ724" s="55" t="str">
        <f>IF(C724="","",IF(ISNUMBER(A724),YEAR(A724)-IF(MONTH(A724)&lt;4,1,0),""))</f>
        <v/>
      </c>
      <c r="AK724" s="55" t="str">
        <f>IF(C724="","",IF(J724="実施",IF(ISNUMBER(K724),YEAR(K724)-IF(MONTH(K724)&lt;4,1,0),""),""))</f>
        <v/>
      </c>
      <c r="AL724" s="56" t="str">
        <f>IF(C724="",IF(OR(A724&lt;&gt;"",G724&lt;&gt;""),"要確認：船名未記入",""),IF(OR(NOT(ISNUMBER(A724)),G724="",H724="",I724="",J724="",N724="",O724="",P724="",W724="",X724=""),"要確認：基本項目不足",IF(OR(Z724="未登録・重複",AA724="未登録・重複",AB724="未確認"),"要確認：登録表を確認",IF(AND(H724="あり",NOT(ISNUMBER(B724))),"要確認：前日の予定時刻不足",IF(AND(J724="実施",I724="あり",NOT(ISNUMBER(K724))),"要確認：最終日時不足",IF(AND(J724="取消",I724="あり"),"要確認：取消と使用ありが矛盾",IF(OR(AND(ISNUMBER(T724),T724&lt;0),AND(ISNUMBER(V724),V724&lt;0),AE724="要確認：時刻不足・逆転"),"要確認：時間を確認",IF(COUNTIFS(Work[予定表の作業日],A724,Work[前日版の予定時刻],B724,Work[船名],C724,Work[バース],E724,Work[入出・転],F724,Work[曳船名],G724)&gt;1,"要確認：同じ作業・曳船が重複",IF(AND(I724="あり",J724="実施",NOT(ISNUMBER(AD724))),"要確認：拘束時間未確認",IF(OR(H724="未確認",I724="未確認",J724="未確認",X724="未確認",N724="未確認",O724="未確認"),"要確認：未確認を含む","確認済"))))))))))</f>
        <v/>
      </c>
    </row>
    <row r="725" spans="1:38" ht="24.95" customHeight="1" x14ac:dyDescent="0.2">
      <c r="A725" s="20"/>
      <c r="B725" s="29"/>
      <c r="C725" s="7"/>
      <c r="D725" s="7"/>
      <c r="E725" s="7"/>
      <c r="F725" s="7"/>
      <c r="G725" s="7"/>
      <c r="H725" s="7"/>
      <c r="I725" s="7"/>
      <c r="J725" s="7"/>
      <c r="K725" s="23"/>
      <c r="L725" s="13"/>
      <c r="M725" s="13"/>
      <c r="N725" s="7"/>
      <c r="O725" s="51"/>
      <c r="P725" s="51"/>
      <c r="Q725" s="61"/>
      <c r="R725" s="62"/>
      <c r="S725" s="62"/>
      <c r="T725" s="63"/>
      <c r="U725" s="63"/>
      <c r="V725" s="63"/>
      <c r="W725" s="51"/>
      <c r="X725" s="51"/>
      <c r="Y725" s="67"/>
      <c r="Z725" s="54" t="str">
        <f>IF(G725="","",IF(COUNTIF(Tugs[曳船名],G725)&lt;&gt;1,"未登録・重複",IF(INDEX(Tugs[会社名],MATCH(G725,Tugs[曳船名],0))="","未確認",INDEX(Tugs[会社名],MATCH(G725,Tugs[曳船名],0)))))</f>
        <v/>
      </c>
      <c r="AA725" s="54" t="str">
        <f>IF(G725="","",IF(COUNTIF(Companies[会社名],Z725)&lt;&gt;1,"未登録・重複",IF(INDEX(Companies[地区],MATCH(Z725,Companies[会社名],0))="","未確認",INDEX(Companies[地区],MATCH(Z725,Companies[会社名],0)))))</f>
        <v/>
      </c>
      <c r="AB725" s="54" t="str">
        <f>IF(G725="","",IF(Q725&lt;&gt;"",Q725,IF(COUNTIF(Tugs[曳船名],G725)&lt;&gt;1,"未登録・重複",IF(INDEX(Tugs[基地港],MATCH(G725,Tugs[曳船名],0))="","未確認",INDEX(Tugs[基地港],MATCH(G725,Tugs[曳船名],0))))))</f>
        <v/>
      </c>
      <c r="AC725" s="53" t="str">
        <f>IF(C725="","",IF(AND(COUNTIF(Standards[照合項目（自動）],AB725&amp;"｜"&amp;E725&amp;"｜"&amp;D725&amp;"｜"&amp;F725&amp;"｜"&amp;P725)=1,COUNTIFS(Standards[照合項目（自動）],AB725&amp;"｜"&amp;E725&amp;"｜"&amp;D725&amp;"｜"&amp;F725&amp;"｜"&amp;P725,Standards[入力確認（自動）],"確認済")=1),SUMIF(Standards[照合項目（自動）],AB725&amp;"｜"&amp;E725&amp;"｜"&amp;D725&amp;"｜"&amp;F725&amp;"｜"&amp;P725,Standards[所定合計h（自動）]),"未確認"))</f>
        <v/>
      </c>
      <c r="AD725" s="53" t="str">
        <f>IF(C725="","",IF(AND(ISNUMBER(R725),ISNUMBER(S725),S725&gt;=R725),ROUND((S725-R725)*24,4),IF(OR(R725&lt;&gt;"",S725&lt;&gt;""),"",IF(AND(ISNUMBER(T725),T725&gt;=0),T725,IF(AND(I725="あり",J725="実施",ISNUMBER(AC725)),AC725,"")))))</f>
        <v/>
      </c>
      <c r="AE725" s="54" t="str">
        <f>IF(C725="","",IF(AND(ISNUMBER(R725),ISNUMBER(S725),S725&gt;=R725),IF(X725="記録","実績：基地発～基地着",IF(X725="記憶","記憶：基地発～基地着","未確認：基地発～基地着")),IF(OR(R725&lt;&gt;"",S725&lt;&gt;""),"要確認：時刻不足・逆転",IF(AND(ISNUMBER(T725),T725&gt;=0),IF(X725="記録","実績：記録の時間",IF(X725="記憶","記憶：申告の時間","未確認：申告の時間")),IF(AND(I725="あり",J725="実施",ISNUMBER(AC725)),"所定時間による見込み",IF(I725="なし","使用なし","未確認"))))))</f>
        <v/>
      </c>
      <c r="AF725" s="55" t="str">
        <f>IF(C725="","",IF(H725="あり",1,0))</f>
        <v/>
      </c>
      <c r="AG725" s="55" t="str">
        <f>IF(C725="","",IF(AND(I725="あり",J725="実施"),1,0))</f>
        <v/>
      </c>
      <c r="AH725" s="55" t="str">
        <f>IF(C725="","",IF(AND(H725="あり",X725="記録"),IF(COUNTIFS($A$8:A725,A725,$B$8:B725,B725,$C$8:C725,C725,$E$8:E725,E725,$F$8:F725,F725,$H$8:H725,"あり",$X$8:X725,"記録")=1,1,0),0))</f>
        <v/>
      </c>
      <c r="AI725" s="55" t="str">
        <f>IF(C725="","",IF(AND(I725="あり",J725="実施",X725="記録",ISNUMBER(K725)),IF(COUNTIFS($K$8:K725,K725,$C$8:C725,C725,$E$8:E725,E725,$F$8:F725,F725,$I$8:I725,"あり",$J$8:J725,"実施",$X$8:X725,"記録")=1,1,0),0))</f>
        <v/>
      </c>
      <c r="AJ725" s="55" t="str">
        <f>IF(C725="","",IF(ISNUMBER(A725),YEAR(A725)-IF(MONTH(A725)&lt;4,1,0),""))</f>
        <v/>
      </c>
      <c r="AK725" s="55" t="str">
        <f>IF(C725="","",IF(J725="実施",IF(ISNUMBER(K725),YEAR(K725)-IF(MONTH(K725)&lt;4,1,0),""),""))</f>
        <v/>
      </c>
      <c r="AL725" s="56" t="str">
        <f>IF(C725="",IF(OR(A725&lt;&gt;"",G725&lt;&gt;""),"要確認：船名未記入",""),IF(OR(NOT(ISNUMBER(A725)),G725="",H725="",I725="",J725="",N725="",O725="",P725="",W725="",X725=""),"要確認：基本項目不足",IF(OR(Z725="未登録・重複",AA725="未登録・重複",AB725="未確認"),"要確認：登録表を確認",IF(AND(H725="あり",NOT(ISNUMBER(B725))),"要確認：前日の予定時刻不足",IF(AND(J725="実施",I725="あり",NOT(ISNUMBER(K725))),"要確認：最終日時不足",IF(AND(J725="取消",I725="あり"),"要確認：取消と使用ありが矛盾",IF(OR(AND(ISNUMBER(T725),T725&lt;0),AND(ISNUMBER(V725),V725&lt;0),AE725="要確認：時刻不足・逆転"),"要確認：時間を確認",IF(COUNTIFS(Work[予定表の作業日],A725,Work[前日版の予定時刻],B725,Work[船名],C725,Work[バース],E725,Work[入出・転],F725,Work[曳船名],G725)&gt;1,"要確認：同じ作業・曳船が重複",IF(AND(I725="あり",J725="実施",NOT(ISNUMBER(AD725))),"要確認：拘束時間未確認",IF(OR(H725="未確認",I725="未確認",J725="未確認",X725="未確認",N725="未確認",O725="未確認"),"要確認：未確認を含む","確認済"))))))))))</f>
        <v/>
      </c>
    </row>
    <row r="726" spans="1:38" ht="24.95" customHeight="1" x14ac:dyDescent="0.2">
      <c r="A726" s="20"/>
      <c r="B726" s="29"/>
      <c r="C726" s="7"/>
      <c r="D726" s="7"/>
      <c r="E726" s="7"/>
      <c r="F726" s="7"/>
      <c r="G726" s="7"/>
      <c r="H726" s="7"/>
      <c r="I726" s="7"/>
      <c r="J726" s="7"/>
      <c r="K726" s="23"/>
      <c r="L726" s="13"/>
      <c r="M726" s="13"/>
      <c r="N726" s="7"/>
      <c r="O726" s="51"/>
      <c r="P726" s="51"/>
      <c r="Q726" s="61"/>
      <c r="R726" s="62"/>
      <c r="S726" s="62"/>
      <c r="T726" s="63"/>
      <c r="U726" s="63"/>
      <c r="V726" s="63"/>
      <c r="W726" s="51"/>
      <c r="X726" s="51"/>
      <c r="Y726" s="67"/>
      <c r="Z726" s="54" t="str">
        <f>IF(G726="","",IF(COUNTIF(Tugs[曳船名],G726)&lt;&gt;1,"未登録・重複",IF(INDEX(Tugs[会社名],MATCH(G726,Tugs[曳船名],0))="","未確認",INDEX(Tugs[会社名],MATCH(G726,Tugs[曳船名],0)))))</f>
        <v/>
      </c>
      <c r="AA726" s="54" t="str">
        <f>IF(G726="","",IF(COUNTIF(Companies[会社名],Z726)&lt;&gt;1,"未登録・重複",IF(INDEX(Companies[地区],MATCH(Z726,Companies[会社名],0))="","未確認",INDEX(Companies[地区],MATCH(Z726,Companies[会社名],0)))))</f>
        <v/>
      </c>
      <c r="AB726" s="54" t="str">
        <f>IF(G726="","",IF(Q726&lt;&gt;"",Q726,IF(COUNTIF(Tugs[曳船名],G726)&lt;&gt;1,"未登録・重複",IF(INDEX(Tugs[基地港],MATCH(G726,Tugs[曳船名],0))="","未確認",INDEX(Tugs[基地港],MATCH(G726,Tugs[曳船名],0))))))</f>
        <v/>
      </c>
      <c r="AC726" s="53" t="str">
        <f>IF(C726="","",IF(AND(COUNTIF(Standards[照合項目（自動）],AB726&amp;"｜"&amp;E726&amp;"｜"&amp;D726&amp;"｜"&amp;F726&amp;"｜"&amp;P726)=1,COUNTIFS(Standards[照合項目（自動）],AB726&amp;"｜"&amp;E726&amp;"｜"&amp;D726&amp;"｜"&amp;F726&amp;"｜"&amp;P726,Standards[入力確認（自動）],"確認済")=1),SUMIF(Standards[照合項目（自動）],AB726&amp;"｜"&amp;E726&amp;"｜"&amp;D726&amp;"｜"&amp;F726&amp;"｜"&amp;P726,Standards[所定合計h（自動）]),"未確認"))</f>
        <v/>
      </c>
      <c r="AD726" s="53" t="str">
        <f>IF(C726="","",IF(AND(ISNUMBER(R726),ISNUMBER(S726),S726&gt;=R726),ROUND((S726-R726)*24,4),IF(OR(R726&lt;&gt;"",S726&lt;&gt;""),"",IF(AND(ISNUMBER(T726),T726&gt;=0),T726,IF(AND(I726="あり",J726="実施",ISNUMBER(AC726)),AC726,"")))))</f>
        <v/>
      </c>
      <c r="AE726" s="54" t="str">
        <f>IF(C726="","",IF(AND(ISNUMBER(R726),ISNUMBER(S726),S726&gt;=R726),IF(X726="記録","実績：基地発～基地着",IF(X726="記憶","記憶：基地発～基地着","未確認：基地発～基地着")),IF(OR(R726&lt;&gt;"",S726&lt;&gt;""),"要確認：時刻不足・逆転",IF(AND(ISNUMBER(T726),T726&gt;=0),IF(X726="記録","実績：記録の時間",IF(X726="記憶","記憶：申告の時間","未確認：申告の時間")),IF(AND(I726="あり",J726="実施",ISNUMBER(AC726)),"所定時間による見込み",IF(I726="なし","使用なし","未確認"))))))</f>
        <v/>
      </c>
      <c r="AF726" s="55" t="str">
        <f>IF(C726="","",IF(H726="あり",1,0))</f>
        <v/>
      </c>
      <c r="AG726" s="55" t="str">
        <f>IF(C726="","",IF(AND(I726="あり",J726="実施"),1,0))</f>
        <v/>
      </c>
      <c r="AH726" s="55" t="str">
        <f>IF(C726="","",IF(AND(H726="あり",X726="記録"),IF(COUNTIFS($A$8:A726,A726,$B$8:B726,B726,$C$8:C726,C726,$E$8:E726,E726,$F$8:F726,F726,$H$8:H726,"あり",$X$8:X726,"記録")=1,1,0),0))</f>
        <v/>
      </c>
      <c r="AI726" s="55" t="str">
        <f>IF(C726="","",IF(AND(I726="あり",J726="実施",X726="記録",ISNUMBER(K726)),IF(COUNTIFS($K$8:K726,K726,$C$8:C726,C726,$E$8:E726,E726,$F$8:F726,F726,$I$8:I726,"あり",$J$8:J726,"実施",$X$8:X726,"記録")=1,1,0),0))</f>
        <v/>
      </c>
      <c r="AJ726" s="55" t="str">
        <f>IF(C726="","",IF(ISNUMBER(A726),YEAR(A726)-IF(MONTH(A726)&lt;4,1,0),""))</f>
        <v/>
      </c>
      <c r="AK726" s="55" t="str">
        <f>IF(C726="","",IF(J726="実施",IF(ISNUMBER(K726),YEAR(K726)-IF(MONTH(K726)&lt;4,1,0),""),""))</f>
        <v/>
      </c>
      <c r="AL726" s="56" t="str">
        <f>IF(C726="",IF(OR(A726&lt;&gt;"",G726&lt;&gt;""),"要確認：船名未記入",""),IF(OR(NOT(ISNUMBER(A726)),G726="",H726="",I726="",J726="",N726="",O726="",P726="",W726="",X726=""),"要確認：基本項目不足",IF(OR(Z726="未登録・重複",AA726="未登録・重複",AB726="未確認"),"要確認：登録表を確認",IF(AND(H726="あり",NOT(ISNUMBER(B726))),"要確認：前日の予定時刻不足",IF(AND(J726="実施",I726="あり",NOT(ISNUMBER(K726))),"要確認：最終日時不足",IF(AND(J726="取消",I726="あり"),"要確認：取消と使用ありが矛盾",IF(OR(AND(ISNUMBER(T726),T726&lt;0),AND(ISNUMBER(V726),V726&lt;0),AE726="要確認：時刻不足・逆転"),"要確認：時間を確認",IF(COUNTIFS(Work[予定表の作業日],A726,Work[前日版の予定時刻],B726,Work[船名],C726,Work[バース],E726,Work[入出・転],F726,Work[曳船名],G726)&gt;1,"要確認：同じ作業・曳船が重複",IF(AND(I726="あり",J726="実施",NOT(ISNUMBER(AD726))),"要確認：拘束時間未確認",IF(OR(H726="未確認",I726="未確認",J726="未確認",X726="未確認",N726="未確認",O726="未確認"),"要確認：未確認を含む","確認済"))))))))))</f>
        <v/>
      </c>
    </row>
    <row r="727" spans="1:38" ht="24.95" customHeight="1" x14ac:dyDescent="0.2">
      <c r="A727" s="20"/>
      <c r="B727" s="29"/>
      <c r="C727" s="7"/>
      <c r="D727" s="7"/>
      <c r="E727" s="7"/>
      <c r="F727" s="7"/>
      <c r="G727" s="7"/>
      <c r="H727" s="7"/>
      <c r="I727" s="7"/>
      <c r="J727" s="7"/>
      <c r="K727" s="23"/>
      <c r="L727" s="13"/>
      <c r="M727" s="13"/>
      <c r="N727" s="7"/>
      <c r="O727" s="51"/>
      <c r="P727" s="51"/>
      <c r="Q727" s="61"/>
      <c r="R727" s="62"/>
      <c r="S727" s="62"/>
      <c r="T727" s="63"/>
      <c r="U727" s="63"/>
      <c r="V727" s="63"/>
      <c r="W727" s="51"/>
      <c r="X727" s="51"/>
      <c r="Y727" s="67"/>
      <c r="Z727" s="54" t="str">
        <f>IF(G727="","",IF(COUNTIF(Tugs[曳船名],G727)&lt;&gt;1,"未登録・重複",IF(INDEX(Tugs[会社名],MATCH(G727,Tugs[曳船名],0))="","未確認",INDEX(Tugs[会社名],MATCH(G727,Tugs[曳船名],0)))))</f>
        <v/>
      </c>
      <c r="AA727" s="54" t="str">
        <f>IF(G727="","",IF(COUNTIF(Companies[会社名],Z727)&lt;&gt;1,"未登録・重複",IF(INDEX(Companies[地区],MATCH(Z727,Companies[会社名],0))="","未確認",INDEX(Companies[地区],MATCH(Z727,Companies[会社名],0)))))</f>
        <v/>
      </c>
      <c r="AB727" s="54" t="str">
        <f>IF(G727="","",IF(Q727&lt;&gt;"",Q727,IF(COUNTIF(Tugs[曳船名],G727)&lt;&gt;1,"未登録・重複",IF(INDEX(Tugs[基地港],MATCH(G727,Tugs[曳船名],0))="","未確認",INDEX(Tugs[基地港],MATCH(G727,Tugs[曳船名],0))))))</f>
        <v/>
      </c>
      <c r="AC727" s="53" t="str">
        <f>IF(C727="","",IF(AND(COUNTIF(Standards[照合項目（自動）],AB727&amp;"｜"&amp;E727&amp;"｜"&amp;D727&amp;"｜"&amp;F727&amp;"｜"&amp;P727)=1,COUNTIFS(Standards[照合項目（自動）],AB727&amp;"｜"&amp;E727&amp;"｜"&amp;D727&amp;"｜"&amp;F727&amp;"｜"&amp;P727,Standards[入力確認（自動）],"確認済")=1),SUMIF(Standards[照合項目（自動）],AB727&amp;"｜"&amp;E727&amp;"｜"&amp;D727&amp;"｜"&amp;F727&amp;"｜"&amp;P727,Standards[所定合計h（自動）]),"未確認"))</f>
        <v/>
      </c>
      <c r="AD727" s="53" t="str">
        <f>IF(C727="","",IF(AND(ISNUMBER(R727),ISNUMBER(S727),S727&gt;=R727),ROUND((S727-R727)*24,4),IF(OR(R727&lt;&gt;"",S727&lt;&gt;""),"",IF(AND(ISNUMBER(T727),T727&gt;=0),T727,IF(AND(I727="あり",J727="実施",ISNUMBER(AC727)),AC727,"")))))</f>
        <v/>
      </c>
      <c r="AE727" s="54" t="str">
        <f>IF(C727="","",IF(AND(ISNUMBER(R727),ISNUMBER(S727),S727&gt;=R727),IF(X727="記録","実績：基地発～基地着",IF(X727="記憶","記憶：基地発～基地着","未確認：基地発～基地着")),IF(OR(R727&lt;&gt;"",S727&lt;&gt;""),"要確認：時刻不足・逆転",IF(AND(ISNUMBER(T727),T727&gt;=0),IF(X727="記録","実績：記録の時間",IF(X727="記憶","記憶：申告の時間","未確認：申告の時間")),IF(AND(I727="あり",J727="実施",ISNUMBER(AC727)),"所定時間による見込み",IF(I727="なし","使用なし","未確認"))))))</f>
        <v/>
      </c>
      <c r="AF727" s="55" t="str">
        <f>IF(C727="","",IF(H727="あり",1,0))</f>
        <v/>
      </c>
      <c r="AG727" s="55" t="str">
        <f>IF(C727="","",IF(AND(I727="あり",J727="実施"),1,0))</f>
        <v/>
      </c>
      <c r="AH727" s="55" t="str">
        <f>IF(C727="","",IF(AND(H727="あり",X727="記録"),IF(COUNTIFS($A$8:A727,A727,$B$8:B727,B727,$C$8:C727,C727,$E$8:E727,E727,$F$8:F727,F727,$H$8:H727,"あり",$X$8:X727,"記録")=1,1,0),0))</f>
        <v/>
      </c>
      <c r="AI727" s="55" t="str">
        <f>IF(C727="","",IF(AND(I727="あり",J727="実施",X727="記録",ISNUMBER(K727)),IF(COUNTIFS($K$8:K727,K727,$C$8:C727,C727,$E$8:E727,E727,$F$8:F727,F727,$I$8:I727,"あり",$J$8:J727,"実施",$X$8:X727,"記録")=1,1,0),0))</f>
        <v/>
      </c>
      <c r="AJ727" s="55" t="str">
        <f>IF(C727="","",IF(ISNUMBER(A727),YEAR(A727)-IF(MONTH(A727)&lt;4,1,0),""))</f>
        <v/>
      </c>
      <c r="AK727" s="55" t="str">
        <f>IF(C727="","",IF(J727="実施",IF(ISNUMBER(K727),YEAR(K727)-IF(MONTH(K727)&lt;4,1,0),""),""))</f>
        <v/>
      </c>
      <c r="AL727" s="56" t="str">
        <f>IF(C727="",IF(OR(A727&lt;&gt;"",G727&lt;&gt;""),"要確認：船名未記入",""),IF(OR(NOT(ISNUMBER(A727)),G727="",H727="",I727="",J727="",N727="",O727="",P727="",W727="",X727=""),"要確認：基本項目不足",IF(OR(Z727="未登録・重複",AA727="未登録・重複",AB727="未確認"),"要確認：登録表を確認",IF(AND(H727="あり",NOT(ISNUMBER(B727))),"要確認：前日の予定時刻不足",IF(AND(J727="実施",I727="あり",NOT(ISNUMBER(K727))),"要確認：最終日時不足",IF(AND(J727="取消",I727="あり"),"要確認：取消と使用ありが矛盾",IF(OR(AND(ISNUMBER(T727),T727&lt;0),AND(ISNUMBER(V727),V727&lt;0),AE727="要確認：時刻不足・逆転"),"要確認：時間を確認",IF(COUNTIFS(Work[予定表の作業日],A727,Work[前日版の予定時刻],B727,Work[船名],C727,Work[バース],E727,Work[入出・転],F727,Work[曳船名],G727)&gt;1,"要確認：同じ作業・曳船が重複",IF(AND(I727="あり",J727="実施",NOT(ISNUMBER(AD727))),"要確認：拘束時間未確認",IF(OR(H727="未確認",I727="未確認",J727="未確認",X727="未確認",N727="未確認",O727="未確認"),"要確認：未確認を含む","確認済"))))))))))</f>
        <v/>
      </c>
    </row>
    <row r="728" spans="1:38" ht="24.95" customHeight="1" x14ac:dyDescent="0.2">
      <c r="A728" s="20"/>
      <c r="B728" s="29"/>
      <c r="C728" s="7"/>
      <c r="D728" s="7"/>
      <c r="E728" s="7"/>
      <c r="F728" s="7"/>
      <c r="G728" s="7"/>
      <c r="H728" s="7"/>
      <c r="I728" s="7"/>
      <c r="J728" s="7"/>
      <c r="K728" s="23"/>
      <c r="L728" s="13"/>
      <c r="M728" s="13"/>
      <c r="N728" s="7"/>
      <c r="O728" s="51"/>
      <c r="P728" s="51"/>
      <c r="Q728" s="61"/>
      <c r="R728" s="62"/>
      <c r="S728" s="62"/>
      <c r="T728" s="63"/>
      <c r="U728" s="63"/>
      <c r="V728" s="63"/>
      <c r="W728" s="51"/>
      <c r="X728" s="51"/>
      <c r="Y728" s="67"/>
      <c r="Z728" s="54" t="str">
        <f>IF(G728="","",IF(COUNTIF(Tugs[曳船名],G728)&lt;&gt;1,"未登録・重複",IF(INDEX(Tugs[会社名],MATCH(G728,Tugs[曳船名],0))="","未確認",INDEX(Tugs[会社名],MATCH(G728,Tugs[曳船名],0)))))</f>
        <v/>
      </c>
      <c r="AA728" s="54" t="str">
        <f>IF(G728="","",IF(COUNTIF(Companies[会社名],Z728)&lt;&gt;1,"未登録・重複",IF(INDEX(Companies[地区],MATCH(Z728,Companies[会社名],0))="","未確認",INDEX(Companies[地区],MATCH(Z728,Companies[会社名],0)))))</f>
        <v/>
      </c>
      <c r="AB728" s="54" t="str">
        <f>IF(G728="","",IF(Q728&lt;&gt;"",Q728,IF(COUNTIF(Tugs[曳船名],G728)&lt;&gt;1,"未登録・重複",IF(INDEX(Tugs[基地港],MATCH(G728,Tugs[曳船名],0))="","未確認",INDEX(Tugs[基地港],MATCH(G728,Tugs[曳船名],0))))))</f>
        <v/>
      </c>
      <c r="AC728" s="53" t="str">
        <f>IF(C728="","",IF(AND(COUNTIF(Standards[照合項目（自動）],AB728&amp;"｜"&amp;E728&amp;"｜"&amp;D728&amp;"｜"&amp;F728&amp;"｜"&amp;P728)=1,COUNTIFS(Standards[照合項目（自動）],AB728&amp;"｜"&amp;E728&amp;"｜"&amp;D728&amp;"｜"&amp;F728&amp;"｜"&amp;P728,Standards[入力確認（自動）],"確認済")=1),SUMIF(Standards[照合項目（自動）],AB728&amp;"｜"&amp;E728&amp;"｜"&amp;D728&amp;"｜"&amp;F728&amp;"｜"&amp;P728,Standards[所定合計h（自動）]),"未確認"))</f>
        <v/>
      </c>
      <c r="AD728" s="53" t="str">
        <f>IF(C728="","",IF(AND(ISNUMBER(R728),ISNUMBER(S728),S728&gt;=R728),ROUND((S728-R728)*24,4),IF(OR(R728&lt;&gt;"",S728&lt;&gt;""),"",IF(AND(ISNUMBER(T728),T728&gt;=0),T728,IF(AND(I728="あり",J728="実施",ISNUMBER(AC728)),AC728,"")))))</f>
        <v/>
      </c>
      <c r="AE728" s="54" t="str">
        <f>IF(C728="","",IF(AND(ISNUMBER(R728),ISNUMBER(S728),S728&gt;=R728),IF(X728="記録","実績：基地発～基地着",IF(X728="記憶","記憶：基地発～基地着","未確認：基地発～基地着")),IF(OR(R728&lt;&gt;"",S728&lt;&gt;""),"要確認：時刻不足・逆転",IF(AND(ISNUMBER(T728),T728&gt;=0),IF(X728="記録","実績：記録の時間",IF(X728="記憶","記憶：申告の時間","未確認：申告の時間")),IF(AND(I728="あり",J728="実施",ISNUMBER(AC728)),"所定時間による見込み",IF(I728="なし","使用なし","未確認"))))))</f>
        <v/>
      </c>
      <c r="AF728" s="55" t="str">
        <f>IF(C728="","",IF(H728="あり",1,0))</f>
        <v/>
      </c>
      <c r="AG728" s="55" t="str">
        <f>IF(C728="","",IF(AND(I728="あり",J728="実施"),1,0))</f>
        <v/>
      </c>
      <c r="AH728" s="55" t="str">
        <f>IF(C728="","",IF(AND(H728="あり",X728="記録"),IF(COUNTIFS($A$8:A728,A728,$B$8:B728,B728,$C$8:C728,C728,$E$8:E728,E728,$F$8:F728,F728,$H$8:H728,"あり",$X$8:X728,"記録")=1,1,0),0))</f>
        <v/>
      </c>
      <c r="AI728" s="55" t="str">
        <f>IF(C728="","",IF(AND(I728="あり",J728="実施",X728="記録",ISNUMBER(K728)),IF(COUNTIFS($K$8:K728,K728,$C$8:C728,C728,$E$8:E728,E728,$F$8:F728,F728,$I$8:I728,"あり",$J$8:J728,"実施",$X$8:X728,"記録")=1,1,0),0))</f>
        <v/>
      </c>
      <c r="AJ728" s="55" t="str">
        <f>IF(C728="","",IF(ISNUMBER(A728),YEAR(A728)-IF(MONTH(A728)&lt;4,1,0),""))</f>
        <v/>
      </c>
      <c r="AK728" s="55" t="str">
        <f>IF(C728="","",IF(J728="実施",IF(ISNUMBER(K728),YEAR(K728)-IF(MONTH(K728)&lt;4,1,0),""),""))</f>
        <v/>
      </c>
      <c r="AL728" s="56" t="str">
        <f>IF(C728="",IF(OR(A728&lt;&gt;"",G728&lt;&gt;""),"要確認：船名未記入",""),IF(OR(NOT(ISNUMBER(A728)),G728="",H728="",I728="",J728="",N728="",O728="",P728="",W728="",X728=""),"要確認：基本項目不足",IF(OR(Z728="未登録・重複",AA728="未登録・重複",AB728="未確認"),"要確認：登録表を確認",IF(AND(H728="あり",NOT(ISNUMBER(B728))),"要確認：前日の予定時刻不足",IF(AND(J728="実施",I728="あり",NOT(ISNUMBER(K728))),"要確認：最終日時不足",IF(AND(J728="取消",I728="あり"),"要確認：取消と使用ありが矛盾",IF(OR(AND(ISNUMBER(T728),T728&lt;0),AND(ISNUMBER(V728),V728&lt;0),AE728="要確認：時刻不足・逆転"),"要確認：時間を確認",IF(COUNTIFS(Work[予定表の作業日],A728,Work[前日版の予定時刻],B728,Work[船名],C728,Work[バース],E728,Work[入出・転],F728,Work[曳船名],G728)&gt;1,"要確認：同じ作業・曳船が重複",IF(AND(I728="あり",J728="実施",NOT(ISNUMBER(AD728))),"要確認：拘束時間未確認",IF(OR(H728="未確認",I728="未確認",J728="未確認",X728="未確認",N728="未確認",O728="未確認"),"要確認：未確認を含む","確認済"))))))))))</f>
        <v/>
      </c>
    </row>
    <row r="729" spans="1:38" ht="24.95" customHeight="1" x14ac:dyDescent="0.2">
      <c r="A729" s="20"/>
      <c r="B729" s="29"/>
      <c r="C729" s="7"/>
      <c r="D729" s="7"/>
      <c r="E729" s="7"/>
      <c r="F729" s="7"/>
      <c r="G729" s="7"/>
      <c r="H729" s="7"/>
      <c r="I729" s="7"/>
      <c r="J729" s="7"/>
      <c r="K729" s="23"/>
      <c r="L729" s="13"/>
      <c r="M729" s="13"/>
      <c r="N729" s="7"/>
      <c r="O729" s="51"/>
      <c r="P729" s="51"/>
      <c r="Q729" s="61"/>
      <c r="R729" s="62"/>
      <c r="S729" s="62"/>
      <c r="T729" s="63"/>
      <c r="U729" s="63"/>
      <c r="V729" s="63"/>
      <c r="W729" s="51"/>
      <c r="X729" s="51"/>
      <c r="Y729" s="67"/>
      <c r="Z729" s="54" t="str">
        <f>IF(G729="","",IF(COUNTIF(Tugs[曳船名],G729)&lt;&gt;1,"未登録・重複",IF(INDEX(Tugs[会社名],MATCH(G729,Tugs[曳船名],0))="","未確認",INDEX(Tugs[会社名],MATCH(G729,Tugs[曳船名],0)))))</f>
        <v/>
      </c>
      <c r="AA729" s="54" t="str">
        <f>IF(G729="","",IF(COUNTIF(Companies[会社名],Z729)&lt;&gt;1,"未登録・重複",IF(INDEX(Companies[地区],MATCH(Z729,Companies[会社名],0))="","未確認",INDEX(Companies[地区],MATCH(Z729,Companies[会社名],0)))))</f>
        <v/>
      </c>
      <c r="AB729" s="54" t="str">
        <f>IF(G729="","",IF(Q729&lt;&gt;"",Q729,IF(COUNTIF(Tugs[曳船名],G729)&lt;&gt;1,"未登録・重複",IF(INDEX(Tugs[基地港],MATCH(G729,Tugs[曳船名],0))="","未確認",INDEX(Tugs[基地港],MATCH(G729,Tugs[曳船名],0))))))</f>
        <v/>
      </c>
      <c r="AC729" s="53" t="str">
        <f>IF(C729="","",IF(AND(COUNTIF(Standards[照合項目（自動）],AB729&amp;"｜"&amp;E729&amp;"｜"&amp;D729&amp;"｜"&amp;F729&amp;"｜"&amp;P729)=1,COUNTIFS(Standards[照合項目（自動）],AB729&amp;"｜"&amp;E729&amp;"｜"&amp;D729&amp;"｜"&amp;F729&amp;"｜"&amp;P729,Standards[入力確認（自動）],"確認済")=1),SUMIF(Standards[照合項目（自動）],AB729&amp;"｜"&amp;E729&amp;"｜"&amp;D729&amp;"｜"&amp;F729&amp;"｜"&amp;P729,Standards[所定合計h（自動）]),"未確認"))</f>
        <v/>
      </c>
      <c r="AD729" s="53" t="str">
        <f>IF(C729="","",IF(AND(ISNUMBER(R729),ISNUMBER(S729),S729&gt;=R729),ROUND((S729-R729)*24,4),IF(OR(R729&lt;&gt;"",S729&lt;&gt;""),"",IF(AND(ISNUMBER(T729),T729&gt;=0),T729,IF(AND(I729="あり",J729="実施",ISNUMBER(AC729)),AC729,"")))))</f>
        <v/>
      </c>
      <c r="AE729" s="54" t="str">
        <f>IF(C729="","",IF(AND(ISNUMBER(R729),ISNUMBER(S729),S729&gt;=R729),IF(X729="記録","実績：基地発～基地着",IF(X729="記憶","記憶：基地発～基地着","未確認：基地発～基地着")),IF(OR(R729&lt;&gt;"",S729&lt;&gt;""),"要確認：時刻不足・逆転",IF(AND(ISNUMBER(T729),T729&gt;=0),IF(X729="記録","実績：記録の時間",IF(X729="記憶","記憶：申告の時間","未確認：申告の時間")),IF(AND(I729="あり",J729="実施",ISNUMBER(AC729)),"所定時間による見込み",IF(I729="なし","使用なし","未確認"))))))</f>
        <v/>
      </c>
      <c r="AF729" s="55" t="str">
        <f>IF(C729="","",IF(H729="あり",1,0))</f>
        <v/>
      </c>
      <c r="AG729" s="55" t="str">
        <f>IF(C729="","",IF(AND(I729="あり",J729="実施"),1,0))</f>
        <v/>
      </c>
      <c r="AH729" s="55" t="str">
        <f>IF(C729="","",IF(AND(H729="あり",X729="記録"),IF(COUNTIFS($A$8:A729,A729,$B$8:B729,B729,$C$8:C729,C729,$E$8:E729,E729,$F$8:F729,F729,$H$8:H729,"あり",$X$8:X729,"記録")=1,1,0),0))</f>
        <v/>
      </c>
      <c r="AI729" s="55" t="str">
        <f>IF(C729="","",IF(AND(I729="あり",J729="実施",X729="記録",ISNUMBER(K729)),IF(COUNTIFS($K$8:K729,K729,$C$8:C729,C729,$E$8:E729,E729,$F$8:F729,F729,$I$8:I729,"あり",$J$8:J729,"実施",$X$8:X729,"記録")=1,1,0),0))</f>
        <v/>
      </c>
      <c r="AJ729" s="55" t="str">
        <f>IF(C729="","",IF(ISNUMBER(A729),YEAR(A729)-IF(MONTH(A729)&lt;4,1,0),""))</f>
        <v/>
      </c>
      <c r="AK729" s="55" t="str">
        <f>IF(C729="","",IF(J729="実施",IF(ISNUMBER(K729),YEAR(K729)-IF(MONTH(K729)&lt;4,1,0),""),""))</f>
        <v/>
      </c>
      <c r="AL729" s="56" t="str">
        <f>IF(C729="",IF(OR(A729&lt;&gt;"",G729&lt;&gt;""),"要確認：船名未記入",""),IF(OR(NOT(ISNUMBER(A729)),G729="",H729="",I729="",J729="",N729="",O729="",P729="",W729="",X729=""),"要確認：基本項目不足",IF(OR(Z729="未登録・重複",AA729="未登録・重複",AB729="未確認"),"要確認：登録表を確認",IF(AND(H729="あり",NOT(ISNUMBER(B729))),"要確認：前日の予定時刻不足",IF(AND(J729="実施",I729="あり",NOT(ISNUMBER(K729))),"要確認：最終日時不足",IF(AND(J729="取消",I729="あり"),"要確認：取消と使用ありが矛盾",IF(OR(AND(ISNUMBER(T729),T729&lt;0),AND(ISNUMBER(V729),V729&lt;0),AE729="要確認：時刻不足・逆転"),"要確認：時間を確認",IF(COUNTIFS(Work[予定表の作業日],A729,Work[前日版の予定時刻],B729,Work[船名],C729,Work[バース],E729,Work[入出・転],F729,Work[曳船名],G729)&gt;1,"要確認：同じ作業・曳船が重複",IF(AND(I729="あり",J729="実施",NOT(ISNUMBER(AD729))),"要確認：拘束時間未確認",IF(OR(H729="未確認",I729="未確認",J729="未確認",X729="未確認",N729="未確認",O729="未確認"),"要確認：未確認を含む","確認済"))))))))))</f>
        <v/>
      </c>
    </row>
    <row r="730" spans="1:38" ht="24.95" customHeight="1" x14ac:dyDescent="0.2">
      <c r="A730" s="20"/>
      <c r="B730" s="29"/>
      <c r="C730" s="7"/>
      <c r="D730" s="7"/>
      <c r="E730" s="7"/>
      <c r="F730" s="7"/>
      <c r="G730" s="7"/>
      <c r="H730" s="7"/>
      <c r="I730" s="7"/>
      <c r="J730" s="7"/>
      <c r="K730" s="23"/>
      <c r="L730" s="13"/>
      <c r="M730" s="13"/>
      <c r="N730" s="7"/>
      <c r="O730" s="51"/>
      <c r="P730" s="51"/>
      <c r="Q730" s="61"/>
      <c r="R730" s="62"/>
      <c r="S730" s="62"/>
      <c r="T730" s="63"/>
      <c r="U730" s="63"/>
      <c r="V730" s="63"/>
      <c r="W730" s="51"/>
      <c r="X730" s="51"/>
      <c r="Y730" s="67"/>
      <c r="Z730" s="54" t="str">
        <f>IF(G730="","",IF(COUNTIF(Tugs[曳船名],G730)&lt;&gt;1,"未登録・重複",IF(INDEX(Tugs[会社名],MATCH(G730,Tugs[曳船名],0))="","未確認",INDEX(Tugs[会社名],MATCH(G730,Tugs[曳船名],0)))))</f>
        <v/>
      </c>
      <c r="AA730" s="54" t="str">
        <f>IF(G730="","",IF(COUNTIF(Companies[会社名],Z730)&lt;&gt;1,"未登録・重複",IF(INDEX(Companies[地区],MATCH(Z730,Companies[会社名],0))="","未確認",INDEX(Companies[地区],MATCH(Z730,Companies[会社名],0)))))</f>
        <v/>
      </c>
      <c r="AB730" s="54" t="str">
        <f>IF(G730="","",IF(Q730&lt;&gt;"",Q730,IF(COUNTIF(Tugs[曳船名],G730)&lt;&gt;1,"未登録・重複",IF(INDEX(Tugs[基地港],MATCH(G730,Tugs[曳船名],0))="","未確認",INDEX(Tugs[基地港],MATCH(G730,Tugs[曳船名],0))))))</f>
        <v/>
      </c>
      <c r="AC730" s="53" t="str">
        <f>IF(C730="","",IF(AND(COUNTIF(Standards[照合項目（自動）],AB730&amp;"｜"&amp;E730&amp;"｜"&amp;D730&amp;"｜"&amp;F730&amp;"｜"&amp;P730)=1,COUNTIFS(Standards[照合項目（自動）],AB730&amp;"｜"&amp;E730&amp;"｜"&amp;D730&amp;"｜"&amp;F730&amp;"｜"&amp;P730,Standards[入力確認（自動）],"確認済")=1),SUMIF(Standards[照合項目（自動）],AB730&amp;"｜"&amp;E730&amp;"｜"&amp;D730&amp;"｜"&amp;F730&amp;"｜"&amp;P730,Standards[所定合計h（自動）]),"未確認"))</f>
        <v/>
      </c>
      <c r="AD730" s="53" t="str">
        <f>IF(C730="","",IF(AND(ISNUMBER(R730),ISNUMBER(S730),S730&gt;=R730),ROUND((S730-R730)*24,4),IF(OR(R730&lt;&gt;"",S730&lt;&gt;""),"",IF(AND(ISNUMBER(T730),T730&gt;=0),T730,IF(AND(I730="あり",J730="実施",ISNUMBER(AC730)),AC730,"")))))</f>
        <v/>
      </c>
      <c r="AE730" s="54" t="str">
        <f>IF(C730="","",IF(AND(ISNUMBER(R730),ISNUMBER(S730),S730&gt;=R730),IF(X730="記録","実績：基地発～基地着",IF(X730="記憶","記憶：基地発～基地着","未確認：基地発～基地着")),IF(OR(R730&lt;&gt;"",S730&lt;&gt;""),"要確認：時刻不足・逆転",IF(AND(ISNUMBER(T730),T730&gt;=0),IF(X730="記録","実績：記録の時間",IF(X730="記憶","記憶：申告の時間","未確認：申告の時間")),IF(AND(I730="あり",J730="実施",ISNUMBER(AC730)),"所定時間による見込み",IF(I730="なし","使用なし","未確認"))))))</f>
        <v/>
      </c>
      <c r="AF730" s="55" t="str">
        <f>IF(C730="","",IF(H730="あり",1,0))</f>
        <v/>
      </c>
      <c r="AG730" s="55" t="str">
        <f>IF(C730="","",IF(AND(I730="あり",J730="実施"),1,0))</f>
        <v/>
      </c>
      <c r="AH730" s="55" t="str">
        <f>IF(C730="","",IF(AND(H730="あり",X730="記録"),IF(COUNTIFS($A$8:A730,A730,$B$8:B730,B730,$C$8:C730,C730,$E$8:E730,E730,$F$8:F730,F730,$H$8:H730,"あり",$X$8:X730,"記録")=1,1,0),0))</f>
        <v/>
      </c>
      <c r="AI730" s="55" t="str">
        <f>IF(C730="","",IF(AND(I730="あり",J730="実施",X730="記録",ISNUMBER(K730)),IF(COUNTIFS($K$8:K730,K730,$C$8:C730,C730,$E$8:E730,E730,$F$8:F730,F730,$I$8:I730,"あり",$J$8:J730,"実施",$X$8:X730,"記録")=1,1,0),0))</f>
        <v/>
      </c>
      <c r="AJ730" s="55" t="str">
        <f>IF(C730="","",IF(ISNUMBER(A730),YEAR(A730)-IF(MONTH(A730)&lt;4,1,0),""))</f>
        <v/>
      </c>
      <c r="AK730" s="55" t="str">
        <f>IF(C730="","",IF(J730="実施",IF(ISNUMBER(K730),YEAR(K730)-IF(MONTH(K730)&lt;4,1,0),""),""))</f>
        <v/>
      </c>
      <c r="AL730" s="56" t="str">
        <f>IF(C730="",IF(OR(A730&lt;&gt;"",G730&lt;&gt;""),"要確認：船名未記入",""),IF(OR(NOT(ISNUMBER(A730)),G730="",H730="",I730="",J730="",N730="",O730="",P730="",W730="",X730=""),"要確認：基本項目不足",IF(OR(Z730="未登録・重複",AA730="未登録・重複",AB730="未確認"),"要確認：登録表を確認",IF(AND(H730="あり",NOT(ISNUMBER(B730))),"要確認：前日の予定時刻不足",IF(AND(J730="実施",I730="あり",NOT(ISNUMBER(K730))),"要確認：最終日時不足",IF(AND(J730="取消",I730="あり"),"要確認：取消と使用ありが矛盾",IF(OR(AND(ISNUMBER(T730),T730&lt;0),AND(ISNUMBER(V730),V730&lt;0),AE730="要確認：時刻不足・逆転"),"要確認：時間を確認",IF(COUNTIFS(Work[予定表の作業日],A730,Work[前日版の予定時刻],B730,Work[船名],C730,Work[バース],E730,Work[入出・転],F730,Work[曳船名],G730)&gt;1,"要確認：同じ作業・曳船が重複",IF(AND(I730="あり",J730="実施",NOT(ISNUMBER(AD730))),"要確認：拘束時間未確認",IF(OR(H730="未確認",I730="未確認",J730="未確認",X730="未確認",N730="未確認",O730="未確認"),"要確認：未確認を含む","確認済"))))))))))</f>
        <v/>
      </c>
    </row>
    <row r="731" spans="1:38" ht="24.95" customHeight="1" x14ac:dyDescent="0.2">
      <c r="A731" s="20"/>
      <c r="B731" s="29"/>
      <c r="C731" s="7"/>
      <c r="D731" s="7"/>
      <c r="E731" s="7"/>
      <c r="F731" s="7"/>
      <c r="G731" s="7"/>
      <c r="H731" s="7"/>
      <c r="I731" s="7"/>
      <c r="J731" s="7"/>
      <c r="K731" s="23"/>
      <c r="L731" s="13"/>
      <c r="M731" s="13"/>
      <c r="N731" s="7"/>
      <c r="O731" s="51"/>
      <c r="P731" s="51"/>
      <c r="Q731" s="61"/>
      <c r="R731" s="62"/>
      <c r="S731" s="62"/>
      <c r="T731" s="63"/>
      <c r="U731" s="63"/>
      <c r="V731" s="63"/>
      <c r="W731" s="51"/>
      <c r="X731" s="51"/>
      <c r="Y731" s="67"/>
      <c r="Z731" s="54" t="str">
        <f>IF(G731="","",IF(COUNTIF(Tugs[曳船名],G731)&lt;&gt;1,"未登録・重複",IF(INDEX(Tugs[会社名],MATCH(G731,Tugs[曳船名],0))="","未確認",INDEX(Tugs[会社名],MATCH(G731,Tugs[曳船名],0)))))</f>
        <v/>
      </c>
      <c r="AA731" s="54" t="str">
        <f>IF(G731="","",IF(COUNTIF(Companies[会社名],Z731)&lt;&gt;1,"未登録・重複",IF(INDEX(Companies[地区],MATCH(Z731,Companies[会社名],0))="","未確認",INDEX(Companies[地区],MATCH(Z731,Companies[会社名],0)))))</f>
        <v/>
      </c>
      <c r="AB731" s="54" t="str">
        <f>IF(G731="","",IF(Q731&lt;&gt;"",Q731,IF(COUNTIF(Tugs[曳船名],G731)&lt;&gt;1,"未登録・重複",IF(INDEX(Tugs[基地港],MATCH(G731,Tugs[曳船名],0))="","未確認",INDEX(Tugs[基地港],MATCH(G731,Tugs[曳船名],0))))))</f>
        <v/>
      </c>
      <c r="AC731" s="53" t="str">
        <f>IF(C731="","",IF(AND(COUNTIF(Standards[照合項目（自動）],AB731&amp;"｜"&amp;E731&amp;"｜"&amp;D731&amp;"｜"&amp;F731&amp;"｜"&amp;P731)=1,COUNTIFS(Standards[照合項目（自動）],AB731&amp;"｜"&amp;E731&amp;"｜"&amp;D731&amp;"｜"&amp;F731&amp;"｜"&amp;P731,Standards[入力確認（自動）],"確認済")=1),SUMIF(Standards[照合項目（自動）],AB731&amp;"｜"&amp;E731&amp;"｜"&amp;D731&amp;"｜"&amp;F731&amp;"｜"&amp;P731,Standards[所定合計h（自動）]),"未確認"))</f>
        <v/>
      </c>
      <c r="AD731" s="53" t="str">
        <f>IF(C731="","",IF(AND(ISNUMBER(R731),ISNUMBER(S731),S731&gt;=R731),ROUND((S731-R731)*24,4),IF(OR(R731&lt;&gt;"",S731&lt;&gt;""),"",IF(AND(ISNUMBER(T731),T731&gt;=0),T731,IF(AND(I731="あり",J731="実施",ISNUMBER(AC731)),AC731,"")))))</f>
        <v/>
      </c>
      <c r="AE731" s="54" t="str">
        <f>IF(C731="","",IF(AND(ISNUMBER(R731),ISNUMBER(S731),S731&gt;=R731),IF(X731="記録","実績：基地発～基地着",IF(X731="記憶","記憶：基地発～基地着","未確認：基地発～基地着")),IF(OR(R731&lt;&gt;"",S731&lt;&gt;""),"要確認：時刻不足・逆転",IF(AND(ISNUMBER(T731),T731&gt;=0),IF(X731="記録","実績：記録の時間",IF(X731="記憶","記憶：申告の時間","未確認：申告の時間")),IF(AND(I731="あり",J731="実施",ISNUMBER(AC731)),"所定時間による見込み",IF(I731="なし","使用なし","未確認"))))))</f>
        <v/>
      </c>
      <c r="AF731" s="55" t="str">
        <f>IF(C731="","",IF(H731="あり",1,0))</f>
        <v/>
      </c>
      <c r="AG731" s="55" t="str">
        <f>IF(C731="","",IF(AND(I731="あり",J731="実施"),1,0))</f>
        <v/>
      </c>
      <c r="AH731" s="55" t="str">
        <f>IF(C731="","",IF(AND(H731="あり",X731="記録"),IF(COUNTIFS($A$8:A731,A731,$B$8:B731,B731,$C$8:C731,C731,$E$8:E731,E731,$F$8:F731,F731,$H$8:H731,"あり",$X$8:X731,"記録")=1,1,0),0))</f>
        <v/>
      </c>
      <c r="AI731" s="55" t="str">
        <f>IF(C731="","",IF(AND(I731="あり",J731="実施",X731="記録",ISNUMBER(K731)),IF(COUNTIFS($K$8:K731,K731,$C$8:C731,C731,$E$8:E731,E731,$F$8:F731,F731,$I$8:I731,"あり",$J$8:J731,"実施",$X$8:X731,"記録")=1,1,0),0))</f>
        <v/>
      </c>
      <c r="AJ731" s="55" t="str">
        <f>IF(C731="","",IF(ISNUMBER(A731),YEAR(A731)-IF(MONTH(A731)&lt;4,1,0),""))</f>
        <v/>
      </c>
      <c r="AK731" s="55" t="str">
        <f>IF(C731="","",IF(J731="実施",IF(ISNUMBER(K731),YEAR(K731)-IF(MONTH(K731)&lt;4,1,0),""),""))</f>
        <v/>
      </c>
      <c r="AL731" s="56" t="str">
        <f>IF(C731="",IF(OR(A731&lt;&gt;"",G731&lt;&gt;""),"要確認：船名未記入",""),IF(OR(NOT(ISNUMBER(A731)),G731="",H731="",I731="",J731="",N731="",O731="",P731="",W731="",X731=""),"要確認：基本項目不足",IF(OR(Z731="未登録・重複",AA731="未登録・重複",AB731="未確認"),"要確認：登録表を確認",IF(AND(H731="あり",NOT(ISNUMBER(B731))),"要確認：前日の予定時刻不足",IF(AND(J731="実施",I731="あり",NOT(ISNUMBER(K731))),"要確認：最終日時不足",IF(AND(J731="取消",I731="あり"),"要確認：取消と使用ありが矛盾",IF(OR(AND(ISNUMBER(T731),T731&lt;0),AND(ISNUMBER(V731),V731&lt;0),AE731="要確認：時刻不足・逆転"),"要確認：時間を確認",IF(COUNTIFS(Work[予定表の作業日],A731,Work[前日版の予定時刻],B731,Work[船名],C731,Work[バース],E731,Work[入出・転],F731,Work[曳船名],G731)&gt;1,"要確認：同じ作業・曳船が重複",IF(AND(I731="あり",J731="実施",NOT(ISNUMBER(AD731))),"要確認：拘束時間未確認",IF(OR(H731="未確認",I731="未確認",J731="未確認",X731="未確認",N731="未確認",O731="未確認"),"要確認：未確認を含む","確認済"))))))))))</f>
        <v/>
      </c>
    </row>
    <row r="732" spans="1:38" ht="24.95" customHeight="1" x14ac:dyDescent="0.2">
      <c r="A732" s="20"/>
      <c r="B732" s="29"/>
      <c r="C732" s="7"/>
      <c r="D732" s="7"/>
      <c r="E732" s="7"/>
      <c r="F732" s="7"/>
      <c r="G732" s="7"/>
      <c r="H732" s="7"/>
      <c r="I732" s="7"/>
      <c r="J732" s="7"/>
      <c r="K732" s="23"/>
      <c r="L732" s="13"/>
      <c r="M732" s="13"/>
      <c r="N732" s="7"/>
      <c r="O732" s="51"/>
      <c r="P732" s="51"/>
      <c r="Q732" s="61"/>
      <c r="R732" s="62"/>
      <c r="S732" s="62"/>
      <c r="T732" s="63"/>
      <c r="U732" s="63"/>
      <c r="V732" s="63"/>
      <c r="W732" s="51"/>
      <c r="X732" s="51"/>
      <c r="Y732" s="67"/>
      <c r="Z732" s="54" t="str">
        <f>IF(G732="","",IF(COUNTIF(Tugs[曳船名],G732)&lt;&gt;1,"未登録・重複",IF(INDEX(Tugs[会社名],MATCH(G732,Tugs[曳船名],0))="","未確認",INDEX(Tugs[会社名],MATCH(G732,Tugs[曳船名],0)))))</f>
        <v/>
      </c>
      <c r="AA732" s="54" t="str">
        <f>IF(G732="","",IF(COUNTIF(Companies[会社名],Z732)&lt;&gt;1,"未登録・重複",IF(INDEX(Companies[地区],MATCH(Z732,Companies[会社名],0))="","未確認",INDEX(Companies[地区],MATCH(Z732,Companies[会社名],0)))))</f>
        <v/>
      </c>
      <c r="AB732" s="54" t="str">
        <f>IF(G732="","",IF(Q732&lt;&gt;"",Q732,IF(COUNTIF(Tugs[曳船名],G732)&lt;&gt;1,"未登録・重複",IF(INDEX(Tugs[基地港],MATCH(G732,Tugs[曳船名],0))="","未確認",INDEX(Tugs[基地港],MATCH(G732,Tugs[曳船名],0))))))</f>
        <v/>
      </c>
      <c r="AC732" s="53" t="str">
        <f>IF(C732="","",IF(AND(COUNTIF(Standards[照合項目（自動）],AB732&amp;"｜"&amp;E732&amp;"｜"&amp;D732&amp;"｜"&amp;F732&amp;"｜"&amp;P732)=1,COUNTIFS(Standards[照合項目（自動）],AB732&amp;"｜"&amp;E732&amp;"｜"&amp;D732&amp;"｜"&amp;F732&amp;"｜"&amp;P732,Standards[入力確認（自動）],"確認済")=1),SUMIF(Standards[照合項目（自動）],AB732&amp;"｜"&amp;E732&amp;"｜"&amp;D732&amp;"｜"&amp;F732&amp;"｜"&amp;P732,Standards[所定合計h（自動）]),"未確認"))</f>
        <v/>
      </c>
      <c r="AD732" s="53" t="str">
        <f>IF(C732="","",IF(AND(ISNUMBER(R732),ISNUMBER(S732),S732&gt;=R732),ROUND((S732-R732)*24,4),IF(OR(R732&lt;&gt;"",S732&lt;&gt;""),"",IF(AND(ISNUMBER(T732),T732&gt;=0),T732,IF(AND(I732="あり",J732="実施",ISNUMBER(AC732)),AC732,"")))))</f>
        <v/>
      </c>
      <c r="AE732" s="54" t="str">
        <f>IF(C732="","",IF(AND(ISNUMBER(R732),ISNUMBER(S732),S732&gt;=R732),IF(X732="記録","実績：基地発～基地着",IF(X732="記憶","記憶：基地発～基地着","未確認：基地発～基地着")),IF(OR(R732&lt;&gt;"",S732&lt;&gt;""),"要確認：時刻不足・逆転",IF(AND(ISNUMBER(T732),T732&gt;=0),IF(X732="記録","実績：記録の時間",IF(X732="記憶","記憶：申告の時間","未確認：申告の時間")),IF(AND(I732="あり",J732="実施",ISNUMBER(AC732)),"所定時間による見込み",IF(I732="なし","使用なし","未確認"))))))</f>
        <v/>
      </c>
      <c r="AF732" s="55" t="str">
        <f>IF(C732="","",IF(H732="あり",1,0))</f>
        <v/>
      </c>
      <c r="AG732" s="55" t="str">
        <f>IF(C732="","",IF(AND(I732="あり",J732="実施"),1,0))</f>
        <v/>
      </c>
      <c r="AH732" s="55" t="str">
        <f>IF(C732="","",IF(AND(H732="あり",X732="記録"),IF(COUNTIFS($A$8:A732,A732,$B$8:B732,B732,$C$8:C732,C732,$E$8:E732,E732,$F$8:F732,F732,$H$8:H732,"あり",$X$8:X732,"記録")=1,1,0),0))</f>
        <v/>
      </c>
      <c r="AI732" s="55" t="str">
        <f>IF(C732="","",IF(AND(I732="あり",J732="実施",X732="記録",ISNUMBER(K732)),IF(COUNTIFS($K$8:K732,K732,$C$8:C732,C732,$E$8:E732,E732,$F$8:F732,F732,$I$8:I732,"あり",$J$8:J732,"実施",$X$8:X732,"記録")=1,1,0),0))</f>
        <v/>
      </c>
      <c r="AJ732" s="55" t="str">
        <f>IF(C732="","",IF(ISNUMBER(A732),YEAR(A732)-IF(MONTH(A732)&lt;4,1,0),""))</f>
        <v/>
      </c>
      <c r="AK732" s="55" t="str">
        <f>IF(C732="","",IF(J732="実施",IF(ISNUMBER(K732),YEAR(K732)-IF(MONTH(K732)&lt;4,1,0),""),""))</f>
        <v/>
      </c>
      <c r="AL732" s="56" t="str">
        <f>IF(C732="",IF(OR(A732&lt;&gt;"",G732&lt;&gt;""),"要確認：船名未記入",""),IF(OR(NOT(ISNUMBER(A732)),G732="",H732="",I732="",J732="",N732="",O732="",P732="",W732="",X732=""),"要確認：基本項目不足",IF(OR(Z732="未登録・重複",AA732="未登録・重複",AB732="未確認"),"要確認：登録表を確認",IF(AND(H732="あり",NOT(ISNUMBER(B732))),"要確認：前日の予定時刻不足",IF(AND(J732="実施",I732="あり",NOT(ISNUMBER(K732))),"要確認：最終日時不足",IF(AND(J732="取消",I732="あり"),"要確認：取消と使用ありが矛盾",IF(OR(AND(ISNUMBER(T732),T732&lt;0),AND(ISNUMBER(V732),V732&lt;0),AE732="要確認：時刻不足・逆転"),"要確認：時間を確認",IF(COUNTIFS(Work[予定表の作業日],A732,Work[前日版の予定時刻],B732,Work[船名],C732,Work[バース],E732,Work[入出・転],F732,Work[曳船名],G732)&gt;1,"要確認：同じ作業・曳船が重複",IF(AND(I732="あり",J732="実施",NOT(ISNUMBER(AD732))),"要確認：拘束時間未確認",IF(OR(H732="未確認",I732="未確認",J732="未確認",X732="未確認",N732="未確認",O732="未確認"),"要確認：未確認を含む","確認済"))))))))))</f>
        <v/>
      </c>
    </row>
    <row r="733" spans="1:38" ht="24.95" customHeight="1" x14ac:dyDescent="0.2">
      <c r="A733" s="20"/>
      <c r="B733" s="29"/>
      <c r="C733" s="7"/>
      <c r="D733" s="7"/>
      <c r="E733" s="7"/>
      <c r="F733" s="7"/>
      <c r="G733" s="7"/>
      <c r="H733" s="7"/>
      <c r="I733" s="7"/>
      <c r="J733" s="7"/>
      <c r="K733" s="23"/>
      <c r="L733" s="13"/>
      <c r="M733" s="13"/>
      <c r="N733" s="7"/>
      <c r="O733" s="51"/>
      <c r="P733" s="51"/>
      <c r="Q733" s="61"/>
      <c r="R733" s="62"/>
      <c r="S733" s="62"/>
      <c r="T733" s="63"/>
      <c r="U733" s="63"/>
      <c r="V733" s="63"/>
      <c r="W733" s="51"/>
      <c r="X733" s="51"/>
      <c r="Y733" s="67"/>
      <c r="Z733" s="54" t="str">
        <f>IF(G733="","",IF(COUNTIF(Tugs[曳船名],G733)&lt;&gt;1,"未登録・重複",IF(INDEX(Tugs[会社名],MATCH(G733,Tugs[曳船名],0))="","未確認",INDEX(Tugs[会社名],MATCH(G733,Tugs[曳船名],0)))))</f>
        <v/>
      </c>
      <c r="AA733" s="54" t="str">
        <f>IF(G733="","",IF(COUNTIF(Companies[会社名],Z733)&lt;&gt;1,"未登録・重複",IF(INDEX(Companies[地区],MATCH(Z733,Companies[会社名],0))="","未確認",INDEX(Companies[地区],MATCH(Z733,Companies[会社名],0)))))</f>
        <v/>
      </c>
      <c r="AB733" s="54" t="str">
        <f>IF(G733="","",IF(Q733&lt;&gt;"",Q733,IF(COUNTIF(Tugs[曳船名],G733)&lt;&gt;1,"未登録・重複",IF(INDEX(Tugs[基地港],MATCH(G733,Tugs[曳船名],0))="","未確認",INDEX(Tugs[基地港],MATCH(G733,Tugs[曳船名],0))))))</f>
        <v/>
      </c>
      <c r="AC733" s="53" t="str">
        <f>IF(C733="","",IF(AND(COUNTIF(Standards[照合項目（自動）],AB733&amp;"｜"&amp;E733&amp;"｜"&amp;D733&amp;"｜"&amp;F733&amp;"｜"&amp;P733)=1,COUNTIFS(Standards[照合項目（自動）],AB733&amp;"｜"&amp;E733&amp;"｜"&amp;D733&amp;"｜"&amp;F733&amp;"｜"&amp;P733,Standards[入力確認（自動）],"確認済")=1),SUMIF(Standards[照合項目（自動）],AB733&amp;"｜"&amp;E733&amp;"｜"&amp;D733&amp;"｜"&amp;F733&amp;"｜"&amp;P733,Standards[所定合計h（自動）]),"未確認"))</f>
        <v/>
      </c>
      <c r="AD733" s="53" t="str">
        <f>IF(C733="","",IF(AND(ISNUMBER(R733),ISNUMBER(S733),S733&gt;=R733),ROUND((S733-R733)*24,4),IF(OR(R733&lt;&gt;"",S733&lt;&gt;""),"",IF(AND(ISNUMBER(T733),T733&gt;=0),T733,IF(AND(I733="あり",J733="実施",ISNUMBER(AC733)),AC733,"")))))</f>
        <v/>
      </c>
      <c r="AE733" s="54" t="str">
        <f>IF(C733="","",IF(AND(ISNUMBER(R733),ISNUMBER(S733),S733&gt;=R733),IF(X733="記録","実績：基地発～基地着",IF(X733="記憶","記憶：基地発～基地着","未確認：基地発～基地着")),IF(OR(R733&lt;&gt;"",S733&lt;&gt;""),"要確認：時刻不足・逆転",IF(AND(ISNUMBER(T733),T733&gt;=0),IF(X733="記録","実績：記録の時間",IF(X733="記憶","記憶：申告の時間","未確認：申告の時間")),IF(AND(I733="あり",J733="実施",ISNUMBER(AC733)),"所定時間による見込み",IF(I733="なし","使用なし","未確認"))))))</f>
        <v/>
      </c>
      <c r="AF733" s="55" t="str">
        <f>IF(C733="","",IF(H733="あり",1,0))</f>
        <v/>
      </c>
      <c r="AG733" s="55" t="str">
        <f>IF(C733="","",IF(AND(I733="あり",J733="実施"),1,0))</f>
        <v/>
      </c>
      <c r="AH733" s="55" t="str">
        <f>IF(C733="","",IF(AND(H733="あり",X733="記録"),IF(COUNTIFS($A$8:A733,A733,$B$8:B733,B733,$C$8:C733,C733,$E$8:E733,E733,$F$8:F733,F733,$H$8:H733,"あり",$X$8:X733,"記録")=1,1,0),0))</f>
        <v/>
      </c>
      <c r="AI733" s="55" t="str">
        <f>IF(C733="","",IF(AND(I733="あり",J733="実施",X733="記録",ISNUMBER(K733)),IF(COUNTIFS($K$8:K733,K733,$C$8:C733,C733,$E$8:E733,E733,$F$8:F733,F733,$I$8:I733,"あり",$J$8:J733,"実施",$X$8:X733,"記録")=1,1,0),0))</f>
        <v/>
      </c>
      <c r="AJ733" s="55" t="str">
        <f>IF(C733="","",IF(ISNUMBER(A733),YEAR(A733)-IF(MONTH(A733)&lt;4,1,0),""))</f>
        <v/>
      </c>
      <c r="AK733" s="55" t="str">
        <f>IF(C733="","",IF(J733="実施",IF(ISNUMBER(K733),YEAR(K733)-IF(MONTH(K733)&lt;4,1,0),""),""))</f>
        <v/>
      </c>
      <c r="AL733" s="56" t="str">
        <f>IF(C733="",IF(OR(A733&lt;&gt;"",G733&lt;&gt;""),"要確認：船名未記入",""),IF(OR(NOT(ISNUMBER(A733)),G733="",H733="",I733="",J733="",N733="",O733="",P733="",W733="",X733=""),"要確認：基本項目不足",IF(OR(Z733="未登録・重複",AA733="未登録・重複",AB733="未確認"),"要確認：登録表を確認",IF(AND(H733="あり",NOT(ISNUMBER(B733))),"要確認：前日の予定時刻不足",IF(AND(J733="実施",I733="あり",NOT(ISNUMBER(K733))),"要確認：最終日時不足",IF(AND(J733="取消",I733="あり"),"要確認：取消と使用ありが矛盾",IF(OR(AND(ISNUMBER(T733),T733&lt;0),AND(ISNUMBER(V733),V733&lt;0),AE733="要確認：時刻不足・逆転"),"要確認：時間を確認",IF(COUNTIFS(Work[予定表の作業日],A733,Work[前日版の予定時刻],B733,Work[船名],C733,Work[バース],E733,Work[入出・転],F733,Work[曳船名],G733)&gt;1,"要確認：同じ作業・曳船が重複",IF(AND(I733="あり",J733="実施",NOT(ISNUMBER(AD733))),"要確認：拘束時間未確認",IF(OR(H733="未確認",I733="未確認",J733="未確認",X733="未確認",N733="未確認",O733="未確認"),"要確認：未確認を含む","確認済"))))))))))</f>
        <v/>
      </c>
    </row>
    <row r="734" spans="1:38" ht="24.95" customHeight="1" x14ac:dyDescent="0.2">
      <c r="A734" s="20"/>
      <c r="B734" s="29"/>
      <c r="C734" s="7"/>
      <c r="D734" s="7"/>
      <c r="E734" s="7"/>
      <c r="F734" s="7"/>
      <c r="G734" s="7"/>
      <c r="H734" s="7"/>
      <c r="I734" s="7"/>
      <c r="J734" s="7"/>
      <c r="K734" s="23"/>
      <c r="L734" s="13"/>
      <c r="M734" s="13"/>
      <c r="N734" s="7"/>
      <c r="O734" s="51"/>
      <c r="P734" s="51"/>
      <c r="Q734" s="61"/>
      <c r="R734" s="62"/>
      <c r="S734" s="62"/>
      <c r="T734" s="63"/>
      <c r="U734" s="63"/>
      <c r="V734" s="63"/>
      <c r="W734" s="51"/>
      <c r="X734" s="51"/>
      <c r="Y734" s="67"/>
      <c r="Z734" s="54" t="str">
        <f>IF(G734="","",IF(COUNTIF(Tugs[曳船名],G734)&lt;&gt;1,"未登録・重複",IF(INDEX(Tugs[会社名],MATCH(G734,Tugs[曳船名],0))="","未確認",INDEX(Tugs[会社名],MATCH(G734,Tugs[曳船名],0)))))</f>
        <v/>
      </c>
      <c r="AA734" s="54" t="str">
        <f>IF(G734="","",IF(COUNTIF(Companies[会社名],Z734)&lt;&gt;1,"未登録・重複",IF(INDEX(Companies[地区],MATCH(Z734,Companies[会社名],0))="","未確認",INDEX(Companies[地区],MATCH(Z734,Companies[会社名],0)))))</f>
        <v/>
      </c>
      <c r="AB734" s="54" t="str">
        <f>IF(G734="","",IF(Q734&lt;&gt;"",Q734,IF(COUNTIF(Tugs[曳船名],G734)&lt;&gt;1,"未登録・重複",IF(INDEX(Tugs[基地港],MATCH(G734,Tugs[曳船名],0))="","未確認",INDEX(Tugs[基地港],MATCH(G734,Tugs[曳船名],0))))))</f>
        <v/>
      </c>
      <c r="AC734" s="53" t="str">
        <f>IF(C734="","",IF(AND(COUNTIF(Standards[照合項目（自動）],AB734&amp;"｜"&amp;E734&amp;"｜"&amp;D734&amp;"｜"&amp;F734&amp;"｜"&amp;P734)=1,COUNTIFS(Standards[照合項目（自動）],AB734&amp;"｜"&amp;E734&amp;"｜"&amp;D734&amp;"｜"&amp;F734&amp;"｜"&amp;P734,Standards[入力確認（自動）],"確認済")=1),SUMIF(Standards[照合項目（自動）],AB734&amp;"｜"&amp;E734&amp;"｜"&amp;D734&amp;"｜"&amp;F734&amp;"｜"&amp;P734,Standards[所定合計h（自動）]),"未確認"))</f>
        <v/>
      </c>
      <c r="AD734" s="53" t="str">
        <f>IF(C734="","",IF(AND(ISNUMBER(R734),ISNUMBER(S734),S734&gt;=R734),ROUND((S734-R734)*24,4),IF(OR(R734&lt;&gt;"",S734&lt;&gt;""),"",IF(AND(ISNUMBER(T734),T734&gt;=0),T734,IF(AND(I734="あり",J734="実施",ISNUMBER(AC734)),AC734,"")))))</f>
        <v/>
      </c>
      <c r="AE734" s="54" t="str">
        <f>IF(C734="","",IF(AND(ISNUMBER(R734),ISNUMBER(S734),S734&gt;=R734),IF(X734="記録","実績：基地発～基地着",IF(X734="記憶","記憶：基地発～基地着","未確認：基地発～基地着")),IF(OR(R734&lt;&gt;"",S734&lt;&gt;""),"要確認：時刻不足・逆転",IF(AND(ISNUMBER(T734),T734&gt;=0),IF(X734="記録","実績：記録の時間",IF(X734="記憶","記憶：申告の時間","未確認：申告の時間")),IF(AND(I734="あり",J734="実施",ISNUMBER(AC734)),"所定時間による見込み",IF(I734="なし","使用なし","未確認"))))))</f>
        <v/>
      </c>
      <c r="AF734" s="55" t="str">
        <f>IF(C734="","",IF(H734="あり",1,0))</f>
        <v/>
      </c>
      <c r="AG734" s="55" t="str">
        <f>IF(C734="","",IF(AND(I734="あり",J734="実施"),1,0))</f>
        <v/>
      </c>
      <c r="AH734" s="55" t="str">
        <f>IF(C734="","",IF(AND(H734="あり",X734="記録"),IF(COUNTIFS($A$8:A734,A734,$B$8:B734,B734,$C$8:C734,C734,$E$8:E734,E734,$F$8:F734,F734,$H$8:H734,"あり",$X$8:X734,"記録")=1,1,0),0))</f>
        <v/>
      </c>
      <c r="AI734" s="55" t="str">
        <f>IF(C734="","",IF(AND(I734="あり",J734="実施",X734="記録",ISNUMBER(K734)),IF(COUNTIFS($K$8:K734,K734,$C$8:C734,C734,$E$8:E734,E734,$F$8:F734,F734,$I$8:I734,"あり",$J$8:J734,"実施",$X$8:X734,"記録")=1,1,0),0))</f>
        <v/>
      </c>
      <c r="AJ734" s="55" t="str">
        <f>IF(C734="","",IF(ISNUMBER(A734),YEAR(A734)-IF(MONTH(A734)&lt;4,1,0),""))</f>
        <v/>
      </c>
      <c r="AK734" s="55" t="str">
        <f>IF(C734="","",IF(J734="実施",IF(ISNUMBER(K734),YEAR(K734)-IF(MONTH(K734)&lt;4,1,0),""),""))</f>
        <v/>
      </c>
      <c r="AL734" s="56" t="str">
        <f>IF(C734="",IF(OR(A734&lt;&gt;"",G734&lt;&gt;""),"要確認：船名未記入",""),IF(OR(NOT(ISNUMBER(A734)),G734="",H734="",I734="",J734="",N734="",O734="",P734="",W734="",X734=""),"要確認：基本項目不足",IF(OR(Z734="未登録・重複",AA734="未登録・重複",AB734="未確認"),"要確認：登録表を確認",IF(AND(H734="あり",NOT(ISNUMBER(B734))),"要確認：前日の予定時刻不足",IF(AND(J734="実施",I734="あり",NOT(ISNUMBER(K734))),"要確認：最終日時不足",IF(AND(J734="取消",I734="あり"),"要確認：取消と使用ありが矛盾",IF(OR(AND(ISNUMBER(T734),T734&lt;0),AND(ISNUMBER(V734),V734&lt;0),AE734="要確認：時刻不足・逆転"),"要確認：時間を確認",IF(COUNTIFS(Work[予定表の作業日],A734,Work[前日版の予定時刻],B734,Work[船名],C734,Work[バース],E734,Work[入出・転],F734,Work[曳船名],G734)&gt;1,"要確認：同じ作業・曳船が重複",IF(AND(I734="あり",J734="実施",NOT(ISNUMBER(AD734))),"要確認：拘束時間未確認",IF(OR(H734="未確認",I734="未確認",J734="未確認",X734="未確認",N734="未確認",O734="未確認"),"要確認：未確認を含む","確認済"))))))))))</f>
        <v/>
      </c>
    </row>
    <row r="735" spans="1:38" ht="24.95" customHeight="1" x14ac:dyDescent="0.2">
      <c r="A735" s="20"/>
      <c r="B735" s="29"/>
      <c r="C735" s="7"/>
      <c r="D735" s="7"/>
      <c r="E735" s="7"/>
      <c r="F735" s="7"/>
      <c r="G735" s="7"/>
      <c r="H735" s="7"/>
      <c r="I735" s="7"/>
      <c r="J735" s="7"/>
      <c r="K735" s="23"/>
      <c r="L735" s="13"/>
      <c r="M735" s="13"/>
      <c r="N735" s="7"/>
      <c r="O735" s="51"/>
      <c r="P735" s="51"/>
      <c r="Q735" s="61"/>
      <c r="R735" s="62"/>
      <c r="S735" s="62"/>
      <c r="T735" s="63"/>
      <c r="U735" s="63"/>
      <c r="V735" s="63"/>
      <c r="W735" s="51"/>
      <c r="X735" s="51"/>
      <c r="Y735" s="67"/>
      <c r="Z735" s="54" t="str">
        <f>IF(G735="","",IF(COUNTIF(Tugs[曳船名],G735)&lt;&gt;1,"未登録・重複",IF(INDEX(Tugs[会社名],MATCH(G735,Tugs[曳船名],0))="","未確認",INDEX(Tugs[会社名],MATCH(G735,Tugs[曳船名],0)))))</f>
        <v/>
      </c>
      <c r="AA735" s="54" t="str">
        <f>IF(G735="","",IF(COUNTIF(Companies[会社名],Z735)&lt;&gt;1,"未登録・重複",IF(INDEX(Companies[地区],MATCH(Z735,Companies[会社名],0))="","未確認",INDEX(Companies[地区],MATCH(Z735,Companies[会社名],0)))))</f>
        <v/>
      </c>
      <c r="AB735" s="54" t="str">
        <f>IF(G735="","",IF(Q735&lt;&gt;"",Q735,IF(COUNTIF(Tugs[曳船名],G735)&lt;&gt;1,"未登録・重複",IF(INDEX(Tugs[基地港],MATCH(G735,Tugs[曳船名],0))="","未確認",INDEX(Tugs[基地港],MATCH(G735,Tugs[曳船名],0))))))</f>
        <v/>
      </c>
      <c r="AC735" s="53" t="str">
        <f>IF(C735="","",IF(AND(COUNTIF(Standards[照合項目（自動）],AB735&amp;"｜"&amp;E735&amp;"｜"&amp;D735&amp;"｜"&amp;F735&amp;"｜"&amp;P735)=1,COUNTIFS(Standards[照合項目（自動）],AB735&amp;"｜"&amp;E735&amp;"｜"&amp;D735&amp;"｜"&amp;F735&amp;"｜"&amp;P735,Standards[入力確認（自動）],"確認済")=1),SUMIF(Standards[照合項目（自動）],AB735&amp;"｜"&amp;E735&amp;"｜"&amp;D735&amp;"｜"&amp;F735&amp;"｜"&amp;P735,Standards[所定合計h（自動）]),"未確認"))</f>
        <v/>
      </c>
      <c r="AD735" s="53" t="str">
        <f>IF(C735="","",IF(AND(ISNUMBER(R735),ISNUMBER(S735),S735&gt;=R735),ROUND((S735-R735)*24,4),IF(OR(R735&lt;&gt;"",S735&lt;&gt;""),"",IF(AND(ISNUMBER(T735),T735&gt;=0),T735,IF(AND(I735="あり",J735="実施",ISNUMBER(AC735)),AC735,"")))))</f>
        <v/>
      </c>
      <c r="AE735" s="54" t="str">
        <f>IF(C735="","",IF(AND(ISNUMBER(R735),ISNUMBER(S735),S735&gt;=R735),IF(X735="記録","実績：基地発～基地着",IF(X735="記憶","記憶：基地発～基地着","未確認：基地発～基地着")),IF(OR(R735&lt;&gt;"",S735&lt;&gt;""),"要確認：時刻不足・逆転",IF(AND(ISNUMBER(T735),T735&gt;=0),IF(X735="記録","実績：記録の時間",IF(X735="記憶","記憶：申告の時間","未確認：申告の時間")),IF(AND(I735="あり",J735="実施",ISNUMBER(AC735)),"所定時間による見込み",IF(I735="なし","使用なし","未確認"))))))</f>
        <v/>
      </c>
      <c r="AF735" s="55" t="str">
        <f>IF(C735="","",IF(H735="あり",1,0))</f>
        <v/>
      </c>
      <c r="AG735" s="55" t="str">
        <f>IF(C735="","",IF(AND(I735="あり",J735="実施"),1,0))</f>
        <v/>
      </c>
      <c r="AH735" s="55" t="str">
        <f>IF(C735="","",IF(AND(H735="あり",X735="記録"),IF(COUNTIFS($A$8:A735,A735,$B$8:B735,B735,$C$8:C735,C735,$E$8:E735,E735,$F$8:F735,F735,$H$8:H735,"あり",$X$8:X735,"記録")=1,1,0),0))</f>
        <v/>
      </c>
      <c r="AI735" s="55" t="str">
        <f>IF(C735="","",IF(AND(I735="あり",J735="実施",X735="記録",ISNUMBER(K735)),IF(COUNTIFS($K$8:K735,K735,$C$8:C735,C735,$E$8:E735,E735,$F$8:F735,F735,$I$8:I735,"あり",$J$8:J735,"実施",$X$8:X735,"記録")=1,1,0),0))</f>
        <v/>
      </c>
      <c r="AJ735" s="55" t="str">
        <f>IF(C735="","",IF(ISNUMBER(A735),YEAR(A735)-IF(MONTH(A735)&lt;4,1,0),""))</f>
        <v/>
      </c>
      <c r="AK735" s="55" t="str">
        <f>IF(C735="","",IF(J735="実施",IF(ISNUMBER(K735),YEAR(K735)-IF(MONTH(K735)&lt;4,1,0),""),""))</f>
        <v/>
      </c>
      <c r="AL735" s="56" t="str">
        <f>IF(C735="",IF(OR(A735&lt;&gt;"",G735&lt;&gt;""),"要確認：船名未記入",""),IF(OR(NOT(ISNUMBER(A735)),G735="",H735="",I735="",J735="",N735="",O735="",P735="",W735="",X735=""),"要確認：基本項目不足",IF(OR(Z735="未登録・重複",AA735="未登録・重複",AB735="未確認"),"要確認：登録表を確認",IF(AND(H735="あり",NOT(ISNUMBER(B735))),"要確認：前日の予定時刻不足",IF(AND(J735="実施",I735="あり",NOT(ISNUMBER(K735))),"要確認：最終日時不足",IF(AND(J735="取消",I735="あり"),"要確認：取消と使用ありが矛盾",IF(OR(AND(ISNUMBER(T735),T735&lt;0),AND(ISNUMBER(V735),V735&lt;0),AE735="要確認：時刻不足・逆転"),"要確認：時間を確認",IF(COUNTIFS(Work[予定表の作業日],A735,Work[前日版の予定時刻],B735,Work[船名],C735,Work[バース],E735,Work[入出・転],F735,Work[曳船名],G735)&gt;1,"要確認：同じ作業・曳船が重複",IF(AND(I735="あり",J735="実施",NOT(ISNUMBER(AD735))),"要確認：拘束時間未確認",IF(OR(H735="未確認",I735="未確認",J735="未確認",X735="未確認",N735="未確認",O735="未確認"),"要確認：未確認を含む","確認済"))))))))))</f>
        <v/>
      </c>
    </row>
    <row r="736" spans="1:38" ht="24.95" customHeight="1" x14ac:dyDescent="0.2">
      <c r="A736" s="20"/>
      <c r="B736" s="29"/>
      <c r="C736" s="7"/>
      <c r="D736" s="7"/>
      <c r="E736" s="7"/>
      <c r="F736" s="7"/>
      <c r="G736" s="7"/>
      <c r="H736" s="7"/>
      <c r="I736" s="7"/>
      <c r="J736" s="7"/>
      <c r="K736" s="23"/>
      <c r="L736" s="13"/>
      <c r="M736" s="13"/>
      <c r="N736" s="7"/>
      <c r="O736" s="51"/>
      <c r="P736" s="51"/>
      <c r="Q736" s="61"/>
      <c r="R736" s="62"/>
      <c r="S736" s="62"/>
      <c r="T736" s="63"/>
      <c r="U736" s="63"/>
      <c r="V736" s="63"/>
      <c r="W736" s="51"/>
      <c r="X736" s="51"/>
      <c r="Y736" s="67"/>
      <c r="Z736" s="54" t="str">
        <f>IF(G736="","",IF(COUNTIF(Tugs[曳船名],G736)&lt;&gt;1,"未登録・重複",IF(INDEX(Tugs[会社名],MATCH(G736,Tugs[曳船名],0))="","未確認",INDEX(Tugs[会社名],MATCH(G736,Tugs[曳船名],0)))))</f>
        <v/>
      </c>
      <c r="AA736" s="54" t="str">
        <f>IF(G736="","",IF(COUNTIF(Companies[会社名],Z736)&lt;&gt;1,"未登録・重複",IF(INDEX(Companies[地区],MATCH(Z736,Companies[会社名],0))="","未確認",INDEX(Companies[地区],MATCH(Z736,Companies[会社名],0)))))</f>
        <v/>
      </c>
      <c r="AB736" s="54" t="str">
        <f>IF(G736="","",IF(Q736&lt;&gt;"",Q736,IF(COUNTIF(Tugs[曳船名],G736)&lt;&gt;1,"未登録・重複",IF(INDEX(Tugs[基地港],MATCH(G736,Tugs[曳船名],0))="","未確認",INDEX(Tugs[基地港],MATCH(G736,Tugs[曳船名],0))))))</f>
        <v/>
      </c>
      <c r="AC736" s="53" t="str">
        <f>IF(C736="","",IF(AND(COUNTIF(Standards[照合項目（自動）],AB736&amp;"｜"&amp;E736&amp;"｜"&amp;D736&amp;"｜"&amp;F736&amp;"｜"&amp;P736)=1,COUNTIFS(Standards[照合項目（自動）],AB736&amp;"｜"&amp;E736&amp;"｜"&amp;D736&amp;"｜"&amp;F736&amp;"｜"&amp;P736,Standards[入力確認（自動）],"確認済")=1),SUMIF(Standards[照合項目（自動）],AB736&amp;"｜"&amp;E736&amp;"｜"&amp;D736&amp;"｜"&amp;F736&amp;"｜"&amp;P736,Standards[所定合計h（自動）]),"未確認"))</f>
        <v/>
      </c>
      <c r="AD736" s="53" t="str">
        <f>IF(C736="","",IF(AND(ISNUMBER(R736),ISNUMBER(S736),S736&gt;=R736),ROUND((S736-R736)*24,4),IF(OR(R736&lt;&gt;"",S736&lt;&gt;""),"",IF(AND(ISNUMBER(T736),T736&gt;=0),T736,IF(AND(I736="あり",J736="実施",ISNUMBER(AC736)),AC736,"")))))</f>
        <v/>
      </c>
      <c r="AE736" s="54" t="str">
        <f>IF(C736="","",IF(AND(ISNUMBER(R736),ISNUMBER(S736),S736&gt;=R736),IF(X736="記録","実績：基地発～基地着",IF(X736="記憶","記憶：基地発～基地着","未確認：基地発～基地着")),IF(OR(R736&lt;&gt;"",S736&lt;&gt;""),"要確認：時刻不足・逆転",IF(AND(ISNUMBER(T736),T736&gt;=0),IF(X736="記録","実績：記録の時間",IF(X736="記憶","記憶：申告の時間","未確認：申告の時間")),IF(AND(I736="あり",J736="実施",ISNUMBER(AC736)),"所定時間による見込み",IF(I736="なし","使用なし","未確認"))))))</f>
        <v/>
      </c>
      <c r="AF736" s="55" t="str">
        <f>IF(C736="","",IF(H736="あり",1,0))</f>
        <v/>
      </c>
      <c r="AG736" s="55" t="str">
        <f>IF(C736="","",IF(AND(I736="あり",J736="実施"),1,0))</f>
        <v/>
      </c>
      <c r="AH736" s="55" t="str">
        <f>IF(C736="","",IF(AND(H736="あり",X736="記録"),IF(COUNTIFS($A$8:A736,A736,$B$8:B736,B736,$C$8:C736,C736,$E$8:E736,E736,$F$8:F736,F736,$H$8:H736,"あり",$X$8:X736,"記録")=1,1,0),0))</f>
        <v/>
      </c>
      <c r="AI736" s="55" t="str">
        <f>IF(C736="","",IF(AND(I736="あり",J736="実施",X736="記録",ISNUMBER(K736)),IF(COUNTIFS($K$8:K736,K736,$C$8:C736,C736,$E$8:E736,E736,$F$8:F736,F736,$I$8:I736,"あり",$J$8:J736,"実施",$X$8:X736,"記録")=1,1,0),0))</f>
        <v/>
      </c>
      <c r="AJ736" s="55" t="str">
        <f>IF(C736="","",IF(ISNUMBER(A736),YEAR(A736)-IF(MONTH(A736)&lt;4,1,0),""))</f>
        <v/>
      </c>
      <c r="AK736" s="55" t="str">
        <f>IF(C736="","",IF(J736="実施",IF(ISNUMBER(K736),YEAR(K736)-IF(MONTH(K736)&lt;4,1,0),""),""))</f>
        <v/>
      </c>
      <c r="AL736" s="56" t="str">
        <f>IF(C736="",IF(OR(A736&lt;&gt;"",G736&lt;&gt;""),"要確認：船名未記入",""),IF(OR(NOT(ISNUMBER(A736)),G736="",H736="",I736="",J736="",N736="",O736="",P736="",W736="",X736=""),"要確認：基本項目不足",IF(OR(Z736="未登録・重複",AA736="未登録・重複",AB736="未確認"),"要確認：登録表を確認",IF(AND(H736="あり",NOT(ISNUMBER(B736))),"要確認：前日の予定時刻不足",IF(AND(J736="実施",I736="あり",NOT(ISNUMBER(K736))),"要確認：最終日時不足",IF(AND(J736="取消",I736="あり"),"要確認：取消と使用ありが矛盾",IF(OR(AND(ISNUMBER(T736),T736&lt;0),AND(ISNUMBER(V736),V736&lt;0),AE736="要確認：時刻不足・逆転"),"要確認：時間を確認",IF(COUNTIFS(Work[予定表の作業日],A736,Work[前日版の予定時刻],B736,Work[船名],C736,Work[バース],E736,Work[入出・転],F736,Work[曳船名],G736)&gt;1,"要確認：同じ作業・曳船が重複",IF(AND(I736="あり",J736="実施",NOT(ISNUMBER(AD736))),"要確認：拘束時間未確認",IF(OR(H736="未確認",I736="未確認",J736="未確認",X736="未確認",N736="未確認",O736="未確認"),"要確認：未確認を含む","確認済"))))))))))</f>
        <v/>
      </c>
    </row>
    <row r="737" spans="1:38" ht="24.95" customHeight="1" x14ac:dyDescent="0.2">
      <c r="A737" s="20"/>
      <c r="B737" s="29"/>
      <c r="C737" s="7"/>
      <c r="D737" s="7"/>
      <c r="E737" s="7"/>
      <c r="F737" s="7"/>
      <c r="G737" s="7"/>
      <c r="H737" s="7"/>
      <c r="I737" s="7"/>
      <c r="J737" s="7"/>
      <c r="K737" s="23"/>
      <c r="L737" s="13"/>
      <c r="M737" s="13"/>
      <c r="N737" s="7"/>
      <c r="O737" s="51"/>
      <c r="P737" s="51"/>
      <c r="Q737" s="61"/>
      <c r="R737" s="62"/>
      <c r="S737" s="62"/>
      <c r="T737" s="63"/>
      <c r="U737" s="63"/>
      <c r="V737" s="63"/>
      <c r="W737" s="51"/>
      <c r="X737" s="51"/>
      <c r="Y737" s="67"/>
      <c r="Z737" s="54" t="str">
        <f>IF(G737="","",IF(COUNTIF(Tugs[曳船名],G737)&lt;&gt;1,"未登録・重複",IF(INDEX(Tugs[会社名],MATCH(G737,Tugs[曳船名],0))="","未確認",INDEX(Tugs[会社名],MATCH(G737,Tugs[曳船名],0)))))</f>
        <v/>
      </c>
      <c r="AA737" s="54" t="str">
        <f>IF(G737="","",IF(COUNTIF(Companies[会社名],Z737)&lt;&gt;1,"未登録・重複",IF(INDEX(Companies[地区],MATCH(Z737,Companies[会社名],0))="","未確認",INDEX(Companies[地区],MATCH(Z737,Companies[会社名],0)))))</f>
        <v/>
      </c>
      <c r="AB737" s="54" t="str">
        <f>IF(G737="","",IF(Q737&lt;&gt;"",Q737,IF(COUNTIF(Tugs[曳船名],G737)&lt;&gt;1,"未登録・重複",IF(INDEX(Tugs[基地港],MATCH(G737,Tugs[曳船名],0))="","未確認",INDEX(Tugs[基地港],MATCH(G737,Tugs[曳船名],0))))))</f>
        <v/>
      </c>
      <c r="AC737" s="53" t="str">
        <f>IF(C737="","",IF(AND(COUNTIF(Standards[照合項目（自動）],AB737&amp;"｜"&amp;E737&amp;"｜"&amp;D737&amp;"｜"&amp;F737&amp;"｜"&amp;P737)=1,COUNTIFS(Standards[照合項目（自動）],AB737&amp;"｜"&amp;E737&amp;"｜"&amp;D737&amp;"｜"&amp;F737&amp;"｜"&amp;P737,Standards[入力確認（自動）],"確認済")=1),SUMIF(Standards[照合項目（自動）],AB737&amp;"｜"&amp;E737&amp;"｜"&amp;D737&amp;"｜"&amp;F737&amp;"｜"&amp;P737,Standards[所定合計h（自動）]),"未確認"))</f>
        <v/>
      </c>
      <c r="AD737" s="53" t="str">
        <f>IF(C737="","",IF(AND(ISNUMBER(R737),ISNUMBER(S737),S737&gt;=R737),ROUND((S737-R737)*24,4),IF(OR(R737&lt;&gt;"",S737&lt;&gt;""),"",IF(AND(ISNUMBER(T737),T737&gt;=0),T737,IF(AND(I737="あり",J737="実施",ISNUMBER(AC737)),AC737,"")))))</f>
        <v/>
      </c>
      <c r="AE737" s="54" t="str">
        <f>IF(C737="","",IF(AND(ISNUMBER(R737),ISNUMBER(S737),S737&gt;=R737),IF(X737="記録","実績：基地発～基地着",IF(X737="記憶","記憶：基地発～基地着","未確認：基地発～基地着")),IF(OR(R737&lt;&gt;"",S737&lt;&gt;""),"要確認：時刻不足・逆転",IF(AND(ISNUMBER(T737),T737&gt;=0),IF(X737="記録","実績：記録の時間",IF(X737="記憶","記憶：申告の時間","未確認：申告の時間")),IF(AND(I737="あり",J737="実施",ISNUMBER(AC737)),"所定時間による見込み",IF(I737="なし","使用なし","未確認"))))))</f>
        <v/>
      </c>
      <c r="AF737" s="55" t="str">
        <f>IF(C737="","",IF(H737="あり",1,0))</f>
        <v/>
      </c>
      <c r="AG737" s="55" t="str">
        <f>IF(C737="","",IF(AND(I737="あり",J737="実施"),1,0))</f>
        <v/>
      </c>
      <c r="AH737" s="55" t="str">
        <f>IF(C737="","",IF(AND(H737="あり",X737="記録"),IF(COUNTIFS($A$8:A737,A737,$B$8:B737,B737,$C$8:C737,C737,$E$8:E737,E737,$F$8:F737,F737,$H$8:H737,"あり",$X$8:X737,"記録")=1,1,0),0))</f>
        <v/>
      </c>
      <c r="AI737" s="55" t="str">
        <f>IF(C737="","",IF(AND(I737="あり",J737="実施",X737="記録",ISNUMBER(K737)),IF(COUNTIFS($K$8:K737,K737,$C$8:C737,C737,$E$8:E737,E737,$F$8:F737,F737,$I$8:I737,"あり",$J$8:J737,"実施",$X$8:X737,"記録")=1,1,0),0))</f>
        <v/>
      </c>
      <c r="AJ737" s="55" t="str">
        <f>IF(C737="","",IF(ISNUMBER(A737),YEAR(A737)-IF(MONTH(A737)&lt;4,1,0),""))</f>
        <v/>
      </c>
      <c r="AK737" s="55" t="str">
        <f>IF(C737="","",IF(J737="実施",IF(ISNUMBER(K737),YEAR(K737)-IF(MONTH(K737)&lt;4,1,0),""),""))</f>
        <v/>
      </c>
      <c r="AL737" s="56" t="str">
        <f>IF(C737="",IF(OR(A737&lt;&gt;"",G737&lt;&gt;""),"要確認：船名未記入",""),IF(OR(NOT(ISNUMBER(A737)),G737="",H737="",I737="",J737="",N737="",O737="",P737="",W737="",X737=""),"要確認：基本項目不足",IF(OR(Z737="未登録・重複",AA737="未登録・重複",AB737="未確認"),"要確認：登録表を確認",IF(AND(H737="あり",NOT(ISNUMBER(B737))),"要確認：前日の予定時刻不足",IF(AND(J737="実施",I737="あり",NOT(ISNUMBER(K737))),"要確認：最終日時不足",IF(AND(J737="取消",I737="あり"),"要確認：取消と使用ありが矛盾",IF(OR(AND(ISNUMBER(T737),T737&lt;0),AND(ISNUMBER(V737),V737&lt;0),AE737="要確認：時刻不足・逆転"),"要確認：時間を確認",IF(COUNTIFS(Work[予定表の作業日],A737,Work[前日版の予定時刻],B737,Work[船名],C737,Work[バース],E737,Work[入出・転],F737,Work[曳船名],G737)&gt;1,"要確認：同じ作業・曳船が重複",IF(AND(I737="あり",J737="実施",NOT(ISNUMBER(AD737))),"要確認：拘束時間未確認",IF(OR(H737="未確認",I737="未確認",J737="未確認",X737="未確認",N737="未確認",O737="未確認"),"要確認：未確認を含む","確認済"))))))))))</f>
        <v/>
      </c>
    </row>
    <row r="738" spans="1:38" ht="24.95" customHeight="1" x14ac:dyDescent="0.2">
      <c r="A738" s="20"/>
      <c r="B738" s="29"/>
      <c r="C738" s="7"/>
      <c r="D738" s="7"/>
      <c r="E738" s="7"/>
      <c r="F738" s="7"/>
      <c r="G738" s="7"/>
      <c r="H738" s="7"/>
      <c r="I738" s="7"/>
      <c r="J738" s="7"/>
      <c r="K738" s="23"/>
      <c r="L738" s="13"/>
      <c r="M738" s="13"/>
      <c r="N738" s="7"/>
      <c r="O738" s="51"/>
      <c r="P738" s="51"/>
      <c r="Q738" s="61"/>
      <c r="R738" s="62"/>
      <c r="S738" s="62"/>
      <c r="T738" s="63"/>
      <c r="U738" s="63"/>
      <c r="V738" s="63"/>
      <c r="W738" s="51"/>
      <c r="X738" s="51"/>
      <c r="Y738" s="67"/>
      <c r="Z738" s="54" t="str">
        <f>IF(G738="","",IF(COUNTIF(Tugs[曳船名],G738)&lt;&gt;1,"未登録・重複",IF(INDEX(Tugs[会社名],MATCH(G738,Tugs[曳船名],0))="","未確認",INDEX(Tugs[会社名],MATCH(G738,Tugs[曳船名],0)))))</f>
        <v/>
      </c>
      <c r="AA738" s="54" t="str">
        <f>IF(G738="","",IF(COUNTIF(Companies[会社名],Z738)&lt;&gt;1,"未登録・重複",IF(INDEX(Companies[地区],MATCH(Z738,Companies[会社名],0))="","未確認",INDEX(Companies[地区],MATCH(Z738,Companies[会社名],0)))))</f>
        <v/>
      </c>
      <c r="AB738" s="54" t="str">
        <f>IF(G738="","",IF(Q738&lt;&gt;"",Q738,IF(COUNTIF(Tugs[曳船名],G738)&lt;&gt;1,"未登録・重複",IF(INDEX(Tugs[基地港],MATCH(G738,Tugs[曳船名],0))="","未確認",INDEX(Tugs[基地港],MATCH(G738,Tugs[曳船名],0))))))</f>
        <v/>
      </c>
      <c r="AC738" s="53" t="str">
        <f>IF(C738="","",IF(AND(COUNTIF(Standards[照合項目（自動）],AB738&amp;"｜"&amp;E738&amp;"｜"&amp;D738&amp;"｜"&amp;F738&amp;"｜"&amp;P738)=1,COUNTIFS(Standards[照合項目（自動）],AB738&amp;"｜"&amp;E738&amp;"｜"&amp;D738&amp;"｜"&amp;F738&amp;"｜"&amp;P738,Standards[入力確認（自動）],"確認済")=1),SUMIF(Standards[照合項目（自動）],AB738&amp;"｜"&amp;E738&amp;"｜"&amp;D738&amp;"｜"&amp;F738&amp;"｜"&amp;P738,Standards[所定合計h（自動）]),"未確認"))</f>
        <v/>
      </c>
      <c r="AD738" s="53" t="str">
        <f>IF(C738="","",IF(AND(ISNUMBER(R738),ISNUMBER(S738),S738&gt;=R738),ROUND((S738-R738)*24,4),IF(OR(R738&lt;&gt;"",S738&lt;&gt;""),"",IF(AND(ISNUMBER(T738),T738&gt;=0),T738,IF(AND(I738="あり",J738="実施",ISNUMBER(AC738)),AC738,"")))))</f>
        <v/>
      </c>
      <c r="AE738" s="54" t="str">
        <f>IF(C738="","",IF(AND(ISNUMBER(R738),ISNUMBER(S738),S738&gt;=R738),IF(X738="記録","実績：基地発～基地着",IF(X738="記憶","記憶：基地発～基地着","未確認：基地発～基地着")),IF(OR(R738&lt;&gt;"",S738&lt;&gt;""),"要確認：時刻不足・逆転",IF(AND(ISNUMBER(T738),T738&gt;=0),IF(X738="記録","実績：記録の時間",IF(X738="記憶","記憶：申告の時間","未確認：申告の時間")),IF(AND(I738="あり",J738="実施",ISNUMBER(AC738)),"所定時間による見込み",IF(I738="なし","使用なし","未確認"))))))</f>
        <v/>
      </c>
      <c r="AF738" s="55" t="str">
        <f>IF(C738="","",IF(H738="あり",1,0))</f>
        <v/>
      </c>
      <c r="AG738" s="55" t="str">
        <f>IF(C738="","",IF(AND(I738="あり",J738="実施"),1,0))</f>
        <v/>
      </c>
      <c r="AH738" s="55" t="str">
        <f>IF(C738="","",IF(AND(H738="あり",X738="記録"),IF(COUNTIFS($A$8:A738,A738,$B$8:B738,B738,$C$8:C738,C738,$E$8:E738,E738,$F$8:F738,F738,$H$8:H738,"あり",$X$8:X738,"記録")=1,1,0),0))</f>
        <v/>
      </c>
      <c r="AI738" s="55" t="str">
        <f>IF(C738="","",IF(AND(I738="あり",J738="実施",X738="記録",ISNUMBER(K738)),IF(COUNTIFS($K$8:K738,K738,$C$8:C738,C738,$E$8:E738,E738,$F$8:F738,F738,$I$8:I738,"あり",$J$8:J738,"実施",$X$8:X738,"記録")=1,1,0),0))</f>
        <v/>
      </c>
      <c r="AJ738" s="55" t="str">
        <f>IF(C738="","",IF(ISNUMBER(A738),YEAR(A738)-IF(MONTH(A738)&lt;4,1,0),""))</f>
        <v/>
      </c>
      <c r="AK738" s="55" t="str">
        <f>IF(C738="","",IF(J738="実施",IF(ISNUMBER(K738),YEAR(K738)-IF(MONTH(K738)&lt;4,1,0),""),""))</f>
        <v/>
      </c>
      <c r="AL738" s="56" t="str">
        <f>IF(C738="",IF(OR(A738&lt;&gt;"",G738&lt;&gt;""),"要確認：船名未記入",""),IF(OR(NOT(ISNUMBER(A738)),G738="",H738="",I738="",J738="",N738="",O738="",P738="",W738="",X738=""),"要確認：基本項目不足",IF(OR(Z738="未登録・重複",AA738="未登録・重複",AB738="未確認"),"要確認：登録表を確認",IF(AND(H738="あり",NOT(ISNUMBER(B738))),"要確認：前日の予定時刻不足",IF(AND(J738="実施",I738="あり",NOT(ISNUMBER(K738))),"要確認：最終日時不足",IF(AND(J738="取消",I738="あり"),"要確認：取消と使用ありが矛盾",IF(OR(AND(ISNUMBER(T738),T738&lt;0),AND(ISNUMBER(V738),V738&lt;0),AE738="要確認：時刻不足・逆転"),"要確認：時間を確認",IF(COUNTIFS(Work[予定表の作業日],A738,Work[前日版の予定時刻],B738,Work[船名],C738,Work[バース],E738,Work[入出・転],F738,Work[曳船名],G738)&gt;1,"要確認：同じ作業・曳船が重複",IF(AND(I738="あり",J738="実施",NOT(ISNUMBER(AD738))),"要確認：拘束時間未確認",IF(OR(H738="未確認",I738="未確認",J738="未確認",X738="未確認",N738="未確認",O738="未確認"),"要確認：未確認を含む","確認済"))))))))))</f>
        <v/>
      </c>
    </row>
    <row r="739" spans="1:38" ht="24.95" customHeight="1" x14ac:dyDescent="0.2">
      <c r="A739" s="20"/>
      <c r="B739" s="29"/>
      <c r="C739" s="7"/>
      <c r="D739" s="7"/>
      <c r="E739" s="7"/>
      <c r="F739" s="7"/>
      <c r="G739" s="7"/>
      <c r="H739" s="7"/>
      <c r="I739" s="7"/>
      <c r="J739" s="7"/>
      <c r="K739" s="23"/>
      <c r="L739" s="13"/>
      <c r="M739" s="13"/>
      <c r="N739" s="7"/>
      <c r="O739" s="51"/>
      <c r="P739" s="51"/>
      <c r="Q739" s="61"/>
      <c r="R739" s="62"/>
      <c r="S739" s="62"/>
      <c r="T739" s="63"/>
      <c r="U739" s="63"/>
      <c r="V739" s="63"/>
      <c r="W739" s="51"/>
      <c r="X739" s="51"/>
      <c r="Y739" s="67"/>
      <c r="Z739" s="54" t="str">
        <f>IF(G739="","",IF(COUNTIF(Tugs[曳船名],G739)&lt;&gt;1,"未登録・重複",IF(INDEX(Tugs[会社名],MATCH(G739,Tugs[曳船名],0))="","未確認",INDEX(Tugs[会社名],MATCH(G739,Tugs[曳船名],0)))))</f>
        <v/>
      </c>
      <c r="AA739" s="54" t="str">
        <f>IF(G739="","",IF(COUNTIF(Companies[会社名],Z739)&lt;&gt;1,"未登録・重複",IF(INDEX(Companies[地区],MATCH(Z739,Companies[会社名],0))="","未確認",INDEX(Companies[地区],MATCH(Z739,Companies[会社名],0)))))</f>
        <v/>
      </c>
      <c r="AB739" s="54" t="str">
        <f>IF(G739="","",IF(Q739&lt;&gt;"",Q739,IF(COUNTIF(Tugs[曳船名],G739)&lt;&gt;1,"未登録・重複",IF(INDEX(Tugs[基地港],MATCH(G739,Tugs[曳船名],0))="","未確認",INDEX(Tugs[基地港],MATCH(G739,Tugs[曳船名],0))))))</f>
        <v/>
      </c>
      <c r="AC739" s="53" t="str">
        <f>IF(C739="","",IF(AND(COUNTIF(Standards[照合項目（自動）],AB739&amp;"｜"&amp;E739&amp;"｜"&amp;D739&amp;"｜"&amp;F739&amp;"｜"&amp;P739)=1,COUNTIFS(Standards[照合項目（自動）],AB739&amp;"｜"&amp;E739&amp;"｜"&amp;D739&amp;"｜"&amp;F739&amp;"｜"&amp;P739,Standards[入力確認（自動）],"確認済")=1),SUMIF(Standards[照合項目（自動）],AB739&amp;"｜"&amp;E739&amp;"｜"&amp;D739&amp;"｜"&amp;F739&amp;"｜"&amp;P739,Standards[所定合計h（自動）]),"未確認"))</f>
        <v/>
      </c>
      <c r="AD739" s="53" t="str">
        <f>IF(C739="","",IF(AND(ISNUMBER(R739),ISNUMBER(S739),S739&gt;=R739),ROUND((S739-R739)*24,4),IF(OR(R739&lt;&gt;"",S739&lt;&gt;""),"",IF(AND(ISNUMBER(T739),T739&gt;=0),T739,IF(AND(I739="あり",J739="実施",ISNUMBER(AC739)),AC739,"")))))</f>
        <v/>
      </c>
      <c r="AE739" s="54" t="str">
        <f>IF(C739="","",IF(AND(ISNUMBER(R739),ISNUMBER(S739),S739&gt;=R739),IF(X739="記録","実績：基地発～基地着",IF(X739="記憶","記憶：基地発～基地着","未確認：基地発～基地着")),IF(OR(R739&lt;&gt;"",S739&lt;&gt;""),"要確認：時刻不足・逆転",IF(AND(ISNUMBER(T739),T739&gt;=0),IF(X739="記録","実績：記録の時間",IF(X739="記憶","記憶：申告の時間","未確認：申告の時間")),IF(AND(I739="あり",J739="実施",ISNUMBER(AC739)),"所定時間による見込み",IF(I739="なし","使用なし","未確認"))))))</f>
        <v/>
      </c>
      <c r="AF739" s="55" t="str">
        <f>IF(C739="","",IF(H739="あり",1,0))</f>
        <v/>
      </c>
      <c r="AG739" s="55" t="str">
        <f>IF(C739="","",IF(AND(I739="あり",J739="実施"),1,0))</f>
        <v/>
      </c>
      <c r="AH739" s="55" t="str">
        <f>IF(C739="","",IF(AND(H739="あり",X739="記録"),IF(COUNTIFS($A$8:A739,A739,$B$8:B739,B739,$C$8:C739,C739,$E$8:E739,E739,$F$8:F739,F739,$H$8:H739,"あり",$X$8:X739,"記録")=1,1,0),0))</f>
        <v/>
      </c>
      <c r="AI739" s="55" t="str">
        <f>IF(C739="","",IF(AND(I739="あり",J739="実施",X739="記録",ISNUMBER(K739)),IF(COUNTIFS($K$8:K739,K739,$C$8:C739,C739,$E$8:E739,E739,$F$8:F739,F739,$I$8:I739,"あり",$J$8:J739,"実施",$X$8:X739,"記録")=1,1,0),0))</f>
        <v/>
      </c>
      <c r="AJ739" s="55" t="str">
        <f>IF(C739="","",IF(ISNUMBER(A739),YEAR(A739)-IF(MONTH(A739)&lt;4,1,0),""))</f>
        <v/>
      </c>
      <c r="AK739" s="55" t="str">
        <f>IF(C739="","",IF(J739="実施",IF(ISNUMBER(K739),YEAR(K739)-IF(MONTH(K739)&lt;4,1,0),""),""))</f>
        <v/>
      </c>
      <c r="AL739" s="56" t="str">
        <f>IF(C739="",IF(OR(A739&lt;&gt;"",G739&lt;&gt;""),"要確認：船名未記入",""),IF(OR(NOT(ISNUMBER(A739)),G739="",H739="",I739="",J739="",N739="",O739="",P739="",W739="",X739=""),"要確認：基本項目不足",IF(OR(Z739="未登録・重複",AA739="未登録・重複",AB739="未確認"),"要確認：登録表を確認",IF(AND(H739="あり",NOT(ISNUMBER(B739))),"要確認：前日の予定時刻不足",IF(AND(J739="実施",I739="あり",NOT(ISNUMBER(K739))),"要確認：最終日時不足",IF(AND(J739="取消",I739="あり"),"要確認：取消と使用ありが矛盾",IF(OR(AND(ISNUMBER(T739),T739&lt;0),AND(ISNUMBER(V739),V739&lt;0),AE739="要確認：時刻不足・逆転"),"要確認：時間を確認",IF(COUNTIFS(Work[予定表の作業日],A739,Work[前日版の予定時刻],B739,Work[船名],C739,Work[バース],E739,Work[入出・転],F739,Work[曳船名],G739)&gt;1,"要確認：同じ作業・曳船が重複",IF(AND(I739="あり",J739="実施",NOT(ISNUMBER(AD739))),"要確認：拘束時間未確認",IF(OR(H739="未確認",I739="未確認",J739="未確認",X739="未確認",N739="未確認",O739="未確認"),"要確認：未確認を含む","確認済"))))))))))</f>
        <v/>
      </c>
    </row>
    <row r="740" spans="1:38" ht="24.95" customHeight="1" x14ac:dyDescent="0.2">
      <c r="A740" s="20"/>
      <c r="B740" s="29"/>
      <c r="C740" s="7"/>
      <c r="D740" s="7"/>
      <c r="E740" s="7"/>
      <c r="F740" s="7"/>
      <c r="G740" s="7"/>
      <c r="H740" s="7"/>
      <c r="I740" s="7"/>
      <c r="J740" s="7"/>
      <c r="K740" s="23"/>
      <c r="L740" s="13"/>
      <c r="M740" s="13"/>
      <c r="N740" s="7"/>
      <c r="O740" s="51"/>
      <c r="P740" s="51"/>
      <c r="Q740" s="61"/>
      <c r="R740" s="62"/>
      <c r="S740" s="62"/>
      <c r="T740" s="63"/>
      <c r="U740" s="63"/>
      <c r="V740" s="63"/>
      <c r="W740" s="51"/>
      <c r="X740" s="51"/>
      <c r="Y740" s="67"/>
      <c r="Z740" s="54" t="str">
        <f>IF(G740="","",IF(COUNTIF(Tugs[曳船名],G740)&lt;&gt;1,"未登録・重複",IF(INDEX(Tugs[会社名],MATCH(G740,Tugs[曳船名],0))="","未確認",INDEX(Tugs[会社名],MATCH(G740,Tugs[曳船名],0)))))</f>
        <v/>
      </c>
      <c r="AA740" s="54" t="str">
        <f>IF(G740="","",IF(COUNTIF(Companies[会社名],Z740)&lt;&gt;1,"未登録・重複",IF(INDEX(Companies[地区],MATCH(Z740,Companies[会社名],0))="","未確認",INDEX(Companies[地区],MATCH(Z740,Companies[会社名],0)))))</f>
        <v/>
      </c>
      <c r="AB740" s="54" t="str">
        <f>IF(G740="","",IF(Q740&lt;&gt;"",Q740,IF(COUNTIF(Tugs[曳船名],G740)&lt;&gt;1,"未登録・重複",IF(INDEX(Tugs[基地港],MATCH(G740,Tugs[曳船名],0))="","未確認",INDEX(Tugs[基地港],MATCH(G740,Tugs[曳船名],0))))))</f>
        <v/>
      </c>
      <c r="AC740" s="53" t="str">
        <f>IF(C740="","",IF(AND(COUNTIF(Standards[照合項目（自動）],AB740&amp;"｜"&amp;E740&amp;"｜"&amp;D740&amp;"｜"&amp;F740&amp;"｜"&amp;P740)=1,COUNTIFS(Standards[照合項目（自動）],AB740&amp;"｜"&amp;E740&amp;"｜"&amp;D740&amp;"｜"&amp;F740&amp;"｜"&amp;P740,Standards[入力確認（自動）],"確認済")=1),SUMIF(Standards[照合項目（自動）],AB740&amp;"｜"&amp;E740&amp;"｜"&amp;D740&amp;"｜"&amp;F740&amp;"｜"&amp;P740,Standards[所定合計h（自動）]),"未確認"))</f>
        <v/>
      </c>
      <c r="AD740" s="53" t="str">
        <f>IF(C740="","",IF(AND(ISNUMBER(R740),ISNUMBER(S740),S740&gt;=R740),ROUND((S740-R740)*24,4),IF(OR(R740&lt;&gt;"",S740&lt;&gt;""),"",IF(AND(ISNUMBER(T740),T740&gt;=0),T740,IF(AND(I740="あり",J740="実施",ISNUMBER(AC740)),AC740,"")))))</f>
        <v/>
      </c>
      <c r="AE740" s="54" t="str">
        <f>IF(C740="","",IF(AND(ISNUMBER(R740),ISNUMBER(S740),S740&gt;=R740),IF(X740="記録","実績：基地発～基地着",IF(X740="記憶","記憶：基地発～基地着","未確認：基地発～基地着")),IF(OR(R740&lt;&gt;"",S740&lt;&gt;""),"要確認：時刻不足・逆転",IF(AND(ISNUMBER(T740),T740&gt;=0),IF(X740="記録","実績：記録の時間",IF(X740="記憶","記憶：申告の時間","未確認：申告の時間")),IF(AND(I740="あり",J740="実施",ISNUMBER(AC740)),"所定時間による見込み",IF(I740="なし","使用なし","未確認"))))))</f>
        <v/>
      </c>
      <c r="AF740" s="55" t="str">
        <f>IF(C740="","",IF(H740="あり",1,0))</f>
        <v/>
      </c>
      <c r="AG740" s="55" t="str">
        <f>IF(C740="","",IF(AND(I740="あり",J740="実施"),1,0))</f>
        <v/>
      </c>
      <c r="AH740" s="55" t="str">
        <f>IF(C740="","",IF(AND(H740="あり",X740="記録"),IF(COUNTIFS($A$8:A740,A740,$B$8:B740,B740,$C$8:C740,C740,$E$8:E740,E740,$F$8:F740,F740,$H$8:H740,"あり",$X$8:X740,"記録")=1,1,0),0))</f>
        <v/>
      </c>
      <c r="AI740" s="55" t="str">
        <f>IF(C740="","",IF(AND(I740="あり",J740="実施",X740="記録",ISNUMBER(K740)),IF(COUNTIFS($K$8:K740,K740,$C$8:C740,C740,$E$8:E740,E740,$F$8:F740,F740,$I$8:I740,"あり",$J$8:J740,"実施",$X$8:X740,"記録")=1,1,0),0))</f>
        <v/>
      </c>
      <c r="AJ740" s="55" t="str">
        <f>IF(C740="","",IF(ISNUMBER(A740),YEAR(A740)-IF(MONTH(A740)&lt;4,1,0),""))</f>
        <v/>
      </c>
      <c r="AK740" s="55" t="str">
        <f>IF(C740="","",IF(J740="実施",IF(ISNUMBER(K740),YEAR(K740)-IF(MONTH(K740)&lt;4,1,0),""),""))</f>
        <v/>
      </c>
      <c r="AL740" s="56" t="str">
        <f>IF(C740="",IF(OR(A740&lt;&gt;"",G740&lt;&gt;""),"要確認：船名未記入",""),IF(OR(NOT(ISNUMBER(A740)),G740="",H740="",I740="",J740="",N740="",O740="",P740="",W740="",X740=""),"要確認：基本項目不足",IF(OR(Z740="未登録・重複",AA740="未登録・重複",AB740="未確認"),"要確認：登録表を確認",IF(AND(H740="あり",NOT(ISNUMBER(B740))),"要確認：前日の予定時刻不足",IF(AND(J740="実施",I740="あり",NOT(ISNUMBER(K740))),"要確認：最終日時不足",IF(AND(J740="取消",I740="あり"),"要確認：取消と使用ありが矛盾",IF(OR(AND(ISNUMBER(T740),T740&lt;0),AND(ISNUMBER(V740),V740&lt;0),AE740="要確認：時刻不足・逆転"),"要確認：時間を確認",IF(COUNTIFS(Work[予定表の作業日],A740,Work[前日版の予定時刻],B740,Work[船名],C740,Work[バース],E740,Work[入出・転],F740,Work[曳船名],G740)&gt;1,"要確認：同じ作業・曳船が重複",IF(AND(I740="あり",J740="実施",NOT(ISNUMBER(AD740))),"要確認：拘束時間未確認",IF(OR(H740="未確認",I740="未確認",J740="未確認",X740="未確認",N740="未確認",O740="未確認"),"要確認：未確認を含む","確認済"))))))))))</f>
        <v/>
      </c>
    </row>
    <row r="741" spans="1:38" ht="24.95" customHeight="1" x14ac:dyDescent="0.2">
      <c r="A741" s="20"/>
      <c r="B741" s="29"/>
      <c r="C741" s="7"/>
      <c r="D741" s="7"/>
      <c r="E741" s="7"/>
      <c r="F741" s="7"/>
      <c r="G741" s="7"/>
      <c r="H741" s="7"/>
      <c r="I741" s="7"/>
      <c r="J741" s="7"/>
      <c r="K741" s="23"/>
      <c r="L741" s="13"/>
      <c r="M741" s="13"/>
      <c r="N741" s="7"/>
      <c r="O741" s="51"/>
      <c r="P741" s="51"/>
      <c r="Q741" s="61"/>
      <c r="R741" s="62"/>
      <c r="S741" s="62"/>
      <c r="T741" s="63"/>
      <c r="U741" s="63"/>
      <c r="V741" s="63"/>
      <c r="W741" s="51"/>
      <c r="X741" s="51"/>
      <c r="Y741" s="67"/>
      <c r="Z741" s="54" t="str">
        <f>IF(G741="","",IF(COUNTIF(Tugs[曳船名],G741)&lt;&gt;1,"未登録・重複",IF(INDEX(Tugs[会社名],MATCH(G741,Tugs[曳船名],0))="","未確認",INDEX(Tugs[会社名],MATCH(G741,Tugs[曳船名],0)))))</f>
        <v/>
      </c>
      <c r="AA741" s="54" t="str">
        <f>IF(G741="","",IF(COUNTIF(Companies[会社名],Z741)&lt;&gt;1,"未登録・重複",IF(INDEX(Companies[地区],MATCH(Z741,Companies[会社名],0))="","未確認",INDEX(Companies[地区],MATCH(Z741,Companies[会社名],0)))))</f>
        <v/>
      </c>
      <c r="AB741" s="54" t="str">
        <f>IF(G741="","",IF(Q741&lt;&gt;"",Q741,IF(COUNTIF(Tugs[曳船名],G741)&lt;&gt;1,"未登録・重複",IF(INDEX(Tugs[基地港],MATCH(G741,Tugs[曳船名],0))="","未確認",INDEX(Tugs[基地港],MATCH(G741,Tugs[曳船名],0))))))</f>
        <v/>
      </c>
      <c r="AC741" s="53" t="str">
        <f>IF(C741="","",IF(AND(COUNTIF(Standards[照合項目（自動）],AB741&amp;"｜"&amp;E741&amp;"｜"&amp;D741&amp;"｜"&amp;F741&amp;"｜"&amp;P741)=1,COUNTIFS(Standards[照合項目（自動）],AB741&amp;"｜"&amp;E741&amp;"｜"&amp;D741&amp;"｜"&amp;F741&amp;"｜"&amp;P741,Standards[入力確認（自動）],"確認済")=1),SUMIF(Standards[照合項目（自動）],AB741&amp;"｜"&amp;E741&amp;"｜"&amp;D741&amp;"｜"&amp;F741&amp;"｜"&amp;P741,Standards[所定合計h（自動）]),"未確認"))</f>
        <v/>
      </c>
      <c r="AD741" s="53" t="str">
        <f>IF(C741="","",IF(AND(ISNUMBER(R741),ISNUMBER(S741),S741&gt;=R741),ROUND((S741-R741)*24,4),IF(OR(R741&lt;&gt;"",S741&lt;&gt;""),"",IF(AND(ISNUMBER(T741),T741&gt;=0),T741,IF(AND(I741="あり",J741="実施",ISNUMBER(AC741)),AC741,"")))))</f>
        <v/>
      </c>
      <c r="AE741" s="54" t="str">
        <f>IF(C741="","",IF(AND(ISNUMBER(R741),ISNUMBER(S741),S741&gt;=R741),IF(X741="記録","実績：基地発～基地着",IF(X741="記憶","記憶：基地発～基地着","未確認：基地発～基地着")),IF(OR(R741&lt;&gt;"",S741&lt;&gt;""),"要確認：時刻不足・逆転",IF(AND(ISNUMBER(T741),T741&gt;=0),IF(X741="記録","実績：記録の時間",IF(X741="記憶","記憶：申告の時間","未確認：申告の時間")),IF(AND(I741="あり",J741="実施",ISNUMBER(AC741)),"所定時間による見込み",IF(I741="なし","使用なし","未確認"))))))</f>
        <v/>
      </c>
      <c r="AF741" s="55" t="str">
        <f>IF(C741="","",IF(H741="あり",1,0))</f>
        <v/>
      </c>
      <c r="AG741" s="55" t="str">
        <f>IF(C741="","",IF(AND(I741="あり",J741="実施"),1,0))</f>
        <v/>
      </c>
      <c r="AH741" s="55" t="str">
        <f>IF(C741="","",IF(AND(H741="あり",X741="記録"),IF(COUNTIFS($A$8:A741,A741,$B$8:B741,B741,$C$8:C741,C741,$E$8:E741,E741,$F$8:F741,F741,$H$8:H741,"あり",$X$8:X741,"記録")=1,1,0),0))</f>
        <v/>
      </c>
      <c r="AI741" s="55" t="str">
        <f>IF(C741="","",IF(AND(I741="あり",J741="実施",X741="記録",ISNUMBER(K741)),IF(COUNTIFS($K$8:K741,K741,$C$8:C741,C741,$E$8:E741,E741,$F$8:F741,F741,$I$8:I741,"あり",$J$8:J741,"実施",$X$8:X741,"記録")=1,1,0),0))</f>
        <v/>
      </c>
      <c r="AJ741" s="55" t="str">
        <f>IF(C741="","",IF(ISNUMBER(A741),YEAR(A741)-IF(MONTH(A741)&lt;4,1,0),""))</f>
        <v/>
      </c>
      <c r="AK741" s="55" t="str">
        <f>IF(C741="","",IF(J741="実施",IF(ISNUMBER(K741),YEAR(K741)-IF(MONTH(K741)&lt;4,1,0),""),""))</f>
        <v/>
      </c>
      <c r="AL741" s="56" t="str">
        <f>IF(C741="",IF(OR(A741&lt;&gt;"",G741&lt;&gt;""),"要確認：船名未記入",""),IF(OR(NOT(ISNUMBER(A741)),G741="",H741="",I741="",J741="",N741="",O741="",P741="",W741="",X741=""),"要確認：基本項目不足",IF(OR(Z741="未登録・重複",AA741="未登録・重複",AB741="未確認"),"要確認：登録表を確認",IF(AND(H741="あり",NOT(ISNUMBER(B741))),"要確認：前日の予定時刻不足",IF(AND(J741="実施",I741="あり",NOT(ISNUMBER(K741))),"要確認：最終日時不足",IF(AND(J741="取消",I741="あり"),"要確認：取消と使用ありが矛盾",IF(OR(AND(ISNUMBER(T741),T741&lt;0),AND(ISNUMBER(V741),V741&lt;0),AE741="要確認：時刻不足・逆転"),"要確認：時間を確認",IF(COUNTIFS(Work[予定表の作業日],A741,Work[前日版の予定時刻],B741,Work[船名],C741,Work[バース],E741,Work[入出・転],F741,Work[曳船名],G741)&gt;1,"要確認：同じ作業・曳船が重複",IF(AND(I741="あり",J741="実施",NOT(ISNUMBER(AD741))),"要確認：拘束時間未確認",IF(OR(H741="未確認",I741="未確認",J741="未確認",X741="未確認",N741="未確認",O741="未確認"),"要確認：未確認を含む","確認済"))))))))))</f>
        <v/>
      </c>
    </row>
    <row r="742" spans="1:38" ht="24.95" customHeight="1" x14ac:dyDescent="0.2">
      <c r="A742" s="20"/>
      <c r="B742" s="29"/>
      <c r="C742" s="7"/>
      <c r="D742" s="7"/>
      <c r="E742" s="7"/>
      <c r="F742" s="7"/>
      <c r="G742" s="7"/>
      <c r="H742" s="7"/>
      <c r="I742" s="7"/>
      <c r="J742" s="7"/>
      <c r="K742" s="23"/>
      <c r="L742" s="13"/>
      <c r="M742" s="13"/>
      <c r="N742" s="7"/>
      <c r="O742" s="51"/>
      <c r="P742" s="51"/>
      <c r="Q742" s="61"/>
      <c r="R742" s="62"/>
      <c r="S742" s="62"/>
      <c r="T742" s="63"/>
      <c r="U742" s="63"/>
      <c r="V742" s="63"/>
      <c r="W742" s="51"/>
      <c r="X742" s="51"/>
      <c r="Y742" s="67"/>
      <c r="Z742" s="54" t="str">
        <f>IF(G742="","",IF(COUNTIF(Tugs[曳船名],G742)&lt;&gt;1,"未登録・重複",IF(INDEX(Tugs[会社名],MATCH(G742,Tugs[曳船名],0))="","未確認",INDEX(Tugs[会社名],MATCH(G742,Tugs[曳船名],0)))))</f>
        <v/>
      </c>
      <c r="AA742" s="54" t="str">
        <f>IF(G742="","",IF(COUNTIF(Companies[会社名],Z742)&lt;&gt;1,"未登録・重複",IF(INDEX(Companies[地区],MATCH(Z742,Companies[会社名],0))="","未確認",INDEX(Companies[地区],MATCH(Z742,Companies[会社名],0)))))</f>
        <v/>
      </c>
      <c r="AB742" s="54" t="str">
        <f>IF(G742="","",IF(Q742&lt;&gt;"",Q742,IF(COUNTIF(Tugs[曳船名],G742)&lt;&gt;1,"未登録・重複",IF(INDEX(Tugs[基地港],MATCH(G742,Tugs[曳船名],0))="","未確認",INDEX(Tugs[基地港],MATCH(G742,Tugs[曳船名],0))))))</f>
        <v/>
      </c>
      <c r="AC742" s="53" t="str">
        <f>IF(C742="","",IF(AND(COUNTIF(Standards[照合項目（自動）],AB742&amp;"｜"&amp;E742&amp;"｜"&amp;D742&amp;"｜"&amp;F742&amp;"｜"&amp;P742)=1,COUNTIFS(Standards[照合項目（自動）],AB742&amp;"｜"&amp;E742&amp;"｜"&amp;D742&amp;"｜"&amp;F742&amp;"｜"&amp;P742,Standards[入力確認（自動）],"確認済")=1),SUMIF(Standards[照合項目（自動）],AB742&amp;"｜"&amp;E742&amp;"｜"&amp;D742&amp;"｜"&amp;F742&amp;"｜"&amp;P742,Standards[所定合計h（自動）]),"未確認"))</f>
        <v/>
      </c>
      <c r="AD742" s="53" t="str">
        <f>IF(C742="","",IF(AND(ISNUMBER(R742),ISNUMBER(S742),S742&gt;=R742),ROUND((S742-R742)*24,4),IF(OR(R742&lt;&gt;"",S742&lt;&gt;""),"",IF(AND(ISNUMBER(T742),T742&gt;=0),T742,IF(AND(I742="あり",J742="実施",ISNUMBER(AC742)),AC742,"")))))</f>
        <v/>
      </c>
      <c r="AE742" s="54" t="str">
        <f>IF(C742="","",IF(AND(ISNUMBER(R742),ISNUMBER(S742),S742&gt;=R742),IF(X742="記録","実績：基地発～基地着",IF(X742="記憶","記憶：基地発～基地着","未確認：基地発～基地着")),IF(OR(R742&lt;&gt;"",S742&lt;&gt;""),"要確認：時刻不足・逆転",IF(AND(ISNUMBER(T742),T742&gt;=0),IF(X742="記録","実績：記録の時間",IF(X742="記憶","記憶：申告の時間","未確認：申告の時間")),IF(AND(I742="あり",J742="実施",ISNUMBER(AC742)),"所定時間による見込み",IF(I742="なし","使用なし","未確認"))))))</f>
        <v/>
      </c>
      <c r="AF742" s="55" t="str">
        <f>IF(C742="","",IF(H742="あり",1,0))</f>
        <v/>
      </c>
      <c r="AG742" s="55" t="str">
        <f>IF(C742="","",IF(AND(I742="あり",J742="実施"),1,0))</f>
        <v/>
      </c>
      <c r="AH742" s="55" t="str">
        <f>IF(C742="","",IF(AND(H742="あり",X742="記録"),IF(COUNTIFS($A$8:A742,A742,$B$8:B742,B742,$C$8:C742,C742,$E$8:E742,E742,$F$8:F742,F742,$H$8:H742,"あり",$X$8:X742,"記録")=1,1,0),0))</f>
        <v/>
      </c>
      <c r="AI742" s="55" t="str">
        <f>IF(C742="","",IF(AND(I742="あり",J742="実施",X742="記録",ISNUMBER(K742)),IF(COUNTIFS($K$8:K742,K742,$C$8:C742,C742,$E$8:E742,E742,$F$8:F742,F742,$I$8:I742,"あり",$J$8:J742,"実施",$X$8:X742,"記録")=1,1,0),0))</f>
        <v/>
      </c>
      <c r="AJ742" s="55" t="str">
        <f>IF(C742="","",IF(ISNUMBER(A742),YEAR(A742)-IF(MONTH(A742)&lt;4,1,0),""))</f>
        <v/>
      </c>
      <c r="AK742" s="55" t="str">
        <f>IF(C742="","",IF(J742="実施",IF(ISNUMBER(K742),YEAR(K742)-IF(MONTH(K742)&lt;4,1,0),""),""))</f>
        <v/>
      </c>
      <c r="AL742" s="56" t="str">
        <f>IF(C742="",IF(OR(A742&lt;&gt;"",G742&lt;&gt;""),"要確認：船名未記入",""),IF(OR(NOT(ISNUMBER(A742)),G742="",H742="",I742="",J742="",N742="",O742="",P742="",W742="",X742=""),"要確認：基本項目不足",IF(OR(Z742="未登録・重複",AA742="未登録・重複",AB742="未確認"),"要確認：登録表を確認",IF(AND(H742="あり",NOT(ISNUMBER(B742))),"要確認：前日の予定時刻不足",IF(AND(J742="実施",I742="あり",NOT(ISNUMBER(K742))),"要確認：最終日時不足",IF(AND(J742="取消",I742="あり"),"要確認：取消と使用ありが矛盾",IF(OR(AND(ISNUMBER(T742),T742&lt;0),AND(ISNUMBER(V742),V742&lt;0),AE742="要確認：時刻不足・逆転"),"要確認：時間を確認",IF(COUNTIFS(Work[予定表の作業日],A742,Work[前日版の予定時刻],B742,Work[船名],C742,Work[バース],E742,Work[入出・転],F742,Work[曳船名],G742)&gt;1,"要確認：同じ作業・曳船が重複",IF(AND(I742="あり",J742="実施",NOT(ISNUMBER(AD742))),"要確認：拘束時間未確認",IF(OR(H742="未確認",I742="未確認",J742="未確認",X742="未確認",N742="未確認",O742="未確認"),"要確認：未確認を含む","確認済"))))))))))</f>
        <v/>
      </c>
    </row>
    <row r="743" spans="1:38" ht="24.95" customHeight="1" x14ac:dyDescent="0.2">
      <c r="A743" s="20"/>
      <c r="B743" s="29"/>
      <c r="C743" s="7"/>
      <c r="D743" s="7"/>
      <c r="E743" s="7"/>
      <c r="F743" s="7"/>
      <c r="G743" s="7"/>
      <c r="H743" s="7"/>
      <c r="I743" s="7"/>
      <c r="J743" s="7"/>
      <c r="K743" s="23"/>
      <c r="L743" s="13"/>
      <c r="M743" s="13"/>
      <c r="N743" s="7"/>
      <c r="O743" s="51"/>
      <c r="P743" s="51"/>
      <c r="Q743" s="61"/>
      <c r="R743" s="62"/>
      <c r="S743" s="62"/>
      <c r="T743" s="63"/>
      <c r="U743" s="63"/>
      <c r="V743" s="63"/>
      <c r="W743" s="51"/>
      <c r="X743" s="51"/>
      <c r="Y743" s="67"/>
      <c r="Z743" s="54" t="str">
        <f>IF(G743="","",IF(COUNTIF(Tugs[曳船名],G743)&lt;&gt;1,"未登録・重複",IF(INDEX(Tugs[会社名],MATCH(G743,Tugs[曳船名],0))="","未確認",INDEX(Tugs[会社名],MATCH(G743,Tugs[曳船名],0)))))</f>
        <v/>
      </c>
      <c r="AA743" s="54" t="str">
        <f>IF(G743="","",IF(COUNTIF(Companies[会社名],Z743)&lt;&gt;1,"未登録・重複",IF(INDEX(Companies[地区],MATCH(Z743,Companies[会社名],0))="","未確認",INDEX(Companies[地区],MATCH(Z743,Companies[会社名],0)))))</f>
        <v/>
      </c>
      <c r="AB743" s="54" t="str">
        <f>IF(G743="","",IF(Q743&lt;&gt;"",Q743,IF(COUNTIF(Tugs[曳船名],G743)&lt;&gt;1,"未登録・重複",IF(INDEX(Tugs[基地港],MATCH(G743,Tugs[曳船名],0))="","未確認",INDEX(Tugs[基地港],MATCH(G743,Tugs[曳船名],0))))))</f>
        <v/>
      </c>
      <c r="AC743" s="53" t="str">
        <f>IF(C743="","",IF(AND(COUNTIF(Standards[照合項目（自動）],AB743&amp;"｜"&amp;E743&amp;"｜"&amp;D743&amp;"｜"&amp;F743&amp;"｜"&amp;P743)=1,COUNTIFS(Standards[照合項目（自動）],AB743&amp;"｜"&amp;E743&amp;"｜"&amp;D743&amp;"｜"&amp;F743&amp;"｜"&amp;P743,Standards[入力確認（自動）],"確認済")=1),SUMIF(Standards[照合項目（自動）],AB743&amp;"｜"&amp;E743&amp;"｜"&amp;D743&amp;"｜"&amp;F743&amp;"｜"&amp;P743,Standards[所定合計h（自動）]),"未確認"))</f>
        <v/>
      </c>
      <c r="AD743" s="53" t="str">
        <f>IF(C743="","",IF(AND(ISNUMBER(R743),ISNUMBER(S743),S743&gt;=R743),ROUND((S743-R743)*24,4),IF(OR(R743&lt;&gt;"",S743&lt;&gt;""),"",IF(AND(ISNUMBER(T743),T743&gt;=0),T743,IF(AND(I743="あり",J743="実施",ISNUMBER(AC743)),AC743,"")))))</f>
        <v/>
      </c>
      <c r="AE743" s="54" t="str">
        <f>IF(C743="","",IF(AND(ISNUMBER(R743),ISNUMBER(S743),S743&gt;=R743),IF(X743="記録","実績：基地発～基地着",IF(X743="記憶","記憶：基地発～基地着","未確認：基地発～基地着")),IF(OR(R743&lt;&gt;"",S743&lt;&gt;""),"要確認：時刻不足・逆転",IF(AND(ISNUMBER(T743),T743&gt;=0),IF(X743="記録","実績：記録の時間",IF(X743="記憶","記憶：申告の時間","未確認：申告の時間")),IF(AND(I743="あり",J743="実施",ISNUMBER(AC743)),"所定時間による見込み",IF(I743="なし","使用なし","未確認"))))))</f>
        <v/>
      </c>
      <c r="AF743" s="55" t="str">
        <f>IF(C743="","",IF(H743="あり",1,0))</f>
        <v/>
      </c>
      <c r="AG743" s="55" t="str">
        <f>IF(C743="","",IF(AND(I743="あり",J743="実施"),1,0))</f>
        <v/>
      </c>
      <c r="AH743" s="55" t="str">
        <f>IF(C743="","",IF(AND(H743="あり",X743="記録"),IF(COUNTIFS($A$8:A743,A743,$B$8:B743,B743,$C$8:C743,C743,$E$8:E743,E743,$F$8:F743,F743,$H$8:H743,"あり",$X$8:X743,"記録")=1,1,0),0))</f>
        <v/>
      </c>
      <c r="AI743" s="55" t="str">
        <f>IF(C743="","",IF(AND(I743="あり",J743="実施",X743="記録",ISNUMBER(K743)),IF(COUNTIFS($K$8:K743,K743,$C$8:C743,C743,$E$8:E743,E743,$F$8:F743,F743,$I$8:I743,"あり",$J$8:J743,"実施",$X$8:X743,"記録")=1,1,0),0))</f>
        <v/>
      </c>
      <c r="AJ743" s="55" t="str">
        <f>IF(C743="","",IF(ISNUMBER(A743),YEAR(A743)-IF(MONTH(A743)&lt;4,1,0),""))</f>
        <v/>
      </c>
      <c r="AK743" s="55" t="str">
        <f>IF(C743="","",IF(J743="実施",IF(ISNUMBER(K743),YEAR(K743)-IF(MONTH(K743)&lt;4,1,0),""),""))</f>
        <v/>
      </c>
      <c r="AL743" s="56" t="str">
        <f>IF(C743="",IF(OR(A743&lt;&gt;"",G743&lt;&gt;""),"要確認：船名未記入",""),IF(OR(NOT(ISNUMBER(A743)),G743="",H743="",I743="",J743="",N743="",O743="",P743="",W743="",X743=""),"要確認：基本項目不足",IF(OR(Z743="未登録・重複",AA743="未登録・重複",AB743="未確認"),"要確認：登録表を確認",IF(AND(H743="あり",NOT(ISNUMBER(B743))),"要確認：前日の予定時刻不足",IF(AND(J743="実施",I743="あり",NOT(ISNUMBER(K743))),"要確認：最終日時不足",IF(AND(J743="取消",I743="あり"),"要確認：取消と使用ありが矛盾",IF(OR(AND(ISNUMBER(T743),T743&lt;0),AND(ISNUMBER(V743),V743&lt;0),AE743="要確認：時刻不足・逆転"),"要確認：時間を確認",IF(COUNTIFS(Work[予定表の作業日],A743,Work[前日版の予定時刻],B743,Work[船名],C743,Work[バース],E743,Work[入出・転],F743,Work[曳船名],G743)&gt;1,"要確認：同じ作業・曳船が重複",IF(AND(I743="あり",J743="実施",NOT(ISNUMBER(AD743))),"要確認：拘束時間未確認",IF(OR(H743="未確認",I743="未確認",J743="未確認",X743="未確認",N743="未確認",O743="未確認"),"要確認：未確認を含む","確認済"))))))))))</f>
        <v/>
      </c>
    </row>
    <row r="744" spans="1:38" ht="24.95" customHeight="1" x14ac:dyDescent="0.2">
      <c r="A744" s="20"/>
      <c r="B744" s="29"/>
      <c r="C744" s="7"/>
      <c r="D744" s="7"/>
      <c r="E744" s="7"/>
      <c r="F744" s="7"/>
      <c r="G744" s="7"/>
      <c r="H744" s="7"/>
      <c r="I744" s="7"/>
      <c r="J744" s="7"/>
      <c r="K744" s="23"/>
      <c r="L744" s="13"/>
      <c r="M744" s="13"/>
      <c r="N744" s="7"/>
      <c r="O744" s="51"/>
      <c r="P744" s="51"/>
      <c r="Q744" s="61"/>
      <c r="R744" s="62"/>
      <c r="S744" s="62"/>
      <c r="T744" s="63"/>
      <c r="U744" s="63"/>
      <c r="V744" s="63"/>
      <c r="W744" s="51"/>
      <c r="X744" s="51"/>
      <c r="Y744" s="67"/>
      <c r="Z744" s="54" t="str">
        <f>IF(G744="","",IF(COUNTIF(Tugs[曳船名],G744)&lt;&gt;1,"未登録・重複",IF(INDEX(Tugs[会社名],MATCH(G744,Tugs[曳船名],0))="","未確認",INDEX(Tugs[会社名],MATCH(G744,Tugs[曳船名],0)))))</f>
        <v/>
      </c>
      <c r="AA744" s="54" t="str">
        <f>IF(G744="","",IF(COUNTIF(Companies[会社名],Z744)&lt;&gt;1,"未登録・重複",IF(INDEX(Companies[地区],MATCH(Z744,Companies[会社名],0))="","未確認",INDEX(Companies[地区],MATCH(Z744,Companies[会社名],0)))))</f>
        <v/>
      </c>
      <c r="AB744" s="54" t="str">
        <f>IF(G744="","",IF(Q744&lt;&gt;"",Q744,IF(COUNTIF(Tugs[曳船名],G744)&lt;&gt;1,"未登録・重複",IF(INDEX(Tugs[基地港],MATCH(G744,Tugs[曳船名],0))="","未確認",INDEX(Tugs[基地港],MATCH(G744,Tugs[曳船名],0))))))</f>
        <v/>
      </c>
      <c r="AC744" s="53" t="str">
        <f>IF(C744="","",IF(AND(COUNTIF(Standards[照合項目（自動）],AB744&amp;"｜"&amp;E744&amp;"｜"&amp;D744&amp;"｜"&amp;F744&amp;"｜"&amp;P744)=1,COUNTIFS(Standards[照合項目（自動）],AB744&amp;"｜"&amp;E744&amp;"｜"&amp;D744&amp;"｜"&amp;F744&amp;"｜"&amp;P744,Standards[入力確認（自動）],"確認済")=1),SUMIF(Standards[照合項目（自動）],AB744&amp;"｜"&amp;E744&amp;"｜"&amp;D744&amp;"｜"&amp;F744&amp;"｜"&amp;P744,Standards[所定合計h（自動）]),"未確認"))</f>
        <v/>
      </c>
      <c r="AD744" s="53" t="str">
        <f>IF(C744="","",IF(AND(ISNUMBER(R744),ISNUMBER(S744),S744&gt;=R744),ROUND((S744-R744)*24,4),IF(OR(R744&lt;&gt;"",S744&lt;&gt;""),"",IF(AND(ISNUMBER(T744),T744&gt;=0),T744,IF(AND(I744="あり",J744="実施",ISNUMBER(AC744)),AC744,"")))))</f>
        <v/>
      </c>
      <c r="AE744" s="54" t="str">
        <f>IF(C744="","",IF(AND(ISNUMBER(R744),ISNUMBER(S744),S744&gt;=R744),IF(X744="記録","実績：基地発～基地着",IF(X744="記憶","記憶：基地発～基地着","未確認：基地発～基地着")),IF(OR(R744&lt;&gt;"",S744&lt;&gt;""),"要確認：時刻不足・逆転",IF(AND(ISNUMBER(T744),T744&gt;=0),IF(X744="記録","実績：記録の時間",IF(X744="記憶","記憶：申告の時間","未確認：申告の時間")),IF(AND(I744="あり",J744="実施",ISNUMBER(AC744)),"所定時間による見込み",IF(I744="なし","使用なし","未確認"))))))</f>
        <v/>
      </c>
      <c r="AF744" s="55" t="str">
        <f>IF(C744="","",IF(H744="あり",1,0))</f>
        <v/>
      </c>
      <c r="AG744" s="55" t="str">
        <f>IF(C744="","",IF(AND(I744="あり",J744="実施"),1,0))</f>
        <v/>
      </c>
      <c r="AH744" s="55" t="str">
        <f>IF(C744="","",IF(AND(H744="あり",X744="記録"),IF(COUNTIFS($A$8:A744,A744,$B$8:B744,B744,$C$8:C744,C744,$E$8:E744,E744,$F$8:F744,F744,$H$8:H744,"あり",$X$8:X744,"記録")=1,1,0),0))</f>
        <v/>
      </c>
      <c r="AI744" s="55" t="str">
        <f>IF(C744="","",IF(AND(I744="あり",J744="実施",X744="記録",ISNUMBER(K744)),IF(COUNTIFS($K$8:K744,K744,$C$8:C744,C744,$E$8:E744,E744,$F$8:F744,F744,$I$8:I744,"あり",$J$8:J744,"実施",$X$8:X744,"記録")=1,1,0),0))</f>
        <v/>
      </c>
      <c r="AJ744" s="55" t="str">
        <f>IF(C744="","",IF(ISNUMBER(A744),YEAR(A744)-IF(MONTH(A744)&lt;4,1,0),""))</f>
        <v/>
      </c>
      <c r="AK744" s="55" t="str">
        <f>IF(C744="","",IF(J744="実施",IF(ISNUMBER(K744),YEAR(K744)-IF(MONTH(K744)&lt;4,1,0),""),""))</f>
        <v/>
      </c>
      <c r="AL744" s="56" t="str">
        <f>IF(C744="",IF(OR(A744&lt;&gt;"",G744&lt;&gt;""),"要確認：船名未記入",""),IF(OR(NOT(ISNUMBER(A744)),G744="",H744="",I744="",J744="",N744="",O744="",P744="",W744="",X744=""),"要確認：基本項目不足",IF(OR(Z744="未登録・重複",AA744="未登録・重複",AB744="未確認"),"要確認：登録表を確認",IF(AND(H744="あり",NOT(ISNUMBER(B744))),"要確認：前日の予定時刻不足",IF(AND(J744="実施",I744="あり",NOT(ISNUMBER(K744))),"要確認：最終日時不足",IF(AND(J744="取消",I744="あり"),"要確認：取消と使用ありが矛盾",IF(OR(AND(ISNUMBER(T744),T744&lt;0),AND(ISNUMBER(V744),V744&lt;0),AE744="要確認：時刻不足・逆転"),"要確認：時間を確認",IF(COUNTIFS(Work[予定表の作業日],A744,Work[前日版の予定時刻],B744,Work[船名],C744,Work[バース],E744,Work[入出・転],F744,Work[曳船名],G744)&gt;1,"要確認：同じ作業・曳船が重複",IF(AND(I744="あり",J744="実施",NOT(ISNUMBER(AD744))),"要確認：拘束時間未確認",IF(OR(H744="未確認",I744="未確認",J744="未確認",X744="未確認",N744="未確認",O744="未確認"),"要確認：未確認を含む","確認済"))))))))))</f>
        <v/>
      </c>
    </row>
    <row r="745" spans="1:38" ht="24.95" customHeight="1" x14ac:dyDescent="0.2">
      <c r="A745" s="20"/>
      <c r="B745" s="29"/>
      <c r="C745" s="7"/>
      <c r="D745" s="7"/>
      <c r="E745" s="7"/>
      <c r="F745" s="7"/>
      <c r="G745" s="7"/>
      <c r="H745" s="7"/>
      <c r="I745" s="7"/>
      <c r="J745" s="7"/>
      <c r="K745" s="23"/>
      <c r="L745" s="13"/>
      <c r="M745" s="13"/>
      <c r="N745" s="7"/>
      <c r="O745" s="51"/>
      <c r="P745" s="51"/>
      <c r="Q745" s="61"/>
      <c r="R745" s="62"/>
      <c r="S745" s="62"/>
      <c r="T745" s="63"/>
      <c r="U745" s="63"/>
      <c r="V745" s="63"/>
      <c r="W745" s="51"/>
      <c r="X745" s="51"/>
      <c r="Y745" s="67"/>
      <c r="Z745" s="54" t="str">
        <f>IF(G745="","",IF(COUNTIF(Tugs[曳船名],G745)&lt;&gt;1,"未登録・重複",IF(INDEX(Tugs[会社名],MATCH(G745,Tugs[曳船名],0))="","未確認",INDEX(Tugs[会社名],MATCH(G745,Tugs[曳船名],0)))))</f>
        <v/>
      </c>
      <c r="AA745" s="54" t="str">
        <f>IF(G745="","",IF(COUNTIF(Companies[会社名],Z745)&lt;&gt;1,"未登録・重複",IF(INDEX(Companies[地区],MATCH(Z745,Companies[会社名],0))="","未確認",INDEX(Companies[地区],MATCH(Z745,Companies[会社名],0)))))</f>
        <v/>
      </c>
      <c r="AB745" s="54" t="str">
        <f>IF(G745="","",IF(Q745&lt;&gt;"",Q745,IF(COUNTIF(Tugs[曳船名],G745)&lt;&gt;1,"未登録・重複",IF(INDEX(Tugs[基地港],MATCH(G745,Tugs[曳船名],0))="","未確認",INDEX(Tugs[基地港],MATCH(G745,Tugs[曳船名],0))))))</f>
        <v/>
      </c>
      <c r="AC745" s="53" t="str">
        <f>IF(C745="","",IF(AND(COUNTIF(Standards[照合項目（自動）],AB745&amp;"｜"&amp;E745&amp;"｜"&amp;D745&amp;"｜"&amp;F745&amp;"｜"&amp;P745)=1,COUNTIFS(Standards[照合項目（自動）],AB745&amp;"｜"&amp;E745&amp;"｜"&amp;D745&amp;"｜"&amp;F745&amp;"｜"&amp;P745,Standards[入力確認（自動）],"確認済")=1),SUMIF(Standards[照合項目（自動）],AB745&amp;"｜"&amp;E745&amp;"｜"&amp;D745&amp;"｜"&amp;F745&amp;"｜"&amp;P745,Standards[所定合計h（自動）]),"未確認"))</f>
        <v/>
      </c>
      <c r="AD745" s="53" t="str">
        <f>IF(C745="","",IF(AND(ISNUMBER(R745),ISNUMBER(S745),S745&gt;=R745),ROUND((S745-R745)*24,4),IF(OR(R745&lt;&gt;"",S745&lt;&gt;""),"",IF(AND(ISNUMBER(T745),T745&gt;=0),T745,IF(AND(I745="あり",J745="実施",ISNUMBER(AC745)),AC745,"")))))</f>
        <v/>
      </c>
      <c r="AE745" s="54" t="str">
        <f>IF(C745="","",IF(AND(ISNUMBER(R745),ISNUMBER(S745),S745&gt;=R745),IF(X745="記録","実績：基地発～基地着",IF(X745="記憶","記憶：基地発～基地着","未確認：基地発～基地着")),IF(OR(R745&lt;&gt;"",S745&lt;&gt;""),"要確認：時刻不足・逆転",IF(AND(ISNUMBER(T745),T745&gt;=0),IF(X745="記録","実績：記録の時間",IF(X745="記憶","記憶：申告の時間","未確認：申告の時間")),IF(AND(I745="あり",J745="実施",ISNUMBER(AC745)),"所定時間による見込み",IF(I745="なし","使用なし","未確認"))))))</f>
        <v/>
      </c>
      <c r="AF745" s="55" t="str">
        <f>IF(C745="","",IF(H745="あり",1,0))</f>
        <v/>
      </c>
      <c r="AG745" s="55" t="str">
        <f>IF(C745="","",IF(AND(I745="あり",J745="実施"),1,0))</f>
        <v/>
      </c>
      <c r="AH745" s="55" t="str">
        <f>IF(C745="","",IF(AND(H745="あり",X745="記録"),IF(COUNTIFS($A$8:A745,A745,$B$8:B745,B745,$C$8:C745,C745,$E$8:E745,E745,$F$8:F745,F745,$H$8:H745,"あり",$X$8:X745,"記録")=1,1,0),0))</f>
        <v/>
      </c>
      <c r="AI745" s="55" t="str">
        <f>IF(C745="","",IF(AND(I745="あり",J745="実施",X745="記録",ISNUMBER(K745)),IF(COUNTIFS($K$8:K745,K745,$C$8:C745,C745,$E$8:E745,E745,$F$8:F745,F745,$I$8:I745,"あり",$J$8:J745,"実施",$X$8:X745,"記録")=1,1,0),0))</f>
        <v/>
      </c>
      <c r="AJ745" s="55" t="str">
        <f>IF(C745="","",IF(ISNUMBER(A745),YEAR(A745)-IF(MONTH(A745)&lt;4,1,0),""))</f>
        <v/>
      </c>
      <c r="AK745" s="55" t="str">
        <f>IF(C745="","",IF(J745="実施",IF(ISNUMBER(K745),YEAR(K745)-IF(MONTH(K745)&lt;4,1,0),""),""))</f>
        <v/>
      </c>
      <c r="AL745" s="56" t="str">
        <f>IF(C745="",IF(OR(A745&lt;&gt;"",G745&lt;&gt;""),"要確認：船名未記入",""),IF(OR(NOT(ISNUMBER(A745)),G745="",H745="",I745="",J745="",N745="",O745="",P745="",W745="",X745=""),"要確認：基本項目不足",IF(OR(Z745="未登録・重複",AA745="未登録・重複",AB745="未確認"),"要確認：登録表を確認",IF(AND(H745="あり",NOT(ISNUMBER(B745))),"要確認：前日の予定時刻不足",IF(AND(J745="実施",I745="あり",NOT(ISNUMBER(K745))),"要確認：最終日時不足",IF(AND(J745="取消",I745="あり"),"要確認：取消と使用ありが矛盾",IF(OR(AND(ISNUMBER(T745),T745&lt;0),AND(ISNUMBER(V745),V745&lt;0),AE745="要確認：時刻不足・逆転"),"要確認：時間を確認",IF(COUNTIFS(Work[予定表の作業日],A745,Work[前日版の予定時刻],B745,Work[船名],C745,Work[バース],E745,Work[入出・転],F745,Work[曳船名],G745)&gt;1,"要確認：同じ作業・曳船が重複",IF(AND(I745="あり",J745="実施",NOT(ISNUMBER(AD745))),"要確認：拘束時間未確認",IF(OR(H745="未確認",I745="未確認",J745="未確認",X745="未確認",N745="未確認",O745="未確認"),"要確認：未確認を含む","確認済"))))))))))</f>
        <v/>
      </c>
    </row>
    <row r="746" spans="1:38" ht="24.95" customHeight="1" x14ac:dyDescent="0.2">
      <c r="A746" s="20"/>
      <c r="B746" s="29"/>
      <c r="C746" s="7"/>
      <c r="D746" s="7"/>
      <c r="E746" s="7"/>
      <c r="F746" s="7"/>
      <c r="G746" s="7"/>
      <c r="H746" s="7"/>
      <c r="I746" s="7"/>
      <c r="J746" s="7"/>
      <c r="K746" s="23"/>
      <c r="L746" s="13"/>
      <c r="M746" s="13"/>
      <c r="N746" s="7"/>
      <c r="O746" s="51"/>
      <c r="P746" s="51"/>
      <c r="Q746" s="61"/>
      <c r="R746" s="62"/>
      <c r="S746" s="62"/>
      <c r="T746" s="63"/>
      <c r="U746" s="63"/>
      <c r="V746" s="63"/>
      <c r="W746" s="51"/>
      <c r="X746" s="51"/>
      <c r="Y746" s="67"/>
      <c r="Z746" s="54" t="str">
        <f>IF(G746="","",IF(COUNTIF(Tugs[曳船名],G746)&lt;&gt;1,"未登録・重複",IF(INDEX(Tugs[会社名],MATCH(G746,Tugs[曳船名],0))="","未確認",INDEX(Tugs[会社名],MATCH(G746,Tugs[曳船名],0)))))</f>
        <v/>
      </c>
      <c r="AA746" s="54" t="str">
        <f>IF(G746="","",IF(COUNTIF(Companies[会社名],Z746)&lt;&gt;1,"未登録・重複",IF(INDEX(Companies[地区],MATCH(Z746,Companies[会社名],0))="","未確認",INDEX(Companies[地区],MATCH(Z746,Companies[会社名],0)))))</f>
        <v/>
      </c>
      <c r="AB746" s="54" t="str">
        <f>IF(G746="","",IF(Q746&lt;&gt;"",Q746,IF(COUNTIF(Tugs[曳船名],G746)&lt;&gt;1,"未登録・重複",IF(INDEX(Tugs[基地港],MATCH(G746,Tugs[曳船名],0))="","未確認",INDEX(Tugs[基地港],MATCH(G746,Tugs[曳船名],0))))))</f>
        <v/>
      </c>
      <c r="AC746" s="53" t="str">
        <f>IF(C746="","",IF(AND(COUNTIF(Standards[照合項目（自動）],AB746&amp;"｜"&amp;E746&amp;"｜"&amp;D746&amp;"｜"&amp;F746&amp;"｜"&amp;P746)=1,COUNTIFS(Standards[照合項目（自動）],AB746&amp;"｜"&amp;E746&amp;"｜"&amp;D746&amp;"｜"&amp;F746&amp;"｜"&amp;P746,Standards[入力確認（自動）],"確認済")=1),SUMIF(Standards[照合項目（自動）],AB746&amp;"｜"&amp;E746&amp;"｜"&amp;D746&amp;"｜"&amp;F746&amp;"｜"&amp;P746,Standards[所定合計h（自動）]),"未確認"))</f>
        <v/>
      </c>
      <c r="AD746" s="53" t="str">
        <f>IF(C746="","",IF(AND(ISNUMBER(R746),ISNUMBER(S746),S746&gt;=R746),ROUND((S746-R746)*24,4),IF(OR(R746&lt;&gt;"",S746&lt;&gt;""),"",IF(AND(ISNUMBER(T746),T746&gt;=0),T746,IF(AND(I746="あり",J746="実施",ISNUMBER(AC746)),AC746,"")))))</f>
        <v/>
      </c>
      <c r="AE746" s="54" t="str">
        <f>IF(C746="","",IF(AND(ISNUMBER(R746),ISNUMBER(S746),S746&gt;=R746),IF(X746="記録","実績：基地発～基地着",IF(X746="記憶","記憶：基地発～基地着","未確認：基地発～基地着")),IF(OR(R746&lt;&gt;"",S746&lt;&gt;""),"要確認：時刻不足・逆転",IF(AND(ISNUMBER(T746),T746&gt;=0),IF(X746="記録","実績：記録の時間",IF(X746="記憶","記憶：申告の時間","未確認：申告の時間")),IF(AND(I746="あり",J746="実施",ISNUMBER(AC746)),"所定時間による見込み",IF(I746="なし","使用なし","未確認"))))))</f>
        <v/>
      </c>
      <c r="AF746" s="55" t="str">
        <f>IF(C746="","",IF(H746="あり",1,0))</f>
        <v/>
      </c>
      <c r="AG746" s="55" t="str">
        <f>IF(C746="","",IF(AND(I746="あり",J746="実施"),1,0))</f>
        <v/>
      </c>
      <c r="AH746" s="55" t="str">
        <f>IF(C746="","",IF(AND(H746="あり",X746="記録"),IF(COUNTIFS($A$8:A746,A746,$B$8:B746,B746,$C$8:C746,C746,$E$8:E746,E746,$F$8:F746,F746,$H$8:H746,"あり",$X$8:X746,"記録")=1,1,0),0))</f>
        <v/>
      </c>
      <c r="AI746" s="55" t="str">
        <f>IF(C746="","",IF(AND(I746="あり",J746="実施",X746="記録",ISNUMBER(K746)),IF(COUNTIFS($K$8:K746,K746,$C$8:C746,C746,$E$8:E746,E746,$F$8:F746,F746,$I$8:I746,"あり",$J$8:J746,"実施",$X$8:X746,"記録")=1,1,0),0))</f>
        <v/>
      </c>
      <c r="AJ746" s="55" t="str">
        <f>IF(C746="","",IF(ISNUMBER(A746),YEAR(A746)-IF(MONTH(A746)&lt;4,1,0),""))</f>
        <v/>
      </c>
      <c r="AK746" s="55" t="str">
        <f>IF(C746="","",IF(J746="実施",IF(ISNUMBER(K746),YEAR(K746)-IF(MONTH(K746)&lt;4,1,0),""),""))</f>
        <v/>
      </c>
      <c r="AL746" s="56" t="str">
        <f>IF(C746="",IF(OR(A746&lt;&gt;"",G746&lt;&gt;""),"要確認：船名未記入",""),IF(OR(NOT(ISNUMBER(A746)),G746="",H746="",I746="",J746="",N746="",O746="",P746="",W746="",X746=""),"要確認：基本項目不足",IF(OR(Z746="未登録・重複",AA746="未登録・重複",AB746="未確認"),"要確認：登録表を確認",IF(AND(H746="あり",NOT(ISNUMBER(B746))),"要確認：前日の予定時刻不足",IF(AND(J746="実施",I746="あり",NOT(ISNUMBER(K746))),"要確認：最終日時不足",IF(AND(J746="取消",I746="あり"),"要確認：取消と使用ありが矛盾",IF(OR(AND(ISNUMBER(T746),T746&lt;0),AND(ISNUMBER(V746),V746&lt;0),AE746="要確認：時刻不足・逆転"),"要確認：時間を確認",IF(COUNTIFS(Work[予定表の作業日],A746,Work[前日版の予定時刻],B746,Work[船名],C746,Work[バース],E746,Work[入出・転],F746,Work[曳船名],G746)&gt;1,"要確認：同じ作業・曳船が重複",IF(AND(I746="あり",J746="実施",NOT(ISNUMBER(AD746))),"要確認：拘束時間未確認",IF(OR(H746="未確認",I746="未確認",J746="未確認",X746="未確認",N746="未確認",O746="未確認"),"要確認：未確認を含む","確認済"))))))))))</f>
        <v/>
      </c>
    </row>
    <row r="747" spans="1:38" ht="24.95" customHeight="1" x14ac:dyDescent="0.2">
      <c r="A747" s="20"/>
      <c r="B747" s="29"/>
      <c r="C747" s="7"/>
      <c r="D747" s="7"/>
      <c r="E747" s="7"/>
      <c r="F747" s="7"/>
      <c r="G747" s="7"/>
      <c r="H747" s="7"/>
      <c r="I747" s="7"/>
      <c r="J747" s="7"/>
      <c r="K747" s="23"/>
      <c r="L747" s="13"/>
      <c r="M747" s="13"/>
      <c r="N747" s="7"/>
      <c r="O747" s="51"/>
      <c r="P747" s="51"/>
      <c r="Q747" s="61"/>
      <c r="R747" s="62"/>
      <c r="S747" s="62"/>
      <c r="T747" s="63"/>
      <c r="U747" s="63"/>
      <c r="V747" s="63"/>
      <c r="W747" s="51"/>
      <c r="X747" s="51"/>
      <c r="Y747" s="67"/>
      <c r="Z747" s="54" t="str">
        <f>IF(G747="","",IF(COUNTIF(Tugs[曳船名],G747)&lt;&gt;1,"未登録・重複",IF(INDEX(Tugs[会社名],MATCH(G747,Tugs[曳船名],0))="","未確認",INDEX(Tugs[会社名],MATCH(G747,Tugs[曳船名],0)))))</f>
        <v/>
      </c>
      <c r="AA747" s="54" t="str">
        <f>IF(G747="","",IF(COUNTIF(Companies[会社名],Z747)&lt;&gt;1,"未登録・重複",IF(INDEX(Companies[地区],MATCH(Z747,Companies[会社名],0))="","未確認",INDEX(Companies[地区],MATCH(Z747,Companies[会社名],0)))))</f>
        <v/>
      </c>
      <c r="AB747" s="54" t="str">
        <f>IF(G747="","",IF(Q747&lt;&gt;"",Q747,IF(COUNTIF(Tugs[曳船名],G747)&lt;&gt;1,"未登録・重複",IF(INDEX(Tugs[基地港],MATCH(G747,Tugs[曳船名],0))="","未確認",INDEX(Tugs[基地港],MATCH(G747,Tugs[曳船名],0))))))</f>
        <v/>
      </c>
      <c r="AC747" s="53" t="str">
        <f>IF(C747="","",IF(AND(COUNTIF(Standards[照合項目（自動）],AB747&amp;"｜"&amp;E747&amp;"｜"&amp;D747&amp;"｜"&amp;F747&amp;"｜"&amp;P747)=1,COUNTIFS(Standards[照合項目（自動）],AB747&amp;"｜"&amp;E747&amp;"｜"&amp;D747&amp;"｜"&amp;F747&amp;"｜"&amp;P747,Standards[入力確認（自動）],"確認済")=1),SUMIF(Standards[照合項目（自動）],AB747&amp;"｜"&amp;E747&amp;"｜"&amp;D747&amp;"｜"&amp;F747&amp;"｜"&amp;P747,Standards[所定合計h（自動）]),"未確認"))</f>
        <v/>
      </c>
      <c r="AD747" s="53" t="str">
        <f>IF(C747="","",IF(AND(ISNUMBER(R747),ISNUMBER(S747),S747&gt;=R747),ROUND((S747-R747)*24,4),IF(OR(R747&lt;&gt;"",S747&lt;&gt;""),"",IF(AND(ISNUMBER(T747),T747&gt;=0),T747,IF(AND(I747="あり",J747="実施",ISNUMBER(AC747)),AC747,"")))))</f>
        <v/>
      </c>
      <c r="AE747" s="54" t="str">
        <f>IF(C747="","",IF(AND(ISNUMBER(R747),ISNUMBER(S747),S747&gt;=R747),IF(X747="記録","実績：基地発～基地着",IF(X747="記憶","記憶：基地発～基地着","未確認：基地発～基地着")),IF(OR(R747&lt;&gt;"",S747&lt;&gt;""),"要確認：時刻不足・逆転",IF(AND(ISNUMBER(T747),T747&gt;=0),IF(X747="記録","実績：記録の時間",IF(X747="記憶","記憶：申告の時間","未確認：申告の時間")),IF(AND(I747="あり",J747="実施",ISNUMBER(AC747)),"所定時間による見込み",IF(I747="なし","使用なし","未確認"))))))</f>
        <v/>
      </c>
      <c r="AF747" s="55" t="str">
        <f>IF(C747="","",IF(H747="あり",1,0))</f>
        <v/>
      </c>
      <c r="AG747" s="55" t="str">
        <f>IF(C747="","",IF(AND(I747="あり",J747="実施"),1,0))</f>
        <v/>
      </c>
      <c r="AH747" s="55" t="str">
        <f>IF(C747="","",IF(AND(H747="あり",X747="記録"),IF(COUNTIFS($A$8:A747,A747,$B$8:B747,B747,$C$8:C747,C747,$E$8:E747,E747,$F$8:F747,F747,$H$8:H747,"あり",$X$8:X747,"記録")=1,1,0),0))</f>
        <v/>
      </c>
      <c r="AI747" s="55" t="str">
        <f>IF(C747="","",IF(AND(I747="あり",J747="実施",X747="記録",ISNUMBER(K747)),IF(COUNTIFS($K$8:K747,K747,$C$8:C747,C747,$E$8:E747,E747,$F$8:F747,F747,$I$8:I747,"あり",$J$8:J747,"実施",$X$8:X747,"記録")=1,1,0),0))</f>
        <v/>
      </c>
      <c r="AJ747" s="55" t="str">
        <f>IF(C747="","",IF(ISNUMBER(A747),YEAR(A747)-IF(MONTH(A747)&lt;4,1,0),""))</f>
        <v/>
      </c>
      <c r="AK747" s="55" t="str">
        <f>IF(C747="","",IF(J747="実施",IF(ISNUMBER(K747),YEAR(K747)-IF(MONTH(K747)&lt;4,1,0),""),""))</f>
        <v/>
      </c>
      <c r="AL747" s="56" t="str">
        <f>IF(C747="",IF(OR(A747&lt;&gt;"",G747&lt;&gt;""),"要確認：船名未記入",""),IF(OR(NOT(ISNUMBER(A747)),G747="",H747="",I747="",J747="",N747="",O747="",P747="",W747="",X747=""),"要確認：基本項目不足",IF(OR(Z747="未登録・重複",AA747="未登録・重複",AB747="未確認"),"要確認：登録表を確認",IF(AND(H747="あり",NOT(ISNUMBER(B747))),"要確認：前日の予定時刻不足",IF(AND(J747="実施",I747="あり",NOT(ISNUMBER(K747))),"要確認：最終日時不足",IF(AND(J747="取消",I747="あり"),"要確認：取消と使用ありが矛盾",IF(OR(AND(ISNUMBER(T747),T747&lt;0),AND(ISNUMBER(V747),V747&lt;0),AE747="要確認：時刻不足・逆転"),"要確認：時間を確認",IF(COUNTIFS(Work[予定表の作業日],A747,Work[前日版の予定時刻],B747,Work[船名],C747,Work[バース],E747,Work[入出・転],F747,Work[曳船名],G747)&gt;1,"要確認：同じ作業・曳船が重複",IF(AND(I747="あり",J747="実施",NOT(ISNUMBER(AD747))),"要確認：拘束時間未確認",IF(OR(H747="未確認",I747="未確認",J747="未確認",X747="未確認",N747="未確認",O747="未確認"),"要確認：未確認を含む","確認済"))))))))))</f>
        <v/>
      </c>
    </row>
    <row r="748" spans="1:38" ht="24.95" customHeight="1" x14ac:dyDescent="0.2">
      <c r="A748" s="20"/>
      <c r="B748" s="29"/>
      <c r="C748" s="7"/>
      <c r="D748" s="7"/>
      <c r="E748" s="7"/>
      <c r="F748" s="7"/>
      <c r="G748" s="7"/>
      <c r="H748" s="7"/>
      <c r="I748" s="7"/>
      <c r="J748" s="7"/>
      <c r="K748" s="23"/>
      <c r="L748" s="13"/>
      <c r="M748" s="13"/>
      <c r="N748" s="7"/>
      <c r="O748" s="51"/>
      <c r="P748" s="51"/>
      <c r="Q748" s="61"/>
      <c r="R748" s="62"/>
      <c r="S748" s="62"/>
      <c r="T748" s="63"/>
      <c r="U748" s="63"/>
      <c r="V748" s="63"/>
      <c r="W748" s="51"/>
      <c r="X748" s="51"/>
      <c r="Y748" s="67"/>
      <c r="Z748" s="54" t="str">
        <f>IF(G748="","",IF(COUNTIF(Tugs[曳船名],G748)&lt;&gt;1,"未登録・重複",IF(INDEX(Tugs[会社名],MATCH(G748,Tugs[曳船名],0))="","未確認",INDEX(Tugs[会社名],MATCH(G748,Tugs[曳船名],0)))))</f>
        <v/>
      </c>
      <c r="AA748" s="54" t="str">
        <f>IF(G748="","",IF(COUNTIF(Companies[会社名],Z748)&lt;&gt;1,"未登録・重複",IF(INDEX(Companies[地区],MATCH(Z748,Companies[会社名],0))="","未確認",INDEX(Companies[地区],MATCH(Z748,Companies[会社名],0)))))</f>
        <v/>
      </c>
      <c r="AB748" s="54" t="str">
        <f>IF(G748="","",IF(Q748&lt;&gt;"",Q748,IF(COUNTIF(Tugs[曳船名],G748)&lt;&gt;1,"未登録・重複",IF(INDEX(Tugs[基地港],MATCH(G748,Tugs[曳船名],0))="","未確認",INDEX(Tugs[基地港],MATCH(G748,Tugs[曳船名],0))))))</f>
        <v/>
      </c>
      <c r="AC748" s="53" t="str">
        <f>IF(C748="","",IF(AND(COUNTIF(Standards[照合項目（自動）],AB748&amp;"｜"&amp;E748&amp;"｜"&amp;D748&amp;"｜"&amp;F748&amp;"｜"&amp;P748)=1,COUNTIFS(Standards[照合項目（自動）],AB748&amp;"｜"&amp;E748&amp;"｜"&amp;D748&amp;"｜"&amp;F748&amp;"｜"&amp;P748,Standards[入力確認（自動）],"確認済")=1),SUMIF(Standards[照合項目（自動）],AB748&amp;"｜"&amp;E748&amp;"｜"&amp;D748&amp;"｜"&amp;F748&amp;"｜"&amp;P748,Standards[所定合計h（自動）]),"未確認"))</f>
        <v/>
      </c>
      <c r="AD748" s="53" t="str">
        <f>IF(C748="","",IF(AND(ISNUMBER(R748),ISNUMBER(S748),S748&gt;=R748),ROUND((S748-R748)*24,4),IF(OR(R748&lt;&gt;"",S748&lt;&gt;""),"",IF(AND(ISNUMBER(T748),T748&gt;=0),T748,IF(AND(I748="あり",J748="実施",ISNUMBER(AC748)),AC748,"")))))</f>
        <v/>
      </c>
      <c r="AE748" s="54" t="str">
        <f>IF(C748="","",IF(AND(ISNUMBER(R748),ISNUMBER(S748),S748&gt;=R748),IF(X748="記録","実績：基地発～基地着",IF(X748="記憶","記憶：基地発～基地着","未確認：基地発～基地着")),IF(OR(R748&lt;&gt;"",S748&lt;&gt;""),"要確認：時刻不足・逆転",IF(AND(ISNUMBER(T748),T748&gt;=0),IF(X748="記録","実績：記録の時間",IF(X748="記憶","記憶：申告の時間","未確認：申告の時間")),IF(AND(I748="あり",J748="実施",ISNUMBER(AC748)),"所定時間による見込み",IF(I748="なし","使用なし","未確認"))))))</f>
        <v/>
      </c>
      <c r="AF748" s="55" t="str">
        <f>IF(C748="","",IF(H748="あり",1,0))</f>
        <v/>
      </c>
      <c r="AG748" s="55" t="str">
        <f>IF(C748="","",IF(AND(I748="あり",J748="実施"),1,0))</f>
        <v/>
      </c>
      <c r="AH748" s="55" t="str">
        <f>IF(C748="","",IF(AND(H748="あり",X748="記録"),IF(COUNTIFS($A$8:A748,A748,$B$8:B748,B748,$C$8:C748,C748,$E$8:E748,E748,$F$8:F748,F748,$H$8:H748,"あり",$X$8:X748,"記録")=1,1,0),0))</f>
        <v/>
      </c>
      <c r="AI748" s="55" t="str">
        <f>IF(C748="","",IF(AND(I748="あり",J748="実施",X748="記録",ISNUMBER(K748)),IF(COUNTIFS($K$8:K748,K748,$C$8:C748,C748,$E$8:E748,E748,$F$8:F748,F748,$I$8:I748,"あり",$J$8:J748,"実施",$X$8:X748,"記録")=1,1,0),0))</f>
        <v/>
      </c>
      <c r="AJ748" s="55" t="str">
        <f>IF(C748="","",IF(ISNUMBER(A748),YEAR(A748)-IF(MONTH(A748)&lt;4,1,0),""))</f>
        <v/>
      </c>
      <c r="AK748" s="55" t="str">
        <f>IF(C748="","",IF(J748="実施",IF(ISNUMBER(K748),YEAR(K748)-IF(MONTH(K748)&lt;4,1,0),""),""))</f>
        <v/>
      </c>
      <c r="AL748" s="56" t="str">
        <f>IF(C748="",IF(OR(A748&lt;&gt;"",G748&lt;&gt;""),"要確認：船名未記入",""),IF(OR(NOT(ISNUMBER(A748)),G748="",H748="",I748="",J748="",N748="",O748="",P748="",W748="",X748=""),"要確認：基本項目不足",IF(OR(Z748="未登録・重複",AA748="未登録・重複",AB748="未確認"),"要確認：登録表を確認",IF(AND(H748="あり",NOT(ISNUMBER(B748))),"要確認：前日の予定時刻不足",IF(AND(J748="実施",I748="あり",NOT(ISNUMBER(K748))),"要確認：最終日時不足",IF(AND(J748="取消",I748="あり"),"要確認：取消と使用ありが矛盾",IF(OR(AND(ISNUMBER(T748),T748&lt;0),AND(ISNUMBER(V748),V748&lt;0),AE748="要確認：時刻不足・逆転"),"要確認：時間を確認",IF(COUNTIFS(Work[予定表の作業日],A748,Work[前日版の予定時刻],B748,Work[船名],C748,Work[バース],E748,Work[入出・転],F748,Work[曳船名],G748)&gt;1,"要確認：同じ作業・曳船が重複",IF(AND(I748="あり",J748="実施",NOT(ISNUMBER(AD748))),"要確認：拘束時間未確認",IF(OR(H748="未確認",I748="未確認",J748="未確認",X748="未確認",N748="未確認",O748="未確認"),"要確認：未確認を含む","確認済"))))))))))</f>
        <v/>
      </c>
    </row>
    <row r="749" spans="1:38" ht="24.95" customHeight="1" x14ac:dyDescent="0.2">
      <c r="A749" s="20"/>
      <c r="B749" s="29"/>
      <c r="C749" s="7"/>
      <c r="D749" s="7"/>
      <c r="E749" s="7"/>
      <c r="F749" s="7"/>
      <c r="G749" s="7"/>
      <c r="H749" s="7"/>
      <c r="I749" s="7"/>
      <c r="J749" s="7"/>
      <c r="K749" s="23"/>
      <c r="L749" s="13"/>
      <c r="M749" s="13"/>
      <c r="N749" s="7"/>
      <c r="O749" s="51"/>
      <c r="P749" s="51"/>
      <c r="Q749" s="61"/>
      <c r="R749" s="62"/>
      <c r="S749" s="62"/>
      <c r="T749" s="63"/>
      <c r="U749" s="63"/>
      <c r="V749" s="63"/>
      <c r="W749" s="51"/>
      <c r="X749" s="51"/>
      <c r="Y749" s="67"/>
      <c r="Z749" s="54" t="str">
        <f>IF(G749="","",IF(COUNTIF(Tugs[曳船名],G749)&lt;&gt;1,"未登録・重複",IF(INDEX(Tugs[会社名],MATCH(G749,Tugs[曳船名],0))="","未確認",INDEX(Tugs[会社名],MATCH(G749,Tugs[曳船名],0)))))</f>
        <v/>
      </c>
      <c r="AA749" s="54" t="str">
        <f>IF(G749="","",IF(COUNTIF(Companies[会社名],Z749)&lt;&gt;1,"未登録・重複",IF(INDEX(Companies[地区],MATCH(Z749,Companies[会社名],0))="","未確認",INDEX(Companies[地区],MATCH(Z749,Companies[会社名],0)))))</f>
        <v/>
      </c>
      <c r="AB749" s="54" t="str">
        <f>IF(G749="","",IF(Q749&lt;&gt;"",Q749,IF(COUNTIF(Tugs[曳船名],G749)&lt;&gt;1,"未登録・重複",IF(INDEX(Tugs[基地港],MATCH(G749,Tugs[曳船名],0))="","未確認",INDEX(Tugs[基地港],MATCH(G749,Tugs[曳船名],0))))))</f>
        <v/>
      </c>
      <c r="AC749" s="53" t="str">
        <f>IF(C749="","",IF(AND(COUNTIF(Standards[照合項目（自動）],AB749&amp;"｜"&amp;E749&amp;"｜"&amp;D749&amp;"｜"&amp;F749&amp;"｜"&amp;P749)=1,COUNTIFS(Standards[照合項目（自動）],AB749&amp;"｜"&amp;E749&amp;"｜"&amp;D749&amp;"｜"&amp;F749&amp;"｜"&amp;P749,Standards[入力確認（自動）],"確認済")=1),SUMIF(Standards[照合項目（自動）],AB749&amp;"｜"&amp;E749&amp;"｜"&amp;D749&amp;"｜"&amp;F749&amp;"｜"&amp;P749,Standards[所定合計h（自動）]),"未確認"))</f>
        <v/>
      </c>
      <c r="AD749" s="53" t="str">
        <f>IF(C749="","",IF(AND(ISNUMBER(R749),ISNUMBER(S749),S749&gt;=R749),ROUND((S749-R749)*24,4),IF(OR(R749&lt;&gt;"",S749&lt;&gt;""),"",IF(AND(ISNUMBER(T749),T749&gt;=0),T749,IF(AND(I749="あり",J749="実施",ISNUMBER(AC749)),AC749,"")))))</f>
        <v/>
      </c>
      <c r="AE749" s="54" t="str">
        <f>IF(C749="","",IF(AND(ISNUMBER(R749),ISNUMBER(S749),S749&gt;=R749),IF(X749="記録","実績：基地発～基地着",IF(X749="記憶","記憶：基地発～基地着","未確認：基地発～基地着")),IF(OR(R749&lt;&gt;"",S749&lt;&gt;""),"要確認：時刻不足・逆転",IF(AND(ISNUMBER(T749),T749&gt;=0),IF(X749="記録","実績：記録の時間",IF(X749="記憶","記憶：申告の時間","未確認：申告の時間")),IF(AND(I749="あり",J749="実施",ISNUMBER(AC749)),"所定時間による見込み",IF(I749="なし","使用なし","未確認"))))))</f>
        <v/>
      </c>
      <c r="AF749" s="55" t="str">
        <f>IF(C749="","",IF(H749="あり",1,0))</f>
        <v/>
      </c>
      <c r="AG749" s="55" t="str">
        <f>IF(C749="","",IF(AND(I749="あり",J749="実施"),1,0))</f>
        <v/>
      </c>
      <c r="AH749" s="55" t="str">
        <f>IF(C749="","",IF(AND(H749="あり",X749="記録"),IF(COUNTIFS($A$8:A749,A749,$B$8:B749,B749,$C$8:C749,C749,$E$8:E749,E749,$F$8:F749,F749,$H$8:H749,"あり",$X$8:X749,"記録")=1,1,0),0))</f>
        <v/>
      </c>
      <c r="AI749" s="55" t="str">
        <f>IF(C749="","",IF(AND(I749="あり",J749="実施",X749="記録",ISNUMBER(K749)),IF(COUNTIFS($K$8:K749,K749,$C$8:C749,C749,$E$8:E749,E749,$F$8:F749,F749,$I$8:I749,"あり",$J$8:J749,"実施",$X$8:X749,"記録")=1,1,0),0))</f>
        <v/>
      </c>
      <c r="AJ749" s="55" t="str">
        <f>IF(C749="","",IF(ISNUMBER(A749),YEAR(A749)-IF(MONTH(A749)&lt;4,1,0),""))</f>
        <v/>
      </c>
      <c r="AK749" s="55" t="str">
        <f>IF(C749="","",IF(J749="実施",IF(ISNUMBER(K749),YEAR(K749)-IF(MONTH(K749)&lt;4,1,0),""),""))</f>
        <v/>
      </c>
      <c r="AL749" s="56" t="str">
        <f>IF(C749="",IF(OR(A749&lt;&gt;"",G749&lt;&gt;""),"要確認：船名未記入",""),IF(OR(NOT(ISNUMBER(A749)),G749="",H749="",I749="",J749="",N749="",O749="",P749="",W749="",X749=""),"要確認：基本項目不足",IF(OR(Z749="未登録・重複",AA749="未登録・重複",AB749="未確認"),"要確認：登録表を確認",IF(AND(H749="あり",NOT(ISNUMBER(B749))),"要確認：前日の予定時刻不足",IF(AND(J749="実施",I749="あり",NOT(ISNUMBER(K749))),"要確認：最終日時不足",IF(AND(J749="取消",I749="あり"),"要確認：取消と使用ありが矛盾",IF(OR(AND(ISNUMBER(T749),T749&lt;0),AND(ISNUMBER(V749),V749&lt;0),AE749="要確認：時刻不足・逆転"),"要確認：時間を確認",IF(COUNTIFS(Work[予定表の作業日],A749,Work[前日版の予定時刻],B749,Work[船名],C749,Work[バース],E749,Work[入出・転],F749,Work[曳船名],G749)&gt;1,"要確認：同じ作業・曳船が重複",IF(AND(I749="あり",J749="実施",NOT(ISNUMBER(AD749))),"要確認：拘束時間未確認",IF(OR(H749="未確認",I749="未確認",J749="未確認",X749="未確認",N749="未確認",O749="未確認"),"要確認：未確認を含む","確認済"))))))))))</f>
        <v/>
      </c>
    </row>
    <row r="750" spans="1:38" ht="24.95" customHeight="1" x14ac:dyDescent="0.2">
      <c r="A750" s="20"/>
      <c r="B750" s="29"/>
      <c r="C750" s="7"/>
      <c r="D750" s="7"/>
      <c r="E750" s="7"/>
      <c r="F750" s="7"/>
      <c r="G750" s="7"/>
      <c r="H750" s="7"/>
      <c r="I750" s="7"/>
      <c r="J750" s="7"/>
      <c r="K750" s="23"/>
      <c r="L750" s="13"/>
      <c r="M750" s="13"/>
      <c r="N750" s="7"/>
      <c r="O750" s="51"/>
      <c r="P750" s="51"/>
      <c r="Q750" s="61"/>
      <c r="R750" s="62"/>
      <c r="S750" s="62"/>
      <c r="T750" s="63"/>
      <c r="U750" s="63"/>
      <c r="V750" s="63"/>
      <c r="W750" s="51"/>
      <c r="X750" s="51"/>
      <c r="Y750" s="67"/>
      <c r="Z750" s="54" t="str">
        <f>IF(G750="","",IF(COUNTIF(Tugs[曳船名],G750)&lt;&gt;1,"未登録・重複",IF(INDEX(Tugs[会社名],MATCH(G750,Tugs[曳船名],0))="","未確認",INDEX(Tugs[会社名],MATCH(G750,Tugs[曳船名],0)))))</f>
        <v/>
      </c>
      <c r="AA750" s="54" t="str">
        <f>IF(G750="","",IF(COUNTIF(Companies[会社名],Z750)&lt;&gt;1,"未登録・重複",IF(INDEX(Companies[地区],MATCH(Z750,Companies[会社名],0))="","未確認",INDEX(Companies[地区],MATCH(Z750,Companies[会社名],0)))))</f>
        <v/>
      </c>
      <c r="AB750" s="54" t="str">
        <f>IF(G750="","",IF(Q750&lt;&gt;"",Q750,IF(COUNTIF(Tugs[曳船名],G750)&lt;&gt;1,"未登録・重複",IF(INDEX(Tugs[基地港],MATCH(G750,Tugs[曳船名],0))="","未確認",INDEX(Tugs[基地港],MATCH(G750,Tugs[曳船名],0))))))</f>
        <v/>
      </c>
      <c r="AC750" s="53" t="str">
        <f>IF(C750="","",IF(AND(COUNTIF(Standards[照合項目（自動）],AB750&amp;"｜"&amp;E750&amp;"｜"&amp;D750&amp;"｜"&amp;F750&amp;"｜"&amp;P750)=1,COUNTIFS(Standards[照合項目（自動）],AB750&amp;"｜"&amp;E750&amp;"｜"&amp;D750&amp;"｜"&amp;F750&amp;"｜"&amp;P750,Standards[入力確認（自動）],"確認済")=1),SUMIF(Standards[照合項目（自動）],AB750&amp;"｜"&amp;E750&amp;"｜"&amp;D750&amp;"｜"&amp;F750&amp;"｜"&amp;P750,Standards[所定合計h（自動）]),"未確認"))</f>
        <v/>
      </c>
      <c r="AD750" s="53" t="str">
        <f>IF(C750="","",IF(AND(ISNUMBER(R750),ISNUMBER(S750),S750&gt;=R750),ROUND((S750-R750)*24,4),IF(OR(R750&lt;&gt;"",S750&lt;&gt;""),"",IF(AND(ISNUMBER(T750),T750&gt;=0),T750,IF(AND(I750="あり",J750="実施",ISNUMBER(AC750)),AC750,"")))))</f>
        <v/>
      </c>
      <c r="AE750" s="54" t="str">
        <f>IF(C750="","",IF(AND(ISNUMBER(R750),ISNUMBER(S750),S750&gt;=R750),IF(X750="記録","実績：基地発～基地着",IF(X750="記憶","記憶：基地発～基地着","未確認：基地発～基地着")),IF(OR(R750&lt;&gt;"",S750&lt;&gt;""),"要確認：時刻不足・逆転",IF(AND(ISNUMBER(T750),T750&gt;=0),IF(X750="記録","実績：記録の時間",IF(X750="記憶","記憶：申告の時間","未確認：申告の時間")),IF(AND(I750="あり",J750="実施",ISNUMBER(AC750)),"所定時間による見込み",IF(I750="なし","使用なし","未確認"))))))</f>
        <v/>
      </c>
      <c r="AF750" s="55" t="str">
        <f>IF(C750="","",IF(H750="あり",1,0))</f>
        <v/>
      </c>
      <c r="AG750" s="55" t="str">
        <f>IF(C750="","",IF(AND(I750="あり",J750="実施"),1,0))</f>
        <v/>
      </c>
      <c r="AH750" s="55" t="str">
        <f>IF(C750="","",IF(AND(H750="あり",X750="記録"),IF(COUNTIFS($A$8:A750,A750,$B$8:B750,B750,$C$8:C750,C750,$E$8:E750,E750,$F$8:F750,F750,$H$8:H750,"あり",$X$8:X750,"記録")=1,1,0),0))</f>
        <v/>
      </c>
      <c r="AI750" s="55" t="str">
        <f>IF(C750="","",IF(AND(I750="あり",J750="実施",X750="記録",ISNUMBER(K750)),IF(COUNTIFS($K$8:K750,K750,$C$8:C750,C750,$E$8:E750,E750,$F$8:F750,F750,$I$8:I750,"あり",$J$8:J750,"実施",$X$8:X750,"記録")=1,1,0),0))</f>
        <v/>
      </c>
      <c r="AJ750" s="55" t="str">
        <f>IF(C750="","",IF(ISNUMBER(A750),YEAR(A750)-IF(MONTH(A750)&lt;4,1,0),""))</f>
        <v/>
      </c>
      <c r="AK750" s="55" t="str">
        <f>IF(C750="","",IF(J750="実施",IF(ISNUMBER(K750),YEAR(K750)-IF(MONTH(K750)&lt;4,1,0),""),""))</f>
        <v/>
      </c>
      <c r="AL750" s="56" t="str">
        <f>IF(C750="",IF(OR(A750&lt;&gt;"",G750&lt;&gt;""),"要確認：船名未記入",""),IF(OR(NOT(ISNUMBER(A750)),G750="",H750="",I750="",J750="",N750="",O750="",P750="",W750="",X750=""),"要確認：基本項目不足",IF(OR(Z750="未登録・重複",AA750="未登録・重複",AB750="未確認"),"要確認：登録表を確認",IF(AND(H750="あり",NOT(ISNUMBER(B750))),"要確認：前日の予定時刻不足",IF(AND(J750="実施",I750="あり",NOT(ISNUMBER(K750))),"要確認：最終日時不足",IF(AND(J750="取消",I750="あり"),"要確認：取消と使用ありが矛盾",IF(OR(AND(ISNUMBER(T750),T750&lt;0),AND(ISNUMBER(V750),V750&lt;0),AE750="要確認：時刻不足・逆転"),"要確認：時間を確認",IF(COUNTIFS(Work[予定表の作業日],A750,Work[前日版の予定時刻],B750,Work[船名],C750,Work[バース],E750,Work[入出・転],F750,Work[曳船名],G750)&gt;1,"要確認：同じ作業・曳船が重複",IF(AND(I750="あり",J750="実施",NOT(ISNUMBER(AD750))),"要確認：拘束時間未確認",IF(OR(H750="未確認",I750="未確認",J750="未確認",X750="未確認",N750="未確認",O750="未確認"),"要確認：未確認を含む","確認済"))))))))))</f>
        <v/>
      </c>
    </row>
    <row r="751" spans="1:38" ht="24.95" customHeight="1" x14ac:dyDescent="0.2">
      <c r="A751" s="20"/>
      <c r="B751" s="29"/>
      <c r="C751" s="7"/>
      <c r="D751" s="7"/>
      <c r="E751" s="7"/>
      <c r="F751" s="7"/>
      <c r="G751" s="7"/>
      <c r="H751" s="7"/>
      <c r="I751" s="7"/>
      <c r="J751" s="7"/>
      <c r="K751" s="23"/>
      <c r="L751" s="13"/>
      <c r="M751" s="13"/>
      <c r="N751" s="7"/>
      <c r="O751" s="51"/>
      <c r="P751" s="51"/>
      <c r="Q751" s="61"/>
      <c r="R751" s="62"/>
      <c r="S751" s="62"/>
      <c r="T751" s="63"/>
      <c r="U751" s="63"/>
      <c r="V751" s="63"/>
      <c r="W751" s="51"/>
      <c r="X751" s="51"/>
      <c r="Y751" s="67"/>
      <c r="Z751" s="54" t="str">
        <f>IF(G751="","",IF(COUNTIF(Tugs[曳船名],G751)&lt;&gt;1,"未登録・重複",IF(INDEX(Tugs[会社名],MATCH(G751,Tugs[曳船名],0))="","未確認",INDEX(Tugs[会社名],MATCH(G751,Tugs[曳船名],0)))))</f>
        <v/>
      </c>
      <c r="AA751" s="54" t="str">
        <f>IF(G751="","",IF(COUNTIF(Companies[会社名],Z751)&lt;&gt;1,"未登録・重複",IF(INDEX(Companies[地区],MATCH(Z751,Companies[会社名],0))="","未確認",INDEX(Companies[地区],MATCH(Z751,Companies[会社名],0)))))</f>
        <v/>
      </c>
      <c r="AB751" s="54" t="str">
        <f>IF(G751="","",IF(Q751&lt;&gt;"",Q751,IF(COUNTIF(Tugs[曳船名],G751)&lt;&gt;1,"未登録・重複",IF(INDEX(Tugs[基地港],MATCH(G751,Tugs[曳船名],0))="","未確認",INDEX(Tugs[基地港],MATCH(G751,Tugs[曳船名],0))))))</f>
        <v/>
      </c>
      <c r="AC751" s="53" t="str">
        <f>IF(C751="","",IF(AND(COUNTIF(Standards[照合項目（自動）],AB751&amp;"｜"&amp;E751&amp;"｜"&amp;D751&amp;"｜"&amp;F751&amp;"｜"&amp;P751)=1,COUNTIFS(Standards[照合項目（自動）],AB751&amp;"｜"&amp;E751&amp;"｜"&amp;D751&amp;"｜"&amp;F751&amp;"｜"&amp;P751,Standards[入力確認（自動）],"確認済")=1),SUMIF(Standards[照合項目（自動）],AB751&amp;"｜"&amp;E751&amp;"｜"&amp;D751&amp;"｜"&amp;F751&amp;"｜"&amp;P751,Standards[所定合計h（自動）]),"未確認"))</f>
        <v/>
      </c>
      <c r="AD751" s="53" t="str">
        <f>IF(C751="","",IF(AND(ISNUMBER(R751),ISNUMBER(S751),S751&gt;=R751),ROUND((S751-R751)*24,4),IF(OR(R751&lt;&gt;"",S751&lt;&gt;""),"",IF(AND(ISNUMBER(T751),T751&gt;=0),T751,IF(AND(I751="あり",J751="実施",ISNUMBER(AC751)),AC751,"")))))</f>
        <v/>
      </c>
      <c r="AE751" s="54" t="str">
        <f>IF(C751="","",IF(AND(ISNUMBER(R751),ISNUMBER(S751),S751&gt;=R751),IF(X751="記録","実績：基地発～基地着",IF(X751="記憶","記憶：基地発～基地着","未確認：基地発～基地着")),IF(OR(R751&lt;&gt;"",S751&lt;&gt;""),"要確認：時刻不足・逆転",IF(AND(ISNUMBER(T751),T751&gt;=0),IF(X751="記録","実績：記録の時間",IF(X751="記憶","記憶：申告の時間","未確認：申告の時間")),IF(AND(I751="あり",J751="実施",ISNUMBER(AC751)),"所定時間による見込み",IF(I751="なし","使用なし","未確認"))))))</f>
        <v/>
      </c>
      <c r="AF751" s="55" t="str">
        <f>IF(C751="","",IF(H751="あり",1,0))</f>
        <v/>
      </c>
      <c r="AG751" s="55" t="str">
        <f>IF(C751="","",IF(AND(I751="あり",J751="実施"),1,0))</f>
        <v/>
      </c>
      <c r="AH751" s="55" t="str">
        <f>IF(C751="","",IF(AND(H751="あり",X751="記録"),IF(COUNTIFS($A$8:A751,A751,$B$8:B751,B751,$C$8:C751,C751,$E$8:E751,E751,$F$8:F751,F751,$H$8:H751,"あり",$X$8:X751,"記録")=1,1,0),0))</f>
        <v/>
      </c>
      <c r="AI751" s="55" t="str">
        <f>IF(C751="","",IF(AND(I751="あり",J751="実施",X751="記録",ISNUMBER(K751)),IF(COUNTIFS($K$8:K751,K751,$C$8:C751,C751,$E$8:E751,E751,$F$8:F751,F751,$I$8:I751,"あり",$J$8:J751,"実施",$X$8:X751,"記録")=1,1,0),0))</f>
        <v/>
      </c>
      <c r="AJ751" s="55" t="str">
        <f>IF(C751="","",IF(ISNUMBER(A751),YEAR(A751)-IF(MONTH(A751)&lt;4,1,0),""))</f>
        <v/>
      </c>
      <c r="AK751" s="55" t="str">
        <f>IF(C751="","",IF(J751="実施",IF(ISNUMBER(K751),YEAR(K751)-IF(MONTH(K751)&lt;4,1,0),""),""))</f>
        <v/>
      </c>
      <c r="AL751" s="56" t="str">
        <f>IF(C751="",IF(OR(A751&lt;&gt;"",G751&lt;&gt;""),"要確認：船名未記入",""),IF(OR(NOT(ISNUMBER(A751)),G751="",H751="",I751="",J751="",N751="",O751="",P751="",W751="",X751=""),"要確認：基本項目不足",IF(OR(Z751="未登録・重複",AA751="未登録・重複",AB751="未確認"),"要確認：登録表を確認",IF(AND(H751="あり",NOT(ISNUMBER(B751))),"要確認：前日の予定時刻不足",IF(AND(J751="実施",I751="あり",NOT(ISNUMBER(K751))),"要確認：最終日時不足",IF(AND(J751="取消",I751="あり"),"要確認：取消と使用ありが矛盾",IF(OR(AND(ISNUMBER(T751),T751&lt;0),AND(ISNUMBER(V751),V751&lt;0),AE751="要確認：時刻不足・逆転"),"要確認：時間を確認",IF(COUNTIFS(Work[予定表の作業日],A751,Work[前日版の予定時刻],B751,Work[船名],C751,Work[バース],E751,Work[入出・転],F751,Work[曳船名],G751)&gt;1,"要確認：同じ作業・曳船が重複",IF(AND(I751="あり",J751="実施",NOT(ISNUMBER(AD751))),"要確認：拘束時間未確認",IF(OR(H751="未確認",I751="未確認",J751="未確認",X751="未確認",N751="未確認",O751="未確認"),"要確認：未確認を含む","確認済"))))))))))</f>
        <v/>
      </c>
    </row>
    <row r="752" spans="1:38" ht="24.95" customHeight="1" x14ac:dyDescent="0.2">
      <c r="A752" s="20"/>
      <c r="B752" s="29"/>
      <c r="C752" s="7"/>
      <c r="D752" s="7"/>
      <c r="E752" s="7"/>
      <c r="F752" s="7"/>
      <c r="G752" s="7"/>
      <c r="H752" s="7"/>
      <c r="I752" s="7"/>
      <c r="J752" s="7"/>
      <c r="K752" s="23"/>
      <c r="L752" s="13"/>
      <c r="M752" s="13"/>
      <c r="N752" s="7"/>
      <c r="O752" s="51"/>
      <c r="P752" s="51"/>
      <c r="Q752" s="61"/>
      <c r="R752" s="62"/>
      <c r="S752" s="62"/>
      <c r="T752" s="63"/>
      <c r="U752" s="63"/>
      <c r="V752" s="63"/>
      <c r="W752" s="51"/>
      <c r="X752" s="51"/>
      <c r="Y752" s="67"/>
      <c r="Z752" s="54" t="str">
        <f>IF(G752="","",IF(COUNTIF(Tugs[曳船名],G752)&lt;&gt;1,"未登録・重複",IF(INDEX(Tugs[会社名],MATCH(G752,Tugs[曳船名],0))="","未確認",INDEX(Tugs[会社名],MATCH(G752,Tugs[曳船名],0)))))</f>
        <v/>
      </c>
      <c r="AA752" s="54" t="str">
        <f>IF(G752="","",IF(COUNTIF(Companies[会社名],Z752)&lt;&gt;1,"未登録・重複",IF(INDEX(Companies[地区],MATCH(Z752,Companies[会社名],0))="","未確認",INDEX(Companies[地区],MATCH(Z752,Companies[会社名],0)))))</f>
        <v/>
      </c>
      <c r="AB752" s="54" t="str">
        <f>IF(G752="","",IF(Q752&lt;&gt;"",Q752,IF(COUNTIF(Tugs[曳船名],G752)&lt;&gt;1,"未登録・重複",IF(INDEX(Tugs[基地港],MATCH(G752,Tugs[曳船名],0))="","未確認",INDEX(Tugs[基地港],MATCH(G752,Tugs[曳船名],0))))))</f>
        <v/>
      </c>
      <c r="AC752" s="53" t="str">
        <f>IF(C752="","",IF(AND(COUNTIF(Standards[照合項目（自動）],AB752&amp;"｜"&amp;E752&amp;"｜"&amp;D752&amp;"｜"&amp;F752&amp;"｜"&amp;P752)=1,COUNTIFS(Standards[照合項目（自動）],AB752&amp;"｜"&amp;E752&amp;"｜"&amp;D752&amp;"｜"&amp;F752&amp;"｜"&amp;P752,Standards[入力確認（自動）],"確認済")=1),SUMIF(Standards[照合項目（自動）],AB752&amp;"｜"&amp;E752&amp;"｜"&amp;D752&amp;"｜"&amp;F752&amp;"｜"&amp;P752,Standards[所定合計h（自動）]),"未確認"))</f>
        <v/>
      </c>
      <c r="AD752" s="53" t="str">
        <f>IF(C752="","",IF(AND(ISNUMBER(R752),ISNUMBER(S752),S752&gt;=R752),ROUND((S752-R752)*24,4),IF(OR(R752&lt;&gt;"",S752&lt;&gt;""),"",IF(AND(ISNUMBER(T752),T752&gt;=0),T752,IF(AND(I752="あり",J752="実施",ISNUMBER(AC752)),AC752,"")))))</f>
        <v/>
      </c>
      <c r="AE752" s="54" t="str">
        <f>IF(C752="","",IF(AND(ISNUMBER(R752),ISNUMBER(S752),S752&gt;=R752),IF(X752="記録","実績：基地発～基地着",IF(X752="記憶","記憶：基地発～基地着","未確認：基地発～基地着")),IF(OR(R752&lt;&gt;"",S752&lt;&gt;""),"要確認：時刻不足・逆転",IF(AND(ISNUMBER(T752),T752&gt;=0),IF(X752="記録","実績：記録の時間",IF(X752="記憶","記憶：申告の時間","未確認：申告の時間")),IF(AND(I752="あり",J752="実施",ISNUMBER(AC752)),"所定時間による見込み",IF(I752="なし","使用なし","未確認"))))))</f>
        <v/>
      </c>
      <c r="AF752" s="55" t="str">
        <f>IF(C752="","",IF(H752="あり",1,0))</f>
        <v/>
      </c>
      <c r="AG752" s="55" t="str">
        <f>IF(C752="","",IF(AND(I752="あり",J752="実施"),1,0))</f>
        <v/>
      </c>
      <c r="AH752" s="55" t="str">
        <f>IF(C752="","",IF(AND(H752="あり",X752="記録"),IF(COUNTIFS($A$8:A752,A752,$B$8:B752,B752,$C$8:C752,C752,$E$8:E752,E752,$F$8:F752,F752,$H$8:H752,"あり",$X$8:X752,"記録")=1,1,0),0))</f>
        <v/>
      </c>
      <c r="AI752" s="55" t="str">
        <f>IF(C752="","",IF(AND(I752="あり",J752="実施",X752="記録",ISNUMBER(K752)),IF(COUNTIFS($K$8:K752,K752,$C$8:C752,C752,$E$8:E752,E752,$F$8:F752,F752,$I$8:I752,"あり",$J$8:J752,"実施",$X$8:X752,"記録")=1,1,0),0))</f>
        <v/>
      </c>
      <c r="AJ752" s="55" t="str">
        <f>IF(C752="","",IF(ISNUMBER(A752),YEAR(A752)-IF(MONTH(A752)&lt;4,1,0),""))</f>
        <v/>
      </c>
      <c r="AK752" s="55" t="str">
        <f>IF(C752="","",IF(J752="実施",IF(ISNUMBER(K752),YEAR(K752)-IF(MONTH(K752)&lt;4,1,0),""),""))</f>
        <v/>
      </c>
      <c r="AL752" s="56" t="str">
        <f>IF(C752="",IF(OR(A752&lt;&gt;"",G752&lt;&gt;""),"要確認：船名未記入",""),IF(OR(NOT(ISNUMBER(A752)),G752="",H752="",I752="",J752="",N752="",O752="",P752="",W752="",X752=""),"要確認：基本項目不足",IF(OR(Z752="未登録・重複",AA752="未登録・重複",AB752="未確認"),"要確認：登録表を確認",IF(AND(H752="あり",NOT(ISNUMBER(B752))),"要確認：前日の予定時刻不足",IF(AND(J752="実施",I752="あり",NOT(ISNUMBER(K752))),"要確認：最終日時不足",IF(AND(J752="取消",I752="あり"),"要確認：取消と使用ありが矛盾",IF(OR(AND(ISNUMBER(T752),T752&lt;0),AND(ISNUMBER(V752),V752&lt;0),AE752="要確認：時刻不足・逆転"),"要確認：時間を確認",IF(COUNTIFS(Work[予定表の作業日],A752,Work[前日版の予定時刻],B752,Work[船名],C752,Work[バース],E752,Work[入出・転],F752,Work[曳船名],G752)&gt;1,"要確認：同じ作業・曳船が重複",IF(AND(I752="あり",J752="実施",NOT(ISNUMBER(AD752))),"要確認：拘束時間未確認",IF(OR(H752="未確認",I752="未確認",J752="未確認",X752="未確認",N752="未確認",O752="未確認"),"要確認：未確認を含む","確認済"))))))))))</f>
        <v/>
      </c>
    </row>
    <row r="753" spans="1:38" ht="24.95" customHeight="1" x14ac:dyDescent="0.2">
      <c r="A753" s="20"/>
      <c r="B753" s="29"/>
      <c r="C753" s="7"/>
      <c r="D753" s="7"/>
      <c r="E753" s="7"/>
      <c r="F753" s="7"/>
      <c r="G753" s="7"/>
      <c r="H753" s="7"/>
      <c r="I753" s="7"/>
      <c r="J753" s="7"/>
      <c r="K753" s="23"/>
      <c r="L753" s="13"/>
      <c r="M753" s="13"/>
      <c r="N753" s="7"/>
      <c r="O753" s="51"/>
      <c r="P753" s="51"/>
      <c r="Q753" s="61"/>
      <c r="R753" s="62"/>
      <c r="S753" s="62"/>
      <c r="T753" s="63"/>
      <c r="U753" s="63"/>
      <c r="V753" s="63"/>
      <c r="W753" s="51"/>
      <c r="X753" s="51"/>
      <c r="Y753" s="67"/>
      <c r="Z753" s="54" t="str">
        <f>IF(G753="","",IF(COUNTIF(Tugs[曳船名],G753)&lt;&gt;1,"未登録・重複",IF(INDEX(Tugs[会社名],MATCH(G753,Tugs[曳船名],0))="","未確認",INDEX(Tugs[会社名],MATCH(G753,Tugs[曳船名],0)))))</f>
        <v/>
      </c>
      <c r="AA753" s="54" t="str">
        <f>IF(G753="","",IF(COUNTIF(Companies[会社名],Z753)&lt;&gt;1,"未登録・重複",IF(INDEX(Companies[地区],MATCH(Z753,Companies[会社名],0))="","未確認",INDEX(Companies[地区],MATCH(Z753,Companies[会社名],0)))))</f>
        <v/>
      </c>
      <c r="AB753" s="54" t="str">
        <f>IF(G753="","",IF(Q753&lt;&gt;"",Q753,IF(COUNTIF(Tugs[曳船名],G753)&lt;&gt;1,"未登録・重複",IF(INDEX(Tugs[基地港],MATCH(G753,Tugs[曳船名],0))="","未確認",INDEX(Tugs[基地港],MATCH(G753,Tugs[曳船名],0))))))</f>
        <v/>
      </c>
      <c r="AC753" s="53" t="str">
        <f>IF(C753="","",IF(AND(COUNTIF(Standards[照合項目（自動）],AB753&amp;"｜"&amp;E753&amp;"｜"&amp;D753&amp;"｜"&amp;F753&amp;"｜"&amp;P753)=1,COUNTIFS(Standards[照合項目（自動）],AB753&amp;"｜"&amp;E753&amp;"｜"&amp;D753&amp;"｜"&amp;F753&amp;"｜"&amp;P753,Standards[入力確認（自動）],"確認済")=1),SUMIF(Standards[照合項目（自動）],AB753&amp;"｜"&amp;E753&amp;"｜"&amp;D753&amp;"｜"&amp;F753&amp;"｜"&amp;P753,Standards[所定合計h（自動）]),"未確認"))</f>
        <v/>
      </c>
      <c r="AD753" s="53" t="str">
        <f>IF(C753="","",IF(AND(ISNUMBER(R753),ISNUMBER(S753),S753&gt;=R753),ROUND((S753-R753)*24,4),IF(OR(R753&lt;&gt;"",S753&lt;&gt;""),"",IF(AND(ISNUMBER(T753),T753&gt;=0),T753,IF(AND(I753="あり",J753="実施",ISNUMBER(AC753)),AC753,"")))))</f>
        <v/>
      </c>
      <c r="AE753" s="54" t="str">
        <f>IF(C753="","",IF(AND(ISNUMBER(R753),ISNUMBER(S753),S753&gt;=R753),IF(X753="記録","実績：基地発～基地着",IF(X753="記憶","記憶：基地発～基地着","未確認：基地発～基地着")),IF(OR(R753&lt;&gt;"",S753&lt;&gt;""),"要確認：時刻不足・逆転",IF(AND(ISNUMBER(T753),T753&gt;=0),IF(X753="記録","実績：記録の時間",IF(X753="記憶","記憶：申告の時間","未確認：申告の時間")),IF(AND(I753="あり",J753="実施",ISNUMBER(AC753)),"所定時間による見込み",IF(I753="なし","使用なし","未確認"))))))</f>
        <v/>
      </c>
      <c r="AF753" s="55" t="str">
        <f>IF(C753="","",IF(H753="あり",1,0))</f>
        <v/>
      </c>
      <c r="AG753" s="55" t="str">
        <f>IF(C753="","",IF(AND(I753="あり",J753="実施"),1,0))</f>
        <v/>
      </c>
      <c r="AH753" s="55" t="str">
        <f>IF(C753="","",IF(AND(H753="あり",X753="記録"),IF(COUNTIFS($A$8:A753,A753,$B$8:B753,B753,$C$8:C753,C753,$E$8:E753,E753,$F$8:F753,F753,$H$8:H753,"あり",$X$8:X753,"記録")=1,1,0),0))</f>
        <v/>
      </c>
      <c r="AI753" s="55" t="str">
        <f>IF(C753="","",IF(AND(I753="あり",J753="実施",X753="記録",ISNUMBER(K753)),IF(COUNTIFS($K$8:K753,K753,$C$8:C753,C753,$E$8:E753,E753,$F$8:F753,F753,$I$8:I753,"あり",$J$8:J753,"実施",$X$8:X753,"記録")=1,1,0),0))</f>
        <v/>
      </c>
      <c r="AJ753" s="55" t="str">
        <f>IF(C753="","",IF(ISNUMBER(A753),YEAR(A753)-IF(MONTH(A753)&lt;4,1,0),""))</f>
        <v/>
      </c>
      <c r="AK753" s="55" t="str">
        <f>IF(C753="","",IF(J753="実施",IF(ISNUMBER(K753),YEAR(K753)-IF(MONTH(K753)&lt;4,1,0),""),""))</f>
        <v/>
      </c>
      <c r="AL753" s="56" t="str">
        <f>IF(C753="",IF(OR(A753&lt;&gt;"",G753&lt;&gt;""),"要確認：船名未記入",""),IF(OR(NOT(ISNUMBER(A753)),G753="",H753="",I753="",J753="",N753="",O753="",P753="",W753="",X753=""),"要確認：基本項目不足",IF(OR(Z753="未登録・重複",AA753="未登録・重複",AB753="未確認"),"要確認：登録表を確認",IF(AND(H753="あり",NOT(ISNUMBER(B753))),"要確認：前日の予定時刻不足",IF(AND(J753="実施",I753="あり",NOT(ISNUMBER(K753))),"要確認：最終日時不足",IF(AND(J753="取消",I753="あり"),"要確認：取消と使用ありが矛盾",IF(OR(AND(ISNUMBER(T753),T753&lt;0),AND(ISNUMBER(V753),V753&lt;0),AE753="要確認：時刻不足・逆転"),"要確認：時間を確認",IF(COUNTIFS(Work[予定表の作業日],A753,Work[前日版の予定時刻],B753,Work[船名],C753,Work[バース],E753,Work[入出・転],F753,Work[曳船名],G753)&gt;1,"要確認：同じ作業・曳船が重複",IF(AND(I753="あり",J753="実施",NOT(ISNUMBER(AD753))),"要確認：拘束時間未確認",IF(OR(H753="未確認",I753="未確認",J753="未確認",X753="未確認",N753="未確認",O753="未確認"),"要確認：未確認を含む","確認済"))))))))))</f>
        <v/>
      </c>
    </row>
    <row r="754" spans="1:38" ht="24.95" customHeight="1" x14ac:dyDescent="0.2">
      <c r="A754" s="20"/>
      <c r="B754" s="29"/>
      <c r="C754" s="7"/>
      <c r="D754" s="7"/>
      <c r="E754" s="7"/>
      <c r="F754" s="7"/>
      <c r="G754" s="7"/>
      <c r="H754" s="7"/>
      <c r="I754" s="7"/>
      <c r="J754" s="7"/>
      <c r="K754" s="23"/>
      <c r="L754" s="13"/>
      <c r="M754" s="13"/>
      <c r="N754" s="7"/>
      <c r="O754" s="51"/>
      <c r="P754" s="51"/>
      <c r="Q754" s="61"/>
      <c r="R754" s="62"/>
      <c r="S754" s="62"/>
      <c r="T754" s="63"/>
      <c r="U754" s="63"/>
      <c r="V754" s="63"/>
      <c r="W754" s="51"/>
      <c r="X754" s="51"/>
      <c r="Y754" s="67"/>
      <c r="Z754" s="54" t="str">
        <f>IF(G754="","",IF(COUNTIF(Tugs[曳船名],G754)&lt;&gt;1,"未登録・重複",IF(INDEX(Tugs[会社名],MATCH(G754,Tugs[曳船名],0))="","未確認",INDEX(Tugs[会社名],MATCH(G754,Tugs[曳船名],0)))))</f>
        <v/>
      </c>
      <c r="AA754" s="54" t="str">
        <f>IF(G754="","",IF(COUNTIF(Companies[会社名],Z754)&lt;&gt;1,"未登録・重複",IF(INDEX(Companies[地区],MATCH(Z754,Companies[会社名],0))="","未確認",INDEX(Companies[地区],MATCH(Z754,Companies[会社名],0)))))</f>
        <v/>
      </c>
      <c r="AB754" s="54" t="str">
        <f>IF(G754="","",IF(Q754&lt;&gt;"",Q754,IF(COUNTIF(Tugs[曳船名],G754)&lt;&gt;1,"未登録・重複",IF(INDEX(Tugs[基地港],MATCH(G754,Tugs[曳船名],0))="","未確認",INDEX(Tugs[基地港],MATCH(G754,Tugs[曳船名],0))))))</f>
        <v/>
      </c>
      <c r="AC754" s="53" t="str">
        <f>IF(C754="","",IF(AND(COUNTIF(Standards[照合項目（自動）],AB754&amp;"｜"&amp;E754&amp;"｜"&amp;D754&amp;"｜"&amp;F754&amp;"｜"&amp;P754)=1,COUNTIFS(Standards[照合項目（自動）],AB754&amp;"｜"&amp;E754&amp;"｜"&amp;D754&amp;"｜"&amp;F754&amp;"｜"&amp;P754,Standards[入力確認（自動）],"確認済")=1),SUMIF(Standards[照合項目（自動）],AB754&amp;"｜"&amp;E754&amp;"｜"&amp;D754&amp;"｜"&amp;F754&amp;"｜"&amp;P754,Standards[所定合計h（自動）]),"未確認"))</f>
        <v/>
      </c>
      <c r="AD754" s="53" t="str">
        <f>IF(C754="","",IF(AND(ISNUMBER(R754),ISNUMBER(S754),S754&gt;=R754),ROUND((S754-R754)*24,4),IF(OR(R754&lt;&gt;"",S754&lt;&gt;""),"",IF(AND(ISNUMBER(T754),T754&gt;=0),T754,IF(AND(I754="あり",J754="実施",ISNUMBER(AC754)),AC754,"")))))</f>
        <v/>
      </c>
      <c r="AE754" s="54" t="str">
        <f>IF(C754="","",IF(AND(ISNUMBER(R754),ISNUMBER(S754),S754&gt;=R754),IF(X754="記録","実績：基地発～基地着",IF(X754="記憶","記憶：基地発～基地着","未確認：基地発～基地着")),IF(OR(R754&lt;&gt;"",S754&lt;&gt;""),"要確認：時刻不足・逆転",IF(AND(ISNUMBER(T754),T754&gt;=0),IF(X754="記録","実績：記録の時間",IF(X754="記憶","記憶：申告の時間","未確認：申告の時間")),IF(AND(I754="あり",J754="実施",ISNUMBER(AC754)),"所定時間による見込み",IF(I754="なし","使用なし","未確認"))))))</f>
        <v/>
      </c>
      <c r="AF754" s="55" t="str">
        <f>IF(C754="","",IF(H754="あり",1,0))</f>
        <v/>
      </c>
      <c r="AG754" s="55" t="str">
        <f>IF(C754="","",IF(AND(I754="あり",J754="実施"),1,0))</f>
        <v/>
      </c>
      <c r="AH754" s="55" t="str">
        <f>IF(C754="","",IF(AND(H754="あり",X754="記録"),IF(COUNTIFS($A$8:A754,A754,$B$8:B754,B754,$C$8:C754,C754,$E$8:E754,E754,$F$8:F754,F754,$H$8:H754,"あり",$X$8:X754,"記録")=1,1,0),0))</f>
        <v/>
      </c>
      <c r="AI754" s="55" t="str">
        <f>IF(C754="","",IF(AND(I754="あり",J754="実施",X754="記録",ISNUMBER(K754)),IF(COUNTIFS($K$8:K754,K754,$C$8:C754,C754,$E$8:E754,E754,$F$8:F754,F754,$I$8:I754,"あり",$J$8:J754,"実施",$X$8:X754,"記録")=1,1,0),0))</f>
        <v/>
      </c>
      <c r="AJ754" s="55" t="str">
        <f>IF(C754="","",IF(ISNUMBER(A754),YEAR(A754)-IF(MONTH(A754)&lt;4,1,0),""))</f>
        <v/>
      </c>
      <c r="AK754" s="55" t="str">
        <f>IF(C754="","",IF(J754="実施",IF(ISNUMBER(K754),YEAR(K754)-IF(MONTH(K754)&lt;4,1,0),""),""))</f>
        <v/>
      </c>
      <c r="AL754" s="56" t="str">
        <f>IF(C754="",IF(OR(A754&lt;&gt;"",G754&lt;&gt;""),"要確認：船名未記入",""),IF(OR(NOT(ISNUMBER(A754)),G754="",H754="",I754="",J754="",N754="",O754="",P754="",W754="",X754=""),"要確認：基本項目不足",IF(OR(Z754="未登録・重複",AA754="未登録・重複",AB754="未確認"),"要確認：登録表を確認",IF(AND(H754="あり",NOT(ISNUMBER(B754))),"要確認：前日の予定時刻不足",IF(AND(J754="実施",I754="あり",NOT(ISNUMBER(K754))),"要確認：最終日時不足",IF(AND(J754="取消",I754="あり"),"要確認：取消と使用ありが矛盾",IF(OR(AND(ISNUMBER(T754),T754&lt;0),AND(ISNUMBER(V754),V754&lt;0),AE754="要確認：時刻不足・逆転"),"要確認：時間を確認",IF(COUNTIFS(Work[予定表の作業日],A754,Work[前日版の予定時刻],B754,Work[船名],C754,Work[バース],E754,Work[入出・転],F754,Work[曳船名],G754)&gt;1,"要確認：同じ作業・曳船が重複",IF(AND(I754="あり",J754="実施",NOT(ISNUMBER(AD754))),"要確認：拘束時間未確認",IF(OR(H754="未確認",I754="未確認",J754="未確認",X754="未確認",N754="未確認",O754="未確認"),"要確認：未確認を含む","確認済"))))))))))</f>
        <v/>
      </c>
    </row>
    <row r="755" spans="1:38" ht="24.95" customHeight="1" x14ac:dyDescent="0.2">
      <c r="A755" s="20"/>
      <c r="B755" s="29"/>
      <c r="C755" s="7"/>
      <c r="D755" s="7"/>
      <c r="E755" s="7"/>
      <c r="F755" s="7"/>
      <c r="G755" s="7"/>
      <c r="H755" s="7"/>
      <c r="I755" s="7"/>
      <c r="J755" s="7"/>
      <c r="K755" s="23"/>
      <c r="L755" s="13"/>
      <c r="M755" s="13"/>
      <c r="N755" s="7"/>
      <c r="O755" s="51"/>
      <c r="P755" s="51"/>
      <c r="Q755" s="61"/>
      <c r="R755" s="62"/>
      <c r="S755" s="62"/>
      <c r="T755" s="63"/>
      <c r="U755" s="63"/>
      <c r="V755" s="63"/>
      <c r="W755" s="51"/>
      <c r="X755" s="51"/>
      <c r="Y755" s="67"/>
      <c r="Z755" s="54" t="str">
        <f>IF(G755="","",IF(COUNTIF(Tugs[曳船名],G755)&lt;&gt;1,"未登録・重複",IF(INDEX(Tugs[会社名],MATCH(G755,Tugs[曳船名],0))="","未確認",INDEX(Tugs[会社名],MATCH(G755,Tugs[曳船名],0)))))</f>
        <v/>
      </c>
      <c r="AA755" s="54" t="str">
        <f>IF(G755="","",IF(COUNTIF(Companies[会社名],Z755)&lt;&gt;1,"未登録・重複",IF(INDEX(Companies[地区],MATCH(Z755,Companies[会社名],0))="","未確認",INDEX(Companies[地区],MATCH(Z755,Companies[会社名],0)))))</f>
        <v/>
      </c>
      <c r="AB755" s="54" t="str">
        <f>IF(G755="","",IF(Q755&lt;&gt;"",Q755,IF(COUNTIF(Tugs[曳船名],G755)&lt;&gt;1,"未登録・重複",IF(INDEX(Tugs[基地港],MATCH(G755,Tugs[曳船名],0))="","未確認",INDEX(Tugs[基地港],MATCH(G755,Tugs[曳船名],0))))))</f>
        <v/>
      </c>
      <c r="AC755" s="53" t="str">
        <f>IF(C755="","",IF(AND(COUNTIF(Standards[照合項目（自動）],AB755&amp;"｜"&amp;E755&amp;"｜"&amp;D755&amp;"｜"&amp;F755&amp;"｜"&amp;P755)=1,COUNTIFS(Standards[照合項目（自動）],AB755&amp;"｜"&amp;E755&amp;"｜"&amp;D755&amp;"｜"&amp;F755&amp;"｜"&amp;P755,Standards[入力確認（自動）],"確認済")=1),SUMIF(Standards[照合項目（自動）],AB755&amp;"｜"&amp;E755&amp;"｜"&amp;D755&amp;"｜"&amp;F755&amp;"｜"&amp;P755,Standards[所定合計h（自動）]),"未確認"))</f>
        <v/>
      </c>
      <c r="AD755" s="53" t="str">
        <f>IF(C755="","",IF(AND(ISNUMBER(R755),ISNUMBER(S755),S755&gt;=R755),ROUND((S755-R755)*24,4),IF(OR(R755&lt;&gt;"",S755&lt;&gt;""),"",IF(AND(ISNUMBER(T755),T755&gt;=0),T755,IF(AND(I755="あり",J755="実施",ISNUMBER(AC755)),AC755,"")))))</f>
        <v/>
      </c>
      <c r="AE755" s="54" t="str">
        <f>IF(C755="","",IF(AND(ISNUMBER(R755),ISNUMBER(S755),S755&gt;=R755),IF(X755="記録","実績：基地発～基地着",IF(X755="記憶","記憶：基地発～基地着","未確認：基地発～基地着")),IF(OR(R755&lt;&gt;"",S755&lt;&gt;""),"要確認：時刻不足・逆転",IF(AND(ISNUMBER(T755),T755&gt;=0),IF(X755="記録","実績：記録の時間",IF(X755="記憶","記憶：申告の時間","未確認：申告の時間")),IF(AND(I755="あり",J755="実施",ISNUMBER(AC755)),"所定時間による見込み",IF(I755="なし","使用なし","未確認"))))))</f>
        <v/>
      </c>
      <c r="AF755" s="55" t="str">
        <f>IF(C755="","",IF(H755="あり",1,0))</f>
        <v/>
      </c>
      <c r="AG755" s="55" t="str">
        <f>IF(C755="","",IF(AND(I755="あり",J755="実施"),1,0))</f>
        <v/>
      </c>
      <c r="AH755" s="55" t="str">
        <f>IF(C755="","",IF(AND(H755="あり",X755="記録"),IF(COUNTIFS($A$8:A755,A755,$B$8:B755,B755,$C$8:C755,C755,$E$8:E755,E755,$F$8:F755,F755,$H$8:H755,"あり",$X$8:X755,"記録")=1,1,0),0))</f>
        <v/>
      </c>
      <c r="AI755" s="55" t="str">
        <f>IF(C755="","",IF(AND(I755="あり",J755="実施",X755="記録",ISNUMBER(K755)),IF(COUNTIFS($K$8:K755,K755,$C$8:C755,C755,$E$8:E755,E755,$F$8:F755,F755,$I$8:I755,"あり",$J$8:J755,"実施",$X$8:X755,"記録")=1,1,0),0))</f>
        <v/>
      </c>
      <c r="AJ755" s="55" t="str">
        <f>IF(C755="","",IF(ISNUMBER(A755),YEAR(A755)-IF(MONTH(A755)&lt;4,1,0),""))</f>
        <v/>
      </c>
      <c r="AK755" s="55" t="str">
        <f>IF(C755="","",IF(J755="実施",IF(ISNUMBER(K755),YEAR(K755)-IF(MONTH(K755)&lt;4,1,0),""),""))</f>
        <v/>
      </c>
      <c r="AL755" s="56" t="str">
        <f>IF(C755="",IF(OR(A755&lt;&gt;"",G755&lt;&gt;""),"要確認：船名未記入",""),IF(OR(NOT(ISNUMBER(A755)),G755="",H755="",I755="",J755="",N755="",O755="",P755="",W755="",X755=""),"要確認：基本項目不足",IF(OR(Z755="未登録・重複",AA755="未登録・重複",AB755="未確認"),"要確認：登録表を確認",IF(AND(H755="あり",NOT(ISNUMBER(B755))),"要確認：前日の予定時刻不足",IF(AND(J755="実施",I755="あり",NOT(ISNUMBER(K755))),"要確認：最終日時不足",IF(AND(J755="取消",I755="あり"),"要確認：取消と使用ありが矛盾",IF(OR(AND(ISNUMBER(T755),T755&lt;0),AND(ISNUMBER(V755),V755&lt;0),AE755="要確認：時刻不足・逆転"),"要確認：時間を確認",IF(COUNTIFS(Work[予定表の作業日],A755,Work[前日版の予定時刻],B755,Work[船名],C755,Work[バース],E755,Work[入出・転],F755,Work[曳船名],G755)&gt;1,"要確認：同じ作業・曳船が重複",IF(AND(I755="あり",J755="実施",NOT(ISNUMBER(AD755))),"要確認：拘束時間未確認",IF(OR(H755="未確認",I755="未確認",J755="未確認",X755="未確認",N755="未確認",O755="未確認"),"要確認：未確認を含む","確認済"))))))))))</f>
        <v/>
      </c>
    </row>
    <row r="756" spans="1:38" ht="24.95" customHeight="1" x14ac:dyDescent="0.2">
      <c r="A756" s="20"/>
      <c r="B756" s="29"/>
      <c r="C756" s="7"/>
      <c r="D756" s="7"/>
      <c r="E756" s="7"/>
      <c r="F756" s="7"/>
      <c r="G756" s="7"/>
      <c r="H756" s="7"/>
      <c r="I756" s="7"/>
      <c r="J756" s="7"/>
      <c r="K756" s="23"/>
      <c r="L756" s="13"/>
      <c r="M756" s="13"/>
      <c r="N756" s="7"/>
      <c r="O756" s="51"/>
      <c r="P756" s="51"/>
      <c r="Q756" s="61"/>
      <c r="R756" s="62"/>
      <c r="S756" s="62"/>
      <c r="T756" s="63"/>
      <c r="U756" s="63"/>
      <c r="V756" s="63"/>
      <c r="W756" s="51"/>
      <c r="X756" s="51"/>
      <c r="Y756" s="67"/>
      <c r="Z756" s="54" t="str">
        <f>IF(G756="","",IF(COUNTIF(Tugs[曳船名],G756)&lt;&gt;1,"未登録・重複",IF(INDEX(Tugs[会社名],MATCH(G756,Tugs[曳船名],0))="","未確認",INDEX(Tugs[会社名],MATCH(G756,Tugs[曳船名],0)))))</f>
        <v/>
      </c>
      <c r="AA756" s="54" t="str">
        <f>IF(G756="","",IF(COUNTIF(Companies[会社名],Z756)&lt;&gt;1,"未登録・重複",IF(INDEX(Companies[地区],MATCH(Z756,Companies[会社名],0))="","未確認",INDEX(Companies[地区],MATCH(Z756,Companies[会社名],0)))))</f>
        <v/>
      </c>
      <c r="AB756" s="54" t="str">
        <f>IF(G756="","",IF(Q756&lt;&gt;"",Q756,IF(COUNTIF(Tugs[曳船名],G756)&lt;&gt;1,"未登録・重複",IF(INDEX(Tugs[基地港],MATCH(G756,Tugs[曳船名],0))="","未確認",INDEX(Tugs[基地港],MATCH(G756,Tugs[曳船名],0))))))</f>
        <v/>
      </c>
      <c r="AC756" s="53" t="str">
        <f>IF(C756="","",IF(AND(COUNTIF(Standards[照合項目（自動）],AB756&amp;"｜"&amp;E756&amp;"｜"&amp;D756&amp;"｜"&amp;F756&amp;"｜"&amp;P756)=1,COUNTIFS(Standards[照合項目（自動）],AB756&amp;"｜"&amp;E756&amp;"｜"&amp;D756&amp;"｜"&amp;F756&amp;"｜"&amp;P756,Standards[入力確認（自動）],"確認済")=1),SUMIF(Standards[照合項目（自動）],AB756&amp;"｜"&amp;E756&amp;"｜"&amp;D756&amp;"｜"&amp;F756&amp;"｜"&amp;P756,Standards[所定合計h（自動）]),"未確認"))</f>
        <v/>
      </c>
      <c r="AD756" s="53" t="str">
        <f>IF(C756="","",IF(AND(ISNUMBER(R756),ISNUMBER(S756),S756&gt;=R756),ROUND((S756-R756)*24,4),IF(OR(R756&lt;&gt;"",S756&lt;&gt;""),"",IF(AND(ISNUMBER(T756),T756&gt;=0),T756,IF(AND(I756="あり",J756="実施",ISNUMBER(AC756)),AC756,"")))))</f>
        <v/>
      </c>
      <c r="AE756" s="54" t="str">
        <f>IF(C756="","",IF(AND(ISNUMBER(R756),ISNUMBER(S756),S756&gt;=R756),IF(X756="記録","実績：基地発～基地着",IF(X756="記憶","記憶：基地発～基地着","未確認：基地発～基地着")),IF(OR(R756&lt;&gt;"",S756&lt;&gt;""),"要確認：時刻不足・逆転",IF(AND(ISNUMBER(T756),T756&gt;=0),IF(X756="記録","実績：記録の時間",IF(X756="記憶","記憶：申告の時間","未確認：申告の時間")),IF(AND(I756="あり",J756="実施",ISNUMBER(AC756)),"所定時間による見込み",IF(I756="なし","使用なし","未確認"))))))</f>
        <v/>
      </c>
      <c r="AF756" s="55" t="str">
        <f>IF(C756="","",IF(H756="あり",1,0))</f>
        <v/>
      </c>
      <c r="AG756" s="55" t="str">
        <f>IF(C756="","",IF(AND(I756="あり",J756="実施"),1,0))</f>
        <v/>
      </c>
      <c r="AH756" s="55" t="str">
        <f>IF(C756="","",IF(AND(H756="あり",X756="記録"),IF(COUNTIFS($A$8:A756,A756,$B$8:B756,B756,$C$8:C756,C756,$E$8:E756,E756,$F$8:F756,F756,$H$8:H756,"あり",$X$8:X756,"記録")=1,1,0),0))</f>
        <v/>
      </c>
      <c r="AI756" s="55" t="str">
        <f>IF(C756="","",IF(AND(I756="あり",J756="実施",X756="記録",ISNUMBER(K756)),IF(COUNTIFS($K$8:K756,K756,$C$8:C756,C756,$E$8:E756,E756,$F$8:F756,F756,$I$8:I756,"あり",$J$8:J756,"実施",$X$8:X756,"記録")=1,1,0),0))</f>
        <v/>
      </c>
      <c r="AJ756" s="55" t="str">
        <f>IF(C756="","",IF(ISNUMBER(A756),YEAR(A756)-IF(MONTH(A756)&lt;4,1,0),""))</f>
        <v/>
      </c>
      <c r="AK756" s="55" t="str">
        <f>IF(C756="","",IF(J756="実施",IF(ISNUMBER(K756),YEAR(K756)-IF(MONTH(K756)&lt;4,1,0),""),""))</f>
        <v/>
      </c>
      <c r="AL756" s="56" t="str">
        <f>IF(C756="",IF(OR(A756&lt;&gt;"",G756&lt;&gt;""),"要確認：船名未記入",""),IF(OR(NOT(ISNUMBER(A756)),G756="",H756="",I756="",J756="",N756="",O756="",P756="",W756="",X756=""),"要確認：基本項目不足",IF(OR(Z756="未登録・重複",AA756="未登録・重複",AB756="未確認"),"要確認：登録表を確認",IF(AND(H756="あり",NOT(ISNUMBER(B756))),"要確認：前日の予定時刻不足",IF(AND(J756="実施",I756="あり",NOT(ISNUMBER(K756))),"要確認：最終日時不足",IF(AND(J756="取消",I756="あり"),"要確認：取消と使用ありが矛盾",IF(OR(AND(ISNUMBER(T756),T756&lt;0),AND(ISNUMBER(V756),V756&lt;0),AE756="要確認：時刻不足・逆転"),"要確認：時間を確認",IF(COUNTIFS(Work[予定表の作業日],A756,Work[前日版の予定時刻],B756,Work[船名],C756,Work[バース],E756,Work[入出・転],F756,Work[曳船名],G756)&gt;1,"要確認：同じ作業・曳船が重複",IF(AND(I756="あり",J756="実施",NOT(ISNUMBER(AD756))),"要確認：拘束時間未確認",IF(OR(H756="未確認",I756="未確認",J756="未確認",X756="未確認",N756="未確認",O756="未確認"),"要確認：未確認を含む","確認済"))))))))))</f>
        <v/>
      </c>
    </row>
    <row r="757" spans="1:38" ht="24.95" customHeight="1" x14ac:dyDescent="0.2">
      <c r="A757" s="20"/>
      <c r="B757" s="29"/>
      <c r="C757" s="7"/>
      <c r="D757" s="7"/>
      <c r="E757" s="7"/>
      <c r="F757" s="7"/>
      <c r="G757" s="7"/>
      <c r="H757" s="7"/>
      <c r="I757" s="7"/>
      <c r="J757" s="7"/>
      <c r="K757" s="23"/>
      <c r="L757" s="13"/>
      <c r="M757" s="13"/>
      <c r="N757" s="7"/>
      <c r="O757" s="51"/>
      <c r="P757" s="51"/>
      <c r="Q757" s="61"/>
      <c r="R757" s="62"/>
      <c r="S757" s="62"/>
      <c r="T757" s="63"/>
      <c r="U757" s="63"/>
      <c r="V757" s="63"/>
      <c r="W757" s="51"/>
      <c r="X757" s="51"/>
      <c r="Y757" s="67"/>
      <c r="Z757" s="54" t="str">
        <f>IF(G757="","",IF(COUNTIF(Tugs[曳船名],G757)&lt;&gt;1,"未登録・重複",IF(INDEX(Tugs[会社名],MATCH(G757,Tugs[曳船名],0))="","未確認",INDEX(Tugs[会社名],MATCH(G757,Tugs[曳船名],0)))))</f>
        <v/>
      </c>
      <c r="AA757" s="54" t="str">
        <f>IF(G757="","",IF(COUNTIF(Companies[会社名],Z757)&lt;&gt;1,"未登録・重複",IF(INDEX(Companies[地区],MATCH(Z757,Companies[会社名],0))="","未確認",INDEX(Companies[地区],MATCH(Z757,Companies[会社名],0)))))</f>
        <v/>
      </c>
      <c r="AB757" s="54" t="str">
        <f>IF(G757="","",IF(Q757&lt;&gt;"",Q757,IF(COUNTIF(Tugs[曳船名],G757)&lt;&gt;1,"未登録・重複",IF(INDEX(Tugs[基地港],MATCH(G757,Tugs[曳船名],0))="","未確認",INDEX(Tugs[基地港],MATCH(G757,Tugs[曳船名],0))))))</f>
        <v/>
      </c>
      <c r="AC757" s="53" t="str">
        <f>IF(C757="","",IF(AND(COUNTIF(Standards[照合項目（自動）],AB757&amp;"｜"&amp;E757&amp;"｜"&amp;D757&amp;"｜"&amp;F757&amp;"｜"&amp;P757)=1,COUNTIFS(Standards[照合項目（自動）],AB757&amp;"｜"&amp;E757&amp;"｜"&amp;D757&amp;"｜"&amp;F757&amp;"｜"&amp;P757,Standards[入力確認（自動）],"確認済")=1),SUMIF(Standards[照合項目（自動）],AB757&amp;"｜"&amp;E757&amp;"｜"&amp;D757&amp;"｜"&amp;F757&amp;"｜"&amp;P757,Standards[所定合計h（自動）]),"未確認"))</f>
        <v/>
      </c>
      <c r="AD757" s="53" t="str">
        <f>IF(C757="","",IF(AND(ISNUMBER(R757),ISNUMBER(S757),S757&gt;=R757),ROUND((S757-R757)*24,4),IF(OR(R757&lt;&gt;"",S757&lt;&gt;""),"",IF(AND(ISNUMBER(T757),T757&gt;=0),T757,IF(AND(I757="あり",J757="実施",ISNUMBER(AC757)),AC757,"")))))</f>
        <v/>
      </c>
      <c r="AE757" s="54" t="str">
        <f>IF(C757="","",IF(AND(ISNUMBER(R757),ISNUMBER(S757),S757&gt;=R757),IF(X757="記録","実績：基地発～基地着",IF(X757="記憶","記憶：基地発～基地着","未確認：基地発～基地着")),IF(OR(R757&lt;&gt;"",S757&lt;&gt;""),"要確認：時刻不足・逆転",IF(AND(ISNUMBER(T757),T757&gt;=0),IF(X757="記録","実績：記録の時間",IF(X757="記憶","記憶：申告の時間","未確認：申告の時間")),IF(AND(I757="あり",J757="実施",ISNUMBER(AC757)),"所定時間による見込み",IF(I757="なし","使用なし","未確認"))))))</f>
        <v/>
      </c>
      <c r="AF757" s="55" t="str">
        <f>IF(C757="","",IF(H757="あり",1,0))</f>
        <v/>
      </c>
      <c r="AG757" s="55" t="str">
        <f>IF(C757="","",IF(AND(I757="あり",J757="実施"),1,0))</f>
        <v/>
      </c>
      <c r="AH757" s="55" t="str">
        <f>IF(C757="","",IF(AND(H757="あり",X757="記録"),IF(COUNTIFS($A$8:A757,A757,$B$8:B757,B757,$C$8:C757,C757,$E$8:E757,E757,$F$8:F757,F757,$H$8:H757,"あり",$X$8:X757,"記録")=1,1,0),0))</f>
        <v/>
      </c>
      <c r="AI757" s="55" t="str">
        <f>IF(C757="","",IF(AND(I757="あり",J757="実施",X757="記録",ISNUMBER(K757)),IF(COUNTIFS($K$8:K757,K757,$C$8:C757,C757,$E$8:E757,E757,$F$8:F757,F757,$I$8:I757,"あり",$J$8:J757,"実施",$X$8:X757,"記録")=1,1,0),0))</f>
        <v/>
      </c>
      <c r="AJ757" s="55" t="str">
        <f>IF(C757="","",IF(ISNUMBER(A757),YEAR(A757)-IF(MONTH(A757)&lt;4,1,0),""))</f>
        <v/>
      </c>
      <c r="AK757" s="55" t="str">
        <f>IF(C757="","",IF(J757="実施",IF(ISNUMBER(K757),YEAR(K757)-IF(MONTH(K757)&lt;4,1,0),""),""))</f>
        <v/>
      </c>
      <c r="AL757" s="56" t="str">
        <f>IF(C757="",IF(OR(A757&lt;&gt;"",G757&lt;&gt;""),"要確認：船名未記入",""),IF(OR(NOT(ISNUMBER(A757)),G757="",H757="",I757="",J757="",N757="",O757="",P757="",W757="",X757=""),"要確認：基本項目不足",IF(OR(Z757="未登録・重複",AA757="未登録・重複",AB757="未確認"),"要確認：登録表を確認",IF(AND(H757="あり",NOT(ISNUMBER(B757))),"要確認：前日の予定時刻不足",IF(AND(J757="実施",I757="あり",NOT(ISNUMBER(K757))),"要確認：最終日時不足",IF(AND(J757="取消",I757="あり"),"要確認：取消と使用ありが矛盾",IF(OR(AND(ISNUMBER(T757),T757&lt;0),AND(ISNUMBER(V757),V757&lt;0),AE757="要確認：時刻不足・逆転"),"要確認：時間を確認",IF(COUNTIFS(Work[予定表の作業日],A757,Work[前日版の予定時刻],B757,Work[船名],C757,Work[バース],E757,Work[入出・転],F757,Work[曳船名],G757)&gt;1,"要確認：同じ作業・曳船が重複",IF(AND(I757="あり",J757="実施",NOT(ISNUMBER(AD757))),"要確認：拘束時間未確認",IF(OR(H757="未確認",I757="未確認",J757="未確認",X757="未確認",N757="未確認",O757="未確認"),"要確認：未確認を含む","確認済"))))))))))</f>
        <v/>
      </c>
    </row>
    <row r="758" spans="1:38" ht="24.95" customHeight="1" x14ac:dyDescent="0.2">
      <c r="A758" s="20"/>
      <c r="B758" s="29"/>
      <c r="C758" s="7"/>
      <c r="D758" s="7"/>
      <c r="E758" s="7"/>
      <c r="F758" s="7"/>
      <c r="G758" s="7"/>
      <c r="H758" s="7"/>
      <c r="I758" s="7"/>
      <c r="J758" s="7"/>
      <c r="K758" s="23"/>
      <c r="L758" s="13"/>
      <c r="M758" s="13"/>
      <c r="N758" s="7"/>
      <c r="O758" s="51"/>
      <c r="P758" s="51"/>
      <c r="Q758" s="61"/>
      <c r="R758" s="62"/>
      <c r="S758" s="62"/>
      <c r="T758" s="63"/>
      <c r="U758" s="63"/>
      <c r="V758" s="63"/>
      <c r="W758" s="51"/>
      <c r="X758" s="51"/>
      <c r="Y758" s="67"/>
      <c r="Z758" s="54" t="str">
        <f>IF(G758="","",IF(COUNTIF(Tugs[曳船名],G758)&lt;&gt;1,"未登録・重複",IF(INDEX(Tugs[会社名],MATCH(G758,Tugs[曳船名],0))="","未確認",INDEX(Tugs[会社名],MATCH(G758,Tugs[曳船名],0)))))</f>
        <v/>
      </c>
      <c r="AA758" s="54" t="str">
        <f>IF(G758="","",IF(COUNTIF(Companies[会社名],Z758)&lt;&gt;1,"未登録・重複",IF(INDEX(Companies[地区],MATCH(Z758,Companies[会社名],0))="","未確認",INDEX(Companies[地区],MATCH(Z758,Companies[会社名],0)))))</f>
        <v/>
      </c>
      <c r="AB758" s="54" t="str">
        <f>IF(G758="","",IF(Q758&lt;&gt;"",Q758,IF(COUNTIF(Tugs[曳船名],G758)&lt;&gt;1,"未登録・重複",IF(INDEX(Tugs[基地港],MATCH(G758,Tugs[曳船名],0))="","未確認",INDEX(Tugs[基地港],MATCH(G758,Tugs[曳船名],0))))))</f>
        <v/>
      </c>
      <c r="AC758" s="53" t="str">
        <f>IF(C758="","",IF(AND(COUNTIF(Standards[照合項目（自動）],AB758&amp;"｜"&amp;E758&amp;"｜"&amp;D758&amp;"｜"&amp;F758&amp;"｜"&amp;P758)=1,COUNTIFS(Standards[照合項目（自動）],AB758&amp;"｜"&amp;E758&amp;"｜"&amp;D758&amp;"｜"&amp;F758&amp;"｜"&amp;P758,Standards[入力確認（自動）],"確認済")=1),SUMIF(Standards[照合項目（自動）],AB758&amp;"｜"&amp;E758&amp;"｜"&amp;D758&amp;"｜"&amp;F758&amp;"｜"&amp;P758,Standards[所定合計h（自動）]),"未確認"))</f>
        <v/>
      </c>
      <c r="AD758" s="53" t="str">
        <f>IF(C758="","",IF(AND(ISNUMBER(R758),ISNUMBER(S758),S758&gt;=R758),ROUND((S758-R758)*24,4),IF(OR(R758&lt;&gt;"",S758&lt;&gt;""),"",IF(AND(ISNUMBER(T758),T758&gt;=0),T758,IF(AND(I758="あり",J758="実施",ISNUMBER(AC758)),AC758,"")))))</f>
        <v/>
      </c>
      <c r="AE758" s="54" t="str">
        <f>IF(C758="","",IF(AND(ISNUMBER(R758),ISNUMBER(S758),S758&gt;=R758),IF(X758="記録","実績：基地発～基地着",IF(X758="記憶","記憶：基地発～基地着","未確認：基地発～基地着")),IF(OR(R758&lt;&gt;"",S758&lt;&gt;""),"要確認：時刻不足・逆転",IF(AND(ISNUMBER(T758),T758&gt;=0),IF(X758="記録","実績：記録の時間",IF(X758="記憶","記憶：申告の時間","未確認：申告の時間")),IF(AND(I758="あり",J758="実施",ISNUMBER(AC758)),"所定時間による見込み",IF(I758="なし","使用なし","未確認"))))))</f>
        <v/>
      </c>
      <c r="AF758" s="55" t="str">
        <f>IF(C758="","",IF(H758="あり",1,0))</f>
        <v/>
      </c>
      <c r="AG758" s="55" t="str">
        <f>IF(C758="","",IF(AND(I758="あり",J758="実施"),1,0))</f>
        <v/>
      </c>
      <c r="AH758" s="55" t="str">
        <f>IF(C758="","",IF(AND(H758="あり",X758="記録"),IF(COUNTIFS($A$8:A758,A758,$B$8:B758,B758,$C$8:C758,C758,$E$8:E758,E758,$F$8:F758,F758,$H$8:H758,"あり",$X$8:X758,"記録")=1,1,0),0))</f>
        <v/>
      </c>
      <c r="AI758" s="55" t="str">
        <f>IF(C758="","",IF(AND(I758="あり",J758="実施",X758="記録",ISNUMBER(K758)),IF(COUNTIFS($K$8:K758,K758,$C$8:C758,C758,$E$8:E758,E758,$F$8:F758,F758,$I$8:I758,"あり",$J$8:J758,"実施",$X$8:X758,"記録")=1,1,0),0))</f>
        <v/>
      </c>
      <c r="AJ758" s="55" t="str">
        <f>IF(C758="","",IF(ISNUMBER(A758),YEAR(A758)-IF(MONTH(A758)&lt;4,1,0),""))</f>
        <v/>
      </c>
      <c r="AK758" s="55" t="str">
        <f>IF(C758="","",IF(J758="実施",IF(ISNUMBER(K758),YEAR(K758)-IF(MONTH(K758)&lt;4,1,0),""),""))</f>
        <v/>
      </c>
      <c r="AL758" s="56" t="str">
        <f>IF(C758="",IF(OR(A758&lt;&gt;"",G758&lt;&gt;""),"要確認：船名未記入",""),IF(OR(NOT(ISNUMBER(A758)),G758="",H758="",I758="",J758="",N758="",O758="",P758="",W758="",X758=""),"要確認：基本項目不足",IF(OR(Z758="未登録・重複",AA758="未登録・重複",AB758="未確認"),"要確認：登録表を確認",IF(AND(H758="あり",NOT(ISNUMBER(B758))),"要確認：前日の予定時刻不足",IF(AND(J758="実施",I758="あり",NOT(ISNUMBER(K758))),"要確認：最終日時不足",IF(AND(J758="取消",I758="あり"),"要確認：取消と使用ありが矛盾",IF(OR(AND(ISNUMBER(T758),T758&lt;0),AND(ISNUMBER(V758),V758&lt;0),AE758="要確認：時刻不足・逆転"),"要確認：時間を確認",IF(COUNTIFS(Work[予定表の作業日],A758,Work[前日版の予定時刻],B758,Work[船名],C758,Work[バース],E758,Work[入出・転],F758,Work[曳船名],G758)&gt;1,"要確認：同じ作業・曳船が重複",IF(AND(I758="あり",J758="実施",NOT(ISNUMBER(AD758))),"要確認：拘束時間未確認",IF(OR(H758="未確認",I758="未確認",J758="未確認",X758="未確認",N758="未確認",O758="未確認"),"要確認：未確認を含む","確認済"))))))))))</f>
        <v/>
      </c>
    </row>
    <row r="759" spans="1:38" ht="24.95" customHeight="1" x14ac:dyDescent="0.2">
      <c r="A759" s="20"/>
      <c r="B759" s="29"/>
      <c r="C759" s="7"/>
      <c r="D759" s="7"/>
      <c r="E759" s="7"/>
      <c r="F759" s="7"/>
      <c r="G759" s="7"/>
      <c r="H759" s="7"/>
      <c r="I759" s="7"/>
      <c r="J759" s="7"/>
      <c r="K759" s="23"/>
      <c r="L759" s="13"/>
      <c r="M759" s="13"/>
      <c r="N759" s="7"/>
      <c r="O759" s="51"/>
      <c r="P759" s="51"/>
      <c r="Q759" s="61"/>
      <c r="R759" s="62"/>
      <c r="S759" s="62"/>
      <c r="T759" s="63"/>
      <c r="U759" s="63"/>
      <c r="V759" s="63"/>
      <c r="W759" s="51"/>
      <c r="X759" s="51"/>
      <c r="Y759" s="67"/>
      <c r="Z759" s="54" t="str">
        <f>IF(G759="","",IF(COUNTIF(Tugs[曳船名],G759)&lt;&gt;1,"未登録・重複",IF(INDEX(Tugs[会社名],MATCH(G759,Tugs[曳船名],0))="","未確認",INDEX(Tugs[会社名],MATCH(G759,Tugs[曳船名],0)))))</f>
        <v/>
      </c>
      <c r="AA759" s="54" t="str">
        <f>IF(G759="","",IF(COUNTIF(Companies[会社名],Z759)&lt;&gt;1,"未登録・重複",IF(INDEX(Companies[地区],MATCH(Z759,Companies[会社名],0))="","未確認",INDEX(Companies[地区],MATCH(Z759,Companies[会社名],0)))))</f>
        <v/>
      </c>
      <c r="AB759" s="54" t="str">
        <f>IF(G759="","",IF(Q759&lt;&gt;"",Q759,IF(COUNTIF(Tugs[曳船名],G759)&lt;&gt;1,"未登録・重複",IF(INDEX(Tugs[基地港],MATCH(G759,Tugs[曳船名],0))="","未確認",INDEX(Tugs[基地港],MATCH(G759,Tugs[曳船名],0))))))</f>
        <v/>
      </c>
      <c r="AC759" s="53" t="str">
        <f>IF(C759="","",IF(AND(COUNTIF(Standards[照合項目（自動）],AB759&amp;"｜"&amp;E759&amp;"｜"&amp;D759&amp;"｜"&amp;F759&amp;"｜"&amp;P759)=1,COUNTIFS(Standards[照合項目（自動）],AB759&amp;"｜"&amp;E759&amp;"｜"&amp;D759&amp;"｜"&amp;F759&amp;"｜"&amp;P759,Standards[入力確認（自動）],"確認済")=1),SUMIF(Standards[照合項目（自動）],AB759&amp;"｜"&amp;E759&amp;"｜"&amp;D759&amp;"｜"&amp;F759&amp;"｜"&amp;P759,Standards[所定合計h（自動）]),"未確認"))</f>
        <v/>
      </c>
      <c r="AD759" s="53" t="str">
        <f>IF(C759="","",IF(AND(ISNUMBER(R759),ISNUMBER(S759),S759&gt;=R759),ROUND((S759-R759)*24,4),IF(OR(R759&lt;&gt;"",S759&lt;&gt;""),"",IF(AND(ISNUMBER(T759),T759&gt;=0),T759,IF(AND(I759="あり",J759="実施",ISNUMBER(AC759)),AC759,"")))))</f>
        <v/>
      </c>
      <c r="AE759" s="54" t="str">
        <f>IF(C759="","",IF(AND(ISNUMBER(R759),ISNUMBER(S759),S759&gt;=R759),IF(X759="記録","実績：基地発～基地着",IF(X759="記憶","記憶：基地発～基地着","未確認：基地発～基地着")),IF(OR(R759&lt;&gt;"",S759&lt;&gt;""),"要確認：時刻不足・逆転",IF(AND(ISNUMBER(T759),T759&gt;=0),IF(X759="記録","実績：記録の時間",IF(X759="記憶","記憶：申告の時間","未確認：申告の時間")),IF(AND(I759="あり",J759="実施",ISNUMBER(AC759)),"所定時間による見込み",IF(I759="なし","使用なし","未確認"))))))</f>
        <v/>
      </c>
      <c r="AF759" s="55" t="str">
        <f>IF(C759="","",IF(H759="あり",1,0))</f>
        <v/>
      </c>
      <c r="AG759" s="55" t="str">
        <f>IF(C759="","",IF(AND(I759="あり",J759="実施"),1,0))</f>
        <v/>
      </c>
      <c r="AH759" s="55" t="str">
        <f>IF(C759="","",IF(AND(H759="あり",X759="記録"),IF(COUNTIFS($A$8:A759,A759,$B$8:B759,B759,$C$8:C759,C759,$E$8:E759,E759,$F$8:F759,F759,$H$8:H759,"あり",$X$8:X759,"記録")=1,1,0),0))</f>
        <v/>
      </c>
      <c r="AI759" s="55" t="str">
        <f>IF(C759="","",IF(AND(I759="あり",J759="実施",X759="記録",ISNUMBER(K759)),IF(COUNTIFS($K$8:K759,K759,$C$8:C759,C759,$E$8:E759,E759,$F$8:F759,F759,$I$8:I759,"あり",$J$8:J759,"実施",$X$8:X759,"記録")=1,1,0),0))</f>
        <v/>
      </c>
      <c r="AJ759" s="55" t="str">
        <f>IF(C759="","",IF(ISNUMBER(A759),YEAR(A759)-IF(MONTH(A759)&lt;4,1,0),""))</f>
        <v/>
      </c>
      <c r="AK759" s="55" t="str">
        <f>IF(C759="","",IF(J759="実施",IF(ISNUMBER(K759),YEAR(K759)-IF(MONTH(K759)&lt;4,1,0),""),""))</f>
        <v/>
      </c>
      <c r="AL759" s="56" t="str">
        <f>IF(C759="",IF(OR(A759&lt;&gt;"",G759&lt;&gt;""),"要確認：船名未記入",""),IF(OR(NOT(ISNUMBER(A759)),G759="",H759="",I759="",J759="",N759="",O759="",P759="",W759="",X759=""),"要確認：基本項目不足",IF(OR(Z759="未登録・重複",AA759="未登録・重複",AB759="未確認"),"要確認：登録表を確認",IF(AND(H759="あり",NOT(ISNUMBER(B759))),"要確認：前日の予定時刻不足",IF(AND(J759="実施",I759="あり",NOT(ISNUMBER(K759))),"要確認：最終日時不足",IF(AND(J759="取消",I759="あり"),"要確認：取消と使用ありが矛盾",IF(OR(AND(ISNUMBER(T759),T759&lt;0),AND(ISNUMBER(V759),V759&lt;0),AE759="要確認：時刻不足・逆転"),"要確認：時間を確認",IF(COUNTIFS(Work[予定表の作業日],A759,Work[前日版の予定時刻],B759,Work[船名],C759,Work[バース],E759,Work[入出・転],F759,Work[曳船名],G759)&gt;1,"要確認：同じ作業・曳船が重複",IF(AND(I759="あり",J759="実施",NOT(ISNUMBER(AD759))),"要確認：拘束時間未確認",IF(OR(H759="未確認",I759="未確認",J759="未確認",X759="未確認",N759="未確認",O759="未確認"),"要確認：未確認を含む","確認済"))))))))))</f>
        <v/>
      </c>
    </row>
    <row r="760" spans="1:38" ht="24.95" customHeight="1" x14ac:dyDescent="0.2">
      <c r="A760" s="20"/>
      <c r="B760" s="29"/>
      <c r="C760" s="7"/>
      <c r="D760" s="7"/>
      <c r="E760" s="7"/>
      <c r="F760" s="7"/>
      <c r="G760" s="7"/>
      <c r="H760" s="7"/>
      <c r="I760" s="7"/>
      <c r="J760" s="7"/>
      <c r="K760" s="23"/>
      <c r="L760" s="13"/>
      <c r="M760" s="13"/>
      <c r="N760" s="7"/>
      <c r="O760" s="51"/>
      <c r="P760" s="51"/>
      <c r="Q760" s="61"/>
      <c r="R760" s="62"/>
      <c r="S760" s="62"/>
      <c r="T760" s="63"/>
      <c r="U760" s="63"/>
      <c r="V760" s="63"/>
      <c r="W760" s="51"/>
      <c r="X760" s="51"/>
      <c r="Y760" s="67"/>
      <c r="Z760" s="54" t="str">
        <f>IF(G760="","",IF(COUNTIF(Tugs[曳船名],G760)&lt;&gt;1,"未登録・重複",IF(INDEX(Tugs[会社名],MATCH(G760,Tugs[曳船名],0))="","未確認",INDEX(Tugs[会社名],MATCH(G760,Tugs[曳船名],0)))))</f>
        <v/>
      </c>
      <c r="AA760" s="54" t="str">
        <f>IF(G760="","",IF(COUNTIF(Companies[会社名],Z760)&lt;&gt;1,"未登録・重複",IF(INDEX(Companies[地区],MATCH(Z760,Companies[会社名],0))="","未確認",INDEX(Companies[地区],MATCH(Z760,Companies[会社名],0)))))</f>
        <v/>
      </c>
      <c r="AB760" s="54" t="str">
        <f>IF(G760="","",IF(Q760&lt;&gt;"",Q760,IF(COUNTIF(Tugs[曳船名],G760)&lt;&gt;1,"未登録・重複",IF(INDEX(Tugs[基地港],MATCH(G760,Tugs[曳船名],0))="","未確認",INDEX(Tugs[基地港],MATCH(G760,Tugs[曳船名],0))))))</f>
        <v/>
      </c>
      <c r="AC760" s="53" t="str">
        <f>IF(C760="","",IF(AND(COUNTIF(Standards[照合項目（自動）],AB760&amp;"｜"&amp;E760&amp;"｜"&amp;D760&amp;"｜"&amp;F760&amp;"｜"&amp;P760)=1,COUNTIFS(Standards[照合項目（自動）],AB760&amp;"｜"&amp;E760&amp;"｜"&amp;D760&amp;"｜"&amp;F760&amp;"｜"&amp;P760,Standards[入力確認（自動）],"確認済")=1),SUMIF(Standards[照合項目（自動）],AB760&amp;"｜"&amp;E760&amp;"｜"&amp;D760&amp;"｜"&amp;F760&amp;"｜"&amp;P760,Standards[所定合計h（自動）]),"未確認"))</f>
        <v/>
      </c>
      <c r="AD760" s="53" t="str">
        <f>IF(C760="","",IF(AND(ISNUMBER(R760),ISNUMBER(S760),S760&gt;=R760),ROUND((S760-R760)*24,4),IF(OR(R760&lt;&gt;"",S760&lt;&gt;""),"",IF(AND(ISNUMBER(T760),T760&gt;=0),T760,IF(AND(I760="あり",J760="実施",ISNUMBER(AC760)),AC760,"")))))</f>
        <v/>
      </c>
      <c r="AE760" s="54" t="str">
        <f>IF(C760="","",IF(AND(ISNUMBER(R760),ISNUMBER(S760),S760&gt;=R760),IF(X760="記録","実績：基地発～基地着",IF(X760="記憶","記憶：基地発～基地着","未確認：基地発～基地着")),IF(OR(R760&lt;&gt;"",S760&lt;&gt;""),"要確認：時刻不足・逆転",IF(AND(ISNUMBER(T760),T760&gt;=0),IF(X760="記録","実績：記録の時間",IF(X760="記憶","記憶：申告の時間","未確認：申告の時間")),IF(AND(I760="あり",J760="実施",ISNUMBER(AC760)),"所定時間による見込み",IF(I760="なし","使用なし","未確認"))))))</f>
        <v/>
      </c>
      <c r="AF760" s="55" t="str">
        <f>IF(C760="","",IF(H760="あり",1,0))</f>
        <v/>
      </c>
      <c r="AG760" s="55" t="str">
        <f>IF(C760="","",IF(AND(I760="あり",J760="実施"),1,0))</f>
        <v/>
      </c>
      <c r="AH760" s="55" t="str">
        <f>IF(C760="","",IF(AND(H760="あり",X760="記録"),IF(COUNTIFS($A$8:A760,A760,$B$8:B760,B760,$C$8:C760,C760,$E$8:E760,E760,$F$8:F760,F760,$H$8:H760,"あり",$X$8:X760,"記録")=1,1,0),0))</f>
        <v/>
      </c>
      <c r="AI760" s="55" t="str">
        <f>IF(C760="","",IF(AND(I760="あり",J760="実施",X760="記録",ISNUMBER(K760)),IF(COUNTIFS($K$8:K760,K760,$C$8:C760,C760,$E$8:E760,E760,$F$8:F760,F760,$I$8:I760,"あり",$J$8:J760,"実施",$X$8:X760,"記録")=1,1,0),0))</f>
        <v/>
      </c>
      <c r="AJ760" s="55" t="str">
        <f>IF(C760="","",IF(ISNUMBER(A760),YEAR(A760)-IF(MONTH(A760)&lt;4,1,0),""))</f>
        <v/>
      </c>
      <c r="AK760" s="55" t="str">
        <f>IF(C760="","",IF(J760="実施",IF(ISNUMBER(K760),YEAR(K760)-IF(MONTH(K760)&lt;4,1,0),""),""))</f>
        <v/>
      </c>
      <c r="AL760" s="56" t="str">
        <f>IF(C760="",IF(OR(A760&lt;&gt;"",G760&lt;&gt;""),"要確認：船名未記入",""),IF(OR(NOT(ISNUMBER(A760)),G760="",H760="",I760="",J760="",N760="",O760="",P760="",W760="",X760=""),"要確認：基本項目不足",IF(OR(Z760="未登録・重複",AA760="未登録・重複",AB760="未確認"),"要確認：登録表を確認",IF(AND(H760="あり",NOT(ISNUMBER(B760))),"要確認：前日の予定時刻不足",IF(AND(J760="実施",I760="あり",NOT(ISNUMBER(K760))),"要確認：最終日時不足",IF(AND(J760="取消",I760="あり"),"要確認：取消と使用ありが矛盾",IF(OR(AND(ISNUMBER(T760),T760&lt;0),AND(ISNUMBER(V760),V760&lt;0),AE760="要確認：時刻不足・逆転"),"要確認：時間を確認",IF(COUNTIFS(Work[予定表の作業日],A760,Work[前日版の予定時刻],B760,Work[船名],C760,Work[バース],E760,Work[入出・転],F760,Work[曳船名],G760)&gt;1,"要確認：同じ作業・曳船が重複",IF(AND(I760="あり",J760="実施",NOT(ISNUMBER(AD760))),"要確認：拘束時間未確認",IF(OR(H760="未確認",I760="未確認",J760="未確認",X760="未確認",N760="未確認",O760="未確認"),"要確認：未確認を含む","確認済"))))))))))</f>
        <v/>
      </c>
    </row>
    <row r="761" spans="1:38" ht="24.95" customHeight="1" x14ac:dyDescent="0.2">
      <c r="A761" s="20"/>
      <c r="B761" s="29"/>
      <c r="C761" s="7"/>
      <c r="D761" s="7"/>
      <c r="E761" s="7"/>
      <c r="F761" s="7"/>
      <c r="G761" s="7"/>
      <c r="H761" s="7"/>
      <c r="I761" s="7"/>
      <c r="J761" s="7"/>
      <c r="K761" s="23"/>
      <c r="L761" s="13"/>
      <c r="M761" s="13"/>
      <c r="N761" s="7"/>
      <c r="O761" s="51"/>
      <c r="P761" s="51"/>
      <c r="Q761" s="61"/>
      <c r="R761" s="62"/>
      <c r="S761" s="62"/>
      <c r="T761" s="63"/>
      <c r="U761" s="63"/>
      <c r="V761" s="63"/>
      <c r="W761" s="51"/>
      <c r="X761" s="51"/>
      <c r="Y761" s="67"/>
      <c r="Z761" s="54" t="str">
        <f>IF(G761="","",IF(COUNTIF(Tugs[曳船名],G761)&lt;&gt;1,"未登録・重複",IF(INDEX(Tugs[会社名],MATCH(G761,Tugs[曳船名],0))="","未確認",INDEX(Tugs[会社名],MATCH(G761,Tugs[曳船名],0)))))</f>
        <v/>
      </c>
      <c r="AA761" s="54" t="str">
        <f>IF(G761="","",IF(COUNTIF(Companies[会社名],Z761)&lt;&gt;1,"未登録・重複",IF(INDEX(Companies[地区],MATCH(Z761,Companies[会社名],0))="","未確認",INDEX(Companies[地区],MATCH(Z761,Companies[会社名],0)))))</f>
        <v/>
      </c>
      <c r="AB761" s="54" t="str">
        <f>IF(G761="","",IF(Q761&lt;&gt;"",Q761,IF(COUNTIF(Tugs[曳船名],G761)&lt;&gt;1,"未登録・重複",IF(INDEX(Tugs[基地港],MATCH(G761,Tugs[曳船名],0))="","未確認",INDEX(Tugs[基地港],MATCH(G761,Tugs[曳船名],0))))))</f>
        <v/>
      </c>
      <c r="AC761" s="53" t="str">
        <f>IF(C761="","",IF(AND(COUNTIF(Standards[照合項目（自動）],AB761&amp;"｜"&amp;E761&amp;"｜"&amp;D761&amp;"｜"&amp;F761&amp;"｜"&amp;P761)=1,COUNTIFS(Standards[照合項目（自動）],AB761&amp;"｜"&amp;E761&amp;"｜"&amp;D761&amp;"｜"&amp;F761&amp;"｜"&amp;P761,Standards[入力確認（自動）],"確認済")=1),SUMIF(Standards[照合項目（自動）],AB761&amp;"｜"&amp;E761&amp;"｜"&amp;D761&amp;"｜"&amp;F761&amp;"｜"&amp;P761,Standards[所定合計h（自動）]),"未確認"))</f>
        <v/>
      </c>
      <c r="AD761" s="53" t="str">
        <f>IF(C761="","",IF(AND(ISNUMBER(R761),ISNUMBER(S761),S761&gt;=R761),ROUND((S761-R761)*24,4),IF(OR(R761&lt;&gt;"",S761&lt;&gt;""),"",IF(AND(ISNUMBER(T761),T761&gt;=0),T761,IF(AND(I761="あり",J761="実施",ISNUMBER(AC761)),AC761,"")))))</f>
        <v/>
      </c>
      <c r="AE761" s="54" t="str">
        <f>IF(C761="","",IF(AND(ISNUMBER(R761),ISNUMBER(S761),S761&gt;=R761),IF(X761="記録","実績：基地発～基地着",IF(X761="記憶","記憶：基地発～基地着","未確認：基地発～基地着")),IF(OR(R761&lt;&gt;"",S761&lt;&gt;""),"要確認：時刻不足・逆転",IF(AND(ISNUMBER(T761),T761&gt;=0),IF(X761="記録","実績：記録の時間",IF(X761="記憶","記憶：申告の時間","未確認：申告の時間")),IF(AND(I761="あり",J761="実施",ISNUMBER(AC761)),"所定時間による見込み",IF(I761="なし","使用なし","未確認"))))))</f>
        <v/>
      </c>
      <c r="AF761" s="55" t="str">
        <f>IF(C761="","",IF(H761="あり",1,0))</f>
        <v/>
      </c>
      <c r="AG761" s="55" t="str">
        <f>IF(C761="","",IF(AND(I761="あり",J761="実施"),1,0))</f>
        <v/>
      </c>
      <c r="AH761" s="55" t="str">
        <f>IF(C761="","",IF(AND(H761="あり",X761="記録"),IF(COUNTIFS($A$8:A761,A761,$B$8:B761,B761,$C$8:C761,C761,$E$8:E761,E761,$F$8:F761,F761,$H$8:H761,"あり",$X$8:X761,"記録")=1,1,0),0))</f>
        <v/>
      </c>
      <c r="AI761" s="55" t="str">
        <f>IF(C761="","",IF(AND(I761="あり",J761="実施",X761="記録",ISNUMBER(K761)),IF(COUNTIFS($K$8:K761,K761,$C$8:C761,C761,$E$8:E761,E761,$F$8:F761,F761,$I$8:I761,"あり",$J$8:J761,"実施",$X$8:X761,"記録")=1,1,0),0))</f>
        <v/>
      </c>
      <c r="AJ761" s="55" t="str">
        <f>IF(C761="","",IF(ISNUMBER(A761),YEAR(A761)-IF(MONTH(A761)&lt;4,1,0),""))</f>
        <v/>
      </c>
      <c r="AK761" s="55" t="str">
        <f>IF(C761="","",IF(J761="実施",IF(ISNUMBER(K761),YEAR(K761)-IF(MONTH(K761)&lt;4,1,0),""),""))</f>
        <v/>
      </c>
      <c r="AL761" s="56" t="str">
        <f>IF(C761="",IF(OR(A761&lt;&gt;"",G761&lt;&gt;""),"要確認：船名未記入",""),IF(OR(NOT(ISNUMBER(A761)),G761="",H761="",I761="",J761="",N761="",O761="",P761="",W761="",X761=""),"要確認：基本項目不足",IF(OR(Z761="未登録・重複",AA761="未登録・重複",AB761="未確認"),"要確認：登録表を確認",IF(AND(H761="あり",NOT(ISNUMBER(B761))),"要確認：前日の予定時刻不足",IF(AND(J761="実施",I761="あり",NOT(ISNUMBER(K761))),"要確認：最終日時不足",IF(AND(J761="取消",I761="あり"),"要確認：取消と使用ありが矛盾",IF(OR(AND(ISNUMBER(T761),T761&lt;0),AND(ISNUMBER(V761),V761&lt;0),AE761="要確認：時刻不足・逆転"),"要確認：時間を確認",IF(COUNTIFS(Work[予定表の作業日],A761,Work[前日版の予定時刻],B761,Work[船名],C761,Work[バース],E761,Work[入出・転],F761,Work[曳船名],G761)&gt;1,"要確認：同じ作業・曳船が重複",IF(AND(I761="あり",J761="実施",NOT(ISNUMBER(AD761))),"要確認：拘束時間未確認",IF(OR(H761="未確認",I761="未確認",J761="未確認",X761="未確認",N761="未確認",O761="未確認"),"要確認：未確認を含む","確認済"))))))))))</f>
        <v/>
      </c>
    </row>
    <row r="762" spans="1:38" ht="24.95" customHeight="1" x14ac:dyDescent="0.2">
      <c r="A762" s="20"/>
      <c r="B762" s="29"/>
      <c r="C762" s="7"/>
      <c r="D762" s="7"/>
      <c r="E762" s="7"/>
      <c r="F762" s="7"/>
      <c r="G762" s="7"/>
      <c r="H762" s="7"/>
      <c r="I762" s="7"/>
      <c r="J762" s="7"/>
      <c r="K762" s="23"/>
      <c r="L762" s="13"/>
      <c r="M762" s="13"/>
      <c r="N762" s="7"/>
      <c r="O762" s="51"/>
      <c r="P762" s="51"/>
      <c r="Q762" s="61"/>
      <c r="R762" s="62"/>
      <c r="S762" s="62"/>
      <c r="T762" s="63"/>
      <c r="U762" s="63"/>
      <c r="V762" s="63"/>
      <c r="W762" s="51"/>
      <c r="X762" s="51"/>
      <c r="Y762" s="67"/>
      <c r="Z762" s="54" t="str">
        <f>IF(G762="","",IF(COUNTIF(Tugs[曳船名],G762)&lt;&gt;1,"未登録・重複",IF(INDEX(Tugs[会社名],MATCH(G762,Tugs[曳船名],0))="","未確認",INDEX(Tugs[会社名],MATCH(G762,Tugs[曳船名],0)))))</f>
        <v/>
      </c>
      <c r="AA762" s="54" t="str">
        <f>IF(G762="","",IF(COUNTIF(Companies[会社名],Z762)&lt;&gt;1,"未登録・重複",IF(INDEX(Companies[地区],MATCH(Z762,Companies[会社名],0))="","未確認",INDEX(Companies[地区],MATCH(Z762,Companies[会社名],0)))))</f>
        <v/>
      </c>
      <c r="AB762" s="54" t="str">
        <f>IF(G762="","",IF(Q762&lt;&gt;"",Q762,IF(COUNTIF(Tugs[曳船名],G762)&lt;&gt;1,"未登録・重複",IF(INDEX(Tugs[基地港],MATCH(G762,Tugs[曳船名],0))="","未確認",INDEX(Tugs[基地港],MATCH(G762,Tugs[曳船名],0))))))</f>
        <v/>
      </c>
      <c r="AC762" s="53" t="str">
        <f>IF(C762="","",IF(AND(COUNTIF(Standards[照合項目（自動）],AB762&amp;"｜"&amp;E762&amp;"｜"&amp;D762&amp;"｜"&amp;F762&amp;"｜"&amp;P762)=1,COUNTIFS(Standards[照合項目（自動）],AB762&amp;"｜"&amp;E762&amp;"｜"&amp;D762&amp;"｜"&amp;F762&amp;"｜"&amp;P762,Standards[入力確認（自動）],"確認済")=1),SUMIF(Standards[照合項目（自動）],AB762&amp;"｜"&amp;E762&amp;"｜"&amp;D762&amp;"｜"&amp;F762&amp;"｜"&amp;P762,Standards[所定合計h（自動）]),"未確認"))</f>
        <v/>
      </c>
      <c r="AD762" s="53" t="str">
        <f>IF(C762="","",IF(AND(ISNUMBER(R762),ISNUMBER(S762),S762&gt;=R762),ROUND((S762-R762)*24,4),IF(OR(R762&lt;&gt;"",S762&lt;&gt;""),"",IF(AND(ISNUMBER(T762),T762&gt;=0),T762,IF(AND(I762="あり",J762="実施",ISNUMBER(AC762)),AC762,"")))))</f>
        <v/>
      </c>
      <c r="AE762" s="54" t="str">
        <f>IF(C762="","",IF(AND(ISNUMBER(R762),ISNUMBER(S762),S762&gt;=R762),IF(X762="記録","実績：基地発～基地着",IF(X762="記憶","記憶：基地発～基地着","未確認：基地発～基地着")),IF(OR(R762&lt;&gt;"",S762&lt;&gt;""),"要確認：時刻不足・逆転",IF(AND(ISNUMBER(T762),T762&gt;=0),IF(X762="記録","実績：記録の時間",IF(X762="記憶","記憶：申告の時間","未確認：申告の時間")),IF(AND(I762="あり",J762="実施",ISNUMBER(AC762)),"所定時間による見込み",IF(I762="なし","使用なし","未確認"))))))</f>
        <v/>
      </c>
      <c r="AF762" s="55" t="str">
        <f>IF(C762="","",IF(H762="あり",1,0))</f>
        <v/>
      </c>
      <c r="AG762" s="55" t="str">
        <f>IF(C762="","",IF(AND(I762="あり",J762="実施"),1,0))</f>
        <v/>
      </c>
      <c r="AH762" s="55" t="str">
        <f>IF(C762="","",IF(AND(H762="あり",X762="記録"),IF(COUNTIFS($A$8:A762,A762,$B$8:B762,B762,$C$8:C762,C762,$E$8:E762,E762,$F$8:F762,F762,$H$8:H762,"あり",$X$8:X762,"記録")=1,1,0),0))</f>
        <v/>
      </c>
      <c r="AI762" s="55" t="str">
        <f>IF(C762="","",IF(AND(I762="あり",J762="実施",X762="記録",ISNUMBER(K762)),IF(COUNTIFS($K$8:K762,K762,$C$8:C762,C762,$E$8:E762,E762,$F$8:F762,F762,$I$8:I762,"あり",$J$8:J762,"実施",$X$8:X762,"記録")=1,1,0),0))</f>
        <v/>
      </c>
      <c r="AJ762" s="55" t="str">
        <f>IF(C762="","",IF(ISNUMBER(A762),YEAR(A762)-IF(MONTH(A762)&lt;4,1,0),""))</f>
        <v/>
      </c>
      <c r="AK762" s="55" t="str">
        <f>IF(C762="","",IF(J762="実施",IF(ISNUMBER(K762),YEAR(K762)-IF(MONTH(K762)&lt;4,1,0),""),""))</f>
        <v/>
      </c>
      <c r="AL762" s="56" t="str">
        <f>IF(C762="",IF(OR(A762&lt;&gt;"",G762&lt;&gt;""),"要確認：船名未記入",""),IF(OR(NOT(ISNUMBER(A762)),G762="",H762="",I762="",J762="",N762="",O762="",P762="",W762="",X762=""),"要確認：基本項目不足",IF(OR(Z762="未登録・重複",AA762="未登録・重複",AB762="未確認"),"要確認：登録表を確認",IF(AND(H762="あり",NOT(ISNUMBER(B762))),"要確認：前日の予定時刻不足",IF(AND(J762="実施",I762="あり",NOT(ISNUMBER(K762))),"要確認：最終日時不足",IF(AND(J762="取消",I762="あり"),"要確認：取消と使用ありが矛盾",IF(OR(AND(ISNUMBER(T762),T762&lt;0),AND(ISNUMBER(V762),V762&lt;0),AE762="要確認：時刻不足・逆転"),"要確認：時間を確認",IF(COUNTIFS(Work[予定表の作業日],A762,Work[前日版の予定時刻],B762,Work[船名],C762,Work[バース],E762,Work[入出・転],F762,Work[曳船名],G762)&gt;1,"要確認：同じ作業・曳船が重複",IF(AND(I762="あり",J762="実施",NOT(ISNUMBER(AD762))),"要確認：拘束時間未確認",IF(OR(H762="未確認",I762="未確認",J762="未確認",X762="未確認",N762="未確認",O762="未確認"),"要確認：未確認を含む","確認済"))))))))))</f>
        <v/>
      </c>
    </row>
    <row r="763" spans="1:38" ht="24.95" customHeight="1" x14ac:dyDescent="0.2">
      <c r="A763" s="20"/>
      <c r="B763" s="29"/>
      <c r="C763" s="7"/>
      <c r="D763" s="7"/>
      <c r="E763" s="7"/>
      <c r="F763" s="7"/>
      <c r="G763" s="7"/>
      <c r="H763" s="7"/>
      <c r="I763" s="7"/>
      <c r="J763" s="7"/>
      <c r="K763" s="23"/>
      <c r="L763" s="13"/>
      <c r="M763" s="13"/>
      <c r="N763" s="7"/>
      <c r="O763" s="51"/>
      <c r="P763" s="51"/>
      <c r="Q763" s="61"/>
      <c r="R763" s="62"/>
      <c r="S763" s="62"/>
      <c r="T763" s="63"/>
      <c r="U763" s="63"/>
      <c r="V763" s="63"/>
      <c r="W763" s="51"/>
      <c r="X763" s="51"/>
      <c r="Y763" s="67"/>
      <c r="Z763" s="54" t="str">
        <f>IF(G763="","",IF(COUNTIF(Tugs[曳船名],G763)&lt;&gt;1,"未登録・重複",IF(INDEX(Tugs[会社名],MATCH(G763,Tugs[曳船名],0))="","未確認",INDEX(Tugs[会社名],MATCH(G763,Tugs[曳船名],0)))))</f>
        <v/>
      </c>
      <c r="AA763" s="54" t="str">
        <f>IF(G763="","",IF(COUNTIF(Companies[会社名],Z763)&lt;&gt;1,"未登録・重複",IF(INDEX(Companies[地区],MATCH(Z763,Companies[会社名],0))="","未確認",INDEX(Companies[地区],MATCH(Z763,Companies[会社名],0)))))</f>
        <v/>
      </c>
      <c r="AB763" s="54" t="str">
        <f>IF(G763="","",IF(Q763&lt;&gt;"",Q763,IF(COUNTIF(Tugs[曳船名],G763)&lt;&gt;1,"未登録・重複",IF(INDEX(Tugs[基地港],MATCH(G763,Tugs[曳船名],0))="","未確認",INDEX(Tugs[基地港],MATCH(G763,Tugs[曳船名],0))))))</f>
        <v/>
      </c>
      <c r="AC763" s="53" t="str">
        <f>IF(C763="","",IF(AND(COUNTIF(Standards[照合項目（自動）],AB763&amp;"｜"&amp;E763&amp;"｜"&amp;D763&amp;"｜"&amp;F763&amp;"｜"&amp;P763)=1,COUNTIFS(Standards[照合項目（自動）],AB763&amp;"｜"&amp;E763&amp;"｜"&amp;D763&amp;"｜"&amp;F763&amp;"｜"&amp;P763,Standards[入力確認（自動）],"確認済")=1),SUMIF(Standards[照合項目（自動）],AB763&amp;"｜"&amp;E763&amp;"｜"&amp;D763&amp;"｜"&amp;F763&amp;"｜"&amp;P763,Standards[所定合計h（自動）]),"未確認"))</f>
        <v/>
      </c>
      <c r="AD763" s="53" t="str">
        <f>IF(C763="","",IF(AND(ISNUMBER(R763),ISNUMBER(S763),S763&gt;=R763),ROUND((S763-R763)*24,4),IF(OR(R763&lt;&gt;"",S763&lt;&gt;""),"",IF(AND(ISNUMBER(T763),T763&gt;=0),T763,IF(AND(I763="あり",J763="実施",ISNUMBER(AC763)),AC763,"")))))</f>
        <v/>
      </c>
      <c r="AE763" s="54" t="str">
        <f>IF(C763="","",IF(AND(ISNUMBER(R763),ISNUMBER(S763),S763&gt;=R763),IF(X763="記録","実績：基地発～基地着",IF(X763="記憶","記憶：基地発～基地着","未確認：基地発～基地着")),IF(OR(R763&lt;&gt;"",S763&lt;&gt;""),"要確認：時刻不足・逆転",IF(AND(ISNUMBER(T763),T763&gt;=0),IF(X763="記録","実績：記録の時間",IF(X763="記憶","記憶：申告の時間","未確認：申告の時間")),IF(AND(I763="あり",J763="実施",ISNUMBER(AC763)),"所定時間による見込み",IF(I763="なし","使用なし","未確認"))))))</f>
        <v/>
      </c>
      <c r="AF763" s="55" t="str">
        <f>IF(C763="","",IF(H763="あり",1,0))</f>
        <v/>
      </c>
      <c r="AG763" s="55" t="str">
        <f>IF(C763="","",IF(AND(I763="あり",J763="実施"),1,0))</f>
        <v/>
      </c>
      <c r="AH763" s="55" t="str">
        <f>IF(C763="","",IF(AND(H763="あり",X763="記録"),IF(COUNTIFS($A$8:A763,A763,$B$8:B763,B763,$C$8:C763,C763,$E$8:E763,E763,$F$8:F763,F763,$H$8:H763,"あり",$X$8:X763,"記録")=1,1,0),0))</f>
        <v/>
      </c>
      <c r="AI763" s="55" t="str">
        <f>IF(C763="","",IF(AND(I763="あり",J763="実施",X763="記録",ISNUMBER(K763)),IF(COUNTIFS($K$8:K763,K763,$C$8:C763,C763,$E$8:E763,E763,$F$8:F763,F763,$I$8:I763,"あり",$J$8:J763,"実施",$X$8:X763,"記録")=1,1,0),0))</f>
        <v/>
      </c>
      <c r="AJ763" s="55" t="str">
        <f>IF(C763="","",IF(ISNUMBER(A763),YEAR(A763)-IF(MONTH(A763)&lt;4,1,0),""))</f>
        <v/>
      </c>
      <c r="AK763" s="55" t="str">
        <f>IF(C763="","",IF(J763="実施",IF(ISNUMBER(K763),YEAR(K763)-IF(MONTH(K763)&lt;4,1,0),""),""))</f>
        <v/>
      </c>
      <c r="AL763" s="56" t="str">
        <f>IF(C763="",IF(OR(A763&lt;&gt;"",G763&lt;&gt;""),"要確認：船名未記入",""),IF(OR(NOT(ISNUMBER(A763)),G763="",H763="",I763="",J763="",N763="",O763="",P763="",W763="",X763=""),"要確認：基本項目不足",IF(OR(Z763="未登録・重複",AA763="未登録・重複",AB763="未確認"),"要確認：登録表を確認",IF(AND(H763="あり",NOT(ISNUMBER(B763))),"要確認：前日の予定時刻不足",IF(AND(J763="実施",I763="あり",NOT(ISNUMBER(K763))),"要確認：最終日時不足",IF(AND(J763="取消",I763="あり"),"要確認：取消と使用ありが矛盾",IF(OR(AND(ISNUMBER(T763),T763&lt;0),AND(ISNUMBER(V763),V763&lt;0),AE763="要確認：時刻不足・逆転"),"要確認：時間を確認",IF(COUNTIFS(Work[予定表の作業日],A763,Work[前日版の予定時刻],B763,Work[船名],C763,Work[バース],E763,Work[入出・転],F763,Work[曳船名],G763)&gt;1,"要確認：同じ作業・曳船が重複",IF(AND(I763="あり",J763="実施",NOT(ISNUMBER(AD763))),"要確認：拘束時間未確認",IF(OR(H763="未確認",I763="未確認",J763="未確認",X763="未確認",N763="未確認",O763="未確認"),"要確認：未確認を含む","確認済"))))))))))</f>
        <v/>
      </c>
    </row>
    <row r="764" spans="1:38" ht="24.95" customHeight="1" x14ac:dyDescent="0.2">
      <c r="A764" s="20"/>
      <c r="B764" s="29"/>
      <c r="C764" s="7"/>
      <c r="D764" s="7"/>
      <c r="E764" s="7"/>
      <c r="F764" s="7"/>
      <c r="G764" s="7"/>
      <c r="H764" s="7"/>
      <c r="I764" s="7"/>
      <c r="J764" s="7"/>
      <c r="K764" s="23"/>
      <c r="L764" s="13"/>
      <c r="M764" s="13"/>
      <c r="N764" s="7"/>
      <c r="O764" s="51"/>
      <c r="P764" s="51"/>
      <c r="Q764" s="61"/>
      <c r="R764" s="62"/>
      <c r="S764" s="62"/>
      <c r="T764" s="63"/>
      <c r="U764" s="63"/>
      <c r="V764" s="63"/>
      <c r="W764" s="51"/>
      <c r="X764" s="51"/>
      <c r="Y764" s="67"/>
      <c r="Z764" s="54" t="str">
        <f>IF(G764="","",IF(COUNTIF(Tugs[曳船名],G764)&lt;&gt;1,"未登録・重複",IF(INDEX(Tugs[会社名],MATCH(G764,Tugs[曳船名],0))="","未確認",INDEX(Tugs[会社名],MATCH(G764,Tugs[曳船名],0)))))</f>
        <v/>
      </c>
      <c r="AA764" s="54" t="str">
        <f>IF(G764="","",IF(COUNTIF(Companies[会社名],Z764)&lt;&gt;1,"未登録・重複",IF(INDEX(Companies[地区],MATCH(Z764,Companies[会社名],0))="","未確認",INDEX(Companies[地区],MATCH(Z764,Companies[会社名],0)))))</f>
        <v/>
      </c>
      <c r="AB764" s="54" t="str">
        <f>IF(G764="","",IF(Q764&lt;&gt;"",Q764,IF(COUNTIF(Tugs[曳船名],G764)&lt;&gt;1,"未登録・重複",IF(INDEX(Tugs[基地港],MATCH(G764,Tugs[曳船名],0))="","未確認",INDEX(Tugs[基地港],MATCH(G764,Tugs[曳船名],0))))))</f>
        <v/>
      </c>
      <c r="AC764" s="53" t="str">
        <f>IF(C764="","",IF(AND(COUNTIF(Standards[照合項目（自動）],AB764&amp;"｜"&amp;E764&amp;"｜"&amp;D764&amp;"｜"&amp;F764&amp;"｜"&amp;P764)=1,COUNTIFS(Standards[照合項目（自動）],AB764&amp;"｜"&amp;E764&amp;"｜"&amp;D764&amp;"｜"&amp;F764&amp;"｜"&amp;P764,Standards[入力確認（自動）],"確認済")=1),SUMIF(Standards[照合項目（自動）],AB764&amp;"｜"&amp;E764&amp;"｜"&amp;D764&amp;"｜"&amp;F764&amp;"｜"&amp;P764,Standards[所定合計h（自動）]),"未確認"))</f>
        <v/>
      </c>
      <c r="AD764" s="53" t="str">
        <f>IF(C764="","",IF(AND(ISNUMBER(R764),ISNUMBER(S764),S764&gt;=R764),ROUND((S764-R764)*24,4),IF(OR(R764&lt;&gt;"",S764&lt;&gt;""),"",IF(AND(ISNUMBER(T764),T764&gt;=0),T764,IF(AND(I764="あり",J764="実施",ISNUMBER(AC764)),AC764,"")))))</f>
        <v/>
      </c>
      <c r="AE764" s="54" t="str">
        <f>IF(C764="","",IF(AND(ISNUMBER(R764),ISNUMBER(S764),S764&gt;=R764),IF(X764="記録","実績：基地発～基地着",IF(X764="記憶","記憶：基地発～基地着","未確認：基地発～基地着")),IF(OR(R764&lt;&gt;"",S764&lt;&gt;""),"要確認：時刻不足・逆転",IF(AND(ISNUMBER(T764),T764&gt;=0),IF(X764="記録","実績：記録の時間",IF(X764="記憶","記憶：申告の時間","未確認：申告の時間")),IF(AND(I764="あり",J764="実施",ISNUMBER(AC764)),"所定時間による見込み",IF(I764="なし","使用なし","未確認"))))))</f>
        <v/>
      </c>
      <c r="AF764" s="55" t="str">
        <f>IF(C764="","",IF(H764="あり",1,0))</f>
        <v/>
      </c>
      <c r="AG764" s="55" t="str">
        <f>IF(C764="","",IF(AND(I764="あり",J764="実施"),1,0))</f>
        <v/>
      </c>
      <c r="AH764" s="55" t="str">
        <f>IF(C764="","",IF(AND(H764="あり",X764="記録"),IF(COUNTIFS($A$8:A764,A764,$B$8:B764,B764,$C$8:C764,C764,$E$8:E764,E764,$F$8:F764,F764,$H$8:H764,"あり",$X$8:X764,"記録")=1,1,0),0))</f>
        <v/>
      </c>
      <c r="AI764" s="55" t="str">
        <f>IF(C764="","",IF(AND(I764="あり",J764="実施",X764="記録",ISNUMBER(K764)),IF(COUNTIFS($K$8:K764,K764,$C$8:C764,C764,$E$8:E764,E764,$F$8:F764,F764,$I$8:I764,"あり",$J$8:J764,"実施",$X$8:X764,"記録")=1,1,0),0))</f>
        <v/>
      </c>
      <c r="AJ764" s="55" t="str">
        <f>IF(C764="","",IF(ISNUMBER(A764),YEAR(A764)-IF(MONTH(A764)&lt;4,1,0),""))</f>
        <v/>
      </c>
      <c r="AK764" s="55" t="str">
        <f>IF(C764="","",IF(J764="実施",IF(ISNUMBER(K764),YEAR(K764)-IF(MONTH(K764)&lt;4,1,0),""),""))</f>
        <v/>
      </c>
      <c r="AL764" s="56" t="str">
        <f>IF(C764="",IF(OR(A764&lt;&gt;"",G764&lt;&gt;""),"要確認：船名未記入",""),IF(OR(NOT(ISNUMBER(A764)),G764="",H764="",I764="",J764="",N764="",O764="",P764="",W764="",X764=""),"要確認：基本項目不足",IF(OR(Z764="未登録・重複",AA764="未登録・重複",AB764="未確認"),"要確認：登録表を確認",IF(AND(H764="あり",NOT(ISNUMBER(B764))),"要確認：前日の予定時刻不足",IF(AND(J764="実施",I764="あり",NOT(ISNUMBER(K764))),"要確認：最終日時不足",IF(AND(J764="取消",I764="あり"),"要確認：取消と使用ありが矛盾",IF(OR(AND(ISNUMBER(T764),T764&lt;0),AND(ISNUMBER(V764),V764&lt;0),AE764="要確認：時刻不足・逆転"),"要確認：時間を確認",IF(COUNTIFS(Work[予定表の作業日],A764,Work[前日版の予定時刻],B764,Work[船名],C764,Work[バース],E764,Work[入出・転],F764,Work[曳船名],G764)&gt;1,"要確認：同じ作業・曳船が重複",IF(AND(I764="あり",J764="実施",NOT(ISNUMBER(AD764))),"要確認：拘束時間未確認",IF(OR(H764="未確認",I764="未確認",J764="未確認",X764="未確認",N764="未確認",O764="未確認"),"要確認：未確認を含む","確認済"))))))))))</f>
        <v/>
      </c>
    </row>
    <row r="765" spans="1:38" ht="24.95" customHeight="1" x14ac:dyDescent="0.2">
      <c r="A765" s="20"/>
      <c r="B765" s="29"/>
      <c r="C765" s="7"/>
      <c r="D765" s="7"/>
      <c r="E765" s="7"/>
      <c r="F765" s="7"/>
      <c r="G765" s="7"/>
      <c r="H765" s="7"/>
      <c r="I765" s="7"/>
      <c r="J765" s="7"/>
      <c r="K765" s="23"/>
      <c r="L765" s="13"/>
      <c r="M765" s="13"/>
      <c r="N765" s="7"/>
      <c r="O765" s="51"/>
      <c r="P765" s="51"/>
      <c r="Q765" s="61"/>
      <c r="R765" s="62"/>
      <c r="S765" s="62"/>
      <c r="T765" s="63"/>
      <c r="U765" s="63"/>
      <c r="V765" s="63"/>
      <c r="W765" s="51"/>
      <c r="X765" s="51"/>
      <c r="Y765" s="67"/>
      <c r="Z765" s="54" t="str">
        <f>IF(G765="","",IF(COUNTIF(Tugs[曳船名],G765)&lt;&gt;1,"未登録・重複",IF(INDEX(Tugs[会社名],MATCH(G765,Tugs[曳船名],0))="","未確認",INDEX(Tugs[会社名],MATCH(G765,Tugs[曳船名],0)))))</f>
        <v/>
      </c>
      <c r="AA765" s="54" t="str">
        <f>IF(G765="","",IF(COUNTIF(Companies[会社名],Z765)&lt;&gt;1,"未登録・重複",IF(INDEX(Companies[地区],MATCH(Z765,Companies[会社名],0))="","未確認",INDEX(Companies[地区],MATCH(Z765,Companies[会社名],0)))))</f>
        <v/>
      </c>
      <c r="AB765" s="54" t="str">
        <f>IF(G765="","",IF(Q765&lt;&gt;"",Q765,IF(COUNTIF(Tugs[曳船名],G765)&lt;&gt;1,"未登録・重複",IF(INDEX(Tugs[基地港],MATCH(G765,Tugs[曳船名],0))="","未確認",INDEX(Tugs[基地港],MATCH(G765,Tugs[曳船名],0))))))</f>
        <v/>
      </c>
      <c r="AC765" s="53" t="str">
        <f>IF(C765="","",IF(AND(COUNTIF(Standards[照合項目（自動）],AB765&amp;"｜"&amp;E765&amp;"｜"&amp;D765&amp;"｜"&amp;F765&amp;"｜"&amp;P765)=1,COUNTIFS(Standards[照合項目（自動）],AB765&amp;"｜"&amp;E765&amp;"｜"&amp;D765&amp;"｜"&amp;F765&amp;"｜"&amp;P765,Standards[入力確認（自動）],"確認済")=1),SUMIF(Standards[照合項目（自動）],AB765&amp;"｜"&amp;E765&amp;"｜"&amp;D765&amp;"｜"&amp;F765&amp;"｜"&amp;P765,Standards[所定合計h（自動）]),"未確認"))</f>
        <v/>
      </c>
      <c r="AD765" s="53" t="str">
        <f>IF(C765="","",IF(AND(ISNUMBER(R765),ISNUMBER(S765),S765&gt;=R765),ROUND((S765-R765)*24,4),IF(OR(R765&lt;&gt;"",S765&lt;&gt;""),"",IF(AND(ISNUMBER(T765),T765&gt;=0),T765,IF(AND(I765="あり",J765="実施",ISNUMBER(AC765)),AC765,"")))))</f>
        <v/>
      </c>
      <c r="AE765" s="54" t="str">
        <f>IF(C765="","",IF(AND(ISNUMBER(R765),ISNUMBER(S765),S765&gt;=R765),IF(X765="記録","実績：基地発～基地着",IF(X765="記憶","記憶：基地発～基地着","未確認：基地発～基地着")),IF(OR(R765&lt;&gt;"",S765&lt;&gt;""),"要確認：時刻不足・逆転",IF(AND(ISNUMBER(T765),T765&gt;=0),IF(X765="記録","実績：記録の時間",IF(X765="記憶","記憶：申告の時間","未確認：申告の時間")),IF(AND(I765="あり",J765="実施",ISNUMBER(AC765)),"所定時間による見込み",IF(I765="なし","使用なし","未確認"))))))</f>
        <v/>
      </c>
      <c r="AF765" s="55" t="str">
        <f>IF(C765="","",IF(H765="あり",1,0))</f>
        <v/>
      </c>
      <c r="AG765" s="55" t="str">
        <f>IF(C765="","",IF(AND(I765="あり",J765="実施"),1,0))</f>
        <v/>
      </c>
      <c r="AH765" s="55" t="str">
        <f>IF(C765="","",IF(AND(H765="あり",X765="記録"),IF(COUNTIFS($A$8:A765,A765,$B$8:B765,B765,$C$8:C765,C765,$E$8:E765,E765,$F$8:F765,F765,$H$8:H765,"あり",$X$8:X765,"記録")=1,1,0),0))</f>
        <v/>
      </c>
      <c r="AI765" s="55" t="str">
        <f>IF(C765="","",IF(AND(I765="あり",J765="実施",X765="記録",ISNUMBER(K765)),IF(COUNTIFS($K$8:K765,K765,$C$8:C765,C765,$E$8:E765,E765,$F$8:F765,F765,$I$8:I765,"あり",$J$8:J765,"実施",$X$8:X765,"記録")=1,1,0),0))</f>
        <v/>
      </c>
      <c r="AJ765" s="55" t="str">
        <f>IF(C765="","",IF(ISNUMBER(A765),YEAR(A765)-IF(MONTH(A765)&lt;4,1,0),""))</f>
        <v/>
      </c>
      <c r="AK765" s="55" t="str">
        <f>IF(C765="","",IF(J765="実施",IF(ISNUMBER(K765),YEAR(K765)-IF(MONTH(K765)&lt;4,1,0),""),""))</f>
        <v/>
      </c>
      <c r="AL765" s="56" t="str">
        <f>IF(C765="",IF(OR(A765&lt;&gt;"",G765&lt;&gt;""),"要確認：船名未記入",""),IF(OR(NOT(ISNUMBER(A765)),G765="",H765="",I765="",J765="",N765="",O765="",P765="",W765="",X765=""),"要確認：基本項目不足",IF(OR(Z765="未登録・重複",AA765="未登録・重複",AB765="未確認"),"要確認：登録表を確認",IF(AND(H765="あり",NOT(ISNUMBER(B765))),"要確認：前日の予定時刻不足",IF(AND(J765="実施",I765="あり",NOT(ISNUMBER(K765))),"要確認：最終日時不足",IF(AND(J765="取消",I765="あり"),"要確認：取消と使用ありが矛盾",IF(OR(AND(ISNUMBER(T765),T765&lt;0),AND(ISNUMBER(V765),V765&lt;0),AE765="要確認：時刻不足・逆転"),"要確認：時間を確認",IF(COUNTIFS(Work[予定表の作業日],A765,Work[前日版の予定時刻],B765,Work[船名],C765,Work[バース],E765,Work[入出・転],F765,Work[曳船名],G765)&gt;1,"要確認：同じ作業・曳船が重複",IF(AND(I765="あり",J765="実施",NOT(ISNUMBER(AD765))),"要確認：拘束時間未確認",IF(OR(H765="未確認",I765="未確認",J765="未確認",X765="未確認",N765="未確認",O765="未確認"),"要確認：未確認を含む","確認済"))))))))))</f>
        <v/>
      </c>
    </row>
    <row r="766" spans="1:38" ht="24.95" customHeight="1" x14ac:dyDescent="0.2">
      <c r="A766" s="20"/>
      <c r="B766" s="29"/>
      <c r="C766" s="7"/>
      <c r="D766" s="7"/>
      <c r="E766" s="7"/>
      <c r="F766" s="7"/>
      <c r="G766" s="7"/>
      <c r="H766" s="7"/>
      <c r="I766" s="7"/>
      <c r="J766" s="7"/>
      <c r="K766" s="23"/>
      <c r="L766" s="13"/>
      <c r="M766" s="13"/>
      <c r="N766" s="7"/>
      <c r="O766" s="51"/>
      <c r="P766" s="51"/>
      <c r="Q766" s="61"/>
      <c r="R766" s="62"/>
      <c r="S766" s="62"/>
      <c r="T766" s="63"/>
      <c r="U766" s="63"/>
      <c r="V766" s="63"/>
      <c r="W766" s="51"/>
      <c r="X766" s="51"/>
      <c r="Y766" s="67"/>
      <c r="Z766" s="54" t="str">
        <f>IF(G766="","",IF(COUNTIF(Tugs[曳船名],G766)&lt;&gt;1,"未登録・重複",IF(INDEX(Tugs[会社名],MATCH(G766,Tugs[曳船名],0))="","未確認",INDEX(Tugs[会社名],MATCH(G766,Tugs[曳船名],0)))))</f>
        <v/>
      </c>
      <c r="AA766" s="54" t="str">
        <f>IF(G766="","",IF(COUNTIF(Companies[会社名],Z766)&lt;&gt;1,"未登録・重複",IF(INDEX(Companies[地区],MATCH(Z766,Companies[会社名],0))="","未確認",INDEX(Companies[地区],MATCH(Z766,Companies[会社名],0)))))</f>
        <v/>
      </c>
      <c r="AB766" s="54" t="str">
        <f>IF(G766="","",IF(Q766&lt;&gt;"",Q766,IF(COUNTIF(Tugs[曳船名],G766)&lt;&gt;1,"未登録・重複",IF(INDEX(Tugs[基地港],MATCH(G766,Tugs[曳船名],0))="","未確認",INDEX(Tugs[基地港],MATCH(G766,Tugs[曳船名],0))))))</f>
        <v/>
      </c>
      <c r="AC766" s="53" t="str">
        <f>IF(C766="","",IF(AND(COUNTIF(Standards[照合項目（自動）],AB766&amp;"｜"&amp;E766&amp;"｜"&amp;D766&amp;"｜"&amp;F766&amp;"｜"&amp;P766)=1,COUNTIFS(Standards[照合項目（自動）],AB766&amp;"｜"&amp;E766&amp;"｜"&amp;D766&amp;"｜"&amp;F766&amp;"｜"&amp;P766,Standards[入力確認（自動）],"確認済")=1),SUMIF(Standards[照合項目（自動）],AB766&amp;"｜"&amp;E766&amp;"｜"&amp;D766&amp;"｜"&amp;F766&amp;"｜"&amp;P766,Standards[所定合計h（自動）]),"未確認"))</f>
        <v/>
      </c>
      <c r="AD766" s="53" t="str">
        <f>IF(C766="","",IF(AND(ISNUMBER(R766),ISNUMBER(S766),S766&gt;=R766),ROUND((S766-R766)*24,4),IF(OR(R766&lt;&gt;"",S766&lt;&gt;""),"",IF(AND(ISNUMBER(T766),T766&gt;=0),T766,IF(AND(I766="あり",J766="実施",ISNUMBER(AC766)),AC766,"")))))</f>
        <v/>
      </c>
      <c r="AE766" s="54" t="str">
        <f>IF(C766="","",IF(AND(ISNUMBER(R766),ISNUMBER(S766),S766&gt;=R766),IF(X766="記録","実績：基地発～基地着",IF(X766="記憶","記憶：基地発～基地着","未確認：基地発～基地着")),IF(OR(R766&lt;&gt;"",S766&lt;&gt;""),"要確認：時刻不足・逆転",IF(AND(ISNUMBER(T766),T766&gt;=0),IF(X766="記録","実績：記録の時間",IF(X766="記憶","記憶：申告の時間","未確認：申告の時間")),IF(AND(I766="あり",J766="実施",ISNUMBER(AC766)),"所定時間による見込み",IF(I766="なし","使用なし","未確認"))))))</f>
        <v/>
      </c>
      <c r="AF766" s="55" t="str">
        <f>IF(C766="","",IF(H766="あり",1,0))</f>
        <v/>
      </c>
      <c r="AG766" s="55" t="str">
        <f>IF(C766="","",IF(AND(I766="あり",J766="実施"),1,0))</f>
        <v/>
      </c>
      <c r="AH766" s="55" t="str">
        <f>IF(C766="","",IF(AND(H766="あり",X766="記録"),IF(COUNTIFS($A$8:A766,A766,$B$8:B766,B766,$C$8:C766,C766,$E$8:E766,E766,$F$8:F766,F766,$H$8:H766,"あり",$X$8:X766,"記録")=1,1,0),0))</f>
        <v/>
      </c>
      <c r="AI766" s="55" t="str">
        <f>IF(C766="","",IF(AND(I766="あり",J766="実施",X766="記録",ISNUMBER(K766)),IF(COUNTIFS($K$8:K766,K766,$C$8:C766,C766,$E$8:E766,E766,$F$8:F766,F766,$I$8:I766,"あり",$J$8:J766,"実施",$X$8:X766,"記録")=1,1,0),0))</f>
        <v/>
      </c>
      <c r="AJ766" s="55" t="str">
        <f>IF(C766="","",IF(ISNUMBER(A766),YEAR(A766)-IF(MONTH(A766)&lt;4,1,0),""))</f>
        <v/>
      </c>
      <c r="AK766" s="55" t="str">
        <f>IF(C766="","",IF(J766="実施",IF(ISNUMBER(K766),YEAR(K766)-IF(MONTH(K766)&lt;4,1,0),""),""))</f>
        <v/>
      </c>
      <c r="AL766" s="56" t="str">
        <f>IF(C766="",IF(OR(A766&lt;&gt;"",G766&lt;&gt;""),"要確認：船名未記入",""),IF(OR(NOT(ISNUMBER(A766)),G766="",H766="",I766="",J766="",N766="",O766="",P766="",W766="",X766=""),"要確認：基本項目不足",IF(OR(Z766="未登録・重複",AA766="未登録・重複",AB766="未確認"),"要確認：登録表を確認",IF(AND(H766="あり",NOT(ISNUMBER(B766))),"要確認：前日の予定時刻不足",IF(AND(J766="実施",I766="あり",NOT(ISNUMBER(K766))),"要確認：最終日時不足",IF(AND(J766="取消",I766="あり"),"要確認：取消と使用ありが矛盾",IF(OR(AND(ISNUMBER(T766),T766&lt;0),AND(ISNUMBER(V766),V766&lt;0),AE766="要確認：時刻不足・逆転"),"要確認：時間を確認",IF(COUNTIFS(Work[予定表の作業日],A766,Work[前日版の予定時刻],B766,Work[船名],C766,Work[バース],E766,Work[入出・転],F766,Work[曳船名],G766)&gt;1,"要確認：同じ作業・曳船が重複",IF(AND(I766="あり",J766="実施",NOT(ISNUMBER(AD766))),"要確認：拘束時間未確認",IF(OR(H766="未確認",I766="未確認",J766="未確認",X766="未確認",N766="未確認",O766="未確認"),"要確認：未確認を含む","確認済"))))))))))</f>
        <v/>
      </c>
    </row>
    <row r="767" spans="1:38" ht="24.95" customHeight="1" x14ac:dyDescent="0.2">
      <c r="A767" s="20"/>
      <c r="B767" s="29"/>
      <c r="C767" s="7"/>
      <c r="D767" s="7"/>
      <c r="E767" s="7"/>
      <c r="F767" s="7"/>
      <c r="G767" s="7"/>
      <c r="H767" s="7"/>
      <c r="I767" s="7"/>
      <c r="J767" s="7"/>
      <c r="K767" s="23"/>
      <c r="L767" s="13"/>
      <c r="M767" s="13"/>
      <c r="N767" s="7"/>
      <c r="O767" s="51"/>
      <c r="P767" s="51"/>
      <c r="Q767" s="61"/>
      <c r="R767" s="62"/>
      <c r="S767" s="62"/>
      <c r="T767" s="63"/>
      <c r="U767" s="63"/>
      <c r="V767" s="63"/>
      <c r="W767" s="51"/>
      <c r="X767" s="51"/>
      <c r="Y767" s="67"/>
      <c r="Z767" s="54" t="str">
        <f>IF(G767="","",IF(COUNTIF(Tugs[曳船名],G767)&lt;&gt;1,"未登録・重複",IF(INDEX(Tugs[会社名],MATCH(G767,Tugs[曳船名],0))="","未確認",INDEX(Tugs[会社名],MATCH(G767,Tugs[曳船名],0)))))</f>
        <v/>
      </c>
      <c r="AA767" s="54" t="str">
        <f>IF(G767="","",IF(COUNTIF(Companies[会社名],Z767)&lt;&gt;1,"未登録・重複",IF(INDEX(Companies[地区],MATCH(Z767,Companies[会社名],0))="","未確認",INDEX(Companies[地区],MATCH(Z767,Companies[会社名],0)))))</f>
        <v/>
      </c>
      <c r="AB767" s="54" t="str">
        <f>IF(G767="","",IF(Q767&lt;&gt;"",Q767,IF(COUNTIF(Tugs[曳船名],G767)&lt;&gt;1,"未登録・重複",IF(INDEX(Tugs[基地港],MATCH(G767,Tugs[曳船名],0))="","未確認",INDEX(Tugs[基地港],MATCH(G767,Tugs[曳船名],0))))))</f>
        <v/>
      </c>
      <c r="AC767" s="53" t="str">
        <f>IF(C767="","",IF(AND(COUNTIF(Standards[照合項目（自動）],AB767&amp;"｜"&amp;E767&amp;"｜"&amp;D767&amp;"｜"&amp;F767&amp;"｜"&amp;P767)=1,COUNTIFS(Standards[照合項目（自動）],AB767&amp;"｜"&amp;E767&amp;"｜"&amp;D767&amp;"｜"&amp;F767&amp;"｜"&amp;P767,Standards[入力確認（自動）],"確認済")=1),SUMIF(Standards[照合項目（自動）],AB767&amp;"｜"&amp;E767&amp;"｜"&amp;D767&amp;"｜"&amp;F767&amp;"｜"&amp;P767,Standards[所定合計h（自動）]),"未確認"))</f>
        <v/>
      </c>
      <c r="AD767" s="53" t="str">
        <f>IF(C767="","",IF(AND(ISNUMBER(R767),ISNUMBER(S767),S767&gt;=R767),ROUND((S767-R767)*24,4),IF(OR(R767&lt;&gt;"",S767&lt;&gt;""),"",IF(AND(ISNUMBER(T767),T767&gt;=0),T767,IF(AND(I767="あり",J767="実施",ISNUMBER(AC767)),AC767,"")))))</f>
        <v/>
      </c>
      <c r="AE767" s="54" t="str">
        <f>IF(C767="","",IF(AND(ISNUMBER(R767),ISNUMBER(S767),S767&gt;=R767),IF(X767="記録","実績：基地発～基地着",IF(X767="記憶","記憶：基地発～基地着","未確認：基地発～基地着")),IF(OR(R767&lt;&gt;"",S767&lt;&gt;""),"要確認：時刻不足・逆転",IF(AND(ISNUMBER(T767),T767&gt;=0),IF(X767="記録","実績：記録の時間",IF(X767="記憶","記憶：申告の時間","未確認：申告の時間")),IF(AND(I767="あり",J767="実施",ISNUMBER(AC767)),"所定時間による見込み",IF(I767="なし","使用なし","未確認"))))))</f>
        <v/>
      </c>
      <c r="AF767" s="55" t="str">
        <f>IF(C767="","",IF(H767="あり",1,0))</f>
        <v/>
      </c>
      <c r="AG767" s="55" t="str">
        <f>IF(C767="","",IF(AND(I767="あり",J767="実施"),1,0))</f>
        <v/>
      </c>
      <c r="AH767" s="55" t="str">
        <f>IF(C767="","",IF(AND(H767="あり",X767="記録"),IF(COUNTIFS($A$8:A767,A767,$B$8:B767,B767,$C$8:C767,C767,$E$8:E767,E767,$F$8:F767,F767,$H$8:H767,"あり",$X$8:X767,"記録")=1,1,0),0))</f>
        <v/>
      </c>
      <c r="AI767" s="55" t="str">
        <f>IF(C767="","",IF(AND(I767="あり",J767="実施",X767="記録",ISNUMBER(K767)),IF(COUNTIFS($K$8:K767,K767,$C$8:C767,C767,$E$8:E767,E767,$F$8:F767,F767,$I$8:I767,"あり",$J$8:J767,"実施",$X$8:X767,"記録")=1,1,0),0))</f>
        <v/>
      </c>
      <c r="AJ767" s="55" t="str">
        <f>IF(C767="","",IF(ISNUMBER(A767),YEAR(A767)-IF(MONTH(A767)&lt;4,1,0),""))</f>
        <v/>
      </c>
      <c r="AK767" s="55" t="str">
        <f>IF(C767="","",IF(J767="実施",IF(ISNUMBER(K767),YEAR(K767)-IF(MONTH(K767)&lt;4,1,0),""),""))</f>
        <v/>
      </c>
      <c r="AL767" s="56" t="str">
        <f>IF(C767="",IF(OR(A767&lt;&gt;"",G767&lt;&gt;""),"要確認：船名未記入",""),IF(OR(NOT(ISNUMBER(A767)),G767="",H767="",I767="",J767="",N767="",O767="",P767="",W767="",X767=""),"要確認：基本項目不足",IF(OR(Z767="未登録・重複",AA767="未登録・重複",AB767="未確認"),"要確認：登録表を確認",IF(AND(H767="あり",NOT(ISNUMBER(B767))),"要確認：前日の予定時刻不足",IF(AND(J767="実施",I767="あり",NOT(ISNUMBER(K767))),"要確認：最終日時不足",IF(AND(J767="取消",I767="あり"),"要確認：取消と使用ありが矛盾",IF(OR(AND(ISNUMBER(T767),T767&lt;0),AND(ISNUMBER(V767),V767&lt;0),AE767="要確認：時刻不足・逆転"),"要確認：時間を確認",IF(COUNTIFS(Work[予定表の作業日],A767,Work[前日版の予定時刻],B767,Work[船名],C767,Work[バース],E767,Work[入出・転],F767,Work[曳船名],G767)&gt;1,"要確認：同じ作業・曳船が重複",IF(AND(I767="あり",J767="実施",NOT(ISNUMBER(AD767))),"要確認：拘束時間未確認",IF(OR(H767="未確認",I767="未確認",J767="未確認",X767="未確認",N767="未確認",O767="未確認"),"要確認：未確認を含む","確認済"))))))))))</f>
        <v/>
      </c>
    </row>
    <row r="768" spans="1:38" ht="24.95" customHeight="1" x14ac:dyDescent="0.2">
      <c r="A768" s="20"/>
      <c r="B768" s="29"/>
      <c r="C768" s="7"/>
      <c r="D768" s="7"/>
      <c r="E768" s="7"/>
      <c r="F768" s="7"/>
      <c r="G768" s="7"/>
      <c r="H768" s="7"/>
      <c r="I768" s="7"/>
      <c r="J768" s="7"/>
      <c r="K768" s="23"/>
      <c r="L768" s="13"/>
      <c r="M768" s="13"/>
      <c r="N768" s="7"/>
      <c r="O768" s="51"/>
      <c r="P768" s="51"/>
      <c r="Q768" s="61"/>
      <c r="R768" s="62"/>
      <c r="S768" s="62"/>
      <c r="T768" s="63"/>
      <c r="U768" s="63"/>
      <c r="V768" s="63"/>
      <c r="W768" s="51"/>
      <c r="X768" s="51"/>
      <c r="Y768" s="67"/>
      <c r="Z768" s="54" t="str">
        <f>IF(G768="","",IF(COUNTIF(Tugs[曳船名],G768)&lt;&gt;1,"未登録・重複",IF(INDEX(Tugs[会社名],MATCH(G768,Tugs[曳船名],0))="","未確認",INDEX(Tugs[会社名],MATCH(G768,Tugs[曳船名],0)))))</f>
        <v/>
      </c>
      <c r="AA768" s="54" t="str">
        <f>IF(G768="","",IF(COUNTIF(Companies[会社名],Z768)&lt;&gt;1,"未登録・重複",IF(INDEX(Companies[地区],MATCH(Z768,Companies[会社名],0))="","未確認",INDEX(Companies[地区],MATCH(Z768,Companies[会社名],0)))))</f>
        <v/>
      </c>
      <c r="AB768" s="54" t="str">
        <f>IF(G768="","",IF(Q768&lt;&gt;"",Q768,IF(COUNTIF(Tugs[曳船名],G768)&lt;&gt;1,"未登録・重複",IF(INDEX(Tugs[基地港],MATCH(G768,Tugs[曳船名],0))="","未確認",INDEX(Tugs[基地港],MATCH(G768,Tugs[曳船名],0))))))</f>
        <v/>
      </c>
      <c r="AC768" s="53" t="str">
        <f>IF(C768="","",IF(AND(COUNTIF(Standards[照合項目（自動）],AB768&amp;"｜"&amp;E768&amp;"｜"&amp;D768&amp;"｜"&amp;F768&amp;"｜"&amp;P768)=1,COUNTIFS(Standards[照合項目（自動）],AB768&amp;"｜"&amp;E768&amp;"｜"&amp;D768&amp;"｜"&amp;F768&amp;"｜"&amp;P768,Standards[入力確認（自動）],"確認済")=1),SUMIF(Standards[照合項目（自動）],AB768&amp;"｜"&amp;E768&amp;"｜"&amp;D768&amp;"｜"&amp;F768&amp;"｜"&amp;P768,Standards[所定合計h（自動）]),"未確認"))</f>
        <v/>
      </c>
      <c r="AD768" s="53" t="str">
        <f>IF(C768="","",IF(AND(ISNUMBER(R768),ISNUMBER(S768),S768&gt;=R768),ROUND((S768-R768)*24,4),IF(OR(R768&lt;&gt;"",S768&lt;&gt;""),"",IF(AND(ISNUMBER(T768),T768&gt;=0),T768,IF(AND(I768="あり",J768="実施",ISNUMBER(AC768)),AC768,"")))))</f>
        <v/>
      </c>
      <c r="AE768" s="54" t="str">
        <f>IF(C768="","",IF(AND(ISNUMBER(R768),ISNUMBER(S768),S768&gt;=R768),IF(X768="記録","実績：基地発～基地着",IF(X768="記憶","記憶：基地発～基地着","未確認：基地発～基地着")),IF(OR(R768&lt;&gt;"",S768&lt;&gt;""),"要確認：時刻不足・逆転",IF(AND(ISNUMBER(T768),T768&gt;=0),IF(X768="記録","実績：記録の時間",IF(X768="記憶","記憶：申告の時間","未確認：申告の時間")),IF(AND(I768="あり",J768="実施",ISNUMBER(AC768)),"所定時間による見込み",IF(I768="なし","使用なし","未確認"))))))</f>
        <v/>
      </c>
      <c r="AF768" s="55" t="str">
        <f>IF(C768="","",IF(H768="あり",1,0))</f>
        <v/>
      </c>
      <c r="AG768" s="55" t="str">
        <f>IF(C768="","",IF(AND(I768="あり",J768="実施"),1,0))</f>
        <v/>
      </c>
      <c r="AH768" s="55" t="str">
        <f>IF(C768="","",IF(AND(H768="あり",X768="記録"),IF(COUNTIFS($A$8:A768,A768,$B$8:B768,B768,$C$8:C768,C768,$E$8:E768,E768,$F$8:F768,F768,$H$8:H768,"あり",$X$8:X768,"記録")=1,1,0),0))</f>
        <v/>
      </c>
      <c r="AI768" s="55" t="str">
        <f>IF(C768="","",IF(AND(I768="あり",J768="実施",X768="記録",ISNUMBER(K768)),IF(COUNTIFS($K$8:K768,K768,$C$8:C768,C768,$E$8:E768,E768,$F$8:F768,F768,$I$8:I768,"あり",$J$8:J768,"実施",$X$8:X768,"記録")=1,1,0),0))</f>
        <v/>
      </c>
      <c r="AJ768" s="55" t="str">
        <f>IF(C768="","",IF(ISNUMBER(A768),YEAR(A768)-IF(MONTH(A768)&lt;4,1,0),""))</f>
        <v/>
      </c>
      <c r="AK768" s="55" t="str">
        <f>IF(C768="","",IF(J768="実施",IF(ISNUMBER(K768),YEAR(K768)-IF(MONTH(K768)&lt;4,1,0),""),""))</f>
        <v/>
      </c>
      <c r="AL768" s="56" t="str">
        <f>IF(C768="",IF(OR(A768&lt;&gt;"",G768&lt;&gt;""),"要確認：船名未記入",""),IF(OR(NOT(ISNUMBER(A768)),G768="",H768="",I768="",J768="",N768="",O768="",P768="",W768="",X768=""),"要確認：基本項目不足",IF(OR(Z768="未登録・重複",AA768="未登録・重複",AB768="未確認"),"要確認：登録表を確認",IF(AND(H768="あり",NOT(ISNUMBER(B768))),"要確認：前日の予定時刻不足",IF(AND(J768="実施",I768="あり",NOT(ISNUMBER(K768))),"要確認：最終日時不足",IF(AND(J768="取消",I768="あり"),"要確認：取消と使用ありが矛盾",IF(OR(AND(ISNUMBER(T768),T768&lt;0),AND(ISNUMBER(V768),V768&lt;0),AE768="要確認：時刻不足・逆転"),"要確認：時間を確認",IF(COUNTIFS(Work[予定表の作業日],A768,Work[前日版の予定時刻],B768,Work[船名],C768,Work[バース],E768,Work[入出・転],F768,Work[曳船名],G768)&gt;1,"要確認：同じ作業・曳船が重複",IF(AND(I768="あり",J768="実施",NOT(ISNUMBER(AD768))),"要確認：拘束時間未確認",IF(OR(H768="未確認",I768="未確認",J768="未確認",X768="未確認",N768="未確認",O768="未確認"),"要確認：未確認を含む","確認済"))))))))))</f>
        <v/>
      </c>
    </row>
    <row r="769" spans="1:38" ht="24.95" customHeight="1" x14ac:dyDescent="0.2">
      <c r="A769" s="20"/>
      <c r="B769" s="29"/>
      <c r="C769" s="7"/>
      <c r="D769" s="7"/>
      <c r="E769" s="7"/>
      <c r="F769" s="7"/>
      <c r="G769" s="7"/>
      <c r="H769" s="7"/>
      <c r="I769" s="7"/>
      <c r="J769" s="7"/>
      <c r="K769" s="23"/>
      <c r="L769" s="13"/>
      <c r="M769" s="13"/>
      <c r="N769" s="7"/>
      <c r="O769" s="51"/>
      <c r="P769" s="51"/>
      <c r="Q769" s="61"/>
      <c r="R769" s="62"/>
      <c r="S769" s="62"/>
      <c r="T769" s="63"/>
      <c r="U769" s="63"/>
      <c r="V769" s="63"/>
      <c r="W769" s="51"/>
      <c r="X769" s="51"/>
      <c r="Y769" s="67"/>
      <c r="Z769" s="54" t="str">
        <f>IF(G769="","",IF(COUNTIF(Tugs[曳船名],G769)&lt;&gt;1,"未登録・重複",IF(INDEX(Tugs[会社名],MATCH(G769,Tugs[曳船名],0))="","未確認",INDEX(Tugs[会社名],MATCH(G769,Tugs[曳船名],0)))))</f>
        <v/>
      </c>
      <c r="AA769" s="54" t="str">
        <f>IF(G769="","",IF(COUNTIF(Companies[会社名],Z769)&lt;&gt;1,"未登録・重複",IF(INDEX(Companies[地区],MATCH(Z769,Companies[会社名],0))="","未確認",INDEX(Companies[地区],MATCH(Z769,Companies[会社名],0)))))</f>
        <v/>
      </c>
      <c r="AB769" s="54" t="str">
        <f>IF(G769="","",IF(Q769&lt;&gt;"",Q769,IF(COUNTIF(Tugs[曳船名],G769)&lt;&gt;1,"未登録・重複",IF(INDEX(Tugs[基地港],MATCH(G769,Tugs[曳船名],0))="","未確認",INDEX(Tugs[基地港],MATCH(G769,Tugs[曳船名],0))))))</f>
        <v/>
      </c>
      <c r="AC769" s="53" t="str">
        <f>IF(C769="","",IF(AND(COUNTIF(Standards[照合項目（自動）],AB769&amp;"｜"&amp;E769&amp;"｜"&amp;D769&amp;"｜"&amp;F769&amp;"｜"&amp;P769)=1,COUNTIFS(Standards[照合項目（自動）],AB769&amp;"｜"&amp;E769&amp;"｜"&amp;D769&amp;"｜"&amp;F769&amp;"｜"&amp;P769,Standards[入力確認（自動）],"確認済")=1),SUMIF(Standards[照合項目（自動）],AB769&amp;"｜"&amp;E769&amp;"｜"&amp;D769&amp;"｜"&amp;F769&amp;"｜"&amp;P769,Standards[所定合計h（自動）]),"未確認"))</f>
        <v/>
      </c>
      <c r="AD769" s="53" t="str">
        <f>IF(C769="","",IF(AND(ISNUMBER(R769),ISNUMBER(S769),S769&gt;=R769),ROUND((S769-R769)*24,4),IF(OR(R769&lt;&gt;"",S769&lt;&gt;""),"",IF(AND(ISNUMBER(T769),T769&gt;=0),T769,IF(AND(I769="あり",J769="実施",ISNUMBER(AC769)),AC769,"")))))</f>
        <v/>
      </c>
      <c r="AE769" s="54" t="str">
        <f>IF(C769="","",IF(AND(ISNUMBER(R769),ISNUMBER(S769),S769&gt;=R769),IF(X769="記録","実績：基地発～基地着",IF(X769="記憶","記憶：基地発～基地着","未確認：基地発～基地着")),IF(OR(R769&lt;&gt;"",S769&lt;&gt;""),"要確認：時刻不足・逆転",IF(AND(ISNUMBER(T769),T769&gt;=0),IF(X769="記録","実績：記録の時間",IF(X769="記憶","記憶：申告の時間","未確認：申告の時間")),IF(AND(I769="あり",J769="実施",ISNUMBER(AC769)),"所定時間による見込み",IF(I769="なし","使用なし","未確認"))))))</f>
        <v/>
      </c>
      <c r="AF769" s="55" t="str">
        <f>IF(C769="","",IF(H769="あり",1,0))</f>
        <v/>
      </c>
      <c r="AG769" s="55" t="str">
        <f>IF(C769="","",IF(AND(I769="あり",J769="実施"),1,0))</f>
        <v/>
      </c>
      <c r="AH769" s="55" t="str">
        <f>IF(C769="","",IF(AND(H769="あり",X769="記録"),IF(COUNTIFS($A$8:A769,A769,$B$8:B769,B769,$C$8:C769,C769,$E$8:E769,E769,$F$8:F769,F769,$H$8:H769,"あり",$X$8:X769,"記録")=1,1,0),0))</f>
        <v/>
      </c>
      <c r="AI769" s="55" t="str">
        <f>IF(C769="","",IF(AND(I769="あり",J769="実施",X769="記録",ISNUMBER(K769)),IF(COUNTIFS($K$8:K769,K769,$C$8:C769,C769,$E$8:E769,E769,$F$8:F769,F769,$I$8:I769,"あり",$J$8:J769,"実施",$X$8:X769,"記録")=1,1,0),0))</f>
        <v/>
      </c>
      <c r="AJ769" s="55" t="str">
        <f>IF(C769="","",IF(ISNUMBER(A769),YEAR(A769)-IF(MONTH(A769)&lt;4,1,0),""))</f>
        <v/>
      </c>
      <c r="AK769" s="55" t="str">
        <f>IF(C769="","",IF(J769="実施",IF(ISNUMBER(K769),YEAR(K769)-IF(MONTH(K769)&lt;4,1,0),""),""))</f>
        <v/>
      </c>
      <c r="AL769" s="56" t="str">
        <f>IF(C769="",IF(OR(A769&lt;&gt;"",G769&lt;&gt;""),"要確認：船名未記入",""),IF(OR(NOT(ISNUMBER(A769)),G769="",H769="",I769="",J769="",N769="",O769="",P769="",W769="",X769=""),"要確認：基本項目不足",IF(OR(Z769="未登録・重複",AA769="未登録・重複",AB769="未確認"),"要確認：登録表を確認",IF(AND(H769="あり",NOT(ISNUMBER(B769))),"要確認：前日の予定時刻不足",IF(AND(J769="実施",I769="あり",NOT(ISNUMBER(K769))),"要確認：最終日時不足",IF(AND(J769="取消",I769="あり"),"要確認：取消と使用ありが矛盾",IF(OR(AND(ISNUMBER(T769),T769&lt;0),AND(ISNUMBER(V769),V769&lt;0),AE769="要確認：時刻不足・逆転"),"要確認：時間を確認",IF(COUNTIFS(Work[予定表の作業日],A769,Work[前日版の予定時刻],B769,Work[船名],C769,Work[バース],E769,Work[入出・転],F769,Work[曳船名],G769)&gt;1,"要確認：同じ作業・曳船が重複",IF(AND(I769="あり",J769="実施",NOT(ISNUMBER(AD769))),"要確認：拘束時間未確認",IF(OR(H769="未確認",I769="未確認",J769="未確認",X769="未確認",N769="未確認",O769="未確認"),"要確認：未確認を含む","確認済"))))))))))</f>
        <v/>
      </c>
    </row>
    <row r="770" spans="1:38" ht="24.95" customHeight="1" x14ac:dyDescent="0.2">
      <c r="A770" s="20"/>
      <c r="B770" s="29"/>
      <c r="C770" s="7"/>
      <c r="D770" s="7"/>
      <c r="E770" s="7"/>
      <c r="F770" s="7"/>
      <c r="G770" s="7"/>
      <c r="H770" s="7"/>
      <c r="I770" s="7"/>
      <c r="J770" s="7"/>
      <c r="K770" s="23"/>
      <c r="L770" s="13"/>
      <c r="M770" s="13"/>
      <c r="N770" s="7"/>
      <c r="O770" s="51"/>
      <c r="P770" s="51"/>
      <c r="Q770" s="61"/>
      <c r="R770" s="62"/>
      <c r="S770" s="62"/>
      <c r="T770" s="63"/>
      <c r="U770" s="63"/>
      <c r="V770" s="63"/>
      <c r="W770" s="51"/>
      <c r="X770" s="51"/>
      <c r="Y770" s="67"/>
      <c r="Z770" s="54" t="str">
        <f>IF(G770="","",IF(COUNTIF(Tugs[曳船名],G770)&lt;&gt;1,"未登録・重複",IF(INDEX(Tugs[会社名],MATCH(G770,Tugs[曳船名],0))="","未確認",INDEX(Tugs[会社名],MATCH(G770,Tugs[曳船名],0)))))</f>
        <v/>
      </c>
      <c r="AA770" s="54" t="str">
        <f>IF(G770="","",IF(COUNTIF(Companies[会社名],Z770)&lt;&gt;1,"未登録・重複",IF(INDEX(Companies[地区],MATCH(Z770,Companies[会社名],0))="","未確認",INDEX(Companies[地区],MATCH(Z770,Companies[会社名],0)))))</f>
        <v/>
      </c>
      <c r="AB770" s="54" t="str">
        <f>IF(G770="","",IF(Q770&lt;&gt;"",Q770,IF(COUNTIF(Tugs[曳船名],G770)&lt;&gt;1,"未登録・重複",IF(INDEX(Tugs[基地港],MATCH(G770,Tugs[曳船名],0))="","未確認",INDEX(Tugs[基地港],MATCH(G770,Tugs[曳船名],0))))))</f>
        <v/>
      </c>
      <c r="AC770" s="53" t="str">
        <f>IF(C770="","",IF(AND(COUNTIF(Standards[照合項目（自動）],AB770&amp;"｜"&amp;E770&amp;"｜"&amp;D770&amp;"｜"&amp;F770&amp;"｜"&amp;P770)=1,COUNTIFS(Standards[照合項目（自動）],AB770&amp;"｜"&amp;E770&amp;"｜"&amp;D770&amp;"｜"&amp;F770&amp;"｜"&amp;P770,Standards[入力確認（自動）],"確認済")=1),SUMIF(Standards[照合項目（自動）],AB770&amp;"｜"&amp;E770&amp;"｜"&amp;D770&amp;"｜"&amp;F770&amp;"｜"&amp;P770,Standards[所定合計h（自動）]),"未確認"))</f>
        <v/>
      </c>
      <c r="AD770" s="53" t="str">
        <f>IF(C770="","",IF(AND(ISNUMBER(R770),ISNUMBER(S770),S770&gt;=R770),ROUND((S770-R770)*24,4),IF(OR(R770&lt;&gt;"",S770&lt;&gt;""),"",IF(AND(ISNUMBER(T770),T770&gt;=0),T770,IF(AND(I770="あり",J770="実施",ISNUMBER(AC770)),AC770,"")))))</f>
        <v/>
      </c>
      <c r="AE770" s="54" t="str">
        <f>IF(C770="","",IF(AND(ISNUMBER(R770),ISNUMBER(S770),S770&gt;=R770),IF(X770="記録","実績：基地発～基地着",IF(X770="記憶","記憶：基地発～基地着","未確認：基地発～基地着")),IF(OR(R770&lt;&gt;"",S770&lt;&gt;""),"要確認：時刻不足・逆転",IF(AND(ISNUMBER(T770),T770&gt;=0),IF(X770="記録","実績：記録の時間",IF(X770="記憶","記憶：申告の時間","未確認：申告の時間")),IF(AND(I770="あり",J770="実施",ISNUMBER(AC770)),"所定時間による見込み",IF(I770="なし","使用なし","未確認"))))))</f>
        <v/>
      </c>
      <c r="AF770" s="55" t="str">
        <f>IF(C770="","",IF(H770="あり",1,0))</f>
        <v/>
      </c>
      <c r="AG770" s="55" t="str">
        <f>IF(C770="","",IF(AND(I770="あり",J770="実施"),1,0))</f>
        <v/>
      </c>
      <c r="AH770" s="55" t="str">
        <f>IF(C770="","",IF(AND(H770="あり",X770="記録"),IF(COUNTIFS($A$8:A770,A770,$B$8:B770,B770,$C$8:C770,C770,$E$8:E770,E770,$F$8:F770,F770,$H$8:H770,"あり",$X$8:X770,"記録")=1,1,0),0))</f>
        <v/>
      </c>
      <c r="AI770" s="55" t="str">
        <f>IF(C770="","",IF(AND(I770="あり",J770="実施",X770="記録",ISNUMBER(K770)),IF(COUNTIFS($K$8:K770,K770,$C$8:C770,C770,$E$8:E770,E770,$F$8:F770,F770,$I$8:I770,"あり",$J$8:J770,"実施",$X$8:X770,"記録")=1,1,0),0))</f>
        <v/>
      </c>
      <c r="AJ770" s="55" t="str">
        <f>IF(C770="","",IF(ISNUMBER(A770),YEAR(A770)-IF(MONTH(A770)&lt;4,1,0),""))</f>
        <v/>
      </c>
      <c r="AK770" s="55" t="str">
        <f>IF(C770="","",IF(J770="実施",IF(ISNUMBER(K770),YEAR(K770)-IF(MONTH(K770)&lt;4,1,0),""),""))</f>
        <v/>
      </c>
      <c r="AL770" s="56" t="str">
        <f>IF(C770="",IF(OR(A770&lt;&gt;"",G770&lt;&gt;""),"要確認：船名未記入",""),IF(OR(NOT(ISNUMBER(A770)),G770="",H770="",I770="",J770="",N770="",O770="",P770="",W770="",X770=""),"要確認：基本項目不足",IF(OR(Z770="未登録・重複",AA770="未登録・重複",AB770="未確認"),"要確認：登録表を確認",IF(AND(H770="あり",NOT(ISNUMBER(B770))),"要確認：前日の予定時刻不足",IF(AND(J770="実施",I770="あり",NOT(ISNUMBER(K770))),"要確認：最終日時不足",IF(AND(J770="取消",I770="あり"),"要確認：取消と使用ありが矛盾",IF(OR(AND(ISNUMBER(T770),T770&lt;0),AND(ISNUMBER(V770),V770&lt;0),AE770="要確認：時刻不足・逆転"),"要確認：時間を確認",IF(COUNTIFS(Work[予定表の作業日],A770,Work[前日版の予定時刻],B770,Work[船名],C770,Work[バース],E770,Work[入出・転],F770,Work[曳船名],G770)&gt;1,"要確認：同じ作業・曳船が重複",IF(AND(I770="あり",J770="実施",NOT(ISNUMBER(AD770))),"要確認：拘束時間未確認",IF(OR(H770="未確認",I770="未確認",J770="未確認",X770="未確認",N770="未確認",O770="未確認"),"要確認：未確認を含む","確認済"))))))))))</f>
        <v/>
      </c>
    </row>
    <row r="771" spans="1:38" ht="24.95" customHeight="1" x14ac:dyDescent="0.2">
      <c r="A771" s="20"/>
      <c r="B771" s="29"/>
      <c r="C771" s="7"/>
      <c r="D771" s="7"/>
      <c r="E771" s="7"/>
      <c r="F771" s="7"/>
      <c r="G771" s="7"/>
      <c r="H771" s="7"/>
      <c r="I771" s="7"/>
      <c r="J771" s="7"/>
      <c r="K771" s="23"/>
      <c r="L771" s="13"/>
      <c r="M771" s="13"/>
      <c r="N771" s="7"/>
      <c r="O771" s="51"/>
      <c r="P771" s="51"/>
      <c r="Q771" s="61"/>
      <c r="R771" s="62"/>
      <c r="S771" s="62"/>
      <c r="T771" s="63"/>
      <c r="U771" s="63"/>
      <c r="V771" s="63"/>
      <c r="W771" s="51"/>
      <c r="X771" s="51"/>
      <c r="Y771" s="67"/>
      <c r="Z771" s="54" t="str">
        <f>IF(G771="","",IF(COUNTIF(Tugs[曳船名],G771)&lt;&gt;1,"未登録・重複",IF(INDEX(Tugs[会社名],MATCH(G771,Tugs[曳船名],0))="","未確認",INDEX(Tugs[会社名],MATCH(G771,Tugs[曳船名],0)))))</f>
        <v/>
      </c>
      <c r="AA771" s="54" t="str">
        <f>IF(G771="","",IF(COUNTIF(Companies[会社名],Z771)&lt;&gt;1,"未登録・重複",IF(INDEX(Companies[地区],MATCH(Z771,Companies[会社名],0))="","未確認",INDEX(Companies[地区],MATCH(Z771,Companies[会社名],0)))))</f>
        <v/>
      </c>
      <c r="AB771" s="54" t="str">
        <f>IF(G771="","",IF(Q771&lt;&gt;"",Q771,IF(COUNTIF(Tugs[曳船名],G771)&lt;&gt;1,"未登録・重複",IF(INDEX(Tugs[基地港],MATCH(G771,Tugs[曳船名],0))="","未確認",INDEX(Tugs[基地港],MATCH(G771,Tugs[曳船名],0))))))</f>
        <v/>
      </c>
      <c r="AC771" s="53" t="str">
        <f>IF(C771="","",IF(AND(COUNTIF(Standards[照合項目（自動）],AB771&amp;"｜"&amp;E771&amp;"｜"&amp;D771&amp;"｜"&amp;F771&amp;"｜"&amp;P771)=1,COUNTIFS(Standards[照合項目（自動）],AB771&amp;"｜"&amp;E771&amp;"｜"&amp;D771&amp;"｜"&amp;F771&amp;"｜"&amp;P771,Standards[入力確認（自動）],"確認済")=1),SUMIF(Standards[照合項目（自動）],AB771&amp;"｜"&amp;E771&amp;"｜"&amp;D771&amp;"｜"&amp;F771&amp;"｜"&amp;P771,Standards[所定合計h（自動）]),"未確認"))</f>
        <v/>
      </c>
      <c r="AD771" s="53" t="str">
        <f>IF(C771="","",IF(AND(ISNUMBER(R771),ISNUMBER(S771),S771&gt;=R771),ROUND((S771-R771)*24,4),IF(OR(R771&lt;&gt;"",S771&lt;&gt;""),"",IF(AND(ISNUMBER(T771),T771&gt;=0),T771,IF(AND(I771="あり",J771="実施",ISNUMBER(AC771)),AC771,"")))))</f>
        <v/>
      </c>
      <c r="AE771" s="54" t="str">
        <f>IF(C771="","",IF(AND(ISNUMBER(R771),ISNUMBER(S771),S771&gt;=R771),IF(X771="記録","実績：基地発～基地着",IF(X771="記憶","記憶：基地発～基地着","未確認：基地発～基地着")),IF(OR(R771&lt;&gt;"",S771&lt;&gt;""),"要確認：時刻不足・逆転",IF(AND(ISNUMBER(T771),T771&gt;=0),IF(X771="記録","実績：記録の時間",IF(X771="記憶","記憶：申告の時間","未確認：申告の時間")),IF(AND(I771="あり",J771="実施",ISNUMBER(AC771)),"所定時間による見込み",IF(I771="なし","使用なし","未確認"))))))</f>
        <v/>
      </c>
      <c r="AF771" s="55" t="str">
        <f>IF(C771="","",IF(H771="あり",1,0))</f>
        <v/>
      </c>
      <c r="AG771" s="55" t="str">
        <f>IF(C771="","",IF(AND(I771="あり",J771="実施"),1,0))</f>
        <v/>
      </c>
      <c r="AH771" s="55" t="str">
        <f>IF(C771="","",IF(AND(H771="あり",X771="記録"),IF(COUNTIFS($A$8:A771,A771,$B$8:B771,B771,$C$8:C771,C771,$E$8:E771,E771,$F$8:F771,F771,$H$8:H771,"あり",$X$8:X771,"記録")=1,1,0),0))</f>
        <v/>
      </c>
      <c r="AI771" s="55" t="str">
        <f>IF(C771="","",IF(AND(I771="あり",J771="実施",X771="記録",ISNUMBER(K771)),IF(COUNTIFS($K$8:K771,K771,$C$8:C771,C771,$E$8:E771,E771,$F$8:F771,F771,$I$8:I771,"あり",$J$8:J771,"実施",$X$8:X771,"記録")=1,1,0),0))</f>
        <v/>
      </c>
      <c r="AJ771" s="55" t="str">
        <f>IF(C771="","",IF(ISNUMBER(A771),YEAR(A771)-IF(MONTH(A771)&lt;4,1,0),""))</f>
        <v/>
      </c>
      <c r="AK771" s="55" t="str">
        <f>IF(C771="","",IF(J771="実施",IF(ISNUMBER(K771),YEAR(K771)-IF(MONTH(K771)&lt;4,1,0),""),""))</f>
        <v/>
      </c>
      <c r="AL771" s="56" t="str">
        <f>IF(C771="",IF(OR(A771&lt;&gt;"",G771&lt;&gt;""),"要確認：船名未記入",""),IF(OR(NOT(ISNUMBER(A771)),G771="",H771="",I771="",J771="",N771="",O771="",P771="",W771="",X771=""),"要確認：基本項目不足",IF(OR(Z771="未登録・重複",AA771="未登録・重複",AB771="未確認"),"要確認：登録表を確認",IF(AND(H771="あり",NOT(ISNUMBER(B771))),"要確認：前日の予定時刻不足",IF(AND(J771="実施",I771="あり",NOT(ISNUMBER(K771))),"要確認：最終日時不足",IF(AND(J771="取消",I771="あり"),"要確認：取消と使用ありが矛盾",IF(OR(AND(ISNUMBER(T771),T771&lt;0),AND(ISNUMBER(V771),V771&lt;0),AE771="要確認：時刻不足・逆転"),"要確認：時間を確認",IF(COUNTIFS(Work[予定表の作業日],A771,Work[前日版の予定時刻],B771,Work[船名],C771,Work[バース],E771,Work[入出・転],F771,Work[曳船名],G771)&gt;1,"要確認：同じ作業・曳船が重複",IF(AND(I771="あり",J771="実施",NOT(ISNUMBER(AD771))),"要確認：拘束時間未確認",IF(OR(H771="未確認",I771="未確認",J771="未確認",X771="未確認",N771="未確認",O771="未確認"),"要確認：未確認を含む","確認済"))))))))))</f>
        <v/>
      </c>
    </row>
    <row r="772" spans="1:38" ht="24.95" customHeight="1" x14ac:dyDescent="0.2">
      <c r="A772" s="20"/>
      <c r="B772" s="29"/>
      <c r="C772" s="7"/>
      <c r="D772" s="7"/>
      <c r="E772" s="7"/>
      <c r="F772" s="7"/>
      <c r="G772" s="7"/>
      <c r="H772" s="7"/>
      <c r="I772" s="7"/>
      <c r="J772" s="7"/>
      <c r="K772" s="23"/>
      <c r="L772" s="13"/>
      <c r="M772" s="13"/>
      <c r="N772" s="7"/>
      <c r="O772" s="51"/>
      <c r="P772" s="51"/>
      <c r="Q772" s="61"/>
      <c r="R772" s="62"/>
      <c r="S772" s="62"/>
      <c r="T772" s="63"/>
      <c r="U772" s="63"/>
      <c r="V772" s="63"/>
      <c r="W772" s="51"/>
      <c r="X772" s="51"/>
      <c r="Y772" s="67"/>
      <c r="Z772" s="54" t="str">
        <f>IF(G772="","",IF(COUNTIF(Tugs[曳船名],G772)&lt;&gt;1,"未登録・重複",IF(INDEX(Tugs[会社名],MATCH(G772,Tugs[曳船名],0))="","未確認",INDEX(Tugs[会社名],MATCH(G772,Tugs[曳船名],0)))))</f>
        <v/>
      </c>
      <c r="AA772" s="54" t="str">
        <f>IF(G772="","",IF(COUNTIF(Companies[会社名],Z772)&lt;&gt;1,"未登録・重複",IF(INDEX(Companies[地区],MATCH(Z772,Companies[会社名],0))="","未確認",INDEX(Companies[地区],MATCH(Z772,Companies[会社名],0)))))</f>
        <v/>
      </c>
      <c r="AB772" s="54" t="str">
        <f>IF(G772="","",IF(Q772&lt;&gt;"",Q772,IF(COUNTIF(Tugs[曳船名],G772)&lt;&gt;1,"未登録・重複",IF(INDEX(Tugs[基地港],MATCH(G772,Tugs[曳船名],0))="","未確認",INDEX(Tugs[基地港],MATCH(G772,Tugs[曳船名],0))))))</f>
        <v/>
      </c>
      <c r="AC772" s="53" t="str">
        <f>IF(C772="","",IF(AND(COUNTIF(Standards[照合項目（自動）],AB772&amp;"｜"&amp;E772&amp;"｜"&amp;D772&amp;"｜"&amp;F772&amp;"｜"&amp;P772)=1,COUNTIFS(Standards[照合項目（自動）],AB772&amp;"｜"&amp;E772&amp;"｜"&amp;D772&amp;"｜"&amp;F772&amp;"｜"&amp;P772,Standards[入力確認（自動）],"確認済")=1),SUMIF(Standards[照合項目（自動）],AB772&amp;"｜"&amp;E772&amp;"｜"&amp;D772&amp;"｜"&amp;F772&amp;"｜"&amp;P772,Standards[所定合計h（自動）]),"未確認"))</f>
        <v/>
      </c>
      <c r="AD772" s="53" t="str">
        <f>IF(C772="","",IF(AND(ISNUMBER(R772),ISNUMBER(S772),S772&gt;=R772),ROUND((S772-R772)*24,4),IF(OR(R772&lt;&gt;"",S772&lt;&gt;""),"",IF(AND(ISNUMBER(T772),T772&gt;=0),T772,IF(AND(I772="あり",J772="実施",ISNUMBER(AC772)),AC772,"")))))</f>
        <v/>
      </c>
      <c r="AE772" s="54" t="str">
        <f>IF(C772="","",IF(AND(ISNUMBER(R772),ISNUMBER(S772),S772&gt;=R772),IF(X772="記録","実績：基地発～基地着",IF(X772="記憶","記憶：基地発～基地着","未確認：基地発～基地着")),IF(OR(R772&lt;&gt;"",S772&lt;&gt;""),"要確認：時刻不足・逆転",IF(AND(ISNUMBER(T772),T772&gt;=0),IF(X772="記録","実績：記録の時間",IF(X772="記憶","記憶：申告の時間","未確認：申告の時間")),IF(AND(I772="あり",J772="実施",ISNUMBER(AC772)),"所定時間による見込み",IF(I772="なし","使用なし","未確認"))))))</f>
        <v/>
      </c>
      <c r="AF772" s="55" t="str">
        <f>IF(C772="","",IF(H772="あり",1,0))</f>
        <v/>
      </c>
      <c r="AG772" s="55" t="str">
        <f>IF(C772="","",IF(AND(I772="あり",J772="実施"),1,0))</f>
        <v/>
      </c>
      <c r="AH772" s="55" t="str">
        <f>IF(C772="","",IF(AND(H772="あり",X772="記録"),IF(COUNTIFS($A$8:A772,A772,$B$8:B772,B772,$C$8:C772,C772,$E$8:E772,E772,$F$8:F772,F772,$H$8:H772,"あり",$X$8:X772,"記録")=1,1,0),0))</f>
        <v/>
      </c>
      <c r="AI772" s="55" t="str">
        <f>IF(C772="","",IF(AND(I772="あり",J772="実施",X772="記録",ISNUMBER(K772)),IF(COUNTIFS($K$8:K772,K772,$C$8:C772,C772,$E$8:E772,E772,$F$8:F772,F772,$I$8:I772,"あり",$J$8:J772,"実施",$X$8:X772,"記録")=1,1,0),0))</f>
        <v/>
      </c>
      <c r="AJ772" s="55" t="str">
        <f>IF(C772="","",IF(ISNUMBER(A772),YEAR(A772)-IF(MONTH(A772)&lt;4,1,0),""))</f>
        <v/>
      </c>
      <c r="AK772" s="55" t="str">
        <f>IF(C772="","",IF(J772="実施",IF(ISNUMBER(K772),YEAR(K772)-IF(MONTH(K772)&lt;4,1,0),""),""))</f>
        <v/>
      </c>
      <c r="AL772" s="56" t="str">
        <f>IF(C772="",IF(OR(A772&lt;&gt;"",G772&lt;&gt;""),"要確認：船名未記入",""),IF(OR(NOT(ISNUMBER(A772)),G772="",H772="",I772="",J772="",N772="",O772="",P772="",W772="",X772=""),"要確認：基本項目不足",IF(OR(Z772="未登録・重複",AA772="未登録・重複",AB772="未確認"),"要確認：登録表を確認",IF(AND(H772="あり",NOT(ISNUMBER(B772))),"要確認：前日の予定時刻不足",IF(AND(J772="実施",I772="あり",NOT(ISNUMBER(K772))),"要確認：最終日時不足",IF(AND(J772="取消",I772="あり"),"要確認：取消と使用ありが矛盾",IF(OR(AND(ISNUMBER(T772),T772&lt;0),AND(ISNUMBER(V772),V772&lt;0),AE772="要確認：時刻不足・逆転"),"要確認：時間を確認",IF(COUNTIFS(Work[予定表の作業日],A772,Work[前日版の予定時刻],B772,Work[船名],C772,Work[バース],E772,Work[入出・転],F772,Work[曳船名],G772)&gt;1,"要確認：同じ作業・曳船が重複",IF(AND(I772="あり",J772="実施",NOT(ISNUMBER(AD772))),"要確認：拘束時間未確認",IF(OR(H772="未確認",I772="未確認",J772="未確認",X772="未確認",N772="未確認",O772="未確認"),"要確認：未確認を含む","確認済"))))))))))</f>
        <v/>
      </c>
    </row>
    <row r="773" spans="1:38" ht="24.95" customHeight="1" x14ac:dyDescent="0.2">
      <c r="A773" s="20"/>
      <c r="B773" s="29"/>
      <c r="C773" s="7"/>
      <c r="D773" s="7"/>
      <c r="E773" s="7"/>
      <c r="F773" s="7"/>
      <c r="G773" s="7"/>
      <c r="H773" s="7"/>
      <c r="I773" s="7"/>
      <c r="J773" s="7"/>
      <c r="K773" s="23"/>
      <c r="L773" s="13"/>
      <c r="M773" s="13"/>
      <c r="N773" s="7"/>
      <c r="O773" s="51"/>
      <c r="P773" s="51"/>
      <c r="Q773" s="61"/>
      <c r="R773" s="62"/>
      <c r="S773" s="62"/>
      <c r="T773" s="63"/>
      <c r="U773" s="63"/>
      <c r="V773" s="63"/>
      <c r="W773" s="51"/>
      <c r="X773" s="51"/>
      <c r="Y773" s="67"/>
      <c r="Z773" s="54" t="str">
        <f>IF(G773="","",IF(COUNTIF(Tugs[曳船名],G773)&lt;&gt;1,"未登録・重複",IF(INDEX(Tugs[会社名],MATCH(G773,Tugs[曳船名],0))="","未確認",INDEX(Tugs[会社名],MATCH(G773,Tugs[曳船名],0)))))</f>
        <v/>
      </c>
      <c r="AA773" s="54" t="str">
        <f>IF(G773="","",IF(COUNTIF(Companies[会社名],Z773)&lt;&gt;1,"未登録・重複",IF(INDEX(Companies[地区],MATCH(Z773,Companies[会社名],0))="","未確認",INDEX(Companies[地区],MATCH(Z773,Companies[会社名],0)))))</f>
        <v/>
      </c>
      <c r="AB773" s="54" t="str">
        <f>IF(G773="","",IF(Q773&lt;&gt;"",Q773,IF(COUNTIF(Tugs[曳船名],G773)&lt;&gt;1,"未登録・重複",IF(INDEX(Tugs[基地港],MATCH(G773,Tugs[曳船名],0))="","未確認",INDEX(Tugs[基地港],MATCH(G773,Tugs[曳船名],0))))))</f>
        <v/>
      </c>
      <c r="AC773" s="53" t="str">
        <f>IF(C773="","",IF(AND(COUNTIF(Standards[照合項目（自動）],AB773&amp;"｜"&amp;E773&amp;"｜"&amp;D773&amp;"｜"&amp;F773&amp;"｜"&amp;P773)=1,COUNTIFS(Standards[照合項目（自動）],AB773&amp;"｜"&amp;E773&amp;"｜"&amp;D773&amp;"｜"&amp;F773&amp;"｜"&amp;P773,Standards[入力確認（自動）],"確認済")=1),SUMIF(Standards[照合項目（自動）],AB773&amp;"｜"&amp;E773&amp;"｜"&amp;D773&amp;"｜"&amp;F773&amp;"｜"&amp;P773,Standards[所定合計h（自動）]),"未確認"))</f>
        <v/>
      </c>
      <c r="AD773" s="53" t="str">
        <f>IF(C773="","",IF(AND(ISNUMBER(R773),ISNUMBER(S773),S773&gt;=R773),ROUND((S773-R773)*24,4),IF(OR(R773&lt;&gt;"",S773&lt;&gt;""),"",IF(AND(ISNUMBER(T773),T773&gt;=0),T773,IF(AND(I773="あり",J773="実施",ISNUMBER(AC773)),AC773,"")))))</f>
        <v/>
      </c>
      <c r="AE773" s="54" t="str">
        <f>IF(C773="","",IF(AND(ISNUMBER(R773),ISNUMBER(S773),S773&gt;=R773),IF(X773="記録","実績：基地発～基地着",IF(X773="記憶","記憶：基地発～基地着","未確認：基地発～基地着")),IF(OR(R773&lt;&gt;"",S773&lt;&gt;""),"要確認：時刻不足・逆転",IF(AND(ISNUMBER(T773),T773&gt;=0),IF(X773="記録","実績：記録の時間",IF(X773="記憶","記憶：申告の時間","未確認：申告の時間")),IF(AND(I773="あり",J773="実施",ISNUMBER(AC773)),"所定時間による見込み",IF(I773="なし","使用なし","未確認"))))))</f>
        <v/>
      </c>
      <c r="AF773" s="55" t="str">
        <f>IF(C773="","",IF(H773="あり",1,0))</f>
        <v/>
      </c>
      <c r="AG773" s="55" t="str">
        <f>IF(C773="","",IF(AND(I773="あり",J773="実施"),1,0))</f>
        <v/>
      </c>
      <c r="AH773" s="55" t="str">
        <f>IF(C773="","",IF(AND(H773="あり",X773="記録"),IF(COUNTIFS($A$8:A773,A773,$B$8:B773,B773,$C$8:C773,C773,$E$8:E773,E773,$F$8:F773,F773,$H$8:H773,"あり",$X$8:X773,"記録")=1,1,0),0))</f>
        <v/>
      </c>
      <c r="AI773" s="55" t="str">
        <f>IF(C773="","",IF(AND(I773="あり",J773="実施",X773="記録",ISNUMBER(K773)),IF(COUNTIFS($K$8:K773,K773,$C$8:C773,C773,$E$8:E773,E773,$F$8:F773,F773,$I$8:I773,"あり",$J$8:J773,"実施",$X$8:X773,"記録")=1,1,0),0))</f>
        <v/>
      </c>
      <c r="AJ773" s="55" t="str">
        <f>IF(C773="","",IF(ISNUMBER(A773),YEAR(A773)-IF(MONTH(A773)&lt;4,1,0),""))</f>
        <v/>
      </c>
      <c r="AK773" s="55" t="str">
        <f>IF(C773="","",IF(J773="実施",IF(ISNUMBER(K773),YEAR(K773)-IF(MONTH(K773)&lt;4,1,0),""),""))</f>
        <v/>
      </c>
      <c r="AL773" s="56" t="str">
        <f>IF(C773="",IF(OR(A773&lt;&gt;"",G773&lt;&gt;""),"要確認：船名未記入",""),IF(OR(NOT(ISNUMBER(A773)),G773="",H773="",I773="",J773="",N773="",O773="",P773="",W773="",X773=""),"要確認：基本項目不足",IF(OR(Z773="未登録・重複",AA773="未登録・重複",AB773="未確認"),"要確認：登録表を確認",IF(AND(H773="あり",NOT(ISNUMBER(B773))),"要確認：前日の予定時刻不足",IF(AND(J773="実施",I773="あり",NOT(ISNUMBER(K773))),"要確認：最終日時不足",IF(AND(J773="取消",I773="あり"),"要確認：取消と使用ありが矛盾",IF(OR(AND(ISNUMBER(T773),T773&lt;0),AND(ISNUMBER(V773),V773&lt;0),AE773="要確認：時刻不足・逆転"),"要確認：時間を確認",IF(COUNTIFS(Work[予定表の作業日],A773,Work[前日版の予定時刻],B773,Work[船名],C773,Work[バース],E773,Work[入出・転],F773,Work[曳船名],G773)&gt;1,"要確認：同じ作業・曳船が重複",IF(AND(I773="あり",J773="実施",NOT(ISNUMBER(AD773))),"要確認：拘束時間未確認",IF(OR(H773="未確認",I773="未確認",J773="未確認",X773="未確認",N773="未確認",O773="未確認"),"要確認：未確認を含む","確認済"))))))))))</f>
        <v/>
      </c>
    </row>
    <row r="774" spans="1:38" ht="24.95" customHeight="1" x14ac:dyDescent="0.2">
      <c r="A774" s="20"/>
      <c r="B774" s="29"/>
      <c r="C774" s="7"/>
      <c r="D774" s="7"/>
      <c r="E774" s="7"/>
      <c r="F774" s="7"/>
      <c r="G774" s="7"/>
      <c r="H774" s="7"/>
      <c r="I774" s="7"/>
      <c r="J774" s="7"/>
      <c r="K774" s="23"/>
      <c r="L774" s="13"/>
      <c r="M774" s="13"/>
      <c r="N774" s="7"/>
      <c r="O774" s="51"/>
      <c r="P774" s="51"/>
      <c r="Q774" s="61"/>
      <c r="R774" s="62"/>
      <c r="S774" s="62"/>
      <c r="T774" s="63"/>
      <c r="U774" s="63"/>
      <c r="V774" s="63"/>
      <c r="W774" s="51"/>
      <c r="X774" s="51"/>
      <c r="Y774" s="67"/>
      <c r="Z774" s="54" t="str">
        <f>IF(G774="","",IF(COUNTIF(Tugs[曳船名],G774)&lt;&gt;1,"未登録・重複",IF(INDEX(Tugs[会社名],MATCH(G774,Tugs[曳船名],0))="","未確認",INDEX(Tugs[会社名],MATCH(G774,Tugs[曳船名],0)))))</f>
        <v/>
      </c>
      <c r="AA774" s="54" t="str">
        <f>IF(G774="","",IF(COUNTIF(Companies[会社名],Z774)&lt;&gt;1,"未登録・重複",IF(INDEX(Companies[地区],MATCH(Z774,Companies[会社名],0))="","未確認",INDEX(Companies[地区],MATCH(Z774,Companies[会社名],0)))))</f>
        <v/>
      </c>
      <c r="AB774" s="54" t="str">
        <f>IF(G774="","",IF(Q774&lt;&gt;"",Q774,IF(COUNTIF(Tugs[曳船名],G774)&lt;&gt;1,"未登録・重複",IF(INDEX(Tugs[基地港],MATCH(G774,Tugs[曳船名],0))="","未確認",INDEX(Tugs[基地港],MATCH(G774,Tugs[曳船名],0))))))</f>
        <v/>
      </c>
      <c r="AC774" s="53" t="str">
        <f>IF(C774="","",IF(AND(COUNTIF(Standards[照合項目（自動）],AB774&amp;"｜"&amp;E774&amp;"｜"&amp;D774&amp;"｜"&amp;F774&amp;"｜"&amp;P774)=1,COUNTIFS(Standards[照合項目（自動）],AB774&amp;"｜"&amp;E774&amp;"｜"&amp;D774&amp;"｜"&amp;F774&amp;"｜"&amp;P774,Standards[入力確認（自動）],"確認済")=1),SUMIF(Standards[照合項目（自動）],AB774&amp;"｜"&amp;E774&amp;"｜"&amp;D774&amp;"｜"&amp;F774&amp;"｜"&amp;P774,Standards[所定合計h（自動）]),"未確認"))</f>
        <v/>
      </c>
      <c r="AD774" s="53" t="str">
        <f>IF(C774="","",IF(AND(ISNUMBER(R774),ISNUMBER(S774),S774&gt;=R774),ROUND((S774-R774)*24,4),IF(OR(R774&lt;&gt;"",S774&lt;&gt;""),"",IF(AND(ISNUMBER(T774),T774&gt;=0),T774,IF(AND(I774="あり",J774="実施",ISNUMBER(AC774)),AC774,"")))))</f>
        <v/>
      </c>
      <c r="AE774" s="54" t="str">
        <f>IF(C774="","",IF(AND(ISNUMBER(R774),ISNUMBER(S774),S774&gt;=R774),IF(X774="記録","実績：基地発～基地着",IF(X774="記憶","記憶：基地発～基地着","未確認：基地発～基地着")),IF(OR(R774&lt;&gt;"",S774&lt;&gt;""),"要確認：時刻不足・逆転",IF(AND(ISNUMBER(T774),T774&gt;=0),IF(X774="記録","実績：記録の時間",IF(X774="記憶","記憶：申告の時間","未確認：申告の時間")),IF(AND(I774="あり",J774="実施",ISNUMBER(AC774)),"所定時間による見込み",IF(I774="なし","使用なし","未確認"))))))</f>
        <v/>
      </c>
      <c r="AF774" s="55" t="str">
        <f>IF(C774="","",IF(H774="あり",1,0))</f>
        <v/>
      </c>
      <c r="AG774" s="55" t="str">
        <f>IF(C774="","",IF(AND(I774="あり",J774="実施"),1,0))</f>
        <v/>
      </c>
      <c r="AH774" s="55" t="str">
        <f>IF(C774="","",IF(AND(H774="あり",X774="記録"),IF(COUNTIFS($A$8:A774,A774,$B$8:B774,B774,$C$8:C774,C774,$E$8:E774,E774,$F$8:F774,F774,$H$8:H774,"あり",$X$8:X774,"記録")=1,1,0),0))</f>
        <v/>
      </c>
      <c r="AI774" s="55" t="str">
        <f>IF(C774="","",IF(AND(I774="あり",J774="実施",X774="記録",ISNUMBER(K774)),IF(COUNTIFS($K$8:K774,K774,$C$8:C774,C774,$E$8:E774,E774,$F$8:F774,F774,$I$8:I774,"あり",$J$8:J774,"実施",$X$8:X774,"記録")=1,1,0),0))</f>
        <v/>
      </c>
      <c r="AJ774" s="55" t="str">
        <f>IF(C774="","",IF(ISNUMBER(A774),YEAR(A774)-IF(MONTH(A774)&lt;4,1,0),""))</f>
        <v/>
      </c>
      <c r="AK774" s="55" t="str">
        <f>IF(C774="","",IF(J774="実施",IF(ISNUMBER(K774),YEAR(K774)-IF(MONTH(K774)&lt;4,1,0),""),""))</f>
        <v/>
      </c>
      <c r="AL774" s="56" t="str">
        <f>IF(C774="",IF(OR(A774&lt;&gt;"",G774&lt;&gt;""),"要確認：船名未記入",""),IF(OR(NOT(ISNUMBER(A774)),G774="",H774="",I774="",J774="",N774="",O774="",P774="",W774="",X774=""),"要確認：基本項目不足",IF(OR(Z774="未登録・重複",AA774="未登録・重複",AB774="未確認"),"要確認：登録表を確認",IF(AND(H774="あり",NOT(ISNUMBER(B774))),"要確認：前日の予定時刻不足",IF(AND(J774="実施",I774="あり",NOT(ISNUMBER(K774))),"要確認：最終日時不足",IF(AND(J774="取消",I774="あり"),"要確認：取消と使用ありが矛盾",IF(OR(AND(ISNUMBER(T774),T774&lt;0),AND(ISNUMBER(V774),V774&lt;0),AE774="要確認：時刻不足・逆転"),"要確認：時間を確認",IF(COUNTIFS(Work[予定表の作業日],A774,Work[前日版の予定時刻],B774,Work[船名],C774,Work[バース],E774,Work[入出・転],F774,Work[曳船名],G774)&gt;1,"要確認：同じ作業・曳船が重複",IF(AND(I774="あり",J774="実施",NOT(ISNUMBER(AD774))),"要確認：拘束時間未確認",IF(OR(H774="未確認",I774="未確認",J774="未確認",X774="未確認",N774="未確認",O774="未確認"),"要確認：未確認を含む","確認済"))))))))))</f>
        <v/>
      </c>
    </row>
    <row r="775" spans="1:38" ht="24.95" customHeight="1" x14ac:dyDescent="0.2">
      <c r="A775" s="20"/>
      <c r="B775" s="29"/>
      <c r="C775" s="7"/>
      <c r="D775" s="7"/>
      <c r="E775" s="7"/>
      <c r="F775" s="7"/>
      <c r="G775" s="7"/>
      <c r="H775" s="7"/>
      <c r="I775" s="7"/>
      <c r="J775" s="7"/>
      <c r="K775" s="23"/>
      <c r="L775" s="13"/>
      <c r="M775" s="13"/>
      <c r="N775" s="7"/>
      <c r="O775" s="51"/>
      <c r="P775" s="51"/>
      <c r="Q775" s="61"/>
      <c r="R775" s="62"/>
      <c r="S775" s="62"/>
      <c r="T775" s="63"/>
      <c r="U775" s="63"/>
      <c r="V775" s="63"/>
      <c r="W775" s="51"/>
      <c r="X775" s="51"/>
      <c r="Y775" s="67"/>
      <c r="Z775" s="54" t="str">
        <f>IF(G775="","",IF(COUNTIF(Tugs[曳船名],G775)&lt;&gt;1,"未登録・重複",IF(INDEX(Tugs[会社名],MATCH(G775,Tugs[曳船名],0))="","未確認",INDEX(Tugs[会社名],MATCH(G775,Tugs[曳船名],0)))))</f>
        <v/>
      </c>
      <c r="AA775" s="54" t="str">
        <f>IF(G775="","",IF(COUNTIF(Companies[会社名],Z775)&lt;&gt;1,"未登録・重複",IF(INDEX(Companies[地区],MATCH(Z775,Companies[会社名],0))="","未確認",INDEX(Companies[地区],MATCH(Z775,Companies[会社名],0)))))</f>
        <v/>
      </c>
      <c r="AB775" s="54" t="str">
        <f>IF(G775="","",IF(Q775&lt;&gt;"",Q775,IF(COUNTIF(Tugs[曳船名],G775)&lt;&gt;1,"未登録・重複",IF(INDEX(Tugs[基地港],MATCH(G775,Tugs[曳船名],0))="","未確認",INDEX(Tugs[基地港],MATCH(G775,Tugs[曳船名],0))))))</f>
        <v/>
      </c>
      <c r="AC775" s="53" t="str">
        <f>IF(C775="","",IF(AND(COUNTIF(Standards[照合項目（自動）],AB775&amp;"｜"&amp;E775&amp;"｜"&amp;D775&amp;"｜"&amp;F775&amp;"｜"&amp;P775)=1,COUNTIFS(Standards[照合項目（自動）],AB775&amp;"｜"&amp;E775&amp;"｜"&amp;D775&amp;"｜"&amp;F775&amp;"｜"&amp;P775,Standards[入力確認（自動）],"確認済")=1),SUMIF(Standards[照合項目（自動）],AB775&amp;"｜"&amp;E775&amp;"｜"&amp;D775&amp;"｜"&amp;F775&amp;"｜"&amp;P775,Standards[所定合計h（自動）]),"未確認"))</f>
        <v/>
      </c>
      <c r="AD775" s="53" t="str">
        <f>IF(C775="","",IF(AND(ISNUMBER(R775),ISNUMBER(S775),S775&gt;=R775),ROUND((S775-R775)*24,4),IF(OR(R775&lt;&gt;"",S775&lt;&gt;""),"",IF(AND(ISNUMBER(T775),T775&gt;=0),T775,IF(AND(I775="あり",J775="実施",ISNUMBER(AC775)),AC775,"")))))</f>
        <v/>
      </c>
      <c r="AE775" s="54" t="str">
        <f>IF(C775="","",IF(AND(ISNUMBER(R775),ISNUMBER(S775),S775&gt;=R775),IF(X775="記録","実績：基地発～基地着",IF(X775="記憶","記憶：基地発～基地着","未確認：基地発～基地着")),IF(OR(R775&lt;&gt;"",S775&lt;&gt;""),"要確認：時刻不足・逆転",IF(AND(ISNUMBER(T775),T775&gt;=0),IF(X775="記録","実績：記録の時間",IF(X775="記憶","記憶：申告の時間","未確認：申告の時間")),IF(AND(I775="あり",J775="実施",ISNUMBER(AC775)),"所定時間による見込み",IF(I775="なし","使用なし","未確認"))))))</f>
        <v/>
      </c>
      <c r="AF775" s="55" t="str">
        <f>IF(C775="","",IF(H775="あり",1,0))</f>
        <v/>
      </c>
      <c r="AG775" s="55" t="str">
        <f>IF(C775="","",IF(AND(I775="あり",J775="実施"),1,0))</f>
        <v/>
      </c>
      <c r="AH775" s="55" t="str">
        <f>IF(C775="","",IF(AND(H775="あり",X775="記録"),IF(COUNTIFS($A$8:A775,A775,$B$8:B775,B775,$C$8:C775,C775,$E$8:E775,E775,$F$8:F775,F775,$H$8:H775,"あり",$X$8:X775,"記録")=1,1,0),0))</f>
        <v/>
      </c>
      <c r="AI775" s="55" t="str">
        <f>IF(C775="","",IF(AND(I775="あり",J775="実施",X775="記録",ISNUMBER(K775)),IF(COUNTIFS($K$8:K775,K775,$C$8:C775,C775,$E$8:E775,E775,$F$8:F775,F775,$I$8:I775,"あり",$J$8:J775,"実施",$X$8:X775,"記録")=1,1,0),0))</f>
        <v/>
      </c>
      <c r="AJ775" s="55" t="str">
        <f>IF(C775="","",IF(ISNUMBER(A775),YEAR(A775)-IF(MONTH(A775)&lt;4,1,0),""))</f>
        <v/>
      </c>
      <c r="AK775" s="55" t="str">
        <f>IF(C775="","",IF(J775="実施",IF(ISNUMBER(K775),YEAR(K775)-IF(MONTH(K775)&lt;4,1,0),""),""))</f>
        <v/>
      </c>
      <c r="AL775" s="56" t="str">
        <f>IF(C775="",IF(OR(A775&lt;&gt;"",G775&lt;&gt;""),"要確認：船名未記入",""),IF(OR(NOT(ISNUMBER(A775)),G775="",H775="",I775="",J775="",N775="",O775="",P775="",W775="",X775=""),"要確認：基本項目不足",IF(OR(Z775="未登録・重複",AA775="未登録・重複",AB775="未確認"),"要確認：登録表を確認",IF(AND(H775="あり",NOT(ISNUMBER(B775))),"要確認：前日の予定時刻不足",IF(AND(J775="実施",I775="あり",NOT(ISNUMBER(K775))),"要確認：最終日時不足",IF(AND(J775="取消",I775="あり"),"要確認：取消と使用ありが矛盾",IF(OR(AND(ISNUMBER(T775),T775&lt;0),AND(ISNUMBER(V775),V775&lt;0),AE775="要確認：時刻不足・逆転"),"要確認：時間を確認",IF(COUNTIFS(Work[予定表の作業日],A775,Work[前日版の予定時刻],B775,Work[船名],C775,Work[バース],E775,Work[入出・転],F775,Work[曳船名],G775)&gt;1,"要確認：同じ作業・曳船が重複",IF(AND(I775="あり",J775="実施",NOT(ISNUMBER(AD775))),"要確認：拘束時間未確認",IF(OR(H775="未確認",I775="未確認",J775="未確認",X775="未確認",N775="未確認",O775="未確認"),"要確認：未確認を含む","確認済"))))))))))</f>
        <v/>
      </c>
    </row>
    <row r="776" spans="1:38" ht="24.95" customHeight="1" x14ac:dyDescent="0.2">
      <c r="A776" s="20"/>
      <c r="B776" s="29"/>
      <c r="C776" s="7"/>
      <c r="D776" s="7"/>
      <c r="E776" s="7"/>
      <c r="F776" s="7"/>
      <c r="G776" s="7"/>
      <c r="H776" s="7"/>
      <c r="I776" s="7"/>
      <c r="J776" s="7"/>
      <c r="K776" s="23"/>
      <c r="L776" s="13"/>
      <c r="M776" s="13"/>
      <c r="N776" s="7"/>
      <c r="O776" s="51"/>
      <c r="P776" s="51"/>
      <c r="Q776" s="61"/>
      <c r="R776" s="62"/>
      <c r="S776" s="62"/>
      <c r="T776" s="63"/>
      <c r="U776" s="63"/>
      <c r="V776" s="63"/>
      <c r="W776" s="51"/>
      <c r="X776" s="51"/>
      <c r="Y776" s="67"/>
      <c r="Z776" s="54" t="str">
        <f>IF(G776="","",IF(COUNTIF(Tugs[曳船名],G776)&lt;&gt;1,"未登録・重複",IF(INDEX(Tugs[会社名],MATCH(G776,Tugs[曳船名],0))="","未確認",INDEX(Tugs[会社名],MATCH(G776,Tugs[曳船名],0)))))</f>
        <v/>
      </c>
      <c r="AA776" s="54" t="str">
        <f>IF(G776="","",IF(COUNTIF(Companies[会社名],Z776)&lt;&gt;1,"未登録・重複",IF(INDEX(Companies[地区],MATCH(Z776,Companies[会社名],0))="","未確認",INDEX(Companies[地区],MATCH(Z776,Companies[会社名],0)))))</f>
        <v/>
      </c>
      <c r="AB776" s="54" t="str">
        <f>IF(G776="","",IF(Q776&lt;&gt;"",Q776,IF(COUNTIF(Tugs[曳船名],G776)&lt;&gt;1,"未登録・重複",IF(INDEX(Tugs[基地港],MATCH(G776,Tugs[曳船名],0))="","未確認",INDEX(Tugs[基地港],MATCH(G776,Tugs[曳船名],0))))))</f>
        <v/>
      </c>
      <c r="AC776" s="53" t="str">
        <f>IF(C776="","",IF(AND(COUNTIF(Standards[照合項目（自動）],AB776&amp;"｜"&amp;E776&amp;"｜"&amp;D776&amp;"｜"&amp;F776&amp;"｜"&amp;P776)=1,COUNTIFS(Standards[照合項目（自動）],AB776&amp;"｜"&amp;E776&amp;"｜"&amp;D776&amp;"｜"&amp;F776&amp;"｜"&amp;P776,Standards[入力確認（自動）],"確認済")=1),SUMIF(Standards[照合項目（自動）],AB776&amp;"｜"&amp;E776&amp;"｜"&amp;D776&amp;"｜"&amp;F776&amp;"｜"&amp;P776,Standards[所定合計h（自動）]),"未確認"))</f>
        <v/>
      </c>
      <c r="AD776" s="53" t="str">
        <f>IF(C776="","",IF(AND(ISNUMBER(R776),ISNUMBER(S776),S776&gt;=R776),ROUND((S776-R776)*24,4),IF(OR(R776&lt;&gt;"",S776&lt;&gt;""),"",IF(AND(ISNUMBER(T776),T776&gt;=0),T776,IF(AND(I776="あり",J776="実施",ISNUMBER(AC776)),AC776,"")))))</f>
        <v/>
      </c>
      <c r="AE776" s="54" t="str">
        <f>IF(C776="","",IF(AND(ISNUMBER(R776),ISNUMBER(S776),S776&gt;=R776),IF(X776="記録","実績：基地発～基地着",IF(X776="記憶","記憶：基地発～基地着","未確認：基地発～基地着")),IF(OR(R776&lt;&gt;"",S776&lt;&gt;""),"要確認：時刻不足・逆転",IF(AND(ISNUMBER(T776),T776&gt;=0),IF(X776="記録","実績：記録の時間",IF(X776="記憶","記憶：申告の時間","未確認：申告の時間")),IF(AND(I776="あり",J776="実施",ISNUMBER(AC776)),"所定時間による見込み",IF(I776="なし","使用なし","未確認"))))))</f>
        <v/>
      </c>
      <c r="AF776" s="55" t="str">
        <f>IF(C776="","",IF(H776="あり",1,0))</f>
        <v/>
      </c>
      <c r="AG776" s="55" t="str">
        <f>IF(C776="","",IF(AND(I776="あり",J776="実施"),1,0))</f>
        <v/>
      </c>
      <c r="AH776" s="55" t="str">
        <f>IF(C776="","",IF(AND(H776="あり",X776="記録"),IF(COUNTIFS($A$8:A776,A776,$B$8:B776,B776,$C$8:C776,C776,$E$8:E776,E776,$F$8:F776,F776,$H$8:H776,"あり",$X$8:X776,"記録")=1,1,0),0))</f>
        <v/>
      </c>
      <c r="AI776" s="55" t="str">
        <f>IF(C776="","",IF(AND(I776="あり",J776="実施",X776="記録",ISNUMBER(K776)),IF(COUNTIFS($K$8:K776,K776,$C$8:C776,C776,$E$8:E776,E776,$F$8:F776,F776,$I$8:I776,"あり",$J$8:J776,"実施",$X$8:X776,"記録")=1,1,0),0))</f>
        <v/>
      </c>
      <c r="AJ776" s="55" t="str">
        <f>IF(C776="","",IF(ISNUMBER(A776),YEAR(A776)-IF(MONTH(A776)&lt;4,1,0),""))</f>
        <v/>
      </c>
      <c r="AK776" s="55" t="str">
        <f>IF(C776="","",IF(J776="実施",IF(ISNUMBER(K776),YEAR(K776)-IF(MONTH(K776)&lt;4,1,0),""),""))</f>
        <v/>
      </c>
      <c r="AL776" s="56" t="str">
        <f>IF(C776="",IF(OR(A776&lt;&gt;"",G776&lt;&gt;""),"要確認：船名未記入",""),IF(OR(NOT(ISNUMBER(A776)),G776="",H776="",I776="",J776="",N776="",O776="",P776="",W776="",X776=""),"要確認：基本項目不足",IF(OR(Z776="未登録・重複",AA776="未登録・重複",AB776="未確認"),"要確認：登録表を確認",IF(AND(H776="あり",NOT(ISNUMBER(B776))),"要確認：前日の予定時刻不足",IF(AND(J776="実施",I776="あり",NOT(ISNUMBER(K776))),"要確認：最終日時不足",IF(AND(J776="取消",I776="あり"),"要確認：取消と使用ありが矛盾",IF(OR(AND(ISNUMBER(T776),T776&lt;0),AND(ISNUMBER(V776),V776&lt;0),AE776="要確認：時刻不足・逆転"),"要確認：時間を確認",IF(COUNTIFS(Work[予定表の作業日],A776,Work[前日版の予定時刻],B776,Work[船名],C776,Work[バース],E776,Work[入出・転],F776,Work[曳船名],G776)&gt;1,"要確認：同じ作業・曳船が重複",IF(AND(I776="あり",J776="実施",NOT(ISNUMBER(AD776))),"要確認：拘束時間未確認",IF(OR(H776="未確認",I776="未確認",J776="未確認",X776="未確認",N776="未確認",O776="未確認"),"要確認：未確認を含む","確認済"))))))))))</f>
        <v/>
      </c>
    </row>
    <row r="777" spans="1:38" ht="24.95" customHeight="1" x14ac:dyDescent="0.2">
      <c r="A777" s="20"/>
      <c r="B777" s="29"/>
      <c r="C777" s="7"/>
      <c r="D777" s="7"/>
      <c r="E777" s="7"/>
      <c r="F777" s="7"/>
      <c r="G777" s="7"/>
      <c r="H777" s="7"/>
      <c r="I777" s="7"/>
      <c r="J777" s="7"/>
      <c r="K777" s="23"/>
      <c r="L777" s="13"/>
      <c r="M777" s="13"/>
      <c r="N777" s="7"/>
      <c r="O777" s="51"/>
      <c r="P777" s="51"/>
      <c r="Q777" s="61"/>
      <c r="R777" s="62"/>
      <c r="S777" s="62"/>
      <c r="T777" s="63"/>
      <c r="U777" s="63"/>
      <c r="V777" s="63"/>
      <c r="W777" s="51"/>
      <c r="X777" s="51"/>
      <c r="Y777" s="67"/>
      <c r="Z777" s="54" t="str">
        <f>IF(G777="","",IF(COUNTIF(Tugs[曳船名],G777)&lt;&gt;1,"未登録・重複",IF(INDEX(Tugs[会社名],MATCH(G777,Tugs[曳船名],0))="","未確認",INDEX(Tugs[会社名],MATCH(G777,Tugs[曳船名],0)))))</f>
        <v/>
      </c>
      <c r="AA777" s="54" t="str">
        <f>IF(G777="","",IF(COUNTIF(Companies[会社名],Z777)&lt;&gt;1,"未登録・重複",IF(INDEX(Companies[地区],MATCH(Z777,Companies[会社名],0))="","未確認",INDEX(Companies[地区],MATCH(Z777,Companies[会社名],0)))))</f>
        <v/>
      </c>
      <c r="AB777" s="54" t="str">
        <f>IF(G777="","",IF(Q777&lt;&gt;"",Q777,IF(COUNTIF(Tugs[曳船名],G777)&lt;&gt;1,"未登録・重複",IF(INDEX(Tugs[基地港],MATCH(G777,Tugs[曳船名],0))="","未確認",INDEX(Tugs[基地港],MATCH(G777,Tugs[曳船名],0))))))</f>
        <v/>
      </c>
      <c r="AC777" s="53" t="str">
        <f>IF(C777="","",IF(AND(COUNTIF(Standards[照合項目（自動）],AB777&amp;"｜"&amp;E777&amp;"｜"&amp;D777&amp;"｜"&amp;F777&amp;"｜"&amp;P777)=1,COUNTIFS(Standards[照合項目（自動）],AB777&amp;"｜"&amp;E777&amp;"｜"&amp;D777&amp;"｜"&amp;F777&amp;"｜"&amp;P777,Standards[入力確認（自動）],"確認済")=1),SUMIF(Standards[照合項目（自動）],AB777&amp;"｜"&amp;E777&amp;"｜"&amp;D777&amp;"｜"&amp;F777&amp;"｜"&amp;P777,Standards[所定合計h（自動）]),"未確認"))</f>
        <v/>
      </c>
      <c r="AD777" s="53" t="str">
        <f>IF(C777="","",IF(AND(ISNUMBER(R777),ISNUMBER(S777),S777&gt;=R777),ROUND((S777-R777)*24,4),IF(OR(R777&lt;&gt;"",S777&lt;&gt;""),"",IF(AND(ISNUMBER(T777),T777&gt;=0),T777,IF(AND(I777="あり",J777="実施",ISNUMBER(AC777)),AC777,"")))))</f>
        <v/>
      </c>
      <c r="AE777" s="54" t="str">
        <f>IF(C777="","",IF(AND(ISNUMBER(R777),ISNUMBER(S777),S777&gt;=R777),IF(X777="記録","実績：基地発～基地着",IF(X777="記憶","記憶：基地発～基地着","未確認：基地発～基地着")),IF(OR(R777&lt;&gt;"",S777&lt;&gt;""),"要確認：時刻不足・逆転",IF(AND(ISNUMBER(T777),T777&gt;=0),IF(X777="記録","実績：記録の時間",IF(X777="記憶","記憶：申告の時間","未確認：申告の時間")),IF(AND(I777="あり",J777="実施",ISNUMBER(AC777)),"所定時間による見込み",IF(I777="なし","使用なし","未確認"))))))</f>
        <v/>
      </c>
      <c r="AF777" s="55" t="str">
        <f>IF(C777="","",IF(H777="あり",1,0))</f>
        <v/>
      </c>
      <c r="AG777" s="55" t="str">
        <f>IF(C777="","",IF(AND(I777="あり",J777="実施"),1,0))</f>
        <v/>
      </c>
      <c r="AH777" s="55" t="str">
        <f>IF(C777="","",IF(AND(H777="あり",X777="記録"),IF(COUNTIFS($A$8:A777,A777,$B$8:B777,B777,$C$8:C777,C777,$E$8:E777,E777,$F$8:F777,F777,$H$8:H777,"あり",$X$8:X777,"記録")=1,1,0),0))</f>
        <v/>
      </c>
      <c r="AI777" s="55" t="str">
        <f>IF(C777="","",IF(AND(I777="あり",J777="実施",X777="記録",ISNUMBER(K777)),IF(COUNTIFS($K$8:K777,K777,$C$8:C777,C777,$E$8:E777,E777,$F$8:F777,F777,$I$8:I777,"あり",$J$8:J777,"実施",$X$8:X777,"記録")=1,1,0),0))</f>
        <v/>
      </c>
      <c r="AJ777" s="55" t="str">
        <f>IF(C777="","",IF(ISNUMBER(A777),YEAR(A777)-IF(MONTH(A777)&lt;4,1,0),""))</f>
        <v/>
      </c>
      <c r="AK777" s="55" t="str">
        <f>IF(C777="","",IF(J777="実施",IF(ISNUMBER(K777),YEAR(K777)-IF(MONTH(K777)&lt;4,1,0),""),""))</f>
        <v/>
      </c>
      <c r="AL777" s="56" t="str">
        <f>IF(C777="",IF(OR(A777&lt;&gt;"",G777&lt;&gt;""),"要確認：船名未記入",""),IF(OR(NOT(ISNUMBER(A777)),G777="",H777="",I777="",J777="",N777="",O777="",P777="",W777="",X777=""),"要確認：基本項目不足",IF(OR(Z777="未登録・重複",AA777="未登録・重複",AB777="未確認"),"要確認：登録表を確認",IF(AND(H777="あり",NOT(ISNUMBER(B777))),"要確認：前日の予定時刻不足",IF(AND(J777="実施",I777="あり",NOT(ISNUMBER(K777))),"要確認：最終日時不足",IF(AND(J777="取消",I777="あり"),"要確認：取消と使用ありが矛盾",IF(OR(AND(ISNUMBER(T777),T777&lt;0),AND(ISNUMBER(V777),V777&lt;0),AE777="要確認：時刻不足・逆転"),"要確認：時間を確認",IF(COUNTIFS(Work[予定表の作業日],A777,Work[前日版の予定時刻],B777,Work[船名],C777,Work[バース],E777,Work[入出・転],F777,Work[曳船名],G777)&gt;1,"要確認：同じ作業・曳船が重複",IF(AND(I777="あり",J777="実施",NOT(ISNUMBER(AD777))),"要確認：拘束時間未確認",IF(OR(H777="未確認",I777="未確認",J777="未確認",X777="未確認",N777="未確認",O777="未確認"),"要確認：未確認を含む","確認済"))))))))))</f>
        <v/>
      </c>
    </row>
    <row r="778" spans="1:38" ht="24.95" customHeight="1" x14ac:dyDescent="0.2">
      <c r="A778" s="20"/>
      <c r="B778" s="29"/>
      <c r="C778" s="7"/>
      <c r="D778" s="7"/>
      <c r="E778" s="7"/>
      <c r="F778" s="7"/>
      <c r="G778" s="7"/>
      <c r="H778" s="7"/>
      <c r="I778" s="7"/>
      <c r="J778" s="7"/>
      <c r="K778" s="23"/>
      <c r="L778" s="13"/>
      <c r="M778" s="13"/>
      <c r="N778" s="7"/>
      <c r="O778" s="51"/>
      <c r="P778" s="51"/>
      <c r="Q778" s="61"/>
      <c r="R778" s="62"/>
      <c r="S778" s="62"/>
      <c r="T778" s="63"/>
      <c r="U778" s="63"/>
      <c r="V778" s="63"/>
      <c r="W778" s="51"/>
      <c r="X778" s="51"/>
      <c r="Y778" s="67"/>
      <c r="Z778" s="54" t="str">
        <f>IF(G778="","",IF(COUNTIF(Tugs[曳船名],G778)&lt;&gt;1,"未登録・重複",IF(INDEX(Tugs[会社名],MATCH(G778,Tugs[曳船名],0))="","未確認",INDEX(Tugs[会社名],MATCH(G778,Tugs[曳船名],0)))))</f>
        <v/>
      </c>
      <c r="AA778" s="54" t="str">
        <f>IF(G778="","",IF(COUNTIF(Companies[会社名],Z778)&lt;&gt;1,"未登録・重複",IF(INDEX(Companies[地区],MATCH(Z778,Companies[会社名],0))="","未確認",INDEX(Companies[地区],MATCH(Z778,Companies[会社名],0)))))</f>
        <v/>
      </c>
      <c r="AB778" s="54" t="str">
        <f>IF(G778="","",IF(Q778&lt;&gt;"",Q778,IF(COUNTIF(Tugs[曳船名],G778)&lt;&gt;1,"未登録・重複",IF(INDEX(Tugs[基地港],MATCH(G778,Tugs[曳船名],0))="","未確認",INDEX(Tugs[基地港],MATCH(G778,Tugs[曳船名],0))))))</f>
        <v/>
      </c>
      <c r="AC778" s="53" t="str">
        <f>IF(C778="","",IF(AND(COUNTIF(Standards[照合項目（自動）],AB778&amp;"｜"&amp;E778&amp;"｜"&amp;D778&amp;"｜"&amp;F778&amp;"｜"&amp;P778)=1,COUNTIFS(Standards[照合項目（自動）],AB778&amp;"｜"&amp;E778&amp;"｜"&amp;D778&amp;"｜"&amp;F778&amp;"｜"&amp;P778,Standards[入力確認（自動）],"確認済")=1),SUMIF(Standards[照合項目（自動）],AB778&amp;"｜"&amp;E778&amp;"｜"&amp;D778&amp;"｜"&amp;F778&amp;"｜"&amp;P778,Standards[所定合計h（自動）]),"未確認"))</f>
        <v/>
      </c>
      <c r="AD778" s="53" t="str">
        <f>IF(C778="","",IF(AND(ISNUMBER(R778),ISNUMBER(S778),S778&gt;=R778),ROUND((S778-R778)*24,4),IF(OR(R778&lt;&gt;"",S778&lt;&gt;""),"",IF(AND(ISNUMBER(T778),T778&gt;=0),T778,IF(AND(I778="あり",J778="実施",ISNUMBER(AC778)),AC778,"")))))</f>
        <v/>
      </c>
      <c r="AE778" s="54" t="str">
        <f>IF(C778="","",IF(AND(ISNUMBER(R778),ISNUMBER(S778),S778&gt;=R778),IF(X778="記録","実績：基地発～基地着",IF(X778="記憶","記憶：基地発～基地着","未確認：基地発～基地着")),IF(OR(R778&lt;&gt;"",S778&lt;&gt;""),"要確認：時刻不足・逆転",IF(AND(ISNUMBER(T778),T778&gt;=0),IF(X778="記録","実績：記録の時間",IF(X778="記憶","記憶：申告の時間","未確認：申告の時間")),IF(AND(I778="あり",J778="実施",ISNUMBER(AC778)),"所定時間による見込み",IF(I778="なし","使用なし","未確認"))))))</f>
        <v/>
      </c>
      <c r="AF778" s="55" t="str">
        <f>IF(C778="","",IF(H778="あり",1,0))</f>
        <v/>
      </c>
      <c r="AG778" s="55" t="str">
        <f>IF(C778="","",IF(AND(I778="あり",J778="実施"),1,0))</f>
        <v/>
      </c>
      <c r="AH778" s="55" t="str">
        <f>IF(C778="","",IF(AND(H778="あり",X778="記録"),IF(COUNTIFS($A$8:A778,A778,$B$8:B778,B778,$C$8:C778,C778,$E$8:E778,E778,$F$8:F778,F778,$H$8:H778,"あり",$X$8:X778,"記録")=1,1,0),0))</f>
        <v/>
      </c>
      <c r="AI778" s="55" t="str">
        <f>IF(C778="","",IF(AND(I778="あり",J778="実施",X778="記録",ISNUMBER(K778)),IF(COUNTIFS($K$8:K778,K778,$C$8:C778,C778,$E$8:E778,E778,$F$8:F778,F778,$I$8:I778,"あり",$J$8:J778,"実施",$X$8:X778,"記録")=1,1,0),0))</f>
        <v/>
      </c>
      <c r="AJ778" s="55" t="str">
        <f>IF(C778="","",IF(ISNUMBER(A778),YEAR(A778)-IF(MONTH(A778)&lt;4,1,0),""))</f>
        <v/>
      </c>
      <c r="AK778" s="55" t="str">
        <f>IF(C778="","",IF(J778="実施",IF(ISNUMBER(K778),YEAR(K778)-IF(MONTH(K778)&lt;4,1,0),""),""))</f>
        <v/>
      </c>
      <c r="AL778" s="56" t="str">
        <f>IF(C778="",IF(OR(A778&lt;&gt;"",G778&lt;&gt;""),"要確認：船名未記入",""),IF(OR(NOT(ISNUMBER(A778)),G778="",H778="",I778="",J778="",N778="",O778="",P778="",W778="",X778=""),"要確認：基本項目不足",IF(OR(Z778="未登録・重複",AA778="未登録・重複",AB778="未確認"),"要確認：登録表を確認",IF(AND(H778="あり",NOT(ISNUMBER(B778))),"要確認：前日の予定時刻不足",IF(AND(J778="実施",I778="あり",NOT(ISNUMBER(K778))),"要確認：最終日時不足",IF(AND(J778="取消",I778="あり"),"要確認：取消と使用ありが矛盾",IF(OR(AND(ISNUMBER(T778),T778&lt;0),AND(ISNUMBER(V778),V778&lt;0),AE778="要確認：時刻不足・逆転"),"要確認：時間を確認",IF(COUNTIFS(Work[予定表の作業日],A778,Work[前日版の予定時刻],B778,Work[船名],C778,Work[バース],E778,Work[入出・転],F778,Work[曳船名],G778)&gt;1,"要確認：同じ作業・曳船が重複",IF(AND(I778="あり",J778="実施",NOT(ISNUMBER(AD778))),"要確認：拘束時間未確認",IF(OR(H778="未確認",I778="未確認",J778="未確認",X778="未確認",N778="未確認",O778="未確認"),"要確認：未確認を含む","確認済"))))))))))</f>
        <v/>
      </c>
    </row>
    <row r="779" spans="1:38" ht="24.95" customHeight="1" x14ac:dyDescent="0.2">
      <c r="A779" s="20"/>
      <c r="B779" s="29"/>
      <c r="C779" s="7"/>
      <c r="D779" s="7"/>
      <c r="E779" s="7"/>
      <c r="F779" s="7"/>
      <c r="G779" s="7"/>
      <c r="H779" s="7"/>
      <c r="I779" s="7"/>
      <c r="J779" s="7"/>
      <c r="K779" s="23"/>
      <c r="L779" s="13"/>
      <c r="M779" s="13"/>
      <c r="N779" s="7"/>
      <c r="O779" s="51"/>
      <c r="P779" s="51"/>
      <c r="Q779" s="61"/>
      <c r="R779" s="62"/>
      <c r="S779" s="62"/>
      <c r="T779" s="63"/>
      <c r="U779" s="63"/>
      <c r="V779" s="63"/>
      <c r="W779" s="51"/>
      <c r="X779" s="51"/>
      <c r="Y779" s="67"/>
      <c r="Z779" s="54" t="str">
        <f>IF(G779="","",IF(COUNTIF(Tugs[曳船名],G779)&lt;&gt;1,"未登録・重複",IF(INDEX(Tugs[会社名],MATCH(G779,Tugs[曳船名],0))="","未確認",INDEX(Tugs[会社名],MATCH(G779,Tugs[曳船名],0)))))</f>
        <v/>
      </c>
      <c r="AA779" s="54" t="str">
        <f>IF(G779="","",IF(COUNTIF(Companies[会社名],Z779)&lt;&gt;1,"未登録・重複",IF(INDEX(Companies[地区],MATCH(Z779,Companies[会社名],0))="","未確認",INDEX(Companies[地区],MATCH(Z779,Companies[会社名],0)))))</f>
        <v/>
      </c>
      <c r="AB779" s="54" t="str">
        <f>IF(G779="","",IF(Q779&lt;&gt;"",Q779,IF(COUNTIF(Tugs[曳船名],G779)&lt;&gt;1,"未登録・重複",IF(INDEX(Tugs[基地港],MATCH(G779,Tugs[曳船名],0))="","未確認",INDEX(Tugs[基地港],MATCH(G779,Tugs[曳船名],0))))))</f>
        <v/>
      </c>
      <c r="AC779" s="53" t="str">
        <f>IF(C779="","",IF(AND(COUNTIF(Standards[照合項目（自動）],AB779&amp;"｜"&amp;E779&amp;"｜"&amp;D779&amp;"｜"&amp;F779&amp;"｜"&amp;P779)=1,COUNTIFS(Standards[照合項目（自動）],AB779&amp;"｜"&amp;E779&amp;"｜"&amp;D779&amp;"｜"&amp;F779&amp;"｜"&amp;P779,Standards[入力確認（自動）],"確認済")=1),SUMIF(Standards[照合項目（自動）],AB779&amp;"｜"&amp;E779&amp;"｜"&amp;D779&amp;"｜"&amp;F779&amp;"｜"&amp;P779,Standards[所定合計h（自動）]),"未確認"))</f>
        <v/>
      </c>
      <c r="AD779" s="53" t="str">
        <f>IF(C779="","",IF(AND(ISNUMBER(R779),ISNUMBER(S779),S779&gt;=R779),ROUND((S779-R779)*24,4),IF(OR(R779&lt;&gt;"",S779&lt;&gt;""),"",IF(AND(ISNUMBER(T779),T779&gt;=0),T779,IF(AND(I779="あり",J779="実施",ISNUMBER(AC779)),AC779,"")))))</f>
        <v/>
      </c>
      <c r="AE779" s="54" t="str">
        <f>IF(C779="","",IF(AND(ISNUMBER(R779),ISNUMBER(S779),S779&gt;=R779),IF(X779="記録","実績：基地発～基地着",IF(X779="記憶","記憶：基地発～基地着","未確認：基地発～基地着")),IF(OR(R779&lt;&gt;"",S779&lt;&gt;""),"要確認：時刻不足・逆転",IF(AND(ISNUMBER(T779),T779&gt;=0),IF(X779="記録","実績：記録の時間",IF(X779="記憶","記憶：申告の時間","未確認：申告の時間")),IF(AND(I779="あり",J779="実施",ISNUMBER(AC779)),"所定時間による見込み",IF(I779="なし","使用なし","未確認"))))))</f>
        <v/>
      </c>
      <c r="AF779" s="55" t="str">
        <f>IF(C779="","",IF(H779="あり",1,0))</f>
        <v/>
      </c>
      <c r="AG779" s="55" t="str">
        <f>IF(C779="","",IF(AND(I779="あり",J779="実施"),1,0))</f>
        <v/>
      </c>
      <c r="AH779" s="55" t="str">
        <f>IF(C779="","",IF(AND(H779="あり",X779="記録"),IF(COUNTIFS($A$8:A779,A779,$B$8:B779,B779,$C$8:C779,C779,$E$8:E779,E779,$F$8:F779,F779,$H$8:H779,"あり",$X$8:X779,"記録")=1,1,0),0))</f>
        <v/>
      </c>
      <c r="AI779" s="55" t="str">
        <f>IF(C779="","",IF(AND(I779="あり",J779="実施",X779="記録",ISNUMBER(K779)),IF(COUNTIFS($K$8:K779,K779,$C$8:C779,C779,$E$8:E779,E779,$F$8:F779,F779,$I$8:I779,"あり",$J$8:J779,"実施",$X$8:X779,"記録")=1,1,0),0))</f>
        <v/>
      </c>
      <c r="AJ779" s="55" t="str">
        <f>IF(C779="","",IF(ISNUMBER(A779),YEAR(A779)-IF(MONTH(A779)&lt;4,1,0),""))</f>
        <v/>
      </c>
      <c r="AK779" s="55" t="str">
        <f>IF(C779="","",IF(J779="実施",IF(ISNUMBER(K779),YEAR(K779)-IF(MONTH(K779)&lt;4,1,0),""),""))</f>
        <v/>
      </c>
      <c r="AL779" s="56" t="str">
        <f>IF(C779="",IF(OR(A779&lt;&gt;"",G779&lt;&gt;""),"要確認：船名未記入",""),IF(OR(NOT(ISNUMBER(A779)),G779="",H779="",I779="",J779="",N779="",O779="",P779="",W779="",X779=""),"要確認：基本項目不足",IF(OR(Z779="未登録・重複",AA779="未登録・重複",AB779="未確認"),"要確認：登録表を確認",IF(AND(H779="あり",NOT(ISNUMBER(B779))),"要確認：前日の予定時刻不足",IF(AND(J779="実施",I779="あり",NOT(ISNUMBER(K779))),"要確認：最終日時不足",IF(AND(J779="取消",I779="あり"),"要確認：取消と使用ありが矛盾",IF(OR(AND(ISNUMBER(T779),T779&lt;0),AND(ISNUMBER(V779),V779&lt;0),AE779="要確認：時刻不足・逆転"),"要確認：時間を確認",IF(COUNTIFS(Work[予定表の作業日],A779,Work[前日版の予定時刻],B779,Work[船名],C779,Work[バース],E779,Work[入出・転],F779,Work[曳船名],G779)&gt;1,"要確認：同じ作業・曳船が重複",IF(AND(I779="あり",J779="実施",NOT(ISNUMBER(AD779))),"要確認：拘束時間未確認",IF(OR(H779="未確認",I779="未確認",J779="未確認",X779="未確認",N779="未確認",O779="未確認"),"要確認：未確認を含む","確認済"))))))))))</f>
        <v/>
      </c>
    </row>
    <row r="780" spans="1:38" ht="24.95" customHeight="1" x14ac:dyDescent="0.2">
      <c r="A780" s="20"/>
      <c r="B780" s="29"/>
      <c r="C780" s="7"/>
      <c r="D780" s="7"/>
      <c r="E780" s="7"/>
      <c r="F780" s="7"/>
      <c r="G780" s="7"/>
      <c r="H780" s="7"/>
      <c r="I780" s="7"/>
      <c r="J780" s="7"/>
      <c r="K780" s="23"/>
      <c r="L780" s="13"/>
      <c r="M780" s="13"/>
      <c r="N780" s="7"/>
      <c r="O780" s="51"/>
      <c r="P780" s="51"/>
      <c r="Q780" s="61"/>
      <c r="R780" s="62"/>
      <c r="S780" s="62"/>
      <c r="T780" s="63"/>
      <c r="U780" s="63"/>
      <c r="V780" s="63"/>
      <c r="W780" s="51"/>
      <c r="X780" s="51"/>
      <c r="Y780" s="67"/>
      <c r="Z780" s="54" t="str">
        <f>IF(G780="","",IF(COUNTIF(Tugs[曳船名],G780)&lt;&gt;1,"未登録・重複",IF(INDEX(Tugs[会社名],MATCH(G780,Tugs[曳船名],0))="","未確認",INDEX(Tugs[会社名],MATCH(G780,Tugs[曳船名],0)))))</f>
        <v/>
      </c>
      <c r="AA780" s="54" t="str">
        <f>IF(G780="","",IF(COUNTIF(Companies[会社名],Z780)&lt;&gt;1,"未登録・重複",IF(INDEX(Companies[地区],MATCH(Z780,Companies[会社名],0))="","未確認",INDEX(Companies[地区],MATCH(Z780,Companies[会社名],0)))))</f>
        <v/>
      </c>
      <c r="AB780" s="54" t="str">
        <f>IF(G780="","",IF(Q780&lt;&gt;"",Q780,IF(COUNTIF(Tugs[曳船名],G780)&lt;&gt;1,"未登録・重複",IF(INDEX(Tugs[基地港],MATCH(G780,Tugs[曳船名],0))="","未確認",INDEX(Tugs[基地港],MATCH(G780,Tugs[曳船名],0))))))</f>
        <v/>
      </c>
      <c r="AC780" s="53" t="str">
        <f>IF(C780="","",IF(AND(COUNTIF(Standards[照合項目（自動）],AB780&amp;"｜"&amp;E780&amp;"｜"&amp;D780&amp;"｜"&amp;F780&amp;"｜"&amp;P780)=1,COUNTIFS(Standards[照合項目（自動）],AB780&amp;"｜"&amp;E780&amp;"｜"&amp;D780&amp;"｜"&amp;F780&amp;"｜"&amp;P780,Standards[入力確認（自動）],"確認済")=1),SUMIF(Standards[照合項目（自動）],AB780&amp;"｜"&amp;E780&amp;"｜"&amp;D780&amp;"｜"&amp;F780&amp;"｜"&amp;P780,Standards[所定合計h（自動）]),"未確認"))</f>
        <v/>
      </c>
      <c r="AD780" s="53" t="str">
        <f>IF(C780="","",IF(AND(ISNUMBER(R780),ISNUMBER(S780),S780&gt;=R780),ROUND((S780-R780)*24,4),IF(OR(R780&lt;&gt;"",S780&lt;&gt;""),"",IF(AND(ISNUMBER(T780),T780&gt;=0),T780,IF(AND(I780="あり",J780="実施",ISNUMBER(AC780)),AC780,"")))))</f>
        <v/>
      </c>
      <c r="AE780" s="54" t="str">
        <f>IF(C780="","",IF(AND(ISNUMBER(R780),ISNUMBER(S780),S780&gt;=R780),IF(X780="記録","実績：基地発～基地着",IF(X780="記憶","記憶：基地発～基地着","未確認：基地発～基地着")),IF(OR(R780&lt;&gt;"",S780&lt;&gt;""),"要確認：時刻不足・逆転",IF(AND(ISNUMBER(T780),T780&gt;=0),IF(X780="記録","実績：記録の時間",IF(X780="記憶","記憶：申告の時間","未確認：申告の時間")),IF(AND(I780="あり",J780="実施",ISNUMBER(AC780)),"所定時間による見込み",IF(I780="なし","使用なし","未確認"))))))</f>
        <v/>
      </c>
      <c r="AF780" s="55" t="str">
        <f>IF(C780="","",IF(H780="あり",1,0))</f>
        <v/>
      </c>
      <c r="AG780" s="55" t="str">
        <f>IF(C780="","",IF(AND(I780="あり",J780="実施"),1,0))</f>
        <v/>
      </c>
      <c r="AH780" s="55" t="str">
        <f>IF(C780="","",IF(AND(H780="あり",X780="記録"),IF(COUNTIFS($A$8:A780,A780,$B$8:B780,B780,$C$8:C780,C780,$E$8:E780,E780,$F$8:F780,F780,$H$8:H780,"あり",$X$8:X780,"記録")=1,1,0),0))</f>
        <v/>
      </c>
      <c r="AI780" s="55" t="str">
        <f>IF(C780="","",IF(AND(I780="あり",J780="実施",X780="記録",ISNUMBER(K780)),IF(COUNTIFS($K$8:K780,K780,$C$8:C780,C780,$E$8:E780,E780,$F$8:F780,F780,$I$8:I780,"あり",$J$8:J780,"実施",$X$8:X780,"記録")=1,1,0),0))</f>
        <v/>
      </c>
      <c r="AJ780" s="55" t="str">
        <f>IF(C780="","",IF(ISNUMBER(A780),YEAR(A780)-IF(MONTH(A780)&lt;4,1,0),""))</f>
        <v/>
      </c>
      <c r="AK780" s="55" t="str">
        <f>IF(C780="","",IF(J780="実施",IF(ISNUMBER(K780),YEAR(K780)-IF(MONTH(K780)&lt;4,1,0),""),""))</f>
        <v/>
      </c>
      <c r="AL780" s="56" t="str">
        <f>IF(C780="",IF(OR(A780&lt;&gt;"",G780&lt;&gt;""),"要確認：船名未記入",""),IF(OR(NOT(ISNUMBER(A780)),G780="",H780="",I780="",J780="",N780="",O780="",P780="",W780="",X780=""),"要確認：基本項目不足",IF(OR(Z780="未登録・重複",AA780="未登録・重複",AB780="未確認"),"要確認：登録表を確認",IF(AND(H780="あり",NOT(ISNUMBER(B780))),"要確認：前日の予定時刻不足",IF(AND(J780="実施",I780="あり",NOT(ISNUMBER(K780))),"要確認：最終日時不足",IF(AND(J780="取消",I780="あり"),"要確認：取消と使用ありが矛盾",IF(OR(AND(ISNUMBER(T780),T780&lt;0),AND(ISNUMBER(V780),V780&lt;0),AE780="要確認：時刻不足・逆転"),"要確認：時間を確認",IF(COUNTIFS(Work[予定表の作業日],A780,Work[前日版の予定時刻],B780,Work[船名],C780,Work[バース],E780,Work[入出・転],F780,Work[曳船名],G780)&gt;1,"要確認：同じ作業・曳船が重複",IF(AND(I780="あり",J780="実施",NOT(ISNUMBER(AD780))),"要確認：拘束時間未確認",IF(OR(H780="未確認",I780="未確認",J780="未確認",X780="未確認",N780="未確認",O780="未確認"),"要確認：未確認を含む","確認済"))))))))))</f>
        <v/>
      </c>
    </row>
    <row r="781" spans="1:38" ht="24.95" customHeight="1" x14ac:dyDescent="0.2">
      <c r="A781" s="20"/>
      <c r="B781" s="29"/>
      <c r="C781" s="7"/>
      <c r="D781" s="7"/>
      <c r="E781" s="7"/>
      <c r="F781" s="7"/>
      <c r="G781" s="7"/>
      <c r="H781" s="7"/>
      <c r="I781" s="7"/>
      <c r="J781" s="7"/>
      <c r="K781" s="23"/>
      <c r="L781" s="13"/>
      <c r="M781" s="13"/>
      <c r="N781" s="7"/>
      <c r="O781" s="51"/>
      <c r="P781" s="51"/>
      <c r="Q781" s="61"/>
      <c r="R781" s="62"/>
      <c r="S781" s="62"/>
      <c r="T781" s="63"/>
      <c r="U781" s="63"/>
      <c r="V781" s="63"/>
      <c r="W781" s="51"/>
      <c r="X781" s="51"/>
      <c r="Y781" s="67"/>
      <c r="Z781" s="54" t="str">
        <f>IF(G781="","",IF(COUNTIF(Tugs[曳船名],G781)&lt;&gt;1,"未登録・重複",IF(INDEX(Tugs[会社名],MATCH(G781,Tugs[曳船名],0))="","未確認",INDEX(Tugs[会社名],MATCH(G781,Tugs[曳船名],0)))))</f>
        <v/>
      </c>
      <c r="AA781" s="54" t="str">
        <f>IF(G781="","",IF(COUNTIF(Companies[会社名],Z781)&lt;&gt;1,"未登録・重複",IF(INDEX(Companies[地区],MATCH(Z781,Companies[会社名],0))="","未確認",INDEX(Companies[地区],MATCH(Z781,Companies[会社名],0)))))</f>
        <v/>
      </c>
      <c r="AB781" s="54" t="str">
        <f>IF(G781="","",IF(Q781&lt;&gt;"",Q781,IF(COUNTIF(Tugs[曳船名],G781)&lt;&gt;1,"未登録・重複",IF(INDEX(Tugs[基地港],MATCH(G781,Tugs[曳船名],0))="","未確認",INDEX(Tugs[基地港],MATCH(G781,Tugs[曳船名],0))))))</f>
        <v/>
      </c>
      <c r="AC781" s="53" t="str">
        <f>IF(C781="","",IF(AND(COUNTIF(Standards[照合項目（自動）],AB781&amp;"｜"&amp;E781&amp;"｜"&amp;D781&amp;"｜"&amp;F781&amp;"｜"&amp;P781)=1,COUNTIFS(Standards[照合項目（自動）],AB781&amp;"｜"&amp;E781&amp;"｜"&amp;D781&amp;"｜"&amp;F781&amp;"｜"&amp;P781,Standards[入力確認（自動）],"確認済")=1),SUMIF(Standards[照合項目（自動）],AB781&amp;"｜"&amp;E781&amp;"｜"&amp;D781&amp;"｜"&amp;F781&amp;"｜"&amp;P781,Standards[所定合計h（自動）]),"未確認"))</f>
        <v/>
      </c>
      <c r="AD781" s="53" t="str">
        <f>IF(C781="","",IF(AND(ISNUMBER(R781),ISNUMBER(S781),S781&gt;=R781),ROUND((S781-R781)*24,4),IF(OR(R781&lt;&gt;"",S781&lt;&gt;""),"",IF(AND(ISNUMBER(T781),T781&gt;=0),T781,IF(AND(I781="あり",J781="実施",ISNUMBER(AC781)),AC781,"")))))</f>
        <v/>
      </c>
      <c r="AE781" s="54" t="str">
        <f>IF(C781="","",IF(AND(ISNUMBER(R781),ISNUMBER(S781),S781&gt;=R781),IF(X781="記録","実績：基地発～基地着",IF(X781="記憶","記憶：基地発～基地着","未確認：基地発～基地着")),IF(OR(R781&lt;&gt;"",S781&lt;&gt;""),"要確認：時刻不足・逆転",IF(AND(ISNUMBER(T781),T781&gt;=0),IF(X781="記録","実績：記録の時間",IF(X781="記憶","記憶：申告の時間","未確認：申告の時間")),IF(AND(I781="あり",J781="実施",ISNUMBER(AC781)),"所定時間による見込み",IF(I781="なし","使用なし","未確認"))))))</f>
        <v/>
      </c>
      <c r="AF781" s="55" t="str">
        <f>IF(C781="","",IF(H781="あり",1,0))</f>
        <v/>
      </c>
      <c r="AG781" s="55" t="str">
        <f>IF(C781="","",IF(AND(I781="あり",J781="実施"),1,0))</f>
        <v/>
      </c>
      <c r="AH781" s="55" t="str">
        <f>IF(C781="","",IF(AND(H781="あり",X781="記録"),IF(COUNTIFS($A$8:A781,A781,$B$8:B781,B781,$C$8:C781,C781,$E$8:E781,E781,$F$8:F781,F781,$H$8:H781,"あり",$X$8:X781,"記録")=1,1,0),0))</f>
        <v/>
      </c>
      <c r="AI781" s="55" t="str">
        <f>IF(C781="","",IF(AND(I781="あり",J781="実施",X781="記録",ISNUMBER(K781)),IF(COUNTIFS($K$8:K781,K781,$C$8:C781,C781,$E$8:E781,E781,$F$8:F781,F781,$I$8:I781,"あり",$J$8:J781,"実施",$X$8:X781,"記録")=1,1,0),0))</f>
        <v/>
      </c>
      <c r="AJ781" s="55" t="str">
        <f>IF(C781="","",IF(ISNUMBER(A781),YEAR(A781)-IF(MONTH(A781)&lt;4,1,0),""))</f>
        <v/>
      </c>
      <c r="AK781" s="55" t="str">
        <f>IF(C781="","",IF(J781="実施",IF(ISNUMBER(K781),YEAR(K781)-IF(MONTH(K781)&lt;4,1,0),""),""))</f>
        <v/>
      </c>
      <c r="AL781" s="56" t="str">
        <f>IF(C781="",IF(OR(A781&lt;&gt;"",G781&lt;&gt;""),"要確認：船名未記入",""),IF(OR(NOT(ISNUMBER(A781)),G781="",H781="",I781="",J781="",N781="",O781="",P781="",W781="",X781=""),"要確認：基本項目不足",IF(OR(Z781="未登録・重複",AA781="未登録・重複",AB781="未確認"),"要確認：登録表を確認",IF(AND(H781="あり",NOT(ISNUMBER(B781))),"要確認：前日の予定時刻不足",IF(AND(J781="実施",I781="あり",NOT(ISNUMBER(K781))),"要確認：最終日時不足",IF(AND(J781="取消",I781="あり"),"要確認：取消と使用ありが矛盾",IF(OR(AND(ISNUMBER(T781),T781&lt;0),AND(ISNUMBER(V781),V781&lt;0),AE781="要確認：時刻不足・逆転"),"要確認：時間を確認",IF(COUNTIFS(Work[予定表の作業日],A781,Work[前日版の予定時刻],B781,Work[船名],C781,Work[バース],E781,Work[入出・転],F781,Work[曳船名],G781)&gt;1,"要確認：同じ作業・曳船が重複",IF(AND(I781="あり",J781="実施",NOT(ISNUMBER(AD781))),"要確認：拘束時間未確認",IF(OR(H781="未確認",I781="未確認",J781="未確認",X781="未確認",N781="未確認",O781="未確認"),"要確認：未確認を含む","確認済"))))))))))</f>
        <v/>
      </c>
    </row>
    <row r="782" spans="1:38" ht="24.95" customHeight="1" x14ac:dyDescent="0.2">
      <c r="A782" s="20"/>
      <c r="B782" s="29"/>
      <c r="C782" s="7"/>
      <c r="D782" s="7"/>
      <c r="E782" s="7"/>
      <c r="F782" s="7"/>
      <c r="G782" s="7"/>
      <c r="H782" s="7"/>
      <c r="I782" s="7"/>
      <c r="J782" s="7"/>
      <c r="K782" s="23"/>
      <c r="L782" s="13"/>
      <c r="M782" s="13"/>
      <c r="N782" s="7"/>
      <c r="O782" s="51"/>
      <c r="P782" s="51"/>
      <c r="Q782" s="61"/>
      <c r="R782" s="62"/>
      <c r="S782" s="62"/>
      <c r="T782" s="63"/>
      <c r="U782" s="63"/>
      <c r="V782" s="63"/>
      <c r="W782" s="51"/>
      <c r="X782" s="51"/>
      <c r="Y782" s="67"/>
      <c r="Z782" s="54" t="str">
        <f>IF(G782="","",IF(COUNTIF(Tugs[曳船名],G782)&lt;&gt;1,"未登録・重複",IF(INDEX(Tugs[会社名],MATCH(G782,Tugs[曳船名],0))="","未確認",INDEX(Tugs[会社名],MATCH(G782,Tugs[曳船名],0)))))</f>
        <v/>
      </c>
      <c r="AA782" s="54" t="str">
        <f>IF(G782="","",IF(COUNTIF(Companies[会社名],Z782)&lt;&gt;1,"未登録・重複",IF(INDEX(Companies[地区],MATCH(Z782,Companies[会社名],0))="","未確認",INDEX(Companies[地区],MATCH(Z782,Companies[会社名],0)))))</f>
        <v/>
      </c>
      <c r="AB782" s="54" t="str">
        <f>IF(G782="","",IF(Q782&lt;&gt;"",Q782,IF(COUNTIF(Tugs[曳船名],G782)&lt;&gt;1,"未登録・重複",IF(INDEX(Tugs[基地港],MATCH(G782,Tugs[曳船名],0))="","未確認",INDEX(Tugs[基地港],MATCH(G782,Tugs[曳船名],0))))))</f>
        <v/>
      </c>
      <c r="AC782" s="53" t="str">
        <f>IF(C782="","",IF(AND(COUNTIF(Standards[照合項目（自動）],AB782&amp;"｜"&amp;E782&amp;"｜"&amp;D782&amp;"｜"&amp;F782&amp;"｜"&amp;P782)=1,COUNTIFS(Standards[照合項目（自動）],AB782&amp;"｜"&amp;E782&amp;"｜"&amp;D782&amp;"｜"&amp;F782&amp;"｜"&amp;P782,Standards[入力確認（自動）],"確認済")=1),SUMIF(Standards[照合項目（自動）],AB782&amp;"｜"&amp;E782&amp;"｜"&amp;D782&amp;"｜"&amp;F782&amp;"｜"&amp;P782,Standards[所定合計h（自動）]),"未確認"))</f>
        <v/>
      </c>
      <c r="AD782" s="53" t="str">
        <f>IF(C782="","",IF(AND(ISNUMBER(R782),ISNUMBER(S782),S782&gt;=R782),ROUND((S782-R782)*24,4),IF(OR(R782&lt;&gt;"",S782&lt;&gt;""),"",IF(AND(ISNUMBER(T782),T782&gt;=0),T782,IF(AND(I782="あり",J782="実施",ISNUMBER(AC782)),AC782,"")))))</f>
        <v/>
      </c>
      <c r="AE782" s="54" t="str">
        <f>IF(C782="","",IF(AND(ISNUMBER(R782),ISNUMBER(S782),S782&gt;=R782),IF(X782="記録","実績：基地発～基地着",IF(X782="記憶","記憶：基地発～基地着","未確認：基地発～基地着")),IF(OR(R782&lt;&gt;"",S782&lt;&gt;""),"要確認：時刻不足・逆転",IF(AND(ISNUMBER(T782),T782&gt;=0),IF(X782="記録","実績：記録の時間",IF(X782="記憶","記憶：申告の時間","未確認：申告の時間")),IF(AND(I782="あり",J782="実施",ISNUMBER(AC782)),"所定時間による見込み",IF(I782="なし","使用なし","未確認"))))))</f>
        <v/>
      </c>
      <c r="AF782" s="55" t="str">
        <f>IF(C782="","",IF(H782="あり",1,0))</f>
        <v/>
      </c>
      <c r="AG782" s="55" t="str">
        <f>IF(C782="","",IF(AND(I782="あり",J782="実施"),1,0))</f>
        <v/>
      </c>
      <c r="AH782" s="55" t="str">
        <f>IF(C782="","",IF(AND(H782="あり",X782="記録"),IF(COUNTIFS($A$8:A782,A782,$B$8:B782,B782,$C$8:C782,C782,$E$8:E782,E782,$F$8:F782,F782,$H$8:H782,"あり",$X$8:X782,"記録")=1,1,0),0))</f>
        <v/>
      </c>
      <c r="AI782" s="55" t="str">
        <f>IF(C782="","",IF(AND(I782="あり",J782="実施",X782="記録",ISNUMBER(K782)),IF(COUNTIFS($K$8:K782,K782,$C$8:C782,C782,$E$8:E782,E782,$F$8:F782,F782,$I$8:I782,"あり",$J$8:J782,"実施",$X$8:X782,"記録")=1,1,0),0))</f>
        <v/>
      </c>
      <c r="AJ782" s="55" t="str">
        <f>IF(C782="","",IF(ISNUMBER(A782),YEAR(A782)-IF(MONTH(A782)&lt;4,1,0),""))</f>
        <v/>
      </c>
      <c r="AK782" s="55" t="str">
        <f>IF(C782="","",IF(J782="実施",IF(ISNUMBER(K782),YEAR(K782)-IF(MONTH(K782)&lt;4,1,0),""),""))</f>
        <v/>
      </c>
      <c r="AL782" s="56" t="str">
        <f>IF(C782="",IF(OR(A782&lt;&gt;"",G782&lt;&gt;""),"要確認：船名未記入",""),IF(OR(NOT(ISNUMBER(A782)),G782="",H782="",I782="",J782="",N782="",O782="",P782="",W782="",X782=""),"要確認：基本項目不足",IF(OR(Z782="未登録・重複",AA782="未登録・重複",AB782="未確認"),"要確認：登録表を確認",IF(AND(H782="あり",NOT(ISNUMBER(B782))),"要確認：前日の予定時刻不足",IF(AND(J782="実施",I782="あり",NOT(ISNUMBER(K782))),"要確認：最終日時不足",IF(AND(J782="取消",I782="あり"),"要確認：取消と使用ありが矛盾",IF(OR(AND(ISNUMBER(T782),T782&lt;0),AND(ISNUMBER(V782),V782&lt;0),AE782="要確認：時刻不足・逆転"),"要確認：時間を確認",IF(COUNTIFS(Work[予定表の作業日],A782,Work[前日版の予定時刻],B782,Work[船名],C782,Work[バース],E782,Work[入出・転],F782,Work[曳船名],G782)&gt;1,"要確認：同じ作業・曳船が重複",IF(AND(I782="あり",J782="実施",NOT(ISNUMBER(AD782))),"要確認：拘束時間未確認",IF(OR(H782="未確認",I782="未確認",J782="未確認",X782="未確認",N782="未確認",O782="未確認"),"要確認：未確認を含む","確認済"))))))))))</f>
        <v/>
      </c>
    </row>
    <row r="783" spans="1:38" ht="24.95" customHeight="1" x14ac:dyDescent="0.2">
      <c r="A783" s="20"/>
      <c r="B783" s="29"/>
      <c r="C783" s="7"/>
      <c r="D783" s="7"/>
      <c r="E783" s="7"/>
      <c r="F783" s="7"/>
      <c r="G783" s="7"/>
      <c r="H783" s="7"/>
      <c r="I783" s="7"/>
      <c r="J783" s="7"/>
      <c r="K783" s="23"/>
      <c r="L783" s="13"/>
      <c r="M783" s="13"/>
      <c r="N783" s="7"/>
      <c r="O783" s="51"/>
      <c r="P783" s="51"/>
      <c r="Q783" s="61"/>
      <c r="R783" s="62"/>
      <c r="S783" s="62"/>
      <c r="T783" s="63"/>
      <c r="U783" s="63"/>
      <c r="V783" s="63"/>
      <c r="W783" s="51"/>
      <c r="X783" s="51"/>
      <c r="Y783" s="67"/>
      <c r="Z783" s="54" t="str">
        <f>IF(G783="","",IF(COUNTIF(Tugs[曳船名],G783)&lt;&gt;1,"未登録・重複",IF(INDEX(Tugs[会社名],MATCH(G783,Tugs[曳船名],0))="","未確認",INDEX(Tugs[会社名],MATCH(G783,Tugs[曳船名],0)))))</f>
        <v/>
      </c>
      <c r="AA783" s="54" t="str">
        <f>IF(G783="","",IF(COUNTIF(Companies[会社名],Z783)&lt;&gt;1,"未登録・重複",IF(INDEX(Companies[地区],MATCH(Z783,Companies[会社名],0))="","未確認",INDEX(Companies[地区],MATCH(Z783,Companies[会社名],0)))))</f>
        <v/>
      </c>
      <c r="AB783" s="54" t="str">
        <f>IF(G783="","",IF(Q783&lt;&gt;"",Q783,IF(COUNTIF(Tugs[曳船名],G783)&lt;&gt;1,"未登録・重複",IF(INDEX(Tugs[基地港],MATCH(G783,Tugs[曳船名],0))="","未確認",INDEX(Tugs[基地港],MATCH(G783,Tugs[曳船名],0))))))</f>
        <v/>
      </c>
      <c r="AC783" s="53" t="str">
        <f>IF(C783="","",IF(AND(COUNTIF(Standards[照合項目（自動）],AB783&amp;"｜"&amp;E783&amp;"｜"&amp;D783&amp;"｜"&amp;F783&amp;"｜"&amp;P783)=1,COUNTIFS(Standards[照合項目（自動）],AB783&amp;"｜"&amp;E783&amp;"｜"&amp;D783&amp;"｜"&amp;F783&amp;"｜"&amp;P783,Standards[入力確認（自動）],"確認済")=1),SUMIF(Standards[照合項目（自動）],AB783&amp;"｜"&amp;E783&amp;"｜"&amp;D783&amp;"｜"&amp;F783&amp;"｜"&amp;P783,Standards[所定合計h（自動）]),"未確認"))</f>
        <v/>
      </c>
      <c r="AD783" s="53" t="str">
        <f>IF(C783="","",IF(AND(ISNUMBER(R783),ISNUMBER(S783),S783&gt;=R783),ROUND((S783-R783)*24,4),IF(OR(R783&lt;&gt;"",S783&lt;&gt;""),"",IF(AND(ISNUMBER(T783),T783&gt;=0),T783,IF(AND(I783="あり",J783="実施",ISNUMBER(AC783)),AC783,"")))))</f>
        <v/>
      </c>
      <c r="AE783" s="54" t="str">
        <f>IF(C783="","",IF(AND(ISNUMBER(R783),ISNUMBER(S783),S783&gt;=R783),IF(X783="記録","実績：基地発～基地着",IF(X783="記憶","記憶：基地発～基地着","未確認：基地発～基地着")),IF(OR(R783&lt;&gt;"",S783&lt;&gt;""),"要確認：時刻不足・逆転",IF(AND(ISNUMBER(T783),T783&gt;=0),IF(X783="記録","実績：記録の時間",IF(X783="記憶","記憶：申告の時間","未確認：申告の時間")),IF(AND(I783="あり",J783="実施",ISNUMBER(AC783)),"所定時間による見込み",IF(I783="なし","使用なし","未確認"))))))</f>
        <v/>
      </c>
      <c r="AF783" s="55" t="str">
        <f>IF(C783="","",IF(H783="あり",1,0))</f>
        <v/>
      </c>
      <c r="AG783" s="55" t="str">
        <f>IF(C783="","",IF(AND(I783="あり",J783="実施"),1,0))</f>
        <v/>
      </c>
      <c r="AH783" s="55" t="str">
        <f>IF(C783="","",IF(AND(H783="あり",X783="記録"),IF(COUNTIFS($A$8:A783,A783,$B$8:B783,B783,$C$8:C783,C783,$E$8:E783,E783,$F$8:F783,F783,$H$8:H783,"あり",$X$8:X783,"記録")=1,1,0),0))</f>
        <v/>
      </c>
      <c r="AI783" s="55" t="str">
        <f>IF(C783="","",IF(AND(I783="あり",J783="実施",X783="記録",ISNUMBER(K783)),IF(COUNTIFS($K$8:K783,K783,$C$8:C783,C783,$E$8:E783,E783,$F$8:F783,F783,$I$8:I783,"あり",$J$8:J783,"実施",$X$8:X783,"記録")=1,1,0),0))</f>
        <v/>
      </c>
      <c r="AJ783" s="55" t="str">
        <f>IF(C783="","",IF(ISNUMBER(A783),YEAR(A783)-IF(MONTH(A783)&lt;4,1,0),""))</f>
        <v/>
      </c>
      <c r="AK783" s="55" t="str">
        <f>IF(C783="","",IF(J783="実施",IF(ISNUMBER(K783),YEAR(K783)-IF(MONTH(K783)&lt;4,1,0),""),""))</f>
        <v/>
      </c>
      <c r="AL783" s="56" t="str">
        <f>IF(C783="",IF(OR(A783&lt;&gt;"",G783&lt;&gt;""),"要確認：船名未記入",""),IF(OR(NOT(ISNUMBER(A783)),G783="",H783="",I783="",J783="",N783="",O783="",P783="",W783="",X783=""),"要確認：基本項目不足",IF(OR(Z783="未登録・重複",AA783="未登録・重複",AB783="未確認"),"要確認：登録表を確認",IF(AND(H783="あり",NOT(ISNUMBER(B783))),"要確認：前日の予定時刻不足",IF(AND(J783="実施",I783="あり",NOT(ISNUMBER(K783))),"要確認：最終日時不足",IF(AND(J783="取消",I783="あり"),"要確認：取消と使用ありが矛盾",IF(OR(AND(ISNUMBER(T783),T783&lt;0),AND(ISNUMBER(V783),V783&lt;0),AE783="要確認：時刻不足・逆転"),"要確認：時間を確認",IF(COUNTIFS(Work[予定表の作業日],A783,Work[前日版の予定時刻],B783,Work[船名],C783,Work[バース],E783,Work[入出・転],F783,Work[曳船名],G783)&gt;1,"要確認：同じ作業・曳船が重複",IF(AND(I783="あり",J783="実施",NOT(ISNUMBER(AD783))),"要確認：拘束時間未確認",IF(OR(H783="未確認",I783="未確認",J783="未確認",X783="未確認",N783="未確認",O783="未確認"),"要確認：未確認を含む","確認済"))))))))))</f>
        <v/>
      </c>
    </row>
    <row r="784" spans="1:38" ht="24.95" customHeight="1" x14ac:dyDescent="0.2">
      <c r="A784" s="20"/>
      <c r="B784" s="29"/>
      <c r="C784" s="7"/>
      <c r="D784" s="7"/>
      <c r="E784" s="7"/>
      <c r="F784" s="7"/>
      <c r="G784" s="7"/>
      <c r="H784" s="7"/>
      <c r="I784" s="7"/>
      <c r="J784" s="7"/>
      <c r="K784" s="23"/>
      <c r="L784" s="13"/>
      <c r="M784" s="13"/>
      <c r="N784" s="7"/>
      <c r="O784" s="51"/>
      <c r="P784" s="51"/>
      <c r="Q784" s="61"/>
      <c r="R784" s="62"/>
      <c r="S784" s="62"/>
      <c r="T784" s="63"/>
      <c r="U784" s="63"/>
      <c r="V784" s="63"/>
      <c r="W784" s="51"/>
      <c r="X784" s="51"/>
      <c r="Y784" s="67"/>
      <c r="Z784" s="54" t="str">
        <f>IF(G784="","",IF(COUNTIF(Tugs[曳船名],G784)&lt;&gt;1,"未登録・重複",IF(INDEX(Tugs[会社名],MATCH(G784,Tugs[曳船名],0))="","未確認",INDEX(Tugs[会社名],MATCH(G784,Tugs[曳船名],0)))))</f>
        <v/>
      </c>
      <c r="AA784" s="54" t="str">
        <f>IF(G784="","",IF(COUNTIF(Companies[会社名],Z784)&lt;&gt;1,"未登録・重複",IF(INDEX(Companies[地区],MATCH(Z784,Companies[会社名],0))="","未確認",INDEX(Companies[地区],MATCH(Z784,Companies[会社名],0)))))</f>
        <v/>
      </c>
      <c r="AB784" s="54" t="str">
        <f>IF(G784="","",IF(Q784&lt;&gt;"",Q784,IF(COUNTIF(Tugs[曳船名],G784)&lt;&gt;1,"未登録・重複",IF(INDEX(Tugs[基地港],MATCH(G784,Tugs[曳船名],0))="","未確認",INDEX(Tugs[基地港],MATCH(G784,Tugs[曳船名],0))))))</f>
        <v/>
      </c>
      <c r="AC784" s="53" t="str">
        <f>IF(C784="","",IF(AND(COUNTIF(Standards[照合項目（自動）],AB784&amp;"｜"&amp;E784&amp;"｜"&amp;D784&amp;"｜"&amp;F784&amp;"｜"&amp;P784)=1,COUNTIFS(Standards[照合項目（自動）],AB784&amp;"｜"&amp;E784&amp;"｜"&amp;D784&amp;"｜"&amp;F784&amp;"｜"&amp;P784,Standards[入力確認（自動）],"確認済")=1),SUMIF(Standards[照合項目（自動）],AB784&amp;"｜"&amp;E784&amp;"｜"&amp;D784&amp;"｜"&amp;F784&amp;"｜"&amp;P784,Standards[所定合計h（自動）]),"未確認"))</f>
        <v/>
      </c>
      <c r="AD784" s="53" t="str">
        <f>IF(C784="","",IF(AND(ISNUMBER(R784),ISNUMBER(S784),S784&gt;=R784),ROUND((S784-R784)*24,4),IF(OR(R784&lt;&gt;"",S784&lt;&gt;""),"",IF(AND(ISNUMBER(T784),T784&gt;=0),T784,IF(AND(I784="あり",J784="実施",ISNUMBER(AC784)),AC784,"")))))</f>
        <v/>
      </c>
      <c r="AE784" s="54" t="str">
        <f>IF(C784="","",IF(AND(ISNUMBER(R784),ISNUMBER(S784),S784&gt;=R784),IF(X784="記録","実績：基地発～基地着",IF(X784="記憶","記憶：基地発～基地着","未確認：基地発～基地着")),IF(OR(R784&lt;&gt;"",S784&lt;&gt;""),"要確認：時刻不足・逆転",IF(AND(ISNUMBER(T784),T784&gt;=0),IF(X784="記録","実績：記録の時間",IF(X784="記憶","記憶：申告の時間","未確認：申告の時間")),IF(AND(I784="あり",J784="実施",ISNUMBER(AC784)),"所定時間による見込み",IF(I784="なし","使用なし","未確認"))))))</f>
        <v/>
      </c>
      <c r="AF784" s="55" t="str">
        <f>IF(C784="","",IF(H784="あり",1,0))</f>
        <v/>
      </c>
      <c r="AG784" s="55" t="str">
        <f>IF(C784="","",IF(AND(I784="あり",J784="実施"),1,0))</f>
        <v/>
      </c>
      <c r="AH784" s="55" t="str">
        <f>IF(C784="","",IF(AND(H784="あり",X784="記録"),IF(COUNTIFS($A$8:A784,A784,$B$8:B784,B784,$C$8:C784,C784,$E$8:E784,E784,$F$8:F784,F784,$H$8:H784,"あり",$X$8:X784,"記録")=1,1,0),0))</f>
        <v/>
      </c>
      <c r="AI784" s="55" t="str">
        <f>IF(C784="","",IF(AND(I784="あり",J784="実施",X784="記録",ISNUMBER(K784)),IF(COUNTIFS($K$8:K784,K784,$C$8:C784,C784,$E$8:E784,E784,$F$8:F784,F784,$I$8:I784,"あり",$J$8:J784,"実施",$X$8:X784,"記録")=1,1,0),0))</f>
        <v/>
      </c>
      <c r="AJ784" s="55" t="str">
        <f>IF(C784="","",IF(ISNUMBER(A784),YEAR(A784)-IF(MONTH(A784)&lt;4,1,0),""))</f>
        <v/>
      </c>
      <c r="AK784" s="55" t="str">
        <f>IF(C784="","",IF(J784="実施",IF(ISNUMBER(K784),YEAR(K784)-IF(MONTH(K784)&lt;4,1,0),""),""))</f>
        <v/>
      </c>
      <c r="AL784" s="56" t="str">
        <f>IF(C784="",IF(OR(A784&lt;&gt;"",G784&lt;&gt;""),"要確認：船名未記入",""),IF(OR(NOT(ISNUMBER(A784)),G784="",H784="",I784="",J784="",N784="",O784="",P784="",W784="",X784=""),"要確認：基本項目不足",IF(OR(Z784="未登録・重複",AA784="未登録・重複",AB784="未確認"),"要確認：登録表を確認",IF(AND(H784="あり",NOT(ISNUMBER(B784))),"要確認：前日の予定時刻不足",IF(AND(J784="実施",I784="あり",NOT(ISNUMBER(K784))),"要確認：最終日時不足",IF(AND(J784="取消",I784="あり"),"要確認：取消と使用ありが矛盾",IF(OR(AND(ISNUMBER(T784),T784&lt;0),AND(ISNUMBER(V784),V784&lt;0),AE784="要確認：時刻不足・逆転"),"要確認：時間を確認",IF(COUNTIFS(Work[予定表の作業日],A784,Work[前日版の予定時刻],B784,Work[船名],C784,Work[バース],E784,Work[入出・転],F784,Work[曳船名],G784)&gt;1,"要確認：同じ作業・曳船が重複",IF(AND(I784="あり",J784="実施",NOT(ISNUMBER(AD784))),"要確認：拘束時間未確認",IF(OR(H784="未確認",I784="未確認",J784="未確認",X784="未確認",N784="未確認",O784="未確認"),"要確認：未確認を含む","確認済"))))))))))</f>
        <v/>
      </c>
    </row>
    <row r="785" spans="1:38" ht="24.95" customHeight="1" x14ac:dyDescent="0.2">
      <c r="A785" s="20"/>
      <c r="B785" s="29"/>
      <c r="C785" s="7"/>
      <c r="D785" s="7"/>
      <c r="E785" s="7"/>
      <c r="F785" s="7"/>
      <c r="G785" s="7"/>
      <c r="H785" s="7"/>
      <c r="I785" s="7"/>
      <c r="J785" s="7"/>
      <c r="K785" s="23"/>
      <c r="L785" s="13"/>
      <c r="M785" s="13"/>
      <c r="N785" s="7"/>
      <c r="O785" s="51"/>
      <c r="P785" s="51"/>
      <c r="Q785" s="61"/>
      <c r="R785" s="62"/>
      <c r="S785" s="62"/>
      <c r="T785" s="63"/>
      <c r="U785" s="63"/>
      <c r="V785" s="63"/>
      <c r="W785" s="51"/>
      <c r="X785" s="51"/>
      <c r="Y785" s="67"/>
      <c r="Z785" s="54" t="str">
        <f>IF(G785="","",IF(COUNTIF(Tugs[曳船名],G785)&lt;&gt;1,"未登録・重複",IF(INDEX(Tugs[会社名],MATCH(G785,Tugs[曳船名],0))="","未確認",INDEX(Tugs[会社名],MATCH(G785,Tugs[曳船名],0)))))</f>
        <v/>
      </c>
      <c r="AA785" s="54" t="str">
        <f>IF(G785="","",IF(COUNTIF(Companies[会社名],Z785)&lt;&gt;1,"未登録・重複",IF(INDEX(Companies[地区],MATCH(Z785,Companies[会社名],0))="","未確認",INDEX(Companies[地区],MATCH(Z785,Companies[会社名],0)))))</f>
        <v/>
      </c>
      <c r="AB785" s="54" t="str">
        <f>IF(G785="","",IF(Q785&lt;&gt;"",Q785,IF(COUNTIF(Tugs[曳船名],G785)&lt;&gt;1,"未登録・重複",IF(INDEX(Tugs[基地港],MATCH(G785,Tugs[曳船名],0))="","未確認",INDEX(Tugs[基地港],MATCH(G785,Tugs[曳船名],0))))))</f>
        <v/>
      </c>
      <c r="AC785" s="53" t="str">
        <f>IF(C785="","",IF(AND(COUNTIF(Standards[照合項目（自動）],AB785&amp;"｜"&amp;E785&amp;"｜"&amp;D785&amp;"｜"&amp;F785&amp;"｜"&amp;P785)=1,COUNTIFS(Standards[照合項目（自動）],AB785&amp;"｜"&amp;E785&amp;"｜"&amp;D785&amp;"｜"&amp;F785&amp;"｜"&amp;P785,Standards[入力確認（自動）],"確認済")=1),SUMIF(Standards[照合項目（自動）],AB785&amp;"｜"&amp;E785&amp;"｜"&amp;D785&amp;"｜"&amp;F785&amp;"｜"&amp;P785,Standards[所定合計h（自動）]),"未確認"))</f>
        <v/>
      </c>
      <c r="AD785" s="53" t="str">
        <f>IF(C785="","",IF(AND(ISNUMBER(R785),ISNUMBER(S785),S785&gt;=R785),ROUND((S785-R785)*24,4),IF(OR(R785&lt;&gt;"",S785&lt;&gt;""),"",IF(AND(ISNUMBER(T785),T785&gt;=0),T785,IF(AND(I785="あり",J785="実施",ISNUMBER(AC785)),AC785,"")))))</f>
        <v/>
      </c>
      <c r="AE785" s="54" t="str">
        <f>IF(C785="","",IF(AND(ISNUMBER(R785),ISNUMBER(S785),S785&gt;=R785),IF(X785="記録","実績：基地発～基地着",IF(X785="記憶","記憶：基地発～基地着","未確認：基地発～基地着")),IF(OR(R785&lt;&gt;"",S785&lt;&gt;""),"要確認：時刻不足・逆転",IF(AND(ISNUMBER(T785),T785&gt;=0),IF(X785="記録","実績：記録の時間",IF(X785="記憶","記憶：申告の時間","未確認：申告の時間")),IF(AND(I785="あり",J785="実施",ISNUMBER(AC785)),"所定時間による見込み",IF(I785="なし","使用なし","未確認"))))))</f>
        <v/>
      </c>
      <c r="AF785" s="55" t="str">
        <f>IF(C785="","",IF(H785="あり",1,0))</f>
        <v/>
      </c>
      <c r="AG785" s="55" t="str">
        <f>IF(C785="","",IF(AND(I785="あり",J785="実施"),1,0))</f>
        <v/>
      </c>
      <c r="AH785" s="55" t="str">
        <f>IF(C785="","",IF(AND(H785="あり",X785="記録"),IF(COUNTIFS($A$8:A785,A785,$B$8:B785,B785,$C$8:C785,C785,$E$8:E785,E785,$F$8:F785,F785,$H$8:H785,"あり",$X$8:X785,"記録")=1,1,0),0))</f>
        <v/>
      </c>
      <c r="AI785" s="55" t="str">
        <f>IF(C785="","",IF(AND(I785="あり",J785="実施",X785="記録",ISNUMBER(K785)),IF(COUNTIFS($K$8:K785,K785,$C$8:C785,C785,$E$8:E785,E785,$F$8:F785,F785,$I$8:I785,"あり",$J$8:J785,"実施",$X$8:X785,"記録")=1,1,0),0))</f>
        <v/>
      </c>
      <c r="AJ785" s="55" t="str">
        <f>IF(C785="","",IF(ISNUMBER(A785),YEAR(A785)-IF(MONTH(A785)&lt;4,1,0),""))</f>
        <v/>
      </c>
      <c r="AK785" s="55" t="str">
        <f>IF(C785="","",IF(J785="実施",IF(ISNUMBER(K785),YEAR(K785)-IF(MONTH(K785)&lt;4,1,0),""),""))</f>
        <v/>
      </c>
      <c r="AL785" s="56" t="str">
        <f>IF(C785="",IF(OR(A785&lt;&gt;"",G785&lt;&gt;""),"要確認：船名未記入",""),IF(OR(NOT(ISNUMBER(A785)),G785="",H785="",I785="",J785="",N785="",O785="",P785="",W785="",X785=""),"要確認：基本項目不足",IF(OR(Z785="未登録・重複",AA785="未登録・重複",AB785="未確認"),"要確認：登録表を確認",IF(AND(H785="あり",NOT(ISNUMBER(B785))),"要確認：前日の予定時刻不足",IF(AND(J785="実施",I785="あり",NOT(ISNUMBER(K785))),"要確認：最終日時不足",IF(AND(J785="取消",I785="あり"),"要確認：取消と使用ありが矛盾",IF(OR(AND(ISNUMBER(T785),T785&lt;0),AND(ISNUMBER(V785),V785&lt;0),AE785="要確認：時刻不足・逆転"),"要確認：時間を確認",IF(COUNTIFS(Work[予定表の作業日],A785,Work[前日版の予定時刻],B785,Work[船名],C785,Work[バース],E785,Work[入出・転],F785,Work[曳船名],G785)&gt;1,"要確認：同じ作業・曳船が重複",IF(AND(I785="あり",J785="実施",NOT(ISNUMBER(AD785))),"要確認：拘束時間未確認",IF(OR(H785="未確認",I785="未確認",J785="未確認",X785="未確認",N785="未確認",O785="未確認"),"要確認：未確認を含む","確認済"))))))))))</f>
        <v/>
      </c>
    </row>
    <row r="786" spans="1:38" ht="24.95" customHeight="1" x14ac:dyDescent="0.2">
      <c r="A786" s="20"/>
      <c r="B786" s="29"/>
      <c r="C786" s="7"/>
      <c r="D786" s="7"/>
      <c r="E786" s="7"/>
      <c r="F786" s="7"/>
      <c r="G786" s="7"/>
      <c r="H786" s="7"/>
      <c r="I786" s="7"/>
      <c r="J786" s="7"/>
      <c r="K786" s="23"/>
      <c r="L786" s="13"/>
      <c r="M786" s="13"/>
      <c r="N786" s="7"/>
      <c r="O786" s="51"/>
      <c r="P786" s="51"/>
      <c r="Q786" s="61"/>
      <c r="R786" s="62"/>
      <c r="S786" s="62"/>
      <c r="T786" s="63"/>
      <c r="U786" s="63"/>
      <c r="V786" s="63"/>
      <c r="W786" s="51"/>
      <c r="X786" s="51"/>
      <c r="Y786" s="67"/>
      <c r="Z786" s="54" t="str">
        <f>IF(G786="","",IF(COUNTIF(Tugs[曳船名],G786)&lt;&gt;1,"未登録・重複",IF(INDEX(Tugs[会社名],MATCH(G786,Tugs[曳船名],0))="","未確認",INDEX(Tugs[会社名],MATCH(G786,Tugs[曳船名],0)))))</f>
        <v/>
      </c>
      <c r="AA786" s="54" t="str">
        <f>IF(G786="","",IF(COUNTIF(Companies[会社名],Z786)&lt;&gt;1,"未登録・重複",IF(INDEX(Companies[地区],MATCH(Z786,Companies[会社名],0))="","未確認",INDEX(Companies[地区],MATCH(Z786,Companies[会社名],0)))))</f>
        <v/>
      </c>
      <c r="AB786" s="54" t="str">
        <f>IF(G786="","",IF(Q786&lt;&gt;"",Q786,IF(COUNTIF(Tugs[曳船名],G786)&lt;&gt;1,"未登録・重複",IF(INDEX(Tugs[基地港],MATCH(G786,Tugs[曳船名],0))="","未確認",INDEX(Tugs[基地港],MATCH(G786,Tugs[曳船名],0))))))</f>
        <v/>
      </c>
      <c r="AC786" s="53" t="str">
        <f>IF(C786="","",IF(AND(COUNTIF(Standards[照合項目（自動）],AB786&amp;"｜"&amp;E786&amp;"｜"&amp;D786&amp;"｜"&amp;F786&amp;"｜"&amp;P786)=1,COUNTIFS(Standards[照合項目（自動）],AB786&amp;"｜"&amp;E786&amp;"｜"&amp;D786&amp;"｜"&amp;F786&amp;"｜"&amp;P786,Standards[入力確認（自動）],"確認済")=1),SUMIF(Standards[照合項目（自動）],AB786&amp;"｜"&amp;E786&amp;"｜"&amp;D786&amp;"｜"&amp;F786&amp;"｜"&amp;P786,Standards[所定合計h（自動）]),"未確認"))</f>
        <v/>
      </c>
      <c r="AD786" s="53" t="str">
        <f>IF(C786="","",IF(AND(ISNUMBER(R786),ISNUMBER(S786),S786&gt;=R786),ROUND((S786-R786)*24,4),IF(OR(R786&lt;&gt;"",S786&lt;&gt;""),"",IF(AND(ISNUMBER(T786),T786&gt;=0),T786,IF(AND(I786="あり",J786="実施",ISNUMBER(AC786)),AC786,"")))))</f>
        <v/>
      </c>
      <c r="AE786" s="54" t="str">
        <f>IF(C786="","",IF(AND(ISNUMBER(R786),ISNUMBER(S786),S786&gt;=R786),IF(X786="記録","実績：基地発～基地着",IF(X786="記憶","記憶：基地発～基地着","未確認：基地発～基地着")),IF(OR(R786&lt;&gt;"",S786&lt;&gt;""),"要確認：時刻不足・逆転",IF(AND(ISNUMBER(T786),T786&gt;=0),IF(X786="記録","実績：記録の時間",IF(X786="記憶","記憶：申告の時間","未確認：申告の時間")),IF(AND(I786="あり",J786="実施",ISNUMBER(AC786)),"所定時間による見込み",IF(I786="なし","使用なし","未確認"))))))</f>
        <v/>
      </c>
      <c r="AF786" s="55" t="str">
        <f>IF(C786="","",IF(H786="あり",1,0))</f>
        <v/>
      </c>
      <c r="AG786" s="55" t="str">
        <f>IF(C786="","",IF(AND(I786="あり",J786="実施"),1,0))</f>
        <v/>
      </c>
      <c r="AH786" s="55" t="str">
        <f>IF(C786="","",IF(AND(H786="あり",X786="記録"),IF(COUNTIFS($A$8:A786,A786,$B$8:B786,B786,$C$8:C786,C786,$E$8:E786,E786,$F$8:F786,F786,$H$8:H786,"あり",$X$8:X786,"記録")=1,1,0),0))</f>
        <v/>
      </c>
      <c r="AI786" s="55" t="str">
        <f>IF(C786="","",IF(AND(I786="あり",J786="実施",X786="記録",ISNUMBER(K786)),IF(COUNTIFS($K$8:K786,K786,$C$8:C786,C786,$E$8:E786,E786,$F$8:F786,F786,$I$8:I786,"あり",$J$8:J786,"実施",$X$8:X786,"記録")=1,1,0),0))</f>
        <v/>
      </c>
      <c r="AJ786" s="55" t="str">
        <f>IF(C786="","",IF(ISNUMBER(A786),YEAR(A786)-IF(MONTH(A786)&lt;4,1,0),""))</f>
        <v/>
      </c>
      <c r="AK786" s="55" t="str">
        <f>IF(C786="","",IF(J786="実施",IF(ISNUMBER(K786),YEAR(K786)-IF(MONTH(K786)&lt;4,1,0),""),""))</f>
        <v/>
      </c>
      <c r="AL786" s="56" t="str">
        <f>IF(C786="",IF(OR(A786&lt;&gt;"",G786&lt;&gt;""),"要確認：船名未記入",""),IF(OR(NOT(ISNUMBER(A786)),G786="",H786="",I786="",J786="",N786="",O786="",P786="",W786="",X786=""),"要確認：基本項目不足",IF(OR(Z786="未登録・重複",AA786="未登録・重複",AB786="未確認"),"要確認：登録表を確認",IF(AND(H786="あり",NOT(ISNUMBER(B786))),"要確認：前日の予定時刻不足",IF(AND(J786="実施",I786="あり",NOT(ISNUMBER(K786))),"要確認：最終日時不足",IF(AND(J786="取消",I786="あり"),"要確認：取消と使用ありが矛盾",IF(OR(AND(ISNUMBER(T786),T786&lt;0),AND(ISNUMBER(V786),V786&lt;0),AE786="要確認：時刻不足・逆転"),"要確認：時間を確認",IF(COUNTIFS(Work[予定表の作業日],A786,Work[前日版の予定時刻],B786,Work[船名],C786,Work[バース],E786,Work[入出・転],F786,Work[曳船名],G786)&gt;1,"要確認：同じ作業・曳船が重複",IF(AND(I786="あり",J786="実施",NOT(ISNUMBER(AD786))),"要確認：拘束時間未確認",IF(OR(H786="未確認",I786="未確認",J786="未確認",X786="未確認",N786="未確認",O786="未確認"),"要確認：未確認を含む","確認済"))))))))))</f>
        <v/>
      </c>
    </row>
    <row r="787" spans="1:38" ht="24.95" customHeight="1" x14ac:dyDescent="0.2">
      <c r="A787" s="20"/>
      <c r="B787" s="29"/>
      <c r="C787" s="7"/>
      <c r="D787" s="7"/>
      <c r="E787" s="7"/>
      <c r="F787" s="7"/>
      <c r="G787" s="7"/>
      <c r="H787" s="7"/>
      <c r="I787" s="7"/>
      <c r="J787" s="7"/>
      <c r="K787" s="23"/>
      <c r="L787" s="13"/>
      <c r="M787" s="13"/>
      <c r="N787" s="7"/>
      <c r="O787" s="51"/>
      <c r="P787" s="51"/>
      <c r="Q787" s="61"/>
      <c r="R787" s="62"/>
      <c r="S787" s="62"/>
      <c r="T787" s="63"/>
      <c r="U787" s="63"/>
      <c r="V787" s="63"/>
      <c r="W787" s="51"/>
      <c r="X787" s="51"/>
      <c r="Y787" s="67"/>
      <c r="Z787" s="54" t="str">
        <f>IF(G787="","",IF(COUNTIF(Tugs[曳船名],G787)&lt;&gt;1,"未登録・重複",IF(INDEX(Tugs[会社名],MATCH(G787,Tugs[曳船名],0))="","未確認",INDEX(Tugs[会社名],MATCH(G787,Tugs[曳船名],0)))))</f>
        <v/>
      </c>
      <c r="AA787" s="54" t="str">
        <f>IF(G787="","",IF(COUNTIF(Companies[会社名],Z787)&lt;&gt;1,"未登録・重複",IF(INDEX(Companies[地区],MATCH(Z787,Companies[会社名],0))="","未確認",INDEX(Companies[地区],MATCH(Z787,Companies[会社名],0)))))</f>
        <v/>
      </c>
      <c r="AB787" s="54" t="str">
        <f>IF(G787="","",IF(Q787&lt;&gt;"",Q787,IF(COUNTIF(Tugs[曳船名],G787)&lt;&gt;1,"未登録・重複",IF(INDEX(Tugs[基地港],MATCH(G787,Tugs[曳船名],0))="","未確認",INDEX(Tugs[基地港],MATCH(G787,Tugs[曳船名],0))))))</f>
        <v/>
      </c>
      <c r="AC787" s="53" t="str">
        <f>IF(C787="","",IF(AND(COUNTIF(Standards[照合項目（自動）],AB787&amp;"｜"&amp;E787&amp;"｜"&amp;D787&amp;"｜"&amp;F787&amp;"｜"&amp;P787)=1,COUNTIFS(Standards[照合項目（自動）],AB787&amp;"｜"&amp;E787&amp;"｜"&amp;D787&amp;"｜"&amp;F787&amp;"｜"&amp;P787,Standards[入力確認（自動）],"確認済")=1),SUMIF(Standards[照合項目（自動）],AB787&amp;"｜"&amp;E787&amp;"｜"&amp;D787&amp;"｜"&amp;F787&amp;"｜"&amp;P787,Standards[所定合計h（自動）]),"未確認"))</f>
        <v/>
      </c>
      <c r="AD787" s="53" t="str">
        <f>IF(C787="","",IF(AND(ISNUMBER(R787),ISNUMBER(S787),S787&gt;=R787),ROUND((S787-R787)*24,4),IF(OR(R787&lt;&gt;"",S787&lt;&gt;""),"",IF(AND(ISNUMBER(T787),T787&gt;=0),T787,IF(AND(I787="あり",J787="実施",ISNUMBER(AC787)),AC787,"")))))</f>
        <v/>
      </c>
      <c r="AE787" s="54" t="str">
        <f>IF(C787="","",IF(AND(ISNUMBER(R787),ISNUMBER(S787),S787&gt;=R787),IF(X787="記録","実績：基地発～基地着",IF(X787="記憶","記憶：基地発～基地着","未確認：基地発～基地着")),IF(OR(R787&lt;&gt;"",S787&lt;&gt;""),"要確認：時刻不足・逆転",IF(AND(ISNUMBER(T787),T787&gt;=0),IF(X787="記録","実績：記録の時間",IF(X787="記憶","記憶：申告の時間","未確認：申告の時間")),IF(AND(I787="あり",J787="実施",ISNUMBER(AC787)),"所定時間による見込み",IF(I787="なし","使用なし","未確認"))))))</f>
        <v/>
      </c>
      <c r="AF787" s="55" t="str">
        <f>IF(C787="","",IF(H787="あり",1,0))</f>
        <v/>
      </c>
      <c r="AG787" s="55" t="str">
        <f>IF(C787="","",IF(AND(I787="あり",J787="実施"),1,0))</f>
        <v/>
      </c>
      <c r="AH787" s="55" t="str">
        <f>IF(C787="","",IF(AND(H787="あり",X787="記録"),IF(COUNTIFS($A$8:A787,A787,$B$8:B787,B787,$C$8:C787,C787,$E$8:E787,E787,$F$8:F787,F787,$H$8:H787,"あり",$X$8:X787,"記録")=1,1,0),0))</f>
        <v/>
      </c>
      <c r="AI787" s="55" t="str">
        <f>IF(C787="","",IF(AND(I787="あり",J787="実施",X787="記録",ISNUMBER(K787)),IF(COUNTIFS($K$8:K787,K787,$C$8:C787,C787,$E$8:E787,E787,$F$8:F787,F787,$I$8:I787,"あり",$J$8:J787,"実施",$X$8:X787,"記録")=1,1,0),0))</f>
        <v/>
      </c>
      <c r="AJ787" s="55" t="str">
        <f>IF(C787="","",IF(ISNUMBER(A787),YEAR(A787)-IF(MONTH(A787)&lt;4,1,0),""))</f>
        <v/>
      </c>
      <c r="AK787" s="55" t="str">
        <f>IF(C787="","",IF(J787="実施",IF(ISNUMBER(K787),YEAR(K787)-IF(MONTH(K787)&lt;4,1,0),""),""))</f>
        <v/>
      </c>
      <c r="AL787" s="56" t="str">
        <f>IF(C787="",IF(OR(A787&lt;&gt;"",G787&lt;&gt;""),"要確認：船名未記入",""),IF(OR(NOT(ISNUMBER(A787)),G787="",H787="",I787="",J787="",N787="",O787="",P787="",W787="",X787=""),"要確認：基本項目不足",IF(OR(Z787="未登録・重複",AA787="未登録・重複",AB787="未確認"),"要確認：登録表を確認",IF(AND(H787="あり",NOT(ISNUMBER(B787))),"要確認：前日の予定時刻不足",IF(AND(J787="実施",I787="あり",NOT(ISNUMBER(K787))),"要確認：最終日時不足",IF(AND(J787="取消",I787="あり"),"要確認：取消と使用ありが矛盾",IF(OR(AND(ISNUMBER(T787),T787&lt;0),AND(ISNUMBER(V787),V787&lt;0),AE787="要確認：時刻不足・逆転"),"要確認：時間を確認",IF(COUNTIFS(Work[予定表の作業日],A787,Work[前日版の予定時刻],B787,Work[船名],C787,Work[バース],E787,Work[入出・転],F787,Work[曳船名],G787)&gt;1,"要確認：同じ作業・曳船が重複",IF(AND(I787="あり",J787="実施",NOT(ISNUMBER(AD787))),"要確認：拘束時間未確認",IF(OR(H787="未確認",I787="未確認",J787="未確認",X787="未確認",N787="未確認",O787="未確認"),"要確認：未確認を含む","確認済"))))))))))</f>
        <v/>
      </c>
    </row>
    <row r="788" spans="1:38" ht="24.95" customHeight="1" x14ac:dyDescent="0.2">
      <c r="A788" s="20"/>
      <c r="B788" s="29"/>
      <c r="C788" s="7"/>
      <c r="D788" s="7"/>
      <c r="E788" s="7"/>
      <c r="F788" s="7"/>
      <c r="G788" s="7"/>
      <c r="H788" s="7"/>
      <c r="I788" s="7"/>
      <c r="J788" s="7"/>
      <c r="K788" s="23"/>
      <c r="L788" s="13"/>
      <c r="M788" s="13"/>
      <c r="N788" s="7"/>
      <c r="O788" s="51"/>
      <c r="P788" s="51"/>
      <c r="Q788" s="61"/>
      <c r="R788" s="62"/>
      <c r="S788" s="62"/>
      <c r="T788" s="63"/>
      <c r="U788" s="63"/>
      <c r="V788" s="63"/>
      <c r="W788" s="51"/>
      <c r="X788" s="51"/>
      <c r="Y788" s="67"/>
      <c r="Z788" s="54" t="str">
        <f>IF(G788="","",IF(COUNTIF(Tugs[曳船名],G788)&lt;&gt;1,"未登録・重複",IF(INDEX(Tugs[会社名],MATCH(G788,Tugs[曳船名],0))="","未確認",INDEX(Tugs[会社名],MATCH(G788,Tugs[曳船名],0)))))</f>
        <v/>
      </c>
      <c r="AA788" s="54" t="str">
        <f>IF(G788="","",IF(COUNTIF(Companies[会社名],Z788)&lt;&gt;1,"未登録・重複",IF(INDEX(Companies[地区],MATCH(Z788,Companies[会社名],0))="","未確認",INDEX(Companies[地区],MATCH(Z788,Companies[会社名],0)))))</f>
        <v/>
      </c>
      <c r="AB788" s="54" t="str">
        <f>IF(G788="","",IF(Q788&lt;&gt;"",Q788,IF(COUNTIF(Tugs[曳船名],G788)&lt;&gt;1,"未登録・重複",IF(INDEX(Tugs[基地港],MATCH(G788,Tugs[曳船名],0))="","未確認",INDEX(Tugs[基地港],MATCH(G788,Tugs[曳船名],0))))))</f>
        <v/>
      </c>
      <c r="AC788" s="53" t="str">
        <f>IF(C788="","",IF(AND(COUNTIF(Standards[照合項目（自動）],AB788&amp;"｜"&amp;E788&amp;"｜"&amp;D788&amp;"｜"&amp;F788&amp;"｜"&amp;P788)=1,COUNTIFS(Standards[照合項目（自動）],AB788&amp;"｜"&amp;E788&amp;"｜"&amp;D788&amp;"｜"&amp;F788&amp;"｜"&amp;P788,Standards[入力確認（自動）],"確認済")=1),SUMIF(Standards[照合項目（自動）],AB788&amp;"｜"&amp;E788&amp;"｜"&amp;D788&amp;"｜"&amp;F788&amp;"｜"&amp;P788,Standards[所定合計h（自動）]),"未確認"))</f>
        <v/>
      </c>
      <c r="AD788" s="53" t="str">
        <f>IF(C788="","",IF(AND(ISNUMBER(R788),ISNUMBER(S788),S788&gt;=R788),ROUND((S788-R788)*24,4),IF(OR(R788&lt;&gt;"",S788&lt;&gt;""),"",IF(AND(ISNUMBER(T788),T788&gt;=0),T788,IF(AND(I788="あり",J788="実施",ISNUMBER(AC788)),AC788,"")))))</f>
        <v/>
      </c>
      <c r="AE788" s="54" t="str">
        <f>IF(C788="","",IF(AND(ISNUMBER(R788),ISNUMBER(S788),S788&gt;=R788),IF(X788="記録","実績：基地発～基地着",IF(X788="記憶","記憶：基地発～基地着","未確認：基地発～基地着")),IF(OR(R788&lt;&gt;"",S788&lt;&gt;""),"要確認：時刻不足・逆転",IF(AND(ISNUMBER(T788),T788&gt;=0),IF(X788="記録","実績：記録の時間",IF(X788="記憶","記憶：申告の時間","未確認：申告の時間")),IF(AND(I788="あり",J788="実施",ISNUMBER(AC788)),"所定時間による見込み",IF(I788="なし","使用なし","未確認"))))))</f>
        <v/>
      </c>
      <c r="AF788" s="55" t="str">
        <f>IF(C788="","",IF(H788="あり",1,0))</f>
        <v/>
      </c>
      <c r="AG788" s="55" t="str">
        <f>IF(C788="","",IF(AND(I788="あり",J788="実施"),1,0))</f>
        <v/>
      </c>
      <c r="AH788" s="55" t="str">
        <f>IF(C788="","",IF(AND(H788="あり",X788="記録"),IF(COUNTIFS($A$8:A788,A788,$B$8:B788,B788,$C$8:C788,C788,$E$8:E788,E788,$F$8:F788,F788,$H$8:H788,"あり",$X$8:X788,"記録")=1,1,0),0))</f>
        <v/>
      </c>
      <c r="AI788" s="55" t="str">
        <f>IF(C788="","",IF(AND(I788="あり",J788="実施",X788="記録",ISNUMBER(K788)),IF(COUNTIFS($K$8:K788,K788,$C$8:C788,C788,$E$8:E788,E788,$F$8:F788,F788,$I$8:I788,"あり",$J$8:J788,"実施",$X$8:X788,"記録")=1,1,0),0))</f>
        <v/>
      </c>
      <c r="AJ788" s="55" t="str">
        <f>IF(C788="","",IF(ISNUMBER(A788),YEAR(A788)-IF(MONTH(A788)&lt;4,1,0),""))</f>
        <v/>
      </c>
      <c r="AK788" s="55" t="str">
        <f>IF(C788="","",IF(J788="実施",IF(ISNUMBER(K788),YEAR(K788)-IF(MONTH(K788)&lt;4,1,0),""),""))</f>
        <v/>
      </c>
      <c r="AL788" s="56" t="str">
        <f>IF(C788="",IF(OR(A788&lt;&gt;"",G788&lt;&gt;""),"要確認：船名未記入",""),IF(OR(NOT(ISNUMBER(A788)),G788="",H788="",I788="",J788="",N788="",O788="",P788="",W788="",X788=""),"要確認：基本項目不足",IF(OR(Z788="未登録・重複",AA788="未登録・重複",AB788="未確認"),"要確認：登録表を確認",IF(AND(H788="あり",NOT(ISNUMBER(B788))),"要確認：前日の予定時刻不足",IF(AND(J788="実施",I788="あり",NOT(ISNUMBER(K788))),"要確認：最終日時不足",IF(AND(J788="取消",I788="あり"),"要確認：取消と使用ありが矛盾",IF(OR(AND(ISNUMBER(T788),T788&lt;0),AND(ISNUMBER(V788),V788&lt;0),AE788="要確認：時刻不足・逆転"),"要確認：時間を確認",IF(COUNTIFS(Work[予定表の作業日],A788,Work[前日版の予定時刻],B788,Work[船名],C788,Work[バース],E788,Work[入出・転],F788,Work[曳船名],G788)&gt;1,"要確認：同じ作業・曳船が重複",IF(AND(I788="あり",J788="実施",NOT(ISNUMBER(AD788))),"要確認：拘束時間未確認",IF(OR(H788="未確認",I788="未確認",J788="未確認",X788="未確認",N788="未確認",O788="未確認"),"要確認：未確認を含む","確認済"))))))))))</f>
        <v/>
      </c>
    </row>
    <row r="789" spans="1:38" ht="24.95" customHeight="1" x14ac:dyDescent="0.2">
      <c r="A789" s="20"/>
      <c r="B789" s="29"/>
      <c r="C789" s="7"/>
      <c r="D789" s="7"/>
      <c r="E789" s="7"/>
      <c r="F789" s="7"/>
      <c r="G789" s="7"/>
      <c r="H789" s="7"/>
      <c r="I789" s="7"/>
      <c r="J789" s="7"/>
      <c r="K789" s="23"/>
      <c r="L789" s="13"/>
      <c r="M789" s="13"/>
      <c r="N789" s="7"/>
      <c r="O789" s="51"/>
      <c r="P789" s="51"/>
      <c r="Q789" s="61"/>
      <c r="R789" s="62"/>
      <c r="S789" s="62"/>
      <c r="T789" s="63"/>
      <c r="U789" s="63"/>
      <c r="V789" s="63"/>
      <c r="W789" s="51"/>
      <c r="X789" s="51"/>
      <c r="Y789" s="67"/>
      <c r="Z789" s="54" t="str">
        <f>IF(G789="","",IF(COUNTIF(Tugs[曳船名],G789)&lt;&gt;1,"未登録・重複",IF(INDEX(Tugs[会社名],MATCH(G789,Tugs[曳船名],0))="","未確認",INDEX(Tugs[会社名],MATCH(G789,Tugs[曳船名],0)))))</f>
        <v/>
      </c>
      <c r="AA789" s="54" t="str">
        <f>IF(G789="","",IF(COUNTIF(Companies[会社名],Z789)&lt;&gt;1,"未登録・重複",IF(INDEX(Companies[地区],MATCH(Z789,Companies[会社名],0))="","未確認",INDEX(Companies[地区],MATCH(Z789,Companies[会社名],0)))))</f>
        <v/>
      </c>
      <c r="AB789" s="54" t="str">
        <f>IF(G789="","",IF(Q789&lt;&gt;"",Q789,IF(COUNTIF(Tugs[曳船名],G789)&lt;&gt;1,"未登録・重複",IF(INDEX(Tugs[基地港],MATCH(G789,Tugs[曳船名],0))="","未確認",INDEX(Tugs[基地港],MATCH(G789,Tugs[曳船名],0))))))</f>
        <v/>
      </c>
      <c r="AC789" s="53" t="str">
        <f>IF(C789="","",IF(AND(COUNTIF(Standards[照合項目（自動）],AB789&amp;"｜"&amp;E789&amp;"｜"&amp;D789&amp;"｜"&amp;F789&amp;"｜"&amp;P789)=1,COUNTIFS(Standards[照合項目（自動）],AB789&amp;"｜"&amp;E789&amp;"｜"&amp;D789&amp;"｜"&amp;F789&amp;"｜"&amp;P789,Standards[入力確認（自動）],"確認済")=1),SUMIF(Standards[照合項目（自動）],AB789&amp;"｜"&amp;E789&amp;"｜"&amp;D789&amp;"｜"&amp;F789&amp;"｜"&amp;P789,Standards[所定合計h（自動）]),"未確認"))</f>
        <v/>
      </c>
      <c r="AD789" s="53" t="str">
        <f>IF(C789="","",IF(AND(ISNUMBER(R789),ISNUMBER(S789),S789&gt;=R789),ROUND((S789-R789)*24,4),IF(OR(R789&lt;&gt;"",S789&lt;&gt;""),"",IF(AND(ISNUMBER(T789),T789&gt;=0),T789,IF(AND(I789="あり",J789="実施",ISNUMBER(AC789)),AC789,"")))))</f>
        <v/>
      </c>
      <c r="AE789" s="54" t="str">
        <f>IF(C789="","",IF(AND(ISNUMBER(R789),ISNUMBER(S789),S789&gt;=R789),IF(X789="記録","実績：基地発～基地着",IF(X789="記憶","記憶：基地発～基地着","未確認：基地発～基地着")),IF(OR(R789&lt;&gt;"",S789&lt;&gt;""),"要確認：時刻不足・逆転",IF(AND(ISNUMBER(T789),T789&gt;=0),IF(X789="記録","実績：記録の時間",IF(X789="記憶","記憶：申告の時間","未確認：申告の時間")),IF(AND(I789="あり",J789="実施",ISNUMBER(AC789)),"所定時間による見込み",IF(I789="なし","使用なし","未確認"))))))</f>
        <v/>
      </c>
      <c r="AF789" s="55" t="str">
        <f>IF(C789="","",IF(H789="あり",1,0))</f>
        <v/>
      </c>
      <c r="AG789" s="55" t="str">
        <f>IF(C789="","",IF(AND(I789="あり",J789="実施"),1,0))</f>
        <v/>
      </c>
      <c r="AH789" s="55" t="str">
        <f>IF(C789="","",IF(AND(H789="あり",X789="記録"),IF(COUNTIFS($A$8:A789,A789,$B$8:B789,B789,$C$8:C789,C789,$E$8:E789,E789,$F$8:F789,F789,$H$8:H789,"あり",$X$8:X789,"記録")=1,1,0),0))</f>
        <v/>
      </c>
      <c r="AI789" s="55" t="str">
        <f>IF(C789="","",IF(AND(I789="あり",J789="実施",X789="記録",ISNUMBER(K789)),IF(COUNTIFS($K$8:K789,K789,$C$8:C789,C789,$E$8:E789,E789,$F$8:F789,F789,$I$8:I789,"あり",$J$8:J789,"実施",$X$8:X789,"記録")=1,1,0),0))</f>
        <v/>
      </c>
      <c r="AJ789" s="55" t="str">
        <f>IF(C789="","",IF(ISNUMBER(A789),YEAR(A789)-IF(MONTH(A789)&lt;4,1,0),""))</f>
        <v/>
      </c>
      <c r="AK789" s="55" t="str">
        <f>IF(C789="","",IF(J789="実施",IF(ISNUMBER(K789),YEAR(K789)-IF(MONTH(K789)&lt;4,1,0),""),""))</f>
        <v/>
      </c>
      <c r="AL789" s="56" t="str">
        <f>IF(C789="",IF(OR(A789&lt;&gt;"",G789&lt;&gt;""),"要確認：船名未記入",""),IF(OR(NOT(ISNUMBER(A789)),G789="",H789="",I789="",J789="",N789="",O789="",P789="",W789="",X789=""),"要確認：基本項目不足",IF(OR(Z789="未登録・重複",AA789="未登録・重複",AB789="未確認"),"要確認：登録表を確認",IF(AND(H789="あり",NOT(ISNUMBER(B789))),"要確認：前日の予定時刻不足",IF(AND(J789="実施",I789="あり",NOT(ISNUMBER(K789))),"要確認：最終日時不足",IF(AND(J789="取消",I789="あり"),"要確認：取消と使用ありが矛盾",IF(OR(AND(ISNUMBER(T789),T789&lt;0),AND(ISNUMBER(V789),V789&lt;0),AE789="要確認：時刻不足・逆転"),"要確認：時間を確認",IF(COUNTIFS(Work[予定表の作業日],A789,Work[前日版の予定時刻],B789,Work[船名],C789,Work[バース],E789,Work[入出・転],F789,Work[曳船名],G789)&gt;1,"要確認：同じ作業・曳船が重複",IF(AND(I789="あり",J789="実施",NOT(ISNUMBER(AD789))),"要確認：拘束時間未確認",IF(OR(H789="未確認",I789="未確認",J789="未確認",X789="未確認",N789="未確認",O789="未確認"),"要確認：未確認を含む","確認済"))))))))))</f>
        <v/>
      </c>
    </row>
    <row r="790" spans="1:38" ht="24.95" customHeight="1" x14ac:dyDescent="0.2">
      <c r="A790" s="20"/>
      <c r="B790" s="29"/>
      <c r="C790" s="7"/>
      <c r="D790" s="7"/>
      <c r="E790" s="7"/>
      <c r="F790" s="7"/>
      <c r="G790" s="7"/>
      <c r="H790" s="7"/>
      <c r="I790" s="7"/>
      <c r="J790" s="7"/>
      <c r="K790" s="23"/>
      <c r="L790" s="13"/>
      <c r="M790" s="13"/>
      <c r="N790" s="7"/>
      <c r="O790" s="51"/>
      <c r="P790" s="51"/>
      <c r="Q790" s="61"/>
      <c r="R790" s="62"/>
      <c r="S790" s="62"/>
      <c r="T790" s="63"/>
      <c r="U790" s="63"/>
      <c r="V790" s="63"/>
      <c r="W790" s="51"/>
      <c r="X790" s="51"/>
      <c r="Y790" s="67"/>
      <c r="Z790" s="54" t="str">
        <f>IF(G790="","",IF(COUNTIF(Tugs[曳船名],G790)&lt;&gt;1,"未登録・重複",IF(INDEX(Tugs[会社名],MATCH(G790,Tugs[曳船名],0))="","未確認",INDEX(Tugs[会社名],MATCH(G790,Tugs[曳船名],0)))))</f>
        <v/>
      </c>
      <c r="AA790" s="54" t="str">
        <f>IF(G790="","",IF(COUNTIF(Companies[会社名],Z790)&lt;&gt;1,"未登録・重複",IF(INDEX(Companies[地区],MATCH(Z790,Companies[会社名],0))="","未確認",INDEX(Companies[地区],MATCH(Z790,Companies[会社名],0)))))</f>
        <v/>
      </c>
      <c r="AB790" s="54" t="str">
        <f>IF(G790="","",IF(Q790&lt;&gt;"",Q790,IF(COUNTIF(Tugs[曳船名],G790)&lt;&gt;1,"未登録・重複",IF(INDEX(Tugs[基地港],MATCH(G790,Tugs[曳船名],0))="","未確認",INDEX(Tugs[基地港],MATCH(G790,Tugs[曳船名],0))))))</f>
        <v/>
      </c>
      <c r="AC790" s="53" t="str">
        <f>IF(C790="","",IF(AND(COUNTIF(Standards[照合項目（自動）],AB790&amp;"｜"&amp;E790&amp;"｜"&amp;D790&amp;"｜"&amp;F790&amp;"｜"&amp;P790)=1,COUNTIFS(Standards[照合項目（自動）],AB790&amp;"｜"&amp;E790&amp;"｜"&amp;D790&amp;"｜"&amp;F790&amp;"｜"&amp;P790,Standards[入力確認（自動）],"確認済")=1),SUMIF(Standards[照合項目（自動）],AB790&amp;"｜"&amp;E790&amp;"｜"&amp;D790&amp;"｜"&amp;F790&amp;"｜"&amp;P790,Standards[所定合計h（自動）]),"未確認"))</f>
        <v/>
      </c>
      <c r="AD790" s="53" t="str">
        <f>IF(C790="","",IF(AND(ISNUMBER(R790),ISNUMBER(S790),S790&gt;=R790),ROUND((S790-R790)*24,4),IF(OR(R790&lt;&gt;"",S790&lt;&gt;""),"",IF(AND(ISNUMBER(T790),T790&gt;=0),T790,IF(AND(I790="あり",J790="実施",ISNUMBER(AC790)),AC790,"")))))</f>
        <v/>
      </c>
      <c r="AE790" s="54" t="str">
        <f>IF(C790="","",IF(AND(ISNUMBER(R790),ISNUMBER(S790),S790&gt;=R790),IF(X790="記録","実績：基地発～基地着",IF(X790="記憶","記憶：基地発～基地着","未確認：基地発～基地着")),IF(OR(R790&lt;&gt;"",S790&lt;&gt;""),"要確認：時刻不足・逆転",IF(AND(ISNUMBER(T790),T790&gt;=0),IF(X790="記録","実績：記録の時間",IF(X790="記憶","記憶：申告の時間","未確認：申告の時間")),IF(AND(I790="あり",J790="実施",ISNUMBER(AC790)),"所定時間による見込み",IF(I790="なし","使用なし","未確認"))))))</f>
        <v/>
      </c>
      <c r="AF790" s="55" t="str">
        <f>IF(C790="","",IF(H790="あり",1,0))</f>
        <v/>
      </c>
      <c r="AG790" s="55" t="str">
        <f>IF(C790="","",IF(AND(I790="あり",J790="実施"),1,0))</f>
        <v/>
      </c>
      <c r="AH790" s="55" t="str">
        <f>IF(C790="","",IF(AND(H790="あり",X790="記録"),IF(COUNTIFS($A$8:A790,A790,$B$8:B790,B790,$C$8:C790,C790,$E$8:E790,E790,$F$8:F790,F790,$H$8:H790,"あり",$X$8:X790,"記録")=1,1,0),0))</f>
        <v/>
      </c>
      <c r="AI790" s="55" t="str">
        <f>IF(C790="","",IF(AND(I790="あり",J790="実施",X790="記録",ISNUMBER(K790)),IF(COUNTIFS($K$8:K790,K790,$C$8:C790,C790,$E$8:E790,E790,$F$8:F790,F790,$I$8:I790,"あり",$J$8:J790,"実施",$X$8:X790,"記録")=1,1,0),0))</f>
        <v/>
      </c>
      <c r="AJ790" s="55" t="str">
        <f>IF(C790="","",IF(ISNUMBER(A790),YEAR(A790)-IF(MONTH(A790)&lt;4,1,0),""))</f>
        <v/>
      </c>
      <c r="AK790" s="55" t="str">
        <f>IF(C790="","",IF(J790="実施",IF(ISNUMBER(K790),YEAR(K790)-IF(MONTH(K790)&lt;4,1,0),""),""))</f>
        <v/>
      </c>
      <c r="AL790" s="56" t="str">
        <f>IF(C790="",IF(OR(A790&lt;&gt;"",G790&lt;&gt;""),"要確認：船名未記入",""),IF(OR(NOT(ISNUMBER(A790)),G790="",H790="",I790="",J790="",N790="",O790="",P790="",W790="",X790=""),"要確認：基本項目不足",IF(OR(Z790="未登録・重複",AA790="未登録・重複",AB790="未確認"),"要確認：登録表を確認",IF(AND(H790="あり",NOT(ISNUMBER(B790))),"要確認：前日の予定時刻不足",IF(AND(J790="実施",I790="あり",NOT(ISNUMBER(K790))),"要確認：最終日時不足",IF(AND(J790="取消",I790="あり"),"要確認：取消と使用ありが矛盾",IF(OR(AND(ISNUMBER(T790),T790&lt;0),AND(ISNUMBER(V790),V790&lt;0),AE790="要確認：時刻不足・逆転"),"要確認：時間を確認",IF(COUNTIFS(Work[予定表の作業日],A790,Work[前日版の予定時刻],B790,Work[船名],C790,Work[バース],E790,Work[入出・転],F790,Work[曳船名],G790)&gt;1,"要確認：同じ作業・曳船が重複",IF(AND(I790="あり",J790="実施",NOT(ISNUMBER(AD790))),"要確認：拘束時間未確認",IF(OR(H790="未確認",I790="未確認",J790="未確認",X790="未確認",N790="未確認",O790="未確認"),"要確認：未確認を含む","確認済"))))))))))</f>
        <v/>
      </c>
    </row>
    <row r="791" spans="1:38" ht="24.95" customHeight="1" x14ac:dyDescent="0.2">
      <c r="A791" s="20"/>
      <c r="B791" s="29"/>
      <c r="C791" s="7"/>
      <c r="D791" s="7"/>
      <c r="E791" s="7"/>
      <c r="F791" s="7"/>
      <c r="G791" s="7"/>
      <c r="H791" s="7"/>
      <c r="I791" s="7"/>
      <c r="J791" s="7"/>
      <c r="K791" s="23"/>
      <c r="L791" s="13"/>
      <c r="M791" s="13"/>
      <c r="N791" s="7"/>
      <c r="O791" s="51"/>
      <c r="P791" s="51"/>
      <c r="Q791" s="61"/>
      <c r="R791" s="62"/>
      <c r="S791" s="62"/>
      <c r="T791" s="63"/>
      <c r="U791" s="63"/>
      <c r="V791" s="63"/>
      <c r="W791" s="51"/>
      <c r="X791" s="51"/>
      <c r="Y791" s="67"/>
      <c r="Z791" s="54" t="str">
        <f>IF(G791="","",IF(COUNTIF(Tugs[曳船名],G791)&lt;&gt;1,"未登録・重複",IF(INDEX(Tugs[会社名],MATCH(G791,Tugs[曳船名],0))="","未確認",INDEX(Tugs[会社名],MATCH(G791,Tugs[曳船名],0)))))</f>
        <v/>
      </c>
      <c r="AA791" s="54" t="str">
        <f>IF(G791="","",IF(COUNTIF(Companies[会社名],Z791)&lt;&gt;1,"未登録・重複",IF(INDEX(Companies[地区],MATCH(Z791,Companies[会社名],0))="","未確認",INDEX(Companies[地区],MATCH(Z791,Companies[会社名],0)))))</f>
        <v/>
      </c>
      <c r="AB791" s="54" t="str">
        <f>IF(G791="","",IF(Q791&lt;&gt;"",Q791,IF(COUNTIF(Tugs[曳船名],G791)&lt;&gt;1,"未登録・重複",IF(INDEX(Tugs[基地港],MATCH(G791,Tugs[曳船名],0))="","未確認",INDEX(Tugs[基地港],MATCH(G791,Tugs[曳船名],0))))))</f>
        <v/>
      </c>
      <c r="AC791" s="53" t="str">
        <f>IF(C791="","",IF(AND(COUNTIF(Standards[照合項目（自動）],AB791&amp;"｜"&amp;E791&amp;"｜"&amp;D791&amp;"｜"&amp;F791&amp;"｜"&amp;P791)=1,COUNTIFS(Standards[照合項目（自動）],AB791&amp;"｜"&amp;E791&amp;"｜"&amp;D791&amp;"｜"&amp;F791&amp;"｜"&amp;P791,Standards[入力確認（自動）],"確認済")=1),SUMIF(Standards[照合項目（自動）],AB791&amp;"｜"&amp;E791&amp;"｜"&amp;D791&amp;"｜"&amp;F791&amp;"｜"&amp;P791,Standards[所定合計h（自動）]),"未確認"))</f>
        <v/>
      </c>
      <c r="AD791" s="53" t="str">
        <f>IF(C791="","",IF(AND(ISNUMBER(R791),ISNUMBER(S791),S791&gt;=R791),ROUND((S791-R791)*24,4),IF(OR(R791&lt;&gt;"",S791&lt;&gt;""),"",IF(AND(ISNUMBER(T791),T791&gt;=0),T791,IF(AND(I791="あり",J791="実施",ISNUMBER(AC791)),AC791,"")))))</f>
        <v/>
      </c>
      <c r="AE791" s="54" t="str">
        <f>IF(C791="","",IF(AND(ISNUMBER(R791),ISNUMBER(S791),S791&gt;=R791),IF(X791="記録","実績：基地発～基地着",IF(X791="記憶","記憶：基地発～基地着","未確認：基地発～基地着")),IF(OR(R791&lt;&gt;"",S791&lt;&gt;""),"要確認：時刻不足・逆転",IF(AND(ISNUMBER(T791),T791&gt;=0),IF(X791="記録","実績：記録の時間",IF(X791="記憶","記憶：申告の時間","未確認：申告の時間")),IF(AND(I791="あり",J791="実施",ISNUMBER(AC791)),"所定時間による見込み",IF(I791="なし","使用なし","未確認"))))))</f>
        <v/>
      </c>
      <c r="AF791" s="55" t="str">
        <f>IF(C791="","",IF(H791="あり",1,0))</f>
        <v/>
      </c>
      <c r="AG791" s="55" t="str">
        <f>IF(C791="","",IF(AND(I791="あり",J791="実施"),1,0))</f>
        <v/>
      </c>
      <c r="AH791" s="55" t="str">
        <f>IF(C791="","",IF(AND(H791="あり",X791="記録"),IF(COUNTIFS($A$8:A791,A791,$B$8:B791,B791,$C$8:C791,C791,$E$8:E791,E791,$F$8:F791,F791,$H$8:H791,"あり",$X$8:X791,"記録")=1,1,0),0))</f>
        <v/>
      </c>
      <c r="AI791" s="55" t="str">
        <f>IF(C791="","",IF(AND(I791="あり",J791="実施",X791="記録",ISNUMBER(K791)),IF(COUNTIFS($K$8:K791,K791,$C$8:C791,C791,$E$8:E791,E791,$F$8:F791,F791,$I$8:I791,"あり",$J$8:J791,"実施",$X$8:X791,"記録")=1,1,0),0))</f>
        <v/>
      </c>
      <c r="AJ791" s="55" t="str">
        <f>IF(C791="","",IF(ISNUMBER(A791),YEAR(A791)-IF(MONTH(A791)&lt;4,1,0),""))</f>
        <v/>
      </c>
      <c r="AK791" s="55" t="str">
        <f>IF(C791="","",IF(J791="実施",IF(ISNUMBER(K791),YEAR(K791)-IF(MONTH(K791)&lt;4,1,0),""),""))</f>
        <v/>
      </c>
      <c r="AL791" s="56" t="str">
        <f>IF(C791="",IF(OR(A791&lt;&gt;"",G791&lt;&gt;""),"要確認：船名未記入",""),IF(OR(NOT(ISNUMBER(A791)),G791="",H791="",I791="",J791="",N791="",O791="",P791="",W791="",X791=""),"要確認：基本項目不足",IF(OR(Z791="未登録・重複",AA791="未登録・重複",AB791="未確認"),"要確認：登録表を確認",IF(AND(H791="あり",NOT(ISNUMBER(B791))),"要確認：前日の予定時刻不足",IF(AND(J791="実施",I791="あり",NOT(ISNUMBER(K791))),"要確認：最終日時不足",IF(AND(J791="取消",I791="あり"),"要確認：取消と使用ありが矛盾",IF(OR(AND(ISNUMBER(T791),T791&lt;0),AND(ISNUMBER(V791),V791&lt;0),AE791="要確認：時刻不足・逆転"),"要確認：時間を確認",IF(COUNTIFS(Work[予定表の作業日],A791,Work[前日版の予定時刻],B791,Work[船名],C791,Work[バース],E791,Work[入出・転],F791,Work[曳船名],G791)&gt;1,"要確認：同じ作業・曳船が重複",IF(AND(I791="あり",J791="実施",NOT(ISNUMBER(AD791))),"要確認：拘束時間未確認",IF(OR(H791="未確認",I791="未確認",J791="未確認",X791="未確認",N791="未確認",O791="未確認"),"要確認：未確認を含む","確認済"))))))))))</f>
        <v/>
      </c>
    </row>
    <row r="792" spans="1:38" ht="24.95" customHeight="1" x14ac:dyDescent="0.2">
      <c r="A792" s="20"/>
      <c r="B792" s="29"/>
      <c r="C792" s="7"/>
      <c r="D792" s="7"/>
      <c r="E792" s="7"/>
      <c r="F792" s="7"/>
      <c r="G792" s="7"/>
      <c r="H792" s="7"/>
      <c r="I792" s="7"/>
      <c r="J792" s="7"/>
      <c r="K792" s="23"/>
      <c r="L792" s="13"/>
      <c r="M792" s="13"/>
      <c r="N792" s="7"/>
      <c r="O792" s="51"/>
      <c r="P792" s="51"/>
      <c r="Q792" s="61"/>
      <c r="R792" s="62"/>
      <c r="S792" s="62"/>
      <c r="T792" s="63"/>
      <c r="U792" s="63"/>
      <c r="V792" s="63"/>
      <c r="W792" s="51"/>
      <c r="X792" s="51"/>
      <c r="Y792" s="67"/>
      <c r="Z792" s="54" t="str">
        <f>IF(G792="","",IF(COUNTIF(Tugs[曳船名],G792)&lt;&gt;1,"未登録・重複",IF(INDEX(Tugs[会社名],MATCH(G792,Tugs[曳船名],0))="","未確認",INDEX(Tugs[会社名],MATCH(G792,Tugs[曳船名],0)))))</f>
        <v/>
      </c>
      <c r="AA792" s="54" t="str">
        <f>IF(G792="","",IF(COUNTIF(Companies[会社名],Z792)&lt;&gt;1,"未登録・重複",IF(INDEX(Companies[地区],MATCH(Z792,Companies[会社名],0))="","未確認",INDEX(Companies[地区],MATCH(Z792,Companies[会社名],0)))))</f>
        <v/>
      </c>
      <c r="AB792" s="54" t="str">
        <f>IF(G792="","",IF(Q792&lt;&gt;"",Q792,IF(COUNTIF(Tugs[曳船名],G792)&lt;&gt;1,"未登録・重複",IF(INDEX(Tugs[基地港],MATCH(G792,Tugs[曳船名],0))="","未確認",INDEX(Tugs[基地港],MATCH(G792,Tugs[曳船名],0))))))</f>
        <v/>
      </c>
      <c r="AC792" s="53" t="str">
        <f>IF(C792="","",IF(AND(COUNTIF(Standards[照合項目（自動）],AB792&amp;"｜"&amp;E792&amp;"｜"&amp;D792&amp;"｜"&amp;F792&amp;"｜"&amp;P792)=1,COUNTIFS(Standards[照合項目（自動）],AB792&amp;"｜"&amp;E792&amp;"｜"&amp;D792&amp;"｜"&amp;F792&amp;"｜"&amp;P792,Standards[入力確認（自動）],"確認済")=1),SUMIF(Standards[照合項目（自動）],AB792&amp;"｜"&amp;E792&amp;"｜"&amp;D792&amp;"｜"&amp;F792&amp;"｜"&amp;P792,Standards[所定合計h（自動）]),"未確認"))</f>
        <v/>
      </c>
      <c r="AD792" s="53" t="str">
        <f>IF(C792="","",IF(AND(ISNUMBER(R792),ISNUMBER(S792),S792&gt;=R792),ROUND((S792-R792)*24,4),IF(OR(R792&lt;&gt;"",S792&lt;&gt;""),"",IF(AND(ISNUMBER(T792),T792&gt;=0),T792,IF(AND(I792="あり",J792="実施",ISNUMBER(AC792)),AC792,"")))))</f>
        <v/>
      </c>
      <c r="AE792" s="54" t="str">
        <f>IF(C792="","",IF(AND(ISNUMBER(R792),ISNUMBER(S792),S792&gt;=R792),IF(X792="記録","実績：基地発～基地着",IF(X792="記憶","記憶：基地発～基地着","未確認：基地発～基地着")),IF(OR(R792&lt;&gt;"",S792&lt;&gt;""),"要確認：時刻不足・逆転",IF(AND(ISNUMBER(T792),T792&gt;=0),IF(X792="記録","実績：記録の時間",IF(X792="記憶","記憶：申告の時間","未確認：申告の時間")),IF(AND(I792="あり",J792="実施",ISNUMBER(AC792)),"所定時間による見込み",IF(I792="なし","使用なし","未確認"))))))</f>
        <v/>
      </c>
      <c r="AF792" s="55" t="str">
        <f>IF(C792="","",IF(H792="あり",1,0))</f>
        <v/>
      </c>
      <c r="AG792" s="55" t="str">
        <f>IF(C792="","",IF(AND(I792="あり",J792="実施"),1,0))</f>
        <v/>
      </c>
      <c r="AH792" s="55" t="str">
        <f>IF(C792="","",IF(AND(H792="あり",X792="記録"),IF(COUNTIFS($A$8:A792,A792,$B$8:B792,B792,$C$8:C792,C792,$E$8:E792,E792,$F$8:F792,F792,$H$8:H792,"あり",$X$8:X792,"記録")=1,1,0),0))</f>
        <v/>
      </c>
      <c r="AI792" s="55" t="str">
        <f>IF(C792="","",IF(AND(I792="あり",J792="実施",X792="記録",ISNUMBER(K792)),IF(COUNTIFS($K$8:K792,K792,$C$8:C792,C792,$E$8:E792,E792,$F$8:F792,F792,$I$8:I792,"あり",$J$8:J792,"実施",$X$8:X792,"記録")=1,1,0),0))</f>
        <v/>
      </c>
      <c r="AJ792" s="55" t="str">
        <f>IF(C792="","",IF(ISNUMBER(A792),YEAR(A792)-IF(MONTH(A792)&lt;4,1,0),""))</f>
        <v/>
      </c>
      <c r="AK792" s="55" t="str">
        <f>IF(C792="","",IF(J792="実施",IF(ISNUMBER(K792),YEAR(K792)-IF(MONTH(K792)&lt;4,1,0),""),""))</f>
        <v/>
      </c>
      <c r="AL792" s="56" t="str">
        <f>IF(C792="",IF(OR(A792&lt;&gt;"",G792&lt;&gt;""),"要確認：船名未記入",""),IF(OR(NOT(ISNUMBER(A792)),G792="",H792="",I792="",J792="",N792="",O792="",P792="",W792="",X792=""),"要確認：基本項目不足",IF(OR(Z792="未登録・重複",AA792="未登録・重複",AB792="未確認"),"要確認：登録表を確認",IF(AND(H792="あり",NOT(ISNUMBER(B792))),"要確認：前日の予定時刻不足",IF(AND(J792="実施",I792="あり",NOT(ISNUMBER(K792))),"要確認：最終日時不足",IF(AND(J792="取消",I792="あり"),"要確認：取消と使用ありが矛盾",IF(OR(AND(ISNUMBER(T792),T792&lt;0),AND(ISNUMBER(V792),V792&lt;0),AE792="要確認：時刻不足・逆転"),"要確認：時間を確認",IF(COUNTIFS(Work[予定表の作業日],A792,Work[前日版の予定時刻],B792,Work[船名],C792,Work[バース],E792,Work[入出・転],F792,Work[曳船名],G792)&gt;1,"要確認：同じ作業・曳船が重複",IF(AND(I792="あり",J792="実施",NOT(ISNUMBER(AD792))),"要確認：拘束時間未確認",IF(OR(H792="未確認",I792="未確認",J792="未確認",X792="未確認",N792="未確認",O792="未確認"),"要確認：未確認を含む","確認済"))))))))))</f>
        <v/>
      </c>
    </row>
    <row r="793" spans="1:38" ht="24.95" customHeight="1" x14ac:dyDescent="0.2">
      <c r="A793" s="20"/>
      <c r="B793" s="29"/>
      <c r="C793" s="7"/>
      <c r="D793" s="7"/>
      <c r="E793" s="7"/>
      <c r="F793" s="7"/>
      <c r="G793" s="7"/>
      <c r="H793" s="7"/>
      <c r="I793" s="7"/>
      <c r="J793" s="7"/>
      <c r="K793" s="23"/>
      <c r="L793" s="13"/>
      <c r="M793" s="13"/>
      <c r="N793" s="7"/>
      <c r="O793" s="51"/>
      <c r="P793" s="51"/>
      <c r="Q793" s="61"/>
      <c r="R793" s="62"/>
      <c r="S793" s="62"/>
      <c r="T793" s="63"/>
      <c r="U793" s="63"/>
      <c r="V793" s="63"/>
      <c r="W793" s="51"/>
      <c r="X793" s="51"/>
      <c r="Y793" s="67"/>
      <c r="Z793" s="54" t="str">
        <f>IF(G793="","",IF(COUNTIF(Tugs[曳船名],G793)&lt;&gt;1,"未登録・重複",IF(INDEX(Tugs[会社名],MATCH(G793,Tugs[曳船名],0))="","未確認",INDEX(Tugs[会社名],MATCH(G793,Tugs[曳船名],0)))))</f>
        <v/>
      </c>
      <c r="AA793" s="54" t="str">
        <f>IF(G793="","",IF(COUNTIF(Companies[会社名],Z793)&lt;&gt;1,"未登録・重複",IF(INDEX(Companies[地区],MATCH(Z793,Companies[会社名],0))="","未確認",INDEX(Companies[地区],MATCH(Z793,Companies[会社名],0)))))</f>
        <v/>
      </c>
      <c r="AB793" s="54" t="str">
        <f>IF(G793="","",IF(Q793&lt;&gt;"",Q793,IF(COUNTIF(Tugs[曳船名],G793)&lt;&gt;1,"未登録・重複",IF(INDEX(Tugs[基地港],MATCH(G793,Tugs[曳船名],0))="","未確認",INDEX(Tugs[基地港],MATCH(G793,Tugs[曳船名],0))))))</f>
        <v/>
      </c>
      <c r="AC793" s="53" t="str">
        <f>IF(C793="","",IF(AND(COUNTIF(Standards[照合項目（自動）],AB793&amp;"｜"&amp;E793&amp;"｜"&amp;D793&amp;"｜"&amp;F793&amp;"｜"&amp;P793)=1,COUNTIFS(Standards[照合項目（自動）],AB793&amp;"｜"&amp;E793&amp;"｜"&amp;D793&amp;"｜"&amp;F793&amp;"｜"&amp;P793,Standards[入力確認（自動）],"確認済")=1),SUMIF(Standards[照合項目（自動）],AB793&amp;"｜"&amp;E793&amp;"｜"&amp;D793&amp;"｜"&amp;F793&amp;"｜"&amp;P793,Standards[所定合計h（自動）]),"未確認"))</f>
        <v/>
      </c>
      <c r="AD793" s="53" t="str">
        <f>IF(C793="","",IF(AND(ISNUMBER(R793),ISNUMBER(S793),S793&gt;=R793),ROUND((S793-R793)*24,4),IF(OR(R793&lt;&gt;"",S793&lt;&gt;""),"",IF(AND(ISNUMBER(T793),T793&gt;=0),T793,IF(AND(I793="あり",J793="実施",ISNUMBER(AC793)),AC793,"")))))</f>
        <v/>
      </c>
      <c r="AE793" s="54" t="str">
        <f>IF(C793="","",IF(AND(ISNUMBER(R793),ISNUMBER(S793),S793&gt;=R793),IF(X793="記録","実績：基地発～基地着",IF(X793="記憶","記憶：基地発～基地着","未確認：基地発～基地着")),IF(OR(R793&lt;&gt;"",S793&lt;&gt;""),"要確認：時刻不足・逆転",IF(AND(ISNUMBER(T793),T793&gt;=0),IF(X793="記録","実績：記録の時間",IF(X793="記憶","記憶：申告の時間","未確認：申告の時間")),IF(AND(I793="あり",J793="実施",ISNUMBER(AC793)),"所定時間による見込み",IF(I793="なし","使用なし","未確認"))))))</f>
        <v/>
      </c>
      <c r="AF793" s="55" t="str">
        <f>IF(C793="","",IF(H793="あり",1,0))</f>
        <v/>
      </c>
      <c r="AG793" s="55" t="str">
        <f>IF(C793="","",IF(AND(I793="あり",J793="実施"),1,0))</f>
        <v/>
      </c>
      <c r="AH793" s="55" t="str">
        <f>IF(C793="","",IF(AND(H793="あり",X793="記録"),IF(COUNTIFS($A$8:A793,A793,$B$8:B793,B793,$C$8:C793,C793,$E$8:E793,E793,$F$8:F793,F793,$H$8:H793,"あり",$X$8:X793,"記録")=1,1,0),0))</f>
        <v/>
      </c>
      <c r="AI793" s="55" t="str">
        <f>IF(C793="","",IF(AND(I793="あり",J793="実施",X793="記録",ISNUMBER(K793)),IF(COUNTIFS($K$8:K793,K793,$C$8:C793,C793,$E$8:E793,E793,$F$8:F793,F793,$I$8:I793,"あり",$J$8:J793,"実施",$X$8:X793,"記録")=1,1,0),0))</f>
        <v/>
      </c>
      <c r="AJ793" s="55" t="str">
        <f>IF(C793="","",IF(ISNUMBER(A793),YEAR(A793)-IF(MONTH(A793)&lt;4,1,0),""))</f>
        <v/>
      </c>
      <c r="AK793" s="55" t="str">
        <f>IF(C793="","",IF(J793="実施",IF(ISNUMBER(K793),YEAR(K793)-IF(MONTH(K793)&lt;4,1,0),""),""))</f>
        <v/>
      </c>
      <c r="AL793" s="56" t="str">
        <f>IF(C793="",IF(OR(A793&lt;&gt;"",G793&lt;&gt;""),"要確認：船名未記入",""),IF(OR(NOT(ISNUMBER(A793)),G793="",H793="",I793="",J793="",N793="",O793="",P793="",W793="",X793=""),"要確認：基本項目不足",IF(OR(Z793="未登録・重複",AA793="未登録・重複",AB793="未確認"),"要確認：登録表を確認",IF(AND(H793="あり",NOT(ISNUMBER(B793))),"要確認：前日の予定時刻不足",IF(AND(J793="実施",I793="あり",NOT(ISNUMBER(K793))),"要確認：最終日時不足",IF(AND(J793="取消",I793="あり"),"要確認：取消と使用ありが矛盾",IF(OR(AND(ISNUMBER(T793),T793&lt;0),AND(ISNUMBER(V793),V793&lt;0),AE793="要確認：時刻不足・逆転"),"要確認：時間を確認",IF(COUNTIFS(Work[予定表の作業日],A793,Work[前日版の予定時刻],B793,Work[船名],C793,Work[バース],E793,Work[入出・転],F793,Work[曳船名],G793)&gt;1,"要確認：同じ作業・曳船が重複",IF(AND(I793="あり",J793="実施",NOT(ISNUMBER(AD793))),"要確認：拘束時間未確認",IF(OR(H793="未確認",I793="未確認",J793="未確認",X793="未確認",N793="未確認",O793="未確認"),"要確認：未確認を含む","確認済"))))))))))</f>
        <v/>
      </c>
    </row>
    <row r="794" spans="1:38" ht="24.95" customHeight="1" x14ac:dyDescent="0.2">
      <c r="A794" s="20"/>
      <c r="B794" s="29"/>
      <c r="C794" s="7"/>
      <c r="D794" s="7"/>
      <c r="E794" s="7"/>
      <c r="F794" s="7"/>
      <c r="G794" s="7"/>
      <c r="H794" s="7"/>
      <c r="I794" s="7"/>
      <c r="J794" s="7"/>
      <c r="K794" s="23"/>
      <c r="L794" s="13"/>
      <c r="M794" s="13"/>
      <c r="N794" s="7"/>
      <c r="O794" s="51"/>
      <c r="P794" s="51"/>
      <c r="Q794" s="61"/>
      <c r="R794" s="62"/>
      <c r="S794" s="62"/>
      <c r="T794" s="63"/>
      <c r="U794" s="63"/>
      <c r="V794" s="63"/>
      <c r="W794" s="51"/>
      <c r="X794" s="51"/>
      <c r="Y794" s="67"/>
      <c r="Z794" s="54" t="str">
        <f>IF(G794="","",IF(COUNTIF(Tugs[曳船名],G794)&lt;&gt;1,"未登録・重複",IF(INDEX(Tugs[会社名],MATCH(G794,Tugs[曳船名],0))="","未確認",INDEX(Tugs[会社名],MATCH(G794,Tugs[曳船名],0)))))</f>
        <v/>
      </c>
      <c r="AA794" s="54" t="str">
        <f>IF(G794="","",IF(COUNTIF(Companies[会社名],Z794)&lt;&gt;1,"未登録・重複",IF(INDEX(Companies[地区],MATCH(Z794,Companies[会社名],0))="","未確認",INDEX(Companies[地区],MATCH(Z794,Companies[会社名],0)))))</f>
        <v/>
      </c>
      <c r="AB794" s="54" t="str">
        <f>IF(G794="","",IF(Q794&lt;&gt;"",Q794,IF(COUNTIF(Tugs[曳船名],G794)&lt;&gt;1,"未登録・重複",IF(INDEX(Tugs[基地港],MATCH(G794,Tugs[曳船名],0))="","未確認",INDEX(Tugs[基地港],MATCH(G794,Tugs[曳船名],0))))))</f>
        <v/>
      </c>
      <c r="AC794" s="53" t="str">
        <f>IF(C794="","",IF(AND(COUNTIF(Standards[照合項目（自動）],AB794&amp;"｜"&amp;E794&amp;"｜"&amp;D794&amp;"｜"&amp;F794&amp;"｜"&amp;P794)=1,COUNTIFS(Standards[照合項目（自動）],AB794&amp;"｜"&amp;E794&amp;"｜"&amp;D794&amp;"｜"&amp;F794&amp;"｜"&amp;P794,Standards[入力確認（自動）],"確認済")=1),SUMIF(Standards[照合項目（自動）],AB794&amp;"｜"&amp;E794&amp;"｜"&amp;D794&amp;"｜"&amp;F794&amp;"｜"&amp;P794,Standards[所定合計h（自動）]),"未確認"))</f>
        <v/>
      </c>
      <c r="AD794" s="53" t="str">
        <f>IF(C794="","",IF(AND(ISNUMBER(R794),ISNUMBER(S794),S794&gt;=R794),ROUND((S794-R794)*24,4),IF(OR(R794&lt;&gt;"",S794&lt;&gt;""),"",IF(AND(ISNUMBER(T794),T794&gt;=0),T794,IF(AND(I794="あり",J794="実施",ISNUMBER(AC794)),AC794,"")))))</f>
        <v/>
      </c>
      <c r="AE794" s="54" t="str">
        <f>IF(C794="","",IF(AND(ISNUMBER(R794),ISNUMBER(S794),S794&gt;=R794),IF(X794="記録","実績：基地発～基地着",IF(X794="記憶","記憶：基地発～基地着","未確認：基地発～基地着")),IF(OR(R794&lt;&gt;"",S794&lt;&gt;""),"要確認：時刻不足・逆転",IF(AND(ISNUMBER(T794),T794&gt;=0),IF(X794="記録","実績：記録の時間",IF(X794="記憶","記憶：申告の時間","未確認：申告の時間")),IF(AND(I794="あり",J794="実施",ISNUMBER(AC794)),"所定時間による見込み",IF(I794="なし","使用なし","未確認"))))))</f>
        <v/>
      </c>
      <c r="AF794" s="55" t="str">
        <f>IF(C794="","",IF(H794="あり",1,0))</f>
        <v/>
      </c>
      <c r="AG794" s="55" t="str">
        <f>IF(C794="","",IF(AND(I794="あり",J794="実施"),1,0))</f>
        <v/>
      </c>
      <c r="AH794" s="55" t="str">
        <f>IF(C794="","",IF(AND(H794="あり",X794="記録"),IF(COUNTIFS($A$8:A794,A794,$B$8:B794,B794,$C$8:C794,C794,$E$8:E794,E794,$F$8:F794,F794,$H$8:H794,"あり",$X$8:X794,"記録")=1,1,0),0))</f>
        <v/>
      </c>
      <c r="AI794" s="55" t="str">
        <f>IF(C794="","",IF(AND(I794="あり",J794="実施",X794="記録",ISNUMBER(K794)),IF(COUNTIFS($K$8:K794,K794,$C$8:C794,C794,$E$8:E794,E794,$F$8:F794,F794,$I$8:I794,"あり",$J$8:J794,"実施",$X$8:X794,"記録")=1,1,0),0))</f>
        <v/>
      </c>
      <c r="AJ794" s="55" t="str">
        <f>IF(C794="","",IF(ISNUMBER(A794),YEAR(A794)-IF(MONTH(A794)&lt;4,1,0),""))</f>
        <v/>
      </c>
      <c r="AK794" s="55" t="str">
        <f>IF(C794="","",IF(J794="実施",IF(ISNUMBER(K794),YEAR(K794)-IF(MONTH(K794)&lt;4,1,0),""),""))</f>
        <v/>
      </c>
      <c r="AL794" s="56" t="str">
        <f>IF(C794="",IF(OR(A794&lt;&gt;"",G794&lt;&gt;""),"要確認：船名未記入",""),IF(OR(NOT(ISNUMBER(A794)),G794="",H794="",I794="",J794="",N794="",O794="",P794="",W794="",X794=""),"要確認：基本項目不足",IF(OR(Z794="未登録・重複",AA794="未登録・重複",AB794="未確認"),"要確認：登録表を確認",IF(AND(H794="あり",NOT(ISNUMBER(B794))),"要確認：前日の予定時刻不足",IF(AND(J794="実施",I794="あり",NOT(ISNUMBER(K794))),"要確認：最終日時不足",IF(AND(J794="取消",I794="あり"),"要確認：取消と使用ありが矛盾",IF(OR(AND(ISNUMBER(T794),T794&lt;0),AND(ISNUMBER(V794),V794&lt;0),AE794="要確認：時刻不足・逆転"),"要確認：時間を確認",IF(COUNTIFS(Work[予定表の作業日],A794,Work[前日版の予定時刻],B794,Work[船名],C794,Work[バース],E794,Work[入出・転],F794,Work[曳船名],G794)&gt;1,"要確認：同じ作業・曳船が重複",IF(AND(I794="あり",J794="実施",NOT(ISNUMBER(AD794))),"要確認：拘束時間未確認",IF(OR(H794="未確認",I794="未確認",J794="未確認",X794="未確認",N794="未確認",O794="未確認"),"要確認：未確認を含む","確認済"))))))))))</f>
        <v/>
      </c>
    </row>
    <row r="795" spans="1:38" ht="24.95" customHeight="1" x14ac:dyDescent="0.2">
      <c r="A795" s="20"/>
      <c r="B795" s="29"/>
      <c r="C795" s="7"/>
      <c r="D795" s="7"/>
      <c r="E795" s="7"/>
      <c r="F795" s="7"/>
      <c r="G795" s="7"/>
      <c r="H795" s="7"/>
      <c r="I795" s="7"/>
      <c r="J795" s="7"/>
      <c r="K795" s="23"/>
      <c r="L795" s="13"/>
      <c r="M795" s="13"/>
      <c r="N795" s="7"/>
      <c r="O795" s="51"/>
      <c r="P795" s="51"/>
      <c r="Q795" s="61"/>
      <c r="R795" s="62"/>
      <c r="S795" s="62"/>
      <c r="T795" s="63"/>
      <c r="U795" s="63"/>
      <c r="V795" s="63"/>
      <c r="W795" s="51"/>
      <c r="X795" s="51"/>
      <c r="Y795" s="67"/>
      <c r="Z795" s="54" t="str">
        <f>IF(G795="","",IF(COUNTIF(Tugs[曳船名],G795)&lt;&gt;1,"未登録・重複",IF(INDEX(Tugs[会社名],MATCH(G795,Tugs[曳船名],0))="","未確認",INDEX(Tugs[会社名],MATCH(G795,Tugs[曳船名],0)))))</f>
        <v/>
      </c>
      <c r="AA795" s="54" t="str">
        <f>IF(G795="","",IF(COUNTIF(Companies[会社名],Z795)&lt;&gt;1,"未登録・重複",IF(INDEX(Companies[地区],MATCH(Z795,Companies[会社名],0))="","未確認",INDEX(Companies[地区],MATCH(Z795,Companies[会社名],0)))))</f>
        <v/>
      </c>
      <c r="AB795" s="54" t="str">
        <f>IF(G795="","",IF(Q795&lt;&gt;"",Q795,IF(COUNTIF(Tugs[曳船名],G795)&lt;&gt;1,"未登録・重複",IF(INDEX(Tugs[基地港],MATCH(G795,Tugs[曳船名],0))="","未確認",INDEX(Tugs[基地港],MATCH(G795,Tugs[曳船名],0))))))</f>
        <v/>
      </c>
      <c r="AC795" s="53" t="str">
        <f>IF(C795="","",IF(AND(COUNTIF(Standards[照合項目（自動）],AB795&amp;"｜"&amp;E795&amp;"｜"&amp;D795&amp;"｜"&amp;F795&amp;"｜"&amp;P795)=1,COUNTIFS(Standards[照合項目（自動）],AB795&amp;"｜"&amp;E795&amp;"｜"&amp;D795&amp;"｜"&amp;F795&amp;"｜"&amp;P795,Standards[入力確認（自動）],"確認済")=1),SUMIF(Standards[照合項目（自動）],AB795&amp;"｜"&amp;E795&amp;"｜"&amp;D795&amp;"｜"&amp;F795&amp;"｜"&amp;P795,Standards[所定合計h（自動）]),"未確認"))</f>
        <v/>
      </c>
      <c r="AD795" s="53" t="str">
        <f>IF(C795="","",IF(AND(ISNUMBER(R795),ISNUMBER(S795),S795&gt;=R795),ROUND((S795-R795)*24,4),IF(OR(R795&lt;&gt;"",S795&lt;&gt;""),"",IF(AND(ISNUMBER(T795),T795&gt;=0),T795,IF(AND(I795="あり",J795="実施",ISNUMBER(AC795)),AC795,"")))))</f>
        <v/>
      </c>
      <c r="AE795" s="54" t="str">
        <f>IF(C795="","",IF(AND(ISNUMBER(R795),ISNUMBER(S795),S795&gt;=R795),IF(X795="記録","実績：基地発～基地着",IF(X795="記憶","記憶：基地発～基地着","未確認：基地発～基地着")),IF(OR(R795&lt;&gt;"",S795&lt;&gt;""),"要確認：時刻不足・逆転",IF(AND(ISNUMBER(T795),T795&gt;=0),IF(X795="記録","実績：記録の時間",IF(X795="記憶","記憶：申告の時間","未確認：申告の時間")),IF(AND(I795="あり",J795="実施",ISNUMBER(AC795)),"所定時間による見込み",IF(I795="なし","使用なし","未確認"))))))</f>
        <v/>
      </c>
      <c r="AF795" s="55" t="str">
        <f>IF(C795="","",IF(H795="あり",1,0))</f>
        <v/>
      </c>
      <c r="AG795" s="55" t="str">
        <f>IF(C795="","",IF(AND(I795="あり",J795="実施"),1,0))</f>
        <v/>
      </c>
      <c r="AH795" s="55" t="str">
        <f>IF(C795="","",IF(AND(H795="あり",X795="記録"),IF(COUNTIFS($A$8:A795,A795,$B$8:B795,B795,$C$8:C795,C795,$E$8:E795,E795,$F$8:F795,F795,$H$8:H795,"あり",$X$8:X795,"記録")=1,1,0),0))</f>
        <v/>
      </c>
      <c r="AI795" s="55" t="str">
        <f>IF(C795="","",IF(AND(I795="あり",J795="実施",X795="記録",ISNUMBER(K795)),IF(COUNTIFS($K$8:K795,K795,$C$8:C795,C795,$E$8:E795,E795,$F$8:F795,F795,$I$8:I795,"あり",$J$8:J795,"実施",$X$8:X795,"記録")=1,1,0),0))</f>
        <v/>
      </c>
      <c r="AJ795" s="55" t="str">
        <f>IF(C795="","",IF(ISNUMBER(A795),YEAR(A795)-IF(MONTH(A795)&lt;4,1,0),""))</f>
        <v/>
      </c>
      <c r="AK795" s="55" t="str">
        <f>IF(C795="","",IF(J795="実施",IF(ISNUMBER(K795),YEAR(K795)-IF(MONTH(K795)&lt;4,1,0),""),""))</f>
        <v/>
      </c>
      <c r="AL795" s="56" t="str">
        <f>IF(C795="",IF(OR(A795&lt;&gt;"",G795&lt;&gt;""),"要確認：船名未記入",""),IF(OR(NOT(ISNUMBER(A795)),G795="",H795="",I795="",J795="",N795="",O795="",P795="",W795="",X795=""),"要確認：基本項目不足",IF(OR(Z795="未登録・重複",AA795="未登録・重複",AB795="未確認"),"要確認：登録表を確認",IF(AND(H795="あり",NOT(ISNUMBER(B795))),"要確認：前日の予定時刻不足",IF(AND(J795="実施",I795="あり",NOT(ISNUMBER(K795))),"要確認：最終日時不足",IF(AND(J795="取消",I795="あり"),"要確認：取消と使用ありが矛盾",IF(OR(AND(ISNUMBER(T795),T795&lt;0),AND(ISNUMBER(V795),V795&lt;0),AE795="要確認：時刻不足・逆転"),"要確認：時間を確認",IF(COUNTIFS(Work[予定表の作業日],A795,Work[前日版の予定時刻],B795,Work[船名],C795,Work[バース],E795,Work[入出・転],F795,Work[曳船名],G795)&gt;1,"要確認：同じ作業・曳船が重複",IF(AND(I795="あり",J795="実施",NOT(ISNUMBER(AD795))),"要確認：拘束時間未確認",IF(OR(H795="未確認",I795="未確認",J795="未確認",X795="未確認",N795="未確認",O795="未確認"),"要確認：未確認を含む","確認済"))))))))))</f>
        <v/>
      </c>
    </row>
    <row r="796" spans="1:38" ht="24.95" customHeight="1" x14ac:dyDescent="0.2">
      <c r="A796" s="20"/>
      <c r="B796" s="29"/>
      <c r="C796" s="7"/>
      <c r="D796" s="7"/>
      <c r="E796" s="7"/>
      <c r="F796" s="7"/>
      <c r="G796" s="7"/>
      <c r="H796" s="7"/>
      <c r="I796" s="7"/>
      <c r="J796" s="7"/>
      <c r="K796" s="23"/>
      <c r="L796" s="13"/>
      <c r="M796" s="13"/>
      <c r="N796" s="7"/>
      <c r="O796" s="51"/>
      <c r="P796" s="51"/>
      <c r="Q796" s="61"/>
      <c r="R796" s="62"/>
      <c r="S796" s="62"/>
      <c r="T796" s="63"/>
      <c r="U796" s="63"/>
      <c r="V796" s="63"/>
      <c r="W796" s="51"/>
      <c r="X796" s="51"/>
      <c r="Y796" s="67"/>
      <c r="Z796" s="54" t="str">
        <f>IF(G796="","",IF(COUNTIF(Tugs[曳船名],G796)&lt;&gt;1,"未登録・重複",IF(INDEX(Tugs[会社名],MATCH(G796,Tugs[曳船名],0))="","未確認",INDEX(Tugs[会社名],MATCH(G796,Tugs[曳船名],0)))))</f>
        <v/>
      </c>
      <c r="AA796" s="54" t="str">
        <f>IF(G796="","",IF(COUNTIF(Companies[会社名],Z796)&lt;&gt;1,"未登録・重複",IF(INDEX(Companies[地区],MATCH(Z796,Companies[会社名],0))="","未確認",INDEX(Companies[地区],MATCH(Z796,Companies[会社名],0)))))</f>
        <v/>
      </c>
      <c r="AB796" s="54" t="str">
        <f>IF(G796="","",IF(Q796&lt;&gt;"",Q796,IF(COUNTIF(Tugs[曳船名],G796)&lt;&gt;1,"未登録・重複",IF(INDEX(Tugs[基地港],MATCH(G796,Tugs[曳船名],0))="","未確認",INDEX(Tugs[基地港],MATCH(G796,Tugs[曳船名],0))))))</f>
        <v/>
      </c>
      <c r="AC796" s="53" t="str">
        <f>IF(C796="","",IF(AND(COUNTIF(Standards[照合項目（自動）],AB796&amp;"｜"&amp;E796&amp;"｜"&amp;D796&amp;"｜"&amp;F796&amp;"｜"&amp;P796)=1,COUNTIFS(Standards[照合項目（自動）],AB796&amp;"｜"&amp;E796&amp;"｜"&amp;D796&amp;"｜"&amp;F796&amp;"｜"&amp;P796,Standards[入力確認（自動）],"確認済")=1),SUMIF(Standards[照合項目（自動）],AB796&amp;"｜"&amp;E796&amp;"｜"&amp;D796&amp;"｜"&amp;F796&amp;"｜"&amp;P796,Standards[所定合計h（自動）]),"未確認"))</f>
        <v/>
      </c>
      <c r="AD796" s="53" t="str">
        <f>IF(C796="","",IF(AND(ISNUMBER(R796),ISNUMBER(S796),S796&gt;=R796),ROUND((S796-R796)*24,4),IF(OR(R796&lt;&gt;"",S796&lt;&gt;""),"",IF(AND(ISNUMBER(T796),T796&gt;=0),T796,IF(AND(I796="あり",J796="実施",ISNUMBER(AC796)),AC796,"")))))</f>
        <v/>
      </c>
      <c r="AE796" s="54" t="str">
        <f>IF(C796="","",IF(AND(ISNUMBER(R796),ISNUMBER(S796),S796&gt;=R796),IF(X796="記録","実績：基地発～基地着",IF(X796="記憶","記憶：基地発～基地着","未確認：基地発～基地着")),IF(OR(R796&lt;&gt;"",S796&lt;&gt;""),"要確認：時刻不足・逆転",IF(AND(ISNUMBER(T796),T796&gt;=0),IF(X796="記録","実績：記録の時間",IF(X796="記憶","記憶：申告の時間","未確認：申告の時間")),IF(AND(I796="あり",J796="実施",ISNUMBER(AC796)),"所定時間による見込み",IF(I796="なし","使用なし","未確認"))))))</f>
        <v/>
      </c>
      <c r="AF796" s="55" t="str">
        <f>IF(C796="","",IF(H796="あり",1,0))</f>
        <v/>
      </c>
      <c r="AG796" s="55" t="str">
        <f>IF(C796="","",IF(AND(I796="あり",J796="実施"),1,0))</f>
        <v/>
      </c>
      <c r="AH796" s="55" t="str">
        <f>IF(C796="","",IF(AND(H796="あり",X796="記録"),IF(COUNTIFS($A$8:A796,A796,$B$8:B796,B796,$C$8:C796,C796,$E$8:E796,E796,$F$8:F796,F796,$H$8:H796,"あり",$X$8:X796,"記録")=1,1,0),0))</f>
        <v/>
      </c>
      <c r="AI796" s="55" t="str">
        <f>IF(C796="","",IF(AND(I796="あり",J796="実施",X796="記録",ISNUMBER(K796)),IF(COUNTIFS($K$8:K796,K796,$C$8:C796,C796,$E$8:E796,E796,$F$8:F796,F796,$I$8:I796,"あり",$J$8:J796,"実施",$X$8:X796,"記録")=1,1,0),0))</f>
        <v/>
      </c>
      <c r="AJ796" s="55" t="str">
        <f>IF(C796="","",IF(ISNUMBER(A796),YEAR(A796)-IF(MONTH(A796)&lt;4,1,0),""))</f>
        <v/>
      </c>
      <c r="AK796" s="55" t="str">
        <f>IF(C796="","",IF(J796="実施",IF(ISNUMBER(K796),YEAR(K796)-IF(MONTH(K796)&lt;4,1,0),""),""))</f>
        <v/>
      </c>
      <c r="AL796" s="56" t="str">
        <f>IF(C796="",IF(OR(A796&lt;&gt;"",G796&lt;&gt;""),"要確認：船名未記入",""),IF(OR(NOT(ISNUMBER(A796)),G796="",H796="",I796="",J796="",N796="",O796="",P796="",W796="",X796=""),"要確認：基本項目不足",IF(OR(Z796="未登録・重複",AA796="未登録・重複",AB796="未確認"),"要確認：登録表を確認",IF(AND(H796="あり",NOT(ISNUMBER(B796))),"要確認：前日の予定時刻不足",IF(AND(J796="実施",I796="あり",NOT(ISNUMBER(K796))),"要確認：最終日時不足",IF(AND(J796="取消",I796="あり"),"要確認：取消と使用ありが矛盾",IF(OR(AND(ISNUMBER(T796),T796&lt;0),AND(ISNUMBER(V796),V796&lt;0),AE796="要確認：時刻不足・逆転"),"要確認：時間を確認",IF(COUNTIFS(Work[予定表の作業日],A796,Work[前日版の予定時刻],B796,Work[船名],C796,Work[バース],E796,Work[入出・転],F796,Work[曳船名],G796)&gt;1,"要確認：同じ作業・曳船が重複",IF(AND(I796="あり",J796="実施",NOT(ISNUMBER(AD796))),"要確認：拘束時間未確認",IF(OR(H796="未確認",I796="未確認",J796="未確認",X796="未確認",N796="未確認",O796="未確認"),"要確認：未確認を含む","確認済"))))))))))</f>
        <v/>
      </c>
    </row>
    <row r="797" spans="1:38" ht="24.95" customHeight="1" x14ac:dyDescent="0.2">
      <c r="A797" s="20"/>
      <c r="B797" s="29"/>
      <c r="C797" s="7"/>
      <c r="D797" s="7"/>
      <c r="E797" s="7"/>
      <c r="F797" s="7"/>
      <c r="G797" s="7"/>
      <c r="H797" s="7"/>
      <c r="I797" s="7"/>
      <c r="J797" s="7"/>
      <c r="K797" s="23"/>
      <c r="L797" s="13"/>
      <c r="M797" s="13"/>
      <c r="N797" s="7"/>
      <c r="O797" s="51"/>
      <c r="P797" s="51"/>
      <c r="Q797" s="61"/>
      <c r="R797" s="62"/>
      <c r="S797" s="62"/>
      <c r="T797" s="63"/>
      <c r="U797" s="63"/>
      <c r="V797" s="63"/>
      <c r="W797" s="51"/>
      <c r="X797" s="51"/>
      <c r="Y797" s="67"/>
      <c r="Z797" s="54" t="str">
        <f>IF(G797="","",IF(COUNTIF(Tugs[曳船名],G797)&lt;&gt;1,"未登録・重複",IF(INDEX(Tugs[会社名],MATCH(G797,Tugs[曳船名],0))="","未確認",INDEX(Tugs[会社名],MATCH(G797,Tugs[曳船名],0)))))</f>
        <v/>
      </c>
      <c r="AA797" s="54" t="str">
        <f>IF(G797="","",IF(COUNTIF(Companies[会社名],Z797)&lt;&gt;1,"未登録・重複",IF(INDEX(Companies[地区],MATCH(Z797,Companies[会社名],0))="","未確認",INDEX(Companies[地区],MATCH(Z797,Companies[会社名],0)))))</f>
        <v/>
      </c>
      <c r="AB797" s="54" t="str">
        <f>IF(G797="","",IF(Q797&lt;&gt;"",Q797,IF(COUNTIF(Tugs[曳船名],G797)&lt;&gt;1,"未登録・重複",IF(INDEX(Tugs[基地港],MATCH(G797,Tugs[曳船名],0))="","未確認",INDEX(Tugs[基地港],MATCH(G797,Tugs[曳船名],0))))))</f>
        <v/>
      </c>
      <c r="AC797" s="53" t="str">
        <f>IF(C797="","",IF(AND(COUNTIF(Standards[照合項目（自動）],AB797&amp;"｜"&amp;E797&amp;"｜"&amp;D797&amp;"｜"&amp;F797&amp;"｜"&amp;P797)=1,COUNTIFS(Standards[照合項目（自動）],AB797&amp;"｜"&amp;E797&amp;"｜"&amp;D797&amp;"｜"&amp;F797&amp;"｜"&amp;P797,Standards[入力確認（自動）],"確認済")=1),SUMIF(Standards[照合項目（自動）],AB797&amp;"｜"&amp;E797&amp;"｜"&amp;D797&amp;"｜"&amp;F797&amp;"｜"&amp;P797,Standards[所定合計h（自動）]),"未確認"))</f>
        <v/>
      </c>
      <c r="AD797" s="53" t="str">
        <f>IF(C797="","",IF(AND(ISNUMBER(R797),ISNUMBER(S797),S797&gt;=R797),ROUND((S797-R797)*24,4),IF(OR(R797&lt;&gt;"",S797&lt;&gt;""),"",IF(AND(ISNUMBER(T797),T797&gt;=0),T797,IF(AND(I797="あり",J797="実施",ISNUMBER(AC797)),AC797,"")))))</f>
        <v/>
      </c>
      <c r="AE797" s="54" t="str">
        <f>IF(C797="","",IF(AND(ISNUMBER(R797),ISNUMBER(S797),S797&gt;=R797),IF(X797="記録","実績：基地発～基地着",IF(X797="記憶","記憶：基地発～基地着","未確認：基地発～基地着")),IF(OR(R797&lt;&gt;"",S797&lt;&gt;""),"要確認：時刻不足・逆転",IF(AND(ISNUMBER(T797),T797&gt;=0),IF(X797="記録","実績：記録の時間",IF(X797="記憶","記憶：申告の時間","未確認：申告の時間")),IF(AND(I797="あり",J797="実施",ISNUMBER(AC797)),"所定時間による見込み",IF(I797="なし","使用なし","未確認"))))))</f>
        <v/>
      </c>
      <c r="AF797" s="55" t="str">
        <f>IF(C797="","",IF(H797="あり",1,0))</f>
        <v/>
      </c>
      <c r="AG797" s="55" t="str">
        <f>IF(C797="","",IF(AND(I797="あり",J797="実施"),1,0))</f>
        <v/>
      </c>
      <c r="AH797" s="55" t="str">
        <f>IF(C797="","",IF(AND(H797="あり",X797="記録"),IF(COUNTIFS($A$8:A797,A797,$B$8:B797,B797,$C$8:C797,C797,$E$8:E797,E797,$F$8:F797,F797,$H$8:H797,"あり",$X$8:X797,"記録")=1,1,0),0))</f>
        <v/>
      </c>
      <c r="AI797" s="55" t="str">
        <f>IF(C797="","",IF(AND(I797="あり",J797="実施",X797="記録",ISNUMBER(K797)),IF(COUNTIFS($K$8:K797,K797,$C$8:C797,C797,$E$8:E797,E797,$F$8:F797,F797,$I$8:I797,"あり",$J$8:J797,"実施",$X$8:X797,"記録")=1,1,0),0))</f>
        <v/>
      </c>
      <c r="AJ797" s="55" t="str">
        <f>IF(C797="","",IF(ISNUMBER(A797),YEAR(A797)-IF(MONTH(A797)&lt;4,1,0),""))</f>
        <v/>
      </c>
      <c r="AK797" s="55" t="str">
        <f>IF(C797="","",IF(J797="実施",IF(ISNUMBER(K797),YEAR(K797)-IF(MONTH(K797)&lt;4,1,0),""),""))</f>
        <v/>
      </c>
      <c r="AL797" s="56" t="str">
        <f>IF(C797="",IF(OR(A797&lt;&gt;"",G797&lt;&gt;""),"要確認：船名未記入",""),IF(OR(NOT(ISNUMBER(A797)),G797="",H797="",I797="",J797="",N797="",O797="",P797="",W797="",X797=""),"要確認：基本項目不足",IF(OR(Z797="未登録・重複",AA797="未登録・重複",AB797="未確認"),"要確認：登録表を確認",IF(AND(H797="あり",NOT(ISNUMBER(B797))),"要確認：前日の予定時刻不足",IF(AND(J797="実施",I797="あり",NOT(ISNUMBER(K797))),"要確認：最終日時不足",IF(AND(J797="取消",I797="あり"),"要確認：取消と使用ありが矛盾",IF(OR(AND(ISNUMBER(T797),T797&lt;0),AND(ISNUMBER(V797),V797&lt;0),AE797="要確認：時刻不足・逆転"),"要確認：時間を確認",IF(COUNTIFS(Work[予定表の作業日],A797,Work[前日版の予定時刻],B797,Work[船名],C797,Work[バース],E797,Work[入出・転],F797,Work[曳船名],G797)&gt;1,"要確認：同じ作業・曳船が重複",IF(AND(I797="あり",J797="実施",NOT(ISNUMBER(AD797))),"要確認：拘束時間未確認",IF(OR(H797="未確認",I797="未確認",J797="未確認",X797="未確認",N797="未確認",O797="未確認"),"要確認：未確認を含む","確認済"))))))))))</f>
        <v/>
      </c>
    </row>
    <row r="798" spans="1:38" ht="24.95" customHeight="1" x14ac:dyDescent="0.2">
      <c r="A798" s="20"/>
      <c r="B798" s="29"/>
      <c r="C798" s="7"/>
      <c r="D798" s="7"/>
      <c r="E798" s="7"/>
      <c r="F798" s="7"/>
      <c r="G798" s="7"/>
      <c r="H798" s="7"/>
      <c r="I798" s="7"/>
      <c r="J798" s="7"/>
      <c r="K798" s="23"/>
      <c r="L798" s="13"/>
      <c r="M798" s="13"/>
      <c r="N798" s="7"/>
      <c r="O798" s="51"/>
      <c r="P798" s="51"/>
      <c r="Q798" s="61"/>
      <c r="R798" s="62"/>
      <c r="S798" s="62"/>
      <c r="T798" s="63"/>
      <c r="U798" s="63"/>
      <c r="V798" s="63"/>
      <c r="W798" s="51"/>
      <c r="X798" s="51"/>
      <c r="Y798" s="67"/>
      <c r="Z798" s="54" t="str">
        <f>IF(G798="","",IF(COUNTIF(Tugs[曳船名],G798)&lt;&gt;1,"未登録・重複",IF(INDEX(Tugs[会社名],MATCH(G798,Tugs[曳船名],0))="","未確認",INDEX(Tugs[会社名],MATCH(G798,Tugs[曳船名],0)))))</f>
        <v/>
      </c>
      <c r="AA798" s="54" t="str">
        <f>IF(G798="","",IF(COUNTIF(Companies[会社名],Z798)&lt;&gt;1,"未登録・重複",IF(INDEX(Companies[地区],MATCH(Z798,Companies[会社名],0))="","未確認",INDEX(Companies[地区],MATCH(Z798,Companies[会社名],0)))))</f>
        <v/>
      </c>
      <c r="AB798" s="54" t="str">
        <f>IF(G798="","",IF(Q798&lt;&gt;"",Q798,IF(COUNTIF(Tugs[曳船名],G798)&lt;&gt;1,"未登録・重複",IF(INDEX(Tugs[基地港],MATCH(G798,Tugs[曳船名],0))="","未確認",INDEX(Tugs[基地港],MATCH(G798,Tugs[曳船名],0))))))</f>
        <v/>
      </c>
      <c r="AC798" s="53" t="str">
        <f>IF(C798="","",IF(AND(COUNTIF(Standards[照合項目（自動）],AB798&amp;"｜"&amp;E798&amp;"｜"&amp;D798&amp;"｜"&amp;F798&amp;"｜"&amp;P798)=1,COUNTIFS(Standards[照合項目（自動）],AB798&amp;"｜"&amp;E798&amp;"｜"&amp;D798&amp;"｜"&amp;F798&amp;"｜"&amp;P798,Standards[入力確認（自動）],"確認済")=1),SUMIF(Standards[照合項目（自動）],AB798&amp;"｜"&amp;E798&amp;"｜"&amp;D798&amp;"｜"&amp;F798&amp;"｜"&amp;P798,Standards[所定合計h（自動）]),"未確認"))</f>
        <v/>
      </c>
      <c r="AD798" s="53" t="str">
        <f>IF(C798="","",IF(AND(ISNUMBER(R798),ISNUMBER(S798),S798&gt;=R798),ROUND((S798-R798)*24,4),IF(OR(R798&lt;&gt;"",S798&lt;&gt;""),"",IF(AND(ISNUMBER(T798),T798&gt;=0),T798,IF(AND(I798="あり",J798="実施",ISNUMBER(AC798)),AC798,"")))))</f>
        <v/>
      </c>
      <c r="AE798" s="54" t="str">
        <f>IF(C798="","",IF(AND(ISNUMBER(R798),ISNUMBER(S798),S798&gt;=R798),IF(X798="記録","実績：基地発～基地着",IF(X798="記憶","記憶：基地発～基地着","未確認：基地発～基地着")),IF(OR(R798&lt;&gt;"",S798&lt;&gt;""),"要確認：時刻不足・逆転",IF(AND(ISNUMBER(T798),T798&gt;=0),IF(X798="記録","実績：記録の時間",IF(X798="記憶","記憶：申告の時間","未確認：申告の時間")),IF(AND(I798="あり",J798="実施",ISNUMBER(AC798)),"所定時間による見込み",IF(I798="なし","使用なし","未確認"))))))</f>
        <v/>
      </c>
      <c r="AF798" s="55" t="str">
        <f>IF(C798="","",IF(H798="あり",1,0))</f>
        <v/>
      </c>
      <c r="AG798" s="55" t="str">
        <f>IF(C798="","",IF(AND(I798="あり",J798="実施"),1,0))</f>
        <v/>
      </c>
      <c r="AH798" s="55" t="str">
        <f>IF(C798="","",IF(AND(H798="あり",X798="記録"),IF(COUNTIFS($A$8:A798,A798,$B$8:B798,B798,$C$8:C798,C798,$E$8:E798,E798,$F$8:F798,F798,$H$8:H798,"あり",$X$8:X798,"記録")=1,1,0),0))</f>
        <v/>
      </c>
      <c r="AI798" s="55" t="str">
        <f>IF(C798="","",IF(AND(I798="あり",J798="実施",X798="記録",ISNUMBER(K798)),IF(COUNTIFS($K$8:K798,K798,$C$8:C798,C798,$E$8:E798,E798,$F$8:F798,F798,$I$8:I798,"あり",$J$8:J798,"実施",$X$8:X798,"記録")=1,1,0),0))</f>
        <v/>
      </c>
      <c r="AJ798" s="55" t="str">
        <f>IF(C798="","",IF(ISNUMBER(A798),YEAR(A798)-IF(MONTH(A798)&lt;4,1,0),""))</f>
        <v/>
      </c>
      <c r="AK798" s="55" t="str">
        <f>IF(C798="","",IF(J798="実施",IF(ISNUMBER(K798),YEAR(K798)-IF(MONTH(K798)&lt;4,1,0),""),""))</f>
        <v/>
      </c>
      <c r="AL798" s="56" t="str">
        <f>IF(C798="",IF(OR(A798&lt;&gt;"",G798&lt;&gt;""),"要確認：船名未記入",""),IF(OR(NOT(ISNUMBER(A798)),G798="",H798="",I798="",J798="",N798="",O798="",P798="",W798="",X798=""),"要確認：基本項目不足",IF(OR(Z798="未登録・重複",AA798="未登録・重複",AB798="未確認"),"要確認：登録表を確認",IF(AND(H798="あり",NOT(ISNUMBER(B798))),"要確認：前日の予定時刻不足",IF(AND(J798="実施",I798="あり",NOT(ISNUMBER(K798))),"要確認：最終日時不足",IF(AND(J798="取消",I798="あり"),"要確認：取消と使用ありが矛盾",IF(OR(AND(ISNUMBER(T798),T798&lt;0),AND(ISNUMBER(V798),V798&lt;0),AE798="要確認：時刻不足・逆転"),"要確認：時間を確認",IF(COUNTIFS(Work[予定表の作業日],A798,Work[前日版の予定時刻],B798,Work[船名],C798,Work[バース],E798,Work[入出・転],F798,Work[曳船名],G798)&gt;1,"要確認：同じ作業・曳船が重複",IF(AND(I798="あり",J798="実施",NOT(ISNUMBER(AD798))),"要確認：拘束時間未確認",IF(OR(H798="未確認",I798="未確認",J798="未確認",X798="未確認",N798="未確認",O798="未確認"),"要確認：未確認を含む","確認済"))))))))))</f>
        <v/>
      </c>
    </row>
    <row r="799" spans="1:38" ht="24.95" customHeight="1" x14ac:dyDescent="0.2">
      <c r="A799" s="20"/>
      <c r="B799" s="29"/>
      <c r="C799" s="7"/>
      <c r="D799" s="7"/>
      <c r="E799" s="7"/>
      <c r="F799" s="7"/>
      <c r="G799" s="7"/>
      <c r="H799" s="7"/>
      <c r="I799" s="7"/>
      <c r="J799" s="7"/>
      <c r="K799" s="23"/>
      <c r="L799" s="13"/>
      <c r="M799" s="13"/>
      <c r="N799" s="7"/>
      <c r="O799" s="51"/>
      <c r="P799" s="51"/>
      <c r="Q799" s="61"/>
      <c r="R799" s="62"/>
      <c r="S799" s="62"/>
      <c r="T799" s="63"/>
      <c r="U799" s="63"/>
      <c r="V799" s="63"/>
      <c r="W799" s="51"/>
      <c r="X799" s="51"/>
      <c r="Y799" s="67"/>
      <c r="Z799" s="54" t="str">
        <f>IF(G799="","",IF(COUNTIF(Tugs[曳船名],G799)&lt;&gt;1,"未登録・重複",IF(INDEX(Tugs[会社名],MATCH(G799,Tugs[曳船名],0))="","未確認",INDEX(Tugs[会社名],MATCH(G799,Tugs[曳船名],0)))))</f>
        <v/>
      </c>
      <c r="AA799" s="54" t="str">
        <f>IF(G799="","",IF(COUNTIF(Companies[会社名],Z799)&lt;&gt;1,"未登録・重複",IF(INDEX(Companies[地区],MATCH(Z799,Companies[会社名],0))="","未確認",INDEX(Companies[地区],MATCH(Z799,Companies[会社名],0)))))</f>
        <v/>
      </c>
      <c r="AB799" s="54" t="str">
        <f>IF(G799="","",IF(Q799&lt;&gt;"",Q799,IF(COUNTIF(Tugs[曳船名],G799)&lt;&gt;1,"未登録・重複",IF(INDEX(Tugs[基地港],MATCH(G799,Tugs[曳船名],0))="","未確認",INDEX(Tugs[基地港],MATCH(G799,Tugs[曳船名],0))))))</f>
        <v/>
      </c>
      <c r="AC799" s="53" t="str">
        <f>IF(C799="","",IF(AND(COUNTIF(Standards[照合項目（自動）],AB799&amp;"｜"&amp;E799&amp;"｜"&amp;D799&amp;"｜"&amp;F799&amp;"｜"&amp;P799)=1,COUNTIFS(Standards[照合項目（自動）],AB799&amp;"｜"&amp;E799&amp;"｜"&amp;D799&amp;"｜"&amp;F799&amp;"｜"&amp;P799,Standards[入力確認（自動）],"確認済")=1),SUMIF(Standards[照合項目（自動）],AB799&amp;"｜"&amp;E799&amp;"｜"&amp;D799&amp;"｜"&amp;F799&amp;"｜"&amp;P799,Standards[所定合計h（自動）]),"未確認"))</f>
        <v/>
      </c>
      <c r="AD799" s="53" t="str">
        <f>IF(C799="","",IF(AND(ISNUMBER(R799),ISNUMBER(S799),S799&gt;=R799),ROUND((S799-R799)*24,4),IF(OR(R799&lt;&gt;"",S799&lt;&gt;""),"",IF(AND(ISNUMBER(T799),T799&gt;=0),T799,IF(AND(I799="あり",J799="実施",ISNUMBER(AC799)),AC799,"")))))</f>
        <v/>
      </c>
      <c r="AE799" s="54" t="str">
        <f>IF(C799="","",IF(AND(ISNUMBER(R799),ISNUMBER(S799),S799&gt;=R799),IF(X799="記録","実績：基地発～基地着",IF(X799="記憶","記憶：基地発～基地着","未確認：基地発～基地着")),IF(OR(R799&lt;&gt;"",S799&lt;&gt;""),"要確認：時刻不足・逆転",IF(AND(ISNUMBER(T799),T799&gt;=0),IF(X799="記録","実績：記録の時間",IF(X799="記憶","記憶：申告の時間","未確認：申告の時間")),IF(AND(I799="あり",J799="実施",ISNUMBER(AC799)),"所定時間による見込み",IF(I799="なし","使用なし","未確認"))))))</f>
        <v/>
      </c>
      <c r="AF799" s="55" t="str">
        <f>IF(C799="","",IF(H799="あり",1,0))</f>
        <v/>
      </c>
      <c r="AG799" s="55" t="str">
        <f>IF(C799="","",IF(AND(I799="あり",J799="実施"),1,0))</f>
        <v/>
      </c>
      <c r="AH799" s="55" t="str">
        <f>IF(C799="","",IF(AND(H799="あり",X799="記録"),IF(COUNTIFS($A$8:A799,A799,$B$8:B799,B799,$C$8:C799,C799,$E$8:E799,E799,$F$8:F799,F799,$H$8:H799,"あり",$X$8:X799,"記録")=1,1,0),0))</f>
        <v/>
      </c>
      <c r="AI799" s="55" t="str">
        <f>IF(C799="","",IF(AND(I799="あり",J799="実施",X799="記録",ISNUMBER(K799)),IF(COUNTIFS($K$8:K799,K799,$C$8:C799,C799,$E$8:E799,E799,$F$8:F799,F799,$I$8:I799,"あり",$J$8:J799,"実施",$X$8:X799,"記録")=1,1,0),0))</f>
        <v/>
      </c>
      <c r="AJ799" s="55" t="str">
        <f>IF(C799="","",IF(ISNUMBER(A799),YEAR(A799)-IF(MONTH(A799)&lt;4,1,0),""))</f>
        <v/>
      </c>
      <c r="AK799" s="55" t="str">
        <f>IF(C799="","",IF(J799="実施",IF(ISNUMBER(K799),YEAR(K799)-IF(MONTH(K799)&lt;4,1,0),""),""))</f>
        <v/>
      </c>
      <c r="AL799" s="56" t="str">
        <f>IF(C799="",IF(OR(A799&lt;&gt;"",G799&lt;&gt;""),"要確認：船名未記入",""),IF(OR(NOT(ISNUMBER(A799)),G799="",H799="",I799="",J799="",N799="",O799="",P799="",W799="",X799=""),"要確認：基本項目不足",IF(OR(Z799="未登録・重複",AA799="未登録・重複",AB799="未確認"),"要確認：登録表を確認",IF(AND(H799="あり",NOT(ISNUMBER(B799))),"要確認：前日の予定時刻不足",IF(AND(J799="実施",I799="あり",NOT(ISNUMBER(K799))),"要確認：最終日時不足",IF(AND(J799="取消",I799="あり"),"要確認：取消と使用ありが矛盾",IF(OR(AND(ISNUMBER(T799),T799&lt;0),AND(ISNUMBER(V799),V799&lt;0),AE799="要確認：時刻不足・逆転"),"要確認：時間を確認",IF(COUNTIFS(Work[予定表の作業日],A799,Work[前日版の予定時刻],B799,Work[船名],C799,Work[バース],E799,Work[入出・転],F799,Work[曳船名],G799)&gt;1,"要確認：同じ作業・曳船が重複",IF(AND(I799="あり",J799="実施",NOT(ISNUMBER(AD799))),"要確認：拘束時間未確認",IF(OR(H799="未確認",I799="未確認",J799="未確認",X799="未確認",N799="未確認",O799="未確認"),"要確認：未確認を含む","確認済"))))))))))</f>
        <v/>
      </c>
    </row>
    <row r="800" spans="1:38" ht="24.95" customHeight="1" x14ac:dyDescent="0.2">
      <c r="A800" s="20"/>
      <c r="B800" s="29"/>
      <c r="C800" s="7"/>
      <c r="D800" s="7"/>
      <c r="E800" s="7"/>
      <c r="F800" s="7"/>
      <c r="G800" s="7"/>
      <c r="H800" s="7"/>
      <c r="I800" s="7"/>
      <c r="J800" s="7"/>
      <c r="K800" s="23"/>
      <c r="L800" s="13"/>
      <c r="M800" s="13"/>
      <c r="N800" s="7"/>
      <c r="O800" s="51"/>
      <c r="P800" s="51"/>
      <c r="Q800" s="61"/>
      <c r="R800" s="62"/>
      <c r="S800" s="62"/>
      <c r="T800" s="63"/>
      <c r="U800" s="63"/>
      <c r="V800" s="63"/>
      <c r="W800" s="51"/>
      <c r="X800" s="51"/>
      <c r="Y800" s="67"/>
      <c r="Z800" s="54" t="str">
        <f>IF(G800="","",IF(COUNTIF(Tugs[曳船名],G800)&lt;&gt;1,"未登録・重複",IF(INDEX(Tugs[会社名],MATCH(G800,Tugs[曳船名],0))="","未確認",INDEX(Tugs[会社名],MATCH(G800,Tugs[曳船名],0)))))</f>
        <v/>
      </c>
      <c r="AA800" s="54" t="str">
        <f>IF(G800="","",IF(COUNTIF(Companies[会社名],Z800)&lt;&gt;1,"未登録・重複",IF(INDEX(Companies[地区],MATCH(Z800,Companies[会社名],0))="","未確認",INDEX(Companies[地区],MATCH(Z800,Companies[会社名],0)))))</f>
        <v/>
      </c>
      <c r="AB800" s="54" t="str">
        <f>IF(G800="","",IF(Q800&lt;&gt;"",Q800,IF(COUNTIF(Tugs[曳船名],G800)&lt;&gt;1,"未登録・重複",IF(INDEX(Tugs[基地港],MATCH(G800,Tugs[曳船名],0))="","未確認",INDEX(Tugs[基地港],MATCH(G800,Tugs[曳船名],0))))))</f>
        <v/>
      </c>
      <c r="AC800" s="53" t="str">
        <f>IF(C800="","",IF(AND(COUNTIF(Standards[照合項目（自動）],AB800&amp;"｜"&amp;E800&amp;"｜"&amp;D800&amp;"｜"&amp;F800&amp;"｜"&amp;P800)=1,COUNTIFS(Standards[照合項目（自動）],AB800&amp;"｜"&amp;E800&amp;"｜"&amp;D800&amp;"｜"&amp;F800&amp;"｜"&amp;P800,Standards[入力確認（自動）],"確認済")=1),SUMIF(Standards[照合項目（自動）],AB800&amp;"｜"&amp;E800&amp;"｜"&amp;D800&amp;"｜"&amp;F800&amp;"｜"&amp;P800,Standards[所定合計h（自動）]),"未確認"))</f>
        <v/>
      </c>
      <c r="AD800" s="53" t="str">
        <f>IF(C800="","",IF(AND(ISNUMBER(R800),ISNUMBER(S800),S800&gt;=R800),ROUND((S800-R800)*24,4),IF(OR(R800&lt;&gt;"",S800&lt;&gt;""),"",IF(AND(ISNUMBER(T800),T800&gt;=0),T800,IF(AND(I800="あり",J800="実施",ISNUMBER(AC800)),AC800,"")))))</f>
        <v/>
      </c>
      <c r="AE800" s="54" t="str">
        <f>IF(C800="","",IF(AND(ISNUMBER(R800),ISNUMBER(S800),S800&gt;=R800),IF(X800="記録","実績：基地発～基地着",IF(X800="記憶","記憶：基地発～基地着","未確認：基地発～基地着")),IF(OR(R800&lt;&gt;"",S800&lt;&gt;""),"要確認：時刻不足・逆転",IF(AND(ISNUMBER(T800),T800&gt;=0),IF(X800="記録","実績：記録の時間",IF(X800="記憶","記憶：申告の時間","未確認：申告の時間")),IF(AND(I800="あり",J800="実施",ISNUMBER(AC800)),"所定時間による見込み",IF(I800="なし","使用なし","未確認"))))))</f>
        <v/>
      </c>
      <c r="AF800" s="55" t="str">
        <f>IF(C800="","",IF(H800="あり",1,0))</f>
        <v/>
      </c>
      <c r="AG800" s="55" t="str">
        <f>IF(C800="","",IF(AND(I800="あり",J800="実施"),1,0))</f>
        <v/>
      </c>
      <c r="AH800" s="55" t="str">
        <f>IF(C800="","",IF(AND(H800="あり",X800="記録"),IF(COUNTIFS($A$8:A800,A800,$B$8:B800,B800,$C$8:C800,C800,$E$8:E800,E800,$F$8:F800,F800,$H$8:H800,"あり",$X$8:X800,"記録")=1,1,0),0))</f>
        <v/>
      </c>
      <c r="AI800" s="55" t="str">
        <f>IF(C800="","",IF(AND(I800="あり",J800="実施",X800="記録",ISNUMBER(K800)),IF(COUNTIFS($K$8:K800,K800,$C$8:C800,C800,$E$8:E800,E800,$F$8:F800,F800,$I$8:I800,"あり",$J$8:J800,"実施",$X$8:X800,"記録")=1,1,0),0))</f>
        <v/>
      </c>
      <c r="AJ800" s="55" t="str">
        <f>IF(C800="","",IF(ISNUMBER(A800),YEAR(A800)-IF(MONTH(A800)&lt;4,1,0),""))</f>
        <v/>
      </c>
      <c r="AK800" s="55" t="str">
        <f>IF(C800="","",IF(J800="実施",IF(ISNUMBER(K800),YEAR(K800)-IF(MONTH(K800)&lt;4,1,0),""),""))</f>
        <v/>
      </c>
      <c r="AL800" s="56" t="str">
        <f>IF(C800="",IF(OR(A800&lt;&gt;"",G800&lt;&gt;""),"要確認：船名未記入",""),IF(OR(NOT(ISNUMBER(A800)),G800="",H800="",I800="",J800="",N800="",O800="",P800="",W800="",X800=""),"要確認：基本項目不足",IF(OR(Z800="未登録・重複",AA800="未登録・重複",AB800="未確認"),"要確認：登録表を確認",IF(AND(H800="あり",NOT(ISNUMBER(B800))),"要確認：前日の予定時刻不足",IF(AND(J800="実施",I800="あり",NOT(ISNUMBER(K800))),"要確認：最終日時不足",IF(AND(J800="取消",I800="あり"),"要確認：取消と使用ありが矛盾",IF(OR(AND(ISNUMBER(T800),T800&lt;0),AND(ISNUMBER(V800),V800&lt;0),AE800="要確認：時刻不足・逆転"),"要確認：時間を確認",IF(COUNTIFS(Work[予定表の作業日],A800,Work[前日版の予定時刻],B800,Work[船名],C800,Work[バース],E800,Work[入出・転],F800,Work[曳船名],G800)&gt;1,"要確認：同じ作業・曳船が重複",IF(AND(I800="あり",J800="実施",NOT(ISNUMBER(AD800))),"要確認：拘束時間未確認",IF(OR(H800="未確認",I800="未確認",J800="未確認",X800="未確認",N800="未確認",O800="未確認"),"要確認：未確認を含む","確認済"))))))))))</f>
        <v/>
      </c>
    </row>
    <row r="801" spans="1:38" ht="24.95" customHeight="1" x14ac:dyDescent="0.2">
      <c r="A801" s="20"/>
      <c r="B801" s="29"/>
      <c r="C801" s="7"/>
      <c r="D801" s="7"/>
      <c r="E801" s="7"/>
      <c r="F801" s="7"/>
      <c r="G801" s="7"/>
      <c r="H801" s="7"/>
      <c r="I801" s="7"/>
      <c r="J801" s="7"/>
      <c r="K801" s="23"/>
      <c r="L801" s="13"/>
      <c r="M801" s="13"/>
      <c r="N801" s="7"/>
      <c r="O801" s="51"/>
      <c r="P801" s="51"/>
      <c r="Q801" s="61"/>
      <c r="R801" s="62"/>
      <c r="S801" s="62"/>
      <c r="T801" s="63"/>
      <c r="U801" s="63"/>
      <c r="V801" s="63"/>
      <c r="W801" s="51"/>
      <c r="X801" s="51"/>
      <c r="Y801" s="67"/>
      <c r="Z801" s="54" t="str">
        <f>IF(G801="","",IF(COUNTIF(Tugs[曳船名],G801)&lt;&gt;1,"未登録・重複",IF(INDEX(Tugs[会社名],MATCH(G801,Tugs[曳船名],0))="","未確認",INDEX(Tugs[会社名],MATCH(G801,Tugs[曳船名],0)))))</f>
        <v/>
      </c>
      <c r="AA801" s="54" t="str">
        <f>IF(G801="","",IF(COUNTIF(Companies[会社名],Z801)&lt;&gt;1,"未登録・重複",IF(INDEX(Companies[地区],MATCH(Z801,Companies[会社名],0))="","未確認",INDEX(Companies[地区],MATCH(Z801,Companies[会社名],0)))))</f>
        <v/>
      </c>
      <c r="AB801" s="54" t="str">
        <f>IF(G801="","",IF(Q801&lt;&gt;"",Q801,IF(COUNTIF(Tugs[曳船名],G801)&lt;&gt;1,"未登録・重複",IF(INDEX(Tugs[基地港],MATCH(G801,Tugs[曳船名],0))="","未確認",INDEX(Tugs[基地港],MATCH(G801,Tugs[曳船名],0))))))</f>
        <v/>
      </c>
      <c r="AC801" s="53" t="str">
        <f>IF(C801="","",IF(AND(COUNTIF(Standards[照合項目（自動）],AB801&amp;"｜"&amp;E801&amp;"｜"&amp;D801&amp;"｜"&amp;F801&amp;"｜"&amp;P801)=1,COUNTIFS(Standards[照合項目（自動）],AB801&amp;"｜"&amp;E801&amp;"｜"&amp;D801&amp;"｜"&amp;F801&amp;"｜"&amp;P801,Standards[入力確認（自動）],"確認済")=1),SUMIF(Standards[照合項目（自動）],AB801&amp;"｜"&amp;E801&amp;"｜"&amp;D801&amp;"｜"&amp;F801&amp;"｜"&amp;P801,Standards[所定合計h（自動）]),"未確認"))</f>
        <v/>
      </c>
      <c r="AD801" s="53" t="str">
        <f>IF(C801="","",IF(AND(ISNUMBER(R801),ISNUMBER(S801),S801&gt;=R801),ROUND((S801-R801)*24,4),IF(OR(R801&lt;&gt;"",S801&lt;&gt;""),"",IF(AND(ISNUMBER(T801),T801&gt;=0),T801,IF(AND(I801="あり",J801="実施",ISNUMBER(AC801)),AC801,"")))))</f>
        <v/>
      </c>
      <c r="AE801" s="54" t="str">
        <f>IF(C801="","",IF(AND(ISNUMBER(R801),ISNUMBER(S801),S801&gt;=R801),IF(X801="記録","実績：基地発～基地着",IF(X801="記憶","記憶：基地発～基地着","未確認：基地発～基地着")),IF(OR(R801&lt;&gt;"",S801&lt;&gt;""),"要確認：時刻不足・逆転",IF(AND(ISNUMBER(T801),T801&gt;=0),IF(X801="記録","実績：記録の時間",IF(X801="記憶","記憶：申告の時間","未確認：申告の時間")),IF(AND(I801="あり",J801="実施",ISNUMBER(AC801)),"所定時間による見込み",IF(I801="なし","使用なし","未確認"))))))</f>
        <v/>
      </c>
      <c r="AF801" s="55" t="str">
        <f>IF(C801="","",IF(H801="あり",1,0))</f>
        <v/>
      </c>
      <c r="AG801" s="55" t="str">
        <f>IF(C801="","",IF(AND(I801="あり",J801="実施"),1,0))</f>
        <v/>
      </c>
      <c r="AH801" s="55" t="str">
        <f>IF(C801="","",IF(AND(H801="あり",X801="記録"),IF(COUNTIFS($A$8:A801,A801,$B$8:B801,B801,$C$8:C801,C801,$E$8:E801,E801,$F$8:F801,F801,$H$8:H801,"あり",$X$8:X801,"記録")=1,1,0),0))</f>
        <v/>
      </c>
      <c r="AI801" s="55" t="str">
        <f>IF(C801="","",IF(AND(I801="あり",J801="実施",X801="記録",ISNUMBER(K801)),IF(COUNTIFS($K$8:K801,K801,$C$8:C801,C801,$E$8:E801,E801,$F$8:F801,F801,$I$8:I801,"あり",$J$8:J801,"実施",$X$8:X801,"記録")=1,1,0),0))</f>
        <v/>
      </c>
      <c r="AJ801" s="55" t="str">
        <f>IF(C801="","",IF(ISNUMBER(A801),YEAR(A801)-IF(MONTH(A801)&lt;4,1,0),""))</f>
        <v/>
      </c>
      <c r="AK801" s="55" t="str">
        <f>IF(C801="","",IF(J801="実施",IF(ISNUMBER(K801),YEAR(K801)-IF(MONTH(K801)&lt;4,1,0),""),""))</f>
        <v/>
      </c>
      <c r="AL801" s="56" t="str">
        <f>IF(C801="",IF(OR(A801&lt;&gt;"",G801&lt;&gt;""),"要確認：船名未記入",""),IF(OR(NOT(ISNUMBER(A801)),G801="",H801="",I801="",J801="",N801="",O801="",P801="",W801="",X801=""),"要確認：基本項目不足",IF(OR(Z801="未登録・重複",AA801="未登録・重複",AB801="未確認"),"要確認：登録表を確認",IF(AND(H801="あり",NOT(ISNUMBER(B801))),"要確認：前日の予定時刻不足",IF(AND(J801="実施",I801="あり",NOT(ISNUMBER(K801))),"要確認：最終日時不足",IF(AND(J801="取消",I801="あり"),"要確認：取消と使用ありが矛盾",IF(OR(AND(ISNUMBER(T801),T801&lt;0),AND(ISNUMBER(V801),V801&lt;0),AE801="要確認：時刻不足・逆転"),"要確認：時間を確認",IF(COUNTIFS(Work[予定表の作業日],A801,Work[前日版の予定時刻],B801,Work[船名],C801,Work[バース],E801,Work[入出・転],F801,Work[曳船名],G801)&gt;1,"要確認：同じ作業・曳船が重複",IF(AND(I801="あり",J801="実施",NOT(ISNUMBER(AD801))),"要確認：拘束時間未確認",IF(OR(H801="未確認",I801="未確認",J801="未確認",X801="未確認",N801="未確認",O801="未確認"),"要確認：未確認を含む","確認済"))))))))))</f>
        <v/>
      </c>
    </row>
    <row r="802" spans="1:38" ht="24.95" customHeight="1" x14ac:dyDescent="0.2">
      <c r="A802" s="20"/>
      <c r="B802" s="29"/>
      <c r="C802" s="7"/>
      <c r="D802" s="7"/>
      <c r="E802" s="7"/>
      <c r="F802" s="7"/>
      <c r="G802" s="7"/>
      <c r="H802" s="7"/>
      <c r="I802" s="7"/>
      <c r="J802" s="7"/>
      <c r="K802" s="23"/>
      <c r="L802" s="13"/>
      <c r="M802" s="13"/>
      <c r="N802" s="7"/>
      <c r="O802" s="51"/>
      <c r="P802" s="51"/>
      <c r="Q802" s="61"/>
      <c r="R802" s="62"/>
      <c r="S802" s="62"/>
      <c r="T802" s="63"/>
      <c r="U802" s="63"/>
      <c r="V802" s="63"/>
      <c r="W802" s="51"/>
      <c r="X802" s="51"/>
      <c r="Y802" s="67"/>
      <c r="Z802" s="54" t="str">
        <f>IF(G802="","",IF(COUNTIF(Tugs[曳船名],G802)&lt;&gt;1,"未登録・重複",IF(INDEX(Tugs[会社名],MATCH(G802,Tugs[曳船名],0))="","未確認",INDEX(Tugs[会社名],MATCH(G802,Tugs[曳船名],0)))))</f>
        <v/>
      </c>
      <c r="AA802" s="54" t="str">
        <f>IF(G802="","",IF(COUNTIF(Companies[会社名],Z802)&lt;&gt;1,"未登録・重複",IF(INDEX(Companies[地区],MATCH(Z802,Companies[会社名],0))="","未確認",INDEX(Companies[地区],MATCH(Z802,Companies[会社名],0)))))</f>
        <v/>
      </c>
      <c r="AB802" s="54" t="str">
        <f>IF(G802="","",IF(Q802&lt;&gt;"",Q802,IF(COUNTIF(Tugs[曳船名],G802)&lt;&gt;1,"未登録・重複",IF(INDEX(Tugs[基地港],MATCH(G802,Tugs[曳船名],0))="","未確認",INDEX(Tugs[基地港],MATCH(G802,Tugs[曳船名],0))))))</f>
        <v/>
      </c>
      <c r="AC802" s="53" t="str">
        <f>IF(C802="","",IF(AND(COUNTIF(Standards[照合項目（自動）],AB802&amp;"｜"&amp;E802&amp;"｜"&amp;D802&amp;"｜"&amp;F802&amp;"｜"&amp;P802)=1,COUNTIFS(Standards[照合項目（自動）],AB802&amp;"｜"&amp;E802&amp;"｜"&amp;D802&amp;"｜"&amp;F802&amp;"｜"&amp;P802,Standards[入力確認（自動）],"確認済")=1),SUMIF(Standards[照合項目（自動）],AB802&amp;"｜"&amp;E802&amp;"｜"&amp;D802&amp;"｜"&amp;F802&amp;"｜"&amp;P802,Standards[所定合計h（自動）]),"未確認"))</f>
        <v/>
      </c>
      <c r="AD802" s="53" t="str">
        <f>IF(C802="","",IF(AND(ISNUMBER(R802),ISNUMBER(S802),S802&gt;=R802),ROUND((S802-R802)*24,4),IF(OR(R802&lt;&gt;"",S802&lt;&gt;""),"",IF(AND(ISNUMBER(T802),T802&gt;=0),T802,IF(AND(I802="あり",J802="実施",ISNUMBER(AC802)),AC802,"")))))</f>
        <v/>
      </c>
      <c r="AE802" s="54" t="str">
        <f>IF(C802="","",IF(AND(ISNUMBER(R802),ISNUMBER(S802),S802&gt;=R802),IF(X802="記録","実績：基地発～基地着",IF(X802="記憶","記憶：基地発～基地着","未確認：基地発～基地着")),IF(OR(R802&lt;&gt;"",S802&lt;&gt;""),"要確認：時刻不足・逆転",IF(AND(ISNUMBER(T802),T802&gt;=0),IF(X802="記録","実績：記録の時間",IF(X802="記憶","記憶：申告の時間","未確認：申告の時間")),IF(AND(I802="あり",J802="実施",ISNUMBER(AC802)),"所定時間による見込み",IF(I802="なし","使用なし","未確認"))))))</f>
        <v/>
      </c>
      <c r="AF802" s="55" t="str">
        <f>IF(C802="","",IF(H802="あり",1,0))</f>
        <v/>
      </c>
      <c r="AG802" s="55" t="str">
        <f>IF(C802="","",IF(AND(I802="あり",J802="実施"),1,0))</f>
        <v/>
      </c>
      <c r="AH802" s="55" t="str">
        <f>IF(C802="","",IF(AND(H802="あり",X802="記録"),IF(COUNTIFS($A$8:A802,A802,$B$8:B802,B802,$C$8:C802,C802,$E$8:E802,E802,$F$8:F802,F802,$H$8:H802,"あり",$X$8:X802,"記録")=1,1,0),0))</f>
        <v/>
      </c>
      <c r="AI802" s="55" t="str">
        <f>IF(C802="","",IF(AND(I802="あり",J802="実施",X802="記録",ISNUMBER(K802)),IF(COUNTIFS($K$8:K802,K802,$C$8:C802,C802,$E$8:E802,E802,$F$8:F802,F802,$I$8:I802,"あり",$J$8:J802,"実施",$X$8:X802,"記録")=1,1,0),0))</f>
        <v/>
      </c>
      <c r="AJ802" s="55" t="str">
        <f>IF(C802="","",IF(ISNUMBER(A802),YEAR(A802)-IF(MONTH(A802)&lt;4,1,0),""))</f>
        <v/>
      </c>
      <c r="AK802" s="55" t="str">
        <f>IF(C802="","",IF(J802="実施",IF(ISNUMBER(K802),YEAR(K802)-IF(MONTH(K802)&lt;4,1,0),""),""))</f>
        <v/>
      </c>
      <c r="AL802" s="56" t="str">
        <f>IF(C802="",IF(OR(A802&lt;&gt;"",G802&lt;&gt;""),"要確認：船名未記入",""),IF(OR(NOT(ISNUMBER(A802)),G802="",H802="",I802="",J802="",N802="",O802="",P802="",W802="",X802=""),"要確認：基本項目不足",IF(OR(Z802="未登録・重複",AA802="未登録・重複",AB802="未確認"),"要確認：登録表を確認",IF(AND(H802="あり",NOT(ISNUMBER(B802))),"要確認：前日の予定時刻不足",IF(AND(J802="実施",I802="あり",NOT(ISNUMBER(K802))),"要確認：最終日時不足",IF(AND(J802="取消",I802="あり"),"要確認：取消と使用ありが矛盾",IF(OR(AND(ISNUMBER(T802),T802&lt;0),AND(ISNUMBER(V802),V802&lt;0),AE802="要確認：時刻不足・逆転"),"要確認：時間を確認",IF(COUNTIFS(Work[予定表の作業日],A802,Work[前日版の予定時刻],B802,Work[船名],C802,Work[バース],E802,Work[入出・転],F802,Work[曳船名],G802)&gt;1,"要確認：同じ作業・曳船が重複",IF(AND(I802="あり",J802="実施",NOT(ISNUMBER(AD802))),"要確認：拘束時間未確認",IF(OR(H802="未確認",I802="未確認",J802="未確認",X802="未確認",N802="未確認",O802="未確認"),"要確認：未確認を含む","確認済"))))))))))</f>
        <v/>
      </c>
    </row>
    <row r="803" spans="1:38" ht="24.95" customHeight="1" x14ac:dyDescent="0.2">
      <c r="A803" s="20"/>
      <c r="B803" s="29"/>
      <c r="C803" s="7"/>
      <c r="D803" s="7"/>
      <c r="E803" s="7"/>
      <c r="F803" s="7"/>
      <c r="G803" s="7"/>
      <c r="H803" s="7"/>
      <c r="I803" s="7"/>
      <c r="J803" s="7"/>
      <c r="K803" s="23"/>
      <c r="L803" s="13"/>
      <c r="M803" s="13"/>
      <c r="N803" s="7"/>
      <c r="O803" s="51"/>
      <c r="P803" s="51"/>
      <c r="Q803" s="61"/>
      <c r="R803" s="62"/>
      <c r="S803" s="62"/>
      <c r="T803" s="63"/>
      <c r="U803" s="63"/>
      <c r="V803" s="63"/>
      <c r="W803" s="51"/>
      <c r="X803" s="51"/>
      <c r="Y803" s="67"/>
      <c r="Z803" s="54" t="str">
        <f>IF(G803="","",IF(COUNTIF(Tugs[曳船名],G803)&lt;&gt;1,"未登録・重複",IF(INDEX(Tugs[会社名],MATCH(G803,Tugs[曳船名],0))="","未確認",INDEX(Tugs[会社名],MATCH(G803,Tugs[曳船名],0)))))</f>
        <v/>
      </c>
      <c r="AA803" s="54" t="str">
        <f>IF(G803="","",IF(COUNTIF(Companies[会社名],Z803)&lt;&gt;1,"未登録・重複",IF(INDEX(Companies[地区],MATCH(Z803,Companies[会社名],0))="","未確認",INDEX(Companies[地区],MATCH(Z803,Companies[会社名],0)))))</f>
        <v/>
      </c>
      <c r="AB803" s="54" t="str">
        <f>IF(G803="","",IF(Q803&lt;&gt;"",Q803,IF(COUNTIF(Tugs[曳船名],G803)&lt;&gt;1,"未登録・重複",IF(INDEX(Tugs[基地港],MATCH(G803,Tugs[曳船名],0))="","未確認",INDEX(Tugs[基地港],MATCH(G803,Tugs[曳船名],0))))))</f>
        <v/>
      </c>
      <c r="AC803" s="53" t="str">
        <f>IF(C803="","",IF(AND(COUNTIF(Standards[照合項目（自動）],AB803&amp;"｜"&amp;E803&amp;"｜"&amp;D803&amp;"｜"&amp;F803&amp;"｜"&amp;P803)=1,COUNTIFS(Standards[照合項目（自動）],AB803&amp;"｜"&amp;E803&amp;"｜"&amp;D803&amp;"｜"&amp;F803&amp;"｜"&amp;P803,Standards[入力確認（自動）],"確認済")=1),SUMIF(Standards[照合項目（自動）],AB803&amp;"｜"&amp;E803&amp;"｜"&amp;D803&amp;"｜"&amp;F803&amp;"｜"&amp;P803,Standards[所定合計h（自動）]),"未確認"))</f>
        <v/>
      </c>
      <c r="AD803" s="53" t="str">
        <f>IF(C803="","",IF(AND(ISNUMBER(R803),ISNUMBER(S803),S803&gt;=R803),ROUND((S803-R803)*24,4),IF(OR(R803&lt;&gt;"",S803&lt;&gt;""),"",IF(AND(ISNUMBER(T803),T803&gt;=0),T803,IF(AND(I803="あり",J803="実施",ISNUMBER(AC803)),AC803,"")))))</f>
        <v/>
      </c>
      <c r="AE803" s="54" t="str">
        <f>IF(C803="","",IF(AND(ISNUMBER(R803),ISNUMBER(S803),S803&gt;=R803),IF(X803="記録","実績：基地発～基地着",IF(X803="記憶","記憶：基地発～基地着","未確認：基地発～基地着")),IF(OR(R803&lt;&gt;"",S803&lt;&gt;""),"要確認：時刻不足・逆転",IF(AND(ISNUMBER(T803),T803&gt;=0),IF(X803="記録","実績：記録の時間",IF(X803="記憶","記憶：申告の時間","未確認：申告の時間")),IF(AND(I803="あり",J803="実施",ISNUMBER(AC803)),"所定時間による見込み",IF(I803="なし","使用なし","未確認"))))))</f>
        <v/>
      </c>
      <c r="AF803" s="55" t="str">
        <f>IF(C803="","",IF(H803="あり",1,0))</f>
        <v/>
      </c>
      <c r="AG803" s="55" t="str">
        <f>IF(C803="","",IF(AND(I803="あり",J803="実施"),1,0))</f>
        <v/>
      </c>
      <c r="AH803" s="55" t="str">
        <f>IF(C803="","",IF(AND(H803="あり",X803="記録"),IF(COUNTIFS($A$8:A803,A803,$B$8:B803,B803,$C$8:C803,C803,$E$8:E803,E803,$F$8:F803,F803,$H$8:H803,"あり",$X$8:X803,"記録")=1,1,0),0))</f>
        <v/>
      </c>
      <c r="AI803" s="55" t="str">
        <f>IF(C803="","",IF(AND(I803="あり",J803="実施",X803="記録",ISNUMBER(K803)),IF(COUNTIFS($K$8:K803,K803,$C$8:C803,C803,$E$8:E803,E803,$F$8:F803,F803,$I$8:I803,"あり",$J$8:J803,"実施",$X$8:X803,"記録")=1,1,0),0))</f>
        <v/>
      </c>
      <c r="AJ803" s="55" t="str">
        <f>IF(C803="","",IF(ISNUMBER(A803),YEAR(A803)-IF(MONTH(A803)&lt;4,1,0),""))</f>
        <v/>
      </c>
      <c r="AK803" s="55" t="str">
        <f>IF(C803="","",IF(J803="実施",IF(ISNUMBER(K803),YEAR(K803)-IF(MONTH(K803)&lt;4,1,0),""),""))</f>
        <v/>
      </c>
      <c r="AL803" s="56" t="str">
        <f>IF(C803="",IF(OR(A803&lt;&gt;"",G803&lt;&gt;""),"要確認：船名未記入",""),IF(OR(NOT(ISNUMBER(A803)),G803="",H803="",I803="",J803="",N803="",O803="",P803="",W803="",X803=""),"要確認：基本項目不足",IF(OR(Z803="未登録・重複",AA803="未登録・重複",AB803="未確認"),"要確認：登録表を確認",IF(AND(H803="あり",NOT(ISNUMBER(B803))),"要確認：前日の予定時刻不足",IF(AND(J803="実施",I803="あり",NOT(ISNUMBER(K803))),"要確認：最終日時不足",IF(AND(J803="取消",I803="あり"),"要確認：取消と使用ありが矛盾",IF(OR(AND(ISNUMBER(T803),T803&lt;0),AND(ISNUMBER(V803),V803&lt;0),AE803="要確認：時刻不足・逆転"),"要確認：時間を確認",IF(COUNTIFS(Work[予定表の作業日],A803,Work[前日版の予定時刻],B803,Work[船名],C803,Work[バース],E803,Work[入出・転],F803,Work[曳船名],G803)&gt;1,"要確認：同じ作業・曳船が重複",IF(AND(I803="あり",J803="実施",NOT(ISNUMBER(AD803))),"要確認：拘束時間未確認",IF(OR(H803="未確認",I803="未確認",J803="未確認",X803="未確認",N803="未確認",O803="未確認"),"要確認：未確認を含む","確認済"))))))))))</f>
        <v/>
      </c>
    </row>
    <row r="804" spans="1:38" ht="24.95" customHeight="1" x14ac:dyDescent="0.2">
      <c r="A804" s="20"/>
      <c r="B804" s="29"/>
      <c r="C804" s="7"/>
      <c r="D804" s="7"/>
      <c r="E804" s="7"/>
      <c r="F804" s="7"/>
      <c r="G804" s="7"/>
      <c r="H804" s="7"/>
      <c r="I804" s="7"/>
      <c r="J804" s="7"/>
      <c r="K804" s="23"/>
      <c r="L804" s="13"/>
      <c r="M804" s="13"/>
      <c r="N804" s="7"/>
      <c r="O804" s="51"/>
      <c r="P804" s="51"/>
      <c r="Q804" s="61"/>
      <c r="R804" s="62"/>
      <c r="S804" s="62"/>
      <c r="T804" s="63"/>
      <c r="U804" s="63"/>
      <c r="V804" s="63"/>
      <c r="W804" s="51"/>
      <c r="X804" s="51"/>
      <c r="Y804" s="67"/>
      <c r="Z804" s="54" t="str">
        <f>IF(G804="","",IF(COUNTIF(Tugs[曳船名],G804)&lt;&gt;1,"未登録・重複",IF(INDEX(Tugs[会社名],MATCH(G804,Tugs[曳船名],0))="","未確認",INDEX(Tugs[会社名],MATCH(G804,Tugs[曳船名],0)))))</f>
        <v/>
      </c>
      <c r="AA804" s="54" t="str">
        <f>IF(G804="","",IF(COUNTIF(Companies[会社名],Z804)&lt;&gt;1,"未登録・重複",IF(INDEX(Companies[地区],MATCH(Z804,Companies[会社名],0))="","未確認",INDEX(Companies[地区],MATCH(Z804,Companies[会社名],0)))))</f>
        <v/>
      </c>
      <c r="AB804" s="54" t="str">
        <f>IF(G804="","",IF(Q804&lt;&gt;"",Q804,IF(COUNTIF(Tugs[曳船名],G804)&lt;&gt;1,"未登録・重複",IF(INDEX(Tugs[基地港],MATCH(G804,Tugs[曳船名],0))="","未確認",INDEX(Tugs[基地港],MATCH(G804,Tugs[曳船名],0))))))</f>
        <v/>
      </c>
      <c r="AC804" s="53" t="str">
        <f>IF(C804="","",IF(AND(COUNTIF(Standards[照合項目（自動）],AB804&amp;"｜"&amp;E804&amp;"｜"&amp;D804&amp;"｜"&amp;F804&amp;"｜"&amp;P804)=1,COUNTIFS(Standards[照合項目（自動）],AB804&amp;"｜"&amp;E804&amp;"｜"&amp;D804&amp;"｜"&amp;F804&amp;"｜"&amp;P804,Standards[入力確認（自動）],"確認済")=1),SUMIF(Standards[照合項目（自動）],AB804&amp;"｜"&amp;E804&amp;"｜"&amp;D804&amp;"｜"&amp;F804&amp;"｜"&amp;P804,Standards[所定合計h（自動）]),"未確認"))</f>
        <v/>
      </c>
      <c r="AD804" s="53" t="str">
        <f>IF(C804="","",IF(AND(ISNUMBER(R804),ISNUMBER(S804),S804&gt;=R804),ROUND((S804-R804)*24,4),IF(OR(R804&lt;&gt;"",S804&lt;&gt;""),"",IF(AND(ISNUMBER(T804),T804&gt;=0),T804,IF(AND(I804="あり",J804="実施",ISNUMBER(AC804)),AC804,"")))))</f>
        <v/>
      </c>
      <c r="AE804" s="54" t="str">
        <f>IF(C804="","",IF(AND(ISNUMBER(R804),ISNUMBER(S804),S804&gt;=R804),IF(X804="記録","実績：基地発～基地着",IF(X804="記憶","記憶：基地発～基地着","未確認：基地発～基地着")),IF(OR(R804&lt;&gt;"",S804&lt;&gt;""),"要確認：時刻不足・逆転",IF(AND(ISNUMBER(T804),T804&gt;=0),IF(X804="記録","実績：記録の時間",IF(X804="記憶","記憶：申告の時間","未確認：申告の時間")),IF(AND(I804="あり",J804="実施",ISNUMBER(AC804)),"所定時間による見込み",IF(I804="なし","使用なし","未確認"))))))</f>
        <v/>
      </c>
      <c r="AF804" s="55" t="str">
        <f>IF(C804="","",IF(H804="あり",1,0))</f>
        <v/>
      </c>
      <c r="AG804" s="55" t="str">
        <f>IF(C804="","",IF(AND(I804="あり",J804="実施"),1,0))</f>
        <v/>
      </c>
      <c r="AH804" s="55" t="str">
        <f>IF(C804="","",IF(AND(H804="あり",X804="記録"),IF(COUNTIFS($A$8:A804,A804,$B$8:B804,B804,$C$8:C804,C804,$E$8:E804,E804,$F$8:F804,F804,$H$8:H804,"あり",$X$8:X804,"記録")=1,1,0),0))</f>
        <v/>
      </c>
      <c r="AI804" s="55" t="str">
        <f>IF(C804="","",IF(AND(I804="あり",J804="実施",X804="記録",ISNUMBER(K804)),IF(COUNTIFS($K$8:K804,K804,$C$8:C804,C804,$E$8:E804,E804,$F$8:F804,F804,$I$8:I804,"あり",$J$8:J804,"実施",$X$8:X804,"記録")=1,1,0),0))</f>
        <v/>
      </c>
      <c r="AJ804" s="55" t="str">
        <f>IF(C804="","",IF(ISNUMBER(A804),YEAR(A804)-IF(MONTH(A804)&lt;4,1,0),""))</f>
        <v/>
      </c>
      <c r="AK804" s="55" t="str">
        <f>IF(C804="","",IF(J804="実施",IF(ISNUMBER(K804),YEAR(K804)-IF(MONTH(K804)&lt;4,1,0),""),""))</f>
        <v/>
      </c>
      <c r="AL804" s="56" t="str">
        <f>IF(C804="",IF(OR(A804&lt;&gt;"",G804&lt;&gt;""),"要確認：船名未記入",""),IF(OR(NOT(ISNUMBER(A804)),G804="",H804="",I804="",J804="",N804="",O804="",P804="",W804="",X804=""),"要確認：基本項目不足",IF(OR(Z804="未登録・重複",AA804="未登録・重複",AB804="未確認"),"要確認：登録表を確認",IF(AND(H804="あり",NOT(ISNUMBER(B804))),"要確認：前日の予定時刻不足",IF(AND(J804="実施",I804="あり",NOT(ISNUMBER(K804))),"要確認：最終日時不足",IF(AND(J804="取消",I804="あり"),"要確認：取消と使用ありが矛盾",IF(OR(AND(ISNUMBER(T804),T804&lt;0),AND(ISNUMBER(V804),V804&lt;0),AE804="要確認：時刻不足・逆転"),"要確認：時間を確認",IF(COUNTIFS(Work[予定表の作業日],A804,Work[前日版の予定時刻],B804,Work[船名],C804,Work[バース],E804,Work[入出・転],F804,Work[曳船名],G804)&gt;1,"要確認：同じ作業・曳船が重複",IF(AND(I804="あり",J804="実施",NOT(ISNUMBER(AD804))),"要確認：拘束時間未確認",IF(OR(H804="未確認",I804="未確認",J804="未確認",X804="未確認",N804="未確認",O804="未確認"),"要確認：未確認を含む","確認済"))))))))))</f>
        <v/>
      </c>
    </row>
    <row r="805" spans="1:38" ht="24.95" customHeight="1" x14ac:dyDescent="0.2">
      <c r="A805" s="20"/>
      <c r="B805" s="29"/>
      <c r="C805" s="7"/>
      <c r="D805" s="7"/>
      <c r="E805" s="7"/>
      <c r="F805" s="7"/>
      <c r="G805" s="7"/>
      <c r="H805" s="7"/>
      <c r="I805" s="7"/>
      <c r="J805" s="7"/>
      <c r="K805" s="23"/>
      <c r="L805" s="13"/>
      <c r="M805" s="13"/>
      <c r="N805" s="7"/>
      <c r="O805" s="51"/>
      <c r="P805" s="51"/>
      <c r="Q805" s="61"/>
      <c r="R805" s="62"/>
      <c r="S805" s="62"/>
      <c r="T805" s="63"/>
      <c r="U805" s="63"/>
      <c r="V805" s="63"/>
      <c r="W805" s="51"/>
      <c r="X805" s="51"/>
      <c r="Y805" s="67"/>
      <c r="Z805" s="54" t="str">
        <f>IF(G805="","",IF(COUNTIF(Tugs[曳船名],G805)&lt;&gt;1,"未登録・重複",IF(INDEX(Tugs[会社名],MATCH(G805,Tugs[曳船名],0))="","未確認",INDEX(Tugs[会社名],MATCH(G805,Tugs[曳船名],0)))))</f>
        <v/>
      </c>
      <c r="AA805" s="54" t="str">
        <f>IF(G805="","",IF(COUNTIF(Companies[会社名],Z805)&lt;&gt;1,"未登録・重複",IF(INDEX(Companies[地区],MATCH(Z805,Companies[会社名],0))="","未確認",INDEX(Companies[地区],MATCH(Z805,Companies[会社名],0)))))</f>
        <v/>
      </c>
      <c r="AB805" s="54" t="str">
        <f>IF(G805="","",IF(Q805&lt;&gt;"",Q805,IF(COUNTIF(Tugs[曳船名],G805)&lt;&gt;1,"未登録・重複",IF(INDEX(Tugs[基地港],MATCH(G805,Tugs[曳船名],0))="","未確認",INDEX(Tugs[基地港],MATCH(G805,Tugs[曳船名],0))))))</f>
        <v/>
      </c>
      <c r="AC805" s="53" t="str">
        <f>IF(C805="","",IF(AND(COUNTIF(Standards[照合項目（自動）],AB805&amp;"｜"&amp;E805&amp;"｜"&amp;D805&amp;"｜"&amp;F805&amp;"｜"&amp;P805)=1,COUNTIFS(Standards[照合項目（自動）],AB805&amp;"｜"&amp;E805&amp;"｜"&amp;D805&amp;"｜"&amp;F805&amp;"｜"&amp;P805,Standards[入力確認（自動）],"確認済")=1),SUMIF(Standards[照合項目（自動）],AB805&amp;"｜"&amp;E805&amp;"｜"&amp;D805&amp;"｜"&amp;F805&amp;"｜"&amp;P805,Standards[所定合計h（自動）]),"未確認"))</f>
        <v/>
      </c>
      <c r="AD805" s="53" t="str">
        <f>IF(C805="","",IF(AND(ISNUMBER(R805),ISNUMBER(S805),S805&gt;=R805),ROUND((S805-R805)*24,4),IF(OR(R805&lt;&gt;"",S805&lt;&gt;""),"",IF(AND(ISNUMBER(T805),T805&gt;=0),T805,IF(AND(I805="あり",J805="実施",ISNUMBER(AC805)),AC805,"")))))</f>
        <v/>
      </c>
      <c r="AE805" s="54" t="str">
        <f>IF(C805="","",IF(AND(ISNUMBER(R805),ISNUMBER(S805),S805&gt;=R805),IF(X805="記録","実績：基地発～基地着",IF(X805="記憶","記憶：基地発～基地着","未確認：基地発～基地着")),IF(OR(R805&lt;&gt;"",S805&lt;&gt;""),"要確認：時刻不足・逆転",IF(AND(ISNUMBER(T805),T805&gt;=0),IF(X805="記録","実績：記録の時間",IF(X805="記憶","記憶：申告の時間","未確認：申告の時間")),IF(AND(I805="あり",J805="実施",ISNUMBER(AC805)),"所定時間による見込み",IF(I805="なし","使用なし","未確認"))))))</f>
        <v/>
      </c>
      <c r="AF805" s="55" t="str">
        <f>IF(C805="","",IF(H805="あり",1,0))</f>
        <v/>
      </c>
      <c r="AG805" s="55" t="str">
        <f>IF(C805="","",IF(AND(I805="あり",J805="実施"),1,0))</f>
        <v/>
      </c>
      <c r="AH805" s="55" t="str">
        <f>IF(C805="","",IF(AND(H805="あり",X805="記録"),IF(COUNTIFS($A$8:A805,A805,$B$8:B805,B805,$C$8:C805,C805,$E$8:E805,E805,$F$8:F805,F805,$H$8:H805,"あり",$X$8:X805,"記録")=1,1,0),0))</f>
        <v/>
      </c>
      <c r="AI805" s="55" t="str">
        <f>IF(C805="","",IF(AND(I805="あり",J805="実施",X805="記録",ISNUMBER(K805)),IF(COUNTIFS($K$8:K805,K805,$C$8:C805,C805,$E$8:E805,E805,$F$8:F805,F805,$I$8:I805,"あり",$J$8:J805,"実施",$X$8:X805,"記録")=1,1,0),0))</f>
        <v/>
      </c>
      <c r="AJ805" s="55" t="str">
        <f>IF(C805="","",IF(ISNUMBER(A805),YEAR(A805)-IF(MONTH(A805)&lt;4,1,0),""))</f>
        <v/>
      </c>
      <c r="AK805" s="55" t="str">
        <f>IF(C805="","",IF(J805="実施",IF(ISNUMBER(K805),YEAR(K805)-IF(MONTH(K805)&lt;4,1,0),""),""))</f>
        <v/>
      </c>
      <c r="AL805" s="56" t="str">
        <f>IF(C805="",IF(OR(A805&lt;&gt;"",G805&lt;&gt;""),"要確認：船名未記入",""),IF(OR(NOT(ISNUMBER(A805)),G805="",H805="",I805="",J805="",N805="",O805="",P805="",W805="",X805=""),"要確認：基本項目不足",IF(OR(Z805="未登録・重複",AA805="未登録・重複",AB805="未確認"),"要確認：登録表を確認",IF(AND(H805="あり",NOT(ISNUMBER(B805))),"要確認：前日の予定時刻不足",IF(AND(J805="実施",I805="あり",NOT(ISNUMBER(K805))),"要確認：最終日時不足",IF(AND(J805="取消",I805="あり"),"要確認：取消と使用ありが矛盾",IF(OR(AND(ISNUMBER(T805),T805&lt;0),AND(ISNUMBER(V805),V805&lt;0),AE805="要確認：時刻不足・逆転"),"要確認：時間を確認",IF(COUNTIFS(Work[予定表の作業日],A805,Work[前日版の予定時刻],B805,Work[船名],C805,Work[バース],E805,Work[入出・転],F805,Work[曳船名],G805)&gt;1,"要確認：同じ作業・曳船が重複",IF(AND(I805="あり",J805="実施",NOT(ISNUMBER(AD805))),"要確認：拘束時間未確認",IF(OR(H805="未確認",I805="未確認",J805="未確認",X805="未確認",N805="未確認",O805="未確認"),"要確認：未確認を含む","確認済"))))))))))</f>
        <v/>
      </c>
    </row>
    <row r="806" spans="1:38" ht="24.95" customHeight="1" x14ac:dyDescent="0.2">
      <c r="A806" s="20"/>
      <c r="B806" s="29"/>
      <c r="C806" s="7"/>
      <c r="D806" s="7"/>
      <c r="E806" s="7"/>
      <c r="F806" s="7"/>
      <c r="G806" s="7"/>
      <c r="H806" s="7"/>
      <c r="I806" s="7"/>
      <c r="J806" s="7"/>
      <c r="K806" s="23"/>
      <c r="L806" s="13"/>
      <c r="M806" s="13"/>
      <c r="N806" s="7"/>
      <c r="O806" s="51"/>
      <c r="P806" s="51"/>
      <c r="Q806" s="61"/>
      <c r="R806" s="62"/>
      <c r="S806" s="62"/>
      <c r="T806" s="63"/>
      <c r="U806" s="63"/>
      <c r="V806" s="63"/>
      <c r="W806" s="51"/>
      <c r="X806" s="51"/>
      <c r="Y806" s="67"/>
      <c r="Z806" s="54" t="str">
        <f>IF(G806="","",IF(COUNTIF(Tugs[曳船名],G806)&lt;&gt;1,"未登録・重複",IF(INDEX(Tugs[会社名],MATCH(G806,Tugs[曳船名],0))="","未確認",INDEX(Tugs[会社名],MATCH(G806,Tugs[曳船名],0)))))</f>
        <v/>
      </c>
      <c r="AA806" s="54" t="str">
        <f>IF(G806="","",IF(COUNTIF(Companies[会社名],Z806)&lt;&gt;1,"未登録・重複",IF(INDEX(Companies[地区],MATCH(Z806,Companies[会社名],0))="","未確認",INDEX(Companies[地区],MATCH(Z806,Companies[会社名],0)))))</f>
        <v/>
      </c>
      <c r="AB806" s="54" t="str">
        <f>IF(G806="","",IF(Q806&lt;&gt;"",Q806,IF(COUNTIF(Tugs[曳船名],G806)&lt;&gt;1,"未登録・重複",IF(INDEX(Tugs[基地港],MATCH(G806,Tugs[曳船名],0))="","未確認",INDEX(Tugs[基地港],MATCH(G806,Tugs[曳船名],0))))))</f>
        <v/>
      </c>
      <c r="AC806" s="53" t="str">
        <f>IF(C806="","",IF(AND(COUNTIF(Standards[照合項目（自動）],AB806&amp;"｜"&amp;E806&amp;"｜"&amp;D806&amp;"｜"&amp;F806&amp;"｜"&amp;P806)=1,COUNTIFS(Standards[照合項目（自動）],AB806&amp;"｜"&amp;E806&amp;"｜"&amp;D806&amp;"｜"&amp;F806&amp;"｜"&amp;P806,Standards[入力確認（自動）],"確認済")=1),SUMIF(Standards[照合項目（自動）],AB806&amp;"｜"&amp;E806&amp;"｜"&amp;D806&amp;"｜"&amp;F806&amp;"｜"&amp;P806,Standards[所定合計h（自動）]),"未確認"))</f>
        <v/>
      </c>
      <c r="AD806" s="53" t="str">
        <f>IF(C806="","",IF(AND(ISNUMBER(R806),ISNUMBER(S806),S806&gt;=R806),ROUND((S806-R806)*24,4),IF(OR(R806&lt;&gt;"",S806&lt;&gt;""),"",IF(AND(ISNUMBER(T806),T806&gt;=0),T806,IF(AND(I806="あり",J806="実施",ISNUMBER(AC806)),AC806,"")))))</f>
        <v/>
      </c>
      <c r="AE806" s="54" t="str">
        <f>IF(C806="","",IF(AND(ISNUMBER(R806),ISNUMBER(S806),S806&gt;=R806),IF(X806="記録","実績：基地発～基地着",IF(X806="記憶","記憶：基地発～基地着","未確認：基地発～基地着")),IF(OR(R806&lt;&gt;"",S806&lt;&gt;""),"要確認：時刻不足・逆転",IF(AND(ISNUMBER(T806),T806&gt;=0),IF(X806="記録","実績：記録の時間",IF(X806="記憶","記憶：申告の時間","未確認：申告の時間")),IF(AND(I806="あり",J806="実施",ISNUMBER(AC806)),"所定時間による見込み",IF(I806="なし","使用なし","未確認"))))))</f>
        <v/>
      </c>
      <c r="AF806" s="55" t="str">
        <f>IF(C806="","",IF(H806="あり",1,0))</f>
        <v/>
      </c>
      <c r="AG806" s="55" t="str">
        <f>IF(C806="","",IF(AND(I806="あり",J806="実施"),1,0))</f>
        <v/>
      </c>
      <c r="AH806" s="55" t="str">
        <f>IF(C806="","",IF(AND(H806="あり",X806="記録"),IF(COUNTIFS($A$8:A806,A806,$B$8:B806,B806,$C$8:C806,C806,$E$8:E806,E806,$F$8:F806,F806,$H$8:H806,"あり",$X$8:X806,"記録")=1,1,0),0))</f>
        <v/>
      </c>
      <c r="AI806" s="55" t="str">
        <f>IF(C806="","",IF(AND(I806="あり",J806="実施",X806="記録",ISNUMBER(K806)),IF(COUNTIFS($K$8:K806,K806,$C$8:C806,C806,$E$8:E806,E806,$F$8:F806,F806,$I$8:I806,"あり",$J$8:J806,"実施",$X$8:X806,"記録")=1,1,0),0))</f>
        <v/>
      </c>
      <c r="AJ806" s="55" t="str">
        <f>IF(C806="","",IF(ISNUMBER(A806),YEAR(A806)-IF(MONTH(A806)&lt;4,1,0),""))</f>
        <v/>
      </c>
      <c r="AK806" s="55" t="str">
        <f>IF(C806="","",IF(J806="実施",IF(ISNUMBER(K806),YEAR(K806)-IF(MONTH(K806)&lt;4,1,0),""),""))</f>
        <v/>
      </c>
      <c r="AL806" s="56" t="str">
        <f>IF(C806="",IF(OR(A806&lt;&gt;"",G806&lt;&gt;""),"要確認：船名未記入",""),IF(OR(NOT(ISNUMBER(A806)),G806="",H806="",I806="",J806="",N806="",O806="",P806="",W806="",X806=""),"要確認：基本項目不足",IF(OR(Z806="未登録・重複",AA806="未登録・重複",AB806="未確認"),"要確認：登録表を確認",IF(AND(H806="あり",NOT(ISNUMBER(B806))),"要確認：前日の予定時刻不足",IF(AND(J806="実施",I806="あり",NOT(ISNUMBER(K806))),"要確認：最終日時不足",IF(AND(J806="取消",I806="あり"),"要確認：取消と使用ありが矛盾",IF(OR(AND(ISNUMBER(T806),T806&lt;0),AND(ISNUMBER(V806),V806&lt;0),AE806="要確認：時刻不足・逆転"),"要確認：時間を確認",IF(COUNTIFS(Work[予定表の作業日],A806,Work[前日版の予定時刻],B806,Work[船名],C806,Work[バース],E806,Work[入出・転],F806,Work[曳船名],G806)&gt;1,"要確認：同じ作業・曳船が重複",IF(AND(I806="あり",J806="実施",NOT(ISNUMBER(AD806))),"要確認：拘束時間未確認",IF(OR(H806="未確認",I806="未確認",J806="未確認",X806="未確認",N806="未確認",O806="未確認"),"要確認：未確認を含む","確認済"))))))))))</f>
        <v/>
      </c>
    </row>
    <row r="807" spans="1:38" ht="24.95" customHeight="1" x14ac:dyDescent="0.2">
      <c r="A807" s="20"/>
      <c r="B807" s="29"/>
      <c r="C807" s="7"/>
      <c r="D807" s="7"/>
      <c r="E807" s="7"/>
      <c r="F807" s="7"/>
      <c r="G807" s="7"/>
      <c r="H807" s="7"/>
      <c r="I807" s="7"/>
      <c r="J807" s="7"/>
      <c r="K807" s="23"/>
      <c r="L807" s="13"/>
      <c r="M807" s="13"/>
      <c r="N807" s="7"/>
      <c r="O807" s="51"/>
      <c r="P807" s="51"/>
      <c r="Q807" s="61"/>
      <c r="R807" s="62"/>
      <c r="S807" s="62"/>
      <c r="T807" s="63"/>
      <c r="U807" s="63"/>
      <c r="V807" s="63"/>
      <c r="W807" s="51"/>
      <c r="X807" s="51"/>
      <c r="Y807" s="67"/>
      <c r="Z807" s="54" t="str">
        <f>IF(G807="","",IF(COUNTIF(Tugs[曳船名],G807)&lt;&gt;1,"未登録・重複",IF(INDEX(Tugs[会社名],MATCH(G807,Tugs[曳船名],0))="","未確認",INDEX(Tugs[会社名],MATCH(G807,Tugs[曳船名],0)))))</f>
        <v/>
      </c>
      <c r="AA807" s="54" t="str">
        <f>IF(G807="","",IF(COUNTIF(Companies[会社名],Z807)&lt;&gt;1,"未登録・重複",IF(INDEX(Companies[地区],MATCH(Z807,Companies[会社名],0))="","未確認",INDEX(Companies[地区],MATCH(Z807,Companies[会社名],0)))))</f>
        <v/>
      </c>
      <c r="AB807" s="54" t="str">
        <f>IF(G807="","",IF(Q807&lt;&gt;"",Q807,IF(COUNTIF(Tugs[曳船名],G807)&lt;&gt;1,"未登録・重複",IF(INDEX(Tugs[基地港],MATCH(G807,Tugs[曳船名],0))="","未確認",INDEX(Tugs[基地港],MATCH(G807,Tugs[曳船名],0))))))</f>
        <v/>
      </c>
      <c r="AC807" s="53" t="str">
        <f>IF(C807="","",IF(AND(COUNTIF(Standards[照合項目（自動）],AB807&amp;"｜"&amp;E807&amp;"｜"&amp;D807&amp;"｜"&amp;F807&amp;"｜"&amp;P807)=1,COUNTIFS(Standards[照合項目（自動）],AB807&amp;"｜"&amp;E807&amp;"｜"&amp;D807&amp;"｜"&amp;F807&amp;"｜"&amp;P807,Standards[入力確認（自動）],"確認済")=1),SUMIF(Standards[照合項目（自動）],AB807&amp;"｜"&amp;E807&amp;"｜"&amp;D807&amp;"｜"&amp;F807&amp;"｜"&amp;P807,Standards[所定合計h（自動）]),"未確認"))</f>
        <v/>
      </c>
      <c r="AD807" s="53" t="str">
        <f>IF(C807="","",IF(AND(ISNUMBER(R807),ISNUMBER(S807),S807&gt;=R807),ROUND((S807-R807)*24,4),IF(OR(R807&lt;&gt;"",S807&lt;&gt;""),"",IF(AND(ISNUMBER(T807),T807&gt;=0),T807,IF(AND(I807="あり",J807="実施",ISNUMBER(AC807)),AC807,"")))))</f>
        <v/>
      </c>
      <c r="AE807" s="54" t="str">
        <f>IF(C807="","",IF(AND(ISNUMBER(R807),ISNUMBER(S807),S807&gt;=R807),IF(X807="記録","実績：基地発～基地着",IF(X807="記憶","記憶：基地発～基地着","未確認：基地発～基地着")),IF(OR(R807&lt;&gt;"",S807&lt;&gt;""),"要確認：時刻不足・逆転",IF(AND(ISNUMBER(T807),T807&gt;=0),IF(X807="記録","実績：記録の時間",IF(X807="記憶","記憶：申告の時間","未確認：申告の時間")),IF(AND(I807="あり",J807="実施",ISNUMBER(AC807)),"所定時間による見込み",IF(I807="なし","使用なし","未確認"))))))</f>
        <v/>
      </c>
      <c r="AF807" s="55" t="str">
        <f>IF(C807="","",IF(H807="あり",1,0))</f>
        <v/>
      </c>
      <c r="AG807" s="55" t="str">
        <f>IF(C807="","",IF(AND(I807="あり",J807="実施"),1,0))</f>
        <v/>
      </c>
      <c r="AH807" s="55" t="str">
        <f>IF(C807="","",IF(AND(H807="あり",X807="記録"),IF(COUNTIFS($A$8:A807,A807,$B$8:B807,B807,$C$8:C807,C807,$E$8:E807,E807,$F$8:F807,F807,$H$8:H807,"あり",$X$8:X807,"記録")=1,1,0),0))</f>
        <v/>
      </c>
      <c r="AI807" s="55" t="str">
        <f>IF(C807="","",IF(AND(I807="あり",J807="実施",X807="記録",ISNUMBER(K807)),IF(COUNTIFS($K$8:K807,K807,$C$8:C807,C807,$E$8:E807,E807,$F$8:F807,F807,$I$8:I807,"あり",$J$8:J807,"実施",$X$8:X807,"記録")=1,1,0),0))</f>
        <v/>
      </c>
      <c r="AJ807" s="55" t="str">
        <f>IF(C807="","",IF(ISNUMBER(A807),YEAR(A807)-IF(MONTH(A807)&lt;4,1,0),""))</f>
        <v/>
      </c>
      <c r="AK807" s="55" t="str">
        <f>IF(C807="","",IF(J807="実施",IF(ISNUMBER(K807),YEAR(K807)-IF(MONTH(K807)&lt;4,1,0),""),""))</f>
        <v/>
      </c>
      <c r="AL807" s="56" t="str">
        <f>IF(C807="",IF(OR(A807&lt;&gt;"",G807&lt;&gt;""),"要確認：船名未記入",""),IF(OR(NOT(ISNUMBER(A807)),G807="",H807="",I807="",J807="",N807="",O807="",P807="",W807="",X807=""),"要確認：基本項目不足",IF(OR(Z807="未登録・重複",AA807="未登録・重複",AB807="未確認"),"要確認：登録表を確認",IF(AND(H807="あり",NOT(ISNUMBER(B807))),"要確認：前日の予定時刻不足",IF(AND(J807="実施",I807="あり",NOT(ISNUMBER(K807))),"要確認：最終日時不足",IF(AND(J807="取消",I807="あり"),"要確認：取消と使用ありが矛盾",IF(OR(AND(ISNUMBER(T807),T807&lt;0),AND(ISNUMBER(V807),V807&lt;0),AE807="要確認：時刻不足・逆転"),"要確認：時間を確認",IF(COUNTIFS(Work[予定表の作業日],A807,Work[前日版の予定時刻],B807,Work[船名],C807,Work[バース],E807,Work[入出・転],F807,Work[曳船名],G807)&gt;1,"要確認：同じ作業・曳船が重複",IF(AND(I807="あり",J807="実施",NOT(ISNUMBER(AD807))),"要確認：拘束時間未確認",IF(OR(H807="未確認",I807="未確認",J807="未確認",X807="未確認",N807="未確認",O807="未確認"),"要確認：未確認を含む","確認済"))))))))))</f>
        <v/>
      </c>
    </row>
    <row r="808" spans="1:38" ht="24.95" customHeight="1" x14ac:dyDescent="0.2">
      <c r="A808" s="20"/>
      <c r="B808" s="29"/>
      <c r="C808" s="7"/>
      <c r="D808" s="7"/>
      <c r="E808" s="7"/>
      <c r="F808" s="7"/>
      <c r="G808" s="7"/>
      <c r="H808" s="7"/>
      <c r="I808" s="7"/>
      <c r="J808" s="7"/>
      <c r="K808" s="23"/>
      <c r="L808" s="13"/>
      <c r="M808" s="13"/>
      <c r="N808" s="7"/>
      <c r="O808" s="51"/>
      <c r="P808" s="51"/>
      <c r="Q808" s="61"/>
      <c r="R808" s="62"/>
      <c r="S808" s="62"/>
      <c r="T808" s="63"/>
      <c r="U808" s="63"/>
      <c r="V808" s="63"/>
      <c r="W808" s="51"/>
      <c r="X808" s="51"/>
      <c r="Y808" s="67"/>
      <c r="Z808" s="54" t="str">
        <f>IF(G808="","",IF(COUNTIF(Tugs[曳船名],G808)&lt;&gt;1,"未登録・重複",IF(INDEX(Tugs[会社名],MATCH(G808,Tugs[曳船名],0))="","未確認",INDEX(Tugs[会社名],MATCH(G808,Tugs[曳船名],0)))))</f>
        <v/>
      </c>
      <c r="AA808" s="54" t="str">
        <f>IF(G808="","",IF(COUNTIF(Companies[会社名],Z808)&lt;&gt;1,"未登録・重複",IF(INDEX(Companies[地区],MATCH(Z808,Companies[会社名],0))="","未確認",INDEX(Companies[地区],MATCH(Z808,Companies[会社名],0)))))</f>
        <v/>
      </c>
      <c r="AB808" s="54" t="str">
        <f>IF(G808="","",IF(Q808&lt;&gt;"",Q808,IF(COUNTIF(Tugs[曳船名],G808)&lt;&gt;1,"未登録・重複",IF(INDEX(Tugs[基地港],MATCH(G808,Tugs[曳船名],0))="","未確認",INDEX(Tugs[基地港],MATCH(G808,Tugs[曳船名],0))))))</f>
        <v/>
      </c>
      <c r="AC808" s="53" t="str">
        <f>IF(C808="","",IF(AND(COUNTIF(Standards[照合項目（自動）],AB808&amp;"｜"&amp;E808&amp;"｜"&amp;D808&amp;"｜"&amp;F808&amp;"｜"&amp;P808)=1,COUNTIFS(Standards[照合項目（自動）],AB808&amp;"｜"&amp;E808&amp;"｜"&amp;D808&amp;"｜"&amp;F808&amp;"｜"&amp;P808,Standards[入力確認（自動）],"確認済")=1),SUMIF(Standards[照合項目（自動）],AB808&amp;"｜"&amp;E808&amp;"｜"&amp;D808&amp;"｜"&amp;F808&amp;"｜"&amp;P808,Standards[所定合計h（自動）]),"未確認"))</f>
        <v/>
      </c>
      <c r="AD808" s="53" t="str">
        <f>IF(C808="","",IF(AND(ISNUMBER(R808),ISNUMBER(S808),S808&gt;=R808),ROUND((S808-R808)*24,4),IF(OR(R808&lt;&gt;"",S808&lt;&gt;""),"",IF(AND(ISNUMBER(T808),T808&gt;=0),T808,IF(AND(I808="あり",J808="実施",ISNUMBER(AC808)),AC808,"")))))</f>
        <v/>
      </c>
      <c r="AE808" s="54" t="str">
        <f>IF(C808="","",IF(AND(ISNUMBER(R808),ISNUMBER(S808),S808&gt;=R808),IF(X808="記録","実績：基地発～基地着",IF(X808="記憶","記憶：基地発～基地着","未確認：基地発～基地着")),IF(OR(R808&lt;&gt;"",S808&lt;&gt;""),"要確認：時刻不足・逆転",IF(AND(ISNUMBER(T808),T808&gt;=0),IF(X808="記録","実績：記録の時間",IF(X808="記憶","記憶：申告の時間","未確認：申告の時間")),IF(AND(I808="あり",J808="実施",ISNUMBER(AC808)),"所定時間による見込み",IF(I808="なし","使用なし","未確認"))))))</f>
        <v/>
      </c>
      <c r="AF808" s="55" t="str">
        <f>IF(C808="","",IF(H808="あり",1,0))</f>
        <v/>
      </c>
      <c r="AG808" s="55" t="str">
        <f>IF(C808="","",IF(AND(I808="あり",J808="実施"),1,0))</f>
        <v/>
      </c>
      <c r="AH808" s="55" t="str">
        <f>IF(C808="","",IF(AND(H808="あり",X808="記録"),IF(COUNTIFS($A$8:A808,A808,$B$8:B808,B808,$C$8:C808,C808,$E$8:E808,E808,$F$8:F808,F808,$H$8:H808,"あり",$X$8:X808,"記録")=1,1,0),0))</f>
        <v/>
      </c>
      <c r="AI808" s="55" t="str">
        <f>IF(C808="","",IF(AND(I808="あり",J808="実施",X808="記録",ISNUMBER(K808)),IF(COUNTIFS($K$8:K808,K808,$C$8:C808,C808,$E$8:E808,E808,$F$8:F808,F808,$I$8:I808,"あり",$J$8:J808,"実施",$X$8:X808,"記録")=1,1,0),0))</f>
        <v/>
      </c>
      <c r="AJ808" s="55" t="str">
        <f>IF(C808="","",IF(ISNUMBER(A808),YEAR(A808)-IF(MONTH(A808)&lt;4,1,0),""))</f>
        <v/>
      </c>
      <c r="AK808" s="55" t="str">
        <f>IF(C808="","",IF(J808="実施",IF(ISNUMBER(K808),YEAR(K808)-IF(MONTH(K808)&lt;4,1,0),""),""))</f>
        <v/>
      </c>
      <c r="AL808" s="56" t="str">
        <f>IF(C808="",IF(OR(A808&lt;&gt;"",G808&lt;&gt;""),"要確認：船名未記入",""),IF(OR(NOT(ISNUMBER(A808)),G808="",H808="",I808="",J808="",N808="",O808="",P808="",W808="",X808=""),"要確認：基本項目不足",IF(OR(Z808="未登録・重複",AA808="未登録・重複",AB808="未確認"),"要確認：登録表を確認",IF(AND(H808="あり",NOT(ISNUMBER(B808))),"要確認：前日の予定時刻不足",IF(AND(J808="実施",I808="あり",NOT(ISNUMBER(K808))),"要確認：最終日時不足",IF(AND(J808="取消",I808="あり"),"要確認：取消と使用ありが矛盾",IF(OR(AND(ISNUMBER(T808),T808&lt;0),AND(ISNUMBER(V808),V808&lt;0),AE808="要確認：時刻不足・逆転"),"要確認：時間を確認",IF(COUNTIFS(Work[予定表の作業日],A808,Work[前日版の予定時刻],B808,Work[船名],C808,Work[バース],E808,Work[入出・転],F808,Work[曳船名],G808)&gt;1,"要確認：同じ作業・曳船が重複",IF(AND(I808="あり",J808="実施",NOT(ISNUMBER(AD808))),"要確認：拘束時間未確認",IF(OR(H808="未確認",I808="未確認",J808="未確認",X808="未確認",N808="未確認",O808="未確認"),"要確認：未確認を含む","確認済"))))))))))</f>
        <v/>
      </c>
    </row>
    <row r="809" spans="1:38" ht="24.95" customHeight="1" x14ac:dyDescent="0.2">
      <c r="A809" s="20"/>
      <c r="B809" s="29"/>
      <c r="C809" s="7"/>
      <c r="D809" s="7"/>
      <c r="E809" s="7"/>
      <c r="F809" s="7"/>
      <c r="G809" s="7"/>
      <c r="H809" s="7"/>
      <c r="I809" s="7"/>
      <c r="J809" s="7"/>
      <c r="K809" s="23"/>
      <c r="L809" s="13"/>
      <c r="M809" s="13"/>
      <c r="N809" s="7"/>
      <c r="O809" s="51"/>
      <c r="P809" s="51"/>
      <c r="Q809" s="61"/>
      <c r="R809" s="62"/>
      <c r="S809" s="62"/>
      <c r="T809" s="63"/>
      <c r="U809" s="63"/>
      <c r="V809" s="63"/>
      <c r="W809" s="51"/>
      <c r="X809" s="51"/>
      <c r="Y809" s="67"/>
      <c r="Z809" s="54" t="str">
        <f>IF(G809="","",IF(COUNTIF(Tugs[曳船名],G809)&lt;&gt;1,"未登録・重複",IF(INDEX(Tugs[会社名],MATCH(G809,Tugs[曳船名],0))="","未確認",INDEX(Tugs[会社名],MATCH(G809,Tugs[曳船名],0)))))</f>
        <v/>
      </c>
      <c r="AA809" s="54" t="str">
        <f>IF(G809="","",IF(COUNTIF(Companies[会社名],Z809)&lt;&gt;1,"未登録・重複",IF(INDEX(Companies[地区],MATCH(Z809,Companies[会社名],0))="","未確認",INDEX(Companies[地区],MATCH(Z809,Companies[会社名],0)))))</f>
        <v/>
      </c>
      <c r="AB809" s="54" t="str">
        <f>IF(G809="","",IF(Q809&lt;&gt;"",Q809,IF(COUNTIF(Tugs[曳船名],G809)&lt;&gt;1,"未登録・重複",IF(INDEX(Tugs[基地港],MATCH(G809,Tugs[曳船名],0))="","未確認",INDEX(Tugs[基地港],MATCH(G809,Tugs[曳船名],0))))))</f>
        <v/>
      </c>
      <c r="AC809" s="53" t="str">
        <f>IF(C809="","",IF(AND(COUNTIF(Standards[照合項目（自動）],AB809&amp;"｜"&amp;E809&amp;"｜"&amp;D809&amp;"｜"&amp;F809&amp;"｜"&amp;P809)=1,COUNTIFS(Standards[照合項目（自動）],AB809&amp;"｜"&amp;E809&amp;"｜"&amp;D809&amp;"｜"&amp;F809&amp;"｜"&amp;P809,Standards[入力確認（自動）],"確認済")=1),SUMIF(Standards[照合項目（自動）],AB809&amp;"｜"&amp;E809&amp;"｜"&amp;D809&amp;"｜"&amp;F809&amp;"｜"&amp;P809,Standards[所定合計h（自動）]),"未確認"))</f>
        <v/>
      </c>
      <c r="AD809" s="53" t="str">
        <f>IF(C809="","",IF(AND(ISNUMBER(R809),ISNUMBER(S809),S809&gt;=R809),ROUND((S809-R809)*24,4),IF(OR(R809&lt;&gt;"",S809&lt;&gt;""),"",IF(AND(ISNUMBER(T809),T809&gt;=0),T809,IF(AND(I809="あり",J809="実施",ISNUMBER(AC809)),AC809,"")))))</f>
        <v/>
      </c>
      <c r="AE809" s="54" t="str">
        <f>IF(C809="","",IF(AND(ISNUMBER(R809),ISNUMBER(S809),S809&gt;=R809),IF(X809="記録","実績：基地発～基地着",IF(X809="記憶","記憶：基地発～基地着","未確認：基地発～基地着")),IF(OR(R809&lt;&gt;"",S809&lt;&gt;""),"要確認：時刻不足・逆転",IF(AND(ISNUMBER(T809),T809&gt;=0),IF(X809="記録","実績：記録の時間",IF(X809="記憶","記憶：申告の時間","未確認：申告の時間")),IF(AND(I809="あり",J809="実施",ISNUMBER(AC809)),"所定時間による見込み",IF(I809="なし","使用なし","未確認"))))))</f>
        <v/>
      </c>
      <c r="AF809" s="55" t="str">
        <f>IF(C809="","",IF(H809="あり",1,0))</f>
        <v/>
      </c>
      <c r="AG809" s="55" t="str">
        <f>IF(C809="","",IF(AND(I809="あり",J809="実施"),1,0))</f>
        <v/>
      </c>
      <c r="AH809" s="55" t="str">
        <f>IF(C809="","",IF(AND(H809="あり",X809="記録"),IF(COUNTIFS($A$8:A809,A809,$B$8:B809,B809,$C$8:C809,C809,$E$8:E809,E809,$F$8:F809,F809,$H$8:H809,"あり",$X$8:X809,"記録")=1,1,0),0))</f>
        <v/>
      </c>
      <c r="AI809" s="55" t="str">
        <f>IF(C809="","",IF(AND(I809="あり",J809="実施",X809="記録",ISNUMBER(K809)),IF(COUNTIFS($K$8:K809,K809,$C$8:C809,C809,$E$8:E809,E809,$F$8:F809,F809,$I$8:I809,"あり",$J$8:J809,"実施",$X$8:X809,"記録")=1,1,0),0))</f>
        <v/>
      </c>
      <c r="AJ809" s="55" t="str">
        <f>IF(C809="","",IF(ISNUMBER(A809),YEAR(A809)-IF(MONTH(A809)&lt;4,1,0),""))</f>
        <v/>
      </c>
      <c r="AK809" s="55" t="str">
        <f>IF(C809="","",IF(J809="実施",IF(ISNUMBER(K809),YEAR(K809)-IF(MONTH(K809)&lt;4,1,0),""),""))</f>
        <v/>
      </c>
      <c r="AL809" s="56" t="str">
        <f>IF(C809="",IF(OR(A809&lt;&gt;"",G809&lt;&gt;""),"要確認：船名未記入",""),IF(OR(NOT(ISNUMBER(A809)),G809="",H809="",I809="",J809="",N809="",O809="",P809="",W809="",X809=""),"要確認：基本項目不足",IF(OR(Z809="未登録・重複",AA809="未登録・重複",AB809="未確認"),"要確認：登録表を確認",IF(AND(H809="あり",NOT(ISNUMBER(B809))),"要確認：前日の予定時刻不足",IF(AND(J809="実施",I809="あり",NOT(ISNUMBER(K809))),"要確認：最終日時不足",IF(AND(J809="取消",I809="あり"),"要確認：取消と使用ありが矛盾",IF(OR(AND(ISNUMBER(T809),T809&lt;0),AND(ISNUMBER(V809),V809&lt;0),AE809="要確認：時刻不足・逆転"),"要確認：時間を確認",IF(COUNTIFS(Work[予定表の作業日],A809,Work[前日版の予定時刻],B809,Work[船名],C809,Work[バース],E809,Work[入出・転],F809,Work[曳船名],G809)&gt;1,"要確認：同じ作業・曳船が重複",IF(AND(I809="あり",J809="実施",NOT(ISNUMBER(AD809))),"要確認：拘束時間未確認",IF(OR(H809="未確認",I809="未確認",J809="未確認",X809="未確認",N809="未確認",O809="未確認"),"要確認：未確認を含む","確認済"))))))))))</f>
        <v/>
      </c>
    </row>
    <row r="810" spans="1:38" ht="24.95" customHeight="1" x14ac:dyDescent="0.2">
      <c r="A810" s="20"/>
      <c r="B810" s="29"/>
      <c r="C810" s="7"/>
      <c r="D810" s="7"/>
      <c r="E810" s="7"/>
      <c r="F810" s="7"/>
      <c r="G810" s="7"/>
      <c r="H810" s="7"/>
      <c r="I810" s="7"/>
      <c r="J810" s="7"/>
      <c r="K810" s="23"/>
      <c r="L810" s="13"/>
      <c r="M810" s="13"/>
      <c r="N810" s="7"/>
      <c r="O810" s="51"/>
      <c r="P810" s="51"/>
      <c r="Q810" s="61"/>
      <c r="R810" s="62"/>
      <c r="S810" s="62"/>
      <c r="T810" s="63"/>
      <c r="U810" s="63"/>
      <c r="V810" s="63"/>
      <c r="W810" s="51"/>
      <c r="X810" s="51"/>
      <c r="Y810" s="67"/>
      <c r="Z810" s="54" t="str">
        <f>IF(G810="","",IF(COUNTIF(Tugs[曳船名],G810)&lt;&gt;1,"未登録・重複",IF(INDEX(Tugs[会社名],MATCH(G810,Tugs[曳船名],0))="","未確認",INDEX(Tugs[会社名],MATCH(G810,Tugs[曳船名],0)))))</f>
        <v/>
      </c>
      <c r="AA810" s="54" t="str">
        <f>IF(G810="","",IF(COUNTIF(Companies[会社名],Z810)&lt;&gt;1,"未登録・重複",IF(INDEX(Companies[地区],MATCH(Z810,Companies[会社名],0))="","未確認",INDEX(Companies[地区],MATCH(Z810,Companies[会社名],0)))))</f>
        <v/>
      </c>
      <c r="AB810" s="54" t="str">
        <f>IF(G810="","",IF(Q810&lt;&gt;"",Q810,IF(COUNTIF(Tugs[曳船名],G810)&lt;&gt;1,"未登録・重複",IF(INDEX(Tugs[基地港],MATCH(G810,Tugs[曳船名],0))="","未確認",INDEX(Tugs[基地港],MATCH(G810,Tugs[曳船名],0))))))</f>
        <v/>
      </c>
      <c r="AC810" s="53" t="str">
        <f>IF(C810="","",IF(AND(COUNTIF(Standards[照合項目（自動）],AB810&amp;"｜"&amp;E810&amp;"｜"&amp;D810&amp;"｜"&amp;F810&amp;"｜"&amp;P810)=1,COUNTIFS(Standards[照合項目（自動）],AB810&amp;"｜"&amp;E810&amp;"｜"&amp;D810&amp;"｜"&amp;F810&amp;"｜"&amp;P810,Standards[入力確認（自動）],"確認済")=1),SUMIF(Standards[照合項目（自動）],AB810&amp;"｜"&amp;E810&amp;"｜"&amp;D810&amp;"｜"&amp;F810&amp;"｜"&amp;P810,Standards[所定合計h（自動）]),"未確認"))</f>
        <v/>
      </c>
      <c r="AD810" s="53" t="str">
        <f>IF(C810="","",IF(AND(ISNUMBER(R810),ISNUMBER(S810),S810&gt;=R810),ROUND((S810-R810)*24,4),IF(OR(R810&lt;&gt;"",S810&lt;&gt;""),"",IF(AND(ISNUMBER(T810),T810&gt;=0),T810,IF(AND(I810="あり",J810="実施",ISNUMBER(AC810)),AC810,"")))))</f>
        <v/>
      </c>
      <c r="AE810" s="54" t="str">
        <f>IF(C810="","",IF(AND(ISNUMBER(R810),ISNUMBER(S810),S810&gt;=R810),IF(X810="記録","実績：基地発～基地着",IF(X810="記憶","記憶：基地発～基地着","未確認：基地発～基地着")),IF(OR(R810&lt;&gt;"",S810&lt;&gt;""),"要確認：時刻不足・逆転",IF(AND(ISNUMBER(T810),T810&gt;=0),IF(X810="記録","実績：記録の時間",IF(X810="記憶","記憶：申告の時間","未確認：申告の時間")),IF(AND(I810="あり",J810="実施",ISNUMBER(AC810)),"所定時間による見込み",IF(I810="なし","使用なし","未確認"))))))</f>
        <v/>
      </c>
      <c r="AF810" s="55" t="str">
        <f>IF(C810="","",IF(H810="あり",1,0))</f>
        <v/>
      </c>
      <c r="AG810" s="55" t="str">
        <f>IF(C810="","",IF(AND(I810="あり",J810="実施"),1,0))</f>
        <v/>
      </c>
      <c r="AH810" s="55" t="str">
        <f>IF(C810="","",IF(AND(H810="あり",X810="記録"),IF(COUNTIFS($A$8:A810,A810,$B$8:B810,B810,$C$8:C810,C810,$E$8:E810,E810,$F$8:F810,F810,$H$8:H810,"あり",$X$8:X810,"記録")=1,1,0),0))</f>
        <v/>
      </c>
      <c r="AI810" s="55" t="str">
        <f>IF(C810="","",IF(AND(I810="あり",J810="実施",X810="記録",ISNUMBER(K810)),IF(COUNTIFS($K$8:K810,K810,$C$8:C810,C810,$E$8:E810,E810,$F$8:F810,F810,$I$8:I810,"あり",$J$8:J810,"実施",$X$8:X810,"記録")=1,1,0),0))</f>
        <v/>
      </c>
      <c r="AJ810" s="55" t="str">
        <f>IF(C810="","",IF(ISNUMBER(A810),YEAR(A810)-IF(MONTH(A810)&lt;4,1,0),""))</f>
        <v/>
      </c>
      <c r="AK810" s="55" t="str">
        <f>IF(C810="","",IF(J810="実施",IF(ISNUMBER(K810),YEAR(K810)-IF(MONTH(K810)&lt;4,1,0),""),""))</f>
        <v/>
      </c>
      <c r="AL810" s="56" t="str">
        <f>IF(C810="",IF(OR(A810&lt;&gt;"",G810&lt;&gt;""),"要確認：船名未記入",""),IF(OR(NOT(ISNUMBER(A810)),G810="",H810="",I810="",J810="",N810="",O810="",P810="",W810="",X810=""),"要確認：基本項目不足",IF(OR(Z810="未登録・重複",AA810="未登録・重複",AB810="未確認"),"要確認：登録表を確認",IF(AND(H810="あり",NOT(ISNUMBER(B810))),"要確認：前日の予定時刻不足",IF(AND(J810="実施",I810="あり",NOT(ISNUMBER(K810))),"要確認：最終日時不足",IF(AND(J810="取消",I810="あり"),"要確認：取消と使用ありが矛盾",IF(OR(AND(ISNUMBER(T810),T810&lt;0),AND(ISNUMBER(V810),V810&lt;0),AE810="要確認：時刻不足・逆転"),"要確認：時間を確認",IF(COUNTIFS(Work[予定表の作業日],A810,Work[前日版の予定時刻],B810,Work[船名],C810,Work[バース],E810,Work[入出・転],F810,Work[曳船名],G810)&gt;1,"要確認：同じ作業・曳船が重複",IF(AND(I810="あり",J810="実施",NOT(ISNUMBER(AD810))),"要確認：拘束時間未確認",IF(OR(H810="未確認",I810="未確認",J810="未確認",X810="未確認",N810="未確認",O810="未確認"),"要確認：未確認を含む","確認済"))))))))))</f>
        <v/>
      </c>
    </row>
    <row r="811" spans="1:38" ht="24.95" customHeight="1" x14ac:dyDescent="0.2">
      <c r="A811" s="20"/>
      <c r="B811" s="29"/>
      <c r="C811" s="7"/>
      <c r="D811" s="7"/>
      <c r="E811" s="7"/>
      <c r="F811" s="7"/>
      <c r="G811" s="7"/>
      <c r="H811" s="7"/>
      <c r="I811" s="7"/>
      <c r="J811" s="7"/>
      <c r="K811" s="23"/>
      <c r="L811" s="13"/>
      <c r="M811" s="13"/>
      <c r="N811" s="7"/>
      <c r="O811" s="51"/>
      <c r="P811" s="51"/>
      <c r="Q811" s="61"/>
      <c r="R811" s="62"/>
      <c r="S811" s="62"/>
      <c r="T811" s="63"/>
      <c r="U811" s="63"/>
      <c r="V811" s="63"/>
      <c r="W811" s="51"/>
      <c r="X811" s="51"/>
      <c r="Y811" s="67"/>
      <c r="Z811" s="54" t="str">
        <f>IF(G811="","",IF(COUNTIF(Tugs[曳船名],G811)&lt;&gt;1,"未登録・重複",IF(INDEX(Tugs[会社名],MATCH(G811,Tugs[曳船名],0))="","未確認",INDEX(Tugs[会社名],MATCH(G811,Tugs[曳船名],0)))))</f>
        <v/>
      </c>
      <c r="AA811" s="54" t="str">
        <f>IF(G811="","",IF(COUNTIF(Companies[会社名],Z811)&lt;&gt;1,"未登録・重複",IF(INDEX(Companies[地区],MATCH(Z811,Companies[会社名],0))="","未確認",INDEX(Companies[地区],MATCH(Z811,Companies[会社名],0)))))</f>
        <v/>
      </c>
      <c r="AB811" s="54" t="str">
        <f>IF(G811="","",IF(Q811&lt;&gt;"",Q811,IF(COUNTIF(Tugs[曳船名],G811)&lt;&gt;1,"未登録・重複",IF(INDEX(Tugs[基地港],MATCH(G811,Tugs[曳船名],0))="","未確認",INDEX(Tugs[基地港],MATCH(G811,Tugs[曳船名],0))))))</f>
        <v/>
      </c>
      <c r="AC811" s="53" t="str">
        <f>IF(C811="","",IF(AND(COUNTIF(Standards[照合項目（自動）],AB811&amp;"｜"&amp;E811&amp;"｜"&amp;D811&amp;"｜"&amp;F811&amp;"｜"&amp;P811)=1,COUNTIFS(Standards[照合項目（自動）],AB811&amp;"｜"&amp;E811&amp;"｜"&amp;D811&amp;"｜"&amp;F811&amp;"｜"&amp;P811,Standards[入力確認（自動）],"確認済")=1),SUMIF(Standards[照合項目（自動）],AB811&amp;"｜"&amp;E811&amp;"｜"&amp;D811&amp;"｜"&amp;F811&amp;"｜"&amp;P811,Standards[所定合計h（自動）]),"未確認"))</f>
        <v/>
      </c>
      <c r="AD811" s="53" t="str">
        <f>IF(C811="","",IF(AND(ISNUMBER(R811),ISNUMBER(S811),S811&gt;=R811),ROUND((S811-R811)*24,4),IF(OR(R811&lt;&gt;"",S811&lt;&gt;""),"",IF(AND(ISNUMBER(T811),T811&gt;=0),T811,IF(AND(I811="あり",J811="実施",ISNUMBER(AC811)),AC811,"")))))</f>
        <v/>
      </c>
      <c r="AE811" s="54" t="str">
        <f>IF(C811="","",IF(AND(ISNUMBER(R811),ISNUMBER(S811),S811&gt;=R811),IF(X811="記録","実績：基地発～基地着",IF(X811="記憶","記憶：基地発～基地着","未確認：基地発～基地着")),IF(OR(R811&lt;&gt;"",S811&lt;&gt;""),"要確認：時刻不足・逆転",IF(AND(ISNUMBER(T811),T811&gt;=0),IF(X811="記録","実績：記録の時間",IF(X811="記憶","記憶：申告の時間","未確認：申告の時間")),IF(AND(I811="あり",J811="実施",ISNUMBER(AC811)),"所定時間による見込み",IF(I811="なし","使用なし","未確認"))))))</f>
        <v/>
      </c>
      <c r="AF811" s="55" t="str">
        <f>IF(C811="","",IF(H811="あり",1,0))</f>
        <v/>
      </c>
      <c r="AG811" s="55" t="str">
        <f>IF(C811="","",IF(AND(I811="あり",J811="実施"),1,0))</f>
        <v/>
      </c>
      <c r="AH811" s="55" t="str">
        <f>IF(C811="","",IF(AND(H811="あり",X811="記録"),IF(COUNTIFS($A$8:A811,A811,$B$8:B811,B811,$C$8:C811,C811,$E$8:E811,E811,$F$8:F811,F811,$H$8:H811,"あり",$X$8:X811,"記録")=1,1,0),0))</f>
        <v/>
      </c>
      <c r="AI811" s="55" t="str">
        <f>IF(C811="","",IF(AND(I811="あり",J811="実施",X811="記録",ISNUMBER(K811)),IF(COUNTIFS($K$8:K811,K811,$C$8:C811,C811,$E$8:E811,E811,$F$8:F811,F811,$I$8:I811,"あり",$J$8:J811,"実施",$X$8:X811,"記録")=1,1,0),0))</f>
        <v/>
      </c>
      <c r="AJ811" s="55" t="str">
        <f>IF(C811="","",IF(ISNUMBER(A811),YEAR(A811)-IF(MONTH(A811)&lt;4,1,0),""))</f>
        <v/>
      </c>
      <c r="AK811" s="55" t="str">
        <f>IF(C811="","",IF(J811="実施",IF(ISNUMBER(K811),YEAR(K811)-IF(MONTH(K811)&lt;4,1,0),""),""))</f>
        <v/>
      </c>
      <c r="AL811" s="56" t="str">
        <f>IF(C811="",IF(OR(A811&lt;&gt;"",G811&lt;&gt;""),"要確認：船名未記入",""),IF(OR(NOT(ISNUMBER(A811)),G811="",H811="",I811="",J811="",N811="",O811="",P811="",W811="",X811=""),"要確認：基本項目不足",IF(OR(Z811="未登録・重複",AA811="未登録・重複",AB811="未確認"),"要確認：登録表を確認",IF(AND(H811="あり",NOT(ISNUMBER(B811))),"要確認：前日の予定時刻不足",IF(AND(J811="実施",I811="あり",NOT(ISNUMBER(K811))),"要確認：最終日時不足",IF(AND(J811="取消",I811="あり"),"要確認：取消と使用ありが矛盾",IF(OR(AND(ISNUMBER(T811),T811&lt;0),AND(ISNUMBER(V811),V811&lt;0),AE811="要確認：時刻不足・逆転"),"要確認：時間を確認",IF(COUNTIFS(Work[予定表の作業日],A811,Work[前日版の予定時刻],B811,Work[船名],C811,Work[バース],E811,Work[入出・転],F811,Work[曳船名],G811)&gt;1,"要確認：同じ作業・曳船が重複",IF(AND(I811="あり",J811="実施",NOT(ISNUMBER(AD811))),"要確認：拘束時間未確認",IF(OR(H811="未確認",I811="未確認",J811="未確認",X811="未確認",N811="未確認",O811="未確認"),"要確認：未確認を含む","確認済"))))))))))</f>
        <v/>
      </c>
    </row>
    <row r="812" spans="1:38" ht="24.95" customHeight="1" x14ac:dyDescent="0.2">
      <c r="A812" s="20"/>
      <c r="B812" s="29"/>
      <c r="C812" s="7"/>
      <c r="D812" s="7"/>
      <c r="E812" s="7"/>
      <c r="F812" s="7"/>
      <c r="G812" s="7"/>
      <c r="H812" s="7"/>
      <c r="I812" s="7"/>
      <c r="J812" s="7"/>
      <c r="K812" s="23"/>
      <c r="L812" s="13"/>
      <c r="M812" s="13"/>
      <c r="N812" s="7"/>
      <c r="O812" s="51"/>
      <c r="P812" s="51"/>
      <c r="Q812" s="61"/>
      <c r="R812" s="62"/>
      <c r="S812" s="62"/>
      <c r="T812" s="63"/>
      <c r="U812" s="63"/>
      <c r="V812" s="63"/>
      <c r="W812" s="51"/>
      <c r="X812" s="51"/>
      <c r="Y812" s="67"/>
      <c r="Z812" s="54" t="str">
        <f>IF(G812="","",IF(COUNTIF(Tugs[曳船名],G812)&lt;&gt;1,"未登録・重複",IF(INDEX(Tugs[会社名],MATCH(G812,Tugs[曳船名],0))="","未確認",INDEX(Tugs[会社名],MATCH(G812,Tugs[曳船名],0)))))</f>
        <v/>
      </c>
      <c r="AA812" s="54" t="str">
        <f>IF(G812="","",IF(COUNTIF(Companies[会社名],Z812)&lt;&gt;1,"未登録・重複",IF(INDEX(Companies[地区],MATCH(Z812,Companies[会社名],0))="","未確認",INDEX(Companies[地区],MATCH(Z812,Companies[会社名],0)))))</f>
        <v/>
      </c>
      <c r="AB812" s="54" t="str">
        <f>IF(G812="","",IF(Q812&lt;&gt;"",Q812,IF(COUNTIF(Tugs[曳船名],G812)&lt;&gt;1,"未登録・重複",IF(INDEX(Tugs[基地港],MATCH(G812,Tugs[曳船名],0))="","未確認",INDEX(Tugs[基地港],MATCH(G812,Tugs[曳船名],0))))))</f>
        <v/>
      </c>
      <c r="AC812" s="53" t="str">
        <f>IF(C812="","",IF(AND(COUNTIF(Standards[照合項目（自動）],AB812&amp;"｜"&amp;E812&amp;"｜"&amp;D812&amp;"｜"&amp;F812&amp;"｜"&amp;P812)=1,COUNTIFS(Standards[照合項目（自動）],AB812&amp;"｜"&amp;E812&amp;"｜"&amp;D812&amp;"｜"&amp;F812&amp;"｜"&amp;P812,Standards[入力確認（自動）],"確認済")=1),SUMIF(Standards[照合項目（自動）],AB812&amp;"｜"&amp;E812&amp;"｜"&amp;D812&amp;"｜"&amp;F812&amp;"｜"&amp;P812,Standards[所定合計h（自動）]),"未確認"))</f>
        <v/>
      </c>
      <c r="AD812" s="53" t="str">
        <f>IF(C812="","",IF(AND(ISNUMBER(R812),ISNUMBER(S812),S812&gt;=R812),ROUND((S812-R812)*24,4),IF(OR(R812&lt;&gt;"",S812&lt;&gt;""),"",IF(AND(ISNUMBER(T812),T812&gt;=0),T812,IF(AND(I812="あり",J812="実施",ISNUMBER(AC812)),AC812,"")))))</f>
        <v/>
      </c>
      <c r="AE812" s="54" t="str">
        <f>IF(C812="","",IF(AND(ISNUMBER(R812),ISNUMBER(S812),S812&gt;=R812),IF(X812="記録","実績：基地発～基地着",IF(X812="記憶","記憶：基地発～基地着","未確認：基地発～基地着")),IF(OR(R812&lt;&gt;"",S812&lt;&gt;""),"要確認：時刻不足・逆転",IF(AND(ISNUMBER(T812),T812&gt;=0),IF(X812="記録","実績：記録の時間",IF(X812="記憶","記憶：申告の時間","未確認：申告の時間")),IF(AND(I812="あり",J812="実施",ISNUMBER(AC812)),"所定時間による見込み",IF(I812="なし","使用なし","未確認"))))))</f>
        <v/>
      </c>
      <c r="AF812" s="55" t="str">
        <f>IF(C812="","",IF(H812="あり",1,0))</f>
        <v/>
      </c>
      <c r="AG812" s="55" t="str">
        <f>IF(C812="","",IF(AND(I812="あり",J812="実施"),1,0))</f>
        <v/>
      </c>
      <c r="AH812" s="55" t="str">
        <f>IF(C812="","",IF(AND(H812="あり",X812="記録"),IF(COUNTIFS($A$8:A812,A812,$B$8:B812,B812,$C$8:C812,C812,$E$8:E812,E812,$F$8:F812,F812,$H$8:H812,"あり",$X$8:X812,"記録")=1,1,0),0))</f>
        <v/>
      </c>
      <c r="AI812" s="55" t="str">
        <f>IF(C812="","",IF(AND(I812="あり",J812="実施",X812="記録",ISNUMBER(K812)),IF(COUNTIFS($K$8:K812,K812,$C$8:C812,C812,$E$8:E812,E812,$F$8:F812,F812,$I$8:I812,"あり",$J$8:J812,"実施",$X$8:X812,"記録")=1,1,0),0))</f>
        <v/>
      </c>
      <c r="AJ812" s="55" t="str">
        <f>IF(C812="","",IF(ISNUMBER(A812),YEAR(A812)-IF(MONTH(A812)&lt;4,1,0),""))</f>
        <v/>
      </c>
      <c r="AK812" s="55" t="str">
        <f>IF(C812="","",IF(J812="実施",IF(ISNUMBER(K812),YEAR(K812)-IF(MONTH(K812)&lt;4,1,0),""),""))</f>
        <v/>
      </c>
      <c r="AL812" s="56" t="str">
        <f>IF(C812="",IF(OR(A812&lt;&gt;"",G812&lt;&gt;""),"要確認：船名未記入",""),IF(OR(NOT(ISNUMBER(A812)),G812="",H812="",I812="",J812="",N812="",O812="",P812="",W812="",X812=""),"要確認：基本項目不足",IF(OR(Z812="未登録・重複",AA812="未登録・重複",AB812="未確認"),"要確認：登録表を確認",IF(AND(H812="あり",NOT(ISNUMBER(B812))),"要確認：前日の予定時刻不足",IF(AND(J812="実施",I812="あり",NOT(ISNUMBER(K812))),"要確認：最終日時不足",IF(AND(J812="取消",I812="あり"),"要確認：取消と使用ありが矛盾",IF(OR(AND(ISNUMBER(T812),T812&lt;0),AND(ISNUMBER(V812),V812&lt;0),AE812="要確認：時刻不足・逆転"),"要確認：時間を確認",IF(COUNTIFS(Work[予定表の作業日],A812,Work[前日版の予定時刻],B812,Work[船名],C812,Work[バース],E812,Work[入出・転],F812,Work[曳船名],G812)&gt;1,"要確認：同じ作業・曳船が重複",IF(AND(I812="あり",J812="実施",NOT(ISNUMBER(AD812))),"要確認：拘束時間未確認",IF(OR(H812="未確認",I812="未確認",J812="未確認",X812="未確認",N812="未確認",O812="未確認"),"要確認：未確認を含む","確認済"))))))))))</f>
        <v/>
      </c>
    </row>
    <row r="813" spans="1:38" ht="24.95" customHeight="1" x14ac:dyDescent="0.2">
      <c r="A813" s="20"/>
      <c r="B813" s="29"/>
      <c r="C813" s="7"/>
      <c r="D813" s="7"/>
      <c r="E813" s="7"/>
      <c r="F813" s="7"/>
      <c r="G813" s="7"/>
      <c r="H813" s="7"/>
      <c r="I813" s="7"/>
      <c r="J813" s="7"/>
      <c r="K813" s="23"/>
      <c r="L813" s="13"/>
      <c r="M813" s="13"/>
      <c r="N813" s="7"/>
      <c r="O813" s="51"/>
      <c r="P813" s="51"/>
      <c r="Q813" s="61"/>
      <c r="R813" s="62"/>
      <c r="S813" s="62"/>
      <c r="T813" s="63"/>
      <c r="U813" s="63"/>
      <c r="V813" s="63"/>
      <c r="W813" s="51"/>
      <c r="X813" s="51"/>
      <c r="Y813" s="67"/>
      <c r="Z813" s="54" t="str">
        <f>IF(G813="","",IF(COUNTIF(Tugs[曳船名],G813)&lt;&gt;1,"未登録・重複",IF(INDEX(Tugs[会社名],MATCH(G813,Tugs[曳船名],0))="","未確認",INDEX(Tugs[会社名],MATCH(G813,Tugs[曳船名],0)))))</f>
        <v/>
      </c>
      <c r="AA813" s="54" t="str">
        <f>IF(G813="","",IF(COUNTIF(Companies[会社名],Z813)&lt;&gt;1,"未登録・重複",IF(INDEX(Companies[地区],MATCH(Z813,Companies[会社名],0))="","未確認",INDEX(Companies[地区],MATCH(Z813,Companies[会社名],0)))))</f>
        <v/>
      </c>
      <c r="AB813" s="54" t="str">
        <f>IF(G813="","",IF(Q813&lt;&gt;"",Q813,IF(COUNTIF(Tugs[曳船名],G813)&lt;&gt;1,"未登録・重複",IF(INDEX(Tugs[基地港],MATCH(G813,Tugs[曳船名],0))="","未確認",INDEX(Tugs[基地港],MATCH(G813,Tugs[曳船名],0))))))</f>
        <v/>
      </c>
      <c r="AC813" s="53" t="str">
        <f>IF(C813="","",IF(AND(COUNTIF(Standards[照合項目（自動）],AB813&amp;"｜"&amp;E813&amp;"｜"&amp;D813&amp;"｜"&amp;F813&amp;"｜"&amp;P813)=1,COUNTIFS(Standards[照合項目（自動）],AB813&amp;"｜"&amp;E813&amp;"｜"&amp;D813&amp;"｜"&amp;F813&amp;"｜"&amp;P813,Standards[入力確認（自動）],"確認済")=1),SUMIF(Standards[照合項目（自動）],AB813&amp;"｜"&amp;E813&amp;"｜"&amp;D813&amp;"｜"&amp;F813&amp;"｜"&amp;P813,Standards[所定合計h（自動）]),"未確認"))</f>
        <v/>
      </c>
      <c r="AD813" s="53" t="str">
        <f>IF(C813="","",IF(AND(ISNUMBER(R813),ISNUMBER(S813),S813&gt;=R813),ROUND((S813-R813)*24,4),IF(OR(R813&lt;&gt;"",S813&lt;&gt;""),"",IF(AND(ISNUMBER(T813),T813&gt;=0),T813,IF(AND(I813="あり",J813="実施",ISNUMBER(AC813)),AC813,"")))))</f>
        <v/>
      </c>
      <c r="AE813" s="54" t="str">
        <f>IF(C813="","",IF(AND(ISNUMBER(R813),ISNUMBER(S813),S813&gt;=R813),IF(X813="記録","実績：基地発～基地着",IF(X813="記憶","記憶：基地発～基地着","未確認：基地発～基地着")),IF(OR(R813&lt;&gt;"",S813&lt;&gt;""),"要確認：時刻不足・逆転",IF(AND(ISNUMBER(T813),T813&gt;=0),IF(X813="記録","実績：記録の時間",IF(X813="記憶","記憶：申告の時間","未確認：申告の時間")),IF(AND(I813="あり",J813="実施",ISNUMBER(AC813)),"所定時間による見込み",IF(I813="なし","使用なし","未確認"))))))</f>
        <v/>
      </c>
      <c r="AF813" s="55" t="str">
        <f>IF(C813="","",IF(H813="あり",1,0))</f>
        <v/>
      </c>
      <c r="AG813" s="55" t="str">
        <f>IF(C813="","",IF(AND(I813="あり",J813="実施"),1,0))</f>
        <v/>
      </c>
      <c r="AH813" s="55" t="str">
        <f>IF(C813="","",IF(AND(H813="あり",X813="記録"),IF(COUNTIFS($A$8:A813,A813,$B$8:B813,B813,$C$8:C813,C813,$E$8:E813,E813,$F$8:F813,F813,$H$8:H813,"あり",$X$8:X813,"記録")=1,1,0),0))</f>
        <v/>
      </c>
      <c r="AI813" s="55" t="str">
        <f>IF(C813="","",IF(AND(I813="あり",J813="実施",X813="記録",ISNUMBER(K813)),IF(COUNTIFS($K$8:K813,K813,$C$8:C813,C813,$E$8:E813,E813,$F$8:F813,F813,$I$8:I813,"あり",$J$8:J813,"実施",$X$8:X813,"記録")=1,1,0),0))</f>
        <v/>
      </c>
      <c r="AJ813" s="55" t="str">
        <f>IF(C813="","",IF(ISNUMBER(A813),YEAR(A813)-IF(MONTH(A813)&lt;4,1,0),""))</f>
        <v/>
      </c>
      <c r="AK813" s="55" t="str">
        <f>IF(C813="","",IF(J813="実施",IF(ISNUMBER(K813),YEAR(K813)-IF(MONTH(K813)&lt;4,1,0),""),""))</f>
        <v/>
      </c>
      <c r="AL813" s="56" t="str">
        <f>IF(C813="",IF(OR(A813&lt;&gt;"",G813&lt;&gt;""),"要確認：船名未記入",""),IF(OR(NOT(ISNUMBER(A813)),G813="",H813="",I813="",J813="",N813="",O813="",P813="",W813="",X813=""),"要確認：基本項目不足",IF(OR(Z813="未登録・重複",AA813="未登録・重複",AB813="未確認"),"要確認：登録表を確認",IF(AND(H813="あり",NOT(ISNUMBER(B813))),"要確認：前日の予定時刻不足",IF(AND(J813="実施",I813="あり",NOT(ISNUMBER(K813))),"要確認：最終日時不足",IF(AND(J813="取消",I813="あり"),"要確認：取消と使用ありが矛盾",IF(OR(AND(ISNUMBER(T813),T813&lt;0),AND(ISNUMBER(V813),V813&lt;0),AE813="要確認：時刻不足・逆転"),"要確認：時間を確認",IF(COUNTIFS(Work[予定表の作業日],A813,Work[前日版の予定時刻],B813,Work[船名],C813,Work[バース],E813,Work[入出・転],F813,Work[曳船名],G813)&gt;1,"要確認：同じ作業・曳船が重複",IF(AND(I813="あり",J813="実施",NOT(ISNUMBER(AD813))),"要確認：拘束時間未確認",IF(OR(H813="未確認",I813="未確認",J813="未確認",X813="未確認",N813="未確認",O813="未確認"),"要確認：未確認を含む","確認済"))))))))))</f>
        <v/>
      </c>
    </row>
    <row r="814" spans="1:38" ht="24.95" customHeight="1" x14ac:dyDescent="0.2">
      <c r="A814" s="20"/>
      <c r="B814" s="29"/>
      <c r="C814" s="7"/>
      <c r="D814" s="7"/>
      <c r="E814" s="7"/>
      <c r="F814" s="7"/>
      <c r="G814" s="7"/>
      <c r="H814" s="7"/>
      <c r="I814" s="7"/>
      <c r="J814" s="7"/>
      <c r="K814" s="23"/>
      <c r="L814" s="13"/>
      <c r="M814" s="13"/>
      <c r="N814" s="7"/>
      <c r="O814" s="51"/>
      <c r="P814" s="51"/>
      <c r="Q814" s="61"/>
      <c r="R814" s="62"/>
      <c r="S814" s="62"/>
      <c r="T814" s="63"/>
      <c r="U814" s="63"/>
      <c r="V814" s="63"/>
      <c r="W814" s="51"/>
      <c r="X814" s="51"/>
      <c r="Y814" s="67"/>
      <c r="Z814" s="54" t="str">
        <f>IF(G814="","",IF(COUNTIF(Tugs[曳船名],G814)&lt;&gt;1,"未登録・重複",IF(INDEX(Tugs[会社名],MATCH(G814,Tugs[曳船名],0))="","未確認",INDEX(Tugs[会社名],MATCH(G814,Tugs[曳船名],0)))))</f>
        <v/>
      </c>
      <c r="AA814" s="54" t="str">
        <f>IF(G814="","",IF(COUNTIF(Companies[会社名],Z814)&lt;&gt;1,"未登録・重複",IF(INDEX(Companies[地区],MATCH(Z814,Companies[会社名],0))="","未確認",INDEX(Companies[地区],MATCH(Z814,Companies[会社名],0)))))</f>
        <v/>
      </c>
      <c r="AB814" s="54" t="str">
        <f>IF(G814="","",IF(Q814&lt;&gt;"",Q814,IF(COUNTIF(Tugs[曳船名],G814)&lt;&gt;1,"未登録・重複",IF(INDEX(Tugs[基地港],MATCH(G814,Tugs[曳船名],0))="","未確認",INDEX(Tugs[基地港],MATCH(G814,Tugs[曳船名],0))))))</f>
        <v/>
      </c>
      <c r="AC814" s="53" t="str">
        <f>IF(C814="","",IF(AND(COUNTIF(Standards[照合項目（自動）],AB814&amp;"｜"&amp;E814&amp;"｜"&amp;D814&amp;"｜"&amp;F814&amp;"｜"&amp;P814)=1,COUNTIFS(Standards[照合項目（自動）],AB814&amp;"｜"&amp;E814&amp;"｜"&amp;D814&amp;"｜"&amp;F814&amp;"｜"&amp;P814,Standards[入力確認（自動）],"確認済")=1),SUMIF(Standards[照合項目（自動）],AB814&amp;"｜"&amp;E814&amp;"｜"&amp;D814&amp;"｜"&amp;F814&amp;"｜"&amp;P814,Standards[所定合計h（自動）]),"未確認"))</f>
        <v/>
      </c>
      <c r="AD814" s="53" t="str">
        <f>IF(C814="","",IF(AND(ISNUMBER(R814),ISNUMBER(S814),S814&gt;=R814),ROUND((S814-R814)*24,4),IF(OR(R814&lt;&gt;"",S814&lt;&gt;""),"",IF(AND(ISNUMBER(T814),T814&gt;=0),T814,IF(AND(I814="あり",J814="実施",ISNUMBER(AC814)),AC814,"")))))</f>
        <v/>
      </c>
      <c r="AE814" s="54" t="str">
        <f>IF(C814="","",IF(AND(ISNUMBER(R814),ISNUMBER(S814),S814&gt;=R814),IF(X814="記録","実績：基地発～基地着",IF(X814="記憶","記憶：基地発～基地着","未確認：基地発～基地着")),IF(OR(R814&lt;&gt;"",S814&lt;&gt;""),"要確認：時刻不足・逆転",IF(AND(ISNUMBER(T814),T814&gt;=0),IF(X814="記録","実績：記録の時間",IF(X814="記憶","記憶：申告の時間","未確認：申告の時間")),IF(AND(I814="あり",J814="実施",ISNUMBER(AC814)),"所定時間による見込み",IF(I814="なし","使用なし","未確認"))))))</f>
        <v/>
      </c>
      <c r="AF814" s="55" t="str">
        <f>IF(C814="","",IF(H814="あり",1,0))</f>
        <v/>
      </c>
      <c r="AG814" s="55" t="str">
        <f>IF(C814="","",IF(AND(I814="あり",J814="実施"),1,0))</f>
        <v/>
      </c>
      <c r="AH814" s="55" t="str">
        <f>IF(C814="","",IF(AND(H814="あり",X814="記録"),IF(COUNTIFS($A$8:A814,A814,$B$8:B814,B814,$C$8:C814,C814,$E$8:E814,E814,$F$8:F814,F814,$H$8:H814,"あり",$X$8:X814,"記録")=1,1,0),0))</f>
        <v/>
      </c>
      <c r="AI814" s="55" t="str">
        <f>IF(C814="","",IF(AND(I814="あり",J814="実施",X814="記録",ISNUMBER(K814)),IF(COUNTIFS($K$8:K814,K814,$C$8:C814,C814,$E$8:E814,E814,$F$8:F814,F814,$I$8:I814,"あり",$J$8:J814,"実施",$X$8:X814,"記録")=1,1,0),0))</f>
        <v/>
      </c>
      <c r="AJ814" s="55" t="str">
        <f>IF(C814="","",IF(ISNUMBER(A814),YEAR(A814)-IF(MONTH(A814)&lt;4,1,0),""))</f>
        <v/>
      </c>
      <c r="AK814" s="55" t="str">
        <f>IF(C814="","",IF(J814="実施",IF(ISNUMBER(K814),YEAR(K814)-IF(MONTH(K814)&lt;4,1,0),""),""))</f>
        <v/>
      </c>
      <c r="AL814" s="56" t="str">
        <f>IF(C814="",IF(OR(A814&lt;&gt;"",G814&lt;&gt;""),"要確認：船名未記入",""),IF(OR(NOT(ISNUMBER(A814)),G814="",H814="",I814="",J814="",N814="",O814="",P814="",W814="",X814=""),"要確認：基本項目不足",IF(OR(Z814="未登録・重複",AA814="未登録・重複",AB814="未確認"),"要確認：登録表を確認",IF(AND(H814="あり",NOT(ISNUMBER(B814))),"要確認：前日の予定時刻不足",IF(AND(J814="実施",I814="あり",NOT(ISNUMBER(K814))),"要確認：最終日時不足",IF(AND(J814="取消",I814="あり"),"要確認：取消と使用ありが矛盾",IF(OR(AND(ISNUMBER(T814),T814&lt;0),AND(ISNUMBER(V814),V814&lt;0),AE814="要確認：時刻不足・逆転"),"要確認：時間を確認",IF(COUNTIFS(Work[予定表の作業日],A814,Work[前日版の予定時刻],B814,Work[船名],C814,Work[バース],E814,Work[入出・転],F814,Work[曳船名],G814)&gt;1,"要確認：同じ作業・曳船が重複",IF(AND(I814="あり",J814="実施",NOT(ISNUMBER(AD814))),"要確認：拘束時間未確認",IF(OR(H814="未確認",I814="未確認",J814="未確認",X814="未確認",N814="未確認",O814="未確認"),"要確認：未確認を含む","確認済"))))))))))</f>
        <v/>
      </c>
    </row>
    <row r="815" spans="1:38" ht="24.95" customHeight="1" x14ac:dyDescent="0.2">
      <c r="A815" s="20"/>
      <c r="B815" s="29"/>
      <c r="C815" s="7"/>
      <c r="D815" s="7"/>
      <c r="E815" s="7"/>
      <c r="F815" s="7"/>
      <c r="G815" s="7"/>
      <c r="H815" s="7"/>
      <c r="I815" s="7"/>
      <c r="J815" s="7"/>
      <c r="K815" s="23"/>
      <c r="L815" s="13"/>
      <c r="M815" s="13"/>
      <c r="N815" s="7"/>
      <c r="O815" s="51"/>
      <c r="P815" s="51"/>
      <c r="Q815" s="61"/>
      <c r="R815" s="62"/>
      <c r="S815" s="62"/>
      <c r="T815" s="63"/>
      <c r="U815" s="63"/>
      <c r="V815" s="63"/>
      <c r="W815" s="51"/>
      <c r="X815" s="51"/>
      <c r="Y815" s="67"/>
      <c r="Z815" s="54" t="str">
        <f>IF(G815="","",IF(COUNTIF(Tugs[曳船名],G815)&lt;&gt;1,"未登録・重複",IF(INDEX(Tugs[会社名],MATCH(G815,Tugs[曳船名],0))="","未確認",INDEX(Tugs[会社名],MATCH(G815,Tugs[曳船名],0)))))</f>
        <v/>
      </c>
      <c r="AA815" s="54" t="str">
        <f>IF(G815="","",IF(COUNTIF(Companies[会社名],Z815)&lt;&gt;1,"未登録・重複",IF(INDEX(Companies[地区],MATCH(Z815,Companies[会社名],0))="","未確認",INDEX(Companies[地区],MATCH(Z815,Companies[会社名],0)))))</f>
        <v/>
      </c>
      <c r="AB815" s="54" t="str">
        <f>IF(G815="","",IF(Q815&lt;&gt;"",Q815,IF(COUNTIF(Tugs[曳船名],G815)&lt;&gt;1,"未登録・重複",IF(INDEX(Tugs[基地港],MATCH(G815,Tugs[曳船名],0))="","未確認",INDEX(Tugs[基地港],MATCH(G815,Tugs[曳船名],0))))))</f>
        <v/>
      </c>
      <c r="AC815" s="53" t="str">
        <f>IF(C815="","",IF(AND(COUNTIF(Standards[照合項目（自動）],AB815&amp;"｜"&amp;E815&amp;"｜"&amp;D815&amp;"｜"&amp;F815&amp;"｜"&amp;P815)=1,COUNTIFS(Standards[照合項目（自動）],AB815&amp;"｜"&amp;E815&amp;"｜"&amp;D815&amp;"｜"&amp;F815&amp;"｜"&amp;P815,Standards[入力確認（自動）],"確認済")=1),SUMIF(Standards[照合項目（自動）],AB815&amp;"｜"&amp;E815&amp;"｜"&amp;D815&amp;"｜"&amp;F815&amp;"｜"&amp;P815,Standards[所定合計h（自動）]),"未確認"))</f>
        <v/>
      </c>
      <c r="AD815" s="53" t="str">
        <f>IF(C815="","",IF(AND(ISNUMBER(R815),ISNUMBER(S815),S815&gt;=R815),ROUND((S815-R815)*24,4),IF(OR(R815&lt;&gt;"",S815&lt;&gt;""),"",IF(AND(ISNUMBER(T815),T815&gt;=0),T815,IF(AND(I815="あり",J815="実施",ISNUMBER(AC815)),AC815,"")))))</f>
        <v/>
      </c>
      <c r="AE815" s="54" t="str">
        <f>IF(C815="","",IF(AND(ISNUMBER(R815),ISNUMBER(S815),S815&gt;=R815),IF(X815="記録","実績：基地発～基地着",IF(X815="記憶","記憶：基地発～基地着","未確認：基地発～基地着")),IF(OR(R815&lt;&gt;"",S815&lt;&gt;""),"要確認：時刻不足・逆転",IF(AND(ISNUMBER(T815),T815&gt;=0),IF(X815="記録","実績：記録の時間",IF(X815="記憶","記憶：申告の時間","未確認：申告の時間")),IF(AND(I815="あり",J815="実施",ISNUMBER(AC815)),"所定時間による見込み",IF(I815="なし","使用なし","未確認"))))))</f>
        <v/>
      </c>
      <c r="AF815" s="55" t="str">
        <f>IF(C815="","",IF(H815="あり",1,0))</f>
        <v/>
      </c>
      <c r="AG815" s="55" t="str">
        <f>IF(C815="","",IF(AND(I815="あり",J815="実施"),1,0))</f>
        <v/>
      </c>
      <c r="AH815" s="55" t="str">
        <f>IF(C815="","",IF(AND(H815="あり",X815="記録"),IF(COUNTIFS($A$8:A815,A815,$B$8:B815,B815,$C$8:C815,C815,$E$8:E815,E815,$F$8:F815,F815,$H$8:H815,"あり",$X$8:X815,"記録")=1,1,0),0))</f>
        <v/>
      </c>
      <c r="AI815" s="55" t="str">
        <f>IF(C815="","",IF(AND(I815="あり",J815="実施",X815="記録",ISNUMBER(K815)),IF(COUNTIFS($K$8:K815,K815,$C$8:C815,C815,$E$8:E815,E815,$F$8:F815,F815,$I$8:I815,"あり",$J$8:J815,"実施",$X$8:X815,"記録")=1,1,0),0))</f>
        <v/>
      </c>
      <c r="AJ815" s="55" t="str">
        <f>IF(C815="","",IF(ISNUMBER(A815),YEAR(A815)-IF(MONTH(A815)&lt;4,1,0),""))</f>
        <v/>
      </c>
      <c r="AK815" s="55" t="str">
        <f>IF(C815="","",IF(J815="実施",IF(ISNUMBER(K815),YEAR(K815)-IF(MONTH(K815)&lt;4,1,0),""),""))</f>
        <v/>
      </c>
      <c r="AL815" s="56" t="str">
        <f>IF(C815="",IF(OR(A815&lt;&gt;"",G815&lt;&gt;""),"要確認：船名未記入",""),IF(OR(NOT(ISNUMBER(A815)),G815="",H815="",I815="",J815="",N815="",O815="",P815="",W815="",X815=""),"要確認：基本項目不足",IF(OR(Z815="未登録・重複",AA815="未登録・重複",AB815="未確認"),"要確認：登録表を確認",IF(AND(H815="あり",NOT(ISNUMBER(B815))),"要確認：前日の予定時刻不足",IF(AND(J815="実施",I815="あり",NOT(ISNUMBER(K815))),"要確認：最終日時不足",IF(AND(J815="取消",I815="あり"),"要確認：取消と使用ありが矛盾",IF(OR(AND(ISNUMBER(T815),T815&lt;0),AND(ISNUMBER(V815),V815&lt;0),AE815="要確認：時刻不足・逆転"),"要確認：時間を確認",IF(COUNTIFS(Work[予定表の作業日],A815,Work[前日版の予定時刻],B815,Work[船名],C815,Work[バース],E815,Work[入出・転],F815,Work[曳船名],G815)&gt;1,"要確認：同じ作業・曳船が重複",IF(AND(I815="あり",J815="実施",NOT(ISNUMBER(AD815))),"要確認：拘束時間未確認",IF(OR(H815="未確認",I815="未確認",J815="未確認",X815="未確認",N815="未確認",O815="未確認"),"要確認：未確認を含む","確認済"))))))))))</f>
        <v/>
      </c>
    </row>
    <row r="816" spans="1:38" ht="24.95" customHeight="1" x14ac:dyDescent="0.2">
      <c r="A816" s="20"/>
      <c r="B816" s="29"/>
      <c r="C816" s="7"/>
      <c r="D816" s="7"/>
      <c r="E816" s="7"/>
      <c r="F816" s="7"/>
      <c r="G816" s="7"/>
      <c r="H816" s="7"/>
      <c r="I816" s="7"/>
      <c r="J816" s="7"/>
      <c r="K816" s="23"/>
      <c r="L816" s="13"/>
      <c r="M816" s="13"/>
      <c r="N816" s="7"/>
      <c r="O816" s="51"/>
      <c r="P816" s="51"/>
      <c r="Q816" s="61"/>
      <c r="R816" s="62"/>
      <c r="S816" s="62"/>
      <c r="T816" s="63"/>
      <c r="U816" s="63"/>
      <c r="V816" s="63"/>
      <c r="W816" s="51"/>
      <c r="X816" s="51"/>
      <c r="Y816" s="67"/>
      <c r="Z816" s="54" t="str">
        <f>IF(G816="","",IF(COUNTIF(Tugs[曳船名],G816)&lt;&gt;1,"未登録・重複",IF(INDEX(Tugs[会社名],MATCH(G816,Tugs[曳船名],0))="","未確認",INDEX(Tugs[会社名],MATCH(G816,Tugs[曳船名],0)))))</f>
        <v/>
      </c>
      <c r="AA816" s="54" t="str">
        <f>IF(G816="","",IF(COUNTIF(Companies[会社名],Z816)&lt;&gt;1,"未登録・重複",IF(INDEX(Companies[地区],MATCH(Z816,Companies[会社名],0))="","未確認",INDEX(Companies[地区],MATCH(Z816,Companies[会社名],0)))))</f>
        <v/>
      </c>
      <c r="AB816" s="54" t="str">
        <f>IF(G816="","",IF(Q816&lt;&gt;"",Q816,IF(COUNTIF(Tugs[曳船名],G816)&lt;&gt;1,"未登録・重複",IF(INDEX(Tugs[基地港],MATCH(G816,Tugs[曳船名],0))="","未確認",INDEX(Tugs[基地港],MATCH(G816,Tugs[曳船名],0))))))</f>
        <v/>
      </c>
      <c r="AC816" s="53" t="str">
        <f>IF(C816="","",IF(AND(COUNTIF(Standards[照合項目（自動）],AB816&amp;"｜"&amp;E816&amp;"｜"&amp;D816&amp;"｜"&amp;F816&amp;"｜"&amp;P816)=1,COUNTIFS(Standards[照合項目（自動）],AB816&amp;"｜"&amp;E816&amp;"｜"&amp;D816&amp;"｜"&amp;F816&amp;"｜"&amp;P816,Standards[入力確認（自動）],"確認済")=1),SUMIF(Standards[照合項目（自動）],AB816&amp;"｜"&amp;E816&amp;"｜"&amp;D816&amp;"｜"&amp;F816&amp;"｜"&amp;P816,Standards[所定合計h（自動）]),"未確認"))</f>
        <v/>
      </c>
      <c r="AD816" s="53" t="str">
        <f>IF(C816="","",IF(AND(ISNUMBER(R816),ISNUMBER(S816),S816&gt;=R816),ROUND((S816-R816)*24,4),IF(OR(R816&lt;&gt;"",S816&lt;&gt;""),"",IF(AND(ISNUMBER(T816),T816&gt;=0),T816,IF(AND(I816="あり",J816="実施",ISNUMBER(AC816)),AC816,"")))))</f>
        <v/>
      </c>
      <c r="AE816" s="54" t="str">
        <f>IF(C816="","",IF(AND(ISNUMBER(R816),ISNUMBER(S816),S816&gt;=R816),IF(X816="記録","実績：基地発～基地着",IF(X816="記憶","記憶：基地発～基地着","未確認：基地発～基地着")),IF(OR(R816&lt;&gt;"",S816&lt;&gt;""),"要確認：時刻不足・逆転",IF(AND(ISNUMBER(T816),T816&gt;=0),IF(X816="記録","実績：記録の時間",IF(X816="記憶","記憶：申告の時間","未確認：申告の時間")),IF(AND(I816="あり",J816="実施",ISNUMBER(AC816)),"所定時間による見込み",IF(I816="なし","使用なし","未確認"))))))</f>
        <v/>
      </c>
      <c r="AF816" s="55" t="str">
        <f>IF(C816="","",IF(H816="あり",1,0))</f>
        <v/>
      </c>
      <c r="AG816" s="55" t="str">
        <f>IF(C816="","",IF(AND(I816="あり",J816="実施"),1,0))</f>
        <v/>
      </c>
      <c r="AH816" s="55" t="str">
        <f>IF(C816="","",IF(AND(H816="あり",X816="記録"),IF(COUNTIFS($A$8:A816,A816,$B$8:B816,B816,$C$8:C816,C816,$E$8:E816,E816,$F$8:F816,F816,$H$8:H816,"あり",$X$8:X816,"記録")=1,1,0),0))</f>
        <v/>
      </c>
      <c r="AI816" s="55" t="str">
        <f>IF(C816="","",IF(AND(I816="あり",J816="実施",X816="記録",ISNUMBER(K816)),IF(COUNTIFS($K$8:K816,K816,$C$8:C816,C816,$E$8:E816,E816,$F$8:F816,F816,$I$8:I816,"あり",$J$8:J816,"実施",$X$8:X816,"記録")=1,1,0),0))</f>
        <v/>
      </c>
      <c r="AJ816" s="55" t="str">
        <f>IF(C816="","",IF(ISNUMBER(A816),YEAR(A816)-IF(MONTH(A816)&lt;4,1,0),""))</f>
        <v/>
      </c>
      <c r="AK816" s="55" t="str">
        <f>IF(C816="","",IF(J816="実施",IF(ISNUMBER(K816),YEAR(K816)-IF(MONTH(K816)&lt;4,1,0),""),""))</f>
        <v/>
      </c>
      <c r="AL816" s="56" t="str">
        <f>IF(C816="",IF(OR(A816&lt;&gt;"",G816&lt;&gt;""),"要確認：船名未記入",""),IF(OR(NOT(ISNUMBER(A816)),G816="",H816="",I816="",J816="",N816="",O816="",P816="",W816="",X816=""),"要確認：基本項目不足",IF(OR(Z816="未登録・重複",AA816="未登録・重複",AB816="未確認"),"要確認：登録表を確認",IF(AND(H816="あり",NOT(ISNUMBER(B816))),"要確認：前日の予定時刻不足",IF(AND(J816="実施",I816="あり",NOT(ISNUMBER(K816))),"要確認：最終日時不足",IF(AND(J816="取消",I816="あり"),"要確認：取消と使用ありが矛盾",IF(OR(AND(ISNUMBER(T816),T816&lt;0),AND(ISNUMBER(V816),V816&lt;0),AE816="要確認：時刻不足・逆転"),"要確認：時間を確認",IF(COUNTIFS(Work[予定表の作業日],A816,Work[前日版の予定時刻],B816,Work[船名],C816,Work[バース],E816,Work[入出・転],F816,Work[曳船名],G816)&gt;1,"要確認：同じ作業・曳船が重複",IF(AND(I816="あり",J816="実施",NOT(ISNUMBER(AD816))),"要確認：拘束時間未確認",IF(OR(H816="未確認",I816="未確認",J816="未確認",X816="未確認",N816="未確認",O816="未確認"),"要確認：未確認を含む","確認済"))))))))))</f>
        <v/>
      </c>
    </row>
    <row r="817" spans="1:38" ht="24.95" customHeight="1" x14ac:dyDescent="0.2">
      <c r="A817" s="20"/>
      <c r="B817" s="29"/>
      <c r="C817" s="7"/>
      <c r="D817" s="7"/>
      <c r="E817" s="7"/>
      <c r="F817" s="7"/>
      <c r="G817" s="7"/>
      <c r="H817" s="7"/>
      <c r="I817" s="7"/>
      <c r="J817" s="7"/>
      <c r="K817" s="23"/>
      <c r="L817" s="13"/>
      <c r="M817" s="13"/>
      <c r="N817" s="7"/>
      <c r="O817" s="51"/>
      <c r="P817" s="51"/>
      <c r="Q817" s="61"/>
      <c r="R817" s="62"/>
      <c r="S817" s="62"/>
      <c r="T817" s="63"/>
      <c r="U817" s="63"/>
      <c r="V817" s="63"/>
      <c r="W817" s="51"/>
      <c r="X817" s="51"/>
      <c r="Y817" s="67"/>
      <c r="Z817" s="54" t="str">
        <f>IF(G817="","",IF(COUNTIF(Tugs[曳船名],G817)&lt;&gt;1,"未登録・重複",IF(INDEX(Tugs[会社名],MATCH(G817,Tugs[曳船名],0))="","未確認",INDEX(Tugs[会社名],MATCH(G817,Tugs[曳船名],0)))))</f>
        <v/>
      </c>
      <c r="AA817" s="54" t="str">
        <f>IF(G817="","",IF(COUNTIF(Companies[会社名],Z817)&lt;&gt;1,"未登録・重複",IF(INDEX(Companies[地区],MATCH(Z817,Companies[会社名],0))="","未確認",INDEX(Companies[地区],MATCH(Z817,Companies[会社名],0)))))</f>
        <v/>
      </c>
      <c r="AB817" s="54" t="str">
        <f>IF(G817="","",IF(Q817&lt;&gt;"",Q817,IF(COUNTIF(Tugs[曳船名],G817)&lt;&gt;1,"未登録・重複",IF(INDEX(Tugs[基地港],MATCH(G817,Tugs[曳船名],0))="","未確認",INDEX(Tugs[基地港],MATCH(G817,Tugs[曳船名],0))))))</f>
        <v/>
      </c>
      <c r="AC817" s="53" t="str">
        <f>IF(C817="","",IF(AND(COUNTIF(Standards[照合項目（自動）],AB817&amp;"｜"&amp;E817&amp;"｜"&amp;D817&amp;"｜"&amp;F817&amp;"｜"&amp;P817)=1,COUNTIFS(Standards[照合項目（自動）],AB817&amp;"｜"&amp;E817&amp;"｜"&amp;D817&amp;"｜"&amp;F817&amp;"｜"&amp;P817,Standards[入力確認（自動）],"確認済")=1),SUMIF(Standards[照合項目（自動）],AB817&amp;"｜"&amp;E817&amp;"｜"&amp;D817&amp;"｜"&amp;F817&amp;"｜"&amp;P817,Standards[所定合計h（自動）]),"未確認"))</f>
        <v/>
      </c>
      <c r="AD817" s="53" t="str">
        <f>IF(C817="","",IF(AND(ISNUMBER(R817),ISNUMBER(S817),S817&gt;=R817),ROUND((S817-R817)*24,4),IF(OR(R817&lt;&gt;"",S817&lt;&gt;""),"",IF(AND(ISNUMBER(T817),T817&gt;=0),T817,IF(AND(I817="あり",J817="実施",ISNUMBER(AC817)),AC817,"")))))</f>
        <v/>
      </c>
      <c r="AE817" s="54" t="str">
        <f>IF(C817="","",IF(AND(ISNUMBER(R817),ISNUMBER(S817),S817&gt;=R817),IF(X817="記録","実績：基地発～基地着",IF(X817="記憶","記憶：基地発～基地着","未確認：基地発～基地着")),IF(OR(R817&lt;&gt;"",S817&lt;&gt;""),"要確認：時刻不足・逆転",IF(AND(ISNUMBER(T817),T817&gt;=0),IF(X817="記録","実績：記録の時間",IF(X817="記憶","記憶：申告の時間","未確認：申告の時間")),IF(AND(I817="あり",J817="実施",ISNUMBER(AC817)),"所定時間による見込み",IF(I817="なし","使用なし","未確認"))))))</f>
        <v/>
      </c>
      <c r="AF817" s="55" t="str">
        <f>IF(C817="","",IF(H817="あり",1,0))</f>
        <v/>
      </c>
      <c r="AG817" s="55" t="str">
        <f>IF(C817="","",IF(AND(I817="あり",J817="実施"),1,0))</f>
        <v/>
      </c>
      <c r="AH817" s="55" t="str">
        <f>IF(C817="","",IF(AND(H817="あり",X817="記録"),IF(COUNTIFS($A$8:A817,A817,$B$8:B817,B817,$C$8:C817,C817,$E$8:E817,E817,$F$8:F817,F817,$H$8:H817,"あり",$X$8:X817,"記録")=1,1,0),0))</f>
        <v/>
      </c>
      <c r="AI817" s="55" t="str">
        <f>IF(C817="","",IF(AND(I817="あり",J817="実施",X817="記録",ISNUMBER(K817)),IF(COUNTIFS($K$8:K817,K817,$C$8:C817,C817,$E$8:E817,E817,$F$8:F817,F817,$I$8:I817,"あり",$J$8:J817,"実施",$X$8:X817,"記録")=1,1,0),0))</f>
        <v/>
      </c>
      <c r="AJ817" s="55" t="str">
        <f>IF(C817="","",IF(ISNUMBER(A817),YEAR(A817)-IF(MONTH(A817)&lt;4,1,0),""))</f>
        <v/>
      </c>
      <c r="AK817" s="55" t="str">
        <f>IF(C817="","",IF(J817="実施",IF(ISNUMBER(K817),YEAR(K817)-IF(MONTH(K817)&lt;4,1,0),""),""))</f>
        <v/>
      </c>
      <c r="AL817" s="56" t="str">
        <f>IF(C817="",IF(OR(A817&lt;&gt;"",G817&lt;&gt;""),"要確認：船名未記入",""),IF(OR(NOT(ISNUMBER(A817)),G817="",H817="",I817="",J817="",N817="",O817="",P817="",W817="",X817=""),"要確認：基本項目不足",IF(OR(Z817="未登録・重複",AA817="未登録・重複",AB817="未確認"),"要確認：登録表を確認",IF(AND(H817="あり",NOT(ISNUMBER(B817))),"要確認：前日の予定時刻不足",IF(AND(J817="実施",I817="あり",NOT(ISNUMBER(K817))),"要確認：最終日時不足",IF(AND(J817="取消",I817="あり"),"要確認：取消と使用ありが矛盾",IF(OR(AND(ISNUMBER(T817),T817&lt;0),AND(ISNUMBER(V817),V817&lt;0),AE817="要確認：時刻不足・逆転"),"要確認：時間を確認",IF(COUNTIFS(Work[予定表の作業日],A817,Work[前日版の予定時刻],B817,Work[船名],C817,Work[バース],E817,Work[入出・転],F817,Work[曳船名],G817)&gt;1,"要確認：同じ作業・曳船が重複",IF(AND(I817="あり",J817="実施",NOT(ISNUMBER(AD817))),"要確認：拘束時間未確認",IF(OR(H817="未確認",I817="未確認",J817="未確認",X817="未確認",N817="未確認",O817="未確認"),"要確認：未確認を含む","確認済"))))))))))</f>
        <v/>
      </c>
    </row>
    <row r="818" spans="1:38" ht="24.95" customHeight="1" x14ac:dyDescent="0.2">
      <c r="A818" s="20"/>
      <c r="B818" s="29"/>
      <c r="C818" s="7"/>
      <c r="D818" s="7"/>
      <c r="E818" s="7"/>
      <c r="F818" s="7"/>
      <c r="G818" s="7"/>
      <c r="H818" s="7"/>
      <c r="I818" s="7"/>
      <c r="J818" s="7"/>
      <c r="K818" s="23"/>
      <c r="L818" s="13"/>
      <c r="M818" s="13"/>
      <c r="N818" s="7"/>
      <c r="O818" s="51"/>
      <c r="P818" s="51"/>
      <c r="Q818" s="61"/>
      <c r="R818" s="62"/>
      <c r="S818" s="62"/>
      <c r="T818" s="63"/>
      <c r="U818" s="63"/>
      <c r="V818" s="63"/>
      <c r="W818" s="51"/>
      <c r="X818" s="51"/>
      <c r="Y818" s="67"/>
      <c r="Z818" s="54" t="str">
        <f>IF(G818="","",IF(COUNTIF(Tugs[曳船名],G818)&lt;&gt;1,"未登録・重複",IF(INDEX(Tugs[会社名],MATCH(G818,Tugs[曳船名],0))="","未確認",INDEX(Tugs[会社名],MATCH(G818,Tugs[曳船名],0)))))</f>
        <v/>
      </c>
      <c r="AA818" s="54" t="str">
        <f>IF(G818="","",IF(COUNTIF(Companies[会社名],Z818)&lt;&gt;1,"未登録・重複",IF(INDEX(Companies[地区],MATCH(Z818,Companies[会社名],0))="","未確認",INDEX(Companies[地区],MATCH(Z818,Companies[会社名],0)))))</f>
        <v/>
      </c>
      <c r="AB818" s="54" t="str">
        <f>IF(G818="","",IF(Q818&lt;&gt;"",Q818,IF(COUNTIF(Tugs[曳船名],G818)&lt;&gt;1,"未登録・重複",IF(INDEX(Tugs[基地港],MATCH(G818,Tugs[曳船名],0))="","未確認",INDEX(Tugs[基地港],MATCH(G818,Tugs[曳船名],0))))))</f>
        <v/>
      </c>
      <c r="AC818" s="53" t="str">
        <f>IF(C818="","",IF(AND(COUNTIF(Standards[照合項目（自動）],AB818&amp;"｜"&amp;E818&amp;"｜"&amp;D818&amp;"｜"&amp;F818&amp;"｜"&amp;P818)=1,COUNTIFS(Standards[照合項目（自動）],AB818&amp;"｜"&amp;E818&amp;"｜"&amp;D818&amp;"｜"&amp;F818&amp;"｜"&amp;P818,Standards[入力確認（自動）],"確認済")=1),SUMIF(Standards[照合項目（自動）],AB818&amp;"｜"&amp;E818&amp;"｜"&amp;D818&amp;"｜"&amp;F818&amp;"｜"&amp;P818,Standards[所定合計h（自動）]),"未確認"))</f>
        <v/>
      </c>
      <c r="AD818" s="53" t="str">
        <f>IF(C818="","",IF(AND(ISNUMBER(R818),ISNUMBER(S818),S818&gt;=R818),ROUND((S818-R818)*24,4),IF(OR(R818&lt;&gt;"",S818&lt;&gt;""),"",IF(AND(ISNUMBER(T818),T818&gt;=0),T818,IF(AND(I818="あり",J818="実施",ISNUMBER(AC818)),AC818,"")))))</f>
        <v/>
      </c>
      <c r="AE818" s="54" t="str">
        <f>IF(C818="","",IF(AND(ISNUMBER(R818),ISNUMBER(S818),S818&gt;=R818),IF(X818="記録","実績：基地発～基地着",IF(X818="記憶","記憶：基地発～基地着","未確認：基地発～基地着")),IF(OR(R818&lt;&gt;"",S818&lt;&gt;""),"要確認：時刻不足・逆転",IF(AND(ISNUMBER(T818),T818&gt;=0),IF(X818="記録","実績：記録の時間",IF(X818="記憶","記憶：申告の時間","未確認：申告の時間")),IF(AND(I818="あり",J818="実施",ISNUMBER(AC818)),"所定時間による見込み",IF(I818="なし","使用なし","未確認"))))))</f>
        <v/>
      </c>
      <c r="AF818" s="55" t="str">
        <f>IF(C818="","",IF(H818="あり",1,0))</f>
        <v/>
      </c>
      <c r="AG818" s="55" t="str">
        <f>IF(C818="","",IF(AND(I818="あり",J818="実施"),1,0))</f>
        <v/>
      </c>
      <c r="AH818" s="55" t="str">
        <f>IF(C818="","",IF(AND(H818="あり",X818="記録"),IF(COUNTIFS($A$8:A818,A818,$B$8:B818,B818,$C$8:C818,C818,$E$8:E818,E818,$F$8:F818,F818,$H$8:H818,"あり",$X$8:X818,"記録")=1,1,0),0))</f>
        <v/>
      </c>
      <c r="AI818" s="55" t="str">
        <f>IF(C818="","",IF(AND(I818="あり",J818="実施",X818="記録",ISNUMBER(K818)),IF(COUNTIFS($K$8:K818,K818,$C$8:C818,C818,$E$8:E818,E818,$F$8:F818,F818,$I$8:I818,"あり",$J$8:J818,"実施",$X$8:X818,"記録")=1,1,0),0))</f>
        <v/>
      </c>
      <c r="AJ818" s="55" t="str">
        <f>IF(C818="","",IF(ISNUMBER(A818),YEAR(A818)-IF(MONTH(A818)&lt;4,1,0),""))</f>
        <v/>
      </c>
      <c r="AK818" s="55" t="str">
        <f>IF(C818="","",IF(J818="実施",IF(ISNUMBER(K818),YEAR(K818)-IF(MONTH(K818)&lt;4,1,0),""),""))</f>
        <v/>
      </c>
      <c r="AL818" s="56" t="str">
        <f>IF(C818="",IF(OR(A818&lt;&gt;"",G818&lt;&gt;""),"要確認：船名未記入",""),IF(OR(NOT(ISNUMBER(A818)),G818="",H818="",I818="",J818="",N818="",O818="",P818="",W818="",X818=""),"要確認：基本項目不足",IF(OR(Z818="未登録・重複",AA818="未登録・重複",AB818="未確認"),"要確認：登録表を確認",IF(AND(H818="あり",NOT(ISNUMBER(B818))),"要確認：前日の予定時刻不足",IF(AND(J818="実施",I818="あり",NOT(ISNUMBER(K818))),"要確認：最終日時不足",IF(AND(J818="取消",I818="あり"),"要確認：取消と使用ありが矛盾",IF(OR(AND(ISNUMBER(T818),T818&lt;0),AND(ISNUMBER(V818),V818&lt;0),AE818="要確認：時刻不足・逆転"),"要確認：時間を確認",IF(COUNTIFS(Work[予定表の作業日],A818,Work[前日版の予定時刻],B818,Work[船名],C818,Work[バース],E818,Work[入出・転],F818,Work[曳船名],G818)&gt;1,"要確認：同じ作業・曳船が重複",IF(AND(I818="あり",J818="実施",NOT(ISNUMBER(AD818))),"要確認：拘束時間未確認",IF(OR(H818="未確認",I818="未確認",J818="未確認",X818="未確認",N818="未確認",O818="未確認"),"要確認：未確認を含む","確認済"))))))))))</f>
        <v/>
      </c>
    </row>
    <row r="819" spans="1:38" ht="24.95" customHeight="1" x14ac:dyDescent="0.2">
      <c r="A819" s="20"/>
      <c r="B819" s="29"/>
      <c r="C819" s="7"/>
      <c r="D819" s="7"/>
      <c r="E819" s="7"/>
      <c r="F819" s="7"/>
      <c r="G819" s="7"/>
      <c r="H819" s="7"/>
      <c r="I819" s="7"/>
      <c r="J819" s="7"/>
      <c r="K819" s="23"/>
      <c r="L819" s="13"/>
      <c r="M819" s="13"/>
      <c r="N819" s="7"/>
      <c r="O819" s="51"/>
      <c r="P819" s="51"/>
      <c r="Q819" s="61"/>
      <c r="R819" s="62"/>
      <c r="S819" s="62"/>
      <c r="T819" s="63"/>
      <c r="U819" s="63"/>
      <c r="V819" s="63"/>
      <c r="W819" s="51"/>
      <c r="X819" s="51"/>
      <c r="Y819" s="67"/>
      <c r="Z819" s="54" t="str">
        <f>IF(G819="","",IF(COUNTIF(Tugs[曳船名],G819)&lt;&gt;1,"未登録・重複",IF(INDEX(Tugs[会社名],MATCH(G819,Tugs[曳船名],0))="","未確認",INDEX(Tugs[会社名],MATCH(G819,Tugs[曳船名],0)))))</f>
        <v/>
      </c>
      <c r="AA819" s="54" t="str">
        <f>IF(G819="","",IF(COUNTIF(Companies[会社名],Z819)&lt;&gt;1,"未登録・重複",IF(INDEX(Companies[地区],MATCH(Z819,Companies[会社名],0))="","未確認",INDEX(Companies[地区],MATCH(Z819,Companies[会社名],0)))))</f>
        <v/>
      </c>
      <c r="AB819" s="54" t="str">
        <f>IF(G819="","",IF(Q819&lt;&gt;"",Q819,IF(COUNTIF(Tugs[曳船名],G819)&lt;&gt;1,"未登録・重複",IF(INDEX(Tugs[基地港],MATCH(G819,Tugs[曳船名],0))="","未確認",INDEX(Tugs[基地港],MATCH(G819,Tugs[曳船名],0))))))</f>
        <v/>
      </c>
      <c r="AC819" s="53" t="str">
        <f>IF(C819="","",IF(AND(COUNTIF(Standards[照合項目（自動）],AB819&amp;"｜"&amp;E819&amp;"｜"&amp;D819&amp;"｜"&amp;F819&amp;"｜"&amp;P819)=1,COUNTIFS(Standards[照合項目（自動）],AB819&amp;"｜"&amp;E819&amp;"｜"&amp;D819&amp;"｜"&amp;F819&amp;"｜"&amp;P819,Standards[入力確認（自動）],"確認済")=1),SUMIF(Standards[照合項目（自動）],AB819&amp;"｜"&amp;E819&amp;"｜"&amp;D819&amp;"｜"&amp;F819&amp;"｜"&amp;P819,Standards[所定合計h（自動）]),"未確認"))</f>
        <v/>
      </c>
      <c r="AD819" s="53" t="str">
        <f>IF(C819="","",IF(AND(ISNUMBER(R819),ISNUMBER(S819),S819&gt;=R819),ROUND((S819-R819)*24,4),IF(OR(R819&lt;&gt;"",S819&lt;&gt;""),"",IF(AND(ISNUMBER(T819),T819&gt;=0),T819,IF(AND(I819="あり",J819="実施",ISNUMBER(AC819)),AC819,"")))))</f>
        <v/>
      </c>
      <c r="AE819" s="54" t="str">
        <f>IF(C819="","",IF(AND(ISNUMBER(R819),ISNUMBER(S819),S819&gt;=R819),IF(X819="記録","実績：基地発～基地着",IF(X819="記憶","記憶：基地発～基地着","未確認：基地発～基地着")),IF(OR(R819&lt;&gt;"",S819&lt;&gt;""),"要確認：時刻不足・逆転",IF(AND(ISNUMBER(T819),T819&gt;=0),IF(X819="記録","実績：記録の時間",IF(X819="記憶","記憶：申告の時間","未確認：申告の時間")),IF(AND(I819="あり",J819="実施",ISNUMBER(AC819)),"所定時間による見込み",IF(I819="なし","使用なし","未確認"))))))</f>
        <v/>
      </c>
      <c r="AF819" s="55" t="str">
        <f>IF(C819="","",IF(H819="あり",1,0))</f>
        <v/>
      </c>
      <c r="AG819" s="55" t="str">
        <f>IF(C819="","",IF(AND(I819="あり",J819="実施"),1,0))</f>
        <v/>
      </c>
      <c r="AH819" s="55" t="str">
        <f>IF(C819="","",IF(AND(H819="あり",X819="記録"),IF(COUNTIFS($A$8:A819,A819,$B$8:B819,B819,$C$8:C819,C819,$E$8:E819,E819,$F$8:F819,F819,$H$8:H819,"あり",$X$8:X819,"記録")=1,1,0),0))</f>
        <v/>
      </c>
      <c r="AI819" s="55" t="str">
        <f>IF(C819="","",IF(AND(I819="あり",J819="実施",X819="記録",ISNUMBER(K819)),IF(COUNTIFS($K$8:K819,K819,$C$8:C819,C819,$E$8:E819,E819,$F$8:F819,F819,$I$8:I819,"あり",$J$8:J819,"実施",$X$8:X819,"記録")=1,1,0),0))</f>
        <v/>
      </c>
      <c r="AJ819" s="55" t="str">
        <f>IF(C819="","",IF(ISNUMBER(A819),YEAR(A819)-IF(MONTH(A819)&lt;4,1,0),""))</f>
        <v/>
      </c>
      <c r="AK819" s="55" t="str">
        <f>IF(C819="","",IF(J819="実施",IF(ISNUMBER(K819),YEAR(K819)-IF(MONTH(K819)&lt;4,1,0),""),""))</f>
        <v/>
      </c>
      <c r="AL819" s="56" t="str">
        <f>IF(C819="",IF(OR(A819&lt;&gt;"",G819&lt;&gt;""),"要確認：船名未記入",""),IF(OR(NOT(ISNUMBER(A819)),G819="",H819="",I819="",J819="",N819="",O819="",P819="",W819="",X819=""),"要確認：基本項目不足",IF(OR(Z819="未登録・重複",AA819="未登録・重複",AB819="未確認"),"要確認：登録表を確認",IF(AND(H819="あり",NOT(ISNUMBER(B819))),"要確認：前日の予定時刻不足",IF(AND(J819="実施",I819="あり",NOT(ISNUMBER(K819))),"要確認：最終日時不足",IF(AND(J819="取消",I819="あり"),"要確認：取消と使用ありが矛盾",IF(OR(AND(ISNUMBER(T819),T819&lt;0),AND(ISNUMBER(V819),V819&lt;0),AE819="要確認：時刻不足・逆転"),"要確認：時間を確認",IF(COUNTIFS(Work[予定表の作業日],A819,Work[前日版の予定時刻],B819,Work[船名],C819,Work[バース],E819,Work[入出・転],F819,Work[曳船名],G819)&gt;1,"要確認：同じ作業・曳船が重複",IF(AND(I819="あり",J819="実施",NOT(ISNUMBER(AD819))),"要確認：拘束時間未確認",IF(OR(H819="未確認",I819="未確認",J819="未確認",X819="未確認",N819="未確認",O819="未確認"),"要確認：未確認を含む","確認済"))))))))))</f>
        <v/>
      </c>
    </row>
    <row r="820" spans="1:38" ht="24.95" customHeight="1" x14ac:dyDescent="0.2">
      <c r="A820" s="20"/>
      <c r="B820" s="29"/>
      <c r="C820" s="7"/>
      <c r="D820" s="7"/>
      <c r="E820" s="7"/>
      <c r="F820" s="7"/>
      <c r="G820" s="7"/>
      <c r="H820" s="7"/>
      <c r="I820" s="7"/>
      <c r="J820" s="7"/>
      <c r="K820" s="23"/>
      <c r="L820" s="13"/>
      <c r="M820" s="13"/>
      <c r="N820" s="7"/>
      <c r="O820" s="51"/>
      <c r="P820" s="51"/>
      <c r="Q820" s="61"/>
      <c r="R820" s="62"/>
      <c r="S820" s="62"/>
      <c r="T820" s="63"/>
      <c r="U820" s="63"/>
      <c r="V820" s="63"/>
      <c r="W820" s="51"/>
      <c r="X820" s="51"/>
      <c r="Y820" s="67"/>
      <c r="Z820" s="54" t="str">
        <f>IF(G820="","",IF(COUNTIF(Tugs[曳船名],G820)&lt;&gt;1,"未登録・重複",IF(INDEX(Tugs[会社名],MATCH(G820,Tugs[曳船名],0))="","未確認",INDEX(Tugs[会社名],MATCH(G820,Tugs[曳船名],0)))))</f>
        <v/>
      </c>
      <c r="AA820" s="54" t="str">
        <f>IF(G820="","",IF(COUNTIF(Companies[会社名],Z820)&lt;&gt;1,"未登録・重複",IF(INDEX(Companies[地区],MATCH(Z820,Companies[会社名],0))="","未確認",INDEX(Companies[地区],MATCH(Z820,Companies[会社名],0)))))</f>
        <v/>
      </c>
      <c r="AB820" s="54" t="str">
        <f>IF(G820="","",IF(Q820&lt;&gt;"",Q820,IF(COUNTIF(Tugs[曳船名],G820)&lt;&gt;1,"未登録・重複",IF(INDEX(Tugs[基地港],MATCH(G820,Tugs[曳船名],0))="","未確認",INDEX(Tugs[基地港],MATCH(G820,Tugs[曳船名],0))))))</f>
        <v/>
      </c>
      <c r="AC820" s="53" t="str">
        <f>IF(C820="","",IF(AND(COUNTIF(Standards[照合項目（自動）],AB820&amp;"｜"&amp;E820&amp;"｜"&amp;D820&amp;"｜"&amp;F820&amp;"｜"&amp;P820)=1,COUNTIFS(Standards[照合項目（自動）],AB820&amp;"｜"&amp;E820&amp;"｜"&amp;D820&amp;"｜"&amp;F820&amp;"｜"&amp;P820,Standards[入力確認（自動）],"確認済")=1),SUMIF(Standards[照合項目（自動）],AB820&amp;"｜"&amp;E820&amp;"｜"&amp;D820&amp;"｜"&amp;F820&amp;"｜"&amp;P820,Standards[所定合計h（自動）]),"未確認"))</f>
        <v/>
      </c>
      <c r="AD820" s="53" t="str">
        <f>IF(C820="","",IF(AND(ISNUMBER(R820),ISNUMBER(S820),S820&gt;=R820),ROUND((S820-R820)*24,4),IF(OR(R820&lt;&gt;"",S820&lt;&gt;""),"",IF(AND(ISNUMBER(T820),T820&gt;=0),T820,IF(AND(I820="あり",J820="実施",ISNUMBER(AC820)),AC820,"")))))</f>
        <v/>
      </c>
      <c r="AE820" s="54" t="str">
        <f>IF(C820="","",IF(AND(ISNUMBER(R820),ISNUMBER(S820),S820&gt;=R820),IF(X820="記録","実績：基地発～基地着",IF(X820="記憶","記憶：基地発～基地着","未確認：基地発～基地着")),IF(OR(R820&lt;&gt;"",S820&lt;&gt;""),"要確認：時刻不足・逆転",IF(AND(ISNUMBER(T820),T820&gt;=0),IF(X820="記録","実績：記録の時間",IF(X820="記憶","記憶：申告の時間","未確認：申告の時間")),IF(AND(I820="あり",J820="実施",ISNUMBER(AC820)),"所定時間による見込み",IF(I820="なし","使用なし","未確認"))))))</f>
        <v/>
      </c>
      <c r="AF820" s="55" t="str">
        <f>IF(C820="","",IF(H820="あり",1,0))</f>
        <v/>
      </c>
      <c r="AG820" s="55" t="str">
        <f>IF(C820="","",IF(AND(I820="あり",J820="実施"),1,0))</f>
        <v/>
      </c>
      <c r="AH820" s="55" t="str">
        <f>IF(C820="","",IF(AND(H820="あり",X820="記録"),IF(COUNTIFS($A$8:A820,A820,$B$8:B820,B820,$C$8:C820,C820,$E$8:E820,E820,$F$8:F820,F820,$H$8:H820,"あり",$X$8:X820,"記録")=1,1,0),0))</f>
        <v/>
      </c>
      <c r="AI820" s="55" t="str">
        <f>IF(C820="","",IF(AND(I820="あり",J820="実施",X820="記録",ISNUMBER(K820)),IF(COUNTIFS($K$8:K820,K820,$C$8:C820,C820,$E$8:E820,E820,$F$8:F820,F820,$I$8:I820,"あり",$J$8:J820,"実施",$X$8:X820,"記録")=1,1,0),0))</f>
        <v/>
      </c>
      <c r="AJ820" s="55" t="str">
        <f>IF(C820="","",IF(ISNUMBER(A820),YEAR(A820)-IF(MONTH(A820)&lt;4,1,0),""))</f>
        <v/>
      </c>
      <c r="AK820" s="55" t="str">
        <f>IF(C820="","",IF(J820="実施",IF(ISNUMBER(K820),YEAR(K820)-IF(MONTH(K820)&lt;4,1,0),""),""))</f>
        <v/>
      </c>
      <c r="AL820" s="56" t="str">
        <f>IF(C820="",IF(OR(A820&lt;&gt;"",G820&lt;&gt;""),"要確認：船名未記入",""),IF(OR(NOT(ISNUMBER(A820)),G820="",H820="",I820="",J820="",N820="",O820="",P820="",W820="",X820=""),"要確認：基本項目不足",IF(OR(Z820="未登録・重複",AA820="未登録・重複",AB820="未確認"),"要確認：登録表を確認",IF(AND(H820="あり",NOT(ISNUMBER(B820))),"要確認：前日の予定時刻不足",IF(AND(J820="実施",I820="あり",NOT(ISNUMBER(K820))),"要確認：最終日時不足",IF(AND(J820="取消",I820="あり"),"要確認：取消と使用ありが矛盾",IF(OR(AND(ISNUMBER(T820),T820&lt;0),AND(ISNUMBER(V820),V820&lt;0),AE820="要確認：時刻不足・逆転"),"要確認：時間を確認",IF(COUNTIFS(Work[予定表の作業日],A820,Work[前日版の予定時刻],B820,Work[船名],C820,Work[バース],E820,Work[入出・転],F820,Work[曳船名],G820)&gt;1,"要確認：同じ作業・曳船が重複",IF(AND(I820="あり",J820="実施",NOT(ISNUMBER(AD820))),"要確認：拘束時間未確認",IF(OR(H820="未確認",I820="未確認",J820="未確認",X820="未確認",N820="未確認",O820="未確認"),"要確認：未確認を含む","確認済"))))))))))</f>
        <v/>
      </c>
    </row>
    <row r="821" spans="1:38" ht="24.95" customHeight="1" x14ac:dyDescent="0.2">
      <c r="A821" s="20"/>
      <c r="B821" s="29"/>
      <c r="C821" s="7"/>
      <c r="D821" s="7"/>
      <c r="E821" s="7"/>
      <c r="F821" s="7"/>
      <c r="G821" s="7"/>
      <c r="H821" s="7"/>
      <c r="I821" s="7"/>
      <c r="J821" s="7"/>
      <c r="K821" s="23"/>
      <c r="L821" s="13"/>
      <c r="M821" s="13"/>
      <c r="N821" s="7"/>
      <c r="O821" s="51"/>
      <c r="P821" s="51"/>
      <c r="Q821" s="61"/>
      <c r="R821" s="62"/>
      <c r="S821" s="62"/>
      <c r="T821" s="63"/>
      <c r="U821" s="63"/>
      <c r="V821" s="63"/>
      <c r="W821" s="51"/>
      <c r="X821" s="51"/>
      <c r="Y821" s="67"/>
      <c r="Z821" s="54" t="str">
        <f>IF(G821="","",IF(COUNTIF(Tugs[曳船名],G821)&lt;&gt;1,"未登録・重複",IF(INDEX(Tugs[会社名],MATCH(G821,Tugs[曳船名],0))="","未確認",INDEX(Tugs[会社名],MATCH(G821,Tugs[曳船名],0)))))</f>
        <v/>
      </c>
      <c r="AA821" s="54" t="str">
        <f>IF(G821="","",IF(COUNTIF(Companies[会社名],Z821)&lt;&gt;1,"未登録・重複",IF(INDEX(Companies[地区],MATCH(Z821,Companies[会社名],0))="","未確認",INDEX(Companies[地区],MATCH(Z821,Companies[会社名],0)))))</f>
        <v/>
      </c>
      <c r="AB821" s="54" t="str">
        <f>IF(G821="","",IF(Q821&lt;&gt;"",Q821,IF(COUNTIF(Tugs[曳船名],G821)&lt;&gt;1,"未登録・重複",IF(INDEX(Tugs[基地港],MATCH(G821,Tugs[曳船名],0))="","未確認",INDEX(Tugs[基地港],MATCH(G821,Tugs[曳船名],0))))))</f>
        <v/>
      </c>
      <c r="AC821" s="53" t="str">
        <f>IF(C821="","",IF(AND(COUNTIF(Standards[照合項目（自動）],AB821&amp;"｜"&amp;E821&amp;"｜"&amp;D821&amp;"｜"&amp;F821&amp;"｜"&amp;P821)=1,COUNTIFS(Standards[照合項目（自動）],AB821&amp;"｜"&amp;E821&amp;"｜"&amp;D821&amp;"｜"&amp;F821&amp;"｜"&amp;P821,Standards[入力確認（自動）],"確認済")=1),SUMIF(Standards[照合項目（自動）],AB821&amp;"｜"&amp;E821&amp;"｜"&amp;D821&amp;"｜"&amp;F821&amp;"｜"&amp;P821,Standards[所定合計h（自動）]),"未確認"))</f>
        <v/>
      </c>
      <c r="AD821" s="53" t="str">
        <f>IF(C821="","",IF(AND(ISNUMBER(R821),ISNUMBER(S821),S821&gt;=R821),ROUND((S821-R821)*24,4),IF(OR(R821&lt;&gt;"",S821&lt;&gt;""),"",IF(AND(ISNUMBER(T821),T821&gt;=0),T821,IF(AND(I821="あり",J821="実施",ISNUMBER(AC821)),AC821,"")))))</f>
        <v/>
      </c>
      <c r="AE821" s="54" t="str">
        <f>IF(C821="","",IF(AND(ISNUMBER(R821),ISNUMBER(S821),S821&gt;=R821),IF(X821="記録","実績：基地発～基地着",IF(X821="記憶","記憶：基地発～基地着","未確認：基地発～基地着")),IF(OR(R821&lt;&gt;"",S821&lt;&gt;""),"要確認：時刻不足・逆転",IF(AND(ISNUMBER(T821),T821&gt;=0),IF(X821="記録","実績：記録の時間",IF(X821="記憶","記憶：申告の時間","未確認：申告の時間")),IF(AND(I821="あり",J821="実施",ISNUMBER(AC821)),"所定時間による見込み",IF(I821="なし","使用なし","未確認"))))))</f>
        <v/>
      </c>
      <c r="AF821" s="55" t="str">
        <f>IF(C821="","",IF(H821="あり",1,0))</f>
        <v/>
      </c>
      <c r="AG821" s="55" t="str">
        <f>IF(C821="","",IF(AND(I821="あり",J821="実施"),1,0))</f>
        <v/>
      </c>
      <c r="AH821" s="55" t="str">
        <f>IF(C821="","",IF(AND(H821="あり",X821="記録"),IF(COUNTIFS($A$8:A821,A821,$B$8:B821,B821,$C$8:C821,C821,$E$8:E821,E821,$F$8:F821,F821,$H$8:H821,"あり",$X$8:X821,"記録")=1,1,0),0))</f>
        <v/>
      </c>
      <c r="AI821" s="55" t="str">
        <f>IF(C821="","",IF(AND(I821="あり",J821="実施",X821="記録",ISNUMBER(K821)),IF(COUNTIFS($K$8:K821,K821,$C$8:C821,C821,$E$8:E821,E821,$F$8:F821,F821,$I$8:I821,"あり",$J$8:J821,"実施",$X$8:X821,"記録")=1,1,0),0))</f>
        <v/>
      </c>
      <c r="AJ821" s="55" t="str">
        <f>IF(C821="","",IF(ISNUMBER(A821),YEAR(A821)-IF(MONTH(A821)&lt;4,1,0),""))</f>
        <v/>
      </c>
      <c r="AK821" s="55" t="str">
        <f>IF(C821="","",IF(J821="実施",IF(ISNUMBER(K821),YEAR(K821)-IF(MONTH(K821)&lt;4,1,0),""),""))</f>
        <v/>
      </c>
      <c r="AL821" s="56" t="str">
        <f>IF(C821="",IF(OR(A821&lt;&gt;"",G821&lt;&gt;""),"要確認：船名未記入",""),IF(OR(NOT(ISNUMBER(A821)),G821="",H821="",I821="",J821="",N821="",O821="",P821="",W821="",X821=""),"要確認：基本項目不足",IF(OR(Z821="未登録・重複",AA821="未登録・重複",AB821="未確認"),"要確認：登録表を確認",IF(AND(H821="あり",NOT(ISNUMBER(B821))),"要確認：前日の予定時刻不足",IF(AND(J821="実施",I821="あり",NOT(ISNUMBER(K821))),"要確認：最終日時不足",IF(AND(J821="取消",I821="あり"),"要確認：取消と使用ありが矛盾",IF(OR(AND(ISNUMBER(T821),T821&lt;0),AND(ISNUMBER(V821),V821&lt;0),AE821="要確認：時刻不足・逆転"),"要確認：時間を確認",IF(COUNTIFS(Work[予定表の作業日],A821,Work[前日版の予定時刻],B821,Work[船名],C821,Work[バース],E821,Work[入出・転],F821,Work[曳船名],G821)&gt;1,"要確認：同じ作業・曳船が重複",IF(AND(I821="あり",J821="実施",NOT(ISNUMBER(AD821))),"要確認：拘束時間未確認",IF(OR(H821="未確認",I821="未確認",J821="未確認",X821="未確認",N821="未確認",O821="未確認"),"要確認：未確認を含む","確認済"))))))))))</f>
        <v/>
      </c>
    </row>
    <row r="822" spans="1:38" ht="24.95" customHeight="1" x14ac:dyDescent="0.2">
      <c r="A822" s="20"/>
      <c r="B822" s="29"/>
      <c r="C822" s="7"/>
      <c r="D822" s="7"/>
      <c r="E822" s="7"/>
      <c r="F822" s="7"/>
      <c r="G822" s="7"/>
      <c r="H822" s="7"/>
      <c r="I822" s="7"/>
      <c r="J822" s="7"/>
      <c r="K822" s="23"/>
      <c r="L822" s="13"/>
      <c r="M822" s="13"/>
      <c r="N822" s="7"/>
      <c r="O822" s="51"/>
      <c r="P822" s="51"/>
      <c r="Q822" s="61"/>
      <c r="R822" s="62"/>
      <c r="S822" s="62"/>
      <c r="T822" s="63"/>
      <c r="U822" s="63"/>
      <c r="V822" s="63"/>
      <c r="W822" s="51"/>
      <c r="X822" s="51"/>
      <c r="Y822" s="67"/>
      <c r="Z822" s="54" t="str">
        <f>IF(G822="","",IF(COUNTIF(Tugs[曳船名],G822)&lt;&gt;1,"未登録・重複",IF(INDEX(Tugs[会社名],MATCH(G822,Tugs[曳船名],0))="","未確認",INDEX(Tugs[会社名],MATCH(G822,Tugs[曳船名],0)))))</f>
        <v/>
      </c>
      <c r="AA822" s="54" t="str">
        <f>IF(G822="","",IF(COUNTIF(Companies[会社名],Z822)&lt;&gt;1,"未登録・重複",IF(INDEX(Companies[地区],MATCH(Z822,Companies[会社名],0))="","未確認",INDEX(Companies[地区],MATCH(Z822,Companies[会社名],0)))))</f>
        <v/>
      </c>
      <c r="AB822" s="54" t="str">
        <f>IF(G822="","",IF(Q822&lt;&gt;"",Q822,IF(COUNTIF(Tugs[曳船名],G822)&lt;&gt;1,"未登録・重複",IF(INDEX(Tugs[基地港],MATCH(G822,Tugs[曳船名],0))="","未確認",INDEX(Tugs[基地港],MATCH(G822,Tugs[曳船名],0))))))</f>
        <v/>
      </c>
      <c r="AC822" s="53" t="str">
        <f>IF(C822="","",IF(AND(COUNTIF(Standards[照合項目（自動）],AB822&amp;"｜"&amp;E822&amp;"｜"&amp;D822&amp;"｜"&amp;F822&amp;"｜"&amp;P822)=1,COUNTIFS(Standards[照合項目（自動）],AB822&amp;"｜"&amp;E822&amp;"｜"&amp;D822&amp;"｜"&amp;F822&amp;"｜"&amp;P822,Standards[入力確認（自動）],"確認済")=1),SUMIF(Standards[照合項目（自動）],AB822&amp;"｜"&amp;E822&amp;"｜"&amp;D822&amp;"｜"&amp;F822&amp;"｜"&amp;P822,Standards[所定合計h（自動）]),"未確認"))</f>
        <v/>
      </c>
      <c r="AD822" s="53" t="str">
        <f>IF(C822="","",IF(AND(ISNUMBER(R822),ISNUMBER(S822),S822&gt;=R822),ROUND((S822-R822)*24,4),IF(OR(R822&lt;&gt;"",S822&lt;&gt;""),"",IF(AND(ISNUMBER(T822),T822&gt;=0),T822,IF(AND(I822="あり",J822="実施",ISNUMBER(AC822)),AC822,"")))))</f>
        <v/>
      </c>
      <c r="AE822" s="54" t="str">
        <f>IF(C822="","",IF(AND(ISNUMBER(R822),ISNUMBER(S822),S822&gt;=R822),IF(X822="記録","実績：基地発～基地着",IF(X822="記憶","記憶：基地発～基地着","未確認：基地発～基地着")),IF(OR(R822&lt;&gt;"",S822&lt;&gt;""),"要確認：時刻不足・逆転",IF(AND(ISNUMBER(T822),T822&gt;=0),IF(X822="記録","実績：記録の時間",IF(X822="記憶","記憶：申告の時間","未確認：申告の時間")),IF(AND(I822="あり",J822="実施",ISNUMBER(AC822)),"所定時間による見込み",IF(I822="なし","使用なし","未確認"))))))</f>
        <v/>
      </c>
      <c r="AF822" s="55" t="str">
        <f>IF(C822="","",IF(H822="あり",1,0))</f>
        <v/>
      </c>
      <c r="AG822" s="55" t="str">
        <f>IF(C822="","",IF(AND(I822="あり",J822="実施"),1,0))</f>
        <v/>
      </c>
      <c r="AH822" s="55" t="str">
        <f>IF(C822="","",IF(AND(H822="あり",X822="記録"),IF(COUNTIFS($A$8:A822,A822,$B$8:B822,B822,$C$8:C822,C822,$E$8:E822,E822,$F$8:F822,F822,$H$8:H822,"あり",$X$8:X822,"記録")=1,1,0),0))</f>
        <v/>
      </c>
      <c r="AI822" s="55" t="str">
        <f>IF(C822="","",IF(AND(I822="あり",J822="実施",X822="記録",ISNUMBER(K822)),IF(COUNTIFS($K$8:K822,K822,$C$8:C822,C822,$E$8:E822,E822,$F$8:F822,F822,$I$8:I822,"あり",$J$8:J822,"実施",$X$8:X822,"記録")=1,1,0),0))</f>
        <v/>
      </c>
      <c r="AJ822" s="55" t="str">
        <f>IF(C822="","",IF(ISNUMBER(A822),YEAR(A822)-IF(MONTH(A822)&lt;4,1,0),""))</f>
        <v/>
      </c>
      <c r="AK822" s="55" t="str">
        <f>IF(C822="","",IF(J822="実施",IF(ISNUMBER(K822),YEAR(K822)-IF(MONTH(K822)&lt;4,1,0),""),""))</f>
        <v/>
      </c>
      <c r="AL822" s="56" t="str">
        <f>IF(C822="",IF(OR(A822&lt;&gt;"",G822&lt;&gt;""),"要確認：船名未記入",""),IF(OR(NOT(ISNUMBER(A822)),G822="",H822="",I822="",J822="",N822="",O822="",P822="",W822="",X822=""),"要確認：基本項目不足",IF(OR(Z822="未登録・重複",AA822="未登録・重複",AB822="未確認"),"要確認：登録表を確認",IF(AND(H822="あり",NOT(ISNUMBER(B822))),"要確認：前日の予定時刻不足",IF(AND(J822="実施",I822="あり",NOT(ISNUMBER(K822))),"要確認：最終日時不足",IF(AND(J822="取消",I822="あり"),"要確認：取消と使用ありが矛盾",IF(OR(AND(ISNUMBER(T822),T822&lt;0),AND(ISNUMBER(V822),V822&lt;0),AE822="要確認：時刻不足・逆転"),"要確認：時間を確認",IF(COUNTIFS(Work[予定表の作業日],A822,Work[前日版の予定時刻],B822,Work[船名],C822,Work[バース],E822,Work[入出・転],F822,Work[曳船名],G822)&gt;1,"要確認：同じ作業・曳船が重複",IF(AND(I822="あり",J822="実施",NOT(ISNUMBER(AD822))),"要確認：拘束時間未確認",IF(OR(H822="未確認",I822="未確認",J822="未確認",X822="未確認",N822="未確認",O822="未確認"),"要確認：未確認を含む","確認済"))))))))))</f>
        <v/>
      </c>
    </row>
    <row r="823" spans="1:38" ht="24.95" customHeight="1" x14ac:dyDescent="0.2">
      <c r="A823" s="20"/>
      <c r="B823" s="29"/>
      <c r="C823" s="7"/>
      <c r="D823" s="7"/>
      <c r="E823" s="7"/>
      <c r="F823" s="7"/>
      <c r="G823" s="7"/>
      <c r="H823" s="7"/>
      <c r="I823" s="7"/>
      <c r="J823" s="7"/>
      <c r="K823" s="23"/>
      <c r="L823" s="13"/>
      <c r="M823" s="13"/>
      <c r="N823" s="7"/>
      <c r="O823" s="51"/>
      <c r="P823" s="51"/>
      <c r="Q823" s="61"/>
      <c r="R823" s="62"/>
      <c r="S823" s="62"/>
      <c r="T823" s="63"/>
      <c r="U823" s="63"/>
      <c r="V823" s="63"/>
      <c r="W823" s="51"/>
      <c r="X823" s="51"/>
      <c r="Y823" s="67"/>
      <c r="Z823" s="54" t="str">
        <f>IF(G823="","",IF(COUNTIF(Tugs[曳船名],G823)&lt;&gt;1,"未登録・重複",IF(INDEX(Tugs[会社名],MATCH(G823,Tugs[曳船名],0))="","未確認",INDEX(Tugs[会社名],MATCH(G823,Tugs[曳船名],0)))))</f>
        <v/>
      </c>
      <c r="AA823" s="54" t="str">
        <f>IF(G823="","",IF(COUNTIF(Companies[会社名],Z823)&lt;&gt;1,"未登録・重複",IF(INDEX(Companies[地区],MATCH(Z823,Companies[会社名],0))="","未確認",INDEX(Companies[地区],MATCH(Z823,Companies[会社名],0)))))</f>
        <v/>
      </c>
      <c r="AB823" s="54" t="str">
        <f>IF(G823="","",IF(Q823&lt;&gt;"",Q823,IF(COUNTIF(Tugs[曳船名],G823)&lt;&gt;1,"未登録・重複",IF(INDEX(Tugs[基地港],MATCH(G823,Tugs[曳船名],0))="","未確認",INDEX(Tugs[基地港],MATCH(G823,Tugs[曳船名],0))))))</f>
        <v/>
      </c>
      <c r="AC823" s="53" t="str">
        <f>IF(C823="","",IF(AND(COUNTIF(Standards[照合項目（自動）],AB823&amp;"｜"&amp;E823&amp;"｜"&amp;D823&amp;"｜"&amp;F823&amp;"｜"&amp;P823)=1,COUNTIFS(Standards[照合項目（自動）],AB823&amp;"｜"&amp;E823&amp;"｜"&amp;D823&amp;"｜"&amp;F823&amp;"｜"&amp;P823,Standards[入力確認（自動）],"確認済")=1),SUMIF(Standards[照合項目（自動）],AB823&amp;"｜"&amp;E823&amp;"｜"&amp;D823&amp;"｜"&amp;F823&amp;"｜"&amp;P823,Standards[所定合計h（自動）]),"未確認"))</f>
        <v/>
      </c>
      <c r="AD823" s="53" t="str">
        <f>IF(C823="","",IF(AND(ISNUMBER(R823),ISNUMBER(S823),S823&gt;=R823),ROUND((S823-R823)*24,4),IF(OR(R823&lt;&gt;"",S823&lt;&gt;""),"",IF(AND(ISNUMBER(T823),T823&gt;=0),T823,IF(AND(I823="あり",J823="実施",ISNUMBER(AC823)),AC823,"")))))</f>
        <v/>
      </c>
      <c r="AE823" s="54" t="str">
        <f>IF(C823="","",IF(AND(ISNUMBER(R823),ISNUMBER(S823),S823&gt;=R823),IF(X823="記録","実績：基地発～基地着",IF(X823="記憶","記憶：基地発～基地着","未確認：基地発～基地着")),IF(OR(R823&lt;&gt;"",S823&lt;&gt;""),"要確認：時刻不足・逆転",IF(AND(ISNUMBER(T823),T823&gt;=0),IF(X823="記録","実績：記録の時間",IF(X823="記憶","記憶：申告の時間","未確認：申告の時間")),IF(AND(I823="あり",J823="実施",ISNUMBER(AC823)),"所定時間による見込み",IF(I823="なし","使用なし","未確認"))))))</f>
        <v/>
      </c>
      <c r="AF823" s="55" t="str">
        <f>IF(C823="","",IF(H823="あり",1,0))</f>
        <v/>
      </c>
      <c r="AG823" s="55" t="str">
        <f>IF(C823="","",IF(AND(I823="あり",J823="実施"),1,0))</f>
        <v/>
      </c>
      <c r="AH823" s="55" t="str">
        <f>IF(C823="","",IF(AND(H823="あり",X823="記録"),IF(COUNTIFS($A$8:A823,A823,$B$8:B823,B823,$C$8:C823,C823,$E$8:E823,E823,$F$8:F823,F823,$H$8:H823,"あり",$X$8:X823,"記録")=1,1,0),0))</f>
        <v/>
      </c>
      <c r="AI823" s="55" t="str">
        <f>IF(C823="","",IF(AND(I823="あり",J823="実施",X823="記録",ISNUMBER(K823)),IF(COUNTIFS($K$8:K823,K823,$C$8:C823,C823,$E$8:E823,E823,$F$8:F823,F823,$I$8:I823,"あり",$J$8:J823,"実施",$X$8:X823,"記録")=1,1,0),0))</f>
        <v/>
      </c>
      <c r="AJ823" s="55" t="str">
        <f>IF(C823="","",IF(ISNUMBER(A823),YEAR(A823)-IF(MONTH(A823)&lt;4,1,0),""))</f>
        <v/>
      </c>
      <c r="AK823" s="55" t="str">
        <f>IF(C823="","",IF(J823="実施",IF(ISNUMBER(K823),YEAR(K823)-IF(MONTH(K823)&lt;4,1,0),""),""))</f>
        <v/>
      </c>
      <c r="AL823" s="56" t="str">
        <f>IF(C823="",IF(OR(A823&lt;&gt;"",G823&lt;&gt;""),"要確認：船名未記入",""),IF(OR(NOT(ISNUMBER(A823)),G823="",H823="",I823="",J823="",N823="",O823="",P823="",W823="",X823=""),"要確認：基本項目不足",IF(OR(Z823="未登録・重複",AA823="未登録・重複",AB823="未確認"),"要確認：登録表を確認",IF(AND(H823="あり",NOT(ISNUMBER(B823))),"要確認：前日の予定時刻不足",IF(AND(J823="実施",I823="あり",NOT(ISNUMBER(K823))),"要確認：最終日時不足",IF(AND(J823="取消",I823="あり"),"要確認：取消と使用ありが矛盾",IF(OR(AND(ISNUMBER(T823),T823&lt;0),AND(ISNUMBER(V823),V823&lt;0),AE823="要確認：時刻不足・逆転"),"要確認：時間を確認",IF(COUNTIFS(Work[予定表の作業日],A823,Work[前日版の予定時刻],B823,Work[船名],C823,Work[バース],E823,Work[入出・転],F823,Work[曳船名],G823)&gt;1,"要確認：同じ作業・曳船が重複",IF(AND(I823="あり",J823="実施",NOT(ISNUMBER(AD823))),"要確認：拘束時間未確認",IF(OR(H823="未確認",I823="未確認",J823="未確認",X823="未確認",N823="未確認",O823="未確認"),"要確認：未確認を含む","確認済"))))))))))</f>
        <v/>
      </c>
    </row>
    <row r="824" spans="1:38" ht="24.95" customHeight="1" x14ac:dyDescent="0.2">
      <c r="A824" s="20"/>
      <c r="B824" s="29"/>
      <c r="C824" s="7"/>
      <c r="D824" s="7"/>
      <c r="E824" s="7"/>
      <c r="F824" s="7"/>
      <c r="G824" s="7"/>
      <c r="H824" s="7"/>
      <c r="I824" s="7"/>
      <c r="J824" s="7"/>
      <c r="K824" s="23"/>
      <c r="L824" s="13"/>
      <c r="M824" s="13"/>
      <c r="N824" s="7"/>
      <c r="O824" s="51"/>
      <c r="P824" s="51"/>
      <c r="Q824" s="61"/>
      <c r="R824" s="62"/>
      <c r="S824" s="62"/>
      <c r="T824" s="63"/>
      <c r="U824" s="63"/>
      <c r="V824" s="63"/>
      <c r="W824" s="51"/>
      <c r="X824" s="51"/>
      <c r="Y824" s="67"/>
      <c r="Z824" s="54" t="str">
        <f>IF(G824="","",IF(COUNTIF(Tugs[曳船名],G824)&lt;&gt;1,"未登録・重複",IF(INDEX(Tugs[会社名],MATCH(G824,Tugs[曳船名],0))="","未確認",INDEX(Tugs[会社名],MATCH(G824,Tugs[曳船名],0)))))</f>
        <v/>
      </c>
      <c r="AA824" s="54" t="str">
        <f>IF(G824="","",IF(COUNTIF(Companies[会社名],Z824)&lt;&gt;1,"未登録・重複",IF(INDEX(Companies[地区],MATCH(Z824,Companies[会社名],0))="","未確認",INDEX(Companies[地区],MATCH(Z824,Companies[会社名],0)))))</f>
        <v/>
      </c>
      <c r="AB824" s="54" t="str">
        <f>IF(G824="","",IF(Q824&lt;&gt;"",Q824,IF(COUNTIF(Tugs[曳船名],G824)&lt;&gt;1,"未登録・重複",IF(INDEX(Tugs[基地港],MATCH(G824,Tugs[曳船名],0))="","未確認",INDEX(Tugs[基地港],MATCH(G824,Tugs[曳船名],0))))))</f>
        <v/>
      </c>
      <c r="AC824" s="53" t="str">
        <f>IF(C824="","",IF(AND(COUNTIF(Standards[照合項目（自動）],AB824&amp;"｜"&amp;E824&amp;"｜"&amp;D824&amp;"｜"&amp;F824&amp;"｜"&amp;P824)=1,COUNTIFS(Standards[照合項目（自動）],AB824&amp;"｜"&amp;E824&amp;"｜"&amp;D824&amp;"｜"&amp;F824&amp;"｜"&amp;P824,Standards[入力確認（自動）],"確認済")=1),SUMIF(Standards[照合項目（自動）],AB824&amp;"｜"&amp;E824&amp;"｜"&amp;D824&amp;"｜"&amp;F824&amp;"｜"&amp;P824,Standards[所定合計h（自動）]),"未確認"))</f>
        <v/>
      </c>
      <c r="AD824" s="53" t="str">
        <f>IF(C824="","",IF(AND(ISNUMBER(R824),ISNUMBER(S824),S824&gt;=R824),ROUND((S824-R824)*24,4),IF(OR(R824&lt;&gt;"",S824&lt;&gt;""),"",IF(AND(ISNUMBER(T824),T824&gt;=0),T824,IF(AND(I824="あり",J824="実施",ISNUMBER(AC824)),AC824,"")))))</f>
        <v/>
      </c>
      <c r="AE824" s="54" t="str">
        <f>IF(C824="","",IF(AND(ISNUMBER(R824),ISNUMBER(S824),S824&gt;=R824),IF(X824="記録","実績：基地発～基地着",IF(X824="記憶","記憶：基地発～基地着","未確認：基地発～基地着")),IF(OR(R824&lt;&gt;"",S824&lt;&gt;""),"要確認：時刻不足・逆転",IF(AND(ISNUMBER(T824),T824&gt;=0),IF(X824="記録","実績：記録の時間",IF(X824="記憶","記憶：申告の時間","未確認：申告の時間")),IF(AND(I824="あり",J824="実施",ISNUMBER(AC824)),"所定時間による見込み",IF(I824="なし","使用なし","未確認"))))))</f>
        <v/>
      </c>
      <c r="AF824" s="55" t="str">
        <f>IF(C824="","",IF(H824="あり",1,0))</f>
        <v/>
      </c>
      <c r="AG824" s="55" t="str">
        <f>IF(C824="","",IF(AND(I824="あり",J824="実施"),1,0))</f>
        <v/>
      </c>
      <c r="AH824" s="55" t="str">
        <f>IF(C824="","",IF(AND(H824="あり",X824="記録"),IF(COUNTIFS($A$8:A824,A824,$B$8:B824,B824,$C$8:C824,C824,$E$8:E824,E824,$F$8:F824,F824,$H$8:H824,"あり",$X$8:X824,"記録")=1,1,0),0))</f>
        <v/>
      </c>
      <c r="AI824" s="55" t="str">
        <f>IF(C824="","",IF(AND(I824="あり",J824="実施",X824="記録",ISNUMBER(K824)),IF(COUNTIFS($K$8:K824,K824,$C$8:C824,C824,$E$8:E824,E824,$F$8:F824,F824,$I$8:I824,"あり",$J$8:J824,"実施",$X$8:X824,"記録")=1,1,0),0))</f>
        <v/>
      </c>
      <c r="AJ824" s="55" t="str">
        <f>IF(C824="","",IF(ISNUMBER(A824),YEAR(A824)-IF(MONTH(A824)&lt;4,1,0),""))</f>
        <v/>
      </c>
      <c r="AK824" s="55" t="str">
        <f>IF(C824="","",IF(J824="実施",IF(ISNUMBER(K824),YEAR(K824)-IF(MONTH(K824)&lt;4,1,0),""),""))</f>
        <v/>
      </c>
      <c r="AL824" s="56" t="str">
        <f>IF(C824="",IF(OR(A824&lt;&gt;"",G824&lt;&gt;""),"要確認：船名未記入",""),IF(OR(NOT(ISNUMBER(A824)),G824="",H824="",I824="",J824="",N824="",O824="",P824="",W824="",X824=""),"要確認：基本項目不足",IF(OR(Z824="未登録・重複",AA824="未登録・重複",AB824="未確認"),"要確認：登録表を確認",IF(AND(H824="あり",NOT(ISNUMBER(B824))),"要確認：前日の予定時刻不足",IF(AND(J824="実施",I824="あり",NOT(ISNUMBER(K824))),"要確認：最終日時不足",IF(AND(J824="取消",I824="あり"),"要確認：取消と使用ありが矛盾",IF(OR(AND(ISNUMBER(T824),T824&lt;0),AND(ISNUMBER(V824),V824&lt;0),AE824="要確認：時刻不足・逆転"),"要確認：時間を確認",IF(COUNTIFS(Work[予定表の作業日],A824,Work[前日版の予定時刻],B824,Work[船名],C824,Work[バース],E824,Work[入出・転],F824,Work[曳船名],G824)&gt;1,"要確認：同じ作業・曳船が重複",IF(AND(I824="あり",J824="実施",NOT(ISNUMBER(AD824))),"要確認：拘束時間未確認",IF(OR(H824="未確認",I824="未確認",J824="未確認",X824="未確認",N824="未確認",O824="未確認"),"要確認：未確認を含む","確認済"))))))))))</f>
        <v/>
      </c>
    </row>
    <row r="825" spans="1:38" ht="24.95" customHeight="1" x14ac:dyDescent="0.2">
      <c r="A825" s="20"/>
      <c r="B825" s="29"/>
      <c r="C825" s="7"/>
      <c r="D825" s="7"/>
      <c r="E825" s="7"/>
      <c r="F825" s="7"/>
      <c r="G825" s="7"/>
      <c r="H825" s="7"/>
      <c r="I825" s="7"/>
      <c r="J825" s="7"/>
      <c r="K825" s="23"/>
      <c r="L825" s="13"/>
      <c r="M825" s="13"/>
      <c r="N825" s="7"/>
      <c r="O825" s="51"/>
      <c r="P825" s="51"/>
      <c r="Q825" s="61"/>
      <c r="R825" s="62"/>
      <c r="S825" s="62"/>
      <c r="T825" s="63"/>
      <c r="U825" s="63"/>
      <c r="V825" s="63"/>
      <c r="W825" s="51"/>
      <c r="X825" s="51"/>
      <c r="Y825" s="67"/>
      <c r="Z825" s="54" t="str">
        <f>IF(G825="","",IF(COUNTIF(Tugs[曳船名],G825)&lt;&gt;1,"未登録・重複",IF(INDEX(Tugs[会社名],MATCH(G825,Tugs[曳船名],0))="","未確認",INDEX(Tugs[会社名],MATCH(G825,Tugs[曳船名],0)))))</f>
        <v/>
      </c>
      <c r="AA825" s="54" t="str">
        <f>IF(G825="","",IF(COUNTIF(Companies[会社名],Z825)&lt;&gt;1,"未登録・重複",IF(INDEX(Companies[地区],MATCH(Z825,Companies[会社名],0))="","未確認",INDEX(Companies[地区],MATCH(Z825,Companies[会社名],0)))))</f>
        <v/>
      </c>
      <c r="AB825" s="54" t="str">
        <f>IF(G825="","",IF(Q825&lt;&gt;"",Q825,IF(COUNTIF(Tugs[曳船名],G825)&lt;&gt;1,"未登録・重複",IF(INDEX(Tugs[基地港],MATCH(G825,Tugs[曳船名],0))="","未確認",INDEX(Tugs[基地港],MATCH(G825,Tugs[曳船名],0))))))</f>
        <v/>
      </c>
      <c r="AC825" s="53" t="str">
        <f>IF(C825="","",IF(AND(COUNTIF(Standards[照合項目（自動）],AB825&amp;"｜"&amp;E825&amp;"｜"&amp;D825&amp;"｜"&amp;F825&amp;"｜"&amp;P825)=1,COUNTIFS(Standards[照合項目（自動）],AB825&amp;"｜"&amp;E825&amp;"｜"&amp;D825&amp;"｜"&amp;F825&amp;"｜"&amp;P825,Standards[入力確認（自動）],"確認済")=1),SUMIF(Standards[照合項目（自動）],AB825&amp;"｜"&amp;E825&amp;"｜"&amp;D825&amp;"｜"&amp;F825&amp;"｜"&amp;P825,Standards[所定合計h（自動）]),"未確認"))</f>
        <v/>
      </c>
      <c r="AD825" s="53" t="str">
        <f>IF(C825="","",IF(AND(ISNUMBER(R825),ISNUMBER(S825),S825&gt;=R825),ROUND((S825-R825)*24,4),IF(OR(R825&lt;&gt;"",S825&lt;&gt;""),"",IF(AND(ISNUMBER(T825),T825&gt;=0),T825,IF(AND(I825="あり",J825="実施",ISNUMBER(AC825)),AC825,"")))))</f>
        <v/>
      </c>
      <c r="AE825" s="54" t="str">
        <f>IF(C825="","",IF(AND(ISNUMBER(R825),ISNUMBER(S825),S825&gt;=R825),IF(X825="記録","実績：基地発～基地着",IF(X825="記憶","記憶：基地発～基地着","未確認：基地発～基地着")),IF(OR(R825&lt;&gt;"",S825&lt;&gt;""),"要確認：時刻不足・逆転",IF(AND(ISNUMBER(T825),T825&gt;=0),IF(X825="記録","実績：記録の時間",IF(X825="記憶","記憶：申告の時間","未確認：申告の時間")),IF(AND(I825="あり",J825="実施",ISNUMBER(AC825)),"所定時間による見込み",IF(I825="なし","使用なし","未確認"))))))</f>
        <v/>
      </c>
      <c r="AF825" s="55" t="str">
        <f>IF(C825="","",IF(H825="あり",1,0))</f>
        <v/>
      </c>
      <c r="AG825" s="55" t="str">
        <f>IF(C825="","",IF(AND(I825="あり",J825="実施"),1,0))</f>
        <v/>
      </c>
      <c r="AH825" s="55" t="str">
        <f>IF(C825="","",IF(AND(H825="あり",X825="記録"),IF(COUNTIFS($A$8:A825,A825,$B$8:B825,B825,$C$8:C825,C825,$E$8:E825,E825,$F$8:F825,F825,$H$8:H825,"あり",$X$8:X825,"記録")=1,1,0),0))</f>
        <v/>
      </c>
      <c r="AI825" s="55" t="str">
        <f>IF(C825="","",IF(AND(I825="あり",J825="実施",X825="記録",ISNUMBER(K825)),IF(COUNTIFS($K$8:K825,K825,$C$8:C825,C825,$E$8:E825,E825,$F$8:F825,F825,$I$8:I825,"あり",$J$8:J825,"実施",$X$8:X825,"記録")=1,1,0),0))</f>
        <v/>
      </c>
      <c r="AJ825" s="55" t="str">
        <f>IF(C825="","",IF(ISNUMBER(A825),YEAR(A825)-IF(MONTH(A825)&lt;4,1,0),""))</f>
        <v/>
      </c>
      <c r="AK825" s="55" t="str">
        <f>IF(C825="","",IF(J825="実施",IF(ISNUMBER(K825),YEAR(K825)-IF(MONTH(K825)&lt;4,1,0),""),""))</f>
        <v/>
      </c>
      <c r="AL825" s="56" t="str">
        <f>IF(C825="",IF(OR(A825&lt;&gt;"",G825&lt;&gt;""),"要確認：船名未記入",""),IF(OR(NOT(ISNUMBER(A825)),G825="",H825="",I825="",J825="",N825="",O825="",P825="",W825="",X825=""),"要確認：基本項目不足",IF(OR(Z825="未登録・重複",AA825="未登録・重複",AB825="未確認"),"要確認：登録表を確認",IF(AND(H825="あり",NOT(ISNUMBER(B825))),"要確認：前日の予定時刻不足",IF(AND(J825="実施",I825="あり",NOT(ISNUMBER(K825))),"要確認：最終日時不足",IF(AND(J825="取消",I825="あり"),"要確認：取消と使用ありが矛盾",IF(OR(AND(ISNUMBER(T825),T825&lt;0),AND(ISNUMBER(V825),V825&lt;0),AE825="要確認：時刻不足・逆転"),"要確認：時間を確認",IF(COUNTIFS(Work[予定表の作業日],A825,Work[前日版の予定時刻],B825,Work[船名],C825,Work[バース],E825,Work[入出・転],F825,Work[曳船名],G825)&gt;1,"要確認：同じ作業・曳船が重複",IF(AND(I825="あり",J825="実施",NOT(ISNUMBER(AD825))),"要確認：拘束時間未確認",IF(OR(H825="未確認",I825="未確認",J825="未確認",X825="未確認",N825="未確認",O825="未確認"),"要確認：未確認を含む","確認済"))))))))))</f>
        <v/>
      </c>
    </row>
    <row r="826" spans="1:38" ht="24.95" customHeight="1" x14ac:dyDescent="0.2">
      <c r="A826" s="20"/>
      <c r="B826" s="29"/>
      <c r="C826" s="7"/>
      <c r="D826" s="7"/>
      <c r="E826" s="7"/>
      <c r="F826" s="7"/>
      <c r="G826" s="7"/>
      <c r="H826" s="7"/>
      <c r="I826" s="7"/>
      <c r="J826" s="7"/>
      <c r="K826" s="23"/>
      <c r="L826" s="13"/>
      <c r="M826" s="13"/>
      <c r="N826" s="7"/>
      <c r="O826" s="51"/>
      <c r="P826" s="51"/>
      <c r="Q826" s="61"/>
      <c r="R826" s="62"/>
      <c r="S826" s="62"/>
      <c r="T826" s="63"/>
      <c r="U826" s="63"/>
      <c r="V826" s="63"/>
      <c r="W826" s="51"/>
      <c r="X826" s="51"/>
      <c r="Y826" s="67"/>
      <c r="Z826" s="54" t="str">
        <f>IF(G826="","",IF(COUNTIF(Tugs[曳船名],G826)&lt;&gt;1,"未登録・重複",IF(INDEX(Tugs[会社名],MATCH(G826,Tugs[曳船名],0))="","未確認",INDEX(Tugs[会社名],MATCH(G826,Tugs[曳船名],0)))))</f>
        <v/>
      </c>
      <c r="AA826" s="54" t="str">
        <f>IF(G826="","",IF(COUNTIF(Companies[会社名],Z826)&lt;&gt;1,"未登録・重複",IF(INDEX(Companies[地区],MATCH(Z826,Companies[会社名],0))="","未確認",INDEX(Companies[地区],MATCH(Z826,Companies[会社名],0)))))</f>
        <v/>
      </c>
      <c r="AB826" s="54" t="str">
        <f>IF(G826="","",IF(Q826&lt;&gt;"",Q826,IF(COUNTIF(Tugs[曳船名],G826)&lt;&gt;1,"未登録・重複",IF(INDEX(Tugs[基地港],MATCH(G826,Tugs[曳船名],0))="","未確認",INDEX(Tugs[基地港],MATCH(G826,Tugs[曳船名],0))))))</f>
        <v/>
      </c>
      <c r="AC826" s="53" t="str">
        <f>IF(C826="","",IF(AND(COUNTIF(Standards[照合項目（自動）],AB826&amp;"｜"&amp;E826&amp;"｜"&amp;D826&amp;"｜"&amp;F826&amp;"｜"&amp;P826)=1,COUNTIFS(Standards[照合項目（自動）],AB826&amp;"｜"&amp;E826&amp;"｜"&amp;D826&amp;"｜"&amp;F826&amp;"｜"&amp;P826,Standards[入力確認（自動）],"確認済")=1),SUMIF(Standards[照合項目（自動）],AB826&amp;"｜"&amp;E826&amp;"｜"&amp;D826&amp;"｜"&amp;F826&amp;"｜"&amp;P826,Standards[所定合計h（自動）]),"未確認"))</f>
        <v/>
      </c>
      <c r="AD826" s="53" t="str">
        <f>IF(C826="","",IF(AND(ISNUMBER(R826),ISNUMBER(S826),S826&gt;=R826),ROUND((S826-R826)*24,4),IF(OR(R826&lt;&gt;"",S826&lt;&gt;""),"",IF(AND(ISNUMBER(T826),T826&gt;=0),T826,IF(AND(I826="あり",J826="実施",ISNUMBER(AC826)),AC826,"")))))</f>
        <v/>
      </c>
      <c r="AE826" s="54" t="str">
        <f>IF(C826="","",IF(AND(ISNUMBER(R826),ISNUMBER(S826),S826&gt;=R826),IF(X826="記録","実績：基地発～基地着",IF(X826="記憶","記憶：基地発～基地着","未確認：基地発～基地着")),IF(OR(R826&lt;&gt;"",S826&lt;&gt;""),"要確認：時刻不足・逆転",IF(AND(ISNUMBER(T826),T826&gt;=0),IF(X826="記録","実績：記録の時間",IF(X826="記憶","記憶：申告の時間","未確認：申告の時間")),IF(AND(I826="あり",J826="実施",ISNUMBER(AC826)),"所定時間による見込み",IF(I826="なし","使用なし","未確認"))))))</f>
        <v/>
      </c>
      <c r="AF826" s="55" t="str">
        <f>IF(C826="","",IF(H826="あり",1,0))</f>
        <v/>
      </c>
      <c r="AG826" s="55" t="str">
        <f>IF(C826="","",IF(AND(I826="あり",J826="実施"),1,0))</f>
        <v/>
      </c>
      <c r="AH826" s="55" t="str">
        <f>IF(C826="","",IF(AND(H826="あり",X826="記録"),IF(COUNTIFS($A$8:A826,A826,$B$8:B826,B826,$C$8:C826,C826,$E$8:E826,E826,$F$8:F826,F826,$H$8:H826,"あり",$X$8:X826,"記録")=1,1,0),0))</f>
        <v/>
      </c>
      <c r="AI826" s="55" t="str">
        <f>IF(C826="","",IF(AND(I826="あり",J826="実施",X826="記録",ISNUMBER(K826)),IF(COUNTIFS($K$8:K826,K826,$C$8:C826,C826,$E$8:E826,E826,$F$8:F826,F826,$I$8:I826,"あり",$J$8:J826,"実施",$X$8:X826,"記録")=1,1,0),0))</f>
        <v/>
      </c>
      <c r="AJ826" s="55" t="str">
        <f>IF(C826="","",IF(ISNUMBER(A826),YEAR(A826)-IF(MONTH(A826)&lt;4,1,0),""))</f>
        <v/>
      </c>
      <c r="AK826" s="55" t="str">
        <f>IF(C826="","",IF(J826="実施",IF(ISNUMBER(K826),YEAR(K826)-IF(MONTH(K826)&lt;4,1,0),""),""))</f>
        <v/>
      </c>
      <c r="AL826" s="56" t="str">
        <f>IF(C826="",IF(OR(A826&lt;&gt;"",G826&lt;&gt;""),"要確認：船名未記入",""),IF(OR(NOT(ISNUMBER(A826)),G826="",H826="",I826="",J826="",N826="",O826="",P826="",W826="",X826=""),"要確認：基本項目不足",IF(OR(Z826="未登録・重複",AA826="未登録・重複",AB826="未確認"),"要確認：登録表を確認",IF(AND(H826="あり",NOT(ISNUMBER(B826))),"要確認：前日の予定時刻不足",IF(AND(J826="実施",I826="あり",NOT(ISNUMBER(K826))),"要確認：最終日時不足",IF(AND(J826="取消",I826="あり"),"要確認：取消と使用ありが矛盾",IF(OR(AND(ISNUMBER(T826),T826&lt;0),AND(ISNUMBER(V826),V826&lt;0),AE826="要確認：時刻不足・逆転"),"要確認：時間を確認",IF(COUNTIFS(Work[予定表の作業日],A826,Work[前日版の予定時刻],B826,Work[船名],C826,Work[バース],E826,Work[入出・転],F826,Work[曳船名],G826)&gt;1,"要確認：同じ作業・曳船が重複",IF(AND(I826="あり",J826="実施",NOT(ISNUMBER(AD826))),"要確認：拘束時間未確認",IF(OR(H826="未確認",I826="未確認",J826="未確認",X826="未確認",N826="未確認",O826="未確認"),"要確認：未確認を含む","確認済"))))))))))</f>
        <v/>
      </c>
    </row>
    <row r="827" spans="1:38" ht="24.95" customHeight="1" x14ac:dyDescent="0.2">
      <c r="A827" s="20"/>
      <c r="B827" s="29"/>
      <c r="C827" s="7"/>
      <c r="D827" s="7"/>
      <c r="E827" s="7"/>
      <c r="F827" s="7"/>
      <c r="G827" s="7"/>
      <c r="H827" s="7"/>
      <c r="I827" s="7"/>
      <c r="J827" s="7"/>
      <c r="K827" s="23"/>
      <c r="L827" s="13"/>
      <c r="M827" s="13"/>
      <c r="N827" s="7"/>
      <c r="O827" s="51"/>
      <c r="P827" s="51"/>
      <c r="Q827" s="61"/>
      <c r="R827" s="62"/>
      <c r="S827" s="62"/>
      <c r="T827" s="63"/>
      <c r="U827" s="63"/>
      <c r="V827" s="63"/>
      <c r="W827" s="51"/>
      <c r="X827" s="51"/>
      <c r="Y827" s="67"/>
      <c r="Z827" s="54" t="str">
        <f>IF(G827="","",IF(COUNTIF(Tugs[曳船名],G827)&lt;&gt;1,"未登録・重複",IF(INDEX(Tugs[会社名],MATCH(G827,Tugs[曳船名],0))="","未確認",INDEX(Tugs[会社名],MATCH(G827,Tugs[曳船名],0)))))</f>
        <v/>
      </c>
      <c r="AA827" s="54" t="str">
        <f>IF(G827="","",IF(COUNTIF(Companies[会社名],Z827)&lt;&gt;1,"未登録・重複",IF(INDEX(Companies[地区],MATCH(Z827,Companies[会社名],0))="","未確認",INDEX(Companies[地区],MATCH(Z827,Companies[会社名],0)))))</f>
        <v/>
      </c>
      <c r="AB827" s="54" t="str">
        <f>IF(G827="","",IF(Q827&lt;&gt;"",Q827,IF(COUNTIF(Tugs[曳船名],G827)&lt;&gt;1,"未登録・重複",IF(INDEX(Tugs[基地港],MATCH(G827,Tugs[曳船名],0))="","未確認",INDEX(Tugs[基地港],MATCH(G827,Tugs[曳船名],0))))))</f>
        <v/>
      </c>
      <c r="AC827" s="53" t="str">
        <f>IF(C827="","",IF(AND(COUNTIF(Standards[照合項目（自動）],AB827&amp;"｜"&amp;E827&amp;"｜"&amp;D827&amp;"｜"&amp;F827&amp;"｜"&amp;P827)=1,COUNTIFS(Standards[照合項目（自動）],AB827&amp;"｜"&amp;E827&amp;"｜"&amp;D827&amp;"｜"&amp;F827&amp;"｜"&amp;P827,Standards[入力確認（自動）],"確認済")=1),SUMIF(Standards[照合項目（自動）],AB827&amp;"｜"&amp;E827&amp;"｜"&amp;D827&amp;"｜"&amp;F827&amp;"｜"&amp;P827,Standards[所定合計h（自動）]),"未確認"))</f>
        <v/>
      </c>
      <c r="AD827" s="53" t="str">
        <f>IF(C827="","",IF(AND(ISNUMBER(R827),ISNUMBER(S827),S827&gt;=R827),ROUND((S827-R827)*24,4),IF(OR(R827&lt;&gt;"",S827&lt;&gt;""),"",IF(AND(ISNUMBER(T827),T827&gt;=0),T827,IF(AND(I827="あり",J827="実施",ISNUMBER(AC827)),AC827,"")))))</f>
        <v/>
      </c>
      <c r="AE827" s="54" t="str">
        <f>IF(C827="","",IF(AND(ISNUMBER(R827),ISNUMBER(S827),S827&gt;=R827),IF(X827="記録","実績：基地発～基地着",IF(X827="記憶","記憶：基地発～基地着","未確認：基地発～基地着")),IF(OR(R827&lt;&gt;"",S827&lt;&gt;""),"要確認：時刻不足・逆転",IF(AND(ISNUMBER(T827),T827&gt;=0),IF(X827="記録","実績：記録の時間",IF(X827="記憶","記憶：申告の時間","未確認：申告の時間")),IF(AND(I827="あり",J827="実施",ISNUMBER(AC827)),"所定時間による見込み",IF(I827="なし","使用なし","未確認"))))))</f>
        <v/>
      </c>
      <c r="AF827" s="55" t="str">
        <f>IF(C827="","",IF(H827="あり",1,0))</f>
        <v/>
      </c>
      <c r="AG827" s="55" t="str">
        <f>IF(C827="","",IF(AND(I827="あり",J827="実施"),1,0))</f>
        <v/>
      </c>
      <c r="AH827" s="55" t="str">
        <f>IF(C827="","",IF(AND(H827="あり",X827="記録"),IF(COUNTIFS($A$8:A827,A827,$B$8:B827,B827,$C$8:C827,C827,$E$8:E827,E827,$F$8:F827,F827,$H$8:H827,"あり",$X$8:X827,"記録")=1,1,0),0))</f>
        <v/>
      </c>
      <c r="AI827" s="55" t="str">
        <f>IF(C827="","",IF(AND(I827="あり",J827="実施",X827="記録",ISNUMBER(K827)),IF(COUNTIFS($K$8:K827,K827,$C$8:C827,C827,$E$8:E827,E827,$F$8:F827,F827,$I$8:I827,"あり",$J$8:J827,"実施",$X$8:X827,"記録")=1,1,0),0))</f>
        <v/>
      </c>
      <c r="AJ827" s="55" t="str">
        <f>IF(C827="","",IF(ISNUMBER(A827),YEAR(A827)-IF(MONTH(A827)&lt;4,1,0),""))</f>
        <v/>
      </c>
      <c r="AK827" s="55" t="str">
        <f>IF(C827="","",IF(J827="実施",IF(ISNUMBER(K827),YEAR(K827)-IF(MONTH(K827)&lt;4,1,0),""),""))</f>
        <v/>
      </c>
      <c r="AL827" s="56" t="str">
        <f>IF(C827="",IF(OR(A827&lt;&gt;"",G827&lt;&gt;""),"要確認：船名未記入",""),IF(OR(NOT(ISNUMBER(A827)),G827="",H827="",I827="",J827="",N827="",O827="",P827="",W827="",X827=""),"要確認：基本項目不足",IF(OR(Z827="未登録・重複",AA827="未登録・重複",AB827="未確認"),"要確認：登録表を確認",IF(AND(H827="あり",NOT(ISNUMBER(B827))),"要確認：前日の予定時刻不足",IF(AND(J827="実施",I827="あり",NOT(ISNUMBER(K827))),"要確認：最終日時不足",IF(AND(J827="取消",I827="あり"),"要確認：取消と使用ありが矛盾",IF(OR(AND(ISNUMBER(T827),T827&lt;0),AND(ISNUMBER(V827),V827&lt;0),AE827="要確認：時刻不足・逆転"),"要確認：時間を確認",IF(COUNTIFS(Work[予定表の作業日],A827,Work[前日版の予定時刻],B827,Work[船名],C827,Work[バース],E827,Work[入出・転],F827,Work[曳船名],G827)&gt;1,"要確認：同じ作業・曳船が重複",IF(AND(I827="あり",J827="実施",NOT(ISNUMBER(AD827))),"要確認：拘束時間未確認",IF(OR(H827="未確認",I827="未確認",J827="未確認",X827="未確認",N827="未確認",O827="未確認"),"要確認：未確認を含む","確認済"))))))))))</f>
        <v/>
      </c>
    </row>
    <row r="828" spans="1:38" ht="24.95" customHeight="1" x14ac:dyDescent="0.2">
      <c r="A828" s="20"/>
      <c r="B828" s="29"/>
      <c r="C828" s="7"/>
      <c r="D828" s="7"/>
      <c r="E828" s="7"/>
      <c r="F828" s="7"/>
      <c r="G828" s="7"/>
      <c r="H828" s="7"/>
      <c r="I828" s="7"/>
      <c r="J828" s="7"/>
      <c r="K828" s="23"/>
      <c r="L828" s="13"/>
      <c r="M828" s="13"/>
      <c r="N828" s="7"/>
      <c r="O828" s="51"/>
      <c r="P828" s="51"/>
      <c r="Q828" s="61"/>
      <c r="R828" s="62"/>
      <c r="S828" s="62"/>
      <c r="T828" s="63"/>
      <c r="U828" s="63"/>
      <c r="V828" s="63"/>
      <c r="W828" s="51"/>
      <c r="X828" s="51"/>
      <c r="Y828" s="67"/>
      <c r="Z828" s="54" t="str">
        <f>IF(G828="","",IF(COUNTIF(Tugs[曳船名],G828)&lt;&gt;1,"未登録・重複",IF(INDEX(Tugs[会社名],MATCH(G828,Tugs[曳船名],0))="","未確認",INDEX(Tugs[会社名],MATCH(G828,Tugs[曳船名],0)))))</f>
        <v/>
      </c>
      <c r="AA828" s="54" t="str">
        <f>IF(G828="","",IF(COUNTIF(Companies[会社名],Z828)&lt;&gt;1,"未登録・重複",IF(INDEX(Companies[地区],MATCH(Z828,Companies[会社名],0))="","未確認",INDEX(Companies[地区],MATCH(Z828,Companies[会社名],0)))))</f>
        <v/>
      </c>
      <c r="AB828" s="54" t="str">
        <f>IF(G828="","",IF(Q828&lt;&gt;"",Q828,IF(COUNTIF(Tugs[曳船名],G828)&lt;&gt;1,"未登録・重複",IF(INDEX(Tugs[基地港],MATCH(G828,Tugs[曳船名],0))="","未確認",INDEX(Tugs[基地港],MATCH(G828,Tugs[曳船名],0))))))</f>
        <v/>
      </c>
      <c r="AC828" s="53" t="str">
        <f>IF(C828="","",IF(AND(COUNTIF(Standards[照合項目（自動）],AB828&amp;"｜"&amp;E828&amp;"｜"&amp;D828&amp;"｜"&amp;F828&amp;"｜"&amp;P828)=1,COUNTIFS(Standards[照合項目（自動）],AB828&amp;"｜"&amp;E828&amp;"｜"&amp;D828&amp;"｜"&amp;F828&amp;"｜"&amp;P828,Standards[入力確認（自動）],"確認済")=1),SUMIF(Standards[照合項目（自動）],AB828&amp;"｜"&amp;E828&amp;"｜"&amp;D828&amp;"｜"&amp;F828&amp;"｜"&amp;P828,Standards[所定合計h（自動）]),"未確認"))</f>
        <v/>
      </c>
      <c r="AD828" s="53" t="str">
        <f>IF(C828="","",IF(AND(ISNUMBER(R828),ISNUMBER(S828),S828&gt;=R828),ROUND((S828-R828)*24,4),IF(OR(R828&lt;&gt;"",S828&lt;&gt;""),"",IF(AND(ISNUMBER(T828),T828&gt;=0),T828,IF(AND(I828="あり",J828="実施",ISNUMBER(AC828)),AC828,"")))))</f>
        <v/>
      </c>
      <c r="AE828" s="54" t="str">
        <f>IF(C828="","",IF(AND(ISNUMBER(R828),ISNUMBER(S828),S828&gt;=R828),IF(X828="記録","実績：基地発～基地着",IF(X828="記憶","記憶：基地発～基地着","未確認：基地発～基地着")),IF(OR(R828&lt;&gt;"",S828&lt;&gt;""),"要確認：時刻不足・逆転",IF(AND(ISNUMBER(T828),T828&gt;=0),IF(X828="記録","実績：記録の時間",IF(X828="記憶","記憶：申告の時間","未確認：申告の時間")),IF(AND(I828="あり",J828="実施",ISNUMBER(AC828)),"所定時間による見込み",IF(I828="なし","使用なし","未確認"))))))</f>
        <v/>
      </c>
      <c r="AF828" s="55" t="str">
        <f>IF(C828="","",IF(H828="あり",1,0))</f>
        <v/>
      </c>
      <c r="AG828" s="55" t="str">
        <f>IF(C828="","",IF(AND(I828="あり",J828="実施"),1,0))</f>
        <v/>
      </c>
      <c r="AH828" s="55" t="str">
        <f>IF(C828="","",IF(AND(H828="あり",X828="記録"),IF(COUNTIFS($A$8:A828,A828,$B$8:B828,B828,$C$8:C828,C828,$E$8:E828,E828,$F$8:F828,F828,$H$8:H828,"あり",$X$8:X828,"記録")=1,1,0),0))</f>
        <v/>
      </c>
      <c r="AI828" s="55" t="str">
        <f>IF(C828="","",IF(AND(I828="あり",J828="実施",X828="記録",ISNUMBER(K828)),IF(COUNTIFS($K$8:K828,K828,$C$8:C828,C828,$E$8:E828,E828,$F$8:F828,F828,$I$8:I828,"あり",$J$8:J828,"実施",$X$8:X828,"記録")=1,1,0),0))</f>
        <v/>
      </c>
      <c r="AJ828" s="55" t="str">
        <f>IF(C828="","",IF(ISNUMBER(A828),YEAR(A828)-IF(MONTH(A828)&lt;4,1,0),""))</f>
        <v/>
      </c>
      <c r="AK828" s="55" t="str">
        <f>IF(C828="","",IF(J828="実施",IF(ISNUMBER(K828),YEAR(K828)-IF(MONTH(K828)&lt;4,1,0),""),""))</f>
        <v/>
      </c>
      <c r="AL828" s="56" t="str">
        <f>IF(C828="",IF(OR(A828&lt;&gt;"",G828&lt;&gt;""),"要確認：船名未記入",""),IF(OR(NOT(ISNUMBER(A828)),G828="",H828="",I828="",J828="",N828="",O828="",P828="",W828="",X828=""),"要確認：基本項目不足",IF(OR(Z828="未登録・重複",AA828="未登録・重複",AB828="未確認"),"要確認：登録表を確認",IF(AND(H828="あり",NOT(ISNUMBER(B828))),"要確認：前日の予定時刻不足",IF(AND(J828="実施",I828="あり",NOT(ISNUMBER(K828))),"要確認：最終日時不足",IF(AND(J828="取消",I828="あり"),"要確認：取消と使用ありが矛盾",IF(OR(AND(ISNUMBER(T828),T828&lt;0),AND(ISNUMBER(V828),V828&lt;0),AE828="要確認：時刻不足・逆転"),"要確認：時間を確認",IF(COUNTIFS(Work[予定表の作業日],A828,Work[前日版の予定時刻],B828,Work[船名],C828,Work[バース],E828,Work[入出・転],F828,Work[曳船名],G828)&gt;1,"要確認：同じ作業・曳船が重複",IF(AND(I828="あり",J828="実施",NOT(ISNUMBER(AD828))),"要確認：拘束時間未確認",IF(OR(H828="未確認",I828="未確認",J828="未確認",X828="未確認",N828="未確認",O828="未確認"),"要確認：未確認を含む","確認済"))))))))))</f>
        <v/>
      </c>
    </row>
    <row r="829" spans="1:38" ht="24.95" customHeight="1" x14ac:dyDescent="0.2">
      <c r="A829" s="20"/>
      <c r="B829" s="29"/>
      <c r="C829" s="7"/>
      <c r="D829" s="7"/>
      <c r="E829" s="7"/>
      <c r="F829" s="7"/>
      <c r="G829" s="7"/>
      <c r="H829" s="7"/>
      <c r="I829" s="7"/>
      <c r="J829" s="7"/>
      <c r="K829" s="23"/>
      <c r="L829" s="13"/>
      <c r="M829" s="13"/>
      <c r="N829" s="7"/>
      <c r="O829" s="51"/>
      <c r="P829" s="51"/>
      <c r="Q829" s="61"/>
      <c r="R829" s="62"/>
      <c r="S829" s="62"/>
      <c r="T829" s="63"/>
      <c r="U829" s="63"/>
      <c r="V829" s="63"/>
      <c r="W829" s="51"/>
      <c r="X829" s="51"/>
      <c r="Y829" s="67"/>
      <c r="Z829" s="54" t="str">
        <f>IF(G829="","",IF(COUNTIF(Tugs[曳船名],G829)&lt;&gt;1,"未登録・重複",IF(INDEX(Tugs[会社名],MATCH(G829,Tugs[曳船名],0))="","未確認",INDEX(Tugs[会社名],MATCH(G829,Tugs[曳船名],0)))))</f>
        <v/>
      </c>
      <c r="AA829" s="54" t="str">
        <f>IF(G829="","",IF(COUNTIF(Companies[会社名],Z829)&lt;&gt;1,"未登録・重複",IF(INDEX(Companies[地区],MATCH(Z829,Companies[会社名],0))="","未確認",INDEX(Companies[地区],MATCH(Z829,Companies[会社名],0)))))</f>
        <v/>
      </c>
      <c r="AB829" s="54" t="str">
        <f>IF(G829="","",IF(Q829&lt;&gt;"",Q829,IF(COUNTIF(Tugs[曳船名],G829)&lt;&gt;1,"未登録・重複",IF(INDEX(Tugs[基地港],MATCH(G829,Tugs[曳船名],0))="","未確認",INDEX(Tugs[基地港],MATCH(G829,Tugs[曳船名],0))))))</f>
        <v/>
      </c>
      <c r="AC829" s="53" t="str">
        <f>IF(C829="","",IF(AND(COUNTIF(Standards[照合項目（自動）],AB829&amp;"｜"&amp;E829&amp;"｜"&amp;D829&amp;"｜"&amp;F829&amp;"｜"&amp;P829)=1,COUNTIFS(Standards[照合項目（自動）],AB829&amp;"｜"&amp;E829&amp;"｜"&amp;D829&amp;"｜"&amp;F829&amp;"｜"&amp;P829,Standards[入力確認（自動）],"確認済")=1),SUMIF(Standards[照合項目（自動）],AB829&amp;"｜"&amp;E829&amp;"｜"&amp;D829&amp;"｜"&amp;F829&amp;"｜"&amp;P829,Standards[所定合計h（自動）]),"未確認"))</f>
        <v/>
      </c>
      <c r="AD829" s="53" t="str">
        <f>IF(C829="","",IF(AND(ISNUMBER(R829),ISNUMBER(S829),S829&gt;=R829),ROUND((S829-R829)*24,4),IF(OR(R829&lt;&gt;"",S829&lt;&gt;""),"",IF(AND(ISNUMBER(T829),T829&gt;=0),T829,IF(AND(I829="あり",J829="実施",ISNUMBER(AC829)),AC829,"")))))</f>
        <v/>
      </c>
      <c r="AE829" s="54" t="str">
        <f>IF(C829="","",IF(AND(ISNUMBER(R829),ISNUMBER(S829),S829&gt;=R829),IF(X829="記録","実績：基地発～基地着",IF(X829="記憶","記憶：基地発～基地着","未確認：基地発～基地着")),IF(OR(R829&lt;&gt;"",S829&lt;&gt;""),"要確認：時刻不足・逆転",IF(AND(ISNUMBER(T829),T829&gt;=0),IF(X829="記録","実績：記録の時間",IF(X829="記憶","記憶：申告の時間","未確認：申告の時間")),IF(AND(I829="あり",J829="実施",ISNUMBER(AC829)),"所定時間による見込み",IF(I829="なし","使用なし","未確認"))))))</f>
        <v/>
      </c>
      <c r="AF829" s="55" t="str">
        <f>IF(C829="","",IF(H829="あり",1,0))</f>
        <v/>
      </c>
      <c r="AG829" s="55" t="str">
        <f>IF(C829="","",IF(AND(I829="あり",J829="実施"),1,0))</f>
        <v/>
      </c>
      <c r="AH829" s="55" t="str">
        <f>IF(C829="","",IF(AND(H829="あり",X829="記録"),IF(COUNTIFS($A$8:A829,A829,$B$8:B829,B829,$C$8:C829,C829,$E$8:E829,E829,$F$8:F829,F829,$H$8:H829,"あり",$X$8:X829,"記録")=1,1,0),0))</f>
        <v/>
      </c>
      <c r="AI829" s="55" t="str">
        <f>IF(C829="","",IF(AND(I829="あり",J829="実施",X829="記録",ISNUMBER(K829)),IF(COUNTIFS($K$8:K829,K829,$C$8:C829,C829,$E$8:E829,E829,$F$8:F829,F829,$I$8:I829,"あり",$J$8:J829,"実施",$X$8:X829,"記録")=1,1,0),0))</f>
        <v/>
      </c>
      <c r="AJ829" s="55" t="str">
        <f>IF(C829="","",IF(ISNUMBER(A829),YEAR(A829)-IF(MONTH(A829)&lt;4,1,0),""))</f>
        <v/>
      </c>
      <c r="AK829" s="55" t="str">
        <f>IF(C829="","",IF(J829="実施",IF(ISNUMBER(K829),YEAR(K829)-IF(MONTH(K829)&lt;4,1,0),""),""))</f>
        <v/>
      </c>
      <c r="AL829" s="56" t="str">
        <f>IF(C829="",IF(OR(A829&lt;&gt;"",G829&lt;&gt;""),"要確認：船名未記入",""),IF(OR(NOT(ISNUMBER(A829)),G829="",H829="",I829="",J829="",N829="",O829="",P829="",W829="",X829=""),"要確認：基本項目不足",IF(OR(Z829="未登録・重複",AA829="未登録・重複",AB829="未確認"),"要確認：登録表を確認",IF(AND(H829="あり",NOT(ISNUMBER(B829))),"要確認：前日の予定時刻不足",IF(AND(J829="実施",I829="あり",NOT(ISNUMBER(K829))),"要確認：最終日時不足",IF(AND(J829="取消",I829="あり"),"要確認：取消と使用ありが矛盾",IF(OR(AND(ISNUMBER(T829),T829&lt;0),AND(ISNUMBER(V829),V829&lt;0),AE829="要確認：時刻不足・逆転"),"要確認：時間を確認",IF(COUNTIFS(Work[予定表の作業日],A829,Work[前日版の予定時刻],B829,Work[船名],C829,Work[バース],E829,Work[入出・転],F829,Work[曳船名],G829)&gt;1,"要確認：同じ作業・曳船が重複",IF(AND(I829="あり",J829="実施",NOT(ISNUMBER(AD829))),"要確認：拘束時間未確認",IF(OR(H829="未確認",I829="未確認",J829="未確認",X829="未確認",N829="未確認",O829="未確認"),"要確認：未確認を含む","確認済"))))))))))</f>
        <v/>
      </c>
    </row>
    <row r="830" spans="1:38" ht="24.95" customHeight="1" x14ac:dyDescent="0.2">
      <c r="A830" s="20"/>
      <c r="B830" s="29"/>
      <c r="C830" s="7"/>
      <c r="D830" s="7"/>
      <c r="E830" s="7"/>
      <c r="F830" s="7"/>
      <c r="G830" s="7"/>
      <c r="H830" s="7"/>
      <c r="I830" s="7"/>
      <c r="J830" s="7"/>
      <c r="K830" s="23"/>
      <c r="L830" s="13"/>
      <c r="M830" s="13"/>
      <c r="N830" s="7"/>
      <c r="O830" s="51"/>
      <c r="P830" s="51"/>
      <c r="Q830" s="61"/>
      <c r="R830" s="62"/>
      <c r="S830" s="62"/>
      <c r="T830" s="63"/>
      <c r="U830" s="63"/>
      <c r="V830" s="63"/>
      <c r="W830" s="51"/>
      <c r="X830" s="51"/>
      <c r="Y830" s="67"/>
      <c r="Z830" s="54" t="str">
        <f>IF(G830="","",IF(COUNTIF(Tugs[曳船名],G830)&lt;&gt;1,"未登録・重複",IF(INDEX(Tugs[会社名],MATCH(G830,Tugs[曳船名],0))="","未確認",INDEX(Tugs[会社名],MATCH(G830,Tugs[曳船名],0)))))</f>
        <v/>
      </c>
      <c r="AA830" s="54" t="str">
        <f>IF(G830="","",IF(COUNTIF(Companies[会社名],Z830)&lt;&gt;1,"未登録・重複",IF(INDEX(Companies[地区],MATCH(Z830,Companies[会社名],0))="","未確認",INDEX(Companies[地区],MATCH(Z830,Companies[会社名],0)))))</f>
        <v/>
      </c>
      <c r="AB830" s="54" t="str">
        <f>IF(G830="","",IF(Q830&lt;&gt;"",Q830,IF(COUNTIF(Tugs[曳船名],G830)&lt;&gt;1,"未登録・重複",IF(INDEX(Tugs[基地港],MATCH(G830,Tugs[曳船名],0))="","未確認",INDEX(Tugs[基地港],MATCH(G830,Tugs[曳船名],0))))))</f>
        <v/>
      </c>
      <c r="AC830" s="53" t="str">
        <f>IF(C830="","",IF(AND(COUNTIF(Standards[照合項目（自動）],AB830&amp;"｜"&amp;E830&amp;"｜"&amp;D830&amp;"｜"&amp;F830&amp;"｜"&amp;P830)=1,COUNTIFS(Standards[照合項目（自動）],AB830&amp;"｜"&amp;E830&amp;"｜"&amp;D830&amp;"｜"&amp;F830&amp;"｜"&amp;P830,Standards[入力確認（自動）],"確認済")=1),SUMIF(Standards[照合項目（自動）],AB830&amp;"｜"&amp;E830&amp;"｜"&amp;D830&amp;"｜"&amp;F830&amp;"｜"&amp;P830,Standards[所定合計h（自動）]),"未確認"))</f>
        <v/>
      </c>
      <c r="AD830" s="53" t="str">
        <f>IF(C830="","",IF(AND(ISNUMBER(R830),ISNUMBER(S830),S830&gt;=R830),ROUND((S830-R830)*24,4),IF(OR(R830&lt;&gt;"",S830&lt;&gt;""),"",IF(AND(ISNUMBER(T830),T830&gt;=0),T830,IF(AND(I830="あり",J830="実施",ISNUMBER(AC830)),AC830,"")))))</f>
        <v/>
      </c>
      <c r="AE830" s="54" t="str">
        <f>IF(C830="","",IF(AND(ISNUMBER(R830),ISNUMBER(S830),S830&gt;=R830),IF(X830="記録","実績：基地発～基地着",IF(X830="記憶","記憶：基地発～基地着","未確認：基地発～基地着")),IF(OR(R830&lt;&gt;"",S830&lt;&gt;""),"要確認：時刻不足・逆転",IF(AND(ISNUMBER(T830),T830&gt;=0),IF(X830="記録","実績：記録の時間",IF(X830="記憶","記憶：申告の時間","未確認：申告の時間")),IF(AND(I830="あり",J830="実施",ISNUMBER(AC830)),"所定時間による見込み",IF(I830="なし","使用なし","未確認"))))))</f>
        <v/>
      </c>
      <c r="AF830" s="55" t="str">
        <f>IF(C830="","",IF(H830="あり",1,0))</f>
        <v/>
      </c>
      <c r="AG830" s="55" t="str">
        <f>IF(C830="","",IF(AND(I830="あり",J830="実施"),1,0))</f>
        <v/>
      </c>
      <c r="AH830" s="55" t="str">
        <f>IF(C830="","",IF(AND(H830="あり",X830="記録"),IF(COUNTIFS($A$8:A830,A830,$B$8:B830,B830,$C$8:C830,C830,$E$8:E830,E830,$F$8:F830,F830,$H$8:H830,"あり",$X$8:X830,"記録")=1,1,0),0))</f>
        <v/>
      </c>
      <c r="AI830" s="55" t="str">
        <f>IF(C830="","",IF(AND(I830="あり",J830="実施",X830="記録",ISNUMBER(K830)),IF(COUNTIFS($K$8:K830,K830,$C$8:C830,C830,$E$8:E830,E830,$F$8:F830,F830,$I$8:I830,"あり",$J$8:J830,"実施",$X$8:X830,"記録")=1,1,0),0))</f>
        <v/>
      </c>
      <c r="AJ830" s="55" t="str">
        <f>IF(C830="","",IF(ISNUMBER(A830),YEAR(A830)-IF(MONTH(A830)&lt;4,1,0),""))</f>
        <v/>
      </c>
      <c r="AK830" s="55" t="str">
        <f>IF(C830="","",IF(J830="実施",IF(ISNUMBER(K830),YEAR(K830)-IF(MONTH(K830)&lt;4,1,0),""),""))</f>
        <v/>
      </c>
      <c r="AL830" s="56" t="str">
        <f>IF(C830="",IF(OR(A830&lt;&gt;"",G830&lt;&gt;""),"要確認：船名未記入",""),IF(OR(NOT(ISNUMBER(A830)),G830="",H830="",I830="",J830="",N830="",O830="",P830="",W830="",X830=""),"要確認：基本項目不足",IF(OR(Z830="未登録・重複",AA830="未登録・重複",AB830="未確認"),"要確認：登録表を確認",IF(AND(H830="あり",NOT(ISNUMBER(B830))),"要確認：前日の予定時刻不足",IF(AND(J830="実施",I830="あり",NOT(ISNUMBER(K830))),"要確認：最終日時不足",IF(AND(J830="取消",I830="あり"),"要確認：取消と使用ありが矛盾",IF(OR(AND(ISNUMBER(T830),T830&lt;0),AND(ISNUMBER(V830),V830&lt;0),AE830="要確認：時刻不足・逆転"),"要確認：時間を確認",IF(COUNTIFS(Work[予定表の作業日],A830,Work[前日版の予定時刻],B830,Work[船名],C830,Work[バース],E830,Work[入出・転],F830,Work[曳船名],G830)&gt;1,"要確認：同じ作業・曳船が重複",IF(AND(I830="あり",J830="実施",NOT(ISNUMBER(AD830))),"要確認：拘束時間未確認",IF(OR(H830="未確認",I830="未確認",J830="未確認",X830="未確認",N830="未確認",O830="未確認"),"要確認：未確認を含む","確認済"))))))))))</f>
        <v/>
      </c>
    </row>
    <row r="831" spans="1:38" ht="24.95" customHeight="1" x14ac:dyDescent="0.2">
      <c r="A831" s="20"/>
      <c r="B831" s="29"/>
      <c r="C831" s="7"/>
      <c r="D831" s="7"/>
      <c r="E831" s="7"/>
      <c r="F831" s="7"/>
      <c r="G831" s="7"/>
      <c r="H831" s="7"/>
      <c r="I831" s="7"/>
      <c r="J831" s="7"/>
      <c r="K831" s="23"/>
      <c r="L831" s="13"/>
      <c r="M831" s="13"/>
      <c r="N831" s="7"/>
      <c r="O831" s="51"/>
      <c r="P831" s="51"/>
      <c r="Q831" s="61"/>
      <c r="R831" s="62"/>
      <c r="S831" s="62"/>
      <c r="T831" s="63"/>
      <c r="U831" s="63"/>
      <c r="V831" s="63"/>
      <c r="W831" s="51"/>
      <c r="X831" s="51"/>
      <c r="Y831" s="67"/>
      <c r="Z831" s="54" t="str">
        <f>IF(G831="","",IF(COUNTIF(Tugs[曳船名],G831)&lt;&gt;1,"未登録・重複",IF(INDEX(Tugs[会社名],MATCH(G831,Tugs[曳船名],0))="","未確認",INDEX(Tugs[会社名],MATCH(G831,Tugs[曳船名],0)))))</f>
        <v/>
      </c>
      <c r="AA831" s="54" t="str">
        <f>IF(G831="","",IF(COUNTIF(Companies[会社名],Z831)&lt;&gt;1,"未登録・重複",IF(INDEX(Companies[地区],MATCH(Z831,Companies[会社名],0))="","未確認",INDEX(Companies[地区],MATCH(Z831,Companies[会社名],0)))))</f>
        <v/>
      </c>
      <c r="AB831" s="54" t="str">
        <f>IF(G831="","",IF(Q831&lt;&gt;"",Q831,IF(COUNTIF(Tugs[曳船名],G831)&lt;&gt;1,"未登録・重複",IF(INDEX(Tugs[基地港],MATCH(G831,Tugs[曳船名],0))="","未確認",INDEX(Tugs[基地港],MATCH(G831,Tugs[曳船名],0))))))</f>
        <v/>
      </c>
      <c r="AC831" s="53" t="str">
        <f>IF(C831="","",IF(AND(COUNTIF(Standards[照合項目（自動）],AB831&amp;"｜"&amp;E831&amp;"｜"&amp;D831&amp;"｜"&amp;F831&amp;"｜"&amp;P831)=1,COUNTIFS(Standards[照合項目（自動）],AB831&amp;"｜"&amp;E831&amp;"｜"&amp;D831&amp;"｜"&amp;F831&amp;"｜"&amp;P831,Standards[入力確認（自動）],"確認済")=1),SUMIF(Standards[照合項目（自動）],AB831&amp;"｜"&amp;E831&amp;"｜"&amp;D831&amp;"｜"&amp;F831&amp;"｜"&amp;P831,Standards[所定合計h（自動）]),"未確認"))</f>
        <v/>
      </c>
      <c r="AD831" s="53" t="str">
        <f>IF(C831="","",IF(AND(ISNUMBER(R831),ISNUMBER(S831),S831&gt;=R831),ROUND((S831-R831)*24,4),IF(OR(R831&lt;&gt;"",S831&lt;&gt;""),"",IF(AND(ISNUMBER(T831),T831&gt;=0),T831,IF(AND(I831="あり",J831="実施",ISNUMBER(AC831)),AC831,"")))))</f>
        <v/>
      </c>
      <c r="AE831" s="54" t="str">
        <f>IF(C831="","",IF(AND(ISNUMBER(R831),ISNUMBER(S831),S831&gt;=R831),IF(X831="記録","実績：基地発～基地着",IF(X831="記憶","記憶：基地発～基地着","未確認：基地発～基地着")),IF(OR(R831&lt;&gt;"",S831&lt;&gt;""),"要確認：時刻不足・逆転",IF(AND(ISNUMBER(T831),T831&gt;=0),IF(X831="記録","実績：記録の時間",IF(X831="記憶","記憶：申告の時間","未確認：申告の時間")),IF(AND(I831="あり",J831="実施",ISNUMBER(AC831)),"所定時間による見込み",IF(I831="なし","使用なし","未確認"))))))</f>
        <v/>
      </c>
      <c r="AF831" s="55" t="str">
        <f>IF(C831="","",IF(H831="あり",1,0))</f>
        <v/>
      </c>
      <c r="AG831" s="55" t="str">
        <f>IF(C831="","",IF(AND(I831="あり",J831="実施"),1,0))</f>
        <v/>
      </c>
      <c r="AH831" s="55" t="str">
        <f>IF(C831="","",IF(AND(H831="あり",X831="記録"),IF(COUNTIFS($A$8:A831,A831,$B$8:B831,B831,$C$8:C831,C831,$E$8:E831,E831,$F$8:F831,F831,$H$8:H831,"あり",$X$8:X831,"記録")=1,1,0),0))</f>
        <v/>
      </c>
      <c r="AI831" s="55" t="str">
        <f>IF(C831="","",IF(AND(I831="あり",J831="実施",X831="記録",ISNUMBER(K831)),IF(COUNTIFS($K$8:K831,K831,$C$8:C831,C831,$E$8:E831,E831,$F$8:F831,F831,$I$8:I831,"あり",$J$8:J831,"実施",$X$8:X831,"記録")=1,1,0),0))</f>
        <v/>
      </c>
      <c r="AJ831" s="55" t="str">
        <f>IF(C831="","",IF(ISNUMBER(A831),YEAR(A831)-IF(MONTH(A831)&lt;4,1,0),""))</f>
        <v/>
      </c>
      <c r="AK831" s="55" t="str">
        <f>IF(C831="","",IF(J831="実施",IF(ISNUMBER(K831),YEAR(K831)-IF(MONTH(K831)&lt;4,1,0),""),""))</f>
        <v/>
      </c>
      <c r="AL831" s="56" t="str">
        <f>IF(C831="",IF(OR(A831&lt;&gt;"",G831&lt;&gt;""),"要確認：船名未記入",""),IF(OR(NOT(ISNUMBER(A831)),G831="",H831="",I831="",J831="",N831="",O831="",P831="",W831="",X831=""),"要確認：基本項目不足",IF(OR(Z831="未登録・重複",AA831="未登録・重複",AB831="未確認"),"要確認：登録表を確認",IF(AND(H831="あり",NOT(ISNUMBER(B831))),"要確認：前日の予定時刻不足",IF(AND(J831="実施",I831="あり",NOT(ISNUMBER(K831))),"要確認：最終日時不足",IF(AND(J831="取消",I831="あり"),"要確認：取消と使用ありが矛盾",IF(OR(AND(ISNUMBER(T831),T831&lt;0),AND(ISNUMBER(V831),V831&lt;0),AE831="要確認：時刻不足・逆転"),"要確認：時間を確認",IF(COUNTIFS(Work[予定表の作業日],A831,Work[前日版の予定時刻],B831,Work[船名],C831,Work[バース],E831,Work[入出・転],F831,Work[曳船名],G831)&gt;1,"要確認：同じ作業・曳船が重複",IF(AND(I831="あり",J831="実施",NOT(ISNUMBER(AD831))),"要確認：拘束時間未確認",IF(OR(H831="未確認",I831="未確認",J831="未確認",X831="未確認",N831="未確認",O831="未確認"),"要確認：未確認を含む","確認済"))))))))))</f>
        <v/>
      </c>
    </row>
    <row r="832" spans="1:38" ht="24.95" customHeight="1" x14ac:dyDescent="0.2">
      <c r="A832" s="20"/>
      <c r="B832" s="29"/>
      <c r="C832" s="7"/>
      <c r="D832" s="7"/>
      <c r="E832" s="7"/>
      <c r="F832" s="7"/>
      <c r="G832" s="7"/>
      <c r="H832" s="7"/>
      <c r="I832" s="7"/>
      <c r="J832" s="7"/>
      <c r="K832" s="23"/>
      <c r="L832" s="13"/>
      <c r="M832" s="13"/>
      <c r="N832" s="7"/>
      <c r="O832" s="51"/>
      <c r="P832" s="51"/>
      <c r="Q832" s="61"/>
      <c r="R832" s="62"/>
      <c r="S832" s="62"/>
      <c r="T832" s="63"/>
      <c r="U832" s="63"/>
      <c r="V832" s="63"/>
      <c r="W832" s="51"/>
      <c r="X832" s="51"/>
      <c r="Y832" s="67"/>
      <c r="Z832" s="54" t="str">
        <f>IF(G832="","",IF(COUNTIF(Tugs[曳船名],G832)&lt;&gt;1,"未登録・重複",IF(INDEX(Tugs[会社名],MATCH(G832,Tugs[曳船名],0))="","未確認",INDEX(Tugs[会社名],MATCH(G832,Tugs[曳船名],0)))))</f>
        <v/>
      </c>
      <c r="AA832" s="54" t="str">
        <f>IF(G832="","",IF(COUNTIF(Companies[会社名],Z832)&lt;&gt;1,"未登録・重複",IF(INDEX(Companies[地区],MATCH(Z832,Companies[会社名],0))="","未確認",INDEX(Companies[地区],MATCH(Z832,Companies[会社名],0)))))</f>
        <v/>
      </c>
      <c r="AB832" s="54" t="str">
        <f>IF(G832="","",IF(Q832&lt;&gt;"",Q832,IF(COUNTIF(Tugs[曳船名],G832)&lt;&gt;1,"未登録・重複",IF(INDEX(Tugs[基地港],MATCH(G832,Tugs[曳船名],0))="","未確認",INDEX(Tugs[基地港],MATCH(G832,Tugs[曳船名],0))))))</f>
        <v/>
      </c>
      <c r="AC832" s="53" t="str">
        <f>IF(C832="","",IF(AND(COUNTIF(Standards[照合項目（自動）],AB832&amp;"｜"&amp;E832&amp;"｜"&amp;D832&amp;"｜"&amp;F832&amp;"｜"&amp;P832)=1,COUNTIFS(Standards[照合項目（自動）],AB832&amp;"｜"&amp;E832&amp;"｜"&amp;D832&amp;"｜"&amp;F832&amp;"｜"&amp;P832,Standards[入力確認（自動）],"確認済")=1),SUMIF(Standards[照合項目（自動）],AB832&amp;"｜"&amp;E832&amp;"｜"&amp;D832&amp;"｜"&amp;F832&amp;"｜"&amp;P832,Standards[所定合計h（自動）]),"未確認"))</f>
        <v/>
      </c>
      <c r="AD832" s="53" t="str">
        <f>IF(C832="","",IF(AND(ISNUMBER(R832),ISNUMBER(S832),S832&gt;=R832),ROUND((S832-R832)*24,4),IF(OR(R832&lt;&gt;"",S832&lt;&gt;""),"",IF(AND(ISNUMBER(T832),T832&gt;=0),T832,IF(AND(I832="あり",J832="実施",ISNUMBER(AC832)),AC832,"")))))</f>
        <v/>
      </c>
      <c r="AE832" s="54" t="str">
        <f>IF(C832="","",IF(AND(ISNUMBER(R832),ISNUMBER(S832),S832&gt;=R832),IF(X832="記録","実績：基地発～基地着",IF(X832="記憶","記憶：基地発～基地着","未確認：基地発～基地着")),IF(OR(R832&lt;&gt;"",S832&lt;&gt;""),"要確認：時刻不足・逆転",IF(AND(ISNUMBER(T832),T832&gt;=0),IF(X832="記録","実績：記録の時間",IF(X832="記憶","記憶：申告の時間","未確認：申告の時間")),IF(AND(I832="あり",J832="実施",ISNUMBER(AC832)),"所定時間による見込み",IF(I832="なし","使用なし","未確認"))))))</f>
        <v/>
      </c>
      <c r="AF832" s="55" t="str">
        <f>IF(C832="","",IF(H832="あり",1,0))</f>
        <v/>
      </c>
      <c r="AG832" s="55" t="str">
        <f>IF(C832="","",IF(AND(I832="あり",J832="実施"),1,0))</f>
        <v/>
      </c>
      <c r="AH832" s="55" t="str">
        <f>IF(C832="","",IF(AND(H832="あり",X832="記録"),IF(COUNTIFS($A$8:A832,A832,$B$8:B832,B832,$C$8:C832,C832,$E$8:E832,E832,$F$8:F832,F832,$H$8:H832,"あり",$X$8:X832,"記録")=1,1,0),0))</f>
        <v/>
      </c>
      <c r="AI832" s="55" t="str">
        <f>IF(C832="","",IF(AND(I832="あり",J832="実施",X832="記録",ISNUMBER(K832)),IF(COUNTIFS($K$8:K832,K832,$C$8:C832,C832,$E$8:E832,E832,$F$8:F832,F832,$I$8:I832,"あり",$J$8:J832,"実施",$X$8:X832,"記録")=1,1,0),0))</f>
        <v/>
      </c>
      <c r="AJ832" s="55" t="str">
        <f>IF(C832="","",IF(ISNUMBER(A832),YEAR(A832)-IF(MONTH(A832)&lt;4,1,0),""))</f>
        <v/>
      </c>
      <c r="AK832" s="55" t="str">
        <f>IF(C832="","",IF(J832="実施",IF(ISNUMBER(K832),YEAR(K832)-IF(MONTH(K832)&lt;4,1,0),""),""))</f>
        <v/>
      </c>
      <c r="AL832" s="56" t="str">
        <f>IF(C832="",IF(OR(A832&lt;&gt;"",G832&lt;&gt;""),"要確認：船名未記入",""),IF(OR(NOT(ISNUMBER(A832)),G832="",H832="",I832="",J832="",N832="",O832="",P832="",W832="",X832=""),"要確認：基本項目不足",IF(OR(Z832="未登録・重複",AA832="未登録・重複",AB832="未確認"),"要確認：登録表を確認",IF(AND(H832="あり",NOT(ISNUMBER(B832))),"要確認：前日の予定時刻不足",IF(AND(J832="実施",I832="あり",NOT(ISNUMBER(K832))),"要確認：最終日時不足",IF(AND(J832="取消",I832="あり"),"要確認：取消と使用ありが矛盾",IF(OR(AND(ISNUMBER(T832),T832&lt;0),AND(ISNUMBER(V832),V832&lt;0),AE832="要確認：時刻不足・逆転"),"要確認：時間を確認",IF(COUNTIFS(Work[予定表の作業日],A832,Work[前日版の予定時刻],B832,Work[船名],C832,Work[バース],E832,Work[入出・転],F832,Work[曳船名],G832)&gt;1,"要確認：同じ作業・曳船が重複",IF(AND(I832="あり",J832="実施",NOT(ISNUMBER(AD832))),"要確認：拘束時間未確認",IF(OR(H832="未確認",I832="未確認",J832="未確認",X832="未確認",N832="未確認",O832="未確認"),"要確認：未確認を含む","確認済"))))))))))</f>
        <v/>
      </c>
    </row>
    <row r="833" spans="1:38" ht="24.95" customHeight="1" x14ac:dyDescent="0.2">
      <c r="A833" s="20"/>
      <c r="B833" s="29"/>
      <c r="C833" s="7"/>
      <c r="D833" s="7"/>
      <c r="E833" s="7"/>
      <c r="F833" s="7"/>
      <c r="G833" s="7"/>
      <c r="H833" s="7"/>
      <c r="I833" s="7"/>
      <c r="J833" s="7"/>
      <c r="K833" s="23"/>
      <c r="L833" s="13"/>
      <c r="M833" s="13"/>
      <c r="N833" s="7"/>
      <c r="O833" s="51"/>
      <c r="P833" s="51"/>
      <c r="Q833" s="61"/>
      <c r="R833" s="62"/>
      <c r="S833" s="62"/>
      <c r="T833" s="63"/>
      <c r="U833" s="63"/>
      <c r="V833" s="63"/>
      <c r="W833" s="51"/>
      <c r="X833" s="51"/>
      <c r="Y833" s="67"/>
      <c r="Z833" s="54" t="str">
        <f>IF(G833="","",IF(COUNTIF(Tugs[曳船名],G833)&lt;&gt;1,"未登録・重複",IF(INDEX(Tugs[会社名],MATCH(G833,Tugs[曳船名],0))="","未確認",INDEX(Tugs[会社名],MATCH(G833,Tugs[曳船名],0)))))</f>
        <v/>
      </c>
      <c r="AA833" s="54" t="str">
        <f>IF(G833="","",IF(COUNTIF(Companies[会社名],Z833)&lt;&gt;1,"未登録・重複",IF(INDEX(Companies[地区],MATCH(Z833,Companies[会社名],0))="","未確認",INDEX(Companies[地区],MATCH(Z833,Companies[会社名],0)))))</f>
        <v/>
      </c>
      <c r="AB833" s="54" t="str">
        <f>IF(G833="","",IF(Q833&lt;&gt;"",Q833,IF(COUNTIF(Tugs[曳船名],G833)&lt;&gt;1,"未登録・重複",IF(INDEX(Tugs[基地港],MATCH(G833,Tugs[曳船名],0))="","未確認",INDEX(Tugs[基地港],MATCH(G833,Tugs[曳船名],0))))))</f>
        <v/>
      </c>
      <c r="AC833" s="53" t="str">
        <f>IF(C833="","",IF(AND(COUNTIF(Standards[照合項目（自動）],AB833&amp;"｜"&amp;E833&amp;"｜"&amp;D833&amp;"｜"&amp;F833&amp;"｜"&amp;P833)=1,COUNTIFS(Standards[照合項目（自動）],AB833&amp;"｜"&amp;E833&amp;"｜"&amp;D833&amp;"｜"&amp;F833&amp;"｜"&amp;P833,Standards[入力確認（自動）],"確認済")=1),SUMIF(Standards[照合項目（自動）],AB833&amp;"｜"&amp;E833&amp;"｜"&amp;D833&amp;"｜"&amp;F833&amp;"｜"&amp;P833,Standards[所定合計h（自動）]),"未確認"))</f>
        <v/>
      </c>
      <c r="AD833" s="53" t="str">
        <f>IF(C833="","",IF(AND(ISNUMBER(R833),ISNUMBER(S833),S833&gt;=R833),ROUND((S833-R833)*24,4),IF(OR(R833&lt;&gt;"",S833&lt;&gt;""),"",IF(AND(ISNUMBER(T833),T833&gt;=0),T833,IF(AND(I833="あり",J833="実施",ISNUMBER(AC833)),AC833,"")))))</f>
        <v/>
      </c>
      <c r="AE833" s="54" t="str">
        <f>IF(C833="","",IF(AND(ISNUMBER(R833),ISNUMBER(S833),S833&gt;=R833),IF(X833="記録","実績：基地発～基地着",IF(X833="記憶","記憶：基地発～基地着","未確認：基地発～基地着")),IF(OR(R833&lt;&gt;"",S833&lt;&gt;""),"要確認：時刻不足・逆転",IF(AND(ISNUMBER(T833),T833&gt;=0),IF(X833="記録","実績：記録の時間",IF(X833="記憶","記憶：申告の時間","未確認：申告の時間")),IF(AND(I833="あり",J833="実施",ISNUMBER(AC833)),"所定時間による見込み",IF(I833="なし","使用なし","未確認"))))))</f>
        <v/>
      </c>
      <c r="AF833" s="55" t="str">
        <f>IF(C833="","",IF(H833="あり",1,0))</f>
        <v/>
      </c>
      <c r="AG833" s="55" t="str">
        <f>IF(C833="","",IF(AND(I833="あり",J833="実施"),1,0))</f>
        <v/>
      </c>
      <c r="AH833" s="55" t="str">
        <f>IF(C833="","",IF(AND(H833="あり",X833="記録"),IF(COUNTIFS($A$8:A833,A833,$B$8:B833,B833,$C$8:C833,C833,$E$8:E833,E833,$F$8:F833,F833,$H$8:H833,"あり",$X$8:X833,"記録")=1,1,0),0))</f>
        <v/>
      </c>
      <c r="AI833" s="55" t="str">
        <f>IF(C833="","",IF(AND(I833="あり",J833="実施",X833="記録",ISNUMBER(K833)),IF(COUNTIFS($K$8:K833,K833,$C$8:C833,C833,$E$8:E833,E833,$F$8:F833,F833,$I$8:I833,"あり",$J$8:J833,"実施",$X$8:X833,"記録")=1,1,0),0))</f>
        <v/>
      </c>
      <c r="AJ833" s="55" t="str">
        <f>IF(C833="","",IF(ISNUMBER(A833),YEAR(A833)-IF(MONTH(A833)&lt;4,1,0),""))</f>
        <v/>
      </c>
      <c r="AK833" s="55" t="str">
        <f>IF(C833="","",IF(J833="実施",IF(ISNUMBER(K833),YEAR(K833)-IF(MONTH(K833)&lt;4,1,0),""),""))</f>
        <v/>
      </c>
      <c r="AL833" s="56" t="str">
        <f>IF(C833="",IF(OR(A833&lt;&gt;"",G833&lt;&gt;""),"要確認：船名未記入",""),IF(OR(NOT(ISNUMBER(A833)),G833="",H833="",I833="",J833="",N833="",O833="",P833="",W833="",X833=""),"要確認：基本項目不足",IF(OR(Z833="未登録・重複",AA833="未登録・重複",AB833="未確認"),"要確認：登録表を確認",IF(AND(H833="あり",NOT(ISNUMBER(B833))),"要確認：前日の予定時刻不足",IF(AND(J833="実施",I833="あり",NOT(ISNUMBER(K833))),"要確認：最終日時不足",IF(AND(J833="取消",I833="あり"),"要確認：取消と使用ありが矛盾",IF(OR(AND(ISNUMBER(T833),T833&lt;0),AND(ISNUMBER(V833),V833&lt;0),AE833="要確認：時刻不足・逆転"),"要確認：時間を確認",IF(COUNTIFS(Work[予定表の作業日],A833,Work[前日版の予定時刻],B833,Work[船名],C833,Work[バース],E833,Work[入出・転],F833,Work[曳船名],G833)&gt;1,"要確認：同じ作業・曳船が重複",IF(AND(I833="あり",J833="実施",NOT(ISNUMBER(AD833))),"要確認：拘束時間未確認",IF(OR(H833="未確認",I833="未確認",J833="未確認",X833="未確認",N833="未確認",O833="未確認"),"要確認：未確認を含む","確認済"))))))))))</f>
        <v/>
      </c>
    </row>
    <row r="834" spans="1:38" ht="24.95" customHeight="1" x14ac:dyDescent="0.2">
      <c r="A834" s="20"/>
      <c r="B834" s="29"/>
      <c r="C834" s="7"/>
      <c r="D834" s="7"/>
      <c r="E834" s="7"/>
      <c r="F834" s="7"/>
      <c r="G834" s="7"/>
      <c r="H834" s="7"/>
      <c r="I834" s="7"/>
      <c r="J834" s="7"/>
      <c r="K834" s="23"/>
      <c r="L834" s="13"/>
      <c r="M834" s="13"/>
      <c r="N834" s="7"/>
      <c r="O834" s="51"/>
      <c r="P834" s="51"/>
      <c r="Q834" s="61"/>
      <c r="R834" s="62"/>
      <c r="S834" s="62"/>
      <c r="T834" s="63"/>
      <c r="U834" s="63"/>
      <c r="V834" s="63"/>
      <c r="W834" s="51"/>
      <c r="X834" s="51"/>
      <c r="Y834" s="67"/>
      <c r="Z834" s="54" t="str">
        <f>IF(G834="","",IF(COUNTIF(Tugs[曳船名],G834)&lt;&gt;1,"未登録・重複",IF(INDEX(Tugs[会社名],MATCH(G834,Tugs[曳船名],0))="","未確認",INDEX(Tugs[会社名],MATCH(G834,Tugs[曳船名],0)))))</f>
        <v/>
      </c>
      <c r="AA834" s="54" t="str">
        <f>IF(G834="","",IF(COUNTIF(Companies[会社名],Z834)&lt;&gt;1,"未登録・重複",IF(INDEX(Companies[地区],MATCH(Z834,Companies[会社名],0))="","未確認",INDEX(Companies[地区],MATCH(Z834,Companies[会社名],0)))))</f>
        <v/>
      </c>
      <c r="AB834" s="54" t="str">
        <f>IF(G834="","",IF(Q834&lt;&gt;"",Q834,IF(COUNTIF(Tugs[曳船名],G834)&lt;&gt;1,"未登録・重複",IF(INDEX(Tugs[基地港],MATCH(G834,Tugs[曳船名],0))="","未確認",INDEX(Tugs[基地港],MATCH(G834,Tugs[曳船名],0))))))</f>
        <v/>
      </c>
      <c r="AC834" s="53" t="str">
        <f>IF(C834="","",IF(AND(COUNTIF(Standards[照合項目（自動）],AB834&amp;"｜"&amp;E834&amp;"｜"&amp;D834&amp;"｜"&amp;F834&amp;"｜"&amp;P834)=1,COUNTIFS(Standards[照合項目（自動）],AB834&amp;"｜"&amp;E834&amp;"｜"&amp;D834&amp;"｜"&amp;F834&amp;"｜"&amp;P834,Standards[入力確認（自動）],"確認済")=1),SUMIF(Standards[照合項目（自動）],AB834&amp;"｜"&amp;E834&amp;"｜"&amp;D834&amp;"｜"&amp;F834&amp;"｜"&amp;P834,Standards[所定合計h（自動）]),"未確認"))</f>
        <v/>
      </c>
      <c r="AD834" s="53" t="str">
        <f>IF(C834="","",IF(AND(ISNUMBER(R834),ISNUMBER(S834),S834&gt;=R834),ROUND((S834-R834)*24,4),IF(OR(R834&lt;&gt;"",S834&lt;&gt;""),"",IF(AND(ISNUMBER(T834),T834&gt;=0),T834,IF(AND(I834="あり",J834="実施",ISNUMBER(AC834)),AC834,"")))))</f>
        <v/>
      </c>
      <c r="AE834" s="54" t="str">
        <f>IF(C834="","",IF(AND(ISNUMBER(R834),ISNUMBER(S834),S834&gt;=R834),IF(X834="記録","実績：基地発～基地着",IF(X834="記憶","記憶：基地発～基地着","未確認：基地発～基地着")),IF(OR(R834&lt;&gt;"",S834&lt;&gt;""),"要確認：時刻不足・逆転",IF(AND(ISNUMBER(T834),T834&gt;=0),IF(X834="記録","実績：記録の時間",IF(X834="記憶","記憶：申告の時間","未確認：申告の時間")),IF(AND(I834="あり",J834="実施",ISNUMBER(AC834)),"所定時間による見込み",IF(I834="なし","使用なし","未確認"))))))</f>
        <v/>
      </c>
      <c r="AF834" s="55" t="str">
        <f>IF(C834="","",IF(H834="あり",1,0))</f>
        <v/>
      </c>
      <c r="AG834" s="55" t="str">
        <f>IF(C834="","",IF(AND(I834="あり",J834="実施"),1,0))</f>
        <v/>
      </c>
      <c r="AH834" s="55" t="str">
        <f>IF(C834="","",IF(AND(H834="あり",X834="記録"),IF(COUNTIFS($A$8:A834,A834,$B$8:B834,B834,$C$8:C834,C834,$E$8:E834,E834,$F$8:F834,F834,$H$8:H834,"あり",$X$8:X834,"記録")=1,1,0),0))</f>
        <v/>
      </c>
      <c r="AI834" s="55" t="str">
        <f>IF(C834="","",IF(AND(I834="あり",J834="実施",X834="記録",ISNUMBER(K834)),IF(COUNTIFS($K$8:K834,K834,$C$8:C834,C834,$E$8:E834,E834,$F$8:F834,F834,$I$8:I834,"あり",$J$8:J834,"実施",$X$8:X834,"記録")=1,1,0),0))</f>
        <v/>
      </c>
      <c r="AJ834" s="55" t="str">
        <f>IF(C834="","",IF(ISNUMBER(A834),YEAR(A834)-IF(MONTH(A834)&lt;4,1,0),""))</f>
        <v/>
      </c>
      <c r="AK834" s="55" t="str">
        <f>IF(C834="","",IF(J834="実施",IF(ISNUMBER(K834),YEAR(K834)-IF(MONTH(K834)&lt;4,1,0),""),""))</f>
        <v/>
      </c>
      <c r="AL834" s="56" t="str">
        <f>IF(C834="",IF(OR(A834&lt;&gt;"",G834&lt;&gt;""),"要確認：船名未記入",""),IF(OR(NOT(ISNUMBER(A834)),G834="",H834="",I834="",J834="",N834="",O834="",P834="",W834="",X834=""),"要確認：基本項目不足",IF(OR(Z834="未登録・重複",AA834="未登録・重複",AB834="未確認"),"要確認：登録表を確認",IF(AND(H834="あり",NOT(ISNUMBER(B834))),"要確認：前日の予定時刻不足",IF(AND(J834="実施",I834="あり",NOT(ISNUMBER(K834))),"要確認：最終日時不足",IF(AND(J834="取消",I834="あり"),"要確認：取消と使用ありが矛盾",IF(OR(AND(ISNUMBER(T834),T834&lt;0),AND(ISNUMBER(V834),V834&lt;0),AE834="要確認：時刻不足・逆転"),"要確認：時間を確認",IF(COUNTIFS(Work[予定表の作業日],A834,Work[前日版の予定時刻],B834,Work[船名],C834,Work[バース],E834,Work[入出・転],F834,Work[曳船名],G834)&gt;1,"要確認：同じ作業・曳船が重複",IF(AND(I834="あり",J834="実施",NOT(ISNUMBER(AD834))),"要確認：拘束時間未確認",IF(OR(H834="未確認",I834="未確認",J834="未確認",X834="未確認",N834="未確認",O834="未確認"),"要確認：未確認を含む","確認済"))))))))))</f>
        <v/>
      </c>
    </row>
    <row r="835" spans="1:38" ht="24.95" customHeight="1" x14ac:dyDescent="0.2">
      <c r="A835" s="20"/>
      <c r="B835" s="29"/>
      <c r="C835" s="7"/>
      <c r="D835" s="7"/>
      <c r="E835" s="7"/>
      <c r="F835" s="7"/>
      <c r="G835" s="7"/>
      <c r="H835" s="7"/>
      <c r="I835" s="7"/>
      <c r="J835" s="7"/>
      <c r="K835" s="23"/>
      <c r="L835" s="13"/>
      <c r="M835" s="13"/>
      <c r="N835" s="7"/>
      <c r="O835" s="51"/>
      <c r="P835" s="51"/>
      <c r="Q835" s="61"/>
      <c r="R835" s="62"/>
      <c r="S835" s="62"/>
      <c r="T835" s="63"/>
      <c r="U835" s="63"/>
      <c r="V835" s="63"/>
      <c r="W835" s="51"/>
      <c r="X835" s="51"/>
      <c r="Y835" s="67"/>
      <c r="Z835" s="54" t="str">
        <f>IF(G835="","",IF(COUNTIF(Tugs[曳船名],G835)&lt;&gt;1,"未登録・重複",IF(INDEX(Tugs[会社名],MATCH(G835,Tugs[曳船名],0))="","未確認",INDEX(Tugs[会社名],MATCH(G835,Tugs[曳船名],0)))))</f>
        <v/>
      </c>
      <c r="AA835" s="54" t="str">
        <f>IF(G835="","",IF(COUNTIF(Companies[会社名],Z835)&lt;&gt;1,"未登録・重複",IF(INDEX(Companies[地区],MATCH(Z835,Companies[会社名],0))="","未確認",INDEX(Companies[地区],MATCH(Z835,Companies[会社名],0)))))</f>
        <v/>
      </c>
      <c r="AB835" s="54" t="str">
        <f>IF(G835="","",IF(Q835&lt;&gt;"",Q835,IF(COUNTIF(Tugs[曳船名],G835)&lt;&gt;1,"未登録・重複",IF(INDEX(Tugs[基地港],MATCH(G835,Tugs[曳船名],0))="","未確認",INDEX(Tugs[基地港],MATCH(G835,Tugs[曳船名],0))))))</f>
        <v/>
      </c>
      <c r="AC835" s="53" t="str">
        <f>IF(C835="","",IF(AND(COUNTIF(Standards[照合項目（自動）],AB835&amp;"｜"&amp;E835&amp;"｜"&amp;D835&amp;"｜"&amp;F835&amp;"｜"&amp;P835)=1,COUNTIFS(Standards[照合項目（自動）],AB835&amp;"｜"&amp;E835&amp;"｜"&amp;D835&amp;"｜"&amp;F835&amp;"｜"&amp;P835,Standards[入力確認（自動）],"確認済")=1),SUMIF(Standards[照合項目（自動）],AB835&amp;"｜"&amp;E835&amp;"｜"&amp;D835&amp;"｜"&amp;F835&amp;"｜"&amp;P835,Standards[所定合計h（自動）]),"未確認"))</f>
        <v/>
      </c>
      <c r="AD835" s="53" t="str">
        <f>IF(C835="","",IF(AND(ISNUMBER(R835),ISNUMBER(S835),S835&gt;=R835),ROUND((S835-R835)*24,4),IF(OR(R835&lt;&gt;"",S835&lt;&gt;""),"",IF(AND(ISNUMBER(T835),T835&gt;=0),T835,IF(AND(I835="あり",J835="実施",ISNUMBER(AC835)),AC835,"")))))</f>
        <v/>
      </c>
      <c r="AE835" s="54" t="str">
        <f>IF(C835="","",IF(AND(ISNUMBER(R835),ISNUMBER(S835),S835&gt;=R835),IF(X835="記録","実績：基地発～基地着",IF(X835="記憶","記憶：基地発～基地着","未確認：基地発～基地着")),IF(OR(R835&lt;&gt;"",S835&lt;&gt;""),"要確認：時刻不足・逆転",IF(AND(ISNUMBER(T835),T835&gt;=0),IF(X835="記録","実績：記録の時間",IF(X835="記憶","記憶：申告の時間","未確認：申告の時間")),IF(AND(I835="あり",J835="実施",ISNUMBER(AC835)),"所定時間による見込み",IF(I835="なし","使用なし","未確認"))))))</f>
        <v/>
      </c>
      <c r="AF835" s="55" t="str">
        <f>IF(C835="","",IF(H835="あり",1,0))</f>
        <v/>
      </c>
      <c r="AG835" s="55" t="str">
        <f>IF(C835="","",IF(AND(I835="あり",J835="実施"),1,0))</f>
        <v/>
      </c>
      <c r="AH835" s="55" t="str">
        <f>IF(C835="","",IF(AND(H835="あり",X835="記録"),IF(COUNTIFS($A$8:A835,A835,$B$8:B835,B835,$C$8:C835,C835,$E$8:E835,E835,$F$8:F835,F835,$H$8:H835,"あり",$X$8:X835,"記録")=1,1,0),0))</f>
        <v/>
      </c>
      <c r="AI835" s="55" t="str">
        <f>IF(C835="","",IF(AND(I835="あり",J835="実施",X835="記録",ISNUMBER(K835)),IF(COUNTIFS($K$8:K835,K835,$C$8:C835,C835,$E$8:E835,E835,$F$8:F835,F835,$I$8:I835,"あり",$J$8:J835,"実施",$X$8:X835,"記録")=1,1,0),0))</f>
        <v/>
      </c>
      <c r="AJ835" s="55" t="str">
        <f>IF(C835="","",IF(ISNUMBER(A835),YEAR(A835)-IF(MONTH(A835)&lt;4,1,0),""))</f>
        <v/>
      </c>
      <c r="AK835" s="55" t="str">
        <f>IF(C835="","",IF(J835="実施",IF(ISNUMBER(K835),YEAR(K835)-IF(MONTH(K835)&lt;4,1,0),""),""))</f>
        <v/>
      </c>
      <c r="AL835" s="56" t="str">
        <f>IF(C835="",IF(OR(A835&lt;&gt;"",G835&lt;&gt;""),"要確認：船名未記入",""),IF(OR(NOT(ISNUMBER(A835)),G835="",H835="",I835="",J835="",N835="",O835="",P835="",W835="",X835=""),"要確認：基本項目不足",IF(OR(Z835="未登録・重複",AA835="未登録・重複",AB835="未確認"),"要確認：登録表を確認",IF(AND(H835="あり",NOT(ISNUMBER(B835))),"要確認：前日の予定時刻不足",IF(AND(J835="実施",I835="あり",NOT(ISNUMBER(K835))),"要確認：最終日時不足",IF(AND(J835="取消",I835="あり"),"要確認：取消と使用ありが矛盾",IF(OR(AND(ISNUMBER(T835),T835&lt;0),AND(ISNUMBER(V835),V835&lt;0),AE835="要確認：時刻不足・逆転"),"要確認：時間を確認",IF(COUNTIFS(Work[予定表の作業日],A835,Work[前日版の予定時刻],B835,Work[船名],C835,Work[バース],E835,Work[入出・転],F835,Work[曳船名],G835)&gt;1,"要確認：同じ作業・曳船が重複",IF(AND(I835="あり",J835="実施",NOT(ISNUMBER(AD835))),"要確認：拘束時間未確認",IF(OR(H835="未確認",I835="未確認",J835="未確認",X835="未確認",N835="未確認",O835="未確認"),"要確認：未確認を含む","確認済"))))))))))</f>
        <v/>
      </c>
    </row>
    <row r="836" spans="1:38" ht="24.95" customHeight="1" x14ac:dyDescent="0.2">
      <c r="A836" s="20"/>
      <c r="B836" s="29"/>
      <c r="C836" s="7"/>
      <c r="D836" s="7"/>
      <c r="E836" s="7"/>
      <c r="F836" s="7"/>
      <c r="G836" s="7"/>
      <c r="H836" s="7"/>
      <c r="I836" s="7"/>
      <c r="J836" s="7"/>
      <c r="K836" s="23"/>
      <c r="L836" s="13"/>
      <c r="M836" s="13"/>
      <c r="N836" s="7"/>
      <c r="O836" s="51"/>
      <c r="P836" s="51"/>
      <c r="Q836" s="61"/>
      <c r="R836" s="62"/>
      <c r="S836" s="62"/>
      <c r="T836" s="63"/>
      <c r="U836" s="63"/>
      <c r="V836" s="63"/>
      <c r="W836" s="51"/>
      <c r="X836" s="51"/>
      <c r="Y836" s="67"/>
      <c r="Z836" s="54" t="str">
        <f>IF(G836="","",IF(COUNTIF(Tugs[曳船名],G836)&lt;&gt;1,"未登録・重複",IF(INDEX(Tugs[会社名],MATCH(G836,Tugs[曳船名],0))="","未確認",INDEX(Tugs[会社名],MATCH(G836,Tugs[曳船名],0)))))</f>
        <v/>
      </c>
      <c r="AA836" s="54" t="str">
        <f>IF(G836="","",IF(COUNTIF(Companies[会社名],Z836)&lt;&gt;1,"未登録・重複",IF(INDEX(Companies[地区],MATCH(Z836,Companies[会社名],0))="","未確認",INDEX(Companies[地区],MATCH(Z836,Companies[会社名],0)))))</f>
        <v/>
      </c>
      <c r="AB836" s="54" t="str">
        <f>IF(G836="","",IF(Q836&lt;&gt;"",Q836,IF(COUNTIF(Tugs[曳船名],G836)&lt;&gt;1,"未登録・重複",IF(INDEX(Tugs[基地港],MATCH(G836,Tugs[曳船名],0))="","未確認",INDEX(Tugs[基地港],MATCH(G836,Tugs[曳船名],0))))))</f>
        <v/>
      </c>
      <c r="AC836" s="53" t="str">
        <f>IF(C836="","",IF(AND(COUNTIF(Standards[照合項目（自動）],AB836&amp;"｜"&amp;E836&amp;"｜"&amp;D836&amp;"｜"&amp;F836&amp;"｜"&amp;P836)=1,COUNTIFS(Standards[照合項目（自動）],AB836&amp;"｜"&amp;E836&amp;"｜"&amp;D836&amp;"｜"&amp;F836&amp;"｜"&amp;P836,Standards[入力確認（自動）],"確認済")=1),SUMIF(Standards[照合項目（自動）],AB836&amp;"｜"&amp;E836&amp;"｜"&amp;D836&amp;"｜"&amp;F836&amp;"｜"&amp;P836,Standards[所定合計h（自動）]),"未確認"))</f>
        <v/>
      </c>
      <c r="AD836" s="53" t="str">
        <f>IF(C836="","",IF(AND(ISNUMBER(R836),ISNUMBER(S836),S836&gt;=R836),ROUND((S836-R836)*24,4),IF(OR(R836&lt;&gt;"",S836&lt;&gt;""),"",IF(AND(ISNUMBER(T836),T836&gt;=0),T836,IF(AND(I836="あり",J836="実施",ISNUMBER(AC836)),AC836,"")))))</f>
        <v/>
      </c>
      <c r="AE836" s="54" t="str">
        <f>IF(C836="","",IF(AND(ISNUMBER(R836),ISNUMBER(S836),S836&gt;=R836),IF(X836="記録","実績：基地発～基地着",IF(X836="記憶","記憶：基地発～基地着","未確認：基地発～基地着")),IF(OR(R836&lt;&gt;"",S836&lt;&gt;""),"要確認：時刻不足・逆転",IF(AND(ISNUMBER(T836),T836&gt;=0),IF(X836="記録","実績：記録の時間",IF(X836="記憶","記憶：申告の時間","未確認：申告の時間")),IF(AND(I836="あり",J836="実施",ISNUMBER(AC836)),"所定時間による見込み",IF(I836="なし","使用なし","未確認"))))))</f>
        <v/>
      </c>
      <c r="AF836" s="55" t="str">
        <f>IF(C836="","",IF(H836="あり",1,0))</f>
        <v/>
      </c>
      <c r="AG836" s="55" t="str">
        <f>IF(C836="","",IF(AND(I836="あり",J836="実施"),1,0))</f>
        <v/>
      </c>
      <c r="AH836" s="55" t="str">
        <f>IF(C836="","",IF(AND(H836="あり",X836="記録"),IF(COUNTIFS($A$8:A836,A836,$B$8:B836,B836,$C$8:C836,C836,$E$8:E836,E836,$F$8:F836,F836,$H$8:H836,"あり",$X$8:X836,"記録")=1,1,0),0))</f>
        <v/>
      </c>
      <c r="AI836" s="55" t="str">
        <f>IF(C836="","",IF(AND(I836="あり",J836="実施",X836="記録",ISNUMBER(K836)),IF(COUNTIFS($K$8:K836,K836,$C$8:C836,C836,$E$8:E836,E836,$F$8:F836,F836,$I$8:I836,"あり",$J$8:J836,"実施",$X$8:X836,"記録")=1,1,0),0))</f>
        <v/>
      </c>
      <c r="AJ836" s="55" t="str">
        <f>IF(C836="","",IF(ISNUMBER(A836),YEAR(A836)-IF(MONTH(A836)&lt;4,1,0),""))</f>
        <v/>
      </c>
      <c r="AK836" s="55" t="str">
        <f>IF(C836="","",IF(J836="実施",IF(ISNUMBER(K836),YEAR(K836)-IF(MONTH(K836)&lt;4,1,0),""),""))</f>
        <v/>
      </c>
      <c r="AL836" s="56" t="str">
        <f>IF(C836="",IF(OR(A836&lt;&gt;"",G836&lt;&gt;""),"要確認：船名未記入",""),IF(OR(NOT(ISNUMBER(A836)),G836="",H836="",I836="",J836="",N836="",O836="",P836="",W836="",X836=""),"要確認：基本項目不足",IF(OR(Z836="未登録・重複",AA836="未登録・重複",AB836="未確認"),"要確認：登録表を確認",IF(AND(H836="あり",NOT(ISNUMBER(B836))),"要確認：前日の予定時刻不足",IF(AND(J836="実施",I836="あり",NOT(ISNUMBER(K836))),"要確認：最終日時不足",IF(AND(J836="取消",I836="あり"),"要確認：取消と使用ありが矛盾",IF(OR(AND(ISNUMBER(T836),T836&lt;0),AND(ISNUMBER(V836),V836&lt;0),AE836="要確認：時刻不足・逆転"),"要確認：時間を確認",IF(COUNTIFS(Work[予定表の作業日],A836,Work[前日版の予定時刻],B836,Work[船名],C836,Work[バース],E836,Work[入出・転],F836,Work[曳船名],G836)&gt;1,"要確認：同じ作業・曳船が重複",IF(AND(I836="あり",J836="実施",NOT(ISNUMBER(AD836))),"要確認：拘束時間未確認",IF(OR(H836="未確認",I836="未確認",J836="未確認",X836="未確認",N836="未確認",O836="未確認"),"要確認：未確認を含む","確認済"))))))))))</f>
        <v/>
      </c>
    </row>
    <row r="837" spans="1:38" ht="24.95" customHeight="1" x14ac:dyDescent="0.2">
      <c r="A837" s="20"/>
      <c r="B837" s="29"/>
      <c r="C837" s="7"/>
      <c r="D837" s="7"/>
      <c r="E837" s="7"/>
      <c r="F837" s="7"/>
      <c r="G837" s="7"/>
      <c r="H837" s="7"/>
      <c r="I837" s="7"/>
      <c r="J837" s="7"/>
      <c r="K837" s="23"/>
      <c r="L837" s="13"/>
      <c r="M837" s="13"/>
      <c r="N837" s="7"/>
      <c r="O837" s="51"/>
      <c r="P837" s="51"/>
      <c r="Q837" s="61"/>
      <c r="R837" s="62"/>
      <c r="S837" s="62"/>
      <c r="T837" s="63"/>
      <c r="U837" s="63"/>
      <c r="V837" s="63"/>
      <c r="W837" s="51"/>
      <c r="X837" s="51"/>
      <c r="Y837" s="67"/>
      <c r="Z837" s="54" t="str">
        <f>IF(G837="","",IF(COUNTIF(Tugs[曳船名],G837)&lt;&gt;1,"未登録・重複",IF(INDEX(Tugs[会社名],MATCH(G837,Tugs[曳船名],0))="","未確認",INDEX(Tugs[会社名],MATCH(G837,Tugs[曳船名],0)))))</f>
        <v/>
      </c>
      <c r="AA837" s="54" t="str">
        <f>IF(G837="","",IF(COUNTIF(Companies[会社名],Z837)&lt;&gt;1,"未登録・重複",IF(INDEX(Companies[地区],MATCH(Z837,Companies[会社名],0))="","未確認",INDEX(Companies[地区],MATCH(Z837,Companies[会社名],0)))))</f>
        <v/>
      </c>
      <c r="AB837" s="54" t="str">
        <f>IF(G837="","",IF(Q837&lt;&gt;"",Q837,IF(COUNTIF(Tugs[曳船名],G837)&lt;&gt;1,"未登録・重複",IF(INDEX(Tugs[基地港],MATCH(G837,Tugs[曳船名],0))="","未確認",INDEX(Tugs[基地港],MATCH(G837,Tugs[曳船名],0))))))</f>
        <v/>
      </c>
      <c r="AC837" s="53" t="str">
        <f>IF(C837="","",IF(AND(COUNTIF(Standards[照合項目（自動）],AB837&amp;"｜"&amp;E837&amp;"｜"&amp;D837&amp;"｜"&amp;F837&amp;"｜"&amp;P837)=1,COUNTIFS(Standards[照合項目（自動）],AB837&amp;"｜"&amp;E837&amp;"｜"&amp;D837&amp;"｜"&amp;F837&amp;"｜"&amp;P837,Standards[入力確認（自動）],"確認済")=1),SUMIF(Standards[照合項目（自動）],AB837&amp;"｜"&amp;E837&amp;"｜"&amp;D837&amp;"｜"&amp;F837&amp;"｜"&amp;P837,Standards[所定合計h（自動）]),"未確認"))</f>
        <v/>
      </c>
      <c r="AD837" s="53" t="str">
        <f>IF(C837="","",IF(AND(ISNUMBER(R837),ISNUMBER(S837),S837&gt;=R837),ROUND((S837-R837)*24,4),IF(OR(R837&lt;&gt;"",S837&lt;&gt;""),"",IF(AND(ISNUMBER(T837),T837&gt;=0),T837,IF(AND(I837="あり",J837="実施",ISNUMBER(AC837)),AC837,"")))))</f>
        <v/>
      </c>
      <c r="AE837" s="54" t="str">
        <f>IF(C837="","",IF(AND(ISNUMBER(R837),ISNUMBER(S837),S837&gt;=R837),IF(X837="記録","実績：基地発～基地着",IF(X837="記憶","記憶：基地発～基地着","未確認：基地発～基地着")),IF(OR(R837&lt;&gt;"",S837&lt;&gt;""),"要確認：時刻不足・逆転",IF(AND(ISNUMBER(T837),T837&gt;=0),IF(X837="記録","実績：記録の時間",IF(X837="記憶","記憶：申告の時間","未確認：申告の時間")),IF(AND(I837="あり",J837="実施",ISNUMBER(AC837)),"所定時間による見込み",IF(I837="なし","使用なし","未確認"))))))</f>
        <v/>
      </c>
      <c r="AF837" s="55" t="str">
        <f>IF(C837="","",IF(H837="あり",1,0))</f>
        <v/>
      </c>
      <c r="AG837" s="55" t="str">
        <f>IF(C837="","",IF(AND(I837="あり",J837="実施"),1,0))</f>
        <v/>
      </c>
      <c r="AH837" s="55" t="str">
        <f>IF(C837="","",IF(AND(H837="あり",X837="記録"),IF(COUNTIFS($A$8:A837,A837,$B$8:B837,B837,$C$8:C837,C837,$E$8:E837,E837,$F$8:F837,F837,$H$8:H837,"あり",$X$8:X837,"記録")=1,1,0),0))</f>
        <v/>
      </c>
      <c r="AI837" s="55" t="str">
        <f>IF(C837="","",IF(AND(I837="あり",J837="実施",X837="記録",ISNUMBER(K837)),IF(COUNTIFS($K$8:K837,K837,$C$8:C837,C837,$E$8:E837,E837,$F$8:F837,F837,$I$8:I837,"あり",$J$8:J837,"実施",$X$8:X837,"記録")=1,1,0),0))</f>
        <v/>
      </c>
      <c r="AJ837" s="55" t="str">
        <f>IF(C837="","",IF(ISNUMBER(A837),YEAR(A837)-IF(MONTH(A837)&lt;4,1,0),""))</f>
        <v/>
      </c>
      <c r="AK837" s="55" t="str">
        <f>IF(C837="","",IF(J837="実施",IF(ISNUMBER(K837),YEAR(K837)-IF(MONTH(K837)&lt;4,1,0),""),""))</f>
        <v/>
      </c>
      <c r="AL837" s="56" t="str">
        <f>IF(C837="",IF(OR(A837&lt;&gt;"",G837&lt;&gt;""),"要確認：船名未記入",""),IF(OR(NOT(ISNUMBER(A837)),G837="",H837="",I837="",J837="",N837="",O837="",P837="",W837="",X837=""),"要確認：基本項目不足",IF(OR(Z837="未登録・重複",AA837="未登録・重複",AB837="未確認"),"要確認：登録表を確認",IF(AND(H837="あり",NOT(ISNUMBER(B837))),"要確認：前日の予定時刻不足",IF(AND(J837="実施",I837="あり",NOT(ISNUMBER(K837))),"要確認：最終日時不足",IF(AND(J837="取消",I837="あり"),"要確認：取消と使用ありが矛盾",IF(OR(AND(ISNUMBER(T837),T837&lt;0),AND(ISNUMBER(V837),V837&lt;0),AE837="要確認：時刻不足・逆転"),"要確認：時間を確認",IF(COUNTIFS(Work[予定表の作業日],A837,Work[前日版の予定時刻],B837,Work[船名],C837,Work[バース],E837,Work[入出・転],F837,Work[曳船名],G837)&gt;1,"要確認：同じ作業・曳船が重複",IF(AND(I837="あり",J837="実施",NOT(ISNUMBER(AD837))),"要確認：拘束時間未確認",IF(OR(H837="未確認",I837="未確認",J837="未確認",X837="未確認",N837="未確認",O837="未確認"),"要確認：未確認を含む","確認済"))))))))))</f>
        <v/>
      </c>
    </row>
    <row r="838" spans="1:38" ht="24.95" customHeight="1" x14ac:dyDescent="0.2">
      <c r="A838" s="20"/>
      <c r="B838" s="29"/>
      <c r="C838" s="7"/>
      <c r="D838" s="7"/>
      <c r="E838" s="7"/>
      <c r="F838" s="7"/>
      <c r="G838" s="7"/>
      <c r="H838" s="7"/>
      <c r="I838" s="7"/>
      <c r="J838" s="7"/>
      <c r="K838" s="23"/>
      <c r="L838" s="13"/>
      <c r="M838" s="13"/>
      <c r="N838" s="7"/>
      <c r="O838" s="51"/>
      <c r="P838" s="51"/>
      <c r="Q838" s="61"/>
      <c r="R838" s="62"/>
      <c r="S838" s="62"/>
      <c r="T838" s="63"/>
      <c r="U838" s="63"/>
      <c r="V838" s="63"/>
      <c r="W838" s="51"/>
      <c r="X838" s="51"/>
      <c r="Y838" s="67"/>
      <c r="Z838" s="54" t="str">
        <f>IF(G838="","",IF(COUNTIF(Tugs[曳船名],G838)&lt;&gt;1,"未登録・重複",IF(INDEX(Tugs[会社名],MATCH(G838,Tugs[曳船名],0))="","未確認",INDEX(Tugs[会社名],MATCH(G838,Tugs[曳船名],0)))))</f>
        <v/>
      </c>
      <c r="AA838" s="54" t="str">
        <f>IF(G838="","",IF(COUNTIF(Companies[会社名],Z838)&lt;&gt;1,"未登録・重複",IF(INDEX(Companies[地区],MATCH(Z838,Companies[会社名],0))="","未確認",INDEX(Companies[地区],MATCH(Z838,Companies[会社名],0)))))</f>
        <v/>
      </c>
      <c r="AB838" s="54" t="str">
        <f>IF(G838="","",IF(Q838&lt;&gt;"",Q838,IF(COUNTIF(Tugs[曳船名],G838)&lt;&gt;1,"未登録・重複",IF(INDEX(Tugs[基地港],MATCH(G838,Tugs[曳船名],0))="","未確認",INDEX(Tugs[基地港],MATCH(G838,Tugs[曳船名],0))))))</f>
        <v/>
      </c>
      <c r="AC838" s="53" t="str">
        <f>IF(C838="","",IF(AND(COUNTIF(Standards[照合項目（自動）],AB838&amp;"｜"&amp;E838&amp;"｜"&amp;D838&amp;"｜"&amp;F838&amp;"｜"&amp;P838)=1,COUNTIFS(Standards[照合項目（自動）],AB838&amp;"｜"&amp;E838&amp;"｜"&amp;D838&amp;"｜"&amp;F838&amp;"｜"&amp;P838,Standards[入力確認（自動）],"確認済")=1),SUMIF(Standards[照合項目（自動）],AB838&amp;"｜"&amp;E838&amp;"｜"&amp;D838&amp;"｜"&amp;F838&amp;"｜"&amp;P838,Standards[所定合計h（自動）]),"未確認"))</f>
        <v/>
      </c>
      <c r="AD838" s="53" t="str">
        <f>IF(C838="","",IF(AND(ISNUMBER(R838),ISNUMBER(S838),S838&gt;=R838),ROUND((S838-R838)*24,4),IF(OR(R838&lt;&gt;"",S838&lt;&gt;""),"",IF(AND(ISNUMBER(T838),T838&gt;=0),T838,IF(AND(I838="あり",J838="実施",ISNUMBER(AC838)),AC838,"")))))</f>
        <v/>
      </c>
      <c r="AE838" s="54" t="str">
        <f>IF(C838="","",IF(AND(ISNUMBER(R838),ISNUMBER(S838),S838&gt;=R838),IF(X838="記録","実績：基地発～基地着",IF(X838="記憶","記憶：基地発～基地着","未確認：基地発～基地着")),IF(OR(R838&lt;&gt;"",S838&lt;&gt;""),"要確認：時刻不足・逆転",IF(AND(ISNUMBER(T838),T838&gt;=0),IF(X838="記録","実績：記録の時間",IF(X838="記憶","記憶：申告の時間","未確認：申告の時間")),IF(AND(I838="あり",J838="実施",ISNUMBER(AC838)),"所定時間による見込み",IF(I838="なし","使用なし","未確認"))))))</f>
        <v/>
      </c>
      <c r="AF838" s="55" t="str">
        <f>IF(C838="","",IF(H838="あり",1,0))</f>
        <v/>
      </c>
      <c r="AG838" s="55" t="str">
        <f>IF(C838="","",IF(AND(I838="あり",J838="実施"),1,0))</f>
        <v/>
      </c>
      <c r="AH838" s="55" t="str">
        <f>IF(C838="","",IF(AND(H838="あり",X838="記録"),IF(COUNTIFS($A$8:A838,A838,$B$8:B838,B838,$C$8:C838,C838,$E$8:E838,E838,$F$8:F838,F838,$H$8:H838,"あり",$X$8:X838,"記録")=1,1,0),0))</f>
        <v/>
      </c>
      <c r="AI838" s="55" t="str">
        <f>IF(C838="","",IF(AND(I838="あり",J838="実施",X838="記録",ISNUMBER(K838)),IF(COUNTIFS($K$8:K838,K838,$C$8:C838,C838,$E$8:E838,E838,$F$8:F838,F838,$I$8:I838,"あり",$J$8:J838,"実施",$X$8:X838,"記録")=1,1,0),0))</f>
        <v/>
      </c>
      <c r="AJ838" s="55" t="str">
        <f>IF(C838="","",IF(ISNUMBER(A838),YEAR(A838)-IF(MONTH(A838)&lt;4,1,0),""))</f>
        <v/>
      </c>
      <c r="AK838" s="55" t="str">
        <f>IF(C838="","",IF(J838="実施",IF(ISNUMBER(K838),YEAR(K838)-IF(MONTH(K838)&lt;4,1,0),""),""))</f>
        <v/>
      </c>
      <c r="AL838" s="56" t="str">
        <f>IF(C838="",IF(OR(A838&lt;&gt;"",G838&lt;&gt;""),"要確認：船名未記入",""),IF(OR(NOT(ISNUMBER(A838)),G838="",H838="",I838="",J838="",N838="",O838="",P838="",W838="",X838=""),"要確認：基本項目不足",IF(OR(Z838="未登録・重複",AA838="未登録・重複",AB838="未確認"),"要確認：登録表を確認",IF(AND(H838="あり",NOT(ISNUMBER(B838))),"要確認：前日の予定時刻不足",IF(AND(J838="実施",I838="あり",NOT(ISNUMBER(K838))),"要確認：最終日時不足",IF(AND(J838="取消",I838="あり"),"要確認：取消と使用ありが矛盾",IF(OR(AND(ISNUMBER(T838),T838&lt;0),AND(ISNUMBER(V838),V838&lt;0),AE838="要確認：時刻不足・逆転"),"要確認：時間を確認",IF(COUNTIFS(Work[予定表の作業日],A838,Work[前日版の予定時刻],B838,Work[船名],C838,Work[バース],E838,Work[入出・転],F838,Work[曳船名],G838)&gt;1,"要確認：同じ作業・曳船が重複",IF(AND(I838="あり",J838="実施",NOT(ISNUMBER(AD838))),"要確認：拘束時間未確認",IF(OR(H838="未確認",I838="未確認",J838="未確認",X838="未確認",N838="未確認",O838="未確認"),"要確認：未確認を含む","確認済"))))))))))</f>
        <v/>
      </c>
    </row>
    <row r="839" spans="1:38" ht="24.95" customHeight="1" x14ac:dyDescent="0.2">
      <c r="A839" s="20"/>
      <c r="B839" s="29"/>
      <c r="C839" s="7"/>
      <c r="D839" s="7"/>
      <c r="E839" s="7"/>
      <c r="F839" s="7"/>
      <c r="G839" s="7"/>
      <c r="H839" s="7"/>
      <c r="I839" s="7"/>
      <c r="J839" s="7"/>
      <c r="K839" s="23"/>
      <c r="L839" s="13"/>
      <c r="M839" s="13"/>
      <c r="N839" s="7"/>
      <c r="O839" s="51"/>
      <c r="P839" s="51"/>
      <c r="Q839" s="61"/>
      <c r="R839" s="62"/>
      <c r="S839" s="62"/>
      <c r="T839" s="63"/>
      <c r="U839" s="63"/>
      <c r="V839" s="63"/>
      <c r="W839" s="51"/>
      <c r="X839" s="51"/>
      <c r="Y839" s="67"/>
      <c r="Z839" s="54" t="str">
        <f>IF(G839="","",IF(COUNTIF(Tugs[曳船名],G839)&lt;&gt;1,"未登録・重複",IF(INDEX(Tugs[会社名],MATCH(G839,Tugs[曳船名],0))="","未確認",INDEX(Tugs[会社名],MATCH(G839,Tugs[曳船名],0)))))</f>
        <v/>
      </c>
      <c r="AA839" s="54" t="str">
        <f>IF(G839="","",IF(COUNTIF(Companies[会社名],Z839)&lt;&gt;1,"未登録・重複",IF(INDEX(Companies[地区],MATCH(Z839,Companies[会社名],0))="","未確認",INDEX(Companies[地区],MATCH(Z839,Companies[会社名],0)))))</f>
        <v/>
      </c>
      <c r="AB839" s="54" t="str">
        <f>IF(G839="","",IF(Q839&lt;&gt;"",Q839,IF(COUNTIF(Tugs[曳船名],G839)&lt;&gt;1,"未登録・重複",IF(INDEX(Tugs[基地港],MATCH(G839,Tugs[曳船名],0))="","未確認",INDEX(Tugs[基地港],MATCH(G839,Tugs[曳船名],0))))))</f>
        <v/>
      </c>
      <c r="AC839" s="53" t="str">
        <f>IF(C839="","",IF(AND(COUNTIF(Standards[照合項目（自動）],AB839&amp;"｜"&amp;E839&amp;"｜"&amp;D839&amp;"｜"&amp;F839&amp;"｜"&amp;P839)=1,COUNTIFS(Standards[照合項目（自動）],AB839&amp;"｜"&amp;E839&amp;"｜"&amp;D839&amp;"｜"&amp;F839&amp;"｜"&amp;P839,Standards[入力確認（自動）],"確認済")=1),SUMIF(Standards[照合項目（自動）],AB839&amp;"｜"&amp;E839&amp;"｜"&amp;D839&amp;"｜"&amp;F839&amp;"｜"&amp;P839,Standards[所定合計h（自動）]),"未確認"))</f>
        <v/>
      </c>
      <c r="AD839" s="53" t="str">
        <f>IF(C839="","",IF(AND(ISNUMBER(R839),ISNUMBER(S839),S839&gt;=R839),ROUND((S839-R839)*24,4),IF(OR(R839&lt;&gt;"",S839&lt;&gt;""),"",IF(AND(ISNUMBER(T839),T839&gt;=0),T839,IF(AND(I839="あり",J839="実施",ISNUMBER(AC839)),AC839,"")))))</f>
        <v/>
      </c>
      <c r="AE839" s="54" t="str">
        <f>IF(C839="","",IF(AND(ISNUMBER(R839),ISNUMBER(S839),S839&gt;=R839),IF(X839="記録","実績：基地発～基地着",IF(X839="記憶","記憶：基地発～基地着","未確認：基地発～基地着")),IF(OR(R839&lt;&gt;"",S839&lt;&gt;""),"要確認：時刻不足・逆転",IF(AND(ISNUMBER(T839),T839&gt;=0),IF(X839="記録","実績：記録の時間",IF(X839="記憶","記憶：申告の時間","未確認：申告の時間")),IF(AND(I839="あり",J839="実施",ISNUMBER(AC839)),"所定時間による見込み",IF(I839="なし","使用なし","未確認"))))))</f>
        <v/>
      </c>
      <c r="AF839" s="55" t="str">
        <f>IF(C839="","",IF(H839="あり",1,0))</f>
        <v/>
      </c>
      <c r="AG839" s="55" t="str">
        <f>IF(C839="","",IF(AND(I839="あり",J839="実施"),1,0))</f>
        <v/>
      </c>
      <c r="AH839" s="55" t="str">
        <f>IF(C839="","",IF(AND(H839="あり",X839="記録"),IF(COUNTIFS($A$8:A839,A839,$B$8:B839,B839,$C$8:C839,C839,$E$8:E839,E839,$F$8:F839,F839,$H$8:H839,"あり",$X$8:X839,"記録")=1,1,0),0))</f>
        <v/>
      </c>
      <c r="AI839" s="55" t="str">
        <f>IF(C839="","",IF(AND(I839="あり",J839="実施",X839="記録",ISNUMBER(K839)),IF(COUNTIFS($K$8:K839,K839,$C$8:C839,C839,$E$8:E839,E839,$F$8:F839,F839,$I$8:I839,"あり",$J$8:J839,"実施",$X$8:X839,"記録")=1,1,0),0))</f>
        <v/>
      </c>
      <c r="AJ839" s="55" t="str">
        <f>IF(C839="","",IF(ISNUMBER(A839),YEAR(A839)-IF(MONTH(A839)&lt;4,1,0),""))</f>
        <v/>
      </c>
      <c r="AK839" s="55" t="str">
        <f>IF(C839="","",IF(J839="実施",IF(ISNUMBER(K839),YEAR(K839)-IF(MONTH(K839)&lt;4,1,0),""),""))</f>
        <v/>
      </c>
      <c r="AL839" s="56" t="str">
        <f>IF(C839="",IF(OR(A839&lt;&gt;"",G839&lt;&gt;""),"要確認：船名未記入",""),IF(OR(NOT(ISNUMBER(A839)),G839="",H839="",I839="",J839="",N839="",O839="",P839="",W839="",X839=""),"要確認：基本項目不足",IF(OR(Z839="未登録・重複",AA839="未登録・重複",AB839="未確認"),"要確認：登録表を確認",IF(AND(H839="あり",NOT(ISNUMBER(B839))),"要確認：前日の予定時刻不足",IF(AND(J839="実施",I839="あり",NOT(ISNUMBER(K839))),"要確認：最終日時不足",IF(AND(J839="取消",I839="あり"),"要確認：取消と使用ありが矛盾",IF(OR(AND(ISNUMBER(T839),T839&lt;0),AND(ISNUMBER(V839),V839&lt;0),AE839="要確認：時刻不足・逆転"),"要確認：時間を確認",IF(COUNTIFS(Work[予定表の作業日],A839,Work[前日版の予定時刻],B839,Work[船名],C839,Work[バース],E839,Work[入出・転],F839,Work[曳船名],G839)&gt;1,"要確認：同じ作業・曳船が重複",IF(AND(I839="あり",J839="実施",NOT(ISNUMBER(AD839))),"要確認：拘束時間未確認",IF(OR(H839="未確認",I839="未確認",J839="未確認",X839="未確認",N839="未確認",O839="未確認"),"要確認：未確認を含む","確認済"))))))))))</f>
        <v/>
      </c>
    </row>
    <row r="840" spans="1:38" ht="24.95" customHeight="1" x14ac:dyDescent="0.2">
      <c r="A840" s="20"/>
      <c r="B840" s="29"/>
      <c r="C840" s="7"/>
      <c r="D840" s="7"/>
      <c r="E840" s="7"/>
      <c r="F840" s="7"/>
      <c r="G840" s="7"/>
      <c r="H840" s="7"/>
      <c r="I840" s="7"/>
      <c r="J840" s="7"/>
      <c r="K840" s="23"/>
      <c r="L840" s="13"/>
      <c r="M840" s="13"/>
      <c r="N840" s="7"/>
      <c r="O840" s="51"/>
      <c r="P840" s="51"/>
      <c r="Q840" s="61"/>
      <c r="R840" s="62"/>
      <c r="S840" s="62"/>
      <c r="T840" s="63"/>
      <c r="U840" s="63"/>
      <c r="V840" s="63"/>
      <c r="W840" s="51"/>
      <c r="X840" s="51"/>
      <c r="Y840" s="67"/>
      <c r="Z840" s="54" t="str">
        <f>IF(G840="","",IF(COUNTIF(Tugs[曳船名],G840)&lt;&gt;1,"未登録・重複",IF(INDEX(Tugs[会社名],MATCH(G840,Tugs[曳船名],0))="","未確認",INDEX(Tugs[会社名],MATCH(G840,Tugs[曳船名],0)))))</f>
        <v/>
      </c>
      <c r="AA840" s="54" t="str">
        <f>IF(G840="","",IF(COUNTIF(Companies[会社名],Z840)&lt;&gt;1,"未登録・重複",IF(INDEX(Companies[地区],MATCH(Z840,Companies[会社名],0))="","未確認",INDEX(Companies[地区],MATCH(Z840,Companies[会社名],0)))))</f>
        <v/>
      </c>
      <c r="AB840" s="54" t="str">
        <f>IF(G840="","",IF(Q840&lt;&gt;"",Q840,IF(COUNTIF(Tugs[曳船名],G840)&lt;&gt;1,"未登録・重複",IF(INDEX(Tugs[基地港],MATCH(G840,Tugs[曳船名],0))="","未確認",INDEX(Tugs[基地港],MATCH(G840,Tugs[曳船名],0))))))</f>
        <v/>
      </c>
      <c r="AC840" s="53" t="str">
        <f>IF(C840="","",IF(AND(COUNTIF(Standards[照合項目（自動）],AB840&amp;"｜"&amp;E840&amp;"｜"&amp;D840&amp;"｜"&amp;F840&amp;"｜"&amp;P840)=1,COUNTIFS(Standards[照合項目（自動）],AB840&amp;"｜"&amp;E840&amp;"｜"&amp;D840&amp;"｜"&amp;F840&amp;"｜"&amp;P840,Standards[入力確認（自動）],"確認済")=1),SUMIF(Standards[照合項目（自動）],AB840&amp;"｜"&amp;E840&amp;"｜"&amp;D840&amp;"｜"&amp;F840&amp;"｜"&amp;P840,Standards[所定合計h（自動）]),"未確認"))</f>
        <v/>
      </c>
      <c r="AD840" s="53" t="str">
        <f>IF(C840="","",IF(AND(ISNUMBER(R840),ISNUMBER(S840),S840&gt;=R840),ROUND((S840-R840)*24,4),IF(OR(R840&lt;&gt;"",S840&lt;&gt;""),"",IF(AND(ISNUMBER(T840),T840&gt;=0),T840,IF(AND(I840="あり",J840="実施",ISNUMBER(AC840)),AC840,"")))))</f>
        <v/>
      </c>
      <c r="AE840" s="54" t="str">
        <f>IF(C840="","",IF(AND(ISNUMBER(R840),ISNUMBER(S840),S840&gt;=R840),IF(X840="記録","実績：基地発～基地着",IF(X840="記憶","記憶：基地発～基地着","未確認：基地発～基地着")),IF(OR(R840&lt;&gt;"",S840&lt;&gt;""),"要確認：時刻不足・逆転",IF(AND(ISNUMBER(T840),T840&gt;=0),IF(X840="記録","実績：記録の時間",IF(X840="記憶","記憶：申告の時間","未確認：申告の時間")),IF(AND(I840="あり",J840="実施",ISNUMBER(AC840)),"所定時間による見込み",IF(I840="なし","使用なし","未確認"))))))</f>
        <v/>
      </c>
      <c r="AF840" s="55" t="str">
        <f>IF(C840="","",IF(H840="あり",1,0))</f>
        <v/>
      </c>
      <c r="AG840" s="55" t="str">
        <f>IF(C840="","",IF(AND(I840="あり",J840="実施"),1,0))</f>
        <v/>
      </c>
      <c r="AH840" s="55" t="str">
        <f>IF(C840="","",IF(AND(H840="あり",X840="記録"),IF(COUNTIFS($A$8:A840,A840,$B$8:B840,B840,$C$8:C840,C840,$E$8:E840,E840,$F$8:F840,F840,$H$8:H840,"あり",$X$8:X840,"記録")=1,1,0),0))</f>
        <v/>
      </c>
      <c r="AI840" s="55" t="str">
        <f>IF(C840="","",IF(AND(I840="あり",J840="実施",X840="記録",ISNUMBER(K840)),IF(COUNTIFS($K$8:K840,K840,$C$8:C840,C840,$E$8:E840,E840,$F$8:F840,F840,$I$8:I840,"あり",$J$8:J840,"実施",$X$8:X840,"記録")=1,1,0),0))</f>
        <v/>
      </c>
      <c r="AJ840" s="55" t="str">
        <f>IF(C840="","",IF(ISNUMBER(A840),YEAR(A840)-IF(MONTH(A840)&lt;4,1,0),""))</f>
        <v/>
      </c>
      <c r="AK840" s="55" t="str">
        <f>IF(C840="","",IF(J840="実施",IF(ISNUMBER(K840),YEAR(K840)-IF(MONTH(K840)&lt;4,1,0),""),""))</f>
        <v/>
      </c>
      <c r="AL840" s="56" t="str">
        <f>IF(C840="",IF(OR(A840&lt;&gt;"",G840&lt;&gt;""),"要確認：船名未記入",""),IF(OR(NOT(ISNUMBER(A840)),G840="",H840="",I840="",J840="",N840="",O840="",P840="",W840="",X840=""),"要確認：基本項目不足",IF(OR(Z840="未登録・重複",AA840="未登録・重複",AB840="未確認"),"要確認：登録表を確認",IF(AND(H840="あり",NOT(ISNUMBER(B840))),"要確認：前日の予定時刻不足",IF(AND(J840="実施",I840="あり",NOT(ISNUMBER(K840))),"要確認：最終日時不足",IF(AND(J840="取消",I840="あり"),"要確認：取消と使用ありが矛盾",IF(OR(AND(ISNUMBER(T840),T840&lt;0),AND(ISNUMBER(V840),V840&lt;0),AE840="要確認：時刻不足・逆転"),"要確認：時間を確認",IF(COUNTIFS(Work[予定表の作業日],A840,Work[前日版の予定時刻],B840,Work[船名],C840,Work[バース],E840,Work[入出・転],F840,Work[曳船名],G840)&gt;1,"要確認：同じ作業・曳船が重複",IF(AND(I840="あり",J840="実施",NOT(ISNUMBER(AD840))),"要確認：拘束時間未確認",IF(OR(H840="未確認",I840="未確認",J840="未確認",X840="未確認",N840="未確認",O840="未確認"),"要確認：未確認を含む","確認済"))))))))))</f>
        <v/>
      </c>
    </row>
    <row r="841" spans="1:38" ht="24.95" customHeight="1" x14ac:dyDescent="0.2">
      <c r="A841" s="20"/>
      <c r="B841" s="29"/>
      <c r="C841" s="7"/>
      <c r="D841" s="7"/>
      <c r="E841" s="7"/>
      <c r="F841" s="7"/>
      <c r="G841" s="7"/>
      <c r="H841" s="7"/>
      <c r="I841" s="7"/>
      <c r="J841" s="7"/>
      <c r="K841" s="23"/>
      <c r="L841" s="13"/>
      <c r="M841" s="13"/>
      <c r="N841" s="7"/>
      <c r="O841" s="51"/>
      <c r="P841" s="51"/>
      <c r="Q841" s="61"/>
      <c r="R841" s="62"/>
      <c r="S841" s="62"/>
      <c r="T841" s="63"/>
      <c r="U841" s="63"/>
      <c r="V841" s="63"/>
      <c r="W841" s="51"/>
      <c r="X841" s="51"/>
      <c r="Y841" s="67"/>
      <c r="Z841" s="54" t="str">
        <f>IF(G841="","",IF(COUNTIF(Tugs[曳船名],G841)&lt;&gt;1,"未登録・重複",IF(INDEX(Tugs[会社名],MATCH(G841,Tugs[曳船名],0))="","未確認",INDEX(Tugs[会社名],MATCH(G841,Tugs[曳船名],0)))))</f>
        <v/>
      </c>
      <c r="AA841" s="54" t="str">
        <f>IF(G841="","",IF(COUNTIF(Companies[会社名],Z841)&lt;&gt;1,"未登録・重複",IF(INDEX(Companies[地区],MATCH(Z841,Companies[会社名],0))="","未確認",INDEX(Companies[地区],MATCH(Z841,Companies[会社名],0)))))</f>
        <v/>
      </c>
      <c r="AB841" s="54" t="str">
        <f>IF(G841="","",IF(Q841&lt;&gt;"",Q841,IF(COUNTIF(Tugs[曳船名],G841)&lt;&gt;1,"未登録・重複",IF(INDEX(Tugs[基地港],MATCH(G841,Tugs[曳船名],0))="","未確認",INDEX(Tugs[基地港],MATCH(G841,Tugs[曳船名],0))))))</f>
        <v/>
      </c>
      <c r="AC841" s="53" t="str">
        <f>IF(C841="","",IF(AND(COUNTIF(Standards[照合項目（自動）],AB841&amp;"｜"&amp;E841&amp;"｜"&amp;D841&amp;"｜"&amp;F841&amp;"｜"&amp;P841)=1,COUNTIFS(Standards[照合項目（自動）],AB841&amp;"｜"&amp;E841&amp;"｜"&amp;D841&amp;"｜"&amp;F841&amp;"｜"&amp;P841,Standards[入力確認（自動）],"確認済")=1),SUMIF(Standards[照合項目（自動）],AB841&amp;"｜"&amp;E841&amp;"｜"&amp;D841&amp;"｜"&amp;F841&amp;"｜"&amp;P841,Standards[所定合計h（自動）]),"未確認"))</f>
        <v/>
      </c>
      <c r="AD841" s="53" t="str">
        <f>IF(C841="","",IF(AND(ISNUMBER(R841),ISNUMBER(S841),S841&gt;=R841),ROUND((S841-R841)*24,4),IF(OR(R841&lt;&gt;"",S841&lt;&gt;""),"",IF(AND(ISNUMBER(T841),T841&gt;=0),T841,IF(AND(I841="あり",J841="実施",ISNUMBER(AC841)),AC841,"")))))</f>
        <v/>
      </c>
      <c r="AE841" s="54" t="str">
        <f>IF(C841="","",IF(AND(ISNUMBER(R841),ISNUMBER(S841),S841&gt;=R841),IF(X841="記録","実績：基地発～基地着",IF(X841="記憶","記憶：基地発～基地着","未確認：基地発～基地着")),IF(OR(R841&lt;&gt;"",S841&lt;&gt;""),"要確認：時刻不足・逆転",IF(AND(ISNUMBER(T841),T841&gt;=0),IF(X841="記録","実績：記録の時間",IF(X841="記憶","記憶：申告の時間","未確認：申告の時間")),IF(AND(I841="あり",J841="実施",ISNUMBER(AC841)),"所定時間による見込み",IF(I841="なし","使用なし","未確認"))))))</f>
        <v/>
      </c>
      <c r="AF841" s="55" t="str">
        <f>IF(C841="","",IF(H841="あり",1,0))</f>
        <v/>
      </c>
      <c r="AG841" s="55" t="str">
        <f>IF(C841="","",IF(AND(I841="あり",J841="実施"),1,0))</f>
        <v/>
      </c>
      <c r="AH841" s="55" t="str">
        <f>IF(C841="","",IF(AND(H841="あり",X841="記録"),IF(COUNTIFS($A$8:A841,A841,$B$8:B841,B841,$C$8:C841,C841,$E$8:E841,E841,$F$8:F841,F841,$H$8:H841,"あり",$X$8:X841,"記録")=1,1,0),0))</f>
        <v/>
      </c>
      <c r="AI841" s="55" t="str">
        <f>IF(C841="","",IF(AND(I841="あり",J841="実施",X841="記録",ISNUMBER(K841)),IF(COUNTIFS($K$8:K841,K841,$C$8:C841,C841,$E$8:E841,E841,$F$8:F841,F841,$I$8:I841,"あり",$J$8:J841,"実施",$X$8:X841,"記録")=1,1,0),0))</f>
        <v/>
      </c>
      <c r="AJ841" s="55" t="str">
        <f>IF(C841="","",IF(ISNUMBER(A841),YEAR(A841)-IF(MONTH(A841)&lt;4,1,0),""))</f>
        <v/>
      </c>
      <c r="AK841" s="55" t="str">
        <f>IF(C841="","",IF(J841="実施",IF(ISNUMBER(K841),YEAR(K841)-IF(MONTH(K841)&lt;4,1,0),""),""))</f>
        <v/>
      </c>
      <c r="AL841" s="56" t="str">
        <f>IF(C841="",IF(OR(A841&lt;&gt;"",G841&lt;&gt;""),"要確認：船名未記入",""),IF(OR(NOT(ISNUMBER(A841)),G841="",H841="",I841="",J841="",N841="",O841="",P841="",W841="",X841=""),"要確認：基本項目不足",IF(OR(Z841="未登録・重複",AA841="未登録・重複",AB841="未確認"),"要確認：登録表を確認",IF(AND(H841="あり",NOT(ISNUMBER(B841))),"要確認：前日の予定時刻不足",IF(AND(J841="実施",I841="あり",NOT(ISNUMBER(K841))),"要確認：最終日時不足",IF(AND(J841="取消",I841="あり"),"要確認：取消と使用ありが矛盾",IF(OR(AND(ISNUMBER(T841),T841&lt;0),AND(ISNUMBER(V841),V841&lt;0),AE841="要確認：時刻不足・逆転"),"要確認：時間を確認",IF(COUNTIFS(Work[予定表の作業日],A841,Work[前日版の予定時刻],B841,Work[船名],C841,Work[バース],E841,Work[入出・転],F841,Work[曳船名],G841)&gt;1,"要確認：同じ作業・曳船が重複",IF(AND(I841="あり",J841="実施",NOT(ISNUMBER(AD841))),"要確認：拘束時間未確認",IF(OR(H841="未確認",I841="未確認",J841="未確認",X841="未確認",N841="未確認",O841="未確認"),"要確認：未確認を含む","確認済"))))))))))</f>
        <v/>
      </c>
    </row>
    <row r="842" spans="1:38" ht="24.95" customHeight="1" x14ac:dyDescent="0.2">
      <c r="A842" s="20"/>
      <c r="B842" s="29"/>
      <c r="C842" s="7"/>
      <c r="D842" s="7"/>
      <c r="E842" s="7"/>
      <c r="F842" s="7"/>
      <c r="G842" s="7"/>
      <c r="H842" s="7"/>
      <c r="I842" s="7"/>
      <c r="J842" s="7"/>
      <c r="K842" s="23"/>
      <c r="L842" s="13"/>
      <c r="M842" s="13"/>
      <c r="N842" s="7"/>
      <c r="O842" s="51"/>
      <c r="P842" s="51"/>
      <c r="Q842" s="61"/>
      <c r="R842" s="62"/>
      <c r="S842" s="62"/>
      <c r="T842" s="63"/>
      <c r="U842" s="63"/>
      <c r="V842" s="63"/>
      <c r="W842" s="51"/>
      <c r="X842" s="51"/>
      <c r="Y842" s="67"/>
      <c r="Z842" s="54" t="str">
        <f>IF(G842="","",IF(COUNTIF(Tugs[曳船名],G842)&lt;&gt;1,"未登録・重複",IF(INDEX(Tugs[会社名],MATCH(G842,Tugs[曳船名],0))="","未確認",INDEX(Tugs[会社名],MATCH(G842,Tugs[曳船名],0)))))</f>
        <v/>
      </c>
      <c r="AA842" s="54" t="str">
        <f>IF(G842="","",IF(COUNTIF(Companies[会社名],Z842)&lt;&gt;1,"未登録・重複",IF(INDEX(Companies[地区],MATCH(Z842,Companies[会社名],0))="","未確認",INDEX(Companies[地区],MATCH(Z842,Companies[会社名],0)))))</f>
        <v/>
      </c>
      <c r="AB842" s="54" t="str">
        <f>IF(G842="","",IF(Q842&lt;&gt;"",Q842,IF(COUNTIF(Tugs[曳船名],G842)&lt;&gt;1,"未登録・重複",IF(INDEX(Tugs[基地港],MATCH(G842,Tugs[曳船名],0))="","未確認",INDEX(Tugs[基地港],MATCH(G842,Tugs[曳船名],0))))))</f>
        <v/>
      </c>
      <c r="AC842" s="53" t="str">
        <f>IF(C842="","",IF(AND(COUNTIF(Standards[照合項目（自動）],AB842&amp;"｜"&amp;E842&amp;"｜"&amp;D842&amp;"｜"&amp;F842&amp;"｜"&amp;P842)=1,COUNTIFS(Standards[照合項目（自動）],AB842&amp;"｜"&amp;E842&amp;"｜"&amp;D842&amp;"｜"&amp;F842&amp;"｜"&amp;P842,Standards[入力確認（自動）],"確認済")=1),SUMIF(Standards[照合項目（自動）],AB842&amp;"｜"&amp;E842&amp;"｜"&amp;D842&amp;"｜"&amp;F842&amp;"｜"&amp;P842,Standards[所定合計h（自動）]),"未確認"))</f>
        <v/>
      </c>
      <c r="AD842" s="53" t="str">
        <f>IF(C842="","",IF(AND(ISNUMBER(R842),ISNUMBER(S842),S842&gt;=R842),ROUND((S842-R842)*24,4),IF(OR(R842&lt;&gt;"",S842&lt;&gt;""),"",IF(AND(ISNUMBER(T842),T842&gt;=0),T842,IF(AND(I842="あり",J842="実施",ISNUMBER(AC842)),AC842,"")))))</f>
        <v/>
      </c>
      <c r="AE842" s="54" t="str">
        <f>IF(C842="","",IF(AND(ISNUMBER(R842),ISNUMBER(S842),S842&gt;=R842),IF(X842="記録","実績：基地発～基地着",IF(X842="記憶","記憶：基地発～基地着","未確認：基地発～基地着")),IF(OR(R842&lt;&gt;"",S842&lt;&gt;""),"要確認：時刻不足・逆転",IF(AND(ISNUMBER(T842),T842&gt;=0),IF(X842="記録","実績：記録の時間",IF(X842="記憶","記憶：申告の時間","未確認：申告の時間")),IF(AND(I842="あり",J842="実施",ISNUMBER(AC842)),"所定時間による見込み",IF(I842="なし","使用なし","未確認"))))))</f>
        <v/>
      </c>
      <c r="AF842" s="55" t="str">
        <f>IF(C842="","",IF(H842="あり",1,0))</f>
        <v/>
      </c>
      <c r="AG842" s="55" t="str">
        <f>IF(C842="","",IF(AND(I842="あり",J842="実施"),1,0))</f>
        <v/>
      </c>
      <c r="AH842" s="55" t="str">
        <f>IF(C842="","",IF(AND(H842="あり",X842="記録"),IF(COUNTIFS($A$8:A842,A842,$B$8:B842,B842,$C$8:C842,C842,$E$8:E842,E842,$F$8:F842,F842,$H$8:H842,"あり",$X$8:X842,"記録")=1,1,0),0))</f>
        <v/>
      </c>
      <c r="AI842" s="55" t="str">
        <f>IF(C842="","",IF(AND(I842="あり",J842="実施",X842="記録",ISNUMBER(K842)),IF(COUNTIFS($K$8:K842,K842,$C$8:C842,C842,$E$8:E842,E842,$F$8:F842,F842,$I$8:I842,"あり",$J$8:J842,"実施",$X$8:X842,"記録")=1,1,0),0))</f>
        <v/>
      </c>
      <c r="AJ842" s="55" t="str">
        <f>IF(C842="","",IF(ISNUMBER(A842),YEAR(A842)-IF(MONTH(A842)&lt;4,1,0),""))</f>
        <v/>
      </c>
      <c r="AK842" s="55" t="str">
        <f>IF(C842="","",IF(J842="実施",IF(ISNUMBER(K842),YEAR(K842)-IF(MONTH(K842)&lt;4,1,0),""),""))</f>
        <v/>
      </c>
      <c r="AL842" s="56" t="str">
        <f>IF(C842="",IF(OR(A842&lt;&gt;"",G842&lt;&gt;""),"要確認：船名未記入",""),IF(OR(NOT(ISNUMBER(A842)),G842="",H842="",I842="",J842="",N842="",O842="",P842="",W842="",X842=""),"要確認：基本項目不足",IF(OR(Z842="未登録・重複",AA842="未登録・重複",AB842="未確認"),"要確認：登録表を確認",IF(AND(H842="あり",NOT(ISNUMBER(B842))),"要確認：前日の予定時刻不足",IF(AND(J842="実施",I842="あり",NOT(ISNUMBER(K842))),"要確認：最終日時不足",IF(AND(J842="取消",I842="あり"),"要確認：取消と使用ありが矛盾",IF(OR(AND(ISNUMBER(T842),T842&lt;0),AND(ISNUMBER(V842),V842&lt;0),AE842="要確認：時刻不足・逆転"),"要確認：時間を確認",IF(COUNTIFS(Work[予定表の作業日],A842,Work[前日版の予定時刻],B842,Work[船名],C842,Work[バース],E842,Work[入出・転],F842,Work[曳船名],G842)&gt;1,"要確認：同じ作業・曳船が重複",IF(AND(I842="あり",J842="実施",NOT(ISNUMBER(AD842))),"要確認：拘束時間未確認",IF(OR(H842="未確認",I842="未確認",J842="未確認",X842="未確認",N842="未確認",O842="未確認"),"要確認：未確認を含む","確認済"))))))))))</f>
        <v/>
      </c>
    </row>
    <row r="843" spans="1:38" ht="24.95" customHeight="1" x14ac:dyDescent="0.2">
      <c r="A843" s="20"/>
      <c r="B843" s="29"/>
      <c r="C843" s="7"/>
      <c r="D843" s="7"/>
      <c r="E843" s="7"/>
      <c r="F843" s="7"/>
      <c r="G843" s="7"/>
      <c r="H843" s="7"/>
      <c r="I843" s="7"/>
      <c r="J843" s="7"/>
      <c r="K843" s="23"/>
      <c r="L843" s="13"/>
      <c r="M843" s="13"/>
      <c r="N843" s="7"/>
      <c r="O843" s="51"/>
      <c r="P843" s="51"/>
      <c r="Q843" s="61"/>
      <c r="R843" s="62"/>
      <c r="S843" s="62"/>
      <c r="T843" s="63"/>
      <c r="U843" s="63"/>
      <c r="V843" s="63"/>
      <c r="W843" s="51"/>
      <c r="X843" s="51"/>
      <c r="Y843" s="67"/>
      <c r="Z843" s="54" t="str">
        <f>IF(G843="","",IF(COUNTIF(Tugs[曳船名],G843)&lt;&gt;1,"未登録・重複",IF(INDEX(Tugs[会社名],MATCH(G843,Tugs[曳船名],0))="","未確認",INDEX(Tugs[会社名],MATCH(G843,Tugs[曳船名],0)))))</f>
        <v/>
      </c>
      <c r="AA843" s="54" t="str">
        <f>IF(G843="","",IF(COUNTIF(Companies[会社名],Z843)&lt;&gt;1,"未登録・重複",IF(INDEX(Companies[地区],MATCH(Z843,Companies[会社名],0))="","未確認",INDEX(Companies[地区],MATCH(Z843,Companies[会社名],0)))))</f>
        <v/>
      </c>
      <c r="AB843" s="54" t="str">
        <f>IF(G843="","",IF(Q843&lt;&gt;"",Q843,IF(COUNTIF(Tugs[曳船名],G843)&lt;&gt;1,"未登録・重複",IF(INDEX(Tugs[基地港],MATCH(G843,Tugs[曳船名],0))="","未確認",INDEX(Tugs[基地港],MATCH(G843,Tugs[曳船名],0))))))</f>
        <v/>
      </c>
      <c r="AC843" s="53" t="str">
        <f>IF(C843="","",IF(AND(COUNTIF(Standards[照合項目（自動）],AB843&amp;"｜"&amp;E843&amp;"｜"&amp;D843&amp;"｜"&amp;F843&amp;"｜"&amp;P843)=1,COUNTIFS(Standards[照合項目（自動）],AB843&amp;"｜"&amp;E843&amp;"｜"&amp;D843&amp;"｜"&amp;F843&amp;"｜"&amp;P843,Standards[入力確認（自動）],"確認済")=1),SUMIF(Standards[照合項目（自動）],AB843&amp;"｜"&amp;E843&amp;"｜"&amp;D843&amp;"｜"&amp;F843&amp;"｜"&amp;P843,Standards[所定合計h（自動）]),"未確認"))</f>
        <v/>
      </c>
      <c r="AD843" s="53" t="str">
        <f>IF(C843="","",IF(AND(ISNUMBER(R843),ISNUMBER(S843),S843&gt;=R843),ROUND((S843-R843)*24,4),IF(OR(R843&lt;&gt;"",S843&lt;&gt;""),"",IF(AND(ISNUMBER(T843),T843&gt;=0),T843,IF(AND(I843="あり",J843="実施",ISNUMBER(AC843)),AC843,"")))))</f>
        <v/>
      </c>
      <c r="AE843" s="54" t="str">
        <f>IF(C843="","",IF(AND(ISNUMBER(R843),ISNUMBER(S843),S843&gt;=R843),IF(X843="記録","実績：基地発～基地着",IF(X843="記憶","記憶：基地発～基地着","未確認：基地発～基地着")),IF(OR(R843&lt;&gt;"",S843&lt;&gt;""),"要確認：時刻不足・逆転",IF(AND(ISNUMBER(T843),T843&gt;=0),IF(X843="記録","実績：記録の時間",IF(X843="記憶","記憶：申告の時間","未確認：申告の時間")),IF(AND(I843="あり",J843="実施",ISNUMBER(AC843)),"所定時間による見込み",IF(I843="なし","使用なし","未確認"))))))</f>
        <v/>
      </c>
      <c r="AF843" s="55" t="str">
        <f>IF(C843="","",IF(H843="あり",1,0))</f>
        <v/>
      </c>
      <c r="AG843" s="55" t="str">
        <f>IF(C843="","",IF(AND(I843="あり",J843="実施"),1,0))</f>
        <v/>
      </c>
      <c r="AH843" s="55" t="str">
        <f>IF(C843="","",IF(AND(H843="あり",X843="記録"),IF(COUNTIFS($A$8:A843,A843,$B$8:B843,B843,$C$8:C843,C843,$E$8:E843,E843,$F$8:F843,F843,$H$8:H843,"あり",$X$8:X843,"記録")=1,1,0),0))</f>
        <v/>
      </c>
      <c r="AI843" s="55" t="str">
        <f>IF(C843="","",IF(AND(I843="あり",J843="実施",X843="記録",ISNUMBER(K843)),IF(COUNTIFS($K$8:K843,K843,$C$8:C843,C843,$E$8:E843,E843,$F$8:F843,F843,$I$8:I843,"あり",$J$8:J843,"実施",$X$8:X843,"記録")=1,1,0),0))</f>
        <v/>
      </c>
      <c r="AJ843" s="55" t="str">
        <f>IF(C843="","",IF(ISNUMBER(A843),YEAR(A843)-IF(MONTH(A843)&lt;4,1,0),""))</f>
        <v/>
      </c>
      <c r="AK843" s="55" t="str">
        <f>IF(C843="","",IF(J843="実施",IF(ISNUMBER(K843),YEAR(K843)-IF(MONTH(K843)&lt;4,1,0),""),""))</f>
        <v/>
      </c>
      <c r="AL843" s="56" t="str">
        <f>IF(C843="",IF(OR(A843&lt;&gt;"",G843&lt;&gt;""),"要確認：船名未記入",""),IF(OR(NOT(ISNUMBER(A843)),G843="",H843="",I843="",J843="",N843="",O843="",P843="",W843="",X843=""),"要確認：基本項目不足",IF(OR(Z843="未登録・重複",AA843="未登録・重複",AB843="未確認"),"要確認：登録表を確認",IF(AND(H843="あり",NOT(ISNUMBER(B843))),"要確認：前日の予定時刻不足",IF(AND(J843="実施",I843="あり",NOT(ISNUMBER(K843))),"要確認：最終日時不足",IF(AND(J843="取消",I843="あり"),"要確認：取消と使用ありが矛盾",IF(OR(AND(ISNUMBER(T843),T843&lt;0),AND(ISNUMBER(V843),V843&lt;0),AE843="要確認：時刻不足・逆転"),"要確認：時間を確認",IF(COUNTIFS(Work[予定表の作業日],A843,Work[前日版の予定時刻],B843,Work[船名],C843,Work[バース],E843,Work[入出・転],F843,Work[曳船名],G843)&gt;1,"要確認：同じ作業・曳船が重複",IF(AND(I843="あり",J843="実施",NOT(ISNUMBER(AD843))),"要確認：拘束時間未確認",IF(OR(H843="未確認",I843="未確認",J843="未確認",X843="未確認",N843="未確認",O843="未確認"),"要確認：未確認を含む","確認済"))))))))))</f>
        <v/>
      </c>
    </row>
    <row r="844" spans="1:38" ht="24.95" customHeight="1" x14ac:dyDescent="0.2">
      <c r="A844" s="20"/>
      <c r="B844" s="29"/>
      <c r="C844" s="7"/>
      <c r="D844" s="7"/>
      <c r="E844" s="7"/>
      <c r="F844" s="7"/>
      <c r="G844" s="7"/>
      <c r="H844" s="7"/>
      <c r="I844" s="7"/>
      <c r="J844" s="7"/>
      <c r="K844" s="23"/>
      <c r="L844" s="13"/>
      <c r="M844" s="13"/>
      <c r="N844" s="7"/>
      <c r="O844" s="51"/>
      <c r="P844" s="51"/>
      <c r="Q844" s="61"/>
      <c r="R844" s="62"/>
      <c r="S844" s="62"/>
      <c r="T844" s="63"/>
      <c r="U844" s="63"/>
      <c r="V844" s="63"/>
      <c r="W844" s="51"/>
      <c r="X844" s="51"/>
      <c r="Y844" s="67"/>
      <c r="Z844" s="54" t="str">
        <f>IF(G844="","",IF(COUNTIF(Tugs[曳船名],G844)&lt;&gt;1,"未登録・重複",IF(INDEX(Tugs[会社名],MATCH(G844,Tugs[曳船名],0))="","未確認",INDEX(Tugs[会社名],MATCH(G844,Tugs[曳船名],0)))))</f>
        <v/>
      </c>
      <c r="AA844" s="54" t="str">
        <f>IF(G844="","",IF(COUNTIF(Companies[会社名],Z844)&lt;&gt;1,"未登録・重複",IF(INDEX(Companies[地区],MATCH(Z844,Companies[会社名],0))="","未確認",INDEX(Companies[地区],MATCH(Z844,Companies[会社名],0)))))</f>
        <v/>
      </c>
      <c r="AB844" s="54" t="str">
        <f>IF(G844="","",IF(Q844&lt;&gt;"",Q844,IF(COUNTIF(Tugs[曳船名],G844)&lt;&gt;1,"未登録・重複",IF(INDEX(Tugs[基地港],MATCH(G844,Tugs[曳船名],0))="","未確認",INDEX(Tugs[基地港],MATCH(G844,Tugs[曳船名],0))))))</f>
        <v/>
      </c>
      <c r="AC844" s="53" t="str">
        <f>IF(C844="","",IF(AND(COUNTIF(Standards[照合項目（自動）],AB844&amp;"｜"&amp;E844&amp;"｜"&amp;D844&amp;"｜"&amp;F844&amp;"｜"&amp;P844)=1,COUNTIFS(Standards[照合項目（自動）],AB844&amp;"｜"&amp;E844&amp;"｜"&amp;D844&amp;"｜"&amp;F844&amp;"｜"&amp;P844,Standards[入力確認（自動）],"確認済")=1),SUMIF(Standards[照合項目（自動）],AB844&amp;"｜"&amp;E844&amp;"｜"&amp;D844&amp;"｜"&amp;F844&amp;"｜"&amp;P844,Standards[所定合計h（自動）]),"未確認"))</f>
        <v/>
      </c>
      <c r="AD844" s="53" t="str">
        <f>IF(C844="","",IF(AND(ISNUMBER(R844),ISNUMBER(S844),S844&gt;=R844),ROUND((S844-R844)*24,4),IF(OR(R844&lt;&gt;"",S844&lt;&gt;""),"",IF(AND(ISNUMBER(T844),T844&gt;=0),T844,IF(AND(I844="あり",J844="実施",ISNUMBER(AC844)),AC844,"")))))</f>
        <v/>
      </c>
      <c r="AE844" s="54" t="str">
        <f>IF(C844="","",IF(AND(ISNUMBER(R844),ISNUMBER(S844),S844&gt;=R844),IF(X844="記録","実績：基地発～基地着",IF(X844="記憶","記憶：基地発～基地着","未確認：基地発～基地着")),IF(OR(R844&lt;&gt;"",S844&lt;&gt;""),"要確認：時刻不足・逆転",IF(AND(ISNUMBER(T844),T844&gt;=0),IF(X844="記録","実績：記録の時間",IF(X844="記憶","記憶：申告の時間","未確認：申告の時間")),IF(AND(I844="あり",J844="実施",ISNUMBER(AC844)),"所定時間による見込み",IF(I844="なし","使用なし","未確認"))))))</f>
        <v/>
      </c>
      <c r="AF844" s="55" t="str">
        <f>IF(C844="","",IF(H844="あり",1,0))</f>
        <v/>
      </c>
      <c r="AG844" s="55" t="str">
        <f>IF(C844="","",IF(AND(I844="あり",J844="実施"),1,0))</f>
        <v/>
      </c>
      <c r="AH844" s="55" t="str">
        <f>IF(C844="","",IF(AND(H844="あり",X844="記録"),IF(COUNTIFS($A$8:A844,A844,$B$8:B844,B844,$C$8:C844,C844,$E$8:E844,E844,$F$8:F844,F844,$H$8:H844,"あり",$X$8:X844,"記録")=1,1,0),0))</f>
        <v/>
      </c>
      <c r="AI844" s="55" t="str">
        <f>IF(C844="","",IF(AND(I844="あり",J844="実施",X844="記録",ISNUMBER(K844)),IF(COUNTIFS($K$8:K844,K844,$C$8:C844,C844,$E$8:E844,E844,$F$8:F844,F844,$I$8:I844,"あり",$J$8:J844,"実施",$X$8:X844,"記録")=1,1,0),0))</f>
        <v/>
      </c>
      <c r="AJ844" s="55" t="str">
        <f>IF(C844="","",IF(ISNUMBER(A844),YEAR(A844)-IF(MONTH(A844)&lt;4,1,0),""))</f>
        <v/>
      </c>
      <c r="AK844" s="55" t="str">
        <f>IF(C844="","",IF(J844="実施",IF(ISNUMBER(K844),YEAR(K844)-IF(MONTH(K844)&lt;4,1,0),""),""))</f>
        <v/>
      </c>
      <c r="AL844" s="56" t="str">
        <f>IF(C844="",IF(OR(A844&lt;&gt;"",G844&lt;&gt;""),"要確認：船名未記入",""),IF(OR(NOT(ISNUMBER(A844)),G844="",H844="",I844="",J844="",N844="",O844="",P844="",W844="",X844=""),"要確認：基本項目不足",IF(OR(Z844="未登録・重複",AA844="未登録・重複",AB844="未確認"),"要確認：登録表を確認",IF(AND(H844="あり",NOT(ISNUMBER(B844))),"要確認：前日の予定時刻不足",IF(AND(J844="実施",I844="あり",NOT(ISNUMBER(K844))),"要確認：最終日時不足",IF(AND(J844="取消",I844="あり"),"要確認：取消と使用ありが矛盾",IF(OR(AND(ISNUMBER(T844),T844&lt;0),AND(ISNUMBER(V844),V844&lt;0),AE844="要確認：時刻不足・逆転"),"要確認：時間を確認",IF(COUNTIFS(Work[予定表の作業日],A844,Work[前日版の予定時刻],B844,Work[船名],C844,Work[バース],E844,Work[入出・転],F844,Work[曳船名],G844)&gt;1,"要確認：同じ作業・曳船が重複",IF(AND(I844="あり",J844="実施",NOT(ISNUMBER(AD844))),"要確認：拘束時間未確認",IF(OR(H844="未確認",I844="未確認",J844="未確認",X844="未確認",N844="未確認",O844="未確認"),"要確認：未確認を含む","確認済"))))))))))</f>
        <v/>
      </c>
    </row>
    <row r="845" spans="1:38" ht="24.95" customHeight="1" x14ac:dyDescent="0.2">
      <c r="A845" s="20"/>
      <c r="B845" s="29"/>
      <c r="C845" s="7"/>
      <c r="D845" s="7"/>
      <c r="E845" s="7"/>
      <c r="F845" s="7"/>
      <c r="G845" s="7"/>
      <c r="H845" s="7"/>
      <c r="I845" s="7"/>
      <c r="J845" s="7"/>
      <c r="K845" s="23"/>
      <c r="L845" s="13"/>
      <c r="M845" s="13"/>
      <c r="N845" s="7"/>
      <c r="O845" s="51"/>
      <c r="P845" s="51"/>
      <c r="Q845" s="61"/>
      <c r="R845" s="62"/>
      <c r="S845" s="62"/>
      <c r="T845" s="63"/>
      <c r="U845" s="63"/>
      <c r="V845" s="63"/>
      <c r="W845" s="51"/>
      <c r="X845" s="51"/>
      <c r="Y845" s="67"/>
      <c r="Z845" s="54" t="str">
        <f>IF(G845="","",IF(COUNTIF(Tugs[曳船名],G845)&lt;&gt;1,"未登録・重複",IF(INDEX(Tugs[会社名],MATCH(G845,Tugs[曳船名],0))="","未確認",INDEX(Tugs[会社名],MATCH(G845,Tugs[曳船名],0)))))</f>
        <v/>
      </c>
      <c r="AA845" s="54" t="str">
        <f>IF(G845="","",IF(COUNTIF(Companies[会社名],Z845)&lt;&gt;1,"未登録・重複",IF(INDEX(Companies[地区],MATCH(Z845,Companies[会社名],0))="","未確認",INDEX(Companies[地区],MATCH(Z845,Companies[会社名],0)))))</f>
        <v/>
      </c>
      <c r="AB845" s="54" t="str">
        <f>IF(G845="","",IF(Q845&lt;&gt;"",Q845,IF(COUNTIF(Tugs[曳船名],G845)&lt;&gt;1,"未登録・重複",IF(INDEX(Tugs[基地港],MATCH(G845,Tugs[曳船名],0))="","未確認",INDEX(Tugs[基地港],MATCH(G845,Tugs[曳船名],0))))))</f>
        <v/>
      </c>
      <c r="AC845" s="53" t="str">
        <f>IF(C845="","",IF(AND(COUNTIF(Standards[照合項目（自動）],AB845&amp;"｜"&amp;E845&amp;"｜"&amp;D845&amp;"｜"&amp;F845&amp;"｜"&amp;P845)=1,COUNTIFS(Standards[照合項目（自動）],AB845&amp;"｜"&amp;E845&amp;"｜"&amp;D845&amp;"｜"&amp;F845&amp;"｜"&amp;P845,Standards[入力確認（自動）],"確認済")=1),SUMIF(Standards[照合項目（自動）],AB845&amp;"｜"&amp;E845&amp;"｜"&amp;D845&amp;"｜"&amp;F845&amp;"｜"&amp;P845,Standards[所定合計h（自動）]),"未確認"))</f>
        <v/>
      </c>
      <c r="AD845" s="53" t="str">
        <f>IF(C845="","",IF(AND(ISNUMBER(R845),ISNUMBER(S845),S845&gt;=R845),ROUND((S845-R845)*24,4),IF(OR(R845&lt;&gt;"",S845&lt;&gt;""),"",IF(AND(ISNUMBER(T845),T845&gt;=0),T845,IF(AND(I845="あり",J845="実施",ISNUMBER(AC845)),AC845,"")))))</f>
        <v/>
      </c>
      <c r="AE845" s="54" t="str">
        <f>IF(C845="","",IF(AND(ISNUMBER(R845),ISNUMBER(S845),S845&gt;=R845),IF(X845="記録","実績：基地発～基地着",IF(X845="記憶","記憶：基地発～基地着","未確認：基地発～基地着")),IF(OR(R845&lt;&gt;"",S845&lt;&gt;""),"要確認：時刻不足・逆転",IF(AND(ISNUMBER(T845),T845&gt;=0),IF(X845="記録","実績：記録の時間",IF(X845="記憶","記憶：申告の時間","未確認：申告の時間")),IF(AND(I845="あり",J845="実施",ISNUMBER(AC845)),"所定時間による見込み",IF(I845="なし","使用なし","未確認"))))))</f>
        <v/>
      </c>
      <c r="AF845" s="55" t="str">
        <f>IF(C845="","",IF(H845="あり",1,0))</f>
        <v/>
      </c>
      <c r="AG845" s="55" t="str">
        <f>IF(C845="","",IF(AND(I845="あり",J845="実施"),1,0))</f>
        <v/>
      </c>
      <c r="AH845" s="55" t="str">
        <f>IF(C845="","",IF(AND(H845="あり",X845="記録"),IF(COUNTIFS($A$8:A845,A845,$B$8:B845,B845,$C$8:C845,C845,$E$8:E845,E845,$F$8:F845,F845,$H$8:H845,"あり",$X$8:X845,"記録")=1,1,0),0))</f>
        <v/>
      </c>
      <c r="AI845" s="55" t="str">
        <f>IF(C845="","",IF(AND(I845="あり",J845="実施",X845="記録",ISNUMBER(K845)),IF(COUNTIFS($K$8:K845,K845,$C$8:C845,C845,$E$8:E845,E845,$F$8:F845,F845,$I$8:I845,"あり",$J$8:J845,"実施",$X$8:X845,"記録")=1,1,0),0))</f>
        <v/>
      </c>
      <c r="AJ845" s="55" t="str">
        <f>IF(C845="","",IF(ISNUMBER(A845),YEAR(A845)-IF(MONTH(A845)&lt;4,1,0),""))</f>
        <v/>
      </c>
      <c r="AK845" s="55" t="str">
        <f>IF(C845="","",IF(J845="実施",IF(ISNUMBER(K845),YEAR(K845)-IF(MONTH(K845)&lt;4,1,0),""),""))</f>
        <v/>
      </c>
      <c r="AL845" s="56" t="str">
        <f>IF(C845="",IF(OR(A845&lt;&gt;"",G845&lt;&gt;""),"要確認：船名未記入",""),IF(OR(NOT(ISNUMBER(A845)),G845="",H845="",I845="",J845="",N845="",O845="",P845="",W845="",X845=""),"要確認：基本項目不足",IF(OR(Z845="未登録・重複",AA845="未登録・重複",AB845="未確認"),"要確認：登録表を確認",IF(AND(H845="あり",NOT(ISNUMBER(B845))),"要確認：前日の予定時刻不足",IF(AND(J845="実施",I845="あり",NOT(ISNUMBER(K845))),"要確認：最終日時不足",IF(AND(J845="取消",I845="あり"),"要確認：取消と使用ありが矛盾",IF(OR(AND(ISNUMBER(T845),T845&lt;0),AND(ISNUMBER(V845),V845&lt;0),AE845="要確認：時刻不足・逆転"),"要確認：時間を確認",IF(COUNTIFS(Work[予定表の作業日],A845,Work[前日版の予定時刻],B845,Work[船名],C845,Work[バース],E845,Work[入出・転],F845,Work[曳船名],G845)&gt;1,"要確認：同じ作業・曳船が重複",IF(AND(I845="あり",J845="実施",NOT(ISNUMBER(AD845))),"要確認：拘束時間未確認",IF(OR(H845="未確認",I845="未確認",J845="未確認",X845="未確認",N845="未確認",O845="未確認"),"要確認：未確認を含む","確認済"))))))))))</f>
        <v/>
      </c>
    </row>
    <row r="846" spans="1:38" ht="24.95" customHeight="1" x14ac:dyDescent="0.2">
      <c r="A846" s="20"/>
      <c r="B846" s="29"/>
      <c r="C846" s="7"/>
      <c r="D846" s="7"/>
      <c r="E846" s="7"/>
      <c r="F846" s="7"/>
      <c r="G846" s="7"/>
      <c r="H846" s="7"/>
      <c r="I846" s="7"/>
      <c r="J846" s="7"/>
      <c r="K846" s="23"/>
      <c r="L846" s="13"/>
      <c r="M846" s="13"/>
      <c r="N846" s="7"/>
      <c r="O846" s="51"/>
      <c r="P846" s="51"/>
      <c r="Q846" s="61"/>
      <c r="R846" s="62"/>
      <c r="S846" s="62"/>
      <c r="T846" s="63"/>
      <c r="U846" s="63"/>
      <c r="V846" s="63"/>
      <c r="W846" s="51"/>
      <c r="X846" s="51"/>
      <c r="Y846" s="67"/>
      <c r="Z846" s="54" t="str">
        <f>IF(G846="","",IF(COUNTIF(Tugs[曳船名],G846)&lt;&gt;1,"未登録・重複",IF(INDEX(Tugs[会社名],MATCH(G846,Tugs[曳船名],0))="","未確認",INDEX(Tugs[会社名],MATCH(G846,Tugs[曳船名],0)))))</f>
        <v/>
      </c>
      <c r="AA846" s="54" t="str">
        <f>IF(G846="","",IF(COUNTIF(Companies[会社名],Z846)&lt;&gt;1,"未登録・重複",IF(INDEX(Companies[地区],MATCH(Z846,Companies[会社名],0))="","未確認",INDEX(Companies[地区],MATCH(Z846,Companies[会社名],0)))))</f>
        <v/>
      </c>
      <c r="AB846" s="54" t="str">
        <f>IF(G846="","",IF(Q846&lt;&gt;"",Q846,IF(COUNTIF(Tugs[曳船名],G846)&lt;&gt;1,"未登録・重複",IF(INDEX(Tugs[基地港],MATCH(G846,Tugs[曳船名],0))="","未確認",INDEX(Tugs[基地港],MATCH(G846,Tugs[曳船名],0))))))</f>
        <v/>
      </c>
      <c r="AC846" s="53" t="str">
        <f>IF(C846="","",IF(AND(COUNTIF(Standards[照合項目（自動）],AB846&amp;"｜"&amp;E846&amp;"｜"&amp;D846&amp;"｜"&amp;F846&amp;"｜"&amp;P846)=1,COUNTIFS(Standards[照合項目（自動）],AB846&amp;"｜"&amp;E846&amp;"｜"&amp;D846&amp;"｜"&amp;F846&amp;"｜"&amp;P846,Standards[入力確認（自動）],"確認済")=1),SUMIF(Standards[照合項目（自動）],AB846&amp;"｜"&amp;E846&amp;"｜"&amp;D846&amp;"｜"&amp;F846&amp;"｜"&amp;P846,Standards[所定合計h（自動）]),"未確認"))</f>
        <v/>
      </c>
      <c r="AD846" s="53" t="str">
        <f>IF(C846="","",IF(AND(ISNUMBER(R846),ISNUMBER(S846),S846&gt;=R846),ROUND((S846-R846)*24,4),IF(OR(R846&lt;&gt;"",S846&lt;&gt;""),"",IF(AND(ISNUMBER(T846),T846&gt;=0),T846,IF(AND(I846="あり",J846="実施",ISNUMBER(AC846)),AC846,"")))))</f>
        <v/>
      </c>
      <c r="AE846" s="54" t="str">
        <f>IF(C846="","",IF(AND(ISNUMBER(R846),ISNUMBER(S846),S846&gt;=R846),IF(X846="記録","実績：基地発～基地着",IF(X846="記憶","記憶：基地発～基地着","未確認：基地発～基地着")),IF(OR(R846&lt;&gt;"",S846&lt;&gt;""),"要確認：時刻不足・逆転",IF(AND(ISNUMBER(T846),T846&gt;=0),IF(X846="記録","実績：記録の時間",IF(X846="記憶","記憶：申告の時間","未確認：申告の時間")),IF(AND(I846="あり",J846="実施",ISNUMBER(AC846)),"所定時間による見込み",IF(I846="なし","使用なし","未確認"))))))</f>
        <v/>
      </c>
      <c r="AF846" s="55" t="str">
        <f>IF(C846="","",IF(H846="あり",1,0))</f>
        <v/>
      </c>
      <c r="AG846" s="55" t="str">
        <f>IF(C846="","",IF(AND(I846="あり",J846="実施"),1,0))</f>
        <v/>
      </c>
      <c r="AH846" s="55" t="str">
        <f>IF(C846="","",IF(AND(H846="あり",X846="記録"),IF(COUNTIFS($A$8:A846,A846,$B$8:B846,B846,$C$8:C846,C846,$E$8:E846,E846,$F$8:F846,F846,$H$8:H846,"あり",$X$8:X846,"記録")=1,1,0),0))</f>
        <v/>
      </c>
      <c r="AI846" s="55" t="str">
        <f>IF(C846="","",IF(AND(I846="あり",J846="実施",X846="記録",ISNUMBER(K846)),IF(COUNTIFS($K$8:K846,K846,$C$8:C846,C846,$E$8:E846,E846,$F$8:F846,F846,$I$8:I846,"あり",$J$8:J846,"実施",$X$8:X846,"記録")=1,1,0),0))</f>
        <v/>
      </c>
      <c r="AJ846" s="55" t="str">
        <f>IF(C846="","",IF(ISNUMBER(A846),YEAR(A846)-IF(MONTH(A846)&lt;4,1,0),""))</f>
        <v/>
      </c>
      <c r="AK846" s="55" t="str">
        <f>IF(C846="","",IF(J846="実施",IF(ISNUMBER(K846),YEAR(K846)-IF(MONTH(K846)&lt;4,1,0),""),""))</f>
        <v/>
      </c>
      <c r="AL846" s="56" t="str">
        <f>IF(C846="",IF(OR(A846&lt;&gt;"",G846&lt;&gt;""),"要確認：船名未記入",""),IF(OR(NOT(ISNUMBER(A846)),G846="",H846="",I846="",J846="",N846="",O846="",P846="",W846="",X846=""),"要確認：基本項目不足",IF(OR(Z846="未登録・重複",AA846="未登録・重複",AB846="未確認"),"要確認：登録表を確認",IF(AND(H846="あり",NOT(ISNUMBER(B846))),"要確認：前日の予定時刻不足",IF(AND(J846="実施",I846="あり",NOT(ISNUMBER(K846))),"要確認：最終日時不足",IF(AND(J846="取消",I846="あり"),"要確認：取消と使用ありが矛盾",IF(OR(AND(ISNUMBER(T846),T846&lt;0),AND(ISNUMBER(V846),V846&lt;0),AE846="要確認：時刻不足・逆転"),"要確認：時間を確認",IF(COUNTIFS(Work[予定表の作業日],A846,Work[前日版の予定時刻],B846,Work[船名],C846,Work[バース],E846,Work[入出・転],F846,Work[曳船名],G846)&gt;1,"要確認：同じ作業・曳船が重複",IF(AND(I846="あり",J846="実施",NOT(ISNUMBER(AD846))),"要確認：拘束時間未確認",IF(OR(H846="未確認",I846="未確認",J846="未確認",X846="未確認",N846="未確認",O846="未確認"),"要確認：未確認を含む","確認済"))))))))))</f>
        <v/>
      </c>
    </row>
    <row r="847" spans="1:38" ht="24.95" customHeight="1" x14ac:dyDescent="0.2">
      <c r="A847" s="20"/>
      <c r="B847" s="29"/>
      <c r="C847" s="7"/>
      <c r="D847" s="7"/>
      <c r="E847" s="7"/>
      <c r="F847" s="7"/>
      <c r="G847" s="7"/>
      <c r="H847" s="7"/>
      <c r="I847" s="7"/>
      <c r="J847" s="7"/>
      <c r="K847" s="23"/>
      <c r="L847" s="13"/>
      <c r="M847" s="13"/>
      <c r="N847" s="7"/>
      <c r="O847" s="51"/>
      <c r="P847" s="51"/>
      <c r="Q847" s="61"/>
      <c r="R847" s="62"/>
      <c r="S847" s="62"/>
      <c r="T847" s="63"/>
      <c r="U847" s="63"/>
      <c r="V847" s="63"/>
      <c r="W847" s="51"/>
      <c r="X847" s="51"/>
      <c r="Y847" s="67"/>
      <c r="Z847" s="54" t="str">
        <f>IF(G847="","",IF(COUNTIF(Tugs[曳船名],G847)&lt;&gt;1,"未登録・重複",IF(INDEX(Tugs[会社名],MATCH(G847,Tugs[曳船名],0))="","未確認",INDEX(Tugs[会社名],MATCH(G847,Tugs[曳船名],0)))))</f>
        <v/>
      </c>
      <c r="AA847" s="54" t="str">
        <f>IF(G847="","",IF(COUNTIF(Companies[会社名],Z847)&lt;&gt;1,"未登録・重複",IF(INDEX(Companies[地区],MATCH(Z847,Companies[会社名],0))="","未確認",INDEX(Companies[地区],MATCH(Z847,Companies[会社名],0)))))</f>
        <v/>
      </c>
      <c r="AB847" s="54" t="str">
        <f>IF(G847="","",IF(Q847&lt;&gt;"",Q847,IF(COUNTIF(Tugs[曳船名],G847)&lt;&gt;1,"未登録・重複",IF(INDEX(Tugs[基地港],MATCH(G847,Tugs[曳船名],0))="","未確認",INDEX(Tugs[基地港],MATCH(G847,Tugs[曳船名],0))))))</f>
        <v/>
      </c>
      <c r="AC847" s="53" t="str">
        <f>IF(C847="","",IF(AND(COUNTIF(Standards[照合項目（自動）],AB847&amp;"｜"&amp;E847&amp;"｜"&amp;D847&amp;"｜"&amp;F847&amp;"｜"&amp;P847)=1,COUNTIFS(Standards[照合項目（自動）],AB847&amp;"｜"&amp;E847&amp;"｜"&amp;D847&amp;"｜"&amp;F847&amp;"｜"&amp;P847,Standards[入力確認（自動）],"確認済")=1),SUMIF(Standards[照合項目（自動）],AB847&amp;"｜"&amp;E847&amp;"｜"&amp;D847&amp;"｜"&amp;F847&amp;"｜"&amp;P847,Standards[所定合計h（自動）]),"未確認"))</f>
        <v/>
      </c>
      <c r="AD847" s="53" t="str">
        <f>IF(C847="","",IF(AND(ISNUMBER(R847),ISNUMBER(S847),S847&gt;=R847),ROUND((S847-R847)*24,4),IF(OR(R847&lt;&gt;"",S847&lt;&gt;""),"",IF(AND(ISNUMBER(T847),T847&gt;=0),T847,IF(AND(I847="あり",J847="実施",ISNUMBER(AC847)),AC847,"")))))</f>
        <v/>
      </c>
      <c r="AE847" s="54" t="str">
        <f>IF(C847="","",IF(AND(ISNUMBER(R847),ISNUMBER(S847),S847&gt;=R847),IF(X847="記録","実績：基地発～基地着",IF(X847="記憶","記憶：基地発～基地着","未確認：基地発～基地着")),IF(OR(R847&lt;&gt;"",S847&lt;&gt;""),"要確認：時刻不足・逆転",IF(AND(ISNUMBER(T847),T847&gt;=0),IF(X847="記録","実績：記録の時間",IF(X847="記憶","記憶：申告の時間","未確認：申告の時間")),IF(AND(I847="あり",J847="実施",ISNUMBER(AC847)),"所定時間による見込み",IF(I847="なし","使用なし","未確認"))))))</f>
        <v/>
      </c>
      <c r="AF847" s="55" t="str">
        <f>IF(C847="","",IF(H847="あり",1,0))</f>
        <v/>
      </c>
      <c r="AG847" s="55" t="str">
        <f>IF(C847="","",IF(AND(I847="あり",J847="実施"),1,0))</f>
        <v/>
      </c>
      <c r="AH847" s="55" t="str">
        <f>IF(C847="","",IF(AND(H847="あり",X847="記録"),IF(COUNTIFS($A$8:A847,A847,$B$8:B847,B847,$C$8:C847,C847,$E$8:E847,E847,$F$8:F847,F847,$H$8:H847,"あり",$X$8:X847,"記録")=1,1,0),0))</f>
        <v/>
      </c>
      <c r="AI847" s="55" t="str">
        <f>IF(C847="","",IF(AND(I847="あり",J847="実施",X847="記録",ISNUMBER(K847)),IF(COUNTIFS($K$8:K847,K847,$C$8:C847,C847,$E$8:E847,E847,$F$8:F847,F847,$I$8:I847,"あり",$J$8:J847,"実施",$X$8:X847,"記録")=1,1,0),0))</f>
        <v/>
      </c>
      <c r="AJ847" s="55" t="str">
        <f>IF(C847="","",IF(ISNUMBER(A847),YEAR(A847)-IF(MONTH(A847)&lt;4,1,0),""))</f>
        <v/>
      </c>
      <c r="AK847" s="55" t="str">
        <f>IF(C847="","",IF(J847="実施",IF(ISNUMBER(K847),YEAR(K847)-IF(MONTH(K847)&lt;4,1,0),""),""))</f>
        <v/>
      </c>
      <c r="AL847" s="56" t="str">
        <f>IF(C847="",IF(OR(A847&lt;&gt;"",G847&lt;&gt;""),"要確認：船名未記入",""),IF(OR(NOT(ISNUMBER(A847)),G847="",H847="",I847="",J847="",N847="",O847="",P847="",W847="",X847=""),"要確認：基本項目不足",IF(OR(Z847="未登録・重複",AA847="未登録・重複",AB847="未確認"),"要確認：登録表を確認",IF(AND(H847="あり",NOT(ISNUMBER(B847))),"要確認：前日の予定時刻不足",IF(AND(J847="実施",I847="あり",NOT(ISNUMBER(K847))),"要確認：最終日時不足",IF(AND(J847="取消",I847="あり"),"要確認：取消と使用ありが矛盾",IF(OR(AND(ISNUMBER(T847),T847&lt;0),AND(ISNUMBER(V847),V847&lt;0),AE847="要確認：時刻不足・逆転"),"要確認：時間を確認",IF(COUNTIFS(Work[予定表の作業日],A847,Work[前日版の予定時刻],B847,Work[船名],C847,Work[バース],E847,Work[入出・転],F847,Work[曳船名],G847)&gt;1,"要確認：同じ作業・曳船が重複",IF(AND(I847="あり",J847="実施",NOT(ISNUMBER(AD847))),"要確認：拘束時間未確認",IF(OR(H847="未確認",I847="未確認",J847="未確認",X847="未確認",N847="未確認",O847="未確認"),"要確認：未確認を含む","確認済"))))))))))</f>
        <v/>
      </c>
    </row>
    <row r="848" spans="1:38" ht="24.95" customHeight="1" x14ac:dyDescent="0.2">
      <c r="A848" s="20"/>
      <c r="B848" s="29"/>
      <c r="C848" s="7"/>
      <c r="D848" s="7"/>
      <c r="E848" s="7"/>
      <c r="F848" s="7"/>
      <c r="G848" s="7"/>
      <c r="H848" s="7"/>
      <c r="I848" s="7"/>
      <c r="J848" s="7"/>
      <c r="K848" s="23"/>
      <c r="L848" s="13"/>
      <c r="M848" s="13"/>
      <c r="N848" s="7"/>
      <c r="O848" s="51"/>
      <c r="P848" s="51"/>
      <c r="Q848" s="61"/>
      <c r="R848" s="62"/>
      <c r="S848" s="62"/>
      <c r="T848" s="63"/>
      <c r="U848" s="63"/>
      <c r="V848" s="63"/>
      <c r="W848" s="51"/>
      <c r="X848" s="51"/>
      <c r="Y848" s="67"/>
      <c r="Z848" s="54" t="str">
        <f>IF(G848="","",IF(COUNTIF(Tugs[曳船名],G848)&lt;&gt;1,"未登録・重複",IF(INDEX(Tugs[会社名],MATCH(G848,Tugs[曳船名],0))="","未確認",INDEX(Tugs[会社名],MATCH(G848,Tugs[曳船名],0)))))</f>
        <v/>
      </c>
      <c r="AA848" s="54" t="str">
        <f>IF(G848="","",IF(COUNTIF(Companies[会社名],Z848)&lt;&gt;1,"未登録・重複",IF(INDEX(Companies[地区],MATCH(Z848,Companies[会社名],0))="","未確認",INDEX(Companies[地区],MATCH(Z848,Companies[会社名],0)))))</f>
        <v/>
      </c>
      <c r="AB848" s="54" t="str">
        <f>IF(G848="","",IF(Q848&lt;&gt;"",Q848,IF(COUNTIF(Tugs[曳船名],G848)&lt;&gt;1,"未登録・重複",IF(INDEX(Tugs[基地港],MATCH(G848,Tugs[曳船名],0))="","未確認",INDEX(Tugs[基地港],MATCH(G848,Tugs[曳船名],0))))))</f>
        <v/>
      </c>
      <c r="AC848" s="53" t="str">
        <f>IF(C848="","",IF(AND(COUNTIF(Standards[照合項目（自動）],AB848&amp;"｜"&amp;E848&amp;"｜"&amp;D848&amp;"｜"&amp;F848&amp;"｜"&amp;P848)=1,COUNTIFS(Standards[照合項目（自動）],AB848&amp;"｜"&amp;E848&amp;"｜"&amp;D848&amp;"｜"&amp;F848&amp;"｜"&amp;P848,Standards[入力確認（自動）],"確認済")=1),SUMIF(Standards[照合項目（自動）],AB848&amp;"｜"&amp;E848&amp;"｜"&amp;D848&amp;"｜"&amp;F848&amp;"｜"&amp;P848,Standards[所定合計h（自動）]),"未確認"))</f>
        <v/>
      </c>
      <c r="AD848" s="53" t="str">
        <f>IF(C848="","",IF(AND(ISNUMBER(R848),ISNUMBER(S848),S848&gt;=R848),ROUND((S848-R848)*24,4),IF(OR(R848&lt;&gt;"",S848&lt;&gt;""),"",IF(AND(ISNUMBER(T848),T848&gt;=0),T848,IF(AND(I848="あり",J848="実施",ISNUMBER(AC848)),AC848,"")))))</f>
        <v/>
      </c>
      <c r="AE848" s="54" t="str">
        <f>IF(C848="","",IF(AND(ISNUMBER(R848),ISNUMBER(S848),S848&gt;=R848),IF(X848="記録","実績：基地発～基地着",IF(X848="記憶","記憶：基地発～基地着","未確認：基地発～基地着")),IF(OR(R848&lt;&gt;"",S848&lt;&gt;""),"要確認：時刻不足・逆転",IF(AND(ISNUMBER(T848),T848&gt;=0),IF(X848="記録","実績：記録の時間",IF(X848="記憶","記憶：申告の時間","未確認：申告の時間")),IF(AND(I848="あり",J848="実施",ISNUMBER(AC848)),"所定時間による見込み",IF(I848="なし","使用なし","未確認"))))))</f>
        <v/>
      </c>
      <c r="AF848" s="55" t="str">
        <f>IF(C848="","",IF(H848="あり",1,0))</f>
        <v/>
      </c>
      <c r="AG848" s="55" t="str">
        <f>IF(C848="","",IF(AND(I848="あり",J848="実施"),1,0))</f>
        <v/>
      </c>
      <c r="AH848" s="55" t="str">
        <f>IF(C848="","",IF(AND(H848="あり",X848="記録"),IF(COUNTIFS($A$8:A848,A848,$B$8:B848,B848,$C$8:C848,C848,$E$8:E848,E848,$F$8:F848,F848,$H$8:H848,"あり",$X$8:X848,"記録")=1,1,0),0))</f>
        <v/>
      </c>
      <c r="AI848" s="55" t="str">
        <f>IF(C848="","",IF(AND(I848="あり",J848="実施",X848="記録",ISNUMBER(K848)),IF(COUNTIFS($K$8:K848,K848,$C$8:C848,C848,$E$8:E848,E848,$F$8:F848,F848,$I$8:I848,"あり",$J$8:J848,"実施",$X$8:X848,"記録")=1,1,0),0))</f>
        <v/>
      </c>
      <c r="AJ848" s="55" t="str">
        <f>IF(C848="","",IF(ISNUMBER(A848),YEAR(A848)-IF(MONTH(A848)&lt;4,1,0),""))</f>
        <v/>
      </c>
      <c r="AK848" s="55" t="str">
        <f>IF(C848="","",IF(J848="実施",IF(ISNUMBER(K848),YEAR(K848)-IF(MONTH(K848)&lt;4,1,0),""),""))</f>
        <v/>
      </c>
      <c r="AL848" s="56" t="str">
        <f>IF(C848="",IF(OR(A848&lt;&gt;"",G848&lt;&gt;""),"要確認：船名未記入",""),IF(OR(NOT(ISNUMBER(A848)),G848="",H848="",I848="",J848="",N848="",O848="",P848="",W848="",X848=""),"要確認：基本項目不足",IF(OR(Z848="未登録・重複",AA848="未登録・重複",AB848="未確認"),"要確認：登録表を確認",IF(AND(H848="あり",NOT(ISNUMBER(B848))),"要確認：前日の予定時刻不足",IF(AND(J848="実施",I848="あり",NOT(ISNUMBER(K848))),"要確認：最終日時不足",IF(AND(J848="取消",I848="あり"),"要確認：取消と使用ありが矛盾",IF(OR(AND(ISNUMBER(T848),T848&lt;0),AND(ISNUMBER(V848),V848&lt;0),AE848="要確認：時刻不足・逆転"),"要確認：時間を確認",IF(COUNTIFS(Work[予定表の作業日],A848,Work[前日版の予定時刻],B848,Work[船名],C848,Work[バース],E848,Work[入出・転],F848,Work[曳船名],G848)&gt;1,"要確認：同じ作業・曳船が重複",IF(AND(I848="あり",J848="実施",NOT(ISNUMBER(AD848))),"要確認：拘束時間未確認",IF(OR(H848="未確認",I848="未確認",J848="未確認",X848="未確認",N848="未確認",O848="未確認"),"要確認：未確認を含む","確認済"))))))))))</f>
        <v/>
      </c>
    </row>
    <row r="849" spans="1:38" ht="24.95" customHeight="1" x14ac:dyDescent="0.2">
      <c r="A849" s="20"/>
      <c r="B849" s="29"/>
      <c r="C849" s="7"/>
      <c r="D849" s="7"/>
      <c r="E849" s="7"/>
      <c r="F849" s="7"/>
      <c r="G849" s="7"/>
      <c r="H849" s="7"/>
      <c r="I849" s="7"/>
      <c r="J849" s="7"/>
      <c r="K849" s="23"/>
      <c r="L849" s="13"/>
      <c r="M849" s="13"/>
      <c r="N849" s="7"/>
      <c r="O849" s="51"/>
      <c r="P849" s="51"/>
      <c r="Q849" s="61"/>
      <c r="R849" s="62"/>
      <c r="S849" s="62"/>
      <c r="T849" s="63"/>
      <c r="U849" s="63"/>
      <c r="V849" s="63"/>
      <c r="W849" s="51"/>
      <c r="X849" s="51"/>
      <c r="Y849" s="67"/>
      <c r="Z849" s="54" t="str">
        <f>IF(G849="","",IF(COUNTIF(Tugs[曳船名],G849)&lt;&gt;1,"未登録・重複",IF(INDEX(Tugs[会社名],MATCH(G849,Tugs[曳船名],0))="","未確認",INDEX(Tugs[会社名],MATCH(G849,Tugs[曳船名],0)))))</f>
        <v/>
      </c>
      <c r="AA849" s="54" t="str">
        <f>IF(G849="","",IF(COUNTIF(Companies[会社名],Z849)&lt;&gt;1,"未登録・重複",IF(INDEX(Companies[地区],MATCH(Z849,Companies[会社名],0))="","未確認",INDEX(Companies[地区],MATCH(Z849,Companies[会社名],0)))))</f>
        <v/>
      </c>
      <c r="AB849" s="54" t="str">
        <f>IF(G849="","",IF(Q849&lt;&gt;"",Q849,IF(COUNTIF(Tugs[曳船名],G849)&lt;&gt;1,"未登録・重複",IF(INDEX(Tugs[基地港],MATCH(G849,Tugs[曳船名],0))="","未確認",INDEX(Tugs[基地港],MATCH(G849,Tugs[曳船名],0))))))</f>
        <v/>
      </c>
      <c r="AC849" s="53" t="str">
        <f>IF(C849="","",IF(AND(COUNTIF(Standards[照合項目（自動）],AB849&amp;"｜"&amp;E849&amp;"｜"&amp;D849&amp;"｜"&amp;F849&amp;"｜"&amp;P849)=1,COUNTIFS(Standards[照合項目（自動）],AB849&amp;"｜"&amp;E849&amp;"｜"&amp;D849&amp;"｜"&amp;F849&amp;"｜"&amp;P849,Standards[入力確認（自動）],"確認済")=1),SUMIF(Standards[照合項目（自動）],AB849&amp;"｜"&amp;E849&amp;"｜"&amp;D849&amp;"｜"&amp;F849&amp;"｜"&amp;P849,Standards[所定合計h（自動）]),"未確認"))</f>
        <v/>
      </c>
      <c r="AD849" s="53" t="str">
        <f>IF(C849="","",IF(AND(ISNUMBER(R849),ISNUMBER(S849),S849&gt;=R849),ROUND((S849-R849)*24,4),IF(OR(R849&lt;&gt;"",S849&lt;&gt;""),"",IF(AND(ISNUMBER(T849),T849&gt;=0),T849,IF(AND(I849="あり",J849="実施",ISNUMBER(AC849)),AC849,"")))))</f>
        <v/>
      </c>
      <c r="AE849" s="54" t="str">
        <f>IF(C849="","",IF(AND(ISNUMBER(R849),ISNUMBER(S849),S849&gt;=R849),IF(X849="記録","実績：基地発～基地着",IF(X849="記憶","記憶：基地発～基地着","未確認：基地発～基地着")),IF(OR(R849&lt;&gt;"",S849&lt;&gt;""),"要確認：時刻不足・逆転",IF(AND(ISNUMBER(T849),T849&gt;=0),IF(X849="記録","実績：記録の時間",IF(X849="記憶","記憶：申告の時間","未確認：申告の時間")),IF(AND(I849="あり",J849="実施",ISNUMBER(AC849)),"所定時間による見込み",IF(I849="なし","使用なし","未確認"))))))</f>
        <v/>
      </c>
      <c r="AF849" s="55" t="str">
        <f>IF(C849="","",IF(H849="あり",1,0))</f>
        <v/>
      </c>
      <c r="AG849" s="55" t="str">
        <f>IF(C849="","",IF(AND(I849="あり",J849="実施"),1,0))</f>
        <v/>
      </c>
      <c r="AH849" s="55" t="str">
        <f>IF(C849="","",IF(AND(H849="あり",X849="記録"),IF(COUNTIFS($A$8:A849,A849,$B$8:B849,B849,$C$8:C849,C849,$E$8:E849,E849,$F$8:F849,F849,$H$8:H849,"あり",$X$8:X849,"記録")=1,1,0),0))</f>
        <v/>
      </c>
      <c r="AI849" s="55" t="str">
        <f>IF(C849="","",IF(AND(I849="あり",J849="実施",X849="記録",ISNUMBER(K849)),IF(COUNTIFS($K$8:K849,K849,$C$8:C849,C849,$E$8:E849,E849,$F$8:F849,F849,$I$8:I849,"あり",$J$8:J849,"実施",$X$8:X849,"記録")=1,1,0),0))</f>
        <v/>
      </c>
      <c r="AJ849" s="55" t="str">
        <f>IF(C849="","",IF(ISNUMBER(A849),YEAR(A849)-IF(MONTH(A849)&lt;4,1,0),""))</f>
        <v/>
      </c>
      <c r="AK849" s="55" t="str">
        <f>IF(C849="","",IF(J849="実施",IF(ISNUMBER(K849),YEAR(K849)-IF(MONTH(K849)&lt;4,1,0),""),""))</f>
        <v/>
      </c>
      <c r="AL849" s="56" t="str">
        <f>IF(C849="",IF(OR(A849&lt;&gt;"",G849&lt;&gt;""),"要確認：船名未記入",""),IF(OR(NOT(ISNUMBER(A849)),G849="",H849="",I849="",J849="",N849="",O849="",P849="",W849="",X849=""),"要確認：基本項目不足",IF(OR(Z849="未登録・重複",AA849="未登録・重複",AB849="未確認"),"要確認：登録表を確認",IF(AND(H849="あり",NOT(ISNUMBER(B849))),"要確認：前日の予定時刻不足",IF(AND(J849="実施",I849="あり",NOT(ISNUMBER(K849))),"要確認：最終日時不足",IF(AND(J849="取消",I849="あり"),"要確認：取消と使用ありが矛盾",IF(OR(AND(ISNUMBER(T849),T849&lt;0),AND(ISNUMBER(V849),V849&lt;0),AE849="要確認：時刻不足・逆転"),"要確認：時間を確認",IF(COUNTIFS(Work[予定表の作業日],A849,Work[前日版の予定時刻],B849,Work[船名],C849,Work[バース],E849,Work[入出・転],F849,Work[曳船名],G849)&gt;1,"要確認：同じ作業・曳船が重複",IF(AND(I849="あり",J849="実施",NOT(ISNUMBER(AD849))),"要確認：拘束時間未確認",IF(OR(H849="未確認",I849="未確認",J849="未確認",X849="未確認",N849="未確認",O849="未確認"),"要確認：未確認を含む","確認済"))))))))))</f>
        <v/>
      </c>
    </row>
    <row r="850" spans="1:38" ht="24.95" customHeight="1" x14ac:dyDescent="0.2">
      <c r="A850" s="20"/>
      <c r="B850" s="29"/>
      <c r="C850" s="7"/>
      <c r="D850" s="7"/>
      <c r="E850" s="7"/>
      <c r="F850" s="7"/>
      <c r="G850" s="7"/>
      <c r="H850" s="7"/>
      <c r="I850" s="7"/>
      <c r="J850" s="7"/>
      <c r="K850" s="23"/>
      <c r="L850" s="13"/>
      <c r="M850" s="13"/>
      <c r="N850" s="7"/>
      <c r="O850" s="51"/>
      <c r="P850" s="51"/>
      <c r="Q850" s="61"/>
      <c r="R850" s="62"/>
      <c r="S850" s="62"/>
      <c r="T850" s="63"/>
      <c r="U850" s="63"/>
      <c r="V850" s="63"/>
      <c r="W850" s="51"/>
      <c r="X850" s="51"/>
      <c r="Y850" s="67"/>
      <c r="Z850" s="54" t="str">
        <f>IF(G850="","",IF(COUNTIF(Tugs[曳船名],G850)&lt;&gt;1,"未登録・重複",IF(INDEX(Tugs[会社名],MATCH(G850,Tugs[曳船名],0))="","未確認",INDEX(Tugs[会社名],MATCH(G850,Tugs[曳船名],0)))))</f>
        <v/>
      </c>
      <c r="AA850" s="54" t="str">
        <f>IF(G850="","",IF(COUNTIF(Companies[会社名],Z850)&lt;&gt;1,"未登録・重複",IF(INDEX(Companies[地区],MATCH(Z850,Companies[会社名],0))="","未確認",INDEX(Companies[地区],MATCH(Z850,Companies[会社名],0)))))</f>
        <v/>
      </c>
      <c r="AB850" s="54" t="str">
        <f>IF(G850="","",IF(Q850&lt;&gt;"",Q850,IF(COUNTIF(Tugs[曳船名],G850)&lt;&gt;1,"未登録・重複",IF(INDEX(Tugs[基地港],MATCH(G850,Tugs[曳船名],0))="","未確認",INDEX(Tugs[基地港],MATCH(G850,Tugs[曳船名],0))))))</f>
        <v/>
      </c>
      <c r="AC850" s="53" t="str">
        <f>IF(C850="","",IF(AND(COUNTIF(Standards[照合項目（自動）],AB850&amp;"｜"&amp;E850&amp;"｜"&amp;D850&amp;"｜"&amp;F850&amp;"｜"&amp;P850)=1,COUNTIFS(Standards[照合項目（自動）],AB850&amp;"｜"&amp;E850&amp;"｜"&amp;D850&amp;"｜"&amp;F850&amp;"｜"&amp;P850,Standards[入力確認（自動）],"確認済")=1),SUMIF(Standards[照合項目（自動）],AB850&amp;"｜"&amp;E850&amp;"｜"&amp;D850&amp;"｜"&amp;F850&amp;"｜"&amp;P850,Standards[所定合計h（自動）]),"未確認"))</f>
        <v/>
      </c>
      <c r="AD850" s="53" t="str">
        <f>IF(C850="","",IF(AND(ISNUMBER(R850),ISNUMBER(S850),S850&gt;=R850),ROUND((S850-R850)*24,4),IF(OR(R850&lt;&gt;"",S850&lt;&gt;""),"",IF(AND(ISNUMBER(T850),T850&gt;=0),T850,IF(AND(I850="あり",J850="実施",ISNUMBER(AC850)),AC850,"")))))</f>
        <v/>
      </c>
      <c r="AE850" s="54" t="str">
        <f>IF(C850="","",IF(AND(ISNUMBER(R850),ISNUMBER(S850),S850&gt;=R850),IF(X850="記録","実績：基地発～基地着",IF(X850="記憶","記憶：基地発～基地着","未確認：基地発～基地着")),IF(OR(R850&lt;&gt;"",S850&lt;&gt;""),"要確認：時刻不足・逆転",IF(AND(ISNUMBER(T850),T850&gt;=0),IF(X850="記録","実績：記録の時間",IF(X850="記憶","記憶：申告の時間","未確認：申告の時間")),IF(AND(I850="あり",J850="実施",ISNUMBER(AC850)),"所定時間による見込み",IF(I850="なし","使用なし","未確認"))))))</f>
        <v/>
      </c>
      <c r="AF850" s="55" t="str">
        <f>IF(C850="","",IF(H850="あり",1,0))</f>
        <v/>
      </c>
      <c r="AG850" s="55" t="str">
        <f>IF(C850="","",IF(AND(I850="あり",J850="実施"),1,0))</f>
        <v/>
      </c>
      <c r="AH850" s="55" t="str">
        <f>IF(C850="","",IF(AND(H850="あり",X850="記録"),IF(COUNTIFS($A$8:A850,A850,$B$8:B850,B850,$C$8:C850,C850,$E$8:E850,E850,$F$8:F850,F850,$H$8:H850,"あり",$X$8:X850,"記録")=1,1,0),0))</f>
        <v/>
      </c>
      <c r="AI850" s="55" t="str">
        <f>IF(C850="","",IF(AND(I850="あり",J850="実施",X850="記録",ISNUMBER(K850)),IF(COUNTIFS($K$8:K850,K850,$C$8:C850,C850,$E$8:E850,E850,$F$8:F850,F850,$I$8:I850,"あり",$J$8:J850,"実施",$X$8:X850,"記録")=1,1,0),0))</f>
        <v/>
      </c>
      <c r="AJ850" s="55" t="str">
        <f>IF(C850="","",IF(ISNUMBER(A850),YEAR(A850)-IF(MONTH(A850)&lt;4,1,0),""))</f>
        <v/>
      </c>
      <c r="AK850" s="55" t="str">
        <f>IF(C850="","",IF(J850="実施",IF(ISNUMBER(K850),YEAR(K850)-IF(MONTH(K850)&lt;4,1,0),""),""))</f>
        <v/>
      </c>
      <c r="AL850" s="56" t="str">
        <f>IF(C850="",IF(OR(A850&lt;&gt;"",G850&lt;&gt;""),"要確認：船名未記入",""),IF(OR(NOT(ISNUMBER(A850)),G850="",H850="",I850="",J850="",N850="",O850="",P850="",W850="",X850=""),"要確認：基本項目不足",IF(OR(Z850="未登録・重複",AA850="未登録・重複",AB850="未確認"),"要確認：登録表を確認",IF(AND(H850="あり",NOT(ISNUMBER(B850))),"要確認：前日の予定時刻不足",IF(AND(J850="実施",I850="あり",NOT(ISNUMBER(K850))),"要確認：最終日時不足",IF(AND(J850="取消",I850="あり"),"要確認：取消と使用ありが矛盾",IF(OR(AND(ISNUMBER(T850),T850&lt;0),AND(ISNUMBER(V850),V850&lt;0),AE850="要確認：時刻不足・逆転"),"要確認：時間を確認",IF(COUNTIFS(Work[予定表の作業日],A850,Work[前日版の予定時刻],B850,Work[船名],C850,Work[バース],E850,Work[入出・転],F850,Work[曳船名],G850)&gt;1,"要確認：同じ作業・曳船が重複",IF(AND(I850="あり",J850="実施",NOT(ISNUMBER(AD850))),"要確認：拘束時間未確認",IF(OR(H850="未確認",I850="未確認",J850="未確認",X850="未確認",N850="未確認",O850="未確認"),"要確認：未確認を含む","確認済"))))))))))</f>
        <v/>
      </c>
    </row>
    <row r="851" spans="1:38" ht="24.95" customHeight="1" x14ac:dyDescent="0.2">
      <c r="A851" s="20"/>
      <c r="B851" s="29"/>
      <c r="C851" s="7"/>
      <c r="D851" s="7"/>
      <c r="E851" s="7"/>
      <c r="F851" s="7"/>
      <c r="G851" s="7"/>
      <c r="H851" s="7"/>
      <c r="I851" s="7"/>
      <c r="J851" s="7"/>
      <c r="K851" s="23"/>
      <c r="L851" s="13"/>
      <c r="M851" s="13"/>
      <c r="N851" s="7"/>
      <c r="O851" s="51"/>
      <c r="P851" s="51"/>
      <c r="Q851" s="61"/>
      <c r="R851" s="62"/>
      <c r="S851" s="62"/>
      <c r="T851" s="63"/>
      <c r="U851" s="63"/>
      <c r="V851" s="63"/>
      <c r="W851" s="51"/>
      <c r="X851" s="51"/>
      <c r="Y851" s="67"/>
      <c r="Z851" s="54" t="str">
        <f>IF(G851="","",IF(COUNTIF(Tugs[曳船名],G851)&lt;&gt;1,"未登録・重複",IF(INDEX(Tugs[会社名],MATCH(G851,Tugs[曳船名],0))="","未確認",INDEX(Tugs[会社名],MATCH(G851,Tugs[曳船名],0)))))</f>
        <v/>
      </c>
      <c r="AA851" s="54" t="str">
        <f>IF(G851="","",IF(COUNTIF(Companies[会社名],Z851)&lt;&gt;1,"未登録・重複",IF(INDEX(Companies[地区],MATCH(Z851,Companies[会社名],0))="","未確認",INDEX(Companies[地区],MATCH(Z851,Companies[会社名],0)))))</f>
        <v/>
      </c>
      <c r="AB851" s="54" t="str">
        <f>IF(G851="","",IF(Q851&lt;&gt;"",Q851,IF(COUNTIF(Tugs[曳船名],G851)&lt;&gt;1,"未登録・重複",IF(INDEX(Tugs[基地港],MATCH(G851,Tugs[曳船名],0))="","未確認",INDEX(Tugs[基地港],MATCH(G851,Tugs[曳船名],0))))))</f>
        <v/>
      </c>
      <c r="AC851" s="53" t="str">
        <f>IF(C851="","",IF(AND(COUNTIF(Standards[照合項目（自動）],AB851&amp;"｜"&amp;E851&amp;"｜"&amp;D851&amp;"｜"&amp;F851&amp;"｜"&amp;P851)=1,COUNTIFS(Standards[照合項目（自動）],AB851&amp;"｜"&amp;E851&amp;"｜"&amp;D851&amp;"｜"&amp;F851&amp;"｜"&amp;P851,Standards[入力確認（自動）],"確認済")=1),SUMIF(Standards[照合項目（自動）],AB851&amp;"｜"&amp;E851&amp;"｜"&amp;D851&amp;"｜"&amp;F851&amp;"｜"&amp;P851,Standards[所定合計h（自動）]),"未確認"))</f>
        <v/>
      </c>
      <c r="AD851" s="53" t="str">
        <f>IF(C851="","",IF(AND(ISNUMBER(R851),ISNUMBER(S851),S851&gt;=R851),ROUND((S851-R851)*24,4),IF(OR(R851&lt;&gt;"",S851&lt;&gt;""),"",IF(AND(ISNUMBER(T851),T851&gt;=0),T851,IF(AND(I851="あり",J851="実施",ISNUMBER(AC851)),AC851,"")))))</f>
        <v/>
      </c>
      <c r="AE851" s="54" t="str">
        <f>IF(C851="","",IF(AND(ISNUMBER(R851),ISNUMBER(S851),S851&gt;=R851),IF(X851="記録","実績：基地発～基地着",IF(X851="記憶","記憶：基地発～基地着","未確認：基地発～基地着")),IF(OR(R851&lt;&gt;"",S851&lt;&gt;""),"要確認：時刻不足・逆転",IF(AND(ISNUMBER(T851),T851&gt;=0),IF(X851="記録","実績：記録の時間",IF(X851="記憶","記憶：申告の時間","未確認：申告の時間")),IF(AND(I851="あり",J851="実施",ISNUMBER(AC851)),"所定時間による見込み",IF(I851="なし","使用なし","未確認"))))))</f>
        <v/>
      </c>
      <c r="AF851" s="55" t="str">
        <f>IF(C851="","",IF(H851="あり",1,0))</f>
        <v/>
      </c>
      <c r="AG851" s="55" t="str">
        <f>IF(C851="","",IF(AND(I851="あり",J851="実施"),1,0))</f>
        <v/>
      </c>
      <c r="AH851" s="55" t="str">
        <f>IF(C851="","",IF(AND(H851="あり",X851="記録"),IF(COUNTIFS($A$8:A851,A851,$B$8:B851,B851,$C$8:C851,C851,$E$8:E851,E851,$F$8:F851,F851,$H$8:H851,"あり",$X$8:X851,"記録")=1,1,0),0))</f>
        <v/>
      </c>
      <c r="AI851" s="55" t="str">
        <f>IF(C851="","",IF(AND(I851="あり",J851="実施",X851="記録",ISNUMBER(K851)),IF(COUNTIFS($K$8:K851,K851,$C$8:C851,C851,$E$8:E851,E851,$F$8:F851,F851,$I$8:I851,"あり",$J$8:J851,"実施",$X$8:X851,"記録")=1,1,0),0))</f>
        <v/>
      </c>
      <c r="AJ851" s="55" t="str">
        <f>IF(C851="","",IF(ISNUMBER(A851),YEAR(A851)-IF(MONTH(A851)&lt;4,1,0),""))</f>
        <v/>
      </c>
      <c r="AK851" s="55" t="str">
        <f>IF(C851="","",IF(J851="実施",IF(ISNUMBER(K851),YEAR(K851)-IF(MONTH(K851)&lt;4,1,0),""),""))</f>
        <v/>
      </c>
      <c r="AL851" s="56" t="str">
        <f>IF(C851="",IF(OR(A851&lt;&gt;"",G851&lt;&gt;""),"要確認：船名未記入",""),IF(OR(NOT(ISNUMBER(A851)),G851="",H851="",I851="",J851="",N851="",O851="",P851="",W851="",X851=""),"要確認：基本項目不足",IF(OR(Z851="未登録・重複",AA851="未登録・重複",AB851="未確認"),"要確認：登録表を確認",IF(AND(H851="あり",NOT(ISNUMBER(B851))),"要確認：前日の予定時刻不足",IF(AND(J851="実施",I851="あり",NOT(ISNUMBER(K851))),"要確認：最終日時不足",IF(AND(J851="取消",I851="あり"),"要確認：取消と使用ありが矛盾",IF(OR(AND(ISNUMBER(T851),T851&lt;0),AND(ISNUMBER(V851),V851&lt;0),AE851="要確認：時刻不足・逆転"),"要確認：時間を確認",IF(COUNTIFS(Work[予定表の作業日],A851,Work[前日版の予定時刻],B851,Work[船名],C851,Work[バース],E851,Work[入出・転],F851,Work[曳船名],G851)&gt;1,"要確認：同じ作業・曳船が重複",IF(AND(I851="あり",J851="実施",NOT(ISNUMBER(AD851))),"要確認：拘束時間未確認",IF(OR(H851="未確認",I851="未確認",J851="未確認",X851="未確認",N851="未確認",O851="未確認"),"要確認：未確認を含む","確認済"))))))))))</f>
        <v/>
      </c>
    </row>
    <row r="852" spans="1:38" ht="24.95" customHeight="1" x14ac:dyDescent="0.2">
      <c r="A852" s="20"/>
      <c r="B852" s="29"/>
      <c r="C852" s="7"/>
      <c r="D852" s="7"/>
      <c r="E852" s="7"/>
      <c r="F852" s="7"/>
      <c r="G852" s="7"/>
      <c r="H852" s="7"/>
      <c r="I852" s="7"/>
      <c r="J852" s="7"/>
      <c r="K852" s="23"/>
      <c r="L852" s="13"/>
      <c r="M852" s="13"/>
      <c r="N852" s="7"/>
      <c r="O852" s="51"/>
      <c r="P852" s="51"/>
      <c r="Q852" s="61"/>
      <c r="R852" s="62"/>
      <c r="S852" s="62"/>
      <c r="T852" s="63"/>
      <c r="U852" s="63"/>
      <c r="V852" s="63"/>
      <c r="W852" s="51"/>
      <c r="X852" s="51"/>
      <c r="Y852" s="67"/>
      <c r="Z852" s="54" t="str">
        <f>IF(G852="","",IF(COUNTIF(Tugs[曳船名],G852)&lt;&gt;1,"未登録・重複",IF(INDEX(Tugs[会社名],MATCH(G852,Tugs[曳船名],0))="","未確認",INDEX(Tugs[会社名],MATCH(G852,Tugs[曳船名],0)))))</f>
        <v/>
      </c>
      <c r="AA852" s="54" t="str">
        <f>IF(G852="","",IF(COUNTIF(Companies[会社名],Z852)&lt;&gt;1,"未登録・重複",IF(INDEX(Companies[地区],MATCH(Z852,Companies[会社名],0))="","未確認",INDEX(Companies[地区],MATCH(Z852,Companies[会社名],0)))))</f>
        <v/>
      </c>
      <c r="AB852" s="54" t="str">
        <f>IF(G852="","",IF(Q852&lt;&gt;"",Q852,IF(COUNTIF(Tugs[曳船名],G852)&lt;&gt;1,"未登録・重複",IF(INDEX(Tugs[基地港],MATCH(G852,Tugs[曳船名],0))="","未確認",INDEX(Tugs[基地港],MATCH(G852,Tugs[曳船名],0))))))</f>
        <v/>
      </c>
      <c r="AC852" s="53" t="str">
        <f>IF(C852="","",IF(AND(COUNTIF(Standards[照合項目（自動）],AB852&amp;"｜"&amp;E852&amp;"｜"&amp;D852&amp;"｜"&amp;F852&amp;"｜"&amp;P852)=1,COUNTIFS(Standards[照合項目（自動）],AB852&amp;"｜"&amp;E852&amp;"｜"&amp;D852&amp;"｜"&amp;F852&amp;"｜"&amp;P852,Standards[入力確認（自動）],"確認済")=1),SUMIF(Standards[照合項目（自動）],AB852&amp;"｜"&amp;E852&amp;"｜"&amp;D852&amp;"｜"&amp;F852&amp;"｜"&amp;P852,Standards[所定合計h（自動）]),"未確認"))</f>
        <v/>
      </c>
      <c r="AD852" s="53" t="str">
        <f>IF(C852="","",IF(AND(ISNUMBER(R852),ISNUMBER(S852),S852&gt;=R852),ROUND((S852-R852)*24,4),IF(OR(R852&lt;&gt;"",S852&lt;&gt;""),"",IF(AND(ISNUMBER(T852),T852&gt;=0),T852,IF(AND(I852="あり",J852="実施",ISNUMBER(AC852)),AC852,"")))))</f>
        <v/>
      </c>
      <c r="AE852" s="54" t="str">
        <f>IF(C852="","",IF(AND(ISNUMBER(R852),ISNUMBER(S852),S852&gt;=R852),IF(X852="記録","実績：基地発～基地着",IF(X852="記憶","記憶：基地発～基地着","未確認：基地発～基地着")),IF(OR(R852&lt;&gt;"",S852&lt;&gt;""),"要確認：時刻不足・逆転",IF(AND(ISNUMBER(T852),T852&gt;=0),IF(X852="記録","実績：記録の時間",IF(X852="記憶","記憶：申告の時間","未確認：申告の時間")),IF(AND(I852="あり",J852="実施",ISNUMBER(AC852)),"所定時間による見込み",IF(I852="なし","使用なし","未確認"))))))</f>
        <v/>
      </c>
      <c r="AF852" s="55" t="str">
        <f>IF(C852="","",IF(H852="あり",1,0))</f>
        <v/>
      </c>
      <c r="AG852" s="55" t="str">
        <f>IF(C852="","",IF(AND(I852="あり",J852="実施"),1,0))</f>
        <v/>
      </c>
      <c r="AH852" s="55" t="str">
        <f>IF(C852="","",IF(AND(H852="あり",X852="記録"),IF(COUNTIFS($A$8:A852,A852,$B$8:B852,B852,$C$8:C852,C852,$E$8:E852,E852,$F$8:F852,F852,$H$8:H852,"あり",$X$8:X852,"記録")=1,1,0),0))</f>
        <v/>
      </c>
      <c r="AI852" s="55" t="str">
        <f>IF(C852="","",IF(AND(I852="あり",J852="実施",X852="記録",ISNUMBER(K852)),IF(COUNTIFS($K$8:K852,K852,$C$8:C852,C852,$E$8:E852,E852,$F$8:F852,F852,$I$8:I852,"あり",$J$8:J852,"実施",$X$8:X852,"記録")=1,1,0),0))</f>
        <v/>
      </c>
      <c r="AJ852" s="55" t="str">
        <f>IF(C852="","",IF(ISNUMBER(A852),YEAR(A852)-IF(MONTH(A852)&lt;4,1,0),""))</f>
        <v/>
      </c>
      <c r="AK852" s="55" t="str">
        <f>IF(C852="","",IF(J852="実施",IF(ISNUMBER(K852),YEAR(K852)-IF(MONTH(K852)&lt;4,1,0),""),""))</f>
        <v/>
      </c>
      <c r="AL852" s="56" t="str">
        <f>IF(C852="",IF(OR(A852&lt;&gt;"",G852&lt;&gt;""),"要確認：船名未記入",""),IF(OR(NOT(ISNUMBER(A852)),G852="",H852="",I852="",J852="",N852="",O852="",P852="",W852="",X852=""),"要確認：基本項目不足",IF(OR(Z852="未登録・重複",AA852="未登録・重複",AB852="未確認"),"要確認：登録表を確認",IF(AND(H852="あり",NOT(ISNUMBER(B852))),"要確認：前日の予定時刻不足",IF(AND(J852="実施",I852="あり",NOT(ISNUMBER(K852))),"要確認：最終日時不足",IF(AND(J852="取消",I852="あり"),"要確認：取消と使用ありが矛盾",IF(OR(AND(ISNUMBER(T852),T852&lt;0),AND(ISNUMBER(V852),V852&lt;0),AE852="要確認：時刻不足・逆転"),"要確認：時間を確認",IF(COUNTIFS(Work[予定表の作業日],A852,Work[前日版の予定時刻],B852,Work[船名],C852,Work[バース],E852,Work[入出・転],F852,Work[曳船名],G852)&gt;1,"要確認：同じ作業・曳船が重複",IF(AND(I852="あり",J852="実施",NOT(ISNUMBER(AD852))),"要確認：拘束時間未確認",IF(OR(H852="未確認",I852="未確認",J852="未確認",X852="未確認",N852="未確認",O852="未確認"),"要確認：未確認を含む","確認済"))))))))))</f>
        <v/>
      </c>
    </row>
    <row r="853" spans="1:38" ht="24.95" customHeight="1" x14ac:dyDescent="0.2">
      <c r="A853" s="20"/>
      <c r="B853" s="29"/>
      <c r="C853" s="7"/>
      <c r="D853" s="7"/>
      <c r="E853" s="7"/>
      <c r="F853" s="7"/>
      <c r="G853" s="7"/>
      <c r="H853" s="7"/>
      <c r="I853" s="7"/>
      <c r="J853" s="7"/>
      <c r="K853" s="23"/>
      <c r="L853" s="13"/>
      <c r="M853" s="13"/>
      <c r="N853" s="7"/>
      <c r="O853" s="51"/>
      <c r="P853" s="51"/>
      <c r="Q853" s="61"/>
      <c r="R853" s="62"/>
      <c r="S853" s="62"/>
      <c r="T853" s="63"/>
      <c r="U853" s="63"/>
      <c r="V853" s="63"/>
      <c r="W853" s="51"/>
      <c r="X853" s="51"/>
      <c r="Y853" s="67"/>
      <c r="Z853" s="54" t="str">
        <f>IF(G853="","",IF(COUNTIF(Tugs[曳船名],G853)&lt;&gt;1,"未登録・重複",IF(INDEX(Tugs[会社名],MATCH(G853,Tugs[曳船名],0))="","未確認",INDEX(Tugs[会社名],MATCH(G853,Tugs[曳船名],0)))))</f>
        <v/>
      </c>
      <c r="AA853" s="54" t="str">
        <f>IF(G853="","",IF(COUNTIF(Companies[会社名],Z853)&lt;&gt;1,"未登録・重複",IF(INDEX(Companies[地区],MATCH(Z853,Companies[会社名],0))="","未確認",INDEX(Companies[地区],MATCH(Z853,Companies[会社名],0)))))</f>
        <v/>
      </c>
      <c r="AB853" s="54" t="str">
        <f>IF(G853="","",IF(Q853&lt;&gt;"",Q853,IF(COUNTIF(Tugs[曳船名],G853)&lt;&gt;1,"未登録・重複",IF(INDEX(Tugs[基地港],MATCH(G853,Tugs[曳船名],0))="","未確認",INDEX(Tugs[基地港],MATCH(G853,Tugs[曳船名],0))))))</f>
        <v/>
      </c>
      <c r="AC853" s="53" t="str">
        <f>IF(C853="","",IF(AND(COUNTIF(Standards[照合項目（自動）],AB853&amp;"｜"&amp;E853&amp;"｜"&amp;D853&amp;"｜"&amp;F853&amp;"｜"&amp;P853)=1,COUNTIFS(Standards[照合項目（自動）],AB853&amp;"｜"&amp;E853&amp;"｜"&amp;D853&amp;"｜"&amp;F853&amp;"｜"&amp;P853,Standards[入力確認（自動）],"確認済")=1),SUMIF(Standards[照合項目（自動）],AB853&amp;"｜"&amp;E853&amp;"｜"&amp;D853&amp;"｜"&amp;F853&amp;"｜"&amp;P853,Standards[所定合計h（自動）]),"未確認"))</f>
        <v/>
      </c>
      <c r="AD853" s="53" t="str">
        <f>IF(C853="","",IF(AND(ISNUMBER(R853),ISNUMBER(S853),S853&gt;=R853),ROUND((S853-R853)*24,4),IF(OR(R853&lt;&gt;"",S853&lt;&gt;""),"",IF(AND(ISNUMBER(T853),T853&gt;=0),T853,IF(AND(I853="あり",J853="実施",ISNUMBER(AC853)),AC853,"")))))</f>
        <v/>
      </c>
      <c r="AE853" s="54" t="str">
        <f>IF(C853="","",IF(AND(ISNUMBER(R853),ISNUMBER(S853),S853&gt;=R853),IF(X853="記録","実績：基地発～基地着",IF(X853="記憶","記憶：基地発～基地着","未確認：基地発～基地着")),IF(OR(R853&lt;&gt;"",S853&lt;&gt;""),"要確認：時刻不足・逆転",IF(AND(ISNUMBER(T853),T853&gt;=0),IF(X853="記録","実績：記録の時間",IF(X853="記憶","記憶：申告の時間","未確認：申告の時間")),IF(AND(I853="あり",J853="実施",ISNUMBER(AC853)),"所定時間による見込み",IF(I853="なし","使用なし","未確認"))))))</f>
        <v/>
      </c>
      <c r="AF853" s="55" t="str">
        <f>IF(C853="","",IF(H853="あり",1,0))</f>
        <v/>
      </c>
      <c r="AG853" s="55" t="str">
        <f>IF(C853="","",IF(AND(I853="あり",J853="実施"),1,0))</f>
        <v/>
      </c>
      <c r="AH853" s="55" t="str">
        <f>IF(C853="","",IF(AND(H853="あり",X853="記録"),IF(COUNTIFS($A$8:A853,A853,$B$8:B853,B853,$C$8:C853,C853,$E$8:E853,E853,$F$8:F853,F853,$H$8:H853,"あり",$X$8:X853,"記録")=1,1,0),0))</f>
        <v/>
      </c>
      <c r="AI853" s="55" t="str">
        <f>IF(C853="","",IF(AND(I853="あり",J853="実施",X853="記録",ISNUMBER(K853)),IF(COUNTIFS($K$8:K853,K853,$C$8:C853,C853,$E$8:E853,E853,$F$8:F853,F853,$I$8:I853,"あり",$J$8:J853,"実施",$X$8:X853,"記録")=1,1,0),0))</f>
        <v/>
      </c>
      <c r="AJ853" s="55" t="str">
        <f>IF(C853="","",IF(ISNUMBER(A853),YEAR(A853)-IF(MONTH(A853)&lt;4,1,0),""))</f>
        <v/>
      </c>
      <c r="AK853" s="55" t="str">
        <f>IF(C853="","",IF(J853="実施",IF(ISNUMBER(K853),YEAR(K853)-IF(MONTH(K853)&lt;4,1,0),""),""))</f>
        <v/>
      </c>
      <c r="AL853" s="56" t="str">
        <f>IF(C853="",IF(OR(A853&lt;&gt;"",G853&lt;&gt;""),"要確認：船名未記入",""),IF(OR(NOT(ISNUMBER(A853)),G853="",H853="",I853="",J853="",N853="",O853="",P853="",W853="",X853=""),"要確認：基本項目不足",IF(OR(Z853="未登録・重複",AA853="未登録・重複",AB853="未確認"),"要確認：登録表を確認",IF(AND(H853="あり",NOT(ISNUMBER(B853))),"要確認：前日の予定時刻不足",IF(AND(J853="実施",I853="あり",NOT(ISNUMBER(K853))),"要確認：最終日時不足",IF(AND(J853="取消",I853="あり"),"要確認：取消と使用ありが矛盾",IF(OR(AND(ISNUMBER(T853),T853&lt;0),AND(ISNUMBER(V853),V853&lt;0),AE853="要確認：時刻不足・逆転"),"要確認：時間を確認",IF(COUNTIFS(Work[予定表の作業日],A853,Work[前日版の予定時刻],B853,Work[船名],C853,Work[バース],E853,Work[入出・転],F853,Work[曳船名],G853)&gt;1,"要確認：同じ作業・曳船が重複",IF(AND(I853="あり",J853="実施",NOT(ISNUMBER(AD853))),"要確認：拘束時間未確認",IF(OR(H853="未確認",I853="未確認",J853="未確認",X853="未確認",N853="未確認",O853="未確認"),"要確認：未確認を含む","確認済"))))))))))</f>
        <v/>
      </c>
    </row>
    <row r="854" spans="1:38" ht="24.95" customHeight="1" x14ac:dyDescent="0.2">
      <c r="A854" s="20"/>
      <c r="B854" s="29"/>
      <c r="C854" s="7"/>
      <c r="D854" s="7"/>
      <c r="E854" s="7"/>
      <c r="F854" s="7"/>
      <c r="G854" s="7"/>
      <c r="H854" s="7"/>
      <c r="I854" s="7"/>
      <c r="J854" s="7"/>
      <c r="K854" s="23"/>
      <c r="L854" s="13"/>
      <c r="M854" s="13"/>
      <c r="N854" s="7"/>
      <c r="O854" s="51"/>
      <c r="P854" s="51"/>
      <c r="Q854" s="61"/>
      <c r="R854" s="62"/>
      <c r="S854" s="62"/>
      <c r="T854" s="63"/>
      <c r="U854" s="63"/>
      <c r="V854" s="63"/>
      <c r="W854" s="51"/>
      <c r="X854" s="51"/>
      <c r="Y854" s="67"/>
      <c r="Z854" s="54" t="str">
        <f>IF(G854="","",IF(COUNTIF(Tugs[曳船名],G854)&lt;&gt;1,"未登録・重複",IF(INDEX(Tugs[会社名],MATCH(G854,Tugs[曳船名],0))="","未確認",INDEX(Tugs[会社名],MATCH(G854,Tugs[曳船名],0)))))</f>
        <v/>
      </c>
      <c r="AA854" s="54" t="str">
        <f>IF(G854="","",IF(COUNTIF(Companies[会社名],Z854)&lt;&gt;1,"未登録・重複",IF(INDEX(Companies[地区],MATCH(Z854,Companies[会社名],0))="","未確認",INDEX(Companies[地区],MATCH(Z854,Companies[会社名],0)))))</f>
        <v/>
      </c>
      <c r="AB854" s="54" t="str">
        <f>IF(G854="","",IF(Q854&lt;&gt;"",Q854,IF(COUNTIF(Tugs[曳船名],G854)&lt;&gt;1,"未登録・重複",IF(INDEX(Tugs[基地港],MATCH(G854,Tugs[曳船名],0))="","未確認",INDEX(Tugs[基地港],MATCH(G854,Tugs[曳船名],0))))))</f>
        <v/>
      </c>
      <c r="AC854" s="53" t="str">
        <f>IF(C854="","",IF(AND(COUNTIF(Standards[照合項目（自動）],AB854&amp;"｜"&amp;E854&amp;"｜"&amp;D854&amp;"｜"&amp;F854&amp;"｜"&amp;P854)=1,COUNTIFS(Standards[照合項目（自動）],AB854&amp;"｜"&amp;E854&amp;"｜"&amp;D854&amp;"｜"&amp;F854&amp;"｜"&amp;P854,Standards[入力確認（自動）],"確認済")=1),SUMIF(Standards[照合項目（自動）],AB854&amp;"｜"&amp;E854&amp;"｜"&amp;D854&amp;"｜"&amp;F854&amp;"｜"&amp;P854,Standards[所定合計h（自動）]),"未確認"))</f>
        <v/>
      </c>
      <c r="AD854" s="53" t="str">
        <f>IF(C854="","",IF(AND(ISNUMBER(R854),ISNUMBER(S854),S854&gt;=R854),ROUND((S854-R854)*24,4),IF(OR(R854&lt;&gt;"",S854&lt;&gt;""),"",IF(AND(ISNUMBER(T854),T854&gt;=0),T854,IF(AND(I854="あり",J854="実施",ISNUMBER(AC854)),AC854,"")))))</f>
        <v/>
      </c>
      <c r="AE854" s="54" t="str">
        <f>IF(C854="","",IF(AND(ISNUMBER(R854),ISNUMBER(S854),S854&gt;=R854),IF(X854="記録","実績：基地発～基地着",IF(X854="記憶","記憶：基地発～基地着","未確認：基地発～基地着")),IF(OR(R854&lt;&gt;"",S854&lt;&gt;""),"要確認：時刻不足・逆転",IF(AND(ISNUMBER(T854),T854&gt;=0),IF(X854="記録","実績：記録の時間",IF(X854="記憶","記憶：申告の時間","未確認：申告の時間")),IF(AND(I854="あり",J854="実施",ISNUMBER(AC854)),"所定時間による見込み",IF(I854="なし","使用なし","未確認"))))))</f>
        <v/>
      </c>
      <c r="AF854" s="55" t="str">
        <f>IF(C854="","",IF(H854="あり",1,0))</f>
        <v/>
      </c>
      <c r="AG854" s="55" t="str">
        <f>IF(C854="","",IF(AND(I854="あり",J854="実施"),1,0))</f>
        <v/>
      </c>
      <c r="AH854" s="55" t="str">
        <f>IF(C854="","",IF(AND(H854="あり",X854="記録"),IF(COUNTIFS($A$8:A854,A854,$B$8:B854,B854,$C$8:C854,C854,$E$8:E854,E854,$F$8:F854,F854,$H$8:H854,"あり",$X$8:X854,"記録")=1,1,0),0))</f>
        <v/>
      </c>
      <c r="AI854" s="55" t="str">
        <f>IF(C854="","",IF(AND(I854="あり",J854="実施",X854="記録",ISNUMBER(K854)),IF(COUNTIFS($K$8:K854,K854,$C$8:C854,C854,$E$8:E854,E854,$F$8:F854,F854,$I$8:I854,"あり",$J$8:J854,"実施",$X$8:X854,"記録")=1,1,0),0))</f>
        <v/>
      </c>
      <c r="AJ854" s="55" t="str">
        <f>IF(C854="","",IF(ISNUMBER(A854),YEAR(A854)-IF(MONTH(A854)&lt;4,1,0),""))</f>
        <v/>
      </c>
      <c r="AK854" s="55" t="str">
        <f>IF(C854="","",IF(J854="実施",IF(ISNUMBER(K854),YEAR(K854)-IF(MONTH(K854)&lt;4,1,0),""),""))</f>
        <v/>
      </c>
      <c r="AL854" s="56" t="str">
        <f>IF(C854="",IF(OR(A854&lt;&gt;"",G854&lt;&gt;""),"要確認：船名未記入",""),IF(OR(NOT(ISNUMBER(A854)),G854="",H854="",I854="",J854="",N854="",O854="",P854="",W854="",X854=""),"要確認：基本項目不足",IF(OR(Z854="未登録・重複",AA854="未登録・重複",AB854="未確認"),"要確認：登録表を確認",IF(AND(H854="あり",NOT(ISNUMBER(B854))),"要確認：前日の予定時刻不足",IF(AND(J854="実施",I854="あり",NOT(ISNUMBER(K854))),"要確認：最終日時不足",IF(AND(J854="取消",I854="あり"),"要確認：取消と使用ありが矛盾",IF(OR(AND(ISNUMBER(T854),T854&lt;0),AND(ISNUMBER(V854),V854&lt;0),AE854="要確認：時刻不足・逆転"),"要確認：時間を確認",IF(COUNTIFS(Work[予定表の作業日],A854,Work[前日版の予定時刻],B854,Work[船名],C854,Work[バース],E854,Work[入出・転],F854,Work[曳船名],G854)&gt;1,"要確認：同じ作業・曳船が重複",IF(AND(I854="あり",J854="実施",NOT(ISNUMBER(AD854))),"要確認：拘束時間未確認",IF(OR(H854="未確認",I854="未確認",J854="未確認",X854="未確認",N854="未確認",O854="未確認"),"要確認：未確認を含む","確認済"))))))))))</f>
        <v/>
      </c>
    </row>
    <row r="855" spans="1:38" ht="24.95" customHeight="1" x14ac:dyDescent="0.2">
      <c r="A855" s="20"/>
      <c r="B855" s="29"/>
      <c r="C855" s="7"/>
      <c r="D855" s="7"/>
      <c r="E855" s="7"/>
      <c r="F855" s="7"/>
      <c r="G855" s="7"/>
      <c r="H855" s="7"/>
      <c r="I855" s="7"/>
      <c r="J855" s="7"/>
      <c r="K855" s="23"/>
      <c r="L855" s="13"/>
      <c r="M855" s="13"/>
      <c r="N855" s="7"/>
      <c r="O855" s="51"/>
      <c r="P855" s="51"/>
      <c r="Q855" s="61"/>
      <c r="R855" s="62"/>
      <c r="S855" s="62"/>
      <c r="T855" s="63"/>
      <c r="U855" s="63"/>
      <c r="V855" s="63"/>
      <c r="W855" s="51"/>
      <c r="X855" s="51"/>
      <c r="Y855" s="67"/>
      <c r="Z855" s="54" t="str">
        <f>IF(G855="","",IF(COUNTIF(Tugs[曳船名],G855)&lt;&gt;1,"未登録・重複",IF(INDEX(Tugs[会社名],MATCH(G855,Tugs[曳船名],0))="","未確認",INDEX(Tugs[会社名],MATCH(G855,Tugs[曳船名],0)))))</f>
        <v/>
      </c>
      <c r="AA855" s="54" t="str">
        <f>IF(G855="","",IF(COUNTIF(Companies[会社名],Z855)&lt;&gt;1,"未登録・重複",IF(INDEX(Companies[地区],MATCH(Z855,Companies[会社名],0))="","未確認",INDEX(Companies[地区],MATCH(Z855,Companies[会社名],0)))))</f>
        <v/>
      </c>
      <c r="AB855" s="54" t="str">
        <f>IF(G855="","",IF(Q855&lt;&gt;"",Q855,IF(COUNTIF(Tugs[曳船名],G855)&lt;&gt;1,"未登録・重複",IF(INDEX(Tugs[基地港],MATCH(G855,Tugs[曳船名],0))="","未確認",INDEX(Tugs[基地港],MATCH(G855,Tugs[曳船名],0))))))</f>
        <v/>
      </c>
      <c r="AC855" s="53" t="str">
        <f>IF(C855="","",IF(AND(COUNTIF(Standards[照合項目（自動）],AB855&amp;"｜"&amp;E855&amp;"｜"&amp;D855&amp;"｜"&amp;F855&amp;"｜"&amp;P855)=1,COUNTIFS(Standards[照合項目（自動）],AB855&amp;"｜"&amp;E855&amp;"｜"&amp;D855&amp;"｜"&amp;F855&amp;"｜"&amp;P855,Standards[入力確認（自動）],"確認済")=1),SUMIF(Standards[照合項目（自動）],AB855&amp;"｜"&amp;E855&amp;"｜"&amp;D855&amp;"｜"&amp;F855&amp;"｜"&amp;P855,Standards[所定合計h（自動）]),"未確認"))</f>
        <v/>
      </c>
      <c r="AD855" s="53" t="str">
        <f>IF(C855="","",IF(AND(ISNUMBER(R855),ISNUMBER(S855),S855&gt;=R855),ROUND((S855-R855)*24,4),IF(OR(R855&lt;&gt;"",S855&lt;&gt;""),"",IF(AND(ISNUMBER(T855),T855&gt;=0),T855,IF(AND(I855="あり",J855="実施",ISNUMBER(AC855)),AC855,"")))))</f>
        <v/>
      </c>
      <c r="AE855" s="54" t="str">
        <f>IF(C855="","",IF(AND(ISNUMBER(R855),ISNUMBER(S855),S855&gt;=R855),IF(X855="記録","実績：基地発～基地着",IF(X855="記憶","記憶：基地発～基地着","未確認：基地発～基地着")),IF(OR(R855&lt;&gt;"",S855&lt;&gt;""),"要確認：時刻不足・逆転",IF(AND(ISNUMBER(T855),T855&gt;=0),IF(X855="記録","実績：記録の時間",IF(X855="記憶","記憶：申告の時間","未確認：申告の時間")),IF(AND(I855="あり",J855="実施",ISNUMBER(AC855)),"所定時間による見込み",IF(I855="なし","使用なし","未確認"))))))</f>
        <v/>
      </c>
      <c r="AF855" s="55" t="str">
        <f>IF(C855="","",IF(H855="あり",1,0))</f>
        <v/>
      </c>
      <c r="AG855" s="55" t="str">
        <f>IF(C855="","",IF(AND(I855="あり",J855="実施"),1,0))</f>
        <v/>
      </c>
      <c r="AH855" s="55" t="str">
        <f>IF(C855="","",IF(AND(H855="あり",X855="記録"),IF(COUNTIFS($A$8:A855,A855,$B$8:B855,B855,$C$8:C855,C855,$E$8:E855,E855,$F$8:F855,F855,$H$8:H855,"あり",$X$8:X855,"記録")=1,1,0),0))</f>
        <v/>
      </c>
      <c r="AI855" s="55" t="str">
        <f>IF(C855="","",IF(AND(I855="あり",J855="実施",X855="記録",ISNUMBER(K855)),IF(COUNTIFS($K$8:K855,K855,$C$8:C855,C855,$E$8:E855,E855,$F$8:F855,F855,$I$8:I855,"あり",$J$8:J855,"実施",$X$8:X855,"記録")=1,1,0),0))</f>
        <v/>
      </c>
      <c r="AJ855" s="55" t="str">
        <f>IF(C855="","",IF(ISNUMBER(A855),YEAR(A855)-IF(MONTH(A855)&lt;4,1,0),""))</f>
        <v/>
      </c>
      <c r="AK855" s="55" t="str">
        <f>IF(C855="","",IF(J855="実施",IF(ISNUMBER(K855),YEAR(K855)-IF(MONTH(K855)&lt;4,1,0),""),""))</f>
        <v/>
      </c>
      <c r="AL855" s="56" t="str">
        <f>IF(C855="",IF(OR(A855&lt;&gt;"",G855&lt;&gt;""),"要確認：船名未記入",""),IF(OR(NOT(ISNUMBER(A855)),G855="",H855="",I855="",J855="",N855="",O855="",P855="",W855="",X855=""),"要確認：基本項目不足",IF(OR(Z855="未登録・重複",AA855="未登録・重複",AB855="未確認"),"要確認：登録表を確認",IF(AND(H855="あり",NOT(ISNUMBER(B855))),"要確認：前日の予定時刻不足",IF(AND(J855="実施",I855="あり",NOT(ISNUMBER(K855))),"要確認：最終日時不足",IF(AND(J855="取消",I855="あり"),"要確認：取消と使用ありが矛盾",IF(OR(AND(ISNUMBER(T855),T855&lt;0),AND(ISNUMBER(V855),V855&lt;0),AE855="要確認：時刻不足・逆転"),"要確認：時間を確認",IF(COUNTIFS(Work[予定表の作業日],A855,Work[前日版の予定時刻],B855,Work[船名],C855,Work[バース],E855,Work[入出・転],F855,Work[曳船名],G855)&gt;1,"要確認：同じ作業・曳船が重複",IF(AND(I855="あり",J855="実施",NOT(ISNUMBER(AD855))),"要確認：拘束時間未確認",IF(OR(H855="未確認",I855="未確認",J855="未確認",X855="未確認",N855="未確認",O855="未確認"),"要確認：未確認を含む","確認済"))))))))))</f>
        <v/>
      </c>
    </row>
    <row r="856" spans="1:38" ht="24.95" customHeight="1" x14ac:dyDescent="0.2">
      <c r="A856" s="20"/>
      <c r="B856" s="29"/>
      <c r="C856" s="7"/>
      <c r="D856" s="7"/>
      <c r="E856" s="7"/>
      <c r="F856" s="7"/>
      <c r="G856" s="7"/>
      <c r="H856" s="7"/>
      <c r="I856" s="7"/>
      <c r="J856" s="7"/>
      <c r="K856" s="23"/>
      <c r="L856" s="13"/>
      <c r="M856" s="13"/>
      <c r="N856" s="7"/>
      <c r="O856" s="51"/>
      <c r="P856" s="51"/>
      <c r="Q856" s="61"/>
      <c r="R856" s="62"/>
      <c r="S856" s="62"/>
      <c r="T856" s="63"/>
      <c r="U856" s="63"/>
      <c r="V856" s="63"/>
      <c r="W856" s="51"/>
      <c r="X856" s="51"/>
      <c r="Y856" s="67"/>
      <c r="Z856" s="54" t="str">
        <f>IF(G856="","",IF(COUNTIF(Tugs[曳船名],G856)&lt;&gt;1,"未登録・重複",IF(INDEX(Tugs[会社名],MATCH(G856,Tugs[曳船名],0))="","未確認",INDEX(Tugs[会社名],MATCH(G856,Tugs[曳船名],0)))))</f>
        <v/>
      </c>
      <c r="AA856" s="54" t="str">
        <f>IF(G856="","",IF(COUNTIF(Companies[会社名],Z856)&lt;&gt;1,"未登録・重複",IF(INDEX(Companies[地区],MATCH(Z856,Companies[会社名],0))="","未確認",INDEX(Companies[地区],MATCH(Z856,Companies[会社名],0)))))</f>
        <v/>
      </c>
      <c r="AB856" s="54" t="str">
        <f>IF(G856="","",IF(Q856&lt;&gt;"",Q856,IF(COUNTIF(Tugs[曳船名],G856)&lt;&gt;1,"未登録・重複",IF(INDEX(Tugs[基地港],MATCH(G856,Tugs[曳船名],0))="","未確認",INDEX(Tugs[基地港],MATCH(G856,Tugs[曳船名],0))))))</f>
        <v/>
      </c>
      <c r="AC856" s="53" t="str">
        <f>IF(C856="","",IF(AND(COUNTIF(Standards[照合項目（自動）],AB856&amp;"｜"&amp;E856&amp;"｜"&amp;D856&amp;"｜"&amp;F856&amp;"｜"&amp;P856)=1,COUNTIFS(Standards[照合項目（自動）],AB856&amp;"｜"&amp;E856&amp;"｜"&amp;D856&amp;"｜"&amp;F856&amp;"｜"&amp;P856,Standards[入力確認（自動）],"確認済")=1),SUMIF(Standards[照合項目（自動）],AB856&amp;"｜"&amp;E856&amp;"｜"&amp;D856&amp;"｜"&amp;F856&amp;"｜"&amp;P856,Standards[所定合計h（自動）]),"未確認"))</f>
        <v/>
      </c>
      <c r="AD856" s="53" t="str">
        <f>IF(C856="","",IF(AND(ISNUMBER(R856),ISNUMBER(S856),S856&gt;=R856),ROUND((S856-R856)*24,4),IF(OR(R856&lt;&gt;"",S856&lt;&gt;""),"",IF(AND(ISNUMBER(T856),T856&gt;=0),T856,IF(AND(I856="あり",J856="実施",ISNUMBER(AC856)),AC856,"")))))</f>
        <v/>
      </c>
      <c r="AE856" s="54" t="str">
        <f>IF(C856="","",IF(AND(ISNUMBER(R856),ISNUMBER(S856),S856&gt;=R856),IF(X856="記録","実績：基地発～基地着",IF(X856="記憶","記憶：基地発～基地着","未確認：基地発～基地着")),IF(OR(R856&lt;&gt;"",S856&lt;&gt;""),"要確認：時刻不足・逆転",IF(AND(ISNUMBER(T856),T856&gt;=0),IF(X856="記録","実績：記録の時間",IF(X856="記憶","記憶：申告の時間","未確認：申告の時間")),IF(AND(I856="あり",J856="実施",ISNUMBER(AC856)),"所定時間による見込み",IF(I856="なし","使用なし","未確認"))))))</f>
        <v/>
      </c>
      <c r="AF856" s="55" t="str">
        <f>IF(C856="","",IF(H856="あり",1,0))</f>
        <v/>
      </c>
      <c r="AG856" s="55" t="str">
        <f>IF(C856="","",IF(AND(I856="あり",J856="実施"),1,0))</f>
        <v/>
      </c>
      <c r="AH856" s="55" t="str">
        <f>IF(C856="","",IF(AND(H856="あり",X856="記録"),IF(COUNTIFS($A$8:A856,A856,$B$8:B856,B856,$C$8:C856,C856,$E$8:E856,E856,$F$8:F856,F856,$H$8:H856,"あり",$X$8:X856,"記録")=1,1,0),0))</f>
        <v/>
      </c>
      <c r="AI856" s="55" t="str">
        <f>IF(C856="","",IF(AND(I856="あり",J856="実施",X856="記録",ISNUMBER(K856)),IF(COUNTIFS($K$8:K856,K856,$C$8:C856,C856,$E$8:E856,E856,$F$8:F856,F856,$I$8:I856,"あり",$J$8:J856,"実施",$X$8:X856,"記録")=1,1,0),0))</f>
        <v/>
      </c>
      <c r="AJ856" s="55" t="str">
        <f>IF(C856="","",IF(ISNUMBER(A856),YEAR(A856)-IF(MONTH(A856)&lt;4,1,0),""))</f>
        <v/>
      </c>
      <c r="AK856" s="55" t="str">
        <f>IF(C856="","",IF(J856="実施",IF(ISNUMBER(K856),YEAR(K856)-IF(MONTH(K856)&lt;4,1,0),""),""))</f>
        <v/>
      </c>
      <c r="AL856" s="56" t="str">
        <f>IF(C856="",IF(OR(A856&lt;&gt;"",G856&lt;&gt;""),"要確認：船名未記入",""),IF(OR(NOT(ISNUMBER(A856)),G856="",H856="",I856="",J856="",N856="",O856="",P856="",W856="",X856=""),"要確認：基本項目不足",IF(OR(Z856="未登録・重複",AA856="未登録・重複",AB856="未確認"),"要確認：登録表を確認",IF(AND(H856="あり",NOT(ISNUMBER(B856))),"要確認：前日の予定時刻不足",IF(AND(J856="実施",I856="あり",NOT(ISNUMBER(K856))),"要確認：最終日時不足",IF(AND(J856="取消",I856="あり"),"要確認：取消と使用ありが矛盾",IF(OR(AND(ISNUMBER(T856),T856&lt;0),AND(ISNUMBER(V856),V856&lt;0),AE856="要確認：時刻不足・逆転"),"要確認：時間を確認",IF(COUNTIFS(Work[予定表の作業日],A856,Work[前日版の予定時刻],B856,Work[船名],C856,Work[バース],E856,Work[入出・転],F856,Work[曳船名],G856)&gt;1,"要確認：同じ作業・曳船が重複",IF(AND(I856="あり",J856="実施",NOT(ISNUMBER(AD856))),"要確認：拘束時間未確認",IF(OR(H856="未確認",I856="未確認",J856="未確認",X856="未確認",N856="未確認",O856="未確認"),"要確認：未確認を含む","確認済"))))))))))</f>
        <v/>
      </c>
    </row>
    <row r="857" spans="1:38" ht="24.95" customHeight="1" x14ac:dyDescent="0.2">
      <c r="A857" s="20"/>
      <c r="B857" s="29"/>
      <c r="C857" s="7"/>
      <c r="D857" s="7"/>
      <c r="E857" s="7"/>
      <c r="F857" s="7"/>
      <c r="G857" s="7"/>
      <c r="H857" s="7"/>
      <c r="I857" s="7"/>
      <c r="J857" s="7"/>
      <c r="K857" s="23"/>
      <c r="L857" s="13"/>
      <c r="M857" s="13"/>
      <c r="N857" s="7"/>
      <c r="O857" s="51"/>
      <c r="P857" s="51"/>
      <c r="Q857" s="61"/>
      <c r="R857" s="62"/>
      <c r="S857" s="62"/>
      <c r="T857" s="63"/>
      <c r="U857" s="63"/>
      <c r="V857" s="63"/>
      <c r="W857" s="51"/>
      <c r="X857" s="51"/>
      <c r="Y857" s="67"/>
      <c r="Z857" s="54" t="str">
        <f>IF(G857="","",IF(COUNTIF(Tugs[曳船名],G857)&lt;&gt;1,"未登録・重複",IF(INDEX(Tugs[会社名],MATCH(G857,Tugs[曳船名],0))="","未確認",INDEX(Tugs[会社名],MATCH(G857,Tugs[曳船名],0)))))</f>
        <v/>
      </c>
      <c r="AA857" s="54" t="str">
        <f>IF(G857="","",IF(COUNTIF(Companies[会社名],Z857)&lt;&gt;1,"未登録・重複",IF(INDEX(Companies[地区],MATCH(Z857,Companies[会社名],0))="","未確認",INDEX(Companies[地区],MATCH(Z857,Companies[会社名],0)))))</f>
        <v/>
      </c>
      <c r="AB857" s="54" t="str">
        <f>IF(G857="","",IF(Q857&lt;&gt;"",Q857,IF(COUNTIF(Tugs[曳船名],G857)&lt;&gt;1,"未登録・重複",IF(INDEX(Tugs[基地港],MATCH(G857,Tugs[曳船名],0))="","未確認",INDEX(Tugs[基地港],MATCH(G857,Tugs[曳船名],0))))))</f>
        <v/>
      </c>
      <c r="AC857" s="53" t="str">
        <f>IF(C857="","",IF(AND(COUNTIF(Standards[照合項目（自動）],AB857&amp;"｜"&amp;E857&amp;"｜"&amp;D857&amp;"｜"&amp;F857&amp;"｜"&amp;P857)=1,COUNTIFS(Standards[照合項目（自動）],AB857&amp;"｜"&amp;E857&amp;"｜"&amp;D857&amp;"｜"&amp;F857&amp;"｜"&amp;P857,Standards[入力確認（自動）],"確認済")=1),SUMIF(Standards[照合項目（自動）],AB857&amp;"｜"&amp;E857&amp;"｜"&amp;D857&amp;"｜"&amp;F857&amp;"｜"&amp;P857,Standards[所定合計h（自動）]),"未確認"))</f>
        <v/>
      </c>
      <c r="AD857" s="53" t="str">
        <f>IF(C857="","",IF(AND(ISNUMBER(R857),ISNUMBER(S857),S857&gt;=R857),ROUND((S857-R857)*24,4),IF(OR(R857&lt;&gt;"",S857&lt;&gt;""),"",IF(AND(ISNUMBER(T857),T857&gt;=0),T857,IF(AND(I857="あり",J857="実施",ISNUMBER(AC857)),AC857,"")))))</f>
        <v/>
      </c>
      <c r="AE857" s="54" t="str">
        <f>IF(C857="","",IF(AND(ISNUMBER(R857),ISNUMBER(S857),S857&gt;=R857),IF(X857="記録","実績：基地発～基地着",IF(X857="記憶","記憶：基地発～基地着","未確認：基地発～基地着")),IF(OR(R857&lt;&gt;"",S857&lt;&gt;""),"要確認：時刻不足・逆転",IF(AND(ISNUMBER(T857),T857&gt;=0),IF(X857="記録","実績：記録の時間",IF(X857="記憶","記憶：申告の時間","未確認：申告の時間")),IF(AND(I857="あり",J857="実施",ISNUMBER(AC857)),"所定時間による見込み",IF(I857="なし","使用なし","未確認"))))))</f>
        <v/>
      </c>
      <c r="AF857" s="55" t="str">
        <f>IF(C857="","",IF(H857="あり",1,0))</f>
        <v/>
      </c>
      <c r="AG857" s="55" t="str">
        <f>IF(C857="","",IF(AND(I857="あり",J857="実施"),1,0))</f>
        <v/>
      </c>
      <c r="AH857" s="55" t="str">
        <f>IF(C857="","",IF(AND(H857="あり",X857="記録"),IF(COUNTIFS($A$8:A857,A857,$B$8:B857,B857,$C$8:C857,C857,$E$8:E857,E857,$F$8:F857,F857,$H$8:H857,"あり",$X$8:X857,"記録")=1,1,0),0))</f>
        <v/>
      </c>
      <c r="AI857" s="55" t="str">
        <f>IF(C857="","",IF(AND(I857="あり",J857="実施",X857="記録",ISNUMBER(K857)),IF(COUNTIFS($K$8:K857,K857,$C$8:C857,C857,$E$8:E857,E857,$F$8:F857,F857,$I$8:I857,"あり",$J$8:J857,"実施",$X$8:X857,"記録")=1,1,0),0))</f>
        <v/>
      </c>
      <c r="AJ857" s="55" t="str">
        <f>IF(C857="","",IF(ISNUMBER(A857),YEAR(A857)-IF(MONTH(A857)&lt;4,1,0),""))</f>
        <v/>
      </c>
      <c r="AK857" s="55" t="str">
        <f>IF(C857="","",IF(J857="実施",IF(ISNUMBER(K857),YEAR(K857)-IF(MONTH(K857)&lt;4,1,0),""),""))</f>
        <v/>
      </c>
      <c r="AL857" s="56" t="str">
        <f>IF(C857="",IF(OR(A857&lt;&gt;"",G857&lt;&gt;""),"要確認：船名未記入",""),IF(OR(NOT(ISNUMBER(A857)),G857="",H857="",I857="",J857="",N857="",O857="",P857="",W857="",X857=""),"要確認：基本項目不足",IF(OR(Z857="未登録・重複",AA857="未登録・重複",AB857="未確認"),"要確認：登録表を確認",IF(AND(H857="あり",NOT(ISNUMBER(B857))),"要確認：前日の予定時刻不足",IF(AND(J857="実施",I857="あり",NOT(ISNUMBER(K857))),"要確認：最終日時不足",IF(AND(J857="取消",I857="あり"),"要確認：取消と使用ありが矛盾",IF(OR(AND(ISNUMBER(T857),T857&lt;0),AND(ISNUMBER(V857),V857&lt;0),AE857="要確認：時刻不足・逆転"),"要確認：時間を確認",IF(COUNTIFS(Work[予定表の作業日],A857,Work[前日版の予定時刻],B857,Work[船名],C857,Work[バース],E857,Work[入出・転],F857,Work[曳船名],G857)&gt;1,"要確認：同じ作業・曳船が重複",IF(AND(I857="あり",J857="実施",NOT(ISNUMBER(AD857))),"要確認：拘束時間未確認",IF(OR(H857="未確認",I857="未確認",J857="未確認",X857="未確認",N857="未確認",O857="未確認"),"要確認：未確認を含む","確認済"))))))))))</f>
        <v/>
      </c>
    </row>
    <row r="858" spans="1:38" ht="24.95" customHeight="1" x14ac:dyDescent="0.2">
      <c r="A858" s="20"/>
      <c r="B858" s="29"/>
      <c r="C858" s="7"/>
      <c r="D858" s="7"/>
      <c r="E858" s="7"/>
      <c r="F858" s="7"/>
      <c r="G858" s="7"/>
      <c r="H858" s="7"/>
      <c r="I858" s="7"/>
      <c r="J858" s="7"/>
      <c r="K858" s="23"/>
      <c r="L858" s="13"/>
      <c r="M858" s="13"/>
      <c r="N858" s="7"/>
      <c r="O858" s="51"/>
      <c r="P858" s="51"/>
      <c r="Q858" s="61"/>
      <c r="R858" s="62"/>
      <c r="S858" s="62"/>
      <c r="T858" s="63"/>
      <c r="U858" s="63"/>
      <c r="V858" s="63"/>
      <c r="W858" s="51"/>
      <c r="X858" s="51"/>
      <c r="Y858" s="67"/>
      <c r="Z858" s="54" t="str">
        <f>IF(G858="","",IF(COUNTIF(Tugs[曳船名],G858)&lt;&gt;1,"未登録・重複",IF(INDEX(Tugs[会社名],MATCH(G858,Tugs[曳船名],0))="","未確認",INDEX(Tugs[会社名],MATCH(G858,Tugs[曳船名],0)))))</f>
        <v/>
      </c>
      <c r="AA858" s="54" t="str">
        <f>IF(G858="","",IF(COUNTIF(Companies[会社名],Z858)&lt;&gt;1,"未登録・重複",IF(INDEX(Companies[地区],MATCH(Z858,Companies[会社名],0))="","未確認",INDEX(Companies[地区],MATCH(Z858,Companies[会社名],0)))))</f>
        <v/>
      </c>
      <c r="AB858" s="54" t="str">
        <f>IF(G858="","",IF(Q858&lt;&gt;"",Q858,IF(COUNTIF(Tugs[曳船名],G858)&lt;&gt;1,"未登録・重複",IF(INDEX(Tugs[基地港],MATCH(G858,Tugs[曳船名],0))="","未確認",INDEX(Tugs[基地港],MATCH(G858,Tugs[曳船名],0))))))</f>
        <v/>
      </c>
      <c r="AC858" s="53" t="str">
        <f>IF(C858="","",IF(AND(COUNTIF(Standards[照合項目（自動）],AB858&amp;"｜"&amp;E858&amp;"｜"&amp;D858&amp;"｜"&amp;F858&amp;"｜"&amp;P858)=1,COUNTIFS(Standards[照合項目（自動）],AB858&amp;"｜"&amp;E858&amp;"｜"&amp;D858&amp;"｜"&amp;F858&amp;"｜"&amp;P858,Standards[入力確認（自動）],"確認済")=1),SUMIF(Standards[照合項目（自動）],AB858&amp;"｜"&amp;E858&amp;"｜"&amp;D858&amp;"｜"&amp;F858&amp;"｜"&amp;P858,Standards[所定合計h（自動）]),"未確認"))</f>
        <v/>
      </c>
      <c r="AD858" s="53" t="str">
        <f>IF(C858="","",IF(AND(ISNUMBER(R858),ISNUMBER(S858),S858&gt;=R858),ROUND((S858-R858)*24,4),IF(OR(R858&lt;&gt;"",S858&lt;&gt;""),"",IF(AND(ISNUMBER(T858),T858&gt;=0),T858,IF(AND(I858="あり",J858="実施",ISNUMBER(AC858)),AC858,"")))))</f>
        <v/>
      </c>
      <c r="AE858" s="54" t="str">
        <f>IF(C858="","",IF(AND(ISNUMBER(R858),ISNUMBER(S858),S858&gt;=R858),IF(X858="記録","実績：基地発～基地着",IF(X858="記憶","記憶：基地発～基地着","未確認：基地発～基地着")),IF(OR(R858&lt;&gt;"",S858&lt;&gt;""),"要確認：時刻不足・逆転",IF(AND(ISNUMBER(T858),T858&gt;=0),IF(X858="記録","実績：記録の時間",IF(X858="記憶","記憶：申告の時間","未確認：申告の時間")),IF(AND(I858="あり",J858="実施",ISNUMBER(AC858)),"所定時間による見込み",IF(I858="なし","使用なし","未確認"))))))</f>
        <v/>
      </c>
      <c r="AF858" s="55" t="str">
        <f>IF(C858="","",IF(H858="あり",1,0))</f>
        <v/>
      </c>
      <c r="AG858" s="55" t="str">
        <f>IF(C858="","",IF(AND(I858="あり",J858="実施"),1,0))</f>
        <v/>
      </c>
      <c r="AH858" s="55" t="str">
        <f>IF(C858="","",IF(AND(H858="あり",X858="記録"),IF(COUNTIFS($A$8:A858,A858,$B$8:B858,B858,$C$8:C858,C858,$E$8:E858,E858,$F$8:F858,F858,$H$8:H858,"あり",$X$8:X858,"記録")=1,1,0),0))</f>
        <v/>
      </c>
      <c r="AI858" s="55" t="str">
        <f>IF(C858="","",IF(AND(I858="あり",J858="実施",X858="記録",ISNUMBER(K858)),IF(COUNTIFS($K$8:K858,K858,$C$8:C858,C858,$E$8:E858,E858,$F$8:F858,F858,$I$8:I858,"あり",$J$8:J858,"実施",$X$8:X858,"記録")=1,1,0),0))</f>
        <v/>
      </c>
      <c r="AJ858" s="55" t="str">
        <f>IF(C858="","",IF(ISNUMBER(A858),YEAR(A858)-IF(MONTH(A858)&lt;4,1,0),""))</f>
        <v/>
      </c>
      <c r="AK858" s="55" t="str">
        <f>IF(C858="","",IF(J858="実施",IF(ISNUMBER(K858),YEAR(K858)-IF(MONTH(K858)&lt;4,1,0),""),""))</f>
        <v/>
      </c>
      <c r="AL858" s="56" t="str">
        <f>IF(C858="",IF(OR(A858&lt;&gt;"",G858&lt;&gt;""),"要確認：船名未記入",""),IF(OR(NOT(ISNUMBER(A858)),G858="",H858="",I858="",J858="",N858="",O858="",P858="",W858="",X858=""),"要確認：基本項目不足",IF(OR(Z858="未登録・重複",AA858="未登録・重複",AB858="未確認"),"要確認：登録表を確認",IF(AND(H858="あり",NOT(ISNUMBER(B858))),"要確認：前日の予定時刻不足",IF(AND(J858="実施",I858="あり",NOT(ISNUMBER(K858))),"要確認：最終日時不足",IF(AND(J858="取消",I858="あり"),"要確認：取消と使用ありが矛盾",IF(OR(AND(ISNUMBER(T858),T858&lt;0),AND(ISNUMBER(V858),V858&lt;0),AE858="要確認：時刻不足・逆転"),"要確認：時間を確認",IF(COUNTIFS(Work[予定表の作業日],A858,Work[前日版の予定時刻],B858,Work[船名],C858,Work[バース],E858,Work[入出・転],F858,Work[曳船名],G858)&gt;1,"要確認：同じ作業・曳船が重複",IF(AND(I858="あり",J858="実施",NOT(ISNUMBER(AD858))),"要確認：拘束時間未確認",IF(OR(H858="未確認",I858="未確認",J858="未確認",X858="未確認",N858="未確認",O858="未確認"),"要確認：未確認を含む","確認済"))))))))))</f>
        <v/>
      </c>
    </row>
    <row r="859" spans="1:38" ht="24.95" customHeight="1" x14ac:dyDescent="0.2">
      <c r="A859" s="20"/>
      <c r="B859" s="29"/>
      <c r="C859" s="7"/>
      <c r="D859" s="7"/>
      <c r="E859" s="7"/>
      <c r="F859" s="7"/>
      <c r="G859" s="7"/>
      <c r="H859" s="7"/>
      <c r="I859" s="7"/>
      <c r="J859" s="7"/>
      <c r="K859" s="23"/>
      <c r="L859" s="13"/>
      <c r="M859" s="13"/>
      <c r="N859" s="7"/>
      <c r="O859" s="51"/>
      <c r="P859" s="51"/>
      <c r="Q859" s="61"/>
      <c r="R859" s="62"/>
      <c r="S859" s="62"/>
      <c r="T859" s="63"/>
      <c r="U859" s="63"/>
      <c r="V859" s="63"/>
      <c r="W859" s="51"/>
      <c r="X859" s="51"/>
      <c r="Y859" s="67"/>
      <c r="Z859" s="54" t="str">
        <f>IF(G859="","",IF(COUNTIF(Tugs[曳船名],G859)&lt;&gt;1,"未登録・重複",IF(INDEX(Tugs[会社名],MATCH(G859,Tugs[曳船名],0))="","未確認",INDEX(Tugs[会社名],MATCH(G859,Tugs[曳船名],0)))))</f>
        <v/>
      </c>
      <c r="AA859" s="54" t="str">
        <f>IF(G859="","",IF(COUNTIF(Companies[会社名],Z859)&lt;&gt;1,"未登録・重複",IF(INDEX(Companies[地区],MATCH(Z859,Companies[会社名],0))="","未確認",INDEX(Companies[地区],MATCH(Z859,Companies[会社名],0)))))</f>
        <v/>
      </c>
      <c r="AB859" s="54" t="str">
        <f>IF(G859="","",IF(Q859&lt;&gt;"",Q859,IF(COUNTIF(Tugs[曳船名],G859)&lt;&gt;1,"未登録・重複",IF(INDEX(Tugs[基地港],MATCH(G859,Tugs[曳船名],0))="","未確認",INDEX(Tugs[基地港],MATCH(G859,Tugs[曳船名],0))))))</f>
        <v/>
      </c>
      <c r="AC859" s="53" t="str">
        <f>IF(C859="","",IF(AND(COUNTIF(Standards[照合項目（自動）],AB859&amp;"｜"&amp;E859&amp;"｜"&amp;D859&amp;"｜"&amp;F859&amp;"｜"&amp;P859)=1,COUNTIFS(Standards[照合項目（自動）],AB859&amp;"｜"&amp;E859&amp;"｜"&amp;D859&amp;"｜"&amp;F859&amp;"｜"&amp;P859,Standards[入力確認（自動）],"確認済")=1),SUMIF(Standards[照合項目（自動）],AB859&amp;"｜"&amp;E859&amp;"｜"&amp;D859&amp;"｜"&amp;F859&amp;"｜"&amp;P859,Standards[所定合計h（自動）]),"未確認"))</f>
        <v/>
      </c>
      <c r="AD859" s="53" t="str">
        <f>IF(C859="","",IF(AND(ISNUMBER(R859),ISNUMBER(S859),S859&gt;=R859),ROUND((S859-R859)*24,4),IF(OR(R859&lt;&gt;"",S859&lt;&gt;""),"",IF(AND(ISNUMBER(T859),T859&gt;=0),T859,IF(AND(I859="あり",J859="実施",ISNUMBER(AC859)),AC859,"")))))</f>
        <v/>
      </c>
      <c r="AE859" s="54" t="str">
        <f>IF(C859="","",IF(AND(ISNUMBER(R859),ISNUMBER(S859),S859&gt;=R859),IF(X859="記録","実績：基地発～基地着",IF(X859="記憶","記憶：基地発～基地着","未確認：基地発～基地着")),IF(OR(R859&lt;&gt;"",S859&lt;&gt;""),"要確認：時刻不足・逆転",IF(AND(ISNUMBER(T859),T859&gt;=0),IF(X859="記録","実績：記録の時間",IF(X859="記憶","記憶：申告の時間","未確認：申告の時間")),IF(AND(I859="あり",J859="実施",ISNUMBER(AC859)),"所定時間による見込み",IF(I859="なし","使用なし","未確認"))))))</f>
        <v/>
      </c>
      <c r="AF859" s="55" t="str">
        <f>IF(C859="","",IF(H859="あり",1,0))</f>
        <v/>
      </c>
      <c r="AG859" s="55" t="str">
        <f>IF(C859="","",IF(AND(I859="あり",J859="実施"),1,0))</f>
        <v/>
      </c>
      <c r="AH859" s="55" t="str">
        <f>IF(C859="","",IF(AND(H859="あり",X859="記録"),IF(COUNTIFS($A$8:A859,A859,$B$8:B859,B859,$C$8:C859,C859,$E$8:E859,E859,$F$8:F859,F859,$H$8:H859,"あり",$X$8:X859,"記録")=1,1,0),0))</f>
        <v/>
      </c>
      <c r="AI859" s="55" t="str">
        <f>IF(C859="","",IF(AND(I859="あり",J859="実施",X859="記録",ISNUMBER(K859)),IF(COUNTIFS($K$8:K859,K859,$C$8:C859,C859,$E$8:E859,E859,$F$8:F859,F859,$I$8:I859,"あり",$J$8:J859,"実施",$X$8:X859,"記録")=1,1,0),0))</f>
        <v/>
      </c>
      <c r="AJ859" s="55" t="str">
        <f>IF(C859="","",IF(ISNUMBER(A859),YEAR(A859)-IF(MONTH(A859)&lt;4,1,0),""))</f>
        <v/>
      </c>
      <c r="AK859" s="55" t="str">
        <f>IF(C859="","",IF(J859="実施",IF(ISNUMBER(K859),YEAR(K859)-IF(MONTH(K859)&lt;4,1,0),""),""))</f>
        <v/>
      </c>
      <c r="AL859" s="56" t="str">
        <f>IF(C859="",IF(OR(A859&lt;&gt;"",G859&lt;&gt;""),"要確認：船名未記入",""),IF(OR(NOT(ISNUMBER(A859)),G859="",H859="",I859="",J859="",N859="",O859="",P859="",W859="",X859=""),"要確認：基本項目不足",IF(OR(Z859="未登録・重複",AA859="未登録・重複",AB859="未確認"),"要確認：登録表を確認",IF(AND(H859="あり",NOT(ISNUMBER(B859))),"要確認：前日の予定時刻不足",IF(AND(J859="実施",I859="あり",NOT(ISNUMBER(K859))),"要確認：最終日時不足",IF(AND(J859="取消",I859="あり"),"要確認：取消と使用ありが矛盾",IF(OR(AND(ISNUMBER(T859),T859&lt;0),AND(ISNUMBER(V859),V859&lt;0),AE859="要確認：時刻不足・逆転"),"要確認：時間を確認",IF(COUNTIFS(Work[予定表の作業日],A859,Work[前日版の予定時刻],B859,Work[船名],C859,Work[バース],E859,Work[入出・転],F859,Work[曳船名],G859)&gt;1,"要確認：同じ作業・曳船が重複",IF(AND(I859="あり",J859="実施",NOT(ISNUMBER(AD859))),"要確認：拘束時間未確認",IF(OR(H859="未確認",I859="未確認",J859="未確認",X859="未確認",N859="未確認",O859="未確認"),"要確認：未確認を含む","確認済"))))))))))</f>
        <v/>
      </c>
    </row>
    <row r="860" spans="1:38" ht="24.95" customHeight="1" x14ac:dyDescent="0.2">
      <c r="A860" s="20"/>
      <c r="B860" s="29"/>
      <c r="C860" s="7"/>
      <c r="D860" s="7"/>
      <c r="E860" s="7"/>
      <c r="F860" s="7"/>
      <c r="G860" s="7"/>
      <c r="H860" s="7"/>
      <c r="I860" s="7"/>
      <c r="J860" s="7"/>
      <c r="K860" s="23"/>
      <c r="L860" s="13"/>
      <c r="M860" s="13"/>
      <c r="N860" s="7"/>
      <c r="O860" s="51"/>
      <c r="P860" s="51"/>
      <c r="Q860" s="61"/>
      <c r="R860" s="62"/>
      <c r="S860" s="62"/>
      <c r="T860" s="63"/>
      <c r="U860" s="63"/>
      <c r="V860" s="63"/>
      <c r="W860" s="51"/>
      <c r="X860" s="51"/>
      <c r="Y860" s="67"/>
      <c r="Z860" s="54" t="str">
        <f>IF(G860="","",IF(COUNTIF(Tugs[曳船名],G860)&lt;&gt;1,"未登録・重複",IF(INDEX(Tugs[会社名],MATCH(G860,Tugs[曳船名],0))="","未確認",INDEX(Tugs[会社名],MATCH(G860,Tugs[曳船名],0)))))</f>
        <v/>
      </c>
      <c r="AA860" s="54" t="str">
        <f>IF(G860="","",IF(COUNTIF(Companies[会社名],Z860)&lt;&gt;1,"未登録・重複",IF(INDEX(Companies[地区],MATCH(Z860,Companies[会社名],0))="","未確認",INDEX(Companies[地区],MATCH(Z860,Companies[会社名],0)))))</f>
        <v/>
      </c>
      <c r="AB860" s="54" t="str">
        <f>IF(G860="","",IF(Q860&lt;&gt;"",Q860,IF(COUNTIF(Tugs[曳船名],G860)&lt;&gt;1,"未登録・重複",IF(INDEX(Tugs[基地港],MATCH(G860,Tugs[曳船名],0))="","未確認",INDEX(Tugs[基地港],MATCH(G860,Tugs[曳船名],0))))))</f>
        <v/>
      </c>
      <c r="AC860" s="53" t="str">
        <f>IF(C860="","",IF(AND(COUNTIF(Standards[照合項目（自動）],AB860&amp;"｜"&amp;E860&amp;"｜"&amp;D860&amp;"｜"&amp;F860&amp;"｜"&amp;P860)=1,COUNTIFS(Standards[照合項目（自動）],AB860&amp;"｜"&amp;E860&amp;"｜"&amp;D860&amp;"｜"&amp;F860&amp;"｜"&amp;P860,Standards[入力確認（自動）],"確認済")=1),SUMIF(Standards[照合項目（自動）],AB860&amp;"｜"&amp;E860&amp;"｜"&amp;D860&amp;"｜"&amp;F860&amp;"｜"&amp;P860,Standards[所定合計h（自動）]),"未確認"))</f>
        <v/>
      </c>
      <c r="AD860" s="53" t="str">
        <f>IF(C860="","",IF(AND(ISNUMBER(R860),ISNUMBER(S860),S860&gt;=R860),ROUND((S860-R860)*24,4),IF(OR(R860&lt;&gt;"",S860&lt;&gt;""),"",IF(AND(ISNUMBER(T860),T860&gt;=0),T860,IF(AND(I860="あり",J860="実施",ISNUMBER(AC860)),AC860,"")))))</f>
        <v/>
      </c>
      <c r="AE860" s="54" t="str">
        <f>IF(C860="","",IF(AND(ISNUMBER(R860),ISNUMBER(S860),S860&gt;=R860),IF(X860="記録","実績：基地発～基地着",IF(X860="記憶","記憶：基地発～基地着","未確認：基地発～基地着")),IF(OR(R860&lt;&gt;"",S860&lt;&gt;""),"要確認：時刻不足・逆転",IF(AND(ISNUMBER(T860),T860&gt;=0),IF(X860="記録","実績：記録の時間",IF(X860="記憶","記憶：申告の時間","未確認：申告の時間")),IF(AND(I860="あり",J860="実施",ISNUMBER(AC860)),"所定時間による見込み",IF(I860="なし","使用なし","未確認"))))))</f>
        <v/>
      </c>
      <c r="AF860" s="55" t="str">
        <f>IF(C860="","",IF(H860="あり",1,0))</f>
        <v/>
      </c>
      <c r="AG860" s="55" t="str">
        <f>IF(C860="","",IF(AND(I860="あり",J860="実施"),1,0))</f>
        <v/>
      </c>
      <c r="AH860" s="55" t="str">
        <f>IF(C860="","",IF(AND(H860="あり",X860="記録"),IF(COUNTIFS($A$8:A860,A860,$B$8:B860,B860,$C$8:C860,C860,$E$8:E860,E860,$F$8:F860,F860,$H$8:H860,"あり",$X$8:X860,"記録")=1,1,0),0))</f>
        <v/>
      </c>
      <c r="AI860" s="55" t="str">
        <f>IF(C860="","",IF(AND(I860="あり",J860="実施",X860="記録",ISNUMBER(K860)),IF(COUNTIFS($K$8:K860,K860,$C$8:C860,C860,$E$8:E860,E860,$F$8:F860,F860,$I$8:I860,"あり",$J$8:J860,"実施",$X$8:X860,"記録")=1,1,0),0))</f>
        <v/>
      </c>
      <c r="AJ860" s="55" t="str">
        <f>IF(C860="","",IF(ISNUMBER(A860),YEAR(A860)-IF(MONTH(A860)&lt;4,1,0),""))</f>
        <v/>
      </c>
      <c r="AK860" s="55" t="str">
        <f>IF(C860="","",IF(J860="実施",IF(ISNUMBER(K860),YEAR(K860)-IF(MONTH(K860)&lt;4,1,0),""),""))</f>
        <v/>
      </c>
      <c r="AL860" s="56" t="str">
        <f>IF(C860="",IF(OR(A860&lt;&gt;"",G860&lt;&gt;""),"要確認：船名未記入",""),IF(OR(NOT(ISNUMBER(A860)),G860="",H860="",I860="",J860="",N860="",O860="",P860="",W860="",X860=""),"要確認：基本項目不足",IF(OR(Z860="未登録・重複",AA860="未登録・重複",AB860="未確認"),"要確認：登録表を確認",IF(AND(H860="あり",NOT(ISNUMBER(B860))),"要確認：前日の予定時刻不足",IF(AND(J860="実施",I860="あり",NOT(ISNUMBER(K860))),"要確認：最終日時不足",IF(AND(J860="取消",I860="あり"),"要確認：取消と使用ありが矛盾",IF(OR(AND(ISNUMBER(T860),T860&lt;0),AND(ISNUMBER(V860),V860&lt;0),AE860="要確認：時刻不足・逆転"),"要確認：時間を確認",IF(COUNTIFS(Work[予定表の作業日],A860,Work[前日版の予定時刻],B860,Work[船名],C860,Work[バース],E860,Work[入出・転],F860,Work[曳船名],G860)&gt;1,"要確認：同じ作業・曳船が重複",IF(AND(I860="あり",J860="実施",NOT(ISNUMBER(AD860))),"要確認：拘束時間未確認",IF(OR(H860="未確認",I860="未確認",J860="未確認",X860="未確認",N860="未確認",O860="未確認"),"要確認：未確認を含む","確認済"))))))))))</f>
        <v/>
      </c>
    </row>
    <row r="861" spans="1:38" ht="24.95" customHeight="1" x14ac:dyDescent="0.2">
      <c r="A861" s="20"/>
      <c r="B861" s="29"/>
      <c r="C861" s="7"/>
      <c r="D861" s="7"/>
      <c r="E861" s="7"/>
      <c r="F861" s="7"/>
      <c r="G861" s="7"/>
      <c r="H861" s="7"/>
      <c r="I861" s="7"/>
      <c r="J861" s="7"/>
      <c r="K861" s="23"/>
      <c r="L861" s="13"/>
      <c r="M861" s="13"/>
      <c r="N861" s="7"/>
      <c r="O861" s="51"/>
      <c r="P861" s="51"/>
      <c r="Q861" s="61"/>
      <c r="R861" s="62"/>
      <c r="S861" s="62"/>
      <c r="T861" s="63"/>
      <c r="U861" s="63"/>
      <c r="V861" s="63"/>
      <c r="W861" s="51"/>
      <c r="X861" s="51"/>
      <c r="Y861" s="67"/>
      <c r="Z861" s="54" t="str">
        <f>IF(G861="","",IF(COUNTIF(Tugs[曳船名],G861)&lt;&gt;1,"未登録・重複",IF(INDEX(Tugs[会社名],MATCH(G861,Tugs[曳船名],0))="","未確認",INDEX(Tugs[会社名],MATCH(G861,Tugs[曳船名],0)))))</f>
        <v/>
      </c>
      <c r="AA861" s="54" t="str">
        <f>IF(G861="","",IF(COUNTIF(Companies[会社名],Z861)&lt;&gt;1,"未登録・重複",IF(INDEX(Companies[地区],MATCH(Z861,Companies[会社名],0))="","未確認",INDEX(Companies[地区],MATCH(Z861,Companies[会社名],0)))))</f>
        <v/>
      </c>
      <c r="AB861" s="54" t="str">
        <f>IF(G861="","",IF(Q861&lt;&gt;"",Q861,IF(COUNTIF(Tugs[曳船名],G861)&lt;&gt;1,"未登録・重複",IF(INDEX(Tugs[基地港],MATCH(G861,Tugs[曳船名],0))="","未確認",INDEX(Tugs[基地港],MATCH(G861,Tugs[曳船名],0))))))</f>
        <v/>
      </c>
      <c r="AC861" s="53" t="str">
        <f>IF(C861="","",IF(AND(COUNTIF(Standards[照合項目（自動）],AB861&amp;"｜"&amp;E861&amp;"｜"&amp;D861&amp;"｜"&amp;F861&amp;"｜"&amp;P861)=1,COUNTIFS(Standards[照合項目（自動）],AB861&amp;"｜"&amp;E861&amp;"｜"&amp;D861&amp;"｜"&amp;F861&amp;"｜"&amp;P861,Standards[入力確認（自動）],"確認済")=1),SUMIF(Standards[照合項目（自動）],AB861&amp;"｜"&amp;E861&amp;"｜"&amp;D861&amp;"｜"&amp;F861&amp;"｜"&amp;P861,Standards[所定合計h（自動）]),"未確認"))</f>
        <v/>
      </c>
      <c r="AD861" s="53" t="str">
        <f>IF(C861="","",IF(AND(ISNUMBER(R861),ISNUMBER(S861),S861&gt;=R861),ROUND((S861-R861)*24,4),IF(OR(R861&lt;&gt;"",S861&lt;&gt;""),"",IF(AND(ISNUMBER(T861),T861&gt;=0),T861,IF(AND(I861="あり",J861="実施",ISNUMBER(AC861)),AC861,"")))))</f>
        <v/>
      </c>
      <c r="AE861" s="54" t="str">
        <f>IF(C861="","",IF(AND(ISNUMBER(R861),ISNUMBER(S861),S861&gt;=R861),IF(X861="記録","実績：基地発～基地着",IF(X861="記憶","記憶：基地発～基地着","未確認：基地発～基地着")),IF(OR(R861&lt;&gt;"",S861&lt;&gt;""),"要確認：時刻不足・逆転",IF(AND(ISNUMBER(T861),T861&gt;=0),IF(X861="記録","実績：記録の時間",IF(X861="記憶","記憶：申告の時間","未確認：申告の時間")),IF(AND(I861="あり",J861="実施",ISNUMBER(AC861)),"所定時間による見込み",IF(I861="なし","使用なし","未確認"))))))</f>
        <v/>
      </c>
      <c r="AF861" s="55" t="str">
        <f>IF(C861="","",IF(H861="あり",1,0))</f>
        <v/>
      </c>
      <c r="AG861" s="55" t="str">
        <f>IF(C861="","",IF(AND(I861="あり",J861="実施"),1,0))</f>
        <v/>
      </c>
      <c r="AH861" s="55" t="str">
        <f>IF(C861="","",IF(AND(H861="あり",X861="記録"),IF(COUNTIFS($A$8:A861,A861,$B$8:B861,B861,$C$8:C861,C861,$E$8:E861,E861,$F$8:F861,F861,$H$8:H861,"あり",$X$8:X861,"記録")=1,1,0),0))</f>
        <v/>
      </c>
      <c r="AI861" s="55" t="str">
        <f>IF(C861="","",IF(AND(I861="あり",J861="実施",X861="記録",ISNUMBER(K861)),IF(COUNTIFS($K$8:K861,K861,$C$8:C861,C861,$E$8:E861,E861,$F$8:F861,F861,$I$8:I861,"あり",$J$8:J861,"実施",$X$8:X861,"記録")=1,1,0),0))</f>
        <v/>
      </c>
      <c r="AJ861" s="55" t="str">
        <f>IF(C861="","",IF(ISNUMBER(A861),YEAR(A861)-IF(MONTH(A861)&lt;4,1,0),""))</f>
        <v/>
      </c>
      <c r="AK861" s="55" t="str">
        <f>IF(C861="","",IF(J861="実施",IF(ISNUMBER(K861),YEAR(K861)-IF(MONTH(K861)&lt;4,1,0),""),""))</f>
        <v/>
      </c>
      <c r="AL861" s="56" t="str">
        <f>IF(C861="",IF(OR(A861&lt;&gt;"",G861&lt;&gt;""),"要確認：船名未記入",""),IF(OR(NOT(ISNUMBER(A861)),G861="",H861="",I861="",J861="",N861="",O861="",P861="",W861="",X861=""),"要確認：基本項目不足",IF(OR(Z861="未登録・重複",AA861="未登録・重複",AB861="未確認"),"要確認：登録表を確認",IF(AND(H861="あり",NOT(ISNUMBER(B861))),"要確認：前日の予定時刻不足",IF(AND(J861="実施",I861="あり",NOT(ISNUMBER(K861))),"要確認：最終日時不足",IF(AND(J861="取消",I861="あり"),"要確認：取消と使用ありが矛盾",IF(OR(AND(ISNUMBER(T861),T861&lt;0),AND(ISNUMBER(V861),V861&lt;0),AE861="要確認：時刻不足・逆転"),"要確認：時間を確認",IF(COUNTIFS(Work[予定表の作業日],A861,Work[前日版の予定時刻],B861,Work[船名],C861,Work[バース],E861,Work[入出・転],F861,Work[曳船名],G861)&gt;1,"要確認：同じ作業・曳船が重複",IF(AND(I861="あり",J861="実施",NOT(ISNUMBER(AD861))),"要確認：拘束時間未確認",IF(OR(H861="未確認",I861="未確認",J861="未確認",X861="未確認",N861="未確認",O861="未確認"),"要確認：未確認を含む","確認済"))))))))))</f>
        <v/>
      </c>
    </row>
    <row r="862" spans="1:38" ht="24.95" customHeight="1" x14ac:dyDescent="0.2">
      <c r="A862" s="20"/>
      <c r="B862" s="29"/>
      <c r="C862" s="7"/>
      <c r="D862" s="7"/>
      <c r="E862" s="7"/>
      <c r="F862" s="7"/>
      <c r="G862" s="7"/>
      <c r="H862" s="7"/>
      <c r="I862" s="7"/>
      <c r="J862" s="7"/>
      <c r="K862" s="23"/>
      <c r="L862" s="13"/>
      <c r="M862" s="13"/>
      <c r="N862" s="7"/>
      <c r="O862" s="51"/>
      <c r="P862" s="51"/>
      <c r="Q862" s="61"/>
      <c r="R862" s="62"/>
      <c r="S862" s="62"/>
      <c r="T862" s="63"/>
      <c r="U862" s="63"/>
      <c r="V862" s="63"/>
      <c r="W862" s="51"/>
      <c r="X862" s="51"/>
      <c r="Y862" s="67"/>
      <c r="Z862" s="54" t="str">
        <f>IF(G862="","",IF(COUNTIF(Tugs[曳船名],G862)&lt;&gt;1,"未登録・重複",IF(INDEX(Tugs[会社名],MATCH(G862,Tugs[曳船名],0))="","未確認",INDEX(Tugs[会社名],MATCH(G862,Tugs[曳船名],0)))))</f>
        <v/>
      </c>
      <c r="AA862" s="54" t="str">
        <f>IF(G862="","",IF(COUNTIF(Companies[会社名],Z862)&lt;&gt;1,"未登録・重複",IF(INDEX(Companies[地区],MATCH(Z862,Companies[会社名],0))="","未確認",INDEX(Companies[地区],MATCH(Z862,Companies[会社名],0)))))</f>
        <v/>
      </c>
      <c r="AB862" s="54" t="str">
        <f>IF(G862="","",IF(Q862&lt;&gt;"",Q862,IF(COUNTIF(Tugs[曳船名],G862)&lt;&gt;1,"未登録・重複",IF(INDEX(Tugs[基地港],MATCH(G862,Tugs[曳船名],0))="","未確認",INDEX(Tugs[基地港],MATCH(G862,Tugs[曳船名],0))))))</f>
        <v/>
      </c>
      <c r="AC862" s="53" t="str">
        <f>IF(C862="","",IF(AND(COUNTIF(Standards[照合項目（自動）],AB862&amp;"｜"&amp;E862&amp;"｜"&amp;D862&amp;"｜"&amp;F862&amp;"｜"&amp;P862)=1,COUNTIFS(Standards[照合項目（自動）],AB862&amp;"｜"&amp;E862&amp;"｜"&amp;D862&amp;"｜"&amp;F862&amp;"｜"&amp;P862,Standards[入力確認（自動）],"確認済")=1),SUMIF(Standards[照合項目（自動）],AB862&amp;"｜"&amp;E862&amp;"｜"&amp;D862&amp;"｜"&amp;F862&amp;"｜"&amp;P862,Standards[所定合計h（自動）]),"未確認"))</f>
        <v/>
      </c>
      <c r="AD862" s="53" t="str">
        <f>IF(C862="","",IF(AND(ISNUMBER(R862),ISNUMBER(S862),S862&gt;=R862),ROUND((S862-R862)*24,4),IF(OR(R862&lt;&gt;"",S862&lt;&gt;""),"",IF(AND(ISNUMBER(T862),T862&gt;=0),T862,IF(AND(I862="あり",J862="実施",ISNUMBER(AC862)),AC862,"")))))</f>
        <v/>
      </c>
      <c r="AE862" s="54" t="str">
        <f>IF(C862="","",IF(AND(ISNUMBER(R862),ISNUMBER(S862),S862&gt;=R862),IF(X862="記録","実績：基地発～基地着",IF(X862="記憶","記憶：基地発～基地着","未確認：基地発～基地着")),IF(OR(R862&lt;&gt;"",S862&lt;&gt;""),"要確認：時刻不足・逆転",IF(AND(ISNUMBER(T862),T862&gt;=0),IF(X862="記録","実績：記録の時間",IF(X862="記憶","記憶：申告の時間","未確認：申告の時間")),IF(AND(I862="あり",J862="実施",ISNUMBER(AC862)),"所定時間による見込み",IF(I862="なし","使用なし","未確認"))))))</f>
        <v/>
      </c>
      <c r="AF862" s="55" t="str">
        <f>IF(C862="","",IF(H862="あり",1,0))</f>
        <v/>
      </c>
      <c r="AG862" s="55" t="str">
        <f>IF(C862="","",IF(AND(I862="あり",J862="実施"),1,0))</f>
        <v/>
      </c>
      <c r="AH862" s="55" t="str">
        <f>IF(C862="","",IF(AND(H862="あり",X862="記録"),IF(COUNTIFS($A$8:A862,A862,$B$8:B862,B862,$C$8:C862,C862,$E$8:E862,E862,$F$8:F862,F862,$H$8:H862,"あり",$X$8:X862,"記録")=1,1,0),0))</f>
        <v/>
      </c>
      <c r="AI862" s="55" t="str">
        <f>IF(C862="","",IF(AND(I862="あり",J862="実施",X862="記録",ISNUMBER(K862)),IF(COUNTIFS($K$8:K862,K862,$C$8:C862,C862,$E$8:E862,E862,$F$8:F862,F862,$I$8:I862,"あり",$J$8:J862,"実施",$X$8:X862,"記録")=1,1,0),0))</f>
        <v/>
      </c>
      <c r="AJ862" s="55" t="str">
        <f>IF(C862="","",IF(ISNUMBER(A862),YEAR(A862)-IF(MONTH(A862)&lt;4,1,0),""))</f>
        <v/>
      </c>
      <c r="AK862" s="55" t="str">
        <f>IF(C862="","",IF(J862="実施",IF(ISNUMBER(K862),YEAR(K862)-IF(MONTH(K862)&lt;4,1,0),""),""))</f>
        <v/>
      </c>
      <c r="AL862" s="56" t="str">
        <f>IF(C862="",IF(OR(A862&lt;&gt;"",G862&lt;&gt;""),"要確認：船名未記入",""),IF(OR(NOT(ISNUMBER(A862)),G862="",H862="",I862="",J862="",N862="",O862="",P862="",W862="",X862=""),"要確認：基本項目不足",IF(OR(Z862="未登録・重複",AA862="未登録・重複",AB862="未確認"),"要確認：登録表を確認",IF(AND(H862="あり",NOT(ISNUMBER(B862))),"要確認：前日の予定時刻不足",IF(AND(J862="実施",I862="あり",NOT(ISNUMBER(K862))),"要確認：最終日時不足",IF(AND(J862="取消",I862="あり"),"要確認：取消と使用ありが矛盾",IF(OR(AND(ISNUMBER(T862),T862&lt;0),AND(ISNUMBER(V862),V862&lt;0),AE862="要確認：時刻不足・逆転"),"要確認：時間を確認",IF(COUNTIFS(Work[予定表の作業日],A862,Work[前日版の予定時刻],B862,Work[船名],C862,Work[バース],E862,Work[入出・転],F862,Work[曳船名],G862)&gt;1,"要確認：同じ作業・曳船が重複",IF(AND(I862="あり",J862="実施",NOT(ISNUMBER(AD862))),"要確認：拘束時間未確認",IF(OR(H862="未確認",I862="未確認",J862="未確認",X862="未確認",N862="未確認",O862="未確認"),"要確認：未確認を含む","確認済"))))))))))</f>
        <v/>
      </c>
    </row>
    <row r="863" spans="1:38" ht="24.95" customHeight="1" x14ac:dyDescent="0.2">
      <c r="A863" s="20"/>
      <c r="B863" s="29"/>
      <c r="C863" s="7"/>
      <c r="D863" s="7"/>
      <c r="E863" s="7"/>
      <c r="F863" s="7"/>
      <c r="G863" s="7"/>
      <c r="H863" s="7"/>
      <c r="I863" s="7"/>
      <c r="J863" s="7"/>
      <c r="K863" s="23"/>
      <c r="L863" s="13"/>
      <c r="M863" s="13"/>
      <c r="N863" s="7"/>
      <c r="O863" s="51"/>
      <c r="P863" s="51"/>
      <c r="Q863" s="61"/>
      <c r="R863" s="62"/>
      <c r="S863" s="62"/>
      <c r="T863" s="63"/>
      <c r="U863" s="63"/>
      <c r="V863" s="63"/>
      <c r="W863" s="51"/>
      <c r="X863" s="51"/>
      <c r="Y863" s="67"/>
      <c r="Z863" s="54" t="str">
        <f>IF(G863="","",IF(COUNTIF(Tugs[曳船名],G863)&lt;&gt;1,"未登録・重複",IF(INDEX(Tugs[会社名],MATCH(G863,Tugs[曳船名],0))="","未確認",INDEX(Tugs[会社名],MATCH(G863,Tugs[曳船名],0)))))</f>
        <v/>
      </c>
      <c r="AA863" s="54" t="str">
        <f>IF(G863="","",IF(COUNTIF(Companies[会社名],Z863)&lt;&gt;1,"未登録・重複",IF(INDEX(Companies[地区],MATCH(Z863,Companies[会社名],0))="","未確認",INDEX(Companies[地区],MATCH(Z863,Companies[会社名],0)))))</f>
        <v/>
      </c>
      <c r="AB863" s="54" t="str">
        <f>IF(G863="","",IF(Q863&lt;&gt;"",Q863,IF(COUNTIF(Tugs[曳船名],G863)&lt;&gt;1,"未登録・重複",IF(INDEX(Tugs[基地港],MATCH(G863,Tugs[曳船名],0))="","未確認",INDEX(Tugs[基地港],MATCH(G863,Tugs[曳船名],0))))))</f>
        <v/>
      </c>
      <c r="AC863" s="53" t="str">
        <f>IF(C863="","",IF(AND(COUNTIF(Standards[照合項目（自動）],AB863&amp;"｜"&amp;E863&amp;"｜"&amp;D863&amp;"｜"&amp;F863&amp;"｜"&amp;P863)=1,COUNTIFS(Standards[照合項目（自動）],AB863&amp;"｜"&amp;E863&amp;"｜"&amp;D863&amp;"｜"&amp;F863&amp;"｜"&amp;P863,Standards[入力確認（自動）],"確認済")=1),SUMIF(Standards[照合項目（自動）],AB863&amp;"｜"&amp;E863&amp;"｜"&amp;D863&amp;"｜"&amp;F863&amp;"｜"&amp;P863,Standards[所定合計h（自動）]),"未確認"))</f>
        <v/>
      </c>
      <c r="AD863" s="53" t="str">
        <f>IF(C863="","",IF(AND(ISNUMBER(R863),ISNUMBER(S863),S863&gt;=R863),ROUND((S863-R863)*24,4),IF(OR(R863&lt;&gt;"",S863&lt;&gt;""),"",IF(AND(ISNUMBER(T863),T863&gt;=0),T863,IF(AND(I863="あり",J863="実施",ISNUMBER(AC863)),AC863,"")))))</f>
        <v/>
      </c>
      <c r="AE863" s="54" t="str">
        <f>IF(C863="","",IF(AND(ISNUMBER(R863),ISNUMBER(S863),S863&gt;=R863),IF(X863="記録","実績：基地発～基地着",IF(X863="記憶","記憶：基地発～基地着","未確認：基地発～基地着")),IF(OR(R863&lt;&gt;"",S863&lt;&gt;""),"要確認：時刻不足・逆転",IF(AND(ISNUMBER(T863),T863&gt;=0),IF(X863="記録","実績：記録の時間",IF(X863="記憶","記憶：申告の時間","未確認：申告の時間")),IF(AND(I863="あり",J863="実施",ISNUMBER(AC863)),"所定時間による見込み",IF(I863="なし","使用なし","未確認"))))))</f>
        <v/>
      </c>
      <c r="AF863" s="55" t="str">
        <f>IF(C863="","",IF(H863="あり",1,0))</f>
        <v/>
      </c>
      <c r="AG863" s="55" t="str">
        <f>IF(C863="","",IF(AND(I863="あり",J863="実施"),1,0))</f>
        <v/>
      </c>
      <c r="AH863" s="55" t="str">
        <f>IF(C863="","",IF(AND(H863="あり",X863="記録"),IF(COUNTIFS($A$8:A863,A863,$B$8:B863,B863,$C$8:C863,C863,$E$8:E863,E863,$F$8:F863,F863,$H$8:H863,"あり",$X$8:X863,"記録")=1,1,0),0))</f>
        <v/>
      </c>
      <c r="AI863" s="55" t="str">
        <f>IF(C863="","",IF(AND(I863="あり",J863="実施",X863="記録",ISNUMBER(K863)),IF(COUNTIFS($K$8:K863,K863,$C$8:C863,C863,$E$8:E863,E863,$F$8:F863,F863,$I$8:I863,"あり",$J$8:J863,"実施",$X$8:X863,"記録")=1,1,0),0))</f>
        <v/>
      </c>
      <c r="AJ863" s="55" t="str">
        <f>IF(C863="","",IF(ISNUMBER(A863),YEAR(A863)-IF(MONTH(A863)&lt;4,1,0),""))</f>
        <v/>
      </c>
      <c r="AK863" s="55" t="str">
        <f>IF(C863="","",IF(J863="実施",IF(ISNUMBER(K863),YEAR(K863)-IF(MONTH(K863)&lt;4,1,0),""),""))</f>
        <v/>
      </c>
      <c r="AL863" s="56" t="str">
        <f>IF(C863="",IF(OR(A863&lt;&gt;"",G863&lt;&gt;""),"要確認：船名未記入",""),IF(OR(NOT(ISNUMBER(A863)),G863="",H863="",I863="",J863="",N863="",O863="",P863="",W863="",X863=""),"要確認：基本項目不足",IF(OR(Z863="未登録・重複",AA863="未登録・重複",AB863="未確認"),"要確認：登録表を確認",IF(AND(H863="あり",NOT(ISNUMBER(B863))),"要確認：前日の予定時刻不足",IF(AND(J863="実施",I863="あり",NOT(ISNUMBER(K863))),"要確認：最終日時不足",IF(AND(J863="取消",I863="あり"),"要確認：取消と使用ありが矛盾",IF(OR(AND(ISNUMBER(T863),T863&lt;0),AND(ISNUMBER(V863),V863&lt;0),AE863="要確認：時刻不足・逆転"),"要確認：時間を確認",IF(COUNTIFS(Work[予定表の作業日],A863,Work[前日版の予定時刻],B863,Work[船名],C863,Work[バース],E863,Work[入出・転],F863,Work[曳船名],G863)&gt;1,"要確認：同じ作業・曳船が重複",IF(AND(I863="あり",J863="実施",NOT(ISNUMBER(AD863))),"要確認：拘束時間未確認",IF(OR(H863="未確認",I863="未確認",J863="未確認",X863="未確認",N863="未確認",O863="未確認"),"要確認：未確認を含む","確認済"))))))))))</f>
        <v/>
      </c>
    </row>
    <row r="864" spans="1:38" ht="24.95" customHeight="1" x14ac:dyDescent="0.2">
      <c r="A864" s="20"/>
      <c r="B864" s="29"/>
      <c r="C864" s="7"/>
      <c r="D864" s="7"/>
      <c r="E864" s="7"/>
      <c r="F864" s="7"/>
      <c r="G864" s="7"/>
      <c r="H864" s="7"/>
      <c r="I864" s="7"/>
      <c r="J864" s="7"/>
      <c r="K864" s="23"/>
      <c r="L864" s="13"/>
      <c r="M864" s="13"/>
      <c r="N864" s="7"/>
      <c r="O864" s="51"/>
      <c r="P864" s="51"/>
      <c r="Q864" s="61"/>
      <c r="R864" s="62"/>
      <c r="S864" s="62"/>
      <c r="T864" s="63"/>
      <c r="U864" s="63"/>
      <c r="V864" s="63"/>
      <c r="W864" s="51"/>
      <c r="X864" s="51"/>
      <c r="Y864" s="67"/>
      <c r="Z864" s="54" t="str">
        <f>IF(G864="","",IF(COUNTIF(Tugs[曳船名],G864)&lt;&gt;1,"未登録・重複",IF(INDEX(Tugs[会社名],MATCH(G864,Tugs[曳船名],0))="","未確認",INDEX(Tugs[会社名],MATCH(G864,Tugs[曳船名],0)))))</f>
        <v/>
      </c>
      <c r="AA864" s="54" t="str">
        <f>IF(G864="","",IF(COUNTIF(Companies[会社名],Z864)&lt;&gt;1,"未登録・重複",IF(INDEX(Companies[地区],MATCH(Z864,Companies[会社名],0))="","未確認",INDEX(Companies[地区],MATCH(Z864,Companies[会社名],0)))))</f>
        <v/>
      </c>
      <c r="AB864" s="54" t="str">
        <f>IF(G864="","",IF(Q864&lt;&gt;"",Q864,IF(COUNTIF(Tugs[曳船名],G864)&lt;&gt;1,"未登録・重複",IF(INDEX(Tugs[基地港],MATCH(G864,Tugs[曳船名],0))="","未確認",INDEX(Tugs[基地港],MATCH(G864,Tugs[曳船名],0))))))</f>
        <v/>
      </c>
      <c r="AC864" s="53" t="str">
        <f>IF(C864="","",IF(AND(COUNTIF(Standards[照合項目（自動）],AB864&amp;"｜"&amp;E864&amp;"｜"&amp;D864&amp;"｜"&amp;F864&amp;"｜"&amp;P864)=1,COUNTIFS(Standards[照合項目（自動）],AB864&amp;"｜"&amp;E864&amp;"｜"&amp;D864&amp;"｜"&amp;F864&amp;"｜"&amp;P864,Standards[入力確認（自動）],"確認済")=1),SUMIF(Standards[照合項目（自動）],AB864&amp;"｜"&amp;E864&amp;"｜"&amp;D864&amp;"｜"&amp;F864&amp;"｜"&amp;P864,Standards[所定合計h（自動）]),"未確認"))</f>
        <v/>
      </c>
      <c r="AD864" s="53" t="str">
        <f>IF(C864="","",IF(AND(ISNUMBER(R864),ISNUMBER(S864),S864&gt;=R864),ROUND((S864-R864)*24,4),IF(OR(R864&lt;&gt;"",S864&lt;&gt;""),"",IF(AND(ISNUMBER(T864),T864&gt;=0),T864,IF(AND(I864="あり",J864="実施",ISNUMBER(AC864)),AC864,"")))))</f>
        <v/>
      </c>
      <c r="AE864" s="54" t="str">
        <f>IF(C864="","",IF(AND(ISNUMBER(R864),ISNUMBER(S864),S864&gt;=R864),IF(X864="記録","実績：基地発～基地着",IF(X864="記憶","記憶：基地発～基地着","未確認：基地発～基地着")),IF(OR(R864&lt;&gt;"",S864&lt;&gt;""),"要確認：時刻不足・逆転",IF(AND(ISNUMBER(T864),T864&gt;=0),IF(X864="記録","実績：記録の時間",IF(X864="記憶","記憶：申告の時間","未確認：申告の時間")),IF(AND(I864="あり",J864="実施",ISNUMBER(AC864)),"所定時間による見込み",IF(I864="なし","使用なし","未確認"))))))</f>
        <v/>
      </c>
      <c r="AF864" s="55" t="str">
        <f>IF(C864="","",IF(H864="あり",1,0))</f>
        <v/>
      </c>
      <c r="AG864" s="55" t="str">
        <f>IF(C864="","",IF(AND(I864="あり",J864="実施"),1,0))</f>
        <v/>
      </c>
      <c r="AH864" s="55" t="str">
        <f>IF(C864="","",IF(AND(H864="あり",X864="記録"),IF(COUNTIFS($A$8:A864,A864,$B$8:B864,B864,$C$8:C864,C864,$E$8:E864,E864,$F$8:F864,F864,$H$8:H864,"あり",$X$8:X864,"記録")=1,1,0),0))</f>
        <v/>
      </c>
      <c r="AI864" s="55" t="str">
        <f>IF(C864="","",IF(AND(I864="あり",J864="実施",X864="記録",ISNUMBER(K864)),IF(COUNTIFS($K$8:K864,K864,$C$8:C864,C864,$E$8:E864,E864,$F$8:F864,F864,$I$8:I864,"あり",$J$8:J864,"実施",$X$8:X864,"記録")=1,1,0),0))</f>
        <v/>
      </c>
      <c r="AJ864" s="55" t="str">
        <f>IF(C864="","",IF(ISNUMBER(A864),YEAR(A864)-IF(MONTH(A864)&lt;4,1,0),""))</f>
        <v/>
      </c>
      <c r="AK864" s="55" t="str">
        <f>IF(C864="","",IF(J864="実施",IF(ISNUMBER(K864),YEAR(K864)-IF(MONTH(K864)&lt;4,1,0),""),""))</f>
        <v/>
      </c>
      <c r="AL864" s="56" t="str">
        <f>IF(C864="",IF(OR(A864&lt;&gt;"",G864&lt;&gt;""),"要確認：船名未記入",""),IF(OR(NOT(ISNUMBER(A864)),G864="",H864="",I864="",J864="",N864="",O864="",P864="",W864="",X864=""),"要確認：基本項目不足",IF(OR(Z864="未登録・重複",AA864="未登録・重複",AB864="未確認"),"要確認：登録表を確認",IF(AND(H864="あり",NOT(ISNUMBER(B864))),"要確認：前日の予定時刻不足",IF(AND(J864="実施",I864="あり",NOT(ISNUMBER(K864))),"要確認：最終日時不足",IF(AND(J864="取消",I864="あり"),"要確認：取消と使用ありが矛盾",IF(OR(AND(ISNUMBER(T864),T864&lt;0),AND(ISNUMBER(V864),V864&lt;0),AE864="要確認：時刻不足・逆転"),"要確認：時間を確認",IF(COUNTIFS(Work[予定表の作業日],A864,Work[前日版の予定時刻],B864,Work[船名],C864,Work[バース],E864,Work[入出・転],F864,Work[曳船名],G864)&gt;1,"要確認：同じ作業・曳船が重複",IF(AND(I864="あり",J864="実施",NOT(ISNUMBER(AD864))),"要確認：拘束時間未確認",IF(OR(H864="未確認",I864="未確認",J864="未確認",X864="未確認",N864="未確認",O864="未確認"),"要確認：未確認を含む","確認済"))))))))))</f>
        <v/>
      </c>
    </row>
    <row r="865" spans="1:38" ht="24.95" customHeight="1" x14ac:dyDescent="0.2">
      <c r="A865" s="20"/>
      <c r="B865" s="29"/>
      <c r="C865" s="7"/>
      <c r="D865" s="7"/>
      <c r="E865" s="7"/>
      <c r="F865" s="7"/>
      <c r="G865" s="7"/>
      <c r="H865" s="7"/>
      <c r="I865" s="7"/>
      <c r="J865" s="7"/>
      <c r="K865" s="23"/>
      <c r="L865" s="13"/>
      <c r="M865" s="13"/>
      <c r="N865" s="7"/>
      <c r="O865" s="51"/>
      <c r="P865" s="51"/>
      <c r="Q865" s="61"/>
      <c r="R865" s="62"/>
      <c r="S865" s="62"/>
      <c r="T865" s="63"/>
      <c r="U865" s="63"/>
      <c r="V865" s="63"/>
      <c r="W865" s="51"/>
      <c r="X865" s="51"/>
      <c r="Y865" s="67"/>
      <c r="Z865" s="54" t="str">
        <f>IF(G865="","",IF(COUNTIF(Tugs[曳船名],G865)&lt;&gt;1,"未登録・重複",IF(INDEX(Tugs[会社名],MATCH(G865,Tugs[曳船名],0))="","未確認",INDEX(Tugs[会社名],MATCH(G865,Tugs[曳船名],0)))))</f>
        <v/>
      </c>
      <c r="AA865" s="54" t="str">
        <f>IF(G865="","",IF(COUNTIF(Companies[会社名],Z865)&lt;&gt;1,"未登録・重複",IF(INDEX(Companies[地区],MATCH(Z865,Companies[会社名],0))="","未確認",INDEX(Companies[地区],MATCH(Z865,Companies[会社名],0)))))</f>
        <v/>
      </c>
      <c r="AB865" s="54" t="str">
        <f>IF(G865="","",IF(Q865&lt;&gt;"",Q865,IF(COUNTIF(Tugs[曳船名],G865)&lt;&gt;1,"未登録・重複",IF(INDEX(Tugs[基地港],MATCH(G865,Tugs[曳船名],0))="","未確認",INDEX(Tugs[基地港],MATCH(G865,Tugs[曳船名],0))))))</f>
        <v/>
      </c>
      <c r="AC865" s="53" t="str">
        <f>IF(C865="","",IF(AND(COUNTIF(Standards[照合項目（自動）],AB865&amp;"｜"&amp;E865&amp;"｜"&amp;D865&amp;"｜"&amp;F865&amp;"｜"&amp;P865)=1,COUNTIFS(Standards[照合項目（自動）],AB865&amp;"｜"&amp;E865&amp;"｜"&amp;D865&amp;"｜"&amp;F865&amp;"｜"&amp;P865,Standards[入力確認（自動）],"確認済")=1),SUMIF(Standards[照合項目（自動）],AB865&amp;"｜"&amp;E865&amp;"｜"&amp;D865&amp;"｜"&amp;F865&amp;"｜"&amp;P865,Standards[所定合計h（自動）]),"未確認"))</f>
        <v/>
      </c>
      <c r="AD865" s="53" t="str">
        <f>IF(C865="","",IF(AND(ISNUMBER(R865),ISNUMBER(S865),S865&gt;=R865),ROUND((S865-R865)*24,4),IF(OR(R865&lt;&gt;"",S865&lt;&gt;""),"",IF(AND(ISNUMBER(T865),T865&gt;=0),T865,IF(AND(I865="あり",J865="実施",ISNUMBER(AC865)),AC865,"")))))</f>
        <v/>
      </c>
      <c r="AE865" s="54" t="str">
        <f>IF(C865="","",IF(AND(ISNUMBER(R865),ISNUMBER(S865),S865&gt;=R865),IF(X865="記録","実績：基地発～基地着",IF(X865="記憶","記憶：基地発～基地着","未確認：基地発～基地着")),IF(OR(R865&lt;&gt;"",S865&lt;&gt;""),"要確認：時刻不足・逆転",IF(AND(ISNUMBER(T865),T865&gt;=0),IF(X865="記録","実績：記録の時間",IF(X865="記憶","記憶：申告の時間","未確認：申告の時間")),IF(AND(I865="あり",J865="実施",ISNUMBER(AC865)),"所定時間による見込み",IF(I865="なし","使用なし","未確認"))))))</f>
        <v/>
      </c>
      <c r="AF865" s="55" t="str">
        <f>IF(C865="","",IF(H865="あり",1,0))</f>
        <v/>
      </c>
      <c r="AG865" s="55" t="str">
        <f>IF(C865="","",IF(AND(I865="あり",J865="実施"),1,0))</f>
        <v/>
      </c>
      <c r="AH865" s="55" t="str">
        <f>IF(C865="","",IF(AND(H865="あり",X865="記録"),IF(COUNTIFS($A$8:A865,A865,$B$8:B865,B865,$C$8:C865,C865,$E$8:E865,E865,$F$8:F865,F865,$H$8:H865,"あり",$X$8:X865,"記録")=1,1,0),0))</f>
        <v/>
      </c>
      <c r="AI865" s="55" t="str">
        <f>IF(C865="","",IF(AND(I865="あり",J865="実施",X865="記録",ISNUMBER(K865)),IF(COUNTIFS($K$8:K865,K865,$C$8:C865,C865,$E$8:E865,E865,$F$8:F865,F865,$I$8:I865,"あり",$J$8:J865,"実施",$X$8:X865,"記録")=1,1,0),0))</f>
        <v/>
      </c>
      <c r="AJ865" s="55" t="str">
        <f>IF(C865="","",IF(ISNUMBER(A865),YEAR(A865)-IF(MONTH(A865)&lt;4,1,0),""))</f>
        <v/>
      </c>
      <c r="AK865" s="55" t="str">
        <f>IF(C865="","",IF(J865="実施",IF(ISNUMBER(K865),YEAR(K865)-IF(MONTH(K865)&lt;4,1,0),""),""))</f>
        <v/>
      </c>
      <c r="AL865" s="56" t="str">
        <f>IF(C865="",IF(OR(A865&lt;&gt;"",G865&lt;&gt;""),"要確認：船名未記入",""),IF(OR(NOT(ISNUMBER(A865)),G865="",H865="",I865="",J865="",N865="",O865="",P865="",W865="",X865=""),"要確認：基本項目不足",IF(OR(Z865="未登録・重複",AA865="未登録・重複",AB865="未確認"),"要確認：登録表を確認",IF(AND(H865="あり",NOT(ISNUMBER(B865))),"要確認：前日の予定時刻不足",IF(AND(J865="実施",I865="あり",NOT(ISNUMBER(K865))),"要確認：最終日時不足",IF(AND(J865="取消",I865="あり"),"要確認：取消と使用ありが矛盾",IF(OR(AND(ISNUMBER(T865),T865&lt;0),AND(ISNUMBER(V865),V865&lt;0),AE865="要確認：時刻不足・逆転"),"要確認：時間を確認",IF(COUNTIFS(Work[予定表の作業日],A865,Work[前日版の予定時刻],B865,Work[船名],C865,Work[バース],E865,Work[入出・転],F865,Work[曳船名],G865)&gt;1,"要確認：同じ作業・曳船が重複",IF(AND(I865="あり",J865="実施",NOT(ISNUMBER(AD865))),"要確認：拘束時間未確認",IF(OR(H865="未確認",I865="未確認",J865="未確認",X865="未確認",N865="未確認",O865="未確認"),"要確認：未確認を含む","確認済"))))))))))</f>
        <v/>
      </c>
    </row>
    <row r="866" spans="1:38" ht="24.95" customHeight="1" x14ac:dyDescent="0.2">
      <c r="A866" s="20"/>
      <c r="B866" s="29"/>
      <c r="C866" s="7"/>
      <c r="D866" s="7"/>
      <c r="E866" s="7"/>
      <c r="F866" s="7"/>
      <c r="G866" s="7"/>
      <c r="H866" s="7"/>
      <c r="I866" s="7"/>
      <c r="J866" s="7"/>
      <c r="K866" s="23"/>
      <c r="L866" s="13"/>
      <c r="M866" s="13"/>
      <c r="N866" s="7"/>
      <c r="O866" s="51"/>
      <c r="P866" s="51"/>
      <c r="Q866" s="61"/>
      <c r="R866" s="62"/>
      <c r="S866" s="62"/>
      <c r="T866" s="63"/>
      <c r="U866" s="63"/>
      <c r="V866" s="63"/>
      <c r="W866" s="51"/>
      <c r="X866" s="51"/>
      <c r="Y866" s="67"/>
      <c r="Z866" s="54" t="str">
        <f>IF(G866="","",IF(COUNTIF(Tugs[曳船名],G866)&lt;&gt;1,"未登録・重複",IF(INDEX(Tugs[会社名],MATCH(G866,Tugs[曳船名],0))="","未確認",INDEX(Tugs[会社名],MATCH(G866,Tugs[曳船名],0)))))</f>
        <v/>
      </c>
      <c r="AA866" s="54" t="str">
        <f>IF(G866="","",IF(COUNTIF(Companies[会社名],Z866)&lt;&gt;1,"未登録・重複",IF(INDEX(Companies[地区],MATCH(Z866,Companies[会社名],0))="","未確認",INDEX(Companies[地区],MATCH(Z866,Companies[会社名],0)))))</f>
        <v/>
      </c>
      <c r="AB866" s="54" t="str">
        <f>IF(G866="","",IF(Q866&lt;&gt;"",Q866,IF(COUNTIF(Tugs[曳船名],G866)&lt;&gt;1,"未登録・重複",IF(INDEX(Tugs[基地港],MATCH(G866,Tugs[曳船名],0))="","未確認",INDEX(Tugs[基地港],MATCH(G866,Tugs[曳船名],0))))))</f>
        <v/>
      </c>
      <c r="AC866" s="53" t="str">
        <f>IF(C866="","",IF(AND(COUNTIF(Standards[照合項目（自動）],AB866&amp;"｜"&amp;E866&amp;"｜"&amp;D866&amp;"｜"&amp;F866&amp;"｜"&amp;P866)=1,COUNTIFS(Standards[照合項目（自動）],AB866&amp;"｜"&amp;E866&amp;"｜"&amp;D866&amp;"｜"&amp;F866&amp;"｜"&amp;P866,Standards[入力確認（自動）],"確認済")=1),SUMIF(Standards[照合項目（自動）],AB866&amp;"｜"&amp;E866&amp;"｜"&amp;D866&amp;"｜"&amp;F866&amp;"｜"&amp;P866,Standards[所定合計h（自動）]),"未確認"))</f>
        <v/>
      </c>
      <c r="AD866" s="53" t="str">
        <f>IF(C866="","",IF(AND(ISNUMBER(R866),ISNUMBER(S866),S866&gt;=R866),ROUND((S866-R866)*24,4),IF(OR(R866&lt;&gt;"",S866&lt;&gt;""),"",IF(AND(ISNUMBER(T866),T866&gt;=0),T866,IF(AND(I866="あり",J866="実施",ISNUMBER(AC866)),AC866,"")))))</f>
        <v/>
      </c>
      <c r="AE866" s="54" t="str">
        <f>IF(C866="","",IF(AND(ISNUMBER(R866),ISNUMBER(S866),S866&gt;=R866),IF(X866="記録","実績：基地発～基地着",IF(X866="記憶","記憶：基地発～基地着","未確認：基地発～基地着")),IF(OR(R866&lt;&gt;"",S866&lt;&gt;""),"要確認：時刻不足・逆転",IF(AND(ISNUMBER(T866),T866&gt;=0),IF(X866="記録","実績：記録の時間",IF(X866="記憶","記憶：申告の時間","未確認：申告の時間")),IF(AND(I866="あり",J866="実施",ISNUMBER(AC866)),"所定時間による見込み",IF(I866="なし","使用なし","未確認"))))))</f>
        <v/>
      </c>
      <c r="AF866" s="55" t="str">
        <f>IF(C866="","",IF(H866="あり",1,0))</f>
        <v/>
      </c>
      <c r="AG866" s="55" t="str">
        <f>IF(C866="","",IF(AND(I866="あり",J866="実施"),1,0))</f>
        <v/>
      </c>
      <c r="AH866" s="55" t="str">
        <f>IF(C866="","",IF(AND(H866="あり",X866="記録"),IF(COUNTIFS($A$8:A866,A866,$B$8:B866,B866,$C$8:C866,C866,$E$8:E866,E866,$F$8:F866,F866,$H$8:H866,"あり",$X$8:X866,"記録")=1,1,0),0))</f>
        <v/>
      </c>
      <c r="AI866" s="55" t="str">
        <f>IF(C866="","",IF(AND(I866="あり",J866="実施",X866="記録",ISNUMBER(K866)),IF(COUNTIFS($K$8:K866,K866,$C$8:C866,C866,$E$8:E866,E866,$F$8:F866,F866,$I$8:I866,"あり",$J$8:J866,"実施",$X$8:X866,"記録")=1,1,0),0))</f>
        <v/>
      </c>
      <c r="AJ866" s="55" t="str">
        <f>IF(C866="","",IF(ISNUMBER(A866),YEAR(A866)-IF(MONTH(A866)&lt;4,1,0),""))</f>
        <v/>
      </c>
      <c r="AK866" s="55" t="str">
        <f>IF(C866="","",IF(J866="実施",IF(ISNUMBER(K866),YEAR(K866)-IF(MONTH(K866)&lt;4,1,0),""),""))</f>
        <v/>
      </c>
      <c r="AL866" s="56" t="str">
        <f>IF(C866="",IF(OR(A866&lt;&gt;"",G866&lt;&gt;""),"要確認：船名未記入",""),IF(OR(NOT(ISNUMBER(A866)),G866="",H866="",I866="",J866="",N866="",O866="",P866="",W866="",X866=""),"要確認：基本項目不足",IF(OR(Z866="未登録・重複",AA866="未登録・重複",AB866="未確認"),"要確認：登録表を確認",IF(AND(H866="あり",NOT(ISNUMBER(B866))),"要確認：前日の予定時刻不足",IF(AND(J866="実施",I866="あり",NOT(ISNUMBER(K866))),"要確認：最終日時不足",IF(AND(J866="取消",I866="あり"),"要確認：取消と使用ありが矛盾",IF(OR(AND(ISNUMBER(T866),T866&lt;0),AND(ISNUMBER(V866),V866&lt;0),AE866="要確認：時刻不足・逆転"),"要確認：時間を確認",IF(COUNTIFS(Work[予定表の作業日],A866,Work[前日版の予定時刻],B866,Work[船名],C866,Work[バース],E866,Work[入出・転],F866,Work[曳船名],G866)&gt;1,"要確認：同じ作業・曳船が重複",IF(AND(I866="あり",J866="実施",NOT(ISNUMBER(AD866))),"要確認：拘束時間未確認",IF(OR(H866="未確認",I866="未確認",J866="未確認",X866="未確認",N866="未確認",O866="未確認"),"要確認：未確認を含む","確認済"))))))))))</f>
        <v/>
      </c>
    </row>
    <row r="867" spans="1:38" ht="24.95" customHeight="1" x14ac:dyDescent="0.2">
      <c r="A867" s="20"/>
      <c r="B867" s="29"/>
      <c r="C867" s="7"/>
      <c r="D867" s="7"/>
      <c r="E867" s="7"/>
      <c r="F867" s="7"/>
      <c r="G867" s="7"/>
      <c r="H867" s="7"/>
      <c r="I867" s="7"/>
      <c r="J867" s="7"/>
      <c r="K867" s="23"/>
      <c r="L867" s="13"/>
      <c r="M867" s="13"/>
      <c r="N867" s="7"/>
      <c r="O867" s="51"/>
      <c r="P867" s="51"/>
      <c r="Q867" s="61"/>
      <c r="R867" s="62"/>
      <c r="S867" s="62"/>
      <c r="T867" s="63"/>
      <c r="U867" s="63"/>
      <c r="V867" s="63"/>
      <c r="W867" s="51"/>
      <c r="X867" s="51"/>
      <c r="Y867" s="67"/>
      <c r="Z867" s="54" t="str">
        <f>IF(G867="","",IF(COUNTIF(Tugs[曳船名],G867)&lt;&gt;1,"未登録・重複",IF(INDEX(Tugs[会社名],MATCH(G867,Tugs[曳船名],0))="","未確認",INDEX(Tugs[会社名],MATCH(G867,Tugs[曳船名],0)))))</f>
        <v/>
      </c>
      <c r="AA867" s="54" t="str">
        <f>IF(G867="","",IF(COUNTIF(Companies[会社名],Z867)&lt;&gt;1,"未登録・重複",IF(INDEX(Companies[地区],MATCH(Z867,Companies[会社名],0))="","未確認",INDEX(Companies[地区],MATCH(Z867,Companies[会社名],0)))))</f>
        <v/>
      </c>
      <c r="AB867" s="54" t="str">
        <f>IF(G867="","",IF(Q867&lt;&gt;"",Q867,IF(COUNTIF(Tugs[曳船名],G867)&lt;&gt;1,"未登録・重複",IF(INDEX(Tugs[基地港],MATCH(G867,Tugs[曳船名],0))="","未確認",INDEX(Tugs[基地港],MATCH(G867,Tugs[曳船名],0))))))</f>
        <v/>
      </c>
      <c r="AC867" s="53" t="str">
        <f>IF(C867="","",IF(AND(COUNTIF(Standards[照合項目（自動）],AB867&amp;"｜"&amp;E867&amp;"｜"&amp;D867&amp;"｜"&amp;F867&amp;"｜"&amp;P867)=1,COUNTIFS(Standards[照合項目（自動）],AB867&amp;"｜"&amp;E867&amp;"｜"&amp;D867&amp;"｜"&amp;F867&amp;"｜"&amp;P867,Standards[入力確認（自動）],"確認済")=1),SUMIF(Standards[照合項目（自動）],AB867&amp;"｜"&amp;E867&amp;"｜"&amp;D867&amp;"｜"&amp;F867&amp;"｜"&amp;P867,Standards[所定合計h（自動）]),"未確認"))</f>
        <v/>
      </c>
      <c r="AD867" s="53" t="str">
        <f>IF(C867="","",IF(AND(ISNUMBER(R867),ISNUMBER(S867),S867&gt;=R867),ROUND((S867-R867)*24,4),IF(OR(R867&lt;&gt;"",S867&lt;&gt;""),"",IF(AND(ISNUMBER(T867),T867&gt;=0),T867,IF(AND(I867="あり",J867="実施",ISNUMBER(AC867)),AC867,"")))))</f>
        <v/>
      </c>
      <c r="AE867" s="54" t="str">
        <f>IF(C867="","",IF(AND(ISNUMBER(R867),ISNUMBER(S867),S867&gt;=R867),IF(X867="記録","実績：基地発～基地着",IF(X867="記憶","記憶：基地発～基地着","未確認：基地発～基地着")),IF(OR(R867&lt;&gt;"",S867&lt;&gt;""),"要確認：時刻不足・逆転",IF(AND(ISNUMBER(T867),T867&gt;=0),IF(X867="記録","実績：記録の時間",IF(X867="記憶","記憶：申告の時間","未確認：申告の時間")),IF(AND(I867="あり",J867="実施",ISNUMBER(AC867)),"所定時間による見込み",IF(I867="なし","使用なし","未確認"))))))</f>
        <v/>
      </c>
      <c r="AF867" s="55" t="str">
        <f>IF(C867="","",IF(H867="あり",1,0))</f>
        <v/>
      </c>
      <c r="AG867" s="55" t="str">
        <f>IF(C867="","",IF(AND(I867="あり",J867="実施"),1,0))</f>
        <v/>
      </c>
      <c r="AH867" s="55" t="str">
        <f>IF(C867="","",IF(AND(H867="あり",X867="記録"),IF(COUNTIFS($A$8:A867,A867,$B$8:B867,B867,$C$8:C867,C867,$E$8:E867,E867,$F$8:F867,F867,$H$8:H867,"あり",$X$8:X867,"記録")=1,1,0),0))</f>
        <v/>
      </c>
      <c r="AI867" s="55" t="str">
        <f>IF(C867="","",IF(AND(I867="あり",J867="実施",X867="記録",ISNUMBER(K867)),IF(COUNTIFS($K$8:K867,K867,$C$8:C867,C867,$E$8:E867,E867,$F$8:F867,F867,$I$8:I867,"あり",$J$8:J867,"実施",$X$8:X867,"記録")=1,1,0),0))</f>
        <v/>
      </c>
      <c r="AJ867" s="55" t="str">
        <f>IF(C867="","",IF(ISNUMBER(A867),YEAR(A867)-IF(MONTH(A867)&lt;4,1,0),""))</f>
        <v/>
      </c>
      <c r="AK867" s="55" t="str">
        <f>IF(C867="","",IF(J867="実施",IF(ISNUMBER(K867),YEAR(K867)-IF(MONTH(K867)&lt;4,1,0),""),""))</f>
        <v/>
      </c>
      <c r="AL867" s="56" t="str">
        <f>IF(C867="",IF(OR(A867&lt;&gt;"",G867&lt;&gt;""),"要確認：船名未記入",""),IF(OR(NOT(ISNUMBER(A867)),G867="",H867="",I867="",J867="",N867="",O867="",P867="",W867="",X867=""),"要確認：基本項目不足",IF(OR(Z867="未登録・重複",AA867="未登録・重複",AB867="未確認"),"要確認：登録表を確認",IF(AND(H867="あり",NOT(ISNUMBER(B867))),"要確認：前日の予定時刻不足",IF(AND(J867="実施",I867="あり",NOT(ISNUMBER(K867))),"要確認：最終日時不足",IF(AND(J867="取消",I867="あり"),"要確認：取消と使用ありが矛盾",IF(OR(AND(ISNUMBER(T867),T867&lt;0),AND(ISNUMBER(V867),V867&lt;0),AE867="要確認：時刻不足・逆転"),"要確認：時間を確認",IF(COUNTIFS(Work[予定表の作業日],A867,Work[前日版の予定時刻],B867,Work[船名],C867,Work[バース],E867,Work[入出・転],F867,Work[曳船名],G867)&gt;1,"要確認：同じ作業・曳船が重複",IF(AND(I867="あり",J867="実施",NOT(ISNUMBER(AD867))),"要確認：拘束時間未確認",IF(OR(H867="未確認",I867="未確認",J867="未確認",X867="未確認",N867="未確認",O867="未確認"),"要確認：未確認を含む","確認済"))))))))))</f>
        <v/>
      </c>
    </row>
    <row r="868" spans="1:38" ht="24.95" customHeight="1" x14ac:dyDescent="0.2">
      <c r="A868" s="20"/>
      <c r="B868" s="29"/>
      <c r="C868" s="7"/>
      <c r="D868" s="7"/>
      <c r="E868" s="7"/>
      <c r="F868" s="7"/>
      <c r="G868" s="7"/>
      <c r="H868" s="7"/>
      <c r="I868" s="7"/>
      <c r="J868" s="7"/>
      <c r="K868" s="23"/>
      <c r="L868" s="13"/>
      <c r="M868" s="13"/>
      <c r="N868" s="7"/>
      <c r="O868" s="51"/>
      <c r="P868" s="51"/>
      <c r="Q868" s="61"/>
      <c r="R868" s="62"/>
      <c r="S868" s="62"/>
      <c r="T868" s="63"/>
      <c r="U868" s="63"/>
      <c r="V868" s="63"/>
      <c r="W868" s="51"/>
      <c r="X868" s="51"/>
      <c r="Y868" s="67"/>
      <c r="Z868" s="54" t="str">
        <f>IF(G868="","",IF(COUNTIF(Tugs[曳船名],G868)&lt;&gt;1,"未登録・重複",IF(INDEX(Tugs[会社名],MATCH(G868,Tugs[曳船名],0))="","未確認",INDEX(Tugs[会社名],MATCH(G868,Tugs[曳船名],0)))))</f>
        <v/>
      </c>
      <c r="AA868" s="54" t="str">
        <f>IF(G868="","",IF(COUNTIF(Companies[会社名],Z868)&lt;&gt;1,"未登録・重複",IF(INDEX(Companies[地区],MATCH(Z868,Companies[会社名],0))="","未確認",INDEX(Companies[地区],MATCH(Z868,Companies[会社名],0)))))</f>
        <v/>
      </c>
      <c r="AB868" s="54" t="str">
        <f>IF(G868="","",IF(Q868&lt;&gt;"",Q868,IF(COUNTIF(Tugs[曳船名],G868)&lt;&gt;1,"未登録・重複",IF(INDEX(Tugs[基地港],MATCH(G868,Tugs[曳船名],0))="","未確認",INDEX(Tugs[基地港],MATCH(G868,Tugs[曳船名],0))))))</f>
        <v/>
      </c>
      <c r="AC868" s="53" t="str">
        <f>IF(C868="","",IF(AND(COUNTIF(Standards[照合項目（自動）],AB868&amp;"｜"&amp;E868&amp;"｜"&amp;D868&amp;"｜"&amp;F868&amp;"｜"&amp;P868)=1,COUNTIFS(Standards[照合項目（自動）],AB868&amp;"｜"&amp;E868&amp;"｜"&amp;D868&amp;"｜"&amp;F868&amp;"｜"&amp;P868,Standards[入力確認（自動）],"確認済")=1),SUMIF(Standards[照合項目（自動）],AB868&amp;"｜"&amp;E868&amp;"｜"&amp;D868&amp;"｜"&amp;F868&amp;"｜"&amp;P868,Standards[所定合計h（自動）]),"未確認"))</f>
        <v/>
      </c>
      <c r="AD868" s="53" t="str">
        <f>IF(C868="","",IF(AND(ISNUMBER(R868),ISNUMBER(S868),S868&gt;=R868),ROUND((S868-R868)*24,4),IF(OR(R868&lt;&gt;"",S868&lt;&gt;""),"",IF(AND(ISNUMBER(T868),T868&gt;=0),T868,IF(AND(I868="あり",J868="実施",ISNUMBER(AC868)),AC868,"")))))</f>
        <v/>
      </c>
      <c r="AE868" s="54" t="str">
        <f>IF(C868="","",IF(AND(ISNUMBER(R868),ISNUMBER(S868),S868&gt;=R868),IF(X868="記録","実績：基地発～基地着",IF(X868="記憶","記憶：基地発～基地着","未確認：基地発～基地着")),IF(OR(R868&lt;&gt;"",S868&lt;&gt;""),"要確認：時刻不足・逆転",IF(AND(ISNUMBER(T868),T868&gt;=0),IF(X868="記録","実績：記録の時間",IF(X868="記憶","記憶：申告の時間","未確認：申告の時間")),IF(AND(I868="あり",J868="実施",ISNUMBER(AC868)),"所定時間による見込み",IF(I868="なし","使用なし","未確認"))))))</f>
        <v/>
      </c>
      <c r="AF868" s="55" t="str">
        <f>IF(C868="","",IF(H868="あり",1,0))</f>
        <v/>
      </c>
      <c r="AG868" s="55" t="str">
        <f>IF(C868="","",IF(AND(I868="あり",J868="実施"),1,0))</f>
        <v/>
      </c>
      <c r="AH868" s="55" t="str">
        <f>IF(C868="","",IF(AND(H868="あり",X868="記録"),IF(COUNTIFS($A$8:A868,A868,$B$8:B868,B868,$C$8:C868,C868,$E$8:E868,E868,$F$8:F868,F868,$H$8:H868,"あり",$X$8:X868,"記録")=1,1,0),0))</f>
        <v/>
      </c>
      <c r="AI868" s="55" t="str">
        <f>IF(C868="","",IF(AND(I868="あり",J868="実施",X868="記録",ISNUMBER(K868)),IF(COUNTIFS($K$8:K868,K868,$C$8:C868,C868,$E$8:E868,E868,$F$8:F868,F868,$I$8:I868,"あり",$J$8:J868,"実施",$X$8:X868,"記録")=1,1,0),0))</f>
        <v/>
      </c>
      <c r="AJ868" s="55" t="str">
        <f>IF(C868="","",IF(ISNUMBER(A868),YEAR(A868)-IF(MONTH(A868)&lt;4,1,0),""))</f>
        <v/>
      </c>
      <c r="AK868" s="55" t="str">
        <f>IF(C868="","",IF(J868="実施",IF(ISNUMBER(K868),YEAR(K868)-IF(MONTH(K868)&lt;4,1,0),""),""))</f>
        <v/>
      </c>
      <c r="AL868" s="56" t="str">
        <f>IF(C868="",IF(OR(A868&lt;&gt;"",G868&lt;&gt;""),"要確認：船名未記入",""),IF(OR(NOT(ISNUMBER(A868)),G868="",H868="",I868="",J868="",N868="",O868="",P868="",W868="",X868=""),"要確認：基本項目不足",IF(OR(Z868="未登録・重複",AA868="未登録・重複",AB868="未確認"),"要確認：登録表を確認",IF(AND(H868="あり",NOT(ISNUMBER(B868))),"要確認：前日の予定時刻不足",IF(AND(J868="実施",I868="あり",NOT(ISNUMBER(K868))),"要確認：最終日時不足",IF(AND(J868="取消",I868="あり"),"要確認：取消と使用ありが矛盾",IF(OR(AND(ISNUMBER(T868),T868&lt;0),AND(ISNUMBER(V868),V868&lt;0),AE868="要確認：時刻不足・逆転"),"要確認：時間を確認",IF(COUNTIFS(Work[予定表の作業日],A868,Work[前日版の予定時刻],B868,Work[船名],C868,Work[バース],E868,Work[入出・転],F868,Work[曳船名],G868)&gt;1,"要確認：同じ作業・曳船が重複",IF(AND(I868="あり",J868="実施",NOT(ISNUMBER(AD868))),"要確認：拘束時間未確認",IF(OR(H868="未確認",I868="未確認",J868="未確認",X868="未確認",N868="未確認",O868="未確認"),"要確認：未確認を含む","確認済"))))))))))</f>
        <v/>
      </c>
    </row>
    <row r="869" spans="1:38" ht="24.95" customHeight="1" x14ac:dyDescent="0.2">
      <c r="A869" s="20"/>
      <c r="B869" s="29"/>
      <c r="C869" s="7"/>
      <c r="D869" s="7"/>
      <c r="E869" s="7"/>
      <c r="F869" s="7"/>
      <c r="G869" s="7"/>
      <c r="H869" s="7"/>
      <c r="I869" s="7"/>
      <c r="J869" s="7"/>
      <c r="K869" s="23"/>
      <c r="L869" s="13"/>
      <c r="M869" s="13"/>
      <c r="N869" s="7"/>
      <c r="O869" s="51"/>
      <c r="P869" s="51"/>
      <c r="Q869" s="61"/>
      <c r="R869" s="62"/>
      <c r="S869" s="62"/>
      <c r="T869" s="63"/>
      <c r="U869" s="63"/>
      <c r="V869" s="63"/>
      <c r="W869" s="51"/>
      <c r="X869" s="51"/>
      <c r="Y869" s="67"/>
      <c r="Z869" s="54" t="str">
        <f>IF(G869="","",IF(COUNTIF(Tugs[曳船名],G869)&lt;&gt;1,"未登録・重複",IF(INDEX(Tugs[会社名],MATCH(G869,Tugs[曳船名],0))="","未確認",INDEX(Tugs[会社名],MATCH(G869,Tugs[曳船名],0)))))</f>
        <v/>
      </c>
      <c r="AA869" s="54" t="str">
        <f>IF(G869="","",IF(COUNTIF(Companies[会社名],Z869)&lt;&gt;1,"未登録・重複",IF(INDEX(Companies[地区],MATCH(Z869,Companies[会社名],0))="","未確認",INDEX(Companies[地区],MATCH(Z869,Companies[会社名],0)))))</f>
        <v/>
      </c>
      <c r="AB869" s="54" t="str">
        <f>IF(G869="","",IF(Q869&lt;&gt;"",Q869,IF(COUNTIF(Tugs[曳船名],G869)&lt;&gt;1,"未登録・重複",IF(INDEX(Tugs[基地港],MATCH(G869,Tugs[曳船名],0))="","未確認",INDEX(Tugs[基地港],MATCH(G869,Tugs[曳船名],0))))))</f>
        <v/>
      </c>
      <c r="AC869" s="53" t="str">
        <f>IF(C869="","",IF(AND(COUNTIF(Standards[照合項目（自動）],AB869&amp;"｜"&amp;E869&amp;"｜"&amp;D869&amp;"｜"&amp;F869&amp;"｜"&amp;P869)=1,COUNTIFS(Standards[照合項目（自動）],AB869&amp;"｜"&amp;E869&amp;"｜"&amp;D869&amp;"｜"&amp;F869&amp;"｜"&amp;P869,Standards[入力確認（自動）],"確認済")=1),SUMIF(Standards[照合項目（自動）],AB869&amp;"｜"&amp;E869&amp;"｜"&amp;D869&amp;"｜"&amp;F869&amp;"｜"&amp;P869,Standards[所定合計h（自動）]),"未確認"))</f>
        <v/>
      </c>
      <c r="AD869" s="53" t="str">
        <f>IF(C869="","",IF(AND(ISNUMBER(R869),ISNUMBER(S869),S869&gt;=R869),ROUND((S869-R869)*24,4),IF(OR(R869&lt;&gt;"",S869&lt;&gt;""),"",IF(AND(ISNUMBER(T869),T869&gt;=0),T869,IF(AND(I869="あり",J869="実施",ISNUMBER(AC869)),AC869,"")))))</f>
        <v/>
      </c>
      <c r="AE869" s="54" t="str">
        <f>IF(C869="","",IF(AND(ISNUMBER(R869),ISNUMBER(S869),S869&gt;=R869),IF(X869="記録","実績：基地発～基地着",IF(X869="記憶","記憶：基地発～基地着","未確認：基地発～基地着")),IF(OR(R869&lt;&gt;"",S869&lt;&gt;""),"要確認：時刻不足・逆転",IF(AND(ISNUMBER(T869),T869&gt;=0),IF(X869="記録","実績：記録の時間",IF(X869="記憶","記憶：申告の時間","未確認：申告の時間")),IF(AND(I869="あり",J869="実施",ISNUMBER(AC869)),"所定時間による見込み",IF(I869="なし","使用なし","未確認"))))))</f>
        <v/>
      </c>
      <c r="AF869" s="55" t="str">
        <f>IF(C869="","",IF(H869="あり",1,0))</f>
        <v/>
      </c>
      <c r="AG869" s="55" t="str">
        <f>IF(C869="","",IF(AND(I869="あり",J869="実施"),1,0))</f>
        <v/>
      </c>
      <c r="AH869" s="55" t="str">
        <f>IF(C869="","",IF(AND(H869="あり",X869="記録"),IF(COUNTIFS($A$8:A869,A869,$B$8:B869,B869,$C$8:C869,C869,$E$8:E869,E869,$F$8:F869,F869,$H$8:H869,"あり",$X$8:X869,"記録")=1,1,0),0))</f>
        <v/>
      </c>
      <c r="AI869" s="55" t="str">
        <f>IF(C869="","",IF(AND(I869="あり",J869="実施",X869="記録",ISNUMBER(K869)),IF(COUNTIFS($K$8:K869,K869,$C$8:C869,C869,$E$8:E869,E869,$F$8:F869,F869,$I$8:I869,"あり",$J$8:J869,"実施",$X$8:X869,"記録")=1,1,0),0))</f>
        <v/>
      </c>
      <c r="AJ869" s="55" t="str">
        <f>IF(C869="","",IF(ISNUMBER(A869),YEAR(A869)-IF(MONTH(A869)&lt;4,1,0),""))</f>
        <v/>
      </c>
      <c r="AK869" s="55" t="str">
        <f>IF(C869="","",IF(J869="実施",IF(ISNUMBER(K869),YEAR(K869)-IF(MONTH(K869)&lt;4,1,0),""),""))</f>
        <v/>
      </c>
      <c r="AL869" s="56" t="str">
        <f>IF(C869="",IF(OR(A869&lt;&gt;"",G869&lt;&gt;""),"要確認：船名未記入",""),IF(OR(NOT(ISNUMBER(A869)),G869="",H869="",I869="",J869="",N869="",O869="",P869="",W869="",X869=""),"要確認：基本項目不足",IF(OR(Z869="未登録・重複",AA869="未登録・重複",AB869="未確認"),"要確認：登録表を確認",IF(AND(H869="あり",NOT(ISNUMBER(B869))),"要確認：前日の予定時刻不足",IF(AND(J869="実施",I869="あり",NOT(ISNUMBER(K869))),"要確認：最終日時不足",IF(AND(J869="取消",I869="あり"),"要確認：取消と使用ありが矛盾",IF(OR(AND(ISNUMBER(T869),T869&lt;0),AND(ISNUMBER(V869),V869&lt;0),AE869="要確認：時刻不足・逆転"),"要確認：時間を確認",IF(COUNTIFS(Work[予定表の作業日],A869,Work[前日版の予定時刻],B869,Work[船名],C869,Work[バース],E869,Work[入出・転],F869,Work[曳船名],G869)&gt;1,"要確認：同じ作業・曳船が重複",IF(AND(I869="あり",J869="実施",NOT(ISNUMBER(AD869))),"要確認：拘束時間未確認",IF(OR(H869="未確認",I869="未確認",J869="未確認",X869="未確認",N869="未確認",O869="未確認"),"要確認：未確認を含む","確認済"))))))))))</f>
        <v/>
      </c>
    </row>
    <row r="870" spans="1:38" ht="24.95" customHeight="1" x14ac:dyDescent="0.2">
      <c r="A870" s="20"/>
      <c r="B870" s="29"/>
      <c r="C870" s="7"/>
      <c r="D870" s="7"/>
      <c r="E870" s="7"/>
      <c r="F870" s="7"/>
      <c r="G870" s="7"/>
      <c r="H870" s="7"/>
      <c r="I870" s="7"/>
      <c r="J870" s="7"/>
      <c r="K870" s="23"/>
      <c r="L870" s="13"/>
      <c r="M870" s="13"/>
      <c r="N870" s="7"/>
      <c r="O870" s="51"/>
      <c r="P870" s="51"/>
      <c r="Q870" s="61"/>
      <c r="R870" s="62"/>
      <c r="S870" s="62"/>
      <c r="T870" s="63"/>
      <c r="U870" s="63"/>
      <c r="V870" s="63"/>
      <c r="W870" s="51"/>
      <c r="X870" s="51"/>
      <c r="Y870" s="67"/>
      <c r="Z870" s="54" t="str">
        <f>IF(G870="","",IF(COUNTIF(Tugs[曳船名],G870)&lt;&gt;1,"未登録・重複",IF(INDEX(Tugs[会社名],MATCH(G870,Tugs[曳船名],0))="","未確認",INDEX(Tugs[会社名],MATCH(G870,Tugs[曳船名],0)))))</f>
        <v/>
      </c>
      <c r="AA870" s="54" t="str">
        <f>IF(G870="","",IF(COUNTIF(Companies[会社名],Z870)&lt;&gt;1,"未登録・重複",IF(INDEX(Companies[地区],MATCH(Z870,Companies[会社名],0))="","未確認",INDEX(Companies[地区],MATCH(Z870,Companies[会社名],0)))))</f>
        <v/>
      </c>
      <c r="AB870" s="54" t="str">
        <f>IF(G870="","",IF(Q870&lt;&gt;"",Q870,IF(COUNTIF(Tugs[曳船名],G870)&lt;&gt;1,"未登録・重複",IF(INDEX(Tugs[基地港],MATCH(G870,Tugs[曳船名],0))="","未確認",INDEX(Tugs[基地港],MATCH(G870,Tugs[曳船名],0))))))</f>
        <v/>
      </c>
      <c r="AC870" s="53" t="str">
        <f>IF(C870="","",IF(AND(COUNTIF(Standards[照合項目（自動）],AB870&amp;"｜"&amp;E870&amp;"｜"&amp;D870&amp;"｜"&amp;F870&amp;"｜"&amp;P870)=1,COUNTIFS(Standards[照合項目（自動）],AB870&amp;"｜"&amp;E870&amp;"｜"&amp;D870&amp;"｜"&amp;F870&amp;"｜"&amp;P870,Standards[入力確認（自動）],"確認済")=1),SUMIF(Standards[照合項目（自動）],AB870&amp;"｜"&amp;E870&amp;"｜"&amp;D870&amp;"｜"&amp;F870&amp;"｜"&amp;P870,Standards[所定合計h（自動）]),"未確認"))</f>
        <v/>
      </c>
      <c r="AD870" s="53" t="str">
        <f>IF(C870="","",IF(AND(ISNUMBER(R870),ISNUMBER(S870),S870&gt;=R870),ROUND((S870-R870)*24,4),IF(OR(R870&lt;&gt;"",S870&lt;&gt;""),"",IF(AND(ISNUMBER(T870),T870&gt;=0),T870,IF(AND(I870="あり",J870="実施",ISNUMBER(AC870)),AC870,"")))))</f>
        <v/>
      </c>
      <c r="AE870" s="54" t="str">
        <f>IF(C870="","",IF(AND(ISNUMBER(R870),ISNUMBER(S870),S870&gt;=R870),IF(X870="記録","実績：基地発～基地着",IF(X870="記憶","記憶：基地発～基地着","未確認：基地発～基地着")),IF(OR(R870&lt;&gt;"",S870&lt;&gt;""),"要確認：時刻不足・逆転",IF(AND(ISNUMBER(T870),T870&gt;=0),IF(X870="記録","実績：記録の時間",IF(X870="記憶","記憶：申告の時間","未確認：申告の時間")),IF(AND(I870="あり",J870="実施",ISNUMBER(AC870)),"所定時間による見込み",IF(I870="なし","使用なし","未確認"))))))</f>
        <v/>
      </c>
      <c r="AF870" s="55" t="str">
        <f>IF(C870="","",IF(H870="あり",1,0))</f>
        <v/>
      </c>
      <c r="AG870" s="55" t="str">
        <f>IF(C870="","",IF(AND(I870="あり",J870="実施"),1,0))</f>
        <v/>
      </c>
      <c r="AH870" s="55" t="str">
        <f>IF(C870="","",IF(AND(H870="あり",X870="記録"),IF(COUNTIFS($A$8:A870,A870,$B$8:B870,B870,$C$8:C870,C870,$E$8:E870,E870,$F$8:F870,F870,$H$8:H870,"あり",$X$8:X870,"記録")=1,1,0),0))</f>
        <v/>
      </c>
      <c r="AI870" s="55" t="str">
        <f>IF(C870="","",IF(AND(I870="あり",J870="実施",X870="記録",ISNUMBER(K870)),IF(COUNTIFS($K$8:K870,K870,$C$8:C870,C870,$E$8:E870,E870,$F$8:F870,F870,$I$8:I870,"あり",$J$8:J870,"実施",$X$8:X870,"記録")=1,1,0),0))</f>
        <v/>
      </c>
      <c r="AJ870" s="55" t="str">
        <f>IF(C870="","",IF(ISNUMBER(A870),YEAR(A870)-IF(MONTH(A870)&lt;4,1,0),""))</f>
        <v/>
      </c>
      <c r="AK870" s="55" t="str">
        <f>IF(C870="","",IF(J870="実施",IF(ISNUMBER(K870),YEAR(K870)-IF(MONTH(K870)&lt;4,1,0),""),""))</f>
        <v/>
      </c>
      <c r="AL870" s="56" t="str">
        <f>IF(C870="",IF(OR(A870&lt;&gt;"",G870&lt;&gt;""),"要確認：船名未記入",""),IF(OR(NOT(ISNUMBER(A870)),G870="",H870="",I870="",J870="",N870="",O870="",P870="",W870="",X870=""),"要確認：基本項目不足",IF(OR(Z870="未登録・重複",AA870="未登録・重複",AB870="未確認"),"要確認：登録表を確認",IF(AND(H870="あり",NOT(ISNUMBER(B870))),"要確認：前日の予定時刻不足",IF(AND(J870="実施",I870="あり",NOT(ISNUMBER(K870))),"要確認：最終日時不足",IF(AND(J870="取消",I870="あり"),"要確認：取消と使用ありが矛盾",IF(OR(AND(ISNUMBER(T870),T870&lt;0),AND(ISNUMBER(V870),V870&lt;0),AE870="要確認：時刻不足・逆転"),"要確認：時間を確認",IF(COUNTIFS(Work[予定表の作業日],A870,Work[前日版の予定時刻],B870,Work[船名],C870,Work[バース],E870,Work[入出・転],F870,Work[曳船名],G870)&gt;1,"要確認：同じ作業・曳船が重複",IF(AND(I870="あり",J870="実施",NOT(ISNUMBER(AD870))),"要確認：拘束時間未確認",IF(OR(H870="未確認",I870="未確認",J870="未確認",X870="未確認",N870="未確認",O870="未確認"),"要確認：未確認を含む","確認済"))))))))))</f>
        <v/>
      </c>
    </row>
    <row r="871" spans="1:38" ht="24.95" customHeight="1" x14ac:dyDescent="0.2">
      <c r="A871" s="20"/>
      <c r="B871" s="29"/>
      <c r="C871" s="7"/>
      <c r="D871" s="7"/>
      <c r="E871" s="7"/>
      <c r="F871" s="7"/>
      <c r="G871" s="7"/>
      <c r="H871" s="7"/>
      <c r="I871" s="7"/>
      <c r="J871" s="7"/>
      <c r="K871" s="23"/>
      <c r="L871" s="13"/>
      <c r="M871" s="13"/>
      <c r="N871" s="7"/>
      <c r="O871" s="51"/>
      <c r="P871" s="51"/>
      <c r="Q871" s="61"/>
      <c r="R871" s="62"/>
      <c r="S871" s="62"/>
      <c r="T871" s="63"/>
      <c r="U871" s="63"/>
      <c r="V871" s="63"/>
      <c r="W871" s="51"/>
      <c r="X871" s="51"/>
      <c r="Y871" s="67"/>
      <c r="Z871" s="54" t="str">
        <f>IF(G871="","",IF(COUNTIF(Tugs[曳船名],G871)&lt;&gt;1,"未登録・重複",IF(INDEX(Tugs[会社名],MATCH(G871,Tugs[曳船名],0))="","未確認",INDEX(Tugs[会社名],MATCH(G871,Tugs[曳船名],0)))))</f>
        <v/>
      </c>
      <c r="AA871" s="54" t="str">
        <f>IF(G871="","",IF(COUNTIF(Companies[会社名],Z871)&lt;&gt;1,"未登録・重複",IF(INDEX(Companies[地区],MATCH(Z871,Companies[会社名],0))="","未確認",INDEX(Companies[地区],MATCH(Z871,Companies[会社名],0)))))</f>
        <v/>
      </c>
      <c r="AB871" s="54" t="str">
        <f>IF(G871="","",IF(Q871&lt;&gt;"",Q871,IF(COUNTIF(Tugs[曳船名],G871)&lt;&gt;1,"未登録・重複",IF(INDEX(Tugs[基地港],MATCH(G871,Tugs[曳船名],0))="","未確認",INDEX(Tugs[基地港],MATCH(G871,Tugs[曳船名],0))))))</f>
        <v/>
      </c>
      <c r="AC871" s="53" t="str">
        <f>IF(C871="","",IF(AND(COUNTIF(Standards[照合項目（自動）],AB871&amp;"｜"&amp;E871&amp;"｜"&amp;D871&amp;"｜"&amp;F871&amp;"｜"&amp;P871)=1,COUNTIFS(Standards[照合項目（自動）],AB871&amp;"｜"&amp;E871&amp;"｜"&amp;D871&amp;"｜"&amp;F871&amp;"｜"&amp;P871,Standards[入力確認（自動）],"確認済")=1),SUMIF(Standards[照合項目（自動）],AB871&amp;"｜"&amp;E871&amp;"｜"&amp;D871&amp;"｜"&amp;F871&amp;"｜"&amp;P871,Standards[所定合計h（自動）]),"未確認"))</f>
        <v/>
      </c>
      <c r="AD871" s="53" t="str">
        <f>IF(C871="","",IF(AND(ISNUMBER(R871),ISNUMBER(S871),S871&gt;=R871),ROUND((S871-R871)*24,4),IF(OR(R871&lt;&gt;"",S871&lt;&gt;""),"",IF(AND(ISNUMBER(T871),T871&gt;=0),T871,IF(AND(I871="あり",J871="実施",ISNUMBER(AC871)),AC871,"")))))</f>
        <v/>
      </c>
      <c r="AE871" s="54" t="str">
        <f>IF(C871="","",IF(AND(ISNUMBER(R871),ISNUMBER(S871),S871&gt;=R871),IF(X871="記録","実績：基地発～基地着",IF(X871="記憶","記憶：基地発～基地着","未確認：基地発～基地着")),IF(OR(R871&lt;&gt;"",S871&lt;&gt;""),"要確認：時刻不足・逆転",IF(AND(ISNUMBER(T871),T871&gt;=0),IF(X871="記録","実績：記録の時間",IF(X871="記憶","記憶：申告の時間","未確認：申告の時間")),IF(AND(I871="あり",J871="実施",ISNUMBER(AC871)),"所定時間による見込み",IF(I871="なし","使用なし","未確認"))))))</f>
        <v/>
      </c>
      <c r="AF871" s="55" t="str">
        <f>IF(C871="","",IF(H871="あり",1,0))</f>
        <v/>
      </c>
      <c r="AG871" s="55" t="str">
        <f>IF(C871="","",IF(AND(I871="あり",J871="実施"),1,0))</f>
        <v/>
      </c>
      <c r="AH871" s="55" t="str">
        <f>IF(C871="","",IF(AND(H871="あり",X871="記録"),IF(COUNTIFS($A$8:A871,A871,$B$8:B871,B871,$C$8:C871,C871,$E$8:E871,E871,$F$8:F871,F871,$H$8:H871,"あり",$X$8:X871,"記録")=1,1,0),0))</f>
        <v/>
      </c>
      <c r="AI871" s="55" t="str">
        <f>IF(C871="","",IF(AND(I871="あり",J871="実施",X871="記録",ISNUMBER(K871)),IF(COUNTIFS($K$8:K871,K871,$C$8:C871,C871,$E$8:E871,E871,$F$8:F871,F871,$I$8:I871,"あり",$J$8:J871,"実施",$X$8:X871,"記録")=1,1,0),0))</f>
        <v/>
      </c>
      <c r="AJ871" s="55" t="str">
        <f>IF(C871="","",IF(ISNUMBER(A871),YEAR(A871)-IF(MONTH(A871)&lt;4,1,0),""))</f>
        <v/>
      </c>
      <c r="AK871" s="55" t="str">
        <f>IF(C871="","",IF(J871="実施",IF(ISNUMBER(K871),YEAR(K871)-IF(MONTH(K871)&lt;4,1,0),""),""))</f>
        <v/>
      </c>
      <c r="AL871" s="56" t="str">
        <f>IF(C871="",IF(OR(A871&lt;&gt;"",G871&lt;&gt;""),"要確認：船名未記入",""),IF(OR(NOT(ISNUMBER(A871)),G871="",H871="",I871="",J871="",N871="",O871="",P871="",W871="",X871=""),"要確認：基本項目不足",IF(OR(Z871="未登録・重複",AA871="未登録・重複",AB871="未確認"),"要確認：登録表を確認",IF(AND(H871="あり",NOT(ISNUMBER(B871))),"要確認：前日の予定時刻不足",IF(AND(J871="実施",I871="あり",NOT(ISNUMBER(K871))),"要確認：最終日時不足",IF(AND(J871="取消",I871="あり"),"要確認：取消と使用ありが矛盾",IF(OR(AND(ISNUMBER(T871),T871&lt;0),AND(ISNUMBER(V871),V871&lt;0),AE871="要確認：時刻不足・逆転"),"要確認：時間を確認",IF(COUNTIFS(Work[予定表の作業日],A871,Work[前日版の予定時刻],B871,Work[船名],C871,Work[バース],E871,Work[入出・転],F871,Work[曳船名],G871)&gt;1,"要確認：同じ作業・曳船が重複",IF(AND(I871="あり",J871="実施",NOT(ISNUMBER(AD871))),"要確認：拘束時間未確認",IF(OR(H871="未確認",I871="未確認",J871="未確認",X871="未確認",N871="未確認",O871="未確認"),"要確認：未確認を含む","確認済"))))))))))</f>
        <v/>
      </c>
    </row>
    <row r="872" spans="1:38" ht="24.95" customHeight="1" x14ac:dyDescent="0.2">
      <c r="A872" s="20"/>
      <c r="B872" s="29"/>
      <c r="C872" s="7"/>
      <c r="D872" s="7"/>
      <c r="E872" s="7"/>
      <c r="F872" s="7"/>
      <c r="G872" s="7"/>
      <c r="H872" s="7"/>
      <c r="I872" s="7"/>
      <c r="J872" s="7"/>
      <c r="K872" s="23"/>
      <c r="L872" s="13"/>
      <c r="M872" s="13"/>
      <c r="N872" s="7"/>
      <c r="O872" s="51"/>
      <c r="P872" s="51"/>
      <c r="Q872" s="61"/>
      <c r="R872" s="62"/>
      <c r="S872" s="62"/>
      <c r="T872" s="63"/>
      <c r="U872" s="63"/>
      <c r="V872" s="63"/>
      <c r="W872" s="51"/>
      <c r="X872" s="51"/>
      <c r="Y872" s="67"/>
      <c r="Z872" s="54" t="str">
        <f>IF(G872="","",IF(COUNTIF(Tugs[曳船名],G872)&lt;&gt;1,"未登録・重複",IF(INDEX(Tugs[会社名],MATCH(G872,Tugs[曳船名],0))="","未確認",INDEX(Tugs[会社名],MATCH(G872,Tugs[曳船名],0)))))</f>
        <v/>
      </c>
      <c r="AA872" s="54" t="str">
        <f>IF(G872="","",IF(COUNTIF(Companies[会社名],Z872)&lt;&gt;1,"未登録・重複",IF(INDEX(Companies[地区],MATCH(Z872,Companies[会社名],0))="","未確認",INDEX(Companies[地区],MATCH(Z872,Companies[会社名],0)))))</f>
        <v/>
      </c>
      <c r="AB872" s="54" t="str">
        <f>IF(G872="","",IF(Q872&lt;&gt;"",Q872,IF(COUNTIF(Tugs[曳船名],G872)&lt;&gt;1,"未登録・重複",IF(INDEX(Tugs[基地港],MATCH(G872,Tugs[曳船名],0))="","未確認",INDEX(Tugs[基地港],MATCH(G872,Tugs[曳船名],0))))))</f>
        <v/>
      </c>
      <c r="AC872" s="53" t="str">
        <f>IF(C872="","",IF(AND(COUNTIF(Standards[照合項目（自動）],AB872&amp;"｜"&amp;E872&amp;"｜"&amp;D872&amp;"｜"&amp;F872&amp;"｜"&amp;P872)=1,COUNTIFS(Standards[照合項目（自動）],AB872&amp;"｜"&amp;E872&amp;"｜"&amp;D872&amp;"｜"&amp;F872&amp;"｜"&amp;P872,Standards[入力確認（自動）],"確認済")=1),SUMIF(Standards[照合項目（自動）],AB872&amp;"｜"&amp;E872&amp;"｜"&amp;D872&amp;"｜"&amp;F872&amp;"｜"&amp;P872,Standards[所定合計h（自動）]),"未確認"))</f>
        <v/>
      </c>
      <c r="AD872" s="53" t="str">
        <f>IF(C872="","",IF(AND(ISNUMBER(R872),ISNUMBER(S872),S872&gt;=R872),ROUND((S872-R872)*24,4),IF(OR(R872&lt;&gt;"",S872&lt;&gt;""),"",IF(AND(ISNUMBER(T872),T872&gt;=0),T872,IF(AND(I872="あり",J872="実施",ISNUMBER(AC872)),AC872,"")))))</f>
        <v/>
      </c>
      <c r="AE872" s="54" t="str">
        <f>IF(C872="","",IF(AND(ISNUMBER(R872),ISNUMBER(S872),S872&gt;=R872),IF(X872="記録","実績：基地発～基地着",IF(X872="記憶","記憶：基地発～基地着","未確認：基地発～基地着")),IF(OR(R872&lt;&gt;"",S872&lt;&gt;""),"要確認：時刻不足・逆転",IF(AND(ISNUMBER(T872),T872&gt;=0),IF(X872="記録","実績：記録の時間",IF(X872="記憶","記憶：申告の時間","未確認：申告の時間")),IF(AND(I872="あり",J872="実施",ISNUMBER(AC872)),"所定時間による見込み",IF(I872="なし","使用なし","未確認"))))))</f>
        <v/>
      </c>
      <c r="AF872" s="55" t="str">
        <f>IF(C872="","",IF(H872="あり",1,0))</f>
        <v/>
      </c>
      <c r="AG872" s="55" t="str">
        <f>IF(C872="","",IF(AND(I872="あり",J872="実施"),1,0))</f>
        <v/>
      </c>
      <c r="AH872" s="55" t="str">
        <f>IF(C872="","",IF(AND(H872="あり",X872="記録"),IF(COUNTIFS($A$8:A872,A872,$B$8:B872,B872,$C$8:C872,C872,$E$8:E872,E872,$F$8:F872,F872,$H$8:H872,"あり",$X$8:X872,"記録")=1,1,0),0))</f>
        <v/>
      </c>
      <c r="AI872" s="55" t="str">
        <f>IF(C872="","",IF(AND(I872="あり",J872="実施",X872="記録",ISNUMBER(K872)),IF(COUNTIFS($K$8:K872,K872,$C$8:C872,C872,$E$8:E872,E872,$F$8:F872,F872,$I$8:I872,"あり",$J$8:J872,"実施",$X$8:X872,"記録")=1,1,0),0))</f>
        <v/>
      </c>
      <c r="AJ872" s="55" t="str">
        <f>IF(C872="","",IF(ISNUMBER(A872),YEAR(A872)-IF(MONTH(A872)&lt;4,1,0),""))</f>
        <v/>
      </c>
      <c r="AK872" s="55" t="str">
        <f>IF(C872="","",IF(J872="実施",IF(ISNUMBER(K872),YEAR(K872)-IF(MONTH(K872)&lt;4,1,0),""),""))</f>
        <v/>
      </c>
      <c r="AL872" s="56" t="str">
        <f>IF(C872="",IF(OR(A872&lt;&gt;"",G872&lt;&gt;""),"要確認：船名未記入",""),IF(OR(NOT(ISNUMBER(A872)),G872="",H872="",I872="",J872="",N872="",O872="",P872="",W872="",X872=""),"要確認：基本項目不足",IF(OR(Z872="未登録・重複",AA872="未登録・重複",AB872="未確認"),"要確認：登録表を確認",IF(AND(H872="あり",NOT(ISNUMBER(B872))),"要確認：前日の予定時刻不足",IF(AND(J872="実施",I872="あり",NOT(ISNUMBER(K872))),"要確認：最終日時不足",IF(AND(J872="取消",I872="あり"),"要確認：取消と使用ありが矛盾",IF(OR(AND(ISNUMBER(T872),T872&lt;0),AND(ISNUMBER(V872),V872&lt;0),AE872="要確認：時刻不足・逆転"),"要確認：時間を確認",IF(COUNTIFS(Work[予定表の作業日],A872,Work[前日版の予定時刻],B872,Work[船名],C872,Work[バース],E872,Work[入出・転],F872,Work[曳船名],G872)&gt;1,"要確認：同じ作業・曳船が重複",IF(AND(I872="あり",J872="実施",NOT(ISNUMBER(AD872))),"要確認：拘束時間未確認",IF(OR(H872="未確認",I872="未確認",J872="未確認",X872="未確認",N872="未確認",O872="未確認"),"要確認：未確認を含む","確認済"))))))))))</f>
        <v/>
      </c>
    </row>
    <row r="873" spans="1:38" ht="24.95" customHeight="1" x14ac:dyDescent="0.2">
      <c r="A873" s="20"/>
      <c r="B873" s="29"/>
      <c r="C873" s="7"/>
      <c r="D873" s="7"/>
      <c r="E873" s="7"/>
      <c r="F873" s="7"/>
      <c r="G873" s="7"/>
      <c r="H873" s="7"/>
      <c r="I873" s="7"/>
      <c r="J873" s="7"/>
      <c r="K873" s="23"/>
      <c r="L873" s="13"/>
      <c r="M873" s="13"/>
      <c r="N873" s="7"/>
      <c r="O873" s="51"/>
      <c r="P873" s="51"/>
      <c r="Q873" s="61"/>
      <c r="R873" s="62"/>
      <c r="S873" s="62"/>
      <c r="T873" s="63"/>
      <c r="U873" s="63"/>
      <c r="V873" s="63"/>
      <c r="W873" s="51"/>
      <c r="X873" s="51"/>
      <c r="Y873" s="67"/>
      <c r="Z873" s="54" t="str">
        <f>IF(G873="","",IF(COUNTIF(Tugs[曳船名],G873)&lt;&gt;1,"未登録・重複",IF(INDEX(Tugs[会社名],MATCH(G873,Tugs[曳船名],0))="","未確認",INDEX(Tugs[会社名],MATCH(G873,Tugs[曳船名],0)))))</f>
        <v/>
      </c>
      <c r="AA873" s="54" t="str">
        <f>IF(G873="","",IF(COUNTIF(Companies[会社名],Z873)&lt;&gt;1,"未登録・重複",IF(INDEX(Companies[地区],MATCH(Z873,Companies[会社名],0))="","未確認",INDEX(Companies[地区],MATCH(Z873,Companies[会社名],0)))))</f>
        <v/>
      </c>
      <c r="AB873" s="54" t="str">
        <f>IF(G873="","",IF(Q873&lt;&gt;"",Q873,IF(COUNTIF(Tugs[曳船名],G873)&lt;&gt;1,"未登録・重複",IF(INDEX(Tugs[基地港],MATCH(G873,Tugs[曳船名],0))="","未確認",INDEX(Tugs[基地港],MATCH(G873,Tugs[曳船名],0))))))</f>
        <v/>
      </c>
      <c r="AC873" s="53" t="str">
        <f>IF(C873="","",IF(AND(COUNTIF(Standards[照合項目（自動）],AB873&amp;"｜"&amp;E873&amp;"｜"&amp;D873&amp;"｜"&amp;F873&amp;"｜"&amp;P873)=1,COUNTIFS(Standards[照合項目（自動）],AB873&amp;"｜"&amp;E873&amp;"｜"&amp;D873&amp;"｜"&amp;F873&amp;"｜"&amp;P873,Standards[入力確認（自動）],"確認済")=1),SUMIF(Standards[照合項目（自動）],AB873&amp;"｜"&amp;E873&amp;"｜"&amp;D873&amp;"｜"&amp;F873&amp;"｜"&amp;P873,Standards[所定合計h（自動）]),"未確認"))</f>
        <v/>
      </c>
      <c r="AD873" s="53" t="str">
        <f>IF(C873="","",IF(AND(ISNUMBER(R873),ISNUMBER(S873),S873&gt;=R873),ROUND((S873-R873)*24,4),IF(OR(R873&lt;&gt;"",S873&lt;&gt;""),"",IF(AND(ISNUMBER(T873),T873&gt;=0),T873,IF(AND(I873="あり",J873="実施",ISNUMBER(AC873)),AC873,"")))))</f>
        <v/>
      </c>
      <c r="AE873" s="54" t="str">
        <f>IF(C873="","",IF(AND(ISNUMBER(R873),ISNUMBER(S873),S873&gt;=R873),IF(X873="記録","実績：基地発～基地着",IF(X873="記憶","記憶：基地発～基地着","未確認：基地発～基地着")),IF(OR(R873&lt;&gt;"",S873&lt;&gt;""),"要確認：時刻不足・逆転",IF(AND(ISNUMBER(T873),T873&gt;=0),IF(X873="記録","実績：記録の時間",IF(X873="記憶","記憶：申告の時間","未確認：申告の時間")),IF(AND(I873="あり",J873="実施",ISNUMBER(AC873)),"所定時間による見込み",IF(I873="なし","使用なし","未確認"))))))</f>
        <v/>
      </c>
      <c r="AF873" s="55" t="str">
        <f>IF(C873="","",IF(H873="あり",1,0))</f>
        <v/>
      </c>
      <c r="AG873" s="55" t="str">
        <f>IF(C873="","",IF(AND(I873="あり",J873="実施"),1,0))</f>
        <v/>
      </c>
      <c r="AH873" s="55" t="str">
        <f>IF(C873="","",IF(AND(H873="あり",X873="記録"),IF(COUNTIFS($A$8:A873,A873,$B$8:B873,B873,$C$8:C873,C873,$E$8:E873,E873,$F$8:F873,F873,$H$8:H873,"あり",$X$8:X873,"記録")=1,1,0),0))</f>
        <v/>
      </c>
      <c r="AI873" s="55" t="str">
        <f>IF(C873="","",IF(AND(I873="あり",J873="実施",X873="記録",ISNUMBER(K873)),IF(COUNTIFS($K$8:K873,K873,$C$8:C873,C873,$E$8:E873,E873,$F$8:F873,F873,$I$8:I873,"あり",$J$8:J873,"実施",$X$8:X873,"記録")=1,1,0),0))</f>
        <v/>
      </c>
      <c r="AJ873" s="55" t="str">
        <f>IF(C873="","",IF(ISNUMBER(A873),YEAR(A873)-IF(MONTH(A873)&lt;4,1,0),""))</f>
        <v/>
      </c>
      <c r="AK873" s="55" t="str">
        <f>IF(C873="","",IF(J873="実施",IF(ISNUMBER(K873),YEAR(K873)-IF(MONTH(K873)&lt;4,1,0),""),""))</f>
        <v/>
      </c>
      <c r="AL873" s="56" t="str">
        <f>IF(C873="",IF(OR(A873&lt;&gt;"",G873&lt;&gt;""),"要確認：船名未記入",""),IF(OR(NOT(ISNUMBER(A873)),G873="",H873="",I873="",J873="",N873="",O873="",P873="",W873="",X873=""),"要確認：基本項目不足",IF(OR(Z873="未登録・重複",AA873="未登録・重複",AB873="未確認"),"要確認：登録表を確認",IF(AND(H873="あり",NOT(ISNUMBER(B873))),"要確認：前日の予定時刻不足",IF(AND(J873="実施",I873="あり",NOT(ISNUMBER(K873))),"要確認：最終日時不足",IF(AND(J873="取消",I873="あり"),"要確認：取消と使用ありが矛盾",IF(OR(AND(ISNUMBER(T873),T873&lt;0),AND(ISNUMBER(V873),V873&lt;0),AE873="要確認：時刻不足・逆転"),"要確認：時間を確認",IF(COUNTIFS(Work[予定表の作業日],A873,Work[前日版の予定時刻],B873,Work[船名],C873,Work[バース],E873,Work[入出・転],F873,Work[曳船名],G873)&gt;1,"要確認：同じ作業・曳船が重複",IF(AND(I873="あり",J873="実施",NOT(ISNUMBER(AD873))),"要確認：拘束時間未確認",IF(OR(H873="未確認",I873="未確認",J873="未確認",X873="未確認",N873="未確認",O873="未確認"),"要確認：未確認を含む","確認済"))))))))))</f>
        <v/>
      </c>
    </row>
    <row r="874" spans="1:38" ht="24.95" customHeight="1" x14ac:dyDescent="0.2">
      <c r="A874" s="20"/>
      <c r="B874" s="29"/>
      <c r="C874" s="7"/>
      <c r="D874" s="7"/>
      <c r="E874" s="7"/>
      <c r="F874" s="7"/>
      <c r="G874" s="7"/>
      <c r="H874" s="7"/>
      <c r="I874" s="7"/>
      <c r="J874" s="7"/>
      <c r="K874" s="23"/>
      <c r="L874" s="13"/>
      <c r="M874" s="13"/>
      <c r="N874" s="7"/>
      <c r="O874" s="51"/>
      <c r="P874" s="51"/>
      <c r="Q874" s="61"/>
      <c r="R874" s="62"/>
      <c r="S874" s="62"/>
      <c r="T874" s="63"/>
      <c r="U874" s="63"/>
      <c r="V874" s="63"/>
      <c r="W874" s="51"/>
      <c r="X874" s="51"/>
      <c r="Y874" s="67"/>
      <c r="Z874" s="54" t="str">
        <f>IF(G874="","",IF(COUNTIF(Tugs[曳船名],G874)&lt;&gt;1,"未登録・重複",IF(INDEX(Tugs[会社名],MATCH(G874,Tugs[曳船名],0))="","未確認",INDEX(Tugs[会社名],MATCH(G874,Tugs[曳船名],0)))))</f>
        <v/>
      </c>
      <c r="AA874" s="54" t="str">
        <f>IF(G874="","",IF(COUNTIF(Companies[会社名],Z874)&lt;&gt;1,"未登録・重複",IF(INDEX(Companies[地区],MATCH(Z874,Companies[会社名],0))="","未確認",INDEX(Companies[地区],MATCH(Z874,Companies[会社名],0)))))</f>
        <v/>
      </c>
      <c r="AB874" s="54" t="str">
        <f>IF(G874="","",IF(Q874&lt;&gt;"",Q874,IF(COUNTIF(Tugs[曳船名],G874)&lt;&gt;1,"未登録・重複",IF(INDEX(Tugs[基地港],MATCH(G874,Tugs[曳船名],0))="","未確認",INDEX(Tugs[基地港],MATCH(G874,Tugs[曳船名],0))))))</f>
        <v/>
      </c>
      <c r="AC874" s="53" t="str">
        <f>IF(C874="","",IF(AND(COUNTIF(Standards[照合項目（自動）],AB874&amp;"｜"&amp;E874&amp;"｜"&amp;D874&amp;"｜"&amp;F874&amp;"｜"&amp;P874)=1,COUNTIFS(Standards[照合項目（自動）],AB874&amp;"｜"&amp;E874&amp;"｜"&amp;D874&amp;"｜"&amp;F874&amp;"｜"&amp;P874,Standards[入力確認（自動）],"確認済")=1),SUMIF(Standards[照合項目（自動）],AB874&amp;"｜"&amp;E874&amp;"｜"&amp;D874&amp;"｜"&amp;F874&amp;"｜"&amp;P874,Standards[所定合計h（自動）]),"未確認"))</f>
        <v/>
      </c>
      <c r="AD874" s="53" t="str">
        <f>IF(C874="","",IF(AND(ISNUMBER(R874),ISNUMBER(S874),S874&gt;=R874),ROUND((S874-R874)*24,4),IF(OR(R874&lt;&gt;"",S874&lt;&gt;""),"",IF(AND(ISNUMBER(T874),T874&gt;=0),T874,IF(AND(I874="あり",J874="実施",ISNUMBER(AC874)),AC874,"")))))</f>
        <v/>
      </c>
      <c r="AE874" s="54" t="str">
        <f>IF(C874="","",IF(AND(ISNUMBER(R874),ISNUMBER(S874),S874&gt;=R874),IF(X874="記録","実績：基地発～基地着",IF(X874="記憶","記憶：基地発～基地着","未確認：基地発～基地着")),IF(OR(R874&lt;&gt;"",S874&lt;&gt;""),"要確認：時刻不足・逆転",IF(AND(ISNUMBER(T874),T874&gt;=0),IF(X874="記録","実績：記録の時間",IF(X874="記憶","記憶：申告の時間","未確認：申告の時間")),IF(AND(I874="あり",J874="実施",ISNUMBER(AC874)),"所定時間による見込み",IF(I874="なし","使用なし","未確認"))))))</f>
        <v/>
      </c>
      <c r="AF874" s="55" t="str">
        <f>IF(C874="","",IF(H874="あり",1,0))</f>
        <v/>
      </c>
      <c r="AG874" s="55" t="str">
        <f>IF(C874="","",IF(AND(I874="あり",J874="実施"),1,0))</f>
        <v/>
      </c>
      <c r="AH874" s="55" t="str">
        <f>IF(C874="","",IF(AND(H874="あり",X874="記録"),IF(COUNTIFS($A$8:A874,A874,$B$8:B874,B874,$C$8:C874,C874,$E$8:E874,E874,$F$8:F874,F874,$H$8:H874,"あり",$X$8:X874,"記録")=1,1,0),0))</f>
        <v/>
      </c>
      <c r="AI874" s="55" t="str">
        <f>IF(C874="","",IF(AND(I874="あり",J874="実施",X874="記録",ISNUMBER(K874)),IF(COUNTIFS($K$8:K874,K874,$C$8:C874,C874,$E$8:E874,E874,$F$8:F874,F874,$I$8:I874,"あり",$J$8:J874,"実施",$X$8:X874,"記録")=1,1,0),0))</f>
        <v/>
      </c>
      <c r="AJ874" s="55" t="str">
        <f>IF(C874="","",IF(ISNUMBER(A874),YEAR(A874)-IF(MONTH(A874)&lt;4,1,0),""))</f>
        <v/>
      </c>
      <c r="AK874" s="55" t="str">
        <f>IF(C874="","",IF(J874="実施",IF(ISNUMBER(K874),YEAR(K874)-IF(MONTH(K874)&lt;4,1,0),""),""))</f>
        <v/>
      </c>
      <c r="AL874" s="56" t="str">
        <f>IF(C874="",IF(OR(A874&lt;&gt;"",G874&lt;&gt;""),"要確認：船名未記入",""),IF(OR(NOT(ISNUMBER(A874)),G874="",H874="",I874="",J874="",N874="",O874="",P874="",W874="",X874=""),"要確認：基本項目不足",IF(OR(Z874="未登録・重複",AA874="未登録・重複",AB874="未確認"),"要確認：登録表を確認",IF(AND(H874="あり",NOT(ISNUMBER(B874))),"要確認：前日の予定時刻不足",IF(AND(J874="実施",I874="あり",NOT(ISNUMBER(K874))),"要確認：最終日時不足",IF(AND(J874="取消",I874="あり"),"要確認：取消と使用ありが矛盾",IF(OR(AND(ISNUMBER(T874),T874&lt;0),AND(ISNUMBER(V874),V874&lt;0),AE874="要確認：時刻不足・逆転"),"要確認：時間を確認",IF(COUNTIFS(Work[予定表の作業日],A874,Work[前日版の予定時刻],B874,Work[船名],C874,Work[バース],E874,Work[入出・転],F874,Work[曳船名],G874)&gt;1,"要確認：同じ作業・曳船が重複",IF(AND(I874="あり",J874="実施",NOT(ISNUMBER(AD874))),"要確認：拘束時間未確認",IF(OR(H874="未確認",I874="未確認",J874="未確認",X874="未確認",N874="未確認",O874="未確認"),"要確認：未確認を含む","確認済"))))))))))</f>
        <v/>
      </c>
    </row>
    <row r="875" spans="1:38" ht="24.95" customHeight="1" x14ac:dyDescent="0.2">
      <c r="A875" s="20"/>
      <c r="B875" s="29"/>
      <c r="C875" s="7"/>
      <c r="D875" s="7"/>
      <c r="E875" s="7"/>
      <c r="F875" s="7"/>
      <c r="G875" s="7"/>
      <c r="H875" s="7"/>
      <c r="I875" s="7"/>
      <c r="J875" s="7"/>
      <c r="K875" s="23"/>
      <c r="L875" s="13"/>
      <c r="M875" s="13"/>
      <c r="N875" s="7"/>
      <c r="O875" s="51"/>
      <c r="P875" s="51"/>
      <c r="Q875" s="61"/>
      <c r="R875" s="62"/>
      <c r="S875" s="62"/>
      <c r="T875" s="63"/>
      <c r="U875" s="63"/>
      <c r="V875" s="63"/>
      <c r="W875" s="51"/>
      <c r="X875" s="51"/>
      <c r="Y875" s="67"/>
      <c r="Z875" s="54" t="str">
        <f>IF(G875="","",IF(COUNTIF(Tugs[曳船名],G875)&lt;&gt;1,"未登録・重複",IF(INDEX(Tugs[会社名],MATCH(G875,Tugs[曳船名],0))="","未確認",INDEX(Tugs[会社名],MATCH(G875,Tugs[曳船名],0)))))</f>
        <v/>
      </c>
      <c r="AA875" s="54" t="str">
        <f>IF(G875="","",IF(COUNTIF(Companies[会社名],Z875)&lt;&gt;1,"未登録・重複",IF(INDEX(Companies[地区],MATCH(Z875,Companies[会社名],0))="","未確認",INDEX(Companies[地区],MATCH(Z875,Companies[会社名],0)))))</f>
        <v/>
      </c>
      <c r="AB875" s="54" t="str">
        <f>IF(G875="","",IF(Q875&lt;&gt;"",Q875,IF(COUNTIF(Tugs[曳船名],G875)&lt;&gt;1,"未登録・重複",IF(INDEX(Tugs[基地港],MATCH(G875,Tugs[曳船名],0))="","未確認",INDEX(Tugs[基地港],MATCH(G875,Tugs[曳船名],0))))))</f>
        <v/>
      </c>
      <c r="AC875" s="53" t="str">
        <f>IF(C875="","",IF(AND(COUNTIF(Standards[照合項目（自動）],AB875&amp;"｜"&amp;E875&amp;"｜"&amp;D875&amp;"｜"&amp;F875&amp;"｜"&amp;P875)=1,COUNTIFS(Standards[照合項目（自動）],AB875&amp;"｜"&amp;E875&amp;"｜"&amp;D875&amp;"｜"&amp;F875&amp;"｜"&amp;P875,Standards[入力確認（自動）],"確認済")=1),SUMIF(Standards[照合項目（自動）],AB875&amp;"｜"&amp;E875&amp;"｜"&amp;D875&amp;"｜"&amp;F875&amp;"｜"&amp;P875,Standards[所定合計h（自動）]),"未確認"))</f>
        <v/>
      </c>
      <c r="AD875" s="53" t="str">
        <f>IF(C875="","",IF(AND(ISNUMBER(R875),ISNUMBER(S875),S875&gt;=R875),ROUND((S875-R875)*24,4),IF(OR(R875&lt;&gt;"",S875&lt;&gt;""),"",IF(AND(ISNUMBER(T875),T875&gt;=0),T875,IF(AND(I875="あり",J875="実施",ISNUMBER(AC875)),AC875,"")))))</f>
        <v/>
      </c>
      <c r="AE875" s="54" t="str">
        <f>IF(C875="","",IF(AND(ISNUMBER(R875),ISNUMBER(S875),S875&gt;=R875),IF(X875="記録","実績：基地発～基地着",IF(X875="記憶","記憶：基地発～基地着","未確認：基地発～基地着")),IF(OR(R875&lt;&gt;"",S875&lt;&gt;""),"要確認：時刻不足・逆転",IF(AND(ISNUMBER(T875),T875&gt;=0),IF(X875="記録","実績：記録の時間",IF(X875="記憶","記憶：申告の時間","未確認：申告の時間")),IF(AND(I875="あり",J875="実施",ISNUMBER(AC875)),"所定時間による見込み",IF(I875="なし","使用なし","未確認"))))))</f>
        <v/>
      </c>
      <c r="AF875" s="55" t="str">
        <f>IF(C875="","",IF(H875="あり",1,0))</f>
        <v/>
      </c>
      <c r="AG875" s="55" t="str">
        <f>IF(C875="","",IF(AND(I875="あり",J875="実施"),1,0))</f>
        <v/>
      </c>
      <c r="AH875" s="55" t="str">
        <f>IF(C875="","",IF(AND(H875="あり",X875="記録"),IF(COUNTIFS($A$8:A875,A875,$B$8:B875,B875,$C$8:C875,C875,$E$8:E875,E875,$F$8:F875,F875,$H$8:H875,"あり",$X$8:X875,"記録")=1,1,0),0))</f>
        <v/>
      </c>
      <c r="AI875" s="55" t="str">
        <f>IF(C875="","",IF(AND(I875="あり",J875="実施",X875="記録",ISNUMBER(K875)),IF(COUNTIFS($K$8:K875,K875,$C$8:C875,C875,$E$8:E875,E875,$F$8:F875,F875,$I$8:I875,"あり",$J$8:J875,"実施",$X$8:X875,"記録")=1,1,0),0))</f>
        <v/>
      </c>
      <c r="AJ875" s="55" t="str">
        <f>IF(C875="","",IF(ISNUMBER(A875),YEAR(A875)-IF(MONTH(A875)&lt;4,1,0),""))</f>
        <v/>
      </c>
      <c r="AK875" s="55" t="str">
        <f>IF(C875="","",IF(J875="実施",IF(ISNUMBER(K875),YEAR(K875)-IF(MONTH(K875)&lt;4,1,0),""),""))</f>
        <v/>
      </c>
      <c r="AL875" s="56" t="str">
        <f>IF(C875="",IF(OR(A875&lt;&gt;"",G875&lt;&gt;""),"要確認：船名未記入",""),IF(OR(NOT(ISNUMBER(A875)),G875="",H875="",I875="",J875="",N875="",O875="",P875="",W875="",X875=""),"要確認：基本項目不足",IF(OR(Z875="未登録・重複",AA875="未登録・重複",AB875="未確認"),"要確認：登録表を確認",IF(AND(H875="あり",NOT(ISNUMBER(B875))),"要確認：前日の予定時刻不足",IF(AND(J875="実施",I875="あり",NOT(ISNUMBER(K875))),"要確認：最終日時不足",IF(AND(J875="取消",I875="あり"),"要確認：取消と使用ありが矛盾",IF(OR(AND(ISNUMBER(T875),T875&lt;0),AND(ISNUMBER(V875),V875&lt;0),AE875="要確認：時刻不足・逆転"),"要確認：時間を確認",IF(COUNTIFS(Work[予定表の作業日],A875,Work[前日版の予定時刻],B875,Work[船名],C875,Work[バース],E875,Work[入出・転],F875,Work[曳船名],G875)&gt;1,"要確認：同じ作業・曳船が重複",IF(AND(I875="あり",J875="実施",NOT(ISNUMBER(AD875))),"要確認：拘束時間未確認",IF(OR(H875="未確認",I875="未確認",J875="未確認",X875="未確認",N875="未確認",O875="未確認"),"要確認：未確認を含む","確認済"))))))))))</f>
        <v/>
      </c>
    </row>
    <row r="876" spans="1:38" ht="24.95" customHeight="1" x14ac:dyDescent="0.2">
      <c r="A876" s="20"/>
      <c r="B876" s="29"/>
      <c r="C876" s="7"/>
      <c r="D876" s="7"/>
      <c r="E876" s="7"/>
      <c r="F876" s="7"/>
      <c r="G876" s="7"/>
      <c r="H876" s="7"/>
      <c r="I876" s="7"/>
      <c r="J876" s="7"/>
      <c r="K876" s="23"/>
      <c r="L876" s="13"/>
      <c r="M876" s="13"/>
      <c r="N876" s="7"/>
      <c r="O876" s="51"/>
      <c r="P876" s="51"/>
      <c r="Q876" s="61"/>
      <c r="R876" s="62"/>
      <c r="S876" s="62"/>
      <c r="T876" s="63"/>
      <c r="U876" s="63"/>
      <c r="V876" s="63"/>
      <c r="W876" s="51"/>
      <c r="X876" s="51"/>
      <c r="Y876" s="67"/>
      <c r="Z876" s="54" t="str">
        <f>IF(G876="","",IF(COUNTIF(Tugs[曳船名],G876)&lt;&gt;1,"未登録・重複",IF(INDEX(Tugs[会社名],MATCH(G876,Tugs[曳船名],0))="","未確認",INDEX(Tugs[会社名],MATCH(G876,Tugs[曳船名],0)))))</f>
        <v/>
      </c>
      <c r="AA876" s="54" t="str">
        <f>IF(G876="","",IF(COUNTIF(Companies[会社名],Z876)&lt;&gt;1,"未登録・重複",IF(INDEX(Companies[地区],MATCH(Z876,Companies[会社名],0))="","未確認",INDEX(Companies[地区],MATCH(Z876,Companies[会社名],0)))))</f>
        <v/>
      </c>
      <c r="AB876" s="54" t="str">
        <f>IF(G876="","",IF(Q876&lt;&gt;"",Q876,IF(COUNTIF(Tugs[曳船名],G876)&lt;&gt;1,"未登録・重複",IF(INDEX(Tugs[基地港],MATCH(G876,Tugs[曳船名],0))="","未確認",INDEX(Tugs[基地港],MATCH(G876,Tugs[曳船名],0))))))</f>
        <v/>
      </c>
      <c r="AC876" s="53" t="str">
        <f>IF(C876="","",IF(AND(COUNTIF(Standards[照合項目（自動）],AB876&amp;"｜"&amp;E876&amp;"｜"&amp;D876&amp;"｜"&amp;F876&amp;"｜"&amp;P876)=1,COUNTIFS(Standards[照合項目（自動）],AB876&amp;"｜"&amp;E876&amp;"｜"&amp;D876&amp;"｜"&amp;F876&amp;"｜"&amp;P876,Standards[入力確認（自動）],"確認済")=1),SUMIF(Standards[照合項目（自動）],AB876&amp;"｜"&amp;E876&amp;"｜"&amp;D876&amp;"｜"&amp;F876&amp;"｜"&amp;P876,Standards[所定合計h（自動）]),"未確認"))</f>
        <v/>
      </c>
      <c r="AD876" s="53" t="str">
        <f>IF(C876="","",IF(AND(ISNUMBER(R876),ISNUMBER(S876),S876&gt;=R876),ROUND((S876-R876)*24,4),IF(OR(R876&lt;&gt;"",S876&lt;&gt;""),"",IF(AND(ISNUMBER(T876),T876&gt;=0),T876,IF(AND(I876="あり",J876="実施",ISNUMBER(AC876)),AC876,"")))))</f>
        <v/>
      </c>
      <c r="AE876" s="54" t="str">
        <f>IF(C876="","",IF(AND(ISNUMBER(R876),ISNUMBER(S876),S876&gt;=R876),IF(X876="記録","実績：基地発～基地着",IF(X876="記憶","記憶：基地発～基地着","未確認：基地発～基地着")),IF(OR(R876&lt;&gt;"",S876&lt;&gt;""),"要確認：時刻不足・逆転",IF(AND(ISNUMBER(T876),T876&gt;=0),IF(X876="記録","実績：記録の時間",IF(X876="記憶","記憶：申告の時間","未確認：申告の時間")),IF(AND(I876="あり",J876="実施",ISNUMBER(AC876)),"所定時間による見込み",IF(I876="なし","使用なし","未確認"))))))</f>
        <v/>
      </c>
      <c r="AF876" s="55" t="str">
        <f>IF(C876="","",IF(H876="あり",1,0))</f>
        <v/>
      </c>
      <c r="AG876" s="55" t="str">
        <f>IF(C876="","",IF(AND(I876="あり",J876="実施"),1,0))</f>
        <v/>
      </c>
      <c r="AH876" s="55" t="str">
        <f>IF(C876="","",IF(AND(H876="あり",X876="記録"),IF(COUNTIFS($A$8:A876,A876,$B$8:B876,B876,$C$8:C876,C876,$E$8:E876,E876,$F$8:F876,F876,$H$8:H876,"あり",$X$8:X876,"記録")=1,1,0),0))</f>
        <v/>
      </c>
      <c r="AI876" s="55" t="str">
        <f>IF(C876="","",IF(AND(I876="あり",J876="実施",X876="記録",ISNUMBER(K876)),IF(COUNTIFS($K$8:K876,K876,$C$8:C876,C876,$E$8:E876,E876,$F$8:F876,F876,$I$8:I876,"あり",$J$8:J876,"実施",$X$8:X876,"記録")=1,1,0),0))</f>
        <v/>
      </c>
      <c r="AJ876" s="55" t="str">
        <f>IF(C876="","",IF(ISNUMBER(A876),YEAR(A876)-IF(MONTH(A876)&lt;4,1,0),""))</f>
        <v/>
      </c>
      <c r="AK876" s="55" t="str">
        <f>IF(C876="","",IF(J876="実施",IF(ISNUMBER(K876),YEAR(K876)-IF(MONTH(K876)&lt;4,1,0),""),""))</f>
        <v/>
      </c>
      <c r="AL876" s="56" t="str">
        <f>IF(C876="",IF(OR(A876&lt;&gt;"",G876&lt;&gt;""),"要確認：船名未記入",""),IF(OR(NOT(ISNUMBER(A876)),G876="",H876="",I876="",J876="",N876="",O876="",P876="",W876="",X876=""),"要確認：基本項目不足",IF(OR(Z876="未登録・重複",AA876="未登録・重複",AB876="未確認"),"要確認：登録表を確認",IF(AND(H876="あり",NOT(ISNUMBER(B876))),"要確認：前日の予定時刻不足",IF(AND(J876="実施",I876="あり",NOT(ISNUMBER(K876))),"要確認：最終日時不足",IF(AND(J876="取消",I876="あり"),"要確認：取消と使用ありが矛盾",IF(OR(AND(ISNUMBER(T876),T876&lt;0),AND(ISNUMBER(V876),V876&lt;0),AE876="要確認：時刻不足・逆転"),"要確認：時間を確認",IF(COUNTIFS(Work[予定表の作業日],A876,Work[前日版の予定時刻],B876,Work[船名],C876,Work[バース],E876,Work[入出・転],F876,Work[曳船名],G876)&gt;1,"要確認：同じ作業・曳船が重複",IF(AND(I876="あり",J876="実施",NOT(ISNUMBER(AD876))),"要確認：拘束時間未確認",IF(OR(H876="未確認",I876="未確認",J876="未確認",X876="未確認",N876="未確認",O876="未確認"),"要確認：未確認を含む","確認済"))))))))))</f>
        <v/>
      </c>
    </row>
    <row r="877" spans="1:38" ht="24.95" customHeight="1" x14ac:dyDescent="0.2">
      <c r="A877" s="20"/>
      <c r="B877" s="29"/>
      <c r="C877" s="7"/>
      <c r="D877" s="7"/>
      <c r="E877" s="7"/>
      <c r="F877" s="7"/>
      <c r="G877" s="7"/>
      <c r="H877" s="7"/>
      <c r="I877" s="7"/>
      <c r="J877" s="7"/>
      <c r="K877" s="23"/>
      <c r="L877" s="13"/>
      <c r="M877" s="13"/>
      <c r="N877" s="7"/>
      <c r="O877" s="51"/>
      <c r="P877" s="51"/>
      <c r="Q877" s="61"/>
      <c r="R877" s="62"/>
      <c r="S877" s="62"/>
      <c r="T877" s="63"/>
      <c r="U877" s="63"/>
      <c r="V877" s="63"/>
      <c r="W877" s="51"/>
      <c r="X877" s="51"/>
      <c r="Y877" s="67"/>
      <c r="Z877" s="54" t="str">
        <f>IF(G877="","",IF(COUNTIF(Tugs[曳船名],G877)&lt;&gt;1,"未登録・重複",IF(INDEX(Tugs[会社名],MATCH(G877,Tugs[曳船名],0))="","未確認",INDEX(Tugs[会社名],MATCH(G877,Tugs[曳船名],0)))))</f>
        <v/>
      </c>
      <c r="AA877" s="54" t="str">
        <f>IF(G877="","",IF(COUNTIF(Companies[会社名],Z877)&lt;&gt;1,"未登録・重複",IF(INDEX(Companies[地区],MATCH(Z877,Companies[会社名],0))="","未確認",INDEX(Companies[地区],MATCH(Z877,Companies[会社名],0)))))</f>
        <v/>
      </c>
      <c r="AB877" s="54" t="str">
        <f>IF(G877="","",IF(Q877&lt;&gt;"",Q877,IF(COUNTIF(Tugs[曳船名],G877)&lt;&gt;1,"未登録・重複",IF(INDEX(Tugs[基地港],MATCH(G877,Tugs[曳船名],0))="","未確認",INDEX(Tugs[基地港],MATCH(G877,Tugs[曳船名],0))))))</f>
        <v/>
      </c>
      <c r="AC877" s="53" t="str">
        <f>IF(C877="","",IF(AND(COUNTIF(Standards[照合項目（自動）],AB877&amp;"｜"&amp;E877&amp;"｜"&amp;D877&amp;"｜"&amp;F877&amp;"｜"&amp;P877)=1,COUNTIFS(Standards[照合項目（自動）],AB877&amp;"｜"&amp;E877&amp;"｜"&amp;D877&amp;"｜"&amp;F877&amp;"｜"&amp;P877,Standards[入力確認（自動）],"確認済")=1),SUMIF(Standards[照合項目（自動）],AB877&amp;"｜"&amp;E877&amp;"｜"&amp;D877&amp;"｜"&amp;F877&amp;"｜"&amp;P877,Standards[所定合計h（自動）]),"未確認"))</f>
        <v/>
      </c>
      <c r="AD877" s="53" t="str">
        <f>IF(C877="","",IF(AND(ISNUMBER(R877),ISNUMBER(S877),S877&gt;=R877),ROUND((S877-R877)*24,4),IF(OR(R877&lt;&gt;"",S877&lt;&gt;""),"",IF(AND(ISNUMBER(T877),T877&gt;=0),T877,IF(AND(I877="あり",J877="実施",ISNUMBER(AC877)),AC877,"")))))</f>
        <v/>
      </c>
      <c r="AE877" s="54" t="str">
        <f>IF(C877="","",IF(AND(ISNUMBER(R877),ISNUMBER(S877),S877&gt;=R877),IF(X877="記録","実績：基地発～基地着",IF(X877="記憶","記憶：基地発～基地着","未確認：基地発～基地着")),IF(OR(R877&lt;&gt;"",S877&lt;&gt;""),"要確認：時刻不足・逆転",IF(AND(ISNUMBER(T877),T877&gt;=0),IF(X877="記録","実績：記録の時間",IF(X877="記憶","記憶：申告の時間","未確認：申告の時間")),IF(AND(I877="あり",J877="実施",ISNUMBER(AC877)),"所定時間による見込み",IF(I877="なし","使用なし","未確認"))))))</f>
        <v/>
      </c>
      <c r="AF877" s="55" t="str">
        <f>IF(C877="","",IF(H877="あり",1,0))</f>
        <v/>
      </c>
      <c r="AG877" s="55" t="str">
        <f>IF(C877="","",IF(AND(I877="あり",J877="実施"),1,0))</f>
        <v/>
      </c>
      <c r="AH877" s="55" t="str">
        <f>IF(C877="","",IF(AND(H877="あり",X877="記録"),IF(COUNTIFS($A$8:A877,A877,$B$8:B877,B877,$C$8:C877,C877,$E$8:E877,E877,$F$8:F877,F877,$H$8:H877,"あり",$X$8:X877,"記録")=1,1,0),0))</f>
        <v/>
      </c>
      <c r="AI877" s="55" t="str">
        <f>IF(C877="","",IF(AND(I877="あり",J877="実施",X877="記録",ISNUMBER(K877)),IF(COUNTIFS($K$8:K877,K877,$C$8:C877,C877,$E$8:E877,E877,$F$8:F877,F877,$I$8:I877,"あり",$J$8:J877,"実施",$X$8:X877,"記録")=1,1,0),0))</f>
        <v/>
      </c>
      <c r="AJ877" s="55" t="str">
        <f>IF(C877="","",IF(ISNUMBER(A877),YEAR(A877)-IF(MONTH(A877)&lt;4,1,0),""))</f>
        <v/>
      </c>
      <c r="AK877" s="55" t="str">
        <f>IF(C877="","",IF(J877="実施",IF(ISNUMBER(K877),YEAR(K877)-IF(MONTH(K877)&lt;4,1,0),""),""))</f>
        <v/>
      </c>
      <c r="AL877" s="56" t="str">
        <f>IF(C877="",IF(OR(A877&lt;&gt;"",G877&lt;&gt;""),"要確認：船名未記入",""),IF(OR(NOT(ISNUMBER(A877)),G877="",H877="",I877="",J877="",N877="",O877="",P877="",W877="",X877=""),"要確認：基本項目不足",IF(OR(Z877="未登録・重複",AA877="未登録・重複",AB877="未確認"),"要確認：登録表を確認",IF(AND(H877="あり",NOT(ISNUMBER(B877))),"要確認：前日の予定時刻不足",IF(AND(J877="実施",I877="あり",NOT(ISNUMBER(K877))),"要確認：最終日時不足",IF(AND(J877="取消",I877="あり"),"要確認：取消と使用ありが矛盾",IF(OR(AND(ISNUMBER(T877),T877&lt;0),AND(ISNUMBER(V877),V877&lt;0),AE877="要確認：時刻不足・逆転"),"要確認：時間を確認",IF(COUNTIFS(Work[予定表の作業日],A877,Work[前日版の予定時刻],B877,Work[船名],C877,Work[バース],E877,Work[入出・転],F877,Work[曳船名],G877)&gt;1,"要確認：同じ作業・曳船が重複",IF(AND(I877="あり",J877="実施",NOT(ISNUMBER(AD877))),"要確認：拘束時間未確認",IF(OR(H877="未確認",I877="未確認",J877="未確認",X877="未確認",N877="未確認",O877="未確認"),"要確認：未確認を含む","確認済"))))))))))</f>
        <v/>
      </c>
    </row>
    <row r="878" spans="1:38" ht="24.95" customHeight="1" x14ac:dyDescent="0.2">
      <c r="A878" s="20"/>
      <c r="B878" s="29"/>
      <c r="C878" s="7"/>
      <c r="D878" s="7"/>
      <c r="E878" s="7"/>
      <c r="F878" s="7"/>
      <c r="G878" s="7"/>
      <c r="H878" s="7"/>
      <c r="I878" s="7"/>
      <c r="J878" s="7"/>
      <c r="K878" s="23"/>
      <c r="L878" s="13"/>
      <c r="M878" s="13"/>
      <c r="N878" s="7"/>
      <c r="O878" s="51"/>
      <c r="P878" s="51"/>
      <c r="Q878" s="61"/>
      <c r="R878" s="62"/>
      <c r="S878" s="62"/>
      <c r="T878" s="63"/>
      <c r="U878" s="63"/>
      <c r="V878" s="63"/>
      <c r="W878" s="51"/>
      <c r="X878" s="51"/>
      <c r="Y878" s="67"/>
      <c r="Z878" s="54" t="str">
        <f>IF(G878="","",IF(COUNTIF(Tugs[曳船名],G878)&lt;&gt;1,"未登録・重複",IF(INDEX(Tugs[会社名],MATCH(G878,Tugs[曳船名],0))="","未確認",INDEX(Tugs[会社名],MATCH(G878,Tugs[曳船名],0)))))</f>
        <v/>
      </c>
      <c r="AA878" s="54" t="str">
        <f>IF(G878="","",IF(COUNTIF(Companies[会社名],Z878)&lt;&gt;1,"未登録・重複",IF(INDEX(Companies[地区],MATCH(Z878,Companies[会社名],0))="","未確認",INDEX(Companies[地区],MATCH(Z878,Companies[会社名],0)))))</f>
        <v/>
      </c>
      <c r="AB878" s="54" t="str">
        <f>IF(G878="","",IF(Q878&lt;&gt;"",Q878,IF(COUNTIF(Tugs[曳船名],G878)&lt;&gt;1,"未登録・重複",IF(INDEX(Tugs[基地港],MATCH(G878,Tugs[曳船名],0))="","未確認",INDEX(Tugs[基地港],MATCH(G878,Tugs[曳船名],0))))))</f>
        <v/>
      </c>
      <c r="AC878" s="53" t="str">
        <f>IF(C878="","",IF(AND(COUNTIF(Standards[照合項目（自動）],AB878&amp;"｜"&amp;E878&amp;"｜"&amp;D878&amp;"｜"&amp;F878&amp;"｜"&amp;P878)=1,COUNTIFS(Standards[照合項目（自動）],AB878&amp;"｜"&amp;E878&amp;"｜"&amp;D878&amp;"｜"&amp;F878&amp;"｜"&amp;P878,Standards[入力確認（自動）],"確認済")=1),SUMIF(Standards[照合項目（自動）],AB878&amp;"｜"&amp;E878&amp;"｜"&amp;D878&amp;"｜"&amp;F878&amp;"｜"&amp;P878,Standards[所定合計h（自動）]),"未確認"))</f>
        <v/>
      </c>
      <c r="AD878" s="53" t="str">
        <f>IF(C878="","",IF(AND(ISNUMBER(R878),ISNUMBER(S878),S878&gt;=R878),ROUND((S878-R878)*24,4),IF(OR(R878&lt;&gt;"",S878&lt;&gt;""),"",IF(AND(ISNUMBER(T878),T878&gt;=0),T878,IF(AND(I878="あり",J878="実施",ISNUMBER(AC878)),AC878,"")))))</f>
        <v/>
      </c>
      <c r="AE878" s="54" t="str">
        <f>IF(C878="","",IF(AND(ISNUMBER(R878),ISNUMBER(S878),S878&gt;=R878),IF(X878="記録","実績：基地発～基地着",IF(X878="記憶","記憶：基地発～基地着","未確認：基地発～基地着")),IF(OR(R878&lt;&gt;"",S878&lt;&gt;""),"要確認：時刻不足・逆転",IF(AND(ISNUMBER(T878),T878&gt;=0),IF(X878="記録","実績：記録の時間",IF(X878="記憶","記憶：申告の時間","未確認：申告の時間")),IF(AND(I878="あり",J878="実施",ISNUMBER(AC878)),"所定時間による見込み",IF(I878="なし","使用なし","未確認"))))))</f>
        <v/>
      </c>
      <c r="AF878" s="55" t="str">
        <f>IF(C878="","",IF(H878="あり",1,0))</f>
        <v/>
      </c>
      <c r="AG878" s="55" t="str">
        <f>IF(C878="","",IF(AND(I878="あり",J878="実施"),1,0))</f>
        <v/>
      </c>
      <c r="AH878" s="55" t="str">
        <f>IF(C878="","",IF(AND(H878="あり",X878="記録"),IF(COUNTIFS($A$8:A878,A878,$B$8:B878,B878,$C$8:C878,C878,$E$8:E878,E878,$F$8:F878,F878,$H$8:H878,"あり",$X$8:X878,"記録")=1,1,0),0))</f>
        <v/>
      </c>
      <c r="AI878" s="55" t="str">
        <f>IF(C878="","",IF(AND(I878="あり",J878="実施",X878="記録",ISNUMBER(K878)),IF(COUNTIFS($K$8:K878,K878,$C$8:C878,C878,$E$8:E878,E878,$F$8:F878,F878,$I$8:I878,"あり",$J$8:J878,"実施",$X$8:X878,"記録")=1,1,0),0))</f>
        <v/>
      </c>
      <c r="AJ878" s="55" t="str">
        <f>IF(C878="","",IF(ISNUMBER(A878),YEAR(A878)-IF(MONTH(A878)&lt;4,1,0),""))</f>
        <v/>
      </c>
      <c r="AK878" s="55" t="str">
        <f>IF(C878="","",IF(J878="実施",IF(ISNUMBER(K878),YEAR(K878)-IF(MONTH(K878)&lt;4,1,0),""),""))</f>
        <v/>
      </c>
      <c r="AL878" s="56" t="str">
        <f>IF(C878="",IF(OR(A878&lt;&gt;"",G878&lt;&gt;""),"要確認：船名未記入",""),IF(OR(NOT(ISNUMBER(A878)),G878="",H878="",I878="",J878="",N878="",O878="",P878="",W878="",X878=""),"要確認：基本項目不足",IF(OR(Z878="未登録・重複",AA878="未登録・重複",AB878="未確認"),"要確認：登録表を確認",IF(AND(H878="あり",NOT(ISNUMBER(B878))),"要確認：前日の予定時刻不足",IF(AND(J878="実施",I878="あり",NOT(ISNUMBER(K878))),"要確認：最終日時不足",IF(AND(J878="取消",I878="あり"),"要確認：取消と使用ありが矛盾",IF(OR(AND(ISNUMBER(T878),T878&lt;0),AND(ISNUMBER(V878),V878&lt;0),AE878="要確認：時刻不足・逆転"),"要確認：時間を確認",IF(COUNTIFS(Work[予定表の作業日],A878,Work[前日版の予定時刻],B878,Work[船名],C878,Work[バース],E878,Work[入出・転],F878,Work[曳船名],G878)&gt;1,"要確認：同じ作業・曳船が重複",IF(AND(I878="あり",J878="実施",NOT(ISNUMBER(AD878))),"要確認：拘束時間未確認",IF(OR(H878="未確認",I878="未確認",J878="未確認",X878="未確認",N878="未確認",O878="未確認"),"要確認：未確認を含む","確認済"))))))))))</f>
        <v/>
      </c>
    </row>
    <row r="879" spans="1:38" ht="24.95" customHeight="1" x14ac:dyDescent="0.2">
      <c r="A879" s="20"/>
      <c r="B879" s="29"/>
      <c r="C879" s="7"/>
      <c r="D879" s="7"/>
      <c r="E879" s="7"/>
      <c r="F879" s="7"/>
      <c r="G879" s="7"/>
      <c r="H879" s="7"/>
      <c r="I879" s="7"/>
      <c r="J879" s="7"/>
      <c r="K879" s="23"/>
      <c r="L879" s="13"/>
      <c r="M879" s="13"/>
      <c r="N879" s="7"/>
      <c r="O879" s="51"/>
      <c r="P879" s="51"/>
      <c r="Q879" s="61"/>
      <c r="R879" s="62"/>
      <c r="S879" s="62"/>
      <c r="T879" s="63"/>
      <c r="U879" s="63"/>
      <c r="V879" s="63"/>
      <c r="W879" s="51"/>
      <c r="X879" s="51"/>
      <c r="Y879" s="67"/>
      <c r="Z879" s="54" t="str">
        <f>IF(G879="","",IF(COUNTIF(Tugs[曳船名],G879)&lt;&gt;1,"未登録・重複",IF(INDEX(Tugs[会社名],MATCH(G879,Tugs[曳船名],0))="","未確認",INDEX(Tugs[会社名],MATCH(G879,Tugs[曳船名],0)))))</f>
        <v/>
      </c>
      <c r="AA879" s="54" t="str">
        <f>IF(G879="","",IF(COUNTIF(Companies[会社名],Z879)&lt;&gt;1,"未登録・重複",IF(INDEX(Companies[地区],MATCH(Z879,Companies[会社名],0))="","未確認",INDEX(Companies[地区],MATCH(Z879,Companies[会社名],0)))))</f>
        <v/>
      </c>
      <c r="AB879" s="54" t="str">
        <f>IF(G879="","",IF(Q879&lt;&gt;"",Q879,IF(COUNTIF(Tugs[曳船名],G879)&lt;&gt;1,"未登録・重複",IF(INDEX(Tugs[基地港],MATCH(G879,Tugs[曳船名],0))="","未確認",INDEX(Tugs[基地港],MATCH(G879,Tugs[曳船名],0))))))</f>
        <v/>
      </c>
      <c r="AC879" s="53" t="str">
        <f>IF(C879="","",IF(AND(COUNTIF(Standards[照合項目（自動）],AB879&amp;"｜"&amp;E879&amp;"｜"&amp;D879&amp;"｜"&amp;F879&amp;"｜"&amp;P879)=1,COUNTIFS(Standards[照合項目（自動）],AB879&amp;"｜"&amp;E879&amp;"｜"&amp;D879&amp;"｜"&amp;F879&amp;"｜"&amp;P879,Standards[入力確認（自動）],"確認済")=1),SUMIF(Standards[照合項目（自動）],AB879&amp;"｜"&amp;E879&amp;"｜"&amp;D879&amp;"｜"&amp;F879&amp;"｜"&amp;P879,Standards[所定合計h（自動）]),"未確認"))</f>
        <v/>
      </c>
      <c r="AD879" s="53" t="str">
        <f>IF(C879="","",IF(AND(ISNUMBER(R879),ISNUMBER(S879),S879&gt;=R879),ROUND((S879-R879)*24,4),IF(OR(R879&lt;&gt;"",S879&lt;&gt;""),"",IF(AND(ISNUMBER(T879),T879&gt;=0),T879,IF(AND(I879="あり",J879="実施",ISNUMBER(AC879)),AC879,"")))))</f>
        <v/>
      </c>
      <c r="AE879" s="54" t="str">
        <f>IF(C879="","",IF(AND(ISNUMBER(R879),ISNUMBER(S879),S879&gt;=R879),IF(X879="記録","実績：基地発～基地着",IF(X879="記憶","記憶：基地発～基地着","未確認：基地発～基地着")),IF(OR(R879&lt;&gt;"",S879&lt;&gt;""),"要確認：時刻不足・逆転",IF(AND(ISNUMBER(T879),T879&gt;=0),IF(X879="記録","実績：記録の時間",IF(X879="記憶","記憶：申告の時間","未確認：申告の時間")),IF(AND(I879="あり",J879="実施",ISNUMBER(AC879)),"所定時間による見込み",IF(I879="なし","使用なし","未確認"))))))</f>
        <v/>
      </c>
      <c r="AF879" s="55" t="str">
        <f>IF(C879="","",IF(H879="あり",1,0))</f>
        <v/>
      </c>
      <c r="AG879" s="55" t="str">
        <f>IF(C879="","",IF(AND(I879="あり",J879="実施"),1,0))</f>
        <v/>
      </c>
      <c r="AH879" s="55" t="str">
        <f>IF(C879="","",IF(AND(H879="あり",X879="記録"),IF(COUNTIFS($A$8:A879,A879,$B$8:B879,B879,$C$8:C879,C879,$E$8:E879,E879,$F$8:F879,F879,$H$8:H879,"あり",$X$8:X879,"記録")=1,1,0),0))</f>
        <v/>
      </c>
      <c r="AI879" s="55" t="str">
        <f>IF(C879="","",IF(AND(I879="あり",J879="実施",X879="記録",ISNUMBER(K879)),IF(COUNTIFS($K$8:K879,K879,$C$8:C879,C879,$E$8:E879,E879,$F$8:F879,F879,$I$8:I879,"あり",$J$8:J879,"実施",$X$8:X879,"記録")=1,1,0),0))</f>
        <v/>
      </c>
      <c r="AJ879" s="55" t="str">
        <f>IF(C879="","",IF(ISNUMBER(A879),YEAR(A879)-IF(MONTH(A879)&lt;4,1,0),""))</f>
        <v/>
      </c>
      <c r="AK879" s="55" t="str">
        <f>IF(C879="","",IF(J879="実施",IF(ISNUMBER(K879),YEAR(K879)-IF(MONTH(K879)&lt;4,1,0),""),""))</f>
        <v/>
      </c>
      <c r="AL879" s="56" t="str">
        <f>IF(C879="",IF(OR(A879&lt;&gt;"",G879&lt;&gt;""),"要確認：船名未記入",""),IF(OR(NOT(ISNUMBER(A879)),G879="",H879="",I879="",J879="",N879="",O879="",P879="",W879="",X879=""),"要確認：基本項目不足",IF(OR(Z879="未登録・重複",AA879="未登録・重複",AB879="未確認"),"要確認：登録表を確認",IF(AND(H879="あり",NOT(ISNUMBER(B879))),"要確認：前日の予定時刻不足",IF(AND(J879="実施",I879="あり",NOT(ISNUMBER(K879))),"要確認：最終日時不足",IF(AND(J879="取消",I879="あり"),"要確認：取消と使用ありが矛盾",IF(OR(AND(ISNUMBER(T879),T879&lt;0),AND(ISNUMBER(V879),V879&lt;0),AE879="要確認：時刻不足・逆転"),"要確認：時間を確認",IF(COUNTIFS(Work[予定表の作業日],A879,Work[前日版の予定時刻],B879,Work[船名],C879,Work[バース],E879,Work[入出・転],F879,Work[曳船名],G879)&gt;1,"要確認：同じ作業・曳船が重複",IF(AND(I879="あり",J879="実施",NOT(ISNUMBER(AD879))),"要確認：拘束時間未確認",IF(OR(H879="未確認",I879="未確認",J879="未確認",X879="未確認",N879="未確認",O879="未確認"),"要確認：未確認を含む","確認済"))))))))))</f>
        <v/>
      </c>
    </row>
    <row r="880" spans="1:38" ht="24.95" customHeight="1" x14ac:dyDescent="0.2">
      <c r="A880" s="20"/>
      <c r="B880" s="29"/>
      <c r="C880" s="7"/>
      <c r="D880" s="7"/>
      <c r="E880" s="7"/>
      <c r="F880" s="7"/>
      <c r="G880" s="7"/>
      <c r="H880" s="7"/>
      <c r="I880" s="7"/>
      <c r="J880" s="7"/>
      <c r="K880" s="23"/>
      <c r="L880" s="13"/>
      <c r="M880" s="13"/>
      <c r="N880" s="7"/>
      <c r="O880" s="51"/>
      <c r="P880" s="51"/>
      <c r="Q880" s="61"/>
      <c r="R880" s="62"/>
      <c r="S880" s="62"/>
      <c r="T880" s="63"/>
      <c r="U880" s="63"/>
      <c r="V880" s="63"/>
      <c r="W880" s="51"/>
      <c r="X880" s="51"/>
      <c r="Y880" s="67"/>
      <c r="Z880" s="54" t="str">
        <f>IF(G880="","",IF(COUNTIF(Tugs[曳船名],G880)&lt;&gt;1,"未登録・重複",IF(INDEX(Tugs[会社名],MATCH(G880,Tugs[曳船名],0))="","未確認",INDEX(Tugs[会社名],MATCH(G880,Tugs[曳船名],0)))))</f>
        <v/>
      </c>
      <c r="AA880" s="54" t="str">
        <f>IF(G880="","",IF(COUNTIF(Companies[会社名],Z880)&lt;&gt;1,"未登録・重複",IF(INDEX(Companies[地区],MATCH(Z880,Companies[会社名],0))="","未確認",INDEX(Companies[地区],MATCH(Z880,Companies[会社名],0)))))</f>
        <v/>
      </c>
      <c r="AB880" s="54" t="str">
        <f>IF(G880="","",IF(Q880&lt;&gt;"",Q880,IF(COUNTIF(Tugs[曳船名],G880)&lt;&gt;1,"未登録・重複",IF(INDEX(Tugs[基地港],MATCH(G880,Tugs[曳船名],0))="","未確認",INDEX(Tugs[基地港],MATCH(G880,Tugs[曳船名],0))))))</f>
        <v/>
      </c>
      <c r="AC880" s="53" t="str">
        <f>IF(C880="","",IF(AND(COUNTIF(Standards[照合項目（自動）],AB880&amp;"｜"&amp;E880&amp;"｜"&amp;D880&amp;"｜"&amp;F880&amp;"｜"&amp;P880)=1,COUNTIFS(Standards[照合項目（自動）],AB880&amp;"｜"&amp;E880&amp;"｜"&amp;D880&amp;"｜"&amp;F880&amp;"｜"&amp;P880,Standards[入力確認（自動）],"確認済")=1),SUMIF(Standards[照合項目（自動）],AB880&amp;"｜"&amp;E880&amp;"｜"&amp;D880&amp;"｜"&amp;F880&amp;"｜"&amp;P880,Standards[所定合計h（自動）]),"未確認"))</f>
        <v/>
      </c>
      <c r="AD880" s="53" t="str">
        <f>IF(C880="","",IF(AND(ISNUMBER(R880),ISNUMBER(S880),S880&gt;=R880),ROUND((S880-R880)*24,4),IF(OR(R880&lt;&gt;"",S880&lt;&gt;""),"",IF(AND(ISNUMBER(T880),T880&gt;=0),T880,IF(AND(I880="あり",J880="実施",ISNUMBER(AC880)),AC880,"")))))</f>
        <v/>
      </c>
      <c r="AE880" s="54" t="str">
        <f>IF(C880="","",IF(AND(ISNUMBER(R880),ISNUMBER(S880),S880&gt;=R880),IF(X880="記録","実績：基地発～基地着",IF(X880="記憶","記憶：基地発～基地着","未確認：基地発～基地着")),IF(OR(R880&lt;&gt;"",S880&lt;&gt;""),"要確認：時刻不足・逆転",IF(AND(ISNUMBER(T880),T880&gt;=0),IF(X880="記録","実績：記録の時間",IF(X880="記憶","記憶：申告の時間","未確認：申告の時間")),IF(AND(I880="あり",J880="実施",ISNUMBER(AC880)),"所定時間による見込み",IF(I880="なし","使用なし","未確認"))))))</f>
        <v/>
      </c>
      <c r="AF880" s="55" t="str">
        <f>IF(C880="","",IF(H880="あり",1,0))</f>
        <v/>
      </c>
      <c r="AG880" s="55" t="str">
        <f>IF(C880="","",IF(AND(I880="あり",J880="実施"),1,0))</f>
        <v/>
      </c>
      <c r="AH880" s="55" t="str">
        <f>IF(C880="","",IF(AND(H880="あり",X880="記録"),IF(COUNTIFS($A$8:A880,A880,$B$8:B880,B880,$C$8:C880,C880,$E$8:E880,E880,$F$8:F880,F880,$H$8:H880,"あり",$X$8:X880,"記録")=1,1,0),0))</f>
        <v/>
      </c>
      <c r="AI880" s="55" t="str">
        <f>IF(C880="","",IF(AND(I880="あり",J880="実施",X880="記録",ISNUMBER(K880)),IF(COUNTIFS($K$8:K880,K880,$C$8:C880,C880,$E$8:E880,E880,$F$8:F880,F880,$I$8:I880,"あり",$J$8:J880,"実施",$X$8:X880,"記録")=1,1,0),0))</f>
        <v/>
      </c>
      <c r="AJ880" s="55" t="str">
        <f>IF(C880="","",IF(ISNUMBER(A880),YEAR(A880)-IF(MONTH(A880)&lt;4,1,0),""))</f>
        <v/>
      </c>
      <c r="AK880" s="55" t="str">
        <f>IF(C880="","",IF(J880="実施",IF(ISNUMBER(K880),YEAR(K880)-IF(MONTH(K880)&lt;4,1,0),""),""))</f>
        <v/>
      </c>
      <c r="AL880" s="56" t="str">
        <f>IF(C880="",IF(OR(A880&lt;&gt;"",G880&lt;&gt;""),"要確認：船名未記入",""),IF(OR(NOT(ISNUMBER(A880)),G880="",H880="",I880="",J880="",N880="",O880="",P880="",W880="",X880=""),"要確認：基本項目不足",IF(OR(Z880="未登録・重複",AA880="未登録・重複",AB880="未確認"),"要確認：登録表を確認",IF(AND(H880="あり",NOT(ISNUMBER(B880))),"要確認：前日の予定時刻不足",IF(AND(J880="実施",I880="あり",NOT(ISNUMBER(K880))),"要確認：最終日時不足",IF(AND(J880="取消",I880="あり"),"要確認：取消と使用ありが矛盾",IF(OR(AND(ISNUMBER(T880),T880&lt;0),AND(ISNUMBER(V880),V880&lt;0),AE880="要確認：時刻不足・逆転"),"要確認：時間を確認",IF(COUNTIFS(Work[予定表の作業日],A880,Work[前日版の予定時刻],B880,Work[船名],C880,Work[バース],E880,Work[入出・転],F880,Work[曳船名],G880)&gt;1,"要確認：同じ作業・曳船が重複",IF(AND(I880="あり",J880="実施",NOT(ISNUMBER(AD880))),"要確認：拘束時間未確認",IF(OR(H880="未確認",I880="未確認",J880="未確認",X880="未確認",N880="未確認",O880="未確認"),"要確認：未確認を含む","確認済"))))))))))</f>
        <v/>
      </c>
    </row>
    <row r="881" spans="1:38" ht="24.95" customHeight="1" x14ac:dyDescent="0.2">
      <c r="A881" s="20"/>
      <c r="B881" s="29"/>
      <c r="C881" s="7"/>
      <c r="D881" s="7"/>
      <c r="E881" s="7"/>
      <c r="F881" s="7"/>
      <c r="G881" s="7"/>
      <c r="H881" s="7"/>
      <c r="I881" s="7"/>
      <c r="J881" s="7"/>
      <c r="K881" s="23"/>
      <c r="L881" s="13"/>
      <c r="M881" s="13"/>
      <c r="N881" s="7"/>
      <c r="O881" s="51"/>
      <c r="P881" s="51"/>
      <c r="Q881" s="61"/>
      <c r="R881" s="62"/>
      <c r="S881" s="62"/>
      <c r="T881" s="63"/>
      <c r="U881" s="63"/>
      <c r="V881" s="63"/>
      <c r="W881" s="51"/>
      <c r="X881" s="51"/>
      <c r="Y881" s="67"/>
      <c r="Z881" s="54" t="str">
        <f>IF(G881="","",IF(COUNTIF(Tugs[曳船名],G881)&lt;&gt;1,"未登録・重複",IF(INDEX(Tugs[会社名],MATCH(G881,Tugs[曳船名],0))="","未確認",INDEX(Tugs[会社名],MATCH(G881,Tugs[曳船名],0)))))</f>
        <v/>
      </c>
      <c r="AA881" s="54" t="str">
        <f>IF(G881="","",IF(COUNTIF(Companies[会社名],Z881)&lt;&gt;1,"未登録・重複",IF(INDEX(Companies[地区],MATCH(Z881,Companies[会社名],0))="","未確認",INDEX(Companies[地区],MATCH(Z881,Companies[会社名],0)))))</f>
        <v/>
      </c>
      <c r="AB881" s="54" t="str">
        <f>IF(G881="","",IF(Q881&lt;&gt;"",Q881,IF(COUNTIF(Tugs[曳船名],G881)&lt;&gt;1,"未登録・重複",IF(INDEX(Tugs[基地港],MATCH(G881,Tugs[曳船名],0))="","未確認",INDEX(Tugs[基地港],MATCH(G881,Tugs[曳船名],0))))))</f>
        <v/>
      </c>
      <c r="AC881" s="53" t="str">
        <f>IF(C881="","",IF(AND(COUNTIF(Standards[照合項目（自動）],AB881&amp;"｜"&amp;E881&amp;"｜"&amp;D881&amp;"｜"&amp;F881&amp;"｜"&amp;P881)=1,COUNTIFS(Standards[照合項目（自動）],AB881&amp;"｜"&amp;E881&amp;"｜"&amp;D881&amp;"｜"&amp;F881&amp;"｜"&amp;P881,Standards[入力確認（自動）],"確認済")=1),SUMIF(Standards[照合項目（自動）],AB881&amp;"｜"&amp;E881&amp;"｜"&amp;D881&amp;"｜"&amp;F881&amp;"｜"&amp;P881,Standards[所定合計h（自動）]),"未確認"))</f>
        <v/>
      </c>
      <c r="AD881" s="53" t="str">
        <f>IF(C881="","",IF(AND(ISNUMBER(R881),ISNUMBER(S881),S881&gt;=R881),ROUND((S881-R881)*24,4),IF(OR(R881&lt;&gt;"",S881&lt;&gt;""),"",IF(AND(ISNUMBER(T881),T881&gt;=0),T881,IF(AND(I881="あり",J881="実施",ISNUMBER(AC881)),AC881,"")))))</f>
        <v/>
      </c>
      <c r="AE881" s="54" t="str">
        <f>IF(C881="","",IF(AND(ISNUMBER(R881),ISNUMBER(S881),S881&gt;=R881),IF(X881="記録","実績：基地発～基地着",IF(X881="記憶","記憶：基地発～基地着","未確認：基地発～基地着")),IF(OR(R881&lt;&gt;"",S881&lt;&gt;""),"要確認：時刻不足・逆転",IF(AND(ISNUMBER(T881),T881&gt;=0),IF(X881="記録","実績：記録の時間",IF(X881="記憶","記憶：申告の時間","未確認：申告の時間")),IF(AND(I881="あり",J881="実施",ISNUMBER(AC881)),"所定時間による見込み",IF(I881="なし","使用なし","未確認"))))))</f>
        <v/>
      </c>
      <c r="AF881" s="55" t="str">
        <f>IF(C881="","",IF(H881="あり",1,0))</f>
        <v/>
      </c>
      <c r="AG881" s="55" t="str">
        <f>IF(C881="","",IF(AND(I881="あり",J881="実施"),1,0))</f>
        <v/>
      </c>
      <c r="AH881" s="55" t="str">
        <f>IF(C881="","",IF(AND(H881="あり",X881="記録"),IF(COUNTIFS($A$8:A881,A881,$B$8:B881,B881,$C$8:C881,C881,$E$8:E881,E881,$F$8:F881,F881,$H$8:H881,"あり",$X$8:X881,"記録")=1,1,0),0))</f>
        <v/>
      </c>
      <c r="AI881" s="55" t="str">
        <f>IF(C881="","",IF(AND(I881="あり",J881="実施",X881="記録",ISNUMBER(K881)),IF(COUNTIFS($K$8:K881,K881,$C$8:C881,C881,$E$8:E881,E881,$F$8:F881,F881,$I$8:I881,"あり",$J$8:J881,"実施",$X$8:X881,"記録")=1,1,0),0))</f>
        <v/>
      </c>
      <c r="AJ881" s="55" t="str">
        <f>IF(C881="","",IF(ISNUMBER(A881),YEAR(A881)-IF(MONTH(A881)&lt;4,1,0),""))</f>
        <v/>
      </c>
      <c r="AK881" s="55" t="str">
        <f>IF(C881="","",IF(J881="実施",IF(ISNUMBER(K881),YEAR(K881)-IF(MONTH(K881)&lt;4,1,0),""),""))</f>
        <v/>
      </c>
      <c r="AL881" s="56" t="str">
        <f>IF(C881="",IF(OR(A881&lt;&gt;"",G881&lt;&gt;""),"要確認：船名未記入",""),IF(OR(NOT(ISNUMBER(A881)),G881="",H881="",I881="",J881="",N881="",O881="",P881="",W881="",X881=""),"要確認：基本項目不足",IF(OR(Z881="未登録・重複",AA881="未登録・重複",AB881="未確認"),"要確認：登録表を確認",IF(AND(H881="あり",NOT(ISNUMBER(B881))),"要確認：前日の予定時刻不足",IF(AND(J881="実施",I881="あり",NOT(ISNUMBER(K881))),"要確認：最終日時不足",IF(AND(J881="取消",I881="あり"),"要確認：取消と使用ありが矛盾",IF(OR(AND(ISNUMBER(T881),T881&lt;0),AND(ISNUMBER(V881),V881&lt;0),AE881="要確認：時刻不足・逆転"),"要確認：時間を確認",IF(COUNTIFS(Work[予定表の作業日],A881,Work[前日版の予定時刻],B881,Work[船名],C881,Work[バース],E881,Work[入出・転],F881,Work[曳船名],G881)&gt;1,"要確認：同じ作業・曳船が重複",IF(AND(I881="あり",J881="実施",NOT(ISNUMBER(AD881))),"要確認：拘束時間未確認",IF(OR(H881="未確認",I881="未確認",J881="未確認",X881="未確認",N881="未確認",O881="未確認"),"要確認：未確認を含む","確認済"))))))))))</f>
        <v/>
      </c>
    </row>
    <row r="882" spans="1:38" ht="24.95" customHeight="1" x14ac:dyDescent="0.2">
      <c r="A882" s="20"/>
      <c r="B882" s="29"/>
      <c r="C882" s="7"/>
      <c r="D882" s="7"/>
      <c r="E882" s="7"/>
      <c r="F882" s="7"/>
      <c r="G882" s="7"/>
      <c r="H882" s="7"/>
      <c r="I882" s="7"/>
      <c r="J882" s="7"/>
      <c r="K882" s="23"/>
      <c r="L882" s="13"/>
      <c r="M882" s="13"/>
      <c r="N882" s="7"/>
      <c r="O882" s="51"/>
      <c r="P882" s="51"/>
      <c r="Q882" s="61"/>
      <c r="R882" s="62"/>
      <c r="S882" s="62"/>
      <c r="T882" s="63"/>
      <c r="U882" s="63"/>
      <c r="V882" s="63"/>
      <c r="W882" s="51"/>
      <c r="X882" s="51"/>
      <c r="Y882" s="67"/>
      <c r="Z882" s="54" t="str">
        <f>IF(G882="","",IF(COUNTIF(Tugs[曳船名],G882)&lt;&gt;1,"未登録・重複",IF(INDEX(Tugs[会社名],MATCH(G882,Tugs[曳船名],0))="","未確認",INDEX(Tugs[会社名],MATCH(G882,Tugs[曳船名],0)))))</f>
        <v/>
      </c>
      <c r="AA882" s="54" t="str">
        <f>IF(G882="","",IF(COUNTIF(Companies[会社名],Z882)&lt;&gt;1,"未登録・重複",IF(INDEX(Companies[地区],MATCH(Z882,Companies[会社名],0))="","未確認",INDEX(Companies[地区],MATCH(Z882,Companies[会社名],0)))))</f>
        <v/>
      </c>
      <c r="AB882" s="54" t="str">
        <f>IF(G882="","",IF(Q882&lt;&gt;"",Q882,IF(COUNTIF(Tugs[曳船名],G882)&lt;&gt;1,"未登録・重複",IF(INDEX(Tugs[基地港],MATCH(G882,Tugs[曳船名],0))="","未確認",INDEX(Tugs[基地港],MATCH(G882,Tugs[曳船名],0))))))</f>
        <v/>
      </c>
      <c r="AC882" s="53" t="str">
        <f>IF(C882="","",IF(AND(COUNTIF(Standards[照合項目（自動）],AB882&amp;"｜"&amp;E882&amp;"｜"&amp;D882&amp;"｜"&amp;F882&amp;"｜"&amp;P882)=1,COUNTIFS(Standards[照合項目（自動）],AB882&amp;"｜"&amp;E882&amp;"｜"&amp;D882&amp;"｜"&amp;F882&amp;"｜"&amp;P882,Standards[入力確認（自動）],"確認済")=1),SUMIF(Standards[照合項目（自動）],AB882&amp;"｜"&amp;E882&amp;"｜"&amp;D882&amp;"｜"&amp;F882&amp;"｜"&amp;P882,Standards[所定合計h（自動）]),"未確認"))</f>
        <v/>
      </c>
      <c r="AD882" s="53" t="str">
        <f>IF(C882="","",IF(AND(ISNUMBER(R882),ISNUMBER(S882),S882&gt;=R882),ROUND((S882-R882)*24,4),IF(OR(R882&lt;&gt;"",S882&lt;&gt;""),"",IF(AND(ISNUMBER(T882),T882&gt;=0),T882,IF(AND(I882="あり",J882="実施",ISNUMBER(AC882)),AC882,"")))))</f>
        <v/>
      </c>
      <c r="AE882" s="54" t="str">
        <f>IF(C882="","",IF(AND(ISNUMBER(R882),ISNUMBER(S882),S882&gt;=R882),IF(X882="記録","実績：基地発～基地着",IF(X882="記憶","記憶：基地発～基地着","未確認：基地発～基地着")),IF(OR(R882&lt;&gt;"",S882&lt;&gt;""),"要確認：時刻不足・逆転",IF(AND(ISNUMBER(T882),T882&gt;=0),IF(X882="記録","実績：記録の時間",IF(X882="記憶","記憶：申告の時間","未確認：申告の時間")),IF(AND(I882="あり",J882="実施",ISNUMBER(AC882)),"所定時間による見込み",IF(I882="なし","使用なし","未確認"))))))</f>
        <v/>
      </c>
      <c r="AF882" s="55" t="str">
        <f>IF(C882="","",IF(H882="あり",1,0))</f>
        <v/>
      </c>
      <c r="AG882" s="55" t="str">
        <f>IF(C882="","",IF(AND(I882="あり",J882="実施"),1,0))</f>
        <v/>
      </c>
      <c r="AH882" s="55" t="str">
        <f>IF(C882="","",IF(AND(H882="あり",X882="記録"),IF(COUNTIFS($A$8:A882,A882,$B$8:B882,B882,$C$8:C882,C882,$E$8:E882,E882,$F$8:F882,F882,$H$8:H882,"あり",$X$8:X882,"記録")=1,1,0),0))</f>
        <v/>
      </c>
      <c r="AI882" s="55" t="str">
        <f>IF(C882="","",IF(AND(I882="あり",J882="実施",X882="記録",ISNUMBER(K882)),IF(COUNTIFS($K$8:K882,K882,$C$8:C882,C882,$E$8:E882,E882,$F$8:F882,F882,$I$8:I882,"あり",$J$8:J882,"実施",$X$8:X882,"記録")=1,1,0),0))</f>
        <v/>
      </c>
      <c r="AJ882" s="55" t="str">
        <f>IF(C882="","",IF(ISNUMBER(A882),YEAR(A882)-IF(MONTH(A882)&lt;4,1,0),""))</f>
        <v/>
      </c>
      <c r="AK882" s="55" t="str">
        <f>IF(C882="","",IF(J882="実施",IF(ISNUMBER(K882),YEAR(K882)-IF(MONTH(K882)&lt;4,1,0),""),""))</f>
        <v/>
      </c>
      <c r="AL882" s="56" t="str">
        <f>IF(C882="",IF(OR(A882&lt;&gt;"",G882&lt;&gt;""),"要確認：船名未記入",""),IF(OR(NOT(ISNUMBER(A882)),G882="",H882="",I882="",J882="",N882="",O882="",P882="",W882="",X882=""),"要確認：基本項目不足",IF(OR(Z882="未登録・重複",AA882="未登録・重複",AB882="未確認"),"要確認：登録表を確認",IF(AND(H882="あり",NOT(ISNUMBER(B882))),"要確認：前日の予定時刻不足",IF(AND(J882="実施",I882="あり",NOT(ISNUMBER(K882))),"要確認：最終日時不足",IF(AND(J882="取消",I882="あり"),"要確認：取消と使用ありが矛盾",IF(OR(AND(ISNUMBER(T882),T882&lt;0),AND(ISNUMBER(V882),V882&lt;0),AE882="要確認：時刻不足・逆転"),"要確認：時間を確認",IF(COUNTIFS(Work[予定表の作業日],A882,Work[前日版の予定時刻],B882,Work[船名],C882,Work[バース],E882,Work[入出・転],F882,Work[曳船名],G882)&gt;1,"要確認：同じ作業・曳船が重複",IF(AND(I882="あり",J882="実施",NOT(ISNUMBER(AD882))),"要確認：拘束時間未確認",IF(OR(H882="未確認",I882="未確認",J882="未確認",X882="未確認",N882="未確認",O882="未確認"),"要確認：未確認を含む","確認済"))))))))))</f>
        <v/>
      </c>
    </row>
    <row r="883" spans="1:38" ht="24.95" customHeight="1" x14ac:dyDescent="0.2">
      <c r="A883" s="20"/>
      <c r="B883" s="29"/>
      <c r="C883" s="7"/>
      <c r="D883" s="7"/>
      <c r="E883" s="7"/>
      <c r="F883" s="7"/>
      <c r="G883" s="7"/>
      <c r="H883" s="7"/>
      <c r="I883" s="7"/>
      <c r="J883" s="7"/>
      <c r="K883" s="23"/>
      <c r="L883" s="13"/>
      <c r="M883" s="13"/>
      <c r="N883" s="7"/>
      <c r="O883" s="51"/>
      <c r="P883" s="51"/>
      <c r="Q883" s="61"/>
      <c r="R883" s="62"/>
      <c r="S883" s="62"/>
      <c r="T883" s="63"/>
      <c r="U883" s="63"/>
      <c r="V883" s="63"/>
      <c r="W883" s="51"/>
      <c r="X883" s="51"/>
      <c r="Y883" s="67"/>
      <c r="Z883" s="54" t="str">
        <f>IF(G883="","",IF(COUNTIF(Tugs[曳船名],G883)&lt;&gt;1,"未登録・重複",IF(INDEX(Tugs[会社名],MATCH(G883,Tugs[曳船名],0))="","未確認",INDEX(Tugs[会社名],MATCH(G883,Tugs[曳船名],0)))))</f>
        <v/>
      </c>
      <c r="AA883" s="54" t="str">
        <f>IF(G883="","",IF(COUNTIF(Companies[会社名],Z883)&lt;&gt;1,"未登録・重複",IF(INDEX(Companies[地区],MATCH(Z883,Companies[会社名],0))="","未確認",INDEX(Companies[地区],MATCH(Z883,Companies[会社名],0)))))</f>
        <v/>
      </c>
      <c r="AB883" s="54" t="str">
        <f>IF(G883="","",IF(Q883&lt;&gt;"",Q883,IF(COUNTIF(Tugs[曳船名],G883)&lt;&gt;1,"未登録・重複",IF(INDEX(Tugs[基地港],MATCH(G883,Tugs[曳船名],0))="","未確認",INDEX(Tugs[基地港],MATCH(G883,Tugs[曳船名],0))))))</f>
        <v/>
      </c>
      <c r="AC883" s="53" t="str">
        <f>IF(C883="","",IF(AND(COUNTIF(Standards[照合項目（自動）],AB883&amp;"｜"&amp;E883&amp;"｜"&amp;D883&amp;"｜"&amp;F883&amp;"｜"&amp;P883)=1,COUNTIFS(Standards[照合項目（自動）],AB883&amp;"｜"&amp;E883&amp;"｜"&amp;D883&amp;"｜"&amp;F883&amp;"｜"&amp;P883,Standards[入力確認（自動）],"確認済")=1),SUMIF(Standards[照合項目（自動）],AB883&amp;"｜"&amp;E883&amp;"｜"&amp;D883&amp;"｜"&amp;F883&amp;"｜"&amp;P883,Standards[所定合計h（自動）]),"未確認"))</f>
        <v/>
      </c>
      <c r="AD883" s="53" t="str">
        <f>IF(C883="","",IF(AND(ISNUMBER(R883),ISNUMBER(S883),S883&gt;=R883),ROUND((S883-R883)*24,4),IF(OR(R883&lt;&gt;"",S883&lt;&gt;""),"",IF(AND(ISNUMBER(T883),T883&gt;=0),T883,IF(AND(I883="あり",J883="実施",ISNUMBER(AC883)),AC883,"")))))</f>
        <v/>
      </c>
      <c r="AE883" s="54" t="str">
        <f>IF(C883="","",IF(AND(ISNUMBER(R883),ISNUMBER(S883),S883&gt;=R883),IF(X883="記録","実績：基地発～基地着",IF(X883="記憶","記憶：基地発～基地着","未確認：基地発～基地着")),IF(OR(R883&lt;&gt;"",S883&lt;&gt;""),"要確認：時刻不足・逆転",IF(AND(ISNUMBER(T883),T883&gt;=0),IF(X883="記録","実績：記録の時間",IF(X883="記憶","記憶：申告の時間","未確認：申告の時間")),IF(AND(I883="あり",J883="実施",ISNUMBER(AC883)),"所定時間による見込み",IF(I883="なし","使用なし","未確認"))))))</f>
        <v/>
      </c>
      <c r="AF883" s="55" t="str">
        <f>IF(C883="","",IF(H883="あり",1,0))</f>
        <v/>
      </c>
      <c r="AG883" s="55" t="str">
        <f>IF(C883="","",IF(AND(I883="あり",J883="実施"),1,0))</f>
        <v/>
      </c>
      <c r="AH883" s="55" t="str">
        <f>IF(C883="","",IF(AND(H883="あり",X883="記録"),IF(COUNTIFS($A$8:A883,A883,$B$8:B883,B883,$C$8:C883,C883,$E$8:E883,E883,$F$8:F883,F883,$H$8:H883,"あり",$X$8:X883,"記録")=1,1,0),0))</f>
        <v/>
      </c>
      <c r="AI883" s="55" t="str">
        <f>IF(C883="","",IF(AND(I883="あり",J883="実施",X883="記録",ISNUMBER(K883)),IF(COUNTIFS($K$8:K883,K883,$C$8:C883,C883,$E$8:E883,E883,$F$8:F883,F883,$I$8:I883,"あり",$J$8:J883,"実施",$X$8:X883,"記録")=1,1,0),0))</f>
        <v/>
      </c>
      <c r="AJ883" s="55" t="str">
        <f>IF(C883="","",IF(ISNUMBER(A883),YEAR(A883)-IF(MONTH(A883)&lt;4,1,0),""))</f>
        <v/>
      </c>
      <c r="AK883" s="55" t="str">
        <f>IF(C883="","",IF(J883="実施",IF(ISNUMBER(K883),YEAR(K883)-IF(MONTH(K883)&lt;4,1,0),""),""))</f>
        <v/>
      </c>
      <c r="AL883" s="56" t="str">
        <f>IF(C883="",IF(OR(A883&lt;&gt;"",G883&lt;&gt;""),"要確認：船名未記入",""),IF(OR(NOT(ISNUMBER(A883)),G883="",H883="",I883="",J883="",N883="",O883="",P883="",W883="",X883=""),"要確認：基本項目不足",IF(OR(Z883="未登録・重複",AA883="未登録・重複",AB883="未確認"),"要確認：登録表を確認",IF(AND(H883="あり",NOT(ISNUMBER(B883))),"要確認：前日の予定時刻不足",IF(AND(J883="実施",I883="あり",NOT(ISNUMBER(K883))),"要確認：最終日時不足",IF(AND(J883="取消",I883="あり"),"要確認：取消と使用ありが矛盾",IF(OR(AND(ISNUMBER(T883),T883&lt;0),AND(ISNUMBER(V883),V883&lt;0),AE883="要確認：時刻不足・逆転"),"要確認：時間を確認",IF(COUNTIFS(Work[予定表の作業日],A883,Work[前日版の予定時刻],B883,Work[船名],C883,Work[バース],E883,Work[入出・転],F883,Work[曳船名],G883)&gt;1,"要確認：同じ作業・曳船が重複",IF(AND(I883="あり",J883="実施",NOT(ISNUMBER(AD883))),"要確認：拘束時間未確認",IF(OR(H883="未確認",I883="未確認",J883="未確認",X883="未確認",N883="未確認",O883="未確認"),"要確認：未確認を含む","確認済"))))))))))</f>
        <v/>
      </c>
    </row>
    <row r="884" spans="1:38" ht="24.95" customHeight="1" x14ac:dyDescent="0.2">
      <c r="A884" s="20"/>
      <c r="B884" s="29"/>
      <c r="C884" s="7"/>
      <c r="D884" s="7"/>
      <c r="E884" s="7"/>
      <c r="F884" s="7"/>
      <c r="G884" s="7"/>
      <c r="H884" s="7"/>
      <c r="I884" s="7"/>
      <c r="J884" s="7"/>
      <c r="K884" s="23"/>
      <c r="L884" s="13"/>
      <c r="M884" s="13"/>
      <c r="N884" s="7"/>
      <c r="O884" s="51"/>
      <c r="P884" s="51"/>
      <c r="Q884" s="61"/>
      <c r="R884" s="62"/>
      <c r="S884" s="62"/>
      <c r="T884" s="63"/>
      <c r="U884" s="63"/>
      <c r="V884" s="63"/>
      <c r="W884" s="51"/>
      <c r="X884" s="51"/>
      <c r="Y884" s="67"/>
      <c r="Z884" s="54" t="str">
        <f>IF(G884="","",IF(COUNTIF(Tugs[曳船名],G884)&lt;&gt;1,"未登録・重複",IF(INDEX(Tugs[会社名],MATCH(G884,Tugs[曳船名],0))="","未確認",INDEX(Tugs[会社名],MATCH(G884,Tugs[曳船名],0)))))</f>
        <v/>
      </c>
      <c r="AA884" s="54" t="str">
        <f>IF(G884="","",IF(COUNTIF(Companies[会社名],Z884)&lt;&gt;1,"未登録・重複",IF(INDEX(Companies[地区],MATCH(Z884,Companies[会社名],0))="","未確認",INDEX(Companies[地区],MATCH(Z884,Companies[会社名],0)))))</f>
        <v/>
      </c>
      <c r="AB884" s="54" t="str">
        <f>IF(G884="","",IF(Q884&lt;&gt;"",Q884,IF(COUNTIF(Tugs[曳船名],G884)&lt;&gt;1,"未登録・重複",IF(INDEX(Tugs[基地港],MATCH(G884,Tugs[曳船名],0))="","未確認",INDEX(Tugs[基地港],MATCH(G884,Tugs[曳船名],0))))))</f>
        <v/>
      </c>
      <c r="AC884" s="53" t="str">
        <f>IF(C884="","",IF(AND(COUNTIF(Standards[照合項目（自動）],AB884&amp;"｜"&amp;E884&amp;"｜"&amp;D884&amp;"｜"&amp;F884&amp;"｜"&amp;P884)=1,COUNTIFS(Standards[照合項目（自動）],AB884&amp;"｜"&amp;E884&amp;"｜"&amp;D884&amp;"｜"&amp;F884&amp;"｜"&amp;P884,Standards[入力確認（自動）],"確認済")=1),SUMIF(Standards[照合項目（自動）],AB884&amp;"｜"&amp;E884&amp;"｜"&amp;D884&amp;"｜"&amp;F884&amp;"｜"&amp;P884,Standards[所定合計h（自動）]),"未確認"))</f>
        <v/>
      </c>
      <c r="AD884" s="53" t="str">
        <f>IF(C884="","",IF(AND(ISNUMBER(R884),ISNUMBER(S884),S884&gt;=R884),ROUND((S884-R884)*24,4),IF(OR(R884&lt;&gt;"",S884&lt;&gt;""),"",IF(AND(ISNUMBER(T884),T884&gt;=0),T884,IF(AND(I884="あり",J884="実施",ISNUMBER(AC884)),AC884,"")))))</f>
        <v/>
      </c>
      <c r="AE884" s="54" t="str">
        <f>IF(C884="","",IF(AND(ISNUMBER(R884),ISNUMBER(S884),S884&gt;=R884),IF(X884="記録","実績：基地発～基地着",IF(X884="記憶","記憶：基地発～基地着","未確認：基地発～基地着")),IF(OR(R884&lt;&gt;"",S884&lt;&gt;""),"要確認：時刻不足・逆転",IF(AND(ISNUMBER(T884),T884&gt;=0),IF(X884="記録","実績：記録の時間",IF(X884="記憶","記憶：申告の時間","未確認：申告の時間")),IF(AND(I884="あり",J884="実施",ISNUMBER(AC884)),"所定時間による見込み",IF(I884="なし","使用なし","未確認"))))))</f>
        <v/>
      </c>
      <c r="AF884" s="55" t="str">
        <f>IF(C884="","",IF(H884="あり",1,0))</f>
        <v/>
      </c>
      <c r="AG884" s="55" t="str">
        <f>IF(C884="","",IF(AND(I884="あり",J884="実施"),1,0))</f>
        <v/>
      </c>
      <c r="AH884" s="55" t="str">
        <f>IF(C884="","",IF(AND(H884="あり",X884="記録"),IF(COUNTIFS($A$8:A884,A884,$B$8:B884,B884,$C$8:C884,C884,$E$8:E884,E884,$F$8:F884,F884,$H$8:H884,"あり",$X$8:X884,"記録")=1,1,0),0))</f>
        <v/>
      </c>
      <c r="AI884" s="55" t="str">
        <f>IF(C884="","",IF(AND(I884="あり",J884="実施",X884="記録",ISNUMBER(K884)),IF(COUNTIFS($K$8:K884,K884,$C$8:C884,C884,$E$8:E884,E884,$F$8:F884,F884,$I$8:I884,"あり",$J$8:J884,"実施",$X$8:X884,"記録")=1,1,0),0))</f>
        <v/>
      </c>
      <c r="AJ884" s="55" t="str">
        <f>IF(C884="","",IF(ISNUMBER(A884),YEAR(A884)-IF(MONTH(A884)&lt;4,1,0),""))</f>
        <v/>
      </c>
      <c r="AK884" s="55" t="str">
        <f>IF(C884="","",IF(J884="実施",IF(ISNUMBER(K884),YEAR(K884)-IF(MONTH(K884)&lt;4,1,0),""),""))</f>
        <v/>
      </c>
      <c r="AL884" s="56" t="str">
        <f>IF(C884="",IF(OR(A884&lt;&gt;"",G884&lt;&gt;""),"要確認：船名未記入",""),IF(OR(NOT(ISNUMBER(A884)),G884="",H884="",I884="",J884="",N884="",O884="",P884="",W884="",X884=""),"要確認：基本項目不足",IF(OR(Z884="未登録・重複",AA884="未登録・重複",AB884="未確認"),"要確認：登録表を確認",IF(AND(H884="あり",NOT(ISNUMBER(B884))),"要確認：前日の予定時刻不足",IF(AND(J884="実施",I884="あり",NOT(ISNUMBER(K884))),"要確認：最終日時不足",IF(AND(J884="取消",I884="あり"),"要確認：取消と使用ありが矛盾",IF(OR(AND(ISNUMBER(T884),T884&lt;0),AND(ISNUMBER(V884),V884&lt;0),AE884="要確認：時刻不足・逆転"),"要確認：時間を確認",IF(COUNTIFS(Work[予定表の作業日],A884,Work[前日版の予定時刻],B884,Work[船名],C884,Work[バース],E884,Work[入出・転],F884,Work[曳船名],G884)&gt;1,"要確認：同じ作業・曳船が重複",IF(AND(I884="あり",J884="実施",NOT(ISNUMBER(AD884))),"要確認：拘束時間未確認",IF(OR(H884="未確認",I884="未確認",J884="未確認",X884="未確認",N884="未確認",O884="未確認"),"要確認：未確認を含む","確認済"))))))))))</f>
        <v/>
      </c>
    </row>
    <row r="885" spans="1:38" ht="24.95" customHeight="1" x14ac:dyDescent="0.2">
      <c r="A885" s="20"/>
      <c r="B885" s="29"/>
      <c r="C885" s="7"/>
      <c r="D885" s="7"/>
      <c r="E885" s="7"/>
      <c r="F885" s="7"/>
      <c r="G885" s="7"/>
      <c r="H885" s="7"/>
      <c r="I885" s="7"/>
      <c r="J885" s="7"/>
      <c r="K885" s="23"/>
      <c r="L885" s="13"/>
      <c r="M885" s="13"/>
      <c r="N885" s="7"/>
      <c r="O885" s="51"/>
      <c r="P885" s="51"/>
      <c r="Q885" s="61"/>
      <c r="R885" s="62"/>
      <c r="S885" s="62"/>
      <c r="T885" s="63"/>
      <c r="U885" s="63"/>
      <c r="V885" s="63"/>
      <c r="W885" s="51"/>
      <c r="X885" s="51"/>
      <c r="Y885" s="67"/>
      <c r="Z885" s="54" t="str">
        <f>IF(G885="","",IF(COUNTIF(Tugs[曳船名],G885)&lt;&gt;1,"未登録・重複",IF(INDEX(Tugs[会社名],MATCH(G885,Tugs[曳船名],0))="","未確認",INDEX(Tugs[会社名],MATCH(G885,Tugs[曳船名],0)))))</f>
        <v/>
      </c>
      <c r="AA885" s="54" t="str">
        <f>IF(G885="","",IF(COUNTIF(Companies[会社名],Z885)&lt;&gt;1,"未登録・重複",IF(INDEX(Companies[地区],MATCH(Z885,Companies[会社名],0))="","未確認",INDEX(Companies[地区],MATCH(Z885,Companies[会社名],0)))))</f>
        <v/>
      </c>
      <c r="AB885" s="54" t="str">
        <f>IF(G885="","",IF(Q885&lt;&gt;"",Q885,IF(COUNTIF(Tugs[曳船名],G885)&lt;&gt;1,"未登録・重複",IF(INDEX(Tugs[基地港],MATCH(G885,Tugs[曳船名],0))="","未確認",INDEX(Tugs[基地港],MATCH(G885,Tugs[曳船名],0))))))</f>
        <v/>
      </c>
      <c r="AC885" s="53" t="str">
        <f>IF(C885="","",IF(AND(COUNTIF(Standards[照合項目（自動）],AB885&amp;"｜"&amp;E885&amp;"｜"&amp;D885&amp;"｜"&amp;F885&amp;"｜"&amp;P885)=1,COUNTIFS(Standards[照合項目（自動）],AB885&amp;"｜"&amp;E885&amp;"｜"&amp;D885&amp;"｜"&amp;F885&amp;"｜"&amp;P885,Standards[入力確認（自動）],"確認済")=1),SUMIF(Standards[照合項目（自動）],AB885&amp;"｜"&amp;E885&amp;"｜"&amp;D885&amp;"｜"&amp;F885&amp;"｜"&amp;P885,Standards[所定合計h（自動）]),"未確認"))</f>
        <v/>
      </c>
      <c r="AD885" s="53" t="str">
        <f>IF(C885="","",IF(AND(ISNUMBER(R885),ISNUMBER(S885),S885&gt;=R885),ROUND((S885-R885)*24,4),IF(OR(R885&lt;&gt;"",S885&lt;&gt;""),"",IF(AND(ISNUMBER(T885),T885&gt;=0),T885,IF(AND(I885="あり",J885="実施",ISNUMBER(AC885)),AC885,"")))))</f>
        <v/>
      </c>
      <c r="AE885" s="54" t="str">
        <f>IF(C885="","",IF(AND(ISNUMBER(R885),ISNUMBER(S885),S885&gt;=R885),IF(X885="記録","実績：基地発～基地着",IF(X885="記憶","記憶：基地発～基地着","未確認：基地発～基地着")),IF(OR(R885&lt;&gt;"",S885&lt;&gt;""),"要確認：時刻不足・逆転",IF(AND(ISNUMBER(T885),T885&gt;=0),IF(X885="記録","実績：記録の時間",IF(X885="記憶","記憶：申告の時間","未確認：申告の時間")),IF(AND(I885="あり",J885="実施",ISNUMBER(AC885)),"所定時間による見込み",IF(I885="なし","使用なし","未確認"))))))</f>
        <v/>
      </c>
      <c r="AF885" s="55" t="str">
        <f>IF(C885="","",IF(H885="あり",1,0))</f>
        <v/>
      </c>
      <c r="AG885" s="55" t="str">
        <f>IF(C885="","",IF(AND(I885="あり",J885="実施"),1,0))</f>
        <v/>
      </c>
      <c r="AH885" s="55" t="str">
        <f>IF(C885="","",IF(AND(H885="あり",X885="記録"),IF(COUNTIFS($A$8:A885,A885,$B$8:B885,B885,$C$8:C885,C885,$E$8:E885,E885,$F$8:F885,F885,$H$8:H885,"あり",$X$8:X885,"記録")=1,1,0),0))</f>
        <v/>
      </c>
      <c r="AI885" s="55" t="str">
        <f>IF(C885="","",IF(AND(I885="あり",J885="実施",X885="記録",ISNUMBER(K885)),IF(COUNTIFS($K$8:K885,K885,$C$8:C885,C885,$E$8:E885,E885,$F$8:F885,F885,$I$8:I885,"あり",$J$8:J885,"実施",$X$8:X885,"記録")=1,1,0),0))</f>
        <v/>
      </c>
      <c r="AJ885" s="55" t="str">
        <f>IF(C885="","",IF(ISNUMBER(A885),YEAR(A885)-IF(MONTH(A885)&lt;4,1,0),""))</f>
        <v/>
      </c>
      <c r="AK885" s="55" t="str">
        <f>IF(C885="","",IF(J885="実施",IF(ISNUMBER(K885),YEAR(K885)-IF(MONTH(K885)&lt;4,1,0),""),""))</f>
        <v/>
      </c>
      <c r="AL885" s="56" t="str">
        <f>IF(C885="",IF(OR(A885&lt;&gt;"",G885&lt;&gt;""),"要確認：船名未記入",""),IF(OR(NOT(ISNUMBER(A885)),G885="",H885="",I885="",J885="",N885="",O885="",P885="",W885="",X885=""),"要確認：基本項目不足",IF(OR(Z885="未登録・重複",AA885="未登録・重複",AB885="未確認"),"要確認：登録表を確認",IF(AND(H885="あり",NOT(ISNUMBER(B885))),"要確認：前日の予定時刻不足",IF(AND(J885="実施",I885="あり",NOT(ISNUMBER(K885))),"要確認：最終日時不足",IF(AND(J885="取消",I885="あり"),"要確認：取消と使用ありが矛盾",IF(OR(AND(ISNUMBER(T885),T885&lt;0),AND(ISNUMBER(V885),V885&lt;0),AE885="要確認：時刻不足・逆転"),"要確認：時間を確認",IF(COUNTIFS(Work[予定表の作業日],A885,Work[前日版の予定時刻],B885,Work[船名],C885,Work[バース],E885,Work[入出・転],F885,Work[曳船名],G885)&gt;1,"要確認：同じ作業・曳船が重複",IF(AND(I885="あり",J885="実施",NOT(ISNUMBER(AD885))),"要確認：拘束時間未確認",IF(OR(H885="未確認",I885="未確認",J885="未確認",X885="未確認",N885="未確認",O885="未確認"),"要確認：未確認を含む","確認済"))))))))))</f>
        <v/>
      </c>
    </row>
    <row r="886" spans="1:38" ht="24.95" customHeight="1" x14ac:dyDescent="0.2">
      <c r="A886" s="20"/>
      <c r="B886" s="29"/>
      <c r="C886" s="7"/>
      <c r="D886" s="7"/>
      <c r="E886" s="7"/>
      <c r="F886" s="7"/>
      <c r="G886" s="7"/>
      <c r="H886" s="7"/>
      <c r="I886" s="7"/>
      <c r="J886" s="7"/>
      <c r="K886" s="23"/>
      <c r="L886" s="13"/>
      <c r="M886" s="13"/>
      <c r="N886" s="7"/>
      <c r="O886" s="51"/>
      <c r="P886" s="51"/>
      <c r="Q886" s="61"/>
      <c r="R886" s="62"/>
      <c r="S886" s="62"/>
      <c r="T886" s="63"/>
      <c r="U886" s="63"/>
      <c r="V886" s="63"/>
      <c r="W886" s="51"/>
      <c r="X886" s="51"/>
      <c r="Y886" s="67"/>
      <c r="Z886" s="54" t="str">
        <f>IF(G886="","",IF(COUNTIF(Tugs[曳船名],G886)&lt;&gt;1,"未登録・重複",IF(INDEX(Tugs[会社名],MATCH(G886,Tugs[曳船名],0))="","未確認",INDEX(Tugs[会社名],MATCH(G886,Tugs[曳船名],0)))))</f>
        <v/>
      </c>
      <c r="AA886" s="54" t="str">
        <f>IF(G886="","",IF(COUNTIF(Companies[会社名],Z886)&lt;&gt;1,"未登録・重複",IF(INDEX(Companies[地区],MATCH(Z886,Companies[会社名],0))="","未確認",INDEX(Companies[地区],MATCH(Z886,Companies[会社名],0)))))</f>
        <v/>
      </c>
      <c r="AB886" s="54" t="str">
        <f>IF(G886="","",IF(Q886&lt;&gt;"",Q886,IF(COUNTIF(Tugs[曳船名],G886)&lt;&gt;1,"未登録・重複",IF(INDEX(Tugs[基地港],MATCH(G886,Tugs[曳船名],0))="","未確認",INDEX(Tugs[基地港],MATCH(G886,Tugs[曳船名],0))))))</f>
        <v/>
      </c>
      <c r="AC886" s="53" t="str">
        <f>IF(C886="","",IF(AND(COUNTIF(Standards[照合項目（自動）],AB886&amp;"｜"&amp;E886&amp;"｜"&amp;D886&amp;"｜"&amp;F886&amp;"｜"&amp;P886)=1,COUNTIFS(Standards[照合項目（自動）],AB886&amp;"｜"&amp;E886&amp;"｜"&amp;D886&amp;"｜"&amp;F886&amp;"｜"&amp;P886,Standards[入力確認（自動）],"確認済")=1),SUMIF(Standards[照合項目（自動）],AB886&amp;"｜"&amp;E886&amp;"｜"&amp;D886&amp;"｜"&amp;F886&amp;"｜"&amp;P886,Standards[所定合計h（自動）]),"未確認"))</f>
        <v/>
      </c>
      <c r="AD886" s="53" t="str">
        <f>IF(C886="","",IF(AND(ISNUMBER(R886),ISNUMBER(S886),S886&gt;=R886),ROUND((S886-R886)*24,4),IF(OR(R886&lt;&gt;"",S886&lt;&gt;""),"",IF(AND(ISNUMBER(T886),T886&gt;=0),T886,IF(AND(I886="あり",J886="実施",ISNUMBER(AC886)),AC886,"")))))</f>
        <v/>
      </c>
      <c r="AE886" s="54" t="str">
        <f>IF(C886="","",IF(AND(ISNUMBER(R886),ISNUMBER(S886),S886&gt;=R886),IF(X886="記録","実績：基地発～基地着",IF(X886="記憶","記憶：基地発～基地着","未確認：基地発～基地着")),IF(OR(R886&lt;&gt;"",S886&lt;&gt;""),"要確認：時刻不足・逆転",IF(AND(ISNUMBER(T886),T886&gt;=0),IF(X886="記録","実績：記録の時間",IF(X886="記憶","記憶：申告の時間","未確認：申告の時間")),IF(AND(I886="あり",J886="実施",ISNUMBER(AC886)),"所定時間による見込み",IF(I886="なし","使用なし","未確認"))))))</f>
        <v/>
      </c>
      <c r="AF886" s="55" t="str">
        <f>IF(C886="","",IF(H886="あり",1,0))</f>
        <v/>
      </c>
      <c r="AG886" s="55" t="str">
        <f>IF(C886="","",IF(AND(I886="あり",J886="実施"),1,0))</f>
        <v/>
      </c>
      <c r="AH886" s="55" t="str">
        <f>IF(C886="","",IF(AND(H886="あり",X886="記録"),IF(COUNTIFS($A$8:A886,A886,$B$8:B886,B886,$C$8:C886,C886,$E$8:E886,E886,$F$8:F886,F886,$H$8:H886,"あり",$X$8:X886,"記録")=1,1,0),0))</f>
        <v/>
      </c>
      <c r="AI886" s="55" t="str">
        <f>IF(C886="","",IF(AND(I886="あり",J886="実施",X886="記録",ISNUMBER(K886)),IF(COUNTIFS($K$8:K886,K886,$C$8:C886,C886,$E$8:E886,E886,$F$8:F886,F886,$I$8:I886,"あり",$J$8:J886,"実施",$X$8:X886,"記録")=1,1,0),0))</f>
        <v/>
      </c>
      <c r="AJ886" s="55" t="str">
        <f>IF(C886="","",IF(ISNUMBER(A886),YEAR(A886)-IF(MONTH(A886)&lt;4,1,0),""))</f>
        <v/>
      </c>
      <c r="AK886" s="55" t="str">
        <f>IF(C886="","",IF(J886="実施",IF(ISNUMBER(K886),YEAR(K886)-IF(MONTH(K886)&lt;4,1,0),""),""))</f>
        <v/>
      </c>
      <c r="AL886" s="56" t="str">
        <f>IF(C886="",IF(OR(A886&lt;&gt;"",G886&lt;&gt;""),"要確認：船名未記入",""),IF(OR(NOT(ISNUMBER(A886)),G886="",H886="",I886="",J886="",N886="",O886="",P886="",W886="",X886=""),"要確認：基本項目不足",IF(OR(Z886="未登録・重複",AA886="未登録・重複",AB886="未確認"),"要確認：登録表を確認",IF(AND(H886="あり",NOT(ISNUMBER(B886))),"要確認：前日の予定時刻不足",IF(AND(J886="実施",I886="あり",NOT(ISNUMBER(K886))),"要確認：最終日時不足",IF(AND(J886="取消",I886="あり"),"要確認：取消と使用ありが矛盾",IF(OR(AND(ISNUMBER(T886),T886&lt;0),AND(ISNUMBER(V886),V886&lt;0),AE886="要確認：時刻不足・逆転"),"要確認：時間を確認",IF(COUNTIFS(Work[予定表の作業日],A886,Work[前日版の予定時刻],B886,Work[船名],C886,Work[バース],E886,Work[入出・転],F886,Work[曳船名],G886)&gt;1,"要確認：同じ作業・曳船が重複",IF(AND(I886="あり",J886="実施",NOT(ISNUMBER(AD886))),"要確認：拘束時間未確認",IF(OR(H886="未確認",I886="未確認",J886="未確認",X886="未確認",N886="未確認",O886="未確認"),"要確認：未確認を含む","確認済"))))))))))</f>
        <v/>
      </c>
    </row>
    <row r="887" spans="1:38" ht="24.95" customHeight="1" x14ac:dyDescent="0.2">
      <c r="A887" s="20"/>
      <c r="B887" s="29"/>
      <c r="C887" s="7"/>
      <c r="D887" s="7"/>
      <c r="E887" s="7"/>
      <c r="F887" s="7"/>
      <c r="G887" s="7"/>
      <c r="H887" s="7"/>
      <c r="I887" s="7"/>
      <c r="J887" s="7"/>
      <c r="K887" s="23"/>
      <c r="L887" s="13"/>
      <c r="M887" s="13"/>
      <c r="N887" s="7"/>
      <c r="O887" s="51"/>
      <c r="P887" s="51"/>
      <c r="Q887" s="61"/>
      <c r="R887" s="62"/>
      <c r="S887" s="62"/>
      <c r="T887" s="63"/>
      <c r="U887" s="63"/>
      <c r="V887" s="63"/>
      <c r="W887" s="51"/>
      <c r="X887" s="51"/>
      <c r="Y887" s="67"/>
      <c r="Z887" s="54" t="str">
        <f>IF(G887="","",IF(COUNTIF(Tugs[曳船名],G887)&lt;&gt;1,"未登録・重複",IF(INDEX(Tugs[会社名],MATCH(G887,Tugs[曳船名],0))="","未確認",INDEX(Tugs[会社名],MATCH(G887,Tugs[曳船名],0)))))</f>
        <v/>
      </c>
      <c r="AA887" s="54" t="str">
        <f>IF(G887="","",IF(COUNTIF(Companies[会社名],Z887)&lt;&gt;1,"未登録・重複",IF(INDEX(Companies[地区],MATCH(Z887,Companies[会社名],0))="","未確認",INDEX(Companies[地区],MATCH(Z887,Companies[会社名],0)))))</f>
        <v/>
      </c>
      <c r="AB887" s="54" t="str">
        <f>IF(G887="","",IF(Q887&lt;&gt;"",Q887,IF(COUNTIF(Tugs[曳船名],G887)&lt;&gt;1,"未登録・重複",IF(INDEX(Tugs[基地港],MATCH(G887,Tugs[曳船名],0))="","未確認",INDEX(Tugs[基地港],MATCH(G887,Tugs[曳船名],0))))))</f>
        <v/>
      </c>
      <c r="AC887" s="53" t="str">
        <f>IF(C887="","",IF(AND(COUNTIF(Standards[照合項目（自動）],AB887&amp;"｜"&amp;E887&amp;"｜"&amp;D887&amp;"｜"&amp;F887&amp;"｜"&amp;P887)=1,COUNTIFS(Standards[照合項目（自動）],AB887&amp;"｜"&amp;E887&amp;"｜"&amp;D887&amp;"｜"&amp;F887&amp;"｜"&amp;P887,Standards[入力確認（自動）],"確認済")=1),SUMIF(Standards[照合項目（自動）],AB887&amp;"｜"&amp;E887&amp;"｜"&amp;D887&amp;"｜"&amp;F887&amp;"｜"&amp;P887,Standards[所定合計h（自動）]),"未確認"))</f>
        <v/>
      </c>
      <c r="AD887" s="53" t="str">
        <f>IF(C887="","",IF(AND(ISNUMBER(R887),ISNUMBER(S887),S887&gt;=R887),ROUND((S887-R887)*24,4),IF(OR(R887&lt;&gt;"",S887&lt;&gt;""),"",IF(AND(ISNUMBER(T887),T887&gt;=0),T887,IF(AND(I887="あり",J887="実施",ISNUMBER(AC887)),AC887,"")))))</f>
        <v/>
      </c>
      <c r="AE887" s="54" t="str">
        <f>IF(C887="","",IF(AND(ISNUMBER(R887),ISNUMBER(S887),S887&gt;=R887),IF(X887="記録","実績：基地発～基地着",IF(X887="記憶","記憶：基地発～基地着","未確認：基地発～基地着")),IF(OR(R887&lt;&gt;"",S887&lt;&gt;""),"要確認：時刻不足・逆転",IF(AND(ISNUMBER(T887),T887&gt;=0),IF(X887="記録","実績：記録の時間",IF(X887="記憶","記憶：申告の時間","未確認：申告の時間")),IF(AND(I887="あり",J887="実施",ISNUMBER(AC887)),"所定時間による見込み",IF(I887="なし","使用なし","未確認"))))))</f>
        <v/>
      </c>
      <c r="AF887" s="55" t="str">
        <f>IF(C887="","",IF(H887="あり",1,0))</f>
        <v/>
      </c>
      <c r="AG887" s="55" t="str">
        <f>IF(C887="","",IF(AND(I887="あり",J887="実施"),1,0))</f>
        <v/>
      </c>
      <c r="AH887" s="55" t="str">
        <f>IF(C887="","",IF(AND(H887="あり",X887="記録"),IF(COUNTIFS($A$8:A887,A887,$B$8:B887,B887,$C$8:C887,C887,$E$8:E887,E887,$F$8:F887,F887,$H$8:H887,"あり",$X$8:X887,"記録")=1,1,0),0))</f>
        <v/>
      </c>
      <c r="AI887" s="55" t="str">
        <f>IF(C887="","",IF(AND(I887="あり",J887="実施",X887="記録",ISNUMBER(K887)),IF(COUNTIFS($K$8:K887,K887,$C$8:C887,C887,$E$8:E887,E887,$F$8:F887,F887,$I$8:I887,"あり",$J$8:J887,"実施",$X$8:X887,"記録")=1,1,0),0))</f>
        <v/>
      </c>
      <c r="AJ887" s="55" t="str">
        <f>IF(C887="","",IF(ISNUMBER(A887),YEAR(A887)-IF(MONTH(A887)&lt;4,1,0),""))</f>
        <v/>
      </c>
      <c r="AK887" s="55" t="str">
        <f>IF(C887="","",IF(J887="実施",IF(ISNUMBER(K887),YEAR(K887)-IF(MONTH(K887)&lt;4,1,0),""),""))</f>
        <v/>
      </c>
      <c r="AL887" s="56" t="str">
        <f>IF(C887="",IF(OR(A887&lt;&gt;"",G887&lt;&gt;""),"要確認：船名未記入",""),IF(OR(NOT(ISNUMBER(A887)),G887="",H887="",I887="",J887="",N887="",O887="",P887="",W887="",X887=""),"要確認：基本項目不足",IF(OR(Z887="未登録・重複",AA887="未登録・重複",AB887="未確認"),"要確認：登録表を確認",IF(AND(H887="あり",NOT(ISNUMBER(B887))),"要確認：前日の予定時刻不足",IF(AND(J887="実施",I887="あり",NOT(ISNUMBER(K887))),"要確認：最終日時不足",IF(AND(J887="取消",I887="あり"),"要確認：取消と使用ありが矛盾",IF(OR(AND(ISNUMBER(T887),T887&lt;0),AND(ISNUMBER(V887),V887&lt;0),AE887="要確認：時刻不足・逆転"),"要確認：時間を確認",IF(COUNTIFS(Work[予定表の作業日],A887,Work[前日版の予定時刻],B887,Work[船名],C887,Work[バース],E887,Work[入出・転],F887,Work[曳船名],G887)&gt;1,"要確認：同じ作業・曳船が重複",IF(AND(I887="あり",J887="実施",NOT(ISNUMBER(AD887))),"要確認：拘束時間未確認",IF(OR(H887="未確認",I887="未確認",J887="未確認",X887="未確認",N887="未確認",O887="未確認"),"要確認：未確認を含む","確認済"))))))))))</f>
        <v/>
      </c>
    </row>
    <row r="888" spans="1:38" ht="24.95" customHeight="1" x14ac:dyDescent="0.2">
      <c r="A888" s="20"/>
      <c r="B888" s="29"/>
      <c r="C888" s="7"/>
      <c r="D888" s="7"/>
      <c r="E888" s="7"/>
      <c r="F888" s="7"/>
      <c r="G888" s="7"/>
      <c r="H888" s="7"/>
      <c r="I888" s="7"/>
      <c r="J888" s="7"/>
      <c r="K888" s="23"/>
      <c r="L888" s="13"/>
      <c r="M888" s="13"/>
      <c r="N888" s="7"/>
      <c r="O888" s="51"/>
      <c r="P888" s="51"/>
      <c r="Q888" s="61"/>
      <c r="R888" s="62"/>
      <c r="S888" s="62"/>
      <c r="T888" s="63"/>
      <c r="U888" s="63"/>
      <c r="V888" s="63"/>
      <c r="W888" s="51"/>
      <c r="X888" s="51"/>
      <c r="Y888" s="67"/>
      <c r="Z888" s="54" t="str">
        <f>IF(G888="","",IF(COUNTIF(Tugs[曳船名],G888)&lt;&gt;1,"未登録・重複",IF(INDEX(Tugs[会社名],MATCH(G888,Tugs[曳船名],0))="","未確認",INDEX(Tugs[会社名],MATCH(G888,Tugs[曳船名],0)))))</f>
        <v/>
      </c>
      <c r="AA888" s="54" t="str">
        <f>IF(G888="","",IF(COUNTIF(Companies[会社名],Z888)&lt;&gt;1,"未登録・重複",IF(INDEX(Companies[地区],MATCH(Z888,Companies[会社名],0))="","未確認",INDEX(Companies[地区],MATCH(Z888,Companies[会社名],0)))))</f>
        <v/>
      </c>
      <c r="AB888" s="54" t="str">
        <f>IF(G888="","",IF(Q888&lt;&gt;"",Q888,IF(COUNTIF(Tugs[曳船名],G888)&lt;&gt;1,"未登録・重複",IF(INDEX(Tugs[基地港],MATCH(G888,Tugs[曳船名],0))="","未確認",INDEX(Tugs[基地港],MATCH(G888,Tugs[曳船名],0))))))</f>
        <v/>
      </c>
      <c r="AC888" s="53" t="str">
        <f>IF(C888="","",IF(AND(COUNTIF(Standards[照合項目（自動）],AB888&amp;"｜"&amp;E888&amp;"｜"&amp;D888&amp;"｜"&amp;F888&amp;"｜"&amp;P888)=1,COUNTIFS(Standards[照合項目（自動）],AB888&amp;"｜"&amp;E888&amp;"｜"&amp;D888&amp;"｜"&amp;F888&amp;"｜"&amp;P888,Standards[入力確認（自動）],"確認済")=1),SUMIF(Standards[照合項目（自動）],AB888&amp;"｜"&amp;E888&amp;"｜"&amp;D888&amp;"｜"&amp;F888&amp;"｜"&amp;P888,Standards[所定合計h（自動）]),"未確認"))</f>
        <v/>
      </c>
      <c r="AD888" s="53" t="str">
        <f>IF(C888="","",IF(AND(ISNUMBER(R888),ISNUMBER(S888),S888&gt;=R888),ROUND((S888-R888)*24,4),IF(OR(R888&lt;&gt;"",S888&lt;&gt;""),"",IF(AND(ISNUMBER(T888),T888&gt;=0),T888,IF(AND(I888="あり",J888="実施",ISNUMBER(AC888)),AC888,"")))))</f>
        <v/>
      </c>
      <c r="AE888" s="54" t="str">
        <f>IF(C888="","",IF(AND(ISNUMBER(R888),ISNUMBER(S888),S888&gt;=R888),IF(X888="記録","実績：基地発～基地着",IF(X888="記憶","記憶：基地発～基地着","未確認：基地発～基地着")),IF(OR(R888&lt;&gt;"",S888&lt;&gt;""),"要確認：時刻不足・逆転",IF(AND(ISNUMBER(T888),T888&gt;=0),IF(X888="記録","実績：記録の時間",IF(X888="記憶","記憶：申告の時間","未確認：申告の時間")),IF(AND(I888="あり",J888="実施",ISNUMBER(AC888)),"所定時間による見込み",IF(I888="なし","使用なし","未確認"))))))</f>
        <v/>
      </c>
      <c r="AF888" s="55" t="str">
        <f>IF(C888="","",IF(H888="あり",1,0))</f>
        <v/>
      </c>
      <c r="AG888" s="55" t="str">
        <f>IF(C888="","",IF(AND(I888="あり",J888="実施"),1,0))</f>
        <v/>
      </c>
      <c r="AH888" s="55" t="str">
        <f>IF(C888="","",IF(AND(H888="あり",X888="記録"),IF(COUNTIFS($A$8:A888,A888,$B$8:B888,B888,$C$8:C888,C888,$E$8:E888,E888,$F$8:F888,F888,$H$8:H888,"あり",$X$8:X888,"記録")=1,1,0),0))</f>
        <v/>
      </c>
      <c r="AI888" s="55" t="str">
        <f>IF(C888="","",IF(AND(I888="あり",J888="実施",X888="記録",ISNUMBER(K888)),IF(COUNTIFS($K$8:K888,K888,$C$8:C888,C888,$E$8:E888,E888,$F$8:F888,F888,$I$8:I888,"あり",$J$8:J888,"実施",$X$8:X888,"記録")=1,1,0),0))</f>
        <v/>
      </c>
      <c r="AJ888" s="55" t="str">
        <f>IF(C888="","",IF(ISNUMBER(A888),YEAR(A888)-IF(MONTH(A888)&lt;4,1,0),""))</f>
        <v/>
      </c>
      <c r="AK888" s="55" t="str">
        <f>IF(C888="","",IF(J888="実施",IF(ISNUMBER(K888),YEAR(K888)-IF(MONTH(K888)&lt;4,1,0),""),""))</f>
        <v/>
      </c>
      <c r="AL888" s="56" t="str">
        <f>IF(C888="",IF(OR(A888&lt;&gt;"",G888&lt;&gt;""),"要確認：船名未記入",""),IF(OR(NOT(ISNUMBER(A888)),G888="",H888="",I888="",J888="",N888="",O888="",P888="",W888="",X888=""),"要確認：基本項目不足",IF(OR(Z888="未登録・重複",AA888="未登録・重複",AB888="未確認"),"要確認：登録表を確認",IF(AND(H888="あり",NOT(ISNUMBER(B888))),"要確認：前日の予定時刻不足",IF(AND(J888="実施",I888="あり",NOT(ISNUMBER(K888))),"要確認：最終日時不足",IF(AND(J888="取消",I888="あり"),"要確認：取消と使用ありが矛盾",IF(OR(AND(ISNUMBER(T888),T888&lt;0),AND(ISNUMBER(V888),V888&lt;0),AE888="要確認：時刻不足・逆転"),"要確認：時間を確認",IF(COUNTIFS(Work[予定表の作業日],A888,Work[前日版の予定時刻],B888,Work[船名],C888,Work[バース],E888,Work[入出・転],F888,Work[曳船名],G888)&gt;1,"要確認：同じ作業・曳船が重複",IF(AND(I888="あり",J888="実施",NOT(ISNUMBER(AD888))),"要確認：拘束時間未確認",IF(OR(H888="未確認",I888="未確認",J888="未確認",X888="未確認",N888="未確認",O888="未確認"),"要確認：未確認を含む","確認済"))))))))))</f>
        <v/>
      </c>
    </row>
    <row r="889" spans="1:38" ht="24.95" customHeight="1" x14ac:dyDescent="0.2">
      <c r="A889" s="20"/>
      <c r="B889" s="29"/>
      <c r="C889" s="7"/>
      <c r="D889" s="7"/>
      <c r="E889" s="7"/>
      <c r="F889" s="7"/>
      <c r="G889" s="7"/>
      <c r="H889" s="7"/>
      <c r="I889" s="7"/>
      <c r="J889" s="7"/>
      <c r="K889" s="23"/>
      <c r="L889" s="13"/>
      <c r="M889" s="13"/>
      <c r="N889" s="7"/>
      <c r="O889" s="51"/>
      <c r="P889" s="51"/>
      <c r="Q889" s="61"/>
      <c r="R889" s="62"/>
      <c r="S889" s="62"/>
      <c r="T889" s="63"/>
      <c r="U889" s="63"/>
      <c r="V889" s="63"/>
      <c r="W889" s="51"/>
      <c r="X889" s="51"/>
      <c r="Y889" s="67"/>
      <c r="Z889" s="54" t="str">
        <f>IF(G889="","",IF(COUNTIF(Tugs[曳船名],G889)&lt;&gt;1,"未登録・重複",IF(INDEX(Tugs[会社名],MATCH(G889,Tugs[曳船名],0))="","未確認",INDEX(Tugs[会社名],MATCH(G889,Tugs[曳船名],0)))))</f>
        <v/>
      </c>
      <c r="AA889" s="54" t="str">
        <f>IF(G889="","",IF(COUNTIF(Companies[会社名],Z889)&lt;&gt;1,"未登録・重複",IF(INDEX(Companies[地区],MATCH(Z889,Companies[会社名],0))="","未確認",INDEX(Companies[地区],MATCH(Z889,Companies[会社名],0)))))</f>
        <v/>
      </c>
      <c r="AB889" s="54" t="str">
        <f>IF(G889="","",IF(Q889&lt;&gt;"",Q889,IF(COUNTIF(Tugs[曳船名],G889)&lt;&gt;1,"未登録・重複",IF(INDEX(Tugs[基地港],MATCH(G889,Tugs[曳船名],0))="","未確認",INDEX(Tugs[基地港],MATCH(G889,Tugs[曳船名],0))))))</f>
        <v/>
      </c>
      <c r="AC889" s="53" t="str">
        <f>IF(C889="","",IF(AND(COUNTIF(Standards[照合項目（自動）],AB889&amp;"｜"&amp;E889&amp;"｜"&amp;D889&amp;"｜"&amp;F889&amp;"｜"&amp;P889)=1,COUNTIFS(Standards[照合項目（自動）],AB889&amp;"｜"&amp;E889&amp;"｜"&amp;D889&amp;"｜"&amp;F889&amp;"｜"&amp;P889,Standards[入力確認（自動）],"確認済")=1),SUMIF(Standards[照合項目（自動）],AB889&amp;"｜"&amp;E889&amp;"｜"&amp;D889&amp;"｜"&amp;F889&amp;"｜"&amp;P889,Standards[所定合計h（自動）]),"未確認"))</f>
        <v/>
      </c>
      <c r="AD889" s="53" t="str">
        <f>IF(C889="","",IF(AND(ISNUMBER(R889),ISNUMBER(S889),S889&gt;=R889),ROUND((S889-R889)*24,4),IF(OR(R889&lt;&gt;"",S889&lt;&gt;""),"",IF(AND(ISNUMBER(T889),T889&gt;=0),T889,IF(AND(I889="あり",J889="実施",ISNUMBER(AC889)),AC889,"")))))</f>
        <v/>
      </c>
      <c r="AE889" s="54" t="str">
        <f>IF(C889="","",IF(AND(ISNUMBER(R889),ISNUMBER(S889),S889&gt;=R889),IF(X889="記録","実績：基地発～基地着",IF(X889="記憶","記憶：基地発～基地着","未確認：基地発～基地着")),IF(OR(R889&lt;&gt;"",S889&lt;&gt;""),"要確認：時刻不足・逆転",IF(AND(ISNUMBER(T889),T889&gt;=0),IF(X889="記録","実績：記録の時間",IF(X889="記憶","記憶：申告の時間","未確認：申告の時間")),IF(AND(I889="あり",J889="実施",ISNUMBER(AC889)),"所定時間による見込み",IF(I889="なし","使用なし","未確認"))))))</f>
        <v/>
      </c>
      <c r="AF889" s="55" t="str">
        <f>IF(C889="","",IF(H889="あり",1,0))</f>
        <v/>
      </c>
      <c r="AG889" s="55" t="str">
        <f>IF(C889="","",IF(AND(I889="あり",J889="実施"),1,0))</f>
        <v/>
      </c>
      <c r="AH889" s="55" t="str">
        <f>IF(C889="","",IF(AND(H889="あり",X889="記録"),IF(COUNTIFS($A$8:A889,A889,$B$8:B889,B889,$C$8:C889,C889,$E$8:E889,E889,$F$8:F889,F889,$H$8:H889,"あり",$X$8:X889,"記録")=1,1,0),0))</f>
        <v/>
      </c>
      <c r="AI889" s="55" t="str">
        <f>IF(C889="","",IF(AND(I889="あり",J889="実施",X889="記録",ISNUMBER(K889)),IF(COUNTIFS($K$8:K889,K889,$C$8:C889,C889,$E$8:E889,E889,$F$8:F889,F889,$I$8:I889,"あり",$J$8:J889,"実施",$X$8:X889,"記録")=1,1,0),0))</f>
        <v/>
      </c>
      <c r="AJ889" s="55" t="str">
        <f>IF(C889="","",IF(ISNUMBER(A889),YEAR(A889)-IF(MONTH(A889)&lt;4,1,0),""))</f>
        <v/>
      </c>
      <c r="AK889" s="55" t="str">
        <f>IF(C889="","",IF(J889="実施",IF(ISNUMBER(K889),YEAR(K889)-IF(MONTH(K889)&lt;4,1,0),""),""))</f>
        <v/>
      </c>
      <c r="AL889" s="56" t="str">
        <f>IF(C889="",IF(OR(A889&lt;&gt;"",G889&lt;&gt;""),"要確認：船名未記入",""),IF(OR(NOT(ISNUMBER(A889)),G889="",H889="",I889="",J889="",N889="",O889="",P889="",W889="",X889=""),"要確認：基本項目不足",IF(OR(Z889="未登録・重複",AA889="未登録・重複",AB889="未確認"),"要確認：登録表を確認",IF(AND(H889="あり",NOT(ISNUMBER(B889))),"要確認：前日の予定時刻不足",IF(AND(J889="実施",I889="あり",NOT(ISNUMBER(K889))),"要確認：最終日時不足",IF(AND(J889="取消",I889="あり"),"要確認：取消と使用ありが矛盾",IF(OR(AND(ISNUMBER(T889),T889&lt;0),AND(ISNUMBER(V889),V889&lt;0),AE889="要確認：時刻不足・逆転"),"要確認：時間を確認",IF(COUNTIFS(Work[予定表の作業日],A889,Work[前日版の予定時刻],B889,Work[船名],C889,Work[バース],E889,Work[入出・転],F889,Work[曳船名],G889)&gt;1,"要確認：同じ作業・曳船が重複",IF(AND(I889="あり",J889="実施",NOT(ISNUMBER(AD889))),"要確認：拘束時間未確認",IF(OR(H889="未確認",I889="未確認",J889="未確認",X889="未確認",N889="未確認",O889="未確認"),"要確認：未確認を含む","確認済"))))))))))</f>
        <v/>
      </c>
    </row>
    <row r="890" spans="1:38" ht="24.95" customHeight="1" x14ac:dyDescent="0.2">
      <c r="A890" s="20"/>
      <c r="B890" s="29"/>
      <c r="C890" s="7"/>
      <c r="D890" s="7"/>
      <c r="E890" s="7"/>
      <c r="F890" s="7"/>
      <c r="G890" s="7"/>
      <c r="H890" s="7"/>
      <c r="I890" s="7"/>
      <c r="J890" s="7"/>
      <c r="K890" s="23"/>
      <c r="L890" s="13"/>
      <c r="M890" s="13"/>
      <c r="N890" s="7"/>
      <c r="O890" s="51"/>
      <c r="P890" s="51"/>
      <c r="Q890" s="61"/>
      <c r="R890" s="62"/>
      <c r="S890" s="62"/>
      <c r="T890" s="63"/>
      <c r="U890" s="63"/>
      <c r="V890" s="63"/>
      <c r="W890" s="51"/>
      <c r="X890" s="51"/>
      <c r="Y890" s="67"/>
      <c r="Z890" s="54" t="str">
        <f>IF(G890="","",IF(COUNTIF(Tugs[曳船名],G890)&lt;&gt;1,"未登録・重複",IF(INDEX(Tugs[会社名],MATCH(G890,Tugs[曳船名],0))="","未確認",INDEX(Tugs[会社名],MATCH(G890,Tugs[曳船名],0)))))</f>
        <v/>
      </c>
      <c r="AA890" s="54" t="str">
        <f>IF(G890="","",IF(COUNTIF(Companies[会社名],Z890)&lt;&gt;1,"未登録・重複",IF(INDEX(Companies[地区],MATCH(Z890,Companies[会社名],0))="","未確認",INDEX(Companies[地区],MATCH(Z890,Companies[会社名],0)))))</f>
        <v/>
      </c>
      <c r="AB890" s="54" t="str">
        <f>IF(G890="","",IF(Q890&lt;&gt;"",Q890,IF(COUNTIF(Tugs[曳船名],G890)&lt;&gt;1,"未登録・重複",IF(INDEX(Tugs[基地港],MATCH(G890,Tugs[曳船名],0))="","未確認",INDEX(Tugs[基地港],MATCH(G890,Tugs[曳船名],0))))))</f>
        <v/>
      </c>
      <c r="AC890" s="53" t="str">
        <f>IF(C890="","",IF(AND(COUNTIF(Standards[照合項目（自動）],AB890&amp;"｜"&amp;E890&amp;"｜"&amp;D890&amp;"｜"&amp;F890&amp;"｜"&amp;P890)=1,COUNTIFS(Standards[照合項目（自動）],AB890&amp;"｜"&amp;E890&amp;"｜"&amp;D890&amp;"｜"&amp;F890&amp;"｜"&amp;P890,Standards[入力確認（自動）],"確認済")=1),SUMIF(Standards[照合項目（自動）],AB890&amp;"｜"&amp;E890&amp;"｜"&amp;D890&amp;"｜"&amp;F890&amp;"｜"&amp;P890,Standards[所定合計h（自動）]),"未確認"))</f>
        <v/>
      </c>
      <c r="AD890" s="53" t="str">
        <f>IF(C890="","",IF(AND(ISNUMBER(R890),ISNUMBER(S890),S890&gt;=R890),ROUND((S890-R890)*24,4),IF(OR(R890&lt;&gt;"",S890&lt;&gt;""),"",IF(AND(ISNUMBER(T890),T890&gt;=0),T890,IF(AND(I890="あり",J890="実施",ISNUMBER(AC890)),AC890,"")))))</f>
        <v/>
      </c>
      <c r="AE890" s="54" t="str">
        <f>IF(C890="","",IF(AND(ISNUMBER(R890),ISNUMBER(S890),S890&gt;=R890),IF(X890="記録","実績：基地発～基地着",IF(X890="記憶","記憶：基地発～基地着","未確認：基地発～基地着")),IF(OR(R890&lt;&gt;"",S890&lt;&gt;""),"要確認：時刻不足・逆転",IF(AND(ISNUMBER(T890),T890&gt;=0),IF(X890="記録","実績：記録の時間",IF(X890="記憶","記憶：申告の時間","未確認：申告の時間")),IF(AND(I890="あり",J890="実施",ISNUMBER(AC890)),"所定時間による見込み",IF(I890="なし","使用なし","未確認"))))))</f>
        <v/>
      </c>
      <c r="AF890" s="55" t="str">
        <f>IF(C890="","",IF(H890="あり",1,0))</f>
        <v/>
      </c>
      <c r="AG890" s="55" t="str">
        <f>IF(C890="","",IF(AND(I890="あり",J890="実施"),1,0))</f>
        <v/>
      </c>
      <c r="AH890" s="55" t="str">
        <f>IF(C890="","",IF(AND(H890="あり",X890="記録"),IF(COUNTIFS($A$8:A890,A890,$B$8:B890,B890,$C$8:C890,C890,$E$8:E890,E890,$F$8:F890,F890,$H$8:H890,"あり",$X$8:X890,"記録")=1,1,0),0))</f>
        <v/>
      </c>
      <c r="AI890" s="55" t="str">
        <f>IF(C890="","",IF(AND(I890="あり",J890="実施",X890="記録",ISNUMBER(K890)),IF(COUNTIFS($K$8:K890,K890,$C$8:C890,C890,$E$8:E890,E890,$F$8:F890,F890,$I$8:I890,"あり",$J$8:J890,"実施",$X$8:X890,"記録")=1,1,0),0))</f>
        <v/>
      </c>
      <c r="AJ890" s="55" t="str">
        <f>IF(C890="","",IF(ISNUMBER(A890),YEAR(A890)-IF(MONTH(A890)&lt;4,1,0),""))</f>
        <v/>
      </c>
      <c r="AK890" s="55" t="str">
        <f>IF(C890="","",IF(J890="実施",IF(ISNUMBER(K890),YEAR(K890)-IF(MONTH(K890)&lt;4,1,0),""),""))</f>
        <v/>
      </c>
      <c r="AL890" s="56" t="str">
        <f>IF(C890="",IF(OR(A890&lt;&gt;"",G890&lt;&gt;""),"要確認：船名未記入",""),IF(OR(NOT(ISNUMBER(A890)),G890="",H890="",I890="",J890="",N890="",O890="",P890="",W890="",X890=""),"要確認：基本項目不足",IF(OR(Z890="未登録・重複",AA890="未登録・重複",AB890="未確認"),"要確認：登録表を確認",IF(AND(H890="あり",NOT(ISNUMBER(B890))),"要確認：前日の予定時刻不足",IF(AND(J890="実施",I890="あり",NOT(ISNUMBER(K890))),"要確認：最終日時不足",IF(AND(J890="取消",I890="あり"),"要確認：取消と使用ありが矛盾",IF(OR(AND(ISNUMBER(T890),T890&lt;0),AND(ISNUMBER(V890),V890&lt;0),AE890="要確認：時刻不足・逆転"),"要確認：時間を確認",IF(COUNTIFS(Work[予定表の作業日],A890,Work[前日版の予定時刻],B890,Work[船名],C890,Work[バース],E890,Work[入出・転],F890,Work[曳船名],G890)&gt;1,"要確認：同じ作業・曳船が重複",IF(AND(I890="あり",J890="実施",NOT(ISNUMBER(AD890))),"要確認：拘束時間未確認",IF(OR(H890="未確認",I890="未確認",J890="未確認",X890="未確認",N890="未確認",O890="未確認"),"要確認：未確認を含む","確認済"))))))))))</f>
        <v/>
      </c>
    </row>
    <row r="891" spans="1:38" ht="24.95" customHeight="1" x14ac:dyDescent="0.2">
      <c r="A891" s="20"/>
      <c r="B891" s="29"/>
      <c r="C891" s="7"/>
      <c r="D891" s="7"/>
      <c r="E891" s="7"/>
      <c r="F891" s="7"/>
      <c r="G891" s="7"/>
      <c r="H891" s="7"/>
      <c r="I891" s="7"/>
      <c r="J891" s="7"/>
      <c r="K891" s="23"/>
      <c r="L891" s="13"/>
      <c r="M891" s="13"/>
      <c r="N891" s="7"/>
      <c r="O891" s="51"/>
      <c r="P891" s="51"/>
      <c r="Q891" s="61"/>
      <c r="R891" s="62"/>
      <c r="S891" s="62"/>
      <c r="T891" s="63"/>
      <c r="U891" s="63"/>
      <c r="V891" s="63"/>
      <c r="W891" s="51"/>
      <c r="X891" s="51"/>
      <c r="Y891" s="67"/>
      <c r="Z891" s="54" t="str">
        <f>IF(G891="","",IF(COUNTIF(Tugs[曳船名],G891)&lt;&gt;1,"未登録・重複",IF(INDEX(Tugs[会社名],MATCH(G891,Tugs[曳船名],0))="","未確認",INDEX(Tugs[会社名],MATCH(G891,Tugs[曳船名],0)))))</f>
        <v/>
      </c>
      <c r="AA891" s="54" t="str">
        <f>IF(G891="","",IF(COUNTIF(Companies[会社名],Z891)&lt;&gt;1,"未登録・重複",IF(INDEX(Companies[地区],MATCH(Z891,Companies[会社名],0))="","未確認",INDEX(Companies[地区],MATCH(Z891,Companies[会社名],0)))))</f>
        <v/>
      </c>
      <c r="AB891" s="54" t="str">
        <f>IF(G891="","",IF(Q891&lt;&gt;"",Q891,IF(COUNTIF(Tugs[曳船名],G891)&lt;&gt;1,"未登録・重複",IF(INDEX(Tugs[基地港],MATCH(G891,Tugs[曳船名],0))="","未確認",INDEX(Tugs[基地港],MATCH(G891,Tugs[曳船名],0))))))</f>
        <v/>
      </c>
      <c r="AC891" s="53" t="str">
        <f>IF(C891="","",IF(AND(COUNTIF(Standards[照合項目（自動）],AB891&amp;"｜"&amp;E891&amp;"｜"&amp;D891&amp;"｜"&amp;F891&amp;"｜"&amp;P891)=1,COUNTIFS(Standards[照合項目（自動）],AB891&amp;"｜"&amp;E891&amp;"｜"&amp;D891&amp;"｜"&amp;F891&amp;"｜"&amp;P891,Standards[入力確認（自動）],"確認済")=1),SUMIF(Standards[照合項目（自動）],AB891&amp;"｜"&amp;E891&amp;"｜"&amp;D891&amp;"｜"&amp;F891&amp;"｜"&amp;P891,Standards[所定合計h（自動）]),"未確認"))</f>
        <v/>
      </c>
      <c r="AD891" s="53" t="str">
        <f>IF(C891="","",IF(AND(ISNUMBER(R891),ISNUMBER(S891),S891&gt;=R891),ROUND((S891-R891)*24,4),IF(OR(R891&lt;&gt;"",S891&lt;&gt;""),"",IF(AND(ISNUMBER(T891),T891&gt;=0),T891,IF(AND(I891="あり",J891="実施",ISNUMBER(AC891)),AC891,"")))))</f>
        <v/>
      </c>
      <c r="AE891" s="54" t="str">
        <f>IF(C891="","",IF(AND(ISNUMBER(R891),ISNUMBER(S891),S891&gt;=R891),IF(X891="記録","実績：基地発～基地着",IF(X891="記憶","記憶：基地発～基地着","未確認：基地発～基地着")),IF(OR(R891&lt;&gt;"",S891&lt;&gt;""),"要確認：時刻不足・逆転",IF(AND(ISNUMBER(T891),T891&gt;=0),IF(X891="記録","実績：記録の時間",IF(X891="記憶","記憶：申告の時間","未確認：申告の時間")),IF(AND(I891="あり",J891="実施",ISNUMBER(AC891)),"所定時間による見込み",IF(I891="なし","使用なし","未確認"))))))</f>
        <v/>
      </c>
      <c r="AF891" s="55" t="str">
        <f>IF(C891="","",IF(H891="あり",1,0))</f>
        <v/>
      </c>
      <c r="AG891" s="55" t="str">
        <f>IF(C891="","",IF(AND(I891="あり",J891="実施"),1,0))</f>
        <v/>
      </c>
      <c r="AH891" s="55" t="str">
        <f>IF(C891="","",IF(AND(H891="あり",X891="記録"),IF(COUNTIFS($A$8:A891,A891,$B$8:B891,B891,$C$8:C891,C891,$E$8:E891,E891,$F$8:F891,F891,$H$8:H891,"あり",$X$8:X891,"記録")=1,1,0),0))</f>
        <v/>
      </c>
      <c r="AI891" s="55" t="str">
        <f>IF(C891="","",IF(AND(I891="あり",J891="実施",X891="記録",ISNUMBER(K891)),IF(COUNTIFS($K$8:K891,K891,$C$8:C891,C891,$E$8:E891,E891,$F$8:F891,F891,$I$8:I891,"あり",$J$8:J891,"実施",$X$8:X891,"記録")=1,1,0),0))</f>
        <v/>
      </c>
      <c r="AJ891" s="55" t="str">
        <f>IF(C891="","",IF(ISNUMBER(A891),YEAR(A891)-IF(MONTH(A891)&lt;4,1,0),""))</f>
        <v/>
      </c>
      <c r="AK891" s="55" t="str">
        <f>IF(C891="","",IF(J891="実施",IF(ISNUMBER(K891),YEAR(K891)-IF(MONTH(K891)&lt;4,1,0),""),""))</f>
        <v/>
      </c>
      <c r="AL891" s="56" t="str">
        <f>IF(C891="",IF(OR(A891&lt;&gt;"",G891&lt;&gt;""),"要確認：船名未記入",""),IF(OR(NOT(ISNUMBER(A891)),G891="",H891="",I891="",J891="",N891="",O891="",P891="",W891="",X891=""),"要確認：基本項目不足",IF(OR(Z891="未登録・重複",AA891="未登録・重複",AB891="未確認"),"要確認：登録表を確認",IF(AND(H891="あり",NOT(ISNUMBER(B891))),"要確認：前日の予定時刻不足",IF(AND(J891="実施",I891="あり",NOT(ISNUMBER(K891))),"要確認：最終日時不足",IF(AND(J891="取消",I891="あり"),"要確認：取消と使用ありが矛盾",IF(OR(AND(ISNUMBER(T891),T891&lt;0),AND(ISNUMBER(V891),V891&lt;0),AE891="要確認：時刻不足・逆転"),"要確認：時間を確認",IF(COUNTIFS(Work[予定表の作業日],A891,Work[前日版の予定時刻],B891,Work[船名],C891,Work[バース],E891,Work[入出・転],F891,Work[曳船名],G891)&gt;1,"要確認：同じ作業・曳船が重複",IF(AND(I891="あり",J891="実施",NOT(ISNUMBER(AD891))),"要確認：拘束時間未確認",IF(OR(H891="未確認",I891="未確認",J891="未確認",X891="未確認",N891="未確認",O891="未確認"),"要確認：未確認を含む","確認済"))))))))))</f>
        <v/>
      </c>
    </row>
    <row r="892" spans="1:38" ht="24.95" customHeight="1" x14ac:dyDescent="0.2">
      <c r="A892" s="20"/>
      <c r="B892" s="29"/>
      <c r="C892" s="7"/>
      <c r="D892" s="7"/>
      <c r="E892" s="7"/>
      <c r="F892" s="7"/>
      <c r="G892" s="7"/>
      <c r="H892" s="7"/>
      <c r="I892" s="7"/>
      <c r="J892" s="7"/>
      <c r="K892" s="23"/>
      <c r="L892" s="13"/>
      <c r="M892" s="13"/>
      <c r="N892" s="7"/>
      <c r="O892" s="51"/>
      <c r="P892" s="51"/>
      <c r="Q892" s="61"/>
      <c r="R892" s="62"/>
      <c r="S892" s="62"/>
      <c r="T892" s="63"/>
      <c r="U892" s="63"/>
      <c r="V892" s="63"/>
      <c r="W892" s="51"/>
      <c r="X892" s="51"/>
      <c r="Y892" s="67"/>
      <c r="Z892" s="54" t="str">
        <f>IF(G892="","",IF(COUNTIF(Tugs[曳船名],G892)&lt;&gt;1,"未登録・重複",IF(INDEX(Tugs[会社名],MATCH(G892,Tugs[曳船名],0))="","未確認",INDEX(Tugs[会社名],MATCH(G892,Tugs[曳船名],0)))))</f>
        <v/>
      </c>
      <c r="AA892" s="54" t="str">
        <f>IF(G892="","",IF(COUNTIF(Companies[会社名],Z892)&lt;&gt;1,"未登録・重複",IF(INDEX(Companies[地区],MATCH(Z892,Companies[会社名],0))="","未確認",INDEX(Companies[地区],MATCH(Z892,Companies[会社名],0)))))</f>
        <v/>
      </c>
      <c r="AB892" s="54" t="str">
        <f>IF(G892="","",IF(Q892&lt;&gt;"",Q892,IF(COUNTIF(Tugs[曳船名],G892)&lt;&gt;1,"未登録・重複",IF(INDEX(Tugs[基地港],MATCH(G892,Tugs[曳船名],0))="","未確認",INDEX(Tugs[基地港],MATCH(G892,Tugs[曳船名],0))))))</f>
        <v/>
      </c>
      <c r="AC892" s="53" t="str">
        <f>IF(C892="","",IF(AND(COUNTIF(Standards[照合項目（自動）],AB892&amp;"｜"&amp;E892&amp;"｜"&amp;D892&amp;"｜"&amp;F892&amp;"｜"&amp;P892)=1,COUNTIFS(Standards[照合項目（自動）],AB892&amp;"｜"&amp;E892&amp;"｜"&amp;D892&amp;"｜"&amp;F892&amp;"｜"&amp;P892,Standards[入力確認（自動）],"確認済")=1),SUMIF(Standards[照合項目（自動）],AB892&amp;"｜"&amp;E892&amp;"｜"&amp;D892&amp;"｜"&amp;F892&amp;"｜"&amp;P892,Standards[所定合計h（自動）]),"未確認"))</f>
        <v/>
      </c>
      <c r="AD892" s="53" t="str">
        <f>IF(C892="","",IF(AND(ISNUMBER(R892),ISNUMBER(S892),S892&gt;=R892),ROUND((S892-R892)*24,4),IF(OR(R892&lt;&gt;"",S892&lt;&gt;""),"",IF(AND(ISNUMBER(T892),T892&gt;=0),T892,IF(AND(I892="あり",J892="実施",ISNUMBER(AC892)),AC892,"")))))</f>
        <v/>
      </c>
      <c r="AE892" s="54" t="str">
        <f>IF(C892="","",IF(AND(ISNUMBER(R892),ISNUMBER(S892),S892&gt;=R892),IF(X892="記録","実績：基地発～基地着",IF(X892="記憶","記憶：基地発～基地着","未確認：基地発～基地着")),IF(OR(R892&lt;&gt;"",S892&lt;&gt;""),"要確認：時刻不足・逆転",IF(AND(ISNUMBER(T892),T892&gt;=0),IF(X892="記録","実績：記録の時間",IF(X892="記憶","記憶：申告の時間","未確認：申告の時間")),IF(AND(I892="あり",J892="実施",ISNUMBER(AC892)),"所定時間による見込み",IF(I892="なし","使用なし","未確認"))))))</f>
        <v/>
      </c>
      <c r="AF892" s="55" t="str">
        <f>IF(C892="","",IF(H892="あり",1,0))</f>
        <v/>
      </c>
      <c r="AG892" s="55" t="str">
        <f>IF(C892="","",IF(AND(I892="あり",J892="実施"),1,0))</f>
        <v/>
      </c>
      <c r="AH892" s="55" t="str">
        <f>IF(C892="","",IF(AND(H892="あり",X892="記録"),IF(COUNTIFS($A$8:A892,A892,$B$8:B892,B892,$C$8:C892,C892,$E$8:E892,E892,$F$8:F892,F892,$H$8:H892,"あり",$X$8:X892,"記録")=1,1,0),0))</f>
        <v/>
      </c>
      <c r="AI892" s="55" t="str">
        <f>IF(C892="","",IF(AND(I892="あり",J892="実施",X892="記録",ISNUMBER(K892)),IF(COUNTIFS($K$8:K892,K892,$C$8:C892,C892,$E$8:E892,E892,$F$8:F892,F892,$I$8:I892,"あり",$J$8:J892,"実施",$X$8:X892,"記録")=1,1,0),0))</f>
        <v/>
      </c>
      <c r="AJ892" s="55" t="str">
        <f>IF(C892="","",IF(ISNUMBER(A892),YEAR(A892)-IF(MONTH(A892)&lt;4,1,0),""))</f>
        <v/>
      </c>
      <c r="AK892" s="55" t="str">
        <f>IF(C892="","",IF(J892="実施",IF(ISNUMBER(K892),YEAR(K892)-IF(MONTH(K892)&lt;4,1,0),""),""))</f>
        <v/>
      </c>
      <c r="AL892" s="56" t="str">
        <f>IF(C892="",IF(OR(A892&lt;&gt;"",G892&lt;&gt;""),"要確認：船名未記入",""),IF(OR(NOT(ISNUMBER(A892)),G892="",H892="",I892="",J892="",N892="",O892="",P892="",W892="",X892=""),"要確認：基本項目不足",IF(OR(Z892="未登録・重複",AA892="未登録・重複",AB892="未確認"),"要確認：登録表を確認",IF(AND(H892="あり",NOT(ISNUMBER(B892))),"要確認：前日の予定時刻不足",IF(AND(J892="実施",I892="あり",NOT(ISNUMBER(K892))),"要確認：最終日時不足",IF(AND(J892="取消",I892="あり"),"要確認：取消と使用ありが矛盾",IF(OR(AND(ISNUMBER(T892),T892&lt;0),AND(ISNUMBER(V892),V892&lt;0),AE892="要確認：時刻不足・逆転"),"要確認：時間を確認",IF(COUNTIFS(Work[予定表の作業日],A892,Work[前日版の予定時刻],B892,Work[船名],C892,Work[バース],E892,Work[入出・転],F892,Work[曳船名],G892)&gt;1,"要確認：同じ作業・曳船が重複",IF(AND(I892="あり",J892="実施",NOT(ISNUMBER(AD892))),"要確認：拘束時間未確認",IF(OR(H892="未確認",I892="未確認",J892="未確認",X892="未確認",N892="未確認",O892="未確認"),"要確認：未確認を含む","確認済"))))))))))</f>
        <v/>
      </c>
    </row>
    <row r="893" spans="1:38" ht="24.95" customHeight="1" x14ac:dyDescent="0.2">
      <c r="A893" s="20"/>
      <c r="B893" s="29"/>
      <c r="C893" s="7"/>
      <c r="D893" s="7"/>
      <c r="E893" s="7"/>
      <c r="F893" s="7"/>
      <c r="G893" s="7"/>
      <c r="H893" s="7"/>
      <c r="I893" s="7"/>
      <c r="J893" s="7"/>
      <c r="K893" s="23"/>
      <c r="L893" s="13"/>
      <c r="M893" s="13"/>
      <c r="N893" s="7"/>
      <c r="O893" s="51"/>
      <c r="P893" s="51"/>
      <c r="Q893" s="61"/>
      <c r="R893" s="62"/>
      <c r="S893" s="62"/>
      <c r="T893" s="63"/>
      <c r="U893" s="63"/>
      <c r="V893" s="63"/>
      <c r="W893" s="51"/>
      <c r="X893" s="51"/>
      <c r="Y893" s="67"/>
      <c r="Z893" s="54" t="str">
        <f>IF(G893="","",IF(COUNTIF(Tugs[曳船名],G893)&lt;&gt;1,"未登録・重複",IF(INDEX(Tugs[会社名],MATCH(G893,Tugs[曳船名],0))="","未確認",INDEX(Tugs[会社名],MATCH(G893,Tugs[曳船名],0)))))</f>
        <v/>
      </c>
      <c r="AA893" s="54" t="str">
        <f>IF(G893="","",IF(COUNTIF(Companies[会社名],Z893)&lt;&gt;1,"未登録・重複",IF(INDEX(Companies[地区],MATCH(Z893,Companies[会社名],0))="","未確認",INDEX(Companies[地区],MATCH(Z893,Companies[会社名],0)))))</f>
        <v/>
      </c>
      <c r="AB893" s="54" t="str">
        <f>IF(G893="","",IF(Q893&lt;&gt;"",Q893,IF(COUNTIF(Tugs[曳船名],G893)&lt;&gt;1,"未登録・重複",IF(INDEX(Tugs[基地港],MATCH(G893,Tugs[曳船名],0))="","未確認",INDEX(Tugs[基地港],MATCH(G893,Tugs[曳船名],0))))))</f>
        <v/>
      </c>
      <c r="AC893" s="53" t="str">
        <f>IF(C893="","",IF(AND(COUNTIF(Standards[照合項目（自動）],AB893&amp;"｜"&amp;E893&amp;"｜"&amp;D893&amp;"｜"&amp;F893&amp;"｜"&amp;P893)=1,COUNTIFS(Standards[照合項目（自動）],AB893&amp;"｜"&amp;E893&amp;"｜"&amp;D893&amp;"｜"&amp;F893&amp;"｜"&amp;P893,Standards[入力確認（自動）],"確認済")=1),SUMIF(Standards[照合項目（自動）],AB893&amp;"｜"&amp;E893&amp;"｜"&amp;D893&amp;"｜"&amp;F893&amp;"｜"&amp;P893,Standards[所定合計h（自動）]),"未確認"))</f>
        <v/>
      </c>
      <c r="AD893" s="53" t="str">
        <f>IF(C893="","",IF(AND(ISNUMBER(R893),ISNUMBER(S893),S893&gt;=R893),ROUND((S893-R893)*24,4),IF(OR(R893&lt;&gt;"",S893&lt;&gt;""),"",IF(AND(ISNUMBER(T893),T893&gt;=0),T893,IF(AND(I893="あり",J893="実施",ISNUMBER(AC893)),AC893,"")))))</f>
        <v/>
      </c>
      <c r="AE893" s="54" t="str">
        <f>IF(C893="","",IF(AND(ISNUMBER(R893),ISNUMBER(S893),S893&gt;=R893),IF(X893="記録","実績：基地発～基地着",IF(X893="記憶","記憶：基地発～基地着","未確認：基地発～基地着")),IF(OR(R893&lt;&gt;"",S893&lt;&gt;""),"要確認：時刻不足・逆転",IF(AND(ISNUMBER(T893),T893&gt;=0),IF(X893="記録","実績：記録の時間",IF(X893="記憶","記憶：申告の時間","未確認：申告の時間")),IF(AND(I893="あり",J893="実施",ISNUMBER(AC893)),"所定時間による見込み",IF(I893="なし","使用なし","未確認"))))))</f>
        <v/>
      </c>
      <c r="AF893" s="55" t="str">
        <f>IF(C893="","",IF(H893="あり",1,0))</f>
        <v/>
      </c>
      <c r="AG893" s="55" t="str">
        <f>IF(C893="","",IF(AND(I893="あり",J893="実施"),1,0))</f>
        <v/>
      </c>
      <c r="AH893" s="55" t="str">
        <f>IF(C893="","",IF(AND(H893="あり",X893="記録"),IF(COUNTIFS($A$8:A893,A893,$B$8:B893,B893,$C$8:C893,C893,$E$8:E893,E893,$F$8:F893,F893,$H$8:H893,"あり",$X$8:X893,"記録")=1,1,0),0))</f>
        <v/>
      </c>
      <c r="AI893" s="55" t="str">
        <f>IF(C893="","",IF(AND(I893="あり",J893="実施",X893="記録",ISNUMBER(K893)),IF(COUNTIFS($K$8:K893,K893,$C$8:C893,C893,$E$8:E893,E893,$F$8:F893,F893,$I$8:I893,"あり",$J$8:J893,"実施",$X$8:X893,"記録")=1,1,0),0))</f>
        <v/>
      </c>
      <c r="AJ893" s="55" t="str">
        <f>IF(C893="","",IF(ISNUMBER(A893),YEAR(A893)-IF(MONTH(A893)&lt;4,1,0),""))</f>
        <v/>
      </c>
      <c r="AK893" s="55" t="str">
        <f>IF(C893="","",IF(J893="実施",IF(ISNUMBER(K893),YEAR(K893)-IF(MONTH(K893)&lt;4,1,0),""),""))</f>
        <v/>
      </c>
      <c r="AL893" s="56" t="str">
        <f>IF(C893="",IF(OR(A893&lt;&gt;"",G893&lt;&gt;""),"要確認：船名未記入",""),IF(OR(NOT(ISNUMBER(A893)),G893="",H893="",I893="",J893="",N893="",O893="",P893="",W893="",X893=""),"要確認：基本項目不足",IF(OR(Z893="未登録・重複",AA893="未登録・重複",AB893="未確認"),"要確認：登録表を確認",IF(AND(H893="あり",NOT(ISNUMBER(B893))),"要確認：前日の予定時刻不足",IF(AND(J893="実施",I893="あり",NOT(ISNUMBER(K893))),"要確認：最終日時不足",IF(AND(J893="取消",I893="あり"),"要確認：取消と使用ありが矛盾",IF(OR(AND(ISNUMBER(T893),T893&lt;0),AND(ISNUMBER(V893),V893&lt;0),AE893="要確認：時刻不足・逆転"),"要確認：時間を確認",IF(COUNTIFS(Work[予定表の作業日],A893,Work[前日版の予定時刻],B893,Work[船名],C893,Work[バース],E893,Work[入出・転],F893,Work[曳船名],G893)&gt;1,"要確認：同じ作業・曳船が重複",IF(AND(I893="あり",J893="実施",NOT(ISNUMBER(AD893))),"要確認：拘束時間未確認",IF(OR(H893="未確認",I893="未確認",J893="未確認",X893="未確認",N893="未確認",O893="未確認"),"要確認：未確認を含む","確認済"))))))))))</f>
        <v/>
      </c>
    </row>
    <row r="894" spans="1:38" ht="24.95" customHeight="1" x14ac:dyDescent="0.2">
      <c r="A894" s="20"/>
      <c r="B894" s="29"/>
      <c r="C894" s="7"/>
      <c r="D894" s="7"/>
      <c r="E894" s="7"/>
      <c r="F894" s="7"/>
      <c r="G894" s="7"/>
      <c r="H894" s="7"/>
      <c r="I894" s="7"/>
      <c r="J894" s="7"/>
      <c r="K894" s="23"/>
      <c r="L894" s="13"/>
      <c r="M894" s="13"/>
      <c r="N894" s="7"/>
      <c r="O894" s="51"/>
      <c r="P894" s="51"/>
      <c r="Q894" s="61"/>
      <c r="R894" s="62"/>
      <c r="S894" s="62"/>
      <c r="T894" s="63"/>
      <c r="U894" s="63"/>
      <c r="V894" s="63"/>
      <c r="W894" s="51"/>
      <c r="X894" s="51"/>
      <c r="Y894" s="67"/>
      <c r="Z894" s="54" t="str">
        <f>IF(G894="","",IF(COUNTIF(Tugs[曳船名],G894)&lt;&gt;1,"未登録・重複",IF(INDEX(Tugs[会社名],MATCH(G894,Tugs[曳船名],0))="","未確認",INDEX(Tugs[会社名],MATCH(G894,Tugs[曳船名],0)))))</f>
        <v/>
      </c>
      <c r="AA894" s="54" t="str">
        <f>IF(G894="","",IF(COUNTIF(Companies[会社名],Z894)&lt;&gt;1,"未登録・重複",IF(INDEX(Companies[地区],MATCH(Z894,Companies[会社名],0))="","未確認",INDEX(Companies[地区],MATCH(Z894,Companies[会社名],0)))))</f>
        <v/>
      </c>
      <c r="AB894" s="54" t="str">
        <f>IF(G894="","",IF(Q894&lt;&gt;"",Q894,IF(COUNTIF(Tugs[曳船名],G894)&lt;&gt;1,"未登録・重複",IF(INDEX(Tugs[基地港],MATCH(G894,Tugs[曳船名],0))="","未確認",INDEX(Tugs[基地港],MATCH(G894,Tugs[曳船名],0))))))</f>
        <v/>
      </c>
      <c r="AC894" s="53" t="str">
        <f>IF(C894="","",IF(AND(COUNTIF(Standards[照合項目（自動）],AB894&amp;"｜"&amp;E894&amp;"｜"&amp;D894&amp;"｜"&amp;F894&amp;"｜"&amp;P894)=1,COUNTIFS(Standards[照合項目（自動）],AB894&amp;"｜"&amp;E894&amp;"｜"&amp;D894&amp;"｜"&amp;F894&amp;"｜"&amp;P894,Standards[入力確認（自動）],"確認済")=1),SUMIF(Standards[照合項目（自動）],AB894&amp;"｜"&amp;E894&amp;"｜"&amp;D894&amp;"｜"&amp;F894&amp;"｜"&amp;P894,Standards[所定合計h（自動）]),"未確認"))</f>
        <v/>
      </c>
      <c r="AD894" s="53" t="str">
        <f>IF(C894="","",IF(AND(ISNUMBER(R894),ISNUMBER(S894),S894&gt;=R894),ROUND((S894-R894)*24,4),IF(OR(R894&lt;&gt;"",S894&lt;&gt;""),"",IF(AND(ISNUMBER(T894),T894&gt;=0),T894,IF(AND(I894="あり",J894="実施",ISNUMBER(AC894)),AC894,"")))))</f>
        <v/>
      </c>
      <c r="AE894" s="54" t="str">
        <f>IF(C894="","",IF(AND(ISNUMBER(R894),ISNUMBER(S894),S894&gt;=R894),IF(X894="記録","実績：基地発～基地着",IF(X894="記憶","記憶：基地発～基地着","未確認：基地発～基地着")),IF(OR(R894&lt;&gt;"",S894&lt;&gt;""),"要確認：時刻不足・逆転",IF(AND(ISNUMBER(T894),T894&gt;=0),IF(X894="記録","実績：記録の時間",IF(X894="記憶","記憶：申告の時間","未確認：申告の時間")),IF(AND(I894="あり",J894="実施",ISNUMBER(AC894)),"所定時間による見込み",IF(I894="なし","使用なし","未確認"))))))</f>
        <v/>
      </c>
      <c r="AF894" s="55" t="str">
        <f>IF(C894="","",IF(H894="あり",1,0))</f>
        <v/>
      </c>
      <c r="AG894" s="55" t="str">
        <f>IF(C894="","",IF(AND(I894="あり",J894="実施"),1,0))</f>
        <v/>
      </c>
      <c r="AH894" s="55" t="str">
        <f>IF(C894="","",IF(AND(H894="あり",X894="記録"),IF(COUNTIFS($A$8:A894,A894,$B$8:B894,B894,$C$8:C894,C894,$E$8:E894,E894,$F$8:F894,F894,$H$8:H894,"あり",$X$8:X894,"記録")=1,1,0),0))</f>
        <v/>
      </c>
      <c r="AI894" s="55" t="str">
        <f>IF(C894="","",IF(AND(I894="あり",J894="実施",X894="記録",ISNUMBER(K894)),IF(COUNTIFS($K$8:K894,K894,$C$8:C894,C894,$E$8:E894,E894,$F$8:F894,F894,$I$8:I894,"あり",$J$8:J894,"実施",$X$8:X894,"記録")=1,1,0),0))</f>
        <v/>
      </c>
      <c r="AJ894" s="55" t="str">
        <f>IF(C894="","",IF(ISNUMBER(A894),YEAR(A894)-IF(MONTH(A894)&lt;4,1,0),""))</f>
        <v/>
      </c>
      <c r="AK894" s="55" t="str">
        <f>IF(C894="","",IF(J894="実施",IF(ISNUMBER(K894),YEAR(K894)-IF(MONTH(K894)&lt;4,1,0),""),""))</f>
        <v/>
      </c>
      <c r="AL894" s="56" t="str">
        <f>IF(C894="",IF(OR(A894&lt;&gt;"",G894&lt;&gt;""),"要確認：船名未記入",""),IF(OR(NOT(ISNUMBER(A894)),G894="",H894="",I894="",J894="",N894="",O894="",P894="",W894="",X894=""),"要確認：基本項目不足",IF(OR(Z894="未登録・重複",AA894="未登録・重複",AB894="未確認"),"要確認：登録表を確認",IF(AND(H894="あり",NOT(ISNUMBER(B894))),"要確認：前日の予定時刻不足",IF(AND(J894="実施",I894="あり",NOT(ISNUMBER(K894))),"要確認：最終日時不足",IF(AND(J894="取消",I894="あり"),"要確認：取消と使用ありが矛盾",IF(OR(AND(ISNUMBER(T894),T894&lt;0),AND(ISNUMBER(V894),V894&lt;0),AE894="要確認：時刻不足・逆転"),"要確認：時間を確認",IF(COUNTIFS(Work[予定表の作業日],A894,Work[前日版の予定時刻],B894,Work[船名],C894,Work[バース],E894,Work[入出・転],F894,Work[曳船名],G894)&gt;1,"要確認：同じ作業・曳船が重複",IF(AND(I894="あり",J894="実施",NOT(ISNUMBER(AD894))),"要確認：拘束時間未確認",IF(OR(H894="未確認",I894="未確認",J894="未確認",X894="未確認",N894="未確認",O894="未確認"),"要確認：未確認を含む","確認済"))))))))))</f>
        <v/>
      </c>
    </row>
    <row r="895" spans="1:38" ht="24.95" customHeight="1" x14ac:dyDescent="0.2">
      <c r="A895" s="20"/>
      <c r="B895" s="29"/>
      <c r="C895" s="7"/>
      <c r="D895" s="7"/>
      <c r="E895" s="7"/>
      <c r="F895" s="7"/>
      <c r="G895" s="7"/>
      <c r="H895" s="7"/>
      <c r="I895" s="7"/>
      <c r="J895" s="7"/>
      <c r="K895" s="23"/>
      <c r="L895" s="13"/>
      <c r="M895" s="13"/>
      <c r="N895" s="7"/>
      <c r="O895" s="51"/>
      <c r="P895" s="51"/>
      <c r="Q895" s="61"/>
      <c r="R895" s="62"/>
      <c r="S895" s="62"/>
      <c r="T895" s="63"/>
      <c r="U895" s="63"/>
      <c r="V895" s="63"/>
      <c r="W895" s="51"/>
      <c r="X895" s="51"/>
      <c r="Y895" s="67"/>
      <c r="Z895" s="54" t="str">
        <f>IF(G895="","",IF(COUNTIF(Tugs[曳船名],G895)&lt;&gt;1,"未登録・重複",IF(INDEX(Tugs[会社名],MATCH(G895,Tugs[曳船名],0))="","未確認",INDEX(Tugs[会社名],MATCH(G895,Tugs[曳船名],0)))))</f>
        <v/>
      </c>
      <c r="AA895" s="54" t="str">
        <f>IF(G895="","",IF(COUNTIF(Companies[会社名],Z895)&lt;&gt;1,"未登録・重複",IF(INDEX(Companies[地区],MATCH(Z895,Companies[会社名],0))="","未確認",INDEX(Companies[地区],MATCH(Z895,Companies[会社名],0)))))</f>
        <v/>
      </c>
      <c r="AB895" s="54" t="str">
        <f>IF(G895="","",IF(Q895&lt;&gt;"",Q895,IF(COUNTIF(Tugs[曳船名],G895)&lt;&gt;1,"未登録・重複",IF(INDEX(Tugs[基地港],MATCH(G895,Tugs[曳船名],0))="","未確認",INDEX(Tugs[基地港],MATCH(G895,Tugs[曳船名],0))))))</f>
        <v/>
      </c>
      <c r="AC895" s="53" t="str">
        <f>IF(C895="","",IF(AND(COUNTIF(Standards[照合項目（自動）],AB895&amp;"｜"&amp;E895&amp;"｜"&amp;D895&amp;"｜"&amp;F895&amp;"｜"&amp;P895)=1,COUNTIFS(Standards[照合項目（自動）],AB895&amp;"｜"&amp;E895&amp;"｜"&amp;D895&amp;"｜"&amp;F895&amp;"｜"&amp;P895,Standards[入力確認（自動）],"確認済")=1),SUMIF(Standards[照合項目（自動）],AB895&amp;"｜"&amp;E895&amp;"｜"&amp;D895&amp;"｜"&amp;F895&amp;"｜"&amp;P895,Standards[所定合計h（自動）]),"未確認"))</f>
        <v/>
      </c>
      <c r="AD895" s="53" t="str">
        <f>IF(C895="","",IF(AND(ISNUMBER(R895),ISNUMBER(S895),S895&gt;=R895),ROUND((S895-R895)*24,4),IF(OR(R895&lt;&gt;"",S895&lt;&gt;""),"",IF(AND(ISNUMBER(T895),T895&gt;=0),T895,IF(AND(I895="あり",J895="実施",ISNUMBER(AC895)),AC895,"")))))</f>
        <v/>
      </c>
      <c r="AE895" s="54" t="str">
        <f>IF(C895="","",IF(AND(ISNUMBER(R895),ISNUMBER(S895),S895&gt;=R895),IF(X895="記録","実績：基地発～基地着",IF(X895="記憶","記憶：基地発～基地着","未確認：基地発～基地着")),IF(OR(R895&lt;&gt;"",S895&lt;&gt;""),"要確認：時刻不足・逆転",IF(AND(ISNUMBER(T895),T895&gt;=0),IF(X895="記録","実績：記録の時間",IF(X895="記憶","記憶：申告の時間","未確認：申告の時間")),IF(AND(I895="あり",J895="実施",ISNUMBER(AC895)),"所定時間による見込み",IF(I895="なし","使用なし","未確認"))))))</f>
        <v/>
      </c>
      <c r="AF895" s="55" t="str">
        <f>IF(C895="","",IF(H895="あり",1,0))</f>
        <v/>
      </c>
      <c r="AG895" s="55" t="str">
        <f>IF(C895="","",IF(AND(I895="あり",J895="実施"),1,0))</f>
        <v/>
      </c>
      <c r="AH895" s="55" t="str">
        <f>IF(C895="","",IF(AND(H895="あり",X895="記録"),IF(COUNTIFS($A$8:A895,A895,$B$8:B895,B895,$C$8:C895,C895,$E$8:E895,E895,$F$8:F895,F895,$H$8:H895,"あり",$X$8:X895,"記録")=1,1,0),0))</f>
        <v/>
      </c>
      <c r="AI895" s="55" t="str">
        <f>IF(C895="","",IF(AND(I895="あり",J895="実施",X895="記録",ISNUMBER(K895)),IF(COUNTIFS($K$8:K895,K895,$C$8:C895,C895,$E$8:E895,E895,$F$8:F895,F895,$I$8:I895,"あり",$J$8:J895,"実施",$X$8:X895,"記録")=1,1,0),0))</f>
        <v/>
      </c>
      <c r="AJ895" s="55" t="str">
        <f>IF(C895="","",IF(ISNUMBER(A895),YEAR(A895)-IF(MONTH(A895)&lt;4,1,0),""))</f>
        <v/>
      </c>
      <c r="AK895" s="55" t="str">
        <f>IF(C895="","",IF(J895="実施",IF(ISNUMBER(K895),YEAR(K895)-IF(MONTH(K895)&lt;4,1,0),""),""))</f>
        <v/>
      </c>
      <c r="AL895" s="56" t="str">
        <f>IF(C895="",IF(OR(A895&lt;&gt;"",G895&lt;&gt;""),"要確認：船名未記入",""),IF(OR(NOT(ISNUMBER(A895)),G895="",H895="",I895="",J895="",N895="",O895="",P895="",W895="",X895=""),"要確認：基本項目不足",IF(OR(Z895="未登録・重複",AA895="未登録・重複",AB895="未確認"),"要確認：登録表を確認",IF(AND(H895="あり",NOT(ISNUMBER(B895))),"要確認：前日の予定時刻不足",IF(AND(J895="実施",I895="あり",NOT(ISNUMBER(K895))),"要確認：最終日時不足",IF(AND(J895="取消",I895="あり"),"要確認：取消と使用ありが矛盾",IF(OR(AND(ISNUMBER(T895),T895&lt;0),AND(ISNUMBER(V895),V895&lt;0),AE895="要確認：時刻不足・逆転"),"要確認：時間を確認",IF(COUNTIFS(Work[予定表の作業日],A895,Work[前日版の予定時刻],B895,Work[船名],C895,Work[バース],E895,Work[入出・転],F895,Work[曳船名],G895)&gt;1,"要確認：同じ作業・曳船が重複",IF(AND(I895="あり",J895="実施",NOT(ISNUMBER(AD895))),"要確認：拘束時間未確認",IF(OR(H895="未確認",I895="未確認",J895="未確認",X895="未確認",N895="未確認",O895="未確認"),"要確認：未確認を含む","確認済"))))))))))</f>
        <v/>
      </c>
    </row>
    <row r="896" spans="1:38" ht="24.95" customHeight="1" x14ac:dyDescent="0.2">
      <c r="A896" s="20"/>
      <c r="B896" s="29"/>
      <c r="C896" s="7"/>
      <c r="D896" s="7"/>
      <c r="E896" s="7"/>
      <c r="F896" s="7"/>
      <c r="G896" s="7"/>
      <c r="H896" s="7"/>
      <c r="I896" s="7"/>
      <c r="J896" s="7"/>
      <c r="K896" s="23"/>
      <c r="L896" s="13"/>
      <c r="M896" s="13"/>
      <c r="N896" s="7"/>
      <c r="O896" s="51"/>
      <c r="P896" s="51"/>
      <c r="Q896" s="61"/>
      <c r="R896" s="62"/>
      <c r="S896" s="62"/>
      <c r="T896" s="63"/>
      <c r="U896" s="63"/>
      <c r="V896" s="63"/>
      <c r="W896" s="51"/>
      <c r="X896" s="51"/>
      <c r="Y896" s="67"/>
      <c r="Z896" s="54" t="str">
        <f>IF(G896="","",IF(COUNTIF(Tugs[曳船名],G896)&lt;&gt;1,"未登録・重複",IF(INDEX(Tugs[会社名],MATCH(G896,Tugs[曳船名],0))="","未確認",INDEX(Tugs[会社名],MATCH(G896,Tugs[曳船名],0)))))</f>
        <v/>
      </c>
      <c r="AA896" s="54" t="str">
        <f>IF(G896="","",IF(COUNTIF(Companies[会社名],Z896)&lt;&gt;1,"未登録・重複",IF(INDEX(Companies[地区],MATCH(Z896,Companies[会社名],0))="","未確認",INDEX(Companies[地区],MATCH(Z896,Companies[会社名],0)))))</f>
        <v/>
      </c>
      <c r="AB896" s="54" t="str">
        <f>IF(G896="","",IF(Q896&lt;&gt;"",Q896,IF(COUNTIF(Tugs[曳船名],G896)&lt;&gt;1,"未登録・重複",IF(INDEX(Tugs[基地港],MATCH(G896,Tugs[曳船名],0))="","未確認",INDEX(Tugs[基地港],MATCH(G896,Tugs[曳船名],0))))))</f>
        <v/>
      </c>
      <c r="AC896" s="53" t="str">
        <f>IF(C896="","",IF(AND(COUNTIF(Standards[照合項目（自動）],AB896&amp;"｜"&amp;E896&amp;"｜"&amp;D896&amp;"｜"&amp;F896&amp;"｜"&amp;P896)=1,COUNTIFS(Standards[照合項目（自動）],AB896&amp;"｜"&amp;E896&amp;"｜"&amp;D896&amp;"｜"&amp;F896&amp;"｜"&amp;P896,Standards[入力確認（自動）],"確認済")=1),SUMIF(Standards[照合項目（自動）],AB896&amp;"｜"&amp;E896&amp;"｜"&amp;D896&amp;"｜"&amp;F896&amp;"｜"&amp;P896,Standards[所定合計h（自動）]),"未確認"))</f>
        <v/>
      </c>
      <c r="AD896" s="53" t="str">
        <f>IF(C896="","",IF(AND(ISNUMBER(R896),ISNUMBER(S896),S896&gt;=R896),ROUND((S896-R896)*24,4),IF(OR(R896&lt;&gt;"",S896&lt;&gt;""),"",IF(AND(ISNUMBER(T896),T896&gt;=0),T896,IF(AND(I896="あり",J896="実施",ISNUMBER(AC896)),AC896,"")))))</f>
        <v/>
      </c>
      <c r="AE896" s="54" t="str">
        <f>IF(C896="","",IF(AND(ISNUMBER(R896),ISNUMBER(S896),S896&gt;=R896),IF(X896="記録","実績：基地発～基地着",IF(X896="記憶","記憶：基地発～基地着","未確認：基地発～基地着")),IF(OR(R896&lt;&gt;"",S896&lt;&gt;""),"要確認：時刻不足・逆転",IF(AND(ISNUMBER(T896),T896&gt;=0),IF(X896="記録","実績：記録の時間",IF(X896="記憶","記憶：申告の時間","未確認：申告の時間")),IF(AND(I896="あり",J896="実施",ISNUMBER(AC896)),"所定時間による見込み",IF(I896="なし","使用なし","未確認"))))))</f>
        <v/>
      </c>
      <c r="AF896" s="55" t="str">
        <f>IF(C896="","",IF(H896="あり",1,0))</f>
        <v/>
      </c>
      <c r="AG896" s="55" t="str">
        <f>IF(C896="","",IF(AND(I896="あり",J896="実施"),1,0))</f>
        <v/>
      </c>
      <c r="AH896" s="55" t="str">
        <f>IF(C896="","",IF(AND(H896="あり",X896="記録"),IF(COUNTIFS($A$8:A896,A896,$B$8:B896,B896,$C$8:C896,C896,$E$8:E896,E896,$F$8:F896,F896,$H$8:H896,"あり",$X$8:X896,"記録")=1,1,0),0))</f>
        <v/>
      </c>
      <c r="AI896" s="55" t="str">
        <f>IF(C896="","",IF(AND(I896="あり",J896="実施",X896="記録",ISNUMBER(K896)),IF(COUNTIFS($K$8:K896,K896,$C$8:C896,C896,$E$8:E896,E896,$F$8:F896,F896,$I$8:I896,"あり",$J$8:J896,"実施",$X$8:X896,"記録")=1,1,0),0))</f>
        <v/>
      </c>
      <c r="AJ896" s="55" t="str">
        <f>IF(C896="","",IF(ISNUMBER(A896),YEAR(A896)-IF(MONTH(A896)&lt;4,1,0),""))</f>
        <v/>
      </c>
      <c r="AK896" s="55" t="str">
        <f>IF(C896="","",IF(J896="実施",IF(ISNUMBER(K896),YEAR(K896)-IF(MONTH(K896)&lt;4,1,0),""),""))</f>
        <v/>
      </c>
      <c r="AL896" s="56" t="str">
        <f>IF(C896="",IF(OR(A896&lt;&gt;"",G896&lt;&gt;""),"要確認：船名未記入",""),IF(OR(NOT(ISNUMBER(A896)),G896="",H896="",I896="",J896="",N896="",O896="",P896="",W896="",X896=""),"要確認：基本項目不足",IF(OR(Z896="未登録・重複",AA896="未登録・重複",AB896="未確認"),"要確認：登録表を確認",IF(AND(H896="あり",NOT(ISNUMBER(B896))),"要確認：前日の予定時刻不足",IF(AND(J896="実施",I896="あり",NOT(ISNUMBER(K896))),"要確認：最終日時不足",IF(AND(J896="取消",I896="あり"),"要確認：取消と使用ありが矛盾",IF(OR(AND(ISNUMBER(T896),T896&lt;0),AND(ISNUMBER(V896),V896&lt;0),AE896="要確認：時刻不足・逆転"),"要確認：時間を確認",IF(COUNTIFS(Work[予定表の作業日],A896,Work[前日版の予定時刻],B896,Work[船名],C896,Work[バース],E896,Work[入出・転],F896,Work[曳船名],G896)&gt;1,"要確認：同じ作業・曳船が重複",IF(AND(I896="あり",J896="実施",NOT(ISNUMBER(AD896))),"要確認：拘束時間未確認",IF(OR(H896="未確認",I896="未確認",J896="未確認",X896="未確認",N896="未確認",O896="未確認"),"要確認：未確認を含む","確認済"))))))))))</f>
        <v/>
      </c>
    </row>
    <row r="897" spans="1:38" ht="24.95" customHeight="1" x14ac:dyDescent="0.2">
      <c r="A897" s="20"/>
      <c r="B897" s="29"/>
      <c r="C897" s="7"/>
      <c r="D897" s="7"/>
      <c r="E897" s="7"/>
      <c r="F897" s="7"/>
      <c r="G897" s="7"/>
      <c r="H897" s="7"/>
      <c r="I897" s="7"/>
      <c r="J897" s="7"/>
      <c r="K897" s="23"/>
      <c r="L897" s="13"/>
      <c r="M897" s="13"/>
      <c r="N897" s="7"/>
      <c r="O897" s="51"/>
      <c r="P897" s="51"/>
      <c r="Q897" s="61"/>
      <c r="R897" s="62"/>
      <c r="S897" s="62"/>
      <c r="T897" s="63"/>
      <c r="U897" s="63"/>
      <c r="V897" s="63"/>
      <c r="W897" s="51"/>
      <c r="X897" s="51"/>
      <c r="Y897" s="67"/>
      <c r="Z897" s="54" t="str">
        <f>IF(G897="","",IF(COUNTIF(Tugs[曳船名],G897)&lt;&gt;1,"未登録・重複",IF(INDEX(Tugs[会社名],MATCH(G897,Tugs[曳船名],0))="","未確認",INDEX(Tugs[会社名],MATCH(G897,Tugs[曳船名],0)))))</f>
        <v/>
      </c>
      <c r="AA897" s="54" t="str">
        <f>IF(G897="","",IF(COUNTIF(Companies[会社名],Z897)&lt;&gt;1,"未登録・重複",IF(INDEX(Companies[地区],MATCH(Z897,Companies[会社名],0))="","未確認",INDEX(Companies[地区],MATCH(Z897,Companies[会社名],0)))))</f>
        <v/>
      </c>
      <c r="AB897" s="54" t="str">
        <f>IF(G897="","",IF(Q897&lt;&gt;"",Q897,IF(COUNTIF(Tugs[曳船名],G897)&lt;&gt;1,"未登録・重複",IF(INDEX(Tugs[基地港],MATCH(G897,Tugs[曳船名],0))="","未確認",INDEX(Tugs[基地港],MATCH(G897,Tugs[曳船名],0))))))</f>
        <v/>
      </c>
      <c r="AC897" s="53" t="str">
        <f>IF(C897="","",IF(AND(COUNTIF(Standards[照合項目（自動）],AB897&amp;"｜"&amp;E897&amp;"｜"&amp;D897&amp;"｜"&amp;F897&amp;"｜"&amp;P897)=1,COUNTIFS(Standards[照合項目（自動）],AB897&amp;"｜"&amp;E897&amp;"｜"&amp;D897&amp;"｜"&amp;F897&amp;"｜"&amp;P897,Standards[入力確認（自動）],"確認済")=1),SUMIF(Standards[照合項目（自動）],AB897&amp;"｜"&amp;E897&amp;"｜"&amp;D897&amp;"｜"&amp;F897&amp;"｜"&amp;P897,Standards[所定合計h（自動）]),"未確認"))</f>
        <v/>
      </c>
      <c r="AD897" s="53" t="str">
        <f>IF(C897="","",IF(AND(ISNUMBER(R897),ISNUMBER(S897),S897&gt;=R897),ROUND((S897-R897)*24,4),IF(OR(R897&lt;&gt;"",S897&lt;&gt;""),"",IF(AND(ISNUMBER(T897),T897&gt;=0),T897,IF(AND(I897="あり",J897="実施",ISNUMBER(AC897)),AC897,"")))))</f>
        <v/>
      </c>
      <c r="AE897" s="54" t="str">
        <f>IF(C897="","",IF(AND(ISNUMBER(R897),ISNUMBER(S897),S897&gt;=R897),IF(X897="記録","実績：基地発～基地着",IF(X897="記憶","記憶：基地発～基地着","未確認：基地発～基地着")),IF(OR(R897&lt;&gt;"",S897&lt;&gt;""),"要確認：時刻不足・逆転",IF(AND(ISNUMBER(T897),T897&gt;=0),IF(X897="記録","実績：記録の時間",IF(X897="記憶","記憶：申告の時間","未確認：申告の時間")),IF(AND(I897="あり",J897="実施",ISNUMBER(AC897)),"所定時間による見込み",IF(I897="なし","使用なし","未確認"))))))</f>
        <v/>
      </c>
      <c r="AF897" s="55" t="str">
        <f>IF(C897="","",IF(H897="あり",1,0))</f>
        <v/>
      </c>
      <c r="AG897" s="55" t="str">
        <f>IF(C897="","",IF(AND(I897="あり",J897="実施"),1,0))</f>
        <v/>
      </c>
      <c r="AH897" s="55" t="str">
        <f>IF(C897="","",IF(AND(H897="あり",X897="記録"),IF(COUNTIFS($A$8:A897,A897,$B$8:B897,B897,$C$8:C897,C897,$E$8:E897,E897,$F$8:F897,F897,$H$8:H897,"あり",$X$8:X897,"記録")=1,1,0),0))</f>
        <v/>
      </c>
      <c r="AI897" s="55" t="str">
        <f>IF(C897="","",IF(AND(I897="あり",J897="実施",X897="記録",ISNUMBER(K897)),IF(COUNTIFS($K$8:K897,K897,$C$8:C897,C897,$E$8:E897,E897,$F$8:F897,F897,$I$8:I897,"あり",$J$8:J897,"実施",$X$8:X897,"記録")=1,1,0),0))</f>
        <v/>
      </c>
      <c r="AJ897" s="55" t="str">
        <f>IF(C897="","",IF(ISNUMBER(A897),YEAR(A897)-IF(MONTH(A897)&lt;4,1,0),""))</f>
        <v/>
      </c>
      <c r="AK897" s="55" t="str">
        <f>IF(C897="","",IF(J897="実施",IF(ISNUMBER(K897),YEAR(K897)-IF(MONTH(K897)&lt;4,1,0),""),""))</f>
        <v/>
      </c>
      <c r="AL897" s="56" t="str">
        <f>IF(C897="",IF(OR(A897&lt;&gt;"",G897&lt;&gt;""),"要確認：船名未記入",""),IF(OR(NOT(ISNUMBER(A897)),G897="",H897="",I897="",J897="",N897="",O897="",P897="",W897="",X897=""),"要確認：基本項目不足",IF(OR(Z897="未登録・重複",AA897="未登録・重複",AB897="未確認"),"要確認：登録表を確認",IF(AND(H897="あり",NOT(ISNUMBER(B897))),"要確認：前日の予定時刻不足",IF(AND(J897="実施",I897="あり",NOT(ISNUMBER(K897))),"要確認：最終日時不足",IF(AND(J897="取消",I897="あり"),"要確認：取消と使用ありが矛盾",IF(OR(AND(ISNUMBER(T897),T897&lt;0),AND(ISNUMBER(V897),V897&lt;0),AE897="要確認：時刻不足・逆転"),"要確認：時間を確認",IF(COUNTIFS(Work[予定表の作業日],A897,Work[前日版の予定時刻],B897,Work[船名],C897,Work[バース],E897,Work[入出・転],F897,Work[曳船名],G897)&gt;1,"要確認：同じ作業・曳船が重複",IF(AND(I897="あり",J897="実施",NOT(ISNUMBER(AD897))),"要確認：拘束時間未確認",IF(OR(H897="未確認",I897="未確認",J897="未確認",X897="未確認",N897="未確認",O897="未確認"),"要確認：未確認を含む","確認済"))))))))))</f>
        <v/>
      </c>
    </row>
    <row r="898" spans="1:38" ht="24.95" customHeight="1" x14ac:dyDescent="0.2">
      <c r="A898" s="20"/>
      <c r="B898" s="29"/>
      <c r="C898" s="7"/>
      <c r="D898" s="7"/>
      <c r="E898" s="7"/>
      <c r="F898" s="7"/>
      <c r="G898" s="7"/>
      <c r="H898" s="7"/>
      <c r="I898" s="7"/>
      <c r="J898" s="7"/>
      <c r="K898" s="23"/>
      <c r="L898" s="13"/>
      <c r="M898" s="13"/>
      <c r="N898" s="7"/>
      <c r="O898" s="51"/>
      <c r="P898" s="51"/>
      <c r="Q898" s="61"/>
      <c r="R898" s="62"/>
      <c r="S898" s="62"/>
      <c r="T898" s="63"/>
      <c r="U898" s="63"/>
      <c r="V898" s="63"/>
      <c r="W898" s="51"/>
      <c r="X898" s="51"/>
      <c r="Y898" s="67"/>
      <c r="Z898" s="54" t="str">
        <f>IF(G898="","",IF(COUNTIF(Tugs[曳船名],G898)&lt;&gt;1,"未登録・重複",IF(INDEX(Tugs[会社名],MATCH(G898,Tugs[曳船名],0))="","未確認",INDEX(Tugs[会社名],MATCH(G898,Tugs[曳船名],0)))))</f>
        <v/>
      </c>
      <c r="AA898" s="54" t="str">
        <f>IF(G898="","",IF(COUNTIF(Companies[会社名],Z898)&lt;&gt;1,"未登録・重複",IF(INDEX(Companies[地区],MATCH(Z898,Companies[会社名],0))="","未確認",INDEX(Companies[地区],MATCH(Z898,Companies[会社名],0)))))</f>
        <v/>
      </c>
      <c r="AB898" s="54" t="str">
        <f>IF(G898="","",IF(Q898&lt;&gt;"",Q898,IF(COUNTIF(Tugs[曳船名],G898)&lt;&gt;1,"未登録・重複",IF(INDEX(Tugs[基地港],MATCH(G898,Tugs[曳船名],0))="","未確認",INDEX(Tugs[基地港],MATCH(G898,Tugs[曳船名],0))))))</f>
        <v/>
      </c>
      <c r="AC898" s="53" t="str">
        <f>IF(C898="","",IF(AND(COUNTIF(Standards[照合項目（自動）],AB898&amp;"｜"&amp;E898&amp;"｜"&amp;D898&amp;"｜"&amp;F898&amp;"｜"&amp;P898)=1,COUNTIFS(Standards[照合項目（自動）],AB898&amp;"｜"&amp;E898&amp;"｜"&amp;D898&amp;"｜"&amp;F898&amp;"｜"&amp;P898,Standards[入力確認（自動）],"確認済")=1),SUMIF(Standards[照合項目（自動）],AB898&amp;"｜"&amp;E898&amp;"｜"&amp;D898&amp;"｜"&amp;F898&amp;"｜"&amp;P898,Standards[所定合計h（自動）]),"未確認"))</f>
        <v/>
      </c>
      <c r="AD898" s="53" t="str">
        <f>IF(C898="","",IF(AND(ISNUMBER(R898),ISNUMBER(S898),S898&gt;=R898),ROUND((S898-R898)*24,4),IF(OR(R898&lt;&gt;"",S898&lt;&gt;""),"",IF(AND(ISNUMBER(T898),T898&gt;=0),T898,IF(AND(I898="あり",J898="実施",ISNUMBER(AC898)),AC898,"")))))</f>
        <v/>
      </c>
      <c r="AE898" s="54" t="str">
        <f>IF(C898="","",IF(AND(ISNUMBER(R898),ISNUMBER(S898),S898&gt;=R898),IF(X898="記録","実績：基地発～基地着",IF(X898="記憶","記憶：基地発～基地着","未確認：基地発～基地着")),IF(OR(R898&lt;&gt;"",S898&lt;&gt;""),"要確認：時刻不足・逆転",IF(AND(ISNUMBER(T898),T898&gt;=0),IF(X898="記録","実績：記録の時間",IF(X898="記憶","記憶：申告の時間","未確認：申告の時間")),IF(AND(I898="あり",J898="実施",ISNUMBER(AC898)),"所定時間による見込み",IF(I898="なし","使用なし","未確認"))))))</f>
        <v/>
      </c>
      <c r="AF898" s="55" t="str">
        <f>IF(C898="","",IF(H898="あり",1,0))</f>
        <v/>
      </c>
      <c r="AG898" s="55" t="str">
        <f>IF(C898="","",IF(AND(I898="あり",J898="実施"),1,0))</f>
        <v/>
      </c>
      <c r="AH898" s="55" t="str">
        <f>IF(C898="","",IF(AND(H898="あり",X898="記録"),IF(COUNTIFS($A$8:A898,A898,$B$8:B898,B898,$C$8:C898,C898,$E$8:E898,E898,$F$8:F898,F898,$H$8:H898,"あり",$X$8:X898,"記録")=1,1,0),0))</f>
        <v/>
      </c>
      <c r="AI898" s="55" t="str">
        <f>IF(C898="","",IF(AND(I898="あり",J898="実施",X898="記録",ISNUMBER(K898)),IF(COUNTIFS($K$8:K898,K898,$C$8:C898,C898,$E$8:E898,E898,$F$8:F898,F898,$I$8:I898,"あり",$J$8:J898,"実施",$X$8:X898,"記録")=1,1,0),0))</f>
        <v/>
      </c>
      <c r="AJ898" s="55" t="str">
        <f>IF(C898="","",IF(ISNUMBER(A898),YEAR(A898)-IF(MONTH(A898)&lt;4,1,0),""))</f>
        <v/>
      </c>
      <c r="AK898" s="55" t="str">
        <f>IF(C898="","",IF(J898="実施",IF(ISNUMBER(K898),YEAR(K898)-IF(MONTH(K898)&lt;4,1,0),""),""))</f>
        <v/>
      </c>
      <c r="AL898" s="56" t="str">
        <f>IF(C898="",IF(OR(A898&lt;&gt;"",G898&lt;&gt;""),"要確認：船名未記入",""),IF(OR(NOT(ISNUMBER(A898)),G898="",H898="",I898="",J898="",N898="",O898="",P898="",W898="",X898=""),"要確認：基本項目不足",IF(OR(Z898="未登録・重複",AA898="未登録・重複",AB898="未確認"),"要確認：登録表を確認",IF(AND(H898="あり",NOT(ISNUMBER(B898))),"要確認：前日の予定時刻不足",IF(AND(J898="実施",I898="あり",NOT(ISNUMBER(K898))),"要確認：最終日時不足",IF(AND(J898="取消",I898="あり"),"要確認：取消と使用ありが矛盾",IF(OR(AND(ISNUMBER(T898),T898&lt;0),AND(ISNUMBER(V898),V898&lt;0),AE898="要確認：時刻不足・逆転"),"要確認：時間を確認",IF(COUNTIFS(Work[予定表の作業日],A898,Work[前日版の予定時刻],B898,Work[船名],C898,Work[バース],E898,Work[入出・転],F898,Work[曳船名],G898)&gt;1,"要確認：同じ作業・曳船が重複",IF(AND(I898="あり",J898="実施",NOT(ISNUMBER(AD898))),"要確認：拘束時間未確認",IF(OR(H898="未確認",I898="未確認",J898="未確認",X898="未確認",N898="未確認",O898="未確認"),"要確認：未確認を含む","確認済"))))))))))</f>
        <v/>
      </c>
    </row>
    <row r="899" spans="1:38" ht="24.95" customHeight="1" x14ac:dyDescent="0.2">
      <c r="A899" s="20"/>
      <c r="B899" s="29"/>
      <c r="C899" s="7"/>
      <c r="D899" s="7"/>
      <c r="E899" s="7"/>
      <c r="F899" s="7"/>
      <c r="G899" s="7"/>
      <c r="H899" s="7"/>
      <c r="I899" s="7"/>
      <c r="J899" s="7"/>
      <c r="K899" s="23"/>
      <c r="L899" s="13"/>
      <c r="M899" s="13"/>
      <c r="N899" s="7"/>
      <c r="O899" s="51"/>
      <c r="P899" s="51"/>
      <c r="Q899" s="61"/>
      <c r="R899" s="62"/>
      <c r="S899" s="62"/>
      <c r="T899" s="63"/>
      <c r="U899" s="63"/>
      <c r="V899" s="63"/>
      <c r="W899" s="51"/>
      <c r="X899" s="51"/>
      <c r="Y899" s="67"/>
      <c r="Z899" s="54" t="str">
        <f>IF(G899="","",IF(COUNTIF(Tugs[曳船名],G899)&lt;&gt;1,"未登録・重複",IF(INDEX(Tugs[会社名],MATCH(G899,Tugs[曳船名],0))="","未確認",INDEX(Tugs[会社名],MATCH(G899,Tugs[曳船名],0)))))</f>
        <v/>
      </c>
      <c r="AA899" s="54" t="str">
        <f>IF(G899="","",IF(COUNTIF(Companies[会社名],Z899)&lt;&gt;1,"未登録・重複",IF(INDEX(Companies[地区],MATCH(Z899,Companies[会社名],0))="","未確認",INDEX(Companies[地区],MATCH(Z899,Companies[会社名],0)))))</f>
        <v/>
      </c>
      <c r="AB899" s="54" t="str">
        <f>IF(G899="","",IF(Q899&lt;&gt;"",Q899,IF(COUNTIF(Tugs[曳船名],G899)&lt;&gt;1,"未登録・重複",IF(INDEX(Tugs[基地港],MATCH(G899,Tugs[曳船名],0))="","未確認",INDEX(Tugs[基地港],MATCH(G899,Tugs[曳船名],0))))))</f>
        <v/>
      </c>
      <c r="AC899" s="53" t="str">
        <f>IF(C899="","",IF(AND(COUNTIF(Standards[照合項目（自動）],AB899&amp;"｜"&amp;E899&amp;"｜"&amp;D899&amp;"｜"&amp;F899&amp;"｜"&amp;P899)=1,COUNTIFS(Standards[照合項目（自動）],AB899&amp;"｜"&amp;E899&amp;"｜"&amp;D899&amp;"｜"&amp;F899&amp;"｜"&amp;P899,Standards[入力確認（自動）],"確認済")=1),SUMIF(Standards[照合項目（自動）],AB899&amp;"｜"&amp;E899&amp;"｜"&amp;D899&amp;"｜"&amp;F899&amp;"｜"&amp;P899,Standards[所定合計h（自動）]),"未確認"))</f>
        <v/>
      </c>
      <c r="AD899" s="53" t="str">
        <f>IF(C899="","",IF(AND(ISNUMBER(R899),ISNUMBER(S899),S899&gt;=R899),ROUND((S899-R899)*24,4),IF(OR(R899&lt;&gt;"",S899&lt;&gt;""),"",IF(AND(ISNUMBER(T899),T899&gt;=0),T899,IF(AND(I899="あり",J899="実施",ISNUMBER(AC899)),AC899,"")))))</f>
        <v/>
      </c>
      <c r="AE899" s="54" t="str">
        <f>IF(C899="","",IF(AND(ISNUMBER(R899),ISNUMBER(S899),S899&gt;=R899),IF(X899="記録","実績：基地発～基地着",IF(X899="記憶","記憶：基地発～基地着","未確認：基地発～基地着")),IF(OR(R899&lt;&gt;"",S899&lt;&gt;""),"要確認：時刻不足・逆転",IF(AND(ISNUMBER(T899),T899&gt;=0),IF(X899="記録","実績：記録の時間",IF(X899="記憶","記憶：申告の時間","未確認：申告の時間")),IF(AND(I899="あり",J899="実施",ISNUMBER(AC899)),"所定時間による見込み",IF(I899="なし","使用なし","未確認"))))))</f>
        <v/>
      </c>
      <c r="AF899" s="55" t="str">
        <f>IF(C899="","",IF(H899="あり",1,0))</f>
        <v/>
      </c>
      <c r="AG899" s="55" t="str">
        <f>IF(C899="","",IF(AND(I899="あり",J899="実施"),1,0))</f>
        <v/>
      </c>
      <c r="AH899" s="55" t="str">
        <f>IF(C899="","",IF(AND(H899="あり",X899="記録"),IF(COUNTIFS($A$8:A899,A899,$B$8:B899,B899,$C$8:C899,C899,$E$8:E899,E899,$F$8:F899,F899,$H$8:H899,"あり",$X$8:X899,"記録")=1,1,0),0))</f>
        <v/>
      </c>
      <c r="AI899" s="55" t="str">
        <f>IF(C899="","",IF(AND(I899="あり",J899="実施",X899="記録",ISNUMBER(K899)),IF(COUNTIFS($K$8:K899,K899,$C$8:C899,C899,$E$8:E899,E899,$F$8:F899,F899,$I$8:I899,"あり",$J$8:J899,"実施",$X$8:X899,"記録")=1,1,0),0))</f>
        <v/>
      </c>
      <c r="AJ899" s="55" t="str">
        <f>IF(C899="","",IF(ISNUMBER(A899),YEAR(A899)-IF(MONTH(A899)&lt;4,1,0),""))</f>
        <v/>
      </c>
      <c r="AK899" s="55" t="str">
        <f>IF(C899="","",IF(J899="実施",IF(ISNUMBER(K899),YEAR(K899)-IF(MONTH(K899)&lt;4,1,0),""),""))</f>
        <v/>
      </c>
      <c r="AL899" s="56" t="str">
        <f>IF(C899="",IF(OR(A899&lt;&gt;"",G899&lt;&gt;""),"要確認：船名未記入",""),IF(OR(NOT(ISNUMBER(A899)),G899="",H899="",I899="",J899="",N899="",O899="",P899="",W899="",X899=""),"要確認：基本項目不足",IF(OR(Z899="未登録・重複",AA899="未登録・重複",AB899="未確認"),"要確認：登録表を確認",IF(AND(H899="あり",NOT(ISNUMBER(B899))),"要確認：前日の予定時刻不足",IF(AND(J899="実施",I899="あり",NOT(ISNUMBER(K899))),"要確認：最終日時不足",IF(AND(J899="取消",I899="あり"),"要確認：取消と使用ありが矛盾",IF(OR(AND(ISNUMBER(T899),T899&lt;0),AND(ISNUMBER(V899),V899&lt;0),AE899="要確認：時刻不足・逆転"),"要確認：時間を確認",IF(COUNTIFS(Work[予定表の作業日],A899,Work[前日版の予定時刻],B899,Work[船名],C899,Work[バース],E899,Work[入出・転],F899,Work[曳船名],G899)&gt;1,"要確認：同じ作業・曳船が重複",IF(AND(I899="あり",J899="実施",NOT(ISNUMBER(AD899))),"要確認：拘束時間未確認",IF(OR(H899="未確認",I899="未確認",J899="未確認",X899="未確認",N899="未確認",O899="未確認"),"要確認：未確認を含む","確認済"))))))))))</f>
        <v/>
      </c>
    </row>
    <row r="900" spans="1:38" ht="24.95" customHeight="1" x14ac:dyDescent="0.2">
      <c r="A900" s="20"/>
      <c r="B900" s="29"/>
      <c r="C900" s="7"/>
      <c r="D900" s="7"/>
      <c r="E900" s="7"/>
      <c r="F900" s="7"/>
      <c r="G900" s="7"/>
      <c r="H900" s="7"/>
      <c r="I900" s="7"/>
      <c r="J900" s="7"/>
      <c r="K900" s="23"/>
      <c r="L900" s="13"/>
      <c r="M900" s="13"/>
      <c r="N900" s="7"/>
      <c r="O900" s="51"/>
      <c r="P900" s="51"/>
      <c r="Q900" s="61"/>
      <c r="R900" s="62"/>
      <c r="S900" s="62"/>
      <c r="T900" s="63"/>
      <c r="U900" s="63"/>
      <c r="V900" s="63"/>
      <c r="W900" s="51"/>
      <c r="X900" s="51"/>
      <c r="Y900" s="67"/>
      <c r="Z900" s="54" t="str">
        <f>IF(G900="","",IF(COUNTIF(Tugs[曳船名],G900)&lt;&gt;1,"未登録・重複",IF(INDEX(Tugs[会社名],MATCH(G900,Tugs[曳船名],0))="","未確認",INDEX(Tugs[会社名],MATCH(G900,Tugs[曳船名],0)))))</f>
        <v/>
      </c>
      <c r="AA900" s="54" t="str">
        <f>IF(G900="","",IF(COUNTIF(Companies[会社名],Z900)&lt;&gt;1,"未登録・重複",IF(INDEX(Companies[地区],MATCH(Z900,Companies[会社名],0))="","未確認",INDEX(Companies[地区],MATCH(Z900,Companies[会社名],0)))))</f>
        <v/>
      </c>
      <c r="AB900" s="54" t="str">
        <f>IF(G900="","",IF(Q900&lt;&gt;"",Q900,IF(COUNTIF(Tugs[曳船名],G900)&lt;&gt;1,"未登録・重複",IF(INDEX(Tugs[基地港],MATCH(G900,Tugs[曳船名],0))="","未確認",INDEX(Tugs[基地港],MATCH(G900,Tugs[曳船名],0))))))</f>
        <v/>
      </c>
      <c r="AC900" s="53" t="str">
        <f>IF(C900="","",IF(AND(COUNTIF(Standards[照合項目（自動）],AB900&amp;"｜"&amp;E900&amp;"｜"&amp;D900&amp;"｜"&amp;F900&amp;"｜"&amp;P900)=1,COUNTIFS(Standards[照合項目（自動）],AB900&amp;"｜"&amp;E900&amp;"｜"&amp;D900&amp;"｜"&amp;F900&amp;"｜"&amp;P900,Standards[入力確認（自動）],"確認済")=1),SUMIF(Standards[照合項目（自動）],AB900&amp;"｜"&amp;E900&amp;"｜"&amp;D900&amp;"｜"&amp;F900&amp;"｜"&amp;P900,Standards[所定合計h（自動）]),"未確認"))</f>
        <v/>
      </c>
      <c r="AD900" s="53" t="str">
        <f>IF(C900="","",IF(AND(ISNUMBER(R900),ISNUMBER(S900),S900&gt;=R900),ROUND((S900-R900)*24,4),IF(OR(R900&lt;&gt;"",S900&lt;&gt;""),"",IF(AND(ISNUMBER(T900),T900&gt;=0),T900,IF(AND(I900="あり",J900="実施",ISNUMBER(AC900)),AC900,"")))))</f>
        <v/>
      </c>
      <c r="AE900" s="54" t="str">
        <f>IF(C900="","",IF(AND(ISNUMBER(R900),ISNUMBER(S900),S900&gt;=R900),IF(X900="記録","実績：基地発～基地着",IF(X900="記憶","記憶：基地発～基地着","未確認：基地発～基地着")),IF(OR(R900&lt;&gt;"",S900&lt;&gt;""),"要確認：時刻不足・逆転",IF(AND(ISNUMBER(T900),T900&gt;=0),IF(X900="記録","実績：記録の時間",IF(X900="記憶","記憶：申告の時間","未確認：申告の時間")),IF(AND(I900="あり",J900="実施",ISNUMBER(AC900)),"所定時間による見込み",IF(I900="なし","使用なし","未確認"))))))</f>
        <v/>
      </c>
      <c r="AF900" s="55" t="str">
        <f>IF(C900="","",IF(H900="あり",1,0))</f>
        <v/>
      </c>
      <c r="AG900" s="55" t="str">
        <f>IF(C900="","",IF(AND(I900="あり",J900="実施"),1,0))</f>
        <v/>
      </c>
      <c r="AH900" s="55" t="str">
        <f>IF(C900="","",IF(AND(H900="あり",X900="記録"),IF(COUNTIFS($A$8:A900,A900,$B$8:B900,B900,$C$8:C900,C900,$E$8:E900,E900,$F$8:F900,F900,$H$8:H900,"あり",$X$8:X900,"記録")=1,1,0),0))</f>
        <v/>
      </c>
      <c r="AI900" s="55" t="str">
        <f>IF(C900="","",IF(AND(I900="あり",J900="実施",X900="記録",ISNUMBER(K900)),IF(COUNTIFS($K$8:K900,K900,$C$8:C900,C900,$E$8:E900,E900,$F$8:F900,F900,$I$8:I900,"あり",$J$8:J900,"実施",$X$8:X900,"記録")=1,1,0),0))</f>
        <v/>
      </c>
      <c r="AJ900" s="55" t="str">
        <f>IF(C900="","",IF(ISNUMBER(A900),YEAR(A900)-IF(MONTH(A900)&lt;4,1,0),""))</f>
        <v/>
      </c>
      <c r="AK900" s="55" t="str">
        <f>IF(C900="","",IF(J900="実施",IF(ISNUMBER(K900),YEAR(K900)-IF(MONTH(K900)&lt;4,1,0),""),""))</f>
        <v/>
      </c>
      <c r="AL900" s="56" t="str">
        <f>IF(C900="",IF(OR(A900&lt;&gt;"",G900&lt;&gt;""),"要確認：船名未記入",""),IF(OR(NOT(ISNUMBER(A900)),G900="",H900="",I900="",J900="",N900="",O900="",P900="",W900="",X900=""),"要確認：基本項目不足",IF(OR(Z900="未登録・重複",AA900="未登録・重複",AB900="未確認"),"要確認：登録表を確認",IF(AND(H900="あり",NOT(ISNUMBER(B900))),"要確認：前日の予定時刻不足",IF(AND(J900="実施",I900="あり",NOT(ISNUMBER(K900))),"要確認：最終日時不足",IF(AND(J900="取消",I900="あり"),"要確認：取消と使用ありが矛盾",IF(OR(AND(ISNUMBER(T900),T900&lt;0),AND(ISNUMBER(V900),V900&lt;0),AE900="要確認：時刻不足・逆転"),"要確認：時間を確認",IF(COUNTIFS(Work[予定表の作業日],A900,Work[前日版の予定時刻],B900,Work[船名],C900,Work[バース],E900,Work[入出・転],F900,Work[曳船名],G900)&gt;1,"要確認：同じ作業・曳船が重複",IF(AND(I900="あり",J900="実施",NOT(ISNUMBER(AD900))),"要確認：拘束時間未確認",IF(OR(H900="未確認",I900="未確認",J900="未確認",X900="未確認",N900="未確認",O900="未確認"),"要確認：未確認を含む","確認済"))))))))))</f>
        <v/>
      </c>
    </row>
    <row r="901" spans="1:38" ht="24.95" customHeight="1" x14ac:dyDescent="0.2">
      <c r="A901" s="20"/>
      <c r="B901" s="29"/>
      <c r="C901" s="7"/>
      <c r="D901" s="7"/>
      <c r="E901" s="7"/>
      <c r="F901" s="7"/>
      <c r="G901" s="7"/>
      <c r="H901" s="7"/>
      <c r="I901" s="7"/>
      <c r="J901" s="7"/>
      <c r="K901" s="23"/>
      <c r="L901" s="13"/>
      <c r="M901" s="13"/>
      <c r="N901" s="7"/>
      <c r="O901" s="51"/>
      <c r="P901" s="51"/>
      <c r="Q901" s="61"/>
      <c r="R901" s="62"/>
      <c r="S901" s="62"/>
      <c r="T901" s="63"/>
      <c r="U901" s="63"/>
      <c r="V901" s="63"/>
      <c r="W901" s="51"/>
      <c r="X901" s="51"/>
      <c r="Y901" s="67"/>
      <c r="Z901" s="54" t="str">
        <f>IF(G901="","",IF(COUNTIF(Tugs[曳船名],G901)&lt;&gt;1,"未登録・重複",IF(INDEX(Tugs[会社名],MATCH(G901,Tugs[曳船名],0))="","未確認",INDEX(Tugs[会社名],MATCH(G901,Tugs[曳船名],0)))))</f>
        <v/>
      </c>
      <c r="AA901" s="54" t="str">
        <f>IF(G901="","",IF(COUNTIF(Companies[会社名],Z901)&lt;&gt;1,"未登録・重複",IF(INDEX(Companies[地区],MATCH(Z901,Companies[会社名],0))="","未確認",INDEX(Companies[地区],MATCH(Z901,Companies[会社名],0)))))</f>
        <v/>
      </c>
      <c r="AB901" s="54" t="str">
        <f>IF(G901="","",IF(Q901&lt;&gt;"",Q901,IF(COUNTIF(Tugs[曳船名],G901)&lt;&gt;1,"未登録・重複",IF(INDEX(Tugs[基地港],MATCH(G901,Tugs[曳船名],0))="","未確認",INDEX(Tugs[基地港],MATCH(G901,Tugs[曳船名],0))))))</f>
        <v/>
      </c>
      <c r="AC901" s="53" t="str">
        <f>IF(C901="","",IF(AND(COUNTIF(Standards[照合項目（自動）],AB901&amp;"｜"&amp;E901&amp;"｜"&amp;D901&amp;"｜"&amp;F901&amp;"｜"&amp;P901)=1,COUNTIFS(Standards[照合項目（自動）],AB901&amp;"｜"&amp;E901&amp;"｜"&amp;D901&amp;"｜"&amp;F901&amp;"｜"&amp;P901,Standards[入力確認（自動）],"確認済")=1),SUMIF(Standards[照合項目（自動）],AB901&amp;"｜"&amp;E901&amp;"｜"&amp;D901&amp;"｜"&amp;F901&amp;"｜"&amp;P901,Standards[所定合計h（自動）]),"未確認"))</f>
        <v/>
      </c>
      <c r="AD901" s="53" t="str">
        <f>IF(C901="","",IF(AND(ISNUMBER(R901),ISNUMBER(S901),S901&gt;=R901),ROUND((S901-R901)*24,4),IF(OR(R901&lt;&gt;"",S901&lt;&gt;""),"",IF(AND(ISNUMBER(T901),T901&gt;=0),T901,IF(AND(I901="あり",J901="実施",ISNUMBER(AC901)),AC901,"")))))</f>
        <v/>
      </c>
      <c r="AE901" s="54" t="str">
        <f>IF(C901="","",IF(AND(ISNUMBER(R901),ISNUMBER(S901),S901&gt;=R901),IF(X901="記録","実績：基地発～基地着",IF(X901="記憶","記憶：基地発～基地着","未確認：基地発～基地着")),IF(OR(R901&lt;&gt;"",S901&lt;&gt;""),"要確認：時刻不足・逆転",IF(AND(ISNUMBER(T901),T901&gt;=0),IF(X901="記録","実績：記録の時間",IF(X901="記憶","記憶：申告の時間","未確認：申告の時間")),IF(AND(I901="あり",J901="実施",ISNUMBER(AC901)),"所定時間による見込み",IF(I901="なし","使用なし","未確認"))))))</f>
        <v/>
      </c>
      <c r="AF901" s="55" t="str">
        <f>IF(C901="","",IF(H901="あり",1,0))</f>
        <v/>
      </c>
      <c r="AG901" s="55" t="str">
        <f>IF(C901="","",IF(AND(I901="あり",J901="実施"),1,0))</f>
        <v/>
      </c>
      <c r="AH901" s="55" t="str">
        <f>IF(C901="","",IF(AND(H901="あり",X901="記録"),IF(COUNTIFS($A$8:A901,A901,$B$8:B901,B901,$C$8:C901,C901,$E$8:E901,E901,$F$8:F901,F901,$H$8:H901,"あり",$X$8:X901,"記録")=1,1,0),0))</f>
        <v/>
      </c>
      <c r="AI901" s="55" t="str">
        <f>IF(C901="","",IF(AND(I901="あり",J901="実施",X901="記録",ISNUMBER(K901)),IF(COUNTIFS($K$8:K901,K901,$C$8:C901,C901,$E$8:E901,E901,$F$8:F901,F901,$I$8:I901,"あり",$J$8:J901,"実施",$X$8:X901,"記録")=1,1,0),0))</f>
        <v/>
      </c>
      <c r="AJ901" s="55" t="str">
        <f>IF(C901="","",IF(ISNUMBER(A901),YEAR(A901)-IF(MONTH(A901)&lt;4,1,0),""))</f>
        <v/>
      </c>
      <c r="AK901" s="55" t="str">
        <f>IF(C901="","",IF(J901="実施",IF(ISNUMBER(K901),YEAR(K901)-IF(MONTH(K901)&lt;4,1,0),""),""))</f>
        <v/>
      </c>
      <c r="AL901" s="56" t="str">
        <f>IF(C901="",IF(OR(A901&lt;&gt;"",G901&lt;&gt;""),"要確認：船名未記入",""),IF(OR(NOT(ISNUMBER(A901)),G901="",H901="",I901="",J901="",N901="",O901="",P901="",W901="",X901=""),"要確認：基本項目不足",IF(OR(Z901="未登録・重複",AA901="未登録・重複",AB901="未確認"),"要確認：登録表を確認",IF(AND(H901="あり",NOT(ISNUMBER(B901))),"要確認：前日の予定時刻不足",IF(AND(J901="実施",I901="あり",NOT(ISNUMBER(K901))),"要確認：最終日時不足",IF(AND(J901="取消",I901="あり"),"要確認：取消と使用ありが矛盾",IF(OR(AND(ISNUMBER(T901),T901&lt;0),AND(ISNUMBER(V901),V901&lt;0),AE901="要確認：時刻不足・逆転"),"要確認：時間を確認",IF(COUNTIFS(Work[予定表の作業日],A901,Work[前日版の予定時刻],B901,Work[船名],C901,Work[バース],E901,Work[入出・転],F901,Work[曳船名],G901)&gt;1,"要確認：同じ作業・曳船が重複",IF(AND(I901="あり",J901="実施",NOT(ISNUMBER(AD901))),"要確認：拘束時間未確認",IF(OR(H901="未確認",I901="未確認",J901="未確認",X901="未確認",N901="未確認",O901="未確認"),"要確認：未確認を含む","確認済"))))))))))</f>
        <v/>
      </c>
    </row>
    <row r="902" spans="1:38" ht="24.95" customHeight="1" x14ac:dyDescent="0.2">
      <c r="A902" s="20"/>
      <c r="B902" s="29"/>
      <c r="C902" s="7"/>
      <c r="D902" s="7"/>
      <c r="E902" s="7"/>
      <c r="F902" s="7"/>
      <c r="G902" s="7"/>
      <c r="H902" s="7"/>
      <c r="I902" s="7"/>
      <c r="J902" s="7"/>
      <c r="K902" s="23"/>
      <c r="L902" s="13"/>
      <c r="M902" s="13"/>
      <c r="N902" s="7"/>
      <c r="O902" s="51"/>
      <c r="P902" s="51"/>
      <c r="Q902" s="61"/>
      <c r="R902" s="62"/>
      <c r="S902" s="62"/>
      <c r="T902" s="63"/>
      <c r="U902" s="63"/>
      <c r="V902" s="63"/>
      <c r="W902" s="51"/>
      <c r="X902" s="51"/>
      <c r="Y902" s="67"/>
      <c r="Z902" s="54" t="str">
        <f>IF(G902="","",IF(COUNTIF(Tugs[曳船名],G902)&lt;&gt;1,"未登録・重複",IF(INDEX(Tugs[会社名],MATCH(G902,Tugs[曳船名],0))="","未確認",INDEX(Tugs[会社名],MATCH(G902,Tugs[曳船名],0)))))</f>
        <v/>
      </c>
      <c r="AA902" s="54" t="str">
        <f>IF(G902="","",IF(COUNTIF(Companies[会社名],Z902)&lt;&gt;1,"未登録・重複",IF(INDEX(Companies[地区],MATCH(Z902,Companies[会社名],0))="","未確認",INDEX(Companies[地区],MATCH(Z902,Companies[会社名],0)))))</f>
        <v/>
      </c>
      <c r="AB902" s="54" t="str">
        <f>IF(G902="","",IF(Q902&lt;&gt;"",Q902,IF(COUNTIF(Tugs[曳船名],G902)&lt;&gt;1,"未登録・重複",IF(INDEX(Tugs[基地港],MATCH(G902,Tugs[曳船名],0))="","未確認",INDEX(Tugs[基地港],MATCH(G902,Tugs[曳船名],0))))))</f>
        <v/>
      </c>
      <c r="AC902" s="53" t="str">
        <f>IF(C902="","",IF(AND(COUNTIF(Standards[照合項目（自動）],AB902&amp;"｜"&amp;E902&amp;"｜"&amp;D902&amp;"｜"&amp;F902&amp;"｜"&amp;P902)=1,COUNTIFS(Standards[照合項目（自動）],AB902&amp;"｜"&amp;E902&amp;"｜"&amp;D902&amp;"｜"&amp;F902&amp;"｜"&amp;P902,Standards[入力確認（自動）],"確認済")=1),SUMIF(Standards[照合項目（自動）],AB902&amp;"｜"&amp;E902&amp;"｜"&amp;D902&amp;"｜"&amp;F902&amp;"｜"&amp;P902,Standards[所定合計h（自動）]),"未確認"))</f>
        <v/>
      </c>
      <c r="AD902" s="53" t="str">
        <f>IF(C902="","",IF(AND(ISNUMBER(R902),ISNUMBER(S902),S902&gt;=R902),ROUND((S902-R902)*24,4),IF(OR(R902&lt;&gt;"",S902&lt;&gt;""),"",IF(AND(ISNUMBER(T902),T902&gt;=0),T902,IF(AND(I902="あり",J902="実施",ISNUMBER(AC902)),AC902,"")))))</f>
        <v/>
      </c>
      <c r="AE902" s="54" t="str">
        <f>IF(C902="","",IF(AND(ISNUMBER(R902),ISNUMBER(S902),S902&gt;=R902),IF(X902="記録","実績：基地発～基地着",IF(X902="記憶","記憶：基地発～基地着","未確認：基地発～基地着")),IF(OR(R902&lt;&gt;"",S902&lt;&gt;""),"要確認：時刻不足・逆転",IF(AND(ISNUMBER(T902),T902&gt;=0),IF(X902="記録","実績：記録の時間",IF(X902="記憶","記憶：申告の時間","未確認：申告の時間")),IF(AND(I902="あり",J902="実施",ISNUMBER(AC902)),"所定時間による見込み",IF(I902="なし","使用なし","未確認"))))))</f>
        <v/>
      </c>
      <c r="AF902" s="55" t="str">
        <f>IF(C902="","",IF(H902="あり",1,0))</f>
        <v/>
      </c>
      <c r="AG902" s="55" t="str">
        <f>IF(C902="","",IF(AND(I902="あり",J902="実施"),1,0))</f>
        <v/>
      </c>
      <c r="AH902" s="55" t="str">
        <f>IF(C902="","",IF(AND(H902="あり",X902="記録"),IF(COUNTIFS($A$8:A902,A902,$B$8:B902,B902,$C$8:C902,C902,$E$8:E902,E902,$F$8:F902,F902,$H$8:H902,"あり",$X$8:X902,"記録")=1,1,0),0))</f>
        <v/>
      </c>
      <c r="AI902" s="55" t="str">
        <f>IF(C902="","",IF(AND(I902="あり",J902="実施",X902="記録",ISNUMBER(K902)),IF(COUNTIFS($K$8:K902,K902,$C$8:C902,C902,$E$8:E902,E902,$F$8:F902,F902,$I$8:I902,"あり",$J$8:J902,"実施",$X$8:X902,"記録")=1,1,0),0))</f>
        <v/>
      </c>
      <c r="AJ902" s="55" t="str">
        <f>IF(C902="","",IF(ISNUMBER(A902),YEAR(A902)-IF(MONTH(A902)&lt;4,1,0),""))</f>
        <v/>
      </c>
      <c r="AK902" s="55" t="str">
        <f>IF(C902="","",IF(J902="実施",IF(ISNUMBER(K902),YEAR(K902)-IF(MONTH(K902)&lt;4,1,0),""),""))</f>
        <v/>
      </c>
      <c r="AL902" s="56" t="str">
        <f>IF(C902="",IF(OR(A902&lt;&gt;"",G902&lt;&gt;""),"要確認：船名未記入",""),IF(OR(NOT(ISNUMBER(A902)),G902="",H902="",I902="",J902="",N902="",O902="",P902="",W902="",X902=""),"要確認：基本項目不足",IF(OR(Z902="未登録・重複",AA902="未登録・重複",AB902="未確認"),"要確認：登録表を確認",IF(AND(H902="あり",NOT(ISNUMBER(B902))),"要確認：前日の予定時刻不足",IF(AND(J902="実施",I902="あり",NOT(ISNUMBER(K902))),"要確認：最終日時不足",IF(AND(J902="取消",I902="あり"),"要確認：取消と使用ありが矛盾",IF(OR(AND(ISNUMBER(T902),T902&lt;0),AND(ISNUMBER(V902),V902&lt;0),AE902="要確認：時刻不足・逆転"),"要確認：時間を確認",IF(COUNTIFS(Work[予定表の作業日],A902,Work[前日版の予定時刻],B902,Work[船名],C902,Work[バース],E902,Work[入出・転],F902,Work[曳船名],G902)&gt;1,"要確認：同じ作業・曳船が重複",IF(AND(I902="あり",J902="実施",NOT(ISNUMBER(AD902))),"要確認：拘束時間未確認",IF(OR(H902="未確認",I902="未確認",J902="未確認",X902="未確認",N902="未確認",O902="未確認"),"要確認：未確認を含む","確認済"))))))))))</f>
        <v/>
      </c>
    </row>
    <row r="903" spans="1:38" ht="24.95" customHeight="1" x14ac:dyDescent="0.2">
      <c r="A903" s="20"/>
      <c r="B903" s="29"/>
      <c r="C903" s="7"/>
      <c r="D903" s="7"/>
      <c r="E903" s="7"/>
      <c r="F903" s="7"/>
      <c r="G903" s="7"/>
      <c r="H903" s="7"/>
      <c r="I903" s="7"/>
      <c r="J903" s="7"/>
      <c r="K903" s="23"/>
      <c r="L903" s="13"/>
      <c r="M903" s="13"/>
      <c r="N903" s="7"/>
      <c r="O903" s="51"/>
      <c r="P903" s="51"/>
      <c r="Q903" s="61"/>
      <c r="R903" s="62"/>
      <c r="S903" s="62"/>
      <c r="T903" s="63"/>
      <c r="U903" s="63"/>
      <c r="V903" s="63"/>
      <c r="W903" s="51"/>
      <c r="X903" s="51"/>
      <c r="Y903" s="67"/>
      <c r="Z903" s="54" t="str">
        <f>IF(G903="","",IF(COUNTIF(Tugs[曳船名],G903)&lt;&gt;1,"未登録・重複",IF(INDEX(Tugs[会社名],MATCH(G903,Tugs[曳船名],0))="","未確認",INDEX(Tugs[会社名],MATCH(G903,Tugs[曳船名],0)))))</f>
        <v/>
      </c>
      <c r="AA903" s="54" t="str">
        <f>IF(G903="","",IF(COUNTIF(Companies[会社名],Z903)&lt;&gt;1,"未登録・重複",IF(INDEX(Companies[地区],MATCH(Z903,Companies[会社名],0))="","未確認",INDEX(Companies[地区],MATCH(Z903,Companies[会社名],0)))))</f>
        <v/>
      </c>
      <c r="AB903" s="54" t="str">
        <f>IF(G903="","",IF(Q903&lt;&gt;"",Q903,IF(COUNTIF(Tugs[曳船名],G903)&lt;&gt;1,"未登録・重複",IF(INDEX(Tugs[基地港],MATCH(G903,Tugs[曳船名],0))="","未確認",INDEX(Tugs[基地港],MATCH(G903,Tugs[曳船名],0))))))</f>
        <v/>
      </c>
      <c r="AC903" s="53" t="str">
        <f>IF(C903="","",IF(AND(COUNTIF(Standards[照合項目（自動）],AB903&amp;"｜"&amp;E903&amp;"｜"&amp;D903&amp;"｜"&amp;F903&amp;"｜"&amp;P903)=1,COUNTIFS(Standards[照合項目（自動）],AB903&amp;"｜"&amp;E903&amp;"｜"&amp;D903&amp;"｜"&amp;F903&amp;"｜"&amp;P903,Standards[入力確認（自動）],"確認済")=1),SUMIF(Standards[照合項目（自動）],AB903&amp;"｜"&amp;E903&amp;"｜"&amp;D903&amp;"｜"&amp;F903&amp;"｜"&amp;P903,Standards[所定合計h（自動）]),"未確認"))</f>
        <v/>
      </c>
      <c r="AD903" s="53" t="str">
        <f>IF(C903="","",IF(AND(ISNUMBER(R903),ISNUMBER(S903),S903&gt;=R903),ROUND((S903-R903)*24,4),IF(OR(R903&lt;&gt;"",S903&lt;&gt;""),"",IF(AND(ISNUMBER(T903),T903&gt;=0),T903,IF(AND(I903="あり",J903="実施",ISNUMBER(AC903)),AC903,"")))))</f>
        <v/>
      </c>
      <c r="AE903" s="54" t="str">
        <f>IF(C903="","",IF(AND(ISNUMBER(R903),ISNUMBER(S903),S903&gt;=R903),IF(X903="記録","実績：基地発～基地着",IF(X903="記憶","記憶：基地発～基地着","未確認：基地発～基地着")),IF(OR(R903&lt;&gt;"",S903&lt;&gt;""),"要確認：時刻不足・逆転",IF(AND(ISNUMBER(T903),T903&gt;=0),IF(X903="記録","実績：記録の時間",IF(X903="記憶","記憶：申告の時間","未確認：申告の時間")),IF(AND(I903="あり",J903="実施",ISNUMBER(AC903)),"所定時間による見込み",IF(I903="なし","使用なし","未確認"))))))</f>
        <v/>
      </c>
      <c r="AF903" s="55" t="str">
        <f>IF(C903="","",IF(H903="あり",1,0))</f>
        <v/>
      </c>
      <c r="AG903" s="55" t="str">
        <f>IF(C903="","",IF(AND(I903="あり",J903="実施"),1,0))</f>
        <v/>
      </c>
      <c r="AH903" s="55" t="str">
        <f>IF(C903="","",IF(AND(H903="あり",X903="記録"),IF(COUNTIFS($A$8:A903,A903,$B$8:B903,B903,$C$8:C903,C903,$E$8:E903,E903,$F$8:F903,F903,$H$8:H903,"あり",$X$8:X903,"記録")=1,1,0),0))</f>
        <v/>
      </c>
      <c r="AI903" s="55" t="str">
        <f>IF(C903="","",IF(AND(I903="あり",J903="実施",X903="記録",ISNUMBER(K903)),IF(COUNTIFS($K$8:K903,K903,$C$8:C903,C903,$E$8:E903,E903,$F$8:F903,F903,$I$8:I903,"あり",$J$8:J903,"実施",$X$8:X903,"記録")=1,1,0),0))</f>
        <v/>
      </c>
      <c r="AJ903" s="55" t="str">
        <f>IF(C903="","",IF(ISNUMBER(A903),YEAR(A903)-IF(MONTH(A903)&lt;4,1,0),""))</f>
        <v/>
      </c>
      <c r="AK903" s="55" t="str">
        <f>IF(C903="","",IF(J903="実施",IF(ISNUMBER(K903),YEAR(K903)-IF(MONTH(K903)&lt;4,1,0),""),""))</f>
        <v/>
      </c>
      <c r="AL903" s="56" t="str">
        <f>IF(C903="",IF(OR(A903&lt;&gt;"",G903&lt;&gt;""),"要確認：船名未記入",""),IF(OR(NOT(ISNUMBER(A903)),G903="",H903="",I903="",J903="",N903="",O903="",P903="",W903="",X903=""),"要確認：基本項目不足",IF(OR(Z903="未登録・重複",AA903="未登録・重複",AB903="未確認"),"要確認：登録表を確認",IF(AND(H903="あり",NOT(ISNUMBER(B903))),"要確認：前日の予定時刻不足",IF(AND(J903="実施",I903="あり",NOT(ISNUMBER(K903))),"要確認：最終日時不足",IF(AND(J903="取消",I903="あり"),"要確認：取消と使用ありが矛盾",IF(OR(AND(ISNUMBER(T903),T903&lt;0),AND(ISNUMBER(V903),V903&lt;0),AE903="要確認：時刻不足・逆転"),"要確認：時間を確認",IF(COUNTIFS(Work[予定表の作業日],A903,Work[前日版の予定時刻],B903,Work[船名],C903,Work[バース],E903,Work[入出・転],F903,Work[曳船名],G903)&gt;1,"要確認：同じ作業・曳船が重複",IF(AND(I903="あり",J903="実施",NOT(ISNUMBER(AD903))),"要確認：拘束時間未確認",IF(OR(H903="未確認",I903="未確認",J903="未確認",X903="未確認",N903="未確認",O903="未確認"),"要確認：未確認を含む","確認済"))))))))))</f>
        <v/>
      </c>
    </row>
    <row r="904" spans="1:38" ht="24.95" customHeight="1" x14ac:dyDescent="0.2">
      <c r="A904" s="20"/>
      <c r="B904" s="29"/>
      <c r="C904" s="7"/>
      <c r="D904" s="7"/>
      <c r="E904" s="7"/>
      <c r="F904" s="7"/>
      <c r="G904" s="7"/>
      <c r="H904" s="7"/>
      <c r="I904" s="7"/>
      <c r="J904" s="7"/>
      <c r="K904" s="23"/>
      <c r="L904" s="13"/>
      <c r="M904" s="13"/>
      <c r="N904" s="7"/>
      <c r="O904" s="51"/>
      <c r="P904" s="51"/>
      <c r="Q904" s="61"/>
      <c r="R904" s="62"/>
      <c r="S904" s="62"/>
      <c r="T904" s="63"/>
      <c r="U904" s="63"/>
      <c r="V904" s="63"/>
      <c r="W904" s="51"/>
      <c r="X904" s="51"/>
      <c r="Y904" s="67"/>
      <c r="Z904" s="54" t="str">
        <f>IF(G904="","",IF(COUNTIF(Tugs[曳船名],G904)&lt;&gt;1,"未登録・重複",IF(INDEX(Tugs[会社名],MATCH(G904,Tugs[曳船名],0))="","未確認",INDEX(Tugs[会社名],MATCH(G904,Tugs[曳船名],0)))))</f>
        <v/>
      </c>
      <c r="AA904" s="54" t="str">
        <f>IF(G904="","",IF(COUNTIF(Companies[会社名],Z904)&lt;&gt;1,"未登録・重複",IF(INDEX(Companies[地区],MATCH(Z904,Companies[会社名],0))="","未確認",INDEX(Companies[地区],MATCH(Z904,Companies[会社名],0)))))</f>
        <v/>
      </c>
      <c r="AB904" s="54" t="str">
        <f>IF(G904="","",IF(Q904&lt;&gt;"",Q904,IF(COUNTIF(Tugs[曳船名],G904)&lt;&gt;1,"未登録・重複",IF(INDEX(Tugs[基地港],MATCH(G904,Tugs[曳船名],0))="","未確認",INDEX(Tugs[基地港],MATCH(G904,Tugs[曳船名],0))))))</f>
        <v/>
      </c>
      <c r="AC904" s="53" t="str">
        <f>IF(C904="","",IF(AND(COUNTIF(Standards[照合項目（自動）],AB904&amp;"｜"&amp;E904&amp;"｜"&amp;D904&amp;"｜"&amp;F904&amp;"｜"&amp;P904)=1,COUNTIFS(Standards[照合項目（自動）],AB904&amp;"｜"&amp;E904&amp;"｜"&amp;D904&amp;"｜"&amp;F904&amp;"｜"&amp;P904,Standards[入力確認（自動）],"確認済")=1),SUMIF(Standards[照合項目（自動）],AB904&amp;"｜"&amp;E904&amp;"｜"&amp;D904&amp;"｜"&amp;F904&amp;"｜"&amp;P904,Standards[所定合計h（自動）]),"未確認"))</f>
        <v/>
      </c>
      <c r="AD904" s="53" t="str">
        <f>IF(C904="","",IF(AND(ISNUMBER(R904),ISNUMBER(S904),S904&gt;=R904),ROUND((S904-R904)*24,4),IF(OR(R904&lt;&gt;"",S904&lt;&gt;""),"",IF(AND(ISNUMBER(T904),T904&gt;=0),T904,IF(AND(I904="あり",J904="実施",ISNUMBER(AC904)),AC904,"")))))</f>
        <v/>
      </c>
      <c r="AE904" s="54" t="str">
        <f>IF(C904="","",IF(AND(ISNUMBER(R904),ISNUMBER(S904),S904&gt;=R904),IF(X904="記録","実績：基地発～基地着",IF(X904="記憶","記憶：基地発～基地着","未確認：基地発～基地着")),IF(OR(R904&lt;&gt;"",S904&lt;&gt;""),"要確認：時刻不足・逆転",IF(AND(ISNUMBER(T904),T904&gt;=0),IF(X904="記録","実績：記録の時間",IF(X904="記憶","記憶：申告の時間","未確認：申告の時間")),IF(AND(I904="あり",J904="実施",ISNUMBER(AC904)),"所定時間による見込み",IF(I904="なし","使用なし","未確認"))))))</f>
        <v/>
      </c>
      <c r="AF904" s="55" t="str">
        <f>IF(C904="","",IF(H904="あり",1,0))</f>
        <v/>
      </c>
      <c r="AG904" s="55" t="str">
        <f>IF(C904="","",IF(AND(I904="あり",J904="実施"),1,0))</f>
        <v/>
      </c>
      <c r="AH904" s="55" t="str">
        <f>IF(C904="","",IF(AND(H904="あり",X904="記録"),IF(COUNTIFS($A$8:A904,A904,$B$8:B904,B904,$C$8:C904,C904,$E$8:E904,E904,$F$8:F904,F904,$H$8:H904,"あり",$X$8:X904,"記録")=1,1,0),0))</f>
        <v/>
      </c>
      <c r="AI904" s="55" t="str">
        <f>IF(C904="","",IF(AND(I904="あり",J904="実施",X904="記録",ISNUMBER(K904)),IF(COUNTIFS($K$8:K904,K904,$C$8:C904,C904,$E$8:E904,E904,$F$8:F904,F904,$I$8:I904,"あり",$J$8:J904,"実施",$X$8:X904,"記録")=1,1,0),0))</f>
        <v/>
      </c>
      <c r="AJ904" s="55" t="str">
        <f>IF(C904="","",IF(ISNUMBER(A904),YEAR(A904)-IF(MONTH(A904)&lt;4,1,0),""))</f>
        <v/>
      </c>
      <c r="AK904" s="55" t="str">
        <f>IF(C904="","",IF(J904="実施",IF(ISNUMBER(K904),YEAR(K904)-IF(MONTH(K904)&lt;4,1,0),""),""))</f>
        <v/>
      </c>
      <c r="AL904" s="56" t="str">
        <f>IF(C904="",IF(OR(A904&lt;&gt;"",G904&lt;&gt;""),"要確認：船名未記入",""),IF(OR(NOT(ISNUMBER(A904)),G904="",H904="",I904="",J904="",N904="",O904="",P904="",W904="",X904=""),"要確認：基本項目不足",IF(OR(Z904="未登録・重複",AA904="未登録・重複",AB904="未確認"),"要確認：登録表を確認",IF(AND(H904="あり",NOT(ISNUMBER(B904))),"要確認：前日の予定時刻不足",IF(AND(J904="実施",I904="あり",NOT(ISNUMBER(K904))),"要確認：最終日時不足",IF(AND(J904="取消",I904="あり"),"要確認：取消と使用ありが矛盾",IF(OR(AND(ISNUMBER(T904),T904&lt;0),AND(ISNUMBER(V904),V904&lt;0),AE904="要確認：時刻不足・逆転"),"要確認：時間を確認",IF(COUNTIFS(Work[予定表の作業日],A904,Work[前日版の予定時刻],B904,Work[船名],C904,Work[バース],E904,Work[入出・転],F904,Work[曳船名],G904)&gt;1,"要確認：同じ作業・曳船が重複",IF(AND(I904="あり",J904="実施",NOT(ISNUMBER(AD904))),"要確認：拘束時間未確認",IF(OR(H904="未確認",I904="未確認",J904="未確認",X904="未確認",N904="未確認",O904="未確認"),"要確認：未確認を含む","確認済"))))))))))</f>
        <v/>
      </c>
    </row>
    <row r="905" spans="1:38" ht="24.95" customHeight="1" x14ac:dyDescent="0.2">
      <c r="A905" s="20"/>
      <c r="B905" s="29"/>
      <c r="C905" s="7"/>
      <c r="D905" s="7"/>
      <c r="E905" s="7"/>
      <c r="F905" s="7"/>
      <c r="G905" s="7"/>
      <c r="H905" s="7"/>
      <c r="I905" s="7"/>
      <c r="J905" s="7"/>
      <c r="K905" s="23"/>
      <c r="L905" s="13"/>
      <c r="M905" s="13"/>
      <c r="N905" s="7"/>
      <c r="O905" s="51"/>
      <c r="P905" s="51"/>
      <c r="Q905" s="61"/>
      <c r="R905" s="62"/>
      <c r="S905" s="62"/>
      <c r="T905" s="63"/>
      <c r="U905" s="63"/>
      <c r="V905" s="63"/>
      <c r="W905" s="51"/>
      <c r="X905" s="51"/>
      <c r="Y905" s="67"/>
      <c r="Z905" s="54" t="str">
        <f>IF(G905="","",IF(COUNTIF(Tugs[曳船名],G905)&lt;&gt;1,"未登録・重複",IF(INDEX(Tugs[会社名],MATCH(G905,Tugs[曳船名],0))="","未確認",INDEX(Tugs[会社名],MATCH(G905,Tugs[曳船名],0)))))</f>
        <v/>
      </c>
      <c r="AA905" s="54" t="str">
        <f>IF(G905="","",IF(COUNTIF(Companies[会社名],Z905)&lt;&gt;1,"未登録・重複",IF(INDEX(Companies[地区],MATCH(Z905,Companies[会社名],0))="","未確認",INDEX(Companies[地区],MATCH(Z905,Companies[会社名],0)))))</f>
        <v/>
      </c>
      <c r="AB905" s="54" t="str">
        <f>IF(G905="","",IF(Q905&lt;&gt;"",Q905,IF(COUNTIF(Tugs[曳船名],G905)&lt;&gt;1,"未登録・重複",IF(INDEX(Tugs[基地港],MATCH(G905,Tugs[曳船名],0))="","未確認",INDEX(Tugs[基地港],MATCH(G905,Tugs[曳船名],0))))))</f>
        <v/>
      </c>
      <c r="AC905" s="53" t="str">
        <f>IF(C905="","",IF(AND(COUNTIF(Standards[照合項目（自動）],AB905&amp;"｜"&amp;E905&amp;"｜"&amp;D905&amp;"｜"&amp;F905&amp;"｜"&amp;P905)=1,COUNTIFS(Standards[照合項目（自動）],AB905&amp;"｜"&amp;E905&amp;"｜"&amp;D905&amp;"｜"&amp;F905&amp;"｜"&amp;P905,Standards[入力確認（自動）],"確認済")=1),SUMIF(Standards[照合項目（自動）],AB905&amp;"｜"&amp;E905&amp;"｜"&amp;D905&amp;"｜"&amp;F905&amp;"｜"&amp;P905,Standards[所定合計h（自動）]),"未確認"))</f>
        <v/>
      </c>
      <c r="AD905" s="53" t="str">
        <f>IF(C905="","",IF(AND(ISNUMBER(R905),ISNUMBER(S905),S905&gt;=R905),ROUND((S905-R905)*24,4),IF(OR(R905&lt;&gt;"",S905&lt;&gt;""),"",IF(AND(ISNUMBER(T905),T905&gt;=0),T905,IF(AND(I905="あり",J905="実施",ISNUMBER(AC905)),AC905,"")))))</f>
        <v/>
      </c>
      <c r="AE905" s="54" t="str">
        <f>IF(C905="","",IF(AND(ISNUMBER(R905),ISNUMBER(S905),S905&gt;=R905),IF(X905="記録","実績：基地発～基地着",IF(X905="記憶","記憶：基地発～基地着","未確認：基地発～基地着")),IF(OR(R905&lt;&gt;"",S905&lt;&gt;""),"要確認：時刻不足・逆転",IF(AND(ISNUMBER(T905),T905&gt;=0),IF(X905="記録","実績：記録の時間",IF(X905="記憶","記憶：申告の時間","未確認：申告の時間")),IF(AND(I905="あり",J905="実施",ISNUMBER(AC905)),"所定時間による見込み",IF(I905="なし","使用なし","未確認"))))))</f>
        <v/>
      </c>
      <c r="AF905" s="55" t="str">
        <f>IF(C905="","",IF(H905="あり",1,0))</f>
        <v/>
      </c>
      <c r="AG905" s="55" t="str">
        <f>IF(C905="","",IF(AND(I905="あり",J905="実施"),1,0))</f>
        <v/>
      </c>
      <c r="AH905" s="55" t="str">
        <f>IF(C905="","",IF(AND(H905="あり",X905="記録"),IF(COUNTIFS($A$8:A905,A905,$B$8:B905,B905,$C$8:C905,C905,$E$8:E905,E905,$F$8:F905,F905,$H$8:H905,"あり",$X$8:X905,"記録")=1,1,0),0))</f>
        <v/>
      </c>
      <c r="AI905" s="55" t="str">
        <f>IF(C905="","",IF(AND(I905="あり",J905="実施",X905="記録",ISNUMBER(K905)),IF(COUNTIFS($K$8:K905,K905,$C$8:C905,C905,$E$8:E905,E905,$F$8:F905,F905,$I$8:I905,"あり",$J$8:J905,"実施",$X$8:X905,"記録")=1,1,0),0))</f>
        <v/>
      </c>
      <c r="AJ905" s="55" t="str">
        <f>IF(C905="","",IF(ISNUMBER(A905),YEAR(A905)-IF(MONTH(A905)&lt;4,1,0),""))</f>
        <v/>
      </c>
      <c r="AK905" s="55" t="str">
        <f>IF(C905="","",IF(J905="実施",IF(ISNUMBER(K905),YEAR(K905)-IF(MONTH(K905)&lt;4,1,0),""),""))</f>
        <v/>
      </c>
      <c r="AL905" s="56" t="str">
        <f>IF(C905="",IF(OR(A905&lt;&gt;"",G905&lt;&gt;""),"要確認：船名未記入",""),IF(OR(NOT(ISNUMBER(A905)),G905="",H905="",I905="",J905="",N905="",O905="",P905="",W905="",X905=""),"要確認：基本項目不足",IF(OR(Z905="未登録・重複",AA905="未登録・重複",AB905="未確認"),"要確認：登録表を確認",IF(AND(H905="あり",NOT(ISNUMBER(B905))),"要確認：前日の予定時刻不足",IF(AND(J905="実施",I905="あり",NOT(ISNUMBER(K905))),"要確認：最終日時不足",IF(AND(J905="取消",I905="あり"),"要確認：取消と使用ありが矛盾",IF(OR(AND(ISNUMBER(T905),T905&lt;0),AND(ISNUMBER(V905),V905&lt;0),AE905="要確認：時刻不足・逆転"),"要確認：時間を確認",IF(COUNTIFS(Work[予定表の作業日],A905,Work[前日版の予定時刻],B905,Work[船名],C905,Work[バース],E905,Work[入出・転],F905,Work[曳船名],G905)&gt;1,"要確認：同じ作業・曳船が重複",IF(AND(I905="あり",J905="実施",NOT(ISNUMBER(AD905))),"要確認：拘束時間未確認",IF(OR(H905="未確認",I905="未確認",J905="未確認",X905="未確認",N905="未確認",O905="未確認"),"要確認：未確認を含む","確認済"))))))))))</f>
        <v/>
      </c>
    </row>
    <row r="906" spans="1:38" ht="24.95" customHeight="1" x14ac:dyDescent="0.2">
      <c r="A906" s="20"/>
      <c r="B906" s="29"/>
      <c r="C906" s="7"/>
      <c r="D906" s="7"/>
      <c r="E906" s="7"/>
      <c r="F906" s="7"/>
      <c r="G906" s="7"/>
      <c r="H906" s="7"/>
      <c r="I906" s="7"/>
      <c r="J906" s="7"/>
      <c r="K906" s="23"/>
      <c r="L906" s="13"/>
      <c r="M906" s="13"/>
      <c r="N906" s="7"/>
      <c r="O906" s="51"/>
      <c r="P906" s="51"/>
      <c r="Q906" s="61"/>
      <c r="R906" s="62"/>
      <c r="S906" s="62"/>
      <c r="T906" s="63"/>
      <c r="U906" s="63"/>
      <c r="V906" s="63"/>
      <c r="W906" s="51"/>
      <c r="X906" s="51"/>
      <c r="Y906" s="67"/>
      <c r="Z906" s="54" t="str">
        <f>IF(G906="","",IF(COUNTIF(Tugs[曳船名],G906)&lt;&gt;1,"未登録・重複",IF(INDEX(Tugs[会社名],MATCH(G906,Tugs[曳船名],0))="","未確認",INDEX(Tugs[会社名],MATCH(G906,Tugs[曳船名],0)))))</f>
        <v/>
      </c>
      <c r="AA906" s="54" t="str">
        <f>IF(G906="","",IF(COUNTIF(Companies[会社名],Z906)&lt;&gt;1,"未登録・重複",IF(INDEX(Companies[地区],MATCH(Z906,Companies[会社名],0))="","未確認",INDEX(Companies[地区],MATCH(Z906,Companies[会社名],0)))))</f>
        <v/>
      </c>
      <c r="AB906" s="54" t="str">
        <f>IF(G906="","",IF(Q906&lt;&gt;"",Q906,IF(COUNTIF(Tugs[曳船名],G906)&lt;&gt;1,"未登録・重複",IF(INDEX(Tugs[基地港],MATCH(G906,Tugs[曳船名],0))="","未確認",INDEX(Tugs[基地港],MATCH(G906,Tugs[曳船名],0))))))</f>
        <v/>
      </c>
      <c r="AC906" s="53" t="str">
        <f>IF(C906="","",IF(AND(COUNTIF(Standards[照合項目（自動）],AB906&amp;"｜"&amp;E906&amp;"｜"&amp;D906&amp;"｜"&amp;F906&amp;"｜"&amp;P906)=1,COUNTIFS(Standards[照合項目（自動）],AB906&amp;"｜"&amp;E906&amp;"｜"&amp;D906&amp;"｜"&amp;F906&amp;"｜"&amp;P906,Standards[入力確認（自動）],"確認済")=1),SUMIF(Standards[照合項目（自動）],AB906&amp;"｜"&amp;E906&amp;"｜"&amp;D906&amp;"｜"&amp;F906&amp;"｜"&amp;P906,Standards[所定合計h（自動）]),"未確認"))</f>
        <v/>
      </c>
      <c r="AD906" s="53" t="str">
        <f>IF(C906="","",IF(AND(ISNUMBER(R906),ISNUMBER(S906),S906&gt;=R906),ROUND((S906-R906)*24,4),IF(OR(R906&lt;&gt;"",S906&lt;&gt;""),"",IF(AND(ISNUMBER(T906),T906&gt;=0),T906,IF(AND(I906="あり",J906="実施",ISNUMBER(AC906)),AC906,"")))))</f>
        <v/>
      </c>
      <c r="AE906" s="54" t="str">
        <f>IF(C906="","",IF(AND(ISNUMBER(R906),ISNUMBER(S906),S906&gt;=R906),IF(X906="記録","実績：基地発～基地着",IF(X906="記憶","記憶：基地発～基地着","未確認：基地発～基地着")),IF(OR(R906&lt;&gt;"",S906&lt;&gt;""),"要確認：時刻不足・逆転",IF(AND(ISNUMBER(T906),T906&gt;=0),IF(X906="記録","実績：記録の時間",IF(X906="記憶","記憶：申告の時間","未確認：申告の時間")),IF(AND(I906="あり",J906="実施",ISNUMBER(AC906)),"所定時間による見込み",IF(I906="なし","使用なし","未確認"))))))</f>
        <v/>
      </c>
      <c r="AF906" s="55" t="str">
        <f>IF(C906="","",IF(H906="あり",1,0))</f>
        <v/>
      </c>
      <c r="AG906" s="55" t="str">
        <f>IF(C906="","",IF(AND(I906="あり",J906="実施"),1,0))</f>
        <v/>
      </c>
      <c r="AH906" s="55" t="str">
        <f>IF(C906="","",IF(AND(H906="あり",X906="記録"),IF(COUNTIFS($A$8:A906,A906,$B$8:B906,B906,$C$8:C906,C906,$E$8:E906,E906,$F$8:F906,F906,$H$8:H906,"あり",$X$8:X906,"記録")=1,1,0),0))</f>
        <v/>
      </c>
      <c r="AI906" s="55" t="str">
        <f>IF(C906="","",IF(AND(I906="あり",J906="実施",X906="記録",ISNUMBER(K906)),IF(COUNTIFS($K$8:K906,K906,$C$8:C906,C906,$E$8:E906,E906,$F$8:F906,F906,$I$8:I906,"あり",$J$8:J906,"実施",$X$8:X906,"記録")=1,1,0),0))</f>
        <v/>
      </c>
      <c r="AJ906" s="55" t="str">
        <f>IF(C906="","",IF(ISNUMBER(A906),YEAR(A906)-IF(MONTH(A906)&lt;4,1,0),""))</f>
        <v/>
      </c>
      <c r="AK906" s="55" t="str">
        <f>IF(C906="","",IF(J906="実施",IF(ISNUMBER(K906),YEAR(K906)-IF(MONTH(K906)&lt;4,1,0),""),""))</f>
        <v/>
      </c>
      <c r="AL906" s="56" t="str">
        <f>IF(C906="",IF(OR(A906&lt;&gt;"",G906&lt;&gt;""),"要確認：船名未記入",""),IF(OR(NOT(ISNUMBER(A906)),G906="",H906="",I906="",J906="",N906="",O906="",P906="",W906="",X906=""),"要確認：基本項目不足",IF(OR(Z906="未登録・重複",AA906="未登録・重複",AB906="未確認"),"要確認：登録表を確認",IF(AND(H906="あり",NOT(ISNUMBER(B906))),"要確認：前日の予定時刻不足",IF(AND(J906="実施",I906="あり",NOT(ISNUMBER(K906))),"要確認：最終日時不足",IF(AND(J906="取消",I906="あり"),"要確認：取消と使用ありが矛盾",IF(OR(AND(ISNUMBER(T906),T906&lt;0),AND(ISNUMBER(V906),V906&lt;0),AE906="要確認：時刻不足・逆転"),"要確認：時間を確認",IF(COUNTIFS(Work[予定表の作業日],A906,Work[前日版の予定時刻],B906,Work[船名],C906,Work[バース],E906,Work[入出・転],F906,Work[曳船名],G906)&gt;1,"要確認：同じ作業・曳船が重複",IF(AND(I906="あり",J906="実施",NOT(ISNUMBER(AD906))),"要確認：拘束時間未確認",IF(OR(H906="未確認",I906="未確認",J906="未確認",X906="未確認",N906="未確認",O906="未確認"),"要確認：未確認を含む","確認済"))))))))))</f>
        <v/>
      </c>
    </row>
    <row r="907" spans="1:38" ht="24.95" customHeight="1" x14ac:dyDescent="0.2">
      <c r="A907" s="20"/>
      <c r="B907" s="29"/>
      <c r="C907" s="7"/>
      <c r="D907" s="7"/>
      <c r="E907" s="7"/>
      <c r="F907" s="7"/>
      <c r="G907" s="7"/>
      <c r="H907" s="7"/>
      <c r="I907" s="7"/>
      <c r="J907" s="7"/>
      <c r="K907" s="23"/>
      <c r="L907" s="13"/>
      <c r="M907" s="13"/>
      <c r="N907" s="7"/>
      <c r="O907" s="51"/>
      <c r="P907" s="51"/>
      <c r="Q907" s="61"/>
      <c r="R907" s="62"/>
      <c r="S907" s="62"/>
      <c r="T907" s="63"/>
      <c r="U907" s="63"/>
      <c r="V907" s="63"/>
      <c r="W907" s="51"/>
      <c r="X907" s="51"/>
      <c r="Y907" s="67"/>
      <c r="Z907" s="54" t="str">
        <f>IF(G907="","",IF(COUNTIF(Tugs[曳船名],G907)&lt;&gt;1,"未登録・重複",IF(INDEX(Tugs[会社名],MATCH(G907,Tugs[曳船名],0))="","未確認",INDEX(Tugs[会社名],MATCH(G907,Tugs[曳船名],0)))))</f>
        <v/>
      </c>
      <c r="AA907" s="54" t="str">
        <f>IF(G907="","",IF(COUNTIF(Companies[会社名],Z907)&lt;&gt;1,"未登録・重複",IF(INDEX(Companies[地区],MATCH(Z907,Companies[会社名],0))="","未確認",INDEX(Companies[地区],MATCH(Z907,Companies[会社名],0)))))</f>
        <v/>
      </c>
      <c r="AB907" s="54" t="str">
        <f>IF(G907="","",IF(Q907&lt;&gt;"",Q907,IF(COUNTIF(Tugs[曳船名],G907)&lt;&gt;1,"未登録・重複",IF(INDEX(Tugs[基地港],MATCH(G907,Tugs[曳船名],0))="","未確認",INDEX(Tugs[基地港],MATCH(G907,Tugs[曳船名],0))))))</f>
        <v/>
      </c>
      <c r="AC907" s="53" t="str">
        <f>IF(C907="","",IF(AND(COUNTIF(Standards[照合項目（自動）],AB907&amp;"｜"&amp;E907&amp;"｜"&amp;D907&amp;"｜"&amp;F907&amp;"｜"&amp;P907)=1,COUNTIFS(Standards[照合項目（自動）],AB907&amp;"｜"&amp;E907&amp;"｜"&amp;D907&amp;"｜"&amp;F907&amp;"｜"&amp;P907,Standards[入力確認（自動）],"確認済")=1),SUMIF(Standards[照合項目（自動）],AB907&amp;"｜"&amp;E907&amp;"｜"&amp;D907&amp;"｜"&amp;F907&amp;"｜"&amp;P907,Standards[所定合計h（自動）]),"未確認"))</f>
        <v/>
      </c>
      <c r="AD907" s="53" t="str">
        <f>IF(C907="","",IF(AND(ISNUMBER(R907),ISNUMBER(S907),S907&gt;=R907),ROUND((S907-R907)*24,4),IF(OR(R907&lt;&gt;"",S907&lt;&gt;""),"",IF(AND(ISNUMBER(T907),T907&gt;=0),T907,IF(AND(I907="あり",J907="実施",ISNUMBER(AC907)),AC907,"")))))</f>
        <v/>
      </c>
      <c r="AE907" s="54" t="str">
        <f>IF(C907="","",IF(AND(ISNUMBER(R907),ISNUMBER(S907),S907&gt;=R907),IF(X907="記録","実績：基地発～基地着",IF(X907="記憶","記憶：基地発～基地着","未確認：基地発～基地着")),IF(OR(R907&lt;&gt;"",S907&lt;&gt;""),"要確認：時刻不足・逆転",IF(AND(ISNUMBER(T907),T907&gt;=0),IF(X907="記録","実績：記録の時間",IF(X907="記憶","記憶：申告の時間","未確認：申告の時間")),IF(AND(I907="あり",J907="実施",ISNUMBER(AC907)),"所定時間による見込み",IF(I907="なし","使用なし","未確認"))))))</f>
        <v/>
      </c>
      <c r="AF907" s="55" t="str">
        <f>IF(C907="","",IF(H907="あり",1,0))</f>
        <v/>
      </c>
      <c r="AG907" s="55" t="str">
        <f>IF(C907="","",IF(AND(I907="あり",J907="実施"),1,0))</f>
        <v/>
      </c>
      <c r="AH907" s="55" t="str">
        <f>IF(C907="","",IF(AND(H907="あり",X907="記録"),IF(COUNTIFS($A$8:A907,A907,$B$8:B907,B907,$C$8:C907,C907,$E$8:E907,E907,$F$8:F907,F907,$H$8:H907,"あり",$X$8:X907,"記録")=1,1,0),0))</f>
        <v/>
      </c>
      <c r="AI907" s="55" t="str">
        <f>IF(C907="","",IF(AND(I907="あり",J907="実施",X907="記録",ISNUMBER(K907)),IF(COUNTIFS($K$8:K907,K907,$C$8:C907,C907,$E$8:E907,E907,$F$8:F907,F907,$I$8:I907,"あり",$J$8:J907,"実施",$X$8:X907,"記録")=1,1,0),0))</f>
        <v/>
      </c>
      <c r="AJ907" s="55" t="str">
        <f>IF(C907="","",IF(ISNUMBER(A907),YEAR(A907)-IF(MONTH(A907)&lt;4,1,0),""))</f>
        <v/>
      </c>
      <c r="AK907" s="55" t="str">
        <f>IF(C907="","",IF(J907="実施",IF(ISNUMBER(K907),YEAR(K907)-IF(MONTH(K907)&lt;4,1,0),""),""))</f>
        <v/>
      </c>
      <c r="AL907" s="56" t="str">
        <f>IF(C907="",IF(OR(A907&lt;&gt;"",G907&lt;&gt;""),"要確認：船名未記入",""),IF(OR(NOT(ISNUMBER(A907)),G907="",H907="",I907="",J907="",N907="",O907="",P907="",W907="",X907=""),"要確認：基本項目不足",IF(OR(Z907="未登録・重複",AA907="未登録・重複",AB907="未確認"),"要確認：登録表を確認",IF(AND(H907="あり",NOT(ISNUMBER(B907))),"要確認：前日の予定時刻不足",IF(AND(J907="実施",I907="あり",NOT(ISNUMBER(K907))),"要確認：最終日時不足",IF(AND(J907="取消",I907="あり"),"要確認：取消と使用ありが矛盾",IF(OR(AND(ISNUMBER(T907),T907&lt;0),AND(ISNUMBER(V907),V907&lt;0),AE907="要確認：時刻不足・逆転"),"要確認：時間を確認",IF(COUNTIFS(Work[予定表の作業日],A907,Work[前日版の予定時刻],B907,Work[船名],C907,Work[バース],E907,Work[入出・転],F907,Work[曳船名],G907)&gt;1,"要確認：同じ作業・曳船が重複",IF(AND(I907="あり",J907="実施",NOT(ISNUMBER(AD907))),"要確認：拘束時間未確認",IF(OR(H907="未確認",I907="未確認",J907="未確認",X907="未確認",N907="未確認",O907="未確認"),"要確認：未確認を含む","確認済"))))))))))</f>
        <v/>
      </c>
    </row>
    <row r="908" spans="1:38" ht="24.95" customHeight="1" x14ac:dyDescent="0.2">
      <c r="A908" s="20"/>
      <c r="B908" s="29"/>
      <c r="C908" s="7"/>
      <c r="D908" s="7"/>
      <c r="E908" s="7"/>
      <c r="F908" s="7"/>
      <c r="G908" s="7"/>
      <c r="H908" s="7"/>
      <c r="I908" s="7"/>
      <c r="J908" s="7"/>
      <c r="K908" s="23"/>
      <c r="L908" s="13"/>
      <c r="M908" s="13"/>
      <c r="N908" s="7"/>
      <c r="O908" s="51"/>
      <c r="P908" s="51"/>
      <c r="Q908" s="61"/>
      <c r="R908" s="62"/>
      <c r="S908" s="62"/>
      <c r="T908" s="63"/>
      <c r="U908" s="63"/>
      <c r="V908" s="63"/>
      <c r="W908" s="51"/>
      <c r="X908" s="51"/>
      <c r="Y908" s="67"/>
      <c r="Z908" s="54" t="str">
        <f>IF(G908="","",IF(COUNTIF(Tugs[曳船名],G908)&lt;&gt;1,"未登録・重複",IF(INDEX(Tugs[会社名],MATCH(G908,Tugs[曳船名],0))="","未確認",INDEX(Tugs[会社名],MATCH(G908,Tugs[曳船名],0)))))</f>
        <v/>
      </c>
      <c r="AA908" s="54" t="str">
        <f>IF(G908="","",IF(COUNTIF(Companies[会社名],Z908)&lt;&gt;1,"未登録・重複",IF(INDEX(Companies[地区],MATCH(Z908,Companies[会社名],0))="","未確認",INDEX(Companies[地区],MATCH(Z908,Companies[会社名],0)))))</f>
        <v/>
      </c>
      <c r="AB908" s="54" t="str">
        <f>IF(G908="","",IF(Q908&lt;&gt;"",Q908,IF(COUNTIF(Tugs[曳船名],G908)&lt;&gt;1,"未登録・重複",IF(INDEX(Tugs[基地港],MATCH(G908,Tugs[曳船名],0))="","未確認",INDEX(Tugs[基地港],MATCH(G908,Tugs[曳船名],0))))))</f>
        <v/>
      </c>
      <c r="AC908" s="53" t="str">
        <f>IF(C908="","",IF(AND(COUNTIF(Standards[照合項目（自動）],AB908&amp;"｜"&amp;E908&amp;"｜"&amp;D908&amp;"｜"&amp;F908&amp;"｜"&amp;P908)=1,COUNTIFS(Standards[照合項目（自動）],AB908&amp;"｜"&amp;E908&amp;"｜"&amp;D908&amp;"｜"&amp;F908&amp;"｜"&amp;P908,Standards[入力確認（自動）],"確認済")=1),SUMIF(Standards[照合項目（自動）],AB908&amp;"｜"&amp;E908&amp;"｜"&amp;D908&amp;"｜"&amp;F908&amp;"｜"&amp;P908,Standards[所定合計h（自動）]),"未確認"))</f>
        <v/>
      </c>
      <c r="AD908" s="53" t="str">
        <f>IF(C908="","",IF(AND(ISNUMBER(R908),ISNUMBER(S908),S908&gt;=R908),ROUND((S908-R908)*24,4),IF(OR(R908&lt;&gt;"",S908&lt;&gt;""),"",IF(AND(ISNUMBER(T908),T908&gt;=0),T908,IF(AND(I908="あり",J908="実施",ISNUMBER(AC908)),AC908,"")))))</f>
        <v/>
      </c>
      <c r="AE908" s="54" t="str">
        <f>IF(C908="","",IF(AND(ISNUMBER(R908),ISNUMBER(S908),S908&gt;=R908),IF(X908="記録","実績：基地発～基地着",IF(X908="記憶","記憶：基地発～基地着","未確認：基地発～基地着")),IF(OR(R908&lt;&gt;"",S908&lt;&gt;""),"要確認：時刻不足・逆転",IF(AND(ISNUMBER(T908),T908&gt;=0),IF(X908="記録","実績：記録の時間",IF(X908="記憶","記憶：申告の時間","未確認：申告の時間")),IF(AND(I908="あり",J908="実施",ISNUMBER(AC908)),"所定時間による見込み",IF(I908="なし","使用なし","未確認"))))))</f>
        <v/>
      </c>
      <c r="AF908" s="55" t="str">
        <f>IF(C908="","",IF(H908="あり",1,0))</f>
        <v/>
      </c>
      <c r="AG908" s="55" t="str">
        <f>IF(C908="","",IF(AND(I908="あり",J908="実施"),1,0))</f>
        <v/>
      </c>
      <c r="AH908" s="55" t="str">
        <f>IF(C908="","",IF(AND(H908="あり",X908="記録"),IF(COUNTIFS($A$8:A908,A908,$B$8:B908,B908,$C$8:C908,C908,$E$8:E908,E908,$F$8:F908,F908,$H$8:H908,"あり",$X$8:X908,"記録")=1,1,0),0))</f>
        <v/>
      </c>
      <c r="AI908" s="55" t="str">
        <f>IF(C908="","",IF(AND(I908="あり",J908="実施",X908="記録",ISNUMBER(K908)),IF(COUNTIFS($K$8:K908,K908,$C$8:C908,C908,$E$8:E908,E908,$F$8:F908,F908,$I$8:I908,"あり",$J$8:J908,"実施",$X$8:X908,"記録")=1,1,0),0))</f>
        <v/>
      </c>
      <c r="AJ908" s="55" t="str">
        <f>IF(C908="","",IF(ISNUMBER(A908),YEAR(A908)-IF(MONTH(A908)&lt;4,1,0),""))</f>
        <v/>
      </c>
      <c r="AK908" s="55" t="str">
        <f>IF(C908="","",IF(J908="実施",IF(ISNUMBER(K908),YEAR(K908)-IF(MONTH(K908)&lt;4,1,0),""),""))</f>
        <v/>
      </c>
      <c r="AL908" s="56" t="str">
        <f>IF(C908="",IF(OR(A908&lt;&gt;"",G908&lt;&gt;""),"要確認：船名未記入",""),IF(OR(NOT(ISNUMBER(A908)),G908="",H908="",I908="",J908="",N908="",O908="",P908="",W908="",X908=""),"要確認：基本項目不足",IF(OR(Z908="未登録・重複",AA908="未登録・重複",AB908="未確認"),"要確認：登録表を確認",IF(AND(H908="あり",NOT(ISNUMBER(B908))),"要確認：前日の予定時刻不足",IF(AND(J908="実施",I908="あり",NOT(ISNUMBER(K908))),"要確認：最終日時不足",IF(AND(J908="取消",I908="あり"),"要確認：取消と使用ありが矛盾",IF(OR(AND(ISNUMBER(T908),T908&lt;0),AND(ISNUMBER(V908),V908&lt;0),AE908="要確認：時刻不足・逆転"),"要確認：時間を確認",IF(COUNTIFS(Work[予定表の作業日],A908,Work[前日版の予定時刻],B908,Work[船名],C908,Work[バース],E908,Work[入出・転],F908,Work[曳船名],G908)&gt;1,"要確認：同じ作業・曳船が重複",IF(AND(I908="あり",J908="実施",NOT(ISNUMBER(AD908))),"要確認：拘束時間未確認",IF(OR(H908="未確認",I908="未確認",J908="未確認",X908="未確認",N908="未確認",O908="未確認"),"要確認：未確認を含む","確認済"))))))))))</f>
        <v/>
      </c>
    </row>
    <row r="909" spans="1:38" ht="24.95" customHeight="1" x14ac:dyDescent="0.2">
      <c r="A909" s="20"/>
      <c r="B909" s="29"/>
      <c r="C909" s="7"/>
      <c r="D909" s="7"/>
      <c r="E909" s="7"/>
      <c r="F909" s="7"/>
      <c r="G909" s="7"/>
      <c r="H909" s="7"/>
      <c r="I909" s="7"/>
      <c r="J909" s="7"/>
      <c r="K909" s="23"/>
      <c r="L909" s="13"/>
      <c r="M909" s="13"/>
      <c r="N909" s="7"/>
      <c r="O909" s="51"/>
      <c r="P909" s="51"/>
      <c r="Q909" s="61"/>
      <c r="R909" s="62"/>
      <c r="S909" s="62"/>
      <c r="T909" s="63"/>
      <c r="U909" s="63"/>
      <c r="V909" s="63"/>
      <c r="W909" s="51"/>
      <c r="X909" s="51"/>
      <c r="Y909" s="67"/>
      <c r="Z909" s="54" t="str">
        <f>IF(G909="","",IF(COUNTIF(Tugs[曳船名],G909)&lt;&gt;1,"未登録・重複",IF(INDEX(Tugs[会社名],MATCH(G909,Tugs[曳船名],0))="","未確認",INDEX(Tugs[会社名],MATCH(G909,Tugs[曳船名],0)))))</f>
        <v/>
      </c>
      <c r="AA909" s="54" t="str">
        <f>IF(G909="","",IF(COUNTIF(Companies[会社名],Z909)&lt;&gt;1,"未登録・重複",IF(INDEX(Companies[地区],MATCH(Z909,Companies[会社名],0))="","未確認",INDEX(Companies[地区],MATCH(Z909,Companies[会社名],0)))))</f>
        <v/>
      </c>
      <c r="AB909" s="54" t="str">
        <f>IF(G909="","",IF(Q909&lt;&gt;"",Q909,IF(COUNTIF(Tugs[曳船名],G909)&lt;&gt;1,"未登録・重複",IF(INDEX(Tugs[基地港],MATCH(G909,Tugs[曳船名],0))="","未確認",INDEX(Tugs[基地港],MATCH(G909,Tugs[曳船名],0))))))</f>
        <v/>
      </c>
      <c r="AC909" s="53" t="str">
        <f>IF(C909="","",IF(AND(COUNTIF(Standards[照合項目（自動）],AB909&amp;"｜"&amp;E909&amp;"｜"&amp;D909&amp;"｜"&amp;F909&amp;"｜"&amp;P909)=1,COUNTIFS(Standards[照合項目（自動）],AB909&amp;"｜"&amp;E909&amp;"｜"&amp;D909&amp;"｜"&amp;F909&amp;"｜"&amp;P909,Standards[入力確認（自動）],"確認済")=1),SUMIF(Standards[照合項目（自動）],AB909&amp;"｜"&amp;E909&amp;"｜"&amp;D909&amp;"｜"&amp;F909&amp;"｜"&amp;P909,Standards[所定合計h（自動）]),"未確認"))</f>
        <v/>
      </c>
      <c r="AD909" s="53" t="str">
        <f>IF(C909="","",IF(AND(ISNUMBER(R909),ISNUMBER(S909),S909&gt;=R909),ROUND((S909-R909)*24,4),IF(OR(R909&lt;&gt;"",S909&lt;&gt;""),"",IF(AND(ISNUMBER(T909),T909&gt;=0),T909,IF(AND(I909="あり",J909="実施",ISNUMBER(AC909)),AC909,"")))))</f>
        <v/>
      </c>
      <c r="AE909" s="54" t="str">
        <f>IF(C909="","",IF(AND(ISNUMBER(R909),ISNUMBER(S909),S909&gt;=R909),IF(X909="記録","実績：基地発～基地着",IF(X909="記憶","記憶：基地発～基地着","未確認：基地発～基地着")),IF(OR(R909&lt;&gt;"",S909&lt;&gt;""),"要確認：時刻不足・逆転",IF(AND(ISNUMBER(T909),T909&gt;=0),IF(X909="記録","実績：記録の時間",IF(X909="記憶","記憶：申告の時間","未確認：申告の時間")),IF(AND(I909="あり",J909="実施",ISNUMBER(AC909)),"所定時間による見込み",IF(I909="なし","使用なし","未確認"))))))</f>
        <v/>
      </c>
      <c r="AF909" s="55" t="str">
        <f>IF(C909="","",IF(H909="あり",1,0))</f>
        <v/>
      </c>
      <c r="AG909" s="55" t="str">
        <f>IF(C909="","",IF(AND(I909="あり",J909="実施"),1,0))</f>
        <v/>
      </c>
      <c r="AH909" s="55" t="str">
        <f>IF(C909="","",IF(AND(H909="あり",X909="記録"),IF(COUNTIFS($A$8:A909,A909,$B$8:B909,B909,$C$8:C909,C909,$E$8:E909,E909,$F$8:F909,F909,$H$8:H909,"あり",$X$8:X909,"記録")=1,1,0),0))</f>
        <v/>
      </c>
      <c r="AI909" s="55" t="str">
        <f>IF(C909="","",IF(AND(I909="あり",J909="実施",X909="記録",ISNUMBER(K909)),IF(COUNTIFS($K$8:K909,K909,$C$8:C909,C909,$E$8:E909,E909,$F$8:F909,F909,$I$8:I909,"あり",$J$8:J909,"実施",$X$8:X909,"記録")=1,1,0),0))</f>
        <v/>
      </c>
      <c r="AJ909" s="55" t="str">
        <f>IF(C909="","",IF(ISNUMBER(A909),YEAR(A909)-IF(MONTH(A909)&lt;4,1,0),""))</f>
        <v/>
      </c>
      <c r="AK909" s="55" t="str">
        <f>IF(C909="","",IF(J909="実施",IF(ISNUMBER(K909),YEAR(K909)-IF(MONTH(K909)&lt;4,1,0),""),""))</f>
        <v/>
      </c>
      <c r="AL909" s="56" t="str">
        <f>IF(C909="",IF(OR(A909&lt;&gt;"",G909&lt;&gt;""),"要確認：船名未記入",""),IF(OR(NOT(ISNUMBER(A909)),G909="",H909="",I909="",J909="",N909="",O909="",P909="",W909="",X909=""),"要確認：基本項目不足",IF(OR(Z909="未登録・重複",AA909="未登録・重複",AB909="未確認"),"要確認：登録表を確認",IF(AND(H909="あり",NOT(ISNUMBER(B909))),"要確認：前日の予定時刻不足",IF(AND(J909="実施",I909="あり",NOT(ISNUMBER(K909))),"要確認：最終日時不足",IF(AND(J909="取消",I909="あり"),"要確認：取消と使用ありが矛盾",IF(OR(AND(ISNUMBER(T909),T909&lt;0),AND(ISNUMBER(V909),V909&lt;0),AE909="要確認：時刻不足・逆転"),"要確認：時間を確認",IF(COUNTIFS(Work[予定表の作業日],A909,Work[前日版の予定時刻],B909,Work[船名],C909,Work[バース],E909,Work[入出・転],F909,Work[曳船名],G909)&gt;1,"要確認：同じ作業・曳船が重複",IF(AND(I909="あり",J909="実施",NOT(ISNUMBER(AD909))),"要確認：拘束時間未確認",IF(OR(H909="未確認",I909="未確認",J909="未確認",X909="未確認",N909="未確認",O909="未確認"),"要確認：未確認を含む","確認済"))))))))))</f>
        <v/>
      </c>
    </row>
    <row r="910" spans="1:38" ht="24.95" customHeight="1" x14ac:dyDescent="0.2">
      <c r="A910" s="20"/>
      <c r="B910" s="29"/>
      <c r="C910" s="7"/>
      <c r="D910" s="7"/>
      <c r="E910" s="7"/>
      <c r="F910" s="7"/>
      <c r="G910" s="7"/>
      <c r="H910" s="7"/>
      <c r="I910" s="7"/>
      <c r="J910" s="7"/>
      <c r="K910" s="23"/>
      <c r="L910" s="13"/>
      <c r="M910" s="13"/>
      <c r="N910" s="7"/>
      <c r="O910" s="51"/>
      <c r="P910" s="51"/>
      <c r="Q910" s="61"/>
      <c r="R910" s="62"/>
      <c r="S910" s="62"/>
      <c r="T910" s="63"/>
      <c r="U910" s="63"/>
      <c r="V910" s="63"/>
      <c r="W910" s="51"/>
      <c r="X910" s="51"/>
      <c r="Y910" s="67"/>
      <c r="Z910" s="54" t="str">
        <f>IF(G910="","",IF(COUNTIF(Tugs[曳船名],G910)&lt;&gt;1,"未登録・重複",IF(INDEX(Tugs[会社名],MATCH(G910,Tugs[曳船名],0))="","未確認",INDEX(Tugs[会社名],MATCH(G910,Tugs[曳船名],0)))))</f>
        <v/>
      </c>
      <c r="AA910" s="54" t="str">
        <f>IF(G910="","",IF(COUNTIF(Companies[会社名],Z910)&lt;&gt;1,"未登録・重複",IF(INDEX(Companies[地区],MATCH(Z910,Companies[会社名],0))="","未確認",INDEX(Companies[地区],MATCH(Z910,Companies[会社名],0)))))</f>
        <v/>
      </c>
      <c r="AB910" s="54" t="str">
        <f>IF(G910="","",IF(Q910&lt;&gt;"",Q910,IF(COUNTIF(Tugs[曳船名],G910)&lt;&gt;1,"未登録・重複",IF(INDEX(Tugs[基地港],MATCH(G910,Tugs[曳船名],0))="","未確認",INDEX(Tugs[基地港],MATCH(G910,Tugs[曳船名],0))))))</f>
        <v/>
      </c>
      <c r="AC910" s="53" t="str">
        <f>IF(C910="","",IF(AND(COUNTIF(Standards[照合項目（自動）],AB910&amp;"｜"&amp;E910&amp;"｜"&amp;D910&amp;"｜"&amp;F910&amp;"｜"&amp;P910)=1,COUNTIFS(Standards[照合項目（自動）],AB910&amp;"｜"&amp;E910&amp;"｜"&amp;D910&amp;"｜"&amp;F910&amp;"｜"&amp;P910,Standards[入力確認（自動）],"確認済")=1),SUMIF(Standards[照合項目（自動）],AB910&amp;"｜"&amp;E910&amp;"｜"&amp;D910&amp;"｜"&amp;F910&amp;"｜"&amp;P910,Standards[所定合計h（自動）]),"未確認"))</f>
        <v/>
      </c>
      <c r="AD910" s="53" t="str">
        <f>IF(C910="","",IF(AND(ISNUMBER(R910),ISNUMBER(S910),S910&gt;=R910),ROUND((S910-R910)*24,4),IF(OR(R910&lt;&gt;"",S910&lt;&gt;""),"",IF(AND(ISNUMBER(T910),T910&gt;=0),T910,IF(AND(I910="あり",J910="実施",ISNUMBER(AC910)),AC910,"")))))</f>
        <v/>
      </c>
      <c r="AE910" s="54" t="str">
        <f>IF(C910="","",IF(AND(ISNUMBER(R910),ISNUMBER(S910),S910&gt;=R910),IF(X910="記録","実績：基地発～基地着",IF(X910="記憶","記憶：基地発～基地着","未確認：基地発～基地着")),IF(OR(R910&lt;&gt;"",S910&lt;&gt;""),"要確認：時刻不足・逆転",IF(AND(ISNUMBER(T910),T910&gt;=0),IF(X910="記録","実績：記録の時間",IF(X910="記憶","記憶：申告の時間","未確認：申告の時間")),IF(AND(I910="あり",J910="実施",ISNUMBER(AC910)),"所定時間による見込み",IF(I910="なし","使用なし","未確認"))))))</f>
        <v/>
      </c>
      <c r="AF910" s="55" t="str">
        <f>IF(C910="","",IF(H910="あり",1,0))</f>
        <v/>
      </c>
      <c r="AG910" s="55" t="str">
        <f>IF(C910="","",IF(AND(I910="あり",J910="実施"),1,0))</f>
        <v/>
      </c>
      <c r="AH910" s="55" t="str">
        <f>IF(C910="","",IF(AND(H910="あり",X910="記録"),IF(COUNTIFS($A$8:A910,A910,$B$8:B910,B910,$C$8:C910,C910,$E$8:E910,E910,$F$8:F910,F910,$H$8:H910,"あり",$X$8:X910,"記録")=1,1,0),0))</f>
        <v/>
      </c>
      <c r="AI910" s="55" t="str">
        <f>IF(C910="","",IF(AND(I910="あり",J910="実施",X910="記録",ISNUMBER(K910)),IF(COUNTIFS($K$8:K910,K910,$C$8:C910,C910,$E$8:E910,E910,$F$8:F910,F910,$I$8:I910,"あり",$J$8:J910,"実施",$X$8:X910,"記録")=1,1,0),0))</f>
        <v/>
      </c>
      <c r="AJ910" s="55" t="str">
        <f>IF(C910="","",IF(ISNUMBER(A910),YEAR(A910)-IF(MONTH(A910)&lt;4,1,0),""))</f>
        <v/>
      </c>
      <c r="AK910" s="55" t="str">
        <f>IF(C910="","",IF(J910="実施",IF(ISNUMBER(K910),YEAR(K910)-IF(MONTH(K910)&lt;4,1,0),""),""))</f>
        <v/>
      </c>
      <c r="AL910" s="56" t="str">
        <f>IF(C910="",IF(OR(A910&lt;&gt;"",G910&lt;&gt;""),"要確認：船名未記入",""),IF(OR(NOT(ISNUMBER(A910)),G910="",H910="",I910="",J910="",N910="",O910="",P910="",W910="",X910=""),"要確認：基本項目不足",IF(OR(Z910="未登録・重複",AA910="未登録・重複",AB910="未確認"),"要確認：登録表を確認",IF(AND(H910="あり",NOT(ISNUMBER(B910))),"要確認：前日の予定時刻不足",IF(AND(J910="実施",I910="あり",NOT(ISNUMBER(K910))),"要確認：最終日時不足",IF(AND(J910="取消",I910="あり"),"要確認：取消と使用ありが矛盾",IF(OR(AND(ISNUMBER(T910),T910&lt;0),AND(ISNUMBER(V910),V910&lt;0),AE910="要確認：時刻不足・逆転"),"要確認：時間を確認",IF(COUNTIFS(Work[予定表の作業日],A910,Work[前日版の予定時刻],B910,Work[船名],C910,Work[バース],E910,Work[入出・転],F910,Work[曳船名],G910)&gt;1,"要確認：同じ作業・曳船が重複",IF(AND(I910="あり",J910="実施",NOT(ISNUMBER(AD910))),"要確認：拘束時間未確認",IF(OR(H910="未確認",I910="未確認",J910="未確認",X910="未確認",N910="未確認",O910="未確認"),"要確認：未確認を含む","確認済"))))))))))</f>
        <v/>
      </c>
    </row>
    <row r="911" spans="1:38" ht="24.95" customHeight="1" x14ac:dyDescent="0.2">
      <c r="A911" s="20"/>
      <c r="B911" s="29"/>
      <c r="C911" s="7"/>
      <c r="D911" s="7"/>
      <c r="E911" s="7"/>
      <c r="F911" s="7"/>
      <c r="G911" s="7"/>
      <c r="H911" s="7"/>
      <c r="I911" s="7"/>
      <c r="J911" s="7"/>
      <c r="K911" s="23"/>
      <c r="L911" s="13"/>
      <c r="M911" s="13"/>
      <c r="N911" s="7"/>
      <c r="O911" s="51"/>
      <c r="P911" s="51"/>
      <c r="Q911" s="61"/>
      <c r="R911" s="62"/>
      <c r="S911" s="62"/>
      <c r="T911" s="63"/>
      <c r="U911" s="63"/>
      <c r="V911" s="63"/>
      <c r="W911" s="51"/>
      <c r="X911" s="51"/>
      <c r="Y911" s="67"/>
      <c r="Z911" s="54" t="str">
        <f>IF(G911="","",IF(COUNTIF(Tugs[曳船名],G911)&lt;&gt;1,"未登録・重複",IF(INDEX(Tugs[会社名],MATCH(G911,Tugs[曳船名],0))="","未確認",INDEX(Tugs[会社名],MATCH(G911,Tugs[曳船名],0)))))</f>
        <v/>
      </c>
      <c r="AA911" s="54" t="str">
        <f>IF(G911="","",IF(COUNTIF(Companies[会社名],Z911)&lt;&gt;1,"未登録・重複",IF(INDEX(Companies[地区],MATCH(Z911,Companies[会社名],0))="","未確認",INDEX(Companies[地区],MATCH(Z911,Companies[会社名],0)))))</f>
        <v/>
      </c>
      <c r="AB911" s="54" t="str">
        <f>IF(G911="","",IF(Q911&lt;&gt;"",Q911,IF(COUNTIF(Tugs[曳船名],G911)&lt;&gt;1,"未登録・重複",IF(INDEX(Tugs[基地港],MATCH(G911,Tugs[曳船名],0))="","未確認",INDEX(Tugs[基地港],MATCH(G911,Tugs[曳船名],0))))))</f>
        <v/>
      </c>
      <c r="AC911" s="53" t="str">
        <f>IF(C911="","",IF(AND(COUNTIF(Standards[照合項目（自動）],AB911&amp;"｜"&amp;E911&amp;"｜"&amp;D911&amp;"｜"&amp;F911&amp;"｜"&amp;P911)=1,COUNTIFS(Standards[照合項目（自動）],AB911&amp;"｜"&amp;E911&amp;"｜"&amp;D911&amp;"｜"&amp;F911&amp;"｜"&amp;P911,Standards[入力確認（自動）],"確認済")=1),SUMIF(Standards[照合項目（自動）],AB911&amp;"｜"&amp;E911&amp;"｜"&amp;D911&amp;"｜"&amp;F911&amp;"｜"&amp;P911,Standards[所定合計h（自動）]),"未確認"))</f>
        <v/>
      </c>
      <c r="AD911" s="53" t="str">
        <f>IF(C911="","",IF(AND(ISNUMBER(R911),ISNUMBER(S911),S911&gt;=R911),ROUND((S911-R911)*24,4),IF(OR(R911&lt;&gt;"",S911&lt;&gt;""),"",IF(AND(ISNUMBER(T911),T911&gt;=0),T911,IF(AND(I911="あり",J911="実施",ISNUMBER(AC911)),AC911,"")))))</f>
        <v/>
      </c>
      <c r="AE911" s="54" t="str">
        <f>IF(C911="","",IF(AND(ISNUMBER(R911),ISNUMBER(S911),S911&gt;=R911),IF(X911="記録","実績：基地発～基地着",IF(X911="記憶","記憶：基地発～基地着","未確認：基地発～基地着")),IF(OR(R911&lt;&gt;"",S911&lt;&gt;""),"要確認：時刻不足・逆転",IF(AND(ISNUMBER(T911),T911&gt;=0),IF(X911="記録","実績：記録の時間",IF(X911="記憶","記憶：申告の時間","未確認：申告の時間")),IF(AND(I911="あり",J911="実施",ISNUMBER(AC911)),"所定時間による見込み",IF(I911="なし","使用なし","未確認"))))))</f>
        <v/>
      </c>
      <c r="AF911" s="55" t="str">
        <f>IF(C911="","",IF(H911="あり",1,0))</f>
        <v/>
      </c>
      <c r="AG911" s="55" t="str">
        <f>IF(C911="","",IF(AND(I911="あり",J911="実施"),1,0))</f>
        <v/>
      </c>
      <c r="AH911" s="55" t="str">
        <f>IF(C911="","",IF(AND(H911="あり",X911="記録"),IF(COUNTIFS($A$8:A911,A911,$B$8:B911,B911,$C$8:C911,C911,$E$8:E911,E911,$F$8:F911,F911,$H$8:H911,"あり",$X$8:X911,"記録")=1,1,0),0))</f>
        <v/>
      </c>
      <c r="AI911" s="55" t="str">
        <f>IF(C911="","",IF(AND(I911="あり",J911="実施",X911="記録",ISNUMBER(K911)),IF(COUNTIFS($K$8:K911,K911,$C$8:C911,C911,$E$8:E911,E911,$F$8:F911,F911,$I$8:I911,"あり",$J$8:J911,"実施",$X$8:X911,"記録")=1,1,0),0))</f>
        <v/>
      </c>
      <c r="AJ911" s="55" t="str">
        <f>IF(C911="","",IF(ISNUMBER(A911),YEAR(A911)-IF(MONTH(A911)&lt;4,1,0),""))</f>
        <v/>
      </c>
      <c r="AK911" s="55" t="str">
        <f>IF(C911="","",IF(J911="実施",IF(ISNUMBER(K911),YEAR(K911)-IF(MONTH(K911)&lt;4,1,0),""),""))</f>
        <v/>
      </c>
      <c r="AL911" s="56" t="str">
        <f>IF(C911="",IF(OR(A911&lt;&gt;"",G911&lt;&gt;""),"要確認：船名未記入",""),IF(OR(NOT(ISNUMBER(A911)),G911="",H911="",I911="",J911="",N911="",O911="",P911="",W911="",X911=""),"要確認：基本項目不足",IF(OR(Z911="未登録・重複",AA911="未登録・重複",AB911="未確認"),"要確認：登録表を確認",IF(AND(H911="あり",NOT(ISNUMBER(B911))),"要確認：前日の予定時刻不足",IF(AND(J911="実施",I911="あり",NOT(ISNUMBER(K911))),"要確認：最終日時不足",IF(AND(J911="取消",I911="あり"),"要確認：取消と使用ありが矛盾",IF(OR(AND(ISNUMBER(T911),T911&lt;0),AND(ISNUMBER(V911),V911&lt;0),AE911="要確認：時刻不足・逆転"),"要確認：時間を確認",IF(COUNTIFS(Work[予定表の作業日],A911,Work[前日版の予定時刻],B911,Work[船名],C911,Work[バース],E911,Work[入出・転],F911,Work[曳船名],G911)&gt;1,"要確認：同じ作業・曳船が重複",IF(AND(I911="あり",J911="実施",NOT(ISNUMBER(AD911))),"要確認：拘束時間未確認",IF(OR(H911="未確認",I911="未確認",J911="未確認",X911="未確認",N911="未確認",O911="未確認"),"要確認：未確認を含む","確認済"))))))))))</f>
        <v/>
      </c>
    </row>
    <row r="912" spans="1:38" ht="24.95" customHeight="1" x14ac:dyDescent="0.2">
      <c r="A912" s="20"/>
      <c r="B912" s="29"/>
      <c r="C912" s="7"/>
      <c r="D912" s="7"/>
      <c r="E912" s="7"/>
      <c r="F912" s="7"/>
      <c r="G912" s="7"/>
      <c r="H912" s="7"/>
      <c r="I912" s="7"/>
      <c r="J912" s="7"/>
      <c r="K912" s="23"/>
      <c r="L912" s="13"/>
      <c r="M912" s="13"/>
      <c r="N912" s="7"/>
      <c r="O912" s="51"/>
      <c r="P912" s="51"/>
      <c r="Q912" s="61"/>
      <c r="R912" s="62"/>
      <c r="S912" s="62"/>
      <c r="T912" s="63"/>
      <c r="U912" s="63"/>
      <c r="V912" s="63"/>
      <c r="W912" s="51"/>
      <c r="X912" s="51"/>
      <c r="Y912" s="67"/>
      <c r="Z912" s="54" t="str">
        <f>IF(G912="","",IF(COUNTIF(Tugs[曳船名],G912)&lt;&gt;1,"未登録・重複",IF(INDEX(Tugs[会社名],MATCH(G912,Tugs[曳船名],0))="","未確認",INDEX(Tugs[会社名],MATCH(G912,Tugs[曳船名],0)))))</f>
        <v/>
      </c>
      <c r="AA912" s="54" t="str">
        <f>IF(G912="","",IF(COUNTIF(Companies[会社名],Z912)&lt;&gt;1,"未登録・重複",IF(INDEX(Companies[地区],MATCH(Z912,Companies[会社名],0))="","未確認",INDEX(Companies[地区],MATCH(Z912,Companies[会社名],0)))))</f>
        <v/>
      </c>
      <c r="AB912" s="54" t="str">
        <f>IF(G912="","",IF(Q912&lt;&gt;"",Q912,IF(COUNTIF(Tugs[曳船名],G912)&lt;&gt;1,"未登録・重複",IF(INDEX(Tugs[基地港],MATCH(G912,Tugs[曳船名],0))="","未確認",INDEX(Tugs[基地港],MATCH(G912,Tugs[曳船名],0))))))</f>
        <v/>
      </c>
      <c r="AC912" s="53" t="str">
        <f>IF(C912="","",IF(AND(COUNTIF(Standards[照合項目（自動）],AB912&amp;"｜"&amp;E912&amp;"｜"&amp;D912&amp;"｜"&amp;F912&amp;"｜"&amp;P912)=1,COUNTIFS(Standards[照合項目（自動）],AB912&amp;"｜"&amp;E912&amp;"｜"&amp;D912&amp;"｜"&amp;F912&amp;"｜"&amp;P912,Standards[入力確認（自動）],"確認済")=1),SUMIF(Standards[照合項目（自動）],AB912&amp;"｜"&amp;E912&amp;"｜"&amp;D912&amp;"｜"&amp;F912&amp;"｜"&amp;P912,Standards[所定合計h（自動）]),"未確認"))</f>
        <v/>
      </c>
      <c r="AD912" s="53" t="str">
        <f>IF(C912="","",IF(AND(ISNUMBER(R912),ISNUMBER(S912),S912&gt;=R912),ROUND((S912-R912)*24,4),IF(OR(R912&lt;&gt;"",S912&lt;&gt;""),"",IF(AND(ISNUMBER(T912),T912&gt;=0),T912,IF(AND(I912="あり",J912="実施",ISNUMBER(AC912)),AC912,"")))))</f>
        <v/>
      </c>
      <c r="AE912" s="54" t="str">
        <f>IF(C912="","",IF(AND(ISNUMBER(R912),ISNUMBER(S912),S912&gt;=R912),IF(X912="記録","実績：基地発～基地着",IF(X912="記憶","記憶：基地発～基地着","未確認：基地発～基地着")),IF(OR(R912&lt;&gt;"",S912&lt;&gt;""),"要確認：時刻不足・逆転",IF(AND(ISNUMBER(T912),T912&gt;=0),IF(X912="記録","実績：記録の時間",IF(X912="記憶","記憶：申告の時間","未確認：申告の時間")),IF(AND(I912="あり",J912="実施",ISNUMBER(AC912)),"所定時間による見込み",IF(I912="なし","使用なし","未確認"))))))</f>
        <v/>
      </c>
      <c r="AF912" s="55" t="str">
        <f>IF(C912="","",IF(H912="あり",1,0))</f>
        <v/>
      </c>
      <c r="AG912" s="55" t="str">
        <f>IF(C912="","",IF(AND(I912="あり",J912="実施"),1,0))</f>
        <v/>
      </c>
      <c r="AH912" s="55" t="str">
        <f>IF(C912="","",IF(AND(H912="あり",X912="記録"),IF(COUNTIFS($A$8:A912,A912,$B$8:B912,B912,$C$8:C912,C912,$E$8:E912,E912,$F$8:F912,F912,$H$8:H912,"あり",$X$8:X912,"記録")=1,1,0),0))</f>
        <v/>
      </c>
      <c r="AI912" s="55" t="str">
        <f>IF(C912="","",IF(AND(I912="あり",J912="実施",X912="記録",ISNUMBER(K912)),IF(COUNTIFS($K$8:K912,K912,$C$8:C912,C912,$E$8:E912,E912,$F$8:F912,F912,$I$8:I912,"あり",$J$8:J912,"実施",$X$8:X912,"記録")=1,1,0),0))</f>
        <v/>
      </c>
      <c r="AJ912" s="55" t="str">
        <f>IF(C912="","",IF(ISNUMBER(A912),YEAR(A912)-IF(MONTH(A912)&lt;4,1,0),""))</f>
        <v/>
      </c>
      <c r="AK912" s="55" t="str">
        <f>IF(C912="","",IF(J912="実施",IF(ISNUMBER(K912),YEAR(K912)-IF(MONTH(K912)&lt;4,1,0),""),""))</f>
        <v/>
      </c>
      <c r="AL912" s="56" t="str">
        <f>IF(C912="",IF(OR(A912&lt;&gt;"",G912&lt;&gt;""),"要確認：船名未記入",""),IF(OR(NOT(ISNUMBER(A912)),G912="",H912="",I912="",J912="",N912="",O912="",P912="",W912="",X912=""),"要確認：基本項目不足",IF(OR(Z912="未登録・重複",AA912="未登録・重複",AB912="未確認"),"要確認：登録表を確認",IF(AND(H912="あり",NOT(ISNUMBER(B912))),"要確認：前日の予定時刻不足",IF(AND(J912="実施",I912="あり",NOT(ISNUMBER(K912))),"要確認：最終日時不足",IF(AND(J912="取消",I912="あり"),"要確認：取消と使用ありが矛盾",IF(OR(AND(ISNUMBER(T912),T912&lt;0),AND(ISNUMBER(V912),V912&lt;0),AE912="要確認：時刻不足・逆転"),"要確認：時間を確認",IF(COUNTIFS(Work[予定表の作業日],A912,Work[前日版の予定時刻],B912,Work[船名],C912,Work[バース],E912,Work[入出・転],F912,Work[曳船名],G912)&gt;1,"要確認：同じ作業・曳船が重複",IF(AND(I912="あり",J912="実施",NOT(ISNUMBER(AD912))),"要確認：拘束時間未確認",IF(OR(H912="未確認",I912="未確認",J912="未確認",X912="未確認",N912="未確認",O912="未確認"),"要確認：未確認を含む","確認済"))))))))))</f>
        <v/>
      </c>
    </row>
    <row r="913" spans="1:38" ht="24.95" customHeight="1" x14ac:dyDescent="0.2">
      <c r="A913" s="20"/>
      <c r="B913" s="29"/>
      <c r="C913" s="7"/>
      <c r="D913" s="7"/>
      <c r="E913" s="7"/>
      <c r="F913" s="7"/>
      <c r="G913" s="7"/>
      <c r="H913" s="7"/>
      <c r="I913" s="7"/>
      <c r="J913" s="7"/>
      <c r="K913" s="23"/>
      <c r="L913" s="13"/>
      <c r="M913" s="13"/>
      <c r="N913" s="7"/>
      <c r="O913" s="51"/>
      <c r="P913" s="51"/>
      <c r="Q913" s="61"/>
      <c r="R913" s="62"/>
      <c r="S913" s="62"/>
      <c r="T913" s="63"/>
      <c r="U913" s="63"/>
      <c r="V913" s="63"/>
      <c r="W913" s="51"/>
      <c r="X913" s="51"/>
      <c r="Y913" s="67"/>
      <c r="Z913" s="54" t="str">
        <f>IF(G913="","",IF(COUNTIF(Tugs[曳船名],G913)&lt;&gt;1,"未登録・重複",IF(INDEX(Tugs[会社名],MATCH(G913,Tugs[曳船名],0))="","未確認",INDEX(Tugs[会社名],MATCH(G913,Tugs[曳船名],0)))))</f>
        <v/>
      </c>
      <c r="AA913" s="54" t="str">
        <f>IF(G913="","",IF(COUNTIF(Companies[会社名],Z913)&lt;&gt;1,"未登録・重複",IF(INDEX(Companies[地区],MATCH(Z913,Companies[会社名],0))="","未確認",INDEX(Companies[地区],MATCH(Z913,Companies[会社名],0)))))</f>
        <v/>
      </c>
      <c r="AB913" s="54" t="str">
        <f>IF(G913="","",IF(Q913&lt;&gt;"",Q913,IF(COUNTIF(Tugs[曳船名],G913)&lt;&gt;1,"未登録・重複",IF(INDEX(Tugs[基地港],MATCH(G913,Tugs[曳船名],0))="","未確認",INDEX(Tugs[基地港],MATCH(G913,Tugs[曳船名],0))))))</f>
        <v/>
      </c>
      <c r="AC913" s="53" t="str">
        <f>IF(C913="","",IF(AND(COUNTIF(Standards[照合項目（自動）],AB913&amp;"｜"&amp;E913&amp;"｜"&amp;D913&amp;"｜"&amp;F913&amp;"｜"&amp;P913)=1,COUNTIFS(Standards[照合項目（自動）],AB913&amp;"｜"&amp;E913&amp;"｜"&amp;D913&amp;"｜"&amp;F913&amp;"｜"&amp;P913,Standards[入力確認（自動）],"確認済")=1),SUMIF(Standards[照合項目（自動）],AB913&amp;"｜"&amp;E913&amp;"｜"&amp;D913&amp;"｜"&amp;F913&amp;"｜"&amp;P913,Standards[所定合計h（自動）]),"未確認"))</f>
        <v/>
      </c>
      <c r="AD913" s="53" t="str">
        <f>IF(C913="","",IF(AND(ISNUMBER(R913),ISNUMBER(S913),S913&gt;=R913),ROUND((S913-R913)*24,4),IF(OR(R913&lt;&gt;"",S913&lt;&gt;""),"",IF(AND(ISNUMBER(T913),T913&gt;=0),T913,IF(AND(I913="あり",J913="実施",ISNUMBER(AC913)),AC913,"")))))</f>
        <v/>
      </c>
      <c r="AE913" s="54" t="str">
        <f>IF(C913="","",IF(AND(ISNUMBER(R913),ISNUMBER(S913),S913&gt;=R913),IF(X913="記録","実績：基地発～基地着",IF(X913="記憶","記憶：基地発～基地着","未確認：基地発～基地着")),IF(OR(R913&lt;&gt;"",S913&lt;&gt;""),"要確認：時刻不足・逆転",IF(AND(ISNUMBER(T913),T913&gt;=0),IF(X913="記録","実績：記録の時間",IF(X913="記憶","記憶：申告の時間","未確認：申告の時間")),IF(AND(I913="あり",J913="実施",ISNUMBER(AC913)),"所定時間による見込み",IF(I913="なし","使用なし","未確認"))))))</f>
        <v/>
      </c>
      <c r="AF913" s="55" t="str">
        <f>IF(C913="","",IF(H913="あり",1,0))</f>
        <v/>
      </c>
      <c r="AG913" s="55" t="str">
        <f>IF(C913="","",IF(AND(I913="あり",J913="実施"),1,0))</f>
        <v/>
      </c>
      <c r="AH913" s="55" t="str">
        <f>IF(C913="","",IF(AND(H913="あり",X913="記録"),IF(COUNTIFS($A$8:A913,A913,$B$8:B913,B913,$C$8:C913,C913,$E$8:E913,E913,$F$8:F913,F913,$H$8:H913,"あり",$X$8:X913,"記録")=1,1,0),0))</f>
        <v/>
      </c>
      <c r="AI913" s="55" t="str">
        <f>IF(C913="","",IF(AND(I913="あり",J913="実施",X913="記録",ISNUMBER(K913)),IF(COUNTIFS($K$8:K913,K913,$C$8:C913,C913,$E$8:E913,E913,$F$8:F913,F913,$I$8:I913,"あり",$J$8:J913,"実施",$X$8:X913,"記録")=1,1,0),0))</f>
        <v/>
      </c>
      <c r="AJ913" s="55" t="str">
        <f>IF(C913="","",IF(ISNUMBER(A913),YEAR(A913)-IF(MONTH(A913)&lt;4,1,0),""))</f>
        <v/>
      </c>
      <c r="AK913" s="55" t="str">
        <f>IF(C913="","",IF(J913="実施",IF(ISNUMBER(K913),YEAR(K913)-IF(MONTH(K913)&lt;4,1,0),""),""))</f>
        <v/>
      </c>
      <c r="AL913" s="56" t="str">
        <f>IF(C913="",IF(OR(A913&lt;&gt;"",G913&lt;&gt;""),"要確認：船名未記入",""),IF(OR(NOT(ISNUMBER(A913)),G913="",H913="",I913="",J913="",N913="",O913="",P913="",W913="",X913=""),"要確認：基本項目不足",IF(OR(Z913="未登録・重複",AA913="未登録・重複",AB913="未確認"),"要確認：登録表を確認",IF(AND(H913="あり",NOT(ISNUMBER(B913))),"要確認：前日の予定時刻不足",IF(AND(J913="実施",I913="あり",NOT(ISNUMBER(K913))),"要確認：最終日時不足",IF(AND(J913="取消",I913="あり"),"要確認：取消と使用ありが矛盾",IF(OR(AND(ISNUMBER(T913),T913&lt;0),AND(ISNUMBER(V913),V913&lt;0),AE913="要確認：時刻不足・逆転"),"要確認：時間を確認",IF(COUNTIFS(Work[予定表の作業日],A913,Work[前日版の予定時刻],B913,Work[船名],C913,Work[バース],E913,Work[入出・転],F913,Work[曳船名],G913)&gt;1,"要確認：同じ作業・曳船が重複",IF(AND(I913="あり",J913="実施",NOT(ISNUMBER(AD913))),"要確認：拘束時間未確認",IF(OR(H913="未確認",I913="未確認",J913="未確認",X913="未確認",N913="未確認",O913="未確認"),"要確認：未確認を含む","確認済"))))))))))</f>
        <v/>
      </c>
    </row>
    <row r="914" spans="1:38" ht="24.95" customHeight="1" x14ac:dyDescent="0.2">
      <c r="A914" s="20"/>
      <c r="B914" s="29"/>
      <c r="C914" s="7"/>
      <c r="D914" s="7"/>
      <c r="E914" s="7"/>
      <c r="F914" s="7"/>
      <c r="G914" s="7"/>
      <c r="H914" s="7"/>
      <c r="I914" s="7"/>
      <c r="J914" s="7"/>
      <c r="K914" s="23"/>
      <c r="L914" s="13"/>
      <c r="M914" s="13"/>
      <c r="N914" s="7"/>
      <c r="O914" s="51"/>
      <c r="P914" s="51"/>
      <c r="Q914" s="61"/>
      <c r="R914" s="62"/>
      <c r="S914" s="62"/>
      <c r="T914" s="63"/>
      <c r="U914" s="63"/>
      <c r="V914" s="63"/>
      <c r="W914" s="51"/>
      <c r="X914" s="51"/>
      <c r="Y914" s="67"/>
      <c r="Z914" s="54" t="str">
        <f>IF(G914="","",IF(COUNTIF(Tugs[曳船名],G914)&lt;&gt;1,"未登録・重複",IF(INDEX(Tugs[会社名],MATCH(G914,Tugs[曳船名],0))="","未確認",INDEX(Tugs[会社名],MATCH(G914,Tugs[曳船名],0)))))</f>
        <v/>
      </c>
      <c r="AA914" s="54" t="str">
        <f>IF(G914="","",IF(COUNTIF(Companies[会社名],Z914)&lt;&gt;1,"未登録・重複",IF(INDEX(Companies[地区],MATCH(Z914,Companies[会社名],0))="","未確認",INDEX(Companies[地区],MATCH(Z914,Companies[会社名],0)))))</f>
        <v/>
      </c>
      <c r="AB914" s="54" t="str">
        <f>IF(G914="","",IF(Q914&lt;&gt;"",Q914,IF(COUNTIF(Tugs[曳船名],G914)&lt;&gt;1,"未登録・重複",IF(INDEX(Tugs[基地港],MATCH(G914,Tugs[曳船名],0))="","未確認",INDEX(Tugs[基地港],MATCH(G914,Tugs[曳船名],0))))))</f>
        <v/>
      </c>
      <c r="AC914" s="53" t="str">
        <f>IF(C914="","",IF(AND(COUNTIF(Standards[照合項目（自動）],AB914&amp;"｜"&amp;E914&amp;"｜"&amp;D914&amp;"｜"&amp;F914&amp;"｜"&amp;P914)=1,COUNTIFS(Standards[照合項目（自動）],AB914&amp;"｜"&amp;E914&amp;"｜"&amp;D914&amp;"｜"&amp;F914&amp;"｜"&amp;P914,Standards[入力確認（自動）],"確認済")=1),SUMIF(Standards[照合項目（自動）],AB914&amp;"｜"&amp;E914&amp;"｜"&amp;D914&amp;"｜"&amp;F914&amp;"｜"&amp;P914,Standards[所定合計h（自動）]),"未確認"))</f>
        <v/>
      </c>
      <c r="AD914" s="53" t="str">
        <f>IF(C914="","",IF(AND(ISNUMBER(R914),ISNUMBER(S914),S914&gt;=R914),ROUND((S914-R914)*24,4),IF(OR(R914&lt;&gt;"",S914&lt;&gt;""),"",IF(AND(ISNUMBER(T914),T914&gt;=0),T914,IF(AND(I914="あり",J914="実施",ISNUMBER(AC914)),AC914,"")))))</f>
        <v/>
      </c>
      <c r="AE914" s="54" t="str">
        <f>IF(C914="","",IF(AND(ISNUMBER(R914),ISNUMBER(S914),S914&gt;=R914),IF(X914="記録","実績：基地発～基地着",IF(X914="記憶","記憶：基地発～基地着","未確認：基地発～基地着")),IF(OR(R914&lt;&gt;"",S914&lt;&gt;""),"要確認：時刻不足・逆転",IF(AND(ISNUMBER(T914),T914&gt;=0),IF(X914="記録","実績：記録の時間",IF(X914="記憶","記憶：申告の時間","未確認：申告の時間")),IF(AND(I914="あり",J914="実施",ISNUMBER(AC914)),"所定時間による見込み",IF(I914="なし","使用なし","未確認"))))))</f>
        <v/>
      </c>
      <c r="AF914" s="55" t="str">
        <f>IF(C914="","",IF(H914="あり",1,0))</f>
        <v/>
      </c>
      <c r="AG914" s="55" t="str">
        <f>IF(C914="","",IF(AND(I914="あり",J914="実施"),1,0))</f>
        <v/>
      </c>
      <c r="AH914" s="55" t="str">
        <f>IF(C914="","",IF(AND(H914="あり",X914="記録"),IF(COUNTIFS($A$8:A914,A914,$B$8:B914,B914,$C$8:C914,C914,$E$8:E914,E914,$F$8:F914,F914,$H$8:H914,"あり",$X$8:X914,"記録")=1,1,0),0))</f>
        <v/>
      </c>
      <c r="AI914" s="55" t="str">
        <f>IF(C914="","",IF(AND(I914="あり",J914="実施",X914="記録",ISNUMBER(K914)),IF(COUNTIFS($K$8:K914,K914,$C$8:C914,C914,$E$8:E914,E914,$F$8:F914,F914,$I$8:I914,"あり",$J$8:J914,"実施",$X$8:X914,"記録")=1,1,0),0))</f>
        <v/>
      </c>
      <c r="AJ914" s="55" t="str">
        <f>IF(C914="","",IF(ISNUMBER(A914),YEAR(A914)-IF(MONTH(A914)&lt;4,1,0),""))</f>
        <v/>
      </c>
      <c r="AK914" s="55" t="str">
        <f>IF(C914="","",IF(J914="実施",IF(ISNUMBER(K914),YEAR(K914)-IF(MONTH(K914)&lt;4,1,0),""),""))</f>
        <v/>
      </c>
      <c r="AL914" s="56" t="str">
        <f>IF(C914="",IF(OR(A914&lt;&gt;"",G914&lt;&gt;""),"要確認：船名未記入",""),IF(OR(NOT(ISNUMBER(A914)),G914="",H914="",I914="",J914="",N914="",O914="",P914="",W914="",X914=""),"要確認：基本項目不足",IF(OR(Z914="未登録・重複",AA914="未登録・重複",AB914="未確認"),"要確認：登録表を確認",IF(AND(H914="あり",NOT(ISNUMBER(B914))),"要確認：前日の予定時刻不足",IF(AND(J914="実施",I914="あり",NOT(ISNUMBER(K914))),"要確認：最終日時不足",IF(AND(J914="取消",I914="あり"),"要確認：取消と使用ありが矛盾",IF(OR(AND(ISNUMBER(T914),T914&lt;0),AND(ISNUMBER(V914),V914&lt;0),AE914="要確認：時刻不足・逆転"),"要確認：時間を確認",IF(COUNTIFS(Work[予定表の作業日],A914,Work[前日版の予定時刻],B914,Work[船名],C914,Work[バース],E914,Work[入出・転],F914,Work[曳船名],G914)&gt;1,"要確認：同じ作業・曳船が重複",IF(AND(I914="あり",J914="実施",NOT(ISNUMBER(AD914))),"要確認：拘束時間未確認",IF(OR(H914="未確認",I914="未確認",J914="未確認",X914="未確認",N914="未確認",O914="未確認"),"要確認：未確認を含む","確認済"))))))))))</f>
        <v/>
      </c>
    </row>
    <row r="915" spans="1:38" ht="24.95" customHeight="1" x14ac:dyDescent="0.2">
      <c r="A915" s="20"/>
      <c r="B915" s="29"/>
      <c r="C915" s="7"/>
      <c r="D915" s="7"/>
      <c r="E915" s="7"/>
      <c r="F915" s="7"/>
      <c r="G915" s="7"/>
      <c r="H915" s="7"/>
      <c r="I915" s="7"/>
      <c r="J915" s="7"/>
      <c r="K915" s="23"/>
      <c r="L915" s="13"/>
      <c r="M915" s="13"/>
      <c r="N915" s="7"/>
      <c r="O915" s="51"/>
      <c r="P915" s="51"/>
      <c r="Q915" s="61"/>
      <c r="R915" s="62"/>
      <c r="S915" s="62"/>
      <c r="T915" s="63"/>
      <c r="U915" s="63"/>
      <c r="V915" s="63"/>
      <c r="W915" s="51"/>
      <c r="X915" s="51"/>
      <c r="Y915" s="67"/>
      <c r="Z915" s="54" t="str">
        <f>IF(G915="","",IF(COUNTIF(Tugs[曳船名],G915)&lt;&gt;1,"未登録・重複",IF(INDEX(Tugs[会社名],MATCH(G915,Tugs[曳船名],0))="","未確認",INDEX(Tugs[会社名],MATCH(G915,Tugs[曳船名],0)))))</f>
        <v/>
      </c>
      <c r="AA915" s="54" t="str">
        <f>IF(G915="","",IF(COUNTIF(Companies[会社名],Z915)&lt;&gt;1,"未登録・重複",IF(INDEX(Companies[地区],MATCH(Z915,Companies[会社名],0))="","未確認",INDEX(Companies[地区],MATCH(Z915,Companies[会社名],0)))))</f>
        <v/>
      </c>
      <c r="AB915" s="54" t="str">
        <f>IF(G915="","",IF(Q915&lt;&gt;"",Q915,IF(COUNTIF(Tugs[曳船名],G915)&lt;&gt;1,"未登録・重複",IF(INDEX(Tugs[基地港],MATCH(G915,Tugs[曳船名],0))="","未確認",INDEX(Tugs[基地港],MATCH(G915,Tugs[曳船名],0))))))</f>
        <v/>
      </c>
      <c r="AC915" s="53" t="str">
        <f>IF(C915="","",IF(AND(COUNTIF(Standards[照合項目（自動）],AB915&amp;"｜"&amp;E915&amp;"｜"&amp;D915&amp;"｜"&amp;F915&amp;"｜"&amp;P915)=1,COUNTIFS(Standards[照合項目（自動）],AB915&amp;"｜"&amp;E915&amp;"｜"&amp;D915&amp;"｜"&amp;F915&amp;"｜"&amp;P915,Standards[入力確認（自動）],"確認済")=1),SUMIF(Standards[照合項目（自動）],AB915&amp;"｜"&amp;E915&amp;"｜"&amp;D915&amp;"｜"&amp;F915&amp;"｜"&amp;P915,Standards[所定合計h（自動）]),"未確認"))</f>
        <v/>
      </c>
      <c r="AD915" s="53" t="str">
        <f>IF(C915="","",IF(AND(ISNUMBER(R915),ISNUMBER(S915),S915&gt;=R915),ROUND((S915-R915)*24,4),IF(OR(R915&lt;&gt;"",S915&lt;&gt;""),"",IF(AND(ISNUMBER(T915),T915&gt;=0),T915,IF(AND(I915="あり",J915="実施",ISNUMBER(AC915)),AC915,"")))))</f>
        <v/>
      </c>
      <c r="AE915" s="54" t="str">
        <f>IF(C915="","",IF(AND(ISNUMBER(R915),ISNUMBER(S915),S915&gt;=R915),IF(X915="記録","実績：基地発～基地着",IF(X915="記憶","記憶：基地発～基地着","未確認：基地発～基地着")),IF(OR(R915&lt;&gt;"",S915&lt;&gt;""),"要確認：時刻不足・逆転",IF(AND(ISNUMBER(T915),T915&gt;=0),IF(X915="記録","実績：記録の時間",IF(X915="記憶","記憶：申告の時間","未確認：申告の時間")),IF(AND(I915="あり",J915="実施",ISNUMBER(AC915)),"所定時間による見込み",IF(I915="なし","使用なし","未確認"))))))</f>
        <v/>
      </c>
      <c r="AF915" s="55" t="str">
        <f>IF(C915="","",IF(H915="あり",1,0))</f>
        <v/>
      </c>
      <c r="AG915" s="55" t="str">
        <f>IF(C915="","",IF(AND(I915="あり",J915="実施"),1,0))</f>
        <v/>
      </c>
      <c r="AH915" s="55" t="str">
        <f>IF(C915="","",IF(AND(H915="あり",X915="記録"),IF(COUNTIFS($A$8:A915,A915,$B$8:B915,B915,$C$8:C915,C915,$E$8:E915,E915,$F$8:F915,F915,$H$8:H915,"あり",$X$8:X915,"記録")=1,1,0),0))</f>
        <v/>
      </c>
      <c r="AI915" s="55" t="str">
        <f>IF(C915="","",IF(AND(I915="あり",J915="実施",X915="記録",ISNUMBER(K915)),IF(COUNTIFS($K$8:K915,K915,$C$8:C915,C915,$E$8:E915,E915,$F$8:F915,F915,$I$8:I915,"あり",$J$8:J915,"実施",$X$8:X915,"記録")=1,1,0),0))</f>
        <v/>
      </c>
      <c r="AJ915" s="55" t="str">
        <f>IF(C915="","",IF(ISNUMBER(A915),YEAR(A915)-IF(MONTH(A915)&lt;4,1,0),""))</f>
        <v/>
      </c>
      <c r="AK915" s="55" t="str">
        <f>IF(C915="","",IF(J915="実施",IF(ISNUMBER(K915),YEAR(K915)-IF(MONTH(K915)&lt;4,1,0),""),""))</f>
        <v/>
      </c>
      <c r="AL915" s="56" t="str">
        <f>IF(C915="",IF(OR(A915&lt;&gt;"",G915&lt;&gt;""),"要確認：船名未記入",""),IF(OR(NOT(ISNUMBER(A915)),G915="",H915="",I915="",J915="",N915="",O915="",P915="",W915="",X915=""),"要確認：基本項目不足",IF(OR(Z915="未登録・重複",AA915="未登録・重複",AB915="未確認"),"要確認：登録表を確認",IF(AND(H915="あり",NOT(ISNUMBER(B915))),"要確認：前日の予定時刻不足",IF(AND(J915="実施",I915="あり",NOT(ISNUMBER(K915))),"要確認：最終日時不足",IF(AND(J915="取消",I915="あり"),"要確認：取消と使用ありが矛盾",IF(OR(AND(ISNUMBER(T915),T915&lt;0),AND(ISNUMBER(V915),V915&lt;0),AE915="要確認：時刻不足・逆転"),"要確認：時間を確認",IF(COUNTIFS(Work[予定表の作業日],A915,Work[前日版の予定時刻],B915,Work[船名],C915,Work[バース],E915,Work[入出・転],F915,Work[曳船名],G915)&gt;1,"要確認：同じ作業・曳船が重複",IF(AND(I915="あり",J915="実施",NOT(ISNUMBER(AD915))),"要確認：拘束時間未確認",IF(OR(H915="未確認",I915="未確認",J915="未確認",X915="未確認",N915="未確認",O915="未確認"),"要確認：未確認を含む","確認済"))))))))))</f>
        <v/>
      </c>
    </row>
    <row r="916" spans="1:38" ht="24.95" customHeight="1" x14ac:dyDescent="0.2">
      <c r="A916" s="20"/>
      <c r="B916" s="29"/>
      <c r="C916" s="7"/>
      <c r="D916" s="7"/>
      <c r="E916" s="7"/>
      <c r="F916" s="7"/>
      <c r="G916" s="7"/>
      <c r="H916" s="7"/>
      <c r="I916" s="7"/>
      <c r="J916" s="7"/>
      <c r="K916" s="23"/>
      <c r="L916" s="13"/>
      <c r="M916" s="13"/>
      <c r="N916" s="7"/>
      <c r="O916" s="51"/>
      <c r="P916" s="51"/>
      <c r="Q916" s="61"/>
      <c r="R916" s="62"/>
      <c r="S916" s="62"/>
      <c r="T916" s="63"/>
      <c r="U916" s="63"/>
      <c r="V916" s="63"/>
      <c r="W916" s="51"/>
      <c r="X916" s="51"/>
      <c r="Y916" s="67"/>
      <c r="Z916" s="54" t="str">
        <f>IF(G916="","",IF(COUNTIF(Tugs[曳船名],G916)&lt;&gt;1,"未登録・重複",IF(INDEX(Tugs[会社名],MATCH(G916,Tugs[曳船名],0))="","未確認",INDEX(Tugs[会社名],MATCH(G916,Tugs[曳船名],0)))))</f>
        <v/>
      </c>
      <c r="AA916" s="54" t="str">
        <f>IF(G916="","",IF(COUNTIF(Companies[会社名],Z916)&lt;&gt;1,"未登録・重複",IF(INDEX(Companies[地区],MATCH(Z916,Companies[会社名],0))="","未確認",INDEX(Companies[地区],MATCH(Z916,Companies[会社名],0)))))</f>
        <v/>
      </c>
      <c r="AB916" s="54" t="str">
        <f>IF(G916="","",IF(Q916&lt;&gt;"",Q916,IF(COUNTIF(Tugs[曳船名],G916)&lt;&gt;1,"未登録・重複",IF(INDEX(Tugs[基地港],MATCH(G916,Tugs[曳船名],0))="","未確認",INDEX(Tugs[基地港],MATCH(G916,Tugs[曳船名],0))))))</f>
        <v/>
      </c>
      <c r="AC916" s="53" t="str">
        <f>IF(C916="","",IF(AND(COUNTIF(Standards[照合項目（自動）],AB916&amp;"｜"&amp;E916&amp;"｜"&amp;D916&amp;"｜"&amp;F916&amp;"｜"&amp;P916)=1,COUNTIFS(Standards[照合項目（自動）],AB916&amp;"｜"&amp;E916&amp;"｜"&amp;D916&amp;"｜"&amp;F916&amp;"｜"&amp;P916,Standards[入力確認（自動）],"確認済")=1),SUMIF(Standards[照合項目（自動）],AB916&amp;"｜"&amp;E916&amp;"｜"&amp;D916&amp;"｜"&amp;F916&amp;"｜"&amp;P916,Standards[所定合計h（自動）]),"未確認"))</f>
        <v/>
      </c>
      <c r="AD916" s="53" t="str">
        <f>IF(C916="","",IF(AND(ISNUMBER(R916),ISNUMBER(S916),S916&gt;=R916),ROUND((S916-R916)*24,4),IF(OR(R916&lt;&gt;"",S916&lt;&gt;""),"",IF(AND(ISNUMBER(T916),T916&gt;=0),T916,IF(AND(I916="あり",J916="実施",ISNUMBER(AC916)),AC916,"")))))</f>
        <v/>
      </c>
      <c r="AE916" s="54" t="str">
        <f>IF(C916="","",IF(AND(ISNUMBER(R916),ISNUMBER(S916),S916&gt;=R916),IF(X916="記録","実績：基地発～基地着",IF(X916="記憶","記憶：基地発～基地着","未確認：基地発～基地着")),IF(OR(R916&lt;&gt;"",S916&lt;&gt;""),"要確認：時刻不足・逆転",IF(AND(ISNUMBER(T916),T916&gt;=0),IF(X916="記録","実績：記録の時間",IF(X916="記憶","記憶：申告の時間","未確認：申告の時間")),IF(AND(I916="あり",J916="実施",ISNUMBER(AC916)),"所定時間による見込み",IF(I916="なし","使用なし","未確認"))))))</f>
        <v/>
      </c>
      <c r="AF916" s="55" t="str">
        <f>IF(C916="","",IF(H916="あり",1,0))</f>
        <v/>
      </c>
      <c r="AG916" s="55" t="str">
        <f>IF(C916="","",IF(AND(I916="あり",J916="実施"),1,0))</f>
        <v/>
      </c>
      <c r="AH916" s="55" t="str">
        <f>IF(C916="","",IF(AND(H916="あり",X916="記録"),IF(COUNTIFS($A$8:A916,A916,$B$8:B916,B916,$C$8:C916,C916,$E$8:E916,E916,$F$8:F916,F916,$H$8:H916,"あり",$X$8:X916,"記録")=1,1,0),0))</f>
        <v/>
      </c>
      <c r="AI916" s="55" t="str">
        <f>IF(C916="","",IF(AND(I916="あり",J916="実施",X916="記録",ISNUMBER(K916)),IF(COUNTIFS($K$8:K916,K916,$C$8:C916,C916,$E$8:E916,E916,$F$8:F916,F916,$I$8:I916,"あり",$J$8:J916,"実施",$X$8:X916,"記録")=1,1,0),0))</f>
        <v/>
      </c>
      <c r="AJ916" s="55" t="str">
        <f>IF(C916="","",IF(ISNUMBER(A916),YEAR(A916)-IF(MONTH(A916)&lt;4,1,0),""))</f>
        <v/>
      </c>
      <c r="AK916" s="55" t="str">
        <f>IF(C916="","",IF(J916="実施",IF(ISNUMBER(K916),YEAR(K916)-IF(MONTH(K916)&lt;4,1,0),""),""))</f>
        <v/>
      </c>
      <c r="AL916" s="56" t="str">
        <f>IF(C916="",IF(OR(A916&lt;&gt;"",G916&lt;&gt;""),"要確認：船名未記入",""),IF(OR(NOT(ISNUMBER(A916)),G916="",H916="",I916="",J916="",N916="",O916="",P916="",W916="",X916=""),"要確認：基本項目不足",IF(OR(Z916="未登録・重複",AA916="未登録・重複",AB916="未確認"),"要確認：登録表を確認",IF(AND(H916="あり",NOT(ISNUMBER(B916))),"要確認：前日の予定時刻不足",IF(AND(J916="実施",I916="あり",NOT(ISNUMBER(K916))),"要確認：最終日時不足",IF(AND(J916="取消",I916="あり"),"要確認：取消と使用ありが矛盾",IF(OR(AND(ISNUMBER(T916),T916&lt;0),AND(ISNUMBER(V916),V916&lt;0),AE916="要確認：時刻不足・逆転"),"要確認：時間を確認",IF(COUNTIFS(Work[予定表の作業日],A916,Work[前日版の予定時刻],B916,Work[船名],C916,Work[バース],E916,Work[入出・転],F916,Work[曳船名],G916)&gt;1,"要確認：同じ作業・曳船が重複",IF(AND(I916="あり",J916="実施",NOT(ISNUMBER(AD916))),"要確認：拘束時間未確認",IF(OR(H916="未確認",I916="未確認",J916="未確認",X916="未確認",N916="未確認",O916="未確認"),"要確認：未確認を含む","確認済"))))))))))</f>
        <v/>
      </c>
    </row>
    <row r="917" spans="1:38" ht="24.95" customHeight="1" x14ac:dyDescent="0.2">
      <c r="A917" s="20"/>
      <c r="B917" s="29"/>
      <c r="C917" s="7"/>
      <c r="D917" s="7"/>
      <c r="E917" s="7"/>
      <c r="F917" s="7"/>
      <c r="G917" s="7"/>
      <c r="H917" s="7"/>
      <c r="I917" s="7"/>
      <c r="J917" s="7"/>
      <c r="K917" s="23"/>
      <c r="L917" s="13"/>
      <c r="M917" s="13"/>
      <c r="N917" s="7"/>
      <c r="O917" s="51"/>
      <c r="P917" s="51"/>
      <c r="Q917" s="61"/>
      <c r="R917" s="62"/>
      <c r="S917" s="62"/>
      <c r="T917" s="63"/>
      <c r="U917" s="63"/>
      <c r="V917" s="63"/>
      <c r="W917" s="51"/>
      <c r="X917" s="51"/>
      <c r="Y917" s="67"/>
      <c r="Z917" s="54" t="str">
        <f>IF(G917="","",IF(COUNTIF(Tugs[曳船名],G917)&lt;&gt;1,"未登録・重複",IF(INDEX(Tugs[会社名],MATCH(G917,Tugs[曳船名],0))="","未確認",INDEX(Tugs[会社名],MATCH(G917,Tugs[曳船名],0)))))</f>
        <v/>
      </c>
      <c r="AA917" s="54" t="str">
        <f>IF(G917="","",IF(COUNTIF(Companies[会社名],Z917)&lt;&gt;1,"未登録・重複",IF(INDEX(Companies[地区],MATCH(Z917,Companies[会社名],0))="","未確認",INDEX(Companies[地区],MATCH(Z917,Companies[会社名],0)))))</f>
        <v/>
      </c>
      <c r="AB917" s="54" t="str">
        <f>IF(G917="","",IF(Q917&lt;&gt;"",Q917,IF(COUNTIF(Tugs[曳船名],G917)&lt;&gt;1,"未登録・重複",IF(INDEX(Tugs[基地港],MATCH(G917,Tugs[曳船名],0))="","未確認",INDEX(Tugs[基地港],MATCH(G917,Tugs[曳船名],0))))))</f>
        <v/>
      </c>
      <c r="AC917" s="53" t="str">
        <f>IF(C917="","",IF(AND(COUNTIF(Standards[照合項目（自動）],AB917&amp;"｜"&amp;E917&amp;"｜"&amp;D917&amp;"｜"&amp;F917&amp;"｜"&amp;P917)=1,COUNTIFS(Standards[照合項目（自動）],AB917&amp;"｜"&amp;E917&amp;"｜"&amp;D917&amp;"｜"&amp;F917&amp;"｜"&amp;P917,Standards[入力確認（自動）],"確認済")=1),SUMIF(Standards[照合項目（自動）],AB917&amp;"｜"&amp;E917&amp;"｜"&amp;D917&amp;"｜"&amp;F917&amp;"｜"&amp;P917,Standards[所定合計h（自動）]),"未確認"))</f>
        <v/>
      </c>
      <c r="AD917" s="53" t="str">
        <f>IF(C917="","",IF(AND(ISNUMBER(R917),ISNUMBER(S917),S917&gt;=R917),ROUND((S917-R917)*24,4),IF(OR(R917&lt;&gt;"",S917&lt;&gt;""),"",IF(AND(ISNUMBER(T917),T917&gt;=0),T917,IF(AND(I917="あり",J917="実施",ISNUMBER(AC917)),AC917,"")))))</f>
        <v/>
      </c>
      <c r="AE917" s="54" t="str">
        <f>IF(C917="","",IF(AND(ISNUMBER(R917),ISNUMBER(S917),S917&gt;=R917),IF(X917="記録","実績：基地発～基地着",IF(X917="記憶","記憶：基地発～基地着","未確認：基地発～基地着")),IF(OR(R917&lt;&gt;"",S917&lt;&gt;""),"要確認：時刻不足・逆転",IF(AND(ISNUMBER(T917),T917&gt;=0),IF(X917="記録","実績：記録の時間",IF(X917="記憶","記憶：申告の時間","未確認：申告の時間")),IF(AND(I917="あり",J917="実施",ISNUMBER(AC917)),"所定時間による見込み",IF(I917="なし","使用なし","未確認"))))))</f>
        <v/>
      </c>
      <c r="AF917" s="55" t="str">
        <f>IF(C917="","",IF(H917="あり",1,0))</f>
        <v/>
      </c>
      <c r="AG917" s="55" t="str">
        <f>IF(C917="","",IF(AND(I917="あり",J917="実施"),1,0))</f>
        <v/>
      </c>
      <c r="AH917" s="55" t="str">
        <f>IF(C917="","",IF(AND(H917="あり",X917="記録"),IF(COUNTIFS($A$8:A917,A917,$B$8:B917,B917,$C$8:C917,C917,$E$8:E917,E917,$F$8:F917,F917,$H$8:H917,"あり",$X$8:X917,"記録")=1,1,0),0))</f>
        <v/>
      </c>
      <c r="AI917" s="55" t="str">
        <f>IF(C917="","",IF(AND(I917="あり",J917="実施",X917="記録",ISNUMBER(K917)),IF(COUNTIFS($K$8:K917,K917,$C$8:C917,C917,$E$8:E917,E917,$F$8:F917,F917,$I$8:I917,"あり",$J$8:J917,"実施",$X$8:X917,"記録")=1,1,0),0))</f>
        <v/>
      </c>
      <c r="AJ917" s="55" t="str">
        <f>IF(C917="","",IF(ISNUMBER(A917),YEAR(A917)-IF(MONTH(A917)&lt;4,1,0),""))</f>
        <v/>
      </c>
      <c r="AK917" s="55" t="str">
        <f>IF(C917="","",IF(J917="実施",IF(ISNUMBER(K917),YEAR(K917)-IF(MONTH(K917)&lt;4,1,0),""),""))</f>
        <v/>
      </c>
      <c r="AL917" s="56" t="str">
        <f>IF(C917="",IF(OR(A917&lt;&gt;"",G917&lt;&gt;""),"要確認：船名未記入",""),IF(OR(NOT(ISNUMBER(A917)),G917="",H917="",I917="",J917="",N917="",O917="",P917="",W917="",X917=""),"要確認：基本項目不足",IF(OR(Z917="未登録・重複",AA917="未登録・重複",AB917="未確認"),"要確認：登録表を確認",IF(AND(H917="あり",NOT(ISNUMBER(B917))),"要確認：前日の予定時刻不足",IF(AND(J917="実施",I917="あり",NOT(ISNUMBER(K917))),"要確認：最終日時不足",IF(AND(J917="取消",I917="あり"),"要確認：取消と使用ありが矛盾",IF(OR(AND(ISNUMBER(T917),T917&lt;0),AND(ISNUMBER(V917),V917&lt;0),AE917="要確認：時刻不足・逆転"),"要確認：時間を確認",IF(COUNTIFS(Work[予定表の作業日],A917,Work[前日版の予定時刻],B917,Work[船名],C917,Work[バース],E917,Work[入出・転],F917,Work[曳船名],G917)&gt;1,"要確認：同じ作業・曳船が重複",IF(AND(I917="あり",J917="実施",NOT(ISNUMBER(AD917))),"要確認：拘束時間未確認",IF(OR(H917="未確認",I917="未確認",J917="未確認",X917="未確認",N917="未確認",O917="未確認"),"要確認：未確認を含む","確認済"))))))))))</f>
        <v/>
      </c>
    </row>
    <row r="918" spans="1:38" ht="24.95" customHeight="1" x14ac:dyDescent="0.2">
      <c r="A918" s="20"/>
      <c r="B918" s="29"/>
      <c r="C918" s="7"/>
      <c r="D918" s="7"/>
      <c r="E918" s="7"/>
      <c r="F918" s="7"/>
      <c r="G918" s="7"/>
      <c r="H918" s="7"/>
      <c r="I918" s="7"/>
      <c r="J918" s="7"/>
      <c r="K918" s="23"/>
      <c r="L918" s="13"/>
      <c r="M918" s="13"/>
      <c r="N918" s="7"/>
      <c r="O918" s="51"/>
      <c r="P918" s="51"/>
      <c r="Q918" s="61"/>
      <c r="R918" s="62"/>
      <c r="S918" s="62"/>
      <c r="T918" s="63"/>
      <c r="U918" s="63"/>
      <c r="V918" s="63"/>
      <c r="W918" s="51"/>
      <c r="X918" s="51"/>
      <c r="Y918" s="67"/>
      <c r="Z918" s="54" t="str">
        <f>IF(G918="","",IF(COUNTIF(Tugs[曳船名],G918)&lt;&gt;1,"未登録・重複",IF(INDEX(Tugs[会社名],MATCH(G918,Tugs[曳船名],0))="","未確認",INDEX(Tugs[会社名],MATCH(G918,Tugs[曳船名],0)))))</f>
        <v/>
      </c>
      <c r="AA918" s="54" t="str">
        <f>IF(G918="","",IF(COUNTIF(Companies[会社名],Z918)&lt;&gt;1,"未登録・重複",IF(INDEX(Companies[地区],MATCH(Z918,Companies[会社名],0))="","未確認",INDEX(Companies[地区],MATCH(Z918,Companies[会社名],0)))))</f>
        <v/>
      </c>
      <c r="AB918" s="54" t="str">
        <f>IF(G918="","",IF(Q918&lt;&gt;"",Q918,IF(COUNTIF(Tugs[曳船名],G918)&lt;&gt;1,"未登録・重複",IF(INDEX(Tugs[基地港],MATCH(G918,Tugs[曳船名],0))="","未確認",INDEX(Tugs[基地港],MATCH(G918,Tugs[曳船名],0))))))</f>
        <v/>
      </c>
      <c r="AC918" s="53" t="str">
        <f>IF(C918="","",IF(AND(COUNTIF(Standards[照合項目（自動）],AB918&amp;"｜"&amp;E918&amp;"｜"&amp;D918&amp;"｜"&amp;F918&amp;"｜"&amp;P918)=1,COUNTIFS(Standards[照合項目（自動）],AB918&amp;"｜"&amp;E918&amp;"｜"&amp;D918&amp;"｜"&amp;F918&amp;"｜"&amp;P918,Standards[入力確認（自動）],"確認済")=1),SUMIF(Standards[照合項目（自動）],AB918&amp;"｜"&amp;E918&amp;"｜"&amp;D918&amp;"｜"&amp;F918&amp;"｜"&amp;P918,Standards[所定合計h（自動）]),"未確認"))</f>
        <v/>
      </c>
      <c r="AD918" s="53" t="str">
        <f>IF(C918="","",IF(AND(ISNUMBER(R918),ISNUMBER(S918),S918&gt;=R918),ROUND((S918-R918)*24,4),IF(OR(R918&lt;&gt;"",S918&lt;&gt;""),"",IF(AND(ISNUMBER(T918),T918&gt;=0),T918,IF(AND(I918="あり",J918="実施",ISNUMBER(AC918)),AC918,"")))))</f>
        <v/>
      </c>
      <c r="AE918" s="54" t="str">
        <f>IF(C918="","",IF(AND(ISNUMBER(R918),ISNUMBER(S918),S918&gt;=R918),IF(X918="記録","実績：基地発～基地着",IF(X918="記憶","記憶：基地発～基地着","未確認：基地発～基地着")),IF(OR(R918&lt;&gt;"",S918&lt;&gt;""),"要確認：時刻不足・逆転",IF(AND(ISNUMBER(T918),T918&gt;=0),IF(X918="記録","実績：記録の時間",IF(X918="記憶","記憶：申告の時間","未確認：申告の時間")),IF(AND(I918="あり",J918="実施",ISNUMBER(AC918)),"所定時間による見込み",IF(I918="なし","使用なし","未確認"))))))</f>
        <v/>
      </c>
      <c r="AF918" s="55" t="str">
        <f>IF(C918="","",IF(H918="あり",1,0))</f>
        <v/>
      </c>
      <c r="AG918" s="55" t="str">
        <f>IF(C918="","",IF(AND(I918="あり",J918="実施"),1,0))</f>
        <v/>
      </c>
      <c r="AH918" s="55" t="str">
        <f>IF(C918="","",IF(AND(H918="あり",X918="記録"),IF(COUNTIFS($A$8:A918,A918,$B$8:B918,B918,$C$8:C918,C918,$E$8:E918,E918,$F$8:F918,F918,$H$8:H918,"あり",$X$8:X918,"記録")=1,1,0),0))</f>
        <v/>
      </c>
      <c r="AI918" s="55" t="str">
        <f>IF(C918="","",IF(AND(I918="あり",J918="実施",X918="記録",ISNUMBER(K918)),IF(COUNTIFS($K$8:K918,K918,$C$8:C918,C918,$E$8:E918,E918,$F$8:F918,F918,$I$8:I918,"あり",$J$8:J918,"実施",$X$8:X918,"記録")=1,1,0),0))</f>
        <v/>
      </c>
      <c r="AJ918" s="55" t="str">
        <f>IF(C918="","",IF(ISNUMBER(A918),YEAR(A918)-IF(MONTH(A918)&lt;4,1,0),""))</f>
        <v/>
      </c>
      <c r="AK918" s="55" t="str">
        <f>IF(C918="","",IF(J918="実施",IF(ISNUMBER(K918),YEAR(K918)-IF(MONTH(K918)&lt;4,1,0),""),""))</f>
        <v/>
      </c>
      <c r="AL918" s="56" t="str">
        <f>IF(C918="",IF(OR(A918&lt;&gt;"",G918&lt;&gt;""),"要確認：船名未記入",""),IF(OR(NOT(ISNUMBER(A918)),G918="",H918="",I918="",J918="",N918="",O918="",P918="",W918="",X918=""),"要確認：基本項目不足",IF(OR(Z918="未登録・重複",AA918="未登録・重複",AB918="未確認"),"要確認：登録表を確認",IF(AND(H918="あり",NOT(ISNUMBER(B918))),"要確認：前日の予定時刻不足",IF(AND(J918="実施",I918="あり",NOT(ISNUMBER(K918))),"要確認：最終日時不足",IF(AND(J918="取消",I918="あり"),"要確認：取消と使用ありが矛盾",IF(OR(AND(ISNUMBER(T918),T918&lt;0),AND(ISNUMBER(V918),V918&lt;0),AE918="要確認：時刻不足・逆転"),"要確認：時間を確認",IF(COUNTIFS(Work[予定表の作業日],A918,Work[前日版の予定時刻],B918,Work[船名],C918,Work[バース],E918,Work[入出・転],F918,Work[曳船名],G918)&gt;1,"要確認：同じ作業・曳船が重複",IF(AND(I918="あり",J918="実施",NOT(ISNUMBER(AD918))),"要確認：拘束時間未確認",IF(OR(H918="未確認",I918="未確認",J918="未確認",X918="未確認",N918="未確認",O918="未確認"),"要確認：未確認を含む","確認済"))))))))))</f>
        <v/>
      </c>
    </row>
    <row r="919" spans="1:38" ht="24.95" customHeight="1" x14ac:dyDescent="0.2">
      <c r="A919" s="20"/>
      <c r="B919" s="29"/>
      <c r="C919" s="7"/>
      <c r="D919" s="7"/>
      <c r="E919" s="7"/>
      <c r="F919" s="7"/>
      <c r="G919" s="7"/>
      <c r="H919" s="7"/>
      <c r="I919" s="7"/>
      <c r="J919" s="7"/>
      <c r="K919" s="23"/>
      <c r="L919" s="13"/>
      <c r="M919" s="13"/>
      <c r="N919" s="7"/>
      <c r="O919" s="51"/>
      <c r="P919" s="51"/>
      <c r="Q919" s="61"/>
      <c r="R919" s="62"/>
      <c r="S919" s="62"/>
      <c r="T919" s="63"/>
      <c r="U919" s="63"/>
      <c r="V919" s="63"/>
      <c r="W919" s="51"/>
      <c r="X919" s="51"/>
      <c r="Y919" s="67"/>
      <c r="Z919" s="54" t="str">
        <f>IF(G919="","",IF(COUNTIF(Tugs[曳船名],G919)&lt;&gt;1,"未登録・重複",IF(INDEX(Tugs[会社名],MATCH(G919,Tugs[曳船名],0))="","未確認",INDEX(Tugs[会社名],MATCH(G919,Tugs[曳船名],0)))))</f>
        <v/>
      </c>
      <c r="AA919" s="54" t="str">
        <f>IF(G919="","",IF(COUNTIF(Companies[会社名],Z919)&lt;&gt;1,"未登録・重複",IF(INDEX(Companies[地区],MATCH(Z919,Companies[会社名],0))="","未確認",INDEX(Companies[地区],MATCH(Z919,Companies[会社名],0)))))</f>
        <v/>
      </c>
      <c r="AB919" s="54" t="str">
        <f>IF(G919="","",IF(Q919&lt;&gt;"",Q919,IF(COUNTIF(Tugs[曳船名],G919)&lt;&gt;1,"未登録・重複",IF(INDEX(Tugs[基地港],MATCH(G919,Tugs[曳船名],0))="","未確認",INDEX(Tugs[基地港],MATCH(G919,Tugs[曳船名],0))))))</f>
        <v/>
      </c>
      <c r="AC919" s="53" t="str">
        <f>IF(C919="","",IF(AND(COUNTIF(Standards[照合項目（自動）],AB919&amp;"｜"&amp;E919&amp;"｜"&amp;D919&amp;"｜"&amp;F919&amp;"｜"&amp;P919)=1,COUNTIFS(Standards[照合項目（自動）],AB919&amp;"｜"&amp;E919&amp;"｜"&amp;D919&amp;"｜"&amp;F919&amp;"｜"&amp;P919,Standards[入力確認（自動）],"確認済")=1),SUMIF(Standards[照合項目（自動）],AB919&amp;"｜"&amp;E919&amp;"｜"&amp;D919&amp;"｜"&amp;F919&amp;"｜"&amp;P919,Standards[所定合計h（自動）]),"未確認"))</f>
        <v/>
      </c>
      <c r="AD919" s="53" t="str">
        <f>IF(C919="","",IF(AND(ISNUMBER(R919),ISNUMBER(S919),S919&gt;=R919),ROUND((S919-R919)*24,4),IF(OR(R919&lt;&gt;"",S919&lt;&gt;""),"",IF(AND(ISNUMBER(T919),T919&gt;=0),T919,IF(AND(I919="あり",J919="実施",ISNUMBER(AC919)),AC919,"")))))</f>
        <v/>
      </c>
      <c r="AE919" s="54" t="str">
        <f>IF(C919="","",IF(AND(ISNUMBER(R919),ISNUMBER(S919),S919&gt;=R919),IF(X919="記録","実績：基地発～基地着",IF(X919="記憶","記憶：基地発～基地着","未確認：基地発～基地着")),IF(OR(R919&lt;&gt;"",S919&lt;&gt;""),"要確認：時刻不足・逆転",IF(AND(ISNUMBER(T919),T919&gt;=0),IF(X919="記録","実績：記録の時間",IF(X919="記憶","記憶：申告の時間","未確認：申告の時間")),IF(AND(I919="あり",J919="実施",ISNUMBER(AC919)),"所定時間による見込み",IF(I919="なし","使用なし","未確認"))))))</f>
        <v/>
      </c>
      <c r="AF919" s="55" t="str">
        <f>IF(C919="","",IF(H919="あり",1,0))</f>
        <v/>
      </c>
      <c r="AG919" s="55" t="str">
        <f>IF(C919="","",IF(AND(I919="あり",J919="実施"),1,0))</f>
        <v/>
      </c>
      <c r="AH919" s="55" t="str">
        <f>IF(C919="","",IF(AND(H919="あり",X919="記録"),IF(COUNTIFS($A$8:A919,A919,$B$8:B919,B919,$C$8:C919,C919,$E$8:E919,E919,$F$8:F919,F919,$H$8:H919,"あり",$X$8:X919,"記録")=1,1,0),0))</f>
        <v/>
      </c>
      <c r="AI919" s="55" t="str">
        <f>IF(C919="","",IF(AND(I919="あり",J919="実施",X919="記録",ISNUMBER(K919)),IF(COUNTIFS($K$8:K919,K919,$C$8:C919,C919,$E$8:E919,E919,$F$8:F919,F919,$I$8:I919,"あり",$J$8:J919,"実施",$X$8:X919,"記録")=1,1,0),0))</f>
        <v/>
      </c>
      <c r="AJ919" s="55" t="str">
        <f>IF(C919="","",IF(ISNUMBER(A919),YEAR(A919)-IF(MONTH(A919)&lt;4,1,0),""))</f>
        <v/>
      </c>
      <c r="AK919" s="55" t="str">
        <f>IF(C919="","",IF(J919="実施",IF(ISNUMBER(K919),YEAR(K919)-IF(MONTH(K919)&lt;4,1,0),""),""))</f>
        <v/>
      </c>
      <c r="AL919" s="56" t="str">
        <f>IF(C919="",IF(OR(A919&lt;&gt;"",G919&lt;&gt;""),"要確認：船名未記入",""),IF(OR(NOT(ISNUMBER(A919)),G919="",H919="",I919="",J919="",N919="",O919="",P919="",W919="",X919=""),"要確認：基本項目不足",IF(OR(Z919="未登録・重複",AA919="未登録・重複",AB919="未確認"),"要確認：登録表を確認",IF(AND(H919="あり",NOT(ISNUMBER(B919))),"要確認：前日の予定時刻不足",IF(AND(J919="実施",I919="あり",NOT(ISNUMBER(K919))),"要確認：最終日時不足",IF(AND(J919="取消",I919="あり"),"要確認：取消と使用ありが矛盾",IF(OR(AND(ISNUMBER(T919),T919&lt;0),AND(ISNUMBER(V919),V919&lt;0),AE919="要確認：時刻不足・逆転"),"要確認：時間を確認",IF(COUNTIFS(Work[予定表の作業日],A919,Work[前日版の予定時刻],B919,Work[船名],C919,Work[バース],E919,Work[入出・転],F919,Work[曳船名],G919)&gt;1,"要確認：同じ作業・曳船が重複",IF(AND(I919="あり",J919="実施",NOT(ISNUMBER(AD919))),"要確認：拘束時間未確認",IF(OR(H919="未確認",I919="未確認",J919="未確認",X919="未確認",N919="未確認",O919="未確認"),"要確認：未確認を含む","確認済"))))))))))</f>
        <v/>
      </c>
    </row>
    <row r="920" spans="1:38" ht="24.95" customHeight="1" x14ac:dyDescent="0.2">
      <c r="A920" s="20"/>
      <c r="B920" s="29"/>
      <c r="C920" s="7"/>
      <c r="D920" s="7"/>
      <c r="E920" s="7"/>
      <c r="F920" s="7"/>
      <c r="G920" s="7"/>
      <c r="H920" s="7"/>
      <c r="I920" s="7"/>
      <c r="J920" s="7"/>
      <c r="K920" s="23"/>
      <c r="L920" s="13"/>
      <c r="M920" s="13"/>
      <c r="N920" s="7"/>
      <c r="O920" s="51"/>
      <c r="P920" s="51"/>
      <c r="Q920" s="61"/>
      <c r="R920" s="62"/>
      <c r="S920" s="62"/>
      <c r="T920" s="63"/>
      <c r="U920" s="63"/>
      <c r="V920" s="63"/>
      <c r="W920" s="51"/>
      <c r="X920" s="51"/>
      <c r="Y920" s="67"/>
      <c r="Z920" s="54" t="str">
        <f>IF(G920="","",IF(COUNTIF(Tugs[曳船名],G920)&lt;&gt;1,"未登録・重複",IF(INDEX(Tugs[会社名],MATCH(G920,Tugs[曳船名],0))="","未確認",INDEX(Tugs[会社名],MATCH(G920,Tugs[曳船名],0)))))</f>
        <v/>
      </c>
      <c r="AA920" s="54" t="str">
        <f>IF(G920="","",IF(COUNTIF(Companies[会社名],Z920)&lt;&gt;1,"未登録・重複",IF(INDEX(Companies[地区],MATCH(Z920,Companies[会社名],0))="","未確認",INDEX(Companies[地区],MATCH(Z920,Companies[会社名],0)))))</f>
        <v/>
      </c>
      <c r="AB920" s="54" t="str">
        <f>IF(G920="","",IF(Q920&lt;&gt;"",Q920,IF(COUNTIF(Tugs[曳船名],G920)&lt;&gt;1,"未登録・重複",IF(INDEX(Tugs[基地港],MATCH(G920,Tugs[曳船名],0))="","未確認",INDEX(Tugs[基地港],MATCH(G920,Tugs[曳船名],0))))))</f>
        <v/>
      </c>
      <c r="AC920" s="53" t="str">
        <f>IF(C920="","",IF(AND(COUNTIF(Standards[照合項目（自動）],AB920&amp;"｜"&amp;E920&amp;"｜"&amp;D920&amp;"｜"&amp;F920&amp;"｜"&amp;P920)=1,COUNTIFS(Standards[照合項目（自動）],AB920&amp;"｜"&amp;E920&amp;"｜"&amp;D920&amp;"｜"&amp;F920&amp;"｜"&amp;P920,Standards[入力確認（自動）],"確認済")=1),SUMIF(Standards[照合項目（自動）],AB920&amp;"｜"&amp;E920&amp;"｜"&amp;D920&amp;"｜"&amp;F920&amp;"｜"&amp;P920,Standards[所定合計h（自動）]),"未確認"))</f>
        <v/>
      </c>
      <c r="AD920" s="53" t="str">
        <f>IF(C920="","",IF(AND(ISNUMBER(R920),ISNUMBER(S920),S920&gt;=R920),ROUND((S920-R920)*24,4),IF(OR(R920&lt;&gt;"",S920&lt;&gt;""),"",IF(AND(ISNUMBER(T920),T920&gt;=0),T920,IF(AND(I920="あり",J920="実施",ISNUMBER(AC920)),AC920,"")))))</f>
        <v/>
      </c>
      <c r="AE920" s="54" t="str">
        <f>IF(C920="","",IF(AND(ISNUMBER(R920),ISNUMBER(S920),S920&gt;=R920),IF(X920="記録","実績：基地発～基地着",IF(X920="記憶","記憶：基地発～基地着","未確認：基地発～基地着")),IF(OR(R920&lt;&gt;"",S920&lt;&gt;""),"要確認：時刻不足・逆転",IF(AND(ISNUMBER(T920),T920&gt;=0),IF(X920="記録","実績：記録の時間",IF(X920="記憶","記憶：申告の時間","未確認：申告の時間")),IF(AND(I920="あり",J920="実施",ISNUMBER(AC920)),"所定時間による見込み",IF(I920="なし","使用なし","未確認"))))))</f>
        <v/>
      </c>
      <c r="AF920" s="55" t="str">
        <f>IF(C920="","",IF(H920="あり",1,0))</f>
        <v/>
      </c>
      <c r="AG920" s="55" t="str">
        <f>IF(C920="","",IF(AND(I920="あり",J920="実施"),1,0))</f>
        <v/>
      </c>
      <c r="AH920" s="55" t="str">
        <f>IF(C920="","",IF(AND(H920="あり",X920="記録"),IF(COUNTIFS($A$8:A920,A920,$B$8:B920,B920,$C$8:C920,C920,$E$8:E920,E920,$F$8:F920,F920,$H$8:H920,"あり",$X$8:X920,"記録")=1,1,0),0))</f>
        <v/>
      </c>
      <c r="AI920" s="55" t="str">
        <f>IF(C920="","",IF(AND(I920="あり",J920="実施",X920="記録",ISNUMBER(K920)),IF(COUNTIFS($K$8:K920,K920,$C$8:C920,C920,$E$8:E920,E920,$F$8:F920,F920,$I$8:I920,"あり",$J$8:J920,"実施",$X$8:X920,"記録")=1,1,0),0))</f>
        <v/>
      </c>
      <c r="AJ920" s="55" t="str">
        <f>IF(C920="","",IF(ISNUMBER(A920),YEAR(A920)-IF(MONTH(A920)&lt;4,1,0),""))</f>
        <v/>
      </c>
      <c r="AK920" s="55" t="str">
        <f>IF(C920="","",IF(J920="実施",IF(ISNUMBER(K920),YEAR(K920)-IF(MONTH(K920)&lt;4,1,0),""),""))</f>
        <v/>
      </c>
      <c r="AL920" s="56" t="str">
        <f>IF(C920="",IF(OR(A920&lt;&gt;"",G920&lt;&gt;""),"要確認：船名未記入",""),IF(OR(NOT(ISNUMBER(A920)),G920="",H920="",I920="",J920="",N920="",O920="",P920="",W920="",X920=""),"要確認：基本項目不足",IF(OR(Z920="未登録・重複",AA920="未登録・重複",AB920="未確認"),"要確認：登録表を確認",IF(AND(H920="あり",NOT(ISNUMBER(B920))),"要確認：前日の予定時刻不足",IF(AND(J920="実施",I920="あり",NOT(ISNUMBER(K920))),"要確認：最終日時不足",IF(AND(J920="取消",I920="あり"),"要確認：取消と使用ありが矛盾",IF(OR(AND(ISNUMBER(T920),T920&lt;0),AND(ISNUMBER(V920),V920&lt;0),AE920="要確認：時刻不足・逆転"),"要確認：時間を確認",IF(COUNTIFS(Work[予定表の作業日],A920,Work[前日版の予定時刻],B920,Work[船名],C920,Work[バース],E920,Work[入出・転],F920,Work[曳船名],G920)&gt;1,"要確認：同じ作業・曳船が重複",IF(AND(I920="あり",J920="実施",NOT(ISNUMBER(AD920))),"要確認：拘束時間未確認",IF(OR(H920="未確認",I920="未確認",J920="未確認",X920="未確認",N920="未確認",O920="未確認"),"要確認：未確認を含む","確認済"))))))))))</f>
        <v/>
      </c>
    </row>
    <row r="921" spans="1:38" ht="24.95" customHeight="1" x14ac:dyDescent="0.2">
      <c r="A921" s="20"/>
      <c r="B921" s="29"/>
      <c r="C921" s="7"/>
      <c r="D921" s="7"/>
      <c r="E921" s="7"/>
      <c r="F921" s="7"/>
      <c r="G921" s="7"/>
      <c r="H921" s="7"/>
      <c r="I921" s="7"/>
      <c r="J921" s="7"/>
      <c r="K921" s="23"/>
      <c r="L921" s="13"/>
      <c r="M921" s="13"/>
      <c r="N921" s="7"/>
      <c r="O921" s="51"/>
      <c r="P921" s="51"/>
      <c r="Q921" s="61"/>
      <c r="R921" s="62"/>
      <c r="S921" s="62"/>
      <c r="T921" s="63"/>
      <c r="U921" s="63"/>
      <c r="V921" s="63"/>
      <c r="W921" s="51"/>
      <c r="X921" s="51"/>
      <c r="Y921" s="67"/>
      <c r="Z921" s="54" t="str">
        <f>IF(G921="","",IF(COUNTIF(Tugs[曳船名],G921)&lt;&gt;1,"未登録・重複",IF(INDEX(Tugs[会社名],MATCH(G921,Tugs[曳船名],0))="","未確認",INDEX(Tugs[会社名],MATCH(G921,Tugs[曳船名],0)))))</f>
        <v/>
      </c>
      <c r="AA921" s="54" t="str">
        <f>IF(G921="","",IF(COUNTIF(Companies[会社名],Z921)&lt;&gt;1,"未登録・重複",IF(INDEX(Companies[地区],MATCH(Z921,Companies[会社名],0))="","未確認",INDEX(Companies[地区],MATCH(Z921,Companies[会社名],0)))))</f>
        <v/>
      </c>
      <c r="AB921" s="54" t="str">
        <f>IF(G921="","",IF(Q921&lt;&gt;"",Q921,IF(COUNTIF(Tugs[曳船名],G921)&lt;&gt;1,"未登録・重複",IF(INDEX(Tugs[基地港],MATCH(G921,Tugs[曳船名],0))="","未確認",INDEX(Tugs[基地港],MATCH(G921,Tugs[曳船名],0))))))</f>
        <v/>
      </c>
      <c r="AC921" s="53" t="str">
        <f>IF(C921="","",IF(AND(COUNTIF(Standards[照合項目（自動）],AB921&amp;"｜"&amp;E921&amp;"｜"&amp;D921&amp;"｜"&amp;F921&amp;"｜"&amp;P921)=1,COUNTIFS(Standards[照合項目（自動）],AB921&amp;"｜"&amp;E921&amp;"｜"&amp;D921&amp;"｜"&amp;F921&amp;"｜"&amp;P921,Standards[入力確認（自動）],"確認済")=1),SUMIF(Standards[照合項目（自動）],AB921&amp;"｜"&amp;E921&amp;"｜"&amp;D921&amp;"｜"&amp;F921&amp;"｜"&amp;P921,Standards[所定合計h（自動）]),"未確認"))</f>
        <v/>
      </c>
      <c r="AD921" s="53" t="str">
        <f>IF(C921="","",IF(AND(ISNUMBER(R921),ISNUMBER(S921),S921&gt;=R921),ROUND((S921-R921)*24,4),IF(OR(R921&lt;&gt;"",S921&lt;&gt;""),"",IF(AND(ISNUMBER(T921),T921&gt;=0),T921,IF(AND(I921="あり",J921="実施",ISNUMBER(AC921)),AC921,"")))))</f>
        <v/>
      </c>
      <c r="AE921" s="54" t="str">
        <f>IF(C921="","",IF(AND(ISNUMBER(R921),ISNUMBER(S921),S921&gt;=R921),IF(X921="記録","実績：基地発～基地着",IF(X921="記憶","記憶：基地発～基地着","未確認：基地発～基地着")),IF(OR(R921&lt;&gt;"",S921&lt;&gt;""),"要確認：時刻不足・逆転",IF(AND(ISNUMBER(T921),T921&gt;=0),IF(X921="記録","実績：記録の時間",IF(X921="記憶","記憶：申告の時間","未確認：申告の時間")),IF(AND(I921="あり",J921="実施",ISNUMBER(AC921)),"所定時間による見込み",IF(I921="なし","使用なし","未確認"))))))</f>
        <v/>
      </c>
      <c r="AF921" s="55" t="str">
        <f>IF(C921="","",IF(H921="あり",1,0))</f>
        <v/>
      </c>
      <c r="AG921" s="55" t="str">
        <f>IF(C921="","",IF(AND(I921="あり",J921="実施"),1,0))</f>
        <v/>
      </c>
      <c r="AH921" s="55" t="str">
        <f>IF(C921="","",IF(AND(H921="あり",X921="記録"),IF(COUNTIFS($A$8:A921,A921,$B$8:B921,B921,$C$8:C921,C921,$E$8:E921,E921,$F$8:F921,F921,$H$8:H921,"あり",$X$8:X921,"記録")=1,1,0),0))</f>
        <v/>
      </c>
      <c r="AI921" s="55" t="str">
        <f>IF(C921="","",IF(AND(I921="あり",J921="実施",X921="記録",ISNUMBER(K921)),IF(COUNTIFS($K$8:K921,K921,$C$8:C921,C921,$E$8:E921,E921,$F$8:F921,F921,$I$8:I921,"あり",$J$8:J921,"実施",$X$8:X921,"記録")=1,1,0),0))</f>
        <v/>
      </c>
      <c r="AJ921" s="55" t="str">
        <f>IF(C921="","",IF(ISNUMBER(A921),YEAR(A921)-IF(MONTH(A921)&lt;4,1,0),""))</f>
        <v/>
      </c>
      <c r="AK921" s="55" t="str">
        <f>IF(C921="","",IF(J921="実施",IF(ISNUMBER(K921),YEAR(K921)-IF(MONTH(K921)&lt;4,1,0),""),""))</f>
        <v/>
      </c>
      <c r="AL921" s="56" t="str">
        <f>IF(C921="",IF(OR(A921&lt;&gt;"",G921&lt;&gt;""),"要確認：船名未記入",""),IF(OR(NOT(ISNUMBER(A921)),G921="",H921="",I921="",J921="",N921="",O921="",P921="",W921="",X921=""),"要確認：基本項目不足",IF(OR(Z921="未登録・重複",AA921="未登録・重複",AB921="未確認"),"要確認：登録表を確認",IF(AND(H921="あり",NOT(ISNUMBER(B921))),"要確認：前日の予定時刻不足",IF(AND(J921="実施",I921="あり",NOT(ISNUMBER(K921))),"要確認：最終日時不足",IF(AND(J921="取消",I921="あり"),"要確認：取消と使用ありが矛盾",IF(OR(AND(ISNUMBER(T921),T921&lt;0),AND(ISNUMBER(V921),V921&lt;0),AE921="要確認：時刻不足・逆転"),"要確認：時間を確認",IF(COUNTIFS(Work[予定表の作業日],A921,Work[前日版の予定時刻],B921,Work[船名],C921,Work[バース],E921,Work[入出・転],F921,Work[曳船名],G921)&gt;1,"要確認：同じ作業・曳船が重複",IF(AND(I921="あり",J921="実施",NOT(ISNUMBER(AD921))),"要確認：拘束時間未確認",IF(OR(H921="未確認",I921="未確認",J921="未確認",X921="未確認",N921="未確認",O921="未確認"),"要確認：未確認を含む","確認済"))))))))))</f>
        <v/>
      </c>
    </row>
    <row r="922" spans="1:38" ht="24.95" customHeight="1" x14ac:dyDescent="0.2">
      <c r="A922" s="20"/>
      <c r="B922" s="29"/>
      <c r="C922" s="7"/>
      <c r="D922" s="7"/>
      <c r="E922" s="7"/>
      <c r="F922" s="7"/>
      <c r="G922" s="7"/>
      <c r="H922" s="7"/>
      <c r="I922" s="7"/>
      <c r="J922" s="7"/>
      <c r="K922" s="23"/>
      <c r="L922" s="13"/>
      <c r="M922" s="13"/>
      <c r="N922" s="7"/>
      <c r="O922" s="51"/>
      <c r="P922" s="51"/>
      <c r="Q922" s="61"/>
      <c r="R922" s="62"/>
      <c r="S922" s="62"/>
      <c r="T922" s="63"/>
      <c r="U922" s="63"/>
      <c r="V922" s="63"/>
      <c r="W922" s="51"/>
      <c r="X922" s="51"/>
      <c r="Y922" s="67"/>
      <c r="Z922" s="54" t="str">
        <f>IF(G922="","",IF(COUNTIF(Tugs[曳船名],G922)&lt;&gt;1,"未登録・重複",IF(INDEX(Tugs[会社名],MATCH(G922,Tugs[曳船名],0))="","未確認",INDEX(Tugs[会社名],MATCH(G922,Tugs[曳船名],0)))))</f>
        <v/>
      </c>
      <c r="AA922" s="54" t="str">
        <f>IF(G922="","",IF(COUNTIF(Companies[会社名],Z922)&lt;&gt;1,"未登録・重複",IF(INDEX(Companies[地区],MATCH(Z922,Companies[会社名],0))="","未確認",INDEX(Companies[地区],MATCH(Z922,Companies[会社名],0)))))</f>
        <v/>
      </c>
      <c r="AB922" s="54" t="str">
        <f>IF(G922="","",IF(Q922&lt;&gt;"",Q922,IF(COUNTIF(Tugs[曳船名],G922)&lt;&gt;1,"未登録・重複",IF(INDEX(Tugs[基地港],MATCH(G922,Tugs[曳船名],0))="","未確認",INDEX(Tugs[基地港],MATCH(G922,Tugs[曳船名],0))))))</f>
        <v/>
      </c>
      <c r="AC922" s="53" t="str">
        <f>IF(C922="","",IF(AND(COUNTIF(Standards[照合項目（自動）],AB922&amp;"｜"&amp;E922&amp;"｜"&amp;D922&amp;"｜"&amp;F922&amp;"｜"&amp;P922)=1,COUNTIFS(Standards[照合項目（自動）],AB922&amp;"｜"&amp;E922&amp;"｜"&amp;D922&amp;"｜"&amp;F922&amp;"｜"&amp;P922,Standards[入力確認（自動）],"確認済")=1),SUMIF(Standards[照合項目（自動）],AB922&amp;"｜"&amp;E922&amp;"｜"&amp;D922&amp;"｜"&amp;F922&amp;"｜"&amp;P922,Standards[所定合計h（自動）]),"未確認"))</f>
        <v/>
      </c>
      <c r="AD922" s="53" t="str">
        <f>IF(C922="","",IF(AND(ISNUMBER(R922),ISNUMBER(S922),S922&gt;=R922),ROUND((S922-R922)*24,4),IF(OR(R922&lt;&gt;"",S922&lt;&gt;""),"",IF(AND(ISNUMBER(T922),T922&gt;=0),T922,IF(AND(I922="あり",J922="実施",ISNUMBER(AC922)),AC922,"")))))</f>
        <v/>
      </c>
      <c r="AE922" s="54" t="str">
        <f>IF(C922="","",IF(AND(ISNUMBER(R922),ISNUMBER(S922),S922&gt;=R922),IF(X922="記録","実績：基地発～基地着",IF(X922="記憶","記憶：基地発～基地着","未確認：基地発～基地着")),IF(OR(R922&lt;&gt;"",S922&lt;&gt;""),"要確認：時刻不足・逆転",IF(AND(ISNUMBER(T922),T922&gt;=0),IF(X922="記録","実績：記録の時間",IF(X922="記憶","記憶：申告の時間","未確認：申告の時間")),IF(AND(I922="あり",J922="実施",ISNUMBER(AC922)),"所定時間による見込み",IF(I922="なし","使用なし","未確認"))))))</f>
        <v/>
      </c>
      <c r="AF922" s="55" t="str">
        <f>IF(C922="","",IF(H922="あり",1,0))</f>
        <v/>
      </c>
      <c r="AG922" s="55" t="str">
        <f>IF(C922="","",IF(AND(I922="あり",J922="実施"),1,0))</f>
        <v/>
      </c>
      <c r="AH922" s="55" t="str">
        <f>IF(C922="","",IF(AND(H922="あり",X922="記録"),IF(COUNTIFS($A$8:A922,A922,$B$8:B922,B922,$C$8:C922,C922,$E$8:E922,E922,$F$8:F922,F922,$H$8:H922,"あり",$X$8:X922,"記録")=1,1,0),0))</f>
        <v/>
      </c>
      <c r="AI922" s="55" t="str">
        <f>IF(C922="","",IF(AND(I922="あり",J922="実施",X922="記録",ISNUMBER(K922)),IF(COUNTIFS($K$8:K922,K922,$C$8:C922,C922,$E$8:E922,E922,$F$8:F922,F922,$I$8:I922,"あり",$J$8:J922,"実施",$X$8:X922,"記録")=1,1,0),0))</f>
        <v/>
      </c>
      <c r="AJ922" s="55" t="str">
        <f>IF(C922="","",IF(ISNUMBER(A922),YEAR(A922)-IF(MONTH(A922)&lt;4,1,0),""))</f>
        <v/>
      </c>
      <c r="AK922" s="55" t="str">
        <f>IF(C922="","",IF(J922="実施",IF(ISNUMBER(K922),YEAR(K922)-IF(MONTH(K922)&lt;4,1,0),""),""))</f>
        <v/>
      </c>
      <c r="AL922" s="56" t="str">
        <f>IF(C922="",IF(OR(A922&lt;&gt;"",G922&lt;&gt;""),"要確認：船名未記入",""),IF(OR(NOT(ISNUMBER(A922)),G922="",H922="",I922="",J922="",N922="",O922="",P922="",W922="",X922=""),"要確認：基本項目不足",IF(OR(Z922="未登録・重複",AA922="未登録・重複",AB922="未確認"),"要確認：登録表を確認",IF(AND(H922="あり",NOT(ISNUMBER(B922))),"要確認：前日の予定時刻不足",IF(AND(J922="実施",I922="あり",NOT(ISNUMBER(K922))),"要確認：最終日時不足",IF(AND(J922="取消",I922="あり"),"要確認：取消と使用ありが矛盾",IF(OR(AND(ISNUMBER(T922),T922&lt;0),AND(ISNUMBER(V922),V922&lt;0),AE922="要確認：時刻不足・逆転"),"要確認：時間を確認",IF(COUNTIFS(Work[予定表の作業日],A922,Work[前日版の予定時刻],B922,Work[船名],C922,Work[バース],E922,Work[入出・転],F922,Work[曳船名],G922)&gt;1,"要確認：同じ作業・曳船が重複",IF(AND(I922="あり",J922="実施",NOT(ISNUMBER(AD922))),"要確認：拘束時間未確認",IF(OR(H922="未確認",I922="未確認",J922="未確認",X922="未確認",N922="未確認",O922="未確認"),"要確認：未確認を含む","確認済"))))))))))</f>
        <v/>
      </c>
    </row>
    <row r="923" spans="1:38" ht="24.95" customHeight="1" x14ac:dyDescent="0.2">
      <c r="A923" s="20"/>
      <c r="B923" s="29"/>
      <c r="C923" s="7"/>
      <c r="D923" s="7"/>
      <c r="E923" s="7"/>
      <c r="F923" s="7"/>
      <c r="G923" s="7"/>
      <c r="H923" s="7"/>
      <c r="I923" s="7"/>
      <c r="J923" s="7"/>
      <c r="K923" s="23"/>
      <c r="L923" s="13"/>
      <c r="M923" s="13"/>
      <c r="N923" s="7"/>
      <c r="O923" s="51"/>
      <c r="P923" s="51"/>
      <c r="Q923" s="61"/>
      <c r="R923" s="62"/>
      <c r="S923" s="62"/>
      <c r="T923" s="63"/>
      <c r="U923" s="63"/>
      <c r="V923" s="63"/>
      <c r="W923" s="51"/>
      <c r="X923" s="51"/>
      <c r="Y923" s="67"/>
      <c r="Z923" s="54" t="str">
        <f>IF(G923="","",IF(COUNTIF(Tugs[曳船名],G923)&lt;&gt;1,"未登録・重複",IF(INDEX(Tugs[会社名],MATCH(G923,Tugs[曳船名],0))="","未確認",INDEX(Tugs[会社名],MATCH(G923,Tugs[曳船名],0)))))</f>
        <v/>
      </c>
      <c r="AA923" s="54" t="str">
        <f>IF(G923="","",IF(COUNTIF(Companies[会社名],Z923)&lt;&gt;1,"未登録・重複",IF(INDEX(Companies[地区],MATCH(Z923,Companies[会社名],0))="","未確認",INDEX(Companies[地区],MATCH(Z923,Companies[会社名],0)))))</f>
        <v/>
      </c>
      <c r="AB923" s="54" t="str">
        <f>IF(G923="","",IF(Q923&lt;&gt;"",Q923,IF(COUNTIF(Tugs[曳船名],G923)&lt;&gt;1,"未登録・重複",IF(INDEX(Tugs[基地港],MATCH(G923,Tugs[曳船名],0))="","未確認",INDEX(Tugs[基地港],MATCH(G923,Tugs[曳船名],0))))))</f>
        <v/>
      </c>
      <c r="AC923" s="53" t="str">
        <f>IF(C923="","",IF(AND(COUNTIF(Standards[照合項目（自動）],AB923&amp;"｜"&amp;E923&amp;"｜"&amp;D923&amp;"｜"&amp;F923&amp;"｜"&amp;P923)=1,COUNTIFS(Standards[照合項目（自動）],AB923&amp;"｜"&amp;E923&amp;"｜"&amp;D923&amp;"｜"&amp;F923&amp;"｜"&amp;P923,Standards[入力確認（自動）],"確認済")=1),SUMIF(Standards[照合項目（自動）],AB923&amp;"｜"&amp;E923&amp;"｜"&amp;D923&amp;"｜"&amp;F923&amp;"｜"&amp;P923,Standards[所定合計h（自動）]),"未確認"))</f>
        <v/>
      </c>
      <c r="AD923" s="53" t="str">
        <f>IF(C923="","",IF(AND(ISNUMBER(R923),ISNUMBER(S923),S923&gt;=R923),ROUND((S923-R923)*24,4),IF(OR(R923&lt;&gt;"",S923&lt;&gt;""),"",IF(AND(ISNUMBER(T923),T923&gt;=0),T923,IF(AND(I923="あり",J923="実施",ISNUMBER(AC923)),AC923,"")))))</f>
        <v/>
      </c>
      <c r="AE923" s="54" t="str">
        <f>IF(C923="","",IF(AND(ISNUMBER(R923),ISNUMBER(S923),S923&gt;=R923),IF(X923="記録","実績：基地発～基地着",IF(X923="記憶","記憶：基地発～基地着","未確認：基地発～基地着")),IF(OR(R923&lt;&gt;"",S923&lt;&gt;""),"要確認：時刻不足・逆転",IF(AND(ISNUMBER(T923),T923&gt;=0),IF(X923="記録","実績：記録の時間",IF(X923="記憶","記憶：申告の時間","未確認：申告の時間")),IF(AND(I923="あり",J923="実施",ISNUMBER(AC923)),"所定時間による見込み",IF(I923="なし","使用なし","未確認"))))))</f>
        <v/>
      </c>
      <c r="AF923" s="55" t="str">
        <f>IF(C923="","",IF(H923="あり",1,0))</f>
        <v/>
      </c>
      <c r="AG923" s="55" t="str">
        <f>IF(C923="","",IF(AND(I923="あり",J923="実施"),1,0))</f>
        <v/>
      </c>
      <c r="AH923" s="55" t="str">
        <f>IF(C923="","",IF(AND(H923="あり",X923="記録"),IF(COUNTIFS($A$8:A923,A923,$B$8:B923,B923,$C$8:C923,C923,$E$8:E923,E923,$F$8:F923,F923,$H$8:H923,"あり",$X$8:X923,"記録")=1,1,0),0))</f>
        <v/>
      </c>
      <c r="AI923" s="55" t="str">
        <f>IF(C923="","",IF(AND(I923="あり",J923="実施",X923="記録",ISNUMBER(K923)),IF(COUNTIFS($K$8:K923,K923,$C$8:C923,C923,$E$8:E923,E923,$F$8:F923,F923,$I$8:I923,"あり",$J$8:J923,"実施",$X$8:X923,"記録")=1,1,0),0))</f>
        <v/>
      </c>
      <c r="AJ923" s="55" t="str">
        <f>IF(C923="","",IF(ISNUMBER(A923),YEAR(A923)-IF(MONTH(A923)&lt;4,1,0),""))</f>
        <v/>
      </c>
      <c r="AK923" s="55" t="str">
        <f>IF(C923="","",IF(J923="実施",IF(ISNUMBER(K923),YEAR(K923)-IF(MONTH(K923)&lt;4,1,0),""),""))</f>
        <v/>
      </c>
      <c r="AL923" s="56" t="str">
        <f>IF(C923="",IF(OR(A923&lt;&gt;"",G923&lt;&gt;""),"要確認：船名未記入",""),IF(OR(NOT(ISNUMBER(A923)),G923="",H923="",I923="",J923="",N923="",O923="",P923="",W923="",X923=""),"要確認：基本項目不足",IF(OR(Z923="未登録・重複",AA923="未登録・重複",AB923="未確認"),"要確認：登録表を確認",IF(AND(H923="あり",NOT(ISNUMBER(B923))),"要確認：前日の予定時刻不足",IF(AND(J923="実施",I923="あり",NOT(ISNUMBER(K923))),"要確認：最終日時不足",IF(AND(J923="取消",I923="あり"),"要確認：取消と使用ありが矛盾",IF(OR(AND(ISNUMBER(T923),T923&lt;0),AND(ISNUMBER(V923),V923&lt;0),AE923="要確認：時刻不足・逆転"),"要確認：時間を確認",IF(COUNTIFS(Work[予定表の作業日],A923,Work[前日版の予定時刻],B923,Work[船名],C923,Work[バース],E923,Work[入出・転],F923,Work[曳船名],G923)&gt;1,"要確認：同じ作業・曳船が重複",IF(AND(I923="あり",J923="実施",NOT(ISNUMBER(AD923))),"要確認：拘束時間未確認",IF(OR(H923="未確認",I923="未確認",J923="未確認",X923="未確認",N923="未確認",O923="未確認"),"要確認：未確認を含む","確認済"))))))))))</f>
        <v/>
      </c>
    </row>
    <row r="924" spans="1:38" ht="24.95" customHeight="1" x14ac:dyDescent="0.2">
      <c r="A924" s="20"/>
      <c r="B924" s="29"/>
      <c r="C924" s="7"/>
      <c r="D924" s="7"/>
      <c r="E924" s="7"/>
      <c r="F924" s="7"/>
      <c r="G924" s="7"/>
      <c r="H924" s="7"/>
      <c r="I924" s="7"/>
      <c r="J924" s="7"/>
      <c r="K924" s="23"/>
      <c r="L924" s="13"/>
      <c r="M924" s="13"/>
      <c r="N924" s="7"/>
      <c r="O924" s="51"/>
      <c r="P924" s="51"/>
      <c r="Q924" s="61"/>
      <c r="R924" s="62"/>
      <c r="S924" s="62"/>
      <c r="T924" s="63"/>
      <c r="U924" s="63"/>
      <c r="V924" s="63"/>
      <c r="W924" s="51"/>
      <c r="X924" s="51"/>
      <c r="Y924" s="67"/>
      <c r="Z924" s="54" t="str">
        <f>IF(G924="","",IF(COUNTIF(Tugs[曳船名],G924)&lt;&gt;1,"未登録・重複",IF(INDEX(Tugs[会社名],MATCH(G924,Tugs[曳船名],0))="","未確認",INDEX(Tugs[会社名],MATCH(G924,Tugs[曳船名],0)))))</f>
        <v/>
      </c>
      <c r="AA924" s="54" t="str">
        <f>IF(G924="","",IF(COUNTIF(Companies[会社名],Z924)&lt;&gt;1,"未登録・重複",IF(INDEX(Companies[地区],MATCH(Z924,Companies[会社名],0))="","未確認",INDEX(Companies[地区],MATCH(Z924,Companies[会社名],0)))))</f>
        <v/>
      </c>
      <c r="AB924" s="54" t="str">
        <f>IF(G924="","",IF(Q924&lt;&gt;"",Q924,IF(COUNTIF(Tugs[曳船名],G924)&lt;&gt;1,"未登録・重複",IF(INDEX(Tugs[基地港],MATCH(G924,Tugs[曳船名],0))="","未確認",INDEX(Tugs[基地港],MATCH(G924,Tugs[曳船名],0))))))</f>
        <v/>
      </c>
      <c r="AC924" s="53" t="str">
        <f>IF(C924="","",IF(AND(COUNTIF(Standards[照合項目（自動）],AB924&amp;"｜"&amp;E924&amp;"｜"&amp;D924&amp;"｜"&amp;F924&amp;"｜"&amp;P924)=1,COUNTIFS(Standards[照合項目（自動）],AB924&amp;"｜"&amp;E924&amp;"｜"&amp;D924&amp;"｜"&amp;F924&amp;"｜"&amp;P924,Standards[入力確認（自動）],"確認済")=1),SUMIF(Standards[照合項目（自動）],AB924&amp;"｜"&amp;E924&amp;"｜"&amp;D924&amp;"｜"&amp;F924&amp;"｜"&amp;P924,Standards[所定合計h（自動）]),"未確認"))</f>
        <v/>
      </c>
      <c r="AD924" s="53" t="str">
        <f>IF(C924="","",IF(AND(ISNUMBER(R924),ISNUMBER(S924),S924&gt;=R924),ROUND((S924-R924)*24,4),IF(OR(R924&lt;&gt;"",S924&lt;&gt;""),"",IF(AND(ISNUMBER(T924),T924&gt;=0),T924,IF(AND(I924="あり",J924="実施",ISNUMBER(AC924)),AC924,"")))))</f>
        <v/>
      </c>
      <c r="AE924" s="54" t="str">
        <f>IF(C924="","",IF(AND(ISNUMBER(R924),ISNUMBER(S924),S924&gt;=R924),IF(X924="記録","実績：基地発～基地着",IF(X924="記憶","記憶：基地発～基地着","未確認：基地発～基地着")),IF(OR(R924&lt;&gt;"",S924&lt;&gt;""),"要確認：時刻不足・逆転",IF(AND(ISNUMBER(T924),T924&gt;=0),IF(X924="記録","実績：記録の時間",IF(X924="記憶","記憶：申告の時間","未確認：申告の時間")),IF(AND(I924="あり",J924="実施",ISNUMBER(AC924)),"所定時間による見込み",IF(I924="なし","使用なし","未確認"))))))</f>
        <v/>
      </c>
      <c r="AF924" s="55" t="str">
        <f>IF(C924="","",IF(H924="あり",1,0))</f>
        <v/>
      </c>
      <c r="AG924" s="55" t="str">
        <f>IF(C924="","",IF(AND(I924="あり",J924="実施"),1,0))</f>
        <v/>
      </c>
      <c r="AH924" s="55" t="str">
        <f>IF(C924="","",IF(AND(H924="あり",X924="記録"),IF(COUNTIFS($A$8:A924,A924,$B$8:B924,B924,$C$8:C924,C924,$E$8:E924,E924,$F$8:F924,F924,$H$8:H924,"あり",$X$8:X924,"記録")=1,1,0),0))</f>
        <v/>
      </c>
      <c r="AI924" s="55" t="str">
        <f>IF(C924="","",IF(AND(I924="あり",J924="実施",X924="記録",ISNUMBER(K924)),IF(COUNTIFS($K$8:K924,K924,$C$8:C924,C924,$E$8:E924,E924,$F$8:F924,F924,$I$8:I924,"あり",$J$8:J924,"実施",$X$8:X924,"記録")=1,1,0),0))</f>
        <v/>
      </c>
      <c r="AJ924" s="55" t="str">
        <f>IF(C924="","",IF(ISNUMBER(A924),YEAR(A924)-IF(MONTH(A924)&lt;4,1,0),""))</f>
        <v/>
      </c>
      <c r="AK924" s="55" t="str">
        <f>IF(C924="","",IF(J924="実施",IF(ISNUMBER(K924),YEAR(K924)-IF(MONTH(K924)&lt;4,1,0),""),""))</f>
        <v/>
      </c>
      <c r="AL924" s="56" t="str">
        <f>IF(C924="",IF(OR(A924&lt;&gt;"",G924&lt;&gt;""),"要確認：船名未記入",""),IF(OR(NOT(ISNUMBER(A924)),G924="",H924="",I924="",J924="",N924="",O924="",P924="",W924="",X924=""),"要確認：基本項目不足",IF(OR(Z924="未登録・重複",AA924="未登録・重複",AB924="未確認"),"要確認：登録表を確認",IF(AND(H924="あり",NOT(ISNUMBER(B924))),"要確認：前日の予定時刻不足",IF(AND(J924="実施",I924="あり",NOT(ISNUMBER(K924))),"要確認：最終日時不足",IF(AND(J924="取消",I924="あり"),"要確認：取消と使用ありが矛盾",IF(OR(AND(ISNUMBER(T924),T924&lt;0),AND(ISNUMBER(V924),V924&lt;0),AE924="要確認：時刻不足・逆転"),"要確認：時間を確認",IF(COUNTIFS(Work[予定表の作業日],A924,Work[前日版の予定時刻],B924,Work[船名],C924,Work[バース],E924,Work[入出・転],F924,Work[曳船名],G924)&gt;1,"要確認：同じ作業・曳船が重複",IF(AND(I924="あり",J924="実施",NOT(ISNUMBER(AD924))),"要確認：拘束時間未確認",IF(OR(H924="未確認",I924="未確認",J924="未確認",X924="未確認",N924="未確認",O924="未確認"),"要確認：未確認を含む","確認済"))))))))))</f>
        <v/>
      </c>
    </row>
    <row r="925" spans="1:38" ht="24.95" customHeight="1" x14ac:dyDescent="0.2">
      <c r="A925" s="20"/>
      <c r="B925" s="29"/>
      <c r="C925" s="7"/>
      <c r="D925" s="7"/>
      <c r="E925" s="7"/>
      <c r="F925" s="7"/>
      <c r="G925" s="7"/>
      <c r="H925" s="7"/>
      <c r="I925" s="7"/>
      <c r="J925" s="7"/>
      <c r="K925" s="23"/>
      <c r="L925" s="13"/>
      <c r="M925" s="13"/>
      <c r="N925" s="7"/>
      <c r="O925" s="51"/>
      <c r="P925" s="51"/>
      <c r="Q925" s="61"/>
      <c r="R925" s="62"/>
      <c r="S925" s="62"/>
      <c r="T925" s="63"/>
      <c r="U925" s="63"/>
      <c r="V925" s="63"/>
      <c r="W925" s="51"/>
      <c r="X925" s="51"/>
      <c r="Y925" s="67"/>
      <c r="Z925" s="54" t="str">
        <f>IF(G925="","",IF(COUNTIF(Tugs[曳船名],G925)&lt;&gt;1,"未登録・重複",IF(INDEX(Tugs[会社名],MATCH(G925,Tugs[曳船名],0))="","未確認",INDEX(Tugs[会社名],MATCH(G925,Tugs[曳船名],0)))))</f>
        <v/>
      </c>
      <c r="AA925" s="54" t="str">
        <f>IF(G925="","",IF(COUNTIF(Companies[会社名],Z925)&lt;&gt;1,"未登録・重複",IF(INDEX(Companies[地区],MATCH(Z925,Companies[会社名],0))="","未確認",INDEX(Companies[地区],MATCH(Z925,Companies[会社名],0)))))</f>
        <v/>
      </c>
      <c r="AB925" s="54" t="str">
        <f>IF(G925="","",IF(Q925&lt;&gt;"",Q925,IF(COUNTIF(Tugs[曳船名],G925)&lt;&gt;1,"未登録・重複",IF(INDEX(Tugs[基地港],MATCH(G925,Tugs[曳船名],0))="","未確認",INDEX(Tugs[基地港],MATCH(G925,Tugs[曳船名],0))))))</f>
        <v/>
      </c>
      <c r="AC925" s="53" t="str">
        <f>IF(C925="","",IF(AND(COUNTIF(Standards[照合項目（自動）],AB925&amp;"｜"&amp;E925&amp;"｜"&amp;D925&amp;"｜"&amp;F925&amp;"｜"&amp;P925)=1,COUNTIFS(Standards[照合項目（自動）],AB925&amp;"｜"&amp;E925&amp;"｜"&amp;D925&amp;"｜"&amp;F925&amp;"｜"&amp;P925,Standards[入力確認（自動）],"確認済")=1),SUMIF(Standards[照合項目（自動）],AB925&amp;"｜"&amp;E925&amp;"｜"&amp;D925&amp;"｜"&amp;F925&amp;"｜"&amp;P925,Standards[所定合計h（自動）]),"未確認"))</f>
        <v/>
      </c>
      <c r="AD925" s="53" t="str">
        <f>IF(C925="","",IF(AND(ISNUMBER(R925),ISNUMBER(S925),S925&gt;=R925),ROUND((S925-R925)*24,4),IF(OR(R925&lt;&gt;"",S925&lt;&gt;""),"",IF(AND(ISNUMBER(T925),T925&gt;=0),T925,IF(AND(I925="あり",J925="実施",ISNUMBER(AC925)),AC925,"")))))</f>
        <v/>
      </c>
      <c r="AE925" s="54" t="str">
        <f>IF(C925="","",IF(AND(ISNUMBER(R925),ISNUMBER(S925),S925&gt;=R925),IF(X925="記録","実績：基地発～基地着",IF(X925="記憶","記憶：基地発～基地着","未確認：基地発～基地着")),IF(OR(R925&lt;&gt;"",S925&lt;&gt;""),"要確認：時刻不足・逆転",IF(AND(ISNUMBER(T925),T925&gt;=0),IF(X925="記録","実績：記録の時間",IF(X925="記憶","記憶：申告の時間","未確認：申告の時間")),IF(AND(I925="あり",J925="実施",ISNUMBER(AC925)),"所定時間による見込み",IF(I925="なし","使用なし","未確認"))))))</f>
        <v/>
      </c>
      <c r="AF925" s="55" t="str">
        <f>IF(C925="","",IF(H925="あり",1,0))</f>
        <v/>
      </c>
      <c r="AG925" s="55" t="str">
        <f>IF(C925="","",IF(AND(I925="あり",J925="実施"),1,0))</f>
        <v/>
      </c>
      <c r="AH925" s="55" t="str">
        <f>IF(C925="","",IF(AND(H925="あり",X925="記録"),IF(COUNTIFS($A$8:A925,A925,$B$8:B925,B925,$C$8:C925,C925,$E$8:E925,E925,$F$8:F925,F925,$H$8:H925,"あり",$X$8:X925,"記録")=1,1,0),0))</f>
        <v/>
      </c>
      <c r="AI925" s="55" t="str">
        <f>IF(C925="","",IF(AND(I925="あり",J925="実施",X925="記録",ISNUMBER(K925)),IF(COUNTIFS($K$8:K925,K925,$C$8:C925,C925,$E$8:E925,E925,$F$8:F925,F925,$I$8:I925,"あり",$J$8:J925,"実施",$X$8:X925,"記録")=1,1,0),0))</f>
        <v/>
      </c>
      <c r="AJ925" s="55" t="str">
        <f>IF(C925="","",IF(ISNUMBER(A925),YEAR(A925)-IF(MONTH(A925)&lt;4,1,0),""))</f>
        <v/>
      </c>
      <c r="AK925" s="55" t="str">
        <f>IF(C925="","",IF(J925="実施",IF(ISNUMBER(K925),YEAR(K925)-IF(MONTH(K925)&lt;4,1,0),""),""))</f>
        <v/>
      </c>
      <c r="AL925" s="56" t="str">
        <f>IF(C925="",IF(OR(A925&lt;&gt;"",G925&lt;&gt;""),"要確認：船名未記入",""),IF(OR(NOT(ISNUMBER(A925)),G925="",H925="",I925="",J925="",N925="",O925="",P925="",W925="",X925=""),"要確認：基本項目不足",IF(OR(Z925="未登録・重複",AA925="未登録・重複",AB925="未確認"),"要確認：登録表を確認",IF(AND(H925="あり",NOT(ISNUMBER(B925))),"要確認：前日の予定時刻不足",IF(AND(J925="実施",I925="あり",NOT(ISNUMBER(K925))),"要確認：最終日時不足",IF(AND(J925="取消",I925="あり"),"要確認：取消と使用ありが矛盾",IF(OR(AND(ISNUMBER(T925),T925&lt;0),AND(ISNUMBER(V925),V925&lt;0),AE925="要確認：時刻不足・逆転"),"要確認：時間を確認",IF(COUNTIFS(Work[予定表の作業日],A925,Work[前日版の予定時刻],B925,Work[船名],C925,Work[バース],E925,Work[入出・転],F925,Work[曳船名],G925)&gt;1,"要確認：同じ作業・曳船が重複",IF(AND(I925="あり",J925="実施",NOT(ISNUMBER(AD925))),"要確認：拘束時間未確認",IF(OR(H925="未確認",I925="未確認",J925="未確認",X925="未確認",N925="未確認",O925="未確認"),"要確認：未確認を含む","確認済"))))))))))</f>
        <v/>
      </c>
    </row>
    <row r="926" spans="1:38" ht="24.95" customHeight="1" x14ac:dyDescent="0.2">
      <c r="A926" s="20"/>
      <c r="B926" s="29"/>
      <c r="C926" s="7"/>
      <c r="D926" s="7"/>
      <c r="E926" s="7"/>
      <c r="F926" s="7"/>
      <c r="G926" s="7"/>
      <c r="H926" s="7"/>
      <c r="I926" s="7"/>
      <c r="J926" s="7"/>
      <c r="K926" s="23"/>
      <c r="L926" s="13"/>
      <c r="M926" s="13"/>
      <c r="N926" s="7"/>
      <c r="O926" s="51"/>
      <c r="P926" s="51"/>
      <c r="Q926" s="61"/>
      <c r="R926" s="62"/>
      <c r="S926" s="62"/>
      <c r="T926" s="63"/>
      <c r="U926" s="63"/>
      <c r="V926" s="63"/>
      <c r="W926" s="51"/>
      <c r="X926" s="51"/>
      <c r="Y926" s="67"/>
      <c r="Z926" s="54" t="str">
        <f>IF(G926="","",IF(COUNTIF(Tugs[曳船名],G926)&lt;&gt;1,"未登録・重複",IF(INDEX(Tugs[会社名],MATCH(G926,Tugs[曳船名],0))="","未確認",INDEX(Tugs[会社名],MATCH(G926,Tugs[曳船名],0)))))</f>
        <v/>
      </c>
      <c r="AA926" s="54" t="str">
        <f>IF(G926="","",IF(COUNTIF(Companies[会社名],Z926)&lt;&gt;1,"未登録・重複",IF(INDEX(Companies[地区],MATCH(Z926,Companies[会社名],0))="","未確認",INDEX(Companies[地区],MATCH(Z926,Companies[会社名],0)))))</f>
        <v/>
      </c>
      <c r="AB926" s="54" t="str">
        <f>IF(G926="","",IF(Q926&lt;&gt;"",Q926,IF(COUNTIF(Tugs[曳船名],G926)&lt;&gt;1,"未登録・重複",IF(INDEX(Tugs[基地港],MATCH(G926,Tugs[曳船名],0))="","未確認",INDEX(Tugs[基地港],MATCH(G926,Tugs[曳船名],0))))))</f>
        <v/>
      </c>
      <c r="AC926" s="53" t="str">
        <f>IF(C926="","",IF(AND(COUNTIF(Standards[照合項目（自動）],AB926&amp;"｜"&amp;E926&amp;"｜"&amp;D926&amp;"｜"&amp;F926&amp;"｜"&amp;P926)=1,COUNTIFS(Standards[照合項目（自動）],AB926&amp;"｜"&amp;E926&amp;"｜"&amp;D926&amp;"｜"&amp;F926&amp;"｜"&amp;P926,Standards[入力確認（自動）],"確認済")=1),SUMIF(Standards[照合項目（自動）],AB926&amp;"｜"&amp;E926&amp;"｜"&amp;D926&amp;"｜"&amp;F926&amp;"｜"&amp;P926,Standards[所定合計h（自動）]),"未確認"))</f>
        <v/>
      </c>
      <c r="AD926" s="53" t="str">
        <f>IF(C926="","",IF(AND(ISNUMBER(R926),ISNUMBER(S926),S926&gt;=R926),ROUND((S926-R926)*24,4),IF(OR(R926&lt;&gt;"",S926&lt;&gt;""),"",IF(AND(ISNUMBER(T926),T926&gt;=0),T926,IF(AND(I926="あり",J926="実施",ISNUMBER(AC926)),AC926,"")))))</f>
        <v/>
      </c>
      <c r="AE926" s="54" t="str">
        <f>IF(C926="","",IF(AND(ISNUMBER(R926),ISNUMBER(S926),S926&gt;=R926),IF(X926="記録","実績：基地発～基地着",IF(X926="記憶","記憶：基地発～基地着","未確認：基地発～基地着")),IF(OR(R926&lt;&gt;"",S926&lt;&gt;""),"要確認：時刻不足・逆転",IF(AND(ISNUMBER(T926),T926&gt;=0),IF(X926="記録","実績：記録の時間",IF(X926="記憶","記憶：申告の時間","未確認：申告の時間")),IF(AND(I926="あり",J926="実施",ISNUMBER(AC926)),"所定時間による見込み",IF(I926="なし","使用なし","未確認"))))))</f>
        <v/>
      </c>
      <c r="AF926" s="55" t="str">
        <f>IF(C926="","",IF(H926="あり",1,0))</f>
        <v/>
      </c>
      <c r="AG926" s="55" t="str">
        <f>IF(C926="","",IF(AND(I926="あり",J926="実施"),1,0))</f>
        <v/>
      </c>
      <c r="AH926" s="55" t="str">
        <f>IF(C926="","",IF(AND(H926="あり",X926="記録"),IF(COUNTIFS($A$8:A926,A926,$B$8:B926,B926,$C$8:C926,C926,$E$8:E926,E926,$F$8:F926,F926,$H$8:H926,"あり",$X$8:X926,"記録")=1,1,0),0))</f>
        <v/>
      </c>
      <c r="AI926" s="55" t="str">
        <f>IF(C926="","",IF(AND(I926="あり",J926="実施",X926="記録",ISNUMBER(K926)),IF(COUNTIFS($K$8:K926,K926,$C$8:C926,C926,$E$8:E926,E926,$F$8:F926,F926,$I$8:I926,"あり",$J$8:J926,"実施",$X$8:X926,"記録")=1,1,0),0))</f>
        <v/>
      </c>
      <c r="AJ926" s="55" t="str">
        <f>IF(C926="","",IF(ISNUMBER(A926),YEAR(A926)-IF(MONTH(A926)&lt;4,1,0),""))</f>
        <v/>
      </c>
      <c r="AK926" s="55" t="str">
        <f>IF(C926="","",IF(J926="実施",IF(ISNUMBER(K926),YEAR(K926)-IF(MONTH(K926)&lt;4,1,0),""),""))</f>
        <v/>
      </c>
      <c r="AL926" s="56" t="str">
        <f>IF(C926="",IF(OR(A926&lt;&gt;"",G926&lt;&gt;""),"要確認：船名未記入",""),IF(OR(NOT(ISNUMBER(A926)),G926="",H926="",I926="",J926="",N926="",O926="",P926="",W926="",X926=""),"要確認：基本項目不足",IF(OR(Z926="未登録・重複",AA926="未登録・重複",AB926="未確認"),"要確認：登録表を確認",IF(AND(H926="あり",NOT(ISNUMBER(B926))),"要確認：前日の予定時刻不足",IF(AND(J926="実施",I926="あり",NOT(ISNUMBER(K926))),"要確認：最終日時不足",IF(AND(J926="取消",I926="あり"),"要確認：取消と使用ありが矛盾",IF(OR(AND(ISNUMBER(T926),T926&lt;0),AND(ISNUMBER(V926),V926&lt;0),AE926="要確認：時刻不足・逆転"),"要確認：時間を確認",IF(COUNTIFS(Work[予定表の作業日],A926,Work[前日版の予定時刻],B926,Work[船名],C926,Work[バース],E926,Work[入出・転],F926,Work[曳船名],G926)&gt;1,"要確認：同じ作業・曳船が重複",IF(AND(I926="あり",J926="実施",NOT(ISNUMBER(AD926))),"要確認：拘束時間未確認",IF(OR(H926="未確認",I926="未確認",J926="未確認",X926="未確認",N926="未確認",O926="未確認"),"要確認：未確認を含む","確認済"))))))))))</f>
        <v/>
      </c>
    </row>
    <row r="927" spans="1:38" ht="24.95" customHeight="1" x14ac:dyDescent="0.2">
      <c r="A927" s="20"/>
      <c r="B927" s="29"/>
      <c r="C927" s="7"/>
      <c r="D927" s="7"/>
      <c r="E927" s="7"/>
      <c r="F927" s="7"/>
      <c r="G927" s="7"/>
      <c r="H927" s="7"/>
      <c r="I927" s="7"/>
      <c r="J927" s="7"/>
      <c r="K927" s="23"/>
      <c r="L927" s="13"/>
      <c r="M927" s="13"/>
      <c r="N927" s="7"/>
      <c r="O927" s="51"/>
      <c r="P927" s="51"/>
      <c r="Q927" s="61"/>
      <c r="R927" s="62"/>
      <c r="S927" s="62"/>
      <c r="T927" s="63"/>
      <c r="U927" s="63"/>
      <c r="V927" s="63"/>
      <c r="W927" s="51"/>
      <c r="X927" s="51"/>
      <c r="Y927" s="67"/>
      <c r="Z927" s="54" t="str">
        <f>IF(G927="","",IF(COUNTIF(Tugs[曳船名],G927)&lt;&gt;1,"未登録・重複",IF(INDEX(Tugs[会社名],MATCH(G927,Tugs[曳船名],0))="","未確認",INDEX(Tugs[会社名],MATCH(G927,Tugs[曳船名],0)))))</f>
        <v/>
      </c>
      <c r="AA927" s="54" t="str">
        <f>IF(G927="","",IF(COUNTIF(Companies[会社名],Z927)&lt;&gt;1,"未登録・重複",IF(INDEX(Companies[地区],MATCH(Z927,Companies[会社名],0))="","未確認",INDEX(Companies[地区],MATCH(Z927,Companies[会社名],0)))))</f>
        <v/>
      </c>
      <c r="AB927" s="54" t="str">
        <f>IF(G927="","",IF(Q927&lt;&gt;"",Q927,IF(COUNTIF(Tugs[曳船名],G927)&lt;&gt;1,"未登録・重複",IF(INDEX(Tugs[基地港],MATCH(G927,Tugs[曳船名],0))="","未確認",INDEX(Tugs[基地港],MATCH(G927,Tugs[曳船名],0))))))</f>
        <v/>
      </c>
      <c r="AC927" s="53" t="str">
        <f>IF(C927="","",IF(AND(COUNTIF(Standards[照合項目（自動）],AB927&amp;"｜"&amp;E927&amp;"｜"&amp;D927&amp;"｜"&amp;F927&amp;"｜"&amp;P927)=1,COUNTIFS(Standards[照合項目（自動）],AB927&amp;"｜"&amp;E927&amp;"｜"&amp;D927&amp;"｜"&amp;F927&amp;"｜"&amp;P927,Standards[入力確認（自動）],"確認済")=1),SUMIF(Standards[照合項目（自動）],AB927&amp;"｜"&amp;E927&amp;"｜"&amp;D927&amp;"｜"&amp;F927&amp;"｜"&amp;P927,Standards[所定合計h（自動）]),"未確認"))</f>
        <v/>
      </c>
      <c r="AD927" s="53" t="str">
        <f>IF(C927="","",IF(AND(ISNUMBER(R927),ISNUMBER(S927),S927&gt;=R927),ROUND((S927-R927)*24,4),IF(OR(R927&lt;&gt;"",S927&lt;&gt;""),"",IF(AND(ISNUMBER(T927),T927&gt;=0),T927,IF(AND(I927="あり",J927="実施",ISNUMBER(AC927)),AC927,"")))))</f>
        <v/>
      </c>
      <c r="AE927" s="54" t="str">
        <f>IF(C927="","",IF(AND(ISNUMBER(R927),ISNUMBER(S927),S927&gt;=R927),IF(X927="記録","実績：基地発～基地着",IF(X927="記憶","記憶：基地発～基地着","未確認：基地発～基地着")),IF(OR(R927&lt;&gt;"",S927&lt;&gt;""),"要確認：時刻不足・逆転",IF(AND(ISNUMBER(T927),T927&gt;=0),IF(X927="記録","実績：記録の時間",IF(X927="記憶","記憶：申告の時間","未確認：申告の時間")),IF(AND(I927="あり",J927="実施",ISNUMBER(AC927)),"所定時間による見込み",IF(I927="なし","使用なし","未確認"))))))</f>
        <v/>
      </c>
      <c r="AF927" s="55" t="str">
        <f>IF(C927="","",IF(H927="あり",1,0))</f>
        <v/>
      </c>
      <c r="AG927" s="55" t="str">
        <f>IF(C927="","",IF(AND(I927="あり",J927="実施"),1,0))</f>
        <v/>
      </c>
      <c r="AH927" s="55" t="str">
        <f>IF(C927="","",IF(AND(H927="あり",X927="記録"),IF(COUNTIFS($A$8:A927,A927,$B$8:B927,B927,$C$8:C927,C927,$E$8:E927,E927,$F$8:F927,F927,$H$8:H927,"あり",$X$8:X927,"記録")=1,1,0),0))</f>
        <v/>
      </c>
      <c r="AI927" s="55" t="str">
        <f>IF(C927="","",IF(AND(I927="あり",J927="実施",X927="記録",ISNUMBER(K927)),IF(COUNTIFS($K$8:K927,K927,$C$8:C927,C927,$E$8:E927,E927,$F$8:F927,F927,$I$8:I927,"あり",$J$8:J927,"実施",$X$8:X927,"記録")=1,1,0),0))</f>
        <v/>
      </c>
      <c r="AJ927" s="55" t="str">
        <f>IF(C927="","",IF(ISNUMBER(A927),YEAR(A927)-IF(MONTH(A927)&lt;4,1,0),""))</f>
        <v/>
      </c>
      <c r="AK927" s="55" t="str">
        <f>IF(C927="","",IF(J927="実施",IF(ISNUMBER(K927),YEAR(K927)-IF(MONTH(K927)&lt;4,1,0),""),""))</f>
        <v/>
      </c>
      <c r="AL927" s="56" t="str">
        <f>IF(C927="",IF(OR(A927&lt;&gt;"",G927&lt;&gt;""),"要確認：船名未記入",""),IF(OR(NOT(ISNUMBER(A927)),G927="",H927="",I927="",J927="",N927="",O927="",P927="",W927="",X927=""),"要確認：基本項目不足",IF(OR(Z927="未登録・重複",AA927="未登録・重複",AB927="未確認"),"要確認：登録表を確認",IF(AND(H927="あり",NOT(ISNUMBER(B927))),"要確認：前日の予定時刻不足",IF(AND(J927="実施",I927="あり",NOT(ISNUMBER(K927))),"要確認：最終日時不足",IF(AND(J927="取消",I927="あり"),"要確認：取消と使用ありが矛盾",IF(OR(AND(ISNUMBER(T927),T927&lt;0),AND(ISNUMBER(V927),V927&lt;0),AE927="要確認：時刻不足・逆転"),"要確認：時間を確認",IF(COUNTIFS(Work[予定表の作業日],A927,Work[前日版の予定時刻],B927,Work[船名],C927,Work[バース],E927,Work[入出・転],F927,Work[曳船名],G927)&gt;1,"要確認：同じ作業・曳船が重複",IF(AND(I927="あり",J927="実施",NOT(ISNUMBER(AD927))),"要確認：拘束時間未確認",IF(OR(H927="未確認",I927="未確認",J927="未確認",X927="未確認",N927="未確認",O927="未確認"),"要確認：未確認を含む","確認済"))))))))))</f>
        <v/>
      </c>
    </row>
    <row r="928" spans="1:38" ht="24.95" customHeight="1" x14ac:dyDescent="0.2">
      <c r="A928" s="20"/>
      <c r="B928" s="29"/>
      <c r="C928" s="7"/>
      <c r="D928" s="7"/>
      <c r="E928" s="7"/>
      <c r="F928" s="7"/>
      <c r="G928" s="7"/>
      <c r="H928" s="7"/>
      <c r="I928" s="7"/>
      <c r="J928" s="7"/>
      <c r="K928" s="23"/>
      <c r="L928" s="13"/>
      <c r="M928" s="13"/>
      <c r="N928" s="7"/>
      <c r="O928" s="51"/>
      <c r="P928" s="51"/>
      <c r="Q928" s="61"/>
      <c r="R928" s="62"/>
      <c r="S928" s="62"/>
      <c r="T928" s="63"/>
      <c r="U928" s="63"/>
      <c r="V928" s="63"/>
      <c r="W928" s="51"/>
      <c r="X928" s="51"/>
      <c r="Y928" s="67"/>
      <c r="Z928" s="54" t="str">
        <f>IF(G928="","",IF(COUNTIF(Tugs[曳船名],G928)&lt;&gt;1,"未登録・重複",IF(INDEX(Tugs[会社名],MATCH(G928,Tugs[曳船名],0))="","未確認",INDEX(Tugs[会社名],MATCH(G928,Tugs[曳船名],0)))))</f>
        <v/>
      </c>
      <c r="AA928" s="54" t="str">
        <f>IF(G928="","",IF(COUNTIF(Companies[会社名],Z928)&lt;&gt;1,"未登録・重複",IF(INDEX(Companies[地区],MATCH(Z928,Companies[会社名],0))="","未確認",INDEX(Companies[地区],MATCH(Z928,Companies[会社名],0)))))</f>
        <v/>
      </c>
      <c r="AB928" s="54" t="str">
        <f>IF(G928="","",IF(Q928&lt;&gt;"",Q928,IF(COUNTIF(Tugs[曳船名],G928)&lt;&gt;1,"未登録・重複",IF(INDEX(Tugs[基地港],MATCH(G928,Tugs[曳船名],0))="","未確認",INDEX(Tugs[基地港],MATCH(G928,Tugs[曳船名],0))))))</f>
        <v/>
      </c>
      <c r="AC928" s="53" t="str">
        <f>IF(C928="","",IF(AND(COUNTIF(Standards[照合項目（自動）],AB928&amp;"｜"&amp;E928&amp;"｜"&amp;D928&amp;"｜"&amp;F928&amp;"｜"&amp;P928)=1,COUNTIFS(Standards[照合項目（自動）],AB928&amp;"｜"&amp;E928&amp;"｜"&amp;D928&amp;"｜"&amp;F928&amp;"｜"&amp;P928,Standards[入力確認（自動）],"確認済")=1),SUMIF(Standards[照合項目（自動）],AB928&amp;"｜"&amp;E928&amp;"｜"&amp;D928&amp;"｜"&amp;F928&amp;"｜"&amp;P928,Standards[所定合計h（自動）]),"未確認"))</f>
        <v/>
      </c>
      <c r="AD928" s="53" t="str">
        <f>IF(C928="","",IF(AND(ISNUMBER(R928),ISNUMBER(S928),S928&gt;=R928),ROUND((S928-R928)*24,4),IF(OR(R928&lt;&gt;"",S928&lt;&gt;""),"",IF(AND(ISNUMBER(T928),T928&gt;=0),T928,IF(AND(I928="あり",J928="実施",ISNUMBER(AC928)),AC928,"")))))</f>
        <v/>
      </c>
      <c r="AE928" s="54" t="str">
        <f>IF(C928="","",IF(AND(ISNUMBER(R928),ISNUMBER(S928),S928&gt;=R928),IF(X928="記録","実績：基地発～基地着",IF(X928="記憶","記憶：基地発～基地着","未確認：基地発～基地着")),IF(OR(R928&lt;&gt;"",S928&lt;&gt;""),"要確認：時刻不足・逆転",IF(AND(ISNUMBER(T928),T928&gt;=0),IF(X928="記録","実績：記録の時間",IF(X928="記憶","記憶：申告の時間","未確認：申告の時間")),IF(AND(I928="あり",J928="実施",ISNUMBER(AC928)),"所定時間による見込み",IF(I928="なし","使用なし","未確認"))))))</f>
        <v/>
      </c>
      <c r="AF928" s="55" t="str">
        <f>IF(C928="","",IF(H928="あり",1,0))</f>
        <v/>
      </c>
      <c r="AG928" s="55" t="str">
        <f>IF(C928="","",IF(AND(I928="あり",J928="実施"),1,0))</f>
        <v/>
      </c>
      <c r="AH928" s="55" t="str">
        <f>IF(C928="","",IF(AND(H928="あり",X928="記録"),IF(COUNTIFS($A$8:A928,A928,$B$8:B928,B928,$C$8:C928,C928,$E$8:E928,E928,$F$8:F928,F928,$H$8:H928,"あり",$X$8:X928,"記録")=1,1,0),0))</f>
        <v/>
      </c>
      <c r="AI928" s="55" t="str">
        <f>IF(C928="","",IF(AND(I928="あり",J928="実施",X928="記録",ISNUMBER(K928)),IF(COUNTIFS($K$8:K928,K928,$C$8:C928,C928,$E$8:E928,E928,$F$8:F928,F928,$I$8:I928,"あり",$J$8:J928,"実施",$X$8:X928,"記録")=1,1,0),0))</f>
        <v/>
      </c>
      <c r="AJ928" s="55" t="str">
        <f>IF(C928="","",IF(ISNUMBER(A928),YEAR(A928)-IF(MONTH(A928)&lt;4,1,0),""))</f>
        <v/>
      </c>
      <c r="AK928" s="55" t="str">
        <f>IF(C928="","",IF(J928="実施",IF(ISNUMBER(K928),YEAR(K928)-IF(MONTH(K928)&lt;4,1,0),""),""))</f>
        <v/>
      </c>
      <c r="AL928" s="56" t="str">
        <f>IF(C928="",IF(OR(A928&lt;&gt;"",G928&lt;&gt;""),"要確認：船名未記入",""),IF(OR(NOT(ISNUMBER(A928)),G928="",H928="",I928="",J928="",N928="",O928="",P928="",W928="",X928=""),"要確認：基本項目不足",IF(OR(Z928="未登録・重複",AA928="未登録・重複",AB928="未確認"),"要確認：登録表を確認",IF(AND(H928="あり",NOT(ISNUMBER(B928))),"要確認：前日の予定時刻不足",IF(AND(J928="実施",I928="あり",NOT(ISNUMBER(K928))),"要確認：最終日時不足",IF(AND(J928="取消",I928="あり"),"要確認：取消と使用ありが矛盾",IF(OR(AND(ISNUMBER(T928),T928&lt;0),AND(ISNUMBER(V928),V928&lt;0),AE928="要確認：時刻不足・逆転"),"要確認：時間を確認",IF(COUNTIFS(Work[予定表の作業日],A928,Work[前日版の予定時刻],B928,Work[船名],C928,Work[バース],E928,Work[入出・転],F928,Work[曳船名],G928)&gt;1,"要確認：同じ作業・曳船が重複",IF(AND(I928="あり",J928="実施",NOT(ISNUMBER(AD928))),"要確認：拘束時間未確認",IF(OR(H928="未確認",I928="未確認",J928="未確認",X928="未確認",N928="未確認",O928="未確認"),"要確認：未確認を含む","確認済"))))))))))</f>
        <v/>
      </c>
    </row>
    <row r="929" spans="1:38" ht="24.95" customHeight="1" x14ac:dyDescent="0.2">
      <c r="A929" s="20"/>
      <c r="B929" s="29"/>
      <c r="C929" s="7"/>
      <c r="D929" s="7"/>
      <c r="E929" s="7"/>
      <c r="F929" s="7"/>
      <c r="G929" s="7"/>
      <c r="H929" s="7"/>
      <c r="I929" s="7"/>
      <c r="J929" s="7"/>
      <c r="K929" s="23"/>
      <c r="L929" s="13"/>
      <c r="M929" s="13"/>
      <c r="N929" s="7"/>
      <c r="O929" s="51"/>
      <c r="P929" s="51"/>
      <c r="Q929" s="61"/>
      <c r="R929" s="62"/>
      <c r="S929" s="62"/>
      <c r="T929" s="63"/>
      <c r="U929" s="63"/>
      <c r="V929" s="63"/>
      <c r="W929" s="51"/>
      <c r="X929" s="51"/>
      <c r="Y929" s="67"/>
      <c r="Z929" s="54" t="str">
        <f>IF(G929="","",IF(COUNTIF(Tugs[曳船名],G929)&lt;&gt;1,"未登録・重複",IF(INDEX(Tugs[会社名],MATCH(G929,Tugs[曳船名],0))="","未確認",INDEX(Tugs[会社名],MATCH(G929,Tugs[曳船名],0)))))</f>
        <v/>
      </c>
      <c r="AA929" s="54" t="str">
        <f>IF(G929="","",IF(COUNTIF(Companies[会社名],Z929)&lt;&gt;1,"未登録・重複",IF(INDEX(Companies[地区],MATCH(Z929,Companies[会社名],0))="","未確認",INDEX(Companies[地区],MATCH(Z929,Companies[会社名],0)))))</f>
        <v/>
      </c>
      <c r="AB929" s="54" t="str">
        <f>IF(G929="","",IF(Q929&lt;&gt;"",Q929,IF(COUNTIF(Tugs[曳船名],G929)&lt;&gt;1,"未登録・重複",IF(INDEX(Tugs[基地港],MATCH(G929,Tugs[曳船名],0))="","未確認",INDEX(Tugs[基地港],MATCH(G929,Tugs[曳船名],0))))))</f>
        <v/>
      </c>
      <c r="AC929" s="53" t="str">
        <f>IF(C929="","",IF(AND(COUNTIF(Standards[照合項目（自動）],AB929&amp;"｜"&amp;E929&amp;"｜"&amp;D929&amp;"｜"&amp;F929&amp;"｜"&amp;P929)=1,COUNTIFS(Standards[照合項目（自動）],AB929&amp;"｜"&amp;E929&amp;"｜"&amp;D929&amp;"｜"&amp;F929&amp;"｜"&amp;P929,Standards[入力確認（自動）],"確認済")=1),SUMIF(Standards[照合項目（自動）],AB929&amp;"｜"&amp;E929&amp;"｜"&amp;D929&amp;"｜"&amp;F929&amp;"｜"&amp;P929,Standards[所定合計h（自動）]),"未確認"))</f>
        <v/>
      </c>
      <c r="AD929" s="53" t="str">
        <f>IF(C929="","",IF(AND(ISNUMBER(R929),ISNUMBER(S929),S929&gt;=R929),ROUND((S929-R929)*24,4),IF(OR(R929&lt;&gt;"",S929&lt;&gt;""),"",IF(AND(ISNUMBER(T929),T929&gt;=0),T929,IF(AND(I929="あり",J929="実施",ISNUMBER(AC929)),AC929,"")))))</f>
        <v/>
      </c>
      <c r="AE929" s="54" t="str">
        <f>IF(C929="","",IF(AND(ISNUMBER(R929),ISNUMBER(S929),S929&gt;=R929),IF(X929="記録","実績：基地発～基地着",IF(X929="記憶","記憶：基地発～基地着","未確認：基地発～基地着")),IF(OR(R929&lt;&gt;"",S929&lt;&gt;""),"要確認：時刻不足・逆転",IF(AND(ISNUMBER(T929),T929&gt;=0),IF(X929="記録","実績：記録の時間",IF(X929="記憶","記憶：申告の時間","未確認：申告の時間")),IF(AND(I929="あり",J929="実施",ISNUMBER(AC929)),"所定時間による見込み",IF(I929="なし","使用なし","未確認"))))))</f>
        <v/>
      </c>
      <c r="AF929" s="55" t="str">
        <f>IF(C929="","",IF(H929="あり",1,0))</f>
        <v/>
      </c>
      <c r="AG929" s="55" t="str">
        <f>IF(C929="","",IF(AND(I929="あり",J929="実施"),1,0))</f>
        <v/>
      </c>
      <c r="AH929" s="55" t="str">
        <f>IF(C929="","",IF(AND(H929="あり",X929="記録"),IF(COUNTIFS($A$8:A929,A929,$B$8:B929,B929,$C$8:C929,C929,$E$8:E929,E929,$F$8:F929,F929,$H$8:H929,"あり",$X$8:X929,"記録")=1,1,0),0))</f>
        <v/>
      </c>
      <c r="AI929" s="55" t="str">
        <f>IF(C929="","",IF(AND(I929="あり",J929="実施",X929="記録",ISNUMBER(K929)),IF(COUNTIFS($K$8:K929,K929,$C$8:C929,C929,$E$8:E929,E929,$F$8:F929,F929,$I$8:I929,"あり",$J$8:J929,"実施",$X$8:X929,"記録")=1,1,0),0))</f>
        <v/>
      </c>
      <c r="AJ929" s="55" t="str">
        <f>IF(C929="","",IF(ISNUMBER(A929),YEAR(A929)-IF(MONTH(A929)&lt;4,1,0),""))</f>
        <v/>
      </c>
      <c r="AK929" s="55" t="str">
        <f>IF(C929="","",IF(J929="実施",IF(ISNUMBER(K929),YEAR(K929)-IF(MONTH(K929)&lt;4,1,0),""),""))</f>
        <v/>
      </c>
      <c r="AL929" s="56" t="str">
        <f>IF(C929="",IF(OR(A929&lt;&gt;"",G929&lt;&gt;""),"要確認：船名未記入",""),IF(OR(NOT(ISNUMBER(A929)),G929="",H929="",I929="",J929="",N929="",O929="",P929="",W929="",X929=""),"要確認：基本項目不足",IF(OR(Z929="未登録・重複",AA929="未登録・重複",AB929="未確認"),"要確認：登録表を確認",IF(AND(H929="あり",NOT(ISNUMBER(B929))),"要確認：前日の予定時刻不足",IF(AND(J929="実施",I929="あり",NOT(ISNUMBER(K929))),"要確認：最終日時不足",IF(AND(J929="取消",I929="あり"),"要確認：取消と使用ありが矛盾",IF(OR(AND(ISNUMBER(T929),T929&lt;0),AND(ISNUMBER(V929),V929&lt;0),AE929="要確認：時刻不足・逆転"),"要確認：時間を確認",IF(COUNTIFS(Work[予定表の作業日],A929,Work[前日版の予定時刻],B929,Work[船名],C929,Work[バース],E929,Work[入出・転],F929,Work[曳船名],G929)&gt;1,"要確認：同じ作業・曳船が重複",IF(AND(I929="あり",J929="実施",NOT(ISNUMBER(AD929))),"要確認：拘束時間未確認",IF(OR(H929="未確認",I929="未確認",J929="未確認",X929="未確認",N929="未確認",O929="未確認"),"要確認：未確認を含む","確認済"))))))))))</f>
        <v/>
      </c>
    </row>
    <row r="930" spans="1:38" ht="24.95" customHeight="1" x14ac:dyDescent="0.2">
      <c r="A930" s="20"/>
      <c r="B930" s="29"/>
      <c r="C930" s="7"/>
      <c r="D930" s="7"/>
      <c r="E930" s="7"/>
      <c r="F930" s="7"/>
      <c r="G930" s="7"/>
      <c r="H930" s="7"/>
      <c r="I930" s="7"/>
      <c r="J930" s="7"/>
      <c r="K930" s="23"/>
      <c r="L930" s="13"/>
      <c r="M930" s="13"/>
      <c r="N930" s="7"/>
      <c r="O930" s="51"/>
      <c r="P930" s="51"/>
      <c r="Q930" s="61"/>
      <c r="R930" s="62"/>
      <c r="S930" s="62"/>
      <c r="T930" s="63"/>
      <c r="U930" s="63"/>
      <c r="V930" s="63"/>
      <c r="W930" s="51"/>
      <c r="X930" s="51"/>
      <c r="Y930" s="67"/>
      <c r="Z930" s="54" t="str">
        <f>IF(G930="","",IF(COUNTIF(Tugs[曳船名],G930)&lt;&gt;1,"未登録・重複",IF(INDEX(Tugs[会社名],MATCH(G930,Tugs[曳船名],0))="","未確認",INDEX(Tugs[会社名],MATCH(G930,Tugs[曳船名],0)))))</f>
        <v/>
      </c>
      <c r="AA930" s="54" t="str">
        <f>IF(G930="","",IF(COUNTIF(Companies[会社名],Z930)&lt;&gt;1,"未登録・重複",IF(INDEX(Companies[地区],MATCH(Z930,Companies[会社名],0))="","未確認",INDEX(Companies[地区],MATCH(Z930,Companies[会社名],0)))))</f>
        <v/>
      </c>
      <c r="AB930" s="54" t="str">
        <f>IF(G930="","",IF(Q930&lt;&gt;"",Q930,IF(COUNTIF(Tugs[曳船名],G930)&lt;&gt;1,"未登録・重複",IF(INDEX(Tugs[基地港],MATCH(G930,Tugs[曳船名],0))="","未確認",INDEX(Tugs[基地港],MATCH(G930,Tugs[曳船名],0))))))</f>
        <v/>
      </c>
      <c r="AC930" s="53" t="str">
        <f>IF(C930="","",IF(AND(COUNTIF(Standards[照合項目（自動）],AB930&amp;"｜"&amp;E930&amp;"｜"&amp;D930&amp;"｜"&amp;F930&amp;"｜"&amp;P930)=1,COUNTIFS(Standards[照合項目（自動）],AB930&amp;"｜"&amp;E930&amp;"｜"&amp;D930&amp;"｜"&amp;F930&amp;"｜"&amp;P930,Standards[入力確認（自動）],"確認済")=1),SUMIF(Standards[照合項目（自動）],AB930&amp;"｜"&amp;E930&amp;"｜"&amp;D930&amp;"｜"&amp;F930&amp;"｜"&amp;P930,Standards[所定合計h（自動）]),"未確認"))</f>
        <v/>
      </c>
      <c r="AD930" s="53" t="str">
        <f>IF(C930="","",IF(AND(ISNUMBER(R930),ISNUMBER(S930),S930&gt;=R930),ROUND((S930-R930)*24,4),IF(OR(R930&lt;&gt;"",S930&lt;&gt;""),"",IF(AND(ISNUMBER(T930),T930&gt;=0),T930,IF(AND(I930="あり",J930="実施",ISNUMBER(AC930)),AC930,"")))))</f>
        <v/>
      </c>
      <c r="AE930" s="54" t="str">
        <f>IF(C930="","",IF(AND(ISNUMBER(R930),ISNUMBER(S930),S930&gt;=R930),IF(X930="記録","実績：基地発～基地着",IF(X930="記憶","記憶：基地発～基地着","未確認：基地発～基地着")),IF(OR(R930&lt;&gt;"",S930&lt;&gt;""),"要確認：時刻不足・逆転",IF(AND(ISNUMBER(T930),T930&gt;=0),IF(X930="記録","実績：記録の時間",IF(X930="記憶","記憶：申告の時間","未確認：申告の時間")),IF(AND(I930="あり",J930="実施",ISNUMBER(AC930)),"所定時間による見込み",IF(I930="なし","使用なし","未確認"))))))</f>
        <v/>
      </c>
      <c r="AF930" s="55" t="str">
        <f>IF(C930="","",IF(H930="あり",1,0))</f>
        <v/>
      </c>
      <c r="AG930" s="55" t="str">
        <f>IF(C930="","",IF(AND(I930="あり",J930="実施"),1,0))</f>
        <v/>
      </c>
      <c r="AH930" s="55" t="str">
        <f>IF(C930="","",IF(AND(H930="あり",X930="記録"),IF(COUNTIFS($A$8:A930,A930,$B$8:B930,B930,$C$8:C930,C930,$E$8:E930,E930,$F$8:F930,F930,$H$8:H930,"あり",$X$8:X930,"記録")=1,1,0),0))</f>
        <v/>
      </c>
      <c r="AI930" s="55" t="str">
        <f>IF(C930="","",IF(AND(I930="あり",J930="実施",X930="記録",ISNUMBER(K930)),IF(COUNTIFS($K$8:K930,K930,$C$8:C930,C930,$E$8:E930,E930,$F$8:F930,F930,$I$8:I930,"あり",$J$8:J930,"実施",$X$8:X930,"記録")=1,1,0),0))</f>
        <v/>
      </c>
      <c r="AJ930" s="55" t="str">
        <f>IF(C930="","",IF(ISNUMBER(A930),YEAR(A930)-IF(MONTH(A930)&lt;4,1,0),""))</f>
        <v/>
      </c>
      <c r="AK930" s="55" t="str">
        <f>IF(C930="","",IF(J930="実施",IF(ISNUMBER(K930),YEAR(K930)-IF(MONTH(K930)&lt;4,1,0),""),""))</f>
        <v/>
      </c>
      <c r="AL930" s="56" t="str">
        <f>IF(C930="",IF(OR(A930&lt;&gt;"",G930&lt;&gt;""),"要確認：船名未記入",""),IF(OR(NOT(ISNUMBER(A930)),G930="",H930="",I930="",J930="",N930="",O930="",P930="",W930="",X930=""),"要確認：基本項目不足",IF(OR(Z930="未登録・重複",AA930="未登録・重複",AB930="未確認"),"要確認：登録表を確認",IF(AND(H930="あり",NOT(ISNUMBER(B930))),"要確認：前日の予定時刻不足",IF(AND(J930="実施",I930="あり",NOT(ISNUMBER(K930))),"要確認：最終日時不足",IF(AND(J930="取消",I930="あり"),"要確認：取消と使用ありが矛盾",IF(OR(AND(ISNUMBER(T930),T930&lt;0),AND(ISNUMBER(V930),V930&lt;0),AE930="要確認：時刻不足・逆転"),"要確認：時間を確認",IF(COUNTIFS(Work[予定表の作業日],A930,Work[前日版の予定時刻],B930,Work[船名],C930,Work[バース],E930,Work[入出・転],F930,Work[曳船名],G930)&gt;1,"要確認：同じ作業・曳船が重複",IF(AND(I930="あり",J930="実施",NOT(ISNUMBER(AD930))),"要確認：拘束時間未確認",IF(OR(H930="未確認",I930="未確認",J930="未確認",X930="未確認",N930="未確認",O930="未確認"),"要確認：未確認を含む","確認済"))))))))))</f>
        <v/>
      </c>
    </row>
    <row r="931" spans="1:38" ht="24.95" customHeight="1" x14ac:dyDescent="0.2">
      <c r="A931" s="20"/>
      <c r="B931" s="29"/>
      <c r="C931" s="7"/>
      <c r="D931" s="7"/>
      <c r="E931" s="7"/>
      <c r="F931" s="7"/>
      <c r="G931" s="7"/>
      <c r="H931" s="7"/>
      <c r="I931" s="7"/>
      <c r="J931" s="7"/>
      <c r="K931" s="23"/>
      <c r="L931" s="13"/>
      <c r="M931" s="13"/>
      <c r="N931" s="7"/>
      <c r="O931" s="51"/>
      <c r="P931" s="51"/>
      <c r="Q931" s="61"/>
      <c r="R931" s="62"/>
      <c r="S931" s="62"/>
      <c r="T931" s="63"/>
      <c r="U931" s="63"/>
      <c r="V931" s="63"/>
      <c r="W931" s="51"/>
      <c r="X931" s="51"/>
      <c r="Y931" s="67"/>
      <c r="Z931" s="54" t="str">
        <f>IF(G931="","",IF(COUNTIF(Tugs[曳船名],G931)&lt;&gt;1,"未登録・重複",IF(INDEX(Tugs[会社名],MATCH(G931,Tugs[曳船名],0))="","未確認",INDEX(Tugs[会社名],MATCH(G931,Tugs[曳船名],0)))))</f>
        <v/>
      </c>
      <c r="AA931" s="54" t="str">
        <f>IF(G931="","",IF(COUNTIF(Companies[会社名],Z931)&lt;&gt;1,"未登録・重複",IF(INDEX(Companies[地区],MATCH(Z931,Companies[会社名],0))="","未確認",INDEX(Companies[地区],MATCH(Z931,Companies[会社名],0)))))</f>
        <v/>
      </c>
      <c r="AB931" s="54" t="str">
        <f>IF(G931="","",IF(Q931&lt;&gt;"",Q931,IF(COUNTIF(Tugs[曳船名],G931)&lt;&gt;1,"未登録・重複",IF(INDEX(Tugs[基地港],MATCH(G931,Tugs[曳船名],0))="","未確認",INDEX(Tugs[基地港],MATCH(G931,Tugs[曳船名],0))))))</f>
        <v/>
      </c>
      <c r="AC931" s="53" t="str">
        <f>IF(C931="","",IF(AND(COUNTIF(Standards[照合項目（自動）],AB931&amp;"｜"&amp;E931&amp;"｜"&amp;D931&amp;"｜"&amp;F931&amp;"｜"&amp;P931)=1,COUNTIFS(Standards[照合項目（自動）],AB931&amp;"｜"&amp;E931&amp;"｜"&amp;D931&amp;"｜"&amp;F931&amp;"｜"&amp;P931,Standards[入力確認（自動）],"確認済")=1),SUMIF(Standards[照合項目（自動）],AB931&amp;"｜"&amp;E931&amp;"｜"&amp;D931&amp;"｜"&amp;F931&amp;"｜"&amp;P931,Standards[所定合計h（自動）]),"未確認"))</f>
        <v/>
      </c>
      <c r="AD931" s="53" t="str">
        <f>IF(C931="","",IF(AND(ISNUMBER(R931),ISNUMBER(S931),S931&gt;=R931),ROUND((S931-R931)*24,4),IF(OR(R931&lt;&gt;"",S931&lt;&gt;""),"",IF(AND(ISNUMBER(T931),T931&gt;=0),T931,IF(AND(I931="あり",J931="実施",ISNUMBER(AC931)),AC931,"")))))</f>
        <v/>
      </c>
      <c r="AE931" s="54" t="str">
        <f>IF(C931="","",IF(AND(ISNUMBER(R931),ISNUMBER(S931),S931&gt;=R931),IF(X931="記録","実績：基地発～基地着",IF(X931="記憶","記憶：基地発～基地着","未確認：基地発～基地着")),IF(OR(R931&lt;&gt;"",S931&lt;&gt;""),"要確認：時刻不足・逆転",IF(AND(ISNUMBER(T931),T931&gt;=0),IF(X931="記録","実績：記録の時間",IF(X931="記憶","記憶：申告の時間","未確認：申告の時間")),IF(AND(I931="あり",J931="実施",ISNUMBER(AC931)),"所定時間による見込み",IF(I931="なし","使用なし","未確認"))))))</f>
        <v/>
      </c>
      <c r="AF931" s="55" t="str">
        <f>IF(C931="","",IF(H931="あり",1,0))</f>
        <v/>
      </c>
      <c r="AG931" s="55" t="str">
        <f>IF(C931="","",IF(AND(I931="あり",J931="実施"),1,0))</f>
        <v/>
      </c>
      <c r="AH931" s="55" t="str">
        <f>IF(C931="","",IF(AND(H931="あり",X931="記録"),IF(COUNTIFS($A$8:A931,A931,$B$8:B931,B931,$C$8:C931,C931,$E$8:E931,E931,$F$8:F931,F931,$H$8:H931,"あり",$X$8:X931,"記録")=1,1,0),0))</f>
        <v/>
      </c>
      <c r="AI931" s="55" t="str">
        <f>IF(C931="","",IF(AND(I931="あり",J931="実施",X931="記録",ISNUMBER(K931)),IF(COUNTIFS($K$8:K931,K931,$C$8:C931,C931,$E$8:E931,E931,$F$8:F931,F931,$I$8:I931,"あり",$J$8:J931,"実施",$X$8:X931,"記録")=1,1,0),0))</f>
        <v/>
      </c>
      <c r="AJ931" s="55" t="str">
        <f>IF(C931="","",IF(ISNUMBER(A931),YEAR(A931)-IF(MONTH(A931)&lt;4,1,0),""))</f>
        <v/>
      </c>
      <c r="AK931" s="55" t="str">
        <f>IF(C931="","",IF(J931="実施",IF(ISNUMBER(K931),YEAR(K931)-IF(MONTH(K931)&lt;4,1,0),""),""))</f>
        <v/>
      </c>
      <c r="AL931" s="56" t="str">
        <f>IF(C931="",IF(OR(A931&lt;&gt;"",G931&lt;&gt;""),"要確認：船名未記入",""),IF(OR(NOT(ISNUMBER(A931)),G931="",H931="",I931="",J931="",N931="",O931="",P931="",W931="",X931=""),"要確認：基本項目不足",IF(OR(Z931="未登録・重複",AA931="未登録・重複",AB931="未確認"),"要確認：登録表を確認",IF(AND(H931="あり",NOT(ISNUMBER(B931))),"要確認：前日の予定時刻不足",IF(AND(J931="実施",I931="あり",NOT(ISNUMBER(K931))),"要確認：最終日時不足",IF(AND(J931="取消",I931="あり"),"要確認：取消と使用ありが矛盾",IF(OR(AND(ISNUMBER(T931),T931&lt;0),AND(ISNUMBER(V931),V931&lt;0),AE931="要確認：時刻不足・逆転"),"要確認：時間を確認",IF(COUNTIFS(Work[予定表の作業日],A931,Work[前日版の予定時刻],B931,Work[船名],C931,Work[バース],E931,Work[入出・転],F931,Work[曳船名],G931)&gt;1,"要確認：同じ作業・曳船が重複",IF(AND(I931="あり",J931="実施",NOT(ISNUMBER(AD931))),"要確認：拘束時間未確認",IF(OR(H931="未確認",I931="未確認",J931="未確認",X931="未確認",N931="未確認",O931="未確認"),"要確認：未確認を含む","確認済"))))))))))</f>
        <v/>
      </c>
    </row>
    <row r="932" spans="1:38" ht="24.95" customHeight="1" x14ac:dyDescent="0.2">
      <c r="A932" s="20"/>
      <c r="B932" s="29"/>
      <c r="C932" s="7"/>
      <c r="D932" s="7"/>
      <c r="E932" s="7"/>
      <c r="F932" s="7"/>
      <c r="G932" s="7"/>
      <c r="H932" s="7"/>
      <c r="I932" s="7"/>
      <c r="J932" s="7"/>
      <c r="K932" s="23"/>
      <c r="L932" s="13"/>
      <c r="M932" s="13"/>
      <c r="N932" s="7"/>
      <c r="O932" s="51"/>
      <c r="P932" s="51"/>
      <c r="Q932" s="61"/>
      <c r="R932" s="62"/>
      <c r="S932" s="62"/>
      <c r="T932" s="63"/>
      <c r="U932" s="63"/>
      <c r="V932" s="63"/>
      <c r="W932" s="51"/>
      <c r="X932" s="51"/>
      <c r="Y932" s="67"/>
      <c r="Z932" s="54" t="str">
        <f>IF(G932="","",IF(COUNTIF(Tugs[曳船名],G932)&lt;&gt;1,"未登録・重複",IF(INDEX(Tugs[会社名],MATCH(G932,Tugs[曳船名],0))="","未確認",INDEX(Tugs[会社名],MATCH(G932,Tugs[曳船名],0)))))</f>
        <v/>
      </c>
      <c r="AA932" s="54" t="str">
        <f>IF(G932="","",IF(COUNTIF(Companies[会社名],Z932)&lt;&gt;1,"未登録・重複",IF(INDEX(Companies[地区],MATCH(Z932,Companies[会社名],0))="","未確認",INDEX(Companies[地区],MATCH(Z932,Companies[会社名],0)))))</f>
        <v/>
      </c>
      <c r="AB932" s="54" t="str">
        <f>IF(G932="","",IF(Q932&lt;&gt;"",Q932,IF(COUNTIF(Tugs[曳船名],G932)&lt;&gt;1,"未登録・重複",IF(INDEX(Tugs[基地港],MATCH(G932,Tugs[曳船名],0))="","未確認",INDEX(Tugs[基地港],MATCH(G932,Tugs[曳船名],0))))))</f>
        <v/>
      </c>
      <c r="AC932" s="53" t="str">
        <f>IF(C932="","",IF(AND(COUNTIF(Standards[照合項目（自動）],AB932&amp;"｜"&amp;E932&amp;"｜"&amp;D932&amp;"｜"&amp;F932&amp;"｜"&amp;P932)=1,COUNTIFS(Standards[照合項目（自動）],AB932&amp;"｜"&amp;E932&amp;"｜"&amp;D932&amp;"｜"&amp;F932&amp;"｜"&amp;P932,Standards[入力確認（自動）],"確認済")=1),SUMIF(Standards[照合項目（自動）],AB932&amp;"｜"&amp;E932&amp;"｜"&amp;D932&amp;"｜"&amp;F932&amp;"｜"&amp;P932,Standards[所定合計h（自動）]),"未確認"))</f>
        <v/>
      </c>
      <c r="AD932" s="53" t="str">
        <f>IF(C932="","",IF(AND(ISNUMBER(R932),ISNUMBER(S932),S932&gt;=R932),ROUND((S932-R932)*24,4),IF(OR(R932&lt;&gt;"",S932&lt;&gt;""),"",IF(AND(ISNUMBER(T932),T932&gt;=0),T932,IF(AND(I932="あり",J932="実施",ISNUMBER(AC932)),AC932,"")))))</f>
        <v/>
      </c>
      <c r="AE932" s="54" t="str">
        <f>IF(C932="","",IF(AND(ISNUMBER(R932),ISNUMBER(S932),S932&gt;=R932),IF(X932="記録","実績：基地発～基地着",IF(X932="記憶","記憶：基地発～基地着","未確認：基地発～基地着")),IF(OR(R932&lt;&gt;"",S932&lt;&gt;""),"要確認：時刻不足・逆転",IF(AND(ISNUMBER(T932),T932&gt;=0),IF(X932="記録","実績：記録の時間",IF(X932="記憶","記憶：申告の時間","未確認：申告の時間")),IF(AND(I932="あり",J932="実施",ISNUMBER(AC932)),"所定時間による見込み",IF(I932="なし","使用なし","未確認"))))))</f>
        <v/>
      </c>
      <c r="AF932" s="55" t="str">
        <f>IF(C932="","",IF(H932="あり",1,0))</f>
        <v/>
      </c>
      <c r="AG932" s="55" t="str">
        <f>IF(C932="","",IF(AND(I932="あり",J932="実施"),1,0))</f>
        <v/>
      </c>
      <c r="AH932" s="55" t="str">
        <f>IF(C932="","",IF(AND(H932="あり",X932="記録"),IF(COUNTIFS($A$8:A932,A932,$B$8:B932,B932,$C$8:C932,C932,$E$8:E932,E932,$F$8:F932,F932,$H$8:H932,"あり",$X$8:X932,"記録")=1,1,0),0))</f>
        <v/>
      </c>
      <c r="AI932" s="55" t="str">
        <f>IF(C932="","",IF(AND(I932="あり",J932="実施",X932="記録",ISNUMBER(K932)),IF(COUNTIFS($K$8:K932,K932,$C$8:C932,C932,$E$8:E932,E932,$F$8:F932,F932,$I$8:I932,"あり",$J$8:J932,"実施",$X$8:X932,"記録")=1,1,0),0))</f>
        <v/>
      </c>
      <c r="AJ932" s="55" t="str">
        <f>IF(C932="","",IF(ISNUMBER(A932),YEAR(A932)-IF(MONTH(A932)&lt;4,1,0),""))</f>
        <v/>
      </c>
      <c r="AK932" s="55" t="str">
        <f>IF(C932="","",IF(J932="実施",IF(ISNUMBER(K932),YEAR(K932)-IF(MONTH(K932)&lt;4,1,0),""),""))</f>
        <v/>
      </c>
      <c r="AL932" s="56" t="str">
        <f>IF(C932="",IF(OR(A932&lt;&gt;"",G932&lt;&gt;""),"要確認：船名未記入",""),IF(OR(NOT(ISNUMBER(A932)),G932="",H932="",I932="",J932="",N932="",O932="",P932="",W932="",X932=""),"要確認：基本項目不足",IF(OR(Z932="未登録・重複",AA932="未登録・重複",AB932="未確認"),"要確認：登録表を確認",IF(AND(H932="あり",NOT(ISNUMBER(B932))),"要確認：前日の予定時刻不足",IF(AND(J932="実施",I932="あり",NOT(ISNUMBER(K932))),"要確認：最終日時不足",IF(AND(J932="取消",I932="あり"),"要確認：取消と使用ありが矛盾",IF(OR(AND(ISNUMBER(T932),T932&lt;0),AND(ISNUMBER(V932),V932&lt;0),AE932="要確認：時刻不足・逆転"),"要確認：時間を確認",IF(COUNTIFS(Work[予定表の作業日],A932,Work[前日版の予定時刻],B932,Work[船名],C932,Work[バース],E932,Work[入出・転],F932,Work[曳船名],G932)&gt;1,"要確認：同じ作業・曳船が重複",IF(AND(I932="あり",J932="実施",NOT(ISNUMBER(AD932))),"要確認：拘束時間未確認",IF(OR(H932="未確認",I932="未確認",J932="未確認",X932="未確認",N932="未確認",O932="未確認"),"要確認：未確認を含む","確認済"))))))))))</f>
        <v/>
      </c>
    </row>
    <row r="933" spans="1:38" ht="24.95" customHeight="1" x14ac:dyDescent="0.2">
      <c r="A933" s="20"/>
      <c r="B933" s="29"/>
      <c r="C933" s="7"/>
      <c r="D933" s="7"/>
      <c r="E933" s="7"/>
      <c r="F933" s="7"/>
      <c r="G933" s="7"/>
      <c r="H933" s="7"/>
      <c r="I933" s="7"/>
      <c r="J933" s="7"/>
      <c r="K933" s="23"/>
      <c r="L933" s="13"/>
      <c r="M933" s="13"/>
      <c r="N933" s="7"/>
      <c r="O933" s="51"/>
      <c r="P933" s="51"/>
      <c r="Q933" s="61"/>
      <c r="R933" s="62"/>
      <c r="S933" s="62"/>
      <c r="T933" s="63"/>
      <c r="U933" s="63"/>
      <c r="V933" s="63"/>
      <c r="W933" s="51"/>
      <c r="X933" s="51"/>
      <c r="Y933" s="67"/>
      <c r="Z933" s="54" t="str">
        <f>IF(G933="","",IF(COUNTIF(Tugs[曳船名],G933)&lt;&gt;1,"未登録・重複",IF(INDEX(Tugs[会社名],MATCH(G933,Tugs[曳船名],0))="","未確認",INDEX(Tugs[会社名],MATCH(G933,Tugs[曳船名],0)))))</f>
        <v/>
      </c>
      <c r="AA933" s="54" t="str">
        <f>IF(G933="","",IF(COUNTIF(Companies[会社名],Z933)&lt;&gt;1,"未登録・重複",IF(INDEX(Companies[地区],MATCH(Z933,Companies[会社名],0))="","未確認",INDEX(Companies[地区],MATCH(Z933,Companies[会社名],0)))))</f>
        <v/>
      </c>
      <c r="AB933" s="54" t="str">
        <f>IF(G933="","",IF(Q933&lt;&gt;"",Q933,IF(COUNTIF(Tugs[曳船名],G933)&lt;&gt;1,"未登録・重複",IF(INDEX(Tugs[基地港],MATCH(G933,Tugs[曳船名],0))="","未確認",INDEX(Tugs[基地港],MATCH(G933,Tugs[曳船名],0))))))</f>
        <v/>
      </c>
      <c r="AC933" s="53" t="str">
        <f>IF(C933="","",IF(AND(COUNTIF(Standards[照合項目（自動）],AB933&amp;"｜"&amp;E933&amp;"｜"&amp;D933&amp;"｜"&amp;F933&amp;"｜"&amp;P933)=1,COUNTIFS(Standards[照合項目（自動）],AB933&amp;"｜"&amp;E933&amp;"｜"&amp;D933&amp;"｜"&amp;F933&amp;"｜"&amp;P933,Standards[入力確認（自動）],"確認済")=1),SUMIF(Standards[照合項目（自動）],AB933&amp;"｜"&amp;E933&amp;"｜"&amp;D933&amp;"｜"&amp;F933&amp;"｜"&amp;P933,Standards[所定合計h（自動）]),"未確認"))</f>
        <v/>
      </c>
      <c r="AD933" s="53" t="str">
        <f>IF(C933="","",IF(AND(ISNUMBER(R933),ISNUMBER(S933),S933&gt;=R933),ROUND((S933-R933)*24,4),IF(OR(R933&lt;&gt;"",S933&lt;&gt;""),"",IF(AND(ISNUMBER(T933),T933&gt;=0),T933,IF(AND(I933="あり",J933="実施",ISNUMBER(AC933)),AC933,"")))))</f>
        <v/>
      </c>
      <c r="AE933" s="54" t="str">
        <f>IF(C933="","",IF(AND(ISNUMBER(R933),ISNUMBER(S933),S933&gt;=R933),IF(X933="記録","実績：基地発～基地着",IF(X933="記憶","記憶：基地発～基地着","未確認：基地発～基地着")),IF(OR(R933&lt;&gt;"",S933&lt;&gt;""),"要確認：時刻不足・逆転",IF(AND(ISNUMBER(T933),T933&gt;=0),IF(X933="記録","実績：記録の時間",IF(X933="記憶","記憶：申告の時間","未確認：申告の時間")),IF(AND(I933="あり",J933="実施",ISNUMBER(AC933)),"所定時間による見込み",IF(I933="なし","使用なし","未確認"))))))</f>
        <v/>
      </c>
      <c r="AF933" s="55" t="str">
        <f>IF(C933="","",IF(H933="あり",1,0))</f>
        <v/>
      </c>
      <c r="AG933" s="55" t="str">
        <f>IF(C933="","",IF(AND(I933="あり",J933="実施"),1,0))</f>
        <v/>
      </c>
      <c r="AH933" s="55" t="str">
        <f>IF(C933="","",IF(AND(H933="あり",X933="記録"),IF(COUNTIFS($A$8:A933,A933,$B$8:B933,B933,$C$8:C933,C933,$E$8:E933,E933,$F$8:F933,F933,$H$8:H933,"あり",$X$8:X933,"記録")=1,1,0),0))</f>
        <v/>
      </c>
      <c r="AI933" s="55" t="str">
        <f>IF(C933="","",IF(AND(I933="あり",J933="実施",X933="記録",ISNUMBER(K933)),IF(COUNTIFS($K$8:K933,K933,$C$8:C933,C933,$E$8:E933,E933,$F$8:F933,F933,$I$8:I933,"あり",$J$8:J933,"実施",$X$8:X933,"記録")=1,1,0),0))</f>
        <v/>
      </c>
      <c r="AJ933" s="55" t="str">
        <f>IF(C933="","",IF(ISNUMBER(A933),YEAR(A933)-IF(MONTH(A933)&lt;4,1,0),""))</f>
        <v/>
      </c>
      <c r="AK933" s="55" t="str">
        <f>IF(C933="","",IF(J933="実施",IF(ISNUMBER(K933),YEAR(K933)-IF(MONTH(K933)&lt;4,1,0),""),""))</f>
        <v/>
      </c>
      <c r="AL933" s="56" t="str">
        <f>IF(C933="",IF(OR(A933&lt;&gt;"",G933&lt;&gt;""),"要確認：船名未記入",""),IF(OR(NOT(ISNUMBER(A933)),G933="",H933="",I933="",J933="",N933="",O933="",P933="",W933="",X933=""),"要確認：基本項目不足",IF(OR(Z933="未登録・重複",AA933="未登録・重複",AB933="未確認"),"要確認：登録表を確認",IF(AND(H933="あり",NOT(ISNUMBER(B933))),"要確認：前日の予定時刻不足",IF(AND(J933="実施",I933="あり",NOT(ISNUMBER(K933))),"要確認：最終日時不足",IF(AND(J933="取消",I933="あり"),"要確認：取消と使用ありが矛盾",IF(OR(AND(ISNUMBER(T933),T933&lt;0),AND(ISNUMBER(V933),V933&lt;0),AE933="要確認：時刻不足・逆転"),"要確認：時間を確認",IF(COUNTIFS(Work[予定表の作業日],A933,Work[前日版の予定時刻],B933,Work[船名],C933,Work[バース],E933,Work[入出・転],F933,Work[曳船名],G933)&gt;1,"要確認：同じ作業・曳船が重複",IF(AND(I933="あり",J933="実施",NOT(ISNUMBER(AD933))),"要確認：拘束時間未確認",IF(OR(H933="未確認",I933="未確認",J933="未確認",X933="未確認",N933="未確認",O933="未確認"),"要確認：未確認を含む","確認済"))))))))))</f>
        <v/>
      </c>
    </row>
    <row r="934" spans="1:38" ht="24.95" customHeight="1" x14ac:dyDescent="0.2">
      <c r="A934" s="20"/>
      <c r="B934" s="29"/>
      <c r="C934" s="7"/>
      <c r="D934" s="7"/>
      <c r="E934" s="7"/>
      <c r="F934" s="7"/>
      <c r="G934" s="7"/>
      <c r="H934" s="7"/>
      <c r="I934" s="7"/>
      <c r="J934" s="7"/>
      <c r="K934" s="23"/>
      <c r="L934" s="13"/>
      <c r="M934" s="13"/>
      <c r="N934" s="7"/>
      <c r="O934" s="51"/>
      <c r="P934" s="51"/>
      <c r="Q934" s="61"/>
      <c r="R934" s="62"/>
      <c r="S934" s="62"/>
      <c r="T934" s="63"/>
      <c r="U934" s="63"/>
      <c r="V934" s="63"/>
      <c r="W934" s="51"/>
      <c r="X934" s="51"/>
      <c r="Y934" s="67"/>
      <c r="Z934" s="54" t="str">
        <f>IF(G934="","",IF(COUNTIF(Tugs[曳船名],G934)&lt;&gt;1,"未登録・重複",IF(INDEX(Tugs[会社名],MATCH(G934,Tugs[曳船名],0))="","未確認",INDEX(Tugs[会社名],MATCH(G934,Tugs[曳船名],0)))))</f>
        <v/>
      </c>
      <c r="AA934" s="54" t="str">
        <f>IF(G934="","",IF(COUNTIF(Companies[会社名],Z934)&lt;&gt;1,"未登録・重複",IF(INDEX(Companies[地区],MATCH(Z934,Companies[会社名],0))="","未確認",INDEX(Companies[地区],MATCH(Z934,Companies[会社名],0)))))</f>
        <v/>
      </c>
      <c r="AB934" s="54" t="str">
        <f>IF(G934="","",IF(Q934&lt;&gt;"",Q934,IF(COUNTIF(Tugs[曳船名],G934)&lt;&gt;1,"未登録・重複",IF(INDEX(Tugs[基地港],MATCH(G934,Tugs[曳船名],0))="","未確認",INDEX(Tugs[基地港],MATCH(G934,Tugs[曳船名],0))))))</f>
        <v/>
      </c>
      <c r="AC934" s="53" t="str">
        <f>IF(C934="","",IF(AND(COUNTIF(Standards[照合項目（自動）],AB934&amp;"｜"&amp;E934&amp;"｜"&amp;D934&amp;"｜"&amp;F934&amp;"｜"&amp;P934)=1,COUNTIFS(Standards[照合項目（自動）],AB934&amp;"｜"&amp;E934&amp;"｜"&amp;D934&amp;"｜"&amp;F934&amp;"｜"&amp;P934,Standards[入力確認（自動）],"確認済")=1),SUMIF(Standards[照合項目（自動）],AB934&amp;"｜"&amp;E934&amp;"｜"&amp;D934&amp;"｜"&amp;F934&amp;"｜"&amp;P934,Standards[所定合計h（自動）]),"未確認"))</f>
        <v/>
      </c>
      <c r="AD934" s="53" t="str">
        <f>IF(C934="","",IF(AND(ISNUMBER(R934),ISNUMBER(S934),S934&gt;=R934),ROUND((S934-R934)*24,4),IF(OR(R934&lt;&gt;"",S934&lt;&gt;""),"",IF(AND(ISNUMBER(T934),T934&gt;=0),T934,IF(AND(I934="あり",J934="実施",ISNUMBER(AC934)),AC934,"")))))</f>
        <v/>
      </c>
      <c r="AE934" s="54" t="str">
        <f>IF(C934="","",IF(AND(ISNUMBER(R934),ISNUMBER(S934),S934&gt;=R934),IF(X934="記録","実績：基地発～基地着",IF(X934="記憶","記憶：基地発～基地着","未確認：基地発～基地着")),IF(OR(R934&lt;&gt;"",S934&lt;&gt;""),"要確認：時刻不足・逆転",IF(AND(ISNUMBER(T934),T934&gt;=0),IF(X934="記録","実績：記録の時間",IF(X934="記憶","記憶：申告の時間","未確認：申告の時間")),IF(AND(I934="あり",J934="実施",ISNUMBER(AC934)),"所定時間による見込み",IF(I934="なし","使用なし","未確認"))))))</f>
        <v/>
      </c>
      <c r="AF934" s="55" t="str">
        <f>IF(C934="","",IF(H934="あり",1,0))</f>
        <v/>
      </c>
      <c r="AG934" s="55" t="str">
        <f>IF(C934="","",IF(AND(I934="あり",J934="実施"),1,0))</f>
        <v/>
      </c>
      <c r="AH934" s="55" t="str">
        <f>IF(C934="","",IF(AND(H934="あり",X934="記録"),IF(COUNTIFS($A$8:A934,A934,$B$8:B934,B934,$C$8:C934,C934,$E$8:E934,E934,$F$8:F934,F934,$H$8:H934,"あり",$X$8:X934,"記録")=1,1,0),0))</f>
        <v/>
      </c>
      <c r="AI934" s="55" t="str">
        <f>IF(C934="","",IF(AND(I934="あり",J934="実施",X934="記録",ISNUMBER(K934)),IF(COUNTIFS($K$8:K934,K934,$C$8:C934,C934,$E$8:E934,E934,$F$8:F934,F934,$I$8:I934,"あり",$J$8:J934,"実施",$X$8:X934,"記録")=1,1,0),0))</f>
        <v/>
      </c>
      <c r="AJ934" s="55" t="str">
        <f>IF(C934="","",IF(ISNUMBER(A934),YEAR(A934)-IF(MONTH(A934)&lt;4,1,0),""))</f>
        <v/>
      </c>
      <c r="AK934" s="55" t="str">
        <f>IF(C934="","",IF(J934="実施",IF(ISNUMBER(K934),YEAR(K934)-IF(MONTH(K934)&lt;4,1,0),""),""))</f>
        <v/>
      </c>
      <c r="AL934" s="56" t="str">
        <f>IF(C934="",IF(OR(A934&lt;&gt;"",G934&lt;&gt;""),"要確認：船名未記入",""),IF(OR(NOT(ISNUMBER(A934)),G934="",H934="",I934="",J934="",N934="",O934="",P934="",W934="",X934=""),"要確認：基本項目不足",IF(OR(Z934="未登録・重複",AA934="未登録・重複",AB934="未確認"),"要確認：登録表を確認",IF(AND(H934="あり",NOT(ISNUMBER(B934))),"要確認：前日の予定時刻不足",IF(AND(J934="実施",I934="あり",NOT(ISNUMBER(K934))),"要確認：最終日時不足",IF(AND(J934="取消",I934="あり"),"要確認：取消と使用ありが矛盾",IF(OR(AND(ISNUMBER(T934),T934&lt;0),AND(ISNUMBER(V934),V934&lt;0),AE934="要確認：時刻不足・逆転"),"要確認：時間を確認",IF(COUNTIFS(Work[予定表の作業日],A934,Work[前日版の予定時刻],B934,Work[船名],C934,Work[バース],E934,Work[入出・転],F934,Work[曳船名],G934)&gt;1,"要確認：同じ作業・曳船が重複",IF(AND(I934="あり",J934="実施",NOT(ISNUMBER(AD934))),"要確認：拘束時間未確認",IF(OR(H934="未確認",I934="未確認",J934="未確認",X934="未確認",N934="未確認",O934="未確認"),"要確認：未確認を含む","確認済"))))))))))</f>
        <v/>
      </c>
    </row>
    <row r="935" spans="1:38" ht="24.95" customHeight="1" x14ac:dyDescent="0.2">
      <c r="A935" s="20"/>
      <c r="B935" s="29"/>
      <c r="C935" s="7"/>
      <c r="D935" s="7"/>
      <c r="E935" s="7"/>
      <c r="F935" s="7"/>
      <c r="G935" s="7"/>
      <c r="H935" s="7"/>
      <c r="I935" s="7"/>
      <c r="J935" s="7"/>
      <c r="K935" s="23"/>
      <c r="L935" s="13"/>
      <c r="M935" s="13"/>
      <c r="N935" s="7"/>
      <c r="O935" s="51"/>
      <c r="P935" s="51"/>
      <c r="Q935" s="61"/>
      <c r="R935" s="62"/>
      <c r="S935" s="62"/>
      <c r="T935" s="63"/>
      <c r="U935" s="63"/>
      <c r="V935" s="63"/>
      <c r="W935" s="51"/>
      <c r="X935" s="51"/>
      <c r="Y935" s="67"/>
      <c r="Z935" s="54" t="str">
        <f>IF(G935="","",IF(COUNTIF(Tugs[曳船名],G935)&lt;&gt;1,"未登録・重複",IF(INDEX(Tugs[会社名],MATCH(G935,Tugs[曳船名],0))="","未確認",INDEX(Tugs[会社名],MATCH(G935,Tugs[曳船名],0)))))</f>
        <v/>
      </c>
      <c r="AA935" s="54" t="str">
        <f>IF(G935="","",IF(COUNTIF(Companies[会社名],Z935)&lt;&gt;1,"未登録・重複",IF(INDEX(Companies[地区],MATCH(Z935,Companies[会社名],0))="","未確認",INDEX(Companies[地区],MATCH(Z935,Companies[会社名],0)))))</f>
        <v/>
      </c>
      <c r="AB935" s="54" t="str">
        <f>IF(G935="","",IF(Q935&lt;&gt;"",Q935,IF(COUNTIF(Tugs[曳船名],G935)&lt;&gt;1,"未登録・重複",IF(INDEX(Tugs[基地港],MATCH(G935,Tugs[曳船名],0))="","未確認",INDEX(Tugs[基地港],MATCH(G935,Tugs[曳船名],0))))))</f>
        <v/>
      </c>
      <c r="AC935" s="53" t="str">
        <f>IF(C935="","",IF(AND(COUNTIF(Standards[照合項目（自動）],AB935&amp;"｜"&amp;E935&amp;"｜"&amp;D935&amp;"｜"&amp;F935&amp;"｜"&amp;P935)=1,COUNTIFS(Standards[照合項目（自動）],AB935&amp;"｜"&amp;E935&amp;"｜"&amp;D935&amp;"｜"&amp;F935&amp;"｜"&amp;P935,Standards[入力確認（自動）],"確認済")=1),SUMIF(Standards[照合項目（自動）],AB935&amp;"｜"&amp;E935&amp;"｜"&amp;D935&amp;"｜"&amp;F935&amp;"｜"&amp;P935,Standards[所定合計h（自動）]),"未確認"))</f>
        <v/>
      </c>
      <c r="AD935" s="53" t="str">
        <f>IF(C935="","",IF(AND(ISNUMBER(R935),ISNUMBER(S935),S935&gt;=R935),ROUND((S935-R935)*24,4),IF(OR(R935&lt;&gt;"",S935&lt;&gt;""),"",IF(AND(ISNUMBER(T935),T935&gt;=0),T935,IF(AND(I935="あり",J935="実施",ISNUMBER(AC935)),AC935,"")))))</f>
        <v/>
      </c>
      <c r="AE935" s="54" t="str">
        <f>IF(C935="","",IF(AND(ISNUMBER(R935),ISNUMBER(S935),S935&gt;=R935),IF(X935="記録","実績：基地発～基地着",IF(X935="記憶","記憶：基地発～基地着","未確認：基地発～基地着")),IF(OR(R935&lt;&gt;"",S935&lt;&gt;""),"要確認：時刻不足・逆転",IF(AND(ISNUMBER(T935),T935&gt;=0),IF(X935="記録","実績：記録の時間",IF(X935="記憶","記憶：申告の時間","未確認：申告の時間")),IF(AND(I935="あり",J935="実施",ISNUMBER(AC935)),"所定時間による見込み",IF(I935="なし","使用なし","未確認"))))))</f>
        <v/>
      </c>
      <c r="AF935" s="55" t="str">
        <f>IF(C935="","",IF(H935="あり",1,0))</f>
        <v/>
      </c>
      <c r="AG935" s="55" t="str">
        <f>IF(C935="","",IF(AND(I935="あり",J935="実施"),1,0))</f>
        <v/>
      </c>
      <c r="AH935" s="55" t="str">
        <f>IF(C935="","",IF(AND(H935="あり",X935="記録"),IF(COUNTIFS($A$8:A935,A935,$B$8:B935,B935,$C$8:C935,C935,$E$8:E935,E935,$F$8:F935,F935,$H$8:H935,"あり",$X$8:X935,"記録")=1,1,0),0))</f>
        <v/>
      </c>
      <c r="AI935" s="55" t="str">
        <f>IF(C935="","",IF(AND(I935="あり",J935="実施",X935="記録",ISNUMBER(K935)),IF(COUNTIFS($K$8:K935,K935,$C$8:C935,C935,$E$8:E935,E935,$F$8:F935,F935,$I$8:I935,"あり",$J$8:J935,"実施",$X$8:X935,"記録")=1,1,0),0))</f>
        <v/>
      </c>
      <c r="AJ935" s="55" t="str">
        <f>IF(C935="","",IF(ISNUMBER(A935),YEAR(A935)-IF(MONTH(A935)&lt;4,1,0),""))</f>
        <v/>
      </c>
      <c r="AK935" s="55" t="str">
        <f>IF(C935="","",IF(J935="実施",IF(ISNUMBER(K935),YEAR(K935)-IF(MONTH(K935)&lt;4,1,0),""),""))</f>
        <v/>
      </c>
      <c r="AL935" s="56" t="str">
        <f>IF(C935="",IF(OR(A935&lt;&gt;"",G935&lt;&gt;""),"要確認：船名未記入",""),IF(OR(NOT(ISNUMBER(A935)),G935="",H935="",I935="",J935="",N935="",O935="",P935="",W935="",X935=""),"要確認：基本項目不足",IF(OR(Z935="未登録・重複",AA935="未登録・重複",AB935="未確認"),"要確認：登録表を確認",IF(AND(H935="あり",NOT(ISNUMBER(B935))),"要確認：前日の予定時刻不足",IF(AND(J935="実施",I935="あり",NOT(ISNUMBER(K935))),"要確認：最終日時不足",IF(AND(J935="取消",I935="あり"),"要確認：取消と使用ありが矛盾",IF(OR(AND(ISNUMBER(T935),T935&lt;0),AND(ISNUMBER(V935),V935&lt;0),AE935="要確認：時刻不足・逆転"),"要確認：時間を確認",IF(COUNTIFS(Work[予定表の作業日],A935,Work[前日版の予定時刻],B935,Work[船名],C935,Work[バース],E935,Work[入出・転],F935,Work[曳船名],G935)&gt;1,"要確認：同じ作業・曳船が重複",IF(AND(I935="あり",J935="実施",NOT(ISNUMBER(AD935))),"要確認：拘束時間未確認",IF(OR(H935="未確認",I935="未確認",J935="未確認",X935="未確認",N935="未確認",O935="未確認"),"要確認：未確認を含む","確認済"))))))))))</f>
        <v/>
      </c>
    </row>
    <row r="936" spans="1:38" ht="24.95" customHeight="1" x14ac:dyDescent="0.2">
      <c r="A936" s="20"/>
      <c r="B936" s="29"/>
      <c r="C936" s="7"/>
      <c r="D936" s="7"/>
      <c r="E936" s="7"/>
      <c r="F936" s="7"/>
      <c r="G936" s="7"/>
      <c r="H936" s="7"/>
      <c r="I936" s="7"/>
      <c r="J936" s="7"/>
      <c r="K936" s="23"/>
      <c r="L936" s="13"/>
      <c r="M936" s="13"/>
      <c r="N936" s="7"/>
      <c r="O936" s="51"/>
      <c r="P936" s="51"/>
      <c r="Q936" s="61"/>
      <c r="R936" s="62"/>
      <c r="S936" s="62"/>
      <c r="T936" s="63"/>
      <c r="U936" s="63"/>
      <c r="V936" s="63"/>
      <c r="W936" s="51"/>
      <c r="X936" s="51"/>
      <c r="Y936" s="67"/>
      <c r="Z936" s="54" t="str">
        <f>IF(G936="","",IF(COUNTIF(Tugs[曳船名],G936)&lt;&gt;1,"未登録・重複",IF(INDEX(Tugs[会社名],MATCH(G936,Tugs[曳船名],0))="","未確認",INDEX(Tugs[会社名],MATCH(G936,Tugs[曳船名],0)))))</f>
        <v/>
      </c>
      <c r="AA936" s="54" t="str">
        <f>IF(G936="","",IF(COUNTIF(Companies[会社名],Z936)&lt;&gt;1,"未登録・重複",IF(INDEX(Companies[地区],MATCH(Z936,Companies[会社名],0))="","未確認",INDEX(Companies[地区],MATCH(Z936,Companies[会社名],0)))))</f>
        <v/>
      </c>
      <c r="AB936" s="54" t="str">
        <f>IF(G936="","",IF(Q936&lt;&gt;"",Q936,IF(COUNTIF(Tugs[曳船名],G936)&lt;&gt;1,"未登録・重複",IF(INDEX(Tugs[基地港],MATCH(G936,Tugs[曳船名],0))="","未確認",INDEX(Tugs[基地港],MATCH(G936,Tugs[曳船名],0))))))</f>
        <v/>
      </c>
      <c r="AC936" s="53" t="str">
        <f>IF(C936="","",IF(AND(COUNTIF(Standards[照合項目（自動）],AB936&amp;"｜"&amp;E936&amp;"｜"&amp;D936&amp;"｜"&amp;F936&amp;"｜"&amp;P936)=1,COUNTIFS(Standards[照合項目（自動）],AB936&amp;"｜"&amp;E936&amp;"｜"&amp;D936&amp;"｜"&amp;F936&amp;"｜"&amp;P936,Standards[入力確認（自動）],"確認済")=1),SUMIF(Standards[照合項目（自動）],AB936&amp;"｜"&amp;E936&amp;"｜"&amp;D936&amp;"｜"&amp;F936&amp;"｜"&amp;P936,Standards[所定合計h（自動）]),"未確認"))</f>
        <v/>
      </c>
      <c r="AD936" s="53" t="str">
        <f>IF(C936="","",IF(AND(ISNUMBER(R936),ISNUMBER(S936),S936&gt;=R936),ROUND((S936-R936)*24,4),IF(OR(R936&lt;&gt;"",S936&lt;&gt;""),"",IF(AND(ISNUMBER(T936),T936&gt;=0),T936,IF(AND(I936="あり",J936="実施",ISNUMBER(AC936)),AC936,"")))))</f>
        <v/>
      </c>
      <c r="AE936" s="54" t="str">
        <f>IF(C936="","",IF(AND(ISNUMBER(R936),ISNUMBER(S936),S936&gt;=R936),IF(X936="記録","実績：基地発～基地着",IF(X936="記憶","記憶：基地発～基地着","未確認：基地発～基地着")),IF(OR(R936&lt;&gt;"",S936&lt;&gt;""),"要確認：時刻不足・逆転",IF(AND(ISNUMBER(T936),T936&gt;=0),IF(X936="記録","実績：記録の時間",IF(X936="記憶","記憶：申告の時間","未確認：申告の時間")),IF(AND(I936="あり",J936="実施",ISNUMBER(AC936)),"所定時間による見込み",IF(I936="なし","使用なし","未確認"))))))</f>
        <v/>
      </c>
      <c r="AF936" s="55" t="str">
        <f>IF(C936="","",IF(H936="あり",1,0))</f>
        <v/>
      </c>
      <c r="AG936" s="55" t="str">
        <f>IF(C936="","",IF(AND(I936="あり",J936="実施"),1,0))</f>
        <v/>
      </c>
      <c r="AH936" s="55" t="str">
        <f>IF(C936="","",IF(AND(H936="あり",X936="記録"),IF(COUNTIFS($A$8:A936,A936,$B$8:B936,B936,$C$8:C936,C936,$E$8:E936,E936,$F$8:F936,F936,$H$8:H936,"あり",$X$8:X936,"記録")=1,1,0),0))</f>
        <v/>
      </c>
      <c r="AI936" s="55" t="str">
        <f>IF(C936="","",IF(AND(I936="あり",J936="実施",X936="記録",ISNUMBER(K936)),IF(COUNTIFS($K$8:K936,K936,$C$8:C936,C936,$E$8:E936,E936,$F$8:F936,F936,$I$8:I936,"あり",$J$8:J936,"実施",$X$8:X936,"記録")=1,1,0),0))</f>
        <v/>
      </c>
      <c r="AJ936" s="55" t="str">
        <f>IF(C936="","",IF(ISNUMBER(A936),YEAR(A936)-IF(MONTH(A936)&lt;4,1,0),""))</f>
        <v/>
      </c>
      <c r="AK936" s="55" t="str">
        <f>IF(C936="","",IF(J936="実施",IF(ISNUMBER(K936),YEAR(K936)-IF(MONTH(K936)&lt;4,1,0),""),""))</f>
        <v/>
      </c>
      <c r="AL936" s="56" t="str">
        <f>IF(C936="",IF(OR(A936&lt;&gt;"",G936&lt;&gt;""),"要確認：船名未記入",""),IF(OR(NOT(ISNUMBER(A936)),G936="",H936="",I936="",J936="",N936="",O936="",P936="",W936="",X936=""),"要確認：基本項目不足",IF(OR(Z936="未登録・重複",AA936="未登録・重複",AB936="未確認"),"要確認：登録表を確認",IF(AND(H936="あり",NOT(ISNUMBER(B936))),"要確認：前日の予定時刻不足",IF(AND(J936="実施",I936="あり",NOT(ISNUMBER(K936))),"要確認：最終日時不足",IF(AND(J936="取消",I936="あり"),"要確認：取消と使用ありが矛盾",IF(OR(AND(ISNUMBER(T936),T936&lt;0),AND(ISNUMBER(V936),V936&lt;0),AE936="要確認：時刻不足・逆転"),"要確認：時間を確認",IF(COUNTIFS(Work[予定表の作業日],A936,Work[前日版の予定時刻],B936,Work[船名],C936,Work[バース],E936,Work[入出・転],F936,Work[曳船名],G936)&gt;1,"要確認：同じ作業・曳船が重複",IF(AND(I936="あり",J936="実施",NOT(ISNUMBER(AD936))),"要確認：拘束時間未確認",IF(OR(H936="未確認",I936="未確認",J936="未確認",X936="未確認",N936="未確認",O936="未確認"),"要確認：未確認を含む","確認済"))))))))))</f>
        <v/>
      </c>
    </row>
    <row r="937" spans="1:38" ht="24.95" customHeight="1" x14ac:dyDescent="0.2">
      <c r="A937" s="20"/>
      <c r="B937" s="29"/>
      <c r="C937" s="7"/>
      <c r="D937" s="7"/>
      <c r="E937" s="7"/>
      <c r="F937" s="7"/>
      <c r="G937" s="7"/>
      <c r="H937" s="7"/>
      <c r="I937" s="7"/>
      <c r="J937" s="7"/>
      <c r="K937" s="23"/>
      <c r="L937" s="13"/>
      <c r="M937" s="13"/>
      <c r="N937" s="7"/>
      <c r="O937" s="51"/>
      <c r="P937" s="51"/>
      <c r="Q937" s="61"/>
      <c r="R937" s="62"/>
      <c r="S937" s="62"/>
      <c r="T937" s="63"/>
      <c r="U937" s="63"/>
      <c r="V937" s="63"/>
      <c r="W937" s="51"/>
      <c r="X937" s="51"/>
      <c r="Y937" s="67"/>
      <c r="Z937" s="54" t="str">
        <f>IF(G937="","",IF(COUNTIF(Tugs[曳船名],G937)&lt;&gt;1,"未登録・重複",IF(INDEX(Tugs[会社名],MATCH(G937,Tugs[曳船名],0))="","未確認",INDEX(Tugs[会社名],MATCH(G937,Tugs[曳船名],0)))))</f>
        <v/>
      </c>
      <c r="AA937" s="54" t="str">
        <f>IF(G937="","",IF(COUNTIF(Companies[会社名],Z937)&lt;&gt;1,"未登録・重複",IF(INDEX(Companies[地区],MATCH(Z937,Companies[会社名],0))="","未確認",INDEX(Companies[地区],MATCH(Z937,Companies[会社名],0)))))</f>
        <v/>
      </c>
      <c r="AB937" s="54" t="str">
        <f>IF(G937="","",IF(Q937&lt;&gt;"",Q937,IF(COUNTIF(Tugs[曳船名],G937)&lt;&gt;1,"未登録・重複",IF(INDEX(Tugs[基地港],MATCH(G937,Tugs[曳船名],0))="","未確認",INDEX(Tugs[基地港],MATCH(G937,Tugs[曳船名],0))))))</f>
        <v/>
      </c>
      <c r="AC937" s="53" t="str">
        <f>IF(C937="","",IF(AND(COUNTIF(Standards[照合項目（自動）],AB937&amp;"｜"&amp;E937&amp;"｜"&amp;D937&amp;"｜"&amp;F937&amp;"｜"&amp;P937)=1,COUNTIFS(Standards[照合項目（自動）],AB937&amp;"｜"&amp;E937&amp;"｜"&amp;D937&amp;"｜"&amp;F937&amp;"｜"&amp;P937,Standards[入力確認（自動）],"確認済")=1),SUMIF(Standards[照合項目（自動）],AB937&amp;"｜"&amp;E937&amp;"｜"&amp;D937&amp;"｜"&amp;F937&amp;"｜"&amp;P937,Standards[所定合計h（自動）]),"未確認"))</f>
        <v/>
      </c>
      <c r="AD937" s="53" t="str">
        <f>IF(C937="","",IF(AND(ISNUMBER(R937),ISNUMBER(S937),S937&gt;=R937),ROUND((S937-R937)*24,4),IF(OR(R937&lt;&gt;"",S937&lt;&gt;""),"",IF(AND(ISNUMBER(T937),T937&gt;=0),T937,IF(AND(I937="あり",J937="実施",ISNUMBER(AC937)),AC937,"")))))</f>
        <v/>
      </c>
      <c r="AE937" s="54" t="str">
        <f>IF(C937="","",IF(AND(ISNUMBER(R937),ISNUMBER(S937),S937&gt;=R937),IF(X937="記録","実績：基地発～基地着",IF(X937="記憶","記憶：基地発～基地着","未確認：基地発～基地着")),IF(OR(R937&lt;&gt;"",S937&lt;&gt;""),"要確認：時刻不足・逆転",IF(AND(ISNUMBER(T937),T937&gt;=0),IF(X937="記録","実績：記録の時間",IF(X937="記憶","記憶：申告の時間","未確認：申告の時間")),IF(AND(I937="あり",J937="実施",ISNUMBER(AC937)),"所定時間による見込み",IF(I937="なし","使用なし","未確認"))))))</f>
        <v/>
      </c>
      <c r="AF937" s="55" t="str">
        <f>IF(C937="","",IF(H937="あり",1,0))</f>
        <v/>
      </c>
      <c r="AG937" s="55" t="str">
        <f>IF(C937="","",IF(AND(I937="あり",J937="実施"),1,0))</f>
        <v/>
      </c>
      <c r="AH937" s="55" t="str">
        <f>IF(C937="","",IF(AND(H937="あり",X937="記録"),IF(COUNTIFS($A$8:A937,A937,$B$8:B937,B937,$C$8:C937,C937,$E$8:E937,E937,$F$8:F937,F937,$H$8:H937,"あり",$X$8:X937,"記録")=1,1,0),0))</f>
        <v/>
      </c>
      <c r="AI937" s="55" t="str">
        <f>IF(C937="","",IF(AND(I937="あり",J937="実施",X937="記録",ISNUMBER(K937)),IF(COUNTIFS($K$8:K937,K937,$C$8:C937,C937,$E$8:E937,E937,$F$8:F937,F937,$I$8:I937,"あり",$J$8:J937,"実施",$X$8:X937,"記録")=1,1,0),0))</f>
        <v/>
      </c>
      <c r="AJ937" s="55" t="str">
        <f>IF(C937="","",IF(ISNUMBER(A937),YEAR(A937)-IF(MONTH(A937)&lt;4,1,0),""))</f>
        <v/>
      </c>
      <c r="AK937" s="55" t="str">
        <f>IF(C937="","",IF(J937="実施",IF(ISNUMBER(K937),YEAR(K937)-IF(MONTH(K937)&lt;4,1,0),""),""))</f>
        <v/>
      </c>
      <c r="AL937" s="56" t="str">
        <f>IF(C937="",IF(OR(A937&lt;&gt;"",G937&lt;&gt;""),"要確認：船名未記入",""),IF(OR(NOT(ISNUMBER(A937)),G937="",H937="",I937="",J937="",N937="",O937="",P937="",W937="",X937=""),"要確認：基本項目不足",IF(OR(Z937="未登録・重複",AA937="未登録・重複",AB937="未確認"),"要確認：登録表を確認",IF(AND(H937="あり",NOT(ISNUMBER(B937))),"要確認：前日の予定時刻不足",IF(AND(J937="実施",I937="あり",NOT(ISNUMBER(K937))),"要確認：最終日時不足",IF(AND(J937="取消",I937="あり"),"要確認：取消と使用ありが矛盾",IF(OR(AND(ISNUMBER(T937),T937&lt;0),AND(ISNUMBER(V937),V937&lt;0),AE937="要確認：時刻不足・逆転"),"要確認：時間を確認",IF(COUNTIFS(Work[予定表の作業日],A937,Work[前日版の予定時刻],B937,Work[船名],C937,Work[バース],E937,Work[入出・転],F937,Work[曳船名],G937)&gt;1,"要確認：同じ作業・曳船が重複",IF(AND(I937="あり",J937="実施",NOT(ISNUMBER(AD937))),"要確認：拘束時間未確認",IF(OR(H937="未確認",I937="未確認",J937="未確認",X937="未確認",N937="未確認",O937="未確認"),"要確認：未確認を含む","確認済"))))))))))</f>
        <v/>
      </c>
    </row>
    <row r="938" spans="1:38" ht="24.95" customHeight="1" x14ac:dyDescent="0.2">
      <c r="A938" s="20"/>
      <c r="B938" s="29"/>
      <c r="C938" s="7"/>
      <c r="D938" s="7"/>
      <c r="E938" s="7"/>
      <c r="F938" s="7"/>
      <c r="G938" s="7"/>
      <c r="H938" s="7"/>
      <c r="I938" s="7"/>
      <c r="J938" s="7"/>
      <c r="K938" s="23"/>
      <c r="L938" s="13"/>
      <c r="M938" s="13"/>
      <c r="N938" s="7"/>
      <c r="O938" s="51"/>
      <c r="P938" s="51"/>
      <c r="Q938" s="61"/>
      <c r="R938" s="62"/>
      <c r="S938" s="62"/>
      <c r="T938" s="63"/>
      <c r="U938" s="63"/>
      <c r="V938" s="63"/>
      <c r="W938" s="51"/>
      <c r="X938" s="51"/>
      <c r="Y938" s="67"/>
      <c r="Z938" s="54" t="str">
        <f>IF(G938="","",IF(COUNTIF(Tugs[曳船名],G938)&lt;&gt;1,"未登録・重複",IF(INDEX(Tugs[会社名],MATCH(G938,Tugs[曳船名],0))="","未確認",INDEX(Tugs[会社名],MATCH(G938,Tugs[曳船名],0)))))</f>
        <v/>
      </c>
      <c r="AA938" s="54" t="str">
        <f>IF(G938="","",IF(COUNTIF(Companies[会社名],Z938)&lt;&gt;1,"未登録・重複",IF(INDEX(Companies[地区],MATCH(Z938,Companies[会社名],0))="","未確認",INDEX(Companies[地区],MATCH(Z938,Companies[会社名],0)))))</f>
        <v/>
      </c>
      <c r="AB938" s="54" t="str">
        <f>IF(G938="","",IF(Q938&lt;&gt;"",Q938,IF(COUNTIF(Tugs[曳船名],G938)&lt;&gt;1,"未登録・重複",IF(INDEX(Tugs[基地港],MATCH(G938,Tugs[曳船名],0))="","未確認",INDEX(Tugs[基地港],MATCH(G938,Tugs[曳船名],0))))))</f>
        <v/>
      </c>
      <c r="AC938" s="53" t="str">
        <f>IF(C938="","",IF(AND(COUNTIF(Standards[照合項目（自動）],AB938&amp;"｜"&amp;E938&amp;"｜"&amp;D938&amp;"｜"&amp;F938&amp;"｜"&amp;P938)=1,COUNTIFS(Standards[照合項目（自動）],AB938&amp;"｜"&amp;E938&amp;"｜"&amp;D938&amp;"｜"&amp;F938&amp;"｜"&amp;P938,Standards[入力確認（自動）],"確認済")=1),SUMIF(Standards[照合項目（自動）],AB938&amp;"｜"&amp;E938&amp;"｜"&amp;D938&amp;"｜"&amp;F938&amp;"｜"&amp;P938,Standards[所定合計h（自動）]),"未確認"))</f>
        <v/>
      </c>
      <c r="AD938" s="53" t="str">
        <f>IF(C938="","",IF(AND(ISNUMBER(R938),ISNUMBER(S938),S938&gt;=R938),ROUND((S938-R938)*24,4),IF(OR(R938&lt;&gt;"",S938&lt;&gt;""),"",IF(AND(ISNUMBER(T938),T938&gt;=0),T938,IF(AND(I938="あり",J938="実施",ISNUMBER(AC938)),AC938,"")))))</f>
        <v/>
      </c>
      <c r="AE938" s="54" t="str">
        <f>IF(C938="","",IF(AND(ISNUMBER(R938),ISNUMBER(S938),S938&gt;=R938),IF(X938="記録","実績：基地発～基地着",IF(X938="記憶","記憶：基地発～基地着","未確認：基地発～基地着")),IF(OR(R938&lt;&gt;"",S938&lt;&gt;""),"要確認：時刻不足・逆転",IF(AND(ISNUMBER(T938),T938&gt;=0),IF(X938="記録","実績：記録の時間",IF(X938="記憶","記憶：申告の時間","未確認：申告の時間")),IF(AND(I938="あり",J938="実施",ISNUMBER(AC938)),"所定時間による見込み",IF(I938="なし","使用なし","未確認"))))))</f>
        <v/>
      </c>
      <c r="AF938" s="55" t="str">
        <f>IF(C938="","",IF(H938="あり",1,0))</f>
        <v/>
      </c>
      <c r="AG938" s="55" t="str">
        <f>IF(C938="","",IF(AND(I938="あり",J938="実施"),1,0))</f>
        <v/>
      </c>
      <c r="AH938" s="55" t="str">
        <f>IF(C938="","",IF(AND(H938="あり",X938="記録"),IF(COUNTIFS($A$8:A938,A938,$B$8:B938,B938,$C$8:C938,C938,$E$8:E938,E938,$F$8:F938,F938,$H$8:H938,"あり",$X$8:X938,"記録")=1,1,0),0))</f>
        <v/>
      </c>
      <c r="AI938" s="55" t="str">
        <f>IF(C938="","",IF(AND(I938="あり",J938="実施",X938="記録",ISNUMBER(K938)),IF(COUNTIFS($K$8:K938,K938,$C$8:C938,C938,$E$8:E938,E938,$F$8:F938,F938,$I$8:I938,"あり",$J$8:J938,"実施",$X$8:X938,"記録")=1,1,0),0))</f>
        <v/>
      </c>
      <c r="AJ938" s="55" t="str">
        <f>IF(C938="","",IF(ISNUMBER(A938),YEAR(A938)-IF(MONTH(A938)&lt;4,1,0),""))</f>
        <v/>
      </c>
      <c r="AK938" s="55" t="str">
        <f>IF(C938="","",IF(J938="実施",IF(ISNUMBER(K938),YEAR(K938)-IF(MONTH(K938)&lt;4,1,0),""),""))</f>
        <v/>
      </c>
      <c r="AL938" s="56" t="str">
        <f>IF(C938="",IF(OR(A938&lt;&gt;"",G938&lt;&gt;""),"要確認：船名未記入",""),IF(OR(NOT(ISNUMBER(A938)),G938="",H938="",I938="",J938="",N938="",O938="",P938="",W938="",X938=""),"要確認：基本項目不足",IF(OR(Z938="未登録・重複",AA938="未登録・重複",AB938="未確認"),"要確認：登録表を確認",IF(AND(H938="あり",NOT(ISNUMBER(B938))),"要確認：前日の予定時刻不足",IF(AND(J938="実施",I938="あり",NOT(ISNUMBER(K938))),"要確認：最終日時不足",IF(AND(J938="取消",I938="あり"),"要確認：取消と使用ありが矛盾",IF(OR(AND(ISNUMBER(T938),T938&lt;0),AND(ISNUMBER(V938),V938&lt;0),AE938="要確認：時刻不足・逆転"),"要確認：時間を確認",IF(COUNTIFS(Work[予定表の作業日],A938,Work[前日版の予定時刻],B938,Work[船名],C938,Work[バース],E938,Work[入出・転],F938,Work[曳船名],G938)&gt;1,"要確認：同じ作業・曳船が重複",IF(AND(I938="あり",J938="実施",NOT(ISNUMBER(AD938))),"要確認：拘束時間未確認",IF(OR(H938="未確認",I938="未確認",J938="未確認",X938="未確認",N938="未確認",O938="未確認"),"要確認：未確認を含む","確認済"))))))))))</f>
        <v/>
      </c>
    </row>
    <row r="939" spans="1:38" ht="24.95" customHeight="1" x14ac:dyDescent="0.2">
      <c r="A939" s="20"/>
      <c r="B939" s="29"/>
      <c r="C939" s="7"/>
      <c r="D939" s="7"/>
      <c r="E939" s="7"/>
      <c r="F939" s="7"/>
      <c r="G939" s="7"/>
      <c r="H939" s="7"/>
      <c r="I939" s="7"/>
      <c r="J939" s="7"/>
      <c r="K939" s="23"/>
      <c r="L939" s="13"/>
      <c r="M939" s="13"/>
      <c r="N939" s="7"/>
      <c r="O939" s="51"/>
      <c r="P939" s="51"/>
      <c r="Q939" s="61"/>
      <c r="R939" s="62"/>
      <c r="S939" s="62"/>
      <c r="T939" s="63"/>
      <c r="U939" s="63"/>
      <c r="V939" s="63"/>
      <c r="W939" s="51"/>
      <c r="X939" s="51"/>
      <c r="Y939" s="67"/>
      <c r="Z939" s="54" t="str">
        <f>IF(G939="","",IF(COUNTIF(Tugs[曳船名],G939)&lt;&gt;1,"未登録・重複",IF(INDEX(Tugs[会社名],MATCH(G939,Tugs[曳船名],0))="","未確認",INDEX(Tugs[会社名],MATCH(G939,Tugs[曳船名],0)))))</f>
        <v/>
      </c>
      <c r="AA939" s="54" t="str">
        <f>IF(G939="","",IF(COUNTIF(Companies[会社名],Z939)&lt;&gt;1,"未登録・重複",IF(INDEX(Companies[地区],MATCH(Z939,Companies[会社名],0))="","未確認",INDEX(Companies[地区],MATCH(Z939,Companies[会社名],0)))))</f>
        <v/>
      </c>
      <c r="AB939" s="54" t="str">
        <f>IF(G939="","",IF(Q939&lt;&gt;"",Q939,IF(COUNTIF(Tugs[曳船名],G939)&lt;&gt;1,"未登録・重複",IF(INDEX(Tugs[基地港],MATCH(G939,Tugs[曳船名],0))="","未確認",INDEX(Tugs[基地港],MATCH(G939,Tugs[曳船名],0))))))</f>
        <v/>
      </c>
      <c r="AC939" s="53" t="str">
        <f>IF(C939="","",IF(AND(COUNTIF(Standards[照合項目（自動）],AB939&amp;"｜"&amp;E939&amp;"｜"&amp;D939&amp;"｜"&amp;F939&amp;"｜"&amp;P939)=1,COUNTIFS(Standards[照合項目（自動）],AB939&amp;"｜"&amp;E939&amp;"｜"&amp;D939&amp;"｜"&amp;F939&amp;"｜"&amp;P939,Standards[入力確認（自動）],"確認済")=1),SUMIF(Standards[照合項目（自動）],AB939&amp;"｜"&amp;E939&amp;"｜"&amp;D939&amp;"｜"&amp;F939&amp;"｜"&amp;P939,Standards[所定合計h（自動）]),"未確認"))</f>
        <v/>
      </c>
      <c r="AD939" s="53" t="str">
        <f>IF(C939="","",IF(AND(ISNUMBER(R939),ISNUMBER(S939),S939&gt;=R939),ROUND((S939-R939)*24,4),IF(OR(R939&lt;&gt;"",S939&lt;&gt;""),"",IF(AND(ISNUMBER(T939),T939&gt;=0),T939,IF(AND(I939="あり",J939="実施",ISNUMBER(AC939)),AC939,"")))))</f>
        <v/>
      </c>
      <c r="AE939" s="54" t="str">
        <f>IF(C939="","",IF(AND(ISNUMBER(R939),ISNUMBER(S939),S939&gt;=R939),IF(X939="記録","実績：基地発～基地着",IF(X939="記憶","記憶：基地発～基地着","未確認：基地発～基地着")),IF(OR(R939&lt;&gt;"",S939&lt;&gt;""),"要確認：時刻不足・逆転",IF(AND(ISNUMBER(T939),T939&gt;=0),IF(X939="記録","実績：記録の時間",IF(X939="記憶","記憶：申告の時間","未確認：申告の時間")),IF(AND(I939="あり",J939="実施",ISNUMBER(AC939)),"所定時間による見込み",IF(I939="なし","使用なし","未確認"))))))</f>
        <v/>
      </c>
      <c r="AF939" s="55" t="str">
        <f>IF(C939="","",IF(H939="あり",1,0))</f>
        <v/>
      </c>
      <c r="AG939" s="55" t="str">
        <f>IF(C939="","",IF(AND(I939="あり",J939="実施"),1,0))</f>
        <v/>
      </c>
      <c r="AH939" s="55" t="str">
        <f>IF(C939="","",IF(AND(H939="あり",X939="記録"),IF(COUNTIFS($A$8:A939,A939,$B$8:B939,B939,$C$8:C939,C939,$E$8:E939,E939,$F$8:F939,F939,$H$8:H939,"あり",$X$8:X939,"記録")=1,1,0),0))</f>
        <v/>
      </c>
      <c r="AI939" s="55" t="str">
        <f>IF(C939="","",IF(AND(I939="あり",J939="実施",X939="記録",ISNUMBER(K939)),IF(COUNTIFS($K$8:K939,K939,$C$8:C939,C939,$E$8:E939,E939,$F$8:F939,F939,$I$8:I939,"あり",$J$8:J939,"実施",$X$8:X939,"記録")=1,1,0),0))</f>
        <v/>
      </c>
      <c r="AJ939" s="55" t="str">
        <f>IF(C939="","",IF(ISNUMBER(A939),YEAR(A939)-IF(MONTH(A939)&lt;4,1,0),""))</f>
        <v/>
      </c>
      <c r="AK939" s="55" t="str">
        <f>IF(C939="","",IF(J939="実施",IF(ISNUMBER(K939),YEAR(K939)-IF(MONTH(K939)&lt;4,1,0),""),""))</f>
        <v/>
      </c>
      <c r="AL939" s="56" t="str">
        <f>IF(C939="",IF(OR(A939&lt;&gt;"",G939&lt;&gt;""),"要確認：船名未記入",""),IF(OR(NOT(ISNUMBER(A939)),G939="",H939="",I939="",J939="",N939="",O939="",P939="",W939="",X939=""),"要確認：基本項目不足",IF(OR(Z939="未登録・重複",AA939="未登録・重複",AB939="未確認"),"要確認：登録表を確認",IF(AND(H939="あり",NOT(ISNUMBER(B939))),"要確認：前日の予定時刻不足",IF(AND(J939="実施",I939="あり",NOT(ISNUMBER(K939))),"要確認：最終日時不足",IF(AND(J939="取消",I939="あり"),"要確認：取消と使用ありが矛盾",IF(OR(AND(ISNUMBER(T939),T939&lt;0),AND(ISNUMBER(V939),V939&lt;0),AE939="要確認：時刻不足・逆転"),"要確認：時間を確認",IF(COUNTIFS(Work[予定表の作業日],A939,Work[前日版の予定時刻],B939,Work[船名],C939,Work[バース],E939,Work[入出・転],F939,Work[曳船名],G939)&gt;1,"要確認：同じ作業・曳船が重複",IF(AND(I939="あり",J939="実施",NOT(ISNUMBER(AD939))),"要確認：拘束時間未確認",IF(OR(H939="未確認",I939="未確認",J939="未確認",X939="未確認",N939="未確認",O939="未確認"),"要確認：未確認を含む","確認済"))))))))))</f>
        <v/>
      </c>
    </row>
    <row r="940" spans="1:38" ht="24.95" customHeight="1" x14ac:dyDescent="0.2">
      <c r="A940" s="20"/>
      <c r="B940" s="29"/>
      <c r="C940" s="7"/>
      <c r="D940" s="7"/>
      <c r="E940" s="7"/>
      <c r="F940" s="7"/>
      <c r="G940" s="7"/>
      <c r="H940" s="7"/>
      <c r="I940" s="7"/>
      <c r="J940" s="7"/>
      <c r="K940" s="23"/>
      <c r="L940" s="13"/>
      <c r="M940" s="13"/>
      <c r="N940" s="7"/>
      <c r="O940" s="51"/>
      <c r="P940" s="51"/>
      <c r="Q940" s="61"/>
      <c r="R940" s="62"/>
      <c r="S940" s="62"/>
      <c r="T940" s="63"/>
      <c r="U940" s="63"/>
      <c r="V940" s="63"/>
      <c r="W940" s="51"/>
      <c r="X940" s="51"/>
      <c r="Y940" s="67"/>
      <c r="Z940" s="54" t="str">
        <f>IF(G940="","",IF(COUNTIF(Tugs[曳船名],G940)&lt;&gt;1,"未登録・重複",IF(INDEX(Tugs[会社名],MATCH(G940,Tugs[曳船名],0))="","未確認",INDEX(Tugs[会社名],MATCH(G940,Tugs[曳船名],0)))))</f>
        <v/>
      </c>
      <c r="AA940" s="54" t="str">
        <f>IF(G940="","",IF(COUNTIF(Companies[会社名],Z940)&lt;&gt;1,"未登録・重複",IF(INDEX(Companies[地区],MATCH(Z940,Companies[会社名],0))="","未確認",INDEX(Companies[地区],MATCH(Z940,Companies[会社名],0)))))</f>
        <v/>
      </c>
      <c r="AB940" s="54" t="str">
        <f>IF(G940="","",IF(Q940&lt;&gt;"",Q940,IF(COUNTIF(Tugs[曳船名],G940)&lt;&gt;1,"未登録・重複",IF(INDEX(Tugs[基地港],MATCH(G940,Tugs[曳船名],0))="","未確認",INDEX(Tugs[基地港],MATCH(G940,Tugs[曳船名],0))))))</f>
        <v/>
      </c>
      <c r="AC940" s="53" t="str">
        <f>IF(C940="","",IF(AND(COUNTIF(Standards[照合項目（自動）],AB940&amp;"｜"&amp;E940&amp;"｜"&amp;D940&amp;"｜"&amp;F940&amp;"｜"&amp;P940)=1,COUNTIFS(Standards[照合項目（自動）],AB940&amp;"｜"&amp;E940&amp;"｜"&amp;D940&amp;"｜"&amp;F940&amp;"｜"&amp;P940,Standards[入力確認（自動）],"確認済")=1),SUMIF(Standards[照合項目（自動）],AB940&amp;"｜"&amp;E940&amp;"｜"&amp;D940&amp;"｜"&amp;F940&amp;"｜"&amp;P940,Standards[所定合計h（自動）]),"未確認"))</f>
        <v/>
      </c>
      <c r="AD940" s="53" t="str">
        <f>IF(C940="","",IF(AND(ISNUMBER(R940),ISNUMBER(S940),S940&gt;=R940),ROUND((S940-R940)*24,4),IF(OR(R940&lt;&gt;"",S940&lt;&gt;""),"",IF(AND(ISNUMBER(T940),T940&gt;=0),T940,IF(AND(I940="あり",J940="実施",ISNUMBER(AC940)),AC940,"")))))</f>
        <v/>
      </c>
      <c r="AE940" s="54" t="str">
        <f>IF(C940="","",IF(AND(ISNUMBER(R940),ISNUMBER(S940),S940&gt;=R940),IF(X940="記録","実績：基地発～基地着",IF(X940="記憶","記憶：基地発～基地着","未確認：基地発～基地着")),IF(OR(R940&lt;&gt;"",S940&lt;&gt;""),"要確認：時刻不足・逆転",IF(AND(ISNUMBER(T940),T940&gt;=0),IF(X940="記録","実績：記録の時間",IF(X940="記憶","記憶：申告の時間","未確認：申告の時間")),IF(AND(I940="あり",J940="実施",ISNUMBER(AC940)),"所定時間による見込み",IF(I940="なし","使用なし","未確認"))))))</f>
        <v/>
      </c>
      <c r="AF940" s="55" t="str">
        <f>IF(C940="","",IF(H940="あり",1,0))</f>
        <v/>
      </c>
      <c r="AG940" s="55" t="str">
        <f>IF(C940="","",IF(AND(I940="あり",J940="実施"),1,0))</f>
        <v/>
      </c>
      <c r="AH940" s="55" t="str">
        <f>IF(C940="","",IF(AND(H940="あり",X940="記録"),IF(COUNTIFS($A$8:A940,A940,$B$8:B940,B940,$C$8:C940,C940,$E$8:E940,E940,$F$8:F940,F940,$H$8:H940,"あり",$X$8:X940,"記録")=1,1,0),0))</f>
        <v/>
      </c>
      <c r="AI940" s="55" t="str">
        <f>IF(C940="","",IF(AND(I940="あり",J940="実施",X940="記録",ISNUMBER(K940)),IF(COUNTIFS($K$8:K940,K940,$C$8:C940,C940,$E$8:E940,E940,$F$8:F940,F940,$I$8:I940,"あり",$J$8:J940,"実施",$X$8:X940,"記録")=1,1,0),0))</f>
        <v/>
      </c>
      <c r="AJ940" s="55" t="str">
        <f>IF(C940="","",IF(ISNUMBER(A940),YEAR(A940)-IF(MONTH(A940)&lt;4,1,0),""))</f>
        <v/>
      </c>
      <c r="AK940" s="55" t="str">
        <f>IF(C940="","",IF(J940="実施",IF(ISNUMBER(K940),YEAR(K940)-IF(MONTH(K940)&lt;4,1,0),""),""))</f>
        <v/>
      </c>
      <c r="AL940" s="56" t="str">
        <f>IF(C940="",IF(OR(A940&lt;&gt;"",G940&lt;&gt;""),"要確認：船名未記入",""),IF(OR(NOT(ISNUMBER(A940)),G940="",H940="",I940="",J940="",N940="",O940="",P940="",W940="",X940=""),"要確認：基本項目不足",IF(OR(Z940="未登録・重複",AA940="未登録・重複",AB940="未確認"),"要確認：登録表を確認",IF(AND(H940="あり",NOT(ISNUMBER(B940))),"要確認：前日の予定時刻不足",IF(AND(J940="実施",I940="あり",NOT(ISNUMBER(K940))),"要確認：最終日時不足",IF(AND(J940="取消",I940="あり"),"要確認：取消と使用ありが矛盾",IF(OR(AND(ISNUMBER(T940),T940&lt;0),AND(ISNUMBER(V940),V940&lt;0),AE940="要確認：時刻不足・逆転"),"要確認：時間を確認",IF(COUNTIFS(Work[予定表の作業日],A940,Work[前日版の予定時刻],B940,Work[船名],C940,Work[バース],E940,Work[入出・転],F940,Work[曳船名],G940)&gt;1,"要確認：同じ作業・曳船が重複",IF(AND(I940="あり",J940="実施",NOT(ISNUMBER(AD940))),"要確認：拘束時間未確認",IF(OR(H940="未確認",I940="未確認",J940="未確認",X940="未確認",N940="未確認",O940="未確認"),"要確認：未確認を含む","確認済"))))))))))</f>
        <v/>
      </c>
    </row>
    <row r="941" spans="1:38" ht="24.95" customHeight="1" x14ac:dyDescent="0.2">
      <c r="A941" s="20"/>
      <c r="B941" s="29"/>
      <c r="C941" s="7"/>
      <c r="D941" s="7"/>
      <c r="E941" s="7"/>
      <c r="F941" s="7"/>
      <c r="G941" s="7"/>
      <c r="H941" s="7"/>
      <c r="I941" s="7"/>
      <c r="J941" s="7"/>
      <c r="K941" s="23"/>
      <c r="L941" s="13"/>
      <c r="M941" s="13"/>
      <c r="N941" s="7"/>
      <c r="O941" s="51"/>
      <c r="P941" s="51"/>
      <c r="Q941" s="61"/>
      <c r="R941" s="62"/>
      <c r="S941" s="62"/>
      <c r="T941" s="63"/>
      <c r="U941" s="63"/>
      <c r="V941" s="63"/>
      <c r="W941" s="51"/>
      <c r="X941" s="51"/>
      <c r="Y941" s="67"/>
      <c r="Z941" s="54" t="str">
        <f>IF(G941="","",IF(COUNTIF(Tugs[曳船名],G941)&lt;&gt;1,"未登録・重複",IF(INDEX(Tugs[会社名],MATCH(G941,Tugs[曳船名],0))="","未確認",INDEX(Tugs[会社名],MATCH(G941,Tugs[曳船名],0)))))</f>
        <v/>
      </c>
      <c r="AA941" s="54" t="str">
        <f>IF(G941="","",IF(COUNTIF(Companies[会社名],Z941)&lt;&gt;1,"未登録・重複",IF(INDEX(Companies[地区],MATCH(Z941,Companies[会社名],0))="","未確認",INDEX(Companies[地区],MATCH(Z941,Companies[会社名],0)))))</f>
        <v/>
      </c>
      <c r="AB941" s="54" t="str">
        <f>IF(G941="","",IF(Q941&lt;&gt;"",Q941,IF(COUNTIF(Tugs[曳船名],G941)&lt;&gt;1,"未登録・重複",IF(INDEX(Tugs[基地港],MATCH(G941,Tugs[曳船名],0))="","未確認",INDEX(Tugs[基地港],MATCH(G941,Tugs[曳船名],0))))))</f>
        <v/>
      </c>
      <c r="AC941" s="53" t="str">
        <f>IF(C941="","",IF(AND(COUNTIF(Standards[照合項目（自動）],AB941&amp;"｜"&amp;E941&amp;"｜"&amp;D941&amp;"｜"&amp;F941&amp;"｜"&amp;P941)=1,COUNTIFS(Standards[照合項目（自動）],AB941&amp;"｜"&amp;E941&amp;"｜"&amp;D941&amp;"｜"&amp;F941&amp;"｜"&amp;P941,Standards[入力確認（自動）],"確認済")=1),SUMIF(Standards[照合項目（自動）],AB941&amp;"｜"&amp;E941&amp;"｜"&amp;D941&amp;"｜"&amp;F941&amp;"｜"&amp;P941,Standards[所定合計h（自動）]),"未確認"))</f>
        <v/>
      </c>
      <c r="AD941" s="53" t="str">
        <f>IF(C941="","",IF(AND(ISNUMBER(R941),ISNUMBER(S941),S941&gt;=R941),ROUND((S941-R941)*24,4),IF(OR(R941&lt;&gt;"",S941&lt;&gt;""),"",IF(AND(ISNUMBER(T941),T941&gt;=0),T941,IF(AND(I941="あり",J941="実施",ISNUMBER(AC941)),AC941,"")))))</f>
        <v/>
      </c>
      <c r="AE941" s="54" t="str">
        <f>IF(C941="","",IF(AND(ISNUMBER(R941),ISNUMBER(S941),S941&gt;=R941),IF(X941="記録","実績：基地発～基地着",IF(X941="記憶","記憶：基地発～基地着","未確認：基地発～基地着")),IF(OR(R941&lt;&gt;"",S941&lt;&gt;""),"要確認：時刻不足・逆転",IF(AND(ISNUMBER(T941),T941&gt;=0),IF(X941="記録","実績：記録の時間",IF(X941="記憶","記憶：申告の時間","未確認：申告の時間")),IF(AND(I941="あり",J941="実施",ISNUMBER(AC941)),"所定時間による見込み",IF(I941="なし","使用なし","未確認"))))))</f>
        <v/>
      </c>
      <c r="AF941" s="55" t="str">
        <f>IF(C941="","",IF(H941="あり",1,0))</f>
        <v/>
      </c>
      <c r="AG941" s="55" t="str">
        <f>IF(C941="","",IF(AND(I941="あり",J941="実施"),1,0))</f>
        <v/>
      </c>
      <c r="AH941" s="55" t="str">
        <f>IF(C941="","",IF(AND(H941="あり",X941="記録"),IF(COUNTIFS($A$8:A941,A941,$B$8:B941,B941,$C$8:C941,C941,$E$8:E941,E941,$F$8:F941,F941,$H$8:H941,"あり",$X$8:X941,"記録")=1,1,0),0))</f>
        <v/>
      </c>
      <c r="AI941" s="55" t="str">
        <f>IF(C941="","",IF(AND(I941="あり",J941="実施",X941="記録",ISNUMBER(K941)),IF(COUNTIFS($K$8:K941,K941,$C$8:C941,C941,$E$8:E941,E941,$F$8:F941,F941,$I$8:I941,"あり",$J$8:J941,"実施",$X$8:X941,"記録")=1,1,0),0))</f>
        <v/>
      </c>
      <c r="AJ941" s="55" t="str">
        <f>IF(C941="","",IF(ISNUMBER(A941),YEAR(A941)-IF(MONTH(A941)&lt;4,1,0),""))</f>
        <v/>
      </c>
      <c r="AK941" s="55" t="str">
        <f>IF(C941="","",IF(J941="実施",IF(ISNUMBER(K941),YEAR(K941)-IF(MONTH(K941)&lt;4,1,0),""),""))</f>
        <v/>
      </c>
      <c r="AL941" s="56" t="str">
        <f>IF(C941="",IF(OR(A941&lt;&gt;"",G941&lt;&gt;""),"要確認：船名未記入",""),IF(OR(NOT(ISNUMBER(A941)),G941="",H941="",I941="",J941="",N941="",O941="",P941="",W941="",X941=""),"要確認：基本項目不足",IF(OR(Z941="未登録・重複",AA941="未登録・重複",AB941="未確認"),"要確認：登録表を確認",IF(AND(H941="あり",NOT(ISNUMBER(B941))),"要確認：前日の予定時刻不足",IF(AND(J941="実施",I941="あり",NOT(ISNUMBER(K941))),"要確認：最終日時不足",IF(AND(J941="取消",I941="あり"),"要確認：取消と使用ありが矛盾",IF(OR(AND(ISNUMBER(T941),T941&lt;0),AND(ISNUMBER(V941),V941&lt;0),AE941="要確認：時刻不足・逆転"),"要確認：時間を確認",IF(COUNTIFS(Work[予定表の作業日],A941,Work[前日版の予定時刻],B941,Work[船名],C941,Work[バース],E941,Work[入出・転],F941,Work[曳船名],G941)&gt;1,"要確認：同じ作業・曳船が重複",IF(AND(I941="あり",J941="実施",NOT(ISNUMBER(AD941))),"要確認：拘束時間未確認",IF(OR(H941="未確認",I941="未確認",J941="未確認",X941="未確認",N941="未確認",O941="未確認"),"要確認：未確認を含む","確認済"))))))))))</f>
        <v/>
      </c>
    </row>
    <row r="942" spans="1:38" ht="24.95" customHeight="1" x14ac:dyDescent="0.2">
      <c r="A942" s="20"/>
      <c r="B942" s="29"/>
      <c r="C942" s="7"/>
      <c r="D942" s="7"/>
      <c r="E942" s="7"/>
      <c r="F942" s="7"/>
      <c r="G942" s="7"/>
      <c r="H942" s="7"/>
      <c r="I942" s="7"/>
      <c r="J942" s="7"/>
      <c r="K942" s="23"/>
      <c r="L942" s="13"/>
      <c r="M942" s="13"/>
      <c r="N942" s="7"/>
      <c r="O942" s="51"/>
      <c r="P942" s="51"/>
      <c r="Q942" s="61"/>
      <c r="R942" s="62"/>
      <c r="S942" s="62"/>
      <c r="T942" s="63"/>
      <c r="U942" s="63"/>
      <c r="V942" s="63"/>
      <c r="W942" s="51"/>
      <c r="X942" s="51"/>
      <c r="Y942" s="67"/>
      <c r="Z942" s="54" t="str">
        <f>IF(G942="","",IF(COUNTIF(Tugs[曳船名],G942)&lt;&gt;1,"未登録・重複",IF(INDEX(Tugs[会社名],MATCH(G942,Tugs[曳船名],0))="","未確認",INDEX(Tugs[会社名],MATCH(G942,Tugs[曳船名],0)))))</f>
        <v/>
      </c>
      <c r="AA942" s="54" t="str">
        <f>IF(G942="","",IF(COUNTIF(Companies[会社名],Z942)&lt;&gt;1,"未登録・重複",IF(INDEX(Companies[地区],MATCH(Z942,Companies[会社名],0))="","未確認",INDEX(Companies[地区],MATCH(Z942,Companies[会社名],0)))))</f>
        <v/>
      </c>
      <c r="AB942" s="54" t="str">
        <f>IF(G942="","",IF(Q942&lt;&gt;"",Q942,IF(COUNTIF(Tugs[曳船名],G942)&lt;&gt;1,"未登録・重複",IF(INDEX(Tugs[基地港],MATCH(G942,Tugs[曳船名],0))="","未確認",INDEX(Tugs[基地港],MATCH(G942,Tugs[曳船名],0))))))</f>
        <v/>
      </c>
      <c r="AC942" s="53" t="str">
        <f>IF(C942="","",IF(AND(COUNTIF(Standards[照合項目（自動）],AB942&amp;"｜"&amp;E942&amp;"｜"&amp;D942&amp;"｜"&amp;F942&amp;"｜"&amp;P942)=1,COUNTIFS(Standards[照合項目（自動）],AB942&amp;"｜"&amp;E942&amp;"｜"&amp;D942&amp;"｜"&amp;F942&amp;"｜"&amp;P942,Standards[入力確認（自動）],"確認済")=1),SUMIF(Standards[照合項目（自動）],AB942&amp;"｜"&amp;E942&amp;"｜"&amp;D942&amp;"｜"&amp;F942&amp;"｜"&amp;P942,Standards[所定合計h（自動）]),"未確認"))</f>
        <v/>
      </c>
      <c r="AD942" s="53" t="str">
        <f>IF(C942="","",IF(AND(ISNUMBER(R942),ISNUMBER(S942),S942&gt;=R942),ROUND((S942-R942)*24,4),IF(OR(R942&lt;&gt;"",S942&lt;&gt;""),"",IF(AND(ISNUMBER(T942),T942&gt;=0),T942,IF(AND(I942="あり",J942="実施",ISNUMBER(AC942)),AC942,"")))))</f>
        <v/>
      </c>
      <c r="AE942" s="54" t="str">
        <f>IF(C942="","",IF(AND(ISNUMBER(R942),ISNUMBER(S942),S942&gt;=R942),IF(X942="記録","実績：基地発～基地着",IF(X942="記憶","記憶：基地発～基地着","未確認：基地発～基地着")),IF(OR(R942&lt;&gt;"",S942&lt;&gt;""),"要確認：時刻不足・逆転",IF(AND(ISNUMBER(T942),T942&gt;=0),IF(X942="記録","実績：記録の時間",IF(X942="記憶","記憶：申告の時間","未確認：申告の時間")),IF(AND(I942="あり",J942="実施",ISNUMBER(AC942)),"所定時間による見込み",IF(I942="なし","使用なし","未確認"))))))</f>
        <v/>
      </c>
      <c r="AF942" s="55" t="str">
        <f>IF(C942="","",IF(H942="あり",1,0))</f>
        <v/>
      </c>
      <c r="AG942" s="55" t="str">
        <f>IF(C942="","",IF(AND(I942="あり",J942="実施"),1,0))</f>
        <v/>
      </c>
      <c r="AH942" s="55" t="str">
        <f>IF(C942="","",IF(AND(H942="あり",X942="記録"),IF(COUNTIFS($A$8:A942,A942,$B$8:B942,B942,$C$8:C942,C942,$E$8:E942,E942,$F$8:F942,F942,$H$8:H942,"あり",$X$8:X942,"記録")=1,1,0),0))</f>
        <v/>
      </c>
      <c r="AI942" s="55" t="str">
        <f>IF(C942="","",IF(AND(I942="あり",J942="実施",X942="記録",ISNUMBER(K942)),IF(COUNTIFS($K$8:K942,K942,$C$8:C942,C942,$E$8:E942,E942,$F$8:F942,F942,$I$8:I942,"あり",$J$8:J942,"実施",$X$8:X942,"記録")=1,1,0),0))</f>
        <v/>
      </c>
      <c r="AJ942" s="55" t="str">
        <f>IF(C942="","",IF(ISNUMBER(A942),YEAR(A942)-IF(MONTH(A942)&lt;4,1,0),""))</f>
        <v/>
      </c>
      <c r="AK942" s="55" t="str">
        <f>IF(C942="","",IF(J942="実施",IF(ISNUMBER(K942),YEAR(K942)-IF(MONTH(K942)&lt;4,1,0),""),""))</f>
        <v/>
      </c>
      <c r="AL942" s="56" t="str">
        <f>IF(C942="",IF(OR(A942&lt;&gt;"",G942&lt;&gt;""),"要確認：船名未記入",""),IF(OR(NOT(ISNUMBER(A942)),G942="",H942="",I942="",J942="",N942="",O942="",P942="",W942="",X942=""),"要確認：基本項目不足",IF(OR(Z942="未登録・重複",AA942="未登録・重複",AB942="未確認"),"要確認：登録表を確認",IF(AND(H942="あり",NOT(ISNUMBER(B942))),"要確認：前日の予定時刻不足",IF(AND(J942="実施",I942="あり",NOT(ISNUMBER(K942))),"要確認：最終日時不足",IF(AND(J942="取消",I942="あり"),"要確認：取消と使用ありが矛盾",IF(OR(AND(ISNUMBER(T942),T942&lt;0),AND(ISNUMBER(V942),V942&lt;0),AE942="要確認：時刻不足・逆転"),"要確認：時間を確認",IF(COUNTIFS(Work[予定表の作業日],A942,Work[前日版の予定時刻],B942,Work[船名],C942,Work[バース],E942,Work[入出・転],F942,Work[曳船名],G942)&gt;1,"要確認：同じ作業・曳船が重複",IF(AND(I942="あり",J942="実施",NOT(ISNUMBER(AD942))),"要確認：拘束時間未確認",IF(OR(H942="未確認",I942="未確認",J942="未確認",X942="未確認",N942="未確認",O942="未確認"),"要確認：未確認を含む","確認済"))))))))))</f>
        <v/>
      </c>
    </row>
    <row r="943" spans="1:38" ht="24.95" customHeight="1" x14ac:dyDescent="0.2">
      <c r="A943" s="20"/>
      <c r="B943" s="29"/>
      <c r="C943" s="7"/>
      <c r="D943" s="7"/>
      <c r="E943" s="7"/>
      <c r="F943" s="7"/>
      <c r="G943" s="7"/>
      <c r="H943" s="7"/>
      <c r="I943" s="7"/>
      <c r="J943" s="7"/>
      <c r="K943" s="23"/>
      <c r="L943" s="13"/>
      <c r="M943" s="13"/>
      <c r="N943" s="7"/>
      <c r="O943" s="51"/>
      <c r="P943" s="51"/>
      <c r="Q943" s="61"/>
      <c r="R943" s="62"/>
      <c r="S943" s="62"/>
      <c r="T943" s="63"/>
      <c r="U943" s="63"/>
      <c r="V943" s="63"/>
      <c r="W943" s="51"/>
      <c r="X943" s="51"/>
      <c r="Y943" s="67"/>
      <c r="Z943" s="54" t="str">
        <f>IF(G943="","",IF(COUNTIF(Tugs[曳船名],G943)&lt;&gt;1,"未登録・重複",IF(INDEX(Tugs[会社名],MATCH(G943,Tugs[曳船名],0))="","未確認",INDEX(Tugs[会社名],MATCH(G943,Tugs[曳船名],0)))))</f>
        <v/>
      </c>
      <c r="AA943" s="54" t="str">
        <f>IF(G943="","",IF(COUNTIF(Companies[会社名],Z943)&lt;&gt;1,"未登録・重複",IF(INDEX(Companies[地区],MATCH(Z943,Companies[会社名],0))="","未確認",INDEX(Companies[地区],MATCH(Z943,Companies[会社名],0)))))</f>
        <v/>
      </c>
      <c r="AB943" s="54" t="str">
        <f>IF(G943="","",IF(Q943&lt;&gt;"",Q943,IF(COUNTIF(Tugs[曳船名],G943)&lt;&gt;1,"未登録・重複",IF(INDEX(Tugs[基地港],MATCH(G943,Tugs[曳船名],0))="","未確認",INDEX(Tugs[基地港],MATCH(G943,Tugs[曳船名],0))))))</f>
        <v/>
      </c>
      <c r="AC943" s="53" t="str">
        <f>IF(C943="","",IF(AND(COUNTIF(Standards[照合項目（自動）],AB943&amp;"｜"&amp;E943&amp;"｜"&amp;D943&amp;"｜"&amp;F943&amp;"｜"&amp;P943)=1,COUNTIFS(Standards[照合項目（自動）],AB943&amp;"｜"&amp;E943&amp;"｜"&amp;D943&amp;"｜"&amp;F943&amp;"｜"&amp;P943,Standards[入力確認（自動）],"確認済")=1),SUMIF(Standards[照合項目（自動）],AB943&amp;"｜"&amp;E943&amp;"｜"&amp;D943&amp;"｜"&amp;F943&amp;"｜"&amp;P943,Standards[所定合計h（自動）]),"未確認"))</f>
        <v/>
      </c>
      <c r="AD943" s="53" t="str">
        <f>IF(C943="","",IF(AND(ISNUMBER(R943),ISNUMBER(S943),S943&gt;=R943),ROUND((S943-R943)*24,4),IF(OR(R943&lt;&gt;"",S943&lt;&gt;""),"",IF(AND(ISNUMBER(T943),T943&gt;=0),T943,IF(AND(I943="あり",J943="実施",ISNUMBER(AC943)),AC943,"")))))</f>
        <v/>
      </c>
      <c r="AE943" s="54" t="str">
        <f>IF(C943="","",IF(AND(ISNUMBER(R943),ISNUMBER(S943),S943&gt;=R943),IF(X943="記録","実績：基地発～基地着",IF(X943="記憶","記憶：基地発～基地着","未確認：基地発～基地着")),IF(OR(R943&lt;&gt;"",S943&lt;&gt;""),"要確認：時刻不足・逆転",IF(AND(ISNUMBER(T943),T943&gt;=0),IF(X943="記録","実績：記録の時間",IF(X943="記憶","記憶：申告の時間","未確認：申告の時間")),IF(AND(I943="あり",J943="実施",ISNUMBER(AC943)),"所定時間による見込み",IF(I943="なし","使用なし","未確認"))))))</f>
        <v/>
      </c>
      <c r="AF943" s="55" t="str">
        <f>IF(C943="","",IF(H943="あり",1,0))</f>
        <v/>
      </c>
      <c r="AG943" s="55" t="str">
        <f>IF(C943="","",IF(AND(I943="あり",J943="実施"),1,0))</f>
        <v/>
      </c>
      <c r="AH943" s="55" t="str">
        <f>IF(C943="","",IF(AND(H943="あり",X943="記録"),IF(COUNTIFS($A$8:A943,A943,$B$8:B943,B943,$C$8:C943,C943,$E$8:E943,E943,$F$8:F943,F943,$H$8:H943,"あり",$X$8:X943,"記録")=1,1,0),0))</f>
        <v/>
      </c>
      <c r="AI943" s="55" t="str">
        <f>IF(C943="","",IF(AND(I943="あり",J943="実施",X943="記録",ISNUMBER(K943)),IF(COUNTIFS($K$8:K943,K943,$C$8:C943,C943,$E$8:E943,E943,$F$8:F943,F943,$I$8:I943,"あり",$J$8:J943,"実施",$X$8:X943,"記録")=1,1,0),0))</f>
        <v/>
      </c>
      <c r="AJ943" s="55" t="str">
        <f>IF(C943="","",IF(ISNUMBER(A943),YEAR(A943)-IF(MONTH(A943)&lt;4,1,0),""))</f>
        <v/>
      </c>
      <c r="AK943" s="55" t="str">
        <f>IF(C943="","",IF(J943="実施",IF(ISNUMBER(K943),YEAR(K943)-IF(MONTH(K943)&lt;4,1,0),""),""))</f>
        <v/>
      </c>
      <c r="AL943" s="56" t="str">
        <f>IF(C943="",IF(OR(A943&lt;&gt;"",G943&lt;&gt;""),"要確認：船名未記入",""),IF(OR(NOT(ISNUMBER(A943)),G943="",H943="",I943="",J943="",N943="",O943="",P943="",W943="",X943=""),"要確認：基本項目不足",IF(OR(Z943="未登録・重複",AA943="未登録・重複",AB943="未確認"),"要確認：登録表を確認",IF(AND(H943="あり",NOT(ISNUMBER(B943))),"要確認：前日の予定時刻不足",IF(AND(J943="実施",I943="あり",NOT(ISNUMBER(K943))),"要確認：最終日時不足",IF(AND(J943="取消",I943="あり"),"要確認：取消と使用ありが矛盾",IF(OR(AND(ISNUMBER(T943),T943&lt;0),AND(ISNUMBER(V943),V943&lt;0),AE943="要確認：時刻不足・逆転"),"要確認：時間を確認",IF(COUNTIFS(Work[予定表の作業日],A943,Work[前日版の予定時刻],B943,Work[船名],C943,Work[バース],E943,Work[入出・転],F943,Work[曳船名],G943)&gt;1,"要確認：同じ作業・曳船が重複",IF(AND(I943="あり",J943="実施",NOT(ISNUMBER(AD943))),"要確認：拘束時間未確認",IF(OR(H943="未確認",I943="未確認",J943="未確認",X943="未確認",N943="未確認",O943="未確認"),"要確認：未確認を含む","確認済"))))))))))</f>
        <v/>
      </c>
    </row>
    <row r="944" spans="1:38" ht="24.95" customHeight="1" x14ac:dyDescent="0.2">
      <c r="A944" s="20"/>
      <c r="B944" s="29"/>
      <c r="C944" s="7"/>
      <c r="D944" s="7"/>
      <c r="E944" s="7"/>
      <c r="F944" s="7"/>
      <c r="G944" s="7"/>
      <c r="H944" s="7"/>
      <c r="I944" s="7"/>
      <c r="J944" s="7"/>
      <c r="K944" s="23"/>
      <c r="L944" s="13"/>
      <c r="M944" s="13"/>
      <c r="N944" s="7"/>
      <c r="O944" s="51"/>
      <c r="P944" s="51"/>
      <c r="Q944" s="61"/>
      <c r="R944" s="62"/>
      <c r="S944" s="62"/>
      <c r="T944" s="63"/>
      <c r="U944" s="63"/>
      <c r="V944" s="63"/>
      <c r="W944" s="51"/>
      <c r="X944" s="51"/>
      <c r="Y944" s="67"/>
      <c r="Z944" s="54" t="str">
        <f>IF(G944="","",IF(COUNTIF(Tugs[曳船名],G944)&lt;&gt;1,"未登録・重複",IF(INDEX(Tugs[会社名],MATCH(G944,Tugs[曳船名],0))="","未確認",INDEX(Tugs[会社名],MATCH(G944,Tugs[曳船名],0)))))</f>
        <v/>
      </c>
      <c r="AA944" s="54" t="str">
        <f>IF(G944="","",IF(COUNTIF(Companies[会社名],Z944)&lt;&gt;1,"未登録・重複",IF(INDEX(Companies[地区],MATCH(Z944,Companies[会社名],0))="","未確認",INDEX(Companies[地区],MATCH(Z944,Companies[会社名],0)))))</f>
        <v/>
      </c>
      <c r="AB944" s="54" t="str">
        <f>IF(G944="","",IF(Q944&lt;&gt;"",Q944,IF(COUNTIF(Tugs[曳船名],G944)&lt;&gt;1,"未登録・重複",IF(INDEX(Tugs[基地港],MATCH(G944,Tugs[曳船名],0))="","未確認",INDEX(Tugs[基地港],MATCH(G944,Tugs[曳船名],0))))))</f>
        <v/>
      </c>
      <c r="AC944" s="53" t="str">
        <f>IF(C944="","",IF(AND(COUNTIF(Standards[照合項目（自動）],AB944&amp;"｜"&amp;E944&amp;"｜"&amp;D944&amp;"｜"&amp;F944&amp;"｜"&amp;P944)=1,COUNTIFS(Standards[照合項目（自動）],AB944&amp;"｜"&amp;E944&amp;"｜"&amp;D944&amp;"｜"&amp;F944&amp;"｜"&amp;P944,Standards[入力確認（自動）],"確認済")=1),SUMIF(Standards[照合項目（自動）],AB944&amp;"｜"&amp;E944&amp;"｜"&amp;D944&amp;"｜"&amp;F944&amp;"｜"&amp;P944,Standards[所定合計h（自動）]),"未確認"))</f>
        <v/>
      </c>
      <c r="AD944" s="53" t="str">
        <f>IF(C944="","",IF(AND(ISNUMBER(R944),ISNUMBER(S944),S944&gt;=R944),ROUND((S944-R944)*24,4),IF(OR(R944&lt;&gt;"",S944&lt;&gt;""),"",IF(AND(ISNUMBER(T944),T944&gt;=0),T944,IF(AND(I944="あり",J944="実施",ISNUMBER(AC944)),AC944,"")))))</f>
        <v/>
      </c>
      <c r="AE944" s="54" t="str">
        <f>IF(C944="","",IF(AND(ISNUMBER(R944),ISNUMBER(S944),S944&gt;=R944),IF(X944="記録","実績：基地発～基地着",IF(X944="記憶","記憶：基地発～基地着","未確認：基地発～基地着")),IF(OR(R944&lt;&gt;"",S944&lt;&gt;""),"要確認：時刻不足・逆転",IF(AND(ISNUMBER(T944),T944&gt;=0),IF(X944="記録","実績：記録の時間",IF(X944="記憶","記憶：申告の時間","未確認：申告の時間")),IF(AND(I944="あり",J944="実施",ISNUMBER(AC944)),"所定時間による見込み",IF(I944="なし","使用なし","未確認"))))))</f>
        <v/>
      </c>
      <c r="AF944" s="55" t="str">
        <f>IF(C944="","",IF(H944="あり",1,0))</f>
        <v/>
      </c>
      <c r="AG944" s="55" t="str">
        <f>IF(C944="","",IF(AND(I944="あり",J944="実施"),1,0))</f>
        <v/>
      </c>
      <c r="AH944" s="55" t="str">
        <f>IF(C944="","",IF(AND(H944="あり",X944="記録"),IF(COUNTIFS($A$8:A944,A944,$B$8:B944,B944,$C$8:C944,C944,$E$8:E944,E944,$F$8:F944,F944,$H$8:H944,"あり",$X$8:X944,"記録")=1,1,0),0))</f>
        <v/>
      </c>
      <c r="AI944" s="55" t="str">
        <f>IF(C944="","",IF(AND(I944="あり",J944="実施",X944="記録",ISNUMBER(K944)),IF(COUNTIFS($K$8:K944,K944,$C$8:C944,C944,$E$8:E944,E944,$F$8:F944,F944,$I$8:I944,"あり",$J$8:J944,"実施",$X$8:X944,"記録")=1,1,0),0))</f>
        <v/>
      </c>
      <c r="AJ944" s="55" t="str">
        <f>IF(C944="","",IF(ISNUMBER(A944),YEAR(A944)-IF(MONTH(A944)&lt;4,1,0),""))</f>
        <v/>
      </c>
      <c r="AK944" s="55" t="str">
        <f>IF(C944="","",IF(J944="実施",IF(ISNUMBER(K944),YEAR(K944)-IF(MONTH(K944)&lt;4,1,0),""),""))</f>
        <v/>
      </c>
      <c r="AL944" s="56" t="str">
        <f>IF(C944="",IF(OR(A944&lt;&gt;"",G944&lt;&gt;""),"要確認：船名未記入",""),IF(OR(NOT(ISNUMBER(A944)),G944="",H944="",I944="",J944="",N944="",O944="",P944="",W944="",X944=""),"要確認：基本項目不足",IF(OR(Z944="未登録・重複",AA944="未登録・重複",AB944="未確認"),"要確認：登録表を確認",IF(AND(H944="あり",NOT(ISNUMBER(B944))),"要確認：前日の予定時刻不足",IF(AND(J944="実施",I944="あり",NOT(ISNUMBER(K944))),"要確認：最終日時不足",IF(AND(J944="取消",I944="あり"),"要確認：取消と使用ありが矛盾",IF(OR(AND(ISNUMBER(T944),T944&lt;0),AND(ISNUMBER(V944),V944&lt;0),AE944="要確認：時刻不足・逆転"),"要確認：時間を確認",IF(COUNTIFS(Work[予定表の作業日],A944,Work[前日版の予定時刻],B944,Work[船名],C944,Work[バース],E944,Work[入出・転],F944,Work[曳船名],G944)&gt;1,"要確認：同じ作業・曳船が重複",IF(AND(I944="あり",J944="実施",NOT(ISNUMBER(AD944))),"要確認：拘束時間未確認",IF(OR(H944="未確認",I944="未確認",J944="未確認",X944="未確認",N944="未確認",O944="未確認"),"要確認：未確認を含む","確認済"))))))))))</f>
        <v/>
      </c>
    </row>
    <row r="945" spans="1:38" ht="24.95" customHeight="1" x14ac:dyDescent="0.2">
      <c r="A945" s="20"/>
      <c r="B945" s="29"/>
      <c r="C945" s="7"/>
      <c r="D945" s="7"/>
      <c r="E945" s="7"/>
      <c r="F945" s="7"/>
      <c r="G945" s="7"/>
      <c r="H945" s="7"/>
      <c r="I945" s="7"/>
      <c r="J945" s="7"/>
      <c r="K945" s="23"/>
      <c r="L945" s="13"/>
      <c r="M945" s="13"/>
      <c r="N945" s="7"/>
      <c r="O945" s="51"/>
      <c r="P945" s="51"/>
      <c r="Q945" s="61"/>
      <c r="R945" s="62"/>
      <c r="S945" s="62"/>
      <c r="T945" s="63"/>
      <c r="U945" s="63"/>
      <c r="V945" s="63"/>
      <c r="W945" s="51"/>
      <c r="X945" s="51"/>
      <c r="Y945" s="67"/>
      <c r="Z945" s="54" t="str">
        <f>IF(G945="","",IF(COUNTIF(Tugs[曳船名],G945)&lt;&gt;1,"未登録・重複",IF(INDEX(Tugs[会社名],MATCH(G945,Tugs[曳船名],0))="","未確認",INDEX(Tugs[会社名],MATCH(G945,Tugs[曳船名],0)))))</f>
        <v/>
      </c>
      <c r="AA945" s="54" t="str">
        <f>IF(G945="","",IF(COUNTIF(Companies[会社名],Z945)&lt;&gt;1,"未登録・重複",IF(INDEX(Companies[地区],MATCH(Z945,Companies[会社名],0))="","未確認",INDEX(Companies[地区],MATCH(Z945,Companies[会社名],0)))))</f>
        <v/>
      </c>
      <c r="AB945" s="54" t="str">
        <f>IF(G945="","",IF(Q945&lt;&gt;"",Q945,IF(COUNTIF(Tugs[曳船名],G945)&lt;&gt;1,"未登録・重複",IF(INDEX(Tugs[基地港],MATCH(G945,Tugs[曳船名],0))="","未確認",INDEX(Tugs[基地港],MATCH(G945,Tugs[曳船名],0))))))</f>
        <v/>
      </c>
      <c r="AC945" s="53" t="str">
        <f>IF(C945="","",IF(AND(COUNTIF(Standards[照合項目（自動）],AB945&amp;"｜"&amp;E945&amp;"｜"&amp;D945&amp;"｜"&amp;F945&amp;"｜"&amp;P945)=1,COUNTIFS(Standards[照合項目（自動）],AB945&amp;"｜"&amp;E945&amp;"｜"&amp;D945&amp;"｜"&amp;F945&amp;"｜"&amp;P945,Standards[入力確認（自動）],"確認済")=1),SUMIF(Standards[照合項目（自動）],AB945&amp;"｜"&amp;E945&amp;"｜"&amp;D945&amp;"｜"&amp;F945&amp;"｜"&amp;P945,Standards[所定合計h（自動）]),"未確認"))</f>
        <v/>
      </c>
      <c r="AD945" s="53" t="str">
        <f>IF(C945="","",IF(AND(ISNUMBER(R945),ISNUMBER(S945),S945&gt;=R945),ROUND((S945-R945)*24,4),IF(OR(R945&lt;&gt;"",S945&lt;&gt;""),"",IF(AND(ISNUMBER(T945),T945&gt;=0),T945,IF(AND(I945="あり",J945="実施",ISNUMBER(AC945)),AC945,"")))))</f>
        <v/>
      </c>
      <c r="AE945" s="54" t="str">
        <f>IF(C945="","",IF(AND(ISNUMBER(R945),ISNUMBER(S945),S945&gt;=R945),IF(X945="記録","実績：基地発～基地着",IF(X945="記憶","記憶：基地発～基地着","未確認：基地発～基地着")),IF(OR(R945&lt;&gt;"",S945&lt;&gt;""),"要確認：時刻不足・逆転",IF(AND(ISNUMBER(T945),T945&gt;=0),IF(X945="記録","実績：記録の時間",IF(X945="記憶","記憶：申告の時間","未確認：申告の時間")),IF(AND(I945="あり",J945="実施",ISNUMBER(AC945)),"所定時間による見込み",IF(I945="なし","使用なし","未確認"))))))</f>
        <v/>
      </c>
      <c r="AF945" s="55" t="str">
        <f>IF(C945="","",IF(H945="あり",1,0))</f>
        <v/>
      </c>
      <c r="AG945" s="55" t="str">
        <f>IF(C945="","",IF(AND(I945="あり",J945="実施"),1,0))</f>
        <v/>
      </c>
      <c r="AH945" s="55" t="str">
        <f>IF(C945="","",IF(AND(H945="あり",X945="記録"),IF(COUNTIFS($A$8:A945,A945,$B$8:B945,B945,$C$8:C945,C945,$E$8:E945,E945,$F$8:F945,F945,$H$8:H945,"あり",$X$8:X945,"記録")=1,1,0),0))</f>
        <v/>
      </c>
      <c r="AI945" s="55" t="str">
        <f>IF(C945="","",IF(AND(I945="あり",J945="実施",X945="記録",ISNUMBER(K945)),IF(COUNTIFS($K$8:K945,K945,$C$8:C945,C945,$E$8:E945,E945,$F$8:F945,F945,$I$8:I945,"あり",$J$8:J945,"実施",$X$8:X945,"記録")=1,1,0),0))</f>
        <v/>
      </c>
      <c r="AJ945" s="55" t="str">
        <f>IF(C945="","",IF(ISNUMBER(A945),YEAR(A945)-IF(MONTH(A945)&lt;4,1,0),""))</f>
        <v/>
      </c>
      <c r="AK945" s="55" t="str">
        <f>IF(C945="","",IF(J945="実施",IF(ISNUMBER(K945),YEAR(K945)-IF(MONTH(K945)&lt;4,1,0),""),""))</f>
        <v/>
      </c>
      <c r="AL945" s="56" t="str">
        <f>IF(C945="",IF(OR(A945&lt;&gt;"",G945&lt;&gt;""),"要確認：船名未記入",""),IF(OR(NOT(ISNUMBER(A945)),G945="",H945="",I945="",J945="",N945="",O945="",P945="",W945="",X945=""),"要確認：基本項目不足",IF(OR(Z945="未登録・重複",AA945="未登録・重複",AB945="未確認"),"要確認：登録表を確認",IF(AND(H945="あり",NOT(ISNUMBER(B945))),"要確認：前日の予定時刻不足",IF(AND(J945="実施",I945="あり",NOT(ISNUMBER(K945))),"要確認：最終日時不足",IF(AND(J945="取消",I945="あり"),"要確認：取消と使用ありが矛盾",IF(OR(AND(ISNUMBER(T945),T945&lt;0),AND(ISNUMBER(V945),V945&lt;0),AE945="要確認：時刻不足・逆転"),"要確認：時間を確認",IF(COUNTIFS(Work[予定表の作業日],A945,Work[前日版の予定時刻],B945,Work[船名],C945,Work[バース],E945,Work[入出・転],F945,Work[曳船名],G945)&gt;1,"要確認：同じ作業・曳船が重複",IF(AND(I945="あり",J945="実施",NOT(ISNUMBER(AD945))),"要確認：拘束時間未確認",IF(OR(H945="未確認",I945="未確認",J945="未確認",X945="未確認",N945="未確認",O945="未確認"),"要確認：未確認を含む","確認済"))))))))))</f>
        <v/>
      </c>
    </row>
    <row r="946" spans="1:38" ht="24.95" customHeight="1" x14ac:dyDescent="0.2">
      <c r="A946" s="20"/>
      <c r="B946" s="29"/>
      <c r="C946" s="7"/>
      <c r="D946" s="7"/>
      <c r="E946" s="7"/>
      <c r="F946" s="7"/>
      <c r="G946" s="7"/>
      <c r="H946" s="7"/>
      <c r="I946" s="7"/>
      <c r="J946" s="7"/>
      <c r="K946" s="23"/>
      <c r="L946" s="13"/>
      <c r="M946" s="13"/>
      <c r="N946" s="7"/>
      <c r="O946" s="51"/>
      <c r="P946" s="51"/>
      <c r="Q946" s="61"/>
      <c r="R946" s="62"/>
      <c r="S946" s="62"/>
      <c r="T946" s="63"/>
      <c r="U946" s="63"/>
      <c r="V946" s="63"/>
      <c r="W946" s="51"/>
      <c r="X946" s="51"/>
      <c r="Y946" s="67"/>
      <c r="Z946" s="54" t="str">
        <f>IF(G946="","",IF(COUNTIF(Tugs[曳船名],G946)&lt;&gt;1,"未登録・重複",IF(INDEX(Tugs[会社名],MATCH(G946,Tugs[曳船名],0))="","未確認",INDEX(Tugs[会社名],MATCH(G946,Tugs[曳船名],0)))))</f>
        <v/>
      </c>
      <c r="AA946" s="54" t="str">
        <f>IF(G946="","",IF(COUNTIF(Companies[会社名],Z946)&lt;&gt;1,"未登録・重複",IF(INDEX(Companies[地区],MATCH(Z946,Companies[会社名],0))="","未確認",INDEX(Companies[地区],MATCH(Z946,Companies[会社名],0)))))</f>
        <v/>
      </c>
      <c r="AB946" s="54" t="str">
        <f>IF(G946="","",IF(Q946&lt;&gt;"",Q946,IF(COUNTIF(Tugs[曳船名],G946)&lt;&gt;1,"未登録・重複",IF(INDEX(Tugs[基地港],MATCH(G946,Tugs[曳船名],0))="","未確認",INDEX(Tugs[基地港],MATCH(G946,Tugs[曳船名],0))))))</f>
        <v/>
      </c>
      <c r="AC946" s="53" t="str">
        <f>IF(C946="","",IF(AND(COUNTIF(Standards[照合項目（自動）],AB946&amp;"｜"&amp;E946&amp;"｜"&amp;D946&amp;"｜"&amp;F946&amp;"｜"&amp;P946)=1,COUNTIFS(Standards[照合項目（自動）],AB946&amp;"｜"&amp;E946&amp;"｜"&amp;D946&amp;"｜"&amp;F946&amp;"｜"&amp;P946,Standards[入力確認（自動）],"確認済")=1),SUMIF(Standards[照合項目（自動）],AB946&amp;"｜"&amp;E946&amp;"｜"&amp;D946&amp;"｜"&amp;F946&amp;"｜"&amp;P946,Standards[所定合計h（自動）]),"未確認"))</f>
        <v/>
      </c>
      <c r="AD946" s="53" t="str">
        <f>IF(C946="","",IF(AND(ISNUMBER(R946),ISNUMBER(S946),S946&gt;=R946),ROUND((S946-R946)*24,4),IF(OR(R946&lt;&gt;"",S946&lt;&gt;""),"",IF(AND(ISNUMBER(T946),T946&gt;=0),T946,IF(AND(I946="あり",J946="実施",ISNUMBER(AC946)),AC946,"")))))</f>
        <v/>
      </c>
      <c r="AE946" s="54" t="str">
        <f>IF(C946="","",IF(AND(ISNUMBER(R946),ISNUMBER(S946),S946&gt;=R946),IF(X946="記録","実績：基地発～基地着",IF(X946="記憶","記憶：基地発～基地着","未確認：基地発～基地着")),IF(OR(R946&lt;&gt;"",S946&lt;&gt;""),"要確認：時刻不足・逆転",IF(AND(ISNUMBER(T946),T946&gt;=0),IF(X946="記録","実績：記録の時間",IF(X946="記憶","記憶：申告の時間","未確認：申告の時間")),IF(AND(I946="あり",J946="実施",ISNUMBER(AC946)),"所定時間による見込み",IF(I946="なし","使用なし","未確認"))))))</f>
        <v/>
      </c>
      <c r="AF946" s="55" t="str">
        <f>IF(C946="","",IF(H946="あり",1,0))</f>
        <v/>
      </c>
      <c r="AG946" s="55" t="str">
        <f>IF(C946="","",IF(AND(I946="あり",J946="実施"),1,0))</f>
        <v/>
      </c>
      <c r="AH946" s="55" t="str">
        <f>IF(C946="","",IF(AND(H946="あり",X946="記録"),IF(COUNTIFS($A$8:A946,A946,$B$8:B946,B946,$C$8:C946,C946,$E$8:E946,E946,$F$8:F946,F946,$H$8:H946,"あり",$X$8:X946,"記録")=1,1,0),0))</f>
        <v/>
      </c>
      <c r="AI946" s="55" t="str">
        <f>IF(C946="","",IF(AND(I946="あり",J946="実施",X946="記録",ISNUMBER(K946)),IF(COUNTIFS($K$8:K946,K946,$C$8:C946,C946,$E$8:E946,E946,$F$8:F946,F946,$I$8:I946,"あり",$J$8:J946,"実施",$X$8:X946,"記録")=1,1,0),0))</f>
        <v/>
      </c>
      <c r="AJ946" s="55" t="str">
        <f>IF(C946="","",IF(ISNUMBER(A946),YEAR(A946)-IF(MONTH(A946)&lt;4,1,0),""))</f>
        <v/>
      </c>
      <c r="AK946" s="55" t="str">
        <f>IF(C946="","",IF(J946="実施",IF(ISNUMBER(K946),YEAR(K946)-IF(MONTH(K946)&lt;4,1,0),""),""))</f>
        <v/>
      </c>
      <c r="AL946" s="56" t="str">
        <f>IF(C946="",IF(OR(A946&lt;&gt;"",G946&lt;&gt;""),"要確認：船名未記入",""),IF(OR(NOT(ISNUMBER(A946)),G946="",H946="",I946="",J946="",N946="",O946="",P946="",W946="",X946=""),"要確認：基本項目不足",IF(OR(Z946="未登録・重複",AA946="未登録・重複",AB946="未確認"),"要確認：登録表を確認",IF(AND(H946="あり",NOT(ISNUMBER(B946))),"要確認：前日の予定時刻不足",IF(AND(J946="実施",I946="あり",NOT(ISNUMBER(K946))),"要確認：最終日時不足",IF(AND(J946="取消",I946="あり"),"要確認：取消と使用ありが矛盾",IF(OR(AND(ISNUMBER(T946),T946&lt;0),AND(ISNUMBER(V946),V946&lt;0),AE946="要確認：時刻不足・逆転"),"要確認：時間を確認",IF(COUNTIFS(Work[予定表の作業日],A946,Work[前日版の予定時刻],B946,Work[船名],C946,Work[バース],E946,Work[入出・転],F946,Work[曳船名],G946)&gt;1,"要確認：同じ作業・曳船が重複",IF(AND(I946="あり",J946="実施",NOT(ISNUMBER(AD946))),"要確認：拘束時間未確認",IF(OR(H946="未確認",I946="未確認",J946="未確認",X946="未確認",N946="未確認",O946="未確認"),"要確認：未確認を含む","確認済"))))))))))</f>
        <v/>
      </c>
    </row>
    <row r="947" spans="1:38" ht="24.95" customHeight="1" x14ac:dyDescent="0.2">
      <c r="A947" s="20"/>
      <c r="B947" s="29"/>
      <c r="C947" s="7"/>
      <c r="D947" s="7"/>
      <c r="E947" s="7"/>
      <c r="F947" s="7"/>
      <c r="G947" s="7"/>
      <c r="H947" s="7"/>
      <c r="I947" s="7"/>
      <c r="J947" s="7"/>
      <c r="K947" s="23"/>
      <c r="L947" s="13"/>
      <c r="M947" s="13"/>
      <c r="N947" s="7"/>
      <c r="O947" s="51"/>
      <c r="P947" s="51"/>
      <c r="Q947" s="61"/>
      <c r="R947" s="62"/>
      <c r="S947" s="62"/>
      <c r="T947" s="63"/>
      <c r="U947" s="63"/>
      <c r="V947" s="63"/>
      <c r="W947" s="51"/>
      <c r="X947" s="51"/>
      <c r="Y947" s="67"/>
      <c r="Z947" s="54" t="str">
        <f>IF(G947="","",IF(COUNTIF(Tugs[曳船名],G947)&lt;&gt;1,"未登録・重複",IF(INDEX(Tugs[会社名],MATCH(G947,Tugs[曳船名],0))="","未確認",INDEX(Tugs[会社名],MATCH(G947,Tugs[曳船名],0)))))</f>
        <v/>
      </c>
      <c r="AA947" s="54" t="str">
        <f>IF(G947="","",IF(COUNTIF(Companies[会社名],Z947)&lt;&gt;1,"未登録・重複",IF(INDEX(Companies[地区],MATCH(Z947,Companies[会社名],0))="","未確認",INDEX(Companies[地区],MATCH(Z947,Companies[会社名],0)))))</f>
        <v/>
      </c>
      <c r="AB947" s="54" t="str">
        <f>IF(G947="","",IF(Q947&lt;&gt;"",Q947,IF(COUNTIF(Tugs[曳船名],G947)&lt;&gt;1,"未登録・重複",IF(INDEX(Tugs[基地港],MATCH(G947,Tugs[曳船名],0))="","未確認",INDEX(Tugs[基地港],MATCH(G947,Tugs[曳船名],0))))))</f>
        <v/>
      </c>
      <c r="AC947" s="53" t="str">
        <f>IF(C947="","",IF(AND(COUNTIF(Standards[照合項目（自動）],AB947&amp;"｜"&amp;E947&amp;"｜"&amp;D947&amp;"｜"&amp;F947&amp;"｜"&amp;P947)=1,COUNTIFS(Standards[照合項目（自動）],AB947&amp;"｜"&amp;E947&amp;"｜"&amp;D947&amp;"｜"&amp;F947&amp;"｜"&amp;P947,Standards[入力確認（自動）],"確認済")=1),SUMIF(Standards[照合項目（自動）],AB947&amp;"｜"&amp;E947&amp;"｜"&amp;D947&amp;"｜"&amp;F947&amp;"｜"&amp;P947,Standards[所定合計h（自動）]),"未確認"))</f>
        <v/>
      </c>
      <c r="AD947" s="53" t="str">
        <f>IF(C947="","",IF(AND(ISNUMBER(R947),ISNUMBER(S947),S947&gt;=R947),ROUND((S947-R947)*24,4),IF(OR(R947&lt;&gt;"",S947&lt;&gt;""),"",IF(AND(ISNUMBER(T947),T947&gt;=0),T947,IF(AND(I947="あり",J947="実施",ISNUMBER(AC947)),AC947,"")))))</f>
        <v/>
      </c>
      <c r="AE947" s="54" t="str">
        <f>IF(C947="","",IF(AND(ISNUMBER(R947),ISNUMBER(S947),S947&gt;=R947),IF(X947="記録","実績：基地発～基地着",IF(X947="記憶","記憶：基地発～基地着","未確認：基地発～基地着")),IF(OR(R947&lt;&gt;"",S947&lt;&gt;""),"要確認：時刻不足・逆転",IF(AND(ISNUMBER(T947),T947&gt;=0),IF(X947="記録","実績：記録の時間",IF(X947="記憶","記憶：申告の時間","未確認：申告の時間")),IF(AND(I947="あり",J947="実施",ISNUMBER(AC947)),"所定時間による見込み",IF(I947="なし","使用なし","未確認"))))))</f>
        <v/>
      </c>
      <c r="AF947" s="55" t="str">
        <f>IF(C947="","",IF(H947="あり",1,0))</f>
        <v/>
      </c>
      <c r="AG947" s="55" t="str">
        <f>IF(C947="","",IF(AND(I947="あり",J947="実施"),1,0))</f>
        <v/>
      </c>
      <c r="AH947" s="55" t="str">
        <f>IF(C947="","",IF(AND(H947="あり",X947="記録"),IF(COUNTIFS($A$8:A947,A947,$B$8:B947,B947,$C$8:C947,C947,$E$8:E947,E947,$F$8:F947,F947,$H$8:H947,"あり",$X$8:X947,"記録")=1,1,0),0))</f>
        <v/>
      </c>
      <c r="AI947" s="55" t="str">
        <f>IF(C947="","",IF(AND(I947="あり",J947="実施",X947="記録",ISNUMBER(K947)),IF(COUNTIFS($K$8:K947,K947,$C$8:C947,C947,$E$8:E947,E947,$F$8:F947,F947,$I$8:I947,"あり",$J$8:J947,"実施",$X$8:X947,"記録")=1,1,0),0))</f>
        <v/>
      </c>
      <c r="AJ947" s="55" t="str">
        <f>IF(C947="","",IF(ISNUMBER(A947),YEAR(A947)-IF(MONTH(A947)&lt;4,1,0),""))</f>
        <v/>
      </c>
      <c r="AK947" s="55" t="str">
        <f>IF(C947="","",IF(J947="実施",IF(ISNUMBER(K947),YEAR(K947)-IF(MONTH(K947)&lt;4,1,0),""),""))</f>
        <v/>
      </c>
      <c r="AL947" s="56" t="str">
        <f>IF(C947="",IF(OR(A947&lt;&gt;"",G947&lt;&gt;""),"要確認：船名未記入",""),IF(OR(NOT(ISNUMBER(A947)),G947="",H947="",I947="",J947="",N947="",O947="",P947="",W947="",X947=""),"要確認：基本項目不足",IF(OR(Z947="未登録・重複",AA947="未登録・重複",AB947="未確認"),"要確認：登録表を確認",IF(AND(H947="あり",NOT(ISNUMBER(B947))),"要確認：前日の予定時刻不足",IF(AND(J947="実施",I947="あり",NOT(ISNUMBER(K947))),"要確認：最終日時不足",IF(AND(J947="取消",I947="あり"),"要確認：取消と使用ありが矛盾",IF(OR(AND(ISNUMBER(T947),T947&lt;0),AND(ISNUMBER(V947),V947&lt;0),AE947="要確認：時刻不足・逆転"),"要確認：時間を確認",IF(COUNTIFS(Work[予定表の作業日],A947,Work[前日版の予定時刻],B947,Work[船名],C947,Work[バース],E947,Work[入出・転],F947,Work[曳船名],G947)&gt;1,"要確認：同じ作業・曳船が重複",IF(AND(I947="あり",J947="実施",NOT(ISNUMBER(AD947))),"要確認：拘束時間未確認",IF(OR(H947="未確認",I947="未確認",J947="未確認",X947="未確認",N947="未確認",O947="未確認"),"要確認：未確認を含む","確認済"))))))))))</f>
        <v/>
      </c>
    </row>
    <row r="948" spans="1:38" ht="24.95" customHeight="1" x14ac:dyDescent="0.2">
      <c r="A948" s="20"/>
      <c r="B948" s="29"/>
      <c r="C948" s="7"/>
      <c r="D948" s="7"/>
      <c r="E948" s="7"/>
      <c r="F948" s="7"/>
      <c r="G948" s="7"/>
      <c r="H948" s="7"/>
      <c r="I948" s="7"/>
      <c r="J948" s="7"/>
      <c r="K948" s="23"/>
      <c r="L948" s="13"/>
      <c r="M948" s="13"/>
      <c r="N948" s="7"/>
      <c r="O948" s="51"/>
      <c r="P948" s="51"/>
      <c r="Q948" s="61"/>
      <c r="R948" s="62"/>
      <c r="S948" s="62"/>
      <c r="T948" s="63"/>
      <c r="U948" s="63"/>
      <c r="V948" s="63"/>
      <c r="W948" s="51"/>
      <c r="X948" s="51"/>
      <c r="Y948" s="67"/>
      <c r="Z948" s="54" t="str">
        <f>IF(G948="","",IF(COUNTIF(Tugs[曳船名],G948)&lt;&gt;1,"未登録・重複",IF(INDEX(Tugs[会社名],MATCH(G948,Tugs[曳船名],0))="","未確認",INDEX(Tugs[会社名],MATCH(G948,Tugs[曳船名],0)))))</f>
        <v/>
      </c>
      <c r="AA948" s="54" t="str">
        <f>IF(G948="","",IF(COUNTIF(Companies[会社名],Z948)&lt;&gt;1,"未登録・重複",IF(INDEX(Companies[地区],MATCH(Z948,Companies[会社名],0))="","未確認",INDEX(Companies[地区],MATCH(Z948,Companies[会社名],0)))))</f>
        <v/>
      </c>
      <c r="AB948" s="54" t="str">
        <f>IF(G948="","",IF(Q948&lt;&gt;"",Q948,IF(COUNTIF(Tugs[曳船名],G948)&lt;&gt;1,"未登録・重複",IF(INDEX(Tugs[基地港],MATCH(G948,Tugs[曳船名],0))="","未確認",INDEX(Tugs[基地港],MATCH(G948,Tugs[曳船名],0))))))</f>
        <v/>
      </c>
      <c r="AC948" s="53" t="str">
        <f>IF(C948="","",IF(AND(COUNTIF(Standards[照合項目（自動）],AB948&amp;"｜"&amp;E948&amp;"｜"&amp;D948&amp;"｜"&amp;F948&amp;"｜"&amp;P948)=1,COUNTIFS(Standards[照合項目（自動）],AB948&amp;"｜"&amp;E948&amp;"｜"&amp;D948&amp;"｜"&amp;F948&amp;"｜"&amp;P948,Standards[入力確認（自動）],"確認済")=1),SUMIF(Standards[照合項目（自動）],AB948&amp;"｜"&amp;E948&amp;"｜"&amp;D948&amp;"｜"&amp;F948&amp;"｜"&amp;P948,Standards[所定合計h（自動）]),"未確認"))</f>
        <v/>
      </c>
      <c r="AD948" s="53" t="str">
        <f>IF(C948="","",IF(AND(ISNUMBER(R948),ISNUMBER(S948),S948&gt;=R948),ROUND((S948-R948)*24,4),IF(OR(R948&lt;&gt;"",S948&lt;&gt;""),"",IF(AND(ISNUMBER(T948),T948&gt;=0),T948,IF(AND(I948="あり",J948="実施",ISNUMBER(AC948)),AC948,"")))))</f>
        <v/>
      </c>
      <c r="AE948" s="54" t="str">
        <f>IF(C948="","",IF(AND(ISNUMBER(R948),ISNUMBER(S948),S948&gt;=R948),IF(X948="記録","実績：基地発～基地着",IF(X948="記憶","記憶：基地発～基地着","未確認：基地発～基地着")),IF(OR(R948&lt;&gt;"",S948&lt;&gt;""),"要確認：時刻不足・逆転",IF(AND(ISNUMBER(T948),T948&gt;=0),IF(X948="記録","実績：記録の時間",IF(X948="記憶","記憶：申告の時間","未確認：申告の時間")),IF(AND(I948="あり",J948="実施",ISNUMBER(AC948)),"所定時間による見込み",IF(I948="なし","使用なし","未確認"))))))</f>
        <v/>
      </c>
      <c r="AF948" s="55" t="str">
        <f>IF(C948="","",IF(H948="あり",1,0))</f>
        <v/>
      </c>
      <c r="AG948" s="55" t="str">
        <f>IF(C948="","",IF(AND(I948="あり",J948="実施"),1,0))</f>
        <v/>
      </c>
      <c r="AH948" s="55" t="str">
        <f>IF(C948="","",IF(AND(H948="あり",X948="記録"),IF(COUNTIFS($A$8:A948,A948,$B$8:B948,B948,$C$8:C948,C948,$E$8:E948,E948,$F$8:F948,F948,$H$8:H948,"あり",$X$8:X948,"記録")=1,1,0),0))</f>
        <v/>
      </c>
      <c r="AI948" s="55" t="str">
        <f>IF(C948="","",IF(AND(I948="あり",J948="実施",X948="記録",ISNUMBER(K948)),IF(COUNTIFS($K$8:K948,K948,$C$8:C948,C948,$E$8:E948,E948,$F$8:F948,F948,$I$8:I948,"あり",$J$8:J948,"実施",$X$8:X948,"記録")=1,1,0),0))</f>
        <v/>
      </c>
      <c r="AJ948" s="55" t="str">
        <f>IF(C948="","",IF(ISNUMBER(A948),YEAR(A948)-IF(MONTH(A948)&lt;4,1,0),""))</f>
        <v/>
      </c>
      <c r="AK948" s="55" t="str">
        <f>IF(C948="","",IF(J948="実施",IF(ISNUMBER(K948),YEAR(K948)-IF(MONTH(K948)&lt;4,1,0),""),""))</f>
        <v/>
      </c>
      <c r="AL948" s="56" t="str">
        <f>IF(C948="",IF(OR(A948&lt;&gt;"",G948&lt;&gt;""),"要確認：船名未記入",""),IF(OR(NOT(ISNUMBER(A948)),G948="",H948="",I948="",J948="",N948="",O948="",P948="",W948="",X948=""),"要確認：基本項目不足",IF(OR(Z948="未登録・重複",AA948="未登録・重複",AB948="未確認"),"要確認：登録表を確認",IF(AND(H948="あり",NOT(ISNUMBER(B948))),"要確認：前日の予定時刻不足",IF(AND(J948="実施",I948="あり",NOT(ISNUMBER(K948))),"要確認：最終日時不足",IF(AND(J948="取消",I948="あり"),"要確認：取消と使用ありが矛盾",IF(OR(AND(ISNUMBER(T948),T948&lt;0),AND(ISNUMBER(V948),V948&lt;0),AE948="要確認：時刻不足・逆転"),"要確認：時間を確認",IF(COUNTIFS(Work[予定表の作業日],A948,Work[前日版の予定時刻],B948,Work[船名],C948,Work[バース],E948,Work[入出・転],F948,Work[曳船名],G948)&gt;1,"要確認：同じ作業・曳船が重複",IF(AND(I948="あり",J948="実施",NOT(ISNUMBER(AD948))),"要確認：拘束時間未確認",IF(OR(H948="未確認",I948="未確認",J948="未確認",X948="未確認",N948="未確認",O948="未確認"),"要確認：未確認を含む","確認済"))))))))))</f>
        <v/>
      </c>
    </row>
    <row r="949" spans="1:38" ht="24.95" customHeight="1" x14ac:dyDescent="0.2">
      <c r="A949" s="20"/>
      <c r="B949" s="29"/>
      <c r="C949" s="7"/>
      <c r="D949" s="7"/>
      <c r="E949" s="7"/>
      <c r="F949" s="7"/>
      <c r="G949" s="7"/>
      <c r="H949" s="7"/>
      <c r="I949" s="7"/>
      <c r="J949" s="7"/>
      <c r="K949" s="23"/>
      <c r="L949" s="13"/>
      <c r="M949" s="13"/>
      <c r="N949" s="7"/>
      <c r="O949" s="51"/>
      <c r="P949" s="51"/>
      <c r="Q949" s="61"/>
      <c r="R949" s="62"/>
      <c r="S949" s="62"/>
      <c r="T949" s="63"/>
      <c r="U949" s="63"/>
      <c r="V949" s="63"/>
      <c r="W949" s="51"/>
      <c r="X949" s="51"/>
      <c r="Y949" s="67"/>
      <c r="Z949" s="54" t="str">
        <f>IF(G949="","",IF(COUNTIF(Tugs[曳船名],G949)&lt;&gt;1,"未登録・重複",IF(INDEX(Tugs[会社名],MATCH(G949,Tugs[曳船名],0))="","未確認",INDEX(Tugs[会社名],MATCH(G949,Tugs[曳船名],0)))))</f>
        <v/>
      </c>
      <c r="AA949" s="54" t="str">
        <f>IF(G949="","",IF(COUNTIF(Companies[会社名],Z949)&lt;&gt;1,"未登録・重複",IF(INDEX(Companies[地区],MATCH(Z949,Companies[会社名],0))="","未確認",INDEX(Companies[地区],MATCH(Z949,Companies[会社名],0)))))</f>
        <v/>
      </c>
      <c r="AB949" s="54" t="str">
        <f>IF(G949="","",IF(Q949&lt;&gt;"",Q949,IF(COUNTIF(Tugs[曳船名],G949)&lt;&gt;1,"未登録・重複",IF(INDEX(Tugs[基地港],MATCH(G949,Tugs[曳船名],0))="","未確認",INDEX(Tugs[基地港],MATCH(G949,Tugs[曳船名],0))))))</f>
        <v/>
      </c>
      <c r="AC949" s="53" t="str">
        <f>IF(C949="","",IF(AND(COUNTIF(Standards[照合項目（自動）],AB949&amp;"｜"&amp;E949&amp;"｜"&amp;D949&amp;"｜"&amp;F949&amp;"｜"&amp;P949)=1,COUNTIFS(Standards[照合項目（自動）],AB949&amp;"｜"&amp;E949&amp;"｜"&amp;D949&amp;"｜"&amp;F949&amp;"｜"&amp;P949,Standards[入力確認（自動）],"確認済")=1),SUMIF(Standards[照合項目（自動）],AB949&amp;"｜"&amp;E949&amp;"｜"&amp;D949&amp;"｜"&amp;F949&amp;"｜"&amp;P949,Standards[所定合計h（自動）]),"未確認"))</f>
        <v/>
      </c>
      <c r="AD949" s="53" t="str">
        <f>IF(C949="","",IF(AND(ISNUMBER(R949),ISNUMBER(S949),S949&gt;=R949),ROUND((S949-R949)*24,4),IF(OR(R949&lt;&gt;"",S949&lt;&gt;""),"",IF(AND(ISNUMBER(T949),T949&gt;=0),T949,IF(AND(I949="あり",J949="実施",ISNUMBER(AC949)),AC949,"")))))</f>
        <v/>
      </c>
      <c r="AE949" s="54" t="str">
        <f>IF(C949="","",IF(AND(ISNUMBER(R949),ISNUMBER(S949),S949&gt;=R949),IF(X949="記録","実績：基地発～基地着",IF(X949="記憶","記憶：基地発～基地着","未確認：基地発～基地着")),IF(OR(R949&lt;&gt;"",S949&lt;&gt;""),"要確認：時刻不足・逆転",IF(AND(ISNUMBER(T949),T949&gt;=0),IF(X949="記録","実績：記録の時間",IF(X949="記憶","記憶：申告の時間","未確認：申告の時間")),IF(AND(I949="あり",J949="実施",ISNUMBER(AC949)),"所定時間による見込み",IF(I949="なし","使用なし","未確認"))))))</f>
        <v/>
      </c>
      <c r="AF949" s="55" t="str">
        <f>IF(C949="","",IF(H949="あり",1,0))</f>
        <v/>
      </c>
      <c r="AG949" s="55" t="str">
        <f>IF(C949="","",IF(AND(I949="あり",J949="実施"),1,0))</f>
        <v/>
      </c>
      <c r="AH949" s="55" t="str">
        <f>IF(C949="","",IF(AND(H949="あり",X949="記録"),IF(COUNTIFS($A$8:A949,A949,$B$8:B949,B949,$C$8:C949,C949,$E$8:E949,E949,$F$8:F949,F949,$H$8:H949,"あり",$X$8:X949,"記録")=1,1,0),0))</f>
        <v/>
      </c>
      <c r="AI949" s="55" t="str">
        <f>IF(C949="","",IF(AND(I949="あり",J949="実施",X949="記録",ISNUMBER(K949)),IF(COUNTIFS($K$8:K949,K949,$C$8:C949,C949,$E$8:E949,E949,$F$8:F949,F949,$I$8:I949,"あり",$J$8:J949,"実施",$X$8:X949,"記録")=1,1,0),0))</f>
        <v/>
      </c>
      <c r="AJ949" s="55" t="str">
        <f>IF(C949="","",IF(ISNUMBER(A949),YEAR(A949)-IF(MONTH(A949)&lt;4,1,0),""))</f>
        <v/>
      </c>
      <c r="AK949" s="55" t="str">
        <f>IF(C949="","",IF(J949="実施",IF(ISNUMBER(K949),YEAR(K949)-IF(MONTH(K949)&lt;4,1,0),""),""))</f>
        <v/>
      </c>
      <c r="AL949" s="56" t="str">
        <f>IF(C949="",IF(OR(A949&lt;&gt;"",G949&lt;&gt;""),"要確認：船名未記入",""),IF(OR(NOT(ISNUMBER(A949)),G949="",H949="",I949="",J949="",N949="",O949="",P949="",W949="",X949=""),"要確認：基本項目不足",IF(OR(Z949="未登録・重複",AA949="未登録・重複",AB949="未確認"),"要確認：登録表を確認",IF(AND(H949="あり",NOT(ISNUMBER(B949))),"要確認：前日の予定時刻不足",IF(AND(J949="実施",I949="あり",NOT(ISNUMBER(K949))),"要確認：最終日時不足",IF(AND(J949="取消",I949="あり"),"要確認：取消と使用ありが矛盾",IF(OR(AND(ISNUMBER(T949),T949&lt;0),AND(ISNUMBER(V949),V949&lt;0),AE949="要確認：時刻不足・逆転"),"要確認：時間を確認",IF(COUNTIFS(Work[予定表の作業日],A949,Work[前日版の予定時刻],B949,Work[船名],C949,Work[バース],E949,Work[入出・転],F949,Work[曳船名],G949)&gt;1,"要確認：同じ作業・曳船が重複",IF(AND(I949="あり",J949="実施",NOT(ISNUMBER(AD949))),"要確認：拘束時間未確認",IF(OR(H949="未確認",I949="未確認",J949="未確認",X949="未確認",N949="未確認",O949="未確認"),"要確認：未確認を含む","確認済"))))))))))</f>
        <v/>
      </c>
    </row>
    <row r="950" spans="1:38" ht="24.95" customHeight="1" x14ac:dyDescent="0.2">
      <c r="A950" s="20"/>
      <c r="B950" s="29"/>
      <c r="C950" s="7"/>
      <c r="D950" s="7"/>
      <c r="E950" s="7"/>
      <c r="F950" s="7"/>
      <c r="G950" s="7"/>
      <c r="H950" s="7"/>
      <c r="I950" s="7"/>
      <c r="J950" s="7"/>
      <c r="K950" s="23"/>
      <c r="L950" s="13"/>
      <c r="M950" s="13"/>
      <c r="N950" s="7"/>
      <c r="O950" s="51"/>
      <c r="P950" s="51"/>
      <c r="Q950" s="61"/>
      <c r="R950" s="62"/>
      <c r="S950" s="62"/>
      <c r="T950" s="63"/>
      <c r="U950" s="63"/>
      <c r="V950" s="63"/>
      <c r="W950" s="51"/>
      <c r="X950" s="51"/>
      <c r="Y950" s="67"/>
      <c r="Z950" s="54" t="str">
        <f>IF(G950="","",IF(COUNTIF(Tugs[曳船名],G950)&lt;&gt;1,"未登録・重複",IF(INDEX(Tugs[会社名],MATCH(G950,Tugs[曳船名],0))="","未確認",INDEX(Tugs[会社名],MATCH(G950,Tugs[曳船名],0)))))</f>
        <v/>
      </c>
      <c r="AA950" s="54" t="str">
        <f>IF(G950="","",IF(COUNTIF(Companies[会社名],Z950)&lt;&gt;1,"未登録・重複",IF(INDEX(Companies[地区],MATCH(Z950,Companies[会社名],0))="","未確認",INDEX(Companies[地区],MATCH(Z950,Companies[会社名],0)))))</f>
        <v/>
      </c>
      <c r="AB950" s="54" t="str">
        <f>IF(G950="","",IF(Q950&lt;&gt;"",Q950,IF(COUNTIF(Tugs[曳船名],G950)&lt;&gt;1,"未登録・重複",IF(INDEX(Tugs[基地港],MATCH(G950,Tugs[曳船名],0))="","未確認",INDEX(Tugs[基地港],MATCH(G950,Tugs[曳船名],0))))))</f>
        <v/>
      </c>
      <c r="AC950" s="53" t="str">
        <f>IF(C950="","",IF(AND(COUNTIF(Standards[照合項目（自動）],AB950&amp;"｜"&amp;E950&amp;"｜"&amp;D950&amp;"｜"&amp;F950&amp;"｜"&amp;P950)=1,COUNTIFS(Standards[照合項目（自動）],AB950&amp;"｜"&amp;E950&amp;"｜"&amp;D950&amp;"｜"&amp;F950&amp;"｜"&amp;P950,Standards[入力確認（自動）],"確認済")=1),SUMIF(Standards[照合項目（自動）],AB950&amp;"｜"&amp;E950&amp;"｜"&amp;D950&amp;"｜"&amp;F950&amp;"｜"&amp;P950,Standards[所定合計h（自動）]),"未確認"))</f>
        <v/>
      </c>
      <c r="AD950" s="53" t="str">
        <f>IF(C950="","",IF(AND(ISNUMBER(R950),ISNUMBER(S950),S950&gt;=R950),ROUND((S950-R950)*24,4),IF(OR(R950&lt;&gt;"",S950&lt;&gt;""),"",IF(AND(ISNUMBER(T950),T950&gt;=0),T950,IF(AND(I950="あり",J950="実施",ISNUMBER(AC950)),AC950,"")))))</f>
        <v/>
      </c>
      <c r="AE950" s="54" t="str">
        <f>IF(C950="","",IF(AND(ISNUMBER(R950),ISNUMBER(S950),S950&gt;=R950),IF(X950="記録","実績：基地発～基地着",IF(X950="記憶","記憶：基地発～基地着","未確認：基地発～基地着")),IF(OR(R950&lt;&gt;"",S950&lt;&gt;""),"要確認：時刻不足・逆転",IF(AND(ISNUMBER(T950),T950&gt;=0),IF(X950="記録","実績：記録の時間",IF(X950="記憶","記憶：申告の時間","未確認：申告の時間")),IF(AND(I950="あり",J950="実施",ISNUMBER(AC950)),"所定時間による見込み",IF(I950="なし","使用なし","未確認"))))))</f>
        <v/>
      </c>
      <c r="AF950" s="55" t="str">
        <f>IF(C950="","",IF(H950="あり",1,0))</f>
        <v/>
      </c>
      <c r="AG950" s="55" t="str">
        <f>IF(C950="","",IF(AND(I950="あり",J950="実施"),1,0))</f>
        <v/>
      </c>
      <c r="AH950" s="55" t="str">
        <f>IF(C950="","",IF(AND(H950="あり",X950="記録"),IF(COUNTIFS($A$8:A950,A950,$B$8:B950,B950,$C$8:C950,C950,$E$8:E950,E950,$F$8:F950,F950,$H$8:H950,"あり",$X$8:X950,"記録")=1,1,0),0))</f>
        <v/>
      </c>
      <c r="AI950" s="55" t="str">
        <f>IF(C950="","",IF(AND(I950="あり",J950="実施",X950="記録",ISNUMBER(K950)),IF(COUNTIFS($K$8:K950,K950,$C$8:C950,C950,$E$8:E950,E950,$F$8:F950,F950,$I$8:I950,"あり",$J$8:J950,"実施",$X$8:X950,"記録")=1,1,0),0))</f>
        <v/>
      </c>
      <c r="AJ950" s="55" t="str">
        <f>IF(C950="","",IF(ISNUMBER(A950),YEAR(A950)-IF(MONTH(A950)&lt;4,1,0),""))</f>
        <v/>
      </c>
      <c r="AK950" s="55" t="str">
        <f>IF(C950="","",IF(J950="実施",IF(ISNUMBER(K950),YEAR(K950)-IF(MONTH(K950)&lt;4,1,0),""),""))</f>
        <v/>
      </c>
      <c r="AL950" s="56" t="str">
        <f>IF(C950="",IF(OR(A950&lt;&gt;"",G950&lt;&gt;""),"要確認：船名未記入",""),IF(OR(NOT(ISNUMBER(A950)),G950="",H950="",I950="",J950="",N950="",O950="",P950="",W950="",X950=""),"要確認：基本項目不足",IF(OR(Z950="未登録・重複",AA950="未登録・重複",AB950="未確認"),"要確認：登録表を確認",IF(AND(H950="あり",NOT(ISNUMBER(B950))),"要確認：前日の予定時刻不足",IF(AND(J950="実施",I950="あり",NOT(ISNUMBER(K950))),"要確認：最終日時不足",IF(AND(J950="取消",I950="あり"),"要確認：取消と使用ありが矛盾",IF(OR(AND(ISNUMBER(T950),T950&lt;0),AND(ISNUMBER(V950),V950&lt;0),AE950="要確認：時刻不足・逆転"),"要確認：時間を確認",IF(COUNTIFS(Work[予定表の作業日],A950,Work[前日版の予定時刻],B950,Work[船名],C950,Work[バース],E950,Work[入出・転],F950,Work[曳船名],G950)&gt;1,"要確認：同じ作業・曳船が重複",IF(AND(I950="あり",J950="実施",NOT(ISNUMBER(AD950))),"要確認：拘束時間未確認",IF(OR(H950="未確認",I950="未確認",J950="未確認",X950="未確認",N950="未確認",O950="未確認"),"要確認：未確認を含む","確認済"))))))))))</f>
        <v/>
      </c>
    </row>
    <row r="951" spans="1:38" ht="24.95" customHeight="1" x14ac:dyDescent="0.2">
      <c r="A951" s="20"/>
      <c r="B951" s="29"/>
      <c r="C951" s="7"/>
      <c r="D951" s="7"/>
      <c r="E951" s="7"/>
      <c r="F951" s="7"/>
      <c r="G951" s="7"/>
      <c r="H951" s="7"/>
      <c r="I951" s="7"/>
      <c r="J951" s="7"/>
      <c r="K951" s="23"/>
      <c r="L951" s="13"/>
      <c r="M951" s="13"/>
      <c r="N951" s="7"/>
      <c r="O951" s="51"/>
      <c r="P951" s="51"/>
      <c r="Q951" s="61"/>
      <c r="R951" s="62"/>
      <c r="S951" s="62"/>
      <c r="T951" s="63"/>
      <c r="U951" s="63"/>
      <c r="V951" s="63"/>
      <c r="W951" s="51"/>
      <c r="X951" s="51"/>
      <c r="Y951" s="67"/>
      <c r="Z951" s="54" t="str">
        <f>IF(G951="","",IF(COUNTIF(Tugs[曳船名],G951)&lt;&gt;1,"未登録・重複",IF(INDEX(Tugs[会社名],MATCH(G951,Tugs[曳船名],0))="","未確認",INDEX(Tugs[会社名],MATCH(G951,Tugs[曳船名],0)))))</f>
        <v/>
      </c>
      <c r="AA951" s="54" t="str">
        <f>IF(G951="","",IF(COUNTIF(Companies[会社名],Z951)&lt;&gt;1,"未登録・重複",IF(INDEX(Companies[地区],MATCH(Z951,Companies[会社名],0))="","未確認",INDEX(Companies[地区],MATCH(Z951,Companies[会社名],0)))))</f>
        <v/>
      </c>
      <c r="AB951" s="54" t="str">
        <f>IF(G951="","",IF(Q951&lt;&gt;"",Q951,IF(COUNTIF(Tugs[曳船名],G951)&lt;&gt;1,"未登録・重複",IF(INDEX(Tugs[基地港],MATCH(G951,Tugs[曳船名],0))="","未確認",INDEX(Tugs[基地港],MATCH(G951,Tugs[曳船名],0))))))</f>
        <v/>
      </c>
      <c r="AC951" s="53" t="str">
        <f>IF(C951="","",IF(AND(COUNTIF(Standards[照合項目（自動）],AB951&amp;"｜"&amp;E951&amp;"｜"&amp;D951&amp;"｜"&amp;F951&amp;"｜"&amp;P951)=1,COUNTIFS(Standards[照合項目（自動）],AB951&amp;"｜"&amp;E951&amp;"｜"&amp;D951&amp;"｜"&amp;F951&amp;"｜"&amp;P951,Standards[入力確認（自動）],"確認済")=1),SUMIF(Standards[照合項目（自動）],AB951&amp;"｜"&amp;E951&amp;"｜"&amp;D951&amp;"｜"&amp;F951&amp;"｜"&amp;P951,Standards[所定合計h（自動）]),"未確認"))</f>
        <v/>
      </c>
      <c r="AD951" s="53" t="str">
        <f>IF(C951="","",IF(AND(ISNUMBER(R951),ISNUMBER(S951),S951&gt;=R951),ROUND((S951-R951)*24,4),IF(OR(R951&lt;&gt;"",S951&lt;&gt;""),"",IF(AND(ISNUMBER(T951),T951&gt;=0),T951,IF(AND(I951="あり",J951="実施",ISNUMBER(AC951)),AC951,"")))))</f>
        <v/>
      </c>
      <c r="AE951" s="54" t="str">
        <f>IF(C951="","",IF(AND(ISNUMBER(R951),ISNUMBER(S951),S951&gt;=R951),IF(X951="記録","実績：基地発～基地着",IF(X951="記憶","記憶：基地発～基地着","未確認：基地発～基地着")),IF(OR(R951&lt;&gt;"",S951&lt;&gt;""),"要確認：時刻不足・逆転",IF(AND(ISNUMBER(T951),T951&gt;=0),IF(X951="記録","実績：記録の時間",IF(X951="記憶","記憶：申告の時間","未確認：申告の時間")),IF(AND(I951="あり",J951="実施",ISNUMBER(AC951)),"所定時間による見込み",IF(I951="なし","使用なし","未確認"))))))</f>
        <v/>
      </c>
      <c r="AF951" s="55" t="str">
        <f>IF(C951="","",IF(H951="あり",1,0))</f>
        <v/>
      </c>
      <c r="AG951" s="55" t="str">
        <f>IF(C951="","",IF(AND(I951="あり",J951="実施"),1,0))</f>
        <v/>
      </c>
      <c r="AH951" s="55" t="str">
        <f>IF(C951="","",IF(AND(H951="あり",X951="記録"),IF(COUNTIFS($A$8:A951,A951,$B$8:B951,B951,$C$8:C951,C951,$E$8:E951,E951,$F$8:F951,F951,$H$8:H951,"あり",$X$8:X951,"記録")=1,1,0),0))</f>
        <v/>
      </c>
      <c r="AI951" s="55" t="str">
        <f>IF(C951="","",IF(AND(I951="あり",J951="実施",X951="記録",ISNUMBER(K951)),IF(COUNTIFS($K$8:K951,K951,$C$8:C951,C951,$E$8:E951,E951,$F$8:F951,F951,$I$8:I951,"あり",$J$8:J951,"実施",$X$8:X951,"記録")=1,1,0),0))</f>
        <v/>
      </c>
      <c r="AJ951" s="55" t="str">
        <f>IF(C951="","",IF(ISNUMBER(A951),YEAR(A951)-IF(MONTH(A951)&lt;4,1,0),""))</f>
        <v/>
      </c>
      <c r="AK951" s="55" t="str">
        <f>IF(C951="","",IF(J951="実施",IF(ISNUMBER(K951),YEAR(K951)-IF(MONTH(K951)&lt;4,1,0),""),""))</f>
        <v/>
      </c>
      <c r="AL951" s="56" t="str">
        <f>IF(C951="",IF(OR(A951&lt;&gt;"",G951&lt;&gt;""),"要確認：船名未記入",""),IF(OR(NOT(ISNUMBER(A951)),G951="",H951="",I951="",J951="",N951="",O951="",P951="",W951="",X951=""),"要確認：基本項目不足",IF(OR(Z951="未登録・重複",AA951="未登録・重複",AB951="未確認"),"要確認：登録表を確認",IF(AND(H951="あり",NOT(ISNUMBER(B951))),"要確認：前日の予定時刻不足",IF(AND(J951="実施",I951="あり",NOT(ISNUMBER(K951))),"要確認：最終日時不足",IF(AND(J951="取消",I951="あり"),"要確認：取消と使用ありが矛盾",IF(OR(AND(ISNUMBER(T951),T951&lt;0),AND(ISNUMBER(V951),V951&lt;0),AE951="要確認：時刻不足・逆転"),"要確認：時間を確認",IF(COUNTIFS(Work[予定表の作業日],A951,Work[前日版の予定時刻],B951,Work[船名],C951,Work[バース],E951,Work[入出・転],F951,Work[曳船名],G951)&gt;1,"要確認：同じ作業・曳船が重複",IF(AND(I951="あり",J951="実施",NOT(ISNUMBER(AD951))),"要確認：拘束時間未確認",IF(OR(H951="未確認",I951="未確認",J951="未確認",X951="未確認",N951="未確認",O951="未確認"),"要確認：未確認を含む","確認済"))))))))))</f>
        <v/>
      </c>
    </row>
    <row r="952" spans="1:38" ht="24.95" customHeight="1" x14ac:dyDescent="0.2">
      <c r="A952" s="20"/>
      <c r="B952" s="29"/>
      <c r="C952" s="7"/>
      <c r="D952" s="7"/>
      <c r="E952" s="7"/>
      <c r="F952" s="7"/>
      <c r="G952" s="7"/>
      <c r="H952" s="7"/>
      <c r="I952" s="7"/>
      <c r="J952" s="7"/>
      <c r="K952" s="23"/>
      <c r="L952" s="13"/>
      <c r="M952" s="13"/>
      <c r="N952" s="7"/>
      <c r="O952" s="51"/>
      <c r="P952" s="51"/>
      <c r="Q952" s="61"/>
      <c r="R952" s="62"/>
      <c r="S952" s="62"/>
      <c r="T952" s="63"/>
      <c r="U952" s="63"/>
      <c r="V952" s="63"/>
      <c r="W952" s="51"/>
      <c r="X952" s="51"/>
      <c r="Y952" s="67"/>
      <c r="Z952" s="54" t="str">
        <f>IF(G952="","",IF(COUNTIF(Tugs[曳船名],G952)&lt;&gt;1,"未登録・重複",IF(INDEX(Tugs[会社名],MATCH(G952,Tugs[曳船名],0))="","未確認",INDEX(Tugs[会社名],MATCH(G952,Tugs[曳船名],0)))))</f>
        <v/>
      </c>
      <c r="AA952" s="54" t="str">
        <f>IF(G952="","",IF(COUNTIF(Companies[会社名],Z952)&lt;&gt;1,"未登録・重複",IF(INDEX(Companies[地区],MATCH(Z952,Companies[会社名],0))="","未確認",INDEX(Companies[地区],MATCH(Z952,Companies[会社名],0)))))</f>
        <v/>
      </c>
      <c r="AB952" s="54" t="str">
        <f>IF(G952="","",IF(Q952&lt;&gt;"",Q952,IF(COUNTIF(Tugs[曳船名],G952)&lt;&gt;1,"未登録・重複",IF(INDEX(Tugs[基地港],MATCH(G952,Tugs[曳船名],0))="","未確認",INDEX(Tugs[基地港],MATCH(G952,Tugs[曳船名],0))))))</f>
        <v/>
      </c>
      <c r="AC952" s="53" t="str">
        <f>IF(C952="","",IF(AND(COUNTIF(Standards[照合項目（自動）],AB952&amp;"｜"&amp;E952&amp;"｜"&amp;D952&amp;"｜"&amp;F952&amp;"｜"&amp;P952)=1,COUNTIFS(Standards[照合項目（自動）],AB952&amp;"｜"&amp;E952&amp;"｜"&amp;D952&amp;"｜"&amp;F952&amp;"｜"&amp;P952,Standards[入力確認（自動）],"確認済")=1),SUMIF(Standards[照合項目（自動）],AB952&amp;"｜"&amp;E952&amp;"｜"&amp;D952&amp;"｜"&amp;F952&amp;"｜"&amp;P952,Standards[所定合計h（自動）]),"未確認"))</f>
        <v/>
      </c>
      <c r="AD952" s="53" t="str">
        <f>IF(C952="","",IF(AND(ISNUMBER(R952),ISNUMBER(S952),S952&gt;=R952),ROUND((S952-R952)*24,4),IF(OR(R952&lt;&gt;"",S952&lt;&gt;""),"",IF(AND(ISNUMBER(T952),T952&gt;=0),T952,IF(AND(I952="あり",J952="実施",ISNUMBER(AC952)),AC952,"")))))</f>
        <v/>
      </c>
      <c r="AE952" s="54" t="str">
        <f>IF(C952="","",IF(AND(ISNUMBER(R952),ISNUMBER(S952),S952&gt;=R952),IF(X952="記録","実績：基地発～基地着",IF(X952="記憶","記憶：基地発～基地着","未確認：基地発～基地着")),IF(OR(R952&lt;&gt;"",S952&lt;&gt;""),"要確認：時刻不足・逆転",IF(AND(ISNUMBER(T952),T952&gt;=0),IF(X952="記録","実績：記録の時間",IF(X952="記憶","記憶：申告の時間","未確認：申告の時間")),IF(AND(I952="あり",J952="実施",ISNUMBER(AC952)),"所定時間による見込み",IF(I952="なし","使用なし","未確認"))))))</f>
        <v/>
      </c>
      <c r="AF952" s="55" t="str">
        <f>IF(C952="","",IF(H952="あり",1,0))</f>
        <v/>
      </c>
      <c r="AG952" s="55" t="str">
        <f>IF(C952="","",IF(AND(I952="あり",J952="実施"),1,0))</f>
        <v/>
      </c>
      <c r="AH952" s="55" t="str">
        <f>IF(C952="","",IF(AND(H952="あり",X952="記録"),IF(COUNTIFS($A$8:A952,A952,$B$8:B952,B952,$C$8:C952,C952,$E$8:E952,E952,$F$8:F952,F952,$H$8:H952,"あり",$X$8:X952,"記録")=1,1,0),0))</f>
        <v/>
      </c>
      <c r="AI952" s="55" t="str">
        <f>IF(C952="","",IF(AND(I952="あり",J952="実施",X952="記録",ISNUMBER(K952)),IF(COUNTIFS($K$8:K952,K952,$C$8:C952,C952,$E$8:E952,E952,$F$8:F952,F952,$I$8:I952,"あり",$J$8:J952,"実施",$X$8:X952,"記録")=1,1,0),0))</f>
        <v/>
      </c>
      <c r="AJ952" s="55" t="str">
        <f>IF(C952="","",IF(ISNUMBER(A952),YEAR(A952)-IF(MONTH(A952)&lt;4,1,0),""))</f>
        <v/>
      </c>
      <c r="AK952" s="55" t="str">
        <f>IF(C952="","",IF(J952="実施",IF(ISNUMBER(K952),YEAR(K952)-IF(MONTH(K952)&lt;4,1,0),""),""))</f>
        <v/>
      </c>
      <c r="AL952" s="56" t="str">
        <f>IF(C952="",IF(OR(A952&lt;&gt;"",G952&lt;&gt;""),"要確認：船名未記入",""),IF(OR(NOT(ISNUMBER(A952)),G952="",H952="",I952="",J952="",N952="",O952="",P952="",W952="",X952=""),"要確認：基本項目不足",IF(OR(Z952="未登録・重複",AA952="未登録・重複",AB952="未確認"),"要確認：登録表を確認",IF(AND(H952="あり",NOT(ISNUMBER(B952))),"要確認：前日の予定時刻不足",IF(AND(J952="実施",I952="あり",NOT(ISNUMBER(K952))),"要確認：最終日時不足",IF(AND(J952="取消",I952="あり"),"要確認：取消と使用ありが矛盾",IF(OR(AND(ISNUMBER(T952),T952&lt;0),AND(ISNUMBER(V952),V952&lt;0),AE952="要確認：時刻不足・逆転"),"要確認：時間を確認",IF(COUNTIFS(Work[予定表の作業日],A952,Work[前日版の予定時刻],B952,Work[船名],C952,Work[バース],E952,Work[入出・転],F952,Work[曳船名],G952)&gt;1,"要確認：同じ作業・曳船が重複",IF(AND(I952="あり",J952="実施",NOT(ISNUMBER(AD952))),"要確認：拘束時間未確認",IF(OR(H952="未確認",I952="未確認",J952="未確認",X952="未確認",N952="未確認",O952="未確認"),"要確認：未確認を含む","確認済"))))))))))</f>
        <v/>
      </c>
    </row>
    <row r="953" spans="1:38" ht="24.95" customHeight="1" x14ac:dyDescent="0.2">
      <c r="A953" s="20"/>
      <c r="B953" s="29"/>
      <c r="C953" s="7"/>
      <c r="D953" s="7"/>
      <c r="E953" s="7"/>
      <c r="F953" s="7"/>
      <c r="G953" s="7"/>
      <c r="H953" s="7"/>
      <c r="I953" s="7"/>
      <c r="J953" s="7"/>
      <c r="K953" s="23"/>
      <c r="L953" s="13"/>
      <c r="M953" s="13"/>
      <c r="N953" s="7"/>
      <c r="O953" s="51"/>
      <c r="P953" s="51"/>
      <c r="Q953" s="61"/>
      <c r="R953" s="62"/>
      <c r="S953" s="62"/>
      <c r="T953" s="63"/>
      <c r="U953" s="63"/>
      <c r="V953" s="63"/>
      <c r="W953" s="51"/>
      <c r="X953" s="51"/>
      <c r="Y953" s="67"/>
      <c r="Z953" s="54" t="str">
        <f>IF(G953="","",IF(COUNTIF(Tugs[曳船名],G953)&lt;&gt;1,"未登録・重複",IF(INDEX(Tugs[会社名],MATCH(G953,Tugs[曳船名],0))="","未確認",INDEX(Tugs[会社名],MATCH(G953,Tugs[曳船名],0)))))</f>
        <v/>
      </c>
      <c r="AA953" s="54" t="str">
        <f>IF(G953="","",IF(COUNTIF(Companies[会社名],Z953)&lt;&gt;1,"未登録・重複",IF(INDEX(Companies[地区],MATCH(Z953,Companies[会社名],0))="","未確認",INDEX(Companies[地区],MATCH(Z953,Companies[会社名],0)))))</f>
        <v/>
      </c>
      <c r="AB953" s="54" t="str">
        <f>IF(G953="","",IF(Q953&lt;&gt;"",Q953,IF(COUNTIF(Tugs[曳船名],G953)&lt;&gt;1,"未登録・重複",IF(INDEX(Tugs[基地港],MATCH(G953,Tugs[曳船名],0))="","未確認",INDEX(Tugs[基地港],MATCH(G953,Tugs[曳船名],0))))))</f>
        <v/>
      </c>
      <c r="AC953" s="53" t="str">
        <f>IF(C953="","",IF(AND(COUNTIF(Standards[照合項目（自動）],AB953&amp;"｜"&amp;E953&amp;"｜"&amp;D953&amp;"｜"&amp;F953&amp;"｜"&amp;P953)=1,COUNTIFS(Standards[照合項目（自動）],AB953&amp;"｜"&amp;E953&amp;"｜"&amp;D953&amp;"｜"&amp;F953&amp;"｜"&amp;P953,Standards[入力確認（自動）],"確認済")=1),SUMIF(Standards[照合項目（自動）],AB953&amp;"｜"&amp;E953&amp;"｜"&amp;D953&amp;"｜"&amp;F953&amp;"｜"&amp;P953,Standards[所定合計h（自動）]),"未確認"))</f>
        <v/>
      </c>
      <c r="AD953" s="53" t="str">
        <f>IF(C953="","",IF(AND(ISNUMBER(R953),ISNUMBER(S953),S953&gt;=R953),ROUND((S953-R953)*24,4),IF(OR(R953&lt;&gt;"",S953&lt;&gt;""),"",IF(AND(ISNUMBER(T953),T953&gt;=0),T953,IF(AND(I953="あり",J953="実施",ISNUMBER(AC953)),AC953,"")))))</f>
        <v/>
      </c>
      <c r="AE953" s="54" t="str">
        <f>IF(C953="","",IF(AND(ISNUMBER(R953),ISNUMBER(S953),S953&gt;=R953),IF(X953="記録","実績：基地発～基地着",IF(X953="記憶","記憶：基地発～基地着","未確認：基地発～基地着")),IF(OR(R953&lt;&gt;"",S953&lt;&gt;""),"要確認：時刻不足・逆転",IF(AND(ISNUMBER(T953),T953&gt;=0),IF(X953="記録","実績：記録の時間",IF(X953="記憶","記憶：申告の時間","未確認：申告の時間")),IF(AND(I953="あり",J953="実施",ISNUMBER(AC953)),"所定時間による見込み",IF(I953="なし","使用なし","未確認"))))))</f>
        <v/>
      </c>
      <c r="AF953" s="55" t="str">
        <f>IF(C953="","",IF(H953="あり",1,0))</f>
        <v/>
      </c>
      <c r="AG953" s="55" t="str">
        <f>IF(C953="","",IF(AND(I953="あり",J953="実施"),1,0))</f>
        <v/>
      </c>
      <c r="AH953" s="55" t="str">
        <f>IF(C953="","",IF(AND(H953="あり",X953="記録"),IF(COUNTIFS($A$8:A953,A953,$B$8:B953,B953,$C$8:C953,C953,$E$8:E953,E953,$F$8:F953,F953,$H$8:H953,"あり",$X$8:X953,"記録")=1,1,0),0))</f>
        <v/>
      </c>
      <c r="AI953" s="55" t="str">
        <f>IF(C953="","",IF(AND(I953="あり",J953="実施",X953="記録",ISNUMBER(K953)),IF(COUNTIFS($K$8:K953,K953,$C$8:C953,C953,$E$8:E953,E953,$F$8:F953,F953,$I$8:I953,"あり",$J$8:J953,"実施",$X$8:X953,"記録")=1,1,0),0))</f>
        <v/>
      </c>
      <c r="AJ953" s="55" t="str">
        <f>IF(C953="","",IF(ISNUMBER(A953),YEAR(A953)-IF(MONTH(A953)&lt;4,1,0),""))</f>
        <v/>
      </c>
      <c r="AK953" s="55" t="str">
        <f>IF(C953="","",IF(J953="実施",IF(ISNUMBER(K953),YEAR(K953)-IF(MONTH(K953)&lt;4,1,0),""),""))</f>
        <v/>
      </c>
      <c r="AL953" s="56" t="str">
        <f>IF(C953="",IF(OR(A953&lt;&gt;"",G953&lt;&gt;""),"要確認：船名未記入",""),IF(OR(NOT(ISNUMBER(A953)),G953="",H953="",I953="",J953="",N953="",O953="",P953="",W953="",X953=""),"要確認：基本項目不足",IF(OR(Z953="未登録・重複",AA953="未登録・重複",AB953="未確認"),"要確認：登録表を確認",IF(AND(H953="あり",NOT(ISNUMBER(B953))),"要確認：前日の予定時刻不足",IF(AND(J953="実施",I953="あり",NOT(ISNUMBER(K953))),"要確認：最終日時不足",IF(AND(J953="取消",I953="あり"),"要確認：取消と使用ありが矛盾",IF(OR(AND(ISNUMBER(T953),T953&lt;0),AND(ISNUMBER(V953),V953&lt;0),AE953="要確認：時刻不足・逆転"),"要確認：時間を確認",IF(COUNTIFS(Work[予定表の作業日],A953,Work[前日版の予定時刻],B953,Work[船名],C953,Work[バース],E953,Work[入出・転],F953,Work[曳船名],G953)&gt;1,"要確認：同じ作業・曳船が重複",IF(AND(I953="あり",J953="実施",NOT(ISNUMBER(AD953))),"要確認：拘束時間未確認",IF(OR(H953="未確認",I953="未確認",J953="未確認",X953="未確認",N953="未確認",O953="未確認"),"要確認：未確認を含む","確認済"))))))))))</f>
        <v/>
      </c>
    </row>
    <row r="954" spans="1:38" ht="24.95" customHeight="1" x14ac:dyDescent="0.2">
      <c r="A954" s="20"/>
      <c r="B954" s="29"/>
      <c r="C954" s="7"/>
      <c r="D954" s="7"/>
      <c r="E954" s="7"/>
      <c r="F954" s="7"/>
      <c r="G954" s="7"/>
      <c r="H954" s="7"/>
      <c r="I954" s="7"/>
      <c r="J954" s="7"/>
      <c r="K954" s="23"/>
      <c r="L954" s="13"/>
      <c r="M954" s="13"/>
      <c r="N954" s="7"/>
      <c r="O954" s="51"/>
      <c r="P954" s="51"/>
      <c r="Q954" s="61"/>
      <c r="R954" s="62"/>
      <c r="S954" s="62"/>
      <c r="T954" s="63"/>
      <c r="U954" s="63"/>
      <c r="V954" s="63"/>
      <c r="W954" s="51"/>
      <c r="X954" s="51"/>
      <c r="Y954" s="67"/>
      <c r="Z954" s="54" t="str">
        <f>IF(G954="","",IF(COUNTIF(Tugs[曳船名],G954)&lt;&gt;1,"未登録・重複",IF(INDEX(Tugs[会社名],MATCH(G954,Tugs[曳船名],0))="","未確認",INDEX(Tugs[会社名],MATCH(G954,Tugs[曳船名],0)))))</f>
        <v/>
      </c>
      <c r="AA954" s="54" t="str">
        <f>IF(G954="","",IF(COUNTIF(Companies[会社名],Z954)&lt;&gt;1,"未登録・重複",IF(INDEX(Companies[地区],MATCH(Z954,Companies[会社名],0))="","未確認",INDEX(Companies[地区],MATCH(Z954,Companies[会社名],0)))))</f>
        <v/>
      </c>
      <c r="AB954" s="54" t="str">
        <f>IF(G954="","",IF(Q954&lt;&gt;"",Q954,IF(COUNTIF(Tugs[曳船名],G954)&lt;&gt;1,"未登録・重複",IF(INDEX(Tugs[基地港],MATCH(G954,Tugs[曳船名],0))="","未確認",INDEX(Tugs[基地港],MATCH(G954,Tugs[曳船名],0))))))</f>
        <v/>
      </c>
      <c r="AC954" s="53" t="str">
        <f>IF(C954="","",IF(AND(COUNTIF(Standards[照合項目（自動）],AB954&amp;"｜"&amp;E954&amp;"｜"&amp;D954&amp;"｜"&amp;F954&amp;"｜"&amp;P954)=1,COUNTIFS(Standards[照合項目（自動）],AB954&amp;"｜"&amp;E954&amp;"｜"&amp;D954&amp;"｜"&amp;F954&amp;"｜"&amp;P954,Standards[入力確認（自動）],"確認済")=1),SUMIF(Standards[照合項目（自動）],AB954&amp;"｜"&amp;E954&amp;"｜"&amp;D954&amp;"｜"&amp;F954&amp;"｜"&amp;P954,Standards[所定合計h（自動）]),"未確認"))</f>
        <v/>
      </c>
      <c r="AD954" s="53" t="str">
        <f>IF(C954="","",IF(AND(ISNUMBER(R954),ISNUMBER(S954),S954&gt;=R954),ROUND((S954-R954)*24,4),IF(OR(R954&lt;&gt;"",S954&lt;&gt;""),"",IF(AND(ISNUMBER(T954),T954&gt;=0),T954,IF(AND(I954="あり",J954="実施",ISNUMBER(AC954)),AC954,"")))))</f>
        <v/>
      </c>
      <c r="AE954" s="54" t="str">
        <f>IF(C954="","",IF(AND(ISNUMBER(R954),ISNUMBER(S954),S954&gt;=R954),IF(X954="記録","実績：基地発～基地着",IF(X954="記憶","記憶：基地発～基地着","未確認：基地発～基地着")),IF(OR(R954&lt;&gt;"",S954&lt;&gt;""),"要確認：時刻不足・逆転",IF(AND(ISNUMBER(T954),T954&gt;=0),IF(X954="記録","実績：記録の時間",IF(X954="記憶","記憶：申告の時間","未確認：申告の時間")),IF(AND(I954="あり",J954="実施",ISNUMBER(AC954)),"所定時間による見込み",IF(I954="なし","使用なし","未確認"))))))</f>
        <v/>
      </c>
      <c r="AF954" s="55" t="str">
        <f>IF(C954="","",IF(H954="あり",1,0))</f>
        <v/>
      </c>
      <c r="AG954" s="55" t="str">
        <f>IF(C954="","",IF(AND(I954="あり",J954="実施"),1,0))</f>
        <v/>
      </c>
      <c r="AH954" s="55" t="str">
        <f>IF(C954="","",IF(AND(H954="あり",X954="記録"),IF(COUNTIFS($A$8:A954,A954,$B$8:B954,B954,$C$8:C954,C954,$E$8:E954,E954,$F$8:F954,F954,$H$8:H954,"あり",$X$8:X954,"記録")=1,1,0),0))</f>
        <v/>
      </c>
      <c r="AI954" s="55" t="str">
        <f>IF(C954="","",IF(AND(I954="あり",J954="実施",X954="記録",ISNUMBER(K954)),IF(COUNTIFS($K$8:K954,K954,$C$8:C954,C954,$E$8:E954,E954,$F$8:F954,F954,$I$8:I954,"あり",$J$8:J954,"実施",$X$8:X954,"記録")=1,1,0),0))</f>
        <v/>
      </c>
      <c r="AJ954" s="55" t="str">
        <f>IF(C954="","",IF(ISNUMBER(A954),YEAR(A954)-IF(MONTH(A954)&lt;4,1,0),""))</f>
        <v/>
      </c>
      <c r="AK954" s="55" t="str">
        <f>IF(C954="","",IF(J954="実施",IF(ISNUMBER(K954),YEAR(K954)-IF(MONTH(K954)&lt;4,1,0),""),""))</f>
        <v/>
      </c>
      <c r="AL954" s="56" t="str">
        <f>IF(C954="",IF(OR(A954&lt;&gt;"",G954&lt;&gt;""),"要確認：船名未記入",""),IF(OR(NOT(ISNUMBER(A954)),G954="",H954="",I954="",J954="",N954="",O954="",P954="",W954="",X954=""),"要確認：基本項目不足",IF(OR(Z954="未登録・重複",AA954="未登録・重複",AB954="未確認"),"要確認：登録表を確認",IF(AND(H954="あり",NOT(ISNUMBER(B954))),"要確認：前日の予定時刻不足",IF(AND(J954="実施",I954="あり",NOT(ISNUMBER(K954))),"要確認：最終日時不足",IF(AND(J954="取消",I954="あり"),"要確認：取消と使用ありが矛盾",IF(OR(AND(ISNUMBER(T954),T954&lt;0),AND(ISNUMBER(V954),V954&lt;0),AE954="要確認：時刻不足・逆転"),"要確認：時間を確認",IF(COUNTIFS(Work[予定表の作業日],A954,Work[前日版の予定時刻],B954,Work[船名],C954,Work[バース],E954,Work[入出・転],F954,Work[曳船名],G954)&gt;1,"要確認：同じ作業・曳船が重複",IF(AND(I954="あり",J954="実施",NOT(ISNUMBER(AD954))),"要確認：拘束時間未確認",IF(OR(H954="未確認",I954="未確認",J954="未確認",X954="未確認",N954="未確認",O954="未確認"),"要確認：未確認を含む","確認済"))))))))))</f>
        <v/>
      </c>
    </row>
    <row r="955" spans="1:38" ht="24.95" customHeight="1" x14ac:dyDescent="0.2">
      <c r="A955" s="20"/>
      <c r="B955" s="29"/>
      <c r="C955" s="7"/>
      <c r="D955" s="7"/>
      <c r="E955" s="7"/>
      <c r="F955" s="7"/>
      <c r="G955" s="7"/>
      <c r="H955" s="7"/>
      <c r="I955" s="7"/>
      <c r="J955" s="7"/>
      <c r="K955" s="23"/>
      <c r="L955" s="13"/>
      <c r="M955" s="13"/>
      <c r="N955" s="7"/>
      <c r="O955" s="51"/>
      <c r="P955" s="51"/>
      <c r="Q955" s="61"/>
      <c r="R955" s="62"/>
      <c r="S955" s="62"/>
      <c r="T955" s="63"/>
      <c r="U955" s="63"/>
      <c r="V955" s="63"/>
      <c r="W955" s="51"/>
      <c r="X955" s="51"/>
      <c r="Y955" s="67"/>
      <c r="Z955" s="54" t="str">
        <f>IF(G955="","",IF(COUNTIF(Tugs[曳船名],G955)&lt;&gt;1,"未登録・重複",IF(INDEX(Tugs[会社名],MATCH(G955,Tugs[曳船名],0))="","未確認",INDEX(Tugs[会社名],MATCH(G955,Tugs[曳船名],0)))))</f>
        <v/>
      </c>
      <c r="AA955" s="54" t="str">
        <f>IF(G955="","",IF(COUNTIF(Companies[会社名],Z955)&lt;&gt;1,"未登録・重複",IF(INDEX(Companies[地区],MATCH(Z955,Companies[会社名],0))="","未確認",INDEX(Companies[地区],MATCH(Z955,Companies[会社名],0)))))</f>
        <v/>
      </c>
      <c r="AB955" s="54" t="str">
        <f>IF(G955="","",IF(Q955&lt;&gt;"",Q955,IF(COUNTIF(Tugs[曳船名],G955)&lt;&gt;1,"未登録・重複",IF(INDEX(Tugs[基地港],MATCH(G955,Tugs[曳船名],0))="","未確認",INDEX(Tugs[基地港],MATCH(G955,Tugs[曳船名],0))))))</f>
        <v/>
      </c>
      <c r="AC955" s="53" t="str">
        <f>IF(C955="","",IF(AND(COUNTIF(Standards[照合項目（自動）],AB955&amp;"｜"&amp;E955&amp;"｜"&amp;D955&amp;"｜"&amp;F955&amp;"｜"&amp;P955)=1,COUNTIFS(Standards[照合項目（自動）],AB955&amp;"｜"&amp;E955&amp;"｜"&amp;D955&amp;"｜"&amp;F955&amp;"｜"&amp;P955,Standards[入力確認（自動）],"確認済")=1),SUMIF(Standards[照合項目（自動）],AB955&amp;"｜"&amp;E955&amp;"｜"&amp;D955&amp;"｜"&amp;F955&amp;"｜"&amp;P955,Standards[所定合計h（自動）]),"未確認"))</f>
        <v/>
      </c>
      <c r="AD955" s="53" t="str">
        <f>IF(C955="","",IF(AND(ISNUMBER(R955),ISNUMBER(S955),S955&gt;=R955),ROUND((S955-R955)*24,4),IF(OR(R955&lt;&gt;"",S955&lt;&gt;""),"",IF(AND(ISNUMBER(T955),T955&gt;=0),T955,IF(AND(I955="あり",J955="実施",ISNUMBER(AC955)),AC955,"")))))</f>
        <v/>
      </c>
      <c r="AE955" s="54" t="str">
        <f>IF(C955="","",IF(AND(ISNUMBER(R955),ISNUMBER(S955),S955&gt;=R955),IF(X955="記録","実績：基地発～基地着",IF(X955="記憶","記憶：基地発～基地着","未確認：基地発～基地着")),IF(OR(R955&lt;&gt;"",S955&lt;&gt;""),"要確認：時刻不足・逆転",IF(AND(ISNUMBER(T955),T955&gt;=0),IF(X955="記録","実績：記録の時間",IF(X955="記憶","記憶：申告の時間","未確認：申告の時間")),IF(AND(I955="あり",J955="実施",ISNUMBER(AC955)),"所定時間による見込み",IF(I955="なし","使用なし","未確認"))))))</f>
        <v/>
      </c>
      <c r="AF955" s="55" t="str">
        <f>IF(C955="","",IF(H955="あり",1,0))</f>
        <v/>
      </c>
      <c r="AG955" s="55" t="str">
        <f>IF(C955="","",IF(AND(I955="あり",J955="実施"),1,0))</f>
        <v/>
      </c>
      <c r="AH955" s="55" t="str">
        <f>IF(C955="","",IF(AND(H955="あり",X955="記録"),IF(COUNTIFS($A$8:A955,A955,$B$8:B955,B955,$C$8:C955,C955,$E$8:E955,E955,$F$8:F955,F955,$H$8:H955,"あり",$X$8:X955,"記録")=1,1,0),0))</f>
        <v/>
      </c>
      <c r="AI955" s="55" t="str">
        <f>IF(C955="","",IF(AND(I955="あり",J955="実施",X955="記録",ISNUMBER(K955)),IF(COUNTIFS($K$8:K955,K955,$C$8:C955,C955,$E$8:E955,E955,$F$8:F955,F955,$I$8:I955,"あり",$J$8:J955,"実施",$X$8:X955,"記録")=1,1,0),0))</f>
        <v/>
      </c>
      <c r="AJ955" s="55" t="str">
        <f>IF(C955="","",IF(ISNUMBER(A955),YEAR(A955)-IF(MONTH(A955)&lt;4,1,0),""))</f>
        <v/>
      </c>
      <c r="AK955" s="55" t="str">
        <f>IF(C955="","",IF(J955="実施",IF(ISNUMBER(K955),YEAR(K955)-IF(MONTH(K955)&lt;4,1,0),""),""))</f>
        <v/>
      </c>
      <c r="AL955" s="56" t="str">
        <f>IF(C955="",IF(OR(A955&lt;&gt;"",G955&lt;&gt;""),"要確認：船名未記入",""),IF(OR(NOT(ISNUMBER(A955)),G955="",H955="",I955="",J955="",N955="",O955="",P955="",W955="",X955=""),"要確認：基本項目不足",IF(OR(Z955="未登録・重複",AA955="未登録・重複",AB955="未確認"),"要確認：登録表を確認",IF(AND(H955="あり",NOT(ISNUMBER(B955))),"要確認：前日の予定時刻不足",IF(AND(J955="実施",I955="あり",NOT(ISNUMBER(K955))),"要確認：最終日時不足",IF(AND(J955="取消",I955="あり"),"要確認：取消と使用ありが矛盾",IF(OR(AND(ISNUMBER(T955),T955&lt;0),AND(ISNUMBER(V955),V955&lt;0),AE955="要確認：時刻不足・逆転"),"要確認：時間を確認",IF(COUNTIFS(Work[予定表の作業日],A955,Work[前日版の予定時刻],B955,Work[船名],C955,Work[バース],E955,Work[入出・転],F955,Work[曳船名],G955)&gt;1,"要確認：同じ作業・曳船が重複",IF(AND(I955="あり",J955="実施",NOT(ISNUMBER(AD955))),"要確認：拘束時間未確認",IF(OR(H955="未確認",I955="未確認",J955="未確認",X955="未確認",N955="未確認",O955="未確認"),"要確認：未確認を含む","確認済"))))))))))</f>
        <v/>
      </c>
    </row>
    <row r="956" spans="1:38" ht="24.95" customHeight="1" x14ac:dyDescent="0.2">
      <c r="A956" s="20"/>
      <c r="B956" s="29"/>
      <c r="C956" s="7"/>
      <c r="D956" s="7"/>
      <c r="E956" s="7"/>
      <c r="F956" s="7"/>
      <c r="G956" s="7"/>
      <c r="H956" s="7"/>
      <c r="I956" s="7"/>
      <c r="J956" s="7"/>
      <c r="K956" s="23"/>
      <c r="L956" s="13"/>
      <c r="M956" s="13"/>
      <c r="N956" s="7"/>
      <c r="O956" s="51"/>
      <c r="P956" s="51"/>
      <c r="Q956" s="61"/>
      <c r="R956" s="62"/>
      <c r="S956" s="62"/>
      <c r="T956" s="63"/>
      <c r="U956" s="63"/>
      <c r="V956" s="63"/>
      <c r="W956" s="51"/>
      <c r="X956" s="51"/>
      <c r="Y956" s="67"/>
      <c r="Z956" s="54" t="str">
        <f>IF(G956="","",IF(COUNTIF(Tugs[曳船名],G956)&lt;&gt;1,"未登録・重複",IF(INDEX(Tugs[会社名],MATCH(G956,Tugs[曳船名],0))="","未確認",INDEX(Tugs[会社名],MATCH(G956,Tugs[曳船名],0)))))</f>
        <v/>
      </c>
      <c r="AA956" s="54" t="str">
        <f>IF(G956="","",IF(COUNTIF(Companies[会社名],Z956)&lt;&gt;1,"未登録・重複",IF(INDEX(Companies[地区],MATCH(Z956,Companies[会社名],0))="","未確認",INDEX(Companies[地区],MATCH(Z956,Companies[会社名],0)))))</f>
        <v/>
      </c>
      <c r="AB956" s="54" t="str">
        <f>IF(G956="","",IF(Q956&lt;&gt;"",Q956,IF(COUNTIF(Tugs[曳船名],G956)&lt;&gt;1,"未登録・重複",IF(INDEX(Tugs[基地港],MATCH(G956,Tugs[曳船名],0))="","未確認",INDEX(Tugs[基地港],MATCH(G956,Tugs[曳船名],0))))))</f>
        <v/>
      </c>
      <c r="AC956" s="53" t="str">
        <f>IF(C956="","",IF(AND(COUNTIF(Standards[照合項目（自動）],AB956&amp;"｜"&amp;E956&amp;"｜"&amp;D956&amp;"｜"&amp;F956&amp;"｜"&amp;P956)=1,COUNTIFS(Standards[照合項目（自動）],AB956&amp;"｜"&amp;E956&amp;"｜"&amp;D956&amp;"｜"&amp;F956&amp;"｜"&amp;P956,Standards[入力確認（自動）],"確認済")=1),SUMIF(Standards[照合項目（自動）],AB956&amp;"｜"&amp;E956&amp;"｜"&amp;D956&amp;"｜"&amp;F956&amp;"｜"&amp;P956,Standards[所定合計h（自動）]),"未確認"))</f>
        <v/>
      </c>
      <c r="AD956" s="53" t="str">
        <f>IF(C956="","",IF(AND(ISNUMBER(R956),ISNUMBER(S956),S956&gt;=R956),ROUND((S956-R956)*24,4),IF(OR(R956&lt;&gt;"",S956&lt;&gt;""),"",IF(AND(ISNUMBER(T956),T956&gt;=0),T956,IF(AND(I956="あり",J956="実施",ISNUMBER(AC956)),AC956,"")))))</f>
        <v/>
      </c>
      <c r="AE956" s="54" t="str">
        <f>IF(C956="","",IF(AND(ISNUMBER(R956),ISNUMBER(S956),S956&gt;=R956),IF(X956="記録","実績：基地発～基地着",IF(X956="記憶","記憶：基地発～基地着","未確認：基地発～基地着")),IF(OR(R956&lt;&gt;"",S956&lt;&gt;""),"要確認：時刻不足・逆転",IF(AND(ISNUMBER(T956),T956&gt;=0),IF(X956="記録","実績：記録の時間",IF(X956="記憶","記憶：申告の時間","未確認：申告の時間")),IF(AND(I956="あり",J956="実施",ISNUMBER(AC956)),"所定時間による見込み",IF(I956="なし","使用なし","未確認"))))))</f>
        <v/>
      </c>
      <c r="AF956" s="55" t="str">
        <f>IF(C956="","",IF(H956="あり",1,0))</f>
        <v/>
      </c>
      <c r="AG956" s="55" t="str">
        <f>IF(C956="","",IF(AND(I956="あり",J956="実施"),1,0))</f>
        <v/>
      </c>
      <c r="AH956" s="55" t="str">
        <f>IF(C956="","",IF(AND(H956="あり",X956="記録"),IF(COUNTIFS($A$8:A956,A956,$B$8:B956,B956,$C$8:C956,C956,$E$8:E956,E956,$F$8:F956,F956,$H$8:H956,"あり",$X$8:X956,"記録")=1,1,0),0))</f>
        <v/>
      </c>
      <c r="AI956" s="55" t="str">
        <f>IF(C956="","",IF(AND(I956="あり",J956="実施",X956="記録",ISNUMBER(K956)),IF(COUNTIFS($K$8:K956,K956,$C$8:C956,C956,$E$8:E956,E956,$F$8:F956,F956,$I$8:I956,"あり",$J$8:J956,"実施",$X$8:X956,"記録")=1,1,0),0))</f>
        <v/>
      </c>
      <c r="AJ956" s="55" t="str">
        <f>IF(C956="","",IF(ISNUMBER(A956),YEAR(A956)-IF(MONTH(A956)&lt;4,1,0),""))</f>
        <v/>
      </c>
      <c r="AK956" s="55" t="str">
        <f>IF(C956="","",IF(J956="実施",IF(ISNUMBER(K956),YEAR(K956)-IF(MONTH(K956)&lt;4,1,0),""),""))</f>
        <v/>
      </c>
      <c r="AL956" s="56" t="str">
        <f>IF(C956="",IF(OR(A956&lt;&gt;"",G956&lt;&gt;""),"要確認：船名未記入",""),IF(OR(NOT(ISNUMBER(A956)),G956="",H956="",I956="",J956="",N956="",O956="",P956="",W956="",X956=""),"要確認：基本項目不足",IF(OR(Z956="未登録・重複",AA956="未登録・重複",AB956="未確認"),"要確認：登録表を確認",IF(AND(H956="あり",NOT(ISNUMBER(B956))),"要確認：前日の予定時刻不足",IF(AND(J956="実施",I956="あり",NOT(ISNUMBER(K956))),"要確認：最終日時不足",IF(AND(J956="取消",I956="あり"),"要確認：取消と使用ありが矛盾",IF(OR(AND(ISNUMBER(T956),T956&lt;0),AND(ISNUMBER(V956),V956&lt;0),AE956="要確認：時刻不足・逆転"),"要確認：時間を確認",IF(COUNTIFS(Work[予定表の作業日],A956,Work[前日版の予定時刻],B956,Work[船名],C956,Work[バース],E956,Work[入出・転],F956,Work[曳船名],G956)&gt;1,"要確認：同じ作業・曳船が重複",IF(AND(I956="あり",J956="実施",NOT(ISNUMBER(AD956))),"要確認：拘束時間未確認",IF(OR(H956="未確認",I956="未確認",J956="未確認",X956="未確認",N956="未確認",O956="未確認"),"要確認：未確認を含む","確認済"))))))))))</f>
        <v/>
      </c>
    </row>
    <row r="957" spans="1:38" ht="24.95" customHeight="1" x14ac:dyDescent="0.2">
      <c r="A957" s="20"/>
      <c r="B957" s="29"/>
      <c r="C957" s="7"/>
      <c r="D957" s="7"/>
      <c r="E957" s="7"/>
      <c r="F957" s="7"/>
      <c r="G957" s="7"/>
      <c r="H957" s="7"/>
      <c r="I957" s="7"/>
      <c r="J957" s="7"/>
      <c r="K957" s="23"/>
      <c r="L957" s="13"/>
      <c r="M957" s="13"/>
      <c r="N957" s="7"/>
      <c r="O957" s="51"/>
      <c r="P957" s="51"/>
      <c r="Q957" s="61"/>
      <c r="R957" s="62"/>
      <c r="S957" s="62"/>
      <c r="T957" s="63"/>
      <c r="U957" s="63"/>
      <c r="V957" s="63"/>
      <c r="W957" s="51"/>
      <c r="X957" s="51"/>
      <c r="Y957" s="67"/>
      <c r="Z957" s="54" t="str">
        <f>IF(G957="","",IF(COUNTIF(Tugs[曳船名],G957)&lt;&gt;1,"未登録・重複",IF(INDEX(Tugs[会社名],MATCH(G957,Tugs[曳船名],0))="","未確認",INDEX(Tugs[会社名],MATCH(G957,Tugs[曳船名],0)))))</f>
        <v/>
      </c>
      <c r="AA957" s="54" t="str">
        <f>IF(G957="","",IF(COUNTIF(Companies[会社名],Z957)&lt;&gt;1,"未登録・重複",IF(INDEX(Companies[地区],MATCH(Z957,Companies[会社名],0))="","未確認",INDEX(Companies[地区],MATCH(Z957,Companies[会社名],0)))))</f>
        <v/>
      </c>
      <c r="AB957" s="54" t="str">
        <f>IF(G957="","",IF(Q957&lt;&gt;"",Q957,IF(COUNTIF(Tugs[曳船名],G957)&lt;&gt;1,"未登録・重複",IF(INDEX(Tugs[基地港],MATCH(G957,Tugs[曳船名],0))="","未確認",INDEX(Tugs[基地港],MATCH(G957,Tugs[曳船名],0))))))</f>
        <v/>
      </c>
      <c r="AC957" s="53" t="str">
        <f>IF(C957="","",IF(AND(COUNTIF(Standards[照合項目（自動）],AB957&amp;"｜"&amp;E957&amp;"｜"&amp;D957&amp;"｜"&amp;F957&amp;"｜"&amp;P957)=1,COUNTIFS(Standards[照合項目（自動）],AB957&amp;"｜"&amp;E957&amp;"｜"&amp;D957&amp;"｜"&amp;F957&amp;"｜"&amp;P957,Standards[入力確認（自動）],"確認済")=1),SUMIF(Standards[照合項目（自動）],AB957&amp;"｜"&amp;E957&amp;"｜"&amp;D957&amp;"｜"&amp;F957&amp;"｜"&amp;P957,Standards[所定合計h（自動）]),"未確認"))</f>
        <v/>
      </c>
      <c r="AD957" s="53" t="str">
        <f>IF(C957="","",IF(AND(ISNUMBER(R957),ISNUMBER(S957),S957&gt;=R957),ROUND((S957-R957)*24,4),IF(OR(R957&lt;&gt;"",S957&lt;&gt;""),"",IF(AND(ISNUMBER(T957),T957&gt;=0),T957,IF(AND(I957="あり",J957="実施",ISNUMBER(AC957)),AC957,"")))))</f>
        <v/>
      </c>
      <c r="AE957" s="54" t="str">
        <f>IF(C957="","",IF(AND(ISNUMBER(R957),ISNUMBER(S957),S957&gt;=R957),IF(X957="記録","実績：基地発～基地着",IF(X957="記憶","記憶：基地発～基地着","未確認：基地発～基地着")),IF(OR(R957&lt;&gt;"",S957&lt;&gt;""),"要確認：時刻不足・逆転",IF(AND(ISNUMBER(T957),T957&gt;=0),IF(X957="記録","実績：記録の時間",IF(X957="記憶","記憶：申告の時間","未確認：申告の時間")),IF(AND(I957="あり",J957="実施",ISNUMBER(AC957)),"所定時間による見込み",IF(I957="なし","使用なし","未確認"))))))</f>
        <v/>
      </c>
      <c r="AF957" s="55" t="str">
        <f>IF(C957="","",IF(H957="あり",1,0))</f>
        <v/>
      </c>
      <c r="AG957" s="55" t="str">
        <f>IF(C957="","",IF(AND(I957="あり",J957="実施"),1,0))</f>
        <v/>
      </c>
      <c r="AH957" s="55" t="str">
        <f>IF(C957="","",IF(AND(H957="あり",X957="記録"),IF(COUNTIFS($A$8:A957,A957,$B$8:B957,B957,$C$8:C957,C957,$E$8:E957,E957,$F$8:F957,F957,$H$8:H957,"あり",$X$8:X957,"記録")=1,1,0),0))</f>
        <v/>
      </c>
      <c r="AI957" s="55" t="str">
        <f>IF(C957="","",IF(AND(I957="あり",J957="実施",X957="記録",ISNUMBER(K957)),IF(COUNTIFS($K$8:K957,K957,$C$8:C957,C957,$E$8:E957,E957,$F$8:F957,F957,$I$8:I957,"あり",$J$8:J957,"実施",$X$8:X957,"記録")=1,1,0),0))</f>
        <v/>
      </c>
      <c r="AJ957" s="55" t="str">
        <f>IF(C957="","",IF(ISNUMBER(A957),YEAR(A957)-IF(MONTH(A957)&lt;4,1,0),""))</f>
        <v/>
      </c>
      <c r="AK957" s="55" t="str">
        <f>IF(C957="","",IF(J957="実施",IF(ISNUMBER(K957),YEAR(K957)-IF(MONTH(K957)&lt;4,1,0),""),""))</f>
        <v/>
      </c>
      <c r="AL957" s="56" t="str">
        <f>IF(C957="",IF(OR(A957&lt;&gt;"",G957&lt;&gt;""),"要確認：船名未記入",""),IF(OR(NOT(ISNUMBER(A957)),G957="",H957="",I957="",J957="",N957="",O957="",P957="",W957="",X957=""),"要確認：基本項目不足",IF(OR(Z957="未登録・重複",AA957="未登録・重複",AB957="未確認"),"要確認：登録表を確認",IF(AND(H957="あり",NOT(ISNUMBER(B957))),"要確認：前日の予定時刻不足",IF(AND(J957="実施",I957="あり",NOT(ISNUMBER(K957))),"要確認：最終日時不足",IF(AND(J957="取消",I957="あり"),"要確認：取消と使用ありが矛盾",IF(OR(AND(ISNUMBER(T957),T957&lt;0),AND(ISNUMBER(V957),V957&lt;0),AE957="要確認：時刻不足・逆転"),"要確認：時間を確認",IF(COUNTIFS(Work[予定表の作業日],A957,Work[前日版の予定時刻],B957,Work[船名],C957,Work[バース],E957,Work[入出・転],F957,Work[曳船名],G957)&gt;1,"要確認：同じ作業・曳船が重複",IF(AND(I957="あり",J957="実施",NOT(ISNUMBER(AD957))),"要確認：拘束時間未確認",IF(OR(H957="未確認",I957="未確認",J957="未確認",X957="未確認",N957="未確認",O957="未確認"),"要確認：未確認を含む","確認済"))))))))))</f>
        <v/>
      </c>
    </row>
    <row r="958" spans="1:38" ht="24.95" customHeight="1" x14ac:dyDescent="0.2">
      <c r="A958" s="20"/>
      <c r="B958" s="29"/>
      <c r="C958" s="7"/>
      <c r="D958" s="7"/>
      <c r="E958" s="7"/>
      <c r="F958" s="7"/>
      <c r="G958" s="7"/>
      <c r="H958" s="7"/>
      <c r="I958" s="7"/>
      <c r="J958" s="7"/>
      <c r="K958" s="23"/>
      <c r="L958" s="13"/>
      <c r="M958" s="13"/>
      <c r="N958" s="7"/>
      <c r="O958" s="51"/>
      <c r="P958" s="51"/>
      <c r="Q958" s="61"/>
      <c r="R958" s="62"/>
      <c r="S958" s="62"/>
      <c r="T958" s="63"/>
      <c r="U958" s="63"/>
      <c r="V958" s="63"/>
      <c r="W958" s="51"/>
      <c r="X958" s="51"/>
      <c r="Y958" s="67"/>
      <c r="Z958" s="54" t="str">
        <f>IF(G958="","",IF(COUNTIF(Tugs[曳船名],G958)&lt;&gt;1,"未登録・重複",IF(INDEX(Tugs[会社名],MATCH(G958,Tugs[曳船名],0))="","未確認",INDEX(Tugs[会社名],MATCH(G958,Tugs[曳船名],0)))))</f>
        <v/>
      </c>
      <c r="AA958" s="54" t="str">
        <f>IF(G958="","",IF(COUNTIF(Companies[会社名],Z958)&lt;&gt;1,"未登録・重複",IF(INDEX(Companies[地区],MATCH(Z958,Companies[会社名],0))="","未確認",INDEX(Companies[地区],MATCH(Z958,Companies[会社名],0)))))</f>
        <v/>
      </c>
      <c r="AB958" s="54" t="str">
        <f>IF(G958="","",IF(Q958&lt;&gt;"",Q958,IF(COUNTIF(Tugs[曳船名],G958)&lt;&gt;1,"未登録・重複",IF(INDEX(Tugs[基地港],MATCH(G958,Tugs[曳船名],0))="","未確認",INDEX(Tugs[基地港],MATCH(G958,Tugs[曳船名],0))))))</f>
        <v/>
      </c>
      <c r="AC958" s="53" t="str">
        <f>IF(C958="","",IF(AND(COUNTIF(Standards[照合項目（自動）],AB958&amp;"｜"&amp;E958&amp;"｜"&amp;D958&amp;"｜"&amp;F958&amp;"｜"&amp;P958)=1,COUNTIFS(Standards[照合項目（自動）],AB958&amp;"｜"&amp;E958&amp;"｜"&amp;D958&amp;"｜"&amp;F958&amp;"｜"&amp;P958,Standards[入力確認（自動）],"確認済")=1),SUMIF(Standards[照合項目（自動）],AB958&amp;"｜"&amp;E958&amp;"｜"&amp;D958&amp;"｜"&amp;F958&amp;"｜"&amp;P958,Standards[所定合計h（自動）]),"未確認"))</f>
        <v/>
      </c>
      <c r="AD958" s="53" t="str">
        <f>IF(C958="","",IF(AND(ISNUMBER(R958),ISNUMBER(S958),S958&gt;=R958),ROUND((S958-R958)*24,4),IF(OR(R958&lt;&gt;"",S958&lt;&gt;""),"",IF(AND(ISNUMBER(T958),T958&gt;=0),T958,IF(AND(I958="あり",J958="実施",ISNUMBER(AC958)),AC958,"")))))</f>
        <v/>
      </c>
      <c r="AE958" s="54" t="str">
        <f>IF(C958="","",IF(AND(ISNUMBER(R958),ISNUMBER(S958),S958&gt;=R958),IF(X958="記録","実績：基地発～基地着",IF(X958="記憶","記憶：基地発～基地着","未確認：基地発～基地着")),IF(OR(R958&lt;&gt;"",S958&lt;&gt;""),"要確認：時刻不足・逆転",IF(AND(ISNUMBER(T958),T958&gt;=0),IF(X958="記録","実績：記録の時間",IF(X958="記憶","記憶：申告の時間","未確認：申告の時間")),IF(AND(I958="あり",J958="実施",ISNUMBER(AC958)),"所定時間による見込み",IF(I958="なし","使用なし","未確認"))))))</f>
        <v/>
      </c>
      <c r="AF958" s="55" t="str">
        <f>IF(C958="","",IF(H958="あり",1,0))</f>
        <v/>
      </c>
      <c r="AG958" s="55" t="str">
        <f>IF(C958="","",IF(AND(I958="あり",J958="実施"),1,0))</f>
        <v/>
      </c>
      <c r="AH958" s="55" t="str">
        <f>IF(C958="","",IF(AND(H958="あり",X958="記録"),IF(COUNTIFS($A$8:A958,A958,$B$8:B958,B958,$C$8:C958,C958,$E$8:E958,E958,$F$8:F958,F958,$H$8:H958,"あり",$X$8:X958,"記録")=1,1,0),0))</f>
        <v/>
      </c>
      <c r="AI958" s="55" t="str">
        <f>IF(C958="","",IF(AND(I958="あり",J958="実施",X958="記録",ISNUMBER(K958)),IF(COUNTIFS($K$8:K958,K958,$C$8:C958,C958,$E$8:E958,E958,$F$8:F958,F958,$I$8:I958,"あり",$J$8:J958,"実施",$X$8:X958,"記録")=1,1,0),0))</f>
        <v/>
      </c>
      <c r="AJ958" s="55" t="str">
        <f>IF(C958="","",IF(ISNUMBER(A958),YEAR(A958)-IF(MONTH(A958)&lt;4,1,0),""))</f>
        <v/>
      </c>
      <c r="AK958" s="55" t="str">
        <f>IF(C958="","",IF(J958="実施",IF(ISNUMBER(K958),YEAR(K958)-IF(MONTH(K958)&lt;4,1,0),""),""))</f>
        <v/>
      </c>
      <c r="AL958" s="56" t="str">
        <f>IF(C958="",IF(OR(A958&lt;&gt;"",G958&lt;&gt;""),"要確認：船名未記入",""),IF(OR(NOT(ISNUMBER(A958)),G958="",H958="",I958="",J958="",N958="",O958="",P958="",W958="",X958=""),"要確認：基本項目不足",IF(OR(Z958="未登録・重複",AA958="未登録・重複",AB958="未確認"),"要確認：登録表を確認",IF(AND(H958="あり",NOT(ISNUMBER(B958))),"要確認：前日の予定時刻不足",IF(AND(J958="実施",I958="あり",NOT(ISNUMBER(K958))),"要確認：最終日時不足",IF(AND(J958="取消",I958="あり"),"要確認：取消と使用ありが矛盾",IF(OR(AND(ISNUMBER(T958),T958&lt;0),AND(ISNUMBER(V958),V958&lt;0),AE958="要確認：時刻不足・逆転"),"要確認：時間を確認",IF(COUNTIFS(Work[予定表の作業日],A958,Work[前日版の予定時刻],B958,Work[船名],C958,Work[バース],E958,Work[入出・転],F958,Work[曳船名],G958)&gt;1,"要確認：同じ作業・曳船が重複",IF(AND(I958="あり",J958="実施",NOT(ISNUMBER(AD958))),"要確認：拘束時間未確認",IF(OR(H958="未確認",I958="未確認",J958="未確認",X958="未確認",N958="未確認",O958="未確認"),"要確認：未確認を含む","確認済"))))))))))</f>
        <v/>
      </c>
    </row>
    <row r="959" spans="1:38" ht="24.95" customHeight="1" x14ac:dyDescent="0.2">
      <c r="A959" s="20"/>
      <c r="B959" s="29"/>
      <c r="C959" s="7"/>
      <c r="D959" s="7"/>
      <c r="E959" s="7"/>
      <c r="F959" s="7"/>
      <c r="G959" s="7"/>
      <c r="H959" s="7"/>
      <c r="I959" s="7"/>
      <c r="J959" s="7"/>
      <c r="K959" s="23"/>
      <c r="L959" s="13"/>
      <c r="M959" s="13"/>
      <c r="N959" s="7"/>
      <c r="O959" s="51"/>
      <c r="P959" s="51"/>
      <c r="Q959" s="61"/>
      <c r="R959" s="62"/>
      <c r="S959" s="62"/>
      <c r="T959" s="63"/>
      <c r="U959" s="63"/>
      <c r="V959" s="63"/>
      <c r="W959" s="51"/>
      <c r="X959" s="51"/>
      <c r="Y959" s="67"/>
      <c r="Z959" s="54" t="str">
        <f>IF(G959="","",IF(COUNTIF(Tugs[曳船名],G959)&lt;&gt;1,"未登録・重複",IF(INDEX(Tugs[会社名],MATCH(G959,Tugs[曳船名],0))="","未確認",INDEX(Tugs[会社名],MATCH(G959,Tugs[曳船名],0)))))</f>
        <v/>
      </c>
      <c r="AA959" s="54" t="str">
        <f>IF(G959="","",IF(COUNTIF(Companies[会社名],Z959)&lt;&gt;1,"未登録・重複",IF(INDEX(Companies[地区],MATCH(Z959,Companies[会社名],0))="","未確認",INDEX(Companies[地区],MATCH(Z959,Companies[会社名],0)))))</f>
        <v/>
      </c>
      <c r="AB959" s="54" t="str">
        <f>IF(G959="","",IF(Q959&lt;&gt;"",Q959,IF(COUNTIF(Tugs[曳船名],G959)&lt;&gt;1,"未登録・重複",IF(INDEX(Tugs[基地港],MATCH(G959,Tugs[曳船名],0))="","未確認",INDEX(Tugs[基地港],MATCH(G959,Tugs[曳船名],0))))))</f>
        <v/>
      </c>
      <c r="AC959" s="53" t="str">
        <f>IF(C959="","",IF(AND(COUNTIF(Standards[照合項目（自動）],AB959&amp;"｜"&amp;E959&amp;"｜"&amp;D959&amp;"｜"&amp;F959&amp;"｜"&amp;P959)=1,COUNTIFS(Standards[照合項目（自動）],AB959&amp;"｜"&amp;E959&amp;"｜"&amp;D959&amp;"｜"&amp;F959&amp;"｜"&amp;P959,Standards[入力確認（自動）],"確認済")=1),SUMIF(Standards[照合項目（自動）],AB959&amp;"｜"&amp;E959&amp;"｜"&amp;D959&amp;"｜"&amp;F959&amp;"｜"&amp;P959,Standards[所定合計h（自動）]),"未確認"))</f>
        <v/>
      </c>
      <c r="AD959" s="53" t="str">
        <f>IF(C959="","",IF(AND(ISNUMBER(R959),ISNUMBER(S959),S959&gt;=R959),ROUND((S959-R959)*24,4),IF(OR(R959&lt;&gt;"",S959&lt;&gt;""),"",IF(AND(ISNUMBER(T959),T959&gt;=0),T959,IF(AND(I959="あり",J959="実施",ISNUMBER(AC959)),AC959,"")))))</f>
        <v/>
      </c>
      <c r="AE959" s="54" t="str">
        <f>IF(C959="","",IF(AND(ISNUMBER(R959),ISNUMBER(S959),S959&gt;=R959),IF(X959="記録","実績：基地発～基地着",IF(X959="記憶","記憶：基地発～基地着","未確認：基地発～基地着")),IF(OR(R959&lt;&gt;"",S959&lt;&gt;""),"要確認：時刻不足・逆転",IF(AND(ISNUMBER(T959),T959&gt;=0),IF(X959="記録","実績：記録の時間",IF(X959="記憶","記憶：申告の時間","未確認：申告の時間")),IF(AND(I959="あり",J959="実施",ISNUMBER(AC959)),"所定時間による見込み",IF(I959="なし","使用なし","未確認"))))))</f>
        <v/>
      </c>
      <c r="AF959" s="55" t="str">
        <f>IF(C959="","",IF(H959="あり",1,0))</f>
        <v/>
      </c>
      <c r="AG959" s="55" t="str">
        <f>IF(C959="","",IF(AND(I959="あり",J959="実施"),1,0))</f>
        <v/>
      </c>
      <c r="AH959" s="55" t="str">
        <f>IF(C959="","",IF(AND(H959="あり",X959="記録"),IF(COUNTIFS($A$8:A959,A959,$B$8:B959,B959,$C$8:C959,C959,$E$8:E959,E959,$F$8:F959,F959,$H$8:H959,"あり",$X$8:X959,"記録")=1,1,0),0))</f>
        <v/>
      </c>
      <c r="AI959" s="55" t="str">
        <f>IF(C959="","",IF(AND(I959="あり",J959="実施",X959="記録",ISNUMBER(K959)),IF(COUNTIFS($K$8:K959,K959,$C$8:C959,C959,$E$8:E959,E959,$F$8:F959,F959,$I$8:I959,"あり",$J$8:J959,"実施",$X$8:X959,"記録")=1,1,0),0))</f>
        <v/>
      </c>
      <c r="AJ959" s="55" t="str">
        <f>IF(C959="","",IF(ISNUMBER(A959),YEAR(A959)-IF(MONTH(A959)&lt;4,1,0),""))</f>
        <v/>
      </c>
      <c r="AK959" s="55" t="str">
        <f>IF(C959="","",IF(J959="実施",IF(ISNUMBER(K959),YEAR(K959)-IF(MONTH(K959)&lt;4,1,0),""),""))</f>
        <v/>
      </c>
      <c r="AL959" s="56" t="str">
        <f>IF(C959="",IF(OR(A959&lt;&gt;"",G959&lt;&gt;""),"要確認：船名未記入",""),IF(OR(NOT(ISNUMBER(A959)),G959="",H959="",I959="",J959="",N959="",O959="",P959="",W959="",X959=""),"要確認：基本項目不足",IF(OR(Z959="未登録・重複",AA959="未登録・重複",AB959="未確認"),"要確認：登録表を確認",IF(AND(H959="あり",NOT(ISNUMBER(B959))),"要確認：前日の予定時刻不足",IF(AND(J959="実施",I959="あり",NOT(ISNUMBER(K959))),"要確認：最終日時不足",IF(AND(J959="取消",I959="あり"),"要確認：取消と使用ありが矛盾",IF(OR(AND(ISNUMBER(T959),T959&lt;0),AND(ISNUMBER(V959),V959&lt;0),AE959="要確認：時刻不足・逆転"),"要確認：時間を確認",IF(COUNTIFS(Work[予定表の作業日],A959,Work[前日版の予定時刻],B959,Work[船名],C959,Work[バース],E959,Work[入出・転],F959,Work[曳船名],G959)&gt;1,"要確認：同じ作業・曳船が重複",IF(AND(I959="あり",J959="実施",NOT(ISNUMBER(AD959))),"要確認：拘束時間未確認",IF(OR(H959="未確認",I959="未確認",J959="未確認",X959="未確認",N959="未確認",O959="未確認"),"要確認：未確認を含む","確認済"))))))))))</f>
        <v/>
      </c>
    </row>
    <row r="960" spans="1:38" ht="24.95" customHeight="1" x14ac:dyDescent="0.2">
      <c r="A960" s="20"/>
      <c r="B960" s="29"/>
      <c r="C960" s="7"/>
      <c r="D960" s="7"/>
      <c r="E960" s="7"/>
      <c r="F960" s="7"/>
      <c r="G960" s="7"/>
      <c r="H960" s="7"/>
      <c r="I960" s="7"/>
      <c r="J960" s="7"/>
      <c r="K960" s="23"/>
      <c r="L960" s="13"/>
      <c r="M960" s="13"/>
      <c r="N960" s="7"/>
      <c r="O960" s="51"/>
      <c r="P960" s="51"/>
      <c r="Q960" s="61"/>
      <c r="R960" s="62"/>
      <c r="S960" s="62"/>
      <c r="T960" s="63"/>
      <c r="U960" s="63"/>
      <c r="V960" s="63"/>
      <c r="W960" s="51"/>
      <c r="X960" s="51"/>
      <c r="Y960" s="67"/>
      <c r="Z960" s="54" t="str">
        <f>IF(G960="","",IF(COUNTIF(Tugs[曳船名],G960)&lt;&gt;1,"未登録・重複",IF(INDEX(Tugs[会社名],MATCH(G960,Tugs[曳船名],0))="","未確認",INDEX(Tugs[会社名],MATCH(G960,Tugs[曳船名],0)))))</f>
        <v/>
      </c>
      <c r="AA960" s="54" t="str">
        <f>IF(G960="","",IF(COUNTIF(Companies[会社名],Z960)&lt;&gt;1,"未登録・重複",IF(INDEX(Companies[地区],MATCH(Z960,Companies[会社名],0))="","未確認",INDEX(Companies[地区],MATCH(Z960,Companies[会社名],0)))))</f>
        <v/>
      </c>
      <c r="AB960" s="54" t="str">
        <f>IF(G960="","",IF(Q960&lt;&gt;"",Q960,IF(COUNTIF(Tugs[曳船名],G960)&lt;&gt;1,"未登録・重複",IF(INDEX(Tugs[基地港],MATCH(G960,Tugs[曳船名],0))="","未確認",INDEX(Tugs[基地港],MATCH(G960,Tugs[曳船名],0))))))</f>
        <v/>
      </c>
      <c r="AC960" s="53" t="str">
        <f>IF(C960="","",IF(AND(COUNTIF(Standards[照合項目（自動）],AB960&amp;"｜"&amp;E960&amp;"｜"&amp;D960&amp;"｜"&amp;F960&amp;"｜"&amp;P960)=1,COUNTIFS(Standards[照合項目（自動）],AB960&amp;"｜"&amp;E960&amp;"｜"&amp;D960&amp;"｜"&amp;F960&amp;"｜"&amp;P960,Standards[入力確認（自動）],"確認済")=1),SUMIF(Standards[照合項目（自動）],AB960&amp;"｜"&amp;E960&amp;"｜"&amp;D960&amp;"｜"&amp;F960&amp;"｜"&amp;P960,Standards[所定合計h（自動）]),"未確認"))</f>
        <v/>
      </c>
      <c r="AD960" s="53" t="str">
        <f>IF(C960="","",IF(AND(ISNUMBER(R960),ISNUMBER(S960),S960&gt;=R960),ROUND((S960-R960)*24,4),IF(OR(R960&lt;&gt;"",S960&lt;&gt;""),"",IF(AND(ISNUMBER(T960),T960&gt;=0),T960,IF(AND(I960="あり",J960="実施",ISNUMBER(AC960)),AC960,"")))))</f>
        <v/>
      </c>
      <c r="AE960" s="54" t="str">
        <f>IF(C960="","",IF(AND(ISNUMBER(R960),ISNUMBER(S960),S960&gt;=R960),IF(X960="記録","実績：基地発～基地着",IF(X960="記憶","記憶：基地発～基地着","未確認：基地発～基地着")),IF(OR(R960&lt;&gt;"",S960&lt;&gt;""),"要確認：時刻不足・逆転",IF(AND(ISNUMBER(T960),T960&gt;=0),IF(X960="記録","実績：記録の時間",IF(X960="記憶","記憶：申告の時間","未確認：申告の時間")),IF(AND(I960="あり",J960="実施",ISNUMBER(AC960)),"所定時間による見込み",IF(I960="なし","使用なし","未確認"))))))</f>
        <v/>
      </c>
      <c r="AF960" s="55" t="str">
        <f>IF(C960="","",IF(H960="あり",1,0))</f>
        <v/>
      </c>
      <c r="AG960" s="55" t="str">
        <f>IF(C960="","",IF(AND(I960="あり",J960="実施"),1,0))</f>
        <v/>
      </c>
      <c r="AH960" s="55" t="str">
        <f>IF(C960="","",IF(AND(H960="あり",X960="記録"),IF(COUNTIFS($A$8:A960,A960,$B$8:B960,B960,$C$8:C960,C960,$E$8:E960,E960,$F$8:F960,F960,$H$8:H960,"あり",$X$8:X960,"記録")=1,1,0),0))</f>
        <v/>
      </c>
      <c r="AI960" s="55" t="str">
        <f>IF(C960="","",IF(AND(I960="あり",J960="実施",X960="記録",ISNUMBER(K960)),IF(COUNTIFS($K$8:K960,K960,$C$8:C960,C960,$E$8:E960,E960,$F$8:F960,F960,$I$8:I960,"あり",$J$8:J960,"実施",$X$8:X960,"記録")=1,1,0),0))</f>
        <v/>
      </c>
      <c r="AJ960" s="55" t="str">
        <f>IF(C960="","",IF(ISNUMBER(A960),YEAR(A960)-IF(MONTH(A960)&lt;4,1,0),""))</f>
        <v/>
      </c>
      <c r="AK960" s="55" t="str">
        <f>IF(C960="","",IF(J960="実施",IF(ISNUMBER(K960),YEAR(K960)-IF(MONTH(K960)&lt;4,1,0),""),""))</f>
        <v/>
      </c>
      <c r="AL960" s="56" t="str">
        <f>IF(C960="",IF(OR(A960&lt;&gt;"",G960&lt;&gt;""),"要確認：船名未記入",""),IF(OR(NOT(ISNUMBER(A960)),G960="",H960="",I960="",J960="",N960="",O960="",P960="",W960="",X960=""),"要確認：基本項目不足",IF(OR(Z960="未登録・重複",AA960="未登録・重複",AB960="未確認"),"要確認：登録表を確認",IF(AND(H960="あり",NOT(ISNUMBER(B960))),"要確認：前日の予定時刻不足",IF(AND(J960="実施",I960="あり",NOT(ISNUMBER(K960))),"要確認：最終日時不足",IF(AND(J960="取消",I960="あり"),"要確認：取消と使用ありが矛盾",IF(OR(AND(ISNUMBER(T960),T960&lt;0),AND(ISNUMBER(V960),V960&lt;0),AE960="要確認：時刻不足・逆転"),"要確認：時間を確認",IF(COUNTIFS(Work[予定表の作業日],A960,Work[前日版の予定時刻],B960,Work[船名],C960,Work[バース],E960,Work[入出・転],F960,Work[曳船名],G960)&gt;1,"要確認：同じ作業・曳船が重複",IF(AND(I960="あり",J960="実施",NOT(ISNUMBER(AD960))),"要確認：拘束時間未確認",IF(OR(H960="未確認",I960="未確認",J960="未確認",X960="未確認",N960="未確認",O960="未確認"),"要確認：未確認を含む","確認済"))))))))))</f>
        <v/>
      </c>
    </row>
    <row r="961" spans="1:38" ht="24.95" customHeight="1" x14ac:dyDescent="0.2">
      <c r="A961" s="20"/>
      <c r="B961" s="29"/>
      <c r="C961" s="7"/>
      <c r="D961" s="7"/>
      <c r="E961" s="7"/>
      <c r="F961" s="7"/>
      <c r="G961" s="7"/>
      <c r="H961" s="7"/>
      <c r="I961" s="7"/>
      <c r="J961" s="7"/>
      <c r="K961" s="23"/>
      <c r="L961" s="13"/>
      <c r="M961" s="13"/>
      <c r="N961" s="7"/>
      <c r="O961" s="51"/>
      <c r="P961" s="51"/>
      <c r="Q961" s="61"/>
      <c r="R961" s="62"/>
      <c r="S961" s="62"/>
      <c r="T961" s="63"/>
      <c r="U961" s="63"/>
      <c r="V961" s="63"/>
      <c r="W961" s="51"/>
      <c r="X961" s="51"/>
      <c r="Y961" s="67"/>
      <c r="Z961" s="54" t="str">
        <f>IF(G961="","",IF(COUNTIF(Tugs[曳船名],G961)&lt;&gt;1,"未登録・重複",IF(INDEX(Tugs[会社名],MATCH(G961,Tugs[曳船名],0))="","未確認",INDEX(Tugs[会社名],MATCH(G961,Tugs[曳船名],0)))))</f>
        <v/>
      </c>
      <c r="AA961" s="54" t="str">
        <f>IF(G961="","",IF(COUNTIF(Companies[会社名],Z961)&lt;&gt;1,"未登録・重複",IF(INDEX(Companies[地区],MATCH(Z961,Companies[会社名],0))="","未確認",INDEX(Companies[地区],MATCH(Z961,Companies[会社名],0)))))</f>
        <v/>
      </c>
      <c r="AB961" s="54" t="str">
        <f>IF(G961="","",IF(Q961&lt;&gt;"",Q961,IF(COUNTIF(Tugs[曳船名],G961)&lt;&gt;1,"未登録・重複",IF(INDEX(Tugs[基地港],MATCH(G961,Tugs[曳船名],0))="","未確認",INDEX(Tugs[基地港],MATCH(G961,Tugs[曳船名],0))))))</f>
        <v/>
      </c>
      <c r="AC961" s="53" t="str">
        <f>IF(C961="","",IF(AND(COUNTIF(Standards[照合項目（自動）],AB961&amp;"｜"&amp;E961&amp;"｜"&amp;D961&amp;"｜"&amp;F961&amp;"｜"&amp;P961)=1,COUNTIFS(Standards[照合項目（自動）],AB961&amp;"｜"&amp;E961&amp;"｜"&amp;D961&amp;"｜"&amp;F961&amp;"｜"&amp;P961,Standards[入力確認（自動）],"確認済")=1),SUMIF(Standards[照合項目（自動）],AB961&amp;"｜"&amp;E961&amp;"｜"&amp;D961&amp;"｜"&amp;F961&amp;"｜"&amp;P961,Standards[所定合計h（自動）]),"未確認"))</f>
        <v/>
      </c>
      <c r="AD961" s="53" t="str">
        <f>IF(C961="","",IF(AND(ISNUMBER(R961),ISNUMBER(S961),S961&gt;=R961),ROUND((S961-R961)*24,4),IF(OR(R961&lt;&gt;"",S961&lt;&gt;""),"",IF(AND(ISNUMBER(T961),T961&gt;=0),T961,IF(AND(I961="あり",J961="実施",ISNUMBER(AC961)),AC961,"")))))</f>
        <v/>
      </c>
      <c r="AE961" s="54" t="str">
        <f>IF(C961="","",IF(AND(ISNUMBER(R961),ISNUMBER(S961),S961&gt;=R961),IF(X961="記録","実績：基地発～基地着",IF(X961="記憶","記憶：基地発～基地着","未確認：基地発～基地着")),IF(OR(R961&lt;&gt;"",S961&lt;&gt;""),"要確認：時刻不足・逆転",IF(AND(ISNUMBER(T961),T961&gt;=0),IF(X961="記録","実績：記録の時間",IF(X961="記憶","記憶：申告の時間","未確認：申告の時間")),IF(AND(I961="あり",J961="実施",ISNUMBER(AC961)),"所定時間による見込み",IF(I961="なし","使用なし","未確認"))))))</f>
        <v/>
      </c>
      <c r="AF961" s="55" t="str">
        <f>IF(C961="","",IF(H961="あり",1,0))</f>
        <v/>
      </c>
      <c r="AG961" s="55" t="str">
        <f>IF(C961="","",IF(AND(I961="あり",J961="実施"),1,0))</f>
        <v/>
      </c>
      <c r="AH961" s="55" t="str">
        <f>IF(C961="","",IF(AND(H961="あり",X961="記録"),IF(COUNTIFS($A$8:A961,A961,$B$8:B961,B961,$C$8:C961,C961,$E$8:E961,E961,$F$8:F961,F961,$H$8:H961,"あり",$X$8:X961,"記録")=1,1,0),0))</f>
        <v/>
      </c>
      <c r="AI961" s="55" t="str">
        <f>IF(C961="","",IF(AND(I961="あり",J961="実施",X961="記録",ISNUMBER(K961)),IF(COUNTIFS($K$8:K961,K961,$C$8:C961,C961,$E$8:E961,E961,$F$8:F961,F961,$I$8:I961,"あり",$J$8:J961,"実施",$X$8:X961,"記録")=1,1,0),0))</f>
        <v/>
      </c>
      <c r="AJ961" s="55" t="str">
        <f>IF(C961="","",IF(ISNUMBER(A961),YEAR(A961)-IF(MONTH(A961)&lt;4,1,0),""))</f>
        <v/>
      </c>
      <c r="AK961" s="55" t="str">
        <f>IF(C961="","",IF(J961="実施",IF(ISNUMBER(K961),YEAR(K961)-IF(MONTH(K961)&lt;4,1,0),""),""))</f>
        <v/>
      </c>
      <c r="AL961" s="56" t="str">
        <f>IF(C961="",IF(OR(A961&lt;&gt;"",G961&lt;&gt;""),"要確認：船名未記入",""),IF(OR(NOT(ISNUMBER(A961)),G961="",H961="",I961="",J961="",N961="",O961="",P961="",W961="",X961=""),"要確認：基本項目不足",IF(OR(Z961="未登録・重複",AA961="未登録・重複",AB961="未確認"),"要確認：登録表を確認",IF(AND(H961="あり",NOT(ISNUMBER(B961))),"要確認：前日の予定時刻不足",IF(AND(J961="実施",I961="あり",NOT(ISNUMBER(K961))),"要確認：最終日時不足",IF(AND(J961="取消",I961="あり"),"要確認：取消と使用ありが矛盾",IF(OR(AND(ISNUMBER(T961),T961&lt;0),AND(ISNUMBER(V961),V961&lt;0),AE961="要確認：時刻不足・逆転"),"要確認：時間を確認",IF(COUNTIFS(Work[予定表の作業日],A961,Work[前日版の予定時刻],B961,Work[船名],C961,Work[バース],E961,Work[入出・転],F961,Work[曳船名],G961)&gt;1,"要確認：同じ作業・曳船が重複",IF(AND(I961="あり",J961="実施",NOT(ISNUMBER(AD961))),"要確認：拘束時間未確認",IF(OR(H961="未確認",I961="未確認",J961="未確認",X961="未確認",N961="未確認",O961="未確認"),"要確認：未確認を含む","確認済"))))))))))</f>
        <v/>
      </c>
    </row>
    <row r="962" spans="1:38" ht="24.95" customHeight="1" x14ac:dyDescent="0.2">
      <c r="A962" s="20"/>
      <c r="B962" s="29"/>
      <c r="C962" s="7"/>
      <c r="D962" s="7"/>
      <c r="E962" s="7"/>
      <c r="F962" s="7"/>
      <c r="G962" s="7"/>
      <c r="H962" s="7"/>
      <c r="I962" s="7"/>
      <c r="J962" s="7"/>
      <c r="K962" s="23"/>
      <c r="L962" s="13"/>
      <c r="M962" s="13"/>
      <c r="N962" s="7"/>
      <c r="O962" s="51"/>
      <c r="P962" s="51"/>
      <c r="Q962" s="61"/>
      <c r="R962" s="62"/>
      <c r="S962" s="62"/>
      <c r="T962" s="63"/>
      <c r="U962" s="63"/>
      <c r="V962" s="63"/>
      <c r="W962" s="51"/>
      <c r="X962" s="51"/>
      <c r="Y962" s="67"/>
      <c r="Z962" s="54" t="str">
        <f>IF(G962="","",IF(COUNTIF(Tugs[曳船名],G962)&lt;&gt;1,"未登録・重複",IF(INDEX(Tugs[会社名],MATCH(G962,Tugs[曳船名],0))="","未確認",INDEX(Tugs[会社名],MATCH(G962,Tugs[曳船名],0)))))</f>
        <v/>
      </c>
      <c r="AA962" s="54" t="str">
        <f>IF(G962="","",IF(COUNTIF(Companies[会社名],Z962)&lt;&gt;1,"未登録・重複",IF(INDEX(Companies[地区],MATCH(Z962,Companies[会社名],0))="","未確認",INDEX(Companies[地区],MATCH(Z962,Companies[会社名],0)))))</f>
        <v/>
      </c>
      <c r="AB962" s="54" t="str">
        <f>IF(G962="","",IF(Q962&lt;&gt;"",Q962,IF(COUNTIF(Tugs[曳船名],G962)&lt;&gt;1,"未登録・重複",IF(INDEX(Tugs[基地港],MATCH(G962,Tugs[曳船名],0))="","未確認",INDEX(Tugs[基地港],MATCH(G962,Tugs[曳船名],0))))))</f>
        <v/>
      </c>
      <c r="AC962" s="53" t="str">
        <f>IF(C962="","",IF(AND(COUNTIF(Standards[照合項目（自動）],AB962&amp;"｜"&amp;E962&amp;"｜"&amp;D962&amp;"｜"&amp;F962&amp;"｜"&amp;P962)=1,COUNTIFS(Standards[照合項目（自動）],AB962&amp;"｜"&amp;E962&amp;"｜"&amp;D962&amp;"｜"&amp;F962&amp;"｜"&amp;P962,Standards[入力確認（自動）],"確認済")=1),SUMIF(Standards[照合項目（自動）],AB962&amp;"｜"&amp;E962&amp;"｜"&amp;D962&amp;"｜"&amp;F962&amp;"｜"&amp;P962,Standards[所定合計h（自動）]),"未確認"))</f>
        <v/>
      </c>
      <c r="AD962" s="53" t="str">
        <f>IF(C962="","",IF(AND(ISNUMBER(R962),ISNUMBER(S962),S962&gt;=R962),ROUND((S962-R962)*24,4),IF(OR(R962&lt;&gt;"",S962&lt;&gt;""),"",IF(AND(ISNUMBER(T962),T962&gt;=0),T962,IF(AND(I962="あり",J962="実施",ISNUMBER(AC962)),AC962,"")))))</f>
        <v/>
      </c>
      <c r="AE962" s="54" t="str">
        <f>IF(C962="","",IF(AND(ISNUMBER(R962),ISNUMBER(S962),S962&gt;=R962),IF(X962="記録","実績：基地発～基地着",IF(X962="記憶","記憶：基地発～基地着","未確認：基地発～基地着")),IF(OR(R962&lt;&gt;"",S962&lt;&gt;""),"要確認：時刻不足・逆転",IF(AND(ISNUMBER(T962),T962&gt;=0),IF(X962="記録","実績：記録の時間",IF(X962="記憶","記憶：申告の時間","未確認：申告の時間")),IF(AND(I962="あり",J962="実施",ISNUMBER(AC962)),"所定時間による見込み",IF(I962="なし","使用なし","未確認"))))))</f>
        <v/>
      </c>
      <c r="AF962" s="55" t="str">
        <f>IF(C962="","",IF(H962="あり",1,0))</f>
        <v/>
      </c>
      <c r="AG962" s="55" t="str">
        <f>IF(C962="","",IF(AND(I962="あり",J962="実施"),1,0))</f>
        <v/>
      </c>
      <c r="AH962" s="55" t="str">
        <f>IF(C962="","",IF(AND(H962="あり",X962="記録"),IF(COUNTIFS($A$8:A962,A962,$B$8:B962,B962,$C$8:C962,C962,$E$8:E962,E962,$F$8:F962,F962,$H$8:H962,"あり",$X$8:X962,"記録")=1,1,0),0))</f>
        <v/>
      </c>
      <c r="AI962" s="55" t="str">
        <f>IF(C962="","",IF(AND(I962="あり",J962="実施",X962="記録",ISNUMBER(K962)),IF(COUNTIFS($K$8:K962,K962,$C$8:C962,C962,$E$8:E962,E962,$F$8:F962,F962,$I$8:I962,"あり",$J$8:J962,"実施",$X$8:X962,"記録")=1,1,0),0))</f>
        <v/>
      </c>
      <c r="AJ962" s="55" t="str">
        <f>IF(C962="","",IF(ISNUMBER(A962),YEAR(A962)-IF(MONTH(A962)&lt;4,1,0),""))</f>
        <v/>
      </c>
      <c r="AK962" s="55" t="str">
        <f>IF(C962="","",IF(J962="実施",IF(ISNUMBER(K962),YEAR(K962)-IF(MONTH(K962)&lt;4,1,0),""),""))</f>
        <v/>
      </c>
      <c r="AL962" s="56" t="str">
        <f>IF(C962="",IF(OR(A962&lt;&gt;"",G962&lt;&gt;""),"要確認：船名未記入",""),IF(OR(NOT(ISNUMBER(A962)),G962="",H962="",I962="",J962="",N962="",O962="",P962="",W962="",X962=""),"要確認：基本項目不足",IF(OR(Z962="未登録・重複",AA962="未登録・重複",AB962="未確認"),"要確認：登録表を確認",IF(AND(H962="あり",NOT(ISNUMBER(B962))),"要確認：前日の予定時刻不足",IF(AND(J962="実施",I962="あり",NOT(ISNUMBER(K962))),"要確認：最終日時不足",IF(AND(J962="取消",I962="あり"),"要確認：取消と使用ありが矛盾",IF(OR(AND(ISNUMBER(T962),T962&lt;0),AND(ISNUMBER(V962),V962&lt;0),AE962="要確認：時刻不足・逆転"),"要確認：時間を確認",IF(COUNTIFS(Work[予定表の作業日],A962,Work[前日版の予定時刻],B962,Work[船名],C962,Work[バース],E962,Work[入出・転],F962,Work[曳船名],G962)&gt;1,"要確認：同じ作業・曳船が重複",IF(AND(I962="あり",J962="実施",NOT(ISNUMBER(AD962))),"要確認：拘束時間未確認",IF(OR(H962="未確認",I962="未確認",J962="未確認",X962="未確認",N962="未確認",O962="未確認"),"要確認：未確認を含む","確認済"))))))))))</f>
        <v/>
      </c>
    </row>
    <row r="963" spans="1:38" ht="24.95" customHeight="1" x14ac:dyDescent="0.2">
      <c r="A963" s="20"/>
      <c r="B963" s="29"/>
      <c r="C963" s="7"/>
      <c r="D963" s="7"/>
      <c r="E963" s="7"/>
      <c r="F963" s="7"/>
      <c r="G963" s="7"/>
      <c r="H963" s="7"/>
      <c r="I963" s="7"/>
      <c r="J963" s="7"/>
      <c r="K963" s="23"/>
      <c r="L963" s="13"/>
      <c r="M963" s="13"/>
      <c r="N963" s="7"/>
      <c r="O963" s="51"/>
      <c r="P963" s="51"/>
      <c r="Q963" s="61"/>
      <c r="R963" s="62"/>
      <c r="S963" s="62"/>
      <c r="T963" s="63"/>
      <c r="U963" s="63"/>
      <c r="V963" s="63"/>
      <c r="W963" s="51"/>
      <c r="X963" s="51"/>
      <c r="Y963" s="67"/>
      <c r="Z963" s="54" t="str">
        <f>IF(G963="","",IF(COUNTIF(Tugs[曳船名],G963)&lt;&gt;1,"未登録・重複",IF(INDEX(Tugs[会社名],MATCH(G963,Tugs[曳船名],0))="","未確認",INDEX(Tugs[会社名],MATCH(G963,Tugs[曳船名],0)))))</f>
        <v/>
      </c>
      <c r="AA963" s="54" t="str">
        <f>IF(G963="","",IF(COUNTIF(Companies[会社名],Z963)&lt;&gt;1,"未登録・重複",IF(INDEX(Companies[地区],MATCH(Z963,Companies[会社名],0))="","未確認",INDEX(Companies[地区],MATCH(Z963,Companies[会社名],0)))))</f>
        <v/>
      </c>
      <c r="AB963" s="54" t="str">
        <f>IF(G963="","",IF(Q963&lt;&gt;"",Q963,IF(COUNTIF(Tugs[曳船名],G963)&lt;&gt;1,"未登録・重複",IF(INDEX(Tugs[基地港],MATCH(G963,Tugs[曳船名],0))="","未確認",INDEX(Tugs[基地港],MATCH(G963,Tugs[曳船名],0))))))</f>
        <v/>
      </c>
      <c r="AC963" s="53" t="str">
        <f>IF(C963="","",IF(AND(COUNTIF(Standards[照合項目（自動）],AB963&amp;"｜"&amp;E963&amp;"｜"&amp;D963&amp;"｜"&amp;F963&amp;"｜"&amp;P963)=1,COUNTIFS(Standards[照合項目（自動）],AB963&amp;"｜"&amp;E963&amp;"｜"&amp;D963&amp;"｜"&amp;F963&amp;"｜"&amp;P963,Standards[入力確認（自動）],"確認済")=1),SUMIF(Standards[照合項目（自動）],AB963&amp;"｜"&amp;E963&amp;"｜"&amp;D963&amp;"｜"&amp;F963&amp;"｜"&amp;P963,Standards[所定合計h（自動）]),"未確認"))</f>
        <v/>
      </c>
      <c r="AD963" s="53" t="str">
        <f>IF(C963="","",IF(AND(ISNUMBER(R963),ISNUMBER(S963),S963&gt;=R963),ROUND((S963-R963)*24,4),IF(OR(R963&lt;&gt;"",S963&lt;&gt;""),"",IF(AND(ISNUMBER(T963),T963&gt;=0),T963,IF(AND(I963="あり",J963="実施",ISNUMBER(AC963)),AC963,"")))))</f>
        <v/>
      </c>
      <c r="AE963" s="54" t="str">
        <f>IF(C963="","",IF(AND(ISNUMBER(R963),ISNUMBER(S963),S963&gt;=R963),IF(X963="記録","実績：基地発～基地着",IF(X963="記憶","記憶：基地発～基地着","未確認：基地発～基地着")),IF(OR(R963&lt;&gt;"",S963&lt;&gt;""),"要確認：時刻不足・逆転",IF(AND(ISNUMBER(T963),T963&gt;=0),IF(X963="記録","実績：記録の時間",IF(X963="記憶","記憶：申告の時間","未確認：申告の時間")),IF(AND(I963="あり",J963="実施",ISNUMBER(AC963)),"所定時間による見込み",IF(I963="なし","使用なし","未確認"))))))</f>
        <v/>
      </c>
      <c r="AF963" s="55" t="str">
        <f>IF(C963="","",IF(H963="あり",1,0))</f>
        <v/>
      </c>
      <c r="AG963" s="55" t="str">
        <f>IF(C963="","",IF(AND(I963="あり",J963="実施"),1,0))</f>
        <v/>
      </c>
      <c r="AH963" s="55" t="str">
        <f>IF(C963="","",IF(AND(H963="あり",X963="記録"),IF(COUNTIFS($A$8:A963,A963,$B$8:B963,B963,$C$8:C963,C963,$E$8:E963,E963,$F$8:F963,F963,$H$8:H963,"あり",$X$8:X963,"記録")=1,1,0),0))</f>
        <v/>
      </c>
      <c r="AI963" s="55" t="str">
        <f>IF(C963="","",IF(AND(I963="あり",J963="実施",X963="記録",ISNUMBER(K963)),IF(COUNTIFS($K$8:K963,K963,$C$8:C963,C963,$E$8:E963,E963,$F$8:F963,F963,$I$8:I963,"あり",$J$8:J963,"実施",$X$8:X963,"記録")=1,1,0),0))</f>
        <v/>
      </c>
      <c r="AJ963" s="55" t="str">
        <f>IF(C963="","",IF(ISNUMBER(A963),YEAR(A963)-IF(MONTH(A963)&lt;4,1,0),""))</f>
        <v/>
      </c>
      <c r="AK963" s="55" t="str">
        <f>IF(C963="","",IF(J963="実施",IF(ISNUMBER(K963),YEAR(K963)-IF(MONTH(K963)&lt;4,1,0),""),""))</f>
        <v/>
      </c>
      <c r="AL963" s="56" t="str">
        <f>IF(C963="",IF(OR(A963&lt;&gt;"",G963&lt;&gt;""),"要確認：船名未記入",""),IF(OR(NOT(ISNUMBER(A963)),G963="",H963="",I963="",J963="",N963="",O963="",P963="",W963="",X963=""),"要確認：基本項目不足",IF(OR(Z963="未登録・重複",AA963="未登録・重複",AB963="未確認"),"要確認：登録表を確認",IF(AND(H963="あり",NOT(ISNUMBER(B963))),"要確認：前日の予定時刻不足",IF(AND(J963="実施",I963="あり",NOT(ISNUMBER(K963))),"要確認：最終日時不足",IF(AND(J963="取消",I963="あり"),"要確認：取消と使用ありが矛盾",IF(OR(AND(ISNUMBER(T963),T963&lt;0),AND(ISNUMBER(V963),V963&lt;0),AE963="要確認：時刻不足・逆転"),"要確認：時間を確認",IF(COUNTIFS(Work[予定表の作業日],A963,Work[前日版の予定時刻],B963,Work[船名],C963,Work[バース],E963,Work[入出・転],F963,Work[曳船名],G963)&gt;1,"要確認：同じ作業・曳船が重複",IF(AND(I963="あり",J963="実施",NOT(ISNUMBER(AD963))),"要確認：拘束時間未確認",IF(OR(H963="未確認",I963="未確認",J963="未確認",X963="未確認",N963="未確認",O963="未確認"),"要確認：未確認を含む","確認済"))))))))))</f>
        <v/>
      </c>
    </row>
    <row r="964" spans="1:38" ht="24.95" customHeight="1" x14ac:dyDescent="0.2">
      <c r="A964" s="20"/>
      <c r="B964" s="29"/>
      <c r="C964" s="7"/>
      <c r="D964" s="7"/>
      <c r="E964" s="7"/>
      <c r="F964" s="7"/>
      <c r="G964" s="7"/>
      <c r="H964" s="7"/>
      <c r="I964" s="7"/>
      <c r="J964" s="7"/>
      <c r="K964" s="23"/>
      <c r="L964" s="13"/>
      <c r="M964" s="13"/>
      <c r="N964" s="7"/>
      <c r="O964" s="51"/>
      <c r="P964" s="51"/>
      <c r="Q964" s="61"/>
      <c r="R964" s="62"/>
      <c r="S964" s="62"/>
      <c r="T964" s="63"/>
      <c r="U964" s="63"/>
      <c r="V964" s="63"/>
      <c r="W964" s="51"/>
      <c r="X964" s="51"/>
      <c r="Y964" s="67"/>
      <c r="Z964" s="54" t="str">
        <f>IF(G964="","",IF(COUNTIF(Tugs[曳船名],G964)&lt;&gt;1,"未登録・重複",IF(INDEX(Tugs[会社名],MATCH(G964,Tugs[曳船名],0))="","未確認",INDEX(Tugs[会社名],MATCH(G964,Tugs[曳船名],0)))))</f>
        <v/>
      </c>
      <c r="AA964" s="54" t="str">
        <f>IF(G964="","",IF(COUNTIF(Companies[会社名],Z964)&lt;&gt;1,"未登録・重複",IF(INDEX(Companies[地区],MATCH(Z964,Companies[会社名],0))="","未確認",INDEX(Companies[地区],MATCH(Z964,Companies[会社名],0)))))</f>
        <v/>
      </c>
      <c r="AB964" s="54" t="str">
        <f>IF(G964="","",IF(Q964&lt;&gt;"",Q964,IF(COUNTIF(Tugs[曳船名],G964)&lt;&gt;1,"未登録・重複",IF(INDEX(Tugs[基地港],MATCH(G964,Tugs[曳船名],0))="","未確認",INDEX(Tugs[基地港],MATCH(G964,Tugs[曳船名],0))))))</f>
        <v/>
      </c>
      <c r="AC964" s="53" t="str">
        <f>IF(C964="","",IF(AND(COUNTIF(Standards[照合項目（自動）],AB964&amp;"｜"&amp;E964&amp;"｜"&amp;D964&amp;"｜"&amp;F964&amp;"｜"&amp;P964)=1,COUNTIFS(Standards[照合項目（自動）],AB964&amp;"｜"&amp;E964&amp;"｜"&amp;D964&amp;"｜"&amp;F964&amp;"｜"&amp;P964,Standards[入力確認（自動）],"確認済")=1),SUMIF(Standards[照合項目（自動）],AB964&amp;"｜"&amp;E964&amp;"｜"&amp;D964&amp;"｜"&amp;F964&amp;"｜"&amp;P964,Standards[所定合計h（自動）]),"未確認"))</f>
        <v/>
      </c>
      <c r="AD964" s="53" t="str">
        <f>IF(C964="","",IF(AND(ISNUMBER(R964),ISNUMBER(S964),S964&gt;=R964),ROUND((S964-R964)*24,4),IF(OR(R964&lt;&gt;"",S964&lt;&gt;""),"",IF(AND(ISNUMBER(T964),T964&gt;=0),T964,IF(AND(I964="あり",J964="実施",ISNUMBER(AC964)),AC964,"")))))</f>
        <v/>
      </c>
      <c r="AE964" s="54" t="str">
        <f>IF(C964="","",IF(AND(ISNUMBER(R964),ISNUMBER(S964),S964&gt;=R964),IF(X964="記録","実績：基地発～基地着",IF(X964="記憶","記憶：基地発～基地着","未確認：基地発～基地着")),IF(OR(R964&lt;&gt;"",S964&lt;&gt;""),"要確認：時刻不足・逆転",IF(AND(ISNUMBER(T964),T964&gt;=0),IF(X964="記録","実績：記録の時間",IF(X964="記憶","記憶：申告の時間","未確認：申告の時間")),IF(AND(I964="あり",J964="実施",ISNUMBER(AC964)),"所定時間による見込み",IF(I964="なし","使用なし","未確認"))))))</f>
        <v/>
      </c>
      <c r="AF964" s="55" t="str">
        <f>IF(C964="","",IF(H964="あり",1,0))</f>
        <v/>
      </c>
      <c r="AG964" s="55" t="str">
        <f>IF(C964="","",IF(AND(I964="あり",J964="実施"),1,0))</f>
        <v/>
      </c>
      <c r="AH964" s="55" t="str">
        <f>IF(C964="","",IF(AND(H964="あり",X964="記録"),IF(COUNTIFS($A$8:A964,A964,$B$8:B964,B964,$C$8:C964,C964,$E$8:E964,E964,$F$8:F964,F964,$H$8:H964,"あり",$X$8:X964,"記録")=1,1,0),0))</f>
        <v/>
      </c>
      <c r="AI964" s="55" t="str">
        <f>IF(C964="","",IF(AND(I964="あり",J964="実施",X964="記録",ISNUMBER(K964)),IF(COUNTIFS($K$8:K964,K964,$C$8:C964,C964,$E$8:E964,E964,$F$8:F964,F964,$I$8:I964,"あり",$J$8:J964,"実施",$X$8:X964,"記録")=1,1,0),0))</f>
        <v/>
      </c>
      <c r="AJ964" s="55" t="str">
        <f>IF(C964="","",IF(ISNUMBER(A964),YEAR(A964)-IF(MONTH(A964)&lt;4,1,0),""))</f>
        <v/>
      </c>
      <c r="AK964" s="55" t="str">
        <f>IF(C964="","",IF(J964="実施",IF(ISNUMBER(K964),YEAR(K964)-IF(MONTH(K964)&lt;4,1,0),""),""))</f>
        <v/>
      </c>
      <c r="AL964" s="56" t="str">
        <f>IF(C964="",IF(OR(A964&lt;&gt;"",G964&lt;&gt;""),"要確認：船名未記入",""),IF(OR(NOT(ISNUMBER(A964)),G964="",H964="",I964="",J964="",N964="",O964="",P964="",W964="",X964=""),"要確認：基本項目不足",IF(OR(Z964="未登録・重複",AA964="未登録・重複",AB964="未確認"),"要確認：登録表を確認",IF(AND(H964="あり",NOT(ISNUMBER(B964))),"要確認：前日の予定時刻不足",IF(AND(J964="実施",I964="あり",NOT(ISNUMBER(K964))),"要確認：最終日時不足",IF(AND(J964="取消",I964="あり"),"要確認：取消と使用ありが矛盾",IF(OR(AND(ISNUMBER(T964),T964&lt;0),AND(ISNUMBER(V964),V964&lt;0),AE964="要確認：時刻不足・逆転"),"要確認：時間を確認",IF(COUNTIFS(Work[予定表の作業日],A964,Work[前日版の予定時刻],B964,Work[船名],C964,Work[バース],E964,Work[入出・転],F964,Work[曳船名],G964)&gt;1,"要確認：同じ作業・曳船が重複",IF(AND(I964="あり",J964="実施",NOT(ISNUMBER(AD964))),"要確認：拘束時間未確認",IF(OR(H964="未確認",I964="未確認",J964="未確認",X964="未確認",N964="未確認",O964="未確認"),"要確認：未確認を含む","確認済"))))))))))</f>
        <v/>
      </c>
    </row>
    <row r="965" spans="1:38" ht="24.95" customHeight="1" x14ac:dyDescent="0.2">
      <c r="A965" s="20"/>
      <c r="B965" s="29"/>
      <c r="C965" s="7"/>
      <c r="D965" s="7"/>
      <c r="E965" s="7"/>
      <c r="F965" s="7"/>
      <c r="G965" s="7"/>
      <c r="H965" s="7"/>
      <c r="I965" s="7"/>
      <c r="J965" s="7"/>
      <c r="K965" s="23"/>
      <c r="L965" s="13"/>
      <c r="M965" s="13"/>
      <c r="N965" s="7"/>
      <c r="O965" s="51"/>
      <c r="P965" s="51"/>
      <c r="Q965" s="61"/>
      <c r="R965" s="62"/>
      <c r="S965" s="62"/>
      <c r="T965" s="63"/>
      <c r="U965" s="63"/>
      <c r="V965" s="63"/>
      <c r="W965" s="51"/>
      <c r="X965" s="51"/>
      <c r="Y965" s="67"/>
      <c r="Z965" s="54" t="str">
        <f>IF(G965="","",IF(COUNTIF(Tugs[曳船名],G965)&lt;&gt;1,"未登録・重複",IF(INDEX(Tugs[会社名],MATCH(G965,Tugs[曳船名],0))="","未確認",INDEX(Tugs[会社名],MATCH(G965,Tugs[曳船名],0)))))</f>
        <v/>
      </c>
      <c r="AA965" s="54" t="str">
        <f>IF(G965="","",IF(COUNTIF(Companies[会社名],Z965)&lt;&gt;1,"未登録・重複",IF(INDEX(Companies[地区],MATCH(Z965,Companies[会社名],0))="","未確認",INDEX(Companies[地区],MATCH(Z965,Companies[会社名],0)))))</f>
        <v/>
      </c>
      <c r="AB965" s="54" t="str">
        <f>IF(G965="","",IF(Q965&lt;&gt;"",Q965,IF(COUNTIF(Tugs[曳船名],G965)&lt;&gt;1,"未登録・重複",IF(INDEX(Tugs[基地港],MATCH(G965,Tugs[曳船名],0))="","未確認",INDEX(Tugs[基地港],MATCH(G965,Tugs[曳船名],0))))))</f>
        <v/>
      </c>
      <c r="AC965" s="53" t="str">
        <f>IF(C965="","",IF(AND(COUNTIF(Standards[照合項目（自動）],AB965&amp;"｜"&amp;E965&amp;"｜"&amp;D965&amp;"｜"&amp;F965&amp;"｜"&amp;P965)=1,COUNTIFS(Standards[照合項目（自動）],AB965&amp;"｜"&amp;E965&amp;"｜"&amp;D965&amp;"｜"&amp;F965&amp;"｜"&amp;P965,Standards[入力確認（自動）],"確認済")=1),SUMIF(Standards[照合項目（自動）],AB965&amp;"｜"&amp;E965&amp;"｜"&amp;D965&amp;"｜"&amp;F965&amp;"｜"&amp;P965,Standards[所定合計h（自動）]),"未確認"))</f>
        <v/>
      </c>
      <c r="AD965" s="53" t="str">
        <f>IF(C965="","",IF(AND(ISNUMBER(R965),ISNUMBER(S965),S965&gt;=R965),ROUND((S965-R965)*24,4),IF(OR(R965&lt;&gt;"",S965&lt;&gt;""),"",IF(AND(ISNUMBER(T965),T965&gt;=0),T965,IF(AND(I965="あり",J965="実施",ISNUMBER(AC965)),AC965,"")))))</f>
        <v/>
      </c>
      <c r="AE965" s="54" t="str">
        <f>IF(C965="","",IF(AND(ISNUMBER(R965),ISNUMBER(S965),S965&gt;=R965),IF(X965="記録","実績：基地発～基地着",IF(X965="記憶","記憶：基地発～基地着","未確認：基地発～基地着")),IF(OR(R965&lt;&gt;"",S965&lt;&gt;""),"要確認：時刻不足・逆転",IF(AND(ISNUMBER(T965),T965&gt;=0),IF(X965="記録","実績：記録の時間",IF(X965="記憶","記憶：申告の時間","未確認：申告の時間")),IF(AND(I965="あり",J965="実施",ISNUMBER(AC965)),"所定時間による見込み",IF(I965="なし","使用なし","未確認"))))))</f>
        <v/>
      </c>
      <c r="AF965" s="55" t="str">
        <f>IF(C965="","",IF(H965="あり",1,0))</f>
        <v/>
      </c>
      <c r="AG965" s="55" t="str">
        <f>IF(C965="","",IF(AND(I965="あり",J965="実施"),1,0))</f>
        <v/>
      </c>
      <c r="AH965" s="55" t="str">
        <f>IF(C965="","",IF(AND(H965="あり",X965="記録"),IF(COUNTIFS($A$8:A965,A965,$B$8:B965,B965,$C$8:C965,C965,$E$8:E965,E965,$F$8:F965,F965,$H$8:H965,"あり",$X$8:X965,"記録")=1,1,0),0))</f>
        <v/>
      </c>
      <c r="AI965" s="55" t="str">
        <f>IF(C965="","",IF(AND(I965="あり",J965="実施",X965="記録",ISNUMBER(K965)),IF(COUNTIFS($K$8:K965,K965,$C$8:C965,C965,$E$8:E965,E965,$F$8:F965,F965,$I$8:I965,"あり",$J$8:J965,"実施",$X$8:X965,"記録")=1,1,0),0))</f>
        <v/>
      </c>
      <c r="AJ965" s="55" t="str">
        <f>IF(C965="","",IF(ISNUMBER(A965),YEAR(A965)-IF(MONTH(A965)&lt;4,1,0),""))</f>
        <v/>
      </c>
      <c r="AK965" s="55" t="str">
        <f>IF(C965="","",IF(J965="実施",IF(ISNUMBER(K965),YEAR(K965)-IF(MONTH(K965)&lt;4,1,0),""),""))</f>
        <v/>
      </c>
      <c r="AL965" s="56" t="str">
        <f>IF(C965="",IF(OR(A965&lt;&gt;"",G965&lt;&gt;""),"要確認：船名未記入",""),IF(OR(NOT(ISNUMBER(A965)),G965="",H965="",I965="",J965="",N965="",O965="",P965="",W965="",X965=""),"要確認：基本項目不足",IF(OR(Z965="未登録・重複",AA965="未登録・重複",AB965="未確認"),"要確認：登録表を確認",IF(AND(H965="あり",NOT(ISNUMBER(B965))),"要確認：前日の予定時刻不足",IF(AND(J965="実施",I965="あり",NOT(ISNUMBER(K965))),"要確認：最終日時不足",IF(AND(J965="取消",I965="あり"),"要確認：取消と使用ありが矛盾",IF(OR(AND(ISNUMBER(T965),T965&lt;0),AND(ISNUMBER(V965),V965&lt;0),AE965="要確認：時刻不足・逆転"),"要確認：時間を確認",IF(COUNTIFS(Work[予定表の作業日],A965,Work[前日版の予定時刻],B965,Work[船名],C965,Work[バース],E965,Work[入出・転],F965,Work[曳船名],G965)&gt;1,"要確認：同じ作業・曳船が重複",IF(AND(I965="あり",J965="実施",NOT(ISNUMBER(AD965))),"要確認：拘束時間未確認",IF(OR(H965="未確認",I965="未確認",J965="未確認",X965="未確認",N965="未確認",O965="未確認"),"要確認：未確認を含む","確認済"))))))))))</f>
        <v/>
      </c>
    </row>
    <row r="966" spans="1:38" ht="24.95" customHeight="1" x14ac:dyDescent="0.2">
      <c r="A966" s="20"/>
      <c r="B966" s="29"/>
      <c r="C966" s="7"/>
      <c r="D966" s="7"/>
      <c r="E966" s="7"/>
      <c r="F966" s="7"/>
      <c r="G966" s="7"/>
      <c r="H966" s="7"/>
      <c r="I966" s="7"/>
      <c r="J966" s="7"/>
      <c r="K966" s="23"/>
      <c r="L966" s="13"/>
      <c r="M966" s="13"/>
      <c r="N966" s="7"/>
      <c r="O966" s="51"/>
      <c r="P966" s="51"/>
      <c r="Q966" s="61"/>
      <c r="R966" s="62"/>
      <c r="S966" s="62"/>
      <c r="T966" s="63"/>
      <c r="U966" s="63"/>
      <c r="V966" s="63"/>
      <c r="W966" s="51"/>
      <c r="X966" s="51"/>
      <c r="Y966" s="67"/>
      <c r="Z966" s="54" t="str">
        <f>IF(G966="","",IF(COUNTIF(Tugs[曳船名],G966)&lt;&gt;1,"未登録・重複",IF(INDEX(Tugs[会社名],MATCH(G966,Tugs[曳船名],0))="","未確認",INDEX(Tugs[会社名],MATCH(G966,Tugs[曳船名],0)))))</f>
        <v/>
      </c>
      <c r="AA966" s="54" t="str">
        <f>IF(G966="","",IF(COUNTIF(Companies[会社名],Z966)&lt;&gt;1,"未登録・重複",IF(INDEX(Companies[地区],MATCH(Z966,Companies[会社名],0))="","未確認",INDEX(Companies[地区],MATCH(Z966,Companies[会社名],0)))))</f>
        <v/>
      </c>
      <c r="AB966" s="54" t="str">
        <f>IF(G966="","",IF(Q966&lt;&gt;"",Q966,IF(COUNTIF(Tugs[曳船名],G966)&lt;&gt;1,"未登録・重複",IF(INDEX(Tugs[基地港],MATCH(G966,Tugs[曳船名],0))="","未確認",INDEX(Tugs[基地港],MATCH(G966,Tugs[曳船名],0))))))</f>
        <v/>
      </c>
      <c r="AC966" s="53" t="str">
        <f>IF(C966="","",IF(AND(COUNTIF(Standards[照合項目（自動）],AB966&amp;"｜"&amp;E966&amp;"｜"&amp;D966&amp;"｜"&amp;F966&amp;"｜"&amp;P966)=1,COUNTIFS(Standards[照合項目（自動）],AB966&amp;"｜"&amp;E966&amp;"｜"&amp;D966&amp;"｜"&amp;F966&amp;"｜"&amp;P966,Standards[入力確認（自動）],"確認済")=1),SUMIF(Standards[照合項目（自動）],AB966&amp;"｜"&amp;E966&amp;"｜"&amp;D966&amp;"｜"&amp;F966&amp;"｜"&amp;P966,Standards[所定合計h（自動）]),"未確認"))</f>
        <v/>
      </c>
      <c r="AD966" s="53" t="str">
        <f>IF(C966="","",IF(AND(ISNUMBER(R966),ISNUMBER(S966),S966&gt;=R966),ROUND((S966-R966)*24,4),IF(OR(R966&lt;&gt;"",S966&lt;&gt;""),"",IF(AND(ISNUMBER(T966),T966&gt;=0),T966,IF(AND(I966="あり",J966="実施",ISNUMBER(AC966)),AC966,"")))))</f>
        <v/>
      </c>
      <c r="AE966" s="54" t="str">
        <f>IF(C966="","",IF(AND(ISNUMBER(R966),ISNUMBER(S966),S966&gt;=R966),IF(X966="記録","実績：基地発～基地着",IF(X966="記憶","記憶：基地発～基地着","未確認：基地発～基地着")),IF(OR(R966&lt;&gt;"",S966&lt;&gt;""),"要確認：時刻不足・逆転",IF(AND(ISNUMBER(T966),T966&gt;=0),IF(X966="記録","実績：記録の時間",IF(X966="記憶","記憶：申告の時間","未確認：申告の時間")),IF(AND(I966="あり",J966="実施",ISNUMBER(AC966)),"所定時間による見込み",IF(I966="なし","使用なし","未確認"))))))</f>
        <v/>
      </c>
      <c r="AF966" s="55" t="str">
        <f>IF(C966="","",IF(H966="あり",1,0))</f>
        <v/>
      </c>
      <c r="AG966" s="55" t="str">
        <f>IF(C966="","",IF(AND(I966="あり",J966="実施"),1,0))</f>
        <v/>
      </c>
      <c r="AH966" s="55" t="str">
        <f>IF(C966="","",IF(AND(H966="あり",X966="記録"),IF(COUNTIFS($A$8:A966,A966,$B$8:B966,B966,$C$8:C966,C966,$E$8:E966,E966,$F$8:F966,F966,$H$8:H966,"あり",$X$8:X966,"記録")=1,1,0),0))</f>
        <v/>
      </c>
      <c r="AI966" s="55" t="str">
        <f>IF(C966="","",IF(AND(I966="あり",J966="実施",X966="記録",ISNUMBER(K966)),IF(COUNTIFS($K$8:K966,K966,$C$8:C966,C966,$E$8:E966,E966,$F$8:F966,F966,$I$8:I966,"あり",$J$8:J966,"実施",$X$8:X966,"記録")=1,1,0),0))</f>
        <v/>
      </c>
      <c r="AJ966" s="55" t="str">
        <f>IF(C966="","",IF(ISNUMBER(A966),YEAR(A966)-IF(MONTH(A966)&lt;4,1,0),""))</f>
        <v/>
      </c>
      <c r="AK966" s="55" t="str">
        <f>IF(C966="","",IF(J966="実施",IF(ISNUMBER(K966),YEAR(K966)-IF(MONTH(K966)&lt;4,1,0),""),""))</f>
        <v/>
      </c>
      <c r="AL966" s="56" t="str">
        <f>IF(C966="",IF(OR(A966&lt;&gt;"",G966&lt;&gt;""),"要確認：船名未記入",""),IF(OR(NOT(ISNUMBER(A966)),G966="",H966="",I966="",J966="",N966="",O966="",P966="",W966="",X966=""),"要確認：基本項目不足",IF(OR(Z966="未登録・重複",AA966="未登録・重複",AB966="未確認"),"要確認：登録表を確認",IF(AND(H966="あり",NOT(ISNUMBER(B966))),"要確認：前日の予定時刻不足",IF(AND(J966="実施",I966="あり",NOT(ISNUMBER(K966))),"要確認：最終日時不足",IF(AND(J966="取消",I966="あり"),"要確認：取消と使用ありが矛盾",IF(OR(AND(ISNUMBER(T966),T966&lt;0),AND(ISNUMBER(V966),V966&lt;0),AE966="要確認：時刻不足・逆転"),"要確認：時間を確認",IF(COUNTIFS(Work[予定表の作業日],A966,Work[前日版の予定時刻],B966,Work[船名],C966,Work[バース],E966,Work[入出・転],F966,Work[曳船名],G966)&gt;1,"要確認：同じ作業・曳船が重複",IF(AND(I966="あり",J966="実施",NOT(ISNUMBER(AD966))),"要確認：拘束時間未確認",IF(OR(H966="未確認",I966="未確認",J966="未確認",X966="未確認",N966="未確認",O966="未確認"),"要確認：未確認を含む","確認済"))))))))))</f>
        <v/>
      </c>
    </row>
    <row r="967" spans="1:38" ht="24.95" customHeight="1" x14ac:dyDescent="0.2">
      <c r="A967" s="20"/>
      <c r="B967" s="29"/>
      <c r="C967" s="7"/>
      <c r="D967" s="7"/>
      <c r="E967" s="7"/>
      <c r="F967" s="7"/>
      <c r="G967" s="7"/>
      <c r="H967" s="7"/>
      <c r="I967" s="7"/>
      <c r="J967" s="7"/>
      <c r="K967" s="23"/>
      <c r="L967" s="13"/>
      <c r="M967" s="13"/>
      <c r="N967" s="7"/>
      <c r="O967" s="51"/>
      <c r="P967" s="51"/>
      <c r="Q967" s="61"/>
      <c r="R967" s="62"/>
      <c r="S967" s="62"/>
      <c r="T967" s="63"/>
      <c r="U967" s="63"/>
      <c r="V967" s="63"/>
      <c r="W967" s="51"/>
      <c r="X967" s="51"/>
      <c r="Y967" s="67"/>
      <c r="Z967" s="54" t="str">
        <f>IF(G967="","",IF(COUNTIF(Tugs[曳船名],G967)&lt;&gt;1,"未登録・重複",IF(INDEX(Tugs[会社名],MATCH(G967,Tugs[曳船名],0))="","未確認",INDEX(Tugs[会社名],MATCH(G967,Tugs[曳船名],0)))))</f>
        <v/>
      </c>
      <c r="AA967" s="54" t="str">
        <f>IF(G967="","",IF(COUNTIF(Companies[会社名],Z967)&lt;&gt;1,"未登録・重複",IF(INDEX(Companies[地区],MATCH(Z967,Companies[会社名],0))="","未確認",INDEX(Companies[地区],MATCH(Z967,Companies[会社名],0)))))</f>
        <v/>
      </c>
      <c r="AB967" s="54" t="str">
        <f>IF(G967="","",IF(Q967&lt;&gt;"",Q967,IF(COUNTIF(Tugs[曳船名],G967)&lt;&gt;1,"未登録・重複",IF(INDEX(Tugs[基地港],MATCH(G967,Tugs[曳船名],0))="","未確認",INDEX(Tugs[基地港],MATCH(G967,Tugs[曳船名],0))))))</f>
        <v/>
      </c>
      <c r="AC967" s="53" t="str">
        <f>IF(C967="","",IF(AND(COUNTIF(Standards[照合項目（自動）],AB967&amp;"｜"&amp;E967&amp;"｜"&amp;D967&amp;"｜"&amp;F967&amp;"｜"&amp;P967)=1,COUNTIFS(Standards[照合項目（自動）],AB967&amp;"｜"&amp;E967&amp;"｜"&amp;D967&amp;"｜"&amp;F967&amp;"｜"&amp;P967,Standards[入力確認（自動）],"確認済")=1),SUMIF(Standards[照合項目（自動）],AB967&amp;"｜"&amp;E967&amp;"｜"&amp;D967&amp;"｜"&amp;F967&amp;"｜"&amp;P967,Standards[所定合計h（自動）]),"未確認"))</f>
        <v/>
      </c>
      <c r="AD967" s="53" t="str">
        <f>IF(C967="","",IF(AND(ISNUMBER(R967),ISNUMBER(S967),S967&gt;=R967),ROUND((S967-R967)*24,4),IF(OR(R967&lt;&gt;"",S967&lt;&gt;""),"",IF(AND(ISNUMBER(T967),T967&gt;=0),T967,IF(AND(I967="あり",J967="実施",ISNUMBER(AC967)),AC967,"")))))</f>
        <v/>
      </c>
      <c r="AE967" s="54" t="str">
        <f>IF(C967="","",IF(AND(ISNUMBER(R967),ISNUMBER(S967),S967&gt;=R967),IF(X967="記録","実績：基地発～基地着",IF(X967="記憶","記憶：基地発～基地着","未確認：基地発～基地着")),IF(OR(R967&lt;&gt;"",S967&lt;&gt;""),"要確認：時刻不足・逆転",IF(AND(ISNUMBER(T967),T967&gt;=0),IF(X967="記録","実績：記録の時間",IF(X967="記憶","記憶：申告の時間","未確認：申告の時間")),IF(AND(I967="あり",J967="実施",ISNUMBER(AC967)),"所定時間による見込み",IF(I967="なし","使用なし","未確認"))))))</f>
        <v/>
      </c>
      <c r="AF967" s="55" t="str">
        <f>IF(C967="","",IF(H967="あり",1,0))</f>
        <v/>
      </c>
      <c r="AG967" s="55" t="str">
        <f>IF(C967="","",IF(AND(I967="あり",J967="実施"),1,0))</f>
        <v/>
      </c>
      <c r="AH967" s="55" t="str">
        <f>IF(C967="","",IF(AND(H967="あり",X967="記録"),IF(COUNTIFS($A$8:A967,A967,$B$8:B967,B967,$C$8:C967,C967,$E$8:E967,E967,$F$8:F967,F967,$H$8:H967,"あり",$X$8:X967,"記録")=1,1,0),0))</f>
        <v/>
      </c>
      <c r="AI967" s="55" t="str">
        <f>IF(C967="","",IF(AND(I967="あり",J967="実施",X967="記録",ISNUMBER(K967)),IF(COUNTIFS($K$8:K967,K967,$C$8:C967,C967,$E$8:E967,E967,$F$8:F967,F967,$I$8:I967,"あり",$J$8:J967,"実施",$X$8:X967,"記録")=1,1,0),0))</f>
        <v/>
      </c>
      <c r="AJ967" s="55" t="str">
        <f>IF(C967="","",IF(ISNUMBER(A967),YEAR(A967)-IF(MONTH(A967)&lt;4,1,0),""))</f>
        <v/>
      </c>
      <c r="AK967" s="55" t="str">
        <f>IF(C967="","",IF(J967="実施",IF(ISNUMBER(K967),YEAR(K967)-IF(MONTH(K967)&lt;4,1,0),""),""))</f>
        <v/>
      </c>
      <c r="AL967" s="56" t="str">
        <f>IF(C967="",IF(OR(A967&lt;&gt;"",G967&lt;&gt;""),"要確認：船名未記入",""),IF(OR(NOT(ISNUMBER(A967)),G967="",H967="",I967="",J967="",N967="",O967="",P967="",W967="",X967=""),"要確認：基本項目不足",IF(OR(Z967="未登録・重複",AA967="未登録・重複",AB967="未確認"),"要確認：登録表を確認",IF(AND(H967="あり",NOT(ISNUMBER(B967))),"要確認：前日の予定時刻不足",IF(AND(J967="実施",I967="あり",NOT(ISNUMBER(K967))),"要確認：最終日時不足",IF(AND(J967="取消",I967="あり"),"要確認：取消と使用ありが矛盾",IF(OR(AND(ISNUMBER(T967),T967&lt;0),AND(ISNUMBER(V967),V967&lt;0),AE967="要確認：時刻不足・逆転"),"要確認：時間を確認",IF(COUNTIFS(Work[予定表の作業日],A967,Work[前日版の予定時刻],B967,Work[船名],C967,Work[バース],E967,Work[入出・転],F967,Work[曳船名],G967)&gt;1,"要確認：同じ作業・曳船が重複",IF(AND(I967="あり",J967="実施",NOT(ISNUMBER(AD967))),"要確認：拘束時間未確認",IF(OR(H967="未確認",I967="未確認",J967="未確認",X967="未確認",N967="未確認",O967="未確認"),"要確認：未確認を含む","確認済"))))))))))</f>
        <v/>
      </c>
    </row>
    <row r="968" spans="1:38" ht="24.95" customHeight="1" x14ac:dyDescent="0.2">
      <c r="A968" s="20"/>
      <c r="B968" s="29"/>
      <c r="C968" s="7"/>
      <c r="D968" s="7"/>
      <c r="E968" s="7"/>
      <c r="F968" s="7"/>
      <c r="G968" s="7"/>
      <c r="H968" s="7"/>
      <c r="I968" s="7"/>
      <c r="J968" s="7"/>
      <c r="K968" s="23"/>
      <c r="L968" s="13"/>
      <c r="M968" s="13"/>
      <c r="N968" s="7"/>
      <c r="O968" s="51"/>
      <c r="P968" s="51"/>
      <c r="Q968" s="61"/>
      <c r="R968" s="62"/>
      <c r="S968" s="62"/>
      <c r="T968" s="63"/>
      <c r="U968" s="63"/>
      <c r="V968" s="63"/>
      <c r="W968" s="51"/>
      <c r="X968" s="51"/>
      <c r="Y968" s="67"/>
      <c r="Z968" s="54" t="str">
        <f>IF(G968="","",IF(COUNTIF(Tugs[曳船名],G968)&lt;&gt;1,"未登録・重複",IF(INDEX(Tugs[会社名],MATCH(G968,Tugs[曳船名],0))="","未確認",INDEX(Tugs[会社名],MATCH(G968,Tugs[曳船名],0)))))</f>
        <v/>
      </c>
      <c r="AA968" s="54" t="str">
        <f>IF(G968="","",IF(COUNTIF(Companies[会社名],Z968)&lt;&gt;1,"未登録・重複",IF(INDEX(Companies[地区],MATCH(Z968,Companies[会社名],0))="","未確認",INDEX(Companies[地区],MATCH(Z968,Companies[会社名],0)))))</f>
        <v/>
      </c>
      <c r="AB968" s="54" t="str">
        <f>IF(G968="","",IF(Q968&lt;&gt;"",Q968,IF(COUNTIF(Tugs[曳船名],G968)&lt;&gt;1,"未登録・重複",IF(INDEX(Tugs[基地港],MATCH(G968,Tugs[曳船名],0))="","未確認",INDEX(Tugs[基地港],MATCH(G968,Tugs[曳船名],0))))))</f>
        <v/>
      </c>
      <c r="AC968" s="53" t="str">
        <f>IF(C968="","",IF(AND(COUNTIF(Standards[照合項目（自動）],AB968&amp;"｜"&amp;E968&amp;"｜"&amp;D968&amp;"｜"&amp;F968&amp;"｜"&amp;P968)=1,COUNTIFS(Standards[照合項目（自動）],AB968&amp;"｜"&amp;E968&amp;"｜"&amp;D968&amp;"｜"&amp;F968&amp;"｜"&amp;P968,Standards[入力確認（自動）],"確認済")=1),SUMIF(Standards[照合項目（自動）],AB968&amp;"｜"&amp;E968&amp;"｜"&amp;D968&amp;"｜"&amp;F968&amp;"｜"&amp;P968,Standards[所定合計h（自動）]),"未確認"))</f>
        <v/>
      </c>
      <c r="AD968" s="53" t="str">
        <f>IF(C968="","",IF(AND(ISNUMBER(R968),ISNUMBER(S968),S968&gt;=R968),ROUND((S968-R968)*24,4),IF(OR(R968&lt;&gt;"",S968&lt;&gt;""),"",IF(AND(ISNUMBER(T968),T968&gt;=0),T968,IF(AND(I968="あり",J968="実施",ISNUMBER(AC968)),AC968,"")))))</f>
        <v/>
      </c>
      <c r="AE968" s="54" t="str">
        <f>IF(C968="","",IF(AND(ISNUMBER(R968),ISNUMBER(S968),S968&gt;=R968),IF(X968="記録","実績：基地発～基地着",IF(X968="記憶","記憶：基地発～基地着","未確認：基地発～基地着")),IF(OR(R968&lt;&gt;"",S968&lt;&gt;""),"要確認：時刻不足・逆転",IF(AND(ISNUMBER(T968),T968&gt;=0),IF(X968="記録","実績：記録の時間",IF(X968="記憶","記憶：申告の時間","未確認：申告の時間")),IF(AND(I968="あり",J968="実施",ISNUMBER(AC968)),"所定時間による見込み",IF(I968="なし","使用なし","未確認"))))))</f>
        <v/>
      </c>
      <c r="AF968" s="55" t="str">
        <f>IF(C968="","",IF(H968="あり",1,0))</f>
        <v/>
      </c>
      <c r="AG968" s="55" t="str">
        <f>IF(C968="","",IF(AND(I968="あり",J968="実施"),1,0))</f>
        <v/>
      </c>
      <c r="AH968" s="55" t="str">
        <f>IF(C968="","",IF(AND(H968="あり",X968="記録"),IF(COUNTIFS($A$8:A968,A968,$B$8:B968,B968,$C$8:C968,C968,$E$8:E968,E968,$F$8:F968,F968,$H$8:H968,"あり",$X$8:X968,"記録")=1,1,0),0))</f>
        <v/>
      </c>
      <c r="AI968" s="55" t="str">
        <f>IF(C968="","",IF(AND(I968="あり",J968="実施",X968="記録",ISNUMBER(K968)),IF(COUNTIFS($K$8:K968,K968,$C$8:C968,C968,$E$8:E968,E968,$F$8:F968,F968,$I$8:I968,"あり",$J$8:J968,"実施",$X$8:X968,"記録")=1,1,0),0))</f>
        <v/>
      </c>
      <c r="AJ968" s="55" t="str">
        <f>IF(C968="","",IF(ISNUMBER(A968),YEAR(A968)-IF(MONTH(A968)&lt;4,1,0),""))</f>
        <v/>
      </c>
      <c r="AK968" s="55" t="str">
        <f>IF(C968="","",IF(J968="実施",IF(ISNUMBER(K968),YEAR(K968)-IF(MONTH(K968)&lt;4,1,0),""),""))</f>
        <v/>
      </c>
      <c r="AL968" s="56" t="str">
        <f>IF(C968="",IF(OR(A968&lt;&gt;"",G968&lt;&gt;""),"要確認：船名未記入",""),IF(OR(NOT(ISNUMBER(A968)),G968="",H968="",I968="",J968="",N968="",O968="",P968="",W968="",X968=""),"要確認：基本項目不足",IF(OR(Z968="未登録・重複",AA968="未登録・重複",AB968="未確認"),"要確認：登録表を確認",IF(AND(H968="あり",NOT(ISNUMBER(B968))),"要確認：前日の予定時刻不足",IF(AND(J968="実施",I968="あり",NOT(ISNUMBER(K968))),"要確認：最終日時不足",IF(AND(J968="取消",I968="あり"),"要確認：取消と使用ありが矛盾",IF(OR(AND(ISNUMBER(T968),T968&lt;0),AND(ISNUMBER(V968),V968&lt;0),AE968="要確認：時刻不足・逆転"),"要確認：時間を確認",IF(COUNTIFS(Work[予定表の作業日],A968,Work[前日版の予定時刻],B968,Work[船名],C968,Work[バース],E968,Work[入出・転],F968,Work[曳船名],G968)&gt;1,"要確認：同じ作業・曳船が重複",IF(AND(I968="あり",J968="実施",NOT(ISNUMBER(AD968))),"要確認：拘束時間未確認",IF(OR(H968="未確認",I968="未確認",J968="未確認",X968="未確認",N968="未確認",O968="未確認"),"要確認：未確認を含む","確認済"))))))))))</f>
        <v/>
      </c>
    </row>
    <row r="969" spans="1:38" ht="24.95" customHeight="1" x14ac:dyDescent="0.2">
      <c r="A969" s="20"/>
      <c r="B969" s="29"/>
      <c r="C969" s="7"/>
      <c r="D969" s="7"/>
      <c r="E969" s="7"/>
      <c r="F969" s="7"/>
      <c r="G969" s="7"/>
      <c r="H969" s="7"/>
      <c r="I969" s="7"/>
      <c r="J969" s="7"/>
      <c r="K969" s="23"/>
      <c r="L969" s="13"/>
      <c r="M969" s="13"/>
      <c r="N969" s="7"/>
      <c r="O969" s="51"/>
      <c r="P969" s="51"/>
      <c r="Q969" s="61"/>
      <c r="R969" s="62"/>
      <c r="S969" s="62"/>
      <c r="T969" s="63"/>
      <c r="U969" s="63"/>
      <c r="V969" s="63"/>
      <c r="W969" s="51"/>
      <c r="X969" s="51"/>
      <c r="Y969" s="67"/>
      <c r="Z969" s="54" t="str">
        <f>IF(G969="","",IF(COUNTIF(Tugs[曳船名],G969)&lt;&gt;1,"未登録・重複",IF(INDEX(Tugs[会社名],MATCH(G969,Tugs[曳船名],0))="","未確認",INDEX(Tugs[会社名],MATCH(G969,Tugs[曳船名],0)))))</f>
        <v/>
      </c>
      <c r="AA969" s="54" t="str">
        <f>IF(G969="","",IF(COUNTIF(Companies[会社名],Z969)&lt;&gt;1,"未登録・重複",IF(INDEX(Companies[地区],MATCH(Z969,Companies[会社名],0))="","未確認",INDEX(Companies[地区],MATCH(Z969,Companies[会社名],0)))))</f>
        <v/>
      </c>
      <c r="AB969" s="54" t="str">
        <f>IF(G969="","",IF(Q969&lt;&gt;"",Q969,IF(COUNTIF(Tugs[曳船名],G969)&lt;&gt;1,"未登録・重複",IF(INDEX(Tugs[基地港],MATCH(G969,Tugs[曳船名],0))="","未確認",INDEX(Tugs[基地港],MATCH(G969,Tugs[曳船名],0))))))</f>
        <v/>
      </c>
      <c r="AC969" s="53" t="str">
        <f>IF(C969="","",IF(AND(COUNTIF(Standards[照合項目（自動）],AB969&amp;"｜"&amp;E969&amp;"｜"&amp;D969&amp;"｜"&amp;F969&amp;"｜"&amp;P969)=1,COUNTIFS(Standards[照合項目（自動）],AB969&amp;"｜"&amp;E969&amp;"｜"&amp;D969&amp;"｜"&amp;F969&amp;"｜"&amp;P969,Standards[入力確認（自動）],"確認済")=1),SUMIF(Standards[照合項目（自動）],AB969&amp;"｜"&amp;E969&amp;"｜"&amp;D969&amp;"｜"&amp;F969&amp;"｜"&amp;P969,Standards[所定合計h（自動）]),"未確認"))</f>
        <v/>
      </c>
      <c r="AD969" s="53" t="str">
        <f>IF(C969="","",IF(AND(ISNUMBER(R969),ISNUMBER(S969),S969&gt;=R969),ROUND((S969-R969)*24,4),IF(OR(R969&lt;&gt;"",S969&lt;&gt;""),"",IF(AND(ISNUMBER(T969),T969&gt;=0),T969,IF(AND(I969="あり",J969="実施",ISNUMBER(AC969)),AC969,"")))))</f>
        <v/>
      </c>
      <c r="AE969" s="54" t="str">
        <f>IF(C969="","",IF(AND(ISNUMBER(R969),ISNUMBER(S969),S969&gt;=R969),IF(X969="記録","実績：基地発～基地着",IF(X969="記憶","記憶：基地発～基地着","未確認：基地発～基地着")),IF(OR(R969&lt;&gt;"",S969&lt;&gt;""),"要確認：時刻不足・逆転",IF(AND(ISNUMBER(T969),T969&gt;=0),IF(X969="記録","実績：記録の時間",IF(X969="記憶","記憶：申告の時間","未確認：申告の時間")),IF(AND(I969="あり",J969="実施",ISNUMBER(AC969)),"所定時間による見込み",IF(I969="なし","使用なし","未確認"))))))</f>
        <v/>
      </c>
      <c r="AF969" s="55" t="str">
        <f>IF(C969="","",IF(H969="あり",1,0))</f>
        <v/>
      </c>
      <c r="AG969" s="55" t="str">
        <f>IF(C969="","",IF(AND(I969="あり",J969="実施"),1,0))</f>
        <v/>
      </c>
      <c r="AH969" s="55" t="str">
        <f>IF(C969="","",IF(AND(H969="あり",X969="記録"),IF(COUNTIFS($A$8:A969,A969,$B$8:B969,B969,$C$8:C969,C969,$E$8:E969,E969,$F$8:F969,F969,$H$8:H969,"あり",$X$8:X969,"記録")=1,1,0),0))</f>
        <v/>
      </c>
      <c r="AI969" s="55" t="str">
        <f>IF(C969="","",IF(AND(I969="あり",J969="実施",X969="記録",ISNUMBER(K969)),IF(COUNTIFS($K$8:K969,K969,$C$8:C969,C969,$E$8:E969,E969,$F$8:F969,F969,$I$8:I969,"あり",$J$8:J969,"実施",$X$8:X969,"記録")=1,1,0),0))</f>
        <v/>
      </c>
      <c r="AJ969" s="55" t="str">
        <f>IF(C969="","",IF(ISNUMBER(A969),YEAR(A969)-IF(MONTH(A969)&lt;4,1,0),""))</f>
        <v/>
      </c>
      <c r="AK969" s="55" t="str">
        <f>IF(C969="","",IF(J969="実施",IF(ISNUMBER(K969),YEAR(K969)-IF(MONTH(K969)&lt;4,1,0),""),""))</f>
        <v/>
      </c>
      <c r="AL969" s="56" t="str">
        <f>IF(C969="",IF(OR(A969&lt;&gt;"",G969&lt;&gt;""),"要確認：船名未記入",""),IF(OR(NOT(ISNUMBER(A969)),G969="",H969="",I969="",J969="",N969="",O969="",P969="",W969="",X969=""),"要確認：基本項目不足",IF(OR(Z969="未登録・重複",AA969="未登録・重複",AB969="未確認"),"要確認：登録表を確認",IF(AND(H969="あり",NOT(ISNUMBER(B969))),"要確認：前日の予定時刻不足",IF(AND(J969="実施",I969="あり",NOT(ISNUMBER(K969))),"要確認：最終日時不足",IF(AND(J969="取消",I969="あり"),"要確認：取消と使用ありが矛盾",IF(OR(AND(ISNUMBER(T969),T969&lt;0),AND(ISNUMBER(V969),V969&lt;0),AE969="要確認：時刻不足・逆転"),"要確認：時間を確認",IF(COUNTIFS(Work[予定表の作業日],A969,Work[前日版の予定時刻],B969,Work[船名],C969,Work[バース],E969,Work[入出・転],F969,Work[曳船名],G969)&gt;1,"要確認：同じ作業・曳船が重複",IF(AND(I969="あり",J969="実施",NOT(ISNUMBER(AD969))),"要確認：拘束時間未確認",IF(OR(H969="未確認",I969="未確認",J969="未確認",X969="未確認",N969="未確認",O969="未確認"),"要確認：未確認を含む","確認済"))))))))))</f>
        <v/>
      </c>
    </row>
    <row r="970" spans="1:38" ht="24.95" customHeight="1" x14ac:dyDescent="0.2">
      <c r="A970" s="20"/>
      <c r="B970" s="29"/>
      <c r="C970" s="7"/>
      <c r="D970" s="7"/>
      <c r="E970" s="7"/>
      <c r="F970" s="7"/>
      <c r="G970" s="7"/>
      <c r="H970" s="7"/>
      <c r="I970" s="7"/>
      <c r="J970" s="7"/>
      <c r="K970" s="23"/>
      <c r="L970" s="13"/>
      <c r="M970" s="13"/>
      <c r="N970" s="7"/>
      <c r="O970" s="51"/>
      <c r="P970" s="51"/>
      <c r="Q970" s="61"/>
      <c r="R970" s="62"/>
      <c r="S970" s="62"/>
      <c r="T970" s="63"/>
      <c r="U970" s="63"/>
      <c r="V970" s="63"/>
      <c r="W970" s="51"/>
      <c r="X970" s="51"/>
      <c r="Y970" s="67"/>
      <c r="Z970" s="54" t="str">
        <f>IF(G970="","",IF(COUNTIF(Tugs[曳船名],G970)&lt;&gt;1,"未登録・重複",IF(INDEX(Tugs[会社名],MATCH(G970,Tugs[曳船名],0))="","未確認",INDEX(Tugs[会社名],MATCH(G970,Tugs[曳船名],0)))))</f>
        <v/>
      </c>
      <c r="AA970" s="54" t="str">
        <f>IF(G970="","",IF(COUNTIF(Companies[会社名],Z970)&lt;&gt;1,"未登録・重複",IF(INDEX(Companies[地区],MATCH(Z970,Companies[会社名],0))="","未確認",INDEX(Companies[地区],MATCH(Z970,Companies[会社名],0)))))</f>
        <v/>
      </c>
      <c r="AB970" s="54" t="str">
        <f>IF(G970="","",IF(Q970&lt;&gt;"",Q970,IF(COUNTIF(Tugs[曳船名],G970)&lt;&gt;1,"未登録・重複",IF(INDEX(Tugs[基地港],MATCH(G970,Tugs[曳船名],0))="","未確認",INDEX(Tugs[基地港],MATCH(G970,Tugs[曳船名],0))))))</f>
        <v/>
      </c>
      <c r="AC970" s="53" t="str">
        <f>IF(C970="","",IF(AND(COUNTIF(Standards[照合項目（自動）],AB970&amp;"｜"&amp;E970&amp;"｜"&amp;D970&amp;"｜"&amp;F970&amp;"｜"&amp;P970)=1,COUNTIFS(Standards[照合項目（自動）],AB970&amp;"｜"&amp;E970&amp;"｜"&amp;D970&amp;"｜"&amp;F970&amp;"｜"&amp;P970,Standards[入力確認（自動）],"確認済")=1),SUMIF(Standards[照合項目（自動）],AB970&amp;"｜"&amp;E970&amp;"｜"&amp;D970&amp;"｜"&amp;F970&amp;"｜"&amp;P970,Standards[所定合計h（自動）]),"未確認"))</f>
        <v/>
      </c>
      <c r="AD970" s="53" t="str">
        <f>IF(C970="","",IF(AND(ISNUMBER(R970),ISNUMBER(S970),S970&gt;=R970),ROUND((S970-R970)*24,4),IF(OR(R970&lt;&gt;"",S970&lt;&gt;""),"",IF(AND(ISNUMBER(T970),T970&gt;=0),T970,IF(AND(I970="あり",J970="実施",ISNUMBER(AC970)),AC970,"")))))</f>
        <v/>
      </c>
      <c r="AE970" s="54" t="str">
        <f>IF(C970="","",IF(AND(ISNUMBER(R970),ISNUMBER(S970),S970&gt;=R970),IF(X970="記録","実績：基地発～基地着",IF(X970="記憶","記憶：基地発～基地着","未確認：基地発～基地着")),IF(OR(R970&lt;&gt;"",S970&lt;&gt;""),"要確認：時刻不足・逆転",IF(AND(ISNUMBER(T970),T970&gt;=0),IF(X970="記録","実績：記録の時間",IF(X970="記憶","記憶：申告の時間","未確認：申告の時間")),IF(AND(I970="あり",J970="実施",ISNUMBER(AC970)),"所定時間による見込み",IF(I970="なし","使用なし","未確認"))))))</f>
        <v/>
      </c>
      <c r="AF970" s="55" t="str">
        <f>IF(C970="","",IF(H970="あり",1,0))</f>
        <v/>
      </c>
      <c r="AG970" s="55" t="str">
        <f>IF(C970="","",IF(AND(I970="あり",J970="実施"),1,0))</f>
        <v/>
      </c>
      <c r="AH970" s="55" t="str">
        <f>IF(C970="","",IF(AND(H970="あり",X970="記録"),IF(COUNTIFS($A$8:A970,A970,$B$8:B970,B970,$C$8:C970,C970,$E$8:E970,E970,$F$8:F970,F970,$H$8:H970,"あり",$X$8:X970,"記録")=1,1,0),0))</f>
        <v/>
      </c>
      <c r="AI970" s="55" t="str">
        <f>IF(C970="","",IF(AND(I970="あり",J970="実施",X970="記録",ISNUMBER(K970)),IF(COUNTIFS($K$8:K970,K970,$C$8:C970,C970,$E$8:E970,E970,$F$8:F970,F970,$I$8:I970,"あり",$J$8:J970,"実施",$X$8:X970,"記録")=1,1,0),0))</f>
        <v/>
      </c>
      <c r="AJ970" s="55" t="str">
        <f>IF(C970="","",IF(ISNUMBER(A970),YEAR(A970)-IF(MONTH(A970)&lt;4,1,0),""))</f>
        <v/>
      </c>
      <c r="AK970" s="55" t="str">
        <f>IF(C970="","",IF(J970="実施",IF(ISNUMBER(K970),YEAR(K970)-IF(MONTH(K970)&lt;4,1,0),""),""))</f>
        <v/>
      </c>
      <c r="AL970" s="56" t="str">
        <f>IF(C970="",IF(OR(A970&lt;&gt;"",G970&lt;&gt;""),"要確認：船名未記入",""),IF(OR(NOT(ISNUMBER(A970)),G970="",H970="",I970="",J970="",N970="",O970="",P970="",W970="",X970=""),"要確認：基本項目不足",IF(OR(Z970="未登録・重複",AA970="未登録・重複",AB970="未確認"),"要確認：登録表を確認",IF(AND(H970="あり",NOT(ISNUMBER(B970))),"要確認：前日の予定時刻不足",IF(AND(J970="実施",I970="あり",NOT(ISNUMBER(K970))),"要確認：最終日時不足",IF(AND(J970="取消",I970="あり"),"要確認：取消と使用ありが矛盾",IF(OR(AND(ISNUMBER(T970),T970&lt;0),AND(ISNUMBER(V970),V970&lt;0),AE970="要確認：時刻不足・逆転"),"要確認：時間を確認",IF(COUNTIFS(Work[予定表の作業日],A970,Work[前日版の予定時刻],B970,Work[船名],C970,Work[バース],E970,Work[入出・転],F970,Work[曳船名],G970)&gt;1,"要確認：同じ作業・曳船が重複",IF(AND(I970="あり",J970="実施",NOT(ISNUMBER(AD970))),"要確認：拘束時間未確認",IF(OR(H970="未確認",I970="未確認",J970="未確認",X970="未確認",N970="未確認",O970="未確認"),"要確認：未確認を含む","確認済"))))))))))</f>
        <v/>
      </c>
    </row>
    <row r="971" spans="1:38" ht="24.95" customHeight="1" x14ac:dyDescent="0.2">
      <c r="A971" s="20"/>
      <c r="B971" s="29"/>
      <c r="C971" s="7"/>
      <c r="D971" s="7"/>
      <c r="E971" s="7"/>
      <c r="F971" s="7"/>
      <c r="G971" s="7"/>
      <c r="H971" s="7"/>
      <c r="I971" s="7"/>
      <c r="J971" s="7"/>
      <c r="K971" s="23"/>
      <c r="L971" s="13"/>
      <c r="M971" s="13"/>
      <c r="N971" s="7"/>
      <c r="O971" s="51"/>
      <c r="P971" s="51"/>
      <c r="Q971" s="61"/>
      <c r="R971" s="62"/>
      <c r="S971" s="62"/>
      <c r="T971" s="63"/>
      <c r="U971" s="63"/>
      <c r="V971" s="63"/>
      <c r="W971" s="51"/>
      <c r="X971" s="51"/>
      <c r="Y971" s="67"/>
      <c r="Z971" s="54" t="str">
        <f>IF(G971="","",IF(COUNTIF(Tugs[曳船名],G971)&lt;&gt;1,"未登録・重複",IF(INDEX(Tugs[会社名],MATCH(G971,Tugs[曳船名],0))="","未確認",INDEX(Tugs[会社名],MATCH(G971,Tugs[曳船名],0)))))</f>
        <v/>
      </c>
      <c r="AA971" s="54" t="str">
        <f>IF(G971="","",IF(COUNTIF(Companies[会社名],Z971)&lt;&gt;1,"未登録・重複",IF(INDEX(Companies[地区],MATCH(Z971,Companies[会社名],0))="","未確認",INDEX(Companies[地区],MATCH(Z971,Companies[会社名],0)))))</f>
        <v/>
      </c>
      <c r="AB971" s="54" t="str">
        <f>IF(G971="","",IF(Q971&lt;&gt;"",Q971,IF(COUNTIF(Tugs[曳船名],G971)&lt;&gt;1,"未登録・重複",IF(INDEX(Tugs[基地港],MATCH(G971,Tugs[曳船名],0))="","未確認",INDEX(Tugs[基地港],MATCH(G971,Tugs[曳船名],0))))))</f>
        <v/>
      </c>
      <c r="AC971" s="53" t="str">
        <f>IF(C971="","",IF(AND(COUNTIF(Standards[照合項目（自動）],AB971&amp;"｜"&amp;E971&amp;"｜"&amp;D971&amp;"｜"&amp;F971&amp;"｜"&amp;P971)=1,COUNTIFS(Standards[照合項目（自動）],AB971&amp;"｜"&amp;E971&amp;"｜"&amp;D971&amp;"｜"&amp;F971&amp;"｜"&amp;P971,Standards[入力確認（自動）],"確認済")=1),SUMIF(Standards[照合項目（自動）],AB971&amp;"｜"&amp;E971&amp;"｜"&amp;D971&amp;"｜"&amp;F971&amp;"｜"&amp;P971,Standards[所定合計h（自動）]),"未確認"))</f>
        <v/>
      </c>
      <c r="AD971" s="53" t="str">
        <f>IF(C971="","",IF(AND(ISNUMBER(R971),ISNUMBER(S971),S971&gt;=R971),ROUND((S971-R971)*24,4),IF(OR(R971&lt;&gt;"",S971&lt;&gt;""),"",IF(AND(ISNUMBER(T971),T971&gt;=0),T971,IF(AND(I971="あり",J971="実施",ISNUMBER(AC971)),AC971,"")))))</f>
        <v/>
      </c>
      <c r="AE971" s="54" t="str">
        <f>IF(C971="","",IF(AND(ISNUMBER(R971),ISNUMBER(S971),S971&gt;=R971),IF(X971="記録","実績：基地発～基地着",IF(X971="記憶","記憶：基地発～基地着","未確認：基地発～基地着")),IF(OR(R971&lt;&gt;"",S971&lt;&gt;""),"要確認：時刻不足・逆転",IF(AND(ISNUMBER(T971),T971&gt;=0),IF(X971="記録","実績：記録の時間",IF(X971="記憶","記憶：申告の時間","未確認：申告の時間")),IF(AND(I971="あり",J971="実施",ISNUMBER(AC971)),"所定時間による見込み",IF(I971="なし","使用なし","未確認"))))))</f>
        <v/>
      </c>
      <c r="AF971" s="55" t="str">
        <f>IF(C971="","",IF(H971="あり",1,0))</f>
        <v/>
      </c>
      <c r="AG971" s="55" t="str">
        <f>IF(C971="","",IF(AND(I971="あり",J971="実施"),1,0))</f>
        <v/>
      </c>
      <c r="AH971" s="55" t="str">
        <f>IF(C971="","",IF(AND(H971="あり",X971="記録"),IF(COUNTIFS($A$8:A971,A971,$B$8:B971,B971,$C$8:C971,C971,$E$8:E971,E971,$F$8:F971,F971,$H$8:H971,"あり",$X$8:X971,"記録")=1,1,0),0))</f>
        <v/>
      </c>
      <c r="AI971" s="55" t="str">
        <f>IF(C971="","",IF(AND(I971="あり",J971="実施",X971="記録",ISNUMBER(K971)),IF(COUNTIFS($K$8:K971,K971,$C$8:C971,C971,$E$8:E971,E971,$F$8:F971,F971,$I$8:I971,"あり",$J$8:J971,"実施",$X$8:X971,"記録")=1,1,0),0))</f>
        <v/>
      </c>
      <c r="AJ971" s="55" t="str">
        <f>IF(C971="","",IF(ISNUMBER(A971),YEAR(A971)-IF(MONTH(A971)&lt;4,1,0),""))</f>
        <v/>
      </c>
      <c r="AK971" s="55" t="str">
        <f>IF(C971="","",IF(J971="実施",IF(ISNUMBER(K971),YEAR(K971)-IF(MONTH(K971)&lt;4,1,0),""),""))</f>
        <v/>
      </c>
      <c r="AL971" s="56" t="str">
        <f>IF(C971="",IF(OR(A971&lt;&gt;"",G971&lt;&gt;""),"要確認：船名未記入",""),IF(OR(NOT(ISNUMBER(A971)),G971="",H971="",I971="",J971="",N971="",O971="",P971="",W971="",X971=""),"要確認：基本項目不足",IF(OR(Z971="未登録・重複",AA971="未登録・重複",AB971="未確認"),"要確認：登録表を確認",IF(AND(H971="あり",NOT(ISNUMBER(B971))),"要確認：前日の予定時刻不足",IF(AND(J971="実施",I971="あり",NOT(ISNUMBER(K971))),"要確認：最終日時不足",IF(AND(J971="取消",I971="あり"),"要確認：取消と使用ありが矛盾",IF(OR(AND(ISNUMBER(T971),T971&lt;0),AND(ISNUMBER(V971),V971&lt;0),AE971="要確認：時刻不足・逆転"),"要確認：時間を確認",IF(COUNTIFS(Work[予定表の作業日],A971,Work[前日版の予定時刻],B971,Work[船名],C971,Work[バース],E971,Work[入出・転],F971,Work[曳船名],G971)&gt;1,"要確認：同じ作業・曳船が重複",IF(AND(I971="あり",J971="実施",NOT(ISNUMBER(AD971))),"要確認：拘束時間未確認",IF(OR(H971="未確認",I971="未確認",J971="未確認",X971="未確認",N971="未確認",O971="未確認"),"要確認：未確認を含む","確認済"))))))))))</f>
        <v/>
      </c>
    </row>
    <row r="972" spans="1:38" ht="24.95" customHeight="1" x14ac:dyDescent="0.2">
      <c r="A972" s="20"/>
      <c r="B972" s="29"/>
      <c r="C972" s="7"/>
      <c r="D972" s="7"/>
      <c r="E972" s="7"/>
      <c r="F972" s="7"/>
      <c r="G972" s="7"/>
      <c r="H972" s="7"/>
      <c r="I972" s="7"/>
      <c r="J972" s="7"/>
      <c r="K972" s="23"/>
      <c r="L972" s="13"/>
      <c r="M972" s="13"/>
      <c r="N972" s="7"/>
      <c r="O972" s="51"/>
      <c r="P972" s="51"/>
      <c r="Q972" s="61"/>
      <c r="R972" s="62"/>
      <c r="S972" s="62"/>
      <c r="T972" s="63"/>
      <c r="U972" s="63"/>
      <c r="V972" s="63"/>
      <c r="W972" s="51"/>
      <c r="X972" s="51"/>
      <c r="Y972" s="67"/>
      <c r="Z972" s="54" t="str">
        <f>IF(G972="","",IF(COUNTIF(Tugs[曳船名],G972)&lt;&gt;1,"未登録・重複",IF(INDEX(Tugs[会社名],MATCH(G972,Tugs[曳船名],0))="","未確認",INDEX(Tugs[会社名],MATCH(G972,Tugs[曳船名],0)))))</f>
        <v/>
      </c>
      <c r="AA972" s="54" t="str">
        <f>IF(G972="","",IF(COUNTIF(Companies[会社名],Z972)&lt;&gt;1,"未登録・重複",IF(INDEX(Companies[地区],MATCH(Z972,Companies[会社名],0))="","未確認",INDEX(Companies[地区],MATCH(Z972,Companies[会社名],0)))))</f>
        <v/>
      </c>
      <c r="AB972" s="54" t="str">
        <f>IF(G972="","",IF(Q972&lt;&gt;"",Q972,IF(COUNTIF(Tugs[曳船名],G972)&lt;&gt;1,"未登録・重複",IF(INDEX(Tugs[基地港],MATCH(G972,Tugs[曳船名],0))="","未確認",INDEX(Tugs[基地港],MATCH(G972,Tugs[曳船名],0))))))</f>
        <v/>
      </c>
      <c r="AC972" s="53" t="str">
        <f>IF(C972="","",IF(AND(COUNTIF(Standards[照合項目（自動）],AB972&amp;"｜"&amp;E972&amp;"｜"&amp;D972&amp;"｜"&amp;F972&amp;"｜"&amp;P972)=1,COUNTIFS(Standards[照合項目（自動）],AB972&amp;"｜"&amp;E972&amp;"｜"&amp;D972&amp;"｜"&amp;F972&amp;"｜"&amp;P972,Standards[入力確認（自動）],"確認済")=1),SUMIF(Standards[照合項目（自動）],AB972&amp;"｜"&amp;E972&amp;"｜"&amp;D972&amp;"｜"&amp;F972&amp;"｜"&amp;P972,Standards[所定合計h（自動）]),"未確認"))</f>
        <v/>
      </c>
      <c r="AD972" s="53" t="str">
        <f>IF(C972="","",IF(AND(ISNUMBER(R972),ISNUMBER(S972),S972&gt;=R972),ROUND((S972-R972)*24,4),IF(OR(R972&lt;&gt;"",S972&lt;&gt;""),"",IF(AND(ISNUMBER(T972),T972&gt;=0),T972,IF(AND(I972="あり",J972="実施",ISNUMBER(AC972)),AC972,"")))))</f>
        <v/>
      </c>
      <c r="AE972" s="54" t="str">
        <f>IF(C972="","",IF(AND(ISNUMBER(R972),ISNUMBER(S972),S972&gt;=R972),IF(X972="記録","実績：基地発～基地着",IF(X972="記憶","記憶：基地発～基地着","未確認：基地発～基地着")),IF(OR(R972&lt;&gt;"",S972&lt;&gt;""),"要確認：時刻不足・逆転",IF(AND(ISNUMBER(T972),T972&gt;=0),IF(X972="記録","実績：記録の時間",IF(X972="記憶","記憶：申告の時間","未確認：申告の時間")),IF(AND(I972="あり",J972="実施",ISNUMBER(AC972)),"所定時間による見込み",IF(I972="なし","使用なし","未確認"))))))</f>
        <v/>
      </c>
      <c r="AF972" s="55" t="str">
        <f>IF(C972="","",IF(H972="あり",1,0))</f>
        <v/>
      </c>
      <c r="AG972" s="55" t="str">
        <f>IF(C972="","",IF(AND(I972="あり",J972="実施"),1,0))</f>
        <v/>
      </c>
      <c r="AH972" s="55" t="str">
        <f>IF(C972="","",IF(AND(H972="あり",X972="記録"),IF(COUNTIFS($A$8:A972,A972,$B$8:B972,B972,$C$8:C972,C972,$E$8:E972,E972,$F$8:F972,F972,$H$8:H972,"あり",$X$8:X972,"記録")=1,1,0),0))</f>
        <v/>
      </c>
      <c r="AI972" s="55" t="str">
        <f>IF(C972="","",IF(AND(I972="あり",J972="実施",X972="記録",ISNUMBER(K972)),IF(COUNTIFS($K$8:K972,K972,$C$8:C972,C972,$E$8:E972,E972,$F$8:F972,F972,$I$8:I972,"あり",$J$8:J972,"実施",$X$8:X972,"記録")=1,1,0),0))</f>
        <v/>
      </c>
      <c r="AJ972" s="55" t="str">
        <f>IF(C972="","",IF(ISNUMBER(A972),YEAR(A972)-IF(MONTH(A972)&lt;4,1,0),""))</f>
        <v/>
      </c>
      <c r="AK972" s="55" t="str">
        <f>IF(C972="","",IF(J972="実施",IF(ISNUMBER(K972),YEAR(K972)-IF(MONTH(K972)&lt;4,1,0),""),""))</f>
        <v/>
      </c>
      <c r="AL972" s="56" t="str">
        <f>IF(C972="",IF(OR(A972&lt;&gt;"",G972&lt;&gt;""),"要確認：船名未記入",""),IF(OR(NOT(ISNUMBER(A972)),G972="",H972="",I972="",J972="",N972="",O972="",P972="",W972="",X972=""),"要確認：基本項目不足",IF(OR(Z972="未登録・重複",AA972="未登録・重複",AB972="未確認"),"要確認：登録表を確認",IF(AND(H972="あり",NOT(ISNUMBER(B972))),"要確認：前日の予定時刻不足",IF(AND(J972="実施",I972="あり",NOT(ISNUMBER(K972))),"要確認：最終日時不足",IF(AND(J972="取消",I972="あり"),"要確認：取消と使用ありが矛盾",IF(OR(AND(ISNUMBER(T972),T972&lt;0),AND(ISNUMBER(V972),V972&lt;0),AE972="要確認：時刻不足・逆転"),"要確認：時間を確認",IF(COUNTIFS(Work[予定表の作業日],A972,Work[前日版の予定時刻],B972,Work[船名],C972,Work[バース],E972,Work[入出・転],F972,Work[曳船名],G972)&gt;1,"要確認：同じ作業・曳船が重複",IF(AND(I972="あり",J972="実施",NOT(ISNUMBER(AD972))),"要確認：拘束時間未確認",IF(OR(H972="未確認",I972="未確認",J972="未確認",X972="未確認",N972="未確認",O972="未確認"),"要確認：未確認を含む","確認済"))))))))))</f>
        <v/>
      </c>
    </row>
    <row r="973" spans="1:38" ht="24.95" customHeight="1" x14ac:dyDescent="0.2">
      <c r="A973" s="20"/>
      <c r="B973" s="29"/>
      <c r="C973" s="7"/>
      <c r="D973" s="7"/>
      <c r="E973" s="7"/>
      <c r="F973" s="7"/>
      <c r="G973" s="7"/>
      <c r="H973" s="7"/>
      <c r="I973" s="7"/>
      <c r="J973" s="7"/>
      <c r="K973" s="23"/>
      <c r="L973" s="13"/>
      <c r="M973" s="13"/>
      <c r="N973" s="7"/>
      <c r="O973" s="51"/>
      <c r="P973" s="51"/>
      <c r="Q973" s="61"/>
      <c r="R973" s="62"/>
      <c r="S973" s="62"/>
      <c r="T973" s="63"/>
      <c r="U973" s="63"/>
      <c r="V973" s="63"/>
      <c r="W973" s="51"/>
      <c r="X973" s="51"/>
      <c r="Y973" s="67"/>
      <c r="Z973" s="54" t="str">
        <f>IF(G973="","",IF(COUNTIF(Tugs[曳船名],G973)&lt;&gt;1,"未登録・重複",IF(INDEX(Tugs[会社名],MATCH(G973,Tugs[曳船名],0))="","未確認",INDEX(Tugs[会社名],MATCH(G973,Tugs[曳船名],0)))))</f>
        <v/>
      </c>
      <c r="AA973" s="54" t="str">
        <f>IF(G973="","",IF(COUNTIF(Companies[会社名],Z973)&lt;&gt;1,"未登録・重複",IF(INDEX(Companies[地区],MATCH(Z973,Companies[会社名],0))="","未確認",INDEX(Companies[地区],MATCH(Z973,Companies[会社名],0)))))</f>
        <v/>
      </c>
      <c r="AB973" s="54" t="str">
        <f>IF(G973="","",IF(Q973&lt;&gt;"",Q973,IF(COUNTIF(Tugs[曳船名],G973)&lt;&gt;1,"未登録・重複",IF(INDEX(Tugs[基地港],MATCH(G973,Tugs[曳船名],0))="","未確認",INDEX(Tugs[基地港],MATCH(G973,Tugs[曳船名],0))))))</f>
        <v/>
      </c>
      <c r="AC973" s="53" t="str">
        <f>IF(C973="","",IF(AND(COUNTIF(Standards[照合項目（自動）],AB973&amp;"｜"&amp;E973&amp;"｜"&amp;D973&amp;"｜"&amp;F973&amp;"｜"&amp;P973)=1,COUNTIFS(Standards[照合項目（自動）],AB973&amp;"｜"&amp;E973&amp;"｜"&amp;D973&amp;"｜"&amp;F973&amp;"｜"&amp;P973,Standards[入力確認（自動）],"確認済")=1),SUMIF(Standards[照合項目（自動）],AB973&amp;"｜"&amp;E973&amp;"｜"&amp;D973&amp;"｜"&amp;F973&amp;"｜"&amp;P973,Standards[所定合計h（自動）]),"未確認"))</f>
        <v/>
      </c>
      <c r="AD973" s="53" t="str">
        <f>IF(C973="","",IF(AND(ISNUMBER(R973),ISNUMBER(S973),S973&gt;=R973),ROUND((S973-R973)*24,4),IF(OR(R973&lt;&gt;"",S973&lt;&gt;""),"",IF(AND(ISNUMBER(T973),T973&gt;=0),T973,IF(AND(I973="あり",J973="実施",ISNUMBER(AC973)),AC973,"")))))</f>
        <v/>
      </c>
      <c r="AE973" s="54" t="str">
        <f>IF(C973="","",IF(AND(ISNUMBER(R973),ISNUMBER(S973),S973&gt;=R973),IF(X973="記録","実績：基地発～基地着",IF(X973="記憶","記憶：基地発～基地着","未確認：基地発～基地着")),IF(OR(R973&lt;&gt;"",S973&lt;&gt;""),"要確認：時刻不足・逆転",IF(AND(ISNUMBER(T973),T973&gt;=0),IF(X973="記録","実績：記録の時間",IF(X973="記憶","記憶：申告の時間","未確認：申告の時間")),IF(AND(I973="あり",J973="実施",ISNUMBER(AC973)),"所定時間による見込み",IF(I973="なし","使用なし","未確認"))))))</f>
        <v/>
      </c>
      <c r="AF973" s="55" t="str">
        <f>IF(C973="","",IF(H973="あり",1,0))</f>
        <v/>
      </c>
      <c r="AG973" s="55" t="str">
        <f>IF(C973="","",IF(AND(I973="あり",J973="実施"),1,0))</f>
        <v/>
      </c>
      <c r="AH973" s="55" t="str">
        <f>IF(C973="","",IF(AND(H973="あり",X973="記録"),IF(COUNTIFS($A$8:A973,A973,$B$8:B973,B973,$C$8:C973,C973,$E$8:E973,E973,$F$8:F973,F973,$H$8:H973,"あり",$X$8:X973,"記録")=1,1,0),0))</f>
        <v/>
      </c>
      <c r="AI973" s="55" t="str">
        <f>IF(C973="","",IF(AND(I973="あり",J973="実施",X973="記録",ISNUMBER(K973)),IF(COUNTIFS($K$8:K973,K973,$C$8:C973,C973,$E$8:E973,E973,$F$8:F973,F973,$I$8:I973,"あり",$J$8:J973,"実施",$X$8:X973,"記録")=1,1,0),0))</f>
        <v/>
      </c>
      <c r="AJ973" s="55" t="str">
        <f>IF(C973="","",IF(ISNUMBER(A973),YEAR(A973)-IF(MONTH(A973)&lt;4,1,0),""))</f>
        <v/>
      </c>
      <c r="AK973" s="55" t="str">
        <f>IF(C973="","",IF(J973="実施",IF(ISNUMBER(K973),YEAR(K973)-IF(MONTH(K973)&lt;4,1,0),""),""))</f>
        <v/>
      </c>
      <c r="AL973" s="56" t="str">
        <f>IF(C973="",IF(OR(A973&lt;&gt;"",G973&lt;&gt;""),"要確認：船名未記入",""),IF(OR(NOT(ISNUMBER(A973)),G973="",H973="",I973="",J973="",N973="",O973="",P973="",W973="",X973=""),"要確認：基本項目不足",IF(OR(Z973="未登録・重複",AA973="未登録・重複",AB973="未確認"),"要確認：登録表を確認",IF(AND(H973="あり",NOT(ISNUMBER(B973))),"要確認：前日の予定時刻不足",IF(AND(J973="実施",I973="あり",NOT(ISNUMBER(K973))),"要確認：最終日時不足",IF(AND(J973="取消",I973="あり"),"要確認：取消と使用ありが矛盾",IF(OR(AND(ISNUMBER(T973),T973&lt;0),AND(ISNUMBER(V973),V973&lt;0),AE973="要確認：時刻不足・逆転"),"要確認：時間を確認",IF(COUNTIFS(Work[予定表の作業日],A973,Work[前日版の予定時刻],B973,Work[船名],C973,Work[バース],E973,Work[入出・転],F973,Work[曳船名],G973)&gt;1,"要確認：同じ作業・曳船が重複",IF(AND(I973="あり",J973="実施",NOT(ISNUMBER(AD973))),"要確認：拘束時間未確認",IF(OR(H973="未確認",I973="未確認",J973="未確認",X973="未確認",N973="未確認",O973="未確認"),"要確認：未確認を含む","確認済"))))))))))</f>
        <v/>
      </c>
    </row>
    <row r="974" spans="1:38" ht="24.95" customHeight="1" x14ac:dyDescent="0.2">
      <c r="A974" s="20"/>
      <c r="B974" s="29"/>
      <c r="C974" s="7"/>
      <c r="D974" s="7"/>
      <c r="E974" s="7"/>
      <c r="F974" s="7"/>
      <c r="G974" s="7"/>
      <c r="H974" s="7"/>
      <c r="I974" s="7"/>
      <c r="J974" s="7"/>
      <c r="K974" s="23"/>
      <c r="L974" s="13"/>
      <c r="M974" s="13"/>
      <c r="N974" s="7"/>
      <c r="O974" s="51"/>
      <c r="P974" s="51"/>
      <c r="Q974" s="61"/>
      <c r="R974" s="62"/>
      <c r="S974" s="62"/>
      <c r="T974" s="63"/>
      <c r="U974" s="63"/>
      <c r="V974" s="63"/>
      <c r="W974" s="51"/>
      <c r="X974" s="51"/>
      <c r="Y974" s="67"/>
      <c r="Z974" s="54" t="str">
        <f>IF(G974="","",IF(COUNTIF(Tugs[曳船名],G974)&lt;&gt;1,"未登録・重複",IF(INDEX(Tugs[会社名],MATCH(G974,Tugs[曳船名],0))="","未確認",INDEX(Tugs[会社名],MATCH(G974,Tugs[曳船名],0)))))</f>
        <v/>
      </c>
      <c r="AA974" s="54" t="str">
        <f>IF(G974="","",IF(COUNTIF(Companies[会社名],Z974)&lt;&gt;1,"未登録・重複",IF(INDEX(Companies[地区],MATCH(Z974,Companies[会社名],0))="","未確認",INDEX(Companies[地区],MATCH(Z974,Companies[会社名],0)))))</f>
        <v/>
      </c>
      <c r="AB974" s="54" t="str">
        <f>IF(G974="","",IF(Q974&lt;&gt;"",Q974,IF(COUNTIF(Tugs[曳船名],G974)&lt;&gt;1,"未登録・重複",IF(INDEX(Tugs[基地港],MATCH(G974,Tugs[曳船名],0))="","未確認",INDEX(Tugs[基地港],MATCH(G974,Tugs[曳船名],0))))))</f>
        <v/>
      </c>
      <c r="AC974" s="53" t="str">
        <f>IF(C974="","",IF(AND(COUNTIF(Standards[照合項目（自動）],AB974&amp;"｜"&amp;E974&amp;"｜"&amp;D974&amp;"｜"&amp;F974&amp;"｜"&amp;P974)=1,COUNTIFS(Standards[照合項目（自動）],AB974&amp;"｜"&amp;E974&amp;"｜"&amp;D974&amp;"｜"&amp;F974&amp;"｜"&amp;P974,Standards[入力確認（自動）],"確認済")=1),SUMIF(Standards[照合項目（自動）],AB974&amp;"｜"&amp;E974&amp;"｜"&amp;D974&amp;"｜"&amp;F974&amp;"｜"&amp;P974,Standards[所定合計h（自動）]),"未確認"))</f>
        <v/>
      </c>
      <c r="AD974" s="53" t="str">
        <f>IF(C974="","",IF(AND(ISNUMBER(R974),ISNUMBER(S974),S974&gt;=R974),ROUND((S974-R974)*24,4),IF(OR(R974&lt;&gt;"",S974&lt;&gt;""),"",IF(AND(ISNUMBER(T974),T974&gt;=0),T974,IF(AND(I974="あり",J974="実施",ISNUMBER(AC974)),AC974,"")))))</f>
        <v/>
      </c>
      <c r="AE974" s="54" t="str">
        <f>IF(C974="","",IF(AND(ISNUMBER(R974),ISNUMBER(S974),S974&gt;=R974),IF(X974="記録","実績：基地発～基地着",IF(X974="記憶","記憶：基地発～基地着","未確認：基地発～基地着")),IF(OR(R974&lt;&gt;"",S974&lt;&gt;""),"要確認：時刻不足・逆転",IF(AND(ISNUMBER(T974),T974&gt;=0),IF(X974="記録","実績：記録の時間",IF(X974="記憶","記憶：申告の時間","未確認：申告の時間")),IF(AND(I974="あり",J974="実施",ISNUMBER(AC974)),"所定時間による見込み",IF(I974="なし","使用なし","未確認"))))))</f>
        <v/>
      </c>
      <c r="AF974" s="55" t="str">
        <f>IF(C974="","",IF(H974="あり",1,0))</f>
        <v/>
      </c>
      <c r="AG974" s="55" t="str">
        <f>IF(C974="","",IF(AND(I974="あり",J974="実施"),1,0))</f>
        <v/>
      </c>
      <c r="AH974" s="55" t="str">
        <f>IF(C974="","",IF(AND(H974="あり",X974="記録"),IF(COUNTIFS($A$8:A974,A974,$B$8:B974,B974,$C$8:C974,C974,$E$8:E974,E974,$F$8:F974,F974,$H$8:H974,"あり",$X$8:X974,"記録")=1,1,0),0))</f>
        <v/>
      </c>
      <c r="AI974" s="55" t="str">
        <f>IF(C974="","",IF(AND(I974="あり",J974="実施",X974="記録",ISNUMBER(K974)),IF(COUNTIFS($K$8:K974,K974,$C$8:C974,C974,$E$8:E974,E974,$F$8:F974,F974,$I$8:I974,"あり",$J$8:J974,"実施",$X$8:X974,"記録")=1,1,0),0))</f>
        <v/>
      </c>
      <c r="AJ974" s="55" t="str">
        <f>IF(C974="","",IF(ISNUMBER(A974),YEAR(A974)-IF(MONTH(A974)&lt;4,1,0),""))</f>
        <v/>
      </c>
      <c r="AK974" s="55" t="str">
        <f>IF(C974="","",IF(J974="実施",IF(ISNUMBER(K974),YEAR(K974)-IF(MONTH(K974)&lt;4,1,0),""),""))</f>
        <v/>
      </c>
      <c r="AL974" s="56" t="str">
        <f>IF(C974="",IF(OR(A974&lt;&gt;"",G974&lt;&gt;""),"要確認：船名未記入",""),IF(OR(NOT(ISNUMBER(A974)),G974="",H974="",I974="",J974="",N974="",O974="",P974="",W974="",X974=""),"要確認：基本項目不足",IF(OR(Z974="未登録・重複",AA974="未登録・重複",AB974="未確認"),"要確認：登録表を確認",IF(AND(H974="あり",NOT(ISNUMBER(B974))),"要確認：前日の予定時刻不足",IF(AND(J974="実施",I974="あり",NOT(ISNUMBER(K974))),"要確認：最終日時不足",IF(AND(J974="取消",I974="あり"),"要確認：取消と使用ありが矛盾",IF(OR(AND(ISNUMBER(T974),T974&lt;0),AND(ISNUMBER(V974),V974&lt;0),AE974="要確認：時刻不足・逆転"),"要確認：時間を確認",IF(COUNTIFS(Work[予定表の作業日],A974,Work[前日版の予定時刻],B974,Work[船名],C974,Work[バース],E974,Work[入出・転],F974,Work[曳船名],G974)&gt;1,"要確認：同じ作業・曳船が重複",IF(AND(I974="あり",J974="実施",NOT(ISNUMBER(AD974))),"要確認：拘束時間未確認",IF(OR(H974="未確認",I974="未確認",J974="未確認",X974="未確認",N974="未確認",O974="未確認"),"要確認：未確認を含む","確認済"))))))))))</f>
        <v/>
      </c>
    </row>
    <row r="975" spans="1:38" ht="24.95" customHeight="1" x14ac:dyDescent="0.2">
      <c r="A975" s="20"/>
      <c r="B975" s="29"/>
      <c r="C975" s="7"/>
      <c r="D975" s="7"/>
      <c r="E975" s="7"/>
      <c r="F975" s="7"/>
      <c r="G975" s="7"/>
      <c r="H975" s="7"/>
      <c r="I975" s="7"/>
      <c r="J975" s="7"/>
      <c r="K975" s="23"/>
      <c r="L975" s="13"/>
      <c r="M975" s="13"/>
      <c r="N975" s="7"/>
      <c r="O975" s="51"/>
      <c r="P975" s="51"/>
      <c r="Q975" s="61"/>
      <c r="R975" s="62"/>
      <c r="S975" s="62"/>
      <c r="T975" s="63"/>
      <c r="U975" s="63"/>
      <c r="V975" s="63"/>
      <c r="W975" s="51"/>
      <c r="X975" s="51"/>
      <c r="Y975" s="67"/>
      <c r="Z975" s="54" t="str">
        <f>IF(G975="","",IF(COUNTIF(Tugs[曳船名],G975)&lt;&gt;1,"未登録・重複",IF(INDEX(Tugs[会社名],MATCH(G975,Tugs[曳船名],0))="","未確認",INDEX(Tugs[会社名],MATCH(G975,Tugs[曳船名],0)))))</f>
        <v/>
      </c>
      <c r="AA975" s="54" t="str">
        <f>IF(G975="","",IF(COUNTIF(Companies[会社名],Z975)&lt;&gt;1,"未登録・重複",IF(INDEX(Companies[地区],MATCH(Z975,Companies[会社名],0))="","未確認",INDEX(Companies[地区],MATCH(Z975,Companies[会社名],0)))))</f>
        <v/>
      </c>
      <c r="AB975" s="54" t="str">
        <f>IF(G975="","",IF(Q975&lt;&gt;"",Q975,IF(COUNTIF(Tugs[曳船名],G975)&lt;&gt;1,"未登録・重複",IF(INDEX(Tugs[基地港],MATCH(G975,Tugs[曳船名],0))="","未確認",INDEX(Tugs[基地港],MATCH(G975,Tugs[曳船名],0))))))</f>
        <v/>
      </c>
      <c r="AC975" s="53" t="str">
        <f>IF(C975="","",IF(AND(COUNTIF(Standards[照合項目（自動）],AB975&amp;"｜"&amp;E975&amp;"｜"&amp;D975&amp;"｜"&amp;F975&amp;"｜"&amp;P975)=1,COUNTIFS(Standards[照合項目（自動）],AB975&amp;"｜"&amp;E975&amp;"｜"&amp;D975&amp;"｜"&amp;F975&amp;"｜"&amp;P975,Standards[入力確認（自動）],"確認済")=1),SUMIF(Standards[照合項目（自動）],AB975&amp;"｜"&amp;E975&amp;"｜"&amp;D975&amp;"｜"&amp;F975&amp;"｜"&amp;P975,Standards[所定合計h（自動）]),"未確認"))</f>
        <v/>
      </c>
      <c r="AD975" s="53" t="str">
        <f>IF(C975="","",IF(AND(ISNUMBER(R975),ISNUMBER(S975),S975&gt;=R975),ROUND((S975-R975)*24,4),IF(OR(R975&lt;&gt;"",S975&lt;&gt;""),"",IF(AND(ISNUMBER(T975),T975&gt;=0),T975,IF(AND(I975="あり",J975="実施",ISNUMBER(AC975)),AC975,"")))))</f>
        <v/>
      </c>
      <c r="AE975" s="54" t="str">
        <f>IF(C975="","",IF(AND(ISNUMBER(R975),ISNUMBER(S975),S975&gt;=R975),IF(X975="記録","実績：基地発～基地着",IF(X975="記憶","記憶：基地発～基地着","未確認：基地発～基地着")),IF(OR(R975&lt;&gt;"",S975&lt;&gt;""),"要確認：時刻不足・逆転",IF(AND(ISNUMBER(T975),T975&gt;=0),IF(X975="記録","実績：記録の時間",IF(X975="記憶","記憶：申告の時間","未確認：申告の時間")),IF(AND(I975="あり",J975="実施",ISNUMBER(AC975)),"所定時間による見込み",IF(I975="なし","使用なし","未確認"))))))</f>
        <v/>
      </c>
      <c r="AF975" s="55" t="str">
        <f>IF(C975="","",IF(H975="あり",1,0))</f>
        <v/>
      </c>
      <c r="AG975" s="55" t="str">
        <f>IF(C975="","",IF(AND(I975="あり",J975="実施"),1,0))</f>
        <v/>
      </c>
      <c r="AH975" s="55" t="str">
        <f>IF(C975="","",IF(AND(H975="あり",X975="記録"),IF(COUNTIFS($A$8:A975,A975,$B$8:B975,B975,$C$8:C975,C975,$E$8:E975,E975,$F$8:F975,F975,$H$8:H975,"あり",$X$8:X975,"記録")=1,1,0),0))</f>
        <v/>
      </c>
      <c r="AI975" s="55" t="str">
        <f>IF(C975="","",IF(AND(I975="あり",J975="実施",X975="記録",ISNUMBER(K975)),IF(COUNTIFS($K$8:K975,K975,$C$8:C975,C975,$E$8:E975,E975,$F$8:F975,F975,$I$8:I975,"あり",$J$8:J975,"実施",$X$8:X975,"記録")=1,1,0),0))</f>
        <v/>
      </c>
      <c r="AJ975" s="55" t="str">
        <f>IF(C975="","",IF(ISNUMBER(A975),YEAR(A975)-IF(MONTH(A975)&lt;4,1,0),""))</f>
        <v/>
      </c>
      <c r="AK975" s="55" t="str">
        <f>IF(C975="","",IF(J975="実施",IF(ISNUMBER(K975),YEAR(K975)-IF(MONTH(K975)&lt;4,1,0),""),""))</f>
        <v/>
      </c>
      <c r="AL975" s="56" t="str">
        <f>IF(C975="",IF(OR(A975&lt;&gt;"",G975&lt;&gt;""),"要確認：船名未記入",""),IF(OR(NOT(ISNUMBER(A975)),G975="",H975="",I975="",J975="",N975="",O975="",P975="",W975="",X975=""),"要確認：基本項目不足",IF(OR(Z975="未登録・重複",AA975="未登録・重複",AB975="未確認"),"要確認：登録表を確認",IF(AND(H975="あり",NOT(ISNUMBER(B975))),"要確認：前日の予定時刻不足",IF(AND(J975="実施",I975="あり",NOT(ISNUMBER(K975))),"要確認：最終日時不足",IF(AND(J975="取消",I975="あり"),"要確認：取消と使用ありが矛盾",IF(OR(AND(ISNUMBER(T975),T975&lt;0),AND(ISNUMBER(V975),V975&lt;0),AE975="要確認：時刻不足・逆転"),"要確認：時間を確認",IF(COUNTIFS(Work[予定表の作業日],A975,Work[前日版の予定時刻],B975,Work[船名],C975,Work[バース],E975,Work[入出・転],F975,Work[曳船名],G975)&gt;1,"要確認：同じ作業・曳船が重複",IF(AND(I975="あり",J975="実施",NOT(ISNUMBER(AD975))),"要確認：拘束時間未確認",IF(OR(H975="未確認",I975="未確認",J975="未確認",X975="未確認",N975="未確認",O975="未確認"),"要確認：未確認を含む","確認済"))))))))))</f>
        <v/>
      </c>
    </row>
    <row r="976" spans="1:38" ht="24.95" customHeight="1" x14ac:dyDescent="0.2">
      <c r="A976" s="20"/>
      <c r="B976" s="29"/>
      <c r="C976" s="7"/>
      <c r="D976" s="7"/>
      <c r="E976" s="7"/>
      <c r="F976" s="7"/>
      <c r="G976" s="7"/>
      <c r="H976" s="7"/>
      <c r="I976" s="7"/>
      <c r="J976" s="7"/>
      <c r="K976" s="23"/>
      <c r="L976" s="13"/>
      <c r="M976" s="13"/>
      <c r="N976" s="7"/>
      <c r="O976" s="51"/>
      <c r="P976" s="51"/>
      <c r="Q976" s="61"/>
      <c r="R976" s="62"/>
      <c r="S976" s="62"/>
      <c r="T976" s="63"/>
      <c r="U976" s="63"/>
      <c r="V976" s="63"/>
      <c r="W976" s="51"/>
      <c r="X976" s="51"/>
      <c r="Y976" s="67"/>
      <c r="Z976" s="54" t="str">
        <f>IF(G976="","",IF(COUNTIF(Tugs[曳船名],G976)&lt;&gt;1,"未登録・重複",IF(INDEX(Tugs[会社名],MATCH(G976,Tugs[曳船名],0))="","未確認",INDEX(Tugs[会社名],MATCH(G976,Tugs[曳船名],0)))))</f>
        <v/>
      </c>
      <c r="AA976" s="54" t="str">
        <f>IF(G976="","",IF(COUNTIF(Companies[会社名],Z976)&lt;&gt;1,"未登録・重複",IF(INDEX(Companies[地区],MATCH(Z976,Companies[会社名],0))="","未確認",INDEX(Companies[地区],MATCH(Z976,Companies[会社名],0)))))</f>
        <v/>
      </c>
      <c r="AB976" s="54" t="str">
        <f>IF(G976="","",IF(Q976&lt;&gt;"",Q976,IF(COUNTIF(Tugs[曳船名],G976)&lt;&gt;1,"未登録・重複",IF(INDEX(Tugs[基地港],MATCH(G976,Tugs[曳船名],0))="","未確認",INDEX(Tugs[基地港],MATCH(G976,Tugs[曳船名],0))))))</f>
        <v/>
      </c>
      <c r="AC976" s="53" t="str">
        <f>IF(C976="","",IF(AND(COUNTIF(Standards[照合項目（自動）],AB976&amp;"｜"&amp;E976&amp;"｜"&amp;D976&amp;"｜"&amp;F976&amp;"｜"&amp;P976)=1,COUNTIFS(Standards[照合項目（自動）],AB976&amp;"｜"&amp;E976&amp;"｜"&amp;D976&amp;"｜"&amp;F976&amp;"｜"&amp;P976,Standards[入力確認（自動）],"確認済")=1),SUMIF(Standards[照合項目（自動）],AB976&amp;"｜"&amp;E976&amp;"｜"&amp;D976&amp;"｜"&amp;F976&amp;"｜"&amp;P976,Standards[所定合計h（自動）]),"未確認"))</f>
        <v/>
      </c>
      <c r="AD976" s="53" t="str">
        <f>IF(C976="","",IF(AND(ISNUMBER(R976),ISNUMBER(S976),S976&gt;=R976),ROUND((S976-R976)*24,4),IF(OR(R976&lt;&gt;"",S976&lt;&gt;""),"",IF(AND(ISNUMBER(T976),T976&gt;=0),T976,IF(AND(I976="あり",J976="実施",ISNUMBER(AC976)),AC976,"")))))</f>
        <v/>
      </c>
      <c r="AE976" s="54" t="str">
        <f>IF(C976="","",IF(AND(ISNUMBER(R976),ISNUMBER(S976),S976&gt;=R976),IF(X976="記録","実績：基地発～基地着",IF(X976="記憶","記憶：基地発～基地着","未確認：基地発～基地着")),IF(OR(R976&lt;&gt;"",S976&lt;&gt;""),"要確認：時刻不足・逆転",IF(AND(ISNUMBER(T976),T976&gt;=0),IF(X976="記録","実績：記録の時間",IF(X976="記憶","記憶：申告の時間","未確認：申告の時間")),IF(AND(I976="あり",J976="実施",ISNUMBER(AC976)),"所定時間による見込み",IF(I976="なし","使用なし","未確認"))))))</f>
        <v/>
      </c>
      <c r="AF976" s="55" t="str">
        <f>IF(C976="","",IF(H976="あり",1,0))</f>
        <v/>
      </c>
      <c r="AG976" s="55" t="str">
        <f>IF(C976="","",IF(AND(I976="あり",J976="実施"),1,0))</f>
        <v/>
      </c>
      <c r="AH976" s="55" t="str">
        <f>IF(C976="","",IF(AND(H976="あり",X976="記録"),IF(COUNTIFS($A$8:A976,A976,$B$8:B976,B976,$C$8:C976,C976,$E$8:E976,E976,$F$8:F976,F976,$H$8:H976,"あり",$X$8:X976,"記録")=1,1,0),0))</f>
        <v/>
      </c>
      <c r="AI976" s="55" t="str">
        <f>IF(C976="","",IF(AND(I976="あり",J976="実施",X976="記録",ISNUMBER(K976)),IF(COUNTIFS($K$8:K976,K976,$C$8:C976,C976,$E$8:E976,E976,$F$8:F976,F976,$I$8:I976,"あり",$J$8:J976,"実施",$X$8:X976,"記録")=1,1,0),0))</f>
        <v/>
      </c>
      <c r="AJ976" s="55" t="str">
        <f>IF(C976="","",IF(ISNUMBER(A976),YEAR(A976)-IF(MONTH(A976)&lt;4,1,0),""))</f>
        <v/>
      </c>
      <c r="AK976" s="55" t="str">
        <f>IF(C976="","",IF(J976="実施",IF(ISNUMBER(K976),YEAR(K976)-IF(MONTH(K976)&lt;4,1,0),""),""))</f>
        <v/>
      </c>
      <c r="AL976" s="56" t="str">
        <f>IF(C976="",IF(OR(A976&lt;&gt;"",G976&lt;&gt;""),"要確認：船名未記入",""),IF(OR(NOT(ISNUMBER(A976)),G976="",H976="",I976="",J976="",N976="",O976="",P976="",W976="",X976=""),"要確認：基本項目不足",IF(OR(Z976="未登録・重複",AA976="未登録・重複",AB976="未確認"),"要確認：登録表を確認",IF(AND(H976="あり",NOT(ISNUMBER(B976))),"要確認：前日の予定時刻不足",IF(AND(J976="実施",I976="あり",NOT(ISNUMBER(K976))),"要確認：最終日時不足",IF(AND(J976="取消",I976="あり"),"要確認：取消と使用ありが矛盾",IF(OR(AND(ISNUMBER(T976),T976&lt;0),AND(ISNUMBER(V976),V976&lt;0),AE976="要確認：時刻不足・逆転"),"要確認：時間を確認",IF(COUNTIFS(Work[予定表の作業日],A976,Work[前日版の予定時刻],B976,Work[船名],C976,Work[バース],E976,Work[入出・転],F976,Work[曳船名],G976)&gt;1,"要確認：同じ作業・曳船が重複",IF(AND(I976="あり",J976="実施",NOT(ISNUMBER(AD976))),"要確認：拘束時間未確認",IF(OR(H976="未確認",I976="未確認",J976="未確認",X976="未確認",N976="未確認",O976="未確認"),"要確認：未確認を含む","確認済"))))))))))</f>
        <v/>
      </c>
    </row>
    <row r="977" spans="1:38" ht="24.95" customHeight="1" x14ac:dyDescent="0.2">
      <c r="A977" s="20"/>
      <c r="B977" s="29"/>
      <c r="C977" s="7"/>
      <c r="D977" s="7"/>
      <c r="E977" s="7"/>
      <c r="F977" s="7"/>
      <c r="G977" s="7"/>
      <c r="H977" s="7"/>
      <c r="I977" s="7"/>
      <c r="J977" s="7"/>
      <c r="K977" s="23"/>
      <c r="L977" s="13"/>
      <c r="M977" s="13"/>
      <c r="N977" s="7"/>
      <c r="O977" s="51"/>
      <c r="P977" s="51"/>
      <c r="Q977" s="61"/>
      <c r="R977" s="62"/>
      <c r="S977" s="62"/>
      <c r="T977" s="63"/>
      <c r="U977" s="63"/>
      <c r="V977" s="63"/>
      <c r="W977" s="51"/>
      <c r="X977" s="51"/>
      <c r="Y977" s="67"/>
      <c r="Z977" s="54" t="str">
        <f>IF(G977="","",IF(COUNTIF(Tugs[曳船名],G977)&lt;&gt;1,"未登録・重複",IF(INDEX(Tugs[会社名],MATCH(G977,Tugs[曳船名],0))="","未確認",INDEX(Tugs[会社名],MATCH(G977,Tugs[曳船名],0)))))</f>
        <v/>
      </c>
      <c r="AA977" s="54" t="str">
        <f>IF(G977="","",IF(COUNTIF(Companies[会社名],Z977)&lt;&gt;1,"未登録・重複",IF(INDEX(Companies[地区],MATCH(Z977,Companies[会社名],0))="","未確認",INDEX(Companies[地区],MATCH(Z977,Companies[会社名],0)))))</f>
        <v/>
      </c>
      <c r="AB977" s="54" t="str">
        <f>IF(G977="","",IF(Q977&lt;&gt;"",Q977,IF(COUNTIF(Tugs[曳船名],G977)&lt;&gt;1,"未登録・重複",IF(INDEX(Tugs[基地港],MATCH(G977,Tugs[曳船名],0))="","未確認",INDEX(Tugs[基地港],MATCH(G977,Tugs[曳船名],0))))))</f>
        <v/>
      </c>
      <c r="AC977" s="53" t="str">
        <f>IF(C977="","",IF(AND(COUNTIF(Standards[照合項目（自動）],AB977&amp;"｜"&amp;E977&amp;"｜"&amp;D977&amp;"｜"&amp;F977&amp;"｜"&amp;P977)=1,COUNTIFS(Standards[照合項目（自動）],AB977&amp;"｜"&amp;E977&amp;"｜"&amp;D977&amp;"｜"&amp;F977&amp;"｜"&amp;P977,Standards[入力確認（自動）],"確認済")=1),SUMIF(Standards[照合項目（自動）],AB977&amp;"｜"&amp;E977&amp;"｜"&amp;D977&amp;"｜"&amp;F977&amp;"｜"&amp;P977,Standards[所定合計h（自動）]),"未確認"))</f>
        <v/>
      </c>
      <c r="AD977" s="53" t="str">
        <f>IF(C977="","",IF(AND(ISNUMBER(R977),ISNUMBER(S977),S977&gt;=R977),ROUND((S977-R977)*24,4),IF(OR(R977&lt;&gt;"",S977&lt;&gt;""),"",IF(AND(ISNUMBER(T977),T977&gt;=0),T977,IF(AND(I977="あり",J977="実施",ISNUMBER(AC977)),AC977,"")))))</f>
        <v/>
      </c>
      <c r="AE977" s="54" t="str">
        <f>IF(C977="","",IF(AND(ISNUMBER(R977),ISNUMBER(S977),S977&gt;=R977),IF(X977="記録","実績：基地発～基地着",IF(X977="記憶","記憶：基地発～基地着","未確認：基地発～基地着")),IF(OR(R977&lt;&gt;"",S977&lt;&gt;""),"要確認：時刻不足・逆転",IF(AND(ISNUMBER(T977),T977&gt;=0),IF(X977="記録","実績：記録の時間",IF(X977="記憶","記憶：申告の時間","未確認：申告の時間")),IF(AND(I977="あり",J977="実施",ISNUMBER(AC977)),"所定時間による見込み",IF(I977="なし","使用なし","未確認"))))))</f>
        <v/>
      </c>
      <c r="AF977" s="55" t="str">
        <f>IF(C977="","",IF(H977="あり",1,0))</f>
        <v/>
      </c>
      <c r="AG977" s="55" t="str">
        <f>IF(C977="","",IF(AND(I977="あり",J977="実施"),1,0))</f>
        <v/>
      </c>
      <c r="AH977" s="55" t="str">
        <f>IF(C977="","",IF(AND(H977="あり",X977="記録"),IF(COUNTIFS($A$8:A977,A977,$B$8:B977,B977,$C$8:C977,C977,$E$8:E977,E977,$F$8:F977,F977,$H$8:H977,"あり",$X$8:X977,"記録")=1,1,0),0))</f>
        <v/>
      </c>
      <c r="AI977" s="55" t="str">
        <f>IF(C977="","",IF(AND(I977="あり",J977="実施",X977="記録",ISNUMBER(K977)),IF(COUNTIFS($K$8:K977,K977,$C$8:C977,C977,$E$8:E977,E977,$F$8:F977,F977,$I$8:I977,"あり",$J$8:J977,"実施",$X$8:X977,"記録")=1,1,0),0))</f>
        <v/>
      </c>
      <c r="AJ977" s="55" t="str">
        <f>IF(C977="","",IF(ISNUMBER(A977),YEAR(A977)-IF(MONTH(A977)&lt;4,1,0),""))</f>
        <v/>
      </c>
      <c r="AK977" s="55" t="str">
        <f>IF(C977="","",IF(J977="実施",IF(ISNUMBER(K977),YEAR(K977)-IF(MONTH(K977)&lt;4,1,0),""),""))</f>
        <v/>
      </c>
      <c r="AL977" s="56" t="str">
        <f>IF(C977="",IF(OR(A977&lt;&gt;"",G977&lt;&gt;""),"要確認：船名未記入",""),IF(OR(NOT(ISNUMBER(A977)),G977="",H977="",I977="",J977="",N977="",O977="",P977="",W977="",X977=""),"要確認：基本項目不足",IF(OR(Z977="未登録・重複",AA977="未登録・重複",AB977="未確認"),"要確認：登録表を確認",IF(AND(H977="あり",NOT(ISNUMBER(B977))),"要確認：前日の予定時刻不足",IF(AND(J977="実施",I977="あり",NOT(ISNUMBER(K977))),"要確認：最終日時不足",IF(AND(J977="取消",I977="あり"),"要確認：取消と使用ありが矛盾",IF(OR(AND(ISNUMBER(T977),T977&lt;0),AND(ISNUMBER(V977),V977&lt;0),AE977="要確認：時刻不足・逆転"),"要確認：時間を確認",IF(COUNTIFS(Work[予定表の作業日],A977,Work[前日版の予定時刻],B977,Work[船名],C977,Work[バース],E977,Work[入出・転],F977,Work[曳船名],G977)&gt;1,"要確認：同じ作業・曳船が重複",IF(AND(I977="あり",J977="実施",NOT(ISNUMBER(AD977))),"要確認：拘束時間未確認",IF(OR(H977="未確認",I977="未確認",J977="未確認",X977="未確認",N977="未確認",O977="未確認"),"要確認：未確認を含む","確認済"))))))))))</f>
        <v/>
      </c>
    </row>
    <row r="978" spans="1:38" ht="24.95" customHeight="1" x14ac:dyDescent="0.2">
      <c r="A978" s="20"/>
      <c r="B978" s="29"/>
      <c r="C978" s="7"/>
      <c r="D978" s="7"/>
      <c r="E978" s="7"/>
      <c r="F978" s="7"/>
      <c r="G978" s="7"/>
      <c r="H978" s="7"/>
      <c r="I978" s="7"/>
      <c r="J978" s="7"/>
      <c r="K978" s="23"/>
      <c r="L978" s="13"/>
      <c r="M978" s="13"/>
      <c r="N978" s="7"/>
      <c r="O978" s="51"/>
      <c r="P978" s="51"/>
      <c r="Q978" s="61"/>
      <c r="R978" s="62"/>
      <c r="S978" s="62"/>
      <c r="T978" s="63"/>
      <c r="U978" s="63"/>
      <c r="V978" s="63"/>
      <c r="W978" s="51"/>
      <c r="X978" s="51"/>
      <c r="Y978" s="67"/>
      <c r="Z978" s="54" t="str">
        <f>IF(G978="","",IF(COUNTIF(Tugs[曳船名],G978)&lt;&gt;1,"未登録・重複",IF(INDEX(Tugs[会社名],MATCH(G978,Tugs[曳船名],0))="","未確認",INDEX(Tugs[会社名],MATCH(G978,Tugs[曳船名],0)))))</f>
        <v/>
      </c>
      <c r="AA978" s="54" t="str">
        <f>IF(G978="","",IF(COUNTIF(Companies[会社名],Z978)&lt;&gt;1,"未登録・重複",IF(INDEX(Companies[地区],MATCH(Z978,Companies[会社名],0))="","未確認",INDEX(Companies[地区],MATCH(Z978,Companies[会社名],0)))))</f>
        <v/>
      </c>
      <c r="AB978" s="54" t="str">
        <f>IF(G978="","",IF(Q978&lt;&gt;"",Q978,IF(COUNTIF(Tugs[曳船名],G978)&lt;&gt;1,"未登録・重複",IF(INDEX(Tugs[基地港],MATCH(G978,Tugs[曳船名],0))="","未確認",INDEX(Tugs[基地港],MATCH(G978,Tugs[曳船名],0))))))</f>
        <v/>
      </c>
      <c r="AC978" s="53" t="str">
        <f>IF(C978="","",IF(AND(COUNTIF(Standards[照合項目（自動）],AB978&amp;"｜"&amp;E978&amp;"｜"&amp;D978&amp;"｜"&amp;F978&amp;"｜"&amp;P978)=1,COUNTIFS(Standards[照合項目（自動）],AB978&amp;"｜"&amp;E978&amp;"｜"&amp;D978&amp;"｜"&amp;F978&amp;"｜"&amp;P978,Standards[入力確認（自動）],"確認済")=1),SUMIF(Standards[照合項目（自動）],AB978&amp;"｜"&amp;E978&amp;"｜"&amp;D978&amp;"｜"&amp;F978&amp;"｜"&amp;P978,Standards[所定合計h（自動）]),"未確認"))</f>
        <v/>
      </c>
      <c r="AD978" s="53" t="str">
        <f>IF(C978="","",IF(AND(ISNUMBER(R978),ISNUMBER(S978),S978&gt;=R978),ROUND((S978-R978)*24,4),IF(OR(R978&lt;&gt;"",S978&lt;&gt;""),"",IF(AND(ISNUMBER(T978),T978&gt;=0),T978,IF(AND(I978="あり",J978="実施",ISNUMBER(AC978)),AC978,"")))))</f>
        <v/>
      </c>
      <c r="AE978" s="54" t="str">
        <f>IF(C978="","",IF(AND(ISNUMBER(R978),ISNUMBER(S978),S978&gt;=R978),IF(X978="記録","実績：基地発～基地着",IF(X978="記憶","記憶：基地発～基地着","未確認：基地発～基地着")),IF(OR(R978&lt;&gt;"",S978&lt;&gt;""),"要確認：時刻不足・逆転",IF(AND(ISNUMBER(T978),T978&gt;=0),IF(X978="記録","実績：記録の時間",IF(X978="記憶","記憶：申告の時間","未確認：申告の時間")),IF(AND(I978="あり",J978="実施",ISNUMBER(AC978)),"所定時間による見込み",IF(I978="なし","使用なし","未確認"))))))</f>
        <v/>
      </c>
      <c r="AF978" s="55" t="str">
        <f>IF(C978="","",IF(H978="あり",1,0))</f>
        <v/>
      </c>
      <c r="AG978" s="55" t="str">
        <f>IF(C978="","",IF(AND(I978="あり",J978="実施"),1,0))</f>
        <v/>
      </c>
      <c r="AH978" s="55" t="str">
        <f>IF(C978="","",IF(AND(H978="あり",X978="記録"),IF(COUNTIFS($A$8:A978,A978,$B$8:B978,B978,$C$8:C978,C978,$E$8:E978,E978,$F$8:F978,F978,$H$8:H978,"あり",$X$8:X978,"記録")=1,1,0),0))</f>
        <v/>
      </c>
      <c r="AI978" s="55" t="str">
        <f>IF(C978="","",IF(AND(I978="あり",J978="実施",X978="記録",ISNUMBER(K978)),IF(COUNTIFS($K$8:K978,K978,$C$8:C978,C978,$E$8:E978,E978,$F$8:F978,F978,$I$8:I978,"あり",$J$8:J978,"実施",$X$8:X978,"記録")=1,1,0),0))</f>
        <v/>
      </c>
      <c r="AJ978" s="55" t="str">
        <f>IF(C978="","",IF(ISNUMBER(A978),YEAR(A978)-IF(MONTH(A978)&lt;4,1,0),""))</f>
        <v/>
      </c>
      <c r="AK978" s="55" t="str">
        <f>IF(C978="","",IF(J978="実施",IF(ISNUMBER(K978),YEAR(K978)-IF(MONTH(K978)&lt;4,1,0),""),""))</f>
        <v/>
      </c>
      <c r="AL978" s="56" t="str">
        <f>IF(C978="",IF(OR(A978&lt;&gt;"",G978&lt;&gt;""),"要確認：船名未記入",""),IF(OR(NOT(ISNUMBER(A978)),G978="",H978="",I978="",J978="",N978="",O978="",P978="",W978="",X978=""),"要確認：基本項目不足",IF(OR(Z978="未登録・重複",AA978="未登録・重複",AB978="未確認"),"要確認：登録表を確認",IF(AND(H978="あり",NOT(ISNUMBER(B978))),"要確認：前日の予定時刻不足",IF(AND(J978="実施",I978="あり",NOT(ISNUMBER(K978))),"要確認：最終日時不足",IF(AND(J978="取消",I978="あり"),"要確認：取消と使用ありが矛盾",IF(OR(AND(ISNUMBER(T978),T978&lt;0),AND(ISNUMBER(V978),V978&lt;0),AE978="要確認：時刻不足・逆転"),"要確認：時間を確認",IF(COUNTIFS(Work[予定表の作業日],A978,Work[前日版の予定時刻],B978,Work[船名],C978,Work[バース],E978,Work[入出・転],F978,Work[曳船名],G978)&gt;1,"要確認：同じ作業・曳船が重複",IF(AND(I978="あり",J978="実施",NOT(ISNUMBER(AD978))),"要確認：拘束時間未確認",IF(OR(H978="未確認",I978="未確認",J978="未確認",X978="未確認",N978="未確認",O978="未確認"),"要確認：未確認を含む","確認済"))))))))))</f>
        <v/>
      </c>
    </row>
    <row r="979" spans="1:38" ht="24.95" customHeight="1" x14ac:dyDescent="0.2">
      <c r="A979" s="20"/>
      <c r="B979" s="29"/>
      <c r="C979" s="7"/>
      <c r="D979" s="7"/>
      <c r="E979" s="7"/>
      <c r="F979" s="7"/>
      <c r="G979" s="7"/>
      <c r="H979" s="7"/>
      <c r="I979" s="7"/>
      <c r="J979" s="7"/>
      <c r="K979" s="23"/>
      <c r="L979" s="13"/>
      <c r="M979" s="13"/>
      <c r="N979" s="7"/>
      <c r="O979" s="51"/>
      <c r="P979" s="51"/>
      <c r="Q979" s="61"/>
      <c r="R979" s="62"/>
      <c r="S979" s="62"/>
      <c r="T979" s="63"/>
      <c r="U979" s="63"/>
      <c r="V979" s="63"/>
      <c r="W979" s="51"/>
      <c r="X979" s="51"/>
      <c r="Y979" s="67"/>
      <c r="Z979" s="54" t="str">
        <f>IF(G979="","",IF(COUNTIF(Tugs[曳船名],G979)&lt;&gt;1,"未登録・重複",IF(INDEX(Tugs[会社名],MATCH(G979,Tugs[曳船名],0))="","未確認",INDEX(Tugs[会社名],MATCH(G979,Tugs[曳船名],0)))))</f>
        <v/>
      </c>
      <c r="AA979" s="54" t="str">
        <f>IF(G979="","",IF(COUNTIF(Companies[会社名],Z979)&lt;&gt;1,"未登録・重複",IF(INDEX(Companies[地区],MATCH(Z979,Companies[会社名],0))="","未確認",INDEX(Companies[地区],MATCH(Z979,Companies[会社名],0)))))</f>
        <v/>
      </c>
      <c r="AB979" s="54" t="str">
        <f>IF(G979="","",IF(Q979&lt;&gt;"",Q979,IF(COUNTIF(Tugs[曳船名],G979)&lt;&gt;1,"未登録・重複",IF(INDEX(Tugs[基地港],MATCH(G979,Tugs[曳船名],0))="","未確認",INDEX(Tugs[基地港],MATCH(G979,Tugs[曳船名],0))))))</f>
        <v/>
      </c>
      <c r="AC979" s="53" t="str">
        <f>IF(C979="","",IF(AND(COUNTIF(Standards[照合項目（自動）],AB979&amp;"｜"&amp;E979&amp;"｜"&amp;D979&amp;"｜"&amp;F979&amp;"｜"&amp;P979)=1,COUNTIFS(Standards[照合項目（自動）],AB979&amp;"｜"&amp;E979&amp;"｜"&amp;D979&amp;"｜"&amp;F979&amp;"｜"&amp;P979,Standards[入力確認（自動）],"確認済")=1),SUMIF(Standards[照合項目（自動）],AB979&amp;"｜"&amp;E979&amp;"｜"&amp;D979&amp;"｜"&amp;F979&amp;"｜"&amp;P979,Standards[所定合計h（自動）]),"未確認"))</f>
        <v/>
      </c>
      <c r="AD979" s="53" t="str">
        <f>IF(C979="","",IF(AND(ISNUMBER(R979),ISNUMBER(S979),S979&gt;=R979),ROUND((S979-R979)*24,4),IF(OR(R979&lt;&gt;"",S979&lt;&gt;""),"",IF(AND(ISNUMBER(T979),T979&gt;=0),T979,IF(AND(I979="あり",J979="実施",ISNUMBER(AC979)),AC979,"")))))</f>
        <v/>
      </c>
      <c r="AE979" s="54" t="str">
        <f>IF(C979="","",IF(AND(ISNUMBER(R979),ISNUMBER(S979),S979&gt;=R979),IF(X979="記録","実績：基地発～基地着",IF(X979="記憶","記憶：基地発～基地着","未確認：基地発～基地着")),IF(OR(R979&lt;&gt;"",S979&lt;&gt;""),"要確認：時刻不足・逆転",IF(AND(ISNUMBER(T979),T979&gt;=0),IF(X979="記録","実績：記録の時間",IF(X979="記憶","記憶：申告の時間","未確認：申告の時間")),IF(AND(I979="あり",J979="実施",ISNUMBER(AC979)),"所定時間による見込み",IF(I979="なし","使用なし","未確認"))))))</f>
        <v/>
      </c>
      <c r="AF979" s="55" t="str">
        <f>IF(C979="","",IF(H979="あり",1,0))</f>
        <v/>
      </c>
      <c r="AG979" s="55" t="str">
        <f>IF(C979="","",IF(AND(I979="あり",J979="実施"),1,0))</f>
        <v/>
      </c>
      <c r="AH979" s="55" t="str">
        <f>IF(C979="","",IF(AND(H979="あり",X979="記録"),IF(COUNTIFS($A$8:A979,A979,$B$8:B979,B979,$C$8:C979,C979,$E$8:E979,E979,$F$8:F979,F979,$H$8:H979,"あり",$X$8:X979,"記録")=1,1,0),0))</f>
        <v/>
      </c>
      <c r="AI979" s="55" t="str">
        <f>IF(C979="","",IF(AND(I979="あり",J979="実施",X979="記録",ISNUMBER(K979)),IF(COUNTIFS($K$8:K979,K979,$C$8:C979,C979,$E$8:E979,E979,$F$8:F979,F979,$I$8:I979,"あり",$J$8:J979,"実施",$X$8:X979,"記録")=1,1,0),0))</f>
        <v/>
      </c>
      <c r="AJ979" s="55" t="str">
        <f>IF(C979="","",IF(ISNUMBER(A979),YEAR(A979)-IF(MONTH(A979)&lt;4,1,0),""))</f>
        <v/>
      </c>
      <c r="AK979" s="55" t="str">
        <f>IF(C979="","",IF(J979="実施",IF(ISNUMBER(K979),YEAR(K979)-IF(MONTH(K979)&lt;4,1,0),""),""))</f>
        <v/>
      </c>
      <c r="AL979" s="56" t="str">
        <f>IF(C979="",IF(OR(A979&lt;&gt;"",G979&lt;&gt;""),"要確認：船名未記入",""),IF(OR(NOT(ISNUMBER(A979)),G979="",H979="",I979="",J979="",N979="",O979="",P979="",W979="",X979=""),"要確認：基本項目不足",IF(OR(Z979="未登録・重複",AA979="未登録・重複",AB979="未確認"),"要確認：登録表を確認",IF(AND(H979="あり",NOT(ISNUMBER(B979))),"要確認：前日の予定時刻不足",IF(AND(J979="実施",I979="あり",NOT(ISNUMBER(K979))),"要確認：最終日時不足",IF(AND(J979="取消",I979="あり"),"要確認：取消と使用ありが矛盾",IF(OR(AND(ISNUMBER(T979),T979&lt;0),AND(ISNUMBER(V979),V979&lt;0),AE979="要確認：時刻不足・逆転"),"要確認：時間を確認",IF(COUNTIFS(Work[予定表の作業日],A979,Work[前日版の予定時刻],B979,Work[船名],C979,Work[バース],E979,Work[入出・転],F979,Work[曳船名],G979)&gt;1,"要確認：同じ作業・曳船が重複",IF(AND(I979="あり",J979="実施",NOT(ISNUMBER(AD979))),"要確認：拘束時間未確認",IF(OR(H979="未確認",I979="未確認",J979="未確認",X979="未確認",N979="未確認",O979="未確認"),"要確認：未確認を含む","確認済"))))))))))</f>
        <v/>
      </c>
    </row>
    <row r="980" spans="1:38" ht="24.95" customHeight="1" x14ac:dyDescent="0.2">
      <c r="A980" s="20"/>
      <c r="B980" s="29"/>
      <c r="C980" s="7"/>
      <c r="D980" s="7"/>
      <c r="E980" s="7"/>
      <c r="F980" s="7"/>
      <c r="G980" s="7"/>
      <c r="H980" s="7"/>
      <c r="I980" s="7"/>
      <c r="J980" s="7"/>
      <c r="K980" s="23"/>
      <c r="L980" s="13"/>
      <c r="M980" s="13"/>
      <c r="N980" s="7"/>
      <c r="O980" s="51"/>
      <c r="P980" s="51"/>
      <c r="Q980" s="61"/>
      <c r="R980" s="62"/>
      <c r="S980" s="62"/>
      <c r="T980" s="63"/>
      <c r="U980" s="63"/>
      <c r="V980" s="63"/>
      <c r="W980" s="51"/>
      <c r="X980" s="51"/>
      <c r="Y980" s="67"/>
      <c r="Z980" s="54" t="str">
        <f>IF(G980="","",IF(COUNTIF(Tugs[曳船名],G980)&lt;&gt;1,"未登録・重複",IF(INDEX(Tugs[会社名],MATCH(G980,Tugs[曳船名],0))="","未確認",INDEX(Tugs[会社名],MATCH(G980,Tugs[曳船名],0)))))</f>
        <v/>
      </c>
      <c r="AA980" s="54" t="str">
        <f>IF(G980="","",IF(COUNTIF(Companies[会社名],Z980)&lt;&gt;1,"未登録・重複",IF(INDEX(Companies[地区],MATCH(Z980,Companies[会社名],0))="","未確認",INDEX(Companies[地区],MATCH(Z980,Companies[会社名],0)))))</f>
        <v/>
      </c>
      <c r="AB980" s="54" t="str">
        <f>IF(G980="","",IF(Q980&lt;&gt;"",Q980,IF(COUNTIF(Tugs[曳船名],G980)&lt;&gt;1,"未登録・重複",IF(INDEX(Tugs[基地港],MATCH(G980,Tugs[曳船名],0))="","未確認",INDEX(Tugs[基地港],MATCH(G980,Tugs[曳船名],0))))))</f>
        <v/>
      </c>
      <c r="AC980" s="53" t="str">
        <f>IF(C980="","",IF(AND(COUNTIF(Standards[照合項目（自動）],AB980&amp;"｜"&amp;E980&amp;"｜"&amp;D980&amp;"｜"&amp;F980&amp;"｜"&amp;P980)=1,COUNTIFS(Standards[照合項目（自動）],AB980&amp;"｜"&amp;E980&amp;"｜"&amp;D980&amp;"｜"&amp;F980&amp;"｜"&amp;P980,Standards[入力確認（自動）],"確認済")=1),SUMIF(Standards[照合項目（自動）],AB980&amp;"｜"&amp;E980&amp;"｜"&amp;D980&amp;"｜"&amp;F980&amp;"｜"&amp;P980,Standards[所定合計h（自動）]),"未確認"))</f>
        <v/>
      </c>
      <c r="AD980" s="53" t="str">
        <f>IF(C980="","",IF(AND(ISNUMBER(R980),ISNUMBER(S980),S980&gt;=R980),ROUND((S980-R980)*24,4),IF(OR(R980&lt;&gt;"",S980&lt;&gt;""),"",IF(AND(ISNUMBER(T980),T980&gt;=0),T980,IF(AND(I980="あり",J980="実施",ISNUMBER(AC980)),AC980,"")))))</f>
        <v/>
      </c>
      <c r="AE980" s="54" t="str">
        <f>IF(C980="","",IF(AND(ISNUMBER(R980),ISNUMBER(S980),S980&gt;=R980),IF(X980="記録","実績：基地発～基地着",IF(X980="記憶","記憶：基地発～基地着","未確認：基地発～基地着")),IF(OR(R980&lt;&gt;"",S980&lt;&gt;""),"要確認：時刻不足・逆転",IF(AND(ISNUMBER(T980),T980&gt;=0),IF(X980="記録","実績：記録の時間",IF(X980="記憶","記憶：申告の時間","未確認：申告の時間")),IF(AND(I980="あり",J980="実施",ISNUMBER(AC980)),"所定時間による見込み",IF(I980="なし","使用なし","未確認"))))))</f>
        <v/>
      </c>
      <c r="AF980" s="55" t="str">
        <f>IF(C980="","",IF(H980="あり",1,0))</f>
        <v/>
      </c>
      <c r="AG980" s="55" t="str">
        <f>IF(C980="","",IF(AND(I980="あり",J980="実施"),1,0))</f>
        <v/>
      </c>
      <c r="AH980" s="55" t="str">
        <f>IF(C980="","",IF(AND(H980="あり",X980="記録"),IF(COUNTIFS($A$8:A980,A980,$B$8:B980,B980,$C$8:C980,C980,$E$8:E980,E980,$F$8:F980,F980,$H$8:H980,"あり",$X$8:X980,"記録")=1,1,0),0))</f>
        <v/>
      </c>
      <c r="AI980" s="55" t="str">
        <f>IF(C980="","",IF(AND(I980="あり",J980="実施",X980="記録",ISNUMBER(K980)),IF(COUNTIFS($K$8:K980,K980,$C$8:C980,C980,$E$8:E980,E980,$F$8:F980,F980,$I$8:I980,"あり",$J$8:J980,"実施",$X$8:X980,"記録")=1,1,0),0))</f>
        <v/>
      </c>
      <c r="AJ980" s="55" t="str">
        <f>IF(C980="","",IF(ISNUMBER(A980),YEAR(A980)-IF(MONTH(A980)&lt;4,1,0),""))</f>
        <v/>
      </c>
      <c r="AK980" s="55" t="str">
        <f>IF(C980="","",IF(J980="実施",IF(ISNUMBER(K980),YEAR(K980)-IF(MONTH(K980)&lt;4,1,0),""),""))</f>
        <v/>
      </c>
      <c r="AL980" s="56" t="str">
        <f>IF(C980="",IF(OR(A980&lt;&gt;"",G980&lt;&gt;""),"要確認：船名未記入",""),IF(OR(NOT(ISNUMBER(A980)),G980="",H980="",I980="",J980="",N980="",O980="",P980="",W980="",X980=""),"要確認：基本項目不足",IF(OR(Z980="未登録・重複",AA980="未登録・重複",AB980="未確認"),"要確認：登録表を確認",IF(AND(H980="あり",NOT(ISNUMBER(B980))),"要確認：前日の予定時刻不足",IF(AND(J980="実施",I980="あり",NOT(ISNUMBER(K980))),"要確認：最終日時不足",IF(AND(J980="取消",I980="あり"),"要確認：取消と使用ありが矛盾",IF(OR(AND(ISNUMBER(T980),T980&lt;0),AND(ISNUMBER(V980),V980&lt;0),AE980="要確認：時刻不足・逆転"),"要確認：時間を確認",IF(COUNTIFS(Work[予定表の作業日],A980,Work[前日版の予定時刻],B980,Work[船名],C980,Work[バース],E980,Work[入出・転],F980,Work[曳船名],G980)&gt;1,"要確認：同じ作業・曳船が重複",IF(AND(I980="あり",J980="実施",NOT(ISNUMBER(AD980))),"要確認：拘束時間未確認",IF(OR(H980="未確認",I980="未確認",J980="未確認",X980="未確認",N980="未確認",O980="未確認"),"要確認：未確認を含む","確認済"))))))))))</f>
        <v/>
      </c>
    </row>
    <row r="981" spans="1:38" ht="24.95" customHeight="1" x14ac:dyDescent="0.2">
      <c r="A981" s="20"/>
      <c r="B981" s="29"/>
      <c r="C981" s="7"/>
      <c r="D981" s="7"/>
      <c r="E981" s="7"/>
      <c r="F981" s="7"/>
      <c r="G981" s="7"/>
      <c r="H981" s="7"/>
      <c r="I981" s="7"/>
      <c r="J981" s="7"/>
      <c r="K981" s="23"/>
      <c r="L981" s="13"/>
      <c r="M981" s="13"/>
      <c r="N981" s="7"/>
      <c r="O981" s="51"/>
      <c r="P981" s="51"/>
      <c r="Q981" s="61"/>
      <c r="R981" s="62"/>
      <c r="S981" s="62"/>
      <c r="T981" s="63"/>
      <c r="U981" s="63"/>
      <c r="V981" s="63"/>
      <c r="W981" s="51"/>
      <c r="X981" s="51"/>
      <c r="Y981" s="67"/>
      <c r="Z981" s="54" t="str">
        <f>IF(G981="","",IF(COUNTIF(Tugs[曳船名],G981)&lt;&gt;1,"未登録・重複",IF(INDEX(Tugs[会社名],MATCH(G981,Tugs[曳船名],0))="","未確認",INDEX(Tugs[会社名],MATCH(G981,Tugs[曳船名],0)))))</f>
        <v/>
      </c>
      <c r="AA981" s="54" t="str">
        <f>IF(G981="","",IF(COUNTIF(Companies[会社名],Z981)&lt;&gt;1,"未登録・重複",IF(INDEX(Companies[地区],MATCH(Z981,Companies[会社名],0))="","未確認",INDEX(Companies[地区],MATCH(Z981,Companies[会社名],0)))))</f>
        <v/>
      </c>
      <c r="AB981" s="54" t="str">
        <f>IF(G981="","",IF(Q981&lt;&gt;"",Q981,IF(COUNTIF(Tugs[曳船名],G981)&lt;&gt;1,"未登録・重複",IF(INDEX(Tugs[基地港],MATCH(G981,Tugs[曳船名],0))="","未確認",INDEX(Tugs[基地港],MATCH(G981,Tugs[曳船名],0))))))</f>
        <v/>
      </c>
      <c r="AC981" s="53" t="str">
        <f>IF(C981="","",IF(AND(COUNTIF(Standards[照合項目（自動）],AB981&amp;"｜"&amp;E981&amp;"｜"&amp;D981&amp;"｜"&amp;F981&amp;"｜"&amp;P981)=1,COUNTIFS(Standards[照合項目（自動）],AB981&amp;"｜"&amp;E981&amp;"｜"&amp;D981&amp;"｜"&amp;F981&amp;"｜"&amp;P981,Standards[入力確認（自動）],"確認済")=1),SUMIF(Standards[照合項目（自動）],AB981&amp;"｜"&amp;E981&amp;"｜"&amp;D981&amp;"｜"&amp;F981&amp;"｜"&amp;P981,Standards[所定合計h（自動）]),"未確認"))</f>
        <v/>
      </c>
      <c r="AD981" s="53" t="str">
        <f>IF(C981="","",IF(AND(ISNUMBER(R981),ISNUMBER(S981),S981&gt;=R981),ROUND((S981-R981)*24,4),IF(OR(R981&lt;&gt;"",S981&lt;&gt;""),"",IF(AND(ISNUMBER(T981),T981&gt;=0),T981,IF(AND(I981="あり",J981="実施",ISNUMBER(AC981)),AC981,"")))))</f>
        <v/>
      </c>
      <c r="AE981" s="54" t="str">
        <f>IF(C981="","",IF(AND(ISNUMBER(R981),ISNUMBER(S981),S981&gt;=R981),IF(X981="記録","実績：基地発～基地着",IF(X981="記憶","記憶：基地発～基地着","未確認：基地発～基地着")),IF(OR(R981&lt;&gt;"",S981&lt;&gt;""),"要確認：時刻不足・逆転",IF(AND(ISNUMBER(T981),T981&gt;=0),IF(X981="記録","実績：記録の時間",IF(X981="記憶","記憶：申告の時間","未確認：申告の時間")),IF(AND(I981="あり",J981="実施",ISNUMBER(AC981)),"所定時間による見込み",IF(I981="なし","使用なし","未確認"))))))</f>
        <v/>
      </c>
      <c r="AF981" s="55" t="str">
        <f>IF(C981="","",IF(H981="あり",1,0))</f>
        <v/>
      </c>
      <c r="AG981" s="55" t="str">
        <f>IF(C981="","",IF(AND(I981="あり",J981="実施"),1,0))</f>
        <v/>
      </c>
      <c r="AH981" s="55" t="str">
        <f>IF(C981="","",IF(AND(H981="あり",X981="記録"),IF(COUNTIFS($A$8:A981,A981,$B$8:B981,B981,$C$8:C981,C981,$E$8:E981,E981,$F$8:F981,F981,$H$8:H981,"あり",$X$8:X981,"記録")=1,1,0),0))</f>
        <v/>
      </c>
      <c r="AI981" s="55" t="str">
        <f>IF(C981="","",IF(AND(I981="あり",J981="実施",X981="記録",ISNUMBER(K981)),IF(COUNTIFS($K$8:K981,K981,$C$8:C981,C981,$E$8:E981,E981,$F$8:F981,F981,$I$8:I981,"あり",$J$8:J981,"実施",$X$8:X981,"記録")=1,1,0),0))</f>
        <v/>
      </c>
      <c r="AJ981" s="55" t="str">
        <f>IF(C981="","",IF(ISNUMBER(A981),YEAR(A981)-IF(MONTH(A981)&lt;4,1,0),""))</f>
        <v/>
      </c>
      <c r="AK981" s="55" t="str">
        <f>IF(C981="","",IF(J981="実施",IF(ISNUMBER(K981),YEAR(K981)-IF(MONTH(K981)&lt;4,1,0),""),""))</f>
        <v/>
      </c>
      <c r="AL981" s="56" t="str">
        <f>IF(C981="",IF(OR(A981&lt;&gt;"",G981&lt;&gt;""),"要確認：船名未記入",""),IF(OR(NOT(ISNUMBER(A981)),G981="",H981="",I981="",J981="",N981="",O981="",P981="",W981="",X981=""),"要確認：基本項目不足",IF(OR(Z981="未登録・重複",AA981="未登録・重複",AB981="未確認"),"要確認：登録表を確認",IF(AND(H981="あり",NOT(ISNUMBER(B981))),"要確認：前日の予定時刻不足",IF(AND(J981="実施",I981="あり",NOT(ISNUMBER(K981))),"要確認：最終日時不足",IF(AND(J981="取消",I981="あり"),"要確認：取消と使用ありが矛盾",IF(OR(AND(ISNUMBER(T981),T981&lt;0),AND(ISNUMBER(V981),V981&lt;0),AE981="要確認：時刻不足・逆転"),"要確認：時間を確認",IF(COUNTIFS(Work[予定表の作業日],A981,Work[前日版の予定時刻],B981,Work[船名],C981,Work[バース],E981,Work[入出・転],F981,Work[曳船名],G981)&gt;1,"要確認：同じ作業・曳船が重複",IF(AND(I981="あり",J981="実施",NOT(ISNUMBER(AD981))),"要確認：拘束時間未確認",IF(OR(H981="未確認",I981="未確認",J981="未確認",X981="未確認",N981="未確認",O981="未確認"),"要確認：未確認を含む","確認済"))))))))))</f>
        <v/>
      </c>
    </row>
    <row r="982" spans="1:38" ht="24.95" customHeight="1" x14ac:dyDescent="0.2">
      <c r="A982" s="20"/>
      <c r="B982" s="29"/>
      <c r="C982" s="7"/>
      <c r="D982" s="7"/>
      <c r="E982" s="7"/>
      <c r="F982" s="7"/>
      <c r="G982" s="7"/>
      <c r="H982" s="7"/>
      <c r="I982" s="7"/>
      <c r="J982" s="7"/>
      <c r="K982" s="23"/>
      <c r="L982" s="13"/>
      <c r="M982" s="13"/>
      <c r="N982" s="7"/>
      <c r="O982" s="51"/>
      <c r="P982" s="51"/>
      <c r="Q982" s="61"/>
      <c r="R982" s="62"/>
      <c r="S982" s="62"/>
      <c r="T982" s="63"/>
      <c r="U982" s="63"/>
      <c r="V982" s="63"/>
      <c r="W982" s="51"/>
      <c r="X982" s="51"/>
      <c r="Y982" s="67"/>
      <c r="Z982" s="54" t="str">
        <f>IF(G982="","",IF(COUNTIF(Tugs[曳船名],G982)&lt;&gt;1,"未登録・重複",IF(INDEX(Tugs[会社名],MATCH(G982,Tugs[曳船名],0))="","未確認",INDEX(Tugs[会社名],MATCH(G982,Tugs[曳船名],0)))))</f>
        <v/>
      </c>
      <c r="AA982" s="54" t="str">
        <f>IF(G982="","",IF(COUNTIF(Companies[会社名],Z982)&lt;&gt;1,"未登録・重複",IF(INDEX(Companies[地区],MATCH(Z982,Companies[会社名],0))="","未確認",INDEX(Companies[地区],MATCH(Z982,Companies[会社名],0)))))</f>
        <v/>
      </c>
      <c r="AB982" s="54" t="str">
        <f>IF(G982="","",IF(Q982&lt;&gt;"",Q982,IF(COUNTIF(Tugs[曳船名],G982)&lt;&gt;1,"未登録・重複",IF(INDEX(Tugs[基地港],MATCH(G982,Tugs[曳船名],0))="","未確認",INDEX(Tugs[基地港],MATCH(G982,Tugs[曳船名],0))))))</f>
        <v/>
      </c>
      <c r="AC982" s="53" t="str">
        <f>IF(C982="","",IF(AND(COUNTIF(Standards[照合項目（自動）],AB982&amp;"｜"&amp;E982&amp;"｜"&amp;D982&amp;"｜"&amp;F982&amp;"｜"&amp;P982)=1,COUNTIFS(Standards[照合項目（自動）],AB982&amp;"｜"&amp;E982&amp;"｜"&amp;D982&amp;"｜"&amp;F982&amp;"｜"&amp;P982,Standards[入力確認（自動）],"確認済")=1),SUMIF(Standards[照合項目（自動）],AB982&amp;"｜"&amp;E982&amp;"｜"&amp;D982&amp;"｜"&amp;F982&amp;"｜"&amp;P982,Standards[所定合計h（自動）]),"未確認"))</f>
        <v/>
      </c>
      <c r="AD982" s="53" t="str">
        <f>IF(C982="","",IF(AND(ISNUMBER(R982),ISNUMBER(S982),S982&gt;=R982),ROUND((S982-R982)*24,4),IF(OR(R982&lt;&gt;"",S982&lt;&gt;""),"",IF(AND(ISNUMBER(T982),T982&gt;=0),T982,IF(AND(I982="あり",J982="実施",ISNUMBER(AC982)),AC982,"")))))</f>
        <v/>
      </c>
      <c r="AE982" s="54" t="str">
        <f>IF(C982="","",IF(AND(ISNUMBER(R982),ISNUMBER(S982),S982&gt;=R982),IF(X982="記録","実績：基地発～基地着",IF(X982="記憶","記憶：基地発～基地着","未確認：基地発～基地着")),IF(OR(R982&lt;&gt;"",S982&lt;&gt;""),"要確認：時刻不足・逆転",IF(AND(ISNUMBER(T982),T982&gt;=0),IF(X982="記録","実績：記録の時間",IF(X982="記憶","記憶：申告の時間","未確認：申告の時間")),IF(AND(I982="あり",J982="実施",ISNUMBER(AC982)),"所定時間による見込み",IF(I982="なし","使用なし","未確認"))))))</f>
        <v/>
      </c>
      <c r="AF982" s="55" t="str">
        <f>IF(C982="","",IF(H982="あり",1,0))</f>
        <v/>
      </c>
      <c r="AG982" s="55" t="str">
        <f>IF(C982="","",IF(AND(I982="あり",J982="実施"),1,0))</f>
        <v/>
      </c>
      <c r="AH982" s="55" t="str">
        <f>IF(C982="","",IF(AND(H982="あり",X982="記録"),IF(COUNTIFS($A$8:A982,A982,$B$8:B982,B982,$C$8:C982,C982,$E$8:E982,E982,$F$8:F982,F982,$H$8:H982,"あり",$X$8:X982,"記録")=1,1,0),0))</f>
        <v/>
      </c>
      <c r="AI982" s="55" t="str">
        <f>IF(C982="","",IF(AND(I982="あり",J982="実施",X982="記録",ISNUMBER(K982)),IF(COUNTIFS($K$8:K982,K982,$C$8:C982,C982,$E$8:E982,E982,$F$8:F982,F982,$I$8:I982,"あり",$J$8:J982,"実施",$X$8:X982,"記録")=1,1,0),0))</f>
        <v/>
      </c>
      <c r="AJ982" s="55" t="str">
        <f>IF(C982="","",IF(ISNUMBER(A982),YEAR(A982)-IF(MONTH(A982)&lt;4,1,0),""))</f>
        <v/>
      </c>
      <c r="AK982" s="55" t="str">
        <f>IF(C982="","",IF(J982="実施",IF(ISNUMBER(K982),YEAR(K982)-IF(MONTH(K982)&lt;4,1,0),""),""))</f>
        <v/>
      </c>
      <c r="AL982" s="56" t="str">
        <f>IF(C982="",IF(OR(A982&lt;&gt;"",G982&lt;&gt;""),"要確認：船名未記入",""),IF(OR(NOT(ISNUMBER(A982)),G982="",H982="",I982="",J982="",N982="",O982="",P982="",W982="",X982=""),"要確認：基本項目不足",IF(OR(Z982="未登録・重複",AA982="未登録・重複",AB982="未確認"),"要確認：登録表を確認",IF(AND(H982="あり",NOT(ISNUMBER(B982))),"要確認：前日の予定時刻不足",IF(AND(J982="実施",I982="あり",NOT(ISNUMBER(K982))),"要確認：最終日時不足",IF(AND(J982="取消",I982="あり"),"要確認：取消と使用ありが矛盾",IF(OR(AND(ISNUMBER(T982),T982&lt;0),AND(ISNUMBER(V982),V982&lt;0),AE982="要確認：時刻不足・逆転"),"要確認：時間を確認",IF(COUNTIFS(Work[予定表の作業日],A982,Work[前日版の予定時刻],B982,Work[船名],C982,Work[バース],E982,Work[入出・転],F982,Work[曳船名],G982)&gt;1,"要確認：同じ作業・曳船が重複",IF(AND(I982="あり",J982="実施",NOT(ISNUMBER(AD982))),"要確認：拘束時間未確認",IF(OR(H982="未確認",I982="未確認",J982="未確認",X982="未確認",N982="未確認",O982="未確認"),"要確認：未確認を含む","確認済"))))))))))</f>
        <v/>
      </c>
    </row>
    <row r="983" spans="1:38" ht="24.95" customHeight="1" x14ac:dyDescent="0.2">
      <c r="A983" s="20"/>
      <c r="B983" s="29"/>
      <c r="C983" s="7"/>
      <c r="D983" s="7"/>
      <c r="E983" s="7"/>
      <c r="F983" s="7"/>
      <c r="G983" s="7"/>
      <c r="H983" s="7"/>
      <c r="I983" s="7"/>
      <c r="J983" s="7"/>
      <c r="K983" s="23"/>
      <c r="L983" s="13"/>
      <c r="M983" s="13"/>
      <c r="N983" s="7"/>
      <c r="O983" s="51"/>
      <c r="P983" s="51"/>
      <c r="Q983" s="61"/>
      <c r="R983" s="62"/>
      <c r="S983" s="62"/>
      <c r="T983" s="63"/>
      <c r="U983" s="63"/>
      <c r="V983" s="63"/>
      <c r="W983" s="51"/>
      <c r="X983" s="51"/>
      <c r="Y983" s="67"/>
      <c r="Z983" s="54" t="str">
        <f>IF(G983="","",IF(COUNTIF(Tugs[曳船名],G983)&lt;&gt;1,"未登録・重複",IF(INDEX(Tugs[会社名],MATCH(G983,Tugs[曳船名],0))="","未確認",INDEX(Tugs[会社名],MATCH(G983,Tugs[曳船名],0)))))</f>
        <v/>
      </c>
      <c r="AA983" s="54" t="str">
        <f>IF(G983="","",IF(COUNTIF(Companies[会社名],Z983)&lt;&gt;1,"未登録・重複",IF(INDEX(Companies[地区],MATCH(Z983,Companies[会社名],0))="","未確認",INDEX(Companies[地区],MATCH(Z983,Companies[会社名],0)))))</f>
        <v/>
      </c>
      <c r="AB983" s="54" t="str">
        <f>IF(G983="","",IF(Q983&lt;&gt;"",Q983,IF(COUNTIF(Tugs[曳船名],G983)&lt;&gt;1,"未登録・重複",IF(INDEX(Tugs[基地港],MATCH(G983,Tugs[曳船名],0))="","未確認",INDEX(Tugs[基地港],MATCH(G983,Tugs[曳船名],0))))))</f>
        <v/>
      </c>
      <c r="AC983" s="53" t="str">
        <f>IF(C983="","",IF(AND(COUNTIF(Standards[照合項目（自動）],AB983&amp;"｜"&amp;E983&amp;"｜"&amp;D983&amp;"｜"&amp;F983&amp;"｜"&amp;P983)=1,COUNTIFS(Standards[照合項目（自動）],AB983&amp;"｜"&amp;E983&amp;"｜"&amp;D983&amp;"｜"&amp;F983&amp;"｜"&amp;P983,Standards[入力確認（自動）],"確認済")=1),SUMIF(Standards[照合項目（自動）],AB983&amp;"｜"&amp;E983&amp;"｜"&amp;D983&amp;"｜"&amp;F983&amp;"｜"&amp;P983,Standards[所定合計h（自動）]),"未確認"))</f>
        <v/>
      </c>
      <c r="AD983" s="53" t="str">
        <f>IF(C983="","",IF(AND(ISNUMBER(R983),ISNUMBER(S983),S983&gt;=R983),ROUND((S983-R983)*24,4),IF(OR(R983&lt;&gt;"",S983&lt;&gt;""),"",IF(AND(ISNUMBER(T983),T983&gt;=0),T983,IF(AND(I983="あり",J983="実施",ISNUMBER(AC983)),AC983,"")))))</f>
        <v/>
      </c>
      <c r="AE983" s="54" t="str">
        <f>IF(C983="","",IF(AND(ISNUMBER(R983),ISNUMBER(S983),S983&gt;=R983),IF(X983="記録","実績：基地発～基地着",IF(X983="記憶","記憶：基地発～基地着","未確認：基地発～基地着")),IF(OR(R983&lt;&gt;"",S983&lt;&gt;""),"要確認：時刻不足・逆転",IF(AND(ISNUMBER(T983),T983&gt;=0),IF(X983="記録","実績：記録の時間",IF(X983="記憶","記憶：申告の時間","未確認：申告の時間")),IF(AND(I983="あり",J983="実施",ISNUMBER(AC983)),"所定時間による見込み",IF(I983="なし","使用なし","未確認"))))))</f>
        <v/>
      </c>
      <c r="AF983" s="55" t="str">
        <f>IF(C983="","",IF(H983="あり",1,0))</f>
        <v/>
      </c>
      <c r="AG983" s="55" t="str">
        <f>IF(C983="","",IF(AND(I983="あり",J983="実施"),1,0))</f>
        <v/>
      </c>
      <c r="AH983" s="55" t="str">
        <f>IF(C983="","",IF(AND(H983="あり",X983="記録"),IF(COUNTIFS($A$8:A983,A983,$B$8:B983,B983,$C$8:C983,C983,$E$8:E983,E983,$F$8:F983,F983,$H$8:H983,"あり",$X$8:X983,"記録")=1,1,0),0))</f>
        <v/>
      </c>
      <c r="AI983" s="55" t="str">
        <f>IF(C983="","",IF(AND(I983="あり",J983="実施",X983="記録",ISNUMBER(K983)),IF(COUNTIFS($K$8:K983,K983,$C$8:C983,C983,$E$8:E983,E983,$F$8:F983,F983,$I$8:I983,"あり",$J$8:J983,"実施",$X$8:X983,"記録")=1,1,0),0))</f>
        <v/>
      </c>
      <c r="AJ983" s="55" t="str">
        <f>IF(C983="","",IF(ISNUMBER(A983),YEAR(A983)-IF(MONTH(A983)&lt;4,1,0),""))</f>
        <v/>
      </c>
      <c r="AK983" s="55" t="str">
        <f>IF(C983="","",IF(J983="実施",IF(ISNUMBER(K983),YEAR(K983)-IF(MONTH(K983)&lt;4,1,0),""),""))</f>
        <v/>
      </c>
      <c r="AL983" s="56" t="str">
        <f>IF(C983="",IF(OR(A983&lt;&gt;"",G983&lt;&gt;""),"要確認：船名未記入",""),IF(OR(NOT(ISNUMBER(A983)),G983="",H983="",I983="",J983="",N983="",O983="",P983="",W983="",X983=""),"要確認：基本項目不足",IF(OR(Z983="未登録・重複",AA983="未登録・重複",AB983="未確認"),"要確認：登録表を確認",IF(AND(H983="あり",NOT(ISNUMBER(B983))),"要確認：前日の予定時刻不足",IF(AND(J983="実施",I983="あり",NOT(ISNUMBER(K983))),"要確認：最終日時不足",IF(AND(J983="取消",I983="あり"),"要確認：取消と使用ありが矛盾",IF(OR(AND(ISNUMBER(T983),T983&lt;0),AND(ISNUMBER(V983),V983&lt;0),AE983="要確認：時刻不足・逆転"),"要確認：時間を確認",IF(COUNTIFS(Work[予定表の作業日],A983,Work[前日版の予定時刻],B983,Work[船名],C983,Work[バース],E983,Work[入出・転],F983,Work[曳船名],G983)&gt;1,"要確認：同じ作業・曳船が重複",IF(AND(I983="あり",J983="実施",NOT(ISNUMBER(AD983))),"要確認：拘束時間未確認",IF(OR(H983="未確認",I983="未確認",J983="未確認",X983="未確認",N983="未確認",O983="未確認"),"要確認：未確認を含む","確認済"))))))))))</f>
        <v/>
      </c>
    </row>
    <row r="984" spans="1:38" ht="24.95" customHeight="1" x14ac:dyDescent="0.2">
      <c r="A984" s="20"/>
      <c r="B984" s="29"/>
      <c r="C984" s="7"/>
      <c r="D984" s="7"/>
      <c r="E984" s="7"/>
      <c r="F984" s="7"/>
      <c r="G984" s="7"/>
      <c r="H984" s="7"/>
      <c r="I984" s="7"/>
      <c r="J984" s="7"/>
      <c r="K984" s="23"/>
      <c r="L984" s="13"/>
      <c r="M984" s="13"/>
      <c r="N984" s="7"/>
      <c r="O984" s="51"/>
      <c r="P984" s="51"/>
      <c r="Q984" s="61"/>
      <c r="R984" s="62"/>
      <c r="S984" s="62"/>
      <c r="T984" s="63"/>
      <c r="U984" s="63"/>
      <c r="V984" s="63"/>
      <c r="W984" s="51"/>
      <c r="X984" s="51"/>
      <c r="Y984" s="67"/>
      <c r="Z984" s="54" t="str">
        <f>IF(G984="","",IF(COUNTIF(Tugs[曳船名],G984)&lt;&gt;1,"未登録・重複",IF(INDEX(Tugs[会社名],MATCH(G984,Tugs[曳船名],0))="","未確認",INDEX(Tugs[会社名],MATCH(G984,Tugs[曳船名],0)))))</f>
        <v/>
      </c>
      <c r="AA984" s="54" t="str">
        <f>IF(G984="","",IF(COUNTIF(Companies[会社名],Z984)&lt;&gt;1,"未登録・重複",IF(INDEX(Companies[地区],MATCH(Z984,Companies[会社名],0))="","未確認",INDEX(Companies[地区],MATCH(Z984,Companies[会社名],0)))))</f>
        <v/>
      </c>
      <c r="AB984" s="54" t="str">
        <f>IF(G984="","",IF(Q984&lt;&gt;"",Q984,IF(COUNTIF(Tugs[曳船名],G984)&lt;&gt;1,"未登録・重複",IF(INDEX(Tugs[基地港],MATCH(G984,Tugs[曳船名],0))="","未確認",INDEX(Tugs[基地港],MATCH(G984,Tugs[曳船名],0))))))</f>
        <v/>
      </c>
      <c r="AC984" s="53" t="str">
        <f>IF(C984="","",IF(AND(COUNTIF(Standards[照合項目（自動）],AB984&amp;"｜"&amp;E984&amp;"｜"&amp;D984&amp;"｜"&amp;F984&amp;"｜"&amp;P984)=1,COUNTIFS(Standards[照合項目（自動）],AB984&amp;"｜"&amp;E984&amp;"｜"&amp;D984&amp;"｜"&amp;F984&amp;"｜"&amp;P984,Standards[入力確認（自動）],"確認済")=1),SUMIF(Standards[照合項目（自動）],AB984&amp;"｜"&amp;E984&amp;"｜"&amp;D984&amp;"｜"&amp;F984&amp;"｜"&amp;P984,Standards[所定合計h（自動）]),"未確認"))</f>
        <v/>
      </c>
      <c r="AD984" s="53" t="str">
        <f>IF(C984="","",IF(AND(ISNUMBER(R984),ISNUMBER(S984),S984&gt;=R984),ROUND((S984-R984)*24,4),IF(OR(R984&lt;&gt;"",S984&lt;&gt;""),"",IF(AND(ISNUMBER(T984),T984&gt;=0),T984,IF(AND(I984="あり",J984="実施",ISNUMBER(AC984)),AC984,"")))))</f>
        <v/>
      </c>
      <c r="AE984" s="54" t="str">
        <f>IF(C984="","",IF(AND(ISNUMBER(R984),ISNUMBER(S984),S984&gt;=R984),IF(X984="記録","実績：基地発～基地着",IF(X984="記憶","記憶：基地発～基地着","未確認：基地発～基地着")),IF(OR(R984&lt;&gt;"",S984&lt;&gt;""),"要確認：時刻不足・逆転",IF(AND(ISNUMBER(T984),T984&gt;=0),IF(X984="記録","実績：記録の時間",IF(X984="記憶","記憶：申告の時間","未確認：申告の時間")),IF(AND(I984="あり",J984="実施",ISNUMBER(AC984)),"所定時間による見込み",IF(I984="なし","使用なし","未確認"))))))</f>
        <v/>
      </c>
      <c r="AF984" s="55" t="str">
        <f>IF(C984="","",IF(H984="あり",1,0))</f>
        <v/>
      </c>
      <c r="AG984" s="55" t="str">
        <f>IF(C984="","",IF(AND(I984="あり",J984="実施"),1,0))</f>
        <v/>
      </c>
      <c r="AH984" s="55" t="str">
        <f>IF(C984="","",IF(AND(H984="あり",X984="記録"),IF(COUNTIFS($A$8:A984,A984,$B$8:B984,B984,$C$8:C984,C984,$E$8:E984,E984,$F$8:F984,F984,$H$8:H984,"あり",$X$8:X984,"記録")=1,1,0),0))</f>
        <v/>
      </c>
      <c r="AI984" s="55" t="str">
        <f>IF(C984="","",IF(AND(I984="あり",J984="実施",X984="記録",ISNUMBER(K984)),IF(COUNTIFS($K$8:K984,K984,$C$8:C984,C984,$E$8:E984,E984,$F$8:F984,F984,$I$8:I984,"あり",$J$8:J984,"実施",$X$8:X984,"記録")=1,1,0),0))</f>
        <v/>
      </c>
      <c r="AJ984" s="55" t="str">
        <f>IF(C984="","",IF(ISNUMBER(A984),YEAR(A984)-IF(MONTH(A984)&lt;4,1,0),""))</f>
        <v/>
      </c>
      <c r="AK984" s="55" t="str">
        <f>IF(C984="","",IF(J984="実施",IF(ISNUMBER(K984),YEAR(K984)-IF(MONTH(K984)&lt;4,1,0),""),""))</f>
        <v/>
      </c>
      <c r="AL984" s="56" t="str">
        <f>IF(C984="",IF(OR(A984&lt;&gt;"",G984&lt;&gt;""),"要確認：船名未記入",""),IF(OR(NOT(ISNUMBER(A984)),G984="",H984="",I984="",J984="",N984="",O984="",P984="",W984="",X984=""),"要確認：基本項目不足",IF(OR(Z984="未登録・重複",AA984="未登録・重複",AB984="未確認"),"要確認：登録表を確認",IF(AND(H984="あり",NOT(ISNUMBER(B984))),"要確認：前日の予定時刻不足",IF(AND(J984="実施",I984="あり",NOT(ISNUMBER(K984))),"要確認：最終日時不足",IF(AND(J984="取消",I984="あり"),"要確認：取消と使用ありが矛盾",IF(OR(AND(ISNUMBER(T984),T984&lt;0),AND(ISNUMBER(V984),V984&lt;0),AE984="要確認：時刻不足・逆転"),"要確認：時間を確認",IF(COUNTIFS(Work[予定表の作業日],A984,Work[前日版の予定時刻],B984,Work[船名],C984,Work[バース],E984,Work[入出・転],F984,Work[曳船名],G984)&gt;1,"要確認：同じ作業・曳船が重複",IF(AND(I984="あり",J984="実施",NOT(ISNUMBER(AD984))),"要確認：拘束時間未確認",IF(OR(H984="未確認",I984="未確認",J984="未確認",X984="未確認",N984="未確認",O984="未確認"),"要確認：未確認を含む","確認済"))))))))))</f>
        <v/>
      </c>
    </row>
    <row r="985" spans="1:38" ht="24.95" customHeight="1" x14ac:dyDescent="0.2">
      <c r="A985" s="20"/>
      <c r="B985" s="29"/>
      <c r="C985" s="7"/>
      <c r="D985" s="7"/>
      <c r="E985" s="7"/>
      <c r="F985" s="7"/>
      <c r="G985" s="7"/>
      <c r="H985" s="7"/>
      <c r="I985" s="7"/>
      <c r="J985" s="7"/>
      <c r="K985" s="23"/>
      <c r="L985" s="13"/>
      <c r="M985" s="13"/>
      <c r="N985" s="7"/>
      <c r="O985" s="51"/>
      <c r="P985" s="51"/>
      <c r="Q985" s="61"/>
      <c r="R985" s="62"/>
      <c r="S985" s="62"/>
      <c r="T985" s="63"/>
      <c r="U985" s="63"/>
      <c r="V985" s="63"/>
      <c r="W985" s="51"/>
      <c r="X985" s="51"/>
      <c r="Y985" s="67"/>
      <c r="Z985" s="54" t="str">
        <f>IF(G985="","",IF(COUNTIF(Tugs[曳船名],G985)&lt;&gt;1,"未登録・重複",IF(INDEX(Tugs[会社名],MATCH(G985,Tugs[曳船名],0))="","未確認",INDEX(Tugs[会社名],MATCH(G985,Tugs[曳船名],0)))))</f>
        <v/>
      </c>
      <c r="AA985" s="54" t="str">
        <f>IF(G985="","",IF(COUNTIF(Companies[会社名],Z985)&lt;&gt;1,"未登録・重複",IF(INDEX(Companies[地区],MATCH(Z985,Companies[会社名],0))="","未確認",INDEX(Companies[地区],MATCH(Z985,Companies[会社名],0)))))</f>
        <v/>
      </c>
      <c r="AB985" s="54" t="str">
        <f>IF(G985="","",IF(Q985&lt;&gt;"",Q985,IF(COUNTIF(Tugs[曳船名],G985)&lt;&gt;1,"未登録・重複",IF(INDEX(Tugs[基地港],MATCH(G985,Tugs[曳船名],0))="","未確認",INDEX(Tugs[基地港],MATCH(G985,Tugs[曳船名],0))))))</f>
        <v/>
      </c>
      <c r="AC985" s="53" t="str">
        <f>IF(C985="","",IF(AND(COUNTIF(Standards[照合項目（自動）],AB985&amp;"｜"&amp;E985&amp;"｜"&amp;D985&amp;"｜"&amp;F985&amp;"｜"&amp;P985)=1,COUNTIFS(Standards[照合項目（自動）],AB985&amp;"｜"&amp;E985&amp;"｜"&amp;D985&amp;"｜"&amp;F985&amp;"｜"&amp;P985,Standards[入力確認（自動）],"確認済")=1),SUMIF(Standards[照合項目（自動）],AB985&amp;"｜"&amp;E985&amp;"｜"&amp;D985&amp;"｜"&amp;F985&amp;"｜"&amp;P985,Standards[所定合計h（自動）]),"未確認"))</f>
        <v/>
      </c>
      <c r="AD985" s="53" t="str">
        <f>IF(C985="","",IF(AND(ISNUMBER(R985),ISNUMBER(S985),S985&gt;=R985),ROUND((S985-R985)*24,4),IF(OR(R985&lt;&gt;"",S985&lt;&gt;""),"",IF(AND(ISNUMBER(T985),T985&gt;=0),T985,IF(AND(I985="あり",J985="実施",ISNUMBER(AC985)),AC985,"")))))</f>
        <v/>
      </c>
      <c r="AE985" s="54" t="str">
        <f>IF(C985="","",IF(AND(ISNUMBER(R985),ISNUMBER(S985),S985&gt;=R985),IF(X985="記録","実績：基地発～基地着",IF(X985="記憶","記憶：基地発～基地着","未確認：基地発～基地着")),IF(OR(R985&lt;&gt;"",S985&lt;&gt;""),"要確認：時刻不足・逆転",IF(AND(ISNUMBER(T985),T985&gt;=0),IF(X985="記録","実績：記録の時間",IF(X985="記憶","記憶：申告の時間","未確認：申告の時間")),IF(AND(I985="あり",J985="実施",ISNUMBER(AC985)),"所定時間による見込み",IF(I985="なし","使用なし","未確認"))))))</f>
        <v/>
      </c>
      <c r="AF985" s="55" t="str">
        <f>IF(C985="","",IF(H985="あり",1,0))</f>
        <v/>
      </c>
      <c r="AG985" s="55" t="str">
        <f>IF(C985="","",IF(AND(I985="あり",J985="実施"),1,0))</f>
        <v/>
      </c>
      <c r="AH985" s="55" t="str">
        <f>IF(C985="","",IF(AND(H985="あり",X985="記録"),IF(COUNTIFS($A$8:A985,A985,$B$8:B985,B985,$C$8:C985,C985,$E$8:E985,E985,$F$8:F985,F985,$H$8:H985,"あり",$X$8:X985,"記録")=1,1,0),0))</f>
        <v/>
      </c>
      <c r="AI985" s="55" t="str">
        <f>IF(C985="","",IF(AND(I985="あり",J985="実施",X985="記録",ISNUMBER(K985)),IF(COUNTIFS($K$8:K985,K985,$C$8:C985,C985,$E$8:E985,E985,$F$8:F985,F985,$I$8:I985,"あり",$J$8:J985,"実施",$X$8:X985,"記録")=1,1,0),0))</f>
        <v/>
      </c>
      <c r="AJ985" s="55" t="str">
        <f>IF(C985="","",IF(ISNUMBER(A985),YEAR(A985)-IF(MONTH(A985)&lt;4,1,0),""))</f>
        <v/>
      </c>
      <c r="AK985" s="55" t="str">
        <f>IF(C985="","",IF(J985="実施",IF(ISNUMBER(K985),YEAR(K985)-IF(MONTH(K985)&lt;4,1,0),""),""))</f>
        <v/>
      </c>
      <c r="AL985" s="56" t="str">
        <f>IF(C985="",IF(OR(A985&lt;&gt;"",G985&lt;&gt;""),"要確認：船名未記入",""),IF(OR(NOT(ISNUMBER(A985)),G985="",H985="",I985="",J985="",N985="",O985="",P985="",W985="",X985=""),"要確認：基本項目不足",IF(OR(Z985="未登録・重複",AA985="未登録・重複",AB985="未確認"),"要確認：登録表を確認",IF(AND(H985="あり",NOT(ISNUMBER(B985))),"要確認：前日の予定時刻不足",IF(AND(J985="実施",I985="あり",NOT(ISNUMBER(K985))),"要確認：最終日時不足",IF(AND(J985="取消",I985="あり"),"要確認：取消と使用ありが矛盾",IF(OR(AND(ISNUMBER(T985),T985&lt;0),AND(ISNUMBER(V985),V985&lt;0),AE985="要確認：時刻不足・逆転"),"要確認：時間を確認",IF(COUNTIFS(Work[予定表の作業日],A985,Work[前日版の予定時刻],B985,Work[船名],C985,Work[バース],E985,Work[入出・転],F985,Work[曳船名],G985)&gt;1,"要確認：同じ作業・曳船が重複",IF(AND(I985="あり",J985="実施",NOT(ISNUMBER(AD985))),"要確認：拘束時間未確認",IF(OR(H985="未確認",I985="未確認",J985="未確認",X985="未確認",N985="未確認",O985="未確認"),"要確認：未確認を含む","確認済"))))))))))</f>
        <v/>
      </c>
    </row>
    <row r="986" spans="1:38" ht="24.95" customHeight="1" x14ac:dyDescent="0.2">
      <c r="A986" s="20"/>
      <c r="B986" s="29"/>
      <c r="C986" s="7"/>
      <c r="D986" s="7"/>
      <c r="E986" s="7"/>
      <c r="F986" s="7"/>
      <c r="G986" s="7"/>
      <c r="H986" s="7"/>
      <c r="I986" s="7"/>
      <c r="J986" s="7"/>
      <c r="K986" s="23"/>
      <c r="L986" s="13"/>
      <c r="M986" s="13"/>
      <c r="N986" s="7"/>
      <c r="O986" s="51"/>
      <c r="P986" s="51"/>
      <c r="Q986" s="61"/>
      <c r="R986" s="62"/>
      <c r="S986" s="62"/>
      <c r="T986" s="63"/>
      <c r="U986" s="63"/>
      <c r="V986" s="63"/>
      <c r="W986" s="51"/>
      <c r="X986" s="51"/>
      <c r="Y986" s="67"/>
      <c r="Z986" s="54" t="str">
        <f>IF(G986="","",IF(COUNTIF(Tugs[曳船名],G986)&lt;&gt;1,"未登録・重複",IF(INDEX(Tugs[会社名],MATCH(G986,Tugs[曳船名],0))="","未確認",INDEX(Tugs[会社名],MATCH(G986,Tugs[曳船名],0)))))</f>
        <v/>
      </c>
      <c r="AA986" s="54" t="str">
        <f>IF(G986="","",IF(COUNTIF(Companies[会社名],Z986)&lt;&gt;1,"未登録・重複",IF(INDEX(Companies[地区],MATCH(Z986,Companies[会社名],0))="","未確認",INDEX(Companies[地区],MATCH(Z986,Companies[会社名],0)))))</f>
        <v/>
      </c>
      <c r="AB986" s="54" t="str">
        <f>IF(G986="","",IF(Q986&lt;&gt;"",Q986,IF(COUNTIF(Tugs[曳船名],G986)&lt;&gt;1,"未登録・重複",IF(INDEX(Tugs[基地港],MATCH(G986,Tugs[曳船名],0))="","未確認",INDEX(Tugs[基地港],MATCH(G986,Tugs[曳船名],0))))))</f>
        <v/>
      </c>
      <c r="AC986" s="53" t="str">
        <f>IF(C986="","",IF(AND(COUNTIF(Standards[照合項目（自動）],AB986&amp;"｜"&amp;E986&amp;"｜"&amp;D986&amp;"｜"&amp;F986&amp;"｜"&amp;P986)=1,COUNTIFS(Standards[照合項目（自動）],AB986&amp;"｜"&amp;E986&amp;"｜"&amp;D986&amp;"｜"&amp;F986&amp;"｜"&amp;P986,Standards[入力確認（自動）],"確認済")=1),SUMIF(Standards[照合項目（自動）],AB986&amp;"｜"&amp;E986&amp;"｜"&amp;D986&amp;"｜"&amp;F986&amp;"｜"&amp;P986,Standards[所定合計h（自動）]),"未確認"))</f>
        <v/>
      </c>
      <c r="AD986" s="53" t="str">
        <f>IF(C986="","",IF(AND(ISNUMBER(R986),ISNUMBER(S986),S986&gt;=R986),ROUND((S986-R986)*24,4),IF(OR(R986&lt;&gt;"",S986&lt;&gt;""),"",IF(AND(ISNUMBER(T986),T986&gt;=0),T986,IF(AND(I986="あり",J986="実施",ISNUMBER(AC986)),AC986,"")))))</f>
        <v/>
      </c>
      <c r="AE986" s="54" t="str">
        <f>IF(C986="","",IF(AND(ISNUMBER(R986),ISNUMBER(S986),S986&gt;=R986),IF(X986="記録","実績：基地発～基地着",IF(X986="記憶","記憶：基地発～基地着","未確認：基地発～基地着")),IF(OR(R986&lt;&gt;"",S986&lt;&gt;""),"要確認：時刻不足・逆転",IF(AND(ISNUMBER(T986),T986&gt;=0),IF(X986="記録","実績：記録の時間",IF(X986="記憶","記憶：申告の時間","未確認：申告の時間")),IF(AND(I986="あり",J986="実施",ISNUMBER(AC986)),"所定時間による見込み",IF(I986="なし","使用なし","未確認"))))))</f>
        <v/>
      </c>
      <c r="AF986" s="55" t="str">
        <f>IF(C986="","",IF(H986="あり",1,0))</f>
        <v/>
      </c>
      <c r="AG986" s="55" t="str">
        <f>IF(C986="","",IF(AND(I986="あり",J986="実施"),1,0))</f>
        <v/>
      </c>
      <c r="AH986" s="55" t="str">
        <f>IF(C986="","",IF(AND(H986="あり",X986="記録"),IF(COUNTIFS($A$8:A986,A986,$B$8:B986,B986,$C$8:C986,C986,$E$8:E986,E986,$F$8:F986,F986,$H$8:H986,"あり",$X$8:X986,"記録")=1,1,0),0))</f>
        <v/>
      </c>
      <c r="AI986" s="55" t="str">
        <f>IF(C986="","",IF(AND(I986="あり",J986="実施",X986="記録",ISNUMBER(K986)),IF(COUNTIFS($K$8:K986,K986,$C$8:C986,C986,$E$8:E986,E986,$F$8:F986,F986,$I$8:I986,"あり",$J$8:J986,"実施",$X$8:X986,"記録")=1,1,0),0))</f>
        <v/>
      </c>
      <c r="AJ986" s="55" t="str">
        <f>IF(C986="","",IF(ISNUMBER(A986),YEAR(A986)-IF(MONTH(A986)&lt;4,1,0),""))</f>
        <v/>
      </c>
      <c r="AK986" s="55" t="str">
        <f>IF(C986="","",IF(J986="実施",IF(ISNUMBER(K986),YEAR(K986)-IF(MONTH(K986)&lt;4,1,0),""),""))</f>
        <v/>
      </c>
      <c r="AL986" s="56" t="str">
        <f>IF(C986="",IF(OR(A986&lt;&gt;"",G986&lt;&gt;""),"要確認：船名未記入",""),IF(OR(NOT(ISNUMBER(A986)),G986="",H986="",I986="",J986="",N986="",O986="",P986="",W986="",X986=""),"要確認：基本項目不足",IF(OR(Z986="未登録・重複",AA986="未登録・重複",AB986="未確認"),"要確認：登録表を確認",IF(AND(H986="あり",NOT(ISNUMBER(B986))),"要確認：前日の予定時刻不足",IF(AND(J986="実施",I986="あり",NOT(ISNUMBER(K986))),"要確認：最終日時不足",IF(AND(J986="取消",I986="あり"),"要確認：取消と使用ありが矛盾",IF(OR(AND(ISNUMBER(T986),T986&lt;0),AND(ISNUMBER(V986),V986&lt;0),AE986="要確認：時刻不足・逆転"),"要確認：時間を確認",IF(COUNTIFS(Work[予定表の作業日],A986,Work[前日版の予定時刻],B986,Work[船名],C986,Work[バース],E986,Work[入出・転],F986,Work[曳船名],G986)&gt;1,"要確認：同じ作業・曳船が重複",IF(AND(I986="あり",J986="実施",NOT(ISNUMBER(AD986))),"要確認：拘束時間未確認",IF(OR(H986="未確認",I986="未確認",J986="未確認",X986="未確認",N986="未確認",O986="未確認"),"要確認：未確認を含む","確認済"))))))))))</f>
        <v/>
      </c>
    </row>
    <row r="987" spans="1:38" ht="24.95" customHeight="1" x14ac:dyDescent="0.2">
      <c r="A987" s="20"/>
      <c r="B987" s="29"/>
      <c r="C987" s="7"/>
      <c r="D987" s="7"/>
      <c r="E987" s="7"/>
      <c r="F987" s="7"/>
      <c r="G987" s="7"/>
      <c r="H987" s="7"/>
      <c r="I987" s="7"/>
      <c r="J987" s="7"/>
      <c r="K987" s="23"/>
      <c r="L987" s="13"/>
      <c r="M987" s="13"/>
      <c r="N987" s="7"/>
      <c r="O987" s="51"/>
      <c r="P987" s="51"/>
      <c r="Q987" s="61"/>
      <c r="R987" s="62"/>
      <c r="S987" s="62"/>
      <c r="T987" s="63"/>
      <c r="U987" s="63"/>
      <c r="V987" s="63"/>
      <c r="W987" s="51"/>
      <c r="X987" s="51"/>
      <c r="Y987" s="67"/>
      <c r="Z987" s="54" t="str">
        <f>IF(G987="","",IF(COUNTIF(Tugs[曳船名],G987)&lt;&gt;1,"未登録・重複",IF(INDEX(Tugs[会社名],MATCH(G987,Tugs[曳船名],0))="","未確認",INDEX(Tugs[会社名],MATCH(G987,Tugs[曳船名],0)))))</f>
        <v/>
      </c>
      <c r="AA987" s="54" t="str">
        <f>IF(G987="","",IF(COUNTIF(Companies[会社名],Z987)&lt;&gt;1,"未登録・重複",IF(INDEX(Companies[地区],MATCH(Z987,Companies[会社名],0))="","未確認",INDEX(Companies[地区],MATCH(Z987,Companies[会社名],0)))))</f>
        <v/>
      </c>
      <c r="AB987" s="54" t="str">
        <f>IF(G987="","",IF(Q987&lt;&gt;"",Q987,IF(COUNTIF(Tugs[曳船名],G987)&lt;&gt;1,"未登録・重複",IF(INDEX(Tugs[基地港],MATCH(G987,Tugs[曳船名],0))="","未確認",INDEX(Tugs[基地港],MATCH(G987,Tugs[曳船名],0))))))</f>
        <v/>
      </c>
      <c r="AC987" s="53" t="str">
        <f>IF(C987="","",IF(AND(COUNTIF(Standards[照合項目（自動）],AB987&amp;"｜"&amp;E987&amp;"｜"&amp;D987&amp;"｜"&amp;F987&amp;"｜"&amp;P987)=1,COUNTIFS(Standards[照合項目（自動）],AB987&amp;"｜"&amp;E987&amp;"｜"&amp;D987&amp;"｜"&amp;F987&amp;"｜"&amp;P987,Standards[入力確認（自動）],"確認済")=1),SUMIF(Standards[照合項目（自動）],AB987&amp;"｜"&amp;E987&amp;"｜"&amp;D987&amp;"｜"&amp;F987&amp;"｜"&amp;P987,Standards[所定合計h（自動）]),"未確認"))</f>
        <v/>
      </c>
      <c r="AD987" s="53" t="str">
        <f>IF(C987="","",IF(AND(ISNUMBER(R987),ISNUMBER(S987),S987&gt;=R987),ROUND((S987-R987)*24,4),IF(OR(R987&lt;&gt;"",S987&lt;&gt;""),"",IF(AND(ISNUMBER(T987),T987&gt;=0),T987,IF(AND(I987="あり",J987="実施",ISNUMBER(AC987)),AC987,"")))))</f>
        <v/>
      </c>
      <c r="AE987" s="54" t="str">
        <f>IF(C987="","",IF(AND(ISNUMBER(R987),ISNUMBER(S987),S987&gt;=R987),IF(X987="記録","実績：基地発～基地着",IF(X987="記憶","記憶：基地発～基地着","未確認：基地発～基地着")),IF(OR(R987&lt;&gt;"",S987&lt;&gt;""),"要確認：時刻不足・逆転",IF(AND(ISNUMBER(T987),T987&gt;=0),IF(X987="記録","実績：記録の時間",IF(X987="記憶","記憶：申告の時間","未確認：申告の時間")),IF(AND(I987="あり",J987="実施",ISNUMBER(AC987)),"所定時間による見込み",IF(I987="なし","使用なし","未確認"))))))</f>
        <v/>
      </c>
      <c r="AF987" s="55" t="str">
        <f>IF(C987="","",IF(H987="あり",1,0))</f>
        <v/>
      </c>
      <c r="AG987" s="55" t="str">
        <f>IF(C987="","",IF(AND(I987="あり",J987="実施"),1,0))</f>
        <v/>
      </c>
      <c r="AH987" s="55" t="str">
        <f>IF(C987="","",IF(AND(H987="あり",X987="記録"),IF(COUNTIFS($A$8:A987,A987,$B$8:B987,B987,$C$8:C987,C987,$E$8:E987,E987,$F$8:F987,F987,$H$8:H987,"あり",$X$8:X987,"記録")=1,1,0),0))</f>
        <v/>
      </c>
      <c r="AI987" s="55" t="str">
        <f>IF(C987="","",IF(AND(I987="あり",J987="実施",X987="記録",ISNUMBER(K987)),IF(COUNTIFS($K$8:K987,K987,$C$8:C987,C987,$E$8:E987,E987,$F$8:F987,F987,$I$8:I987,"あり",$J$8:J987,"実施",$X$8:X987,"記録")=1,1,0),0))</f>
        <v/>
      </c>
      <c r="AJ987" s="55" t="str">
        <f>IF(C987="","",IF(ISNUMBER(A987),YEAR(A987)-IF(MONTH(A987)&lt;4,1,0),""))</f>
        <v/>
      </c>
      <c r="AK987" s="55" t="str">
        <f>IF(C987="","",IF(J987="実施",IF(ISNUMBER(K987),YEAR(K987)-IF(MONTH(K987)&lt;4,1,0),""),""))</f>
        <v/>
      </c>
      <c r="AL987" s="56" t="str">
        <f>IF(C987="",IF(OR(A987&lt;&gt;"",G987&lt;&gt;""),"要確認：船名未記入",""),IF(OR(NOT(ISNUMBER(A987)),G987="",H987="",I987="",J987="",N987="",O987="",P987="",W987="",X987=""),"要確認：基本項目不足",IF(OR(Z987="未登録・重複",AA987="未登録・重複",AB987="未確認"),"要確認：登録表を確認",IF(AND(H987="あり",NOT(ISNUMBER(B987))),"要確認：前日の予定時刻不足",IF(AND(J987="実施",I987="あり",NOT(ISNUMBER(K987))),"要確認：最終日時不足",IF(AND(J987="取消",I987="あり"),"要確認：取消と使用ありが矛盾",IF(OR(AND(ISNUMBER(T987),T987&lt;0),AND(ISNUMBER(V987),V987&lt;0),AE987="要確認：時刻不足・逆転"),"要確認：時間を確認",IF(COUNTIFS(Work[予定表の作業日],A987,Work[前日版の予定時刻],B987,Work[船名],C987,Work[バース],E987,Work[入出・転],F987,Work[曳船名],G987)&gt;1,"要確認：同じ作業・曳船が重複",IF(AND(I987="あり",J987="実施",NOT(ISNUMBER(AD987))),"要確認：拘束時間未確認",IF(OR(H987="未確認",I987="未確認",J987="未確認",X987="未確認",N987="未確認",O987="未確認"),"要確認：未確認を含む","確認済"))))))))))</f>
        <v/>
      </c>
    </row>
    <row r="988" spans="1:38" ht="24.95" customHeight="1" x14ac:dyDescent="0.2">
      <c r="A988" s="20"/>
      <c r="B988" s="29"/>
      <c r="C988" s="7"/>
      <c r="D988" s="7"/>
      <c r="E988" s="7"/>
      <c r="F988" s="7"/>
      <c r="G988" s="7"/>
      <c r="H988" s="7"/>
      <c r="I988" s="7"/>
      <c r="J988" s="7"/>
      <c r="K988" s="23"/>
      <c r="L988" s="13"/>
      <c r="M988" s="13"/>
      <c r="N988" s="7"/>
      <c r="O988" s="51"/>
      <c r="P988" s="51"/>
      <c r="Q988" s="61"/>
      <c r="R988" s="62"/>
      <c r="S988" s="62"/>
      <c r="T988" s="63"/>
      <c r="U988" s="63"/>
      <c r="V988" s="63"/>
      <c r="W988" s="51"/>
      <c r="X988" s="51"/>
      <c r="Y988" s="67"/>
      <c r="Z988" s="54" t="str">
        <f>IF(G988="","",IF(COUNTIF(Tugs[曳船名],G988)&lt;&gt;1,"未登録・重複",IF(INDEX(Tugs[会社名],MATCH(G988,Tugs[曳船名],0))="","未確認",INDEX(Tugs[会社名],MATCH(G988,Tugs[曳船名],0)))))</f>
        <v/>
      </c>
      <c r="AA988" s="54" t="str">
        <f>IF(G988="","",IF(COUNTIF(Companies[会社名],Z988)&lt;&gt;1,"未登録・重複",IF(INDEX(Companies[地区],MATCH(Z988,Companies[会社名],0))="","未確認",INDEX(Companies[地区],MATCH(Z988,Companies[会社名],0)))))</f>
        <v/>
      </c>
      <c r="AB988" s="54" t="str">
        <f>IF(G988="","",IF(Q988&lt;&gt;"",Q988,IF(COUNTIF(Tugs[曳船名],G988)&lt;&gt;1,"未登録・重複",IF(INDEX(Tugs[基地港],MATCH(G988,Tugs[曳船名],0))="","未確認",INDEX(Tugs[基地港],MATCH(G988,Tugs[曳船名],0))))))</f>
        <v/>
      </c>
      <c r="AC988" s="53" t="str">
        <f>IF(C988="","",IF(AND(COUNTIF(Standards[照合項目（自動）],AB988&amp;"｜"&amp;E988&amp;"｜"&amp;D988&amp;"｜"&amp;F988&amp;"｜"&amp;P988)=1,COUNTIFS(Standards[照合項目（自動）],AB988&amp;"｜"&amp;E988&amp;"｜"&amp;D988&amp;"｜"&amp;F988&amp;"｜"&amp;P988,Standards[入力確認（自動）],"確認済")=1),SUMIF(Standards[照合項目（自動）],AB988&amp;"｜"&amp;E988&amp;"｜"&amp;D988&amp;"｜"&amp;F988&amp;"｜"&amp;P988,Standards[所定合計h（自動）]),"未確認"))</f>
        <v/>
      </c>
      <c r="AD988" s="53" t="str">
        <f>IF(C988="","",IF(AND(ISNUMBER(R988),ISNUMBER(S988),S988&gt;=R988),ROUND((S988-R988)*24,4),IF(OR(R988&lt;&gt;"",S988&lt;&gt;""),"",IF(AND(ISNUMBER(T988),T988&gt;=0),T988,IF(AND(I988="あり",J988="実施",ISNUMBER(AC988)),AC988,"")))))</f>
        <v/>
      </c>
      <c r="AE988" s="54" t="str">
        <f>IF(C988="","",IF(AND(ISNUMBER(R988),ISNUMBER(S988),S988&gt;=R988),IF(X988="記録","実績：基地発～基地着",IF(X988="記憶","記憶：基地発～基地着","未確認：基地発～基地着")),IF(OR(R988&lt;&gt;"",S988&lt;&gt;""),"要確認：時刻不足・逆転",IF(AND(ISNUMBER(T988),T988&gt;=0),IF(X988="記録","実績：記録の時間",IF(X988="記憶","記憶：申告の時間","未確認：申告の時間")),IF(AND(I988="あり",J988="実施",ISNUMBER(AC988)),"所定時間による見込み",IF(I988="なし","使用なし","未確認"))))))</f>
        <v/>
      </c>
      <c r="AF988" s="55" t="str">
        <f>IF(C988="","",IF(H988="あり",1,0))</f>
        <v/>
      </c>
      <c r="AG988" s="55" t="str">
        <f>IF(C988="","",IF(AND(I988="あり",J988="実施"),1,0))</f>
        <v/>
      </c>
      <c r="AH988" s="55" t="str">
        <f>IF(C988="","",IF(AND(H988="あり",X988="記録"),IF(COUNTIFS($A$8:A988,A988,$B$8:B988,B988,$C$8:C988,C988,$E$8:E988,E988,$F$8:F988,F988,$H$8:H988,"あり",$X$8:X988,"記録")=1,1,0),0))</f>
        <v/>
      </c>
      <c r="AI988" s="55" t="str">
        <f>IF(C988="","",IF(AND(I988="あり",J988="実施",X988="記録",ISNUMBER(K988)),IF(COUNTIFS($K$8:K988,K988,$C$8:C988,C988,$E$8:E988,E988,$F$8:F988,F988,$I$8:I988,"あり",$J$8:J988,"実施",$X$8:X988,"記録")=1,1,0),0))</f>
        <v/>
      </c>
      <c r="AJ988" s="55" t="str">
        <f>IF(C988="","",IF(ISNUMBER(A988),YEAR(A988)-IF(MONTH(A988)&lt;4,1,0),""))</f>
        <v/>
      </c>
      <c r="AK988" s="55" t="str">
        <f>IF(C988="","",IF(J988="実施",IF(ISNUMBER(K988),YEAR(K988)-IF(MONTH(K988)&lt;4,1,0),""),""))</f>
        <v/>
      </c>
      <c r="AL988" s="56" t="str">
        <f>IF(C988="",IF(OR(A988&lt;&gt;"",G988&lt;&gt;""),"要確認：船名未記入",""),IF(OR(NOT(ISNUMBER(A988)),G988="",H988="",I988="",J988="",N988="",O988="",P988="",W988="",X988=""),"要確認：基本項目不足",IF(OR(Z988="未登録・重複",AA988="未登録・重複",AB988="未確認"),"要確認：登録表を確認",IF(AND(H988="あり",NOT(ISNUMBER(B988))),"要確認：前日の予定時刻不足",IF(AND(J988="実施",I988="あり",NOT(ISNUMBER(K988))),"要確認：最終日時不足",IF(AND(J988="取消",I988="あり"),"要確認：取消と使用ありが矛盾",IF(OR(AND(ISNUMBER(T988),T988&lt;0),AND(ISNUMBER(V988),V988&lt;0),AE988="要確認：時刻不足・逆転"),"要確認：時間を確認",IF(COUNTIFS(Work[予定表の作業日],A988,Work[前日版の予定時刻],B988,Work[船名],C988,Work[バース],E988,Work[入出・転],F988,Work[曳船名],G988)&gt;1,"要確認：同じ作業・曳船が重複",IF(AND(I988="あり",J988="実施",NOT(ISNUMBER(AD988))),"要確認：拘束時間未確認",IF(OR(H988="未確認",I988="未確認",J988="未確認",X988="未確認",N988="未確認",O988="未確認"),"要確認：未確認を含む","確認済"))))))))))</f>
        <v/>
      </c>
    </row>
    <row r="989" spans="1:38" ht="24.95" customHeight="1" x14ac:dyDescent="0.2">
      <c r="A989" s="20"/>
      <c r="B989" s="29"/>
      <c r="C989" s="7"/>
      <c r="D989" s="7"/>
      <c r="E989" s="7"/>
      <c r="F989" s="7"/>
      <c r="G989" s="7"/>
      <c r="H989" s="7"/>
      <c r="I989" s="7"/>
      <c r="J989" s="7"/>
      <c r="K989" s="23"/>
      <c r="L989" s="13"/>
      <c r="M989" s="13"/>
      <c r="N989" s="7"/>
      <c r="O989" s="51"/>
      <c r="P989" s="51"/>
      <c r="Q989" s="61"/>
      <c r="R989" s="62"/>
      <c r="S989" s="62"/>
      <c r="T989" s="63"/>
      <c r="U989" s="63"/>
      <c r="V989" s="63"/>
      <c r="W989" s="51"/>
      <c r="X989" s="51"/>
      <c r="Y989" s="67"/>
      <c r="Z989" s="54" t="str">
        <f>IF(G989="","",IF(COUNTIF(Tugs[曳船名],G989)&lt;&gt;1,"未登録・重複",IF(INDEX(Tugs[会社名],MATCH(G989,Tugs[曳船名],0))="","未確認",INDEX(Tugs[会社名],MATCH(G989,Tugs[曳船名],0)))))</f>
        <v/>
      </c>
      <c r="AA989" s="54" t="str">
        <f>IF(G989="","",IF(COUNTIF(Companies[会社名],Z989)&lt;&gt;1,"未登録・重複",IF(INDEX(Companies[地区],MATCH(Z989,Companies[会社名],0))="","未確認",INDEX(Companies[地区],MATCH(Z989,Companies[会社名],0)))))</f>
        <v/>
      </c>
      <c r="AB989" s="54" t="str">
        <f>IF(G989="","",IF(Q989&lt;&gt;"",Q989,IF(COUNTIF(Tugs[曳船名],G989)&lt;&gt;1,"未登録・重複",IF(INDEX(Tugs[基地港],MATCH(G989,Tugs[曳船名],0))="","未確認",INDEX(Tugs[基地港],MATCH(G989,Tugs[曳船名],0))))))</f>
        <v/>
      </c>
      <c r="AC989" s="53" t="str">
        <f>IF(C989="","",IF(AND(COUNTIF(Standards[照合項目（自動）],AB989&amp;"｜"&amp;E989&amp;"｜"&amp;D989&amp;"｜"&amp;F989&amp;"｜"&amp;P989)=1,COUNTIFS(Standards[照合項目（自動）],AB989&amp;"｜"&amp;E989&amp;"｜"&amp;D989&amp;"｜"&amp;F989&amp;"｜"&amp;P989,Standards[入力確認（自動）],"確認済")=1),SUMIF(Standards[照合項目（自動）],AB989&amp;"｜"&amp;E989&amp;"｜"&amp;D989&amp;"｜"&amp;F989&amp;"｜"&amp;P989,Standards[所定合計h（自動）]),"未確認"))</f>
        <v/>
      </c>
      <c r="AD989" s="53" t="str">
        <f>IF(C989="","",IF(AND(ISNUMBER(R989),ISNUMBER(S989),S989&gt;=R989),ROUND((S989-R989)*24,4),IF(OR(R989&lt;&gt;"",S989&lt;&gt;""),"",IF(AND(ISNUMBER(T989),T989&gt;=0),T989,IF(AND(I989="あり",J989="実施",ISNUMBER(AC989)),AC989,"")))))</f>
        <v/>
      </c>
      <c r="AE989" s="54" t="str">
        <f>IF(C989="","",IF(AND(ISNUMBER(R989),ISNUMBER(S989),S989&gt;=R989),IF(X989="記録","実績：基地発～基地着",IF(X989="記憶","記憶：基地発～基地着","未確認：基地発～基地着")),IF(OR(R989&lt;&gt;"",S989&lt;&gt;""),"要確認：時刻不足・逆転",IF(AND(ISNUMBER(T989),T989&gt;=0),IF(X989="記録","実績：記録の時間",IF(X989="記憶","記憶：申告の時間","未確認：申告の時間")),IF(AND(I989="あり",J989="実施",ISNUMBER(AC989)),"所定時間による見込み",IF(I989="なし","使用なし","未確認"))))))</f>
        <v/>
      </c>
      <c r="AF989" s="55" t="str">
        <f>IF(C989="","",IF(H989="あり",1,0))</f>
        <v/>
      </c>
      <c r="AG989" s="55" t="str">
        <f>IF(C989="","",IF(AND(I989="あり",J989="実施"),1,0))</f>
        <v/>
      </c>
      <c r="AH989" s="55" t="str">
        <f>IF(C989="","",IF(AND(H989="あり",X989="記録"),IF(COUNTIFS($A$8:A989,A989,$B$8:B989,B989,$C$8:C989,C989,$E$8:E989,E989,$F$8:F989,F989,$H$8:H989,"あり",$X$8:X989,"記録")=1,1,0),0))</f>
        <v/>
      </c>
      <c r="AI989" s="55" t="str">
        <f>IF(C989="","",IF(AND(I989="あり",J989="実施",X989="記録",ISNUMBER(K989)),IF(COUNTIFS($K$8:K989,K989,$C$8:C989,C989,$E$8:E989,E989,$F$8:F989,F989,$I$8:I989,"あり",$J$8:J989,"実施",$X$8:X989,"記録")=1,1,0),0))</f>
        <v/>
      </c>
      <c r="AJ989" s="55" t="str">
        <f>IF(C989="","",IF(ISNUMBER(A989),YEAR(A989)-IF(MONTH(A989)&lt;4,1,0),""))</f>
        <v/>
      </c>
      <c r="AK989" s="55" t="str">
        <f>IF(C989="","",IF(J989="実施",IF(ISNUMBER(K989),YEAR(K989)-IF(MONTH(K989)&lt;4,1,0),""),""))</f>
        <v/>
      </c>
      <c r="AL989" s="56" t="str">
        <f>IF(C989="",IF(OR(A989&lt;&gt;"",G989&lt;&gt;""),"要確認：船名未記入",""),IF(OR(NOT(ISNUMBER(A989)),G989="",H989="",I989="",J989="",N989="",O989="",P989="",W989="",X989=""),"要確認：基本項目不足",IF(OR(Z989="未登録・重複",AA989="未登録・重複",AB989="未確認"),"要確認：登録表を確認",IF(AND(H989="あり",NOT(ISNUMBER(B989))),"要確認：前日の予定時刻不足",IF(AND(J989="実施",I989="あり",NOT(ISNUMBER(K989))),"要確認：最終日時不足",IF(AND(J989="取消",I989="あり"),"要確認：取消と使用ありが矛盾",IF(OR(AND(ISNUMBER(T989),T989&lt;0),AND(ISNUMBER(V989),V989&lt;0),AE989="要確認：時刻不足・逆転"),"要確認：時間を確認",IF(COUNTIFS(Work[予定表の作業日],A989,Work[前日版の予定時刻],B989,Work[船名],C989,Work[バース],E989,Work[入出・転],F989,Work[曳船名],G989)&gt;1,"要確認：同じ作業・曳船が重複",IF(AND(I989="あり",J989="実施",NOT(ISNUMBER(AD989))),"要確認：拘束時間未確認",IF(OR(H989="未確認",I989="未確認",J989="未確認",X989="未確認",N989="未確認",O989="未確認"),"要確認：未確認を含む","確認済"))))))))))</f>
        <v/>
      </c>
    </row>
    <row r="990" spans="1:38" ht="24.95" customHeight="1" x14ac:dyDescent="0.2">
      <c r="A990" s="20"/>
      <c r="B990" s="29"/>
      <c r="C990" s="7"/>
      <c r="D990" s="7"/>
      <c r="E990" s="7"/>
      <c r="F990" s="7"/>
      <c r="G990" s="7"/>
      <c r="H990" s="7"/>
      <c r="I990" s="7"/>
      <c r="J990" s="7"/>
      <c r="K990" s="23"/>
      <c r="L990" s="13"/>
      <c r="M990" s="13"/>
      <c r="N990" s="7"/>
      <c r="O990" s="51"/>
      <c r="P990" s="51"/>
      <c r="Q990" s="61"/>
      <c r="R990" s="62"/>
      <c r="S990" s="62"/>
      <c r="T990" s="63"/>
      <c r="U990" s="63"/>
      <c r="V990" s="63"/>
      <c r="W990" s="51"/>
      <c r="X990" s="51"/>
      <c r="Y990" s="67"/>
      <c r="Z990" s="54" t="str">
        <f>IF(G990="","",IF(COUNTIF(Tugs[曳船名],G990)&lt;&gt;1,"未登録・重複",IF(INDEX(Tugs[会社名],MATCH(G990,Tugs[曳船名],0))="","未確認",INDEX(Tugs[会社名],MATCH(G990,Tugs[曳船名],0)))))</f>
        <v/>
      </c>
      <c r="AA990" s="54" t="str">
        <f>IF(G990="","",IF(COUNTIF(Companies[会社名],Z990)&lt;&gt;1,"未登録・重複",IF(INDEX(Companies[地区],MATCH(Z990,Companies[会社名],0))="","未確認",INDEX(Companies[地区],MATCH(Z990,Companies[会社名],0)))))</f>
        <v/>
      </c>
      <c r="AB990" s="54" t="str">
        <f>IF(G990="","",IF(Q990&lt;&gt;"",Q990,IF(COUNTIF(Tugs[曳船名],G990)&lt;&gt;1,"未登録・重複",IF(INDEX(Tugs[基地港],MATCH(G990,Tugs[曳船名],0))="","未確認",INDEX(Tugs[基地港],MATCH(G990,Tugs[曳船名],0))))))</f>
        <v/>
      </c>
      <c r="AC990" s="53" t="str">
        <f>IF(C990="","",IF(AND(COUNTIF(Standards[照合項目（自動）],AB990&amp;"｜"&amp;E990&amp;"｜"&amp;D990&amp;"｜"&amp;F990&amp;"｜"&amp;P990)=1,COUNTIFS(Standards[照合項目（自動）],AB990&amp;"｜"&amp;E990&amp;"｜"&amp;D990&amp;"｜"&amp;F990&amp;"｜"&amp;P990,Standards[入力確認（自動）],"確認済")=1),SUMIF(Standards[照合項目（自動）],AB990&amp;"｜"&amp;E990&amp;"｜"&amp;D990&amp;"｜"&amp;F990&amp;"｜"&amp;P990,Standards[所定合計h（自動）]),"未確認"))</f>
        <v/>
      </c>
      <c r="AD990" s="53" t="str">
        <f>IF(C990="","",IF(AND(ISNUMBER(R990),ISNUMBER(S990),S990&gt;=R990),ROUND((S990-R990)*24,4),IF(OR(R990&lt;&gt;"",S990&lt;&gt;""),"",IF(AND(ISNUMBER(T990),T990&gt;=0),T990,IF(AND(I990="あり",J990="実施",ISNUMBER(AC990)),AC990,"")))))</f>
        <v/>
      </c>
      <c r="AE990" s="54" t="str">
        <f>IF(C990="","",IF(AND(ISNUMBER(R990),ISNUMBER(S990),S990&gt;=R990),IF(X990="記録","実績：基地発～基地着",IF(X990="記憶","記憶：基地発～基地着","未確認：基地発～基地着")),IF(OR(R990&lt;&gt;"",S990&lt;&gt;""),"要確認：時刻不足・逆転",IF(AND(ISNUMBER(T990),T990&gt;=0),IF(X990="記録","実績：記録の時間",IF(X990="記憶","記憶：申告の時間","未確認：申告の時間")),IF(AND(I990="あり",J990="実施",ISNUMBER(AC990)),"所定時間による見込み",IF(I990="なし","使用なし","未確認"))))))</f>
        <v/>
      </c>
      <c r="AF990" s="55" t="str">
        <f>IF(C990="","",IF(H990="あり",1,0))</f>
        <v/>
      </c>
      <c r="AG990" s="55" t="str">
        <f>IF(C990="","",IF(AND(I990="あり",J990="実施"),1,0))</f>
        <v/>
      </c>
      <c r="AH990" s="55" t="str">
        <f>IF(C990="","",IF(AND(H990="あり",X990="記録"),IF(COUNTIFS($A$8:A990,A990,$B$8:B990,B990,$C$8:C990,C990,$E$8:E990,E990,$F$8:F990,F990,$H$8:H990,"あり",$X$8:X990,"記録")=1,1,0),0))</f>
        <v/>
      </c>
      <c r="AI990" s="55" t="str">
        <f>IF(C990="","",IF(AND(I990="あり",J990="実施",X990="記録",ISNUMBER(K990)),IF(COUNTIFS($K$8:K990,K990,$C$8:C990,C990,$E$8:E990,E990,$F$8:F990,F990,$I$8:I990,"あり",$J$8:J990,"実施",$X$8:X990,"記録")=1,1,0),0))</f>
        <v/>
      </c>
      <c r="AJ990" s="55" t="str">
        <f>IF(C990="","",IF(ISNUMBER(A990),YEAR(A990)-IF(MONTH(A990)&lt;4,1,0),""))</f>
        <v/>
      </c>
      <c r="AK990" s="55" t="str">
        <f>IF(C990="","",IF(J990="実施",IF(ISNUMBER(K990),YEAR(K990)-IF(MONTH(K990)&lt;4,1,0),""),""))</f>
        <v/>
      </c>
      <c r="AL990" s="56" t="str">
        <f>IF(C990="",IF(OR(A990&lt;&gt;"",G990&lt;&gt;""),"要確認：船名未記入",""),IF(OR(NOT(ISNUMBER(A990)),G990="",H990="",I990="",J990="",N990="",O990="",P990="",W990="",X990=""),"要確認：基本項目不足",IF(OR(Z990="未登録・重複",AA990="未登録・重複",AB990="未確認"),"要確認：登録表を確認",IF(AND(H990="あり",NOT(ISNUMBER(B990))),"要確認：前日の予定時刻不足",IF(AND(J990="実施",I990="あり",NOT(ISNUMBER(K990))),"要確認：最終日時不足",IF(AND(J990="取消",I990="あり"),"要確認：取消と使用ありが矛盾",IF(OR(AND(ISNUMBER(T990),T990&lt;0),AND(ISNUMBER(V990),V990&lt;0),AE990="要確認：時刻不足・逆転"),"要確認：時間を確認",IF(COUNTIFS(Work[予定表の作業日],A990,Work[前日版の予定時刻],B990,Work[船名],C990,Work[バース],E990,Work[入出・転],F990,Work[曳船名],G990)&gt;1,"要確認：同じ作業・曳船が重複",IF(AND(I990="あり",J990="実施",NOT(ISNUMBER(AD990))),"要確認：拘束時間未確認",IF(OR(H990="未確認",I990="未確認",J990="未確認",X990="未確認",N990="未確認",O990="未確認"),"要確認：未確認を含む","確認済"))))))))))</f>
        <v/>
      </c>
    </row>
    <row r="991" spans="1:38" ht="24.95" customHeight="1" x14ac:dyDescent="0.2">
      <c r="A991" s="20"/>
      <c r="B991" s="29"/>
      <c r="C991" s="7"/>
      <c r="D991" s="7"/>
      <c r="E991" s="7"/>
      <c r="F991" s="7"/>
      <c r="G991" s="7"/>
      <c r="H991" s="7"/>
      <c r="I991" s="7"/>
      <c r="J991" s="7"/>
      <c r="K991" s="23"/>
      <c r="L991" s="13"/>
      <c r="M991" s="13"/>
      <c r="N991" s="7"/>
      <c r="O991" s="51"/>
      <c r="P991" s="51"/>
      <c r="Q991" s="61"/>
      <c r="R991" s="62"/>
      <c r="S991" s="62"/>
      <c r="T991" s="63"/>
      <c r="U991" s="63"/>
      <c r="V991" s="63"/>
      <c r="W991" s="51"/>
      <c r="X991" s="51"/>
      <c r="Y991" s="67"/>
      <c r="Z991" s="54" t="str">
        <f>IF(G991="","",IF(COUNTIF(Tugs[曳船名],G991)&lt;&gt;1,"未登録・重複",IF(INDEX(Tugs[会社名],MATCH(G991,Tugs[曳船名],0))="","未確認",INDEX(Tugs[会社名],MATCH(G991,Tugs[曳船名],0)))))</f>
        <v/>
      </c>
      <c r="AA991" s="54" t="str">
        <f>IF(G991="","",IF(COUNTIF(Companies[会社名],Z991)&lt;&gt;1,"未登録・重複",IF(INDEX(Companies[地区],MATCH(Z991,Companies[会社名],0))="","未確認",INDEX(Companies[地区],MATCH(Z991,Companies[会社名],0)))))</f>
        <v/>
      </c>
      <c r="AB991" s="54" t="str">
        <f>IF(G991="","",IF(Q991&lt;&gt;"",Q991,IF(COUNTIF(Tugs[曳船名],G991)&lt;&gt;1,"未登録・重複",IF(INDEX(Tugs[基地港],MATCH(G991,Tugs[曳船名],0))="","未確認",INDEX(Tugs[基地港],MATCH(G991,Tugs[曳船名],0))))))</f>
        <v/>
      </c>
      <c r="AC991" s="53" t="str">
        <f>IF(C991="","",IF(AND(COUNTIF(Standards[照合項目（自動）],AB991&amp;"｜"&amp;E991&amp;"｜"&amp;D991&amp;"｜"&amp;F991&amp;"｜"&amp;P991)=1,COUNTIFS(Standards[照合項目（自動）],AB991&amp;"｜"&amp;E991&amp;"｜"&amp;D991&amp;"｜"&amp;F991&amp;"｜"&amp;P991,Standards[入力確認（自動）],"確認済")=1),SUMIF(Standards[照合項目（自動）],AB991&amp;"｜"&amp;E991&amp;"｜"&amp;D991&amp;"｜"&amp;F991&amp;"｜"&amp;P991,Standards[所定合計h（自動）]),"未確認"))</f>
        <v/>
      </c>
      <c r="AD991" s="53" t="str">
        <f>IF(C991="","",IF(AND(ISNUMBER(R991),ISNUMBER(S991),S991&gt;=R991),ROUND((S991-R991)*24,4),IF(OR(R991&lt;&gt;"",S991&lt;&gt;""),"",IF(AND(ISNUMBER(T991),T991&gt;=0),T991,IF(AND(I991="あり",J991="実施",ISNUMBER(AC991)),AC991,"")))))</f>
        <v/>
      </c>
      <c r="AE991" s="54" t="str">
        <f>IF(C991="","",IF(AND(ISNUMBER(R991),ISNUMBER(S991),S991&gt;=R991),IF(X991="記録","実績：基地発～基地着",IF(X991="記憶","記憶：基地発～基地着","未確認：基地発～基地着")),IF(OR(R991&lt;&gt;"",S991&lt;&gt;""),"要確認：時刻不足・逆転",IF(AND(ISNUMBER(T991),T991&gt;=0),IF(X991="記録","実績：記録の時間",IF(X991="記憶","記憶：申告の時間","未確認：申告の時間")),IF(AND(I991="あり",J991="実施",ISNUMBER(AC991)),"所定時間による見込み",IF(I991="なし","使用なし","未確認"))))))</f>
        <v/>
      </c>
      <c r="AF991" s="55" t="str">
        <f>IF(C991="","",IF(H991="あり",1,0))</f>
        <v/>
      </c>
      <c r="AG991" s="55" t="str">
        <f>IF(C991="","",IF(AND(I991="あり",J991="実施"),1,0))</f>
        <v/>
      </c>
      <c r="AH991" s="55" t="str">
        <f>IF(C991="","",IF(AND(H991="あり",X991="記録"),IF(COUNTIFS($A$8:A991,A991,$B$8:B991,B991,$C$8:C991,C991,$E$8:E991,E991,$F$8:F991,F991,$H$8:H991,"あり",$X$8:X991,"記録")=1,1,0),0))</f>
        <v/>
      </c>
      <c r="AI991" s="55" t="str">
        <f>IF(C991="","",IF(AND(I991="あり",J991="実施",X991="記録",ISNUMBER(K991)),IF(COUNTIFS($K$8:K991,K991,$C$8:C991,C991,$E$8:E991,E991,$F$8:F991,F991,$I$8:I991,"あり",$J$8:J991,"実施",$X$8:X991,"記録")=1,1,0),0))</f>
        <v/>
      </c>
      <c r="AJ991" s="55" t="str">
        <f>IF(C991="","",IF(ISNUMBER(A991),YEAR(A991)-IF(MONTH(A991)&lt;4,1,0),""))</f>
        <v/>
      </c>
      <c r="AK991" s="55" t="str">
        <f>IF(C991="","",IF(J991="実施",IF(ISNUMBER(K991),YEAR(K991)-IF(MONTH(K991)&lt;4,1,0),""),""))</f>
        <v/>
      </c>
      <c r="AL991" s="56" t="str">
        <f>IF(C991="",IF(OR(A991&lt;&gt;"",G991&lt;&gt;""),"要確認：船名未記入",""),IF(OR(NOT(ISNUMBER(A991)),G991="",H991="",I991="",J991="",N991="",O991="",P991="",W991="",X991=""),"要確認：基本項目不足",IF(OR(Z991="未登録・重複",AA991="未登録・重複",AB991="未確認"),"要確認：登録表を確認",IF(AND(H991="あり",NOT(ISNUMBER(B991))),"要確認：前日の予定時刻不足",IF(AND(J991="実施",I991="あり",NOT(ISNUMBER(K991))),"要確認：最終日時不足",IF(AND(J991="取消",I991="あり"),"要確認：取消と使用ありが矛盾",IF(OR(AND(ISNUMBER(T991),T991&lt;0),AND(ISNUMBER(V991),V991&lt;0),AE991="要確認：時刻不足・逆転"),"要確認：時間を確認",IF(COUNTIFS(Work[予定表の作業日],A991,Work[前日版の予定時刻],B991,Work[船名],C991,Work[バース],E991,Work[入出・転],F991,Work[曳船名],G991)&gt;1,"要確認：同じ作業・曳船が重複",IF(AND(I991="あり",J991="実施",NOT(ISNUMBER(AD991))),"要確認：拘束時間未確認",IF(OR(H991="未確認",I991="未確認",J991="未確認",X991="未確認",N991="未確認",O991="未確認"),"要確認：未確認を含む","確認済"))))))))))</f>
        <v/>
      </c>
    </row>
    <row r="992" spans="1:38" ht="24.95" customHeight="1" x14ac:dyDescent="0.2">
      <c r="A992" s="20"/>
      <c r="B992" s="29"/>
      <c r="C992" s="7"/>
      <c r="D992" s="7"/>
      <c r="E992" s="7"/>
      <c r="F992" s="7"/>
      <c r="G992" s="7"/>
      <c r="H992" s="7"/>
      <c r="I992" s="7"/>
      <c r="J992" s="7"/>
      <c r="K992" s="23"/>
      <c r="L992" s="13"/>
      <c r="M992" s="13"/>
      <c r="N992" s="7"/>
      <c r="O992" s="51"/>
      <c r="P992" s="51"/>
      <c r="Q992" s="61"/>
      <c r="R992" s="62"/>
      <c r="S992" s="62"/>
      <c r="T992" s="63"/>
      <c r="U992" s="63"/>
      <c r="V992" s="63"/>
      <c r="W992" s="51"/>
      <c r="X992" s="51"/>
      <c r="Y992" s="67"/>
      <c r="Z992" s="54" t="str">
        <f>IF(G992="","",IF(COUNTIF(Tugs[曳船名],G992)&lt;&gt;1,"未登録・重複",IF(INDEX(Tugs[会社名],MATCH(G992,Tugs[曳船名],0))="","未確認",INDEX(Tugs[会社名],MATCH(G992,Tugs[曳船名],0)))))</f>
        <v/>
      </c>
      <c r="AA992" s="54" t="str">
        <f>IF(G992="","",IF(COUNTIF(Companies[会社名],Z992)&lt;&gt;1,"未登録・重複",IF(INDEX(Companies[地区],MATCH(Z992,Companies[会社名],0))="","未確認",INDEX(Companies[地区],MATCH(Z992,Companies[会社名],0)))))</f>
        <v/>
      </c>
      <c r="AB992" s="54" t="str">
        <f>IF(G992="","",IF(Q992&lt;&gt;"",Q992,IF(COUNTIF(Tugs[曳船名],G992)&lt;&gt;1,"未登録・重複",IF(INDEX(Tugs[基地港],MATCH(G992,Tugs[曳船名],0))="","未確認",INDEX(Tugs[基地港],MATCH(G992,Tugs[曳船名],0))))))</f>
        <v/>
      </c>
      <c r="AC992" s="53" t="str">
        <f>IF(C992="","",IF(AND(COUNTIF(Standards[照合項目（自動）],AB992&amp;"｜"&amp;E992&amp;"｜"&amp;D992&amp;"｜"&amp;F992&amp;"｜"&amp;P992)=1,COUNTIFS(Standards[照合項目（自動）],AB992&amp;"｜"&amp;E992&amp;"｜"&amp;D992&amp;"｜"&amp;F992&amp;"｜"&amp;P992,Standards[入力確認（自動）],"確認済")=1),SUMIF(Standards[照合項目（自動）],AB992&amp;"｜"&amp;E992&amp;"｜"&amp;D992&amp;"｜"&amp;F992&amp;"｜"&amp;P992,Standards[所定合計h（自動）]),"未確認"))</f>
        <v/>
      </c>
      <c r="AD992" s="53" t="str">
        <f>IF(C992="","",IF(AND(ISNUMBER(R992),ISNUMBER(S992),S992&gt;=R992),ROUND((S992-R992)*24,4),IF(OR(R992&lt;&gt;"",S992&lt;&gt;""),"",IF(AND(ISNUMBER(T992),T992&gt;=0),T992,IF(AND(I992="あり",J992="実施",ISNUMBER(AC992)),AC992,"")))))</f>
        <v/>
      </c>
      <c r="AE992" s="54" t="str">
        <f>IF(C992="","",IF(AND(ISNUMBER(R992),ISNUMBER(S992),S992&gt;=R992),IF(X992="記録","実績：基地発～基地着",IF(X992="記憶","記憶：基地発～基地着","未確認：基地発～基地着")),IF(OR(R992&lt;&gt;"",S992&lt;&gt;""),"要確認：時刻不足・逆転",IF(AND(ISNUMBER(T992),T992&gt;=0),IF(X992="記録","実績：記録の時間",IF(X992="記憶","記憶：申告の時間","未確認：申告の時間")),IF(AND(I992="あり",J992="実施",ISNUMBER(AC992)),"所定時間による見込み",IF(I992="なし","使用なし","未確認"))))))</f>
        <v/>
      </c>
      <c r="AF992" s="55" t="str">
        <f>IF(C992="","",IF(H992="あり",1,0))</f>
        <v/>
      </c>
      <c r="AG992" s="55" t="str">
        <f>IF(C992="","",IF(AND(I992="あり",J992="実施"),1,0))</f>
        <v/>
      </c>
      <c r="AH992" s="55" t="str">
        <f>IF(C992="","",IF(AND(H992="あり",X992="記録"),IF(COUNTIFS($A$8:A992,A992,$B$8:B992,B992,$C$8:C992,C992,$E$8:E992,E992,$F$8:F992,F992,$H$8:H992,"あり",$X$8:X992,"記録")=1,1,0),0))</f>
        <v/>
      </c>
      <c r="AI992" s="55" t="str">
        <f>IF(C992="","",IF(AND(I992="あり",J992="実施",X992="記録",ISNUMBER(K992)),IF(COUNTIFS($K$8:K992,K992,$C$8:C992,C992,$E$8:E992,E992,$F$8:F992,F992,$I$8:I992,"あり",$J$8:J992,"実施",$X$8:X992,"記録")=1,1,0),0))</f>
        <v/>
      </c>
      <c r="AJ992" s="55" t="str">
        <f>IF(C992="","",IF(ISNUMBER(A992),YEAR(A992)-IF(MONTH(A992)&lt;4,1,0),""))</f>
        <v/>
      </c>
      <c r="AK992" s="55" t="str">
        <f>IF(C992="","",IF(J992="実施",IF(ISNUMBER(K992),YEAR(K992)-IF(MONTH(K992)&lt;4,1,0),""),""))</f>
        <v/>
      </c>
      <c r="AL992" s="56" t="str">
        <f>IF(C992="",IF(OR(A992&lt;&gt;"",G992&lt;&gt;""),"要確認：船名未記入",""),IF(OR(NOT(ISNUMBER(A992)),G992="",H992="",I992="",J992="",N992="",O992="",P992="",W992="",X992=""),"要確認：基本項目不足",IF(OR(Z992="未登録・重複",AA992="未登録・重複",AB992="未確認"),"要確認：登録表を確認",IF(AND(H992="あり",NOT(ISNUMBER(B992))),"要確認：前日の予定時刻不足",IF(AND(J992="実施",I992="あり",NOT(ISNUMBER(K992))),"要確認：最終日時不足",IF(AND(J992="取消",I992="あり"),"要確認：取消と使用ありが矛盾",IF(OR(AND(ISNUMBER(T992),T992&lt;0),AND(ISNUMBER(V992),V992&lt;0),AE992="要確認：時刻不足・逆転"),"要確認：時間を確認",IF(COUNTIFS(Work[予定表の作業日],A992,Work[前日版の予定時刻],B992,Work[船名],C992,Work[バース],E992,Work[入出・転],F992,Work[曳船名],G992)&gt;1,"要確認：同じ作業・曳船が重複",IF(AND(I992="あり",J992="実施",NOT(ISNUMBER(AD992))),"要確認：拘束時間未確認",IF(OR(H992="未確認",I992="未確認",J992="未確認",X992="未確認",N992="未確認",O992="未確認"),"要確認：未確認を含む","確認済"))))))))))</f>
        <v/>
      </c>
    </row>
    <row r="993" spans="1:38" ht="24.95" customHeight="1" x14ac:dyDescent="0.2">
      <c r="A993" s="20"/>
      <c r="B993" s="29"/>
      <c r="C993" s="7"/>
      <c r="D993" s="7"/>
      <c r="E993" s="7"/>
      <c r="F993" s="7"/>
      <c r="G993" s="7"/>
      <c r="H993" s="7"/>
      <c r="I993" s="7"/>
      <c r="J993" s="7"/>
      <c r="K993" s="23"/>
      <c r="L993" s="13"/>
      <c r="M993" s="13"/>
      <c r="N993" s="7"/>
      <c r="O993" s="51"/>
      <c r="P993" s="51"/>
      <c r="Q993" s="61"/>
      <c r="R993" s="62"/>
      <c r="S993" s="62"/>
      <c r="T993" s="63"/>
      <c r="U993" s="63"/>
      <c r="V993" s="63"/>
      <c r="W993" s="51"/>
      <c r="X993" s="51"/>
      <c r="Y993" s="67"/>
      <c r="Z993" s="54" t="str">
        <f>IF(G993="","",IF(COUNTIF(Tugs[曳船名],G993)&lt;&gt;1,"未登録・重複",IF(INDEX(Tugs[会社名],MATCH(G993,Tugs[曳船名],0))="","未確認",INDEX(Tugs[会社名],MATCH(G993,Tugs[曳船名],0)))))</f>
        <v/>
      </c>
      <c r="AA993" s="54" t="str">
        <f>IF(G993="","",IF(COUNTIF(Companies[会社名],Z993)&lt;&gt;1,"未登録・重複",IF(INDEX(Companies[地区],MATCH(Z993,Companies[会社名],0))="","未確認",INDEX(Companies[地区],MATCH(Z993,Companies[会社名],0)))))</f>
        <v/>
      </c>
      <c r="AB993" s="54" t="str">
        <f>IF(G993="","",IF(Q993&lt;&gt;"",Q993,IF(COUNTIF(Tugs[曳船名],G993)&lt;&gt;1,"未登録・重複",IF(INDEX(Tugs[基地港],MATCH(G993,Tugs[曳船名],0))="","未確認",INDEX(Tugs[基地港],MATCH(G993,Tugs[曳船名],0))))))</f>
        <v/>
      </c>
      <c r="AC993" s="53" t="str">
        <f>IF(C993="","",IF(AND(COUNTIF(Standards[照合項目（自動）],AB993&amp;"｜"&amp;E993&amp;"｜"&amp;D993&amp;"｜"&amp;F993&amp;"｜"&amp;P993)=1,COUNTIFS(Standards[照合項目（自動）],AB993&amp;"｜"&amp;E993&amp;"｜"&amp;D993&amp;"｜"&amp;F993&amp;"｜"&amp;P993,Standards[入力確認（自動）],"確認済")=1),SUMIF(Standards[照合項目（自動）],AB993&amp;"｜"&amp;E993&amp;"｜"&amp;D993&amp;"｜"&amp;F993&amp;"｜"&amp;P993,Standards[所定合計h（自動）]),"未確認"))</f>
        <v/>
      </c>
      <c r="AD993" s="53" t="str">
        <f>IF(C993="","",IF(AND(ISNUMBER(R993),ISNUMBER(S993),S993&gt;=R993),ROUND((S993-R993)*24,4),IF(OR(R993&lt;&gt;"",S993&lt;&gt;""),"",IF(AND(ISNUMBER(T993),T993&gt;=0),T993,IF(AND(I993="あり",J993="実施",ISNUMBER(AC993)),AC993,"")))))</f>
        <v/>
      </c>
      <c r="AE993" s="54" t="str">
        <f>IF(C993="","",IF(AND(ISNUMBER(R993),ISNUMBER(S993),S993&gt;=R993),IF(X993="記録","実績：基地発～基地着",IF(X993="記憶","記憶：基地発～基地着","未確認：基地発～基地着")),IF(OR(R993&lt;&gt;"",S993&lt;&gt;""),"要確認：時刻不足・逆転",IF(AND(ISNUMBER(T993),T993&gt;=0),IF(X993="記録","実績：記録の時間",IF(X993="記憶","記憶：申告の時間","未確認：申告の時間")),IF(AND(I993="あり",J993="実施",ISNUMBER(AC993)),"所定時間による見込み",IF(I993="なし","使用なし","未確認"))))))</f>
        <v/>
      </c>
      <c r="AF993" s="55" t="str">
        <f>IF(C993="","",IF(H993="あり",1,0))</f>
        <v/>
      </c>
      <c r="AG993" s="55" t="str">
        <f>IF(C993="","",IF(AND(I993="あり",J993="実施"),1,0))</f>
        <v/>
      </c>
      <c r="AH993" s="55" t="str">
        <f>IF(C993="","",IF(AND(H993="あり",X993="記録"),IF(COUNTIFS($A$8:A993,A993,$B$8:B993,B993,$C$8:C993,C993,$E$8:E993,E993,$F$8:F993,F993,$H$8:H993,"あり",$X$8:X993,"記録")=1,1,0),0))</f>
        <v/>
      </c>
      <c r="AI993" s="55" t="str">
        <f>IF(C993="","",IF(AND(I993="あり",J993="実施",X993="記録",ISNUMBER(K993)),IF(COUNTIFS($K$8:K993,K993,$C$8:C993,C993,$E$8:E993,E993,$F$8:F993,F993,$I$8:I993,"あり",$J$8:J993,"実施",$X$8:X993,"記録")=1,1,0),0))</f>
        <v/>
      </c>
      <c r="AJ993" s="55" t="str">
        <f>IF(C993="","",IF(ISNUMBER(A993),YEAR(A993)-IF(MONTH(A993)&lt;4,1,0),""))</f>
        <v/>
      </c>
      <c r="AK993" s="55" t="str">
        <f>IF(C993="","",IF(J993="実施",IF(ISNUMBER(K993),YEAR(K993)-IF(MONTH(K993)&lt;4,1,0),""),""))</f>
        <v/>
      </c>
      <c r="AL993" s="56" t="str">
        <f>IF(C993="",IF(OR(A993&lt;&gt;"",G993&lt;&gt;""),"要確認：船名未記入",""),IF(OR(NOT(ISNUMBER(A993)),G993="",H993="",I993="",J993="",N993="",O993="",P993="",W993="",X993=""),"要確認：基本項目不足",IF(OR(Z993="未登録・重複",AA993="未登録・重複",AB993="未確認"),"要確認：登録表を確認",IF(AND(H993="あり",NOT(ISNUMBER(B993))),"要確認：前日の予定時刻不足",IF(AND(J993="実施",I993="あり",NOT(ISNUMBER(K993))),"要確認：最終日時不足",IF(AND(J993="取消",I993="あり"),"要確認：取消と使用ありが矛盾",IF(OR(AND(ISNUMBER(T993),T993&lt;0),AND(ISNUMBER(V993),V993&lt;0),AE993="要確認：時刻不足・逆転"),"要確認：時間を確認",IF(COUNTIFS(Work[予定表の作業日],A993,Work[前日版の予定時刻],B993,Work[船名],C993,Work[バース],E993,Work[入出・転],F993,Work[曳船名],G993)&gt;1,"要確認：同じ作業・曳船が重複",IF(AND(I993="あり",J993="実施",NOT(ISNUMBER(AD993))),"要確認：拘束時間未確認",IF(OR(H993="未確認",I993="未確認",J993="未確認",X993="未確認",N993="未確認",O993="未確認"),"要確認：未確認を含む","確認済"))))))))))</f>
        <v/>
      </c>
    </row>
    <row r="994" spans="1:38" ht="24.95" customHeight="1" x14ac:dyDescent="0.2">
      <c r="A994" s="20"/>
      <c r="B994" s="29"/>
      <c r="C994" s="7"/>
      <c r="D994" s="7"/>
      <c r="E994" s="7"/>
      <c r="F994" s="7"/>
      <c r="G994" s="7"/>
      <c r="H994" s="7"/>
      <c r="I994" s="7"/>
      <c r="J994" s="7"/>
      <c r="K994" s="23"/>
      <c r="L994" s="13"/>
      <c r="M994" s="13"/>
      <c r="N994" s="7"/>
      <c r="O994" s="51"/>
      <c r="P994" s="51"/>
      <c r="Q994" s="61"/>
      <c r="R994" s="62"/>
      <c r="S994" s="62"/>
      <c r="T994" s="63"/>
      <c r="U994" s="63"/>
      <c r="V994" s="63"/>
      <c r="W994" s="51"/>
      <c r="X994" s="51"/>
      <c r="Y994" s="67"/>
      <c r="Z994" s="54" t="str">
        <f>IF(G994="","",IF(COUNTIF(Tugs[曳船名],G994)&lt;&gt;1,"未登録・重複",IF(INDEX(Tugs[会社名],MATCH(G994,Tugs[曳船名],0))="","未確認",INDEX(Tugs[会社名],MATCH(G994,Tugs[曳船名],0)))))</f>
        <v/>
      </c>
      <c r="AA994" s="54" t="str">
        <f>IF(G994="","",IF(COUNTIF(Companies[会社名],Z994)&lt;&gt;1,"未登録・重複",IF(INDEX(Companies[地区],MATCH(Z994,Companies[会社名],0))="","未確認",INDEX(Companies[地区],MATCH(Z994,Companies[会社名],0)))))</f>
        <v/>
      </c>
      <c r="AB994" s="54" t="str">
        <f>IF(G994="","",IF(Q994&lt;&gt;"",Q994,IF(COUNTIF(Tugs[曳船名],G994)&lt;&gt;1,"未登録・重複",IF(INDEX(Tugs[基地港],MATCH(G994,Tugs[曳船名],0))="","未確認",INDEX(Tugs[基地港],MATCH(G994,Tugs[曳船名],0))))))</f>
        <v/>
      </c>
      <c r="AC994" s="53" t="str">
        <f>IF(C994="","",IF(AND(COUNTIF(Standards[照合項目（自動）],AB994&amp;"｜"&amp;E994&amp;"｜"&amp;D994&amp;"｜"&amp;F994&amp;"｜"&amp;P994)=1,COUNTIFS(Standards[照合項目（自動）],AB994&amp;"｜"&amp;E994&amp;"｜"&amp;D994&amp;"｜"&amp;F994&amp;"｜"&amp;P994,Standards[入力確認（自動）],"確認済")=1),SUMIF(Standards[照合項目（自動）],AB994&amp;"｜"&amp;E994&amp;"｜"&amp;D994&amp;"｜"&amp;F994&amp;"｜"&amp;P994,Standards[所定合計h（自動）]),"未確認"))</f>
        <v/>
      </c>
      <c r="AD994" s="53" t="str">
        <f>IF(C994="","",IF(AND(ISNUMBER(R994),ISNUMBER(S994),S994&gt;=R994),ROUND((S994-R994)*24,4),IF(OR(R994&lt;&gt;"",S994&lt;&gt;""),"",IF(AND(ISNUMBER(T994),T994&gt;=0),T994,IF(AND(I994="あり",J994="実施",ISNUMBER(AC994)),AC994,"")))))</f>
        <v/>
      </c>
      <c r="AE994" s="54" t="str">
        <f>IF(C994="","",IF(AND(ISNUMBER(R994),ISNUMBER(S994),S994&gt;=R994),IF(X994="記録","実績：基地発～基地着",IF(X994="記憶","記憶：基地発～基地着","未確認：基地発～基地着")),IF(OR(R994&lt;&gt;"",S994&lt;&gt;""),"要確認：時刻不足・逆転",IF(AND(ISNUMBER(T994),T994&gt;=0),IF(X994="記録","実績：記録の時間",IF(X994="記憶","記憶：申告の時間","未確認：申告の時間")),IF(AND(I994="あり",J994="実施",ISNUMBER(AC994)),"所定時間による見込み",IF(I994="なし","使用なし","未確認"))))))</f>
        <v/>
      </c>
      <c r="AF994" s="55" t="str">
        <f>IF(C994="","",IF(H994="あり",1,0))</f>
        <v/>
      </c>
      <c r="AG994" s="55" t="str">
        <f>IF(C994="","",IF(AND(I994="あり",J994="実施"),1,0))</f>
        <v/>
      </c>
      <c r="AH994" s="55" t="str">
        <f>IF(C994="","",IF(AND(H994="あり",X994="記録"),IF(COUNTIFS($A$8:A994,A994,$B$8:B994,B994,$C$8:C994,C994,$E$8:E994,E994,$F$8:F994,F994,$H$8:H994,"あり",$X$8:X994,"記録")=1,1,0),0))</f>
        <v/>
      </c>
      <c r="AI994" s="55" t="str">
        <f>IF(C994="","",IF(AND(I994="あり",J994="実施",X994="記録",ISNUMBER(K994)),IF(COUNTIFS($K$8:K994,K994,$C$8:C994,C994,$E$8:E994,E994,$F$8:F994,F994,$I$8:I994,"あり",$J$8:J994,"実施",$X$8:X994,"記録")=1,1,0),0))</f>
        <v/>
      </c>
      <c r="AJ994" s="55" t="str">
        <f>IF(C994="","",IF(ISNUMBER(A994),YEAR(A994)-IF(MONTH(A994)&lt;4,1,0),""))</f>
        <v/>
      </c>
      <c r="AK994" s="55" t="str">
        <f>IF(C994="","",IF(J994="実施",IF(ISNUMBER(K994),YEAR(K994)-IF(MONTH(K994)&lt;4,1,0),""),""))</f>
        <v/>
      </c>
      <c r="AL994" s="56" t="str">
        <f>IF(C994="",IF(OR(A994&lt;&gt;"",G994&lt;&gt;""),"要確認：船名未記入",""),IF(OR(NOT(ISNUMBER(A994)),G994="",H994="",I994="",J994="",N994="",O994="",P994="",W994="",X994=""),"要確認：基本項目不足",IF(OR(Z994="未登録・重複",AA994="未登録・重複",AB994="未確認"),"要確認：登録表を確認",IF(AND(H994="あり",NOT(ISNUMBER(B994))),"要確認：前日の予定時刻不足",IF(AND(J994="実施",I994="あり",NOT(ISNUMBER(K994))),"要確認：最終日時不足",IF(AND(J994="取消",I994="あり"),"要確認：取消と使用ありが矛盾",IF(OR(AND(ISNUMBER(T994),T994&lt;0),AND(ISNUMBER(V994),V994&lt;0),AE994="要確認：時刻不足・逆転"),"要確認：時間を確認",IF(COUNTIFS(Work[予定表の作業日],A994,Work[前日版の予定時刻],B994,Work[船名],C994,Work[バース],E994,Work[入出・転],F994,Work[曳船名],G994)&gt;1,"要確認：同じ作業・曳船が重複",IF(AND(I994="あり",J994="実施",NOT(ISNUMBER(AD994))),"要確認：拘束時間未確認",IF(OR(H994="未確認",I994="未確認",J994="未確認",X994="未確認",N994="未確認",O994="未確認"),"要確認：未確認を含む","確認済"))))))))))</f>
        <v/>
      </c>
    </row>
    <row r="995" spans="1:38" ht="24.95" customHeight="1" x14ac:dyDescent="0.2">
      <c r="A995" s="20"/>
      <c r="B995" s="29"/>
      <c r="C995" s="7"/>
      <c r="D995" s="7"/>
      <c r="E995" s="7"/>
      <c r="F995" s="7"/>
      <c r="G995" s="7"/>
      <c r="H995" s="7"/>
      <c r="I995" s="7"/>
      <c r="J995" s="7"/>
      <c r="K995" s="23"/>
      <c r="L995" s="13"/>
      <c r="M995" s="13"/>
      <c r="N995" s="7"/>
      <c r="O995" s="51"/>
      <c r="P995" s="51"/>
      <c r="Q995" s="61"/>
      <c r="R995" s="62"/>
      <c r="S995" s="62"/>
      <c r="T995" s="63"/>
      <c r="U995" s="63"/>
      <c r="V995" s="63"/>
      <c r="W995" s="51"/>
      <c r="X995" s="51"/>
      <c r="Y995" s="67"/>
      <c r="Z995" s="54" t="str">
        <f>IF(G995="","",IF(COUNTIF(Tugs[曳船名],G995)&lt;&gt;1,"未登録・重複",IF(INDEX(Tugs[会社名],MATCH(G995,Tugs[曳船名],0))="","未確認",INDEX(Tugs[会社名],MATCH(G995,Tugs[曳船名],0)))))</f>
        <v/>
      </c>
      <c r="AA995" s="54" t="str">
        <f>IF(G995="","",IF(COUNTIF(Companies[会社名],Z995)&lt;&gt;1,"未登録・重複",IF(INDEX(Companies[地区],MATCH(Z995,Companies[会社名],0))="","未確認",INDEX(Companies[地区],MATCH(Z995,Companies[会社名],0)))))</f>
        <v/>
      </c>
      <c r="AB995" s="54" t="str">
        <f>IF(G995="","",IF(Q995&lt;&gt;"",Q995,IF(COUNTIF(Tugs[曳船名],G995)&lt;&gt;1,"未登録・重複",IF(INDEX(Tugs[基地港],MATCH(G995,Tugs[曳船名],0))="","未確認",INDEX(Tugs[基地港],MATCH(G995,Tugs[曳船名],0))))))</f>
        <v/>
      </c>
      <c r="AC995" s="53" t="str">
        <f>IF(C995="","",IF(AND(COUNTIF(Standards[照合項目（自動）],AB995&amp;"｜"&amp;E995&amp;"｜"&amp;D995&amp;"｜"&amp;F995&amp;"｜"&amp;P995)=1,COUNTIFS(Standards[照合項目（自動）],AB995&amp;"｜"&amp;E995&amp;"｜"&amp;D995&amp;"｜"&amp;F995&amp;"｜"&amp;P995,Standards[入力確認（自動）],"確認済")=1),SUMIF(Standards[照合項目（自動）],AB995&amp;"｜"&amp;E995&amp;"｜"&amp;D995&amp;"｜"&amp;F995&amp;"｜"&amp;P995,Standards[所定合計h（自動）]),"未確認"))</f>
        <v/>
      </c>
      <c r="AD995" s="53" t="str">
        <f>IF(C995="","",IF(AND(ISNUMBER(R995),ISNUMBER(S995),S995&gt;=R995),ROUND((S995-R995)*24,4),IF(OR(R995&lt;&gt;"",S995&lt;&gt;""),"",IF(AND(ISNUMBER(T995),T995&gt;=0),T995,IF(AND(I995="あり",J995="実施",ISNUMBER(AC995)),AC995,"")))))</f>
        <v/>
      </c>
      <c r="AE995" s="54" t="str">
        <f>IF(C995="","",IF(AND(ISNUMBER(R995),ISNUMBER(S995),S995&gt;=R995),IF(X995="記録","実績：基地発～基地着",IF(X995="記憶","記憶：基地発～基地着","未確認：基地発～基地着")),IF(OR(R995&lt;&gt;"",S995&lt;&gt;""),"要確認：時刻不足・逆転",IF(AND(ISNUMBER(T995),T995&gt;=0),IF(X995="記録","実績：記録の時間",IF(X995="記憶","記憶：申告の時間","未確認：申告の時間")),IF(AND(I995="あり",J995="実施",ISNUMBER(AC995)),"所定時間による見込み",IF(I995="なし","使用なし","未確認"))))))</f>
        <v/>
      </c>
      <c r="AF995" s="55" t="str">
        <f>IF(C995="","",IF(H995="あり",1,0))</f>
        <v/>
      </c>
      <c r="AG995" s="55" t="str">
        <f>IF(C995="","",IF(AND(I995="あり",J995="実施"),1,0))</f>
        <v/>
      </c>
      <c r="AH995" s="55" t="str">
        <f>IF(C995="","",IF(AND(H995="あり",X995="記録"),IF(COUNTIFS($A$8:A995,A995,$B$8:B995,B995,$C$8:C995,C995,$E$8:E995,E995,$F$8:F995,F995,$H$8:H995,"あり",$X$8:X995,"記録")=1,1,0),0))</f>
        <v/>
      </c>
      <c r="AI995" s="55" t="str">
        <f>IF(C995="","",IF(AND(I995="あり",J995="実施",X995="記録",ISNUMBER(K995)),IF(COUNTIFS($K$8:K995,K995,$C$8:C995,C995,$E$8:E995,E995,$F$8:F995,F995,$I$8:I995,"あり",$J$8:J995,"実施",$X$8:X995,"記録")=1,1,0),0))</f>
        <v/>
      </c>
      <c r="AJ995" s="55" t="str">
        <f>IF(C995="","",IF(ISNUMBER(A995),YEAR(A995)-IF(MONTH(A995)&lt;4,1,0),""))</f>
        <v/>
      </c>
      <c r="AK995" s="55" t="str">
        <f>IF(C995="","",IF(J995="実施",IF(ISNUMBER(K995),YEAR(K995)-IF(MONTH(K995)&lt;4,1,0),""),""))</f>
        <v/>
      </c>
      <c r="AL995" s="56" t="str">
        <f>IF(C995="",IF(OR(A995&lt;&gt;"",G995&lt;&gt;""),"要確認：船名未記入",""),IF(OR(NOT(ISNUMBER(A995)),G995="",H995="",I995="",J995="",N995="",O995="",P995="",W995="",X995=""),"要確認：基本項目不足",IF(OR(Z995="未登録・重複",AA995="未登録・重複",AB995="未確認"),"要確認：登録表を確認",IF(AND(H995="あり",NOT(ISNUMBER(B995))),"要確認：前日の予定時刻不足",IF(AND(J995="実施",I995="あり",NOT(ISNUMBER(K995))),"要確認：最終日時不足",IF(AND(J995="取消",I995="あり"),"要確認：取消と使用ありが矛盾",IF(OR(AND(ISNUMBER(T995),T995&lt;0),AND(ISNUMBER(V995),V995&lt;0),AE995="要確認：時刻不足・逆転"),"要確認：時間を確認",IF(COUNTIFS(Work[予定表の作業日],A995,Work[前日版の予定時刻],B995,Work[船名],C995,Work[バース],E995,Work[入出・転],F995,Work[曳船名],G995)&gt;1,"要確認：同じ作業・曳船が重複",IF(AND(I995="あり",J995="実施",NOT(ISNUMBER(AD995))),"要確認：拘束時間未確認",IF(OR(H995="未確認",I995="未確認",J995="未確認",X995="未確認",N995="未確認",O995="未確認"),"要確認：未確認を含む","確認済"))))))))))</f>
        <v/>
      </c>
    </row>
    <row r="996" spans="1:38" ht="24.95" customHeight="1" x14ac:dyDescent="0.2">
      <c r="A996" s="20"/>
      <c r="B996" s="29"/>
      <c r="C996" s="7"/>
      <c r="D996" s="7"/>
      <c r="E996" s="7"/>
      <c r="F996" s="7"/>
      <c r="G996" s="7"/>
      <c r="H996" s="7"/>
      <c r="I996" s="7"/>
      <c r="J996" s="7"/>
      <c r="K996" s="23"/>
      <c r="L996" s="13"/>
      <c r="M996" s="13"/>
      <c r="N996" s="7"/>
      <c r="O996" s="51"/>
      <c r="P996" s="51"/>
      <c r="Q996" s="61"/>
      <c r="R996" s="62"/>
      <c r="S996" s="62"/>
      <c r="T996" s="63"/>
      <c r="U996" s="63"/>
      <c r="V996" s="63"/>
      <c r="W996" s="51"/>
      <c r="X996" s="51"/>
      <c r="Y996" s="67"/>
      <c r="Z996" s="54" t="str">
        <f>IF(G996="","",IF(COUNTIF(Tugs[曳船名],G996)&lt;&gt;1,"未登録・重複",IF(INDEX(Tugs[会社名],MATCH(G996,Tugs[曳船名],0))="","未確認",INDEX(Tugs[会社名],MATCH(G996,Tugs[曳船名],0)))))</f>
        <v/>
      </c>
      <c r="AA996" s="54" t="str">
        <f>IF(G996="","",IF(COUNTIF(Companies[会社名],Z996)&lt;&gt;1,"未登録・重複",IF(INDEX(Companies[地区],MATCH(Z996,Companies[会社名],0))="","未確認",INDEX(Companies[地区],MATCH(Z996,Companies[会社名],0)))))</f>
        <v/>
      </c>
      <c r="AB996" s="54" t="str">
        <f>IF(G996="","",IF(Q996&lt;&gt;"",Q996,IF(COUNTIF(Tugs[曳船名],G996)&lt;&gt;1,"未登録・重複",IF(INDEX(Tugs[基地港],MATCH(G996,Tugs[曳船名],0))="","未確認",INDEX(Tugs[基地港],MATCH(G996,Tugs[曳船名],0))))))</f>
        <v/>
      </c>
      <c r="AC996" s="53" t="str">
        <f>IF(C996="","",IF(AND(COUNTIF(Standards[照合項目（自動）],AB996&amp;"｜"&amp;E996&amp;"｜"&amp;D996&amp;"｜"&amp;F996&amp;"｜"&amp;P996)=1,COUNTIFS(Standards[照合項目（自動）],AB996&amp;"｜"&amp;E996&amp;"｜"&amp;D996&amp;"｜"&amp;F996&amp;"｜"&amp;P996,Standards[入力確認（自動）],"確認済")=1),SUMIF(Standards[照合項目（自動）],AB996&amp;"｜"&amp;E996&amp;"｜"&amp;D996&amp;"｜"&amp;F996&amp;"｜"&amp;P996,Standards[所定合計h（自動）]),"未確認"))</f>
        <v/>
      </c>
      <c r="AD996" s="53" t="str">
        <f>IF(C996="","",IF(AND(ISNUMBER(R996),ISNUMBER(S996),S996&gt;=R996),ROUND((S996-R996)*24,4),IF(OR(R996&lt;&gt;"",S996&lt;&gt;""),"",IF(AND(ISNUMBER(T996),T996&gt;=0),T996,IF(AND(I996="あり",J996="実施",ISNUMBER(AC996)),AC996,"")))))</f>
        <v/>
      </c>
      <c r="AE996" s="54" t="str">
        <f>IF(C996="","",IF(AND(ISNUMBER(R996),ISNUMBER(S996),S996&gt;=R996),IF(X996="記録","実績：基地発～基地着",IF(X996="記憶","記憶：基地発～基地着","未確認：基地発～基地着")),IF(OR(R996&lt;&gt;"",S996&lt;&gt;""),"要確認：時刻不足・逆転",IF(AND(ISNUMBER(T996),T996&gt;=0),IF(X996="記録","実績：記録の時間",IF(X996="記憶","記憶：申告の時間","未確認：申告の時間")),IF(AND(I996="あり",J996="実施",ISNUMBER(AC996)),"所定時間による見込み",IF(I996="なし","使用なし","未確認"))))))</f>
        <v/>
      </c>
      <c r="AF996" s="55" t="str">
        <f>IF(C996="","",IF(H996="あり",1,0))</f>
        <v/>
      </c>
      <c r="AG996" s="55" t="str">
        <f>IF(C996="","",IF(AND(I996="あり",J996="実施"),1,0))</f>
        <v/>
      </c>
      <c r="AH996" s="55" t="str">
        <f>IF(C996="","",IF(AND(H996="あり",X996="記録"),IF(COUNTIFS($A$8:A996,A996,$B$8:B996,B996,$C$8:C996,C996,$E$8:E996,E996,$F$8:F996,F996,$H$8:H996,"あり",$X$8:X996,"記録")=1,1,0),0))</f>
        <v/>
      </c>
      <c r="AI996" s="55" t="str">
        <f>IF(C996="","",IF(AND(I996="あり",J996="実施",X996="記録",ISNUMBER(K996)),IF(COUNTIFS($K$8:K996,K996,$C$8:C996,C996,$E$8:E996,E996,$F$8:F996,F996,$I$8:I996,"あり",$J$8:J996,"実施",$X$8:X996,"記録")=1,1,0),0))</f>
        <v/>
      </c>
      <c r="AJ996" s="55" t="str">
        <f>IF(C996="","",IF(ISNUMBER(A996),YEAR(A996)-IF(MONTH(A996)&lt;4,1,0),""))</f>
        <v/>
      </c>
      <c r="AK996" s="55" t="str">
        <f>IF(C996="","",IF(J996="実施",IF(ISNUMBER(K996),YEAR(K996)-IF(MONTH(K996)&lt;4,1,0),""),""))</f>
        <v/>
      </c>
      <c r="AL996" s="56" t="str">
        <f>IF(C996="",IF(OR(A996&lt;&gt;"",G996&lt;&gt;""),"要確認：船名未記入",""),IF(OR(NOT(ISNUMBER(A996)),G996="",H996="",I996="",J996="",N996="",O996="",P996="",W996="",X996=""),"要確認：基本項目不足",IF(OR(Z996="未登録・重複",AA996="未登録・重複",AB996="未確認"),"要確認：登録表を確認",IF(AND(H996="あり",NOT(ISNUMBER(B996))),"要確認：前日の予定時刻不足",IF(AND(J996="実施",I996="あり",NOT(ISNUMBER(K996))),"要確認：最終日時不足",IF(AND(J996="取消",I996="あり"),"要確認：取消と使用ありが矛盾",IF(OR(AND(ISNUMBER(T996),T996&lt;0),AND(ISNUMBER(V996),V996&lt;0),AE996="要確認：時刻不足・逆転"),"要確認：時間を確認",IF(COUNTIFS(Work[予定表の作業日],A996,Work[前日版の予定時刻],B996,Work[船名],C996,Work[バース],E996,Work[入出・転],F996,Work[曳船名],G996)&gt;1,"要確認：同じ作業・曳船が重複",IF(AND(I996="あり",J996="実施",NOT(ISNUMBER(AD996))),"要確認：拘束時間未確認",IF(OR(H996="未確認",I996="未確認",J996="未確認",X996="未確認",N996="未確認",O996="未確認"),"要確認：未確認を含む","確認済"))))))))))</f>
        <v/>
      </c>
    </row>
    <row r="997" spans="1:38" ht="24.95" customHeight="1" x14ac:dyDescent="0.2">
      <c r="A997" s="20"/>
      <c r="B997" s="29"/>
      <c r="C997" s="7"/>
      <c r="D997" s="7"/>
      <c r="E997" s="7"/>
      <c r="F997" s="7"/>
      <c r="G997" s="7"/>
      <c r="H997" s="7"/>
      <c r="I997" s="7"/>
      <c r="J997" s="7"/>
      <c r="K997" s="23"/>
      <c r="L997" s="13"/>
      <c r="M997" s="13"/>
      <c r="N997" s="7"/>
      <c r="O997" s="51"/>
      <c r="P997" s="51"/>
      <c r="Q997" s="61"/>
      <c r="R997" s="62"/>
      <c r="S997" s="62"/>
      <c r="T997" s="63"/>
      <c r="U997" s="63"/>
      <c r="V997" s="63"/>
      <c r="W997" s="51"/>
      <c r="X997" s="51"/>
      <c r="Y997" s="67"/>
      <c r="Z997" s="54" t="str">
        <f>IF(G997="","",IF(COUNTIF(Tugs[曳船名],G997)&lt;&gt;1,"未登録・重複",IF(INDEX(Tugs[会社名],MATCH(G997,Tugs[曳船名],0))="","未確認",INDEX(Tugs[会社名],MATCH(G997,Tugs[曳船名],0)))))</f>
        <v/>
      </c>
      <c r="AA997" s="54" t="str">
        <f>IF(G997="","",IF(COUNTIF(Companies[会社名],Z997)&lt;&gt;1,"未登録・重複",IF(INDEX(Companies[地区],MATCH(Z997,Companies[会社名],0))="","未確認",INDEX(Companies[地区],MATCH(Z997,Companies[会社名],0)))))</f>
        <v/>
      </c>
      <c r="AB997" s="54" t="str">
        <f>IF(G997="","",IF(Q997&lt;&gt;"",Q997,IF(COUNTIF(Tugs[曳船名],G997)&lt;&gt;1,"未登録・重複",IF(INDEX(Tugs[基地港],MATCH(G997,Tugs[曳船名],0))="","未確認",INDEX(Tugs[基地港],MATCH(G997,Tugs[曳船名],0))))))</f>
        <v/>
      </c>
      <c r="AC997" s="53" t="str">
        <f>IF(C997="","",IF(AND(COUNTIF(Standards[照合項目（自動）],AB997&amp;"｜"&amp;E997&amp;"｜"&amp;D997&amp;"｜"&amp;F997&amp;"｜"&amp;P997)=1,COUNTIFS(Standards[照合項目（自動）],AB997&amp;"｜"&amp;E997&amp;"｜"&amp;D997&amp;"｜"&amp;F997&amp;"｜"&amp;P997,Standards[入力確認（自動）],"確認済")=1),SUMIF(Standards[照合項目（自動）],AB997&amp;"｜"&amp;E997&amp;"｜"&amp;D997&amp;"｜"&amp;F997&amp;"｜"&amp;P997,Standards[所定合計h（自動）]),"未確認"))</f>
        <v/>
      </c>
      <c r="AD997" s="53" t="str">
        <f>IF(C997="","",IF(AND(ISNUMBER(R997),ISNUMBER(S997),S997&gt;=R997),ROUND((S997-R997)*24,4),IF(OR(R997&lt;&gt;"",S997&lt;&gt;""),"",IF(AND(ISNUMBER(T997),T997&gt;=0),T997,IF(AND(I997="あり",J997="実施",ISNUMBER(AC997)),AC997,"")))))</f>
        <v/>
      </c>
      <c r="AE997" s="54" t="str">
        <f>IF(C997="","",IF(AND(ISNUMBER(R997),ISNUMBER(S997),S997&gt;=R997),IF(X997="記録","実績：基地発～基地着",IF(X997="記憶","記憶：基地発～基地着","未確認：基地発～基地着")),IF(OR(R997&lt;&gt;"",S997&lt;&gt;""),"要確認：時刻不足・逆転",IF(AND(ISNUMBER(T997),T997&gt;=0),IF(X997="記録","実績：記録の時間",IF(X997="記憶","記憶：申告の時間","未確認：申告の時間")),IF(AND(I997="あり",J997="実施",ISNUMBER(AC997)),"所定時間による見込み",IF(I997="なし","使用なし","未確認"))))))</f>
        <v/>
      </c>
      <c r="AF997" s="55" t="str">
        <f>IF(C997="","",IF(H997="あり",1,0))</f>
        <v/>
      </c>
      <c r="AG997" s="55" t="str">
        <f>IF(C997="","",IF(AND(I997="あり",J997="実施"),1,0))</f>
        <v/>
      </c>
      <c r="AH997" s="55" t="str">
        <f>IF(C997="","",IF(AND(H997="あり",X997="記録"),IF(COUNTIFS($A$8:A997,A997,$B$8:B997,B997,$C$8:C997,C997,$E$8:E997,E997,$F$8:F997,F997,$H$8:H997,"あり",$X$8:X997,"記録")=1,1,0),0))</f>
        <v/>
      </c>
      <c r="AI997" s="55" t="str">
        <f>IF(C997="","",IF(AND(I997="あり",J997="実施",X997="記録",ISNUMBER(K997)),IF(COUNTIFS($K$8:K997,K997,$C$8:C997,C997,$E$8:E997,E997,$F$8:F997,F997,$I$8:I997,"あり",$J$8:J997,"実施",$X$8:X997,"記録")=1,1,0),0))</f>
        <v/>
      </c>
      <c r="AJ997" s="55" t="str">
        <f>IF(C997="","",IF(ISNUMBER(A997),YEAR(A997)-IF(MONTH(A997)&lt;4,1,0),""))</f>
        <v/>
      </c>
      <c r="AK997" s="55" t="str">
        <f>IF(C997="","",IF(J997="実施",IF(ISNUMBER(K997),YEAR(K997)-IF(MONTH(K997)&lt;4,1,0),""),""))</f>
        <v/>
      </c>
      <c r="AL997" s="56" t="str">
        <f>IF(C997="",IF(OR(A997&lt;&gt;"",G997&lt;&gt;""),"要確認：船名未記入",""),IF(OR(NOT(ISNUMBER(A997)),G997="",H997="",I997="",J997="",N997="",O997="",P997="",W997="",X997=""),"要確認：基本項目不足",IF(OR(Z997="未登録・重複",AA997="未登録・重複",AB997="未確認"),"要確認：登録表を確認",IF(AND(H997="あり",NOT(ISNUMBER(B997))),"要確認：前日の予定時刻不足",IF(AND(J997="実施",I997="あり",NOT(ISNUMBER(K997))),"要確認：最終日時不足",IF(AND(J997="取消",I997="あり"),"要確認：取消と使用ありが矛盾",IF(OR(AND(ISNUMBER(T997),T997&lt;0),AND(ISNUMBER(V997),V997&lt;0),AE997="要確認：時刻不足・逆転"),"要確認：時間を確認",IF(COUNTIFS(Work[予定表の作業日],A997,Work[前日版の予定時刻],B997,Work[船名],C997,Work[バース],E997,Work[入出・転],F997,Work[曳船名],G997)&gt;1,"要確認：同じ作業・曳船が重複",IF(AND(I997="あり",J997="実施",NOT(ISNUMBER(AD997))),"要確認：拘束時間未確認",IF(OR(H997="未確認",I997="未確認",J997="未確認",X997="未確認",N997="未確認",O997="未確認"),"要確認：未確認を含む","確認済"))))))))))</f>
        <v/>
      </c>
    </row>
    <row r="998" spans="1:38" ht="24.95" customHeight="1" x14ac:dyDescent="0.2">
      <c r="A998" s="20"/>
      <c r="B998" s="29"/>
      <c r="C998" s="7"/>
      <c r="D998" s="7"/>
      <c r="E998" s="7"/>
      <c r="F998" s="7"/>
      <c r="G998" s="7"/>
      <c r="H998" s="7"/>
      <c r="I998" s="7"/>
      <c r="J998" s="7"/>
      <c r="K998" s="23"/>
      <c r="L998" s="13"/>
      <c r="M998" s="13"/>
      <c r="N998" s="7"/>
      <c r="O998" s="51"/>
      <c r="P998" s="51"/>
      <c r="Q998" s="61"/>
      <c r="R998" s="62"/>
      <c r="S998" s="62"/>
      <c r="T998" s="63"/>
      <c r="U998" s="63"/>
      <c r="V998" s="63"/>
      <c r="W998" s="51"/>
      <c r="X998" s="51"/>
      <c r="Y998" s="67"/>
      <c r="Z998" s="54" t="str">
        <f>IF(G998="","",IF(COUNTIF(Tugs[曳船名],G998)&lt;&gt;1,"未登録・重複",IF(INDEX(Tugs[会社名],MATCH(G998,Tugs[曳船名],0))="","未確認",INDEX(Tugs[会社名],MATCH(G998,Tugs[曳船名],0)))))</f>
        <v/>
      </c>
      <c r="AA998" s="54" t="str">
        <f>IF(G998="","",IF(COUNTIF(Companies[会社名],Z998)&lt;&gt;1,"未登録・重複",IF(INDEX(Companies[地区],MATCH(Z998,Companies[会社名],0))="","未確認",INDEX(Companies[地区],MATCH(Z998,Companies[会社名],0)))))</f>
        <v/>
      </c>
      <c r="AB998" s="54" t="str">
        <f>IF(G998="","",IF(Q998&lt;&gt;"",Q998,IF(COUNTIF(Tugs[曳船名],G998)&lt;&gt;1,"未登録・重複",IF(INDEX(Tugs[基地港],MATCH(G998,Tugs[曳船名],0))="","未確認",INDEX(Tugs[基地港],MATCH(G998,Tugs[曳船名],0))))))</f>
        <v/>
      </c>
      <c r="AC998" s="53" t="str">
        <f>IF(C998="","",IF(AND(COUNTIF(Standards[照合項目（自動）],AB998&amp;"｜"&amp;E998&amp;"｜"&amp;D998&amp;"｜"&amp;F998&amp;"｜"&amp;P998)=1,COUNTIFS(Standards[照合項目（自動）],AB998&amp;"｜"&amp;E998&amp;"｜"&amp;D998&amp;"｜"&amp;F998&amp;"｜"&amp;P998,Standards[入力確認（自動）],"確認済")=1),SUMIF(Standards[照合項目（自動）],AB998&amp;"｜"&amp;E998&amp;"｜"&amp;D998&amp;"｜"&amp;F998&amp;"｜"&amp;P998,Standards[所定合計h（自動）]),"未確認"))</f>
        <v/>
      </c>
      <c r="AD998" s="53" t="str">
        <f>IF(C998="","",IF(AND(ISNUMBER(R998),ISNUMBER(S998),S998&gt;=R998),ROUND((S998-R998)*24,4),IF(OR(R998&lt;&gt;"",S998&lt;&gt;""),"",IF(AND(ISNUMBER(T998),T998&gt;=0),T998,IF(AND(I998="あり",J998="実施",ISNUMBER(AC998)),AC998,"")))))</f>
        <v/>
      </c>
      <c r="AE998" s="54" t="str">
        <f>IF(C998="","",IF(AND(ISNUMBER(R998),ISNUMBER(S998),S998&gt;=R998),IF(X998="記録","実績：基地発～基地着",IF(X998="記憶","記憶：基地発～基地着","未確認：基地発～基地着")),IF(OR(R998&lt;&gt;"",S998&lt;&gt;""),"要確認：時刻不足・逆転",IF(AND(ISNUMBER(T998),T998&gt;=0),IF(X998="記録","実績：記録の時間",IF(X998="記憶","記憶：申告の時間","未確認：申告の時間")),IF(AND(I998="あり",J998="実施",ISNUMBER(AC998)),"所定時間による見込み",IF(I998="なし","使用なし","未確認"))))))</f>
        <v/>
      </c>
      <c r="AF998" s="55" t="str">
        <f>IF(C998="","",IF(H998="あり",1,0))</f>
        <v/>
      </c>
      <c r="AG998" s="55" t="str">
        <f>IF(C998="","",IF(AND(I998="あり",J998="実施"),1,0))</f>
        <v/>
      </c>
      <c r="AH998" s="55" t="str">
        <f>IF(C998="","",IF(AND(H998="あり",X998="記録"),IF(COUNTIFS($A$8:A998,A998,$B$8:B998,B998,$C$8:C998,C998,$E$8:E998,E998,$F$8:F998,F998,$H$8:H998,"あり",$X$8:X998,"記録")=1,1,0),0))</f>
        <v/>
      </c>
      <c r="AI998" s="55" t="str">
        <f>IF(C998="","",IF(AND(I998="あり",J998="実施",X998="記録",ISNUMBER(K998)),IF(COUNTIFS($K$8:K998,K998,$C$8:C998,C998,$E$8:E998,E998,$F$8:F998,F998,$I$8:I998,"あり",$J$8:J998,"実施",$X$8:X998,"記録")=1,1,0),0))</f>
        <v/>
      </c>
      <c r="AJ998" s="55" t="str">
        <f>IF(C998="","",IF(ISNUMBER(A998),YEAR(A998)-IF(MONTH(A998)&lt;4,1,0),""))</f>
        <v/>
      </c>
      <c r="AK998" s="55" t="str">
        <f>IF(C998="","",IF(J998="実施",IF(ISNUMBER(K998),YEAR(K998)-IF(MONTH(K998)&lt;4,1,0),""),""))</f>
        <v/>
      </c>
      <c r="AL998" s="56" t="str">
        <f>IF(C998="",IF(OR(A998&lt;&gt;"",G998&lt;&gt;""),"要確認：船名未記入",""),IF(OR(NOT(ISNUMBER(A998)),G998="",H998="",I998="",J998="",N998="",O998="",P998="",W998="",X998=""),"要確認：基本項目不足",IF(OR(Z998="未登録・重複",AA998="未登録・重複",AB998="未確認"),"要確認：登録表を確認",IF(AND(H998="あり",NOT(ISNUMBER(B998))),"要確認：前日の予定時刻不足",IF(AND(J998="実施",I998="あり",NOT(ISNUMBER(K998))),"要確認：最終日時不足",IF(AND(J998="取消",I998="あり"),"要確認：取消と使用ありが矛盾",IF(OR(AND(ISNUMBER(T998),T998&lt;0),AND(ISNUMBER(V998),V998&lt;0),AE998="要確認：時刻不足・逆転"),"要確認：時間を確認",IF(COUNTIFS(Work[予定表の作業日],A998,Work[前日版の予定時刻],B998,Work[船名],C998,Work[バース],E998,Work[入出・転],F998,Work[曳船名],G998)&gt;1,"要確認：同じ作業・曳船が重複",IF(AND(I998="あり",J998="実施",NOT(ISNUMBER(AD998))),"要確認：拘束時間未確認",IF(OR(H998="未確認",I998="未確認",J998="未確認",X998="未確認",N998="未確認",O998="未確認"),"要確認：未確認を含む","確認済"))))))))))</f>
        <v/>
      </c>
    </row>
    <row r="999" spans="1:38" ht="24.95" customHeight="1" x14ac:dyDescent="0.2">
      <c r="A999" s="20"/>
      <c r="B999" s="29"/>
      <c r="C999" s="7"/>
      <c r="D999" s="7"/>
      <c r="E999" s="7"/>
      <c r="F999" s="7"/>
      <c r="G999" s="7"/>
      <c r="H999" s="7"/>
      <c r="I999" s="7"/>
      <c r="J999" s="7"/>
      <c r="K999" s="23"/>
      <c r="L999" s="13"/>
      <c r="M999" s="13"/>
      <c r="N999" s="7"/>
      <c r="O999" s="51"/>
      <c r="P999" s="51"/>
      <c r="Q999" s="61"/>
      <c r="R999" s="62"/>
      <c r="S999" s="62"/>
      <c r="T999" s="63"/>
      <c r="U999" s="63"/>
      <c r="V999" s="63"/>
      <c r="W999" s="51"/>
      <c r="X999" s="51"/>
      <c r="Y999" s="67"/>
      <c r="Z999" s="54" t="str">
        <f>IF(G999="","",IF(COUNTIF(Tugs[曳船名],G999)&lt;&gt;1,"未登録・重複",IF(INDEX(Tugs[会社名],MATCH(G999,Tugs[曳船名],0))="","未確認",INDEX(Tugs[会社名],MATCH(G999,Tugs[曳船名],0)))))</f>
        <v/>
      </c>
      <c r="AA999" s="54" t="str">
        <f>IF(G999="","",IF(COUNTIF(Companies[会社名],Z999)&lt;&gt;1,"未登録・重複",IF(INDEX(Companies[地区],MATCH(Z999,Companies[会社名],0))="","未確認",INDEX(Companies[地区],MATCH(Z999,Companies[会社名],0)))))</f>
        <v/>
      </c>
      <c r="AB999" s="54" t="str">
        <f>IF(G999="","",IF(Q999&lt;&gt;"",Q999,IF(COUNTIF(Tugs[曳船名],G999)&lt;&gt;1,"未登録・重複",IF(INDEX(Tugs[基地港],MATCH(G999,Tugs[曳船名],0))="","未確認",INDEX(Tugs[基地港],MATCH(G999,Tugs[曳船名],0))))))</f>
        <v/>
      </c>
      <c r="AC999" s="53" t="str">
        <f>IF(C999="","",IF(AND(COUNTIF(Standards[照合項目（自動）],AB999&amp;"｜"&amp;E999&amp;"｜"&amp;D999&amp;"｜"&amp;F999&amp;"｜"&amp;P999)=1,COUNTIFS(Standards[照合項目（自動）],AB999&amp;"｜"&amp;E999&amp;"｜"&amp;D999&amp;"｜"&amp;F999&amp;"｜"&amp;P999,Standards[入力確認（自動）],"確認済")=1),SUMIF(Standards[照合項目（自動）],AB999&amp;"｜"&amp;E999&amp;"｜"&amp;D999&amp;"｜"&amp;F999&amp;"｜"&amp;P999,Standards[所定合計h（自動）]),"未確認"))</f>
        <v/>
      </c>
      <c r="AD999" s="53" t="str">
        <f>IF(C999="","",IF(AND(ISNUMBER(R999),ISNUMBER(S999),S999&gt;=R999),ROUND((S999-R999)*24,4),IF(OR(R999&lt;&gt;"",S999&lt;&gt;""),"",IF(AND(ISNUMBER(T999),T999&gt;=0),T999,IF(AND(I999="あり",J999="実施",ISNUMBER(AC999)),AC999,"")))))</f>
        <v/>
      </c>
      <c r="AE999" s="54" t="str">
        <f>IF(C999="","",IF(AND(ISNUMBER(R999),ISNUMBER(S999),S999&gt;=R999),IF(X999="記録","実績：基地発～基地着",IF(X999="記憶","記憶：基地発～基地着","未確認：基地発～基地着")),IF(OR(R999&lt;&gt;"",S999&lt;&gt;""),"要確認：時刻不足・逆転",IF(AND(ISNUMBER(T999),T999&gt;=0),IF(X999="記録","実績：記録の時間",IF(X999="記憶","記憶：申告の時間","未確認：申告の時間")),IF(AND(I999="あり",J999="実施",ISNUMBER(AC999)),"所定時間による見込み",IF(I999="なし","使用なし","未確認"))))))</f>
        <v/>
      </c>
      <c r="AF999" s="55" t="str">
        <f>IF(C999="","",IF(H999="あり",1,0))</f>
        <v/>
      </c>
      <c r="AG999" s="55" t="str">
        <f>IF(C999="","",IF(AND(I999="あり",J999="実施"),1,0))</f>
        <v/>
      </c>
      <c r="AH999" s="55" t="str">
        <f>IF(C999="","",IF(AND(H999="あり",X999="記録"),IF(COUNTIFS($A$8:A999,A999,$B$8:B999,B999,$C$8:C999,C999,$E$8:E999,E999,$F$8:F999,F999,$H$8:H999,"あり",$X$8:X999,"記録")=1,1,0),0))</f>
        <v/>
      </c>
      <c r="AI999" s="55" t="str">
        <f>IF(C999="","",IF(AND(I999="あり",J999="実施",X999="記録",ISNUMBER(K999)),IF(COUNTIFS($K$8:K999,K999,$C$8:C999,C999,$E$8:E999,E999,$F$8:F999,F999,$I$8:I999,"あり",$J$8:J999,"実施",$X$8:X999,"記録")=1,1,0),0))</f>
        <v/>
      </c>
      <c r="AJ999" s="55" t="str">
        <f>IF(C999="","",IF(ISNUMBER(A999),YEAR(A999)-IF(MONTH(A999)&lt;4,1,0),""))</f>
        <v/>
      </c>
      <c r="AK999" s="55" t="str">
        <f>IF(C999="","",IF(J999="実施",IF(ISNUMBER(K999),YEAR(K999)-IF(MONTH(K999)&lt;4,1,0),""),""))</f>
        <v/>
      </c>
      <c r="AL999" s="56" t="str">
        <f>IF(C999="",IF(OR(A999&lt;&gt;"",G999&lt;&gt;""),"要確認：船名未記入",""),IF(OR(NOT(ISNUMBER(A999)),G999="",H999="",I999="",J999="",N999="",O999="",P999="",W999="",X999=""),"要確認：基本項目不足",IF(OR(Z999="未登録・重複",AA999="未登録・重複",AB999="未確認"),"要確認：登録表を確認",IF(AND(H999="あり",NOT(ISNUMBER(B999))),"要確認：前日の予定時刻不足",IF(AND(J999="実施",I999="あり",NOT(ISNUMBER(K999))),"要確認：最終日時不足",IF(AND(J999="取消",I999="あり"),"要確認：取消と使用ありが矛盾",IF(OR(AND(ISNUMBER(T999),T999&lt;0),AND(ISNUMBER(V999),V999&lt;0),AE999="要確認：時刻不足・逆転"),"要確認：時間を確認",IF(COUNTIFS(Work[予定表の作業日],A999,Work[前日版の予定時刻],B999,Work[船名],C999,Work[バース],E999,Work[入出・転],F999,Work[曳船名],G999)&gt;1,"要確認：同じ作業・曳船が重複",IF(AND(I999="あり",J999="実施",NOT(ISNUMBER(AD999))),"要確認：拘束時間未確認",IF(OR(H999="未確認",I999="未確認",J999="未確認",X999="未確認",N999="未確認",O999="未確認"),"要確認：未確認を含む","確認済"))))))))))</f>
        <v/>
      </c>
    </row>
    <row r="1000" spans="1:38" ht="24.95" customHeight="1" x14ac:dyDescent="0.2">
      <c r="A1000" s="20"/>
      <c r="B1000" s="29"/>
      <c r="C1000" s="7"/>
      <c r="D1000" s="7"/>
      <c r="E1000" s="7"/>
      <c r="F1000" s="7"/>
      <c r="G1000" s="7"/>
      <c r="H1000" s="7"/>
      <c r="I1000" s="7"/>
      <c r="J1000" s="7"/>
      <c r="K1000" s="23"/>
      <c r="L1000" s="13"/>
      <c r="M1000" s="13"/>
      <c r="N1000" s="7"/>
      <c r="O1000" s="51"/>
      <c r="P1000" s="51"/>
      <c r="Q1000" s="61"/>
      <c r="R1000" s="62"/>
      <c r="S1000" s="62"/>
      <c r="T1000" s="63"/>
      <c r="U1000" s="63"/>
      <c r="V1000" s="63"/>
      <c r="W1000" s="51"/>
      <c r="X1000" s="51"/>
      <c r="Y1000" s="67"/>
      <c r="Z1000" s="54" t="str">
        <f>IF(G1000="","",IF(COUNTIF(Tugs[曳船名],G1000)&lt;&gt;1,"未登録・重複",IF(INDEX(Tugs[会社名],MATCH(G1000,Tugs[曳船名],0))="","未確認",INDEX(Tugs[会社名],MATCH(G1000,Tugs[曳船名],0)))))</f>
        <v/>
      </c>
      <c r="AA1000" s="54" t="str">
        <f>IF(G1000="","",IF(COUNTIF(Companies[会社名],Z1000)&lt;&gt;1,"未登録・重複",IF(INDEX(Companies[地区],MATCH(Z1000,Companies[会社名],0))="","未確認",INDEX(Companies[地区],MATCH(Z1000,Companies[会社名],0)))))</f>
        <v/>
      </c>
      <c r="AB1000" s="54" t="str">
        <f>IF(G1000="","",IF(Q1000&lt;&gt;"",Q1000,IF(COUNTIF(Tugs[曳船名],G1000)&lt;&gt;1,"未登録・重複",IF(INDEX(Tugs[基地港],MATCH(G1000,Tugs[曳船名],0))="","未確認",INDEX(Tugs[基地港],MATCH(G1000,Tugs[曳船名],0))))))</f>
        <v/>
      </c>
      <c r="AC1000" s="53" t="str">
        <f>IF(C1000="","",IF(AND(COUNTIF(Standards[照合項目（自動）],AB1000&amp;"｜"&amp;E1000&amp;"｜"&amp;D1000&amp;"｜"&amp;F1000&amp;"｜"&amp;P1000)=1,COUNTIFS(Standards[照合項目（自動）],AB1000&amp;"｜"&amp;E1000&amp;"｜"&amp;D1000&amp;"｜"&amp;F1000&amp;"｜"&amp;P1000,Standards[入力確認（自動）],"確認済")=1),SUMIF(Standards[照合項目（自動）],AB1000&amp;"｜"&amp;E1000&amp;"｜"&amp;D1000&amp;"｜"&amp;F1000&amp;"｜"&amp;P1000,Standards[所定合計h（自動）]),"未確認"))</f>
        <v/>
      </c>
      <c r="AD1000" s="53" t="str">
        <f>IF(C1000="","",IF(AND(ISNUMBER(R1000),ISNUMBER(S1000),S1000&gt;=R1000),ROUND((S1000-R1000)*24,4),IF(OR(R1000&lt;&gt;"",S1000&lt;&gt;""),"",IF(AND(ISNUMBER(T1000),T1000&gt;=0),T1000,IF(AND(I1000="あり",J1000="実施",ISNUMBER(AC1000)),AC1000,"")))))</f>
        <v/>
      </c>
      <c r="AE1000" s="54" t="str">
        <f>IF(C1000="","",IF(AND(ISNUMBER(R1000),ISNUMBER(S1000),S1000&gt;=R1000),IF(X1000="記録","実績：基地発～基地着",IF(X1000="記憶","記憶：基地発～基地着","未確認：基地発～基地着")),IF(OR(R1000&lt;&gt;"",S1000&lt;&gt;""),"要確認：時刻不足・逆転",IF(AND(ISNUMBER(T1000),T1000&gt;=0),IF(X1000="記録","実績：記録の時間",IF(X1000="記憶","記憶：申告の時間","未確認：申告の時間")),IF(AND(I1000="あり",J1000="実施",ISNUMBER(AC1000)),"所定時間による見込み",IF(I1000="なし","使用なし","未確認"))))))</f>
        <v/>
      </c>
      <c r="AF1000" s="55" t="str">
        <f>IF(C1000="","",IF(H1000="あり",1,0))</f>
        <v/>
      </c>
      <c r="AG1000" s="55" t="str">
        <f>IF(C1000="","",IF(AND(I1000="あり",J1000="実施"),1,0))</f>
        <v/>
      </c>
      <c r="AH1000" s="55" t="str">
        <f>IF(C1000="","",IF(AND(H1000="あり",X1000="記録"),IF(COUNTIFS($A$8:A1000,A1000,$B$8:B1000,B1000,$C$8:C1000,C1000,$E$8:E1000,E1000,$F$8:F1000,F1000,$H$8:H1000,"あり",$X$8:X1000,"記録")=1,1,0),0))</f>
        <v/>
      </c>
      <c r="AI1000" s="55" t="str">
        <f>IF(C1000="","",IF(AND(I1000="あり",J1000="実施",X1000="記録",ISNUMBER(K1000)),IF(COUNTIFS($K$8:K1000,K1000,$C$8:C1000,C1000,$E$8:E1000,E1000,$F$8:F1000,F1000,$I$8:I1000,"あり",$J$8:J1000,"実施",$X$8:X1000,"記録")=1,1,0),0))</f>
        <v/>
      </c>
      <c r="AJ1000" s="55" t="str">
        <f>IF(C1000="","",IF(ISNUMBER(A1000),YEAR(A1000)-IF(MONTH(A1000)&lt;4,1,0),""))</f>
        <v/>
      </c>
      <c r="AK1000" s="55" t="str">
        <f>IF(C1000="","",IF(J1000="実施",IF(ISNUMBER(K1000),YEAR(K1000)-IF(MONTH(K1000)&lt;4,1,0),""),""))</f>
        <v/>
      </c>
      <c r="AL1000" s="56" t="str">
        <f>IF(C1000="",IF(OR(A1000&lt;&gt;"",G1000&lt;&gt;""),"要確認：船名未記入",""),IF(OR(NOT(ISNUMBER(A1000)),G1000="",H1000="",I1000="",J1000="",N1000="",O1000="",P1000="",W1000="",X1000=""),"要確認：基本項目不足",IF(OR(Z1000="未登録・重複",AA1000="未登録・重複",AB1000="未確認"),"要確認：登録表を確認",IF(AND(H1000="あり",NOT(ISNUMBER(B1000))),"要確認：前日の予定時刻不足",IF(AND(J1000="実施",I1000="あり",NOT(ISNUMBER(K1000))),"要確認：最終日時不足",IF(AND(J1000="取消",I1000="あり"),"要確認：取消と使用ありが矛盾",IF(OR(AND(ISNUMBER(T1000),T1000&lt;0),AND(ISNUMBER(V1000),V1000&lt;0),AE1000="要確認：時刻不足・逆転"),"要確認：時間を確認",IF(COUNTIFS(Work[予定表の作業日],A1000,Work[前日版の予定時刻],B1000,Work[船名],C1000,Work[バース],E1000,Work[入出・転],F1000,Work[曳船名],G1000)&gt;1,"要確認：同じ作業・曳船が重複",IF(AND(I1000="あり",J1000="実施",NOT(ISNUMBER(AD1000))),"要確認：拘束時間未確認",IF(OR(H1000="未確認",I1000="未確認",J1000="未確認",X1000="未確認",N1000="未確認",O1000="未確認"),"要確認：未確認を含む","確認済"))))))))))</f>
        <v/>
      </c>
    </row>
    <row r="1001" spans="1:38" ht="24.95" customHeight="1" x14ac:dyDescent="0.2">
      <c r="A1001" s="20"/>
      <c r="B1001" s="29"/>
      <c r="C1001" s="7"/>
      <c r="D1001" s="7"/>
      <c r="E1001" s="7"/>
      <c r="F1001" s="7"/>
      <c r="G1001" s="7"/>
      <c r="H1001" s="7"/>
      <c r="I1001" s="7"/>
      <c r="J1001" s="7"/>
      <c r="K1001" s="23"/>
      <c r="L1001" s="13"/>
      <c r="M1001" s="13"/>
      <c r="N1001" s="7"/>
      <c r="O1001" s="51"/>
      <c r="P1001" s="51"/>
      <c r="Q1001" s="61"/>
      <c r="R1001" s="62"/>
      <c r="S1001" s="62"/>
      <c r="T1001" s="63"/>
      <c r="U1001" s="63"/>
      <c r="V1001" s="63"/>
      <c r="W1001" s="51"/>
      <c r="X1001" s="51"/>
      <c r="Y1001" s="67"/>
      <c r="Z1001" s="54" t="str">
        <f>IF(G1001="","",IF(COUNTIF(Tugs[曳船名],G1001)&lt;&gt;1,"未登録・重複",IF(INDEX(Tugs[会社名],MATCH(G1001,Tugs[曳船名],0))="","未確認",INDEX(Tugs[会社名],MATCH(G1001,Tugs[曳船名],0)))))</f>
        <v/>
      </c>
      <c r="AA1001" s="54" t="str">
        <f>IF(G1001="","",IF(COUNTIF(Companies[会社名],Z1001)&lt;&gt;1,"未登録・重複",IF(INDEX(Companies[地区],MATCH(Z1001,Companies[会社名],0))="","未確認",INDEX(Companies[地区],MATCH(Z1001,Companies[会社名],0)))))</f>
        <v/>
      </c>
      <c r="AB1001" s="54" t="str">
        <f>IF(G1001="","",IF(Q1001&lt;&gt;"",Q1001,IF(COUNTIF(Tugs[曳船名],G1001)&lt;&gt;1,"未登録・重複",IF(INDEX(Tugs[基地港],MATCH(G1001,Tugs[曳船名],0))="","未確認",INDEX(Tugs[基地港],MATCH(G1001,Tugs[曳船名],0))))))</f>
        <v/>
      </c>
      <c r="AC1001" s="53" t="str">
        <f>IF(C1001="","",IF(AND(COUNTIF(Standards[照合項目（自動）],AB1001&amp;"｜"&amp;E1001&amp;"｜"&amp;D1001&amp;"｜"&amp;F1001&amp;"｜"&amp;P1001)=1,COUNTIFS(Standards[照合項目（自動）],AB1001&amp;"｜"&amp;E1001&amp;"｜"&amp;D1001&amp;"｜"&amp;F1001&amp;"｜"&amp;P1001,Standards[入力確認（自動）],"確認済")=1),SUMIF(Standards[照合項目（自動）],AB1001&amp;"｜"&amp;E1001&amp;"｜"&amp;D1001&amp;"｜"&amp;F1001&amp;"｜"&amp;P1001,Standards[所定合計h（自動）]),"未確認"))</f>
        <v/>
      </c>
      <c r="AD1001" s="53" t="str">
        <f>IF(C1001="","",IF(AND(ISNUMBER(R1001),ISNUMBER(S1001),S1001&gt;=R1001),ROUND((S1001-R1001)*24,4),IF(OR(R1001&lt;&gt;"",S1001&lt;&gt;""),"",IF(AND(ISNUMBER(T1001),T1001&gt;=0),T1001,IF(AND(I1001="あり",J1001="実施",ISNUMBER(AC1001)),AC1001,"")))))</f>
        <v/>
      </c>
      <c r="AE1001" s="54" t="str">
        <f>IF(C1001="","",IF(AND(ISNUMBER(R1001),ISNUMBER(S1001),S1001&gt;=R1001),IF(X1001="記録","実績：基地発～基地着",IF(X1001="記憶","記憶：基地発～基地着","未確認：基地発～基地着")),IF(OR(R1001&lt;&gt;"",S1001&lt;&gt;""),"要確認：時刻不足・逆転",IF(AND(ISNUMBER(T1001),T1001&gt;=0),IF(X1001="記録","実績：記録の時間",IF(X1001="記憶","記憶：申告の時間","未確認：申告の時間")),IF(AND(I1001="あり",J1001="実施",ISNUMBER(AC1001)),"所定時間による見込み",IF(I1001="なし","使用なし","未確認"))))))</f>
        <v/>
      </c>
      <c r="AF1001" s="55" t="str">
        <f>IF(C1001="","",IF(H1001="あり",1,0))</f>
        <v/>
      </c>
      <c r="AG1001" s="55" t="str">
        <f>IF(C1001="","",IF(AND(I1001="あり",J1001="実施"),1,0))</f>
        <v/>
      </c>
      <c r="AH1001" s="55" t="str">
        <f>IF(C1001="","",IF(AND(H1001="あり",X1001="記録"),IF(COUNTIFS($A$8:A1001,A1001,$B$8:B1001,B1001,$C$8:C1001,C1001,$E$8:E1001,E1001,$F$8:F1001,F1001,$H$8:H1001,"あり",$X$8:X1001,"記録")=1,1,0),0))</f>
        <v/>
      </c>
      <c r="AI1001" s="55" t="str">
        <f>IF(C1001="","",IF(AND(I1001="あり",J1001="実施",X1001="記録",ISNUMBER(K1001)),IF(COUNTIFS($K$8:K1001,K1001,$C$8:C1001,C1001,$E$8:E1001,E1001,$F$8:F1001,F1001,$I$8:I1001,"あり",$J$8:J1001,"実施",$X$8:X1001,"記録")=1,1,0),0))</f>
        <v/>
      </c>
      <c r="AJ1001" s="55" t="str">
        <f>IF(C1001="","",IF(ISNUMBER(A1001),YEAR(A1001)-IF(MONTH(A1001)&lt;4,1,0),""))</f>
        <v/>
      </c>
      <c r="AK1001" s="55" t="str">
        <f>IF(C1001="","",IF(J1001="実施",IF(ISNUMBER(K1001),YEAR(K1001)-IF(MONTH(K1001)&lt;4,1,0),""),""))</f>
        <v/>
      </c>
      <c r="AL1001" s="56" t="str">
        <f>IF(C1001="",IF(OR(A1001&lt;&gt;"",G1001&lt;&gt;""),"要確認：船名未記入",""),IF(OR(NOT(ISNUMBER(A1001)),G1001="",H1001="",I1001="",J1001="",N1001="",O1001="",P1001="",W1001="",X1001=""),"要確認：基本項目不足",IF(OR(Z1001="未登録・重複",AA1001="未登録・重複",AB1001="未確認"),"要確認：登録表を確認",IF(AND(H1001="あり",NOT(ISNUMBER(B1001))),"要確認：前日の予定時刻不足",IF(AND(J1001="実施",I1001="あり",NOT(ISNUMBER(K1001))),"要確認：最終日時不足",IF(AND(J1001="取消",I1001="あり"),"要確認：取消と使用ありが矛盾",IF(OR(AND(ISNUMBER(T1001),T1001&lt;0),AND(ISNUMBER(V1001),V1001&lt;0),AE1001="要確認：時刻不足・逆転"),"要確認：時間を確認",IF(COUNTIFS(Work[予定表の作業日],A1001,Work[前日版の予定時刻],B1001,Work[船名],C1001,Work[バース],E1001,Work[入出・転],F1001,Work[曳船名],G1001)&gt;1,"要確認：同じ作業・曳船が重複",IF(AND(I1001="あり",J1001="実施",NOT(ISNUMBER(AD1001))),"要確認：拘束時間未確認",IF(OR(H1001="未確認",I1001="未確認",J1001="未確認",X1001="未確認",N1001="未確認",O1001="未確認"),"要確認：未確認を含む","確認済"))))))))))</f>
        <v/>
      </c>
    </row>
    <row r="1002" spans="1:38" ht="24.95" customHeight="1" x14ac:dyDescent="0.2">
      <c r="A1002" s="20"/>
      <c r="B1002" s="29"/>
      <c r="C1002" s="7"/>
      <c r="D1002" s="7"/>
      <c r="E1002" s="7"/>
      <c r="F1002" s="7"/>
      <c r="G1002" s="7"/>
      <c r="H1002" s="7"/>
      <c r="I1002" s="7"/>
      <c r="J1002" s="7"/>
      <c r="K1002" s="23"/>
      <c r="L1002" s="13"/>
      <c r="M1002" s="13"/>
      <c r="N1002" s="7"/>
      <c r="O1002" s="51"/>
      <c r="P1002" s="51"/>
      <c r="Q1002" s="61"/>
      <c r="R1002" s="62"/>
      <c r="S1002" s="62"/>
      <c r="T1002" s="63"/>
      <c r="U1002" s="63"/>
      <c r="V1002" s="63"/>
      <c r="W1002" s="51"/>
      <c r="X1002" s="51"/>
      <c r="Y1002" s="67"/>
      <c r="Z1002" s="54" t="str">
        <f>IF(G1002="","",IF(COUNTIF(Tugs[曳船名],G1002)&lt;&gt;1,"未登録・重複",IF(INDEX(Tugs[会社名],MATCH(G1002,Tugs[曳船名],0))="","未確認",INDEX(Tugs[会社名],MATCH(G1002,Tugs[曳船名],0)))))</f>
        <v/>
      </c>
      <c r="AA1002" s="54" t="str">
        <f>IF(G1002="","",IF(COUNTIF(Companies[会社名],Z1002)&lt;&gt;1,"未登録・重複",IF(INDEX(Companies[地区],MATCH(Z1002,Companies[会社名],0))="","未確認",INDEX(Companies[地区],MATCH(Z1002,Companies[会社名],0)))))</f>
        <v/>
      </c>
      <c r="AB1002" s="54" t="str">
        <f>IF(G1002="","",IF(Q1002&lt;&gt;"",Q1002,IF(COUNTIF(Tugs[曳船名],G1002)&lt;&gt;1,"未登録・重複",IF(INDEX(Tugs[基地港],MATCH(G1002,Tugs[曳船名],0))="","未確認",INDEX(Tugs[基地港],MATCH(G1002,Tugs[曳船名],0))))))</f>
        <v/>
      </c>
      <c r="AC1002" s="53" t="str">
        <f>IF(C1002="","",IF(AND(COUNTIF(Standards[照合項目（自動）],AB1002&amp;"｜"&amp;E1002&amp;"｜"&amp;D1002&amp;"｜"&amp;F1002&amp;"｜"&amp;P1002)=1,COUNTIFS(Standards[照合項目（自動）],AB1002&amp;"｜"&amp;E1002&amp;"｜"&amp;D1002&amp;"｜"&amp;F1002&amp;"｜"&amp;P1002,Standards[入力確認（自動）],"確認済")=1),SUMIF(Standards[照合項目（自動）],AB1002&amp;"｜"&amp;E1002&amp;"｜"&amp;D1002&amp;"｜"&amp;F1002&amp;"｜"&amp;P1002,Standards[所定合計h（自動）]),"未確認"))</f>
        <v/>
      </c>
      <c r="AD1002" s="53" t="str">
        <f>IF(C1002="","",IF(AND(ISNUMBER(R1002),ISNUMBER(S1002),S1002&gt;=R1002),ROUND((S1002-R1002)*24,4),IF(OR(R1002&lt;&gt;"",S1002&lt;&gt;""),"",IF(AND(ISNUMBER(T1002),T1002&gt;=0),T1002,IF(AND(I1002="あり",J1002="実施",ISNUMBER(AC1002)),AC1002,"")))))</f>
        <v/>
      </c>
      <c r="AE1002" s="54" t="str">
        <f>IF(C1002="","",IF(AND(ISNUMBER(R1002),ISNUMBER(S1002),S1002&gt;=R1002),IF(X1002="記録","実績：基地発～基地着",IF(X1002="記憶","記憶：基地発～基地着","未確認：基地発～基地着")),IF(OR(R1002&lt;&gt;"",S1002&lt;&gt;""),"要確認：時刻不足・逆転",IF(AND(ISNUMBER(T1002),T1002&gt;=0),IF(X1002="記録","実績：記録の時間",IF(X1002="記憶","記憶：申告の時間","未確認：申告の時間")),IF(AND(I1002="あり",J1002="実施",ISNUMBER(AC1002)),"所定時間による見込み",IF(I1002="なし","使用なし","未確認"))))))</f>
        <v/>
      </c>
      <c r="AF1002" s="55" t="str">
        <f>IF(C1002="","",IF(H1002="あり",1,0))</f>
        <v/>
      </c>
      <c r="AG1002" s="55" t="str">
        <f>IF(C1002="","",IF(AND(I1002="あり",J1002="実施"),1,0))</f>
        <v/>
      </c>
      <c r="AH1002" s="55" t="str">
        <f>IF(C1002="","",IF(AND(H1002="あり",X1002="記録"),IF(COUNTIFS($A$8:A1002,A1002,$B$8:B1002,B1002,$C$8:C1002,C1002,$E$8:E1002,E1002,$F$8:F1002,F1002,$H$8:H1002,"あり",$X$8:X1002,"記録")=1,1,0),0))</f>
        <v/>
      </c>
      <c r="AI1002" s="55" t="str">
        <f>IF(C1002="","",IF(AND(I1002="あり",J1002="実施",X1002="記録",ISNUMBER(K1002)),IF(COUNTIFS($K$8:K1002,K1002,$C$8:C1002,C1002,$E$8:E1002,E1002,$F$8:F1002,F1002,$I$8:I1002,"あり",$J$8:J1002,"実施",$X$8:X1002,"記録")=1,1,0),0))</f>
        <v/>
      </c>
      <c r="AJ1002" s="55" t="str">
        <f>IF(C1002="","",IF(ISNUMBER(A1002),YEAR(A1002)-IF(MONTH(A1002)&lt;4,1,0),""))</f>
        <v/>
      </c>
      <c r="AK1002" s="55" t="str">
        <f>IF(C1002="","",IF(J1002="実施",IF(ISNUMBER(K1002),YEAR(K1002)-IF(MONTH(K1002)&lt;4,1,0),""),""))</f>
        <v/>
      </c>
      <c r="AL1002" s="56" t="str">
        <f>IF(C1002="",IF(OR(A1002&lt;&gt;"",G1002&lt;&gt;""),"要確認：船名未記入",""),IF(OR(NOT(ISNUMBER(A1002)),G1002="",H1002="",I1002="",J1002="",N1002="",O1002="",P1002="",W1002="",X1002=""),"要確認：基本項目不足",IF(OR(Z1002="未登録・重複",AA1002="未登録・重複",AB1002="未確認"),"要確認：登録表を確認",IF(AND(H1002="あり",NOT(ISNUMBER(B1002))),"要確認：前日の予定時刻不足",IF(AND(J1002="実施",I1002="あり",NOT(ISNUMBER(K1002))),"要確認：最終日時不足",IF(AND(J1002="取消",I1002="あり"),"要確認：取消と使用ありが矛盾",IF(OR(AND(ISNUMBER(T1002),T1002&lt;0),AND(ISNUMBER(V1002),V1002&lt;0),AE1002="要確認：時刻不足・逆転"),"要確認：時間を確認",IF(COUNTIFS(Work[予定表の作業日],A1002,Work[前日版の予定時刻],B1002,Work[船名],C1002,Work[バース],E1002,Work[入出・転],F1002,Work[曳船名],G1002)&gt;1,"要確認：同じ作業・曳船が重複",IF(AND(I1002="あり",J1002="実施",NOT(ISNUMBER(AD1002))),"要確認：拘束時間未確認",IF(OR(H1002="未確認",I1002="未確認",J1002="未確認",X1002="未確認",N1002="未確認",O1002="未確認"),"要確認：未確認を含む","確認済"))))))))))</f>
        <v/>
      </c>
    </row>
    <row r="1003" spans="1:38" ht="24.95" customHeight="1" x14ac:dyDescent="0.2">
      <c r="A1003" s="20"/>
      <c r="B1003" s="29"/>
      <c r="C1003" s="7"/>
      <c r="D1003" s="7"/>
      <c r="E1003" s="7"/>
      <c r="F1003" s="7"/>
      <c r="G1003" s="7"/>
      <c r="H1003" s="7"/>
      <c r="I1003" s="7"/>
      <c r="J1003" s="7"/>
      <c r="K1003" s="23"/>
      <c r="L1003" s="13"/>
      <c r="M1003" s="13"/>
      <c r="N1003" s="7"/>
      <c r="O1003" s="51"/>
      <c r="P1003" s="51"/>
      <c r="Q1003" s="61"/>
      <c r="R1003" s="62"/>
      <c r="S1003" s="62"/>
      <c r="T1003" s="63"/>
      <c r="U1003" s="63"/>
      <c r="V1003" s="63"/>
      <c r="W1003" s="51"/>
      <c r="X1003" s="51"/>
      <c r="Y1003" s="67"/>
      <c r="Z1003" s="54" t="str">
        <f>IF(G1003="","",IF(COUNTIF(Tugs[曳船名],G1003)&lt;&gt;1,"未登録・重複",IF(INDEX(Tugs[会社名],MATCH(G1003,Tugs[曳船名],0))="","未確認",INDEX(Tugs[会社名],MATCH(G1003,Tugs[曳船名],0)))))</f>
        <v/>
      </c>
      <c r="AA1003" s="54" t="str">
        <f>IF(G1003="","",IF(COUNTIF(Companies[会社名],Z1003)&lt;&gt;1,"未登録・重複",IF(INDEX(Companies[地区],MATCH(Z1003,Companies[会社名],0))="","未確認",INDEX(Companies[地区],MATCH(Z1003,Companies[会社名],0)))))</f>
        <v/>
      </c>
      <c r="AB1003" s="54" t="str">
        <f>IF(G1003="","",IF(Q1003&lt;&gt;"",Q1003,IF(COUNTIF(Tugs[曳船名],G1003)&lt;&gt;1,"未登録・重複",IF(INDEX(Tugs[基地港],MATCH(G1003,Tugs[曳船名],0))="","未確認",INDEX(Tugs[基地港],MATCH(G1003,Tugs[曳船名],0))))))</f>
        <v/>
      </c>
      <c r="AC1003" s="53" t="str">
        <f>IF(C1003="","",IF(AND(COUNTIF(Standards[照合項目（自動）],AB1003&amp;"｜"&amp;E1003&amp;"｜"&amp;D1003&amp;"｜"&amp;F1003&amp;"｜"&amp;P1003)=1,COUNTIFS(Standards[照合項目（自動）],AB1003&amp;"｜"&amp;E1003&amp;"｜"&amp;D1003&amp;"｜"&amp;F1003&amp;"｜"&amp;P1003,Standards[入力確認（自動）],"確認済")=1),SUMIF(Standards[照合項目（自動）],AB1003&amp;"｜"&amp;E1003&amp;"｜"&amp;D1003&amp;"｜"&amp;F1003&amp;"｜"&amp;P1003,Standards[所定合計h（自動）]),"未確認"))</f>
        <v/>
      </c>
      <c r="AD1003" s="53" t="str">
        <f>IF(C1003="","",IF(AND(ISNUMBER(R1003),ISNUMBER(S1003),S1003&gt;=R1003),ROUND((S1003-R1003)*24,4),IF(OR(R1003&lt;&gt;"",S1003&lt;&gt;""),"",IF(AND(ISNUMBER(T1003),T1003&gt;=0),T1003,IF(AND(I1003="あり",J1003="実施",ISNUMBER(AC1003)),AC1003,"")))))</f>
        <v/>
      </c>
      <c r="AE1003" s="54" t="str">
        <f>IF(C1003="","",IF(AND(ISNUMBER(R1003),ISNUMBER(S1003),S1003&gt;=R1003),IF(X1003="記録","実績：基地発～基地着",IF(X1003="記憶","記憶：基地発～基地着","未確認：基地発～基地着")),IF(OR(R1003&lt;&gt;"",S1003&lt;&gt;""),"要確認：時刻不足・逆転",IF(AND(ISNUMBER(T1003),T1003&gt;=0),IF(X1003="記録","実績：記録の時間",IF(X1003="記憶","記憶：申告の時間","未確認：申告の時間")),IF(AND(I1003="あり",J1003="実施",ISNUMBER(AC1003)),"所定時間による見込み",IF(I1003="なし","使用なし","未確認"))))))</f>
        <v/>
      </c>
      <c r="AF1003" s="55" t="str">
        <f>IF(C1003="","",IF(H1003="あり",1,0))</f>
        <v/>
      </c>
      <c r="AG1003" s="55" t="str">
        <f>IF(C1003="","",IF(AND(I1003="あり",J1003="実施"),1,0))</f>
        <v/>
      </c>
      <c r="AH1003" s="55" t="str">
        <f>IF(C1003="","",IF(AND(H1003="あり",X1003="記録"),IF(COUNTIFS($A$8:A1003,A1003,$B$8:B1003,B1003,$C$8:C1003,C1003,$E$8:E1003,E1003,$F$8:F1003,F1003,$H$8:H1003,"あり",$X$8:X1003,"記録")=1,1,0),0))</f>
        <v/>
      </c>
      <c r="AI1003" s="55" t="str">
        <f>IF(C1003="","",IF(AND(I1003="あり",J1003="実施",X1003="記録",ISNUMBER(K1003)),IF(COUNTIFS($K$8:K1003,K1003,$C$8:C1003,C1003,$E$8:E1003,E1003,$F$8:F1003,F1003,$I$8:I1003,"あり",$J$8:J1003,"実施",$X$8:X1003,"記録")=1,1,0),0))</f>
        <v/>
      </c>
      <c r="AJ1003" s="55" t="str">
        <f>IF(C1003="","",IF(ISNUMBER(A1003),YEAR(A1003)-IF(MONTH(A1003)&lt;4,1,0),""))</f>
        <v/>
      </c>
      <c r="AK1003" s="55" t="str">
        <f>IF(C1003="","",IF(J1003="実施",IF(ISNUMBER(K1003),YEAR(K1003)-IF(MONTH(K1003)&lt;4,1,0),""),""))</f>
        <v/>
      </c>
      <c r="AL1003" s="56" t="str">
        <f>IF(C1003="",IF(OR(A1003&lt;&gt;"",G1003&lt;&gt;""),"要確認：船名未記入",""),IF(OR(NOT(ISNUMBER(A1003)),G1003="",H1003="",I1003="",J1003="",N1003="",O1003="",P1003="",W1003="",X1003=""),"要確認：基本項目不足",IF(OR(Z1003="未登録・重複",AA1003="未登録・重複",AB1003="未確認"),"要確認：登録表を確認",IF(AND(H1003="あり",NOT(ISNUMBER(B1003))),"要確認：前日の予定時刻不足",IF(AND(J1003="実施",I1003="あり",NOT(ISNUMBER(K1003))),"要確認：最終日時不足",IF(AND(J1003="取消",I1003="あり"),"要確認：取消と使用ありが矛盾",IF(OR(AND(ISNUMBER(T1003),T1003&lt;0),AND(ISNUMBER(V1003),V1003&lt;0),AE1003="要確認：時刻不足・逆転"),"要確認：時間を確認",IF(COUNTIFS(Work[予定表の作業日],A1003,Work[前日版の予定時刻],B1003,Work[船名],C1003,Work[バース],E1003,Work[入出・転],F1003,Work[曳船名],G1003)&gt;1,"要確認：同じ作業・曳船が重複",IF(AND(I1003="あり",J1003="実施",NOT(ISNUMBER(AD1003))),"要確認：拘束時間未確認",IF(OR(H1003="未確認",I1003="未確認",J1003="未確認",X1003="未確認",N1003="未確認",O1003="未確認"),"要確認：未確認を含む","確認済"))))))))))</f>
        <v/>
      </c>
    </row>
    <row r="1004" spans="1:38" ht="24.95" customHeight="1" x14ac:dyDescent="0.2">
      <c r="A1004" s="20"/>
      <c r="B1004" s="29"/>
      <c r="C1004" s="7"/>
      <c r="D1004" s="7"/>
      <c r="E1004" s="7"/>
      <c r="F1004" s="7"/>
      <c r="G1004" s="7"/>
      <c r="H1004" s="7"/>
      <c r="I1004" s="7"/>
      <c r="J1004" s="7"/>
      <c r="K1004" s="23"/>
      <c r="L1004" s="13"/>
      <c r="M1004" s="13"/>
      <c r="N1004" s="7"/>
      <c r="O1004" s="51"/>
      <c r="P1004" s="51"/>
      <c r="Q1004" s="61"/>
      <c r="R1004" s="62"/>
      <c r="S1004" s="62"/>
      <c r="T1004" s="63"/>
      <c r="U1004" s="63"/>
      <c r="V1004" s="63"/>
      <c r="W1004" s="51"/>
      <c r="X1004" s="51"/>
      <c r="Y1004" s="67"/>
      <c r="Z1004" s="54" t="str">
        <f>IF(G1004="","",IF(COUNTIF(Tugs[曳船名],G1004)&lt;&gt;1,"未登録・重複",IF(INDEX(Tugs[会社名],MATCH(G1004,Tugs[曳船名],0))="","未確認",INDEX(Tugs[会社名],MATCH(G1004,Tugs[曳船名],0)))))</f>
        <v/>
      </c>
      <c r="AA1004" s="54" t="str">
        <f>IF(G1004="","",IF(COUNTIF(Companies[会社名],Z1004)&lt;&gt;1,"未登録・重複",IF(INDEX(Companies[地区],MATCH(Z1004,Companies[会社名],0))="","未確認",INDEX(Companies[地区],MATCH(Z1004,Companies[会社名],0)))))</f>
        <v/>
      </c>
      <c r="AB1004" s="54" t="str">
        <f>IF(G1004="","",IF(Q1004&lt;&gt;"",Q1004,IF(COUNTIF(Tugs[曳船名],G1004)&lt;&gt;1,"未登録・重複",IF(INDEX(Tugs[基地港],MATCH(G1004,Tugs[曳船名],0))="","未確認",INDEX(Tugs[基地港],MATCH(G1004,Tugs[曳船名],0))))))</f>
        <v/>
      </c>
      <c r="AC1004" s="53" t="str">
        <f>IF(C1004="","",IF(AND(COUNTIF(Standards[照合項目（自動）],AB1004&amp;"｜"&amp;E1004&amp;"｜"&amp;D1004&amp;"｜"&amp;F1004&amp;"｜"&amp;P1004)=1,COUNTIFS(Standards[照合項目（自動）],AB1004&amp;"｜"&amp;E1004&amp;"｜"&amp;D1004&amp;"｜"&amp;F1004&amp;"｜"&amp;P1004,Standards[入力確認（自動）],"確認済")=1),SUMIF(Standards[照合項目（自動）],AB1004&amp;"｜"&amp;E1004&amp;"｜"&amp;D1004&amp;"｜"&amp;F1004&amp;"｜"&amp;P1004,Standards[所定合計h（自動）]),"未確認"))</f>
        <v/>
      </c>
      <c r="AD1004" s="53" t="str">
        <f>IF(C1004="","",IF(AND(ISNUMBER(R1004),ISNUMBER(S1004),S1004&gt;=R1004),ROUND((S1004-R1004)*24,4),IF(OR(R1004&lt;&gt;"",S1004&lt;&gt;""),"",IF(AND(ISNUMBER(T1004),T1004&gt;=0),T1004,IF(AND(I1004="あり",J1004="実施",ISNUMBER(AC1004)),AC1004,"")))))</f>
        <v/>
      </c>
      <c r="AE1004" s="54" t="str">
        <f>IF(C1004="","",IF(AND(ISNUMBER(R1004),ISNUMBER(S1004),S1004&gt;=R1004),IF(X1004="記録","実績：基地発～基地着",IF(X1004="記憶","記憶：基地発～基地着","未確認：基地発～基地着")),IF(OR(R1004&lt;&gt;"",S1004&lt;&gt;""),"要確認：時刻不足・逆転",IF(AND(ISNUMBER(T1004),T1004&gt;=0),IF(X1004="記録","実績：記録の時間",IF(X1004="記憶","記憶：申告の時間","未確認：申告の時間")),IF(AND(I1004="あり",J1004="実施",ISNUMBER(AC1004)),"所定時間による見込み",IF(I1004="なし","使用なし","未確認"))))))</f>
        <v/>
      </c>
      <c r="AF1004" s="55" t="str">
        <f>IF(C1004="","",IF(H1004="あり",1,0))</f>
        <v/>
      </c>
      <c r="AG1004" s="55" t="str">
        <f>IF(C1004="","",IF(AND(I1004="あり",J1004="実施"),1,0))</f>
        <v/>
      </c>
      <c r="AH1004" s="55" t="str">
        <f>IF(C1004="","",IF(AND(H1004="あり",X1004="記録"),IF(COUNTIFS($A$8:A1004,A1004,$B$8:B1004,B1004,$C$8:C1004,C1004,$E$8:E1004,E1004,$F$8:F1004,F1004,$H$8:H1004,"あり",$X$8:X1004,"記録")=1,1,0),0))</f>
        <v/>
      </c>
      <c r="AI1004" s="55" t="str">
        <f>IF(C1004="","",IF(AND(I1004="あり",J1004="実施",X1004="記録",ISNUMBER(K1004)),IF(COUNTIFS($K$8:K1004,K1004,$C$8:C1004,C1004,$E$8:E1004,E1004,$F$8:F1004,F1004,$I$8:I1004,"あり",$J$8:J1004,"実施",$X$8:X1004,"記録")=1,1,0),0))</f>
        <v/>
      </c>
      <c r="AJ1004" s="55" t="str">
        <f>IF(C1004="","",IF(ISNUMBER(A1004),YEAR(A1004)-IF(MONTH(A1004)&lt;4,1,0),""))</f>
        <v/>
      </c>
      <c r="AK1004" s="55" t="str">
        <f>IF(C1004="","",IF(J1004="実施",IF(ISNUMBER(K1004),YEAR(K1004)-IF(MONTH(K1004)&lt;4,1,0),""),""))</f>
        <v/>
      </c>
      <c r="AL1004" s="56" t="str">
        <f>IF(C1004="",IF(OR(A1004&lt;&gt;"",G1004&lt;&gt;""),"要確認：船名未記入",""),IF(OR(NOT(ISNUMBER(A1004)),G1004="",H1004="",I1004="",J1004="",N1004="",O1004="",P1004="",W1004="",X1004=""),"要確認：基本項目不足",IF(OR(Z1004="未登録・重複",AA1004="未登録・重複",AB1004="未確認"),"要確認：登録表を確認",IF(AND(H1004="あり",NOT(ISNUMBER(B1004))),"要確認：前日の予定時刻不足",IF(AND(J1004="実施",I1004="あり",NOT(ISNUMBER(K1004))),"要確認：最終日時不足",IF(AND(J1004="取消",I1004="あり"),"要確認：取消と使用ありが矛盾",IF(OR(AND(ISNUMBER(T1004),T1004&lt;0),AND(ISNUMBER(V1004),V1004&lt;0),AE1004="要確認：時刻不足・逆転"),"要確認：時間を確認",IF(COUNTIFS(Work[予定表の作業日],A1004,Work[前日版の予定時刻],B1004,Work[船名],C1004,Work[バース],E1004,Work[入出・転],F1004,Work[曳船名],G1004)&gt;1,"要確認：同じ作業・曳船が重複",IF(AND(I1004="あり",J1004="実施",NOT(ISNUMBER(AD1004))),"要確認：拘束時間未確認",IF(OR(H1004="未確認",I1004="未確認",J1004="未確認",X1004="未確認",N1004="未確認",O1004="未確認"),"要確認：未確認を含む","確認済"))))))))))</f>
        <v/>
      </c>
    </row>
    <row r="1005" spans="1:38" ht="24.95" customHeight="1" x14ac:dyDescent="0.2">
      <c r="A1005" s="20"/>
      <c r="B1005" s="29"/>
      <c r="C1005" s="7"/>
      <c r="D1005" s="7"/>
      <c r="E1005" s="7"/>
      <c r="F1005" s="7"/>
      <c r="G1005" s="7"/>
      <c r="H1005" s="7"/>
      <c r="I1005" s="7"/>
      <c r="J1005" s="7"/>
      <c r="K1005" s="23"/>
      <c r="L1005" s="13"/>
      <c r="M1005" s="13"/>
      <c r="N1005" s="7"/>
      <c r="O1005" s="51"/>
      <c r="P1005" s="51"/>
      <c r="Q1005" s="61"/>
      <c r="R1005" s="62"/>
      <c r="S1005" s="62"/>
      <c r="T1005" s="63"/>
      <c r="U1005" s="63"/>
      <c r="V1005" s="63"/>
      <c r="W1005" s="51"/>
      <c r="X1005" s="51"/>
      <c r="Y1005" s="67"/>
      <c r="Z1005" s="54" t="str">
        <f>IF(G1005="","",IF(COUNTIF(Tugs[曳船名],G1005)&lt;&gt;1,"未登録・重複",IF(INDEX(Tugs[会社名],MATCH(G1005,Tugs[曳船名],0))="","未確認",INDEX(Tugs[会社名],MATCH(G1005,Tugs[曳船名],0)))))</f>
        <v/>
      </c>
      <c r="AA1005" s="54" t="str">
        <f>IF(G1005="","",IF(COUNTIF(Companies[会社名],Z1005)&lt;&gt;1,"未登録・重複",IF(INDEX(Companies[地区],MATCH(Z1005,Companies[会社名],0))="","未確認",INDEX(Companies[地区],MATCH(Z1005,Companies[会社名],0)))))</f>
        <v/>
      </c>
      <c r="AB1005" s="54" t="str">
        <f>IF(G1005="","",IF(Q1005&lt;&gt;"",Q1005,IF(COUNTIF(Tugs[曳船名],G1005)&lt;&gt;1,"未登録・重複",IF(INDEX(Tugs[基地港],MATCH(G1005,Tugs[曳船名],0))="","未確認",INDEX(Tugs[基地港],MATCH(G1005,Tugs[曳船名],0))))))</f>
        <v/>
      </c>
      <c r="AC1005" s="53" t="str">
        <f>IF(C1005="","",IF(AND(COUNTIF(Standards[照合項目（自動）],AB1005&amp;"｜"&amp;E1005&amp;"｜"&amp;D1005&amp;"｜"&amp;F1005&amp;"｜"&amp;P1005)=1,COUNTIFS(Standards[照合項目（自動）],AB1005&amp;"｜"&amp;E1005&amp;"｜"&amp;D1005&amp;"｜"&amp;F1005&amp;"｜"&amp;P1005,Standards[入力確認（自動）],"確認済")=1),SUMIF(Standards[照合項目（自動）],AB1005&amp;"｜"&amp;E1005&amp;"｜"&amp;D1005&amp;"｜"&amp;F1005&amp;"｜"&amp;P1005,Standards[所定合計h（自動）]),"未確認"))</f>
        <v/>
      </c>
      <c r="AD1005" s="53" t="str">
        <f>IF(C1005="","",IF(AND(ISNUMBER(R1005),ISNUMBER(S1005),S1005&gt;=R1005),ROUND((S1005-R1005)*24,4),IF(OR(R1005&lt;&gt;"",S1005&lt;&gt;""),"",IF(AND(ISNUMBER(T1005),T1005&gt;=0),T1005,IF(AND(I1005="あり",J1005="実施",ISNUMBER(AC1005)),AC1005,"")))))</f>
        <v/>
      </c>
      <c r="AE1005" s="54" t="str">
        <f>IF(C1005="","",IF(AND(ISNUMBER(R1005),ISNUMBER(S1005),S1005&gt;=R1005),IF(X1005="記録","実績：基地発～基地着",IF(X1005="記憶","記憶：基地発～基地着","未確認：基地発～基地着")),IF(OR(R1005&lt;&gt;"",S1005&lt;&gt;""),"要確認：時刻不足・逆転",IF(AND(ISNUMBER(T1005),T1005&gt;=0),IF(X1005="記録","実績：記録の時間",IF(X1005="記憶","記憶：申告の時間","未確認：申告の時間")),IF(AND(I1005="あり",J1005="実施",ISNUMBER(AC1005)),"所定時間による見込み",IF(I1005="なし","使用なし","未確認"))))))</f>
        <v/>
      </c>
      <c r="AF1005" s="55" t="str">
        <f>IF(C1005="","",IF(H1005="あり",1,0))</f>
        <v/>
      </c>
      <c r="AG1005" s="55" t="str">
        <f>IF(C1005="","",IF(AND(I1005="あり",J1005="実施"),1,0))</f>
        <v/>
      </c>
      <c r="AH1005" s="55" t="str">
        <f>IF(C1005="","",IF(AND(H1005="あり",X1005="記録"),IF(COUNTIFS($A$8:A1005,A1005,$B$8:B1005,B1005,$C$8:C1005,C1005,$E$8:E1005,E1005,$F$8:F1005,F1005,$H$8:H1005,"あり",$X$8:X1005,"記録")=1,1,0),0))</f>
        <v/>
      </c>
      <c r="AI1005" s="55" t="str">
        <f>IF(C1005="","",IF(AND(I1005="あり",J1005="実施",X1005="記録",ISNUMBER(K1005)),IF(COUNTIFS($K$8:K1005,K1005,$C$8:C1005,C1005,$E$8:E1005,E1005,$F$8:F1005,F1005,$I$8:I1005,"あり",$J$8:J1005,"実施",$X$8:X1005,"記録")=1,1,0),0))</f>
        <v/>
      </c>
      <c r="AJ1005" s="55" t="str">
        <f>IF(C1005="","",IF(ISNUMBER(A1005),YEAR(A1005)-IF(MONTH(A1005)&lt;4,1,0),""))</f>
        <v/>
      </c>
      <c r="AK1005" s="55" t="str">
        <f>IF(C1005="","",IF(J1005="実施",IF(ISNUMBER(K1005),YEAR(K1005)-IF(MONTH(K1005)&lt;4,1,0),""),""))</f>
        <v/>
      </c>
      <c r="AL1005" s="56" t="str">
        <f>IF(C1005="",IF(OR(A1005&lt;&gt;"",G1005&lt;&gt;""),"要確認：船名未記入",""),IF(OR(NOT(ISNUMBER(A1005)),G1005="",H1005="",I1005="",J1005="",N1005="",O1005="",P1005="",W1005="",X1005=""),"要確認：基本項目不足",IF(OR(Z1005="未登録・重複",AA1005="未登録・重複",AB1005="未確認"),"要確認：登録表を確認",IF(AND(H1005="あり",NOT(ISNUMBER(B1005))),"要確認：前日の予定時刻不足",IF(AND(J1005="実施",I1005="あり",NOT(ISNUMBER(K1005))),"要確認：最終日時不足",IF(AND(J1005="取消",I1005="あり"),"要確認：取消と使用ありが矛盾",IF(OR(AND(ISNUMBER(T1005),T1005&lt;0),AND(ISNUMBER(V1005),V1005&lt;0),AE1005="要確認：時刻不足・逆転"),"要確認：時間を確認",IF(COUNTIFS(Work[予定表の作業日],A1005,Work[前日版の予定時刻],B1005,Work[船名],C1005,Work[バース],E1005,Work[入出・転],F1005,Work[曳船名],G1005)&gt;1,"要確認：同じ作業・曳船が重複",IF(AND(I1005="あり",J1005="実施",NOT(ISNUMBER(AD1005))),"要確認：拘束時間未確認",IF(OR(H1005="未確認",I1005="未確認",J1005="未確認",X1005="未確認",N1005="未確認",O1005="未確認"),"要確認：未確認を含む","確認済"))))))))))</f>
        <v/>
      </c>
    </row>
    <row r="1006" spans="1:38" ht="24.95" customHeight="1" x14ac:dyDescent="0.2">
      <c r="A1006" s="20"/>
      <c r="B1006" s="29"/>
      <c r="C1006" s="7"/>
      <c r="D1006" s="7"/>
      <c r="E1006" s="7"/>
      <c r="F1006" s="7"/>
      <c r="G1006" s="7"/>
      <c r="H1006" s="7"/>
      <c r="I1006" s="7"/>
      <c r="J1006" s="7"/>
      <c r="K1006" s="23"/>
      <c r="L1006" s="13"/>
      <c r="M1006" s="13"/>
      <c r="N1006" s="7"/>
      <c r="O1006" s="51"/>
      <c r="P1006" s="51"/>
      <c r="Q1006" s="61"/>
      <c r="R1006" s="62"/>
      <c r="S1006" s="62"/>
      <c r="T1006" s="63"/>
      <c r="U1006" s="63"/>
      <c r="V1006" s="63"/>
      <c r="W1006" s="51"/>
      <c r="X1006" s="51"/>
      <c r="Y1006" s="67"/>
      <c r="Z1006" s="54" t="str">
        <f>IF(G1006="","",IF(COUNTIF(Tugs[曳船名],G1006)&lt;&gt;1,"未登録・重複",IF(INDEX(Tugs[会社名],MATCH(G1006,Tugs[曳船名],0))="","未確認",INDEX(Tugs[会社名],MATCH(G1006,Tugs[曳船名],0)))))</f>
        <v/>
      </c>
      <c r="AA1006" s="54" t="str">
        <f>IF(G1006="","",IF(COUNTIF(Companies[会社名],Z1006)&lt;&gt;1,"未登録・重複",IF(INDEX(Companies[地区],MATCH(Z1006,Companies[会社名],0))="","未確認",INDEX(Companies[地区],MATCH(Z1006,Companies[会社名],0)))))</f>
        <v/>
      </c>
      <c r="AB1006" s="54" t="str">
        <f>IF(G1006="","",IF(Q1006&lt;&gt;"",Q1006,IF(COUNTIF(Tugs[曳船名],G1006)&lt;&gt;1,"未登録・重複",IF(INDEX(Tugs[基地港],MATCH(G1006,Tugs[曳船名],0))="","未確認",INDEX(Tugs[基地港],MATCH(G1006,Tugs[曳船名],0))))))</f>
        <v/>
      </c>
      <c r="AC1006" s="53" t="str">
        <f>IF(C1006="","",IF(AND(COUNTIF(Standards[照合項目（自動）],AB1006&amp;"｜"&amp;E1006&amp;"｜"&amp;D1006&amp;"｜"&amp;F1006&amp;"｜"&amp;P1006)=1,COUNTIFS(Standards[照合項目（自動）],AB1006&amp;"｜"&amp;E1006&amp;"｜"&amp;D1006&amp;"｜"&amp;F1006&amp;"｜"&amp;P1006,Standards[入力確認（自動）],"確認済")=1),SUMIF(Standards[照合項目（自動）],AB1006&amp;"｜"&amp;E1006&amp;"｜"&amp;D1006&amp;"｜"&amp;F1006&amp;"｜"&amp;P1006,Standards[所定合計h（自動）]),"未確認"))</f>
        <v/>
      </c>
      <c r="AD1006" s="53" t="str">
        <f>IF(C1006="","",IF(AND(ISNUMBER(R1006),ISNUMBER(S1006),S1006&gt;=R1006),ROUND((S1006-R1006)*24,4),IF(OR(R1006&lt;&gt;"",S1006&lt;&gt;""),"",IF(AND(ISNUMBER(T1006),T1006&gt;=0),T1006,IF(AND(I1006="あり",J1006="実施",ISNUMBER(AC1006)),AC1006,"")))))</f>
        <v/>
      </c>
      <c r="AE1006" s="54" t="str">
        <f>IF(C1006="","",IF(AND(ISNUMBER(R1006),ISNUMBER(S1006),S1006&gt;=R1006),IF(X1006="記録","実績：基地発～基地着",IF(X1006="記憶","記憶：基地発～基地着","未確認：基地発～基地着")),IF(OR(R1006&lt;&gt;"",S1006&lt;&gt;""),"要確認：時刻不足・逆転",IF(AND(ISNUMBER(T1006),T1006&gt;=0),IF(X1006="記録","実績：記録の時間",IF(X1006="記憶","記憶：申告の時間","未確認：申告の時間")),IF(AND(I1006="あり",J1006="実施",ISNUMBER(AC1006)),"所定時間による見込み",IF(I1006="なし","使用なし","未確認"))))))</f>
        <v/>
      </c>
      <c r="AF1006" s="55" t="str">
        <f>IF(C1006="","",IF(H1006="あり",1,0))</f>
        <v/>
      </c>
      <c r="AG1006" s="55" t="str">
        <f>IF(C1006="","",IF(AND(I1006="あり",J1006="実施"),1,0))</f>
        <v/>
      </c>
      <c r="AH1006" s="55" t="str">
        <f>IF(C1006="","",IF(AND(H1006="あり",X1006="記録"),IF(COUNTIFS($A$8:A1006,A1006,$B$8:B1006,B1006,$C$8:C1006,C1006,$E$8:E1006,E1006,$F$8:F1006,F1006,$H$8:H1006,"あり",$X$8:X1006,"記録")=1,1,0),0))</f>
        <v/>
      </c>
      <c r="AI1006" s="55" t="str">
        <f>IF(C1006="","",IF(AND(I1006="あり",J1006="実施",X1006="記録",ISNUMBER(K1006)),IF(COUNTIFS($K$8:K1006,K1006,$C$8:C1006,C1006,$E$8:E1006,E1006,$F$8:F1006,F1006,$I$8:I1006,"あり",$J$8:J1006,"実施",$X$8:X1006,"記録")=1,1,0),0))</f>
        <v/>
      </c>
      <c r="AJ1006" s="55" t="str">
        <f>IF(C1006="","",IF(ISNUMBER(A1006),YEAR(A1006)-IF(MONTH(A1006)&lt;4,1,0),""))</f>
        <v/>
      </c>
      <c r="AK1006" s="55" t="str">
        <f>IF(C1006="","",IF(J1006="実施",IF(ISNUMBER(K1006),YEAR(K1006)-IF(MONTH(K1006)&lt;4,1,0),""),""))</f>
        <v/>
      </c>
      <c r="AL1006" s="56" t="str">
        <f>IF(C1006="",IF(OR(A1006&lt;&gt;"",G1006&lt;&gt;""),"要確認：船名未記入",""),IF(OR(NOT(ISNUMBER(A1006)),G1006="",H1006="",I1006="",J1006="",N1006="",O1006="",P1006="",W1006="",X1006=""),"要確認：基本項目不足",IF(OR(Z1006="未登録・重複",AA1006="未登録・重複",AB1006="未確認"),"要確認：登録表を確認",IF(AND(H1006="あり",NOT(ISNUMBER(B1006))),"要確認：前日の予定時刻不足",IF(AND(J1006="実施",I1006="あり",NOT(ISNUMBER(K1006))),"要確認：最終日時不足",IF(AND(J1006="取消",I1006="あり"),"要確認：取消と使用ありが矛盾",IF(OR(AND(ISNUMBER(T1006),T1006&lt;0),AND(ISNUMBER(V1006),V1006&lt;0),AE1006="要確認：時刻不足・逆転"),"要確認：時間を確認",IF(COUNTIFS(Work[予定表の作業日],A1006,Work[前日版の予定時刻],B1006,Work[船名],C1006,Work[バース],E1006,Work[入出・転],F1006,Work[曳船名],G1006)&gt;1,"要確認：同じ作業・曳船が重複",IF(AND(I1006="あり",J1006="実施",NOT(ISNUMBER(AD1006))),"要確認：拘束時間未確認",IF(OR(H1006="未確認",I1006="未確認",J1006="未確認",X1006="未確認",N1006="未確認",O1006="未確認"),"要確認：未確認を含む","確認済"))))))))))</f>
        <v/>
      </c>
    </row>
    <row r="1007" spans="1:38" ht="24.95" customHeight="1" x14ac:dyDescent="0.2">
      <c r="A1007" s="21"/>
      <c r="B1007" s="30"/>
      <c r="C1007" s="8"/>
      <c r="D1007" s="8"/>
      <c r="E1007" s="8"/>
      <c r="F1007" s="8"/>
      <c r="G1007" s="8"/>
      <c r="H1007" s="8"/>
      <c r="I1007" s="8"/>
      <c r="J1007" s="8"/>
      <c r="K1007" s="24"/>
      <c r="L1007" s="14"/>
      <c r="M1007" s="14"/>
      <c r="N1007" s="8"/>
      <c r="O1007" s="52"/>
      <c r="P1007" s="52"/>
      <c r="Q1007" s="64"/>
      <c r="R1007" s="65"/>
      <c r="S1007" s="65"/>
      <c r="T1007" s="66"/>
      <c r="U1007" s="66"/>
      <c r="V1007" s="66"/>
      <c r="W1007" s="52"/>
      <c r="X1007" s="52"/>
      <c r="Y1007" s="67"/>
      <c r="Z1007" s="54" t="str">
        <f>IF(G1007="","",IF(COUNTIF(Tugs[曳船名],G1007)&lt;&gt;1,"未登録・重複",IF(INDEX(Tugs[会社名],MATCH(G1007,Tugs[曳船名],0))="","未確認",INDEX(Tugs[会社名],MATCH(G1007,Tugs[曳船名],0)))))</f>
        <v/>
      </c>
      <c r="AA1007" s="54" t="str">
        <f>IF(G1007="","",IF(COUNTIF(Companies[会社名],Z1007)&lt;&gt;1,"未登録・重複",IF(INDEX(Companies[地区],MATCH(Z1007,Companies[会社名],0))="","未確認",INDEX(Companies[地区],MATCH(Z1007,Companies[会社名],0)))))</f>
        <v/>
      </c>
      <c r="AB1007" s="54" t="str">
        <f>IF(G1007="","",IF(Q1007&lt;&gt;"",Q1007,IF(COUNTIF(Tugs[曳船名],G1007)&lt;&gt;1,"未登録・重複",IF(INDEX(Tugs[基地港],MATCH(G1007,Tugs[曳船名],0))="","未確認",INDEX(Tugs[基地港],MATCH(G1007,Tugs[曳船名],0))))))</f>
        <v/>
      </c>
      <c r="AC1007" s="53" t="str">
        <f>IF(C1007="","",IF(AND(COUNTIF(Standards[照合項目（自動）],AB1007&amp;"｜"&amp;E1007&amp;"｜"&amp;D1007&amp;"｜"&amp;F1007&amp;"｜"&amp;P1007)=1,COUNTIFS(Standards[照合項目（自動）],AB1007&amp;"｜"&amp;E1007&amp;"｜"&amp;D1007&amp;"｜"&amp;F1007&amp;"｜"&amp;P1007,Standards[入力確認（自動）],"確認済")=1),SUMIF(Standards[照合項目（自動）],AB1007&amp;"｜"&amp;E1007&amp;"｜"&amp;D1007&amp;"｜"&amp;F1007&amp;"｜"&amp;P1007,Standards[所定合計h（自動）]),"未確認"))</f>
        <v/>
      </c>
      <c r="AD1007" s="53" t="str">
        <f>IF(C1007="","",IF(AND(ISNUMBER(R1007),ISNUMBER(S1007),S1007&gt;=R1007),ROUND((S1007-R1007)*24,4),IF(OR(R1007&lt;&gt;"",S1007&lt;&gt;""),"",IF(AND(ISNUMBER(T1007),T1007&gt;=0),T1007,IF(AND(I1007="あり",J1007="実施",ISNUMBER(AC1007)),AC1007,"")))))</f>
        <v/>
      </c>
      <c r="AE1007" s="54" t="str">
        <f>IF(C1007="","",IF(AND(ISNUMBER(R1007),ISNUMBER(S1007),S1007&gt;=R1007),IF(X1007="記録","実績：基地発～基地着",IF(X1007="記憶","記憶：基地発～基地着","未確認：基地発～基地着")),IF(OR(R1007&lt;&gt;"",S1007&lt;&gt;""),"要確認：時刻不足・逆転",IF(AND(ISNUMBER(T1007),T1007&gt;=0),IF(X1007="記録","実績：記録の時間",IF(X1007="記憶","記憶：申告の時間","未確認：申告の時間")),IF(AND(I1007="あり",J1007="実施",ISNUMBER(AC1007)),"所定時間による見込み",IF(I1007="なし","使用なし","未確認"))))))</f>
        <v/>
      </c>
      <c r="AF1007" s="55" t="str">
        <f>IF(C1007="","",IF(H1007="あり",1,0))</f>
        <v/>
      </c>
      <c r="AG1007" s="55" t="str">
        <f>IF(C1007="","",IF(AND(I1007="あり",J1007="実施"),1,0))</f>
        <v/>
      </c>
      <c r="AH1007" s="55" t="str">
        <f>IF(C1007="","",IF(AND(H1007="あり",X1007="記録"),IF(COUNTIFS($A$8:A1007,A1007,$B$8:B1007,B1007,$C$8:C1007,C1007,$E$8:E1007,E1007,$F$8:F1007,F1007,$H$8:H1007,"あり",$X$8:X1007,"記録")=1,1,0),0))</f>
        <v/>
      </c>
      <c r="AI1007" s="55" t="str">
        <f>IF(C1007="","",IF(AND(I1007="あり",J1007="実施",X1007="記録",ISNUMBER(K1007)),IF(COUNTIFS($K$8:K1007,K1007,$C$8:C1007,C1007,$E$8:E1007,E1007,$F$8:F1007,F1007,$I$8:I1007,"あり",$J$8:J1007,"実施",$X$8:X1007,"記録")=1,1,0),0))</f>
        <v/>
      </c>
      <c r="AJ1007" s="55" t="str">
        <f>IF(C1007="","",IF(ISNUMBER(A1007),YEAR(A1007)-IF(MONTH(A1007)&lt;4,1,0),""))</f>
        <v/>
      </c>
      <c r="AK1007" s="55" t="str">
        <f>IF(C1007="","",IF(J1007="実施",IF(ISNUMBER(K1007),YEAR(K1007)-IF(MONTH(K1007)&lt;4,1,0),""),""))</f>
        <v/>
      </c>
      <c r="AL1007" s="56" t="str">
        <f>IF(C1007="",IF(OR(A1007&lt;&gt;"",G1007&lt;&gt;""),"要確認：船名未記入",""),IF(OR(NOT(ISNUMBER(A1007)),G1007="",H1007="",I1007="",J1007="",N1007="",O1007="",P1007="",W1007="",X1007=""),"要確認：基本項目不足",IF(OR(Z1007="未登録・重複",AA1007="未登録・重複",AB1007="未確認"),"要確認：登録表を確認",IF(AND(H1007="あり",NOT(ISNUMBER(B1007))),"要確認：前日の予定時刻不足",IF(AND(J1007="実施",I1007="あり",NOT(ISNUMBER(K1007))),"要確認：最終日時不足",IF(AND(J1007="取消",I1007="あり"),"要確認：取消と使用ありが矛盾",IF(OR(AND(ISNUMBER(T1007),T1007&lt;0),AND(ISNUMBER(V1007),V1007&lt;0),AE1007="要確認：時刻不足・逆転"),"要確認：時間を確認",IF(COUNTIFS(Work[予定表の作業日],A1007,Work[前日版の予定時刻],B1007,Work[船名],C1007,Work[バース],E1007,Work[入出・転],F1007,Work[曳船名],G1007)&gt;1,"要確認：同じ作業・曳船が重複",IF(AND(I1007="あり",J1007="実施",NOT(ISNUMBER(AD1007))),"要確認：拘束時間未確認",IF(OR(H1007="未確認",I1007="未確認",J1007="未確認",X1007="未確認",N1007="未確認",O1007="未確認"),"要確認：未確認を含む","確認済"))))))))))</f>
        <v/>
      </c>
    </row>
  </sheetData>
  <mergeCells count="6">
    <mergeCell ref="Z6:AL6"/>
    <mergeCell ref="A2:H2"/>
    <mergeCell ref="A3:K4"/>
    <mergeCell ref="A6:I6"/>
    <mergeCell ref="J6:V6"/>
    <mergeCell ref="W6:Y6"/>
  </mergeCells>
  <conditionalFormatting sqref="AK8:AK1007">
    <cfRule type="containsText" dxfId="7" priority="1" operator="containsText" text="要確認"/>
  </conditionalFormatting>
  <conditionalFormatting sqref="AL8:AL1007">
    <cfRule type="beginsWith" dxfId="6" priority="2" operator="beginsWith" text="要確認"/>
  </conditionalFormatting>
  <dataValidations count="11">
    <dataValidation type="list" sqref="D8:D1007" xr:uid="{00000000-0002-0000-0300-000000000000}">
      <formula1>INDIRECT("Choices[荷種]")</formula1>
    </dataValidation>
    <dataValidation type="list" sqref="F8:F1007" xr:uid="{00000000-0002-0000-0300-000001000000}">
      <formula1>INDIRECT("Choices[入出・転]")</formula1>
    </dataValidation>
    <dataValidation type="list" sqref="G8:G1007" xr:uid="{00000000-0002-0000-0300-000002000000}">
      <formula1>INDIRECT("Tugs[曳船名]")</formula1>
    </dataValidation>
    <dataValidation type="list" sqref="H8:I1007" xr:uid="{00000000-0002-0000-0300-000003000000}">
      <formula1>"あり,なし,未確認"</formula1>
    </dataValidation>
    <dataValidation type="list" sqref="J8:J1007" xr:uid="{00000000-0002-0000-0300-000005000000}">
      <formula1>"実施,取消,未確認"</formula1>
    </dataValidation>
    <dataValidation type="list" sqref="U8:U1007" xr:uid="{00000000-0002-0000-0300-000006000000}">
      <formula1>"なし,基地で待機,出勤あり,出勤・待機あり,未確認"</formula1>
    </dataValidation>
    <dataValidation type="list" sqref="X8:X1007" xr:uid="{00000000-0002-0000-0300-000007000000}">
      <formula1>"記録,記憶,未確認"</formula1>
    </dataValidation>
    <dataValidation type="list" sqref="N8:N1007" xr:uid="{00000000-0002-0000-0300-000008000000}">
      <formula1>INDIRECT("Choices[安瀬の作業]")</formula1>
    </dataValidation>
    <dataValidation type="list" sqref="O8:O1007" xr:uid="{00000000-0002-0000-0300-000009000000}">
      <formula1>INDIRECT("Choices[応援の有無]")</formula1>
    </dataValidation>
    <dataValidation type="list" sqref="P8:P1007" xr:uid="{00000000-0002-0000-0300-00000A000000}">
      <formula1>INDIRECT("Choices[作業内容]")</formula1>
    </dataValidation>
    <dataValidation type="list" sqref="Q8:Q1007" xr:uid="{00000000-0002-0000-0300-00000B000000}">
      <formula1>INDIRECT("Choices[基地港]")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49C5B"/>
  </sheetPr>
  <dimension ref="A1:K307"/>
  <sheetViews>
    <sheetView showGridLines="0" workbookViewId="0">
      <pane xSplit="3" ySplit="7" topLeftCell="D8" activePane="bottomRight" state="frozen"/>
      <selection pane="bottomLeft" activeCell="A8" sqref="A8"/>
      <selection pane="topRight" activeCell="D1" sqref="D1"/>
      <selection pane="bottomRight"/>
    </sheetView>
  </sheetViews>
  <sheetFormatPr defaultRowHeight="15" x14ac:dyDescent="0.2"/>
  <cols>
    <col min="1" max="1" width="22.05859375" customWidth="1"/>
    <col min="2" max="3" width="20.04296875" customWidth="1"/>
    <col min="4" max="4" width="39.953125" customWidth="1"/>
    <col min="5" max="5" width="18.0234375" customWidth="1"/>
    <col min="6" max="6" width="41.96875" customWidth="1"/>
    <col min="7" max="7" width="25.01953125" customWidth="1"/>
    <col min="8" max="8" width="20.04296875" customWidth="1"/>
    <col min="9" max="10" width="23" customWidth="1"/>
    <col min="11" max="11" width="39.953125" customWidth="1"/>
  </cols>
  <sheetData>
    <row r="1" spans="1:11" ht="24.9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33.950000000000003" customHeight="1" x14ac:dyDescent="0.2">
      <c r="A2" s="71" t="s">
        <v>20</v>
      </c>
      <c r="B2" s="71"/>
      <c r="C2" s="71"/>
      <c r="D2" s="71"/>
      <c r="E2" s="71"/>
      <c r="F2" s="71"/>
      <c r="G2" s="71"/>
      <c r="H2" s="71"/>
      <c r="I2" s="71"/>
      <c r="J2" s="71"/>
      <c r="K2" s="71"/>
    </row>
    <row r="3" spans="1:11" ht="24" customHeight="1" x14ac:dyDescent="0.2">
      <c r="A3" s="72" t="s">
        <v>146</v>
      </c>
      <c r="B3" s="72"/>
      <c r="C3" s="72"/>
      <c r="D3" s="72"/>
      <c r="E3" s="72"/>
      <c r="F3" s="72"/>
      <c r="G3" s="72"/>
      <c r="H3" s="72"/>
      <c r="I3" s="72"/>
      <c r="J3" s="72"/>
      <c r="K3" s="72"/>
    </row>
    <row r="4" spans="1:11" ht="24" customHeight="1" x14ac:dyDescent="0.2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</row>
    <row r="5" spans="1:11" ht="24.9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ht="24.9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ht="68.099999999999994" customHeight="1" x14ac:dyDescent="0.2">
      <c r="A7" s="5" t="s">
        <v>118</v>
      </c>
      <c r="B7" s="5" t="s">
        <v>147</v>
      </c>
      <c r="C7" s="5" t="s">
        <v>148</v>
      </c>
      <c r="D7" s="5" t="s">
        <v>133</v>
      </c>
      <c r="E7" s="5" t="s">
        <v>134</v>
      </c>
      <c r="F7" s="5" t="s">
        <v>69</v>
      </c>
      <c r="G7" s="9" t="s">
        <v>135</v>
      </c>
      <c r="H7" s="9" t="s">
        <v>149</v>
      </c>
      <c r="I7" s="9" t="s">
        <v>150</v>
      </c>
      <c r="J7" s="9" t="s">
        <v>151</v>
      </c>
      <c r="K7" s="9" t="s">
        <v>82</v>
      </c>
    </row>
    <row r="8" spans="1:11" ht="24.95" customHeight="1" x14ac:dyDescent="0.2">
      <c r="A8" s="6"/>
      <c r="B8" s="19"/>
      <c r="C8" s="19"/>
      <c r="D8" s="6"/>
      <c r="E8" s="6"/>
      <c r="F8" s="6"/>
      <c r="G8" s="10" t="str">
        <f>IF(A8="","",IF(COUNTIF(Tugs[曳船名],A8)&lt;&gt;1,"未登録・重複",IF(INDEX(Tugs[会社名],MATCH(A8,Tugs[曳船名],0))="","未確認",INDEX(Tugs[会社名],MATCH(A8,Tugs[曳船名],0)))))</f>
        <v/>
      </c>
      <c r="H8" s="10" t="str">
        <f>IF(A8="","",IF(COUNTIF(Tugs[曳船名],A8)&lt;&gt;1,"未登録・重複",IF(INDEX(Tugs[基地港],MATCH(A8,Tugs[曳船名],0))="","未確認",INDEX(Tugs[基地港],MATCH(A8,Tugs[曳船名],0)))))</f>
        <v/>
      </c>
      <c r="I8" s="10" t="str">
        <f>IF(A8="","",IF(AND(ISNUMBER(B8),ISNUMBER(C8),C8&gt;=B8),C8-B8,""))</f>
        <v/>
      </c>
      <c r="J8" s="10" t="str">
        <f>IF(A8="","",IF(AND(ISNUMBER(B8),ISNUMBER(C8),C8&gt;=B8),MAX(0,MIN(C8,DATE(集計・確認!$B$5+1,4,1))-MAX(B8,DATE(集計・確認!$B$5,4,1))),""))</f>
        <v/>
      </c>
      <c r="K8" s="10" t="str">
        <f>IF(A8="","",IF(OR(NOT(ISNUMBER(B8)),NOT(ISNUMBER(C8)),C8&lt;B8,D8="",E8="",G8="未登録・重複"),"要確認：日付・登録・根拠を確認",IF(COUNTIFS(Docks[曳船名],A8,Docks[入渠開始日],B8)&gt;1,"要確認：同じ入渠が重複",IF(E8="未確認","要確認：未確認を含む","確認済"))))</f>
        <v/>
      </c>
    </row>
    <row r="9" spans="1:11" ht="24.95" customHeight="1" x14ac:dyDescent="0.2">
      <c r="A9" s="7"/>
      <c r="B9" s="20"/>
      <c r="C9" s="20"/>
      <c r="D9" s="7"/>
      <c r="E9" s="7"/>
      <c r="F9" s="7"/>
      <c r="G9" s="10" t="str">
        <f>IF(A9="","",IF(COUNTIF(Tugs[曳船名],A9)&lt;&gt;1,"未登録・重複",IF(INDEX(Tugs[会社名],MATCH(A9,Tugs[曳船名],0))="","未確認",INDEX(Tugs[会社名],MATCH(A9,Tugs[曳船名],0)))))</f>
        <v/>
      </c>
      <c r="H9" s="10" t="str">
        <f>IF(A9="","",IF(COUNTIF(Tugs[曳船名],A9)&lt;&gt;1,"未登録・重複",IF(INDEX(Tugs[基地港],MATCH(A9,Tugs[曳船名],0))="","未確認",INDEX(Tugs[基地港],MATCH(A9,Tugs[曳船名],0)))))</f>
        <v/>
      </c>
      <c r="I9" s="10" t="str">
        <f>IF(A9="","",IF(AND(ISNUMBER(B9),ISNUMBER(C9),C9&gt;=B9),C9-B9,""))</f>
        <v/>
      </c>
      <c r="J9" s="10" t="str">
        <f>IF(A9="","",IF(AND(ISNUMBER(B9),ISNUMBER(C9),C9&gt;=B9),MAX(0,MIN(C9,DATE(集計・確認!$B$5+1,4,1))-MAX(B9,DATE(集計・確認!$B$5,4,1))),""))</f>
        <v/>
      </c>
      <c r="K9" s="10" t="str">
        <f>IF(A9="","",IF(OR(NOT(ISNUMBER(B9)),NOT(ISNUMBER(C9)),C9&lt;B9,D9="",E9="",G9="未登録・重複"),"要確認：日付・登録・根拠を確認",IF(COUNTIFS(Docks[曳船名],A9,Docks[入渠開始日],B9)&gt;1,"要確認：同じ入渠が重複",IF(E9="未確認","要確認：未確認を含む","確認済"))))</f>
        <v/>
      </c>
    </row>
    <row r="10" spans="1:11" ht="24.95" customHeight="1" x14ac:dyDescent="0.2">
      <c r="A10" s="7"/>
      <c r="B10" s="20"/>
      <c r="C10" s="20"/>
      <c r="D10" s="7"/>
      <c r="E10" s="7"/>
      <c r="F10" s="7"/>
      <c r="G10" s="10" t="str">
        <f>IF(A10="","",IF(COUNTIF(Tugs[曳船名],A10)&lt;&gt;1,"未登録・重複",IF(INDEX(Tugs[会社名],MATCH(A10,Tugs[曳船名],0))="","未確認",INDEX(Tugs[会社名],MATCH(A10,Tugs[曳船名],0)))))</f>
        <v/>
      </c>
      <c r="H10" s="10" t="str">
        <f>IF(A10="","",IF(COUNTIF(Tugs[曳船名],A10)&lt;&gt;1,"未登録・重複",IF(INDEX(Tugs[基地港],MATCH(A10,Tugs[曳船名],0))="","未確認",INDEX(Tugs[基地港],MATCH(A10,Tugs[曳船名],0)))))</f>
        <v/>
      </c>
      <c r="I10" s="10" t="str">
        <f>IF(A10="","",IF(AND(ISNUMBER(B10),ISNUMBER(C10),C10&gt;=B10),C10-B10,""))</f>
        <v/>
      </c>
      <c r="J10" s="10" t="str">
        <f>IF(A10="","",IF(AND(ISNUMBER(B10),ISNUMBER(C10),C10&gt;=B10),MAX(0,MIN(C10,DATE(集計・確認!$B$5+1,4,1))-MAX(B10,DATE(集計・確認!$B$5,4,1))),""))</f>
        <v/>
      </c>
      <c r="K10" s="10" t="str">
        <f>IF(A10="","",IF(OR(NOT(ISNUMBER(B10)),NOT(ISNUMBER(C10)),C10&lt;B10,D10="",E10="",G10="未登録・重複"),"要確認：日付・登録・根拠を確認",IF(COUNTIFS(Docks[曳船名],A10,Docks[入渠開始日],B10)&gt;1,"要確認：同じ入渠が重複",IF(E10="未確認","要確認：未確認を含む","確認済"))))</f>
        <v/>
      </c>
    </row>
    <row r="11" spans="1:11" ht="24.95" customHeight="1" x14ac:dyDescent="0.2">
      <c r="A11" s="7"/>
      <c r="B11" s="20"/>
      <c r="C11" s="20"/>
      <c r="D11" s="7"/>
      <c r="E11" s="7"/>
      <c r="F11" s="7"/>
      <c r="G11" s="10" t="str">
        <f>IF(A11="","",IF(COUNTIF(Tugs[曳船名],A11)&lt;&gt;1,"未登録・重複",IF(INDEX(Tugs[会社名],MATCH(A11,Tugs[曳船名],0))="","未確認",INDEX(Tugs[会社名],MATCH(A11,Tugs[曳船名],0)))))</f>
        <v/>
      </c>
      <c r="H11" s="10" t="str">
        <f>IF(A11="","",IF(COUNTIF(Tugs[曳船名],A11)&lt;&gt;1,"未登録・重複",IF(INDEX(Tugs[基地港],MATCH(A11,Tugs[曳船名],0))="","未確認",INDEX(Tugs[基地港],MATCH(A11,Tugs[曳船名],0)))))</f>
        <v/>
      </c>
      <c r="I11" s="10" t="str">
        <f>IF(A11="","",IF(AND(ISNUMBER(B11),ISNUMBER(C11),C11&gt;=B11),C11-B11,""))</f>
        <v/>
      </c>
      <c r="J11" s="10" t="str">
        <f>IF(A11="","",IF(AND(ISNUMBER(B11),ISNUMBER(C11),C11&gt;=B11),MAX(0,MIN(C11,DATE(集計・確認!$B$5+1,4,1))-MAX(B11,DATE(集計・確認!$B$5,4,1))),""))</f>
        <v/>
      </c>
      <c r="K11" s="10" t="str">
        <f>IF(A11="","",IF(OR(NOT(ISNUMBER(B11)),NOT(ISNUMBER(C11)),C11&lt;B11,D11="",E11="",G11="未登録・重複"),"要確認：日付・登録・根拠を確認",IF(COUNTIFS(Docks[曳船名],A11,Docks[入渠開始日],B11)&gt;1,"要確認：同じ入渠が重複",IF(E11="未確認","要確認：未確認を含む","確認済"))))</f>
        <v/>
      </c>
    </row>
    <row r="12" spans="1:11" ht="24.95" customHeight="1" x14ac:dyDescent="0.2">
      <c r="A12" s="7"/>
      <c r="B12" s="20"/>
      <c r="C12" s="20"/>
      <c r="D12" s="7"/>
      <c r="E12" s="7"/>
      <c r="F12" s="7"/>
      <c r="G12" s="10" t="str">
        <f>IF(A12="","",IF(COUNTIF(Tugs[曳船名],A12)&lt;&gt;1,"未登録・重複",IF(INDEX(Tugs[会社名],MATCH(A12,Tugs[曳船名],0))="","未確認",INDEX(Tugs[会社名],MATCH(A12,Tugs[曳船名],0)))))</f>
        <v/>
      </c>
      <c r="H12" s="10" t="str">
        <f>IF(A12="","",IF(COUNTIF(Tugs[曳船名],A12)&lt;&gt;1,"未登録・重複",IF(INDEX(Tugs[基地港],MATCH(A12,Tugs[曳船名],0))="","未確認",INDEX(Tugs[基地港],MATCH(A12,Tugs[曳船名],0)))))</f>
        <v/>
      </c>
      <c r="I12" s="10" t="str">
        <f>IF(A12="","",IF(AND(ISNUMBER(B12),ISNUMBER(C12),C12&gt;=B12),C12-B12,""))</f>
        <v/>
      </c>
      <c r="J12" s="10" t="str">
        <f>IF(A12="","",IF(AND(ISNUMBER(B12),ISNUMBER(C12),C12&gt;=B12),MAX(0,MIN(C12,DATE(集計・確認!$B$5+1,4,1))-MAX(B12,DATE(集計・確認!$B$5,4,1))),""))</f>
        <v/>
      </c>
      <c r="K12" s="10" t="str">
        <f>IF(A12="","",IF(OR(NOT(ISNUMBER(B12)),NOT(ISNUMBER(C12)),C12&lt;B12,D12="",E12="",G12="未登録・重複"),"要確認：日付・登録・根拠を確認",IF(COUNTIFS(Docks[曳船名],A12,Docks[入渠開始日],B12)&gt;1,"要確認：同じ入渠が重複",IF(E12="未確認","要確認：未確認を含む","確認済"))))</f>
        <v/>
      </c>
    </row>
    <row r="13" spans="1:11" ht="24.95" customHeight="1" x14ac:dyDescent="0.2">
      <c r="A13" s="7"/>
      <c r="B13" s="20"/>
      <c r="C13" s="20"/>
      <c r="D13" s="7"/>
      <c r="E13" s="7"/>
      <c r="F13" s="7"/>
      <c r="G13" s="10" t="str">
        <f>IF(A13="","",IF(COUNTIF(Tugs[曳船名],A13)&lt;&gt;1,"未登録・重複",IF(INDEX(Tugs[会社名],MATCH(A13,Tugs[曳船名],0))="","未確認",INDEX(Tugs[会社名],MATCH(A13,Tugs[曳船名],0)))))</f>
        <v/>
      </c>
      <c r="H13" s="10" t="str">
        <f>IF(A13="","",IF(COUNTIF(Tugs[曳船名],A13)&lt;&gt;1,"未登録・重複",IF(INDEX(Tugs[基地港],MATCH(A13,Tugs[曳船名],0))="","未確認",INDEX(Tugs[基地港],MATCH(A13,Tugs[曳船名],0)))))</f>
        <v/>
      </c>
      <c r="I13" s="10" t="str">
        <f>IF(A13="","",IF(AND(ISNUMBER(B13),ISNUMBER(C13),C13&gt;=B13),C13-B13,""))</f>
        <v/>
      </c>
      <c r="J13" s="10" t="str">
        <f>IF(A13="","",IF(AND(ISNUMBER(B13),ISNUMBER(C13),C13&gt;=B13),MAX(0,MIN(C13,DATE(集計・確認!$B$5+1,4,1))-MAX(B13,DATE(集計・確認!$B$5,4,1))),""))</f>
        <v/>
      </c>
      <c r="K13" s="10" t="str">
        <f>IF(A13="","",IF(OR(NOT(ISNUMBER(B13)),NOT(ISNUMBER(C13)),C13&lt;B13,D13="",E13="",G13="未登録・重複"),"要確認：日付・登録・根拠を確認",IF(COUNTIFS(Docks[曳船名],A13,Docks[入渠開始日],B13)&gt;1,"要確認：同じ入渠が重複",IF(E13="未確認","要確認：未確認を含む","確認済"))))</f>
        <v/>
      </c>
    </row>
    <row r="14" spans="1:11" ht="24.95" customHeight="1" x14ac:dyDescent="0.2">
      <c r="A14" s="7"/>
      <c r="B14" s="20"/>
      <c r="C14" s="20"/>
      <c r="D14" s="7"/>
      <c r="E14" s="7"/>
      <c r="F14" s="7"/>
      <c r="G14" s="10" t="str">
        <f>IF(A14="","",IF(COUNTIF(Tugs[曳船名],A14)&lt;&gt;1,"未登録・重複",IF(INDEX(Tugs[会社名],MATCH(A14,Tugs[曳船名],0))="","未確認",INDEX(Tugs[会社名],MATCH(A14,Tugs[曳船名],0)))))</f>
        <v/>
      </c>
      <c r="H14" s="10" t="str">
        <f>IF(A14="","",IF(COUNTIF(Tugs[曳船名],A14)&lt;&gt;1,"未登録・重複",IF(INDEX(Tugs[基地港],MATCH(A14,Tugs[曳船名],0))="","未確認",INDEX(Tugs[基地港],MATCH(A14,Tugs[曳船名],0)))))</f>
        <v/>
      </c>
      <c r="I14" s="10" t="str">
        <f>IF(A14="","",IF(AND(ISNUMBER(B14),ISNUMBER(C14),C14&gt;=B14),C14-B14,""))</f>
        <v/>
      </c>
      <c r="J14" s="10" t="str">
        <f>IF(A14="","",IF(AND(ISNUMBER(B14),ISNUMBER(C14),C14&gt;=B14),MAX(0,MIN(C14,DATE(集計・確認!$B$5+1,4,1))-MAX(B14,DATE(集計・確認!$B$5,4,1))),""))</f>
        <v/>
      </c>
      <c r="K14" s="10" t="str">
        <f>IF(A14="","",IF(OR(NOT(ISNUMBER(B14)),NOT(ISNUMBER(C14)),C14&lt;B14,D14="",E14="",G14="未登録・重複"),"要確認：日付・登録・根拠を確認",IF(COUNTIFS(Docks[曳船名],A14,Docks[入渠開始日],B14)&gt;1,"要確認：同じ入渠が重複",IF(E14="未確認","要確認：未確認を含む","確認済"))))</f>
        <v/>
      </c>
    </row>
    <row r="15" spans="1:11" ht="24.95" customHeight="1" x14ac:dyDescent="0.2">
      <c r="A15" s="7"/>
      <c r="B15" s="20"/>
      <c r="C15" s="20"/>
      <c r="D15" s="7"/>
      <c r="E15" s="7"/>
      <c r="F15" s="7"/>
      <c r="G15" s="10" t="str">
        <f>IF(A15="","",IF(COUNTIF(Tugs[曳船名],A15)&lt;&gt;1,"未登録・重複",IF(INDEX(Tugs[会社名],MATCH(A15,Tugs[曳船名],0))="","未確認",INDEX(Tugs[会社名],MATCH(A15,Tugs[曳船名],0)))))</f>
        <v/>
      </c>
      <c r="H15" s="10" t="str">
        <f>IF(A15="","",IF(COUNTIF(Tugs[曳船名],A15)&lt;&gt;1,"未登録・重複",IF(INDEX(Tugs[基地港],MATCH(A15,Tugs[曳船名],0))="","未確認",INDEX(Tugs[基地港],MATCH(A15,Tugs[曳船名],0)))))</f>
        <v/>
      </c>
      <c r="I15" s="10" t="str">
        <f>IF(A15="","",IF(AND(ISNUMBER(B15),ISNUMBER(C15),C15&gt;=B15),C15-B15,""))</f>
        <v/>
      </c>
      <c r="J15" s="10" t="str">
        <f>IF(A15="","",IF(AND(ISNUMBER(B15),ISNUMBER(C15),C15&gt;=B15),MAX(0,MIN(C15,DATE(集計・確認!$B$5+1,4,1))-MAX(B15,DATE(集計・確認!$B$5,4,1))),""))</f>
        <v/>
      </c>
      <c r="K15" s="10" t="str">
        <f>IF(A15="","",IF(OR(NOT(ISNUMBER(B15)),NOT(ISNUMBER(C15)),C15&lt;B15,D15="",E15="",G15="未登録・重複"),"要確認：日付・登録・根拠を確認",IF(COUNTIFS(Docks[曳船名],A15,Docks[入渠開始日],B15)&gt;1,"要確認：同じ入渠が重複",IF(E15="未確認","要確認：未確認を含む","確認済"))))</f>
        <v/>
      </c>
    </row>
    <row r="16" spans="1:11" ht="24.95" customHeight="1" x14ac:dyDescent="0.2">
      <c r="A16" s="7"/>
      <c r="B16" s="20"/>
      <c r="C16" s="20"/>
      <c r="D16" s="7"/>
      <c r="E16" s="7"/>
      <c r="F16" s="7"/>
      <c r="G16" s="10" t="str">
        <f>IF(A16="","",IF(COUNTIF(Tugs[曳船名],A16)&lt;&gt;1,"未登録・重複",IF(INDEX(Tugs[会社名],MATCH(A16,Tugs[曳船名],0))="","未確認",INDEX(Tugs[会社名],MATCH(A16,Tugs[曳船名],0)))))</f>
        <v/>
      </c>
      <c r="H16" s="10" t="str">
        <f>IF(A16="","",IF(COUNTIF(Tugs[曳船名],A16)&lt;&gt;1,"未登録・重複",IF(INDEX(Tugs[基地港],MATCH(A16,Tugs[曳船名],0))="","未確認",INDEX(Tugs[基地港],MATCH(A16,Tugs[曳船名],0)))))</f>
        <v/>
      </c>
      <c r="I16" s="10" t="str">
        <f>IF(A16="","",IF(AND(ISNUMBER(B16),ISNUMBER(C16),C16&gt;=B16),C16-B16,""))</f>
        <v/>
      </c>
      <c r="J16" s="10" t="str">
        <f>IF(A16="","",IF(AND(ISNUMBER(B16),ISNUMBER(C16),C16&gt;=B16),MAX(0,MIN(C16,DATE(集計・確認!$B$5+1,4,1))-MAX(B16,DATE(集計・確認!$B$5,4,1))),""))</f>
        <v/>
      </c>
      <c r="K16" s="10" t="str">
        <f>IF(A16="","",IF(OR(NOT(ISNUMBER(B16)),NOT(ISNUMBER(C16)),C16&lt;B16,D16="",E16="",G16="未登録・重複"),"要確認：日付・登録・根拠を確認",IF(COUNTIFS(Docks[曳船名],A16,Docks[入渠開始日],B16)&gt;1,"要確認：同じ入渠が重複",IF(E16="未確認","要確認：未確認を含む","確認済"))))</f>
        <v/>
      </c>
    </row>
    <row r="17" spans="1:11" ht="24.95" customHeight="1" x14ac:dyDescent="0.2">
      <c r="A17" s="7"/>
      <c r="B17" s="20"/>
      <c r="C17" s="20"/>
      <c r="D17" s="7"/>
      <c r="E17" s="7"/>
      <c r="F17" s="7"/>
      <c r="G17" s="10" t="str">
        <f>IF(A17="","",IF(COUNTIF(Tugs[曳船名],A17)&lt;&gt;1,"未登録・重複",IF(INDEX(Tugs[会社名],MATCH(A17,Tugs[曳船名],0))="","未確認",INDEX(Tugs[会社名],MATCH(A17,Tugs[曳船名],0)))))</f>
        <v/>
      </c>
      <c r="H17" s="10" t="str">
        <f>IF(A17="","",IF(COUNTIF(Tugs[曳船名],A17)&lt;&gt;1,"未登録・重複",IF(INDEX(Tugs[基地港],MATCH(A17,Tugs[曳船名],0))="","未確認",INDEX(Tugs[基地港],MATCH(A17,Tugs[曳船名],0)))))</f>
        <v/>
      </c>
      <c r="I17" s="10" t="str">
        <f>IF(A17="","",IF(AND(ISNUMBER(B17),ISNUMBER(C17),C17&gt;=B17),C17-B17,""))</f>
        <v/>
      </c>
      <c r="J17" s="10" t="str">
        <f>IF(A17="","",IF(AND(ISNUMBER(B17),ISNUMBER(C17),C17&gt;=B17),MAX(0,MIN(C17,DATE(集計・確認!$B$5+1,4,1))-MAX(B17,DATE(集計・確認!$B$5,4,1))),""))</f>
        <v/>
      </c>
      <c r="K17" s="10" t="str">
        <f>IF(A17="","",IF(OR(NOT(ISNUMBER(B17)),NOT(ISNUMBER(C17)),C17&lt;B17,D17="",E17="",G17="未登録・重複"),"要確認：日付・登録・根拠を確認",IF(COUNTIFS(Docks[曳船名],A17,Docks[入渠開始日],B17)&gt;1,"要確認：同じ入渠が重複",IF(E17="未確認","要確認：未確認を含む","確認済"))))</f>
        <v/>
      </c>
    </row>
    <row r="18" spans="1:11" ht="24.95" customHeight="1" x14ac:dyDescent="0.2">
      <c r="A18" s="7"/>
      <c r="B18" s="20"/>
      <c r="C18" s="20"/>
      <c r="D18" s="7"/>
      <c r="E18" s="7"/>
      <c r="F18" s="7"/>
      <c r="G18" s="10" t="str">
        <f>IF(A18="","",IF(COUNTIF(Tugs[曳船名],A18)&lt;&gt;1,"未登録・重複",IF(INDEX(Tugs[会社名],MATCH(A18,Tugs[曳船名],0))="","未確認",INDEX(Tugs[会社名],MATCH(A18,Tugs[曳船名],0)))))</f>
        <v/>
      </c>
      <c r="H18" s="10" t="str">
        <f>IF(A18="","",IF(COUNTIF(Tugs[曳船名],A18)&lt;&gt;1,"未登録・重複",IF(INDEX(Tugs[基地港],MATCH(A18,Tugs[曳船名],0))="","未確認",INDEX(Tugs[基地港],MATCH(A18,Tugs[曳船名],0)))))</f>
        <v/>
      </c>
      <c r="I18" s="10" t="str">
        <f>IF(A18="","",IF(AND(ISNUMBER(B18),ISNUMBER(C18),C18&gt;=B18),C18-B18,""))</f>
        <v/>
      </c>
      <c r="J18" s="10" t="str">
        <f>IF(A18="","",IF(AND(ISNUMBER(B18),ISNUMBER(C18),C18&gt;=B18),MAX(0,MIN(C18,DATE(集計・確認!$B$5+1,4,1))-MAX(B18,DATE(集計・確認!$B$5,4,1))),""))</f>
        <v/>
      </c>
      <c r="K18" s="10" t="str">
        <f>IF(A18="","",IF(OR(NOT(ISNUMBER(B18)),NOT(ISNUMBER(C18)),C18&lt;B18,D18="",E18="",G18="未登録・重複"),"要確認：日付・登録・根拠を確認",IF(COUNTIFS(Docks[曳船名],A18,Docks[入渠開始日],B18)&gt;1,"要確認：同じ入渠が重複",IF(E18="未確認","要確認：未確認を含む","確認済"))))</f>
        <v/>
      </c>
    </row>
    <row r="19" spans="1:11" ht="24.95" customHeight="1" x14ac:dyDescent="0.2">
      <c r="A19" s="7"/>
      <c r="B19" s="20"/>
      <c r="C19" s="20"/>
      <c r="D19" s="7"/>
      <c r="E19" s="7"/>
      <c r="F19" s="7"/>
      <c r="G19" s="10" t="str">
        <f>IF(A19="","",IF(COUNTIF(Tugs[曳船名],A19)&lt;&gt;1,"未登録・重複",IF(INDEX(Tugs[会社名],MATCH(A19,Tugs[曳船名],0))="","未確認",INDEX(Tugs[会社名],MATCH(A19,Tugs[曳船名],0)))))</f>
        <v/>
      </c>
      <c r="H19" s="10" t="str">
        <f>IF(A19="","",IF(COUNTIF(Tugs[曳船名],A19)&lt;&gt;1,"未登録・重複",IF(INDEX(Tugs[基地港],MATCH(A19,Tugs[曳船名],0))="","未確認",INDEX(Tugs[基地港],MATCH(A19,Tugs[曳船名],0)))))</f>
        <v/>
      </c>
      <c r="I19" s="10" t="str">
        <f>IF(A19="","",IF(AND(ISNUMBER(B19),ISNUMBER(C19),C19&gt;=B19),C19-B19,""))</f>
        <v/>
      </c>
      <c r="J19" s="10" t="str">
        <f>IF(A19="","",IF(AND(ISNUMBER(B19),ISNUMBER(C19),C19&gt;=B19),MAX(0,MIN(C19,DATE(集計・確認!$B$5+1,4,1))-MAX(B19,DATE(集計・確認!$B$5,4,1))),""))</f>
        <v/>
      </c>
      <c r="K19" s="10" t="str">
        <f>IF(A19="","",IF(OR(NOT(ISNUMBER(B19)),NOT(ISNUMBER(C19)),C19&lt;B19,D19="",E19="",G19="未登録・重複"),"要確認：日付・登録・根拠を確認",IF(COUNTIFS(Docks[曳船名],A19,Docks[入渠開始日],B19)&gt;1,"要確認：同じ入渠が重複",IF(E19="未確認","要確認：未確認を含む","確認済"))))</f>
        <v/>
      </c>
    </row>
    <row r="20" spans="1:11" ht="24.95" customHeight="1" x14ac:dyDescent="0.2">
      <c r="A20" s="7"/>
      <c r="B20" s="20"/>
      <c r="C20" s="20"/>
      <c r="D20" s="7"/>
      <c r="E20" s="7"/>
      <c r="F20" s="7"/>
      <c r="G20" s="10" t="str">
        <f>IF(A20="","",IF(COUNTIF(Tugs[曳船名],A20)&lt;&gt;1,"未登録・重複",IF(INDEX(Tugs[会社名],MATCH(A20,Tugs[曳船名],0))="","未確認",INDEX(Tugs[会社名],MATCH(A20,Tugs[曳船名],0)))))</f>
        <v/>
      </c>
      <c r="H20" s="10" t="str">
        <f>IF(A20="","",IF(COUNTIF(Tugs[曳船名],A20)&lt;&gt;1,"未登録・重複",IF(INDEX(Tugs[基地港],MATCH(A20,Tugs[曳船名],0))="","未確認",INDEX(Tugs[基地港],MATCH(A20,Tugs[曳船名],0)))))</f>
        <v/>
      </c>
      <c r="I20" s="10" t="str">
        <f>IF(A20="","",IF(AND(ISNUMBER(B20),ISNUMBER(C20),C20&gt;=B20),C20-B20,""))</f>
        <v/>
      </c>
      <c r="J20" s="10" t="str">
        <f>IF(A20="","",IF(AND(ISNUMBER(B20),ISNUMBER(C20),C20&gt;=B20),MAX(0,MIN(C20,DATE(集計・確認!$B$5+1,4,1))-MAX(B20,DATE(集計・確認!$B$5,4,1))),""))</f>
        <v/>
      </c>
      <c r="K20" s="10" t="str">
        <f>IF(A20="","",IF(OR(NOT(ISNUMBER(B20)),NOT(ISNUMBER(C20)),C20&lt;B20,D20="",E20="",G20="未登録・重複"),"要確認：日付・登録・根拠を確認",IF(COUNTIFS(Docks[曳船名],A20,Docks[入渠開始日],B20)&gt;1,"要確認：同じ入渠が重複",IF(E20="未確認","要確認：未確認を含む","確認済"))))</f>
        <v/>
      </c>
    </row>
    <row r="21" spans="1:11" ht="24.95" customHeight="1" x14ac:dyDescent="0.2">
      <c r="A21" s="7"/>
      <c r="B21" s="20"/>
      <c r="C21" s="20"/>
      <c r="D21" s="7"/>
      <c r="E21" s="7"/>
      <c r="F21" s="7"/>
      <c r="G21" s="10" t="str">
        <f>IF(A21="","",IF(COUNTIF(Tugs[曳船名],A21)&lt;&gt;1,"未登録・重複",IF(INDEX(Tugs[会社名],MATCH(A21,Tugs[曳船名],0))="","未確認",INDEX(Tugs[会社名],MATCH(A21,Tugs[曳船名],0)))))</f>
        <v/>
      </c>
      <c r="H21" s="10" t="str">
        <f>IF(A21="","",IF(COUNTIF(Tugs[曳船名],A21)&lt;&gt;1,"未登録・重複",IF(INDEX(Tugs[基地港],MATCH(A21,Tugs[曳船名],0))="","未確認",INDEX(Tugs[基地港],MATCH(A21,Tugs[曳船名],0)))))</f>
        <v/>
      </c>
      <c r="I21" s="10" t="str">
        <f>IF(A21="","",IF(AND(ISNUMBER(B21),ISNUMBER(C21),C21&gt;=B21),C21-B21,""))</f>
        <v/>
      </c>
      <c r="J21" s="10" t="str">
        <f>IF(A21="","",IF(AND(ISNUMBER(B21),ISNUMBER(C21),C21&gt;=B21),MAX(0,MIN(C21,DATE(集計・確認!$B$5+1,4,1))-MAX(B21,DATE(集計・確認!$B$5,4,1))),""))</f>
        <v/>
      </c>
      <c r="K21" s="10" t="str">
        <f>IF(A21="","",IF(OR(NOT(ISNUMBER(B21)),NOT(ISNUMBER(C21)),C21&lt;B21,D21="",E21="",G21="未登録・重複"),"要確認：日付・登録・根拠を確認",IF(COUNTIFS(Docks[曳船名],A21,Docks[入渠開始日],B21)&gt;1,"要確認：同じ入渠が重複",IF(E21="未確認","要確認：未確認を含む","確認済"))))</f>
        <v/>
      </c>
    </row>
    <row r="22" spans="1:11" ht="24.95" customHeight="1" x14ac:dyDescent="0.2">
      <c r="A22" s="7"/>
      <c r="B22" s="20"/>
      <c r="C22" s="20"/>
      <c r="D22" s="7"/>
      <c r="E22" s="7"/>
      <c r="F22" s="7"/>
      <c r="G22" s="10" t="str">
        <f>IF(A22="","",IF(COUNTIF(Tugs[曳船名],A22)&lt;&gt;1,"未登録・重複",IF(INDEX(Tugs[会社名],MATCH(A22,Tugs[曳船名],0))="","未確認",INDEX(Tugs[会社名],MATCH(A22,Tugs[曳船名],0)))))</f>
        <v/>
      </c>
      <c r="H22" s="10" t="str">
        <f>IF(A22="","",IF(COUNTIF(Tugs[曳船名],A22)&lt;&gt;1,"未登録・重複",IF(INDEX(Tugs[基地港],MATCH(A22,Tugs[曳船名],0))="","未確認",INDEX(Tugs[基地港],MATCH(A22,Tugs[曳船名],0)))))</f>
        <v/>
      </c>
      <c r="I22" s="10" t="str">
        <f>IF(A22="","",IF(AND(ISNUMBER(B22),ISNUMBER(C22),C22&gt;=B22),C22-B22,""))</f>
        <v/>
      </c>
      <c r="J22" s="10" t="str">
        <f>IF(A22="","",IF(AND(ISNUMBER(B22),ISNUMBER(C22),C22&gt;=B22),MAX(0,MIN(C22,DATE(集計・確認!$B$5+1,4,1))-MAX(B22,DATE(集計・確認!$B$5,4,1))),""))</f>
        <v/>
      </c>
      <c r="K22" s="10" t="str">
        <f>IF(A22="","",IF(OR(NOT(ISNUMBER(B22)),NOT(ISNUMBER(C22)),C22&lt;B22,D22="",E22="",G22="未登録・重複"),"要確認：日付・登録・根拠を確認",IF(COUNTIFS(Docks[曳船名],A22,Docks[入渠開始日],B22)&gt;1,"要確認：同じ入渠が重複",IF(E22="未確認","要確認：未確認を含む","確認済"))))</f>
        <v/>
      </c>
    </row>
    <row r="23" spans="1:11" ht="24.95" customHeight="1" x14ac:dyDescent="0.2">
      <c r="A23" s="7"/>
      <c r="B23" s="20"/>
      <c r="C23" s="20"/>
      <c r="D23" s="7"/>
      <c r="E23" s="7"/>
      <c r="F23" s="7"/>
      <c r="G23" s="10" t="str">
        <f>IF(A23="","",IF(COUNTIF(Tugs[曳船名],A23)&lt;&gt;1,"未登録・重複",IF(INDEX(Tugs[会社名],MATCH(A23,Tugs[曳船名],0))="","未確認",INDEX(Tugs[会社名],MATCH(A23,Tugs[曳船名],0)))))</f>
        <v/>
      </c>
      <c r="H23" s="10" t="str">
        <f>IF(A23="","",IF(COUNTIF(Tugs[曳船名],A23)&lt;&gt;1,"未登録・重複",IF(INDEX(Tugs[基地港],MATCH(A23,Tugs[曳船名],0))="","未確認",INDEX(Tugs[基地港],MATCH(A23,Tugs[曳船名],0)))))</f>
        <v/>
      </c>
      <c r="I23" s="10" t="str">
        <f>IF(A23="","",IF(AND(ISNUMBER(B23),ISNUMBER(C23),C23&gt;=B23),C23-B23,""))</f>
        <v/>
      </c>
      <c r="J23" s="10" t="str">
        <f>IF(A23="","",IF(AND(ISNUMBER(B23),ISNUMBER(C23),C23&gt;=B23),MAX(0,MIN(C23,DATE(集計・確認!$B$5+1,4,1))-MAX(B23,DATE(集計・確認!$B$5,4,1))),""))</f>
        <v/>
      </c>
      <c r="K23" s="10" t="str">
        <f>IF(A23="","",IF(OR(NOT(ISNUMBER(B23)),NOT(ISNUMBER(C23)),C23&lt;B23,D23="",E23="",G23="未登録・重複"),"要確認：日付・登録・根拠を確認",IF(COUNTIFS(Docks[曳船名],A23,Docks[入渠開始日],B23)&gt;1,"要確認：同じ入渠が重複",IF(E23="未確認","要確認：未確認を含む","確認済"))))</f>
        <v/>
      </c>
    </row>
    <row r="24" spans="1:11" ht="24.95" customHeight="1" x14ac:dyDescent="0.2">
      <c r="A24" s="7"/>
      <c r="B24" s="20"/>
      <c r="C24" s="20"/>
      <c r="D24" s="7"/>
      <c r="E24" s="7"/>
      <c r="F24" s="7"/>
      <c r="G24" s="10" t="str">
        <f>IF(A24="","",IF(COUNTIF(Tugs[曳船名],A24)&lt;&gt;1,"未登録・重複",IF(INDEX(Tugs[会社名],MATCH(A24,Tugs[曳船名],0))="","未確認",INDEX(Tugs[会社名],MATCH(A24,Tugs[曳船名],0)))))</f>
        <v/>
      </c>
      <c r="H24" s="10" t="str">
        <f>IF(A24="","",IF(COUNTIF(Tugs[曳船名],A24)&lt;&gt;1,"未登録・重複",IF(INDEX(Tugs[基地港],MATCH(A24,Tugs[曳船名],0))="","未確認",INDEX(Tugs[基地港],MATCH(A24,Tugs[曳船名],0)))))</f>
        <v/>
      </c>
      <c r="I24" s="10" t="str">
        <f>IF(A24="","",IF(AND(ISNUMBER(B24),ISNUMBER(C24),C24&gt;=B24),C24-B24,""))</f>
        <v/>
      </c>
      <c r="J24" s="10" t="str">
        <f>IF(A24="","",IF(AND(ISNUMBER(B24),ISNUMBER(C24),C24&gt;=B24),MAX(0,MIN(C24,DATE(集計・確認!$B$5+1,4,1))-MAX(B24,DATE(集計・確認!$B$5,4,1))),""))</f>
        <v/>
      </c>
      <c r="K24" s="10" t="str">
        <f>IF(A24="","",IF(OR(NOT(ISNUMBER(B24)),NOT(ISNUMBER(C24)),C24&lt;B24,D24="",E24="",G24="未登録・重複"),"要確認：日付・登録・根拠を確認",IF(COUNTIFS(Docks[曳船名],A24,Docks[入渠開始日],B24)&gt;1,"要確認：同じ入渠が重複",IF(E24="未確認","要確認：未確認を含む","確認済"))))</f>
        <v/>
      </c>
    </row>
    <row r="25" spans="1:11" ht="24.95" customHeight="1" x14ac:dyDescent="0.2">
      <c r="A25" s="7"/>
      <c r="B25" s="20"/>
      <c r="C25" s="20"/>
      <c r="D25" s="7"/>
      <c r="E25" s="7"/>
      <c r="F25" s="7"/>
      <c r="G25" s="10" t="str">
        <f>IF(A25="","",IF(COUNTIF(Tugs[曳船名],A25)&lt;&gt;1,"未登録・重複",IF(INDEX(Tugs[会社名],MATCH(A25,Tugs[曳船名],0))="","未確認",INDEX(Tugs[会社名],MATCH(A25,Tugs[曳船名],0)))))</f>
        <v/>
      </c>
      <c r="H25" s="10" t="str">
        <f>IF(A25="","",IF(COUNTIF(Tugs[曳船名],A25)&lt;&gt;1,"未登録・重複",IF(INDEX(Tugs[基地港],MATCH(A25,Tugs[曳船名],0))="","未確認",INDEX(Tugs[基地港],MATCH(A25,Tugs[曳船名],0)))))</f>
        <v/>
      </c>
      <c r="I25" s="10" t="str">
        <f>IF(A25="","",IF(AND(ISNUMBER(B25),ISNUMBER(C25),C25&gt;=B25),C25-B25,""))</f>
        <v/>
      </c>
      <c r="J25" s="10" t="str">
        <f>IF(A25="","",IF(AND(ISNUMBER(B25),ISNUMBER(C25),C25&gt;=B25),MAX(0,MIN(C25,DATE(集計・確認!$B$5+1,4,1))-MAX(B25,DATE(集計・確認!$B$5,4,1))),""))</f>
        <v/>
      </c>
      <c r="K25" s="10" t="str">
        <f>IF(A25="","",IF(OR(NOT(ISNUMBER(B25)),NOT(ISNUMBER(C25)),C25&lt;B25,D25="",E25="",G25="未登録・重複"),"要確認：日付・登録・根拠を確認",IF(COUNTIFS(Docks[曳船名],A25,Docks[入渠開始日],B25)&gt;1,"要確認：同じ入渠が重複",IF(E25="未確認","要確認：未確認を含む","確認済"))))</f>
        <v/>
      </c>
    </row>
    <row r="26" spans="1:11" ht="24.95" customHeight="1" x14ac:dyDescent="0.2">
      <c r="A26" s="7"/>
      <c r="B26" s="20"/>
      <c r="C26" s="20"/>
      <c r="D26" s="7"/>
      <c r="E26" s="7"/>
      <c r="F26" s="7"/>
      <c r="G26" s="10" t="str">
        <f>IF(A26="","",IF(COUNTIF(Tugs[曳船名],A26)&lt;&gt;1,"未登録・重複",IF(INDEX(Tugs[会社名],MATCH(A26,Tugs[曳船名],0))="","未確認",INDEX(Tugs[会社名],MATCH(A26,Tugs[曳船名],0)))))</f>
        <v/>
      </c>
      <c r="H26" s="10" t="str">
        <f>IF(A26="","",IF(COUNTIF(Tugs[曳船名],A26)&lt;&gt;1,"未登録・重複",IF(INDEX(Tugs[基地港],MATCH(A26,Tugs[曳船名],0))="","未確認",INDEX(Tugs[基地港],MATCH(A26,Tugs[曳船名],0)))))</f>
        <v/>
      </c>
      <c r="I26" s="10" t="str">
        <f>IF(A26="","",IF(AND(ISNUMBER(B26),ISNUMBER(C26),C26&gt;=B26),C26-B26,""))</f>
        <v/>
      </c>
      <c r="J26" s="10" t="str">
        <f>IF(A26="","",IF(AND(ISNUMBER(B26),ISNUMBER(C26),C26&gt;=B26),MAX(0,MIN(C26,DATE(集計・確認!$B$5+1,4,1))-MAX(B26,DATE(集計・確認!$B$5,4,1))),""))</f>
        <v/>
      </c>
      <c r="K26" s="10" t="str">
        <f>IF(A26="","",IF(OR(NOT(ISNUMBER(B26)),NOT(ISNUMBER(C26)),C26&lt;B26,D26="",E26="",G26="未登録・重複"),"要確認：日付・登録・根拠を確認",IF(COUNTIFS(Docks[曳船名],A26,Docks[入渠開始日],B26)&gt;1,"要確認：同じ入渠が重複",IF(E26="未確認","要確認：未確認を含む","確認済"))))</f>
        <v/>
      </c>
    </row>
    <row r="27" spans="1:11" ht="24.95" customHeight="1" x14ac:dyDescent="0.2">
      <c r="A27" s="7"/>
      <c r="B27" s="20"/>
      <c r="C27" s="20"/>
      <c r="D27" s="7"/>
      <c r="E27" s="7"/>
      <c r="F27" s="7"/>
      <c r="G27" s="10" t="str">
        <f>IF(A27="","",IF(COUNTIF(Tugs[曳船名],A27)&lt;&gt;1,"未登録・重複",IF(INDEX(Tugs[会社名],MATCH(A27,Tugs[曳船名],0))="","未確認",INDEX(Tugs[会社名],MATCH(A27,Tugs[曳船名],0)))))</f>
        <v/>
      </c>
      <c r="H27" s="10" t="str">
        <f>IF(A27="","",IF(COUNTIF(Tugs[曳船名],A27)&lt;&gt;1,"未登録・重複",IF(INDEX(Tugs[基地港],MATCH(A27,Tugs[曳船名],0))="","未確認",INDEX(Tugs[基地港],MATCH(A27,Tugs[曳船名],0)))))</f>
        <v/>
      </c>
      <c r="I27" s="10" t="str">
        <f>IF(A27="","",IF(AND(ISNUMBER(B27),ISNUMBER(C27),C27&gt;=B27),C27-B27,""))</f>
        <v/>
      </c>
      <c r="J27" s="10" t="str">
        <f>IF(A27="","",IF(AND(ISNUMBER(B27),ISNUMBER(C27),C27&gt;=B27),MAX(0,MIN(C27,DATE(集計・確認!$B$5+1,4,1))-MAX(B27,DATE(集計・確認!$B$5,4,1))),""))</f>
        <v/>
      </c>
      <c r="K27" s="10" t="str">
        <f>IF(A27="","",IF(OR(NOT(ISNUMBER(B27)),NOT(ISNUMBER(C27)),C27&lt;B27,D27="",E27="",G27="未登録・重複"),"要確認：日付・登録・根拠を確認",IF(COUNTIFS(Docks[曳船名],A27,Docks[入渠開始日],B27)&gt;1,"要確認：同じ入渠が重複",IF(E27="未確認","要確認：未確認を含む","確認済"))))</f>
        <v/>
      </c>
    </row>
    <row r="28" spans="1:11" ht="24.95" customHeight="1" x14ac:dyDescent="0.2">
      <c r="A28" s="7"/>
      <c r="B28" s="20"/>
      <c r="C28" s="20"/>
      <c r="D28" s="7"/>
      <c r="E28" s="7"/>
      <c r="F28" s="7"/>
      <c r="G28" s="10" t="str">
        <f>IF(A28="","",IF(COUNTIF(Tugs[曳船名],A28)&lt;&gt;1,"未登録・重複",IF(INDEX(Tugs[会社名],MATCH(A28,Tugs[曳船名],0))="","未確認",INDEX(Tugs[会社名],MATCH(A28,Tugs[曳船名],0)))))</f>
        <v/>
      </c>
      <c r="H28" s="10" t="str">
        <f>IF(A28="","",IF(COUNTIF(Tugs[曳船名],A28)&lt;&gt;1,"未登録・重複",IF(INDEX(Tugs[基地港],MATCH(A28,Tugs[曳船名],0))="","未確認",INDEX(Tugs[基地港],MATCH(A28,Tugs[曳船名],0)))))</f>
        <v/>
      </c>
      <c r="I28" s="10" t="str">
        <f>IF(A28="","",IF(AND(ISNUMBER(B28),ISNUMBER(C28),C28&gt;=B28),C28-B28,""))</f>
        <v/>
      </c>
      <c r="J28" s="10" t="str">
        <f>IF(A28="","",IF(AND(ISNUMBER(B28),ISNUMBER(C28),C28&gt;=B28),MAX(0,MIN(C28,DATE(集計・確認!$B$5+1,4,1))-MAX(B28,DATE(集計・確認!$B$5,4,1))),""))</f>
        <v/>
      </c>
      <c r="K28" s="10" t="str">
        <f>IF(A28="","",IF(OR(NOT(ISNUMBER(B28)),NOT(ISNUMBER(C28)),C28&lt;B28,D28="",E28="",G28="未登録・重複"),"要確認：日付・登録・根拠を確認",IF(COUNTIFS(Docks[曳船名],A28,Docks[入渠開始日],B28)&gt;1,"要確認：同じ入渠が重複",IF(E28="未確認","要確認：未確認を含む","確認済"))))</f>
        <v/>
      </c>
    </row>
    <row r="29" spans="1:11" ht="24.95" customHeight="1" x14ac:dyDescent="0.2">
      <c r="A29" s="7"/>
      <c r="B29" s="20"/>
      <c r="C29" s="20"/>
      <c r="D29" s="7"/>
      <c r="E29" s="7"/>
      <c r="F29" s="7"/>
      <c r="G29" s="10" t="str">
        <f>IF(A29="","",IF(COUNTIF(Tugs[曳船名],A29)&lt;&gt;1,"未登録・重複",IF(INDEX(Tugs[会社名],MATCH(A29,Tugs[曳船名],0))="","未確認",INDEX(Tugs[会社名],MATCH(A29,Tugs[曳船名],0)))))</f>
        <v/>
      </c>
      <c r="H29" s="10" t="str">
        <f>IF(A29="","",IF(COUNTIF(Tugs[曳船名],A29)&lt;&gt;1,"未登録・重複",IF(INDEX(Tugs[基地港],MATCH(A29,Tugs[曳船名],0))="","未確認",INDEX(Tugs[基地港],MATCH(A29,Tugs[曳船名],0)))))</f>
        <v/>
      </c>
      <c r="I29" s="10" t="str">
        <f>IF(A29="","",IF(AND(ISNUMBER(B29),ISNUMBER(C29),C29&gt;=B29),C29-B29,""))</f>
        <v/>
      </c>
      <c r="J29" s="10" t="str">
        <f>IF(A29="","",IF(AND(ISNUMBER(B29),ISNUMBER(C29),C29&gt;=B29),MAX(0,MIN(C29,DATE(集計・確認!$B$5+1,4,1))-MAX(B29,DATE(集計・確認!$B$5,4,1))),""))</f>
        <v/>
      </c>
      <c r="K29" s="10" t="str">
        <f>IF(A29="","",IF(OR(NOT(ISNUMBER(B29)),NOT(ISNUMBER(C29)),C29&lt;B29,D29="",E29="",G29="未登録・重複"),"要確認：日付・登録・根拠を確認",IF(COUNTIFS(Docks[曳船名],A29,Docks[入渠開始日],B29)&gt;1,"要確認：同じ入渠が重複",IF(E29="未確認","要確認：未確認を含む","確認済"))))</f>
        <v/>
      </c>
    </row>
    <row r="30" spans="1:11" ht="24.95" customHeight="1" x14ac:dyDescent="0.2">
      <c r="A30" s="7"/>
      <c r="B30" s="20"/>
      <c r="C30" s="20"/>
      <c r="D30" s="7"/>
      <c r="E30" s="7"/>
      <c r="F30" s="7"/>
      <c r="G30" s="10" t="str">
        <f>IF(A30="","",IF(COUNTIF(Tugs[曳船名],A30)&lt;&gt;1,"未登録・重複",IF(INDEX(Tugs[会社名],MATCH(A30,Tugs[曳船名],0))="","未確認",INDEX(Tugs[会社名],MATCH(A30,Tugs[曳船名],0)))))</f>
        <v/>
      </c>
      <c r="H30" s="10" t="str">
        <f>IF(A30="","",IF(COUNTIF(Tugs[曳船名],A30)&lt;&gt;1,"未登録・重複",IF(INDEX(Tugs[基地港],MATCH(A30,Tugs[曳船名],0))="","未確認",INDEX(Tugs[基地港],MATCH(A30,Tugs[曳船名],0)))))</f>
        <v/>
      </c>
      <c r="I30" s="10" t="str">
        <f>IF(A30="","",IF(AND(ISNUMBER(B30),ISNUMBER(C30),C30&gt;=B30),C30-B30,""))</f>
        <v/>
      </c>
      <c r="J30" s="10" t="str">
        <f>IF(A30="","",IF(AND(ISNUMBER(B30),ISNUMBER(C30),C30&gt;=B30),MAX(0,MIN(C30,DATE(集計・確認!$B$5+1,4,1))-MAX(B30,DATE(集計・確認!$B$5,4,1))),""))</f>
        <v/>
      </c>
      <c r="K30" s="10" t="str">
        <f>IF(A30="","",IF(OR(NOT(ISNUMBER(B30)),NOT(ISNUMBER(C30)),C30&lt;B30,D30="",E30="",G30="未登録・重複"),"要確認：日付・登録・根拠を確認",IF(COUNTIFS(Docks[曳船名],A30,Docks[入渠開始日],B30)&gt;1,"要確認：同じ入渠が重複",IF(E30="未確認","要確認：未確認を含む","確認済"))))</f>
        <v/>
      </c>
    </row>
    <row r="31" spans="1:11" ht="24.95" customHeight="1" x14ac:dyDescent="0.2">
      <c r="A31" s="7"/>
      <c r="B31" s="20"/>
      <c r="C31" s="20"/>
      <c r="D31" s="7"/>
      <c r="E31" s="7"/>
      <c r="F31" s="7"/>
      <c r="G31" s="10" t="str">
        <f>IF(A31="","",IF(COUNTIF(Tugs[曳船名],A31)&lt;&gt;1,"未登録・重複",IF(INDEX(Tugs[会社名],MATCH(A31,Tugs[曳船名],0))="","未確認",INDEX(Tugs[会社名],MATCH(A31,Tugs[曳船名],0)))))</f>
        <v/>
      </c>
      <c r="H31" s="10" t="str">
        <f>IF(A31="","",IF(COUNTIF(Tugs[曳船名],A31)&lt;&gt;1,"未登録・重複",IF(INDEX(Tugs[基地港],MATCH(A31,Tugs[曳船名],0))="","未確認",INDEX(Tugs[基地港],MATCH(A31,Tugs[曳船名],0)))))</f>
        <v/>
      </c>
      <c r="I31" s="10" t="str">
        <f>IF(A31="","",IF(AND(ISNUMBER(B31),ISNUMBER(C31),C31&gt;=B31),C31-B31,""))</f>
        <v/>
      </c>
      <c r="J31" s="10" t="str">
        <f>IF(A31="","",IF(AND(ISNUMBER(B31),ISNUMBER(C31),C31&gt;=B31),MAX(0,MIN(C31,DATE(集計・確認!$B$5+1,4,1))-MAX(B31,DATE(集計・確認!$B$5,4,1))),""))</f>
        <v/>
      </c>
      <c r="K31" s="10" t="str">
        <f>IF(A31="","",IF(OR(NOT(ISNUMBER(B31)),NOT(ISNUMBER(C31)),C31&lt;B31,D31="",E31="",G31="未登録・重複"),"要確認：日付・登録・根拠を確認",IF(COUNTIFS(Docks[曳船名],A31,Docks[入渠開始日],B31)&gt;1,"要確認：同じ入渠が重複",IF(E31="未確認","要確認：未確認を含む","確認済"))))</f>
        <v/>
      </c>
    </row>
    <row r="32" spans="1:11" ht="24.95" customHeight="1" x14ac:dyDescent="0.2">
      <c r="A32" s="7"/>
      <c r="B32" s="20"/>
      <c r="C32" s="20"/>
      <c r="D32" s="7"/>
      <c r="E32" s="7"/>
      <c r="F32" s="7"/>
      <c r="G32" s="10" t="str">
        <f>IF(A32="","",IF(COUNTIF(Tugs[曳船名],A32)&lt;&gt;1,"未登録・重複",IF(INDEX(Tugs[会社名],MATCH(A32,Tugs[曳船名],0))="","未確認",INDEX(Tugs[会社名],MATCH(A32,Tugs[曳船名],0)))))</f>
        <v/>
      </c>
      <c r="H32" s="10" t="str">
        <f>IF(A32="","",IF(COUNTIF(Tugs[曳船名],A32)&lt;&gt;1,"未登録・重複",IF(INDEX(Tugs[基地港],MATCH(A32,Tugs[曳船名],0))="","未確認",INDEX(Tugs[基地港],MATCH(A32,Tugs[曳船名],0)))))</f>
        <v/>
      </c>
      <c r="I32" s="10" t="str">
        <f>IF(A32="","",IF(AND(ISNUMBER(B32),ISNUMBER(C32),C32&gt;=B32),C32-B32,""))</f>
        <v/>
      </c>
      <c r="J32" s="10" t="str">
        <f>IF(A32="","",IF(AND(ISNUMBER(B32),ISNUMBER(C32),C32&gt;=B32),MAX(0,MIN(C32,DATE(集計・確認!$B$5+1,4,1))-MAX(B32,DATE(集計・確認!$B$5,4,1))),""))</f>
        <v/>
      </c>
      <c r="K32" s="10" t="str">
        <f>IF(A32="","",IF(OR(NOT(ISNUMBER(B32)),NOT(ISNUMBER(C32)),C32&lt;B32,D32="",E32="",G32="未登録・重複"),"要確認：日付・登録・根拠を確認",IF(COUNTIFS(Docks[曳船名],A32,Docks[入渠開始日],B32)&gt;1,"要確認：同じ入渠が重複",IF(E32="未確認","要確認：未確認を含む","確認済"))))</f>
        <v/>
      </c>
    </row>
    <row r="33" spans="1:11" ht="24.95" customHeight="1" x14ac:dyDescent="0.2">
      <c r="A33" s="7"/>
      <c r="B33" s="20"/>
      <c r="C33" s="20"/>
      <c r="D33" s="7"/>
      <c r="E33" s="7"/>
      <c r="F33" s="7"/>
      <c r="G33" s="10" t="str">
        <f>IF(A33="","",IF(COUNTIF(Tugs[曳船名],A33)&lt;&gt;1,"未登録・重複",IF(INDEX(Tugs[会社名],MATCH(A33,Tugs[曳船名],0))="","未確認",INDEX(Tugs[会社名],MATCH(A33,Tugs[曳船名],0)))))</f>
        <v/>
      </c>
      <c r="H33" s="10" t="str">
        <f>IF(A33="","",IF(COUNTIF(Tugs[曳船名],A33)&lt;&gt;1,"未登録・重複",IF(INDEX(Tugs[基地港],MATCH(A33,Tugs[曳船名],0))="","未確認",INDEX(Tugs[基地港],MATCH(A33,Tugs[曳船名],0)))))</f>
        <v/>
      </c>
      <c r="I33" s="10" t="str">
        <f>IF(A33="","",IF(AND(ISNUMBER(B33),ISNUMBER(C33),C33&gt;=B33),C33-B33,""))</f>
        <v/>
      </c>
      <c r="J33" s="10" t="str">
        <f>IF(A33="","",IF(AND(ISNUMBER(B33),ISNUMBER(C33),C33&gt;=B33),MAX(0,MIN(C33,DATE(集計・確認!$B$5+1,4,1))-MAX(B33,DATE(集計・確認!$B$5,4,1))),""))</f>
        <v/>
      </c>
      <c r="K33" s="10" t="str">
        <f>IF(A33="","",IF(OR(NOT(ISNUMBER(B33)),NOT(ISNUMBER(C33)),C33&lt;B33,D33="",E33="",G33="未登録・重複"),"要確認：日付・登録・根拠を確認",IF(COUNTIFS(Docks[曳船名],A33,Docks[入渠開始日],B33)&gt;1,"要確認：同じ入渠が重複",IF(E33="未確認","要確認：未確認を含む","確認済"))))</f>
        <v/>
      </c>
    </row>
    <row r="34" spans="1:11" ht="24.95" customHeight="1" x14ac:dyDescent="0.2">
      <c r="A34" s="7"/>
      <c r="B34" s="20"/>
      <c r="C34" s="20"/>
      <c r="D34" s="7"/>
      <c r="E34" s="7"/>
      <c r="F34" s="7"/>
      <c r="G34" s="10" t="str">
        <f>IF(A34="","",IF(COUNTIF(Tugs[曳船名],A34)&lt;&gt;1,"未登録・重複",IF(INDEX(Tugs[会社名],MATCH(A34,Tugs[曳船名],0))="","未確認",INDEX(Tugs[会社名],MATCH(A34,Tugs[曳船名],0)))))</f>
        <v/>
      </c>
      <c r="H34" s="10" t="str">
        <f>IF(A34="","",IF(COUNTIF(Tugs[曳船名],A34)&lt;&gt;1,"未登録・重複",IF(INDEX(Tugs[基地港],MATCH(A34,Tugs[曳船名],0))="","未確認",INDEX(Tugs[基地港],MATCH(A34,Tugs[曳船名],0)))))</f>
        <v/>
      </c>
      <c r="I34" s="10" t="str">
        <f>IF(A34="","",IF(AND(ISNUMBER(B34),ISNUMBER(C34),C34&gt;=B34),C34-B34,""))</f>
        <v/>
      </c>
      <c r="J34" s="10" t="str">
        <f>IF(A34="","",IF(AND(ISNUMBER(B34),ISNUMBER(C34),C34&gt;=B34),MAX(0,MIN(C34,DATE(集計・確認!$B$5+1,4,1))-MAX(B34,DATE(集計・確認!$B$5,4,1))),""))</f>
        <v/>
      </c>
      <c r="K34" s="10" t="str">
        <f>IF(A34="","",IF(OR(NOT(ISNUMBER(B34)),NOT(ISNUMBER(C34)),C34&lt;B34,D34="",E34="",G34="未登録・重複"),"要確認：日付・登録・根拠を確認",IF(COUNTIFS(Docks[曳船名],A34,Docks[入渠開始日],B34)&gt;1,"要確認：同じ入渠が重複",IF(E34="未確認","要確認：未確認を含む","確認済"))))</f>
        <v/>
      </c>
    </row>
    <row r="35" spans="1:11" ht="24.95" customHeight="1" x14ac:dyDescent="0.2">
      <c r="A35" s="7"/>
      <c r="B35" s="20"/>
      <c r="C35" s="20"/>
      <c r="D35" s="7"/>
      <c r="E35" s="7"/>
      <c r="F35" s="7"/>
      <c r="G35" s="10" t="str">
        <f>IF(A35="","",IF(COUNTIF(Tugs[曳船名],A35)&lt;&gt;1,"未登録・重複",IF(INDEX(Tugs[会社名],MATCH(A35,Tugs[曳船名],0))="","未確認",INDEX(Tugs[会社名],MATCH(A35,Tugs[曳船名],0)))))</f>
        <v/>
      </c>
      <c r="H35" s="10" t="str">
        <f>IF(A35="","",IF(COUNTIF(Tugs[曳船名],A35)&lt;&gt;1,"未登録・重複",IF(INDEX(Tugs[基地港],MATCH(A35,Tugs[曳船名],0))="","未確認",INDEX(Tugs[基地港],MATCH(A35,Tugs[曳船名],0)))))</f>
        <v/>
      </c>
      <c r="I35" s="10" t="str">
        <f>IF(A35="","",IF(AND(ISNUMBER(B35),ISNUMBER(C35),C35&gt;=B35),C35-B35,""))</f>
        <v/>
      </c>
      <c r="J35" s="10" t="str">
        <f>IF(A35="","",IF(AND(ISNUMBER(B35),ISNUMBER(C35),C35&gt;=B35),MAX(0,MIN(C35,DATE(集計・確認!$B$5+1,4,1))-MAX(B35,DATE(集計・確認!$B$5,4,1))),""))</f>
        <v/>
      </c>
      <c r="K35" s="10" t="str">
        <f>IF(A35="","",IF(OR(NOT(ISNUMBER(B35)),NOT(ISNUMBER(C35)),C35&lt;B35,D35="",E35="",G35="未登録・重複"),"要確認：日付・登録・根拠を確認",IF(COUNTIFS(Docks[曳船名],A35,Docks[入渠開始日],B35)&gt;1,"要確認：同じ入渠が重複",IF(E35="未確認","要確認：未確認を含む","確認済"))))</f>
        <v/>
      </c>
    </row>
    <row r="36" spans="1:11" ht="24.95" customHeight="1" x14ac:dyDescent="0.2">
      <c r="A36" s="7"/>
      <c r="B36" s="20"/>
      <c r="C36" s="20"/>
      <c r="D36" s="7"/>
      <c r="E36" s="7"/>
      <c r="F36" s="7"/>
      <c r="G36" s="10" t="str">
        <f>IF(A36="","",IF(COUNTIF(Tugs[曳船名],A36)&lt;&gt;1,"未登録・重複",IF(INDEX(Tugs[会社名],MATCH(A36,Tugs[曳船名],0))="","未確認",INDEX(Tugs[会社名],MATCH(A36,Tugs[曳船名],0)))))</f>
        <v/>
      </c>
      <c r="H36" s="10" t="str">
        <f>IF(A36="","",IF(COUNTIF(Tugs[曳船名],A36)&lt;&gt;1,"未登録・重複",IF(INDEX(Tugs[基地港],MATCH(A36,Tugs[曳船名],0))="","未確認",INDEX(Tugs[基地港],MATCH(A36,Tugs[曳船名],0)))))</f>
        <v/>
      </c>
      <c r="I36" s="10" t="str">
        <f>IF(A36="","",IF(AND(ISNUMBER(B36),ISNUMBER(C36),C36&gt;=B36),C36-B36,""))</f>
        <v/>
      </c>
      <c r="J36" s="10" t="str">
        <f>IF(A36="","",IF(AND(ISNUMBER(B36),ISNUMBER(C36),C36&gt;=B36),MAX(0,MIN(C36,DATE(集計・確認!$B$5+1,4,1))-MAX(B36,DATE(集計・確認!$B$5,4,1))),""))</f>
        <v/>
      </c>
      <c r="K36" s="10" t="str">
        <f>IF(A36="","",IF(OR(NOT(ISNUMBER(B36)),NOT(ISNUMBER(C36)),C36&lt;B36,D36="",E36="",G36="未登録・重複"),"要確認：日付・登録・根拠を確認",IF(COUNTIFS(Docks[曳船名],A36,Docks[入渠開始日],B36)&gt;1,"要確認：同じ入渠が重複",IF(E36="未確認","要確認：未確認を含む","確認済"))))</f>
        <v/>
      </c>
    </row>
    <row r="37" spans="1:11" ht="24.95" customHeight="1" x14ac:dyDescent="0.2">
      <c r="A37" s="7"/>
      <c r="B37" s="20"/>
      <c r="C37" s="20"/>
      <c r="D37" s="7"/>
      <c r="E37" s="7"/>
      <c r="F37" s="7"/>
      <c r="G37" s="10" t="str">
        <f>IF(A37="","",IF(COUNTIF(Tugs[曳船名],A37)&lt;&gt;1,"未登録・重複",IF(INDEX(Tugs[会社名],MATCH(A37,Tugs[曳船名],0))="","未確認",INDEX(Tugs[会社名],MATCH(A37,Tugs[曳船名],0)))))</f>
        <v/>
      </c>
      <c r="H37" s="10" t="str">
        <f>IF(A37="","",IF(COUNTIF(Tugs[曳船名],A37)&lt;&gt;1,"未登録・重複",IF(INDEX(Tugs[基地港],MATCH(A37,Tugs[曳船名],0))="","未確認",INDEX(Tugs[基地港],MATCH(A37,Tugs[曳船名],0)))))</f>
        <v/>
      </c>
      <c r="I37" s="10" t="str">
        <f>IF(A37="","",IF(AND(ISNUMBER(B37),ISNUMBER(C37),C37&gt;=B37),C37-B37,""))</f>
        <v/>
      </c>
      <c r="J37" s="10" t="str">
        <f>IF(A37="","",IF(AND(ISNUMBER(B37),ISNUMBER(C37),C37&gt;=B37),MAX(0,MIN(C37,DATE(集計・確認!$B$5+1,4,1))-MAX(B37,DATE(集計・確認!$B$5,4,1))),""))</f>
        <v/>
      </c>
      <c r="K37" s="10" t="str">
        <f>IF(A37="","",IF(OR(NOT(ISNUMBER(B37)),NOT(ISNUMBER(C37)),C37&lt;B37,D37="",E37="",G37="未登録・重複"),"要確認：日付・登録・根拠を確認",IF(COUNTIFS(Docks[曳船名],A37,Docks[入渠開始日],B37)&gt;1,"要確認：同じ入渠が重複",IF(E37="未確認","要確認：未確認を含む","確認済"))))</f>
        <v/>
      </c>
    </row>
    <row r="38" spans="1:11" ht="24.95" customHeight="1" x14ac:dyDescent="0.2">
      <c r="A38" s="7"/>
      <c r="B38" s="20"/>
      <c r="C38" s="20"/>
      <c r="D38" s="7"/>
      <c r="E38" s="7"/>
      <c r="F38" s="7"/>
      <c r="G38" s="10" t="str">
        <f>IF(A38="","",IF(COUNTIF(Tugs[曳船名],A38)&lt;&gt;1,"未登録・重複",IF(INDEX(Tugs[会社名],MATCH(A38,Tugs[曳船名],0))="","未確認",INDEX(Tugs[会社名],MATCH(A38,Tugs[曳船名],0)))))</f>
        <v/>
      </c>
      <c r="H38" s="10" t="str">
        <f>IF(A38="","",IF(COUNTIF(Tugs[曳船名],A38)&lt;&gt;1,"未登録・重複",IF(INDEX(Tugs[基地港],MATCH(A38,Tugs[曳船名],0))="","未確認",INDEX(Tugs[基地港],MATCH(A38,Tugs[曳船名],0)))))</f>
        <v/>
      </c>
      <c r="I38" s="10" t="str">
        <f>IF(A38="","",IF(AND(ISNUMBER(B38),ISNUMBER(C38),C38&gt;=B38),C38-B38,""))</f>
        <v/>
      </c>
      <c r="J38" s="10" t="str">
        <f>IF(A38="","",IF(AND(ISNUMBER(B38),ISNUMBER(C38),C38&gt;=B38),MAX(0,MIN(C38,DATE(集計・確認!$B$5+1,4,1))-MAX(B38,DATE(集計・確認!$B$5,4,1))),""))</f>
        <v/>
      </c>
      <c r="K38" s="10" t="str">
        <f>IF(A38="","",IF(OR(NOT(ISNUMBER(B38)),NOT(ISNUMBER(C38)),C38&lt;B38,D38="",E38="",G38="未登録・重複"),"要確認：日付・登録・根拠を確認",IF(COUNTIFS(Docks[曳船名],A38,Docks[入渠開始日],B38)&gt;1,"要確認：同じ入渠が重複",IF(E38="未確認","要確認：未確認を含む","確認済"))))</f>
        <v/>
      </c>
    </row>
    <row r="39" spans="1:11" ht="24.95" customHeight="1" x14ac:dyDescent="0.2">
      <c r="A39" s="7"/>
      <c r="B39" s="20"/>
      <c r="C39" s="20"/>
      <c r="D39" s="7"/>
      <c r="E39" s="7"/>
      <c r="F39" s="7"/>
      <c r="G39" s="10" t="str">
        <f>IF(A39="","",IF(COUNTIF(Tugs[曳船名],A39)&lt;&gt;1,"未登録・重複",IF(INDEX(Tugs[会社名],MATCH(A39,Tugs[曳船名],0))="","未確認",INDEX(Tugs[会社名],MATCH(A39,Tugs[曳船名],0)))))</f>
        <v/>
      </c>
      <c r="H39" s="10" t="str">
        <f>IF(A39="","",IF(COUNTIF(Tugs[曳船名],A39)&lt;&gt;1,"未登録・重複",IF(INDEX(Tugs[基地港],MATCH(A39,Tugs[曳船名],0))="","未確認",INDEX(Tugs[基地港],MATCH(A39,Tugs[曳船名],0)))))</f>
        <v/>
      </c>
      <c r="I39" s="10" t="str">
        <f>IF(A39="","",IF(AND(ISNUMBER(B39),ISNUMBER(C39),C39&gt;=B39),C39-B39,""))</f>
        <v/>
      </c>
      <c r="J39" s="10" t="str">
        <f>IF(A39="","",IF(AND(ISNUMBER(B39),ISNUMBER(C39),C39&gt;=B39),MAX(0,MIN(C39,DATE(集計・確認!$B$5+1,4,1))-MAX(B39,DATE(集計・確認!$B$5,4,1))),""))</f>
        <v/>
      </c>
      <c r="K39" s="10" t="str">
        <f>IF(A39="","",IF(OR(NOT(ISNUMBER(B39)),NOT(ISNUMBER(C39)),C39&lt;B39,D39="",E39="",G39="未登録・重複"),"要確認：日付・登録・根拠を確認",IF(COUNTIFS(Docks[曳船名],A39,Docks[入渠開始日],B39)&gt;1,"要確認：同じ入渠が重複",IF(E39="未確認","要確認：未確認を含む","確認済"))))</f>
        <v/>
      </c>
    </row>
    <row r="40" spans="1:11" ht="24.95" customHeight="1" x14ac:dyDescent="0.2">
      <c r="A40" s="7"/>
      <c r="B40" s="20"/>
      <c r="C40" s="20"/>
      <c r="D40" s="7"/>
      <c r="E40" s="7"/>
      <c r="F40" s="7"/>
      <c r="G40" s="10" t="str">
        <f>IF(A40="","",IF(COUNTIF(Tugs[曳船名],A40)&lt;&gt;1,"未登録・重複",IF(INDEX(Tugs[会社名],MATCH(A40,Tugs[曳船名],0))="","未確認",INDEX(Tugs[会社名],MATCH(A40,Tugs[曳船名],0)))))</f>
        <v/>
      </c>
      <c r="H40" s="10" t="str">
        <f>IF(A40="","",IF(COUNTIF(Tugs[曳船名],A40)&lt;&gt;1,"未登録・重複",IF(INDEX(Tugs[基地港],MATCH(A40,Tugs[曳船名],0))="","未確認",INDEX(Tugs[基地港],MATCH(A40,Tugs[曳船名],0)))))</f>
        <v/>
      </c>
      <c r="I40" s="10" t="str">
        <f>IF(A40="","",IF(AND(ISNUMBER(B40),ISNUMBER(C40),C40&gt;=B40),C40-B40,""))</f>
        <v/>
      </c>
      <c r="J40" s="10" t="str">
        <f>IF(A40="","",IF(AND(ISNUMBER(B40),ISNUMBER(C40),C40&gt;=B40),MAX(0,MIN(C40,DATE(集計・確認!$B$5+1,4,1))-MAX(B40,DATE(集計・確認!$B$5,4,1))),""))</f>
        <v/>
      </c>
      <c r="K40" s="10" t="str">
        <f>IF(A40="","",IF(OR(NOT(ISNUMBER(B40)),NOT(ISNUMBER(C40)),C40&lt;B40,D40="",E40="",G40="未登録・重複"),"要確認：日付・登録・根拠を確認",IF(COUNTIFS(Docks[曳船名],A40,Docks[入渠開始日],B40)&gt;1,"要確認：同じ入渠が重複",IF(E40="未確認","要確認：未確認を含む","確認済"))))</f>
        <v/>
      </c>
    </row>
    <row r="41" spans="1:11" ht="24.95" customHeight="1" x14ac:dyDescent="0.2">
      <c r="A41" s="7"/>
      <c r="B41" s="20"/>
      <c r="C41" s="20"/>
      <c r="D41" s="7"/>
      <c r="E41" s="7"/>
      <c r="F41" s="7"/>
      <c r="G41" s="10" t="str">
        <f>IF(A41="","",IF(COUNTIF(Tugs[曳船名],A41)&lt;&gt;1,"未登録・重複",IF(INDEX(Tugs[会社名],MATCH(A41,Tugs[曳船名],0))="","未確認",INDEX(Tugs[会社名],MATCH(A41,Tugs[曳船名],0)))))</f>
        <v/>
      </c>
      <c r="H41" s="10" t="str">
        <f>IF(A41="","",IF(COUNTIF(Tugs[曳船名],A41)&lt;&gt;1,"未登録・重複",IF(INDEX(Tugs[基地港],MATCH(A41,Tugs[曳船名],0))="","未確認",INDEX(Tugs[基地港],MATCH(A41,Tugs[曳船名],0)))))</f>
        <v/>
      </c>
      <c r="I41" s="10" t="str">
        <f>IF(A41="","",IF(AND(ISNUMBER(B41),ISNUMBER(C41),C41&gt;=B41),C41-B41,""))</f>
        <v/>
      </c>
      <c r="J41" s="10" t="str">
        <f>IF(A41="","",IF(AND(ISNUMBER(B41),ISNUMBER(C41),C41&gt;=B41),MAX(0,MIN(C41,DATE(集計・確認!$B$5+1,4,1))-MAX(B41,DATE(集計・確認!$B$5,4,1))),""))</f>
        <v/>
      </c>
      <c r="K41" s="10" t="str">
        <f>IF(A41="","",IF(OR(NOT(ISNUMBER(B41)),NOT(ISNUMBER(C41)),C41&lt;B41,D41="",E41="",G41="未登録・重複"),"要確認：日付・登録・根拠を確認",IF(COUNTIFS(Docks[曳船名],A41,Docks[入渠開始日],B41)&gt;1,"要確認：同じ入渠が重複",IF(E41="未確認","要確認：未確認を含む","確認済"))))</f>
        <v/>
      </c>
    </row>
    <row r="42" spans="1:11" ht="24.95" customHeight="1" x14ac:dyDescent="0.2">
      <c r="A42" s="7"/>
      <c r="B42" s="20"/>
      <c r="C42" s="20"/>
      <c r="D42" s="7"/>
      <c r="E42" s="7"/>
      <c r="F42" s="7"/>
      <c r="G42" s="10" t="str">
        <f>IF(A42="","",IF(COUNTIF(Tugs[曳船名],A42)&lt;&gt;1,"未登録・重複",IF(INDEX(Tugs[会社名],MATCH(A42,Tugs[曳船名],0))="","未確認",INDEX(Tugs[会社名],MATCH(A42,Tugs[曳船名],0)))))</f>
        <v/>
      </c>
      <c r="H42" s="10" t="str">
        <f>IF(A42="","",IF(COUNTIF(Tugs[曳船名],A42)&lt;&gt;1,"未登録・重複",IF(INDEX(Tugs[基地港],MATCH(A42,Tugs[曳船名],0))="","未確認",INDEX(Tugs[基地港],MATCH(A42,Tugs[曳船名],0)))))</f>
        <v/>
      </c>
      <c r="I42" s="10" t="str">
        <f>IF(A42="","",IF(AND(ISNUMBER(B42),ISNUMBER(C42),C42&gt;=B42),C42-B42,""))</f>
        <v/>
      </c>
      <c r="J42" s="10" t="str">
        <f>IF(A42="","",IF(AND(ISNUMBER(B42),ISNUMBER(C42),C42&gt;=B42),MAX(0,MIN(C42,DATE(集計・確認!$B$5+1,4,1))-MAX(B42,DATE(集計・確認!$B$5,4,1))),""))</f>
        <v/>
      </c>
      <c r="K42" s="10" t="str">
        <f>IF(A42="","",IF(OR(NOT(ISNUMBER(B42)),NOT(ISNUMBER(C42)),C42&lt;B42,D42="",E42="",G42="未登録・重複"),"要確認：日付・登録・根拠を確認",IF(COUNTIFS(Docks[曳船名],A42,Docks[入渠開始日],B42)&gt;1,"要確認：同じ入渠が重複",IF(E42="未確認","要確認：未確認を含む","確認済"))))</f>
        <v/>
      </c>
    </row>
    <row r="43" spans="1:11" ht="24.95" customHeight="1" x14ac:dyDescent="0.2">
      <c r="A43" s="7"/>
      <c r="B43" s="20"/>
      <c r="C43" s="20"/>
      <c r="D43" s="7"/>
      <c r="E43" s="7"/>
      <c r="F43" s="7"/>
      <c r="G43" s="10" t="str">
        <f>IF(A43="","",IF(COUNTIF(Tugs[曳船名],A43)&lt;&gt;1,"未登録・重複",IF(INDEX(Tugs[会社名],MATCH(A43,Tugs[曳船名],0))="","未確認",INDEX(Tugs[会社名],MATCH(A43,Tugs[曳船名],0)))))</f>
        <v/>
      </c>
      <c r="H43" s="10" t="str">
        <f>IF(A43="","",IF(COUNTIF(Tugs[曳船名],A43)&lt;&gt;1,"未登録・重複",IF(INDEX(Tugs[基地港],MATCH(A43,Tugs[曳船名],0))="","未確認",INDEX(Tugs[基地港],MATCH(A43,Tugs[曳船名],0)))))</f>
        <v/>
      </c>
      <c r="I43" s="10" t="str">
        <f>IF(A43="","",IF(AND(ISNUMBER(B43),ISNUMBER(C43),C43&gt;=B43),C43-B43,""))</f>
        <v/>
      </c>
      <c r="J43" s="10" t="str">
        <f>IF(A43="","",IF(AND(ISNUMBER(B43),ISNUMBER(C43),C43&gt;=B43),MAX(0,MIN(C43,DATE(集計・確認!$B$5+1,4,1))-MAX(B43,DATE(集計・確認!$B$5,4,1))),""))</f>
        <v/>
      </c>
      <c r="K43" s="10" t="str">
        <f>IF(A43="","",IF(OR(NOT(ISNUMBER(B43)),NOT(ISNUMBER(C43)),C43&lt;B43,D43="",E43="",G43="未登録・重複"),"要確認：日付・登録・根拠を確認",IF(COUNTIFS(Docks[曳船名],A43,Docks[入渠開始日],B43)&gt;1,"要確認：同じ入渠が重複",IF(E43="未確認","要確認：未確認を含む","確認済"))))</f>
        <v/>
      </c>
    </row>
    <row r="44" spans="1:11" ht="24.95" customHeight="1" x14ac:dyDescent="0.2">
      <c r="A44" s="7"/>
      <c r="B44" s="20"/>
      <c r="C44" s="20"/>
      <c r="D44" s="7"/>
      <c r="E44" s="7"/>
      <c r="F44" s="7"/>
      <c r="G44" s="10" t="str">
        <f>IF(A44="","",IF(COUNTIF(Tugs[曳船名],A44)&lt;&gt;1,"未登録・重複",IF(INDEX(Tugs[会社名],MATCH(A44,Tugs[曳船名],0))="","未確認",INDEX(Tugs[会社名],MATCH(A44,Tugs[曳船名],0)))))</f>
        <v/>
      </c>
      <c r="H44" s="10" t="str">
        <f>IF(A44="","",IF(COUNTIF(Tugs[曳船名],A44)&lt;&gt;1,"未登録・重複",IF(INDEX(Tugs[基地港],MATCH(A44,Tugs[曳船名],0))="","未確認",INDEX(Tugs[基地港],MATCH(A44,Tugs[曳船名],0)))))</f>
        <v/>
      </c>
      <c r="I44" s="10" t="str">
        <f>IF(A44="","",IF(AND(ISNUMBER(B44),ISNUMBER(C44),C44&gt;=B44),C44-B44,""))</f>
        <v/>
      </c>
      <c r="J44" s="10" t="str">
        <f>IF(A44="","",IF(AND(ISNUMBER(B44),ISNUMBER(C44),C44&gt;=B44),MAX(0,MIN(C44,DATE(集計・確認!$B$5+1,4,1))-MAX(B44,DATE(集計・確認!$B$5,4,1))),""))</f>
        <v/>
      </c>
      <c r="K44" s="10" t="str">
        <f>IF(A44="","",IF(OR(NOT(ISNUMBER(B44)),NOT(ISNUMBER(C44)),C44&lt;B44,D44="",E44="",G44="未登録・重複"),"要確認：日付・登録・根拠を確認",IF(COUNTIFS(Docks[曳船名],A44,Docks[入渠開始日],B44)&gt;1,"要確認：同じ入渠が重複",IF(E44="未確認","要確認：未確認を含む","確認済"))))</f>
        <v/>
      </c>
    </row>
    <row r="45" spans="1:11" ht="24.95" customHeight="1" x14ac:dyDescent="0.2">
      <c r="A45" s="7"/>
      <c r="B45" s="20"/>
      <c r="C45" s="20"/>
      <c r="D45" s="7"/>
      <c r="E45" s="7"/>
      <c r="F45" s="7"/>
      <c r="G45" s="10" t="str">
        <f>IF(A45="","",IF(COUNTIF(Tugs[曳船名],A45)&lt;&gt;1,"未登録・重複",IF(INDEX(Tugs[会社名],MATCH(A45,Tugs[曳船名],0))="","未確認",INDEX(Tugs[会社名],MATCH(A45,Tugs[曳船名],0)))))</f>
        <v/>
      </c>
      <c r="H45" s="10" t="str">
        <f>IF(A45="","",IF(COUNTIF(Tugs[曳船名],A45)&lt;&gt;1,"未登録・重複",IF(INDEX(Tugs[基地港],MATCH(A45,Tugs[曳船名],0))="","未確認",INDEX(Tugs[基地港],MATCH(A45,Tugs[曳船名],0)))))</f>
        <v/>
      </c>
      <c r="I45" s="10" t="str">
        <f>IF(A45="","",IF(AND(ISNUMBER(B45),ISNUMBER(C45),C45&gt;=B45),C45-B45,""))</f>
        <v/>
      </c>
      <c r="J45" s="10" t="str">
        <f>IF(A45="","",IF(AND(ISNUMBER(B45),ISNUMBER(C45),C45&gt;=B45),MAX(0,MIN(C45,DATE(集計・確認!$B$5+1,4,1))-MAX(B45,DATE(集計・確認!$B$5,4,1))),""))</f>
        <v/>
      </c>
      <c r="K45" s="10" t="str">
        <f>IF(A45="","",IF(OR(NOT(ISNUMBER(B45)),NOT(ISNUMBER(C45)),C45&lt;B45,D45="",E45="",G45="未登録・重複"),"要確認：日付・登録・根拠を確認",IF(COUNTIFS(Docks[曳船名],A45,Docks[入渠開始日],B45)&gt;1,"要確認：同じ入渠が重複",IF(E45="未確認","要確認：未確認を含む","確認済"))))</f>
        <v/>
      </c>
    </row>
    <row r="46" spans="1:11" ht="24.95" customHeight="1" x14ac:dyDescent="0.2">
      <c r="A46" s="7"/>
      <c r="B46" s="20"/>
      <c r="C46" s="20"/>
      <c r="D46" s="7"/>
      <c r="E46" s="7"/>
      <c r="F46" s="7"/>
      <c r="G46" s="10" t="str">
        <f>IF(A46="","",IF(COUNTIF(Tugs[曳船名],A46)&lt;&gt;1,"未登録・重複",IF(INDEX(Tugs[会社名],MATCH(A46,Tugs[曳船名],0))="","未確認",INDEX(Tugs[会社名],MATCH(A46,Tugs[曳船名],0)))))</f>
        <v/>
      </c>
      <c r="H46" s="10" t="str">
        <f>IF(A46="","",IF(COUNTIF(Tugs[曳船名],A46)&lt;&gt;1,"未登録・重複",IF(INDEX(Tugs[基地港],MATCH(A46,Tugs[曳船名],0))="","未確認",INDEX(Tugs[基地港],MATCH(A46,Tugs[曳船名],0)))))</f>
        <v/>
      </c>
      <c r="I46" s="10" t="str">
        <f>IF(A46="","",IF(AND(ISNUMBER(B46),ISNUMBER(C46),C46&gt;=B46),C46-B46,""))</f>
        <v/>
      </c>
      <c r="J46" s="10" t="str">
        <f>IF(A46="","",IF(AND(ISNUMBER(B46),ISNUMBER(C46),C46&gt;=B46),MAX(0,MIN(C46,DATE(集計・確認!$B$5+1,4,1))-MAX(B46,DATE(集計・確認!$B$5,4,1))),""))</f>
        <v/>
      </c>
      <c r="K46" s="10" t="str">
        <f>IF(A46="","",IF(OR(NOT(ISNUMBER(B46)),NOT(ISNUMBER(C46)),C46&lt;B46,D46="",E46="",G46="未登録・重複"),"要確認：日付・登録・根拠を確認",IF(COUNTIFS(Docks[曳船名],A46,Docks[入渠開始日],B46)&gt;1,"要確認：同じ入渠が重複",IF(E46="未確認","要確認：未確認を含む","確認済"))))</f>
        <v/>
      </c>
    </row>
    <row r="47" spans="1:11" ht="24.95" customHeight="1" x14ac:dyDescent="0.2">
      <c r="A47" s="7"/>
      <c r="B47" s="20"/>
      <c r="C47" s="20"/>
      <c r="D47" s="7"/>
      <c r="E47" s="7"/>
      <c r="F47" s="7"/>
      <c r="G47" s="10" t="str">
        <f>IF(A47="","",IF(COUNTIF(Tugs[曳船名],A47)&lt;&gt;1,"未登録・重複",IF(INDEX(Tugs[会社名],MATCH(A47,Tugs[曳船名],0))="","未確認",INDEX(Tugs[会社名],MATCH(A47,Tugs[曳船名],0)))))</f>
        <v/>
      </c>
      <c r="H47" s="10" t="str">
        <f>IF(A47="","",IF(COUNTIF(Tugs[曳船名],A47)&lt;&gt;1,"未登録・重複",IF(INDEX(Tugs[基地港],MATCH(A47,Tugs[曳船名],0))="","未確認",INDEX(Tugs[基地港],MATCH(A47,Tugs[曳船名],0)))))</f>
        <v/>
      </c>
      <c r="I47" s="10" t="str">
        <f>IF(A47="","",IF(AND(ISNUMBER(B47),ISNUMBER(C47),C47&gt;=B47),C47-B47,""))</f>
        <v/>
      </c>
      <c r="J47" s="10" t="str">
        <f>IF(A47="","",IF(AND(ISNUMBER(B47),ISNUMBER(C47),C47&gt;=B47),MAX(0,MIN(C47,DATE(集計・確認!$B$5+1,4,1))-MAX(B47,DATE(集計・確認!$B$5,4,1))),""))</f>
        <v/>
      </c>
      <c r="K47" s="10" t="str">
        <f>IF(A47="","",IF(OR(NOT(ISNUMBER(B47)),NOT(ISNUMBER(C47)),C47&lt;B47,D47="",E47="",G47="未登録・重複"),"要確認：日付・登録・根拠を確認",IF(COUNTIFS(Docks[曳船名],A47,Docks[入渠開始日],B47)&gt;1,"要確認：同じ入渠が重複",IF(E47="未確認","要確認：未確認を含む","確認済"))))</f>
        <v/>
      </c>
    </row>
    <row r="48" spans="1:11" ht="24.95" customHeight="1" x14ac:dyDescent="0.2">
      <c r="A48" s="7"/>
      <c r="B48" s="20"/>
      <c r="C48" s="20"/>
      <c r="D48" s="7"/>
      <c r="E48" s="7"/>
      <c r="F48" s="7"/>
      <c r="G48" s="10" t="str">
        <f>IF(A48="","",IF(COUNTIF(Tugs[曳船名],A48)&lt;&gt;1,"未登録・重複",IF(INDEX(Tugs[会社名],MATCH(A48,Tugs[曳船名],0))="","未確認",INDEX(Tugs[会社名],MATCH(A48,Tugs[曳船名],0)))))</f>
        <v/>
      </c>
      <c r="H48" s="10" t="str">
        <f>IF(A48="","",IF(COUNTIF(Tugs[曳船名],A48)&lt;&gt;1,"未登録・重複",IF(INDEX(Tugs[基地港],MATCH(A48,Tugs[曳船名],0))="","未確認",INDEX(Tugs[基地港],MATCH(A48,Tugs[曳船名],0)))))</f>
        <v/>
      </c>
      <c r="I48" s="10" t="str">
        <f>IF(A48="","",IF(AND(ISNUMBER(B48),ISNUMBER(C48),C48&gt;=B48),C48-B48,""))</f>
        <v/>
      </c>
      <c r="J48" s="10" t="str">
        <f>IF(A48="","",IF(AND(ISNUMBER(B48),ISNUMBER(C48),C48&gt;=B48),MAX(0,MIN(C48,DATE(集計・確認!$B$5+1,4,1))-MAX(B48,DATE(集計・確認!$B$5,4,1))),""))</f>
        <v/>
      </c>
      <c r="K48" s="10" t="str">
        <f>IF(A48="","",IF(OR(NOT(ISNUMBER(B48)),NOT(ISNUMBER(C48)),C48&lt;B48,D48="",E48="",G48="未登録・重複"),"要確認：日付・登録・根拠を確認",IF(COUNTIFS(Docks[曳船名],A48,Docks[入渠開始日],B48)&gt;1,"要確認：同じ入渠が重複",IF(E48="未確認","要確認：未確認を含む","確認済"))))</f>
        <v/>
      </c>
    </row>
    <row r="49" spans="1:11" ht="24.95" customHeight="1" x14ac:dyDescent="0.2">
      <c r="A49" s="7"/>
      <c r="B49" s="20"/>
      <c r="C49" s="20"/>
      <c r="D49" s="7"/>
      <c r="E49" s="7"/>
      <c r="F49" s="7"/>
      <c r="G49" s="10" t="str">
        <f>IF(A49="","",IF(COUNTIF(Tugs[曳船名],A49)&lt;&gt;1,"未登録・重複",IF(INDEX(Tugs[会社名],MATCH(A49,Tugs[曳船名],0))="","未確認",INDEX(Tugs[会社名],MATCH(A49,Tugs[曳船名],0)))))</f>
        <v/>
      </c>
      <c r="H49" s="10" t="str">
        <f>IF(A49="","",IF(COUNTIF(Tugs[曳船名],A49)&lt;&gt;1,"未登録・重複",IF(INDEX(Tugs[基地港],MATCH(A49,Tugs[曳船名],0))="","未確認",INDEX(Tugs[基地港],MATCH(A49,Tugs[曳船名],0)))))</f>
        <v/>
      </c>
      <c r="I49" s="10" t="str">
        <f>IF(A49="","",IF(AND(ISNUMBER(B49),ISNUMBER(C49),C49&gt;=B49),C49-B49,""))</f>
        <v/>
      </c>
      <c r="J49" s="10" t="str">
        <f>IF(A49="","",IF(AND(ISNUMBER(B49),ISNUMBER(C49),C49&gt;=B49),MAX(0,MIN(C49,DATE(集計・確認!$B$5+1,4,1))-MAX(B49,DATE(集計・確認!$B$5,4,1))),""))</f>
        <v/>
      </c>
      <c r="K49" s="10" t="str">
        <f>IF(A49="","",IF(OR(NOT(ISNUMBER(B49)),NOT(ISNUMBER(C49)),C49&lt;B49,D49="",E49="",G49="未登録・重複"),"要確認：日付・登録・根拠を確認",IF(COUNTIFS(Docks[曳船名],A49,Docks[入渠開始日],B49)&gt;1,"要確認：同じ入渠が重複",IF(E49="未確認","要確認：未確認を含む","確認済"))))</f>
        <v/>
      </c>
    </row>
    <row r="50" spans="1:11" ht="24.95" customHeight="1" x14ac:dyDescent="0.2">
      <c r="A50" s="7"/>
      <c r="B50" s="20"/>
      <c r="C50" s="20"/>
      <c r="D50" s="7"/>
      <c r="E50" s="7"/>
      <c r="F50" s="7"/>
      <c r="G50" s="10" t="str">
        <f>IF(A50="","",IF(COUNTIF(Tugs[曳船名],A50)&lt;&gt;1,"未登録・重複",IF(INDEX(Tugs[会社名],MATCH(A50,Tugs[曳船名],0))="","未確認",INDEX(Tugs[会社名],MATCH(A50,Tugs[曳船名],0)))))</f>
        <v/>
      </c>
      <c r="H50" s="10" t="str">
        <f>IF(A50="","",IF(COUNTIF(Tugs[曳船名],A50)&lt;&gt;1,"未登録・重複",IF(INDEX(Tugs[基地港],MATCH(A50,Tugs[曳船名],0))="","未確認",INDEX(Tugs[基地港],MATCH(A50,Tugs[曳船名],0)))))</f>
        <v/>
      </c>
      <c r="I50" s="10" t="str">
        <f>IF(A50="","",IF(AND(ISNUMBER(B50),ISNUMBER(C50),C50&gt;=B50),C50-B50,""))</f>
        <v/>
      </c>
      <c r="J50" s="10" t="str">
        <f>IF(A50="","",IF(AND(ISNUMBER(B50),ISNUMBER(C50),C50&gt;=B50),MAX(0,MIN(C50,DATE(集計・確認!$B$5+1,4,1))-MAX(B50,DATE(集計・確認!$B$5,4,1))),""))</f>
        <v/>
      </c>
      <c r="K50" s="10" t="str">
        <f>IF(A50="","",IF(OR(NOT(ISNUMBER(B50)),NOT(ISNUMBER(C50)),C50&lt;B50,D50="",E50="",G50="未登録・重複"),"要確認：日付・登録・根拠を確認",IF(COUNTIFS(Docks[曳船名],A50,Docks[入渠開始日],B50)&gt;1,"要確認：同じ入渠が重複",IF(E50="未確認","要確認：未確認を含む","確認済"))))</f>
        <v/>
      </c>
    </row>
    <row r="51" spans="1:11" ht="24.95" customHeight="1" x14ac:dyDescent="0.2">
      <c r="A51" s="7"/>
      <c r="B51" s="20"/>
      <c r="C51" s="20"/>
      <c r="D51" s="7"/>
      <c r="E51" s="7"/>
      <c r="F51" s="7"/>
      <c r="G51" s="10" t="str">
        <f>IF(A51="","",IF(COUNTIF(Tugs[曳船名],A51)&lt;&gt;1,"未登録・重複",IF(INDEX(Tugs[会社名],MATCH(A51,Tugs[曳船名],0))="","未確認",INDEX(Tugs[会社名],MATCH(A51,Tugs[曳船名],0)))))</f>
        <v/>
      </c>
      <c r="H51" s="10" t="str">
        <f>IF(A51="","",IF(COUNTIF(Tugs[曳船名],A51)&lt;&gt;1,"未登録・重複",IF(INDEX(Tugs[基地港],MATCH(A51,Tugs[曳船名],0))="","未確認",INDEX(Tugs[基地港],MATCH(A51,Tugs[曳船名],0)))))</f>
        <v/>
      </c>
      <c r="I51" s="10" t="str">
        <f>IF(A51="","",IF(AND(ISNUMBER(B51),ISNUMBER(C51),C51&gt;=B51),C51-B51,""))</f>
        <v/>
      </c>
      <c r="J51" s="10" t="str">
        <f>IF(A51="","",IF(AND(ISNUMBER(B51),ISNUMBER(C51),C51&gt;=B51),MAX(0,MIN(C51,DATE(集計・確認!$B$5+1,4,1))-MAX(B51,DATE(集計・確認!$B$5,4,1))),""))</f>
        <v/>
      </c>
      <c r="K51" s="10" t="str">
        <f>IF(A51="","",IF(OR(NOT(ISNUMBER(B51)),NOT(ISNUMBER(C51)),C51&lt;B51,D51="",E51="",G51="未登録・重複"),"要確認：日付・登録・根拠を確認",IF(COUNTIFS(Docks[曳船名],A51,Docks[入渠開始日],B51)&gt;1,"要確認：同じ入渠が重複",IF(E51="未確認","要確認：未確認を含む","確認済"))))</f>
        <v/>
      </c>
    </row>
    <row r="52" spans="1:11" ht="24.95" customHeight="1" x14ac:dyDescent="0.2">
      <c r="A52" s="7"/>
      <c r="B52" s="20"/>
      <c r="C52" s="20"/>
      <c r="D52" s="7"/>
      <c r="E52" s="7"/>
      <c r="F52" s="7"/>
      <c r="G52" s="10" t="str">
        <f>IF(A52="","",IF(COUNTIF(Tugs[曳船名],A52)&lt;&gt;1,"未登録・重複",IF(INDEX(Tugs[会社名],MATCH(A52,Tugs[曳船名],0))="","未確認",INDEX(Tugs[会社名],MATCH(A52,Tugs[曳船名],0)))))</f>
        <v/>
      </c>
      <c r="H52" s="10" t="str">
        <f>IF(A52="","",IF(COUNTIF(Tugs[曳船名],A52)&lt;&gt;1,"未登録・重複",IF(INDEX(Tugs[基地港],MATCH(A52,Tugs[曳船名],0))="","未確認",INDEX(Tugs[基地港],MATCH(A52,Tugs[曳船名],0)))))</f>
        <v/>
      </c>
      <c r="I52" s="10" t="str">
        <f>IF(A52="","",IF(AND(ISNUMBER(B52),ISNUMBER(C52),C52&gt;=B52),C52-B52,""))</f>
        <v/>
      </c>
      <c r="J52" s="10" t="str">
        <f>IF(A52="","",IF(AND(ISNUMBER(B52),ISNUMBER(C52),C52&gt;=B52),MAX(0,MIN(C52,DATE(集計・確認!$B$5+1,4,1))-MAX(B52,DATE(集計・確認!$B$5,4,1))),""))</f>
        <v/>
      </c>
      <c r="K52" s="10" t="str">
        <f>IF(A52="","",IF(OR(NOT(ISNUMBER(B52)),NOT(ISNUMBER(C52)),C52&lt;B52,D52="",E52="",G52="未登録・重複"),"要確認：日付・登録・根拠を確認",IF(COUNTIFS(Docks[曳船名],A52,Docks[入渠開始日],B52)&gt;1,"要確認：同じ入渠が重複",IF(E52="未確認","要確認：未確認を含む","確認済"))))</f>
        <v/>
      </c>
    </row>
    <row r="53" spans="1:11" ht="24.95" customHeight="1" x14ac:dyDescent="0.2">
      <c r="A53" s="7"/>
      <c r="B53" s="20"/>
      <c r="C53" s="20"/>
      <c r="D53" s="7"/>
      <c r="E53" s="7"/>
      <c r="F53" s="7"/>
      <c r="G53" s="10" t="str">
        <f>IF(A53="","",IF(COUNTIF(Tugs[曳船名],A53)&lt;&gt;1,"未登録・重複",IF(INDEX(Tugs[会社名],MATCH(A53,Tugs[曳船名],0))="","未確認",INDEX(Tugs[会社名],MATCH(A53,Tugs[曳船名],0)))))</f>
        <v/>
      </c>
      <c r="H53" s="10" t="str">
        <f>IF(A53="","",IF(COUNTIF(Tugs[曳船名],A53)&lt;&gt;1,"未登録・重複",IF(INDEX(Tugs[基地港],MATCH(A53,Tugs[曳船名],0))="","未確認",INDEX(Tugs[基地港],MATCH(A53,Tugs[曳船名],0)))))</f>
        <v/>
      </c>
      <c r="I53" s="10" t="str">
        <f>IF(A53="","",IF(AND(ISNUMBER(B53),ISNUMBER(C53),C53&gt;=B53),C53-B53,""))</f>
        <v/>
      </c>
      <c r="J53" s="10" t="str">
        <f>IF(A53="","",IF(AND(ISNUMBER(B53),ISNUMBER(C53),C53&gt;=B53),MAX(0,MIN(C53,DATE(集計・確認!$B$5+1,4,1))-MAX(B53,DATE(集計・確認!$B$5,4,1))),""))</f>
        <v/>
      </c>
      <c r="K53" s="10" t="str">
        <f>IF(A53="","",IF(OR(NOT(ISNUMBER(B53)),NOT(ISNUMBER(C53)),C53&lt;B53,D53="",E53="",G53="未登録・重複"),"要確認：日付・登録・根拠を確認",IF(COUNTIFS(Docks[曳船名],A53,Docks[入渠開始日],B53)&gt;1,"要確認：同じ入渠が重複",IF(E53="未確認","要確認：未確認を含む","確認済"))))</f>
        <v/>
      </c>
    </row>
    <row r="54" spans="1:11" ht="24.95" customHeight="1" x14ac:dyDescent="0.2">
      <c r="A54" s="7"/>
      <c r="B54" s="20"/>
      <c r="C54" s="20"/>
      <c r="D54" s="7"/>
      <c r="E54" s="7"/>
      <c r="F54" s="7"/>
      <c r="G54" s="10" t="str">
        <f>IF(A54="","",IF(COUNTIF(Tugs[曳船名],A54)&lt;&gt;1,"未登録・重複",IF(INDEX(Tugs[会社名],MATCH(A54,Tugs[曳船名],0))="","未確認",INDEX(Tugs[会社名],MATCH(A54,Tugs[曳船名],0)))))</f>
        <v/>
      </c>
      <c r="H54" s="10" t="str">
        <f>IF(A54="","",IF(COUNTIF(Tugs[曳船名],A54)&lt;&gt;1,"未登録・重複",IF(INDEX(Tugs[基地港],MATCH(A54,Tugs[曳船名],0))="","未確認",INDEX(Tugs[基地港],MATCH(A54,Tugs[曳船名],0)))))</f>
        <v/>
      </c>
      <c r="I54" s="10" t="str">
        <f>IF(A54="","",IF(AND(ISNUMBER(B54),ISNUMBER(C54),C54&gt;=B54),C54-B54,""))</f>
        <v/>
      </c>
      <c r="J54" s="10" t="str">
        <f>IF(A54="","",IF(AND(ISNUMBER(B54),ISNUMBER(C54),C54&gt;=B54),MAX(0,MIN(C54,DATE(集計・確認!$B$5+1,4,1))-MAX(B54,DATE(集計・確認!$B$5,4,1))),""))</f>
        <v/>
      </c>
      <c r="K54" s="10" t="str">
        <f>IF(A54="","",IF(OR(NOT(ISNUMBER(B54)),NOT(ISNUMBER(C54)),C54&lt;B54,D54="",E54="",G54="未登録・重複"),"要確認：日付・登録・根拠を確認",IF(COUNTIFS(Docks[曳船名],A54,Docks[入渠開始日],B54)&gt;1,"要確認：同じ入渠が重複",IF(E54="未確認","要確認：未確認を含む","確認済"))))</f>
        <v/>
      </c>
    </row>
    <row r="55" spans="1:11" ht="24.95" customHeight="1" x14ac:dyDescent="0.2">
      <c r="A55" s="7"/>
      <c r="B55" s="20"/>
      <c r="C55" s="20"/>
      <c r="D55" s="7"/>
      <c r="E55" s="7"/>
      <c r="F55" s="7"/>
      <c r="G55" s="10" t="str">
        <f>IF(A55="","",IF(COUNTIF(Tugs[曳船名],A55)&lt;&gt;1,"未登録・重複",IF(INDEX(Tugs[会社名],MATCH(A55,Tugs[曳船名],0))="","未確認",INDEX(Tugs[会社名],MATCH(A55,Tugs[曳船名],0)))))</f>
        <v/>
      </c>
      <c r="H55" s="10" t="str">
        <f>IF(A55="","",IF(COUNTIF(Tugs[曳船名],A55)&lt;&gt;1,"未登録・重複",IF(INDEX(Tugs[基地港],MATCH(A55,Tugs[曳船名],0))="","未確認",INDEX(Tugs[基地港],MATCH(A55,Tugs[曳船名],0)))))</f>
        <v/>
      </c>
      <c r="I55" s="10" t="str">
        <f>IF(A55="","",IF(AND(ISNUMBER(B55),ISNUMBER(C55),C55&gt;=B55),C55-B55,""))</f>
        <v/>
      </c>
      <c r="J55" s="10" t="str">
        <f>IF(A55="","",IF(AND(ISNUMBER(B55),ISNUMBER(C55),C55&gt;=B55),MAX(0,MIN(C55,DATE(集計・確認!$B$5+1,4,1))-MAX(B55,DATE(集計・確認!$B$5,4,1))),""))</f>
        <v/>
      </c>
      <c r="K55" s="10" t="str">
        <f>IF(A55="","",IF(OR(NOT(ISNUMBER(B55)),NOT(ISNUMBER(C55)),C55&lt;B55,D55="",E55="",G55="未登録・重複"),"要確認：日付・登録・根拠を確認",IF(COUNTIFS(Docks[曳船名],A55,Docks[入渠開始日],B55)&gt;1,"要確認：同じ入渠が重複",IF(E55="未確認","要確認：未確認を含む","確認済"))))</f>
        <v/>
      </c>
    </row>
    <row r="56" spans="1:11" ht="24.95" customHeight="1" x14ac:dyDescent="0.2">
      <c r="A56" s="7"/>
      <c r="B56" s="20"/>
      <c r="C56" s="20"/>
      <c r="D56" s="7"/>
      <c r="E56" s="7"/>
      <c r="F56" s="7"/>
      <c r="G56" s="10" t="str">
        <f>IF(A56="","",IF(COUNTIF(Tugs[曳船名],A56)&lt;&gt;1,"未登録・重複",IF(INDEX(Tugs[会社名],MATCH(A56,Tugs[曳船名],0))="","未確認",INDEX(Tugs[会社名],MATCH(A56,Tugs[曳船名],0)))))</f>
        <v/>
      </c>
      <c r="H56" s="10" t="str">
        <f>IF(A56="","",IF(COUNTIF(Tugs[曳船名],A56)&lt;&gt;1,"未登録・重複",IF(INDEX(Tugs[基地港],MATCH(A56,Tugs[曳船名],0))="","未確認",INDEX(Tugs[基地港],MATCH(A56,Tugs[曳船名],0)))))</f>
        <v/>
      </c>
      <c r="I56" s="10" t="str">
        <f>IF(A56="","",IF(AND(ISNUMBER(B56),ISNUMBER(C56),C56&gt;=B56),C56-B56,""))</f>
        <v/>
      </c>
      <c r="J56" s="10" t="str">
        <f>IF(A56="","",IF(AND(ISNUMBER(B56),ISNUMBER(C56),C56&gt;=B56),MAX(0,MIN(C56,DATE(集計・確認!$B$5+1,4,1))-MAX(B56,DATE(集計・確認!$B$5,4,1))),""))</f>
        <v/>
      </c>
      <c r="K56" s="10" t="str">
        <f>IF(A56="","",IF(OR(NOT(ISNUMBER(B56)),NOT(ISNUMBER(C56)),C56&lt;B56,D56="",E56="",G56="未登録・重複"),"要確認：日付・登録・根拠を確認",IF(COUNTIFS(Docks[曳船名],A56,Docks[入渠開始日],B56)&gt;1,"要確認：同じ入渠が重複",IF(E56="未確認","要確認：未確認を含む","確認済"))))</f>
        <v/>
      </c>
    </row>
    <row r="57" spans="1:11" ht="24.95" customHeight="1" x14ac:dyDescent="0.2">
      <c r="A57" s="7"/>
      <c r="B57" s="20"/>
      <c r="C57" s="20"/>
      <c r="D57" s="7"/>
      <c r="E57" s="7"/>
      <c r="F57" s="7"/>
      <c r="G57" s="10" t="str">
        <f>IF(A57="","",IF(COUNTIF(Tugs[曳船名],A57)&lt;&gt;1,"未登録・重複",IF(INDEX(Tugs[会社名],MATCH(A57,Tugs[曳船名],0))="","未確認",INDEX(Tugs[会社名],MATCH(A57,Tugs[曳船名],0)))))</f>
        <v/>
      </c>
      <c r="H57" s="10" t="str">
        <f>IF(A57="","",IF(COUNTIF(Tugs[曳船名],A57)&lt;&gt;1,"未登録・重複",IF(INDEX(Tugs[基地港],MATCH(A57,Tugs[曳船名],0))="","未確認",INDEX(Tugs[基地港],MATCH(A57,Tugs[曳船名],0)))))</f>
        <v/>
      </c>
      <c r="I57" s="10" t="str">
        <f>IF(A57="","",IF(AND(ISNUMBER(B57),ISNUMBER(C57),C57&gt;=B57),C57-B57,""))</f>
        <v/>
      </c>
      <c r="J57" s="10" t="str">
        <f>IF(A57="","",IF(AND(ISNUMBER(B57),ISNUMBER(C57),C57&gt;=B57),MAX(0,MIN(C57,DATE(集計・確認!$B$5+1,4,1))-MAX(B57,DATE(集計・確認!$B$5,4,1))),""))</f>
        <v/>
      </c>
      <c r="K57" s="10" t="str">
        <f>IF(A57="","",IF(OR(NOT(ISNUMBER(B57)),NOT(ISNUMBER(C57)),C57&lt;B57,D57="",E57="",G57="未登録・重複"),"要確認：日付・登録・根拠を確認",IF(COUNTIFS(Docks[曳船名],A57,Docks[入渠開始日],B57)&gt;1,"要確認：同じ入渠が重複",IF(E57="未確認","要確認：未確認を含む","確認済"))))</f>
        <v/>
      </c>
    </row>
    <row r="58" spans="1:11" ht="24.95" customHeight="1" x14ac:dyDescent="0.2">
      <c r="A58" s="7"/>
      <c r="B58" s="20"/>
      <c r="C58" s="20"/>
      <c r="D58" s="7"/>
      <c r="E58" s="7"/>
      <c r="F58" s="7"/>
      <c r="G58" s="10" t="str">
        <f>IF(A58="","",IF(COUNTIF(Tugs[曳船名],A58)&lt;&gt;1,"未登録・重複",IF(INDEX(Tugs[会社名],MATCH(A58,Tugs[曳船名],0))="","未確認",INDEX(Tugs[会社名],MATCH(A58,Tugs[曳船名],0)))))</f>
        <v/>
      </c>
      <c r="H58" s="10" t="str">
        <f>IF(A58="","",IF(COUNTIF(Tugs[曳船名],A58)&lt;&gt;1,"未登録・重複",IF(INDEX(Tugs[基地港],MATCH(A58,Tugs[曳船名],0))="","未確認",INDEX(Tugs[基地港],MATCH(A58,Tugs[曳船名],0)))))</f>
        <v/>
      </c>
      <c r="I58" s="10" t="str">
        <f>IF(A58="","",IF(AND(ISNUMBER(B58),ISNUMBER(C58),C58&gt;=B58),C58-B58,""))</f>
        <v/>
      </c>
      <c r="J58" s="10" t="str">
        <f>IF(A58="","",IF(AND(ISNUMBER(B58),ISNUMBER(C58),C58&gt;=B58),MAX(0,MIN(C58,DATE(集計・確認!$B$5+1,4,1))-MAX(B58,DATE(集計・確認!$B$5,4,1))),""))</f>
        <v/>
      </c>
      <c r="K58" s="10" t="str">
        <f>IF(A58="","",IF(OR(NOT(ISNUMBER(B58)),NOT(ISNUMBER(C58)),C58&lt;B58,D58="",E58="",G58="未登録・重複"),"要確認：日付・登録・根拠を確認",IF(COUNTIFS(Docks[曳船名],A58,Docks[入渠開始日],B58)&gt;1,"要確認：同じ入渠が重複",IF(E58="未確認","要確認：未確認を含む","確認済"))))</f>
        <v/>
      </c>
    </row>
    <row r="59" spans="1:11" ht="24.95" customHeight="1" x14ac:dyDescent="0.2">
      <c r="A59" s="7"/>
      <c r="B59" s="20"/>
      <c r="C59" s="20"/>
      <c r="D59" s="7"/>
      <c r="E59" s="7"/>
      <c r="F59" s="7"/>
      <c r="G59" s="10" t="str">
        <f>IF(A59="","",IF(COUNTIF(Tugs[曳船名],A59)&lt;&gt;1,"未登録・重複",IF(INDEX(Tugs[会社名],MATCH(A59,Tugs[曳船名],0))="","未確認",INDEX(Tugs[会社名],MATCH(A59,Tugs[曳船名],0)))))</f>
        <v/>
      </c>
      <c r="H59" s="10" t="str">
        <f>IF(A59="","",IF(COUNTIF(Tugs[曳船名],A59)&lt;&gt;1,"未登録・重複",IF(INDEX(Tugs[基地港],MATCH(A59,Tugs[曳船名],0))="","未確認",INDEX(Tugs[基地港],MATCH(A59,Tugs[曳船名],0)))))</f>
        <v/>
      </c>
      <c r="I59" s="10" t="str">
        <f>IF(A59="","",IF(AND(ISNUMBER(B59),ISNUMBER(C59),C59&gt;=B59),C59-B59,""))</f>
        <v/>
      </c>
      <c r="J59" s="10" t="str">
        <f>IF(A59="","",IF(AND(ISNUMBER(B59),ISNUMBER(C59),C59&gt;=B59),MAX(0,MIN(C59,DATE(集計・確認!$B$5+1,4,1))-MAX(B59,DATE(集計・確認!$B$5,4,1))),""))</f>
        <v/>
      </c>
      <c r="K59" s="10" t="str">
        <f>IF(A59="","",IF(OR(NOT(ISNUMBER(B59)),NOT(ISNUMBER(C59)),C59&lt;B59,D59="",E59="",G59="未登録・重複"),"要確認：日付・登録・根拠を確認",IF(COUNTIFS(Docks[曳船名],A59,Docks[入渠開始日],B59)&gt;1,"要確認：同じ入渠が重複",IF(E59="未確認","要確認：未確認を含む","確認済"))))</f>
        <v/>
      </c>
    </row>
    <row r="60" spans="1:11" ht="24.95" customHeight="1" x14ac:dyDescent="0.2">
      <c r="A60" s="7"/>
      <c r="B60" s="20"/>
      <c r="C60" s="20"/>
      <c r="D60" s="7"/>
      <c r="E60" s="7"/>
      <c r="F60" s="7"/>
      <c r="G60" s="10" t="str">
        <f>IF(A60="","",IF(COUNTIF(Tugs[曳船名],A60)&lt;&gt;1,"未登録・重複",IF(INDEX(Tugs[会社名],MATCH(A60,Tugs[曳船名],0))="","未確認",INDEX(Tugs[会社名],MATCH(A60,Tugs[曳船名],0)))))</f>
        <v/>
      </c>
      <c r="H60" s="10" t="str">
        <f>IF(A60="","",IF(COUNTIF(Tugs[曳船名],A60)&lt;&gt;1,"未登録・重複",IF(INDEX(Tugs[基地港],MATCH(A60,Tugs[曳船名],0))="","未確認",INDEX(Tugs[基地港],MATCH(A60,Tugs[曳船名],0)))))</f>
        <v/>
      </c>
      <c r="I60" s="10" t="str">
        <f>IF(A60="","",IF(AND(ISNUMBER(B60),ISNUMBER(C60),C60&gt;=B60),C60-B60,""))</f>
        <v/>
      </c>
      <c r="J60" s="10" t="str">
        <f>IF(A60="","",IF(AND(ISNUMBER(B60),ISNUMBER(C60),C60&gt;=B60),MAX(0,MIN(C60,DATE(集計・確認!$B$5+1,4,1))-MAX(B60,DATE(集計・確認!$B$5,4,1))),""))</f>
        <v/>
      </c>
      <c r="K60" s="10" t="str">
        <f>IF(A60="","",IF(OR(NOT(ISNUMBER(B60)),NOT(ISNUMBER(C60)),C60&lt;B60,D60="",E60="",G60="未登録・重複"),"要確認：日付・登録・根拠を確認",IF(COUNTIFS(Docks[曳船名],A60,Docks[入渠開始日],B60)&gt;1,"要確認：同じ入渠が重複",IF(E60="未確認","要確認：未確認を含む","確認済"))))</f>
        <v/>
      </c>
    </row>
    <row r="61" spans="1:11" ht="24.95" customHeight="1" x14ac:dyDescent="0.2">
      <c r="A61" s="7"/>
      <c r="B61" s="20"/>
      <c r="C61" s="20"/>
      <c r="D61" s="7"/>
      <c r="E61" s="7"/>
      <c r="F61" s="7"/>
      <c r="G61" s="10" t="str">
        <f>IF(A61="","",IF(COUNTIF(Tugs[曳船名],A61)&lt;&gt;1,"未登録・重複",IF(INDEX(Tugs[会社名],MATCH(A61,Tugs[曳船名],0))="","未確認",INDEX(Tugs[会社名],MATCH(A61,Tugs[曳船名],0)))))</f>
        <v/>
      </c>
      <c r="H61" s="10" t="str">
        <f>IF(A61="","",IF(COUNTIF(Tugs[曳船名],A61)&lt;&gt;1,"未登録・重複",IF(INDEX(Tugs[基地港],MATCH(A61,Tugs[曳船名],0))="","未確認",INDEX(Tugs[基地港],MATCH(A61,Tugs[曳船名],0)))))</f>
        <v/>
      </c>
      <c r="I61" s="10" t="str">
        <f>IF(A61="","",IF(AND(ISNUMBER(B61),ISNUMBER(C61),C61&gt;=B61),C61-B61,""))</f>
        <v/>
      </c>
      <c r="J61" s="10" t="str">
        <f>IF(A61="","",IF(AND(ISNUMBER(B61),ISNUMBER(C61),C61&gt;=B61),MAX(0,MIN(C61,DATE(集計・確認!$B$5+1,4,1))-MAX(B61,DATE(集計・確認!$B$5,4,1))),""))</f>
        <v/>
      </c>
      <c r="K61" s="10" t="str">
        <f>IF(A61="","",IF(OR(NOT(ISNUMBER(B61)),NOT(ISNUMBER(C61)),C61&lt;B61,D61="",E61="",G61="未登録・重複"),"要確認：日付・登録・根拠を確認",IF(COUNTIFS(Docks[曳船名],A61,Docks[入渠開始日],B61)&gt;1,"要確認：同じ入渠が重複",IF(E61="未確認","要確認：未確認を含む","確認済"))))</f>
        <v/>
      </c>
    </row>
    <row r="62" spans="1:11" ht="24.95" customHeight="1" x14ac:dyDescent="0.2">
      <c r="A62" s="7"/>
      <c r="B62" s="20"/>
      <c r="C62" s="20"/>
      <c r="D62" s="7"/>
      <c r="E62" s="7"/>
      <c r="F62" s="7"/>
      <c r="G62" s="10" t="str">
        <f>IF(A62="","",IF(COUNTIF(Tugs[曳船名],A62)&lt;&gt;1,"未登録・重複",IF(INDEX(Tugs[会社名],MATCH(A62,Tugs[曳船名],0))="","未確認",INDEX(Tugs[会社名],MATCH(A62,Tugs[曳船名],0)))))</f>
        <v/>
      </c>
      <c r="H62" s="10" t="str">
        <f>IF(A62="","",IF(COUNTIF(Tugs[曳船名],A62)&lt;&gt;1,"未登録・重複",IF(INDEX(Tugs[基地港],MATCH(A62,Tugs[曳船名],0))="","未確認",INDEX(Tugs[基地港],MATCH(A62,Tugs[曳船名],0)))))</f>
        <v/>
      </c>
      <c r="I62" s="10" t="str">
        <f>IF(A62="","",IF(AND(ISNUMBER(B62),ISNUMBER(C62),C62&gt;=B62),C62-B62,""))</f>
        <v/>
      </c>
      <c r="J62" s="10" t="str">
        <f>IF(A62="","",IF(AND(ISNUMBER(B62),ISNUMBER(C62),C62&gt;=B62),MAX(0,MIN(C62,DATE(集計・確認!$B$5+1,4,1))-MAX(B62,DATE(集計・確認!$B$5,4,1))),""))</f>
        <v/>
      </c>
      <c r="K62" s="10" t="str">
        <f>IF(A62="","",IF(OR(NOT(ISNUMBER(B62)),NOT(ISNUMBER(C62)),C62&lt;B62,D62="",E62="",G62="未登録・重複"),"要確認：日付・登録・根拠を確認",IF(COUNTIFS(Docks[曳船名],A62,Docks[入渠開始日],B62)&gt;1,"要確認：同じ入渠が重複",IF(E62="未確認","要確認：未確認を含む","確認済"))))</f>
        <v/>
      </c>
    </row>
    <row r="63" spans="1:11" ht="24.95" customHeight="1" x14ac:dyDescent="0.2">
      <c r="A63" s="7"/>
      <c r="B63" s="20"/>
      <c r="C63" s="20"/>
      <c r="D63" s="7"/>
      <c r="E63" s="7"/>
      <c r="F63" s="7"/>
      <c r="G63" s="10" t="str">
        <f>IF(A63="","",IF(COUNTIF(Tugs[曳船名],A63)&lt;&gt;1,"未登録・重複",IF(INDEX(Tugs[会社名],MATCH(A63,Tugs[曳船名],0))="","未確認",INDEX(Tugs[会社名],MATCH(A63,Tugs[曳船名],0)))))</f>
        <v/>
      </c>
      <c r="H63" s="10" t="str">
        <f>IF(A63="","",IF(COUNTIF(Tugs[曳船名],A63)&lt;&gt;1,"未登録・重複",IF(INDEX(Tugs[基地港],MATCH(A63,Tugs[曳船名],0))="","未確認",INDEX(Tugs[基地港],MATCH(A63,Tugs[曳船名],0)))))</f>
        <v/>
      </c>
      <c r="I63" s="10" t="str">
        <f>IF(A63="","",IF(AND(ISNUMBER(B63),ISNUMBER(C63),C63&gt;=B63),C63-B63,""))</f>
        <v/>
      </c>
      <c r="J63" s="10" t="str">
        <f>IF(A63="","",IF(AND(ISNUMBER(B63),ISNUMBER(C63),C63&gt;=B63),MAX(0,MIN(C63,DATE(集計・確認!$B$5+1,4,1))-MAX(B63,DATE(集計・確認!$B$5,4,1))),""))</f>
        <v/>
      </c>
      <c r="K63" s="10" t="str">
        <f>IF(A63="","",IF(OR(NOT(ISNUMBER(B63)),NOT(ISNUMBER(C63)),C63&lt;B63,D63="",E63="",G63="未登録・重複"),"要確認：日付・登録・根拠を確認",IF(COUNTIFS(Docks[曳船名],A63,Docks[入渠開始日],B63)&gt;1,"要確認：同じ入渠が重複",IF(E63="未確認","要確認：未確認を含む","確認済"))))</f>
        <v/>
      </c>
    </row>
    <row r="64" spans="1:11" ht="24.95" customHeight="1" x14ac:dyDescent="0.2">
      <c r="A64" s="7"/>
      <c r="B64" s="20"/>
      <c r="C64" s="20"/>
      <c r="D64" s="7"/>
      <c r="E64" s="7"/>
      <c r="F64" s="7"/>
      <c r="G64" s="10" t="str">
        <f>IF(A64="","",IF(COUNTIF(Tugs[曳船名],A64)&lt;&gt;1,"未登録・重複",IF(INDEX(Tugs[会社名],MATCH(A64,Tugs[曳船名],0))="","未確認",INDEX(Tugs[会社名],MATCH(A64,Tugs[曳船名],0)))))</f>
        <v/>
      </c>
      <c r="H64" s="10" t="str">
        <f>IF(A64="","",IF(COUNTIF(Tugs[曳船名],A64)&lt;&gt;1,"未登録・重複",IF(INDEX(Tugs[基地港],MATCH(A64,Tugs[曳船名],0))="","未確認",INDEX(Tugs[基地港],MATCH(A64,Tugs[曳船名],0)))))</f>
        <v/>
      </c>
      <c r="I64" s="10" t="str">
        <f>IF(A64="","",IF(AND(ISNUMBER(B64),ISNUMBER(C64),C64&gt;=B64),C64-B64,""))</f>
        <v/>
      </c>
      <c r="J64" s="10" t="str">
        <f>IF(A64="","",IF(AND(ISNUMBER(B64),ISNUMBER(C64),C64&gt;=B64),MAX(0,MIN(C64,DATE(集計・確認!$B$5+1,4,1))-MAX(B64,DATE(集計・確認!$B$5,4,1))),""))</f>
        <v/>
      </c>
      <c r="K64" s="10" t="str">
        <f>IF(A64="","",IF(OR(NOT(ISNUMBER(B64)),NOT(ISNUMBER(C64)),C64&lt;B64,D64="",E64="",G64="未登録・重複"),"要確認：日付・登録・根拠を確認",IF(COUNTIFS(Docks[曳船名],A64,Docks[入渠開始日],B64)&gt;1,"要確認：同じ入渠が重複",IF(E64="未確認","要確認：未確認を含む","確認済"))))</f>
        <v/>
      </c>
    </row>
    <row r="65" spans="1:11" ht="24.95" customHeight="1" x14ac:dyDescent="0.2">
      <c r="A65" s="7"/>
      <c r="B65" s="20"/>
      <c r="C65" s="20"/>
      <c r="D65" s="7"/>
      <c r="E65" s="7"/>
      <c r="F65" s="7"/>
      <c r="G65" s="10" t="str">
        <f>IF(A65="","",IF(COUNTIF(Tugs[曳船名],A65)&lt;&gt;1,"未登録・重複",IF(INDEX(Tugs[会社名],MATCH(A65,Tugs[曳船名],0))="","未確認",INDEX(Tugs[会社名],MATCH(A65,Tugs[曳船名],0)))))</f>
        <v/>
      </c>
      <c r="H65" s="10" t="str">
        <f>IF(A65="","",IF(COUNTIF(Tugs[曳船名],A65)&lt;&gt;1,"未登録・重複",IF(INDEX(Tugs[基地港],MATCH(A65,Tugs[曳船名],0))="","未確認",INDEX(Tugs[基地港],MATCH(A65,Tugs[曳船名],0)))))</f>
        <v/>
      </c>
      <c r="I65" s="10" t="str">
        <f>IF(A65="","",IF(AND(ISNUMBER(B65),ISNUMBER(C65),C65&gt;=B65),C65-B65,""))</f>
        <v/>
      </c>
      <c r="J65" s="10" t="str">
        <f>IF(A65="","",IF(AND(ISNUMBER(B65),ISNUMBER(C65),C65&gt;=B65),MAX(0,MIN(C65,DATE(集計・確認!$B$5+1,4,1))-MAX(B65,DATE(集計・確認!$B$5,4,1))),""))</f>
        <v/>
      </c>
      <c r="K65" s="10" t="str">
        <f>IF(A65="","",IF(OR(NOT(ISNUMBER(B65)),NOT(ISNUMBER(C65)),C65&lt;B65,D65="",E65="",G65="未登録・重複"),"要確認：日付・登録・根拠を確認",IF(COUNTIFS(Docks[曳船名],A65,Docks[入渠開始日],B65)&gt;1,"要確認：同じ入渠が重複",IF(E65="未確認","要確認：未確認を含む","確認済"))))</f>
        <v/>
      </c>
    </row>
    <row r="66" spans="1:11" ht="24.95" customHeight="1" x14ac:dyDescent="0.2">
      <c r="A66" s="7"/>
      <c r="B66" s="20"/>
      <c r="C66" s="20"/>
      <c r="D66" s="7"/>
      <c r="E66" s="7"/>
      <c r="F66" s="7"/>
      <c r="G66" s="10" t="str">
        <f>IF(A66="","",IF(COUNTIF(Tugs[曳船名],A66)&lt;&gt;1,"未登録・重複",IF(INDEX(Tugs[会社名],MATCH(A66,Tugs[曳船名],0))="","未確認",INDEX(Tugs[会社名],MATCH(A66,Tugs[曳船名],0)))))</f>
        <v/>
      </c>
      <c r="H66" s="10" t="str">
        <f>IF(A66="","",IF(COUNTIF(Tugs[曳船名],A66)&lt;&gt;1,"未登録・重複",IF(INDEX(Tugs[基地港],MATCH(A66,Tugs[曳船名],0))="","未確認",INDEX(Tugs[基地港],MATCH(A66,Tugs[曳船名],0)))))</f>
        <v/>
      </c>
      <c r="I66" s="10" t="str">
        <f>IF(A66="","",IF(AND(ISNUMBER(B66),ISNUMBER(C66),C66&gt;=B66),C66-B66,""))</f>
        <v/>
      </c>
      <c r="J66" s="10" t="str">
        <f>IF(A66="","",IF(AND(ISNUMBER(B66),ISNUMBER(C66),C66&gt;=B66),MAX(0,MIN(C66,DATE(集計・確認!$B$5+1,4,1))-MAX(B66,DATE(集計・確認!$B$5,4,1))),""))</f>
        <v/>
      </c>
      <c r="K66" s="10" t="str">
        <f>IF(A66="","",IF(OR(NOT(ISNUMBER(B66)),NOT(ISNUMBER(C66)),C66&lt;B66,D66="",E66="",G66="未登録・重複"),"要確認：日付・登録・根拠を確認",IF(COUNTIFS(Docks[曳船名],A66,Docks[入渠開始日],B66)&gt;1,"要確認：同じ入渠が重複",IF(E66="未確認","要確認：未確認を含む","確認済"))))</f>
        <v/>
      </c>
    </row>
    <row r="67" spans="1:11" ht="24.95" customHeight="1" x14ac:dyDescent="0.2">
      <c r="A67" s="7"/>
      <c r="B67" s="20"/>
      <c r="C67" s="20"/>
      <c r="D67" s="7"/>
      <c r="E67" s="7"/>
      <c r="F67" s="7"/>
      <c r="G67" s="10" t="str">
        <f>IF(A67="","",IF(COUNTIF(Tugs[曳船名],A67)&lt;&gt;1,"未登録・重複",IF(INDEX(Tugs[会社名],MATCH(A67,Tugs[曳船名],0))="","未確認",INDEX(Tugs[会社名],MATCH(A67,Tugs[曳船名],0)))))</f>
        <v/>
      </c>
      <c r="H67" s="10" t="str">
        <f>IF(A67="","",IF(COUNTIF(Tugs[曳船名],A67)&lt;&gt;1,"未登録・重複",IF(INDEX(Tugs[基地港],MATCH(A67,Tugs[曳船名],0))="","未確認",INDEX(Tugs[基地港],MATCH(A67,Tugs[曳船名],0)))))</f>
        <v/>
      </c>
      <c r="I67" s="10" t="str">
        <f>IF(A67="","",IF(AND(ISNUMBER(B67),ISNUMBER(C67),C67&gt;=B67),C67-B67,""))</f>
        <v/>
      </c>
      <c r="J67" s="10" t="str">
        <f>IF(A67="","",IF(AND(ISNUMBER(B67),ISNUMBER(C67),C67&gt;=B67),MAX(0,MIN(C67,DATE(集計・確認!$B$5+1,4,1))-MAX(B67,DATE(集計・確認!$B$5,4,1))),""))</f>
        <v/>
      </c>
      <c r="K67" s="10" t="str">
        <f>IF(A67="","",IF(OR(NOT(ISNUMBER(B67)),NOT(ISNUMBER(C67)),C67&lt;B67,D67="",E67="",G67="未登録・重複"),"要確認：日付・登録・根拠を確認",IF(COUNTIFS(Docks[曳船名],A67,Docks[入渠開始日],B67)&gt;1,"要確認：同じ入渠が重複",IF(E67="未確認","要確認：未確認を含む","確認済"))))</f>
        <v/>
      </c>
    </row>
    <row r="68" spans="1:11" ht="24.95" customHeight="1" x14ac:dyDescent="0.2">
      <c r="A68" s="7"/>
      <c r="B68" s="20"/>
      <c r="C68" s="20"/>
      <c r="D68" s="7"/>
      <c r="E68" s="7"/>
      <c r="F68" s="7"/>
      <c r="G68" s="10" t="str">
        <f>IF(A68="","",IF(COUNTIF(Tugs[曳船名],A68)&lt;&gt;1,"未登録・重複",IF(INDEX(Tugs[会社名],MATCH(A68,Tugs[曳船名],0))="","未確認",INDEX(Tugs[会社名],MATCH(A68,Tugs[曳船名],0)))))</f>
        <v/>
      </c>
      <c r="H68" s="10" t="str">
        <f>IF(A68="","",IF(COUNTIF(Tugs[曳船名],A68)&lt;&gt;1,"未登録・重複",IF(INDEX(Tugs[基地港],MATCH(A68,Tugs[曳船名],0))="","未確認",INDEX(Tugs[基地港],MATCH(A68,Tugs[曳船名],0)))))</f>
        <v/>
      </c>
      <c r="I68" s="10" t="str">
        <f>IF(A68="","",IF(AND(ISNUMBER(B68),ISNUMBER(C68),C68&gt;=B68),C68-B68,""))</f>
        <v/>
      </c>
      <c r="J68" s="10" t="str">
        <f>IF(A68="","",IF(AND(ISNUMBER(B68),ISNUMBER(C68),C68&gt;=B68),MAX(0,MIN(C68,DATE(集計・確認!$B$5+1,4,1))-MAX(B68,DATE(集計・確認!$B$5,4,1))),""))</f>
        <v/>
      </c>
      <c r="K68" s="10" t="str">
        <f>IF(A68="","",IF(OR(NOT(ISNUMBER(B68)),NOT(ISNUMBER(C68)),C68&lt;B68,D68="",E68="",G68="未登録・重複"),"要確認：日付・登録・根拠を確認",IF(COUNTIFS(Docks[曳船名],A68,Docks[入渠開始日],B68)&gt;1,"要確認：同じ入渠が重複",IF(E68="未確認","要確認：未確認を含む","確認済"))))</f>
        <v/>
      </c>
    </row>
    <row r="69" spans="1:11" ht="24.95" customHeight="1" x14ac:dyDescent="0.2">
      <c r="A69" s="7"/>
      <c r="B69" s="20"/>
      <c r="C69" s="20"/>
      <c r="D69" s="7"/>
      <c r="E69" s="7"/>
      <c r="F69" s="7"/>
      <c r="G69" s="10" t="str">
        <f>IF(A69="","",IF(COUNTIF(Tugs[曳船名],A69)&lt;&gt;1,"未登録・重複",IF(INDEX(Tugs[会社名],MATCH(A69,Tugs[曳船名],0))="","未確認",INDEX(Tugs[会社名],MATCH(A69,Tugs[曳船名],0)))))</f>
        <v/>
      </c>
      <c r="H69" s="10" t="str">
        <f>IF(A69="","",IF(COUNTIF(Tugs[曳船名],A69)&lt;&gt;1,"未登録・重複",IF(INDEX(Tugs[基地港],MATCH(A69,Tugs[曳船名],0))="","未確認",INDEX(Tugs[基地港],MATCH(A69,Tugs[曳船名],0)))))</f>
        <v/>
      </c>
      <c r="I69" s="10" t="str">
        <f>IF(A69="","",IF(AND(ISNUMBER(B69),ISNUMBER(C69),C69&gt;=B69),C69-B69,""))</f>
        <v/>
      </c>
      <c r="J69" s="10" t="str">
        <f>IF(A69="","",IF(AND(ISNUMBER(B69),ISNUMBER(C69),C69&gt;=B69),MAX(0,MIN(C69,DATE(集計・確認!$B$5+1,4,1))-MAX(B69,DATE(集計・確認!$B$5,4,1))),""))</f>
        <v/>
      </c>
      <c r="K69" s="10" t="str">
        <f>IF(A69="","",IF(OR(NOT(ISNUMBER(B69)),NOT(ISNUMBER(C69)),C69&lt;B69,D69="",E69="",G69="未登録・重複"),"要確認：日付・登録・根拠を確認",IF(COUNTIFS(Docks[曳船名],A69,Docks[入渠開始日],B69)&gt;1,"要確認：同じ入渠が重複",IF(E69="未確認","要確認：未確認を含む","確認済"))))</f>
        <v/>
      </c>
    </row>
    <row r="70" spans="1:11" ht="24.95" customHeight="1" x14ac:dyDescent="0.2">
      <c r="A70" s="7"/>
      <c r="B70" s="20"/>
      <c r="C70" s="20"/>
      <c r="D70" s="7"/>
      <c r="E70" s="7"/>
      <c r="F70" s="7"/>
      <c r="G70" s="10" t="str">
        <f>IF(A70="","",IF(COUNTIF(Tugs[曳船名],A70)&lt;&gt;1,"未登録・重複",IF(INDEX(Tugs[会社名],MATCH(A70,Tugs[曳船名],0))="","未確認",INDEX(Tugs[会社名],MATCH(A70,Tugs[曳船名],0)))))</f>
        <v/>
      </c>
      <c r="H70" s="10" t="str">
        <f>IF(A70="","",IF(COUNTIF(Tugs[曳船名],A70)&lt;&gt;1,"未登録・重複",IF(INDEX(Tugs[基地港],MATCH(A70,Tugs[曳船名],0))="","未確認",INDEX(Tugs[基地港],MATCH(A70,Tugs[曳船名],0)))))</f>
        <v/>
      </c>
      <c r="I70" s="10" t="str">
        <f>IF(A70="","",IF(AND(ISNUMBER(B70),ISNUMBER(C70),C70&gt;=B70),C70-B70,""))</f>
        <v/>
      </c>
      <c r="J70" s="10" t="str">
        <f>IF(A70="","",IF(AND(ISNUMBER(B70),ISNUMBER(C70),C70&gt;=B70),MAX(0,MIN(C70,DATE(集計・確認!$B$5+1,4,1))-MAX(B70,DATE(集計・確認!$B$5,4,1))),""))</f>
        <v/>
      </c>
      <c r="K70" s="10" t="str">
        <f>IF(A70="","",IF(OR(NOT(ISNUMBER(B70)),NOT(ISNUMBER(C70)),C70&lt;B70,D70="",E70="",G70="未登録・重複"),"要確認：日付・登録・根拠を確認",IF(COUNTIFS(Docks[曳船名],A70,Docks[入渠開始日],B70)&gt;1,"要確認：同じ入渠が重複",IF(E70="未確認","要確認：未確認を含む","確認済"))))</f>
        <v/>
      </c>
    </row>
    <row r="71" spans="1:11" ht="24.95" customHeight="1" x14ac:dyDescent="0.2">
      <c r="A71" s="7"/>
      <c r="B71" s="20"/>
      <c r="C71" s="20"/>
      <c r="D71" s="7"/>
      <c r="E71" s="7"/>
      <c r="F71" s="7"/>
      <c r="G71" s="10" t="str">
        <f>IF(A71="","",IF(COUNTIF(Tugs[曳船名],A71)&lt;&gt;1,"未登録・重複",IF(INDEX(Tugs[会社名],MATCH(A71,Tugs[曳船名],0))="","未確認",INDEX(Tugs[会社名],MATCH(A71,Tugs[曳船名],0)))))</f>
        <v/>
      </c>
      <c r="H71" s="10" t="str">
        <f>IF(A71="","",IF(COUNTIF(Tugs[曳船名],A71)&lt;&gt;1,"未登録・重複",IF(INDEX(Tugs[基地港],MATCH(A71,Tugs[曳船名],0))="","未確認",INDEX(Tugs[基地港],MATCH(A71,Tugs[曳船名],0)))))</f>
        <v/>
      </c>
      <c r="I71" s="10" t="str">
        <f>IF(A71="","",IF(AND(ISNUMBER(B71),ISNUMBER(C71),C71&gt;=B71),C71-B71,""))</f>
        <v/>
      </c>
      <c r="J71" s="10" t="str">
        <f>IF(A71="","",IF(AND(ISNUMBER(B71),ISNUMBER(C71),C71&gt;=B71),MAX(0,MIN(C71,DATE(集計・確認!$B$5+1,4,1))-MAX(B71,DATE(集計・確認!$B$5,4,1))),""))</f>
        <v/>
      </c>
      <c r="K71" s="10" t="str">
        <f>IF(A71="","",IF(OR(NOT(ISNUMBER(B71)),NOT(ISNUMBER(C71)),C71&lt;B71,D71="",E71="",G71="未登録・重複"),"要確認：日付・登録・根拠を確認",IF(COUNTIFS(Docks[曳船名],A71,Docks[入渠開始日],B71)&gt;1,"要確認：同じ入渠が重複",IF(E71="未確認","要確認：未確認を含む","確認済"))))</f>
        <v/>
      </c>
    </row>
    <row r="72" spans="1:11" ht="24.95" customHeight="1" x14ac:dyDescent="0.2">
      <c r="A72" s="7"/>
      <c r="B72" s="20"/>
      <c r="C72" s="20"/>
      <c r="D72" s="7"/>
      <c r="E72" s="7"/>
      <c r="F72" s="7"/>
      <c r="G72" s="10" t="str">
        <f>IF(A72="","",IF(COUNTIF(Tugs[曳船名],A72)&lt;&gt;1,"未登録・重複",IF(INDEX(Tugs[会社名],MATCH(A72,Tugs[曳船名],0))="","未確認",INDEX(Tugs[会社名],MATCH(A72,Tugs[曳船名],0)))))</f>
        <v/>
      </c>
      <c r="H72" s="10" t="str">
        <f>IF(A72="","",IF(COUNTIF(Tugs[曳船名],A72)&lt;&gt;1,"未登録・重複",IF(INDEX(Tugs[基地港],MATCH(A72,Tugs[曳船名],0))="","未確認",INDEX(Tugs[基地港],MATCH(A72,Tugs[曳船名],0)))))</f>
        <v/>
      </c>
      <c r="I72" s="10" t="str">
        <f>IF(A72="","",IF(AND(ISNUMBER(B72),ISNUMBER(C72),C72&gt;=B72),C72-B72,""))</f>
        <v/>
      </c>
      <c r="J72" s="10" t="str">
        <f>IF(A72="","",IF(AND(ISNUMBER(B72),ISNUMBER(C72),C72&gt;=B72),MAX(0,MIN(C72,DATE(集計・確認!$B$5+1,4,1))-MAX(B72,DATE(集計・確認!$B$5,4,1))),""))</f>
        <v/>
      </c>
      <c r="K72" s="10" t="str">
        <f>IF(A72="","",IF(OR(NOT(ISNUMBER(B72)),NOT(ISNUMBER(C72)),C72&lt;B72,D72="",E72="",G72="未登録・重複"),"要確認：日付・登録・根拠を確認",IF(COUNTIFS(Docks[曳船名],A72,Docks[入渠開始日],B72)&gt;1,"要確認：同じ入渠が重複",IF(E72="未確認","要確認：未確認を含む","確認済"))))</f>
        <v/>
      </c>
    </row>
    <row r="73" spans="1:11" ht="24.95" customHeight="1" x14ac:dyDescent="0.2">
      <c r="A73" s="7"/>
      <c r="B73" s="20"/>
      <c r="C73" s="20"/>
      <c r="D73" s="7"/>
      <c r="E73" s="7"/>
      <c r="F73" s="7"/>
      <c r="G73" s="10" t="str">
        <f>IF(A73="","",IF(COUNTIF(Tugs[曳船名],A73)&lt;&gt;1,"未登録・重複",IF(INDEX(Tugs[会社名],MATCH(A73,Tugs[曳船名],0))="","未確認",INDEX(Tugs[会社名],MATCH(A73,Tugs[曳船名],0)))))</f>
        <v/>
      </c>
      <c r="H73" s="10" t="str">
        <f>IF(A73="","",IF(COUNTIF(Tugs[曳船名],A73)&lt;&gt;1,"未登録・重複",IF(INDEX(Tugs[基地港],MATCH(A73,Tugs[曳船名],0))="","未確認",INDEX(Tugs[基地港],MATCH(A73,Tugs[曳船名],0)))))</f>
        <v/>
      </c>
      <c r="I73" s="10" t="str">
        <f>IF(A73="","",IF(AND(ISNUMBER(B73),ISNUMBER(C73),C73&gt;=B73),C73-B73,""))</f>
        <v/>
      </c>
      <c r="J73" s="10" t="str">
        <f>IF(A73="","",IF(AND(ISNUMBER(B73),ISNUMBER(C73),C73&gt;=B73),MAX(0,MIN(C73,DATE(集計・確認!$B$5+1,4,1))-MAX(B73,DATE(集計・確認!$B$5,4,1))),""))</f>
        <v/>
      </c>
      <c r="K73" s="10" t="str">
        <f>IF(A73="","",IF(OR(NOT(ISNUMBER(B73)),NOT(ISNUMBER(C73)),C73&lt;B73,D73="",E73="",G73="未登録・重複"),"要確認：日付・登録・根拠を確認",IF(COUNTIFS(Docks[曳船名],A73,Docks[入渠開始日],B73)&gt;1,"要確認：同じ入渠が重複",IF(E73="未確認","要確認：未確認を含む","確認済"))))</f>
        <v/>
      </c>
    </row>
    <row r="74" spans="1:11" ht="24.95" customHeight="1" x14ac:dyDescent="0.2">
      <c r="A74" s="7"/>
      <c r="B74" s="20"/>
      <c r="C74" s="20"/>
      <c r="D74" s="7"/>
      <c r="E74" s="7"/>
      <c r="F74" s="7"/>
      <c r="G74" s="10" t="str">
        <f>IF(A74="","",IF(COUNTIF(Tugs[曳船名],A74)&lt;&gt;1,"未登録・重複",IF(INDEX(Tugs[会社名],MATCH(A74,Tugs[曳船名],0))="","未確認",INDEX(Tugs[会社名],MATCH(A74,Tugs[曳船名],0)))))</f>
        <v/>
      </c>
      <c r="H74" s="10" t="str">
        <f>IF(A74="","",IF(COUNTIF(Tugs[曳船名],A74)&lt;&gt;1,"未登録・重複",IF(INDEX(Tugs[基地港],MATCH(A74,Tugs[曳船名],0))="","未確認",INDEX(Tugs[基地港],MATCH(A74,Tugs[曳船名],0)))))</f>
        <v/>
      </c>
      <c r="I74" s="10" t="str">
        <f>IF(A74="","",IF(AND(ISNUMBER(B74),ISNUMBER(C74),C74&gt;=B74),C74-B74,""))</f>
        <v/>
      </c>
      <c r="J74" s="10" t="str">
        <f>IF(A74="","",IF(AND(ISNUMBER(B74),ISNUMBER(C74),C74&gt;=B74),MAX(0,MIN(C74,DATE(集計・確認!$B$5+1,4,1))-MAX(B74,DATE(集計・確認!$B$5,4,1))),""))</f>
        <v/>
      </c>
      <c r="K74" s="10" t="str">
        <f>IF(A74="","",IF(OR(NOT(ISNUMBER(B74)),NOT(ISNUMBER(C74)),C74&lt;B74,D74="",E74="",G74="未登録・重複"),"要確認：日付・登録・根拠を確認",IF(COUNTIFS(Docks[曳船名],A74,Docks[入渠開始日],B74)&gt;1,"要確認：同じ入渠が重複",IF(E74="未確認","要確認：未確認を含む","確認済"))))</f>
        <v/>
      </c>
    </row>
    <row r="75" spans="1:11" ht="24.95" customHeight="1" x14ac:dyDescent="0.2">
      <c r="A75" s="7"/>
      <c r="B75" s="20"/>
      <c r="C75" s="20"/>
      <c r="D75" s="7"/>
      <c r="E75" s="7"/>
      <c r="F75" s="7"/>
      <c r="G75" s="10" t="str">
        <f>IF(A75="","",IF(COUNTIF(Tugs[曳船名],A75)&lt;&gt;1,"未登録・重複",IF(INDEX(Tugs[会社名],MATCH(A75,Tugs[曳船名],0))="","未確認",INDEX(Tugs[会社名],MATCH(A75,Tugs[曳船名],0)))))</f>
        <v/>
      </c>
      <c r="H75" s="10" t="str">
        <f>IF(A75="","",IF(COUNTIF(Tugs[曳船名],A75)&lt;&gt;1,"未登録・重複",IF(INDEX(Tugs[基地港],MATCH(A75,Tugs[曳船名],0))="","未確認",INDEX(Tugs[基地港],MATCH(A75,Tugs[曳船名],0)))))</f>
        <v/>
      </c>
      <c r="I75" s="10" t="str">
        <f>IF(A75="","",IF(AND(ISNUMBER(B75),ISNUMBER(C75),C75&gt;=B75),C75-B75,""))</f>
        <v/>
      </c>
      <c r="J75" s="10" t="str">
        <f>IF(A75="","",IF(AND(ISNUMBER(B75),ISNUMBER(C75),C75&gt;=B75),MAX(0,MIN(C75,DATE(集計・確認!$B$5+1,4,1))-MAX(B75,DATE(集計・確認!$B$5,4,1))),""))</f>
        <v/>
      </c>
      <c r="K75" s="10" t="str">
        <f>IF(A75="","",IF(OR(NOT(ISNUMBER(B75)),NOT(ISNUMBER(C75)),C75&lt;B75,D75="",E75="",G75="未登録・重複"),"要確認：日付・登録・根拠を確認",IF(COUNTIFS(Docks[曳船名],A75,Docks[入渠開始日],B75)&gt;1,"要確認：同じ入渠が重複",IF(E75="未確認","要確認：未確認を含む","確認済"))))</f>
        <v/>
      </c>
    </row>
    <row r="76" spans="1:11" ht="24.95" customHeight="1" x14ac:dyDescent="0.2">
      <c r="A76" s="7"/>
      <c r="B76" s="20"/>
      <c r="C76" s="20"/>
      <c r="D76" s="7"/>
      <c r="E76" s="7"/>
      <c r="F76" s="7"/>
      <c r="G76" s="10" t="str">
        <f>IF(A76="","",IF(COUNTIF(Tugs[曳船名],A76)&lt;&gt;1,"未登録・重複",IF(INDEX(Tugs[会社名],MATCH(A76,Tugs[曳船名],0))="","未確認",INDEX(Tugs[会社名],MATCH(A76,Tugs[曳船名],0)))))</f>
        <v/>
      </c>
      <c r="H76" s="10" t="str">
        <f>IF(A76="","",IF(COUNTIF(Tugs[曳船名],A76)&lt;&gt;1,"未登録・重複",IF(INDEX(Tugs[基地港],MATCH(A76,Tugs[曳船名],0))="","未確認",INDEX(Tugs[基地港],MATCH(A76,Tugs[曳船名],0)))))</f>
        <v/>
      </c>
      <c r="I76" s="10" t="str">
        <f>IF(A76="","",IF(AND(ISNUMBER(B76),ISNUMBER(C76),C76&gt;=B76),C76-B76,""))</f>
        <v/>
      </c>
      <c r="J76" s="10" t="str">
        <f>IF(A76="","",IF(AND(ISNUMBER(B76),ISNUMBER(C76),C76&gt;=B76),MAX(0,MIN(C76,DATE(集計・確認!$B$5+1,4,1))-MAX(B76,DATE(集計・確認!$B$5,4,1))),""))</f>
        <v/>
      </c>
      <c r="K76" s="10" t="str">
        <f>IF(A76="","",IF(OR(NOT(ISNUMBER(B76)),NOT(ISNUMBER(C76)),C76&lt;B76,D76="",E76="",G76="未登録・重複"),"要確認：日付・登録・根拠を確認",IF(COUNTIFS(Docks[曳船名],A76,Docks[入渠開始日],B76)&gt;1,"要確認：同じ入渠が重複",IF(E76="未確認","要確認：未確認を含む","確認済"))))</f>
        <v/>
      </c>
    </row>
    <row r="77" spans="1:11" ht="24.95" customHeight="1" x14ac:dyDescent="0.2">
      <c r="A77" s="7"/>
      <c r="B77" s="20"/>
      <c r="C77" s="20"/>
      <c r="D77" s="7"/>
      <c r="E77" s="7"/>
      <c r="F77" s="7"/>
      <c r="G77" s="10" t="str">
        <f>IF(A77="","",IF(COUNTIF(Tugs[曳船名],A77)&lt;&gt;1,"未登録・重複",IF(INDEX(Tugs[会社名],MATCH(A77,Tugs[曳船名],0))="","未確認",INDEX(Tugs[会社名],MATCH(A77,Tugs[曳船名],0)))))</f>
        <v/>
      </c>
      <c r="H77" s="10" t="str">
        <f>IF(A77="","",IF(COUNTIF(Tugs[曳船名],A77)&lt;&gt;1,"未登録・重複",IF(INDEX(Tugs[基地港],MATCH(A77,Tugs[曳船名],0))="","未確認",INDEX(Tugs[基地港],MATCH(A77,Tugs[曳船名],0)))))</f>
        <v/>
      </c>
      <c r="I77" s="10" t="str">
        <f>IF(A77="","",IF(AND(ISNUMBER(B77),ISNUMBER(C77),C77&gt;=B77),C77-B77,""))</f>
        <v/>
      </c>
      <c r="J77" s="10" t="str">
        <f>IF(A77="","",IF(AND(ISNUMBER(B77),ISNUMBER(C77),C77&gt;=B77),MAX(0,MIN(C77,DATE(集計・確認!$B$5+1,4,1))-MAX(B77,DATE(集計・確認!$B$5,4,1))),""))</f>
        <v/>
      </c>
      <c r="K77" s="10" t="str">
        <f>IF(A77="","",IF(OR(NOT(ISNUMBER(B77)),NOT(ISNUMBER(C77)),C77&lt;B77,D77="",E77="",G77="未登録・重複"),"要確認：日付・登録・根拠を確認",IF(COUNTIFS(Docks[曳船名],A77,Docks[入渠開始日],B77)&gt;1,"要確認：同じ入渠が重複",IF(E77="未確認","要確認：未確認を含む","確認済"))))</f>
        <v/>
      </c>
    </row>
    <row r="78" spans="1:11" ht="24.95" customHeight="1" x14ac:dyDescent="0.2">
      <c r="A78" s="7"/>
      <c r="B78" s="20"/>
      <c r="C78" s="20"/>
      <c r="D78" s="7"/>
      <c r="E78" s="7"/>
      <c r="F78" s="7"/>
      <c r="G78" s="10" t="str">
        <f>IF(A78="","",IF(COUNTIF(Tugs[曳船名],A78)&lt;&gt;1,"未登録・重複",IF(INDEX(Tugs[会社名],MATCH(A78,Tugs[曳船名],0))="","未確認",INDEX(Tugs[会社名],MATCH(A78,Tugs[曳船名],0)))))</f>
        <v/>
      </c>
      <c r="H78" s="10" t="str">
        <f>IF(A78="","",IF(COUNTIF(Tugs[曳船名],A78)&lt;&gt;1,"未登録・重複",IF(INDEX(Tugs[基地港],MATCH(A78,Tugs[曳船名],0))="","未確認",INDEX(Tugs[基地港],MATCH(A78,Tugs[曳船名],0)))))</f>
        <v/>
      </c>
      <c r="I78" s="10" t="str">
        <f>IF(A78="","",IF(AND(ISNUMBER(B78),ISNUMBER(C78),C78&gt;=B78),C78-B78,""))</f>
        <v/>
      </c>
      <c r="J78" s="10" t="str">
        <f>IF(A78="","",IF(AND(ISNUMBER(B78),ISNUMBER(C78),C78&gt;=B78),MAX(0,MIN(C78,DATE(集計・確認!$B$5+1,4,1))-MAX(B78,DATE(集計・確認!$B$5,4,1))),""))</f>
        <v/>
      </c>
      <c r="K78" s="10" t="str">
        <f>IF(A78="","",IF(OR(NOT(ISNUMBER(B78)),NOT(ISNUMBER(C78)),C78&lt;B78,D78="",E78="",G78="未登録・重複"),"要確認：日付・登録・根拠を確認",IF(COUNTIFS(Docks[曳船名],A78,Docks[入渠開始日],B78)&gt;1,"要確認：同じ入渠が重複",IF(E78="未確認","要確認：未確認を含む","確認済"))))</f>
        <v/>
      </c>
    </row>
    <row r="79" spans="1:11" ht="24.95" customHeight="1" x14ac:dyDescent="0.2">
      <c r="A79" s="7"/>
      <c r="B79" s="20"/>
      <c r="C79" s="20"/>
      <c r="D79" s="7"/>
      <c r="E79" s="7"/>
      <c r="F79" s="7"/>
      <c r="G79" s="10" t="str">
        <f>IF(A79="","",IF(COUNTIF(Tugs[曳船名],A79)&lt;&gt;1,"未登録・重複",IF(INDEX(Tugs[会社名],MATCH(A79,Tugs[曳船名],0))="","未確認",INDEX(Tugs[会社名],MATCH(A79,Tugs[曳船名],0)))))</f>
        <v/>
      </c>
      <c r="H79" s="10" t="str">
        <f>IF(A79="","",IF(COUNTIF(Tugs[曳船名],A79)&lt;&gt;1,"未登録・重複",IF(INDEX(Tugs[基地港],MATCH(A79,Tugs[曳船名],0))="","未確認",INDEX(Tugs[基地港],MATCH(A79,Tugs[曳船名],0)))))</f>
        <v/>
      </c>
      <c r="I79" s="10" t="str">
        <f>IF(A79="","",IF(AND(ISNUMBER(B79),ISNUMBER(C79),C79&gt;=B79),C79-B79,""))</f>
        <v/>
      </c>
      <c r="J79" s="10" t="str">
        <f>IF(A79="","",IF(AND(ISNUMBER(B79),ISNUMBER(C79),C79&gt;=B79),MAX(0,MIN(C79,DATE(集計・確認!$B$5+1,4,1))-MAX(B79,DATE(集計・確認!$B$5,4,1))),""))</f>
        <v/>
      </c>
      <c r="K79" s="10" t="str">
        <f>IF(A79="","",IF(OR(NOT(ISNUMBER(B79)),NOT(ISNUMBER(C79)),C79&lt;B79,D79="",E79="",G79="未登録・重複"),"要確認：日付・登録・根拠を確認",IF(COUNTIFS(Docks[曳船名],A79,Docks[入渠開始日],B79)&gt;1,"要確認：同じ入渠が重複",IF(E79="未確認","要確認：未確認を含む","確認済"))))</f>
        <v/>
      </c>
    </row>
    <row r="80" spans="1:11" ht="24.95" customHeight="1" x14ac:dyDescent="0.2">
      <c r="A80" s="7"/>
      <c r="B80" s="20"/>
      <c r="C80" s="20"/>
      <c r="D80" s="7"/>
      <c r="E80" s="7"/>
      <c r="F80" s="7"/>
      <c r="G80" s="10" t="str">
        <f>IF(A80="","",IF(COUNTIF(Tugs[曳船名],A80)&lt;&gt;1,"未登録・重複",IF(INDEX(Tugs[会社名],MATCH(A80,Tugs[曳船名],0))="","未確認",INDEX(Tugs[会社名],MATCH(A80,Tugs[曳船名],0)))))</f>
        <v/>
      </c>
      <c r="H80" s="10" t="str">
        <f>IF(A80="","",IF(COUNTIF(Tugs[曳船名],A80)&lt;&gt;1,"未登録・重複",IF(INDEX(Tugs[基地港],MATCH(A80,Tugs[曳船名],0))="","未確認",INDEX(Tugs[基地港],MATCH(A80,Tugs[曳船名],0)))))</f>
        <v/>
      </c>
      <c r="I80" s="10" t="str">
        <f>IF(A80="","",IF(AND(ISNUMBER(B80),ISNUMBER(C80),C80&gt;=B80),C80-B80,""))</f>
        <v/>
      </c>
      <c r="J80" s="10" t="str">
        <f>IF(A80="","",IF(AND(ISNUMBER(B80),ISNUMBER(C80),C80&gt;=B80),MAX(0,MIN(C80,DATE(集計・確認!$B$5+1,4,1))-MAX(B80,DATE(集計・確認!$B$5,4,1))),""))</f>
        <v/>
      </c>
      <c r="K80" s="10" t="str">
        <f>IF(A80="","",IF(OR(NOT(ISNUMBER(B80)),NOT(ISNUMBER(C80)),C80&lt;B80,D80="",E80="",G80="未登録・重複"),"要確認：日付・登録・根拠を確認",IF(COUNTIFS(Docks[曳船名],A80,Docks[入渠開始日],B80)&gt;1,"要確認：同じ入渠が重複",IF(E80="未確認","要確認：未確認を含む","確認済"))))</f>
        <v/>
      </c>
    </row>
    <row r="81" spans="1:11" ht="24.95" customHeight="1" x14ac:dyDescent="0.2">
      <c r="A81" s="7"/>
      <c r="B81" s="20"/>
      <c r="C81" s="20"/>
      <c r="D81" s="7"/>
      <c r="E81" s="7"/>
      <c r="F81" s="7"/>
      <c r="G81" s="10" t="str">
        <f>IF(A81="","",IF(COUNTIF(Tugs[曳船名],A81)&lt;&gt;1,"未登録・重複",IF(INDEX(Tugs[会社名],MATCH(A81,Tugs[曳船名],0))="","未確認",INDEX(Tugs[会社名],MATCH(A81,Tugs[曳船名],0)))))</f>
        <v/>
      </c>
      <c r="H81" s="10" t="str">
        <f>IF(A81="","",IF(COUNTIF(Tugs[曳船名],A81)&lt;&gt;1,"未登録・重複",IF(INDEX(Tugs[基地港],MATCH(A81,Tugs[曳船名],0))="","未確認",INDEX(Tugs[基地港],MATCH(A81,Tugs[曳船名],0)))))</f>
        <v/>
      </c>
      <c r="I81" s="10" t="str">
        <f>IF(A81="","",IF(AND(ISNUMBER(B81),ISNUMBER(C81),C81&gt;=B81),C81-B81,""))</f>
        <v/>
      </c>
      <c r="J81" s="10" t="str">
        <f>IF(A81="","",IF(AND(ISNUMBER(B81),ISNUMBER(C81),C81&gt;=B81),MAX(0,MIN(C81,DATE(集計・確認!$B$5+1,4,1))-MAX(B81,DATE(集計・確認!$B$5,4,1))),""))</f>
        <v/>
      </c>
      <c r="K81" s="10" t="str">
        <f>IF(A81="","",IF(OR(NOT(ISNUMBER(B81)),NOT(ISNUMBER(C81)),C81&lt;B81,D81="",E81="",G81="未登録・重複"),"要確認：日付・登録・根拠を確認",IF(COUNTIFS(Docks[曳船名],A81,Docks[入渠開始日],B81)&gt;1,"要確認：同じ入渠が重複",IF(E81="未確認","要確認：未確認を含む","確認済"))))</f>
        <v/>
      </c>
    </row>
    <row r="82" spans="1:11" ht="24.95" customHeight="1" x14ac:dyDescent="0.2">
      <c r="A82" s="7"/>
      <c r="B82" s="20"/>
      <c r="C82" s="20"/>
      <c r="D82" s="7"/>
      <c r="E82" s="7"/>
      <c r="F82" s="7"/>
      <c r="G82" s="10" t="str">
        <f>IF(A82="","",IF(COUNTIF(Tugs[曳船名],A82)&lt;&gt;1,"未登録・重複",IF(INDEX(Tugs[会社名],MATCH(A82,Tugs[曳船名],0))="","未確認",INDEX(Tugs[会社名],MATCH(A82,Tugs[曳船名],0)))))</f>
        <v/>
      </c>
      <c r="H82" s="10" t="str">
        <f>IF(A82="","",IF(COUNTIF(Tugs[曳船名],A82)&lt;&gt;1,"未登録・重複",IF(INDEX(Tugs[基地港],MATCH(A82,Tugs[曳船名],0))="","未確認",INDEX(Tugs[基地港],MATCH(A82,Tugs[曳船名],0)))))</f>
        <v/>
      </c>
      <c r="I82" s="10" t="str">
        <f>IF(A82="","",IF(AND(ISNUMBER(B82),ISNUMBER(C82),C82&gt;=B82),C82-B82,""))</f>
        <v/>
      </c>
      <c r="J82" s="10" t="str">
        <f>IF(A82="","",IF(AND(ISNUMBER(B82),ISNUMBER(C82),C82&gt;=B82),MAX(0,MIN(C82,DATE(集計・確認!$B$5+1,4,1))-MAX(B82,DATE(集計・確認!$B$5,4,1))),""))</f>
        <v/>
      </c>
      <c r="K82" s="10" t="str">
        <f>IF(A82="","",IF(OR(NOT(ISNUMBER(B82)),NOT(ISNUMBER(C82)),C82&lt;B82,D82="",E82="",G82="未登録・重複"),"要確認：日付・登録・根拠を確認",IF(COUNTIFS(Docks[曳船名],A82,Docks[入渠開始日],B82)&gt;1,"要確認：同じ入渠が重複",IF(E82="未確認","要確認：未確認を含む","確認済"))))</f>
        <v/>
      </c>
    </row>
    <row r="83" spans="1:11" ht="24.95" customHeight="1" x14ac:dyDescent="0.2">
      <c r="A83" s="7"/>
      <c r="B83" s="20"/>
      <c r="C83" s="20"/>
      <c r="D83" s="7"/>
      <c r="E83" s="7"/>
      <c r="F83" s="7"/>
      <c r="G83" s="10" t="str">
        <f>IF(A83="","",IF(COUNTIF(Tugs[曳船名],A83)&lt;&gt;1,"未登録・重複",IF(INDEX(Tugs[会社名],MATCH(A83,Tugs[曳船名],0))="","未確認",INDEX(Tugs[会社名],MATCH(A83,Tugs[曳船名],0)))))</f>
        <v/>
      </c>
      <c r="H83" s="10" t="str">
        <f>IF(A83="","",IF(COUNTIF(Tugs[曳船名],A83)&lt;&gt;1,"未登録・重複",IF(INDEX(Tugs[基地港],MATCH(A83,Tugs[曳船名],0))="","未確認",INDEX(Tugs[基地港],MATCH(A83,Tugs[曳船名],0)))))</f>
        <v/>
      </c>
      <c r="I83" s="10" t="str">
        <f>IF(A83="","",IF(AND(ISNUMBER(B83),ISNUMBER(C83),C83&gt;=B83),C83-B83,""))</f>
        <v/>
      </c>
      <c r="J83" s="10" t="str">
        <f>IF(A83="","",IF(AND(ISNUMBER(B83),ISNUMBER(C83),C83&gt;=B83),MAX(0,MIN(C83,DATE(集計・確認!$B$5+1,4,1))-MAX(B83,DATE(集計・確認!$B$5,4,1))),""))</f>
        <v/>
      </c>
      <c r="K83" s="10" t="str">
        <f>IF(A83="","",IF(OR(NOT(ISNUMBER(B83)),NOT(ISNUMBER(C83)),C83&lt;B83,D83="",E83="",G83="未登録・重複"),"要確認：日付・登録・根拠を確認",IF(COUNTIFS(Docks[曳船名],A83,Docks[入渠開始日],B83)&gt;1,"要確認：同じ入渠が重複",IF(E83="未確認","要確認：未確認を含む","確認済"))))</f>
        <v/>
      </c>
    </row>
    <row r="84" spans="1:11" ht="24.95" customHeight="1" x14ac:dyDescent="0.2">
      <c r="A84" s="7"/>
      <c r="B84" s="20"/>
      <c r="C84" s="20"/>
      <c r="D84" s="7"/>
      <c r="E84" s="7"/>
      <c r="F84" s="7"/>
      <c r="G84" s="10" t="str">
        <f>IF(A84="","",IF(COUNTIF(Tugs[曳船名],A84)&lt;&gt;1,"未登録・重複",IF(INDEX(Tugs[会社名],MATCH(A84,Tugs[曳船名],0))="","未確認",INDEX(Tugs[会社名],MATCH(A84,Tugs[曳船名],0)))))</f>
        <v/>
      </c>
      <c r="H84" s="10" t="str">
        <f>IF(A84="","",IF(COUNTIF(Tugs[曳船名],A84)&lt;&gt;1,"未登録・重複",IF(INDEX(Tugs[基地港],MATCH(A84,Tugs[曳船名],0))="","未確認",INDEX(Tugs[基地港],MATCH(A84,Tugs[曳船名],0)))))</f>
        <v/>
      </c>
      <c r="I84" s="10" t="str">
        <f>IF(A84="","",IF(AND(ISNUMBER(B84),ISNUMBER(C84),C84&gt;=B84),C84-B84,""))</f>
        <v/>
      </c>
      <c r="J84" s="10" t="str">
        <f>IF(A84="","",IF(AND(ISNUMBER(B84),ISNUMBER(C84),C84&gt;=B84),MAX(0,MIN(C84,DATE(集計・確認!$B$5+1,4,1))-MAX(B84,DATE(集計・確認!$B$5,4,1))),""))</f>
        <v/>
      </c>
      <c r="K84" s="10" t="str">
        <f>IF(A84="","",IF(OR(NOT(ISNUMBER(B84)),NOT(ISNUMBER(C84)),C84&lt;B84,D84="",E84="",G84="未登録・重複"),"要確認：日付・登録・根拠を確認",IF(COUNTIFS(Docks[曳船名],A84,Docks[入渠開始日],B84)&gt;1,"要確認：同じ入渠が重複",IF(E84="未確認","要確認：未確認を含む","確認済"))))</f>
        <v/>
      </c>
    </row>
    <row r="85" spans="1:11" ht="24.95" customHeight="1" x14ac:dyDescent="0.2">
      <c r="A85" s="7"/>
      <c r="B85" s="20"/>
      <c r="C85" s="20"/>
      <c r="D85" s="7"/>
      <c r="E85" s="7"/>
      <c r="F85" s="7"/>
      <c r="G85" s="10" t="str">
        <f>IF(A85="","",IF(COUNTIF(Tugs[曳船名],A85)&lt;&gt;1,"未登録・重複",IF(INDEX(Tugs[会社名],MATCH(A85,Tugs[曳船名],0))="","未確認",INDEX(Tugs[会社名],MATCH(A85,Tugs[曳船名],0)))))</f>
        <v/>
      </c>
      <c r="H85" s="10" t="str">
        <f>IF(A85="","",IF(COUNTIF(Tugs[曳船名],A85)&lt;&gt;1,"未登録・重複",IF(INDEX(Tugs[基地港],MATCH(A85,Tugs[曳船名],0))="","未確認",INDEX(Tugs[基地港],MATCH(A85,Tugs[曳船名],0)))))</f>
        <v/>
      </c>
      <c r="I85" s="10" t="str">
        <f>IF(A85="","",IF(AND(ISNUMBER(B85),ISNUMBER(C85),C85&gt;=B85),C85-B85,""))</f>
        <v/>
      </c>
      <c r="J85" s="10" t="str">
        <f>IF(A85="","",IF(AND(ISNUMBER(B85),ISNUMBER(C85),C85&gt;=B85),MAX(0,MIN(C85,DATE(集計・確認!$B$5+1,4,1))-MAX(B85,DATE(集計・確認!$B$5,4,1))),""))</f>
        <v/>
      </c>
      <c r="K85" s="10" t="str">
        <f>IF(A85="","",IF(OR(NOT(ISNUMBER(B85)),NOT(ISNUMBER(C85)),C85&lt;B85,D85="",E85="",G85="未登録・重複"),"要確認：日付・登録・根拠を確認",IF(COUNTIFS(Docks[曳船名],A85,Docks[入渠開始日],B85)&gt;1,"要確認：同じ入渠が重複",IF(E85="未確認","要確認：未確認を含む","確認済"))))</f>
        <v/>
      </c>
    </row>
    <row r="86" spans="1:11" ht="24.95" customHeight="1" x14ac:dyDescent="0.2">
      <c r="A86" s="7"/>
      <c r="B86" s="20"/>
      <c r="C86" s="20"/>
      <c r="D86" s="7"/>
      <c r="E86" s="7"/>
      <c r="F86" s="7"/>
      <c r="G86" s="10" t="str">
        <f>IF(A86="","",IF(COUNTIF(Tugs[曳船名],A86)&lt;&gt;1,"未登録・重複",IF(INDEX(Tugs[会社名],MATCH(A86,Tugs[曳船名],0))="","未確認",INDEX(Tugs[会社名],MATCH(A86,Tugs[曳船名],0)))))</f>
        <v/>
      </c>
      <c r="H86" s="10" t="str">
        <f>IF(A86="","",IF(COUNTIF(Tugs[曳船名],A86)&lt;&gt;1,"未登録・重複",IF(INDEX(Tugs[基地港],MATCH(A86,Tugs[曳船名],0))="","未確認",INDEX(Tugs[基地港],MATCH(A86,Tugs[曳船名],0)))))</f>
        <v/>
      </c>
      <c r="I86" s="10" t="str">
        <f>IF(A86="","",IF(AND(ISNUMBER(B86),ISNUMBER(C86),C86&gt;=B86),C86-B86,""))</f>
        <v/>
      </c>
      <c r="J86" s="10" t="str">
        <f>IF(A86="","",IF(AND(ISNUMBER(B86),ISNUMBER(C86),C86&gt;=B86),MAX(0,MIN(C86,DATE(集計・確認!$B$5+1,4,1))-MAX(B86,DATE(集計・確認!$B$5,4,1))),""))</f>
        <v/>
      </c>
      <c r="K86" s="10" t="str">
        <f>IF(A86="","",IF(OR(NOT(ISNUMBER(B86)),NOT(ISNUMBER(C86)),C86&lt;B86,D86="",E86="",G86="未登録・重複"),"要確認：日付・登録・根拠を確認",IF(COUNTIFS(Docks[曳船名],A86,Docks[入渠開始日],B86)&gt;1,"要確認：同じ入渠が重複",IF(E86="未確認","要確認：未確認を含む","確認済"))))</f>
        <v/>
      </c>
    </row>
    <row r="87" spans="1:11" ht="24.95" customHeight="1" x14ac:dyDescent="0.2">
      <c r="A87" s="7"/>
      <c r="B87" s="20"/>
      <c r="C87" s="20"/>
      <c r="D87" s="7"/>
      <c r="E87" s="7"/>
      <c r="F87" s="7"/>
      <c r="G87" s="10" t="str">
        <f>IF(A87="","",IF(COUNTIF(Tugs[曳船名],A87)&lt;&gt;1,"未登録・重複",IF(INDEX(Tugs[会社名],MATCH(A87,Tugs[曳船名],0))="","未確認",INDEX(Tugs[会社名],MATCH(A87,Tugs[曳船名],0)))))</f>
        <v/>
      </c>
      <c r="H87" s="10" t="str">
        <f>IF(A87="","",IF(COUNTIF(Tugs[曳船名],A87)&lt;&gt;1,"未登録・重複",IF(INDEX(Tugs[基地港],MATCH(A87,Tugs[曳船名],0))="","未確認",INDEX(Tugs[基地港],MATCH(A87,Tugs[曳船名],0)))))</f>
        <v/>
      </c>
      <c r="I87" s="10" t="str">
        <f>IF(A87="","",IF(AND(ISNUMBER(B87),ISNUMBER(C87),C87&gt;=B87),C87-B87,""))</f>
        <v/>
      </c>
      <c r="J87" s="10" t="str">
        <f>IF(A87="","",IF(AND(ISNUMBER(B87),ISNUMBER(C87),C87&gt;=B87),MAX(0,MIN(C87,DATE(集計・確認!$B$5+1,4,1))-MAX(B87,DATE(集計・確認!$B$5,4,1))),""))</f>
        <v/>
      </c>
      <c r="K87" s="10" t="str">
        <f>IF(A87="","",IF(OR(NOT(ISNUMBER(B87)),NOT(ISNUMBER(C87)),C87&lt;B87,D87="",E87="",G87="未登録・重複"),"要確認：日付・登録・根拠を確認",IF(COUNTIFS(Docks[曳船名],A87,Docks[入渠開始日],B87)&gt;1,"要確認：同じ入渠が重複",IF(E87="未確認","要確認：未確認を含む","確認済"))))</f>
        <v/>
      </c>
    </row>
    <row r="88" spans="1:11" ht="24.95" customHeight="1" x14ac:dyDescent="0.2">
      <c r="A88" s="7"/>
      <c r="B88" s="20"/>
      <c r="C88" s="20"/>
      <c r="D88" s="7"/>
      <c r="E88" s="7"/>
      <c r="F88" s="7"/>
      <c r="G88" s="10" t="str">
        <f>IF(A88="","",IF(COUNTIF(Tugs[曳船名],A88)&lt;&gt;1,"未登録・重複",IF(INDEX(Tugs[会社名],MATCH(A88,Tugs[曳船名],0))="","未確認",INDEX(Tugs[会社名],MATCH(A88,Tugs[曳船名],0)))))</f>
        <v/>
      </c>
      <c r="H88" s="10" t="str">
        <f>IF(A88="","",IF(COUNTIF(Tugs[曳船名],A88)&lt;&gt;1,"未登録・重複",IF(INDEX(Tugs[基地港],MATCH(A88,Tugs[曳船名],0))="","未確認",INDEX(Tugs[基地港],MATCH(A88,Tugs[曳船名],0)))))</f>
        <v/>
      </c>
      <c r="I88" s="10" t="str">
        <f>IF(A88="","",IF(AND(ISNUMBER(B88),ISNUMBER(C88),C88&gt;=B88),C88-B88,""))</f>
        <v/>
      </c>
      <c r="J88" s="10" t="str">
        <f>IF(A88="","",IF(AND(ISNUMBER(B88),ISNUMBER(C88),C88&gt;=B88),MAX(0,MIN(C88,DATE(集計・確認!$B$5+1,4,1))-MAX(B88,DATE(集計・確認!$B$5,4,1))),""))</f>
        <v/>
      </c>
      <c r="K88" s="10" t="str">
        <f>IF(A88="","",IF(OR(NOT(ISNUMBER(B88)),NOT(ISNUMBER(C88)),C88&lt;B88,D88="",E88="",G88="未登録・重複"),"要確認：日付・登録・根拠を確認",IF(COUNTIFS(Docks[曳船名],A88,Docks[入渠開始日],B88)&gt;1,"要確認：同じ入渠が重複",IF(E88="未確認","要確認：未確認を含む","確認済"))))</f>
        <v/>
      </c>
    </row>
    <row r="89" spans="1:11" ht="24.95" customHeight="1" x14ac:dyDescent="0.2">
      <c r="A89" s="7"/>
      <c r="B89" s="20"/>
      <c r="C89" s="20"/>
      <c r="D89" s="7"/>
      <c r="E89" s="7"/>
      <c r="F89" s="7"/>
      <c r="G89" s="10" t="str">
        <f>IF(A89="","",IF(COUNTIF(Tugs[曳船名],A89)&lt;&gt;1,"未登録・重複",IF(INDEX(Tugs[会社名],MATCH(A89,Tugs[曳船名],0))="","未確認",INDEX(Tugs[会社名],MATCH(A89,Tugs[曳船名],0)))))</f>
        <v/>
      </c>
      <c r="H89" s="10" t="str">
        <f>IF(A89="","",IF(COUNTIF(Tugs[曳船名],A89)&lt;&gt;1,"未登録・重複",IF(INDEX(Tugs[基地港],MATCH(A89,Tugs[曳船名],0))="","未確認",INDEX(Tugs[基地港],MATCH(A89,Tugs[曳船名],0)))))</f>
        <v/>
      </c>
      <c r="I89" s="10" t="str">
        <f>IF(A89="","",IF(AND(ISNUMBER(B89),ISNUMBER(C89),C89&gt;=B89),C89-B89,""))</f>
        <v/>
      </c>
      <c r="J89" s="10" t="str">
        <f>IF(A89="","",IF(AND(ISNUMBER(B89),ISNUMBER(C89),C89&gt;=B89),MAX(0,MIN(C89,DATE(集計・確認!$B$5+1,4,1))-MAX(B89,DATE(集計・確認!$B$5,4,1))),""))</f>
        <v/>
      </c>
      <c r="K89" s="10" t="str">
        <f>IF(A89="","",IF(OR(NOT(ISNUMBER(B89)),NOT(ISNUMBER(C89)),C89&lt;B89,D89="",E89="",G89="未登録・重複"),"要確認：日付・登録・根拠を確認",IF(COUNTIFS(Docks[曳船名],A89,Docks[入渠開始日],B89)&gt;1,"要確認：同じ入渠が重複",IF(E89="未確認","要確認：未確認を含む","確認済"))))</f>
        <v/>
      </c>
    </row>
    <row r="90" spans="1:11" ht="24.95" customHeight="1" x14ac:dyDescent="0.2">
      <c r="A90" s="7"/>
      <c r="B90" s="20"/>
      <c r="C90" s="20"/>
      <c r="D90" s="7"/>
      <c r="E90" s="7"/>
      <c r="F90" s="7"/>
      <c r="G90" s="10" t="str">
        <f>IF(A90="","",IF(COUNTIF(Tugs[曳船名],A90)&lt;&gt;1,"未登録・重複",IF(INDEX(Tugs[会社名],MATCH(A90,Tugs[曳船名],0))="","未確認",INDEX(Tugs[会社名],MATCH(A90,Tugs[曳船名],0)))))</f>
        <v/>
      </c>
      <c r="H90" s="10" t="str">
        <f>IF(A90="","",IF(COUNTIF(Tugs[曳船名],A90)&lt;&gt;1,"未登録・重複",IF(INDEX(Tugs[基地港],MATCH(A90,Tugs[曳船名],0))="","未確認",INDEX(Tugs[基地港],MATCH(A90,Tugs[曳船名],0)))))</f>
        <v/>
      </c>
      <c r="I90" s="10" t="str">
        <f>IF(A90="","",IF(AND(ISNUMBER(B90),ISNUMBER(C90),C90&gt;=B90),C90-B90,""))</f>
        <v/>
      </c>
      <c r="J90" s="10" t="str">
        <f>IF(A90="","",IF(AND(ISNUMBER(B90),ISNUMBER(C90),C90&gt;=B90),MAX(0,MIN(C90,DATE(集計・確認!$B$5+1,4,1))-MAX(B90,DATE(集計・確認!$B$5,4,1))),""))</f>
        <v/>
      </c>
      <c r="K90" s="10" t="str">
        <f>IF(A90="","",IF(OR(NOT(ISNUMBER(B90)),NOT(ISNUMBER(C90)),C90&lt;B90,D90="",E90="",G90="未登録・重複"),"要確認：日付・登録・根拠を確認",IF(COUNTIFS(Docks[曳船名],A90,Docks[入渠開始日],B90)&gt;1,"要確認：同じ入渠が重複",IF(E90="未確認","要確認：未確認を含む","確認済"))))</f>
        <v/>
      </c>
    </row>
    <row r="91" spans="1:11" ht="24.95" customHeight="1" x14ac:dyDescent="0.2">
      <c r="A91" s="7"/>
      <c r="B91" s="20"/>
      <c r="C91" s="20"/>
      <c r="D91" s="7"/>
      <c r="E91" s="7"/>
      <c r="F91" s="7"/>
      <c r="G91" s="10" t="str">
        <f>IF(A91="","",IF(COUNTIF(Tugs[曳船名],A91)&lt;&gt;1,"未登録・重複",IF(INDEX(Tugs[会社名],MATCH(A91,Tugs[曳船名],0))="","未確認",INDEX(Tugs[会社名],MATCH(A91,Tugs[曳船名],0)))))</f>
        <v/>
      </c>
      <c r="H91" s="10" t="str">
        <f>IF(A91="","",IF(COUNTIF(Tugs[曳船名],A91)&lt;&gt;1,"未登録・重複",IF(INDEX(Tugs[基地港],MATCH(A91,Tugs[曳船名],0))="","未確認",INDEX(Tugs[基地港],MATCH(A91,Tugs[曳船名],0)))))</f>
        <v/>
      </c>
      <c r="I91" s="10" t="str">
        <f>IF(A91="","",IF(AND(ISNUMBER(B91),ISNUMBER(C91),C91&gt;=B91),C91-B91,""))</f>
        <v/>
      </c>
      <c r="J91" s="10" t="str">
        <f>IF(A91="","",IF(AND(ISNUMBER(B91),ISNUMBER(C91),C91&gt;=B91),MAX(0,MIN(C91,DATE(集計・確認!$B$5+1,4,1))-MAX(B91,DATE(集計・確認!$B$5,4,1))),""))</f>
        <v/>
      </c>
      <c r="K91" s="10" t="str">
        <f>IF(A91="","",IF(OR(NOT(ISNUMBER(B91)),NOT(ISNUMBER(C91)),C91&lt;B91,D91="",E91="",G91="未登録・重複"),"要確認：日付・登録・根拠を確認",IF(COUNTIFS(Docks[曳船名],A91,Docks[入渠開始日],B91)&gt;1,"要確認：同じ入渠が重複",IF(E91="未確認","要確認：未確認を含む","確認済"))))</f>
        <v/>
      </c>
    </row>
    <row r="92" spans="1:11" ht="24.95" customHeight="1" x14ac:dyDescent="0.2">
      <c r="A92" s="7"/>
      <c r="B92" s="20"/>
      <c r="C92" s="20"/>
      <c r="D92" s="7"/>
      <c r="E92" s="7"/>
      <c r="F92" s="7"/>
      <c r="G92" s="10" t="str">
        <f>IF(A92="","",IF(COUNTIF(Tugs[曳船名],A92)&lt;&gt;1,"未登録・重複",IF(INDEX(Tugs[会社名],MATCH(A92,Tugs[曳船名],0))="","未確認",INDEX(Tugs[会社名],MATCH(A92,Tugs[曳船名],0)))))</f>
        <v/>
      </c>
      <c r="H92" s="10" t="str">
        <f>IF(A92="","",IF(COUNTIF(Tugs[曳船名],A92)&lt;&gt;1,"未登録・重複",IF(INDEX(Tugs[基地港],MATCH(A92,Tugs[曳船名],0))="","未確認",INDEX(Tugs[基地港],MATCH(A92,Tugs[曳船名],0)))))</f>
        <v/>
      </c>
      <c r="I92" s="10" t="str">
        <f>IF(A92="","",IF(AND(ISNUMBER(B92),ISNUMBER(C92),C92&gt;=B92),C92-B92,""))</f>
        <v/>
      </c>
      <c r="J92" s="10" t="str">
        <f>IF(A92="","",IF(AND(ISNUMBER(B92),ISNUMBER(C92),C92&gt;=B92),MAX(0,MIN(C92,DATE(集計・確認!$B$5+1,4,1))-MAX(B92,DATE(集計・確認!$B$5,4,1))),""))</f>
        <v/>
      </c>
      <c r="K92" s="10" t="str">
        <f>IF(A92="","",IF(OR(NOT(ISNUMBER(B92)),NOT(ISNUMBER(C92)),C92&lt;B92,D92="",E92="",G92="未登録・重複"),"要確認：日付・登録・根拠を確認",IF(COUNTIFS(Docks[曳船名],A92,Docks[入渠開始日],B92)&gt;1,"要確認：同じ入渠が重複",IF(E92="未確認","要確認：未確認を含む","確認済"))))</f>
        <v/>
      </c>
    </row>
    <row r="93" spans="1:11" ht="24.95" customHeight="1" x14ac:dyDescent="0.2">
      <c r="A93" s="7"/>
      <c r="B93" s="20"/>
      <c r="C93" s="20"/>
      <c r="D93" s="7"/>
      <c r="E93" s="7"/>
      <c r="F93" s="7"/>
      <c r="G93" s="10" t="str">
        <f>IF(A93="","",IF(COUNTIF(Tugs[曳船名],A93)&lt;&gt;1,"未登録・重複",IF(INDEX(Tugs[会社名],MATCH(A93,Tugs[曳船名],0))="","未確認",INDEX(Tugs[会社名],MATCH(A93,Tugs[曳船名],0)))))</f>
        <v/>
      </c>
      <c r="H93" s="10" t="str">
        <f>IF(A93="","",IF(COUNTIF(Tugs[曳船名],A93)&lt;&gt;1,"未登録・重複",IF(INDEX(Tugs[基地港],MATCH(A93,Tugs[曳船名],0))="","未確認",INDEX(Tugs[基地港],MATCH(A93,Tugs[曳船名],0)))))</f>
        <v/>
      </c>
      <c r="I93" s="10" t="str">
        <f>IF(A93="","",IF(AND(ISNUMBER(B93),ISNUMBER(C93),C93&gt;=B93),C93-B93,""))</f>
        <v/>
      </c>
      <c r="J93" s="10" t="str">
        <f>IF(A93="","",IF(AND(ISNUMBER(B93),ISNUMBER(C93),C93&gt;=B93),MAX(0,MIN(C93,DATE(集計・確認!$B$5+1,4,1))-MAX(B93,DATE(集計・確認!$B$5,4,1))),""))</f>
        <v/>
      </c>
      <c r="K93" s="10" t="str">
        <f>IF(A93="","",IF(OR(NOT(ISNUMBER(B93)),NOT(ISNUMBER(C93)),C93&lt;B93,D93="",E93="",G93="未登録・重複"),"要確認：日付・登録・根拠を確認",IF(COUNTIFS(Docks[曳船名],A93,Docks[入渠開始日],B93)&gt;1,"要確認：同じ入渠が重複",IF(E93="未確認","要確認：未確認を含む","確認済"))))</f>
        <v/>
      </c>
    </row>
    <row r="94" spans="1:11" ht="24.95" customHeight="1" x14ac:dyDescent="0.2">
      <c r="A94" s="7"/>
      <c r="B94" s="20"/>
      <c r="C94" s="20"/>
      <c r="D94" s="7"/>
      <c r="E94" s="7"/>
      <c r="F94" s="7"/>
      <c r="G94" s="10" t="str">
        <f>IF(A94="","",IF(COUNTIF(Tugs[曳船名],A94)&lt;&gt;1,"未登録・重複",IF(INDEX(Tugs[会社名],MATCH(A94,Tugs[曳船名],0))="","未確認",INDEX(Tugs[会社名],MATCH(A94,Tugs[曳船名],0)))))</f>
        <v/>
      </c>
      <c r="H94" s="10" t="str">
        <f>IF(A94="","",IF(COUNTIF(Tugs[曳船名],A94)&lt;&gt;1,"未登録・重複",IF(INDEX(Tugs[基地港],MATCH(A94,Tugs[曳船名],0))="","未確認",INDEX(Tugs[基地港],MATCH(A94,Tugs[曳船名],0)))))</f>
        <v/>
      </c>
      <c r="I94" s="10" t="str">
        <f>IF(A94="","",IF(AND(ISNUMBER(B94),ISNUMBER(C94),C94&gt;=B94),C94-B94,""))</f>
        <v/>
      </c>
      <c r="J94" s="10" t="str">
        <f>IF(A94="","",IF(AND(ISNUMBER(B94),ISNUMBER(C94),C94&gt;=B94),MAX(0,MIN(C94,DATE(集計・確認!$B$5+1,4,1))-MAX(B94,DATE(集計・確認!$B$5,4,1))),""))</f>
        <v/>
      </c>
      <c r="K94" s="10" t="str">
        <f>IF(A94="","",IF(OR(NOT(ISNUMBER(B94)),NOT(ISNUMBER(C94)),C94&lt;B94,D94="",E94="",G94="未登録・重複"),"要確認：日付・登録・根拠を確認",IF(COUNTIFS(Docks[曳船名],A94,Docks[入渠開始日],B94)&gt;1,"要確認：同じ入渠が重複",IF(E94="未確認","要確認：未確認を含む","確認済"))))</f>
        <v/>
      </c>
    </row>
    <row r="95" spans="1:11" ht="24.95" customHeight="1" x14ac:dyDescent="0.2">
      <c r="A95" s="7"/>
      <c r="B95" s="20"/>
      <c r="C95" s="20"/>
      <c r="D95" s="7"/>
      <c r="E95" s="7"/>
      <c r="F95" s="7"/>
      <c r="G95" s="10" t="str">
        <f>IF(A95="","",IF(COUNTIF(Tugs[曳船名],A95)&lt;&gt;1,"未登録・重複",IF(INDEX(Tugs[会社名],MATCH(A95,Tugs[曳船名],0))="","未確認",INDEX(Tugs[会社名],MATCH(A95,Tugs[曳船名],0)))))</f>
        <v/>
      </c>
      <c r="H95" s="10" t="str">
        <f>IF(A95="","",IF(COUNTIF(Tugs[曳船名],A95)&lt;&gt;1,"未登録・重複",IF(INDEX(Tugs[基地港],MATCH(A95,Tugs[曳船名],0))="","未確認",INDEX(Tugs[基地港],MATCH(A95,Tugs[曳船名],0)))))</f>
        <v/>
      </c>
      <c r="I95" s="10" t="str">
        <f>IF(A95="","",IF(AND(ISNUMBER(B95),ISNUMBER(C95),C95&gt;=B95),C95-B95,""))</f>
        <v/>
      </c>
      <c r="J95" s="10" t="str">
        <f>IF(A95="","",IF(AND(ISNUMBER(B95),ISNUMBER(C95),C95&gt;=B95),MAX(0,MIN(C95,DATE(集計・確認!$B$5+1,4,1))-MAX(B95,DATE(集計・確認!$B$5,4,1))),""))</f>
        <v/>
      </c>
      <c r="K95" s="10" t="str">
        <f>IF(A95="","",IF(OR(NOT(ISNUMBER(B95)),NOT(ISNUMBER(C95)),C95&lt;B95,D95="",E95="",G95="未登録・重複"),"要確認：日付・登録・根拠を確認",IF(COUNTIFS(Docks[曳船名],A95,Docks[入渠開始日],B95)&gt;1,"要確認：同じ入渠が重複",IF(E95="未確認","要確認：未確認を含む","確認済"))))</f>
        <v/>
      </c>
    </row>
    <row r="96" spans="1:11" ht="24.95" customHeight="1" x14ac:dyDescent="0.2">
      <c r="A96" s="7"/>
      <c r="B96" s="20"/>
      <c r="C96" s="20"/>
      <c r="D96" s="7"/>
      <c r="E96" s="7"/>
      <c r="F96" s="7"/>
      <c r="G96" s="10" t="str">
        <f>IF(A96="","",IF(COUNTIF(Tugs[曳船名],A96)&lt;&gt;1,"未登録・重複",IF(INDEX(Tugs[会社名],MATCH(A96,Tugs[曳船名],0))="","未確認",INDEX(Tugs[会社名],MATCH(A96,Tugs[曳船名],0)))))</f>
        <v/>
      </c>
      <c r="H96" s="10" t="str">
        <f>IF(A96="","",IF(COUNTIF(Tugs[曳船名],A96)&lt;&gt;1,"未登録・重複",IF(INDEX(Tugs[基地港],MATCH(A96,Tugs[曳船名],0))="","未確認",INDEX(Tugs[基地港],MATCH(A96,Tugs[曳船名],0)))))</f>
        <v/>
      </c>
      <c r="I96" s="10" t="str">
        <f>IF(A96="","",IF(AND(ISNUMBER(B96),ISNUMBER(C96),C96&gt;=B96),C96-B96,""))</f>
        <v/>
      </c>
      <c r="J96" s="10" t="str">
        <f>IF(A96="","",IF(AND(ISNUMBER(B96),ISNUMBER(C96),C96&gt;=B96),MAX(0,MIN(C96,DATE(集計・確認!$B$5+1,4,1))-MAX(B96,DATE(集計・確認!$B$5,4,1))),""))</f>
        <v/>
      </c>
      <c r="K96" s="10" t="str">
        <f>IF(A96="","",IF(OR(NOT(ISNUMBER(B96)),NOT(ISNUMBER(C96)),C96&lt;B96,D96="",E96="",G96="未登録・重複"),"要確認：日付・登録・根拠を確認",IF(COUNTIFS(Docks[曳船名],A96,Docks[入渠開始日],B96)&gt;1,"要確認：同じ入渠が重複",IF(E96="未確認","要確認：未確認を含む","確認済"))))</f>
        <v/>
      </c>
    </row>
    <row r="97" spans="1:11" ht="24.95" customHeight="1" x14ac:dyDescent="0.2">
      <c r="A97" s="7"/>
      <c r="B97" s="20"/>
      <c r="C97" s="20"/>
      <c r="D97" s="7"/>
      <c r="E97" s="7"/>
      <c r="F97" s="7"/>
      <c r="G97" s="10" t="str">
        <f>IF(A97="","",IF(COUNTIF(Tugs[曳船名],A97)&lt;&gt;1,"未登録・重複",IF(INDEX(Tugs[会社名],MATCH(A97,Tugs[曳船名],0))="","未確認",INDEX(Tugs[会社名],MATCH(A97,Tugs[曳船名],0)))))</f>
        <v/>
      </c>
      <c r="H97" s="10" t="str">
        <f>IF(A97="","",IF(COUNTIF(Tugs[曳船名],A97)&lt;&gt;1,"未登録・重複",IF(INDEX(Tugs[基地港],MATCH(A97,Tugs[曳船名],0))="","未確認",INDEX(Tugs[基地港],MATCH(A97,Tugs[曳船名],0)))))</f>
        <v/>
      </c>
      <c r="I97" s="10" t="str">
        <f>IF(A97="","",IF(AND(ISNUMBER(B97),ISNUMBER(C97),C97&gt;=B97),C97-B97,""))</f>
        <v/>
      </c>
      <c r="J97" s="10" t="str">
        <f>IF(A97="","",IF(AND(ISNUMBER(B97),ISNUMBER(C97),C97&gt;=B97),MAX(0,MIN(C97,DATE(集計・確認!$B$5+1,4,1))-MAX(B97,DATE(集計・確認!$B$5,4,1))),""))</f>
        <v/>
      </c>
      <c r="K97" s="10" t="str">
        <f>IF(A97="","",IF(OR(NOT(ISNUMBER(B97)),NOT(ISNUMBER(C97)),C97&lt;B97,D97="",E97="",G97="未登録・重複"),"要確認：日付・登録・根拠を確認",IF(COUNTIFS(Docks[曳船名],A97,Docks[入渠開始日],B97)&gt;1,"要確認：同じ入渠が重複",IF(E97="未確認","要確認：未確認を含む","確認済"))))</f>
        <v/>
      </c>
    </row>
    <row r="98" spans="1:11" ht="24.95" customHeight="1" x14ac:dyDescent="0.2">
      <c r="A98" s="7"/>
      <c r="B98" s="20"/>
      <c r="C98" s="20"/>
      <c r="D98" s="7"/>
      <c r="E98" s="7"/>
      <c r="F98" s="7"/>
      <c r="G98" s="10" t="str">
        <f>IF(A98="","",IF(COUNTIF(Tugs[曳船名],A98)&lt;&gt;1,"未登録・重複",IF(INDEX(Tugs[会社名],MATCH(A98,Tugs[曳船名],0))="","未確認",INDEX(Tugs[会社名],MATCH(A98,Tugs[曳船名],0)))))</f>
        <v/>
      </c>
      <c r="H98" s="10" t="str">
        <f>IF(A98="","",IF(COUNTIF(Tugs[曳船名],A98)&lt;&gt;1,"未登録・重複",IF(INDEX(Tugs[基地港],MATCH(A98,Tugs[曳船名],0))="","未確認",INDEX(Tugs[基地港],MATCH(A98,Tugs[曳船名],0)))))</f>
        <v/>
      </c>
      <c r="I98" s="10" t="str">
        <f>IF(A98="","",IF(AND(ISNUMBER(B98),ISNUMBER(C98),C98&gt;=B98),C98-B98,""))</f>
        <v/>
      </c>
      <c r="J98" s="10" t="str">
        <f>IF(A98="","",IF(AND(ISNUMBER(B98),ISNUMBER(C98),C98&gt;=B98),MAX(0,MIN(C98,DATE(集計・確認!$B$5+1,4,1))-MAX(B98,DATE(集計・確認!$B$5,4,1))),""))</f>
        <v/>
      </c>
      <c r="K98" s="10" t="str">
        <f>IF(A98="","",IF(OR(NOT(ISNUMBER(B98)),NOT(ISNUMBER(C98)),C98&lt;B98,D98="",E98="",G98="未登録・重複"),"要確認：日付・登録・根拠を確認",IF(COUNTIFS(Docks[曳船名],A98,Docks[入渠開始日],B98)&gt;1,"要確認：同じ入渠が重複",IF(E98="未確認","要確認：未確認を含む","確認済"))))</f>
        <v/>
      </c>
    </row>
    <row r="99" spans="1:11" ht="24.95" customHeight="1" x14ac:dyDescent="0.2">
      <c r="A99" s="7"/>
      <c r="B99" s="20"/>
      <c r="C99" s="20"/>
      <c r="D99" s="7"/>
      <c r="E99" s="7"/>
      <c r="F99" s="7"/>
      <c r="G99" s="10" t="str">
        <f>IF(A99="","",IF(COUNTIF(Tugs[曳船名],A99)&lt;&gt;1,"未登録・重複",IF(INDEX(Tugs[会社名],MATCH(A99,Tugs[曳船名],0))="","未確認",INDEX(Tugs[会社名],MATCH(A99,Tugs[曳船名],0)))))</f>
        <v/>
      </c>
      <c r="H99" s="10" t="str">
        <f>IF(A99="","",IF(COUNTIF(Tugs[曳船名],A99)&lt;&gt;1,"未登録・重複",IF(INDEX(Tugs[基地港],MATCH(A99,Tugs[曳船名],0))="","未確認",INDEX(Tugs[基地港],MATCH(A99,Tugs[曳船名],0)))))</f>
        <v/>
      </c>
      <c r="I99" s="10" t="str">
        <f>IF(A99="","",IF(AND(ISNUMBER(B99),ISNUMBER(C99),C99&gt;=B99),C99-B99,""))</f>
        <v/>
      </c>
      <c r="J99" s="10" t="str">
        <f>IF(A99="","",IF(AND(ISNUMBER(B99),ISNUMBER(C99),C99&gt;=B99),MAX(0,MIN(C99,DATE(集計・確認!$B$5+1,4,1))-MAX(B99,DATE(集計・確認!$B$5,4,1))),""))</f>
        <v/>
      </c>
      <c r="K99" s="10" t="str">
        <f>IF(A99="","",IF(OR(NOT(ISNUMBER(B99)),NOT(ISNUMBER(C99)),C99&lt;B99,D99="",E99="",G99="未登録・重複"),"要確認：日付・登録・根拠を確認",IF(COUNTIFS(Docks[曳船名],A99,Docks[入渠開始日],B99)&gt;1,"要確認：同じ入渠が重複",IF(E99="未確認","要確認：未確認を含む","確認済"))))</f>
        <v/>
      </c>
    </row>
    <row r="100" spans="1:11" ht="24.95" customHeight="1" x14ac:dyDescent="0.2">
      <c r="A100" s="7"/>
      <c r="B100" s="20"/>
      <c r="C100" s="20"/>
      <c r="D100" s="7"/>
      <c r="E100" s="7"/>
      <c r="F100" s="7"/>
      <c r="G100" s="10" t="str">
        <f>IF(A100="","",IF(COUNTIF(Tugs[曳船名],A100)&lt;&gt;1,"未登録・重複",IF(INDEX(Tugs[会社名],MATCH(A100,Tugs[曳船名],0))="","未確認",INDEX(Tugs[会社名],MATCH(A100,Tugs[曳船名],0)))))</f>
        <v/>
      </c>
      <c r="H100" s="10" t="str">
        <f>IF(A100="","",IF(COUNTIF(Tugs[曳船名],A100)&lt;&gt;1,"未登録・重複",IF(INDEX(Tugs[基地港],MATCH(A100,Tugs[曳船名],0))="","未確認",INDEX(Tugs[基地港],MATCH(A100,Tugs[曳船名],0)))))</f>
        <v/>
      </c>
      <c r="I100" s="10" t="str">
        <f>IF(A100="","",IF(AND(ISNUMBER(B100),ISNUMBER(C100),C100&gt;=B100),C100-B100,""))</f>
        <v/>
      </c>
      <c r="J100" s="10" t="str">
        <f>IF(A100="","",IF(AND(ISNUMBER(B100),ISNUMBER(C100),C100&gt;=B100),MAX(0,MIN(C100,DATE(集計・確認!$B$5+1,4,1))-MAX(B100,DATE(集計・確認!$B$5,4,1))),""))</f>
        <v/>
      </c>
      <c r="K100" s="10" t="str">
        <f>IF(A100="","",IF(OR(NOT(ISNUMBER(B100)),NOT(ISNUMBER(C100)),C100&lt;B100,D100="",E100="",G100="未登録・重複"),"要確認：日付・登録・根拠を確認",IF(COUNTIFS(Docks[曳船名],A100,Docks[入渠開始日],B100)&gt;1,"要確認：同じ入渠が重複",IF(E100="未確認","要確認：未確認を含む","確認済"))))</f>
        <v/>
      </c>
    </row>
    <row r="101" spans="1:11" ht="24.95" customHeight="1" x14ac:dyDescent="0.2">
      <c r="A101" s="7"/>
      <c r="B101" s="20"/>
      <c r="C101" s="20"/>
      <c r="D101" s="7"/>
      <c r="E101" s="7"/>
      <c r="F101" s="7"/>
      <c r="G101" s="10" t="str">
        <f>IF(A101="","",IF(COUNTIF(Tugs[曳船名],A101)&lt;&gt;1,"未登録・重複",IF(INDEX(Tugs[会社名],MATCH(A101,Tugs[曳船名],0))="","未確認",INDEX(Tugs[会社名],MATCH(A101,Tugs[曳船名],0)))))</f>
        <v/>
      </c>
      <c r="H101" s="10" t="str">
        <f>IF(A101="","",IF(COUNTIF(Tugs[曳船名],A101)&lt;&gt;1,"未登録・重複",IF(INDEX(Tugs[基地港],MATCH(A101,Tugs[曳船名],0))="","未確認",INDEX(Tugs[基地港],MATCH(A101,Tugs[曳船名],0)))))</f>
        <v/>
      </c>
      <c r="I101" s="10" t="str">
        <f>IF(A101="","",IF(AND(ISNUMBER(B101),ISNUMBER(C101),C101&gt;=B101),C101-B101,""))</f>
        <v/>
      </c>
      <c r="J101" s="10" t="str">
        <f>IF(A101="","",IF(AND(ISNUMBER(B101),ISNUMBER(C101),C101&gt;=B101),MAX(0,MIN(C101,DATE(集計・確認!$B$5+1,4,1))-MAX(B101,DATE(集計・確認!$B$5,4,1))),""))</f>
        <v/>
      </c>
      <c r="K101" s="10" t="str">
        <f>IF(A101="","",IF(OR(NOT(ISNUMBER(B101)),NOT(ISNUMBER(C101)),C101&lt;B101,D101="",E101="",G101="未登録・重複"),"要確認：日付・登録・根拠を確認",IF(COUNTIFS(Docks[曳船名],A101,Docks[入渠開始日],B101)&gt;1,"要確認：同じ入渠が重複",IF(E101="未確認","要確認：未確認を含む","確認済"))))</f>
        <v/>
      </c>
    </row>
    <row r="102" spans="1:11" ht="24.95" customHeight="1" x14ac:dyDescent="0.2">
      <c r="A102" s="7"/>
      <c r="B102" s="20"/>
      <c r="C102" s="20"/>
      <c r="D102" s="7"/>
      <c r="E102" s="7"/>
      <c r="F102" s="7"/>
      <c r="G102" s="10" t="str">
        <f>IF(A102="","",IF(COUNTIF(Tugs[曳船名],A102)&lt;&gt;1,"未登録・重複",IF(INDEX(Tugs[会社名],MATCH(A102,Tugs[曳船名],0))="","未確認",INDEX(Tugs[会社名],MATCH(A102,Tugs[曳船名],0)))))</f>
        <v/>
      </c>
      <c r="H102" s="10" t="str">
        <f>IF(A102="","",IF(COUNTIF(Tugs[曳船名],A102)&lt;&gt;1,"未登録・重複",IF(INDEX(Tugs[基地港],MATCH(A102,Tugs[曳船名],0))="","未確認",INDEX(Tugs[基地港],MATCH(A102,Tugs[曳船名],0)))))</f>
        <v/>
      </c>
      <c r="I102" s="10" t="str">
        <f>IF(A102="","",IF(AND(ISNUMBER(B102),ISNUMBER(C102),C102&gt;=B102),C102-B102,""))</f>
        <v/>
      </c>
      <c r="J102" s="10" t="str">
        <f>IF(A102="","",IF(AND(ISNUMBER(B102),ISNUMBER(C102),C102&gt;=B102),MAX(0,MIN(C102,DATE(集計・確認!$B$5+1,4,1))-MAX(B102,DATE(集計・確認!$B$5,4,1))),""))</f>
        <v/>
      </c>
      <c r="K102" s="10" t="str">
        <f>IF(A102="","",IF(OR(NOT(ISNUMBER(B102)),NOT(ISNUMBER(C102)),C102&lt;B102,D102="",E102="",G102="未登録・重複"),"要確認：日付・登録・根拠を確認",IF(COUNTIFS(Docks[曳船名],A102,Docks[入渠開始日],B102)&gt;1,"要確認：同じ入渠が重複",IF(E102="未確認","要確認：未確認を含む","確認済"))))</f>
        <v/>
      </c>
    </row>
    <row r="103" spans="1:11" ht="24.95" customHeight="1" x14ac:dyDescent="0.2">
      <c r="A103" s="7"/>
      <c r="B103" s="20"/>
      <c r="C103" s="20"/>
      <c r="D103" s="7"/>
      <c r="E103" s="7"/>
      <c r="F103" s="7"/>
      <c r="G103" s="10" t="str">
        <f>IF(A103="","",IF(COUNTIF(Tugs[曳船名],A103)&lt;&gt;1,"未登録・重複",IF(INDEX(Tugs[会社名],MATCH(A103,Tugs[曳船名],0))="","未確認",INDEX(Tugs[会社名],MATCH(A103,Tugs[曳船名],0)))))</f>
        <v/>
      </c>
      <c r="H103" s="10" t="str">
        <f>IF(A103="","",IF(COUNTIF(Tugs[曳船名],A103)&lt;&gt;1,"未登録・重複",IF(INDEX(Tugs[基地港],MATCH(A103,Tugs[曳船名],0))="","未確認",INDEX(Tugs[基地港],MATCH(A103,Tugs[曳船名],0)))))</f>
        <v/>
      </c>
      <c r="I103" s="10" t="str">
        <f>IF(A103="","",IF(AND(ISNUMBER(B103),ISNUMBER(C103),C103&gt;=B103),C103-B103,""))</f>
        <v/>
      </c>
      <c r="J103" s="10" t="str">
        <f>IF(A103="","",IF(AND(ISNUMBER(B103),ISNUMBER(C103),C103&gt;=B103),MAX(0,MIN(C103,DATE(集計・確認!$B$5+1,4,1))-MAX(B103,DATE(集計・確認!$B$5,4,1))),""))</f>
        <v/>
      </c>
      <c r="K103" s="10" t="str">
        <f>IF(A103="","",IF(OR(NOT(ISNUMBER(B103)),NOT(ISNUMBER(C103)),C103&lt;B103,D103="",E103="",G103="未登録・重複"),"要確認：日付・登録・根拠を確認",IF(COUNTIFS(Docks[曳船名],A103,Docks[入渠開始日],B103)&gt;1,"要確認：同じ入渠が重複",IF(E103="未確認","要確認：未確認を含む","確認済"))))</f>
        <v/>
      </c>
    </row>
    <row r="104" spans="1:11" ht="24.95" customHeight="1" x14ac:dyDescent="0.2">
      <c r="A104" s="7"/>
      <c r="B104" s="20"/>
      <c r="C104" s="20"/>
      <c r="D104" s="7"/>
      <c r="E104" s="7"/>
      <c r="F104" s="7"/>
      <c r="G104" s="10" t="str">
        <f>IF(A104="","",IF(COUNTIF(Tugs[曳船名],A104)&lt;&gt;1,"未登録・重複",IF(INDEX(Tugs[会社名],MATCH(A104,Tugs[曳船名],0))="","未確認",INDEX(Tugs[会社名],MATCH(A104,Tugs[曳船名],0)))))</f>
        <v/>
      </c>
      <c r="H104" s="10" t="str">
        <f>IF(A104="","",IF(COUNTIF(Tugs[曳船名],A104)&lt;&gt;1,"未登録・重複",IF(INDEX(Tugs[基地港],MATCH(A104,Tugs[曳船名],0))="","未確認",INDEX(Tugs[基地港],MATCH(A104,Tugs[曳船名],0)))))</f>
        <v/>
      </c>
      <c r="I104" s="10" t="str">
        <f>IF(A104="","",IF(AND(ISNUMBER(B104),ISNUMBER(C104),C104&gt;=B104),C104-B104,""))</f>
        <v/>
      </c>
      <c r="J104" s="10" t="str">
        <f>IF(A104="","",IF(AND(ISNUMBER(B104),ISNUMBER(C104),C104&gt;=B104),MAX(0,MIN(C104,DATE(集計・確認!$B$5+1,4,1))-MAX(B104,DATE(集計・確認!$B$5,4,1))),""))</f>
        <v/>
      </c>
      <c r="K104" s="10" t="str">
        <f>IF(A104="","",IF(OR(NOT(ISNUMBER(B104)),NOT(ISNUMBER(C104)),C104&lt;B104,D104="",E104="",G104="未登録・重複"),"要確認：日付・登録・根拠を確認",IF(COUNTIFS(Docks[曳船名],A104,Docks[入渠開始日],B104)&gt;1,"要確認：同じ入渠が重複",IF(E104="未確認","要確認：未確認を含む","確認済"))))</f>
        <v/>
      </c>
    </row>
    <row r="105" spans="1:11" ht="24.95" customHeight="1" x14ac:dyDescent="0.2">
      <c r="A105" s="7"/>
      <c r="B105" s="20"/>
      <c r="C105" s="20"/>
      <c r="D105" s="7"/>
      <c r="E105" s="7"/>
      <c r="F105" s="7"/>
      <c r="G105" s="10" t="str">
        <f>IF(A105="","",IF(COUNTIF(Tugs[曳船名],A105)&lt;&gt;1,"未登録・重複",IF(INDEX(Tugs[会社名],MATCH(A105,Tugs[曳船名],0))="","未確認",INDEX(Tugs[会社名],MATCH(A105,Tugs[曳船名],0)))))</f>
        <v/>
      </c>
      <c r="H105" s="10" t="str">
        <f>IF(A105="","",IF(COUNTIF(Tugs[曳船名],A105)&lt;&gt;1,"未登録・重複",IF(INDEX(Tugs[基地港],MATCH(A105,Tugs[曳船名],0))="","未確認",INDEX(Tugs[基地港],MATCH(A105,Tugs[曳船名],0)))))</f>
        <v/>
      </c>
      <c r="I105" s="10" t="str">
        <f>IF(A105="","",IF(AND(ISNUMBER(B105),ISNUMBER(C105),C105&gt;=B105),C105-B105,""))</f>
        <v/>
      </c>
      <c r="J105" s="10" t="str">
        <f>IF(A105="","",IF(AND(ISNUMBER(B105),ISNUMBER(C105),C105&gt;=B105),MAX(0,MIN(C105,DATE(集計・確認!$B$5+1,4,1))-MAX(B105,DATE(集計・確認!$B$5,4,1))),""))</f>
        <v/>
      </c>
      <c r="K105" s="10" t="str">
        <f>IF(A105="","",IF(OR(NOT(ISNUMBER(B105)),NOT(ISNUMBER(C105)),C105&lt;B105,D105="",E105="",G105="未登録・重複"),"要確認：日付・登録・根拠を確認",IF(COUNTIFS(Docks[曳船名],A105,Docks[入渠開始日],B105)&gt;1,"要確認：同じ入渠が重複",IF(E105="未確認","要確認：未確認を含む","確認済"))))</f>
        <v/>
      </c>
    </row>
    <row r="106" spans="1:11" ht="24.95" customHeight="1" x14ac:dyDescent="0.2">
      <c r="A106" s="7"/>
      <c r="B106" s="20"/>
      <c r="C106" s="20"/>
      <c r="D106" s="7"/>
      <c r="E106" s="7"/>
      <c r="F106" s="7"/>
      <c r="G106" s="10" t="str">
        <f>IF(A106="","",IF(COUNTIF(Tugs[曳船名],A106)&lt;&gt;1,"未登録・重複",IF(INDEX(Tugs[会社名],MATCH(A106,Tugs[曳船名],0))="","未確認",INDEX(Tugs[会社名],MATCH(A106,Tugs[曳船名],0)))))</f>
        <v/>
      </c>
      <c r="H106" s="10" t="str">
        <f>IF(A106="","",IF(COUNTIF(Tugs[曳船名],A106)&lt;&gt;1,"未登録・重複",IF(INDEX(Tugs[基地港],MATCH(A106,Tugs[曳船名],0))="","未確認",INDEX(Tugs[基地港],MATCH(A106,Tugs[曳船名],0)))))</f>
        <v/>
      </c>
      <c r="I106" s="10" t="str">
        <f>IF(A106="","",IF(AND(ISNUMBER(B106),ISNUMBER(C106),C106&gt;=B106),C106-B106,""))</f>
        <v/>
      </c>
      <c r="J106" s="10" t="str">
        <f>IF(A106="","",IF(AND(ISNUMBER(B106),ISNUMBER(C106),C106&gt;=B106),MAX(0,MIN(C106,DATE(集計・確認!$B$5+1,4,1))-MAX(B106,DATE(集計・確認!$B$5,4,1))),""))</f>
        <v/>
      </c>
      <c r="K106" s="10" t="str">
        <f>IF(A106="","",IF(OR(NOT(ISNUMBER(B106)),NOT(ISNUMBER(C106)),C106&lt;B106,D106="",E106="",G106="未登録・重複"),"要確認：日付・登録・根拠を確認",IF(COUNTIFS(Docks[曳船名],A106,Docks[入渠開始日],B106)&gt;1,"要確認：同じ入渠が重複",IF(E106="未確認","要確認：未確認を含む","確認済"))))</f>
        <v/>
      </c>
    </row>
    <row r="107" spans="1:11" ht="24.95" customHeight="1" x14ac:dyDescent="0.2">
      <c r="A107" s="7"/>
      <c r="B107" s="20"/>
      <c r="C107" s="20"/>
      <c r="D107" s="7"/>
      <c r="E107" s="7"/>
      <c r="F107" s="7"/>
      <c r="G107" s="10" t="str">
        <f>IF(A107="","",IF(COUNTIF(Tugs[曳船名],A107)&lt;&gt;1,"未登録・重複",IF(INDEX(Tugs[会社名],MATCH(A107,Tugs[曳船名],0))="","未確認",INDEX(Tugs[会社名],MATCH(A107,Tugs[曳船名],0)))))</f>
        <v/>
      </c>
      <c r="H107" s="10" t="str">
        <f>IF(A107="","",IF(COUNTIF(Tugs[曳船名],A107)&lt;&gt;1,"未登録・重複",IF(INDEX(Tugs[基地港],MATCH(A107,Tugs[曳船名],0))="","未確認",INDEX(Tugs[基地港],MATCH(A107,Tugs[曳船名],0)))))</f>
        <v/>
      </c>
      <c r="I107" s="10" t="str">
        <f>IF(A107="","",IF(AND(ISNUMBER(B107),ISNUMBER(C107),C107&gt;=B107),C107-B107,""))</f>
        <v/>
      </c>
      <c r="J107" s="10" t="str">
        <f>IF(A107="","",IF(AND(ISNUMBER(B107),ISNUMBER(C107),C107&gt;=B107),MAX(0,MIN(C107,DATE(集計・確認!$B$5+1,4,1))-MAX(B107,DATE(集計・確認!$B$5,4,1))),""))</f>
        <v/>
      </c>
      <c r="K107" s="10" t="str">
        <f>IF(A107="","",IF(OR(NOT(ISNUMBER(B107)),NOT(ISNUMBER(C107)),C107&lt;B107,D107="",E107="",G107="未登録・重複"),"要確認：日付・登録・根拠を確認",IF(COUNTIFS(Docks[曳船名],A107,Docks[入渠開始日],B107)&gt;1,"要確認：同じ入渠が重複",IF(E107="未確認","要確認：未確認を含む","確認済"))))</f>
        <v/>
      </c>
    </row>
    <row r="108" spans="1:11" ht="24.95" customHeight="1" x14ac:dyDescent="0.2">
      <c r="A108" s="7"/>
      <c r="B108" s="20"/>
      <c r="C108" s="20"/>
      <c r="D108" s="7"/>
      <c r="E108" s="7"/>
      <c r="F108" s="7"/>
      <c r="G108" s="10" t="str">
        <f>IF(A108="","",IF(COUNTIF(Tugs[曳船名],A108)&lt;&gt;1,"未登録・重複",IF(INDEX(Tugs[会社名],MATCH(A108,Tugs[曳船名],0))="","未確認",INDEX(Tugs[会社名],MATCH(A108,Tugs[曳船名],0)))))</f>
        <v/>
      </c>
      <c r="H108" s="10" t="str">
        <f>IF(A108="","",IF(COUNTIF(Tugs[曳船名],A108)&lt;&gt;1,"未登録・重複",IF(INDEX(Tugs[基地港],MATCH(A108,Tugs[曳船名],0))="","未確認",INDEX(Tugs[基地港],MATCH(A108,Tugs[曳船名],0)))))</f>
        <v/>
      </c>
      <c r="I108" s="10" t="str">
        <f>IF(A108="","",IF(AND(ISNUMBER(B108),ISNUMBER(C108),C108&gt;=B108),C108-B108,""))</f>
        <v/>
      </c>
      <c r="J108" s="10" t="str">
        <f>IF(A108="","",IF(AND(ISNUMBER(B108),ISNUMBER(C108),C108&gt;=B108),MAX(0,MIN(C108,DATE(集計・確認!$B$5+1,4,1))-MAX(B108,DATE(集計・確認!$B$5,4,1))),""))</f>
        <v/>
      </c>
      <c r="K108" s="10" t="str">
        <f>IF(A108="","",IF(OR(NOT(ISNUMBER(B108)),NOT(ISNUMBER(C108)),C108&lt;B108,D108="",E108="",G108="未登録・重複"),"要確認：日付・登録・根拠を確認",IF(COUNTIFS(Docks[曳船名],A108,Docks[入渠開始日],B108)&gt;1,"要確認：同じ入渠が重複",IF(E108="未確認","要確認：未確認を含む","確認済"))))</f>
        <v/>
      </c>
    </row>
    <row r="109" spans="1:11" ht="24.95" customHeight="1" x14ac:dyDescent="0.2">
      <c r="A109" s="7"/>
      <c r="B109" s="20"/>
      <c r="C109" s="20"/>
      <c r="D109" s="7"/>
      <c r="E109" s="7"/>
      <c r="F109" s="7"/>
      <c r="G109" s="10" t="str">
        <f>IF(A109="","",IF(COUNTIF(Tugs[曳船名],A109)&lt;&gt;1,"未登録・重複",IF(INDEX(Tugs[会社名],MATCH(A109,Tugs[曳船名],0))="","未確認",INDEX(Tugs[会社名],MATCH(A109,Tugs[曳船名],0)))))</f>
        <v/>
      </c>
      <c r="H109" s="10" t="str">
        <f>IF(A109="","",IF(COUNTIF(Tugs[曳船名],A109)&lt;&gt;1,"未登録・重複",IF(INDEX(Tugs[基地港],MATCH(A109,Tugs[曳船名],0))="","未確認",INDEX(Tugs[基地港],MATCH(A109,Tugs[曳船名],0)))))</f>
        <v/>
      </c>
      <c r="I109" s="10" t="str">
        <f>IF(A109="","",IF(AND(ISNUMBER(B109),ISNUMBER(C109),C109&gt;=B109),C109-B109,""))</f>
        <v/>
      </c>
      <c r="J109" s="10" t="str">
        <f>IF(A109="","",IF(AND(ISNUMBER(B109),ISNUMBER(C109),C109&gt;=B109),MAX(0,MIN(C109,DATE(集計・確認!$B$5+1,4,1))-MAX(B109,DATE(集計・確認!$B$5,4,1))),""))</f>
        <v/>
      </c>
      <c r="K109" s="10" t="str">
        <f>IF(A109="","",IF(OR(NOT(ISNUMBER(B109)),NOT(ISNUMBER(C109)),C109&lt;B109,D109="",E109="",G109="未登録・重複"),"要確認：日付・登録・根拠を確認",IF(COUNTIFS(Docks[曳船名],A109,Docks[入渠開始日],B109)&gt;1,"要確認：同じ入渠が重複",IF(E109="未確認","要確認：未確認を含む","確認済"))))</f>
        <v/>
      </c>
    </row>
    <row r="110" spans="1:11" ht="24.95" customHeight="1" x14ac:dyDescent="0.2">
      <c r="A110" s="7"/>
      <c r="B110" s="20"/>
      <c r="C110" s="20"/>
      <c r="D110" s="7"/>
      <c r="E110" s="7"/>
      <c r="F110" s="7"/>
      <c r="G110" s="10" t="str">
        <f>IF(A110="","",IF(COUNTIF(Tugs[曳船名],A110)&lt;&gt;1,"未登録・重複",IF(INDEX(Tugs[会社名],MATCH(A110,Tugs[曳船名],0))="","未確認",INDEX(Tugs[会社名],MATCH(A110,Tugs[曳船名],0)))))</f>
        <v/>
      </c>
      <c r="H110" s="10" t="str">
        <f>IF(A110="","",IF(COUNTIF(Tugs[曳船名],A110)&lt;&gt;1,"未登録・重複",IF(INDEX(Tugs[基地港],MATCH(A110,Tugs[曳船名],0))="","未確認",INDEX(Tugs[基地港],MATCH(A110,Tugs[曳船名],0)))))</f>
        <v/>
      </c>
      <c r="I110" s="10" t="str">
        <f>IF(A110="","",IF(AND(ISNUMBER(B110),ISNUMBER(C110),C110&gt;=B110),C110-B110,""))</f>
        <v/>
      </c>
      <c r="J110" s="10" t="str">
        <f>IF(A110="","",IF(AND(ISNUMBER(B110),ISNUMBER(C110),C110&gt;=B110),MAX(0,MIN(C110,DATE(集計・確認!$B$5+1,4,1))-MAX(B110,DATE(集計・確認!$B$5,4,1))),""))</f>
        <v/>
      </c>
      <c r="K110" s="10" t="str">
        <f>IF(A110="","",IF(OR(NOT(ISNUMBER(B110)),NOT(ISNUMBER(C110)),C110&lt;B110,D110="",E110="",G110="未登録・重複"),"要確認：日付・登録・根拠を確認",IF(COUNTIFS(Docks[曳船名],A110,Docks[入渠開始日],B110)&gt;1,"要確認：同じ入渠が重複",IF(E110="未確認","要確認：未確認を含む","確認済"))))</f>
        <v/>
      </c>
    </row>
    <row r="111" spans="1:11" ht="24.95" customHeight="1" x14ac:dyDescent="0.2">
      <c r="A111" s="7"/>
      <c r="B111" s="20"/>
      <c r="C111" s="20"/>
      <c r="D111" s="7"/>
      <c r="E111" s="7"/>
      <c r="F111" s="7"/>
      <c r="G111" s="10" t="str">
        <f>IF(A111="","",IF(COUNTIF(Tugs[曳船名],A111)&lt;&gt;1,"未登録・重複",IF(INDEX(Tugs[会社名],MATCH(A111,Tugs[曳船名],0))="","未確認",INDEX(Tugs[会社名],MATCH(A111,Tugs[曳船名],0)))))</f>
        <v/>
      </c>
      <c r="H111" s="10" t="str">
        <f>IF(A111="","",IF(COUNTIF(Tugs[曳船名],A111)&lt;&gt;1,"未登録・重複",IF(INDEX(Tugs[基地港],MATCH(A111,Tugs[曳船名],0))="","未確認",INDEX(Tugs[基地港],MATCH(A111,Tugs[曳船名],0)))))</f>
        <v/>
      </c>
      <c r="I111" s="10" t="str">
        <f>IF(A111="","",IF(AND(ISNUMBER(B111),ISNUMBER(C111),C111&gt;=B111),C111-B111,""))</f>
        <v/>
      </c>
      <c r="J111" s="10" t="str">
        <f>IF(A111="","",IF(AND(ISNUMBER(B111),ISNUMBER(C111),C111&gt;=B111),MAX(0,MIN(C111,DATE(集計・確認!$B$5+1,4,1))-MAX(B111,DATE(集計・確認!$B$5,4,1))),""))</f>
        <v/>
      </c>
      <c r="K111" s="10" t="str">
        <f>IF(A111="","",IF(OR(NOT(ISNUMBER(B111)),NOT(ISNUMBER(C111)),C111&lt;B111,D111="",E111="",G111="未登録・重複"),"要確認：日付・登録・根拠を確認",IF(COUNTIFS(Docks[曳船名],A111,Docks[入渠開始日],B111)&gt;1,"要確認：同じ入渠が重複",IF(E111="未確認","要確認：未確認を含む","確認済"))))</f>
        <v/>
      </c>
    </row>
    <row r="112" spans="1:11" ht="24.95" customHeight="1" x14ac:dyDescent="0.2">
      <c r="A112" s="7"/>
      <c r="B112" s="20"/>
      <c r="C112" s="20"/>
      <c r="D112" s="7"/>
      <c r="E112" s="7"/>
      <c r="F112" s="7"/>
      <c r="G112" s="10" t="str">
        <f>IF(A112="","",IF(COUNTIF(Tugs[曳船名],A112)&lt;&gt;1,"未登録・重複",IF(INDEX(Tugs[会社名],MATCH(A112,Tugs[曳船名],0))="","未確認",INDEX(Tugs[会社名],MATCH(A112,Tugs[曳船名],0)))))</f>
        <v/>
      </c>
      <c r="H112" s="10" t="str">
        <f>IF(A112="","",IF(COUNTIF(Tugs[曳船名],A112)&lt;&gt;1,"未登録・重複",IF(INDEX(Tugs[基地港],MATCH(A112,Tugs[曳船名],0))="","未確認",INDEX(Tugs[基地港],MATCH(A112,Tugs[曳船名],0)))))</f>
        <v/>
      </c>
      <c r="I112" s="10" t="str">
        <f>IF(A112="","",IF(AND(ISNUMBER(B112),ISNUMBER(C112),C112&gt;=B112),C112-B112,""))</f>
        <v/>
      </c>
      <c r="J112" s="10" t="str">
        <f>IF(A112="","",IF(AND(ISNUMBER(B112),ISNUMBER(C112),C112&gt;=B112),MAX(0,MIN(C112,DATE(集計・確認!$B$5+1,4,1))-MAX(B112,DATE(集計・確認!$B$5,4,1))),""))</f>
        <v/>
      </c>
      <c r="K112" s="10" t="str">
        <f>IF(A112="","",IF(OR(NOT(ISNUMBER(B112)),NOT(ISNUMBER(C112)),C112&lt;B112,D112="",E112="",G112="未登録・重複"),"要確認：日付・登録・根拠を確認",IF(COUNTIFS(Docks[曳船名],A112,Docks[入渠開始日],B112)&gt;1,"要確認：同じ入渠が重複",IF(E112="未確認","要確認：未確認を含む","確認済"))))</f>
        <v/>
      </c>
    </row>
    <row r="113" spans="1:11" ht="24.95" customHeight="1" x14ac:dyDescent="0.2">
      <c r="A113" s="7"/>
      <c r="B113" s="20"/>
      <c r="C113" s="20"/>
      <c r="D113" s="7"/>
      <c r="E113" s="7"/>
      <c r="F113" s="7"/>
      <c r="G113" s="10" t="str">
        <f>IF(A113="","",IF(COUNTIF(Tugs[曳船名],A113)&lt;&gt;1,"未登録・重複",IF(INDEX(Tugs[会社名],MATCH(A113,Tugs[曳船名],0))="","未確認",INDEX(Tugs[会社名],MATCH(A113,Tugs[曳船名],0)))))</f>
        <v/>
      </c>
      <c r="H113" s="10" t="str">
        <f>IF(A113="","",IF(COUNTIF(Tugs[曳船名],A113)&lt;&gt;1,"未登録・重複",IF(INDEX(Tugs[基地港],MATCH(A113,Tugs[曳船名],0))="","未確認",INDEX(Tugs[基地港],MATCH(A113,Tugs[曳船名],0)))))</f>
        <v/>
      </c>
      <c r="I113" s="10" t="str">
        <f>IF(A113="","",IF(AND(ISNUMBER(B113),ISNUMBER(C113),C113&gt;=B113),C113-B113,""))</f>
        <v/>
      </c>
      <c r="J113" s="10" t="str">
        <f>IF(A113="","",IF(AND(ISNUMBER(B113),ISNUMBER(C113),C113&gt;=B113),MAX(0,MIN(C113,DATE(集計・確認!$B$5+1,4,1))-MAX(B113,DATE(集計・確認!$B$5,4,1))),""))</f>
        <v/>
      </c>
      <c r="K113" s="10" t="str">
        <f>IF(A113="","",IF(OR(NOT(ISNUMBER(B113)),NOT(ISNUMBER(C113)),C113&lt;B113,D113="",E113="",G113="未登録・重複"),"要確認：日付・登録・根拠を確認",IF(COUNTIFS(Docks[曳船名],A113,Docks[入渠開始日],B113)&gt;1,"要確認：同じ入渠が重複",IF(E113="未確認","要確認：未確認を含む","確認済"))))</f>
        <v/>
      </c>
    </row>
    <row r="114" spans="1:11" ht="24.95" customHeight="1" x14ac:dyDescent="0.2">
      <c r="A114" s="7"/>
      <c r="B114" s="20"/>
      <c r="C114" s="20"/>
      <c r="D114" s="7"/>
      <c r="E114" s="7"/>
      <c r="F114" s="7"/>
      <c r="G114" s="10" t="str">
        <f>IF(A114="","",IF(COUNTIF(Tugs[曳船名],A114)&lt;&gt;1,"未登録・重複",IF(INDEX(Tugs[会社名],MATCH(A114,Tugs[曳船名],0))="","未確認",INDEX(Tugs[会社名],MATCH(A114,Tugs[曳船名],0)))))</f>
        <v/>
      </c>
      <c r="H114" s="10" t="str">
        <f>IF(A114="","",IF(COUNTIF(Tugs[曳船名],A114)&lt;&gt;1,"未登録・重複",IF(INDEX(Tugs[基地港],MATCH(A114,Tugs[曳船名],0))="","未確認",INDEX(Tugs[基地港],MATCH(A114,Tugs[曳船名],0)))))</f>
        <v/>
      </c>
      <c r="I114" s="10" t="str">
        <f>IF(A114="","",IF(AND(ISNUMBER(B114),ISNUMBER(C114),C114&gt;=B114),C114-B114,""))</f>
        <v/>
      </c>
      <c r="J114" s="10" t="str">
        <f>IF(A114="","",IF(AND(ISNUMBER(B114),ISNUMBER(C114),C114&gt;=B114),MAX(0,MIN(C114,DATE(集計・確認!$B$5+1,4,1))-MAX(B114,DATE(集計・確認!$B$5,4,1))),""))</f>
        <v/>
      </c>
      <c r="K114" s="10" t="str">
        <f>IF(A114="","",IF(OR(NOT(ISNUMBER(B114)),NOT(ISNUMBER(C114)),C114&lt;B114,D114="",E114="",G114="未登録・重複"),"要確認：日付・登録・根拠を確認",IF(COUNTIFS(Docks[曳船名],A114,Docks[入渠開始日],B114)&gt;1,"要確認：同じ入渠が重複",IF(E114="未確認","要確認：未確認を含む","確認済"))))</f>
        <v/>
      </c>
    </row>
    <row r="115" spans="1:11" ht="24.95" customHeight="1" x14ac:dyDescent="0.2">
      <c r="A115" s="7"/>
      <c r="B115" s="20"/>
      <c r="C115" s="20"/>
      <c r="D115" s="7"/>
      <c r="E115" s="7"/>
      <c r="F115" s="7"/>
      <c r="G115" s="10" t="str">
        <f>IF(A115="","",IF(COUNTIF(Tugs[曳船名],A115)&lt;&gt;1,"未登録・重複",IF(INDEX(Tugs[会社名],MATCH(A115,Tugs[曳船名],0))="","未確認",INDEX(Tugs[会社名],MATCH(A115,Tugs[曳船名],0)))))</f>
        <v/>
      </c>
      <c r="H115" s="10" t="str">
        <f>IF(A115="","",IF(COUNTIF(Tugs[曳船名],A115)&lt;&gt;1,"未登録・重複",IF(INDEX(Tugs[基地港],MATCH(A115,Tugs[曳船名],0))="","未確認",INDEX(Tugs[基地港],MATCH(A115,Tugs[曳船名],0)))))</f>
        <v/>
      </c>
      <c r="I115" s="10" t="str">
        <f>IF(A115="","",IF(AND(ISNUMBER(B115),ISNUMBER(C115),C115&gt;=B115),C115-B115,""))</f>
        <v/>
      </c>
      <c r="J115" s="10" t="str">
        <f>IF(A115="","",IF(AND(ISNUMBER(B115),ISNUMBER(C115),C115&gt;=B115),MAX(0,MIN(C115,DATE(集計・確認!$B$5+1,4,1))-MAX(B115,DATE(集計・確認!$B$5,4,1))),""))</f>
        <v/>
      </c>
      <c r="K115" s="10" t="str">
        <f>IF(A115="","",IF(OR(NOT(ISNUMBER(B115)),NOT(ISNUMBER(C115)),C115&lt;B115,D115="",E115="",G115="未登録・重複"),"要確認：日付・登録・根拠を確認",IF(COUNTIFS(Docks[曳船名],A115,Docks[入渠開始日],B115)&gt;1,"要確認：同じ入渠が重複",IF(E115="未確認","要確認：未確認を含む","確認済"))))</f>
        <v/>
      </c>
    </row>
    <row r="116" spans="1:11" ht="24.95" customHeight="1" x14ac:dyDescent="0.2">
      <c r="A116" s="7"/>
      <c r="B116" s="20"/>
      <c r="C116" s="20"/>
      <c r="D116" s="7"/>
      <c r="E116" s="7"/>
      <c r="F116" s="7"/>
      <c r="G116" s="10" t="str">
        <f>IF(A116="","",IF(COUNTIF(Tugs[曳船名],A116)&lt;&gt;1,"未登録・重複",IF(INDEX(Tugs[会社名],MATCH(A116,Tugs[曳船名],0))="","未確認",INDEX(Tugs[会社名],MATCH(A116,Tugs[曳船名],0)))))</f>
        <v/>
      </c>
      <c r="H116" s="10" t="str">
        <f>IF(A116="","",IF(COUNTIF(Tugs[曳船名],A116)&lt;&gt;1,"未登録・重複",IF(INDEX(Tugs[基地港],MATCH(A116,Tugs[曳船名],0))="","未確認",INDEX(Tugs[基地港],MATCH(A116,Tugs[曳船名],0)))))</f>
        <v/>
      </c>
      <c r="I116" s="10" t="str">
        <f>IF(A116="","",IF(AND(ISNUMBER(B116),ISNUMBER(C116),C116&gt;=B116),C116-B116,""))</f>
        <v/>
      </c>
      <c r="J116" s="10" t="str">
        <f>IF(A116="","",IF(AND(ISNUMBER(B116),ISNUMBER(C116),C116&gt;=B116),MAX(0,MIN(C116,DATE(集計・確認!$B$5+1,4,1))-MAX(B116,DATE(集計・確認!$B$5,4,1))),""))</f>
        <v/>
      </c>
      <c r="K116" s="10" t="str">
        <f>IF(A116="","",IF(OR(NOT(ISNUMBER(B116)),NOT(ISNUMBER(C116)),C116&lt;B116,D116="",E116="",G116="未登録・重複"),"要確認：日付・登録・根拠を確認",IF(COUNTIFS(Docks[曳船名],A116,Docks[入渠開始日],B116)&gt;1,"要確認：同じ入渠が重複",IF(E116="未確認","要確認：未確認を含む","確認済"))))</f>
        <v/>
      </c>
    </row>
    <row r="117" spans="1:11" ht="24.95" customHeight="1" x14ac:dyDescent="0.2">
      <c r="A117" s="7"/>
      <c r="B117" s="20"/>
      <c r="C117" s="20"/>
      <c r="D117" s="7"/>
      <c r="E117" s="7"/>
      <c r="F117" s="7"/>
      <c r="G117" s="10" t="str">
        <f>IF(A117="","",IF(COUNTIF(Tugs[曳船名],A117)&lt;&gt;1,"未登録・重複",IF(INDEX(Tugs[会社名],MATCH(A117,Tugs[曳船名],0))="","未確認",INDEX(Tugs[会社名],MATCH(A117,Tugs[曳船名],0)))))</f>
        <v/>
      </c>
      <c r="H117" s="10" t="str">
        <f>IF(A117="","",IF(COUNTIF(Tugs[曳船名],A117)&lt;&gt;1,"未登録・重複",IF(INDEX(Tugs[基地港],MATCH(A117,Tugs[曳船名],0))="","未確認",INDEX(Tugs[基地港],MATCH(A117,Tugs[曳船名],0)))))</f>
        <v/>
      </c>
      <c r="I117" s="10" t="str">
        <f>IF(A117="","",IF(AND(ISNUMBER(B117),ISNUMBER(C117),C117&gt;=B117),C117-B117,""))</f>
        <v/>
      </c>
      <c r="J117" s="10" t="str">
        <f>IF(A117="","",IF(AND(ISNUMBER(B117),ISNUMBER(C117),C117&gt;=B117),MAX(0,MIN(C117,DATE(集計・確認!$B$5+1,4,1))-MAX(B117,DATE(集計・確認!$B$5,4,1))),""))</f>
        <v/>
      </c>
      <c r="K117" s="10" t="str">
        <f>IF(A117="","",IF(OR(NOT(ISNUMBER(B117)),NOT(ISNUMBER(C117)),C117&lt;B117,D117="",E117="",G117="未登録・重複"),"要確認：日付・登録・根拠を確認",IF(COUNTIFS(Docks[曳船名],A117,Docks[入渠開始日],B117)&gt;1,"要確認：同じ入渠が重複",IF(E117="未確認","要確認：未確認を含む","確認済"))))</f>
        <v/>
      </c>
    </row>
    <row r="118" spans="1:11" ht="24.95" customHeight="1" x14ac:dyDescent="0.2">
      <c r="A118" s="7"/>
      <c r="B118" s="20"/>
      <c r="C118" s="20"/>
      <c r="D118" s="7"/>
      <c r="E118" s="7"/>
      <c r="F118" s="7"/>
      <c r="G118" s="10" t="str">
        <f>IF(A118="","",IF(COUNTIF(Tugs[曳船名],A118)&lt;&gt;1,"未登録・重複",IF(INDEX(Tugs[会社名],MATCH(A118,Tugs[曳船名],0))="","未確認",INDEX(Tugs[会社名],MATCH(A118,Tugs[曳船名],0)))))</f>
        <v/>
      </c>
      <c r="H118" s="10" t="str">
        <f>IF(A118="","",IF(COUNTIF(Tugs[曳船名],A118)&lt;&gt;1,"未登録・重複",IF(INDEX(Tugs[基地港],MATCH(A118,Tugs[曳船名],0))="","未確認",INDEX(Tugs[基地港],MATCH(A118,Tugs[曳船名],0)))))</f>
        <v/>
      </c>
      <c r="I118" s="10" t="str">
        <f>IF(A118="","",IF(AND(ISNUMBER(B118),ISNUMBER(C118),C118&gt;=B118),C118-B118,""))</f>
        <v/>
      </c>
      <c r="J118" s="10" t="str">
        <f>IF(A118="","",IF(AND(ISNUMBER(B118),ISNUMBER(C118),C118&gt;=B118),MAX(0,MIN(C118,DATE(集計・確認!$B$5+1,4,1))-MAX(B118,DATE(集計・確認!$B$5,4,1))),""))</f>
        <v/>
      </c>
      <c r="K118" s="10" t="str">
        <f>IF(A118="","",IF(OR(NOT(ISNUMBER(B118)),NOT(ISNUMBER(C118)),C118&lt;B118,D118="",E118="",G118="未登録・重複"),"要確認：日付・登録・根拠を確認",IF(COUNTIFS(Docks[曳船名],A118,Docks[入渠開始日],B118)&gt;1,"要確認：同じ入渠が重複",IF(E118="未確認","要確認：未確認を含む","確認済"))))</f>
        <v/>
      </c>
    </row>
    <row r="119" spans="1:11" ht="24.95" customHeight="1" x14ac:dyDescent="0.2">
      <c r="A119" s="7"/>
      <c r="B119" s="20"/>
      <c r="C119" s="20"/>
      <c r="D119" s="7"/>
      <c r="E119" s="7"/>
      <c r="F119" s="7"/>
      <c r="G119" s="10" t="str">
        <f>IF(A119="","",IF(COUNTIF(Tugs[曳船名],A119)&lt;&gt;1,"未登録・重複",IF(INDEX(Tugs[会社名],MATCH(A119,Tugs[曳船名],0))="","未確認",INDEX(Tugs[会社名],MATCH(A119,Tugs[曳船名],0)))))</f>
        <v/>
      </c>
      <c r="H119" s="10" t="str">
        <f>IF(A119="","",IF(COUNTIF(Tugs[曳船名],A119)&lt;&gt;1,"未登録・重複",IF(INDEX(Tugs[基地港],MATCH(A119,Tugs[曳船名],0))="","未確認",INDEX(Tugs[基地港],MATCH(A119,Tugs[曳船名],0)))))</f>
        <v/>
      </c>
      <c r="I119" s="10" t="str">
        <f>IF(A119="","",IF(AND(ISNUMBER(B119),ISNUMBER(C119),C119&gt;=B119),C119-B119,""))</f>
        <v/>
      </c>
      <c r="J119" s="10" t="str">
        <f>IF(A119="","",IF(AND(ISNUMBER(B119),ISNUMBER(C119),C119&gt;=B119),MAX(0,MIN(C119,DATE(集計・確認!$B$5+1,4,1))-MAX(B119,DATE(集計・確認!$B$5,4,1))),""))</f>
        <v/>
      </c>
      <c r="K119" s="10" t="str">
        <f>IF(A119="","",IF(OR(NOT(ISNUMBER(B119)),NOT(ISNUMBER(C119)),C119&lt;B119,D119="",E119="",G119="未登録・重複"),"要確認：日付・登録・根拠を確認",IF(COUNTIFS(Docks[曳船名],A119,Docks[入渠開始日],B119)&gt;1,"要確認：同じ入渠が重複",IF(E119="未確認","要確認：未確認を含む","確認済"))))</f>
        <v/>
      </c>
    </row>
    <row r="120" spans="1:11" ht="24.95" customHeight="1" x14ac:dyDescent="0.2">
      <c r="A120" s="7"/>
      <c r="B120" s="20"/>
      <c r="C120" s="20"/>
      <c r="D120" s="7"/>
      <c r="E120" s="7"/>
      <c r="F120" s="7"/>
      <c r="G120" s="10" t="str">
        <f>IF(A120="","",IF(COUNTIF(Tugs[曳船名],A120)&lt;&gt;1,"未登録・重複",IF(INDEX(Tugs[会社名],MATCH(A120,Tugs[曳船名],0))="","未確認",INDEX(Tugs[会社名],MATCH(A120,Tugs[曳船名],0)))))</f>
        <v/>
      </c>
      <c r="H120" s="10" t="str">
        <f>IF(A120="","",IF(COUNTIF(Tugs[曳船名],A120)&lt;&gt;1,"未登録・重複",IF(INDEX(Tugs[基地港],MATCH(A120,Tugs[曳船名],0))="","未確認",INDEX(Tugs[基地港],MATCH(A120,Tugs[曳船名],0)))))</f>
        <v/>
      </c>
      <c r="I120" s="10" t="str">
        <f>IF(A120="","",IF(AND(ISNUMBER(B120),ISNUMBER(C120),C120&gt;=B120),C120-B120,""))</f>
        <v/>
      </c>
      <c r="J120" s="10" t="str">
        <f>IF(A120="","",IF(AND(ISNUMBER(B120),ISNUMBER(C120),C120&gt;=B120),MAX(0,MIN(C120,DATE(集計・確認!$B$5+1,4,1))-MAX(B120,DATE(集計・確認!$B$5,4,1))),""))</f>
        <v/>
      </c>
      <c r="K120" s="10" t="str">
        <f>IF(A120="","",IF(OR(NOT(ISNUMBER(B120)),NOT(ISNUMBER(C120)),C120&lt;B120,D120="",E120="",G120="未登録・重複"),"要確認：日付・登録・根拠を確認",IF(COUNTIFS(Docks[曳船名],A120,Docks[入渠開始日],B120)&gt;1,"要確認：同じ入渠が重複",IF(E120="未確認","要確認：未確認を含む","確認済"))))</f>
        <v/>
      </c>
    </row>
    <row r="121" spans="1:11" ht="24.95" customHeight="1" x14ac:dyDescent="0.2">
      <c r="A121" s="7"/>
      <c r="B121" s="20"/>
      <c r="C121" s="20"/>
      <c r="D121" s="7"/>
      <c r="E121" s="7"/>
      <c r="F121" s="7"/>
      <c r="G121" s="10" t="str">
        <f>IF(A121="","",IF(COUNTIF(Tugs[曳船名],A121)&lt;&gt;1,"未登録・重複",IF(INDEX(Tugs[会社名],MATCH(A121,Tugs[曳船名],0))="","未確認",INDEX(Tugs[会社名],MATCH(A121,Tugs[曳船名],0)))))</f>
        <v/>
      </c>
      <c r="H121" s="10" t="str">
        <f>IF(A121="","",IF(COUNTIF(Tugs[曳船名],A121)&lt;&gt;1,"未登録・重複",IF(INDEX(Tugs[基地港],MATCH(A121,Tugs[曳船名],0))="","未確認",INDEX(Tugs[基地港],MATCH(A121,Tugs[曳船名],0)))))</f>
        <v/>
      </c>
      <c r="I121" s="10" t="str">
        <f>IF(A121="","",IF(AND(ISNUMBER(B121),ISNUMBER(C121),C121&gt;=B121),C121-B121,""))</f>
        <v/>
      </c>
      <c r="J121" s="10" t="str">
        <f>IF(A121="","",IF(AND(ISNUMBER(B121),ISNUMBER(C121),C121&gt;=B121),MAX(0,MIN(C121,DATE(集計・確認!$B$5+1,4,1))-MAX(B121,DATE(集計・確認!$B$5,4,1))),""))</f>
        <v/>
      </c>
      <c r="K121" s="10" t="str">
        <f>IF(A121="","",IF(OR(NOT(ISNUMBER(B121)),NOT(ISNUMBER(C121)),C121&lt;B121,D121="",E121="",G121="未登録・重複"),"要確認：日付・登録・根拠を確認",IF(COUNTIFS(Docks[曳船名],A121,Docks[入渠開始日],B121)&gt;1,"要確認：同じ入渠が重複",IF(E121="未確認","要確認：未確認を含む","確認済"))))</f>
        <v/>
      </c>
    </row>
    <row r="122" spans="1:11" ht="24.95" customHeight="1" x14ac:dyDescent="0.2">
      <c r="A122" s="7"/>
      <c r="B122" s="20"/>
      <c r="C122" s="20"/>
      <c r="D122" s="7"/>
      <c r="E122" s="7"/>
      <c r="F122" s="7"/>
      <c r="G122" s="10" t="str">
        <f>IF(A122="","",IF(COUNTIF(Tugs[曳船名],A122)&lt;&gt;1,"未登録・重複",IF(INDEX(Tugs[会社名],MATCH(A122,Tugs[曳船名],0))="","未確認",INDEX(Tugs[会社名],MATCH(A122,Tugs[曳船名],0)))))</f>
        <v/>
      </c>
      <c r="H122" s="10" t="str">
        <f>IF(A122="","",IF(COUNTIF(Tugs[曳船名],A122)&lt;&gt;1,"未登録・重複",IF(INDEX(Tugs[基地港],MATCH(A122,Tugs[曳船名],0))="","未確認",INDEX(Tugs[基地港],MATCH(A122,Tugs[曳船名],0)))))</f>
        <v/>
      </c>
      <c r="I122" s="10" t="str">
        <f>IF(A122="","",IF(AND(ISNUMBER(B122),ISNUMBER(C122),C122&gt;=B122),C122-B122,""))</f>
        <v/>
      </c>
      <c r="J122" s="10" t="str">
        <f>IF(A122="","",IF(AND(ISNUMBER(B122),ISNUMBER(C122),C122&gt;=B122),MAX(0,MIN(C122,DATE(集計・確認!$B$5+1,4,1))-MAX(B122,DATE(集計・確認!$B$5,4,1))),""))</f>
        <v/>
      </c>
      <c r="K122" s="10" t="str">
        <f>IF(A122="","",IF(OR(NOT(ISNUMBER(B122)),NOT(ISNUMBER(C122)),C122&lt;B122,D122="",E122="",G122="未登録・重複"),"要確認：日付・登録・根拠を確認",IF(COUNTIFS(Docks[曳船名],A122,Docks[入渠開始日],B122)&gt;1,"要確認：同じ入渠が重複",IF(E122="未確認","要確認：未確認を含む","確認済"))))</f>
        <v/>
      </c>
    </row>
    <row r="123" spans="1:11" ht="24.95" customHeight="1" x14ac:dyDescent="0.2">
      <c r="A123" s="7"/>
      <c r="B123" s="20"/>
      <c r="C123" s="20"/>
      <c r="D123" s="7"/>
      <c r="E123" s="7"/>
      <c r="F123" s="7"/>
      <c r="G123" s="10" t="str">
        <f>IF(A123="","",IF(COUNTIF(Tugs[曳船名],A123)&lt;&gt;1,"未登録・重複",IF(INDEX(Tugs[会社名],MATCH(A123,Tugs[曳船名],0))="","未確認",INDEX(Tugs[会社名],MATCH(A123,Tugs[曳船名],0)))))</f>
        <v/>
      </c>
      <c r="H123" s="10" t="str">
        <f>IF(A123="","",IF(COUNTIF(Tugs[曳船名],A123)&lt;&gt;1,"未登録・重複",IF(INDEX(Tugs[基地港],MATCH(A123,Tugs[曳船名],0))="","未確認",INDEX(Tugs[基地港],MATCH(A123,Tugs[曳船名],0)))))</f>
        <v/>
      </c>
      <c r="I123" s="10" t="str">
        <f>IF(A123="","",IF(AND(ISNUMBER(B123),ISNUMBER(C123),C123&gt;=B123),C123-B123,""))</f>
        <v/>
      </c>
      <c r="J123" s="10" t="str">
        <f>IF(A123="","",IF(AND(ISNUMBER(B123),ISNUMBER(C123),C123&gt;=B123),MAX(0,MIN(C123,DATE(集計・確認!$B$5+1,4,1))-MAX(B123,DATE(集計・確認!$B$5,4,1))),""))</f>
        <v/>
      </c>
      <c r="K123" s="10" t="str">
        <f>IF(A123="","",IF(OR(NOT(ISNUMBER(B123)),NOT(ISNUMBER(C123)),C123&lt;B123,D123="",E123="",G123="未登録・重複"),"要確認：日付・登録・根拠を確認",IF(COUNTIFS(Docks[曳船名],A123,Docks[入渠開始日],B123)&gt;1,"要確認：同じ入渠が重複",IF(E123="未確認","要確認：未確認を含む","確認済"))))</f>
        <v/>
      </c>
    </row>
    <row r="124" spans="1:11" ht="24.95" customHeight="1" x14ac:dyDescent="0.2">
      <c r="A124" s="7"/>
      <c r="B124" s="20"/>
      <c r="C124" s="20"/>
      <c r="D124" s="7"/>
      <c r="E124" s="7"/>
      <c r="F124" s="7"/>
      <c r="G124" s="10" t="str">
        <f>IF(A124="","",IF(COUNTIF(Tugs[曳船名],A124)&lt;&gt;1,"未登録・重複",IF(INDEX(Tugs[会社名],MATCH(A124,Tugs[曳船名],0))="","未確認",INDEX(Tugs[会社名],MATCH(A124,Tugs[曳船名],0)))))</f>
        <v/>
      </c>
      <c r="H124" s="10" t="str">
        <f>IF(A124="","",IF(COUNTIF(Tugs[曳船名],A124)&lt;&gt;1,"未登録・重複",IF(INDEX(Tugs[基地港],MATCH(A124,Tugs[曳船名],0))="","未確認",INDEX(Tugs[基地港],MATCH(A124,Tugs[曳船名],0)))))</f>
        <v/>
      </c>
      <c r="I124" s="10" t="str">
        <f>IF(A124="","",IF(AND(ISNUMBER(B124),ISNUMBER(C124),C124&gt;=B124),C124-B124,""))</f>
        <v/>
      </c>
      <c r="J124" s="10" t="str">
        <f>IF(A124="","",IF(AND(ISNUMBER(B124),ISNUMBER(C124),C124&gt;=B124),MAX(0,MIN(C124,DATE(集計・確認!$B$5+1,4,1))-MAX(B124,DATE(集計・確認!$B$5,4,1))),""))</f>
        <v/>
      </c>
      <c r="K124" s="10" t="str">
        <f>IF(A124="","",IF(OR(NOT(ISNUMBER(B124)),NOT(ISNUMBER(C124)),C124&lt;B124,D124="",E124="",G124="未登録・重複"),"要確認：日付・登録・根拠を確認",IF(COUNTIFS(Docks[曳船名],A124,Docks[入渠開始日],B124)&gt;1,"要確認：同じ入渠が重複",IF(E124="未確認","要確認：未確認を含む","確認済"))))</f>
        <v/>
      </c>
    </row>
    <row r="125" spans="1:11" ht="24.95" customHeight="1" x14ac:dyDescent="0.2">
      <c r="A125" s="7"/>
      <c r="B125" s="20"/>
      <c r="C125" s="20"/>
      <c r="D125" s="7"/>
      <c r="E125" s="7"/>
      <c r="F125" s="7"/>
      <c r="G125" s="10" t="str">
        <f>IF(A125="","",IF(COUNTIF(Tugs[曳船名],A125)&lt;&gt;1,"未登録・重複",IF(INDEX(Tugs[会社名],MATCH(A125,Tugs[曳船名],0))="","未確認",INDEX(Tugs[会社名],MATCH(A125,Tugs[曳船名],0)))))</f>
        <v/>
      </c>
      <c r="H125" s="10" t="str">
        <f>IF(A125="","",IF(COUNTIF(Tugs[曳船名],A125)&lt;&gt;1,"未登録・重複",IF(INDEX(Tugs[基地港],MATCH(A125,Tugs[曳船名],0))="","未確認",INDEX(Tugs[基地港],MATCH(A125,Tugs[曳船名],0)))))</f>
        <v/>
      </c>
      <c r="I125" s="10" t="str">
        <f>IF(A125="","",IF(AND(ISNUMBER(B125),ISNUMBER(C125),C125&gt;=B125),C125-B125,""))</f>
        <v/>
      </c>
      <c r="J125" s="10" t="str">
        <f>IF(A125="","",IF(AND(ISNUMBER(B125),ISNUMBER(C125),C125&gt;=B125),MAX(0,MIN(C125,DATE(集計・確認!$B$5+1,4,1))-MAX(B125,DATE(集計・確認!$B$5,4,1))),""))</f>
        <v/>
      </c>
      <c r="K125" s="10" t="str">
        <f>IF(A125="","",IF(OR(NOT(ISNUMBER(B125)),NOT(ISNUMBER(C125)),C125&lt;B125,D125="",E125="",G125="未登録・重複"),"要確認：日付・登録・根拠を確認",IF(COUNTIFS(Docks[曳船名],A125,Docks[入渠開始日],B125)&gt;1,"要確認：同じ入渠が重複",IF(E125="未確認","要確認：未確認を含む","確認済"))))</f>
        <v/>
      </c>
    </row>
    <row r="126" spans="1:11" ht="24.95" customHeight="1" x14ac:dyDescent="0.2">
      <c r="A126" s="7"/>
      <c r="B126" s="20"/>
      <c r="C126" s="20"/>
      <c r="D126" s="7"/>
      <c r="E126" s="7"/>
      <c r="F126" s="7"/>
      <c r="G126" s="10" t="str">
        <f>IF(A126="","",IF(COUNTIF(Tugs[曳船名],A126)&lt;&gt;1,"未登録・重複",IF(INDEX(Tugs[会社名],MATCH(A126,Tugs[曳船名],0))="","未確認",INDEX(Tugs[会社名],MATCH(A126,Tugs[曳船名],0)))))</f>
        <v/>
      </c>
      <c r="H126" s="10" t="str">
        <f>IF(A126="","",IF(COUNTIF(Tugs[曳船名],A126)&lt;&gt;1,"未登録・重複",IF(INDEX(Tugs[基地港],MATCH(A126,Tugs[曳船名],0))="","未確認",INDEX(Tugs[基地港],MATCH(A126,Tugs[曳船名],0)))))</f>
        <v/>
      </c>
      <c r="I126" s="10" t="str">
        <f>IF(A126="","",IF(AND(ISNUMBER(B126),ISNUMBER(C126),C126&gt;=B126),C126-B126,""))</f>
        <v/>
      </c>
      <c r="J126" s="10" t="str">
        <f>IF(A126="","",IF(AND(ISNUMBER(B126),ISNUMBER(C126),C126&gt;=B126),MAX(0,MIN(C126,DATE(集計・確認!$B$5+1,4,1))-MAX(B126,DATE(集計・確認!$B$5,4,1))),""))</f>
        <v/>
      </c>
      <c r="K126" s="10" t="str">
        <f>IF(A126="","",IF(OR(NOT(ISNUMBER(B126)),NOT(ISNUMBER(C126)),C126&lt;B126,D126="",E126="",G126="未登録・重複"),"要確認：日付・登録・根拠を確認",IF(COUNTIFS(Docks[曳船名],A126,Docks[入渠開始日],B126)&gt;1,"要確認：同じ入渠が重複",IF(E126="未確認","要確認：未確認を含む","確認済"))))</f>
        <v/>
      </c>
    </row>
    <row r="127" spans="1:11" ht="24.95" customHeight="1" x14ac:dyDescent="0.2">
      <c r="A127" s="7"/>
      <c r="B127" s="20"/>
      <c r="C127" s="20"/>
      <c r="D127" s="7"/>
      <c r="E127" s="7"/>
      <c r="F127" s="7"/>
      <c r="G127" s="10" t="str">
        <f>IF(A127="","",IF(COUNTIF(Tugs[曳船名],A127)&lt;&gt;1,"未登録・重複",IF(INDEX(Tugs[会社名],MATCH(A127,Tugs[曳船名],0))="","未確認",INDEX(Tugs[会社名],MATCH(A127,Tugs[曳船名],0)))))</f>
        <v/>
      </c>
      <c r="H127" s="10" t="str">
        <f>IF(A127="","",IF(COUNTIF(Tugs[曳船名],A127)&lt;&gt;1,"未登録・重複",IF(INDEX(Tugs[基地港],MATCH(A127,Tugs[曳船名],0))="","未確認",INDEX(Tugs[基地港],MATCH(A127,Tugs[曳船名],0)))))</f>
        <v/>
      </c>
      <c r="I127" s="10" t="str">
        <f>IF(A127="","",IF(AND(ISNUMBER(B127),ISNUMBER(C127),C127&gt;=B127),C127-B127,""))</f>
        <v/>
      </c>
      <c r="J127" s="10" t="str">
        <f>IF(A127="","",IF(AND(ISNUMBER(B127),ISNUMBER(C127),C127&gt;=B127),MAX(0,MIN(C127,DATE(集計・確認!$B$5+1,4,1))-MAX(B127,DATE(集計・確認!$B$5,4,1))),""))</f>
        <v/>
      </c>
      <c r="K127" s="10" t="str">
        <f>IF(A127="","",IF(OR(NOT(ISNUMBER(B127)),NOT(ISNUMBER(C127)),C127&lt;B127,D127="",E127="",G127="未登録・重複"),"要確認：日付・登録・根拠を確認",IF(COUNTIFS(Docks[曳船名],A127,Docks[入渠開始日],B127)&gt;1,"要確認：同じ入渠が重複",IF(E127="未確認","要確認：未確認を含む","確認済"))))</f>
        <v/>
      </c>
    </row>
    <row r="128" spans="1:11" ht="24.95" customHeight="1" x14ac:dyDescent="0.2">
      <c r="A128" s="7"/>
      <c r="B128" s="20"/>
      <c r="C128" s="20"/>
      <c r="D128" s="7"/>
      <c r="E128" s="7"/>
      <c r="F128" s="7"/>
      <c r="G128" s="10" t="str">
        <f>IF(A128="","",IF(COUNTIF(Tugs[曳船名],A128)&lt;&gt;1,"未登録・重複",IF(INDEX(Tugs[会社名],MATCH(A128,Tugs[曳船名],0))="","未確認",INDEX(Tugs[会社名],MATCH(A128,Tugs[曳船名],0)))))</f>
        <v/>
      </c>
      <c r="H128" s="10" t="str">
        <f>IF(A128="","",IF(COUNTIF(Tugs[曳船名],A128)&lt;&gt;1,"未登録・重複",IF(INDEX(Tugs[基地港],MATCH(A128,Tugs[曳船名],0))="","未確認",INDEX(Tugs[基地港],MATCH(A128,Tugs[曳船名],0)))))</f>
        <v/>
      </c>
      <c r="I128" s="10" t="str">
        <f>IF(A128="","",IF(AND(ISNUMBER(B128),ISNUMBER(C128),C128&gt;=B128),C128-B128,""))</f>
        <v/>
      </c>
      <c r="J128" s="10" t="str">
        <f>IF(A128="","",IF(AND(ISNUMBER(B128),ISNUMBER(C128),C128&gt;=B128),MAX(0,MIN(C128,DATE(集計・確認!$B$5+1,4,1))-MAX(B128,DATE(集計・確認!$B$5,4,1))),""))</f>
        <v/>
      </c>
      <c r="K128" s="10" t="str">
        <f>IF(A128="","",IF(OR(NOT(ISNUMBER(B128)),NOT(ISNUMBER(C128)),C128&lt;B128,D128="",E128="",G128="未登録・重複"),"要確認：日付・登録・根拠を確認",IF(COUNTIFS(Docks[曳船名],A128,Docks[入渠開始日],B128)&gt;1,"要確認：同じ入渠が重複",IF(E128="未確認","要確認：未確認を含む","確認済"))))</f>
        <v/>
      </c>
    </row>
    <row r="129" spans="1:11" ht="24.95" customHeight="1" x14ac:dyDescent="0.2">
      <c r="A129" s="7"/>
      <c r="B129" s="20"/>
      <c r="C129" s="20"/>
      <c r="D129" s="7"/>
      <c r="E129" s="7"/>
      <c r="F129" s="7"/>
      <c r="G129" s="10" t="str">
        <f>IF(A129="","",IF(COUNTIF(Tugs[曳船名],A129)&lt;&gt;1,"未登録・重複",IF(INDEX(Tugs[会社名],MATCH(A129,Tugs[曳船名],0))="","未確認",INDEX(Tugs[会社名],MATCH(A129,Tugs[曳船名],0)))))</f>
        <v/>
      </c>
      <c r="H129" s="10" t="str">
        <f>IF(A129="","",IF(COUNTIF(Tugs[曳船名],A129)&lt;&gt;1,"未登録・重複",IF(INDEX(Tugs[基地港],MATCH(A129,Tugs[曳船名],0))="","未確認",INDEX(Tugs[基地港],MATCH(A129,Tugs[曳船名],0)))))</f>
        <v/>
      </c>
      <c r="I129" s="10" t="str">
        <f>IF(A129="","",IF(AND(ISNUMBER(B129),ISNUMBER(C129),C129&gt;=B129),C129-B129,""))</f>
        <v/>
      </c>
      <c r="J129" s="10" t="str">
        <f>IF(A129="","",IF(AND(ISNUMBER(B129),ISNUMBER(C129),C129&gt;=B129),MAX(0,MIN(C129,DATE(集計・確認!$B$5+1,4,1))-MAX(B129,DATE(集計・確認!$B$5,4,1))),""))</f>
        <v/>
      </c>
      <c r="K129" s="10" t="str">
        <f>IF(A129="","",IF(OR(NOT(ISNUMBER(B129)),NOT(ISNUMBER(C129)),C129&lt;B129,D129="",E129="",G129="未登録・重複"),"要確認：日付・登録・根拠を確認",IF(COUNTIFS(Docks[曳船名],A129,Docks[入渠開始日],B129)&gt;1,"要確認：同じ入渠が重複",IF(E129="未確認","要確認：未確認を含む","確認済"))))</f>
        <v/>
      </c>
    </row>
    <row r="130" spans="1:11" ht="24.95" customHeight="1" x14ac:dyDescent="0.2">
      <c r="A130" s="7"/>
      <c r="B130" s="20"/>
      <c r="C130" s="20"/>
      <c r="D130" s="7"/>
      <c r="E130" s="7"/>
      <c r="F130" s="7"/>
      <c r="G130" s="10" t="str">
        <f>IF(A130="","",IF(COUNTIF(Tugs[曳船名],A130)&lt;&gt;1,"未登録・重複",IF(INDEX(Tugs[会社名],MATCH(A130,Tugs[曳船名],0))="","未確認",INDEX(Tugs[会社名],MATCH(A130,Tugs[曳船名],0)))))</f>
        <v/>
      </c>
      <c r="H130" s="10" t="str">
        <f>IF(A130="","",IF(COUNTIF(Tugs[曳船名],A130)&lt;&gt;1,"未登録・重複",IF(INDEX(Tugs[基地港],MATCH(A130,Tugs[曳船名],0))="","未確認",INDEX(Tugs[基地港],MATCH(A130,Tugs[曳船名],0)))))</f>
        <v/>
      </c>
      <c r="I130" s="10" t="str">
        <f>IF(A130="","",IF(AND(ISNUMBER(B130),ISNUMBER(C130),C130&gt;=B130),C130-B130,""))</f>
        <v/>
      </c>
      <c r="J130" s="10" t="str">
        <f>IF(A130="","",IF(AND(ISNUMBER(B130),ISNUMBER(C130),C130&gt;=B130),MAX(0,MIN(C130,DATE(集計・確認!$B$5+1,4,1))-MAX(B130,DATE(集計・確認!$B$5,4,1))),""))</f>
        <v/>
      </c>
      <c r="K130" s="10" t="str">
        <f>IF(A130="","",IF(OR(NOT(ISNUMBER(B130)),NOT(ISNUMBER(C130)),C130&lt;B130,D130="",E130="",G130="未登録・重複"),"要確認：日付・登録・根拠を確認",IF(COUNTIFS(Docks[曳船名],A130,Docks[入渠開始日],B130)&gt;1,"要確認：同じ入渠が重複",IF(E130="未確認","要確認：未確認を含む","確認済"))))</f>
        <v/>
      </c>
    </row>
    <row r="131" spans="1:11" ht="24.95" customHeight="1" x14ac:dyDescent="0.2">
      <c r="A131" s="7"/>
      <c r="B131" s="20"/>
      <c r="C131" s="20"/>
      <c r="D131" s="7"/>
      <c r="E131" s="7"/>
      <c r="F131" s="7"/>
      <c r="G131" s="10" t="str">
        <f>IF(A131="","",IF(COUNTIF(Tugs[曳船名],A131)&lt;&gt;1,"未登録・重複",IF(INDEX(Tugs[会社名],MATCH(A131,Tugs[曳船名],0))="","未確認",INDEX(Tugs[会社名],MATCH(A131,Tugs[曳船名],0)))))</f>
        <v/>
      </c>
      <c r="H131" s="10" t="str">
        <f>IF(A131="","",IF(COUNTIF(Tugs[曳船名],A131)&lt;&gt;1,"未登録・重複",IF(INDEX(Tugs[基地港],MATCH(A131,Tugs[曳船名],0))="","未確認",INDEX(Tugs[基地港],MATCH(A131,Tugs[曳船名],0)))))</f>
        <v/>
      </c>
      <c r="I131" s="10" t="str">
        <f>IF(A131="","",IF(AND(ISNUMBER(B131),ISNUMBER(C131),C131&gt;=B131),C131-B131,""))</f>
        <v/>
      </c>
      <c r="J131" s="10" t="str">
        <f>IF(A131="","",IF(AND(ISNUMBER(B131),ISNUMBER(C131),C131&gt;=B131),MAX(0,MIN(C131,DATE(集計・確認!$B$5+1,4,1))-MAX(B131,DATE(集計・確認!$B$5,4,1))),""))</f>
        <v/>
      </c>
      <c r="K131" s="10" t="str">
        <f>IF(A131="","",IF(OR(NOT(ISNUMBER(B131)),NOT(ISNUMBER(C131)),C131&lt;B131,D131="",E131="",G131="未登録・重複"),"要確認：日付・登録・根拠を確認",IF(COUNTIFS(Docks[曳船名],A131,Docks[入渠開始日],B131)&gt;1,"要確認：同じ入渠が重複",IF(E131="未確認","要確認：未確認を含む","確認済"))))</f>
        <v/>
      </c>
    </row>
    <row r="132" spans="1:11" ht="24.95" customHeight="1" x14ac:dyDescent="0.2">
      <c r="A132" s="7"/>
      <c r="B132" s="20"/>
      <c r="C132" s="20"/>
      <c r="D132" s="7"/>
      <c r="E132" s="7"/>
      <c r="F132" s="7"/>
      <c r="G132" s="10" t="str">
        <f>IF(A132="","",IF(COUNTIF(Tugs[曳船名],A132)&lt;&gt;1,"未登録・重複",IF(INDEX(Tugs[会社名],MATCH(A132,Tugs[曳船名],0))="","未確認",INDEX(Tugs[会社名],MATCH(A132,Tugs[曳船名],0)))))</f>
        <v/>
      </c>
      <c r="H132" s="10" t="str">
        <f>IF(A132="","",IF(COUNTIF(Tugs[曳船名],A132)&lt;&gt;1,"未登録・重複",IF(INDEX(Tugs[基地港],MATCH(A132,Tugs[曳船名],0))="","未確認",INDEX(Tugs[基地港],MATCH(A132,Tugs[曳船名],0)))))</f>
        <v/>
      </c>
      <c r="I132" s="10" t="str">
        <f>IF(A132="","",IF(AND(ISNUMBER(B132),ISNUMBER(C132),C132&gt;=B132),C132-B132,""))</f>
        <v/>
      </c>
      <c r="J132" s="10" t="str">
        <f>IF(A132="","",IF(AND(ISNUMBER(B132),ISNUMBER(C132),C132&gt;=B132),MAX(0,MIN(C132,DATE(集計・確認!$B$5+1,4,1))-MAX(B132,DATE(集計・確認!$B$5,4,1))),""))</f>
        <v/>
      </c>
      <c r="K132" s="10" t="str">
        <f>IF(A132="","",IF(OR(NOT(ISNUMBER(B132)),NOT(ISNUMBER(C132)),C132&lt;B132,D132="",E132="",G132="未登録・重複"),"要確認：日付・登録・根拠を確認",IF(COUNTIFS(Docks[曳船名],A132,Docks[入渠開始日],B132)&gt;1,"要確認：同じ入渠が重複",IF(E132="未確認","要確認：未確認を含む","確認済"))))</f>
        <v/>
      </c>
    </row>
    <row r="133" spans="1:11" ht="24.95" customHeight="1" x14ac:dyDescent="0.2">
      <c r="A133" s="7"/>
      <c r="B133" s="20"/>
      <c r="C133" s="20"/>
      <c r="D133" s="7"/>
      <c r="E133" s="7"/>
      <c r="F133" s="7"/>
      <c r="G133" s="10" t="str">
        <f>IF(A133="","",IF(COUNTIF(Tugs[曳船名],A133)&lt;&gt;1,"未登録・重複",IF(INDEX(Tugs[会社名],MATCH(A133,Tugs[曳船名],0))="","未確認",INDEX(Tugs[会社名],MATCH(A133,Tugs[曳船名],0)))))</f>
        <v/>
      </c>
      <c r="H133" s="10" t="str">
        <f>IF(A133="","",IF(COUNTIF(Tugs[曳船名],A133)&lt;&gt;1,"未登録・重複",IF(INDEX(Tugs[基地港],MATCH(A133,Tugs[曳船名],0))="","未確認",INDEX(Tugs[基地港],MATCH(A133,Tugs[曳船名],0)))))</f>
        <v/>
      </c>
      <c r="I133" s="10" t="str">
        <f>IF(A133="","",IF(AND(ISNUMBER(B133),ISNUMBER(C133),C133&gt;=B133),C133-B133,""))</f>
        <v/>
      </c>
      <c r="J133" s="10" t="str">
        <f>IF(A133="","",IF(AND(ISNUMBER(B133),ISNUMBER(C133),C133&gt;=B133),MAX(0,MIN(C133,DATE(集計・確認!$B$5+1,4,1))-MAX(B133,DATE(集計・確認!$B$5,4,1))),""))</f>
        <v/>
      </c>
      <c r="K133" s="10" t="str">
        <f>IF(A133="","",IF(OR(NOT(ISNUMBER(B133)),NOT(ISNUMBER(C133)),C133&lt;B133,D133="",E133="",G133="未登録・重複"),"要確認：日付・登録・根拠を確認",IF(COUNTIFS(Docks[曳船名],A133,Docks[入渠開始日],B133)&gt;1,"要確認：同じ入渠が重複",IF(E133="未確認","要確認：未確認を含む","確認済"))))</f>
        <v/>
      </c>
    </row>
    <row r="134" spans="1:11" ht="24.95" customHeight="1" x14ac:dyDescent="0.2">
      <c r="A134" s="7"/>
      <c r="B134" s="20"/>
      <c r="C134" s="20"/>
      <c r="D134" s="7"/>
      <c r="E134" s="7"/>
      <c r="F134" s="7"/>
      <c r="G134" s="10" t="str">
        <f>IF(A134="","",IF(COUNTIF(Tugs[曳船名],A134)&lt;&gt;1,"未登録・重複",IF(INDEX(Tugs[会社名],MATCH(A134,Tugs[曳船名],0))="","未確認",INDEX(Tugs[会社名],MATCH(A134,Tugs[曳船名],0)))))</f>
        <v/>
      </c>
      <c r="H134" s="10" t="str">
        <f>IF(A134="","",IF(COUNTIF(Tugs[曳船名],A134)&lt;&gt;1,"未登録・重複",IF(INDEX(Tugs[基地港],MATCH(A134,Tugs[曳船名],0))="","未確認",INDEX(Tugs[基地港],MATCH(A134,Tugs[曳船名],0)))))</f>
        <v/>
      </c>
      <c r="I134" s="10" t="str">
        <f>IF(A134="","",IF(AND(ISNUMBER(B134),ISNUMBER(C134),C134&gt;=B134),C134-B134,""))</f>
        <v/>
      </c>
      <c r="J134" s="10" t="str">
        <f>IF(A134="","",IF(AND(ISNUMBER(B134),ISNUMBER(C134),C134&gt;=B134),MAX(0,MIN(C134,DATE(集計・確認!$B$5+1,4,1))-MAX(B134,DATE(集計・確認!$B$5,4,1))),""))</f>
        <v/>
      </c>
      <c r="K134" s="10" t="str">
        <f>IF(A134="","",IF(OR(NOT(ISNUMBER(B134)),NOT(ISNUMBER(C134)),C134&lt;B134,D134="",E134="",G134="未登録・重複"),"要確認：日付・登録・根拠を確認",IF(COUNTIFS(Docks[曳船名],A134,Docks[入渠開始日],B134)&gt;1,"要確認：同じ入渠が重複",IF(E134="未確認","要確認：未確認を含む","確認済"))))</f>
        <v/>
      </c>
    </row>
    <row r="135" spans="1:11" ht="24.95" customHeight="1" x14ac:dyDescent="0.2">
      <c r="A135" s="7"/>
      <c r="B135" s="20"/>
      <c r="C135" s="20"/>
      <c r="D135" s="7"/>
      <c r="E135" s="7"/>
      <c r="F135" s="7"/>
      <c r="G135" s="10" t="str">
        <f>IF(A135="","",IF(COUNTIF(Tugs[曳船名],A135)&lt;&gt;1,"未登録・重複",IF(INDEX(Tugs[会社名],MATCH(A135,Tugs[曳船名],0))="","未確認",INDEX(Tugs[会社名],MATCH(A135,Tugs[曳船名],0)))))</f>
        <v/>
      </c>
      <c r="H135" s="10" t="str">
        <f>IF(A135="","",IF(COUNTIF(Tugs[曳船名],A135)&lt;&gt;1,"未登録・重複",IF(INDEX(Tugs[基地港],MATCH(A135,Tugs[曳船名],0))="","未確認",INDEX(Tugs[基地港],MATCH(A135,Tugs[曳船名],0)))))</f>
        <v/>
      </c>
      <c r="I135" s="10" t="str">
        <f>IF(A135="","",IF(AND(ISNUMBER(B135),ISNUMBER(C135),C135&gt;=B135),C135-B135,""))</f>
        <v/>
      </c>
      <c r="J135" s="10" t="str">
        <f>IF(A135="","",IF(AND(ISNUMBER(B135),ISNUMBER(C135),C135&gt;=B135),MAX(0,MIN(C135,DATE(集計・確認!$B$5+1,4,1))-MAX(B135,DATE(集計・確認!$B$5,4,1))),""))</f>
        <v/>
      </c>
      <c r="K135" s="10" t="str">
        <f>IF(A135="","",IF(OR(NOT(ISNUMBER(B135)),NOT(ISNUMBER(C135)),C135&lt;B135,D135="",E135="",G135="未登録・重複"),"要確認：日付・登録・根拠を確認",IF(COUNTIFS(Docks[曳船名],A135,Docks[入渠開始日],B135)&gt;1,"要確認：同じ入渠が重複",IF(E135="未確認","要確認：未確認を含む","確認済"))))</f>
        <v/>
      </c>
    </row>
    <row r="136" spans="1:11" ht="24.95" customHeight="1" x14ac:dyDescent="0.2">
      <c r="A136" s="7"/>
      <c r="B136" s="20"/>
      <c r="C136" s="20"/>
      <c r="D136" s="7"/>
      <c r="E136" s="7"/>
      <c r="F136" s="7"/>
      <c r="G136" s="10" t="str">
        <f>IF(A136="","",IF(COUNTIF(Tugs[曳船名],A136)&lt;&gt;1,"未登録・重複",IF(INDEX(Tugs[会社名],MATCH(A136,Tugs[曳船名],0))="","未確認",INDEX(Tugs[会社名],MATCH(A136,Tugs[曳船名],0)))))</f>
        <v/>
      </c>
      <c r="H136" s="10" t="str">
        <f>IF(A136="","",IF(COUNTIF(Tugs[曳船名],A136)&lt;&gt;1,"未登録・重複",IF(INDEX(Tugs[基地港],MATCH(A136,Tugs[曳船名],0))="","未確認",INDEX(Tugs[基地港],MATCH(A136,Tugs[曳船名],0)))))</f>
        <v/>
      </c>
      <c r="I136" s="10" t="str">
        <f>IF(A136="","",IF(AND(ISNUMBER(B136),ISNUMBER(C136),C136&gt;=B136),C136-B136,""))</f>
        <v/>
      </c>
      <c r="J136" s="10" t="str">
        <f>IF(A136="","",IF(AND(ISNUMBER(B136),ISNUMBER(C136),C136&gt;=B136),MAX(0,MIN(C136,DATE(集計・確認!$B$5+1,4,1))-MAX(B136,DATE(集計・確認!$B$5,4,1))),""))</f>
        <v/>
      </c>
      <c r="K136" s="10" t="str">
        <f>IF(A136="","",IF(OR(NOT(ISNUMBER(B136)),NOT(ISNUMBER(C136)),C136&lt;B136,D136="",E136="",G136="未登録・重複"),"要確認：日付・登録・根拠を確認",IF(COUNTIFS(Docks[曳船名],A136,Docks[入渠開始日],B136)&gt;1,"要確認：同じ入渠が重複",IF(E136="未確認","要確認：未確認を含む","確認済"))))</f>
        <v/>
      </c>
    </row>
    <row r="137" spans="1:11" ht="24.95" customHeight="1" x14ac:dyDescent="0.2">
      <c r="A137" s="7"/>
      <c r="B137" s="20"/>
      <c r="C137" s="20"/>
      <c r="D137" s="7"/>
      <c r="E137" s="7"/>
      <c r="F137" s="7"/>
      <c r="G137" s="10" t="str">
        <f>IF(A137="","",IF(COUNTIF(Tugs[曳船名],A137)&lt;&gt;1,"未登録・重複",IF(INDEX(Tugs[会社名],MATCH(A137,Tugs[曳船名],0))="","未確認",INDEX(Tugs[会社名],MATCH(A137,Tugs[曳船名],0)))))</f>
        <v/>
      </c>
      <c r="H137" s="10" t="str">
        <f>IF(A137="","",IF(COUNTIF(Tugs[曳船名],A137)&lt;&gt;1,"未登録・重複",IF(INDEX(Tugs[基地港],MATCH(A137,Tugs[曳船名],0))="","未確認",INDEX(Tugs[基地港],MATCH(A137,Tugs[曳船名],0)))))</f>
        <v/>
      </c>
      <c r="I137" s="10" t="str">
        <f>IF(A137="","",IF(AND(ISNUMBER(B137),ISNUMBER(C137),C137&gt;=B137),C137-B137,""))</f>
        <v/>
      </c>
      <c r="J137" s="10" t="str">
        <f>IF(A137="","",IF(AND(ISNUMBER(B137),ISNUMBER(C137),C137&gt;=B137),MAX(0,MIN(C137,DATE(集計・確認!$B$5+1,4,1))-MAX(B137,DATE(集計・確認!$B$5,4,1))),""))</f>
        <v/>
      </c>
      <c r="K137" s="10" t="str">
        <f>IF(A137="","",IF(OR(NOT(ISNUMBER(B137)),NOT(ISNUMBER(C137)),C137&lt;B137,D137="",E137="",G137="未登録・重複"),"要確認：日付・登録・根拠を確認",IF(COUNTIFS(Docks[曳船名],A137,Docks[入渠開始日],B137)&gt;1,"要確認：同じ入渠が重複",IF(E137="未確認","要確認：未確認を含む","確認済"))))</f>
        <v/>
      </c>
    </row>
    <row r="138" spans="1:11" ht="24.95" customHeight="1" x14ac:dyDescent="0.2">
      <c r="A138" s="7"/>
      <c r="B138" s="20"/>
      <c r="C138" s="20"/>
      <c r="D138" s="7"/>
      <c r="E138" s="7"/>
      <c r="F138" s="7"/>
      <c r="G138" s="10" t="str">
        <f>IF(A138="","",IF(COUNTIF(Tugs[曳船名],A138)&lt;&gt;1,"未登録・重複",IF(INDEX(Tugs[会社名],MATCH(A138,Tugs[曳船名],0))="","未確認",INDEX(Tugs[会社名],MATCH(A138,Tugs[曳船名],0)))))</f>
        <v/>
      </c>
      <c r="H138" s="10" t="str">
        <f>IF(A138="","",IF(COUNTIF(Tugs[曳船名],A138)&lt;&gt;1,"未登録・重複",IF(INDEX(Tugs[基地港],MATCH(A138,Tugs[曳船名],0))="","未確認",INDEX(Tugs[基地港],MATCH(A138,Tugs[曳船名],0)))))</f>
        <v/>
      </c>
      <c r="I138" s="10" t="str">
        <f>IF(A138="","",IF(AND(ISNUMBER(B138),ISNUMBER(C138),C138&gt;=B138),C138-B138,""))</f>
        <v/>
      </c>
      <c r="J138" s="10" t="str">
        <f>IF(A138="","",IF(AND(ISNUMBER(B138),ISNUMBER(C138),C138&gt;=B138),MAX(0,MIN(C138,DATE(集計・確認!$B$5+1,4,1))-MAX(B138,DATE(集計・確認!$B$5,4,1))),""))</f>
        <v/>
      </c>
      <c r="K138" s="10" t="str">
        <f>IF(A138="","",IF(OR(NOT(ISNUMBER(B138)),NOT(ISNUMBER(C138)),C138&lt;B138,D138="",E138="",G138="未登録・重複"),"要確認：日付・登録・根拠を確認",IF(COUNTIFS(Docks[曳船名],A138,Docks[入渠開始日],B138)&gt;1,"要確認：同じ入渠が重複",IF(E138="未確認","要確認：未確認を含む","確認済"))))</f>
        <v/>
      </c>
    </row>
    <row r="139" spans="1:11" ht="24.95" customHeight="1" x14ac:dyDescent="0.2">
      <c r="A139" s="7"/>
      <c r="B139" s="20"/>
      <c r="C139" s="20"/>
      <c r="D139" s="7"/>
      <c r="E139" s="7"/>
      <c r="F139" s="7"/>
      <c r="G139" s="10" t="str">
        <f>IF(A139="","",IF(COUNTIF(Tugs[曳船名],A139)&lt;&gt;1,"未登録・重複",IF(INDEX(Tugs[会社名],MATCH(A139,Tugs[曳船名],0))="","未確認",INDEX(Tugs[会社名],MATCH(A139,Tugs[曳船名],0)))))</f>
        <v/>
      </c>
      <c r="H139" s="10" t="str">
        <f>IF(A139="","",IF(COUNTIF(Tugs[曳船名],A139)&lt;&gt;1,"未登録・重複",IF(INDEX(Tugs[基地港],MATCH(A139,Tugs[曳船名],0))="","未確認",INDEX(Tugs[基地港],MATCH(A139,Tugs[曳船名],0)))))</f>
        <v/>
      </c>
      <c r="I139" s="10" t="str">
        <f>IF(A139="","",IF(AND(ISNUMBER(B139),ISNUMBER(C139),C139&gt;=B139),C139-B139,""))</f>
        <v/>
      </c>
      <c r="J139" s="10" t="str">
        <f>IF(A139="","",IF(AND(ISNUMBER(B139),ISNUMBER(C139),C139&gt;=B139),MAX(0,MIN(C139,DATE(集計・確認!$B$5+1,4,1))-MAX(B139,DATE(集計・確認!$B$5,4,1))),""))</f>
        <v/>
      </c>
      <c r="K139" s="10" t="str">
        <f>IF(A139="","",IF(OR(NOT(ISNUMBER(B139)),NOT(ISNUMBER(C139)),C139&lt;B139,D139="",E139="",G139="未登録・重複"),"要確認：日付・登録・根拠を確認",IF(COUNTIFS(Docks[曳船名],A139,Docks[入渠開始日],B139)&gt;1,"要確認：同じ入渠が重複",IF(E139="未確認","要確認：未確認を含む","確認済"))))</f>
        <v/>
      </c>
    </row>
    <row r="140" spans="1:11" ht="24.95" customHeight="1" x14ac:dyDescent="0.2">
      <c r="A140" s="7"/>
      <c r="B140" s="20"/>
      <c r="C140" s="20"/>
      <c r="D140" s="7"/>
      <c r="E140" s="7"/>
      <c r="F140" s="7"/>
      <c r="G140" s="10" t="str">
        <f>IF(A140="","",IF(COUNTIF(Tugs[曳船名],A140)&lt;&gt;1,"未登録・重複",IF(INDEX(Tugs[会社名],MATCH(A140,Tugs[曳船名],0))="","未確認",INDEX(Tugs[会社名],MATCH(A140,Tugs[曳船名],0)))))</f>
        <v/>
      </c>
      <c r="H140" s="10" t="str">
        <f>IF(A140="","",IF(COUNTIF(Tugs[曳船名],A140)&lt;&gt;1,"未登録・重複",IF(INDEX(Tugs[基地港],MATCH(A140,Tugs[曳船名],0))="","未確認",INDEX(Tugs[基地港],MATCH(A140,Tugs[曳船名],0)))))</f>
        <v/>
      </c>
      <c r="I140" s="10" t="str">
        <f>IF(A140="","",IF(AND(ISNUMBER(B140),ISNUMBER(C140),C140&gt;=B140),C140-B140,""))</f>
        <v/>
      </c>
      <c r="J140" s="10" t="str">
        <f>IF(A140="","",IF(AND(ISNUMBER(B140),ISNUMBER(C140),C140&gt;=B140),MAX(0,MIN(C140,DATE(集計・確認!$B$5+1,4,1))-MAX(B140,DATE(集計・確認!$B$5,4,1))),""))</f>
        <v/>
      </c>
      <c r="K140" s="10" t="str">
        <f>IF(A140="","",IF(OR(NOT(ISNUMBER(B140)),NOT(ISNUMBER(C140)),C140&lt;B140,D140="",E140="",G140="未登録・重複"),"要確認：日付・登録・根拠を確認",IF(COUNTIFS(Docks[曳船名],A140,Docks[入渠開始日],B140)&gt;1,"要確認：同じ入渠が重複",IF(E140="未確認","要確認：未確認を含む","確認済"))))</f>
        <v/>
      </c>
    </row>
    <row r="141" spans="1:11" ht="24.95" customHeight="1" x14ac:dyDescent="0.2">
      <c r="A141" s="7"/>
      <c r="B141" s="20"/>
      <c r="C141" s="20"/>
      <c r="D141" s="7"/>
      <c r="E141" s="7"/>
      <c r="F141" s="7"/>
      <c r="G141" s="10" t="str">
        <f>IF(A141="","",IF(COUNTIF(Tugs[曳船名],A141)&lt;&gt;1,"未登録・重複",IF(INDEX(Tugs[会社名],MATCH(A141,Tugs[曳船名],0))="","未確認",INDEX(Tugs[会社名],MATCH(A141,Tugs[曳船名],0)))))</f>
        <v/>
      </c>
      <c r="H141" s="10" t="str">
        <f>IF(A141="","",IF(COUNTIF(Tugs[曳船名],A141)&lt;&gt;1,"未登録・重複",IF(INDEX(Tugs[基地港],MATCH(A141,Tugs[曳船名],0))="","未確認",INDEX(Tugs[基地港],MATCH(A141,Tugs[曳船名],0)))))</f>
        <v/>
      </c>
      <c r="I141" s="10" t="str">
        <f>IF(A141="","",IF(AND(ISNUMBER(B141),ISNUMBER(C141),C141&gt;=B141),C141-B141,""))</f>
        <v/>
      </c>
      <c r="J141" s="10" t="str">
        <f>IF(A141="","",IF(AND(ISNUMBER(B141),ISNUMBER(C141),C141&gt;=B141),MAX(0,MIN(C141,DATE(集計・確認!$B$5+1,4,1))-MAX(B141,DATE(集計・確認!$B$5,4,1))),""))</f>
        <v/>
      </c>
      <c r="K141" s="10" t="str">
        <f>IF(A141="","",IF(OR(NOT(ISNUMBER(B141)),NOT(ISNUMBER(C141)),C141&lt;B141,D141="",E141="",G141="未登録・重複"),"要確認：日付・登録・根拠を確認",IF(COUNTIFS(Docks[曳船名],A141,Docks[入渠開始日],B141)&gt;1,"要確認：同じ入渠が重複",IF(E141="未確認","要確認：未確認を含む","確認済"))))</f>
        <v/>
      </c>
    </row>
    <row r="142" spans="1:11" ht="24.95" customHeight="1" x14ac:dyDescent="0.2">
      <c r="A142" s="7"/>
      <c r="B142" s="20"/>
      <c r="C142" s="20"/>
      <c r="D142" s="7"/>
      <c r="E142" s="7"/>
      <c r="F142" s="7"/>
      <c r="G142" s="10" t="str">
        <f>IF(A142="","",IF(COUNTIF(Tugs[曳船名],A142)&lt;&gt;1,"未登録・重複",IF(INDEX(Tugs[会社名],MATCH(A142,Tugs[曳船名],0))="","未確認",INDEX(Tugs[会社名],MATCH(A142,Tugs[曳船名],0)))))</f>
        <v/>
      </c>
      <c r="H142" s="10" t="str">
        <f>IF(A142="","",IF(COUNTIF(Tugs[曳船名],A142)&lt;&gt;1,"未登録・重複",IF(INDEX(Tugs[基地港],MATCH(A142,Tugs[曳船名],0))="","未確認",INDEX(Tugs[基地港],MATCH(A142,Tugs[曳船名],0)))))</f>
        <v/>
      </c>
      <c r="I142" s="10" t="str">
        <f>IF(A142="","",IF(AND(ISNUMBER(B142),ISNUMBER(C142),C142&gt;=B142),C142-B142,""))</f>
        <v/>
      </c>
      <c r="J142" s="10" t="str">
        <f>IF(A142="","",IF(AND(ISNUMBER(B142),ISNUMBER(C142),C142&gt;=B142),MAX(0,MIN(C142,DATE(集計・確認!$B$5+1,4,1))-MAX(B142,DATE(集計・確認!$B$5,4,1))),""))</f>
        <v/>
      </c>
      <c r="K142" s="10" t="str">
        <f>IF(A142="","",IF(OR(NOT(ISNUMBER(B142)),NOT(ISNUMBER(C142)),C142&lt;B142,D142="",E142="",G142="未登録・重複"),"要確認：日付・登録・根拠を確認",IF(COUNTIFS(Docks[曳船名],A142,Docks[入渠開始日],B142)&gt;1,"要確認：同じ入渠が重複",IF(E142="未確認","要確認：未確認を含む","確認済"))))</f>
        <v/>
      </c>
    </row>
    <row r="143" spans="1:11" ht="24.95" customHeight="1" x14ac:dyDescent="0.2">
      <c r="A143" s="7"/>
      <c r="B143" s="20"/>
      <c r="C143" s="20"/>
      <c r="D143" s="7"/>
      <c r="E143" s="7"/>
      <c r="F143" s="7"/>
      <c r="G143" s="10" t="str">
        <f>IF(A143="","",IF(COUNTIF(Tugs[曳船名],A143)&lt;&gt;1,"未登録・重複",IF(INDEX(Tugs[会社名],MATCH(A143,Tugs[曳船名],0))="","未確認",INDEX(Tugs[会社名],MATCH(A143,Tugs[曳船名],0)))))</f>
        <v/>
      </c>
      <c r="H143" s="10" t="str">
        <f>IF(A143="","",IF(COUNTIF(Tugs[曳船名],A143)&lt;&gt;1,"未登録・重複",IF(INDEX(Tugs[基地港],MATCH(A143,Tugs[曳船名],0))="","未確認",INDEX(Tugs[基地港],MATCH(A143,Tugs[曳船名],0)))))</f>
        <v/>
      </c>
      <c r="I143" s="10" t="str">
        <f>IF(A143="","",IF(AND(ISNUMBER(B143),ISNUMBER(C143),C143&gt;=B143),C143-B143,""))</f>
        <v/>
      </c>
      <c r="J143" s="10" t="str">
        <f>IF(A143="","",IF(AND(ISNUMBER(B143),ISNUMBER(C143),C143&gt;=B143),MAX(0,MIN(C143,DATE(集計・確認!$B$5+1,4,1))-MAX(B143,DATE(集計・確認!$B$5,4,1))),""))</f>
        <v/>
      </c>
      <c r="K143" s="10" t="str">
        <f>IF(A143="","",IF(OR(NOT(ISNUMBER(B143)),NOT(ISNUMBER(C143)),C143&lt;B143,D143="",E143="",G143="未登録・重複"),"要確認：日付・登録・根拠を確認",IF(COUNTIFS(Docks[曳船名],A143,Docks[入渠開始日],B143)&gt;1,"要確認：同じ入渠が重複",IF(E143="未確認","要確認：未確認を含む","確認済"))))</f>
        <v/>
      </c>
    </row>
    <row r="144" spans="1:11" ht="24.95" customHeight="1" x14ac:dyDescent="0.2">
      <c r="A144" s="7"/>
      <c r="B144" s="20"/>
      <c r="C144" s="20"/>
      <c r="D144" s="7"/>
      <c r="E144" s="7"/>
      <c r="F144" s="7"/>
      <c r="G144" s="10" t="str">
        <f>IF(A144="","",IF(COUNTIF(Tugs[曳船名],A144)&lt;&gt;1,"未登録・重複",IF(INDEX(Tugs[会社名],MATCH(A144,Tugs[曳船名],0))="","未確認",INDEX(Tugs[会社名],MATCH(A144,Tugs[曳船名],0)))))</f>
        <v/>
      </c>
      <c r="H144" s="10" t="str">
        <f>IF(A144="","",IF(COUNTIF(Tugs[曳船名],A144)&lt;&gt;1,"未登録・重複",IF(INDEX(Tugs[基地港],MATCH(A144,Tugs[曳船名],0))="","未確認",INDEX(Tugs[基地港],MATCH(A144,Tugs[曳船名],0)))))</f>
        <v/>
      </c>
      <c r="I144" s="10" t="str">
        <f>IF(A144="","",IF(AND(ISNUMBER(B144),ISNUMBER(C144),C144&gt;=B144),C144-B144,""))</f>
        <v/>
      </c>
      <c r="J144" s="10" t="str">
        <f>IF(A144="","",IF(AND(ISNUMBER(B144),ISNUMBER(C144),C144&gt;=B144),MAX(0,MIN(C144,DATE(集計・確認!$B$5+1,4,1))-MAX(B144,DATE(集計・確認!$B$5,4,1))),""))</f>
        <v/>
      </c>
      <c r="K144" s="10" t="str">
        <f>IF(A144="","",IF(OR(NOT(ISNUMBER(B144)),NOT(ISNUMBER(C144)),C144&lt;B144,D144="",E144="",G144="未登録・重複"),"要確認：日付・登録・根拠を確認",IF(COUNTIFS(Docks[曳船名],A144,Docks[入渠開始日],B144)&gt;1,"要確認：同じ入渠が重複",IF(E144="未確認","要確認：未確認を含む","確認済"))))</f>
        <v/>
      </c>
    </row>
    <row r="145" spans="1:11" ht="24.95" customHeight="1" x14ac:dyDescent="0.2">
      <c r="A145" s="7"/>
      <c r="B145" s="20"/>
      <c r="C145" s="20"/>
      <c r="D145" s="7"/>
      <c r="E145" s="7"/>
      <c r="F145" s="7"/>
      <c r="G145" s="10" t="str">
        <f>IF(A145="","",IF(COUNTIF(Tugs[曳船名],A145)&lt;&gt;1,"未登録・重複",IF(INDEX(Tugs[会社名],MATCH(A145,Tugs[曳船名],0))="","未確認",INDEX(Tugs[会社名],MATCH(A145,Tugs[曳船名],0)))))</f>
        <v/>
      </c>
      <c r="H145" s="10" t="str">
        <f>IF(A145="","",IF(COUNTIF(Tugs[曳船名],A145)&lt;&gt;1,"未登録・重複",IF(INDEX(Tugs[基地港],MATCH(A145,Tugs[曳船名],0))="","未確認",INDEX(Tugs[基地港],MATCH(A145,Tugs[曳船名],0)))))</f>
        <v/>
      </c>
      <c r="I145" s="10" t="str">
        <f>IF(A145="","",IF(AND(ISNUMBER(B145),ISNUMBER(C145),C145&gt;=B145),C145-B145,""))</f>
        <v/>
      </c>
      <c r="J145" s="10" t="str">
        <f>IF(A145="","",IF(AND(ISNUMBER(B145),ISNUMBER(C145),C145&gt;=B145),MAX(0,MIN(C145,DATE(集計・確認!$B$5+1,4,1))-MAX(B145,DATE(集計・確認!$B$5,4,1))),""))</f>
        <v/>
      </c>
      <c r="K145" s="10" t="str">
        <f>IF(A145="","",IF(OR(NOT(ISNUMBER(B145)),NOT(ISNUMBER(C145)),C145&lt;B145,D145="",E145="",G145="未登録・重複"),"要確認：日付・登録・根拠を確認",IF(COUNTIFS(Docks[曳船名],A145,Docks[入渠開始日],B145)&gt;1,"要確認：同じ入渠が重複",IF(E145="未確認","要確認：未確認を含む","確認済"))))</f>
        <v/>
      </c>
    </row>
    <row r="146" spans="1:11" ht="24.95" customHeight="1" x14ac:dyDescent="0.2">
      <c r="A146" s="7"/>
      <c r="B146" s="20"/>
      <c r="C146" s="20"/>
      <c r="D146" s="7"/>
      <c r="E146" s="7"/>
      <c r="F146" s="7"/>
      <c r="G146" s="10" t="str">
        <f>IF(A146="","",IF(COUNTIF(Tugs[曳船名],A146)&lt;&gt;1,"未登録・重複",IF(INDEX(Tugs[会社名],MATCH(A146,Tugs[曳船名],0))="","未確認",INDEX(Tugs[会社名],MATCH(A146,Tugs[曳船名],0)))))</f>
        <v/>
      </c>
      <c r="H146" s="10" t="str">
        <f>IF(A146="","",IF(COUNTIF(Tugs[曳船名],A146)&lt;&gt;1,"未登録・重複",IF(INDEX(Tugs[基地港],MATCH(A146,Tugs[曳船名],0))="","未確認",INDEX(Tugs[基地港],MATCH(A146,Tugs[曳船名],0)))))</f>
        <v/>
      </c>
      <c r="I146" s="10" t="str">
        <f>IF(A146="","",IF(AND(ISNUMBER(B146),ISNUMBER(C146),C146&gt;=B146),C146-B146,""))</f>
        <v/>
      </c>
      <c r="J146" s="10" t="str">
        <f>IF(A146="","",IF(AND(ISNUMBER(B146),ISNUMBER(C146),C146&gt;=B146),MAX(0,MIN(C146,DATE(集計・確認!$B$5+1,4,1))-MAX(B146,DATE(集計・確認!$B$5,4,1))),""))</f>
        <v/>
      </c>
      <c r="K146" s="10" t="str">
        <f>IF(A146="","",IF(OR(NOT(ISNUMBER(B146)),NOT(ISNUMBER(C146)),C146&lt;B146,D146="",E146="",G146="未登録・重複"),"要確認：日付・登録・根拠を確認",IF(COUNTIFS(Docks[曳船名],A146,Docks[入渠開始日],B146)&gt;1,"要確認：同じ入渠が重複",IF(E146="未確認","要確認：未確認を含む","確認済"))))</f>
        <v/>
      </c>
    </row>
    <row r="147" spans="1:11" ht="24.95" customHeight="1" x14ac:dyDescent="0.2">
      <c r="A147" s="7"/>
      <c r="B147" s="20"/>
      <c r="C147" s="20"/>
      <c r="D147" s="7"/>
      <c r="E147" s="7"/>
      <c r="F147" s="7"/>
      <c r="G147" s="10" t="str">
        <f>IF(A147="","",IF(COUNTIF(Tugs[曳船名],A147)&lt;&gt;1,"未登録・重複",IF(INDEX(Tugs[会社名],MATCH(A147,Tugs[曳船名],0))="","未確認",INDEX(Tugs[会社名],MATCH(A147,Tugs[曳船名],0)))))</f>
        <v/>
      </c>
      <c r="H147" s="10" t="str">
        <f>IF(A147="","",IF(COUNTIF(Tugs[曳船名],A147)&lt;&gt;1,"未登録・重複",IF(INDEX(Tugs[基地港],MATCH(A147,Tugs[曳船名],0))="","未確認",INDEX(Tugs[基地港],MATCH(A147,Tugs[曳船名],0)))))</f>
        <v/>
      </c>
      <c r="I147" s="10" t="str">
        <f>IF(A147="","",IF(AND(ISNUMBER(B147),ISNUMBER(C147),C147&gt;=B147),C147-B147,""))</f>
        <v/>
      </c>
      <c r="J147" s="10" t="str">
        <f>IF(A147="","",IF(AND(ISNUMBER(B147),ISNUMBER(C147),C147&gt;=B147),MAX(0,MIN(C147,DATE(集計・確認!$B$5+1,4,1))-MAX(B147,DATE(集計・確認!$B$5,4,1))),""))</f>
        <v/>
      </c>
      <c r="K147" s="10" t="str">
        <f>IF(A147="","",IF(OR(NOT(ISNUMBER(B147)),NOT(ISNUMBER(C147)),C147&lt;B147,D147="",E147="",G147="未登録・重複"),"要確認：日付・登録・根拠を確認",IF(COUNTIFS(Docks[曳船名],A147,Docks[入渠開始日],B147)&gt;1,"要確認：同じ入渠が重複",IF(E147="未確認","要確認：未確認を含む","確認済"))))</f>
        <v/>
      </c>
    </row>
    <row r="148" spans="1:11" ht="24.95" customHeight="1" x14ac:dyDescent="0.2">
      <c r="A148" s="7"/>
      <c r="B148" s="20"/>
      <c r="C148" s="20"/>
      <c r="D148" s="7"/>
      <c r="E148" s="7"/>
      <c r="F148" s="7"/>
      <c r="G148" s="10" t="str">
        <f>IF(A148="","",IF(COUNTIF(Tugs[曳船名],A148)&lt;&gt;1,"未登録・重複",IF(INDEX(Tugs[会社名],MATCH(A148,Tugs[曳船名],0))="","未確認",INDEX(Tugs[会社名],MATCH(A148,Tugs[曳船名],0)))))</f>
        <v/>
      </c>
      <c r="H148" s="10" t="str">
        <f>IF(A148="","",IF(COUNTIF(Tugs[曳船名],A148)&lt;&gt;1,"未登録・重複",IF(INDEX(Tugs[基地港],MATCH(A148,Tugs[曳船名],0))="","未確認",INDEX(Tugs[基地港],MATCH(A148,Tugs[曳船名],0)))))</f>
        <v/>
      </c>
      <c r="I148" s="10" t="str">
        <f>IF(A148="","",IF(AND(ISNUMBER(B148),ISNUMBER(C148),C148&gt;=B148),C148-B148,""))</f>
        <v/>
      </c>
      <c r="J148" s="10" t="str">
        <f>IF(A148="","",IF(AND(ISNUMBER(B148),ISNUMBER(C148),C148&gt;=B148),MAX(0,MIN(C148,DATE(集計・確認!$B$5+1,4,1))-MAX(B148,DATE(集計・確認!$B$5,4,1))),""))</f>
        <v/>
      </c>
      <c r="K148" s="10" t="str">
        <f>IF(A148="","",IF(OR(NOT(ISNUMBER(B148)),NOT(ISNUMBER(C148)),C148&lt;B148,D148="",E148="",G148="未登録・重複"),"要確認：日付・登録・根拠を確認",IF(COUNTIFS(Docks[曳船名],A148,Docks[入渠開始日],B148)&gt;1,"要確認：同じ入渠が重複",IF(E148="未確認","要確認：未確認を含む","確認済"))))</f>
        <v/>
      </c>
    </row>
    <row r="149" spans="1:11" ht="24.95" customHeight="1" x14ac:dyDescent="0.2">
      <c r="A149" s="7"/>
      <c r="B149" s="20"/>
      <c r="C149" s="20"/>
      <c r="D149" s="7"/>
      <c r="E149" s="7"/>
      <c r="F149" s="7"/>
      <c r="G149" s="10" t="str">
        <f>IF(A149="","",IF(COUNTIF(Tugs[曳船名],A149)&lt;&gt;1,"未登録・重複",IF(INDEX(Tugs[会社名],MATCH(A149,Tugs[曳船名],0))="","未確認",INDEX(Tugs[会社名],MATCH(A149,Tugs[曳船名],0)))))</f>
        <v/>
      </c>
      <c r="H149" s="10" t="str">
        <f>IF(A149="","",IF(COUNTIF(Tugs[曳船名],A149)&lt;&gt;1,"未登録・重複",IF(INDEX(Tugs[基地港],MATCH(A149,Tugs[曳船名],0))="","未確認",INDEX(Tugs[基地港],MATCH(A149,Tugs[曳船名],0)))))</f>
        <v/>
      </c>
      <c r="I149" s="10" t="str">
        <f>IF(A149="","",IF(AND(ISNUMBER(B149),ISNUMBER(C149),C149&gt;=B149),C149-B149,""))</f>
        <v/>
      </c>
      <c r="J149" s="10" t="str">
        <f>IF(A149="","",IF(AND(ISNUMBER(B149),ISNUMBER(C149),C149&gt;=B149),MAX(0,MIN(C149,DATE(集計・確認!$B$5+1,4,1))-MAX(B149,DATE(集計・確認!$B$5,4,1))),""))</f>
        <v/>
      </c>
      <c r="K149" s="10" t="str">
        <f>IF(A149="","",IF(OR(NOT(ISNUMBER(B149)),NOT(ISNUMBER(C149)),C149&lt;B149,D149="",E149="",G149="未登録・重複"),"要確認：日付・登録・根拠を確認",IF(COUNTIFS(Docks[曳船名],A149,Docks[入渠開始日],B149)&gt;1,"要確認：同じ入渠が重複",IF(E149="未確認","要確認：未確認を含む","確認済"))))</f>
        <v/>
      </c>
    </row>
    <row r="150" spans="1:11" ht="24.95" customHeight="1" x14ac:dyDescent="0.2">
      <c r="A150" s="7"/>
      <c r="B150" s="20"/>
      <c r="C150" s="20"/>
      <c r="D150" s="7"/>
      <c r="E150" s="7"/>
      <c r="F150" s="7"/>
      <c r="G150" s="10" t="str">
        <f>IF(A150="","",IF(COUNTIF(Tugs[曳船名],A150)&lt;&gt;1,"未登録・重複",IF(INDEX(Tugs[会社名],MATCH(A150,Tugs[曳船名],0))="","未確認",INDEX(Tugs[会社名],MATCH(A150,Tugs[曳船名],0)))))</f>
        <v/>
      </c>
      <c r="H150" s="10" t="str">
        <f>IF(A150="","",IF(COUNTIF(Tugs[曳船名],A150)&lt;&gt;1,"未登録・重複",IF(INDEX(Tugs[基地港],MATCH(A150,Tugs[曳船名],0))="","未確認",INDEX(Tugs[基地港],MATCH(A150,Tugs[曳船名],0)))))</f>
        <v/>
      </c>
      <c r="I150" s="10" t="str">
        <f>IF(A150="","",IF(AND(ISNUMBER(B150),ISNUMBER(C150),C150&gt;=B150),C150-B150,""))</f>
        <v/>
      </c>
      <c r="J150" s="10" t="str">
        <f>IF(A150="","",IF(AND(ISNUMBER(B150),ISNUMBER(C150),C150&gt;=B150),MAX(0,MIN(C150,DATE(集計・確認!$B$5+1,4,1))-MAX(B150,DATE(集計・確認!$B$5,4,1))),""))</f>
        <v/>
      </c>
      <c r="K150" s="10" t="str">
        <f>IF(A150="","",IF(OR(NOT(ISNUMBER(B150)),NOT(ISNUMBER(C150)),C150&lt;B150,D150="",E150="",G150="未登録・重複"),"要確認：日付・登録・根拠を確認",IF(COUNTIFS(Docks[曳船名],A150,Docks[入渠開始日],B150)&gt;1,"要確認：同じ入渠が重複",IF(E150="未確認","要確認：未確認を含む","確認済"))))</f>
        <v/>
      </c>
    </row>
    <row r="151" spans="1:11" ht="24.95" customHeight="1" x14ac:dyDescent="0.2">
      <c r="A151" s="7"/>
      <c r="B151" s="20"/>
      <c r="C151" s="20"/>
      <c r="D151" s="7"/>
      <c r="E151" s="7"/>
      <c r="F151" s="7"/>
      <c r="G151" s="10" t="str">
        <f>IF(A151="","",IF(COUNTIF(Tugs[曳船名],A151)&lt;&gt;1,"未登録・重複",IF(INDEX(Tugs[会社名],MATCH(A151,Tugs[曳船名],0))="","未確認",INDEX(Tugs[会社名],MATCH(A151,Tugs[曳船名],0)))))</f>
        <v/>
      </c>
      <c r="H151" s="10" t="str">
        <f>IF(A151="","",IF(COUNTIF(Tugs[曳船名],A151)&lt;&gt;1,"未登録・重複",IF(INDEX(Tugs[基地港],MATCH(A151,Tugs[曳船名],0))="","未確認",INDEX(Tugs[基地港],MATCH(A151,Tugs[曳船名],0)))))</f>
        <v/>
      </c>
      <c r="I151" s="10" t="str">
        <f>IF(A151="","",IF(AND(ISNUMBER(B151),ISNUMBER(C151),C151&gt;=B151),C151-B151,""))</f>
        <v/>
      </c>
      <c r="J151" s="10" t="str">
        <f>IF(A151="","",IF(AND(ISNUMBER(B151),ISNUMBER(C151),C151&gt;=B151),MAX(0,MIN(C151,DATE(集計・確認!$B$5+1,4,1))-MAX(B151,DATE(集計・確認!$B$5,4,1))),""))</f>
        <v/>
      </c>
      <c r="K151" s="10" t="str">
        <f>IF(A151="","",IF(OR(NOT(ISNUMBER(B151)),NOT(ISNUMBER(C151)),C151&lt;B151,D151="",E151="",G151="未登録・重複"),"要確認：日付・登録・根拠を確認",IF(COUNTIFS(Docks[曳船名],A151,Docks[入渠開始日],B151)&gt;1,"要確認：同じ入渠が重複",IF(E151="未確認","要確認：未確認を含む","確認済"))))</f>
        <v/>
      </c>
    </row>
    <row r="152" spans="1:11" ht="24.95" customHeight="1" x14ac:dyDescent="0.2">
      <c r="A152" s="7"/>
      <c r="B152" s="20"/>
      <c r="C152" s="20"/>
      <c r="D152" s="7"/>
      <c r="E152" s="7"/>
      <c r="F152" s="7"/>
      <c r="G152" s="10" t="str">
        <f>IF(A152="","",IF(COUNTIF(Tugs[曳船名],A152)&lt;&gt;1,"未登録・重複",IF(INDEX(Tugs[会社名],MATCH(A152,Tugs[曳船名],0))="","未確認",INDEX(Tugs[会社名],MATCH(A152,Tugs[曳船名],0)))))</f>
        <v/>
      </c>
      <c r="H152" s="10" t="str">
        <f>IF(A152="","",IF(COUNTIF(Tugs[曳船名],A152)&lt;&gt;1,"未登録・重複",IF(INDEX(Tugs[基地港],MATCH(A152,Tugs[曳船名],0))="","未確認",INDEX(Tugs[基地港],MATCH(A152,Tugs[曳船名],0)))))</f>
        <v/>
      </c>
      <c r="I152" s="10" t="str">
        <f>IF(A152="","",IF(AND(ISNUMBER(B152),ISNUMBER(C152),C152&gt;=B152),C152-B152,""))</f>
        <v/>
      </c>
      <c r="J152" s="10" t="str">
        <f>IF(A152="","",IF(AND(ISNUMBER(B152),ISNUMBER(C152),C152&gt;=B152),MAX(0,MIN(C152,DATE(集計・確認!$B$5+1,4,1))-MAX(B152,DATE(集計・確認!$B$5,4,1))),""))</f>
        <v/>
      </c>
      <c r="K152" s="10" t="str">
        <f>IF(A152="","",IF(OR(NOT(ISNUMBER(B152)),NOT(ISNUMBER(C152)),C152&lt;B152,D152="",E152="",G152="未登録・重複"),"要確認：日付・登録・根拠を確認",IF(COUNTIFS(Docks[曳船名],A152,Docks[入渠開始日],B152)&gt;1,"要確認：同じ入渠が重複",IF(E152="未確認","要確認：未確認を含む","確認済"))))</f>
        <v/>
      </c>
    </row>
    <row r="153" spans="1:11" ht="24.95" customHeight="1" x14ac:dyDescent="0.2">
      <c r="A153" s="7"/>
      <c r="B153" s="20"/>
      <c r="C153" s="20"/>
      <c r="D153" s="7"/>
      <c r="E153" s="7"/>
      <c r="F153" s="7"/>
      <c r="G153" s="10" t="str">
        <f>IF(A153="","",IF(COUNTIF(Tugs[曳船名],A153)&lt;&gt;1,"未登録・重複",IF(INDEX(Tugs[会社名],MATCH(A153,Tugs[曳船名],0))="","未確認",INDEX(Tugs[会社名],MATCH(A153,Tugs[曳船名],0)))))</f>
        <v/>
      </c>
      <c r="H153" s="10" t="str">
        <f>IF(A153="","",IF(COUNTIF(Tugs[曳船名],A153)&lt;&gt;1,"未登録・重複",IF(INDEX(Tugs[基地港],MATCH(A153,Tugs[曳船名],0))="","未確認",INDEX(Tugs[基地港],MATCH(A153,Tugs[曳船名],0)))))</f>
        <v/>
      </c>
      <c r="I153" s="10" t="str">
        <f>IF(A153="","",IF(AND(ISNUMBER(B153),ISNUMBER(C153),C153&gt;=B153),C153-B153,""))</f>
        <v/>
      </c>
      <c r="J153" s="10" t="str">
        <f>IF(A153="","",IF(AND(ISNUMBER(B153),ISNUMBER(C153),C153&gt;=B153),MAX(0,MIN(C153,DATE(集計・確認!$B$5+1,4,1))-MAX(B153,DATE(集計・確認!$B$5,4,1))),""))</f>
        <v/>
      </c>
      <c r="K153" s="10" t="str">
        <f>IF(A153="","",IF(OR(NOT(ISNUMBER(B153)),NOT(ISNUMBER(C153)),C153&lt;B153,D153="",E153="",G153="未登録・重複"),"要確認：日付・登録・根拠を確認",IF(COUNTIFS(Docks[曳船名],A153,Docks[入渠開始日],B153)&gt;1,"要確認：同じ入渠が重複",IF(E153="未確認","要確認：未確認を含む","確認済"))))</f>
        <v/>
      </c>
    </row>
    <row r="154" spans="1:11" ht="24.95" customHeight="1" x14ac:dyDescent="0.2">
      <c r="A154" s="7"/>
      <c r="B154" s="20"/>
      <c r="C154" s="20"/>
      <c r="D154" s="7"/>
      <c r="E154" s="7"/>
      <c r="F154" s="7"/>
      <c r="G154" s="10" t="str">
        <f>IF(A154="","",IF(COUNTIF(Tugs[曳船名],A154)&lt;&gt;1,"未登録・重複",IF(INDEX(Tugs[会社名],MATCH(A154,Tugs[曳船名],0))="","未確認",INDEX(Tugs[会社名],MATCH(A154,Tugs[曳船名],0)))))</f>
        <v/>
      </c>
      <c r="H154" s="10" t="str">
        <f>IF(A154="","",IF(COUNTIF(Tugs[曳船名],A154)&lt;&gt;1,"未登録・重複",IF(INDEX(Tugs[基地港],MATCH(A154,Tugs[曳船名],0))="","未確認",INDEX(Tugs[基地港],MATCH(A154,Tugs[曳船名],0)))))</f>
        <v/>
      </c>
      <c r="I154" s="10" t="str">
        <f>IF(A154="","",IF(AND(ISNUMBER(B154),ISNUMBER(C154),C154&gt;=B154),C154-B154,""))</f>
        <v/>
      </c>
      <c r="J154" s="10" t="str">
        <f>IF(A154="","",IF(AND(ISNUMBER(B154),ISNUMBER(C154),C154&gt;=B154),MAX(0,MIN(C154,DATE(集計・確認!$B$5+1,4,1))-MAX(B154,DATE(集計・確認!$B$5,4,1))),""))</f>
        <v/>
      </c>
      <c r="K154" s="10" t="str">
        <f>IF(A154="","",IF(OR(NOT(ISNUMBER(B154)),NOT(ISNUMBER(C154)),C154&lt;B154,D154="",E154="",G154="未登録・重複"),"要確認：日付・登録・根拠を確認",IF(COUNTIFS(Docks[曳船名],A154,Docks[入渠開始日],B154)&gt;1,"要確認：同じ入渠が重複",IF(E154="未確認","要確認：未確認を含む","確認済"))))</f>
        <v/>
      </c>
    </row>
    <row r="155" spans="1:11" ht="24.95" customHeight="1" x14ac:dyDescent="0.2">
      <c r="A155" s="7"/>
      <c r="B155" s="20"/>
      <c r="C155" s="20"/>
      <c r="D155" s="7"/>
      <c r="E155" s="7"/>
      <c r="F155" s="7"/>
      <c r="G155" s="10" t="str">
        <f>IF(A155="","",IF(COUNTIF(Tugs[曳船名],A155)&lt;&gt;1,"未登録・重複",IF(INDEX(Tugs[会社名],MATCH(A155,Tugs[曳船名],0))="","未確認",INDEX(Tugs[会社名],MATCH(A155,Tugs[曳船名],0)))))</f>
        <v/>
      </c>
      <c r="H155" s="10" t="str">
        <f>IF(A155="","",IF(COUNTIF(Tugs[曳船名],A155)&lt;&gt;1,"未登録・重複",IF(INDEX(Tugs[基地港],MATCH(A155,Tugs[曳船名],0))="","未確認",INDEX(Tugs[基地港],MATCH(A155,Tugs[曳船名],0)))))</f>
        <v/>
      </c>
      <c r="I155" s="10" t="str">
        <f>IF(A155="","",IF(AND(ISNUMBER(B155),ISNUMBER(C155),C155&gt;=B155),C155-B155,""))</f>
        <v/>
      </c>
      <c r="J155" s="10" t="str">
        <f>IF(A155="","",IF(AND(ISNUMBER(B155),ISNUMBER(C155),C155&gt;=B155),MAX(0,MIN(C155,DATE(集計・確認!$B$5+1,4,1))-MAX(B155,DATE(集計・確認!$B$5,4,1))),""))</f>
        <v/>
      </c>
      <c r="K155" s="10" t="str">
        <f>IF(A155="","",IF(OR(NOT(ISNUMBER(B155)),NOT(ISNUMBER(C155)),C155&lt;B155,D155="",E155="",G155="未登録・重複"),"要確認：日付・登録・根拠を確認",IF(COUNTIFS(Docks[曳船名],A155,Docks[入渠開始日],B155)&gt;1,"要確認：同じ入渠が重複",IF(E155="未確認","要確認：未確認を含む","確認済"))))</f>
        <v/>
      </c>
    </row>
    <row r="156" spans="1:11" ht="24.95" customHeight="1" x14ac:dyDescent="0.2">
      <c r="A156" s="7"/>
      <c r="B156" s="20"/>
      <c r="C156" s="20"/>
      <c r="D156" s="7"/>
      <c r="E156" s="7"/>
      <c r="F156" s="7"/>
      <c r="G156" s="10" t="str">
        <f>IF(A156="","",IF(COUNTIF(Tugs[曳船名],A156)&lt;&gt;1,"未登録・重複",IF(INDEX(Tugs[会社名],MATCH(A156,Tugs[曳船名],0))="","未確認",INDEX(Tugs[会社名],MATCH(A156,Tugs[曳船名],0)))))</f>
        <v/>
      </c>
      <c r="H156" s="10" t="str">
        <f>IF(A156="","",IF(COUNTIF(Tugs[曳船名],A156)&lt;&gt;1,"未登録・重複",IF(INDEX(Tugs[基地港],MATCH(A156,Tugs[曳船名],0))="","未確認",INDEX(Tugs[基地港],MATCH(A156,Tugs[曳船名],0)))))</f>
        <v/>
      </c>
      <c r="I156" s="10" t="str">
        <f>IF(A156="","",IF(AND(ISNUMBER(B156),ISNUMBER(C156),C156&gt;=B156),C156-B156,""))</f>
        <v/>
      </c>
      <c r="J156" s="10" t="str">
        <f>IF(A156="","",IF(AND(ISNUMBER(B156),ISNUMBER(C156),C156&gt;=B156),MAX(0,MIN(C156,DATE(集計・確認!$B$5+1,4,1))-MAX(B156,DATE(集計・確認!$B$5,4,1))),""))</f>
        <v/>
      </c>
      <c r="K156" s="10" t="str">
        <f>IF(A156="","",IF(OR(NOT(ISNUMBER(B156)),NOT(ISNUMBER(C156)),C156&lt;B156,D156="",E156="",G156="未登録・重複"),"要確認：日付・登録・根拠を確認",IF(COUNTIFS(Docks[曳船名],A156,Docks[入渠開始日],B156)&gt;1,"要確認：同じ入渠が重複",IF(E156="未確認","要確認：未確認を含む","確認済"))))</f>
        <v/>
      </c>
    </row>
    <row r="157" spans="1:11" ht="24.95" customHeight="1" x14ac:dyDescent="0.2">
      <c r="A157" s="7"/>
      <c r="B157" s="20"/>
      <c r="C157" s="20"/>
      <c r="D157" s="7"/>
      <c r="E157" s="7"/>
      <c r="F157" s="7"/>
      <c r="G157" s="10" t="str">
        <f>IF(A157="","",IF(COUNTIF(Tugs[曳船名],A157)&lt;&gt;1,"未登録・重複",IF(INDEX(Tugs[会社名],MATCH(A157,Tugs[曳船名],0))="","未確認",INDEX(Tugs[会社名],MATCH(A157,Tugs[曳船名],0)))))</f>
        <v/>
      </c>
      <c r="H157" s="10" t="str">
        <f>IF(A157="","",IF(COUNTIF(Tugs[曳船名],A157)&lt;&gt;1,"未登録・重複",IF(INDEX(Tugs[基地港],MATCH(A157,Tugs[曳船名],0))="","未確認",INDEX(Tugs[基地港],MATCH(A157,Tugs[曳船名],0)))))</f>
        <v/>
      </c>
      <c r="I157" s="10" t="str">
        <f>IF(A157="","",IF(AND(ISNUMBER(B157),ISNUMBER(C157),C157&gt;=B157),C157-B157,""))</f>
        <v/>
      </c>
      <c r="J157" s="10" t="str">
        <f>IF(A157="","",IF(AND(ISNUMBER(B157),ISNUMBER(C157),C157&gt;=B157),MAX(0,MIN(C157,DATE(集計・確認!$B$5+1,4,1))-MAX(B157,DATE(集計・確認!$B$5,4,1))),""))</f>
        <v/>
      </c>
      <c r="K157" s="10" t="str">
        <f>IF(A157="","",IF(OR(NOT(ISNUMBER(B157)),NOT(ISNUMBER(C157)),C157&lt;B157,D157="",E157="",G157="未登録・重複"),"要確認：日付・登録・根拠を確認",IF(COUNTIFS(Docks[曳船名],A157,Docks[入渠開始日],B157)&gt;1,"要確認：同じ入渠が重複",IF(E157="未確認","要確認：未確認を含む","確認済"))))</f>
        <v/>
      </c>
    </row>
    <row r="158" spans="1:11" ht="24.95" customHeight="1" x14ac:dyDescent="0.2">
      <c r="A158" s="7"/>
      <c r="B158" s="20"/>
      <c r="C158" s="20"/>
      <c r="D158" s="7"/>
      <c r="E158" s="7"/>
      <c r="F158" s="7"/>
      <c r="G158" s="10" t="str">
        <f>IF(A158="","",IF(COUNTIF(Tugs[曳船名],A158)&lt;&gt;1,"未登録・重複",IF(INDEX(Tugs[会社名],MATCH(A158,Tugs[曳船名],0))="","未確認",INDEX(Tugs[会社名],MATCH(A158,Tugs[曳船名],0)))))</f>
        <v/>
      </c>
      <c r="H158" s="10" t="str">
        <f>IF(A158="","",IF(COUNTIF(Tugs[曳船名],A158)&lt;&gt;1,"未登録・重複",IF(INDEX(Tugs[基地港],MATCH(A158,Tugs[曳船名],0))="","未確認",INDEX(Tugs[基地港],MATCH(A158,Tugs[曳船名],0)))))</f>
        <v/>
      </c>
      <c r="I158" s="10" t="str">
        <f>IF(A158="","",IF(AND(ISNUMBER(B158),ISNUMBER(C158),C158&gt;=B158),C158-B158,""))</f>
        <v/>
      </c>
      <c r="J158" s="10" t="str">
        <f>IF(A158="","",IF(AND(ISNUMBER(B158),ISNUMBER(C158),C158&gt;=B158),MAX(0,MIN(C158,DATE(集計・確認!$B$5+1,4,1))-MAX(B158,DATE(集計・確認!$B$5,4,1))),""))</f>
        <v/>
      </c>
      <c r="K158" s="10" t="str">
        <f>IF(A158="","",IF(OR(NOT(ISNUMBER(B158)),NOT(ISNUMBER(C158)),C158&lt;B158,D158="",E158="",G158="未登録・重複"),"要確認：日付・登録・根拠を確認",IF(COUNTIFS(Docks[曳船名],A158,Docks[入渠開始日],B158)&gt;1,"要確認：同じ入渠が重複",IF(E158="未確認","要確認：未確認を含む","確認済"))))</f>
        <v/>
      </c>
    </row>
    <row r="159" spans="1:11" ht="24.95" customHeight="1" x14ac:dyDescent="0.2">
      <c r="A159" s="7"/>
      <c r="B159" s="20"/>
      <c r="C159" s="20"/>
      <c r="D159" s="7"/>
      <c r="E159" s="7"/>
      <c r="F159" s="7"/>
      <c r="G159" s="10" t="str">
        <f>IF(A159="","",IF(COUNTIF(Tugs[曳船名],A159)&lt;&gt;1,"未登録・重複",IF(INDEX(Tugs[会社名],MATCH(A159,Tugs[曳船名],0))="","未確認",INDEX(Tugs[会社名],MATCH(A159,Tugs[曳船名],0)))))</f>
        <v/>
      </c>
      <c r="H159" s="10" t="str">
        <f>IF(A159="","",IF(COUNTIF(Tugs[曳船名],A159)&lt;&gt;1,"未登録・重複",IF(INDEX(Tugs[基地港],MATCH(A159,Tugs[曳船名],0))="","未確認",INDEX(Tugs[基地港],MATCH(A159,Tugs[曳船名],0)))))</f>
        <v/>
      </c>
      <c r="I159" s="10" t="str">
        <f>IF(A159="","",IF(AND(ISNUMBER(B159),ISNUMBER(C159),C159&gt;=B159),C159-B159,""))</f>
        <v/>
      </c>
      <c r="J159" s="10" t="str">
        <f>IF(A159="","",IF(AND(ISNUMBER(B159),ISNUMBER(C159),C159&gt;=B159),MAX(0,MIN(C159,DATE(集計・確認!$B$5+1,4,1))-MAX(B159,DATE(集計・確認!$B$5,4,1))),""))</f>
        <v/>
      </c>
      <c r="K159" s="10" t="str">
        <f>IF(A159="","",IF(OR(NOT(ISNUMBER(B159)),NOT(ISNUMBER(C159)),C159&lt;B159,D159="",E159="",G159="未登録・重複"),"要確認：日付・登録・根拠を確認",IF(COUNTIFS(Docks[曳船名],A159,Docks[入渠開始日],B159)&gt;1,"要確認：同じ入渠が重複",IF(E159="未確認","要確認：未確認を含む","確認済"))))</f>
        <v/>
      </c>
    </row>
    <row r="160" spans="1:11" ht="24.95" customHeight="1" x14ac:dyDescent="0.2">
      <c r="A160" s="7"/>
      <c r="B160" s="20"/>
      <c r="C160" s="20"/>
      <c r="D160" s="7"/>
      <c r="E160" s="7"/>
      <c r="F160" s="7"/>
      <c r="G160" s="10" t="str">
        <f>IF(A160="","",IF(COUNTIF(Tugs[曳船名],A160)&lt;&gt;1,"未登録・重複",IF(INDEX(Tugs[会社名],MATCH(A160,Tugs[曳船名],0))="","未確認",INDEX(Tugs[会社名],MATCH(A160,Tugs[曳船名],0)))))</f>
        <v/>
      </c>
      <c r="H160" s="10" t="str">
        <f>IF(A160="","",IF(COUNTIF(Tugs[曳船名],A160)&lt;&gt;1,"未登録・重複",IF(INDEX(Tugs[基地港],MATCH(A160,Tugs[曳船名],0))="","未確認",INDEX(Tugs[基地港],MATCH(A160,Tugs[曳船名],0)))))</f>
        <v/>
      </c>
      <c r="I160" s="10" t="str">
        <f>IF(A160="","",IF(AND(ISNUMBER(B160),ISNUMBER(C160),C160&gt;=B160),C160-B160,""))</f>
        <v/>
      </c>
      <c r="J160" s="10" t="str">
        <f>IF(A160="","",IF(AND(ISNUMBER(B160),ISNUMBER(C160),C160&gt;=B160),MAX(0,MIN(C160,DATE(集計・確認!$B$5+1,4,1))-MAX(B160,DATE(集計・確認!$B$5,4,1))),""))</f>
        <v/>
      </c>
      <c r="K160" s="10" t="str">
        <f>IF(A160="","",IF(OR(NOT(ISNUMBER(B160)),NOT(ISNUMBER(C160)),C160&lt;B160,D160="",E160="",G160="未登録・重複"),"要確認：日付・登録・根拠を確認",IF(COUNTIFS(Docks[曳船名],A160,Docks[入渠開始日],B160)&gt;1,"要確認：同じ入渠が重複",IF(E160="未確認","要確認：未確認を含む","確認済"))))</f>
        <v/>
      </c>
    </row>
    <row r="161" spans="1:11" ht="24.95" customHeight="1" x14ac:dyDescent="0.2">
      <c r="A161" s="7"/>
      <c r="B161" s="20"/>
      <c r="C161" s="20"/>
      <c r="D161" s="7"/>
      <c r="E161" s="7"/>
      <c r="F161" s="7"/>
      <c r="G161" s="10" t="str">
        <f>IF(A161="","",IF(COUNTIF(Tugs[曳船名],A161)&lt;&gt;1,"未登録・重複",IF(INDEX(Tugs[会社名],MATCH(A161,Tugs[曳船名],0))="","未確認",INDEX(Tugs[会社名],MATCH(A161,Tugs[曳船名],0)))))</f>
        <v/>
      </c>
      <c r="H161" s="10" t="str">
        <f>IF(A161="","",IF(COUNTIF(Tugs[曳船名],A161)&lt;&gt;1,"未登録・重複",IF(INDEX(Tugs[基地港],MATCH(A161,Tugs[曳船名],0))="","未確認",INDEX(Tugs[基地港],MATCH(A161,Tugs[曳船名],0)))))</f>
        <v/>
      </c>
      <c r="I161" s="10" t="str">
        <f>IF(A161="","",IF(AND(ISNUMBER(B161),ISNUMBER(C161),C161&gt;=B161),C161-B161,""))</f>
        <v/>
      </c>
      <c r="J161" s="10" t="str">
        <f>IF(A161="","",IF(AND(ISNUMBER(B161),ISNUMBER(C161),C161&gt;=B161),MAX(0,MIN(C161,DATE(集計・確認!$B$5+1,4,1))-MAX(B161,DATE(集計・確認!$B$5,4,1))),""))</f>
        <v/>
      </c>
      <c r="K161" s="10" t="str">
        <f>IF(A161="","",IF(OR(NOT(ISNUMBER(B161)),NOT(ISNUMBER(C161)),C161&lt;B161,D161="",E161="",G161="未登録・重複"),"要確認：日付・登録・根拠を確認",IF(COUNTIFS(Docks[曳船名],A161,Docks[入渠開始日],B161)&gt;1,"要確認：同じ入渠が重複",IF(E161="未確認","要確認：未確認を含む","確認済"))))</f>
        <v/>
      </c>
    </row>
    <row r="162" spans="1:11" ht="24.95" customHeight="1" x14ac:dyDescent="0.2">
      <c r="A162" s="7"/>
      <c r="B162" s="20"/>
      <c r="C162" s="20"/>
      <c r="D162" s="7"/>
      <c r="E162" s="7"/>
      <c r="F162" s="7"/>
      <c r="G162" s="10" t="str">
        <f>IF(A162="","",IF(COUNTIF(Tugs[曳船名],A162)&lt;&gt;1,"未登録・重複",IF(INDEX(Tugs[会社名],MATCH(A162,Tugs[曳船名],0))="","未確認",INDEX(Tugs[会社名],MATCH(A162,Tugs[曳船名],0)))))</f>
        <v/>
      </c>
      <c r="H162" s="10" t="str">
        <f>IF(A162="","",IF(COUNTIF(Tugs[曳船名],A162)&lt;&gt;1,"未登録・重複",IF(INDEX(Tugs[基地港],MATCH(A162,Tugs[曳船名],0))="","未確認",INDEX(Tugs[基地港],MATCH(A162,Tugs[曳船名],0)))))</f>
        <v/>
      </c>
      <c r="I162" s="10" t="str">
        <f>IF(A162="","",IF(AND(ISNUMBER(B162),ISNUMBER(C162),C162&gt;=B162),C162-B162,""))</f>
        <v/>
      </c>
      <c r="J162" s="10" t="str">
        <f>IF(A162="","",IF(AND(ISNUMBER(B162),ISNUMBER(C162),C162&gt;=B162),MAX(0,MIN(C162,DATE(集計・確認!$B$5+1,4,1))-MAX(B162,DATE(集計・確認!$B$5,4,1))),""))</f>
        <v/>
      </c>
      <c r="K162" s="10" t="str">
        <f>IF(A162="","",IF(OR(NOT(ISNUMBER(B162)),NOT(ISNUMBER(C162)),C162&lt;B162,D162="",E162="",G162="未登録・重複"),"要確認：日付・登録・根拠を確認",IF(COUNTIFS(Docks[曳船名],A162,Docks[入渠開始日],B162)&gt;1,"要確認：同じ入渠が重複",IF(E162="未確認","要確認：未確認を含む","確認済"))))</f>
        <v/>
      </c>
    </row>
    <row r="163" spans="1:11" ht="24.95" customHeight="1" x14ac:dyDescent="0.2">
      <c r="A163" s="7"/>
      <c r="B163" s="20"/>
      <c r="C163" s="20"/>
      <c r="D163" s="7"/>
      <c r="E163" s="7"/>
      <c r="F163" s="7"/>
      <c r="G163" s="10" t="str">
        <f>IF(A163="","",IF(COUNTIF(Tugs[曳船名],A163)&lt;&gt;1,"未登録・重複",IF(INDEX(Tugs[会社名],MATCH(A163,Tugs[曳船名],0))="","未確認",INDEX(Tugs[会社名],MATCH(A163,Tugs[曳船名],0)))))</f>
        <v/>
      </c>
      <c r="H163" s="10" t="str">
        <f>IF(A163="","",IF(COUNTIF(Tugs[曳船名],A163)&lt;&gt;1,"未登録・重複",IF(INDEX(Tugs[基地港],MATCH(A163,Tugs[曳船名],0))="","未確認",INDEX(Tugs[基地港],MATCH(A163,Tugs[曳船名],0)))))</f>
        <v/>
      </c>
      <c r="I163" s="10" t="str">
        <f>IF(A163="","",IF(AND(ISNUMBER(B163),ISNUMBER(C163),C163&gt;=B163),C163-B163,""))</f>
        <v/>
      </c>
      <c r="J163" s="10" t="str">
        <f>IF(A163="","",IF(AND(ISNUMBER(B163),ISNUMBER(C163),C163&gt;=B163),MAX(0,MIN(C163,DATE(集計・確認!$B$5+1,4,1))-MAX(B163,DATE(集計・確認!$B$5,4,1))),""))</f>
        <v/>
      </c>
      <c r="K163" s="10" t="str">
        <f>IF(A163="","",IF(OR(NOT(ISNUMBER(B163)),NOT(ISNUMBER(C163)),C163&lt;B163,D163="",E163="",G163="未登録・重複"),"要確認：日付・登録・根拠を確認",IF(COUNTIFS(Docks[曳船名],A163,Docks[入渠開始日],B163)&gt;1,"要確認：同じ入渠が重複",IF(E163="未確認","要確認：未確認を含む","確認済"))))</f>
        <v/>
      </c>
    </row>
    <row r="164" spans="1:11" ht="24.95" customHeight="1" x14ac:dyDescent="0.2">
      <c r="A164" s="7"/>
      <c r="B164" s="20"/>
      <c r="C164" s="20"/>
      <c r="D164" s="7"/>
      <c r="E164" s="7"/>
      <c r="F164" s="7"/>
      <c r="G164" s="10" t="str">
        <f>IF(A164="","",IF(COUNTIF(Tugs[曳船名],A164)&lt;&gt;1,"未登録・重複",IF(INDEX(Tugs[会社名],MATCH(A164,Tugs[曳船名],0))="","未確認",INDEX(Tugs[会社名],MATCH(A164,Tugs[曳船名],0)))))</f>
        <v/>
      </c>
      <c r="H164" s="10" t="str">
        <f>IF(A164="","",IF(COUNTIF(Tugs[曳船名],A164)&lt;&gt;1,"未登録・重複",IF(INDEX(Tugs[基地港],MATCH(A164,Tugs[曳船名],0))="","未確認",INDEX(Tugs[基地港],MATCH(A164,Tugs[曳船名],0)))))</f>
        <v/>
      </c>
      <c r="I164" s="10" t="str">
        <f>IF(A164="","",IF(AND(ISNUMBER(B164),ISNUMBER(C164),C164&gt;=B164),C164-B164,""))</f>
        <v/>
      </c>
      <c r="J164" s="10" t="str">
        <f>IF(A164="","",IF(AND(ISNUMBER(B164),ISNUMBER(C164),C164&gt;=B164),MAX(0,MIN(C164,DATE(集計・確認!$B$5+1,4,1))-MAX(B164,DATE(集計・確認!$B$5,4,1))),""))</f>
        <v/>
      </c>
      <c r="K164" s="10" t="str">
        <f>IF(A164="","",IF(OR(NOT(ISNUMBER(B164)),NOT(ISNUMBER(C164)),C164&lt;B164,D164="",E164="",G164="未登録・重複"),"要確認：日付・登録・根拠を確認",IF(COUNTIFS(Docks[曳船名],A164,Docks[入渠開始日],B164)&gt;1,"要確認：同じ入渠が重複",IF(E164="未確認","要確認：未確認を含む","確認済"))))</f>
        <v/>
      </c>
    </row>
    <row r="165" spans="1:11" ht="24.95" customHeight="1" x14ac:dyDescent="0.2">
      <c r="A165" s="7"/>
      <c r="B165" s="20"/>
      <c r="C165" s="20"/>
      <c r="D165" s="7"/>
      <c r="E165" s="7"/>
      <c r="F165" s="7"/>
      <c r="G165" s="10" t="str">
        <f>IF(A165="","",IF(COUNTIF(Tugs[曳船名],A165)&lt;&gt;1,"未登録・重複",IF(INDEX(Tugs[会社名],MATCH(A165,Tugs[曳船名],0))="","未確認",INDEX(Tugs[会社名],MATCH(A165,Tugs[曳船名],0)))))</f>
        <v/>
      </c>
      <c r="H165" s="10" t="str">
        <f>IF(A165="","",IF(COUNTIF(Tugs[曳船名],A165)&lt;&gt;1,"未登録・重複",IF(INDEX(Tugs[基地港],MATCH(A165,Tugs[曳船名],0))="","未確認",INDEX(Tugs[基地港],MATCH(A165,Tugs[曳船名],0)))))</f>
        <v/>
      </c>
      <c r="I165" s="10" t="str">
        <f>IF(A165="","",IF(AND(ISNUMBER(B165),ISNUMBER(C165),C165&gt;=B165),C165-B165,""))</f>
        <v/>
      </c>
      <c r="J165" s="10" t="str">
        <f>IF(A165="","",IF(AND(ISNUMBER(B165),ISNUMBER(C165),C165&gt;=B165),MAX(0,MIN(C165,DATE(集計・確認!$B$5+1,4,1))-MAX(B165,DATE(集計・確認!$B$5,4,1))),""))</f>
        <v/>
      </c>
      <c r="K165" s="10" t="str">
        <f>IF(A165="","",IF(OR(NOT(ISNUMBER(B165)),NOT(ISNUMBER(C165)),C165&lt;B165,D165="",E165="",G165="未登録・重複"),"要確認：日付・登録・根拠を確認",IF(COUNTIFS(Docks[曳船名],A165,Docks[入渠開始日],B165)&gt;1,"要確認：同じ入渠が重複",IF(E165="未確認","要確認：未確認を含む","確認済"))))</f>
        <v/>
      </c>
    </row>
    <row r="166" spans="1:11" ht="24.95" customHeight="1" x14ac:dyDescent="0.2">
      <c r="A166" s="7"/>
      <c r="B166" s="20"/>
      <c r="C166" s="20"/>
      <c r="D166" s="7"/>
      <c r="E166" s="7"/>
      <c r="F166" s="7"/>
      <c r="G166" s="10" t="str">
        <f>IF(A166="","",IF(COUNTIF(Tugs[曳船名],A166)&lt;&gt;1,"未登録・重複",IF(INDEX(Tugs[会社名],MATCH(A166,Tugs[曳船名],0))="","未確認",INDEX(Tugs[会社名],MATCH(A166,Tugs[曳船名],0)))))</f>
        <v/>
      </c>
      <c r="H166" s="10" t="str">
        <f>IF(A166="","",IF(COUNTIF(Tugs[曳船名],A166)&lt;&gt;1,"未登録・重複",IF(INDEX(Tugs[基地港],MATCH(A166,Tugs[曳船名],0))="","未確認",INDEX(Tugs[基地港],MATCH(A166,Tugs[曳船名],0)))))</f>
        <v/>
      </c>
      <c r="I166" s="10" t="str">
        <f>IF(A166="","",IF(AND(ISNUMBER(B166),ISNUMBER(C166),C166&gt;=B166),C166-B166,""))</f>
        <v/>
      </c>
      <c r="J166" s="10" t="str">
        <f>IF(A166="","",IF(AND(ISNUMBER(B166),ISNUMBER(C166),C166&gt;=B166),MAX(0,MIN(C166,DATE(集計・確認!$B$5+1,4,1))-MAX(B166,DATE(集計・確認!$B$5,4,1))),""))</f>
        <v/>
      </c>
      <c r="K166" s="10" t="str">
        <f>IF(A166="","",IF(OR(NOT(ISNUMBER(B166)),NOT(ISNUMBER(C166)),C166&lt;B166,D166="",E166="",G166="未登録・重複"),"要確認：日付・登録・根拠を確認",IF(COUNTIFS(Docks[曳船名],A166,Docks[入渠開始日],B166)&gt;1,"要確認：同じ入渠が重複",IF(E166="未確認","要確認：未確認を含む","確認済"))))</f>
        <v/>
      </c>
    </row>
    <row r="167" spans="1:11" ht="24.95" customHeight="1" x14ac:dyDescent="0.2">
      <c r="A167" s="7"/>
      <c r="B167" s="20"/>
      <c r="C167" s="20"/>
      <c r="D167" s="7"/>
      <c r="E167" s="7"/>
      <c r="F167" s="7"/>
      <c r="G167" s="10" t="str">
        <f>IF(A167="","",IF(COUNTIF(Tugs[曳船名],A167)&lt;&gt;1,"未登録・重複",IF(INDEX(Tugs[会社名],MATCH(A167,Tugs[曳船名],0))="","未確認",INDEX(Tugs[会社名],MATCH(A167,Tugs[曳船名],0)))))</f>
        <v/>
      </c>
      <c r="H167" s="10" t="str">
        <f>IF(A167="","",IF(COUNTIF(Tugs[曳船名],A167)&lt;&gt;1,"未登録・重複",IF(INDEX(Tugs[基地港],MATCH(A167,Tugs[曳船名],0))="","未確認",INDEX(Tugs[基地港],MATCH(A167,Tugs[曳船名],0)))))</f>
        <v/>
      </c>
      <c r="I167" s="10" t="str">
        <f>IF(A167="","",IF(AND(ISNUMBER(B167),ISNUMBER(C167),C167&gt;=B167),C167-B167,""))</f>
        <v/>
      </c>
      <c r="J167" s="10" t="str">
        <f>IF(A167="","",IF(AND(ISNUMBER(B167),ISNUMBER(C167),C167&gt;=B167),MAX(0,MIN(C167,DATE(集計・確認!$B$5+1,4,1))-MAX(B167,DATE(集計・確認!$B$5,4,1))),""))</f>
        <v/>
      </c>
      <c r="K167" s="10" t="str">
        <f>IF(A167="","",IF(OR(NOT(ISNUMBER(B167)),NOT(ISNUMBER(C167)),C167&lt;B167,D167="",E167="",G167="未登録・重複"),"要確認：日付・登録・根拠を確認",IF(COUNTIFS(Docks[曳船名],A167,Docks[入渠開始日],B167)&gt;1,"要確認：同じ入渠が重複",IF(E167="未確認","要確認：未確認を含む","確認済"))))</f>
        <v/>
      </c>
    </row>
    <row r="168" spans="1:11" ht="24.95" customHeight="1" x14ac:dyDescent="0.2">
      <c r="A168" s="7"/>
      <c r="B168" s="20"/>
      <c r="C168" s="20"/>
      <c r="D168" s="7"/>
      <c r="E168" s="7"/>
      <c r="F168" s="7"/>
      <c r="G168" s="10" t="str">
        <f>IF(A168="","",IF(COUNTIF(Tugs[曳船名],A168)&lt;&gt;1,"未登録・重複",IF(INDEX(Tugs[会社名],MATCH(A168,Tugs[曳船名],0))="","未確認",INDEX(Tugs[会社名],MATCH(A168,Tugs[曳船名],0)))))</f>
        <v/>
      </c>
      <c r="H168" s="10" t="str">
        <f>IF(A168="","",IF(COUNTIF(Tugs[曳船名],A168)&lt;&gt;1,"未登録・重複",IF(INDEX(Tugs[基地港],MATCH(A168,Tugs[曳船名],0))="","未確認",INDEX(Tugs[基地港],MATCH(A168,Tugs[曳船名],0)))))</f>
        <v/>
      </c>
      <c r="I168" s="10" t="str">
        <f>IF(A168="","",IF(AND(ISNUMBER(B168),ISNUMBER(C168),C168&gt;=B168),C168-B168,""))</f>
        <v/>
      </c>
      <c r="J168" s="10" t="str">
        <f>IF(A168="","",IF(AND(ISNUMBER(B168),ISNUMBER(C168),C168&gt;=B168),MAX(0,MIN(C168,DATE(集計・確認!$B$5+1,4,1))-MAX(B168,DATE(集計・確認!$B$5,4,1))),""))</f>
        <v/>
      </c>
      <c r="K168" s="10" t="str">
        <f>IF(A168="","",IF(OR(NOT(ISNUMBER(B168)),NOT(ISNUMBER(C168)),C168&lt;B168,D168="",E168="",G168="未登録・重複"),"要確認：日付・登録・根拠を確認",IF(COUNTIFS(Docks[曳船名],A168,Docks[入渠開始日],B168)&gt;1,"要確認：同じ入渠が重複",IF(E168="未確認","要確認：未確認を含む","確認済"))))</f>
        <v/>
      </c>
    </row>
    <row r="169" spans="1:11" ht="24.95" customHeight="1" x14ac:dyDescent="0.2">
      <c r="A169" s="7"/>
      <c r="B169" s="20"/>
      <c r="C169" s="20"/>
      <c r="D169" s="7"/>
      <c r="E169" s="7"/>
      <c r="F169" s="7"/>
      <c r="G169" s="10" t="str">
        <f>IF(A169="","",IF(COUNTIF(Tugs[曳船名],A169)&lt;&gt;1,"未登録・重複",IF(INDEX(Tugs[会社名],MATCH(A169,Tugs[曳船名],0))="","未確認",INDEX(Tugs[会社名],MATCH(A169,Tugs[曳船名],0)))))</f>
        <v/>
      </c>
      <c r="H169" s="10" t="str">
        <f>IF(A169="","",IF(COUNTIF(Tugs[曳船名],A169)&lt;&gt;1,"未登録・重複",IF(INDEX(Tugs[基地港],MATCH(A169,Tugs[曳船名],0))="","未確認",INDEX(Tugs[基地港],MATCH(A169,Tugs[曳船名],0)))))</f>
        <v/>
      </c>
      <c r="I169" s="10" t="str">
        <f>IF(A169="","",IF(AND(ISNUMBER(B169),ISNUMBER(C169),C169&gt;=B169),C169-B169,""))</f>
        <v/>
      </c>
      <c r="J169" s="10" t="str">
        <f>IF(A169="","",IF(AND(ISNUMBER(B169),ISNUMBER(C169),C169&gt;=B169),MAX(0,MIN(C169,DATE(集計・確認!$B$5+1,4,1))-MAX(B169,DATE(集計・確認!$B$5,4,1))),""))</f>
        <v/>
      </c>
      <c r="K169" s="10" t="str">
        <f>IF(A169="","",IF(OR(NOT(ISNUMBER(B169)),NOT(ISNUMBER(C169)),C169&lt;B169,D169="",E169="",G169="未登録・重複"),"要確認：日付・登録・根拠を確認",IF(COUNTIFS(Docks[曳船名],A169,Docks[入渠開始日],B169)&gt;1,"要確認：同じ入渠が重複",IF(E169="未確認","要確認：未確認を含む","確認済"))))</f>
        <v/>
      </c>
    </row>
    <row r="170" spans="1:11" ht="24.95" customHeight="1" x14ac:dyDescent="0.2">
      <c r="A170" s="7"/>
      <c r="B170" s="20"/>
      <c r="C170" s="20"/>
      <c r="D170" s="7"/>
      <c r="E170" s="7"/>
      <c r="F170" s="7"/>
      <c r="G170" s="10" t="str">
        <f>IF(A170="","",IF(COUNTIF(Tugs[曳船名],A170)&lt;&gt;1,"未登録・重複",IF(INDEX(Tugs[会社名],MATCH(A170,Tugs[曳船名],0))="","未確認",INDEX(Tugs[会社名],MATCH(A170,Tugs[曳船名],0)))))</f>
        <v/>
      </c>
      <c r="H170" s="10" t="str">
        <f>IF(A170="","",IF(COUNTIF(Tugs[曳船名],A170)&lt;&gt;1,"未登録・重複",IF(INDEX(Tugs[基地港],MATCH(A170,Tugs[曳船名],0))="","未確認",INDEX(Tugs[基地港],MATCH(A170,Tugs[曳船名],0)))))</f>
        <v/>
      </c>
      <c r="I170" s="10" t="str">
        <f>IF(A170="","",IF(AND(ISNUMBER(B170),ISNUMBER(C170),C170&gt;=B170),C170-B170,""))</f>
        <v/>
      </c>
      <c r="J170" s="10" t="str">
        <f>IF(A170="","",IF(AND(ISNUMBER(B170),ISNUMBER(C170),C170&gt;=B170),MAX(0,MIN(C170,DATE(集計・確認!$B$5+1,4,1))-MAX(B170,DATE(集計・確認!$B$5,4,1))),""))</f>
        <v/>
      </c>
      <c r="K170" s="10" t="str">
        <f>IF(A170="","",IF(OR(NOT(ISNUMBER(B170)),NOT(ISNUMBER(C170)),C170&lt;B170,D170="",E170="",G170="未登録・重複"),"要確認：日付・登録・根拠を確認",IF(COUNTIFS(Docks[曳船名],A170,Docks[入渠開始日],B170)&gt;1,"要確認：同じ入渠が重複",IF(E170="未確認","要確認：未確認を含む","確認済"))))</f>
        <v/>
      </c>
    </row>
    <row r="171" spans="1:11" ht="24.95" customHeight="1" x14ac:dyDescent="0.2">
      <c r="A171" s="7"/>
      <c r="B171" s="20"/>
      <c r="C171" s="20"/>
      <c r="D171" s="7"/>
      <c r="E171" s="7"/>
      <c r="F171" s="7"/>
      <c r="G171" s="10" t="str">
        <f>IF(A171="","",IF(COUNTIF(Tugs[曳船名],A171)&lt;&gt;1,"未登録・重複",IF(INDEX(Tugs[会社名],MATCH(A171,Tugs[曳船名],0))="","未確認",INDEX(Tugs[会社名],MATCH(A171,Tugs[曳船名],0)))))</f>
        <v/>
      </c>
      <c r="H171" s="10" t="str">
        <f>IF(A171="","",IF(COUNTIF(Tugs[曳船名],A171)&lt;&gt;1,"未登録・重複",IF(INDEX(Tugs[基地港],MATCH(A171,Tugs[曳船名],0))="","未確認",INDEX(Tugs[基地港],MATCH(A171,Tugs[曳船名],0)))))</f>
        <v/>
      </c>
      <c r="I171" s="10" t="str">
        <f>IF(A171="","",IF(AND(ISNUMBER(B171),ISNUMBER(C171),C171&gt;=B171),C171-B171,""))</f>
        <v/>
      </c>
      <c r="J171" s="10" t="str">
        <f>IF(A171="","",IF(AND(ISNUMBER(B171),ISNUMBER(C171),C171&gt;=B171),MAX(0,MIN(C171,DATE(集計・確認!$B$5+1,4,1))-MAX(B171,DATE(集計・確認!$B$5,4,1))),""))</f>
        <v/>
      </c>
      <c r="K171" s="10" t="str">
        <f>IF(A171="","",IF(OR(NOT(ISNUMBER(B171)),NOT(ISNUMBER(C171)),C171&lt;B171,D171="",E171="",G171="未登録・重複"),"要確認：日付・登録・根拠を確認",IF(COUNTIFS(Docks[曳船名],A171,Docks[入渠開始日],B171)&gt;1,"要確認：同じ入渠が重複",IF(E171="未確認","要確認：未確認を含む","確認済"))))</f>
        <v/>
      </c>
    </row>
    <row r="172" spans="1:11" ht="24.95" customHeight="1" x14ac:dyDescent="0.2">
      <c r="A172" s="7"/>
      <c r="B172" s="20"/>
      <c r="C172" s="20"/>
      <c r="D172" s="7"/>
      <c r="E172" s="7"/>
      <c r="F172" s="7"/>
      <c r="G172" s="10" t="str">
        <f>IF(A172="","",IF(COUNTIF(Tugs[曳船名],A172)&lt;&gt;1,"未登録・重複",IF(INDEX(Tugs[会社名],MATCH(A172,Tugs[曳船名],0))="","未確認",INDEX(Tugs[会社名],MATCH(A172,Tugs[曳船名],0)))))</f>
        <v/>
      </c>
      <c r="H172" s="10" t="str">
        <f>IF(A172="","",IF(COUNTIF(Tugs[曳船名],A172)&lt;&gt;1,"未登録・重複",IF(INDEX(Tugs[基地港],MATCH(A172,Tugs[曳船名],0))="","未確認",INDEX(Tugs[基地港],MATCH(A172,Tugs[曳船名],0)))))</f>
        <v/>
      </c>
      <c r="I172" s="10" t="str">
        <f>IF(A172="","",IF(AND(ISNUMBER(B172),ISNUMBER(C172),C172&gt;=B172),C172-B172,""))</f>
        <v/>
      </c>
      <c r="J172" s="10" t="str">
        <f>IF(A172="","",IF(AND(ISNUMBER(B172),ISNUMBER(C172),C172&gt;=B172),MAX(0,MIN(C172,DATE(集計・確認!$B$5+1,4,1))-MAX(B172,DATE(集計・確認!$B$5,4,1))),""))</f>
        <v/>
      </c>
      <c r="K172" s="10" t="str">
        <f>IF(A172="","",IF(OR(NOT(ISNUMBER(B172)),NOT(ISNUMBER(C172)),C172&lt;B172,D172="",E172="",G172="未登録・重複"),"要確認：日付・登録・根拠を確認",IF(COUNTIFS(Docks[曳船名],A172,Docks[入渠開始日],B172)&gt;1,"要確認：同じ入渠が重複",IF(E172="未確認","要確認：未確認を含む","確認済"))))</f>
        <v/>
      </c>
    </row>
    <row r="173" spans="1:11" ht="24.95" customHeight="1" x14ac:dyDescent="0.2">
      <c r="A173" s="7"/>
      <c r="B173" s="20"/>
      <c r="C173" s="20"/>
      <c r="D173" s="7"/>
      <c r="E173" s="7"/>
      <c r="F173" s="7"/>
      <c r="G173" s="10" t="str">
        <f>IF(A173="","",IF(COUNTIF(Tugs[曳船名],A173)&lt;&gt;1,"未登録・重複",IF(INDEX(Tugs[会社名],MATCH(A173,Tugs[曳船名],0))="","未確認",INDEX(Tugs[会社名],MATCH(A173,Tugs[曳船名],0)))))</f>
        <v/>
      </c>
      <c r="H173" s="10" t="str">
        <f>IF(A173="","",IF(COUNTIF(Tugs[曳船名],A173)&lt;&gt;1,"未登録・重複",IF(INDEX(Tugs[基地港],MATCH(A173,Tugs[曳船名],0))="","未確認",INDEX(Tugs[基地港],MATCH(A173,Tugs[曳船名],0)))))</f>
        <v/>
      </c>
      <c r="I173" s="10" t="str">
        <f>IF(A173="","",IF(AND(ISNUMBER(B173),ISNUMBER(C173),C173&gt;=B173),C173-B173,""))</f>
        <v/>
      </c>
      <c r="J173" s="10" t="str">
        <f>IF(A173="","",IF(AND(ISNUMBER(B173),ISNUMBER(C173),C173&gt;=B173),MAX(0,MIN(C173,DATE(集計・確認!$B$5+1,4,1))-MAX(B173,DATE(集計・確認!$B$5,4,1))),""))</f>
        <v/>
      </c>
      <c r="K173" s="10" t="str">
        <f>IF(A173="","",IF(OR(NOT(ISNUMBER(B173)),NOT(ISNUMBER(C173)),C173&lt;B173,D173="",E173="",G173="未登録・重複"),"要確認：日付・登録・根拠を確認",IF(COUNTIFS(Docks[曳船名],A173,Docks[入渠開始日],B173)&gt;1,"要確認：同じ入渠が重複",IF(E173="未確認","要確認：未確認を含む","確認済"))))</f>
        <v/>
      </c>
    </row>
    <row r="174" spans="1:11" ht="24.95" customHeight="1" x14ac:dyDescent="0.2">
      <c r="A174" s="7"/>
      <c r="B174" s="20"/>
      <c r="C174" s="20"/>
      <c r="D174" s="7"/>
      <c r="E174" s="7"/>
      <c r="F174" s="7"/>
      <c r="G174" s="10" t="str">
        <f>IF(A174="","",IF(COUNTIF(Tugs[曳船名],A174)&lt;&gt;1,"未登録・重複",IF(INDEX(Tugs[会社名],MATCH(A174,Tugs[曳船名],0))="","未確認",INDEX(Tugs[会社名],MATCH(A174,Tugs[曳船名],0)))))</f>
        <v/>
      </c>
      <c r="H174" s="10" t="str">
        <f>IF(A174="","",IF(COUNTIF(Tugs[曳船名],A174)&lt;&gt;1,"未登録・重複",IF(INDEX(Tugs[基地港],MATCH(A174,Tugs[曳船名],0))="","未確認",INDEX(Tugs[基地港],MATCH(A174,Tugs[曳船名],0)))))</f>
        <v/>
      </c>
      <c r="I174" s="10" t="str">
        <f>IF(A174="","",IF(AND(ISNUMBER(B174),ISNUMBER(C174),C174&gt;=B174),C174-B174,""))</f>
        <v/>
      </c>
      <c r="J174" s="10" t="str">
        <f>IF(A174="","",IF(AND(ISNUMBER(B174),ISNUMBER(C174),C174&gt;=B174),MAX(0,MIN(C174,DATE(集計・確認!$B$5+1,4,1))-MAX(B174,DATE(集計・確認!$B$5,4,1))),""))</f>
        <v/>
      </c>
      <c r="K174" s="10" t="str">
        <f>IF(A174="","",IF(OR(NOT(ISNUMBER(B174)),NOT(ISNUMBER(C174)),C174&lt;B174,D174="",E174="",G174="未登録・重複"),"要確認：日付・登録・根拠を確認",IF(COUNTIFS(Docks[曳船名],A174,Docks[入渠開始日],B174)&gt;1,"要確認：同じ入渠が重複",IF(E174="未確認","要確認：未確認を含む","確認済"))))</f>
        <v/>
      </c>
    </row>
    <row r="175" spans="1:11" ht="24.95" customHeight="1" x14ac:dyDescent="0.2">
      <c r="A175" s="7"/>
      <c r="B175" s="20"/>
      <c r="C175" s="20"/>
      <c r="D175" s="7"/>
      <c r="E175" s="7"/>
      <c r="F175" s="7"/>
      <c r="G175" s="10" t="str">
        <f>IF(A175="","",IF(COUNTIF(Tugs[曳船名],A175)&lt;&gt;1,"未登録・重複",IF(INDEX(Tugs[会社名],MATCH(A175,Tugs[曳船名],0))="","未確認",INDEX(Tugs[会社名],MATCH(A175,Tugs[曳船名],0)))))</f>
        <v/>
      </c>
      <c r="H175" s="10" t="str">
        <f>IF(A175="","",IF(COUNTIF(Tugs[曳船名],A175)&lt;&gt;1,"未登録・重複",IF(INDEX(Tugs[基地港],MATCH(A175,Tugs[曳船名],0))="","未確認",INDEX(Tugs[基地港],MATCH(A175,Tugs[曳船名],0)))))</f>
        <v/>
      </c>
      <c r="I175" s="10" t="str">
        <f>IF(A175="","",IF(AND(ISNUMBER(B175),ISNUMBER(C175),C175&gt;=B175),C175-B175,""))</f>
        <v/>
      </c>
      <c r="J175" s="10" t="str">
        <f>IF(A175="","",IF(AND(ISNUMBER(B175),ISNUMBER(C175),C175&gt;=B175),MAX(0,MIN(C175,DATE(集計・確認!$B$5+1,4,1))-MAX(B175,DATE(集計・確認!$B$5,4,1))),""))</f>
        <v/>
      </c>
      <c r="K175" s="10" t="str">
        <f>IF(A175="","",IF(OR(NOT(ISNUMBER(B175)),NOT(ISNUMBER(C175)),C175&lt;B175,D175="",E175="",G175="未登録・重複"),"要確認：日付・登録・根拠を確認",IF(COUNTIFS(Docks[曳船名],A175,Docks[入渠開始日],B175)&gt;1,"要確認：同じ入渠が重複",IF(E175="未確認","要確認：未確認を含む","確認済"))))</f>
        <v/>
      </c>
    </row>
    <row r="176" spans="1:11" ht="24.95" customHeight="1" x14ac:dyDescent="0.2">
      <c r="A176" s="7"/>
      <c r="B176" s="20"/>
      <c r="C176" s="20"/>
      <c r="D176" s="7"/>
      <c r="E176" s="7"/>
      <c r="F176" s="7"/>
      <c r="G176" s="10" t="str">
        <f>IF(A176="","",IF(COUNTIF(Tugs[曳船名],A176)&lt;&gt;1,"未登録・重複",IF(INDEX(Tugs[会社名],MATCH(A176,Tugs[曳船名],0))="","未確認",INDEX(Tugs[会社名],MATCH(A176,Tugs[曳船名],0)))))</f>
        <v/>
      </c>
      <c r="H176" s="10" t="str">
        <f>IF(A176="","",IF(COUNTIF(Tugs[曳船名],A176)&lt;&gt;1,"未登録・重複",IF(INDEX(Tugs[基地港],MATCH(A176,Tugs[曳船名],0))="","未確認",INDEX(Tugs[基地港],MATCH(A176,Tugs[曳船名],0)))))</f>
        <v/>
      </c>
      <c r="I176" s="10" t="str">
        <f>IF(A176="","",IF(AND(ISNUMBER(B176),ISNUMBER(C176),C176&gt;=B176),C176-B176,""))</f>
        <v/>
      </c>
      <c r="J176" s="10" t="str">
        <f>IF(A176="","",IF(AND(ISNUMBER(B176),ISNUMBER(C176),C176&gt;=B176),MAX(0,MIN(C176,DATE(集計・確認!$B$5+1,4,1))-MAX(B176,DATE(集計・確認!$B$5,4,1))),""))</f>
        <v/>
      </c>
      <c r="K176" s="10" t="str">
        <f>IF(A176="","",IF(OR(NOT(ISNUMBER(B176)),NOT(ISNUMBER(C176)),C176&lt;B176,D176="",E176="",G176="未登録・重複"),"要確認：日付・登録・根拠を確認",IF(COUNTIFS(Docks[曳船名],A176,Docks[入渠開始日],B176)&gt;1,"要確認：同じ入渠が重複",IF(E176="未確認","要確認：未確認を含む","確認済"))))</f>
        <v/>
      </c>
    </row>
    <row r="177" spans="1:11" ht="24.95" customHeight="1" x14ac:dyDescent="0.2">
      <c r="A177" s="7"/>
      <c r="B177" s="20"/>
      <c r="C177" s="20"/>
      <c r="D177" s="7"/>
      <c r="E177" s="7"/>
      <c r="F177" s="7"/>
      <c r="G177" s="10" t="str">
        <f>IF(A177="","",IF(COUNTIF(Tugs[曳船名],A177)&lt;&gt;1,"未登録・重複",IF(INDEX(Tugs[会社名],MATCH(A177,Tugs[曳船名],0))="","未確認",INDEX(Tugs[会社名],MATCH(A177,Tugs[曳船名],0)))))</f>
        <v/>
      </c>
      <c r="H177" s="10" t="str">
        <f>IF(A177="","",IF(COUNTIF(Tugs[曳船名],A177)&lt;&gt;1,"未登録・重複",IF(INDEX(Tugs[基地港],MATCH(A177,Tugs[曳船名],0))="","未確認",INDEX(Tugs[基地港],MATCH(A177,Tugs[曳船名],0)))))</f>
        <v/>
      </c>
      <c r="I177" s="10" t="str">
        <f>IF(A177="","",IF(AND(ISNUMBER(B177),ISNUMBER(C177),C177&gt;=B177),C177-B177,""))</f>
        <v/>
      </c>
      <c r="J177" s="10" t="str">
        <f>IF(A177="","",IF(AND(ISNUMBER(B177),ISNUMBER(C177),C177&gt;=B177),MAX(0,MIN(C177,DATE(集計・確認!$B$5+1,4,1))-MAX(B177,DATE(集計・確認!$B$5,4,1))),""))</f>
        <v/>
      </c>
      <c r="K177" s="10" t="str">
        <f>IF(A177="","",IF(OR(NOT(ISNUMBER(B177)),NOT(ISNUMBER(C177)),C177&lt;B177,D177="",E177="",G177="未登録・重複"),"要確認：日付・登録・根拠を確認",IF(COUNTIFS(Docks[曳船名],A177,Docks[入渠開始日],B177)&gt;1,"要確認：同じ入渠が重複",IF(E177="未確認","要確認：未確認を含む","確認済"))))</f>
        <v/>
      </c>
    </row>
    <row r="178" spans="1:11" ht="24.95" customHeight="1" x14ac:dyDescent="0.2">
      <c r="A178" s="7"/>
      <c r="B178" s="20"/>
      <c r="C178" s="20"/>
      <c r="D178" s="7"/>
      <c r="E178" s="7"/>
      <c r="F178" s="7"/>
      <c r="G178" s="10" t="str">
        <f>IF(A178="","",IF(COUNTIF(Tugs[曳船名],A178)&lt;&gt;1,"未登録・重複",IF(INDEX(Tugs[会社名],MATCH(A178,Tugs[曳船名],0))="","未確認",INDEX(Tugs[会社名],MATCH(A178,Tugs[曳船名],0)))))</f>
        <v/>
      </c>
      <c r="H178" s="10" t="str">
        <f>IF(A178="","",IF(COUNTIF(Tugs[曳船名],A178)&lt;&gt;1,"未登録・重複",IF(INDEX(Tugs[基地港],MATCH(A178,Tugs[曳船名],0))="","未確認",INDEX(Tugs[基地港],MATCH(A178,Tugs[曳船名],0)))))</f>
        <v/>
      </c>
      <c r="I178" s="10" t="str">
        <f>IF(A178="","",IF(AND(ISNUMBER(B178),ISNUMBER(C178),C178&gt;=B178),C178-B178,""))</f>
        <v/>
      </c>
      <c r="J178" s="10" t="str">
        <f>IF(A178="","",IF(AND(ISNUMBER(B178),ISNUMBER(C178),C178&gt;=B178),MAX(0,MIN(C178,DATE(集計・確認!$B$5+1,4,1))-MAX(B178,DATE(集計・確認!$B$5,4,1))),""))</f>
        <v/>
      </c>
      <c r="K178" s="10" t="str">
        <f>IF(A178="","",IF(OR(NOT(ISNUMBER(B178)),NOT(ISNUMBER(C178)),C178&lt;B178,D178="",E178="",G178="未登録・重複"),"要確認：日付・登録・根拠を確認",IF(COUNTIFS(Docks[曳船名],A178,Docks[入渠開始日],B178)&gt;1,"要確認：同じ入渠が重複",IF(E178="未確認","要確認：未確認を含む","確認済"))))</f>
        <v/>
      </c>
    </row>
    <row r="179" spans="1:11" ht="24.95" customHeight="1" x14ac:dyDescent="0.2">
      <c r="A179" s="7"/>
      <c r="B179" s="20"/>
      <c r="C179" s="20"/>
      <c r="D179" s="7"/>
      <c r="E179" s="7"/>
      <c r="F179" s="7"/>
      <c r="G179" s="10" t="str">
        <f>IF(A179="","",IF(COUNTIF(Tugs[曳船名],A179)&lt;&gt;1,"未登録・重複",IF(INDEX(Tugs[会社名],MATCH(A179,Tugs[曳船名],0))="","未確認",INDEX(Tugs[会社名],MATCH(A179,Tugs[曳船名],0)))))</f>
        <v/>
      </c>
      <c r="H179" s="10" t="str">
        <f>IF(A179="","",IF(COUNTIF(Tugs[曳船名],A179)&lt;&gt;1,"未登録・重複",IF(INDEX(Tugs[基地港],MATCH(A179,Tugs[曳船名],0))="","未確認",INDEX(Tugs[基地港],MATCH(A179,Tugs[曳船名],0)))))</f>
        <v/>
      </c>
      <c r="I179" s="10" t="str">
        <f>IF(A179="","",IF(AND(ISNUMBER(B179),ISNUMBER(C179),C179&gt;=B179),C179-B179,""))</f>
        <v/>
      </c>
      <c r="J179" s="10" t="str">
        <f>IF(A179="","",IF(AND(ISNUMBER(B179),ISNUMBER(C179),C179&gt;=B179),MAX(0,MIN(C179,DATE(集計・確認!$B$5+1,4,1))-MAX(B179,DATE(集計・確認!$B$5,4,1))),""))</f>
        <v/>
      </c>
      <c r="K179" s="10" t="str">
        <f>IF(A179="","",IF(OR(NOT(ISNUMBER(B179)),NOT(ISNUMBER(C179)),C179&lt;B179,D179="",E179="",G179="未登録・重複"),"要確認：日付・登録・根拠を確認",IF(COUNTIFS(Docks[曳船名],A179,Docks[入渠開始日],B179)&gt;1,"要確認：同じ入渠が重複",IF(E179="未確認","要確認：未確認を含む","確認済"))))</f>
        <v/>
      </c>
    </row>
    <row r="180" spans="1:11" ht="24.95" customHeight="1" x14ac:dyDescent="0.2">
      <c r="A180" s="7"/>
      <c r="B180" s="20"/>
      <c r="C180" s="20"/>
      <c r="D180" s="7"/>
      <c r="E180" s="7"/>
      <c r="F180" s="7"/>
      <c r="G180" s="10" t="str">
        <f>IF(A180="","",IF(COUNTIF(Tugs[曳船名],A180)&lt;&gt;1,"未登録・重複",IF(INDEX(Tugs[会社名],MATCH(A180,Tugs[曳船名],0))="","未確認",INDEX(Tugs[会社名],MATCH(A180,Tugs[曳船名],0)))))</f>
        <v/>
      </c>
      <c r="H180" s="10" t="str">
        <f>IF(A180="","",IF(COUNTIF(Tugs[曳船名],A180)&lt;&gt;1,"未登録・重複",IF(INDEX(Tugs[基地港],MATCH(A180,Tugs[曳船名],0))="","未確認",INDEX(Tugs[基地港],MATCH(A180,Tugs[曳船名],0)))))</f>
        <v/>
      </c>
      <c r="I180" s="10" t="str">
        <f>IF(A180="","",IF(AND(ISNUMBER(B180),ISNUMBER(C180),C180&gt;=B180),C180-B180,""))</f>
        <v/>
      </c>
      <c r="J180" s="10" t="str">
        <f>IF(A180="","",IF(AND(ISNUMBER(B180),ISNUMBER(C180),C180&gt;=B180),MAX(0,MIN(C180,DATE(集計・確認!$B$5+1,4,1))-MAX(B180,DATE(集計・確認!$B$5,4,1))),""))</f>
        <v/>
      </c>
      <c r="K180" s="10" t="str">
        <f>IF(A180="","",IF(OR(NOT(ISNUMBER(B180)),NOT(ISNUMBER(C180)),C180&lt;B180,D180="",E180="",G180="未登録・重複"),"要確認：日付・登録・根拠を確認",IF(COUNTIFS(Docks[曳船名],A180,Docks[入渠開始日],B180)&gt;1,"要確認：同じ入渠が重複",IF(E180="未確認","要確認：未確認を含む","確認済"))))</f>
        <v/>
      </c>
    </row>
    <row r="181" spans="1:11" ht="24.95" customHeight="1" x14ac:dyDescent="0.2">
      <c r="A181" s="7"/>
      <c r="B181" s="20"/>
      <c r="C181" s="20"/>
      <c r="D181" s="7"/>
      <c r="E181" s="7"/>
      <c r="F181" s="7"/>
      <c r="G181" s="10" t="str">
        <f>IF(A181="","",IF(COUNTIF(Tugs[曳船名],A181)&lt;&gt;1,"未登録・重複",IF(INDEX(Tugs[会社名],MATCH(A181,Tugs[曳船名],0))="","未確認",INDEX(Tugs[会社名],MATCH(A181,Tugs[曳船名],0)))))</f>
        <v/>
      </c>
      <c r="H181" s="10" t="str">
        <f>IF(A181="","",IF(COUNTIF(Tugs[曳船名],A181)&lt;&gt;1,"未登録・重複",IF(INDEX(Tugs[基地港],MATCH(A181,Tugs[曳船名],0))="","未確認",INDEX(Tugs[基地港],MATCH(A181,Tugs[曳船名],0)))))</f>
        <v/>
      </c>
      <c r="I181" s="10" t="str">
        <f>IF(A181="","",IF(AND(ISNUMBER(B181),ISNUMBER(C181),C181&gt;=B181),C181-B181,""))</f>
        <v/>
      </c>
      <c r="J181" s="10" t="str">
        <f>IF(A181="","",IF(AND(ISNUMBER(B181),ISNUMBER(C181),C181&gt;=B181),MAX(0,MIN(C181,DATE(集計・確認!$B$5+1,4,1))-MAX(B181,DATE(集計・確認!$B$5,4,1))),""))</f>
        <v/>
      </c>
      <c r="K181" s="10" t="str">
        <f>IF(A181="","",IF(OR(NOT(ISNUMBER(B181)),NOT(ISNUMBER(C181)),C181&lt;B181,D181="",E181="",G181="未登録・重複"),"要確認：日付・登録・根拠を確認",IF(COUNTIFS(Docks[曳船名],A181,Docks[入渠開始日],B181)&gt;1,"要確認：同じ入渠が重複",IF(E181="未確認","要確認：未確認を含む","確認済"))))</f>
        <v/>
      </c>
    </row>
    <row r="182" spans="1:11" ht="24.95" customHeight="1" x14ac:dyDescent="0.2">
      <c r="A182" s="7"/>
      <c r="B182" s="20"/>
      <c r="C182" s="20"/>
      <c r="D182" s="7"/>
      <c r="E182" s="7"/>
      <c r="F182" s="7"/>
      <c r="G182" s="10" t="str">
        <f>IF(A182="","",IF(COUNTIF(Tugs[曳船名],A182)&lt;&gt;1,"未登録・重複",IF(INDEX(Tugs[会社名],MATCH(A182,Tugs[曳船名],0))="","未確認",INDEX(Tugs[会社名],MATCH(A182,Tugs[曳船名],0)))))</f>
        <v/>
      </c>
      <c r="H182" s="10" t="str">
        <f>IF(A182="","",IF(COUNTIF(Tugs[曳船名],A182)&lt;&gt;1,"未登録・重複",IF(INDEX(Tugs[基地港],MATCH(A182,Tugs[曳船名],0))="","未確認",INDEX(Tugs[基地港],MATCH(A182,Tugs[曳船名],0)))))</f>
        <v/>
      </c>
      <c r="I182" s="10" t="str">
        <f>IF(A182="","",IF(AND(ISNUMBER(B182),ISNUMBER(C182),C182&gt;=B182),C182-B182,""))</f>
        <v/>
      </c>
      <c r="J182" s="10" t="str">
        <f>IF(A182="","",IF(AND(ISNUMBER(B182),ISNUMBER(C182),C182&gt;=B182),MAX(0,MIN(C182,DATE(集計・確認!$B$5+1,4,1))-MAX(B182,DATE(集計・確認!$B$5,4,1))),""))</f>
        <v/>
      </c>
      <c r="K182" s="10" t="str">
        <f>IF(A182="","",IF(OR(NOT(ISNUMBER(B182)),NOT(ISNUMBER(C182)),C182&lt;B182,D182="",E182="",G182="未登録・重複"),"要確認：日付・登録・根拠を確認",IF(COUNTIFS(Docks[曳船名],A182,Docks[入渠開始日],B182)&gt;1,"要確認：同じ入渠が重複",IF(E182="未確認","要確認：未確認を含む","確認済"))))</f>
        <v/>
      </c>
    </row>
    <row r="183" spans="1:11" ht="24.95" customHeight="1" x14ac:dyDescent="0.2">
      <c r="A183" s="7"/>
      <c r="B183" s="20"/>
      <c r="C183" s="20"/>
      <c r="D183" s="7"/>
      <c r="E183" s="7"/>
      <c r="F183" s="7"/>
      <c r="G183" s="10" t="str">
        <f>IF(A183="","",IF(COUNTIF(Tugs[曳船名],A183)&lt;&gt;1,"未登録・重複",IF(INDEX(Tugs[会社名],MATCH(A183,Tugs[曳船名],0))="","未確認",INDEX(Tugs[会社名],MATCH(A183,Tugs[曳船名],0)))))</f>
        <v/>
      </c>
      <c r="H183" s="10" t="str">
        <f>IF(A183="","",IF(COUNTIF(Tugs[曳船名],A183)&lt;&gt;1,"未登録・重複",IF(INDEX(Tugs[基地港],MATCH(A183,Tugs[曳船名],0))="","未確認",INDEX(Tugs[基地港],MATCH(A183,Tugs[曳船名],0)))))</f>
        <v/>
      </c>
      <c r="I183" s="10" t="str">
        <f>IF(A183="","",IF(AND(ISNUMBER(B183),ISNUMBER(C183),C183&gt;=B183),C183-B183,""))</f>
        <v/>
      </c>
      <c r="J183" s="10" t="str">
        <f>IF(A183="","",IF(AND(ISNUMBER(B183),ISNUMBER(C183),C183&gt;=B183),MAX(0,MIN(C183,DATE(集計・確認!$B$5+1,4,1))-MAX(B183,DATE(集計・確認!$B$5,4,1))),""))</f>
        <v/>
      </c>
      <c r="K183" s="10" t="str">
        <f>IF(A183="","",IF(OR(NOT(ISNUMBER(B183)),NOT(ISNUMBER(C183)),C183&lt;B183,D183="",E183="",G183="未登録・重複"),"要確認：日付・登録・根拠を確認",IF(COUNTIFS(Docks[曳船名],A183,Docks[入渠開始日],B183)&gt;1,"要確認：同じ入渠が重複",IF(E183="未確認","要確認：未確認を含む","確認済"))))</f>
        <v/>
      </c>
    </row>
    <row r="184" spans="1:11" ht="24.95" customHeight="1" x14ac:dyDescent="0.2">
      <c r="A184" s="7"/>
      <c r="B184" s="20"/>
      <c r="C184" s="20"/>
      <c r="D184" s="7"/>
      <c r="E184" s="7"/>
      <c r="F184" s="7"/>
      <c r="G184" s="10" t="str">
        <f>IF(A184="","",IF(COUNTIF(Tugs[曳船名],A184)&lt;&gt;1,"未登録・重複",IF(INDEX(Tugs[会社名],MATCH(A184,Tugs[曳船名],0))="","未確認",INDEX(Tugs[会社名],MATCH(A184,Tugs[曳船名],0)))))</f>
        <v/>
      </c>
      <c r="H184" s="10" t="str">
        <f>IF(A184="","",IF(COUNTIF(Tugs[曳船名],A184)&lt;&gt;1,"未登録・重複",IF(INDEX(Tugs[基地港],MATCH(A184,Tugs[曳船名],0))="","未確認",INDEX(Tugs[基地港],MATCH(A184,Tugs[曳船名],0)))))</f>
        <v/>
      </c>
      <c r="I184" s="10" t="str">
        <f>IF(A184="","",IF(AND(ISNUMBER(B184),ISNUMBER(C184),C184&gt;=B184),C184-B184,""))</f>
        <v/>
      </c>
      <c r="J184" s="10" t="str">
        <f>IF(A184="","",IF(AND(ISNUMBER(B184),ISNUMBER(C184),C184&gt;=B184),MAX(0,MIN(C184,DATE(集計・確認!$B$5+1,4,1))-MAX(B184,DATE(集計・確認!$B$5,4,1))),""))</f>
        <v/>
      </c>
      <c r="K184" s="10" t="str">
        <f>IF(A184="","",IF(OR(NOT(ISNUMBER(B184)),NOT(ISNUMBER(C184)),C184&lt;B184,D184="",E184="",G184="未登録・重複"),"要確認：日付・登録・根拠を確認",IF(COUNTIFS(Docks[曳船名],A184,Docks[入渠開始日],B184)&gt;1,"要確認：同じ入渠が重複",IF(E184="未確認","要確認：未確認を含む","確認済"))))</f>
        <v/>
      </c>
    </row>
    <row r="185" spans="1:11" ht="24.95" customHeight="1" x14ac:dyDescent="0.2">
      <c r="A185" s="7"/>
      <c r="B185" s="20"/>
      <c r="C185" s="20"/>
      <c r="D185" s="7"/>
      <c r="E185" s="7"/>
      <c r="F185" s="7"/>
      <c r="G185" s="10" t="str">
        <f>IF(A185="","",IF(COUNTIF(Tugs[曳船名],A185)&lt;&gt;1,"未登録・重複",IF(INDEX(Tugs[会社名],MATCH(A185,Tugs[曳船名],0))="","未確認",INDEX(Tugs[会社名],MATCH(A185,Tugs[曳船名],0)))))</f>
        <v/>
      </c>
      <c r="H185" s="10" t="str">
        <f>IF(A185="","",IF(COUNTIF(Tugs[曳船名],A185)&lt;&gt;1,"未登録・重複",IF(INDEX(Tugs[基地港],MATCH(A185,Tugs[曳船名],0))="","未確認",INDEX(Tugs[基地港],MATCH(A185,Tugs[曳船名],0)))))</f>
        <v/>
      </c>
      <c r="I185" s="10" t="str">
        <f>IF(A185="","",IF(AND(ISNUMBER(B185),ISNUMBER(C185),C185&gt;=B185),C185-B185,""))</f>
        <v/>
      </c>
      <c r="J185" s="10" t="str">
        <f>IF(A185="","",IF(AND(ISNUMBER(B185),ISNUMBER(C185),C185&gt;=B185),MAX(0,MIN(C185,DATE(集計・確認!$B$5+1,4,1))-MAX(B185,DATE(集計・確認!$B$5,4,1))),""))</f>
        <v/>
      </c>
      <c r="K185" s="10" t="str">
        <f>IF(A185="","",IF(OR(NOT(ISNUMBER(B185)),NOT(ISNUMBER(C185)),C185&lt;B185,D185="",E185="",G185="未登録・重複"),"要確認：日付・登録・根拠を確認",IF(COUNTIFS(Docks[曳船名],A185,Docks[入渠開始日],B185)&gt;1,"要確認：同じ入渠が重複",IF(E185="未確認","要確認：未確認を含む","確認済"))))</f>
        <v/>
      </c>
    </row>
    <row r="186" spans="1:11" ht="24.95" customHeight="1" x14ac:dyDescent="0.2">
      <c r="A186" s="7"/>
      <c r="B186" s="20"/>
      <c r="C186" s="20"/>
      <c r="D186" s="7"/>
      <c r="E186" s="7"/>
      <c r="F186" s="7"/>
      <c r="G186" s="10" t="str">
        <f>IF(A186="","",IF(COUNTIF(Tugs[曳船名],A186)&lt;&gt;1,"未登録・重複",IF(INDEX(Tugs[会社名],MATCH(A186,Tugs[曳船名],0))="","未確認",INDEX(Tugs[会社名],MATCH(A186,Tugs[曳船名],0)))))</f>
        <v/>
      </c>
      <c r="H186" s="10" t="str">
        <f>IF(A186="","",IF(COUNTIF(Tugs[曳船名],A186)&lt;&gt;1,"未登録・重複",IF(INDEX(Tugs[基地港],MATCH(A186,Tugs[曳船名],0))="","未確認",INDEX(Tugs[基地港],MATCH(A186,Tugs[曳船名],0)))))</f>
        <v/>
      </c>
      <c r="I186" s="10" t="str">
        <f>IF(A186="","",IF(AND(ISNUMBER(B186),ISNUMBER(C186),C186&gt;=B186),C186-B186,""))</f>
        <v/>
      </c>
      <c r="J186" s="10" t="str">
        <f>IF(A186="","",IF(AND(ISNUMBER(B186),ISNUMBER(C186),C186&gt;=B186),MAX(0,MIN(C186,DATE(集計・確認!$B$5+1,4,1))-MAX(B186,DATE(集計・確認!$B$5,4,1))),""))</f>
        <v/>
      </c>
      <c r="K186" s="10" t="str">
        <f>IF(A186="","",IF(OR(NOT(ISNUMBER(B186)),NOT(ISNUMBER(C186)),C186&lt;B186,D186="",E186="",G186="未登録・重複"),"要確認：日付・登録・根拠を確認",IF(COUNTIFS(Docks[曳船名],A186,Docks[入渠開始日],B186)&gt;1,"要確認：同じ入渠が重複",IF(E186="未確認","要確認：未確認を含む","確認済"))))</f>
        <v/>
      </c>
    </row>
    <row r="187" spans="1:11" ht="24.95" customHeight="1" x14ac:dyDescent="0.2">
      <c r="A187" s="7"/>
      <c r="B187" s="20"/>
      <c r="C187" s="20"/>
      <c r="D187" s="7"/>
      <c r="E187" s="7"/>
      <c r="F187" s="7"/>
      <c r="G187" s="10" t="str">
        <f>IF(A187="","",IF(COUNTIF(Tugs[曳船名],A187)&lt;&gt;1,"未登録・重複",IF(INDEX(Tugs[会社名],MATCH(A187,Tugs[曳船名],0))="","未確認",INDEX(Tugs[会社名],MATCH(A187,Tugs[曳船名],0)))))</f>
        <v/>
      </c>
      <c r="H187" s="10" t="str">
        <f>IF(A187="","",IF(COUNTIF(Tugs[曳船名],A187)&lt;&gt;1,"未登録・重複",IF(INDEX(Tugs[基地港],MATCH(A187,Tugs[曳船名],0))="","未確認",INDEX(Tugs[基地港],MATCH(A187,Tugs[曳船名],0)))))</f>
        <v/>
      </c>
      <c r="I187" s="10" t="str">
        <f>IF(A187="","",IF(AND(ISNUMBER(B187),ISNUMBER(C187),C187&gt;=B187),C187-B187,""))</f>
        <v/>
      </c>
      <c r="J187" s="10" t="str">
        <f>IF(A187="","",IF(AND(ISNUMBER(B187),ISNUMBER(C187),C187&gt;=B187),MAX(0,MIN(C187,DATE(集計・確認!$B$5+1,4,1))-MAX(B187,DATE(集計・確認!$B$5,4,1))),""))</f>
        <v/>
      </c>
      <c r="K187" s="10" t="str">
        <f>IF(A187="","",IF(OR(NOT(ISNUMBER(B187)),NOT(ISNUMBER(C187)),C187&lt;B187,D187="",E187="",G187="未登録・重複"),"要確認：日付・登録・根拠を確認",IF(COUNTIFS(Docks[曳船名],A187,Docks[入渠開始日],B187)&gt;1,"要確認：同じ入渠が重複",IF(E187="未確認","要確認：未確認を含む","確認済"))))</f>
        <v/>
      </c>
    </row>
    <row r="188" spans="1:11" ht="24.95" customHeight="1" x14ac:dyDescent="0.2">
      <c r="A188" s="7"/>
      <c r="B188" s="20"/>
      <c r="C188" s="20"/>
      <c r="D188" s="7"/>
      <c r="E188" s="7"/>
      <c r="F188" s="7"/>
      <c r="G188" s="10" t="str">
        <f>IF(A188="","",IF(COUNTIF(Tugs[曳船名],A188)&lt;&gt;1,"未登録・重複",IF(INDEX(Tugs[会社名],MATCH(A188,Tugs[曳船名],0))="","未確認",INDEX(Tugs[会社名],MATCH(A188,Tugs[曳船名],0)))))</f>
        <v/>
      </c>
      <c r="H188" s="10" t="str">
        <f>IF(A188="","",IF(COUNTIF(Tugs[曳船名],A188)&lt;&gt;1,"未登録・重複",IF(INDEX(Tugs[基地港],MATCH(A188,Tugs[曳船名],0))="","未確認",INDEX(Tugs[基地港],MATCH(A188,Tugs[曳船名],0)))))</f>
        <v/>
      </c>
      <c r="I188" s="10" t="str">
        <f>IF(A188="","",IF(AND(ISNUMBER(B188),ISNUMBER(C188),C188&gt;=B188),C188-B188,""))</f>
        <v/>
      </c>
      <c r="J188" s="10" t="str">
        <f>IF(A188="","",IF(AND(ISNUMBER(B188),ISNUMBER(C188),C188&gt;=B188),MAX(0,MIN(C188,DATE(集計・確認!$B$5+1,4,1))-MAX(B188,DATE(集計・確認!$B$5,4,1))),""))</f>
        <v/>
      </c>
      <c r="K188" s="10" t="str">
        <f>IF(A188="","",IF(OR(NOT(ISNUMBER(B188)),NOT(ISNUMBER(C188)),C188&lt;B188,D188="",E188="",G188="未登録・重複"),"要確認：日付・登録・根拠を確認",IF(COUNTIFS(Docks[曳船名],A188,Docks[入渠開始日],B188)&gt;1,"要確認：同じ入渠が重複",IF(E188="未確認","要確認：未確認を含む","確認済"))))</f>
        <v/>
      </c>
    </row>
    <row r="189" spans="1:11" ht="24.95" customHeight="1" x14ac:dyDescent="0.2">
      <c r="A189" s="7"/>
      <c r="B189" s="20"/>
      <c r="C189" s="20"/>
      <c r="D189" s="7"/>
      <c r="E189" s="7"/>
      <c r="F189" s="7"/>
      <c r="G189" s="10" t="str">
        <f>IF(A189="","",IF(COUNTIF(Tugs[曳船名],A189)&lt;&gt;1,"未登録・重複",IF(INDEX(Tugs[会社名],MATCH(A189,Tugs[曳船名],0))="","未確認",INDEX(Tugs[会社名],MATCH(A189,Tugs[曳船名],0)))))</f>
        <v/>
      </c>
      <c r="H189" s="10" t="str">
        <f>IF(A189="","",IF(COUNTIF(Tugs[曳船名],A189)&lt;&gt;1,"未登録・重複",IF(INDEX(Tugs[基地港],MATCH(A189,Tugs[曳船名],0))="","未確認",INDEX(Tugs[基地港],MATCH(A189,Tugs[曳船名],0)))))</f>
        <v/>
      </c>
      <c r="I189" s="10" t="str">
        <f>IF(A189="","",IF(AND(ISNUMBER(B189),ISNUMBER(C189),C189&gt;=B189),C189-B189,""))</f>
        <v/>
      </c>
      <c r="J189" s="10" t="str">
        <f>IF(A189="","",IF(AND(ISNUMBER(B189),ISNUMBER(C189),C189&gt;=B189),MAX(0,MIN(C189,DATE(集計・確認!$B$5+1,4,1))-MAX(B189,DATE(集計・確認!$B$5,4,1))),""))</f>
        <v/>
      </c>
      <c r="K189" s="10" t="str">
        <f>IF(A189="","",IF(OR(NOT(ISNUMBER(B189)),NOT(ISNUMBER(C189)),C189&lt;B189,D189="",E189="",G189="未登録・重複"),"要確認：日付・登録・根拠を確認",IF(COUNTIFS(Docks[曳船名],A189,Docks[入渠開始日],B189)&gt;1,"要確認：同じ入渠が重複",IF(E189="未確認","要確認：未確認を含む","確認済"))))</f>
        <v/>
      </c>
    </row>
    <row r="190" spans="1:11" ht="24.95" customHeight="1" x14ac:dyDescent="0.2">
      <c r="A190" s="7"/>
      <c r="B190" s="20"/>
      <c r="C190" s="20"/>
      <c r="D190" s="7"/>
      <c r="E190" s="7"/>
      <c r="F190" s="7"/>
      <c r="G190" s="10" t="str">
        <f>IF(A190="","",IF(COUNTIF(Tugs[曳船名],A190)&lt;&gt;1,"未登録・重複",IF(INDEX(Tugs[会社名],MATCH(A190,Tugs[曳船名],0))="","未確認",INDEX(Tugs[会社名],MATCH(A190,Tugs[曳船名],0)))))</f>
        <v/>
      </c>
      <c r="H190" s="10" t="str">
        <f>IF(A190="","",IF(COUNTIF(Tugs[曳船名],A190)&lt;&gt;1,"未登録・重複",IF(INDEX(Tugs[基地港],MATCH(A190,Tugs[曳船名],0))="","未確認",INDEX(Tugs[基地港],MATCH(A190,Tugs[曳船名],0)))))</f>
        <v/>
      </c>
      <c r="I190" s="10" t="str">
        <f>IF(A190="","",IF(AND(ISNUMBER(B190),ISNUMBER(C190),C190&gt;=B190),C190-B190,""))</f>
        <v/>
      </c>
      <c r="J190" s="10" t="str">
        <f>IF(A190="","",IF(AND(ISNUMBER(B190),ISNUMBER(C190),C190&gt;=B190),MAX(0,MIN(C190,DATE(集計・確認!$B$5+1,4,1))-MAX(B190,DATE(集計・確認!$B$5,4,1))),""))</f>
        <v/>
      </c>
      <c r="K190" s="10" t="str">
        <f>IF(A190="","",IF(OR(NOT(ISNUMBER(B190)),NOT(ISNUMBER(C190)),C190&lt;B190,D190="",E190="",G190="未登録・重複"),"要確認：日付・登録・根拠を確認",IF(COUNTIFS(Docks[曳船名],A190,Docks[入渠開始日],B190)&gt;1,"要確認：同じ入渠が重複",IF(E190="未確認","要確認：未確認を含む","確認済"))))</f>
        <v/>
      </c>
    </row>
    <row r="191" spans="1:11" ht="24.95" customHeight="1" x14ac:dyDescent="0.2">
      <c r="A191" s="7"/>
      <c r="B191" s="20"/>
      <c r="C191" s="20"/>
      <c r="D191" s="7"/>
      <c r="E191" s="7"/>
      <c r="F191" s="7"/>
      <c r="G191" s="10" t="str">
        <f>IF(A191="","",IF(COUNTIF(Tugs[曳船名],A191)&lt;&gt;1,"未登録・重複",IF(INDEX(Tugs[会社名],MATCH(A191,Tugs[曳船名],0))="","未確認",INDEX(Tugs[会社名],MATCH(A191,Tugs[曳船名],0)))))</f>
        <v/>
      </c>
      <c r="H191" s="10" t="str">
        <f>IF(A191="","",IF(COUNTIF(Tugs[曳船名],A191)&lt;&gt;1,"未登録・重複",IF(INDEX(Tugs[基地港],MATCH(A191,Tugs[曳船名],0))="","未確認",INDEX(Tugs[基地港],MATCH(A191,Tugs[曳船名],0)))))</f>
        <v/>
      </c>
      <c r="I191" s="10" t="str">
        <f>IF(A191="","",IF(AND(ISNUMBER(B191),ISNUMBER(C191),C191&gt;=B191),C191-B191,""))</f>
        <v/>
      </c>
      <c r="J191" s="10" t="str">
        <f>IF(A191="","",IF(AND(ISNUMBER(B191),ISNUMBER(C191),C191&gt;=B191),MAX(0,MIN(C191,DATE(集計・確認!$B$5+1,4,1))-MAX(B191,DATE(集計・確認!$B$5,4,1))),""))</f>
        <v/>
      </c>
      <c r="K191" s="10" t="str">
        <f>IF(A191="","",IF(OR(NOT(ISNUMBER(B191)),NOT(ISNUMBER(C191)),C191&lt;B191,D191="",E191="",G191="未登録・重複"),"要確認：日付・登録・根拠を確認",IF(COUNTIFS(Docks[曳船名],A191,Docks[入渠開始日],B191)&gt;1,"要確認：同じ入渠が重複",IF(E191="未確認","要確認：未確認を含む","確認済"))))</f>
        <v/>
      </c>
    </row>
    <row r="192" spans="1:11" ht="24.95" customHeight="1" x14ac:dyDescent="0.2">
      <c r="A192" s="7"/>
      <c r="B192" s="20"/>
      <c r="C192" s="20"/>
      <c r="D192" s="7"/>
      <c r="E192" s="7"/>
      <c r="F192" s="7"/>
      <c r="G192" s="10" t="str">
        <f>IF(A192="","",IF(COUNTIF(Tugs[曳船名],A192)&lt;&gt;1,"未登録・重複",IF(INDEX(Tugs[会社名],MATCH(A192,Tugs[曳船名],0))="","未確認",INDEX(Tugs[会社名],MATCH(A192,Tugs[曳船名],0)))))</f>
        <v/>
      </c>
      <c r="H192" s="10" t="str">
        <f>IF(A192="","",IF(COUNTIF(Tugs[曳船名],A192)&lt;&gt;1,"未登録・重複",IF(INDEX(Tugs[基地港],MATCH(A192,Tugs[曳船名],0))="","未確認",INDEX(Tugs[基地港],MATCH(A192,Tugs[曳船名],0)))))</f>
        <v/>
      </c>
      <c r="I192" s="10" t="str">
        <f>IF(A192="","",IF(AND(ISNUMBER(B192),ISNUMBER(C192),C192&gt;=B192),C192-B192,""))</f>
        <v/>
      </c>
      <c r="J192" s="10" t="str">
        <f>IF(A192="","",IF(AND(ISNUMBER(B192),ISNUMBER(C192),C192&gt;=B192),MAX(0,MIN(C192,DATE(集計・確認!$B$5+1,4,1))-MAX(B192,DATE(集計・確認!$B$5,4,1))),""))</f>
        <v/>
      </c>
      <c r="K192" s="10" t="str">
        <f>IF(A192="","",IF(OR(NOT(ISNUMBER(B192)),NOT(ISNUMBER(C192)),C192&lt;B192,D192="",E192="",G192="未登録・重複"),"要確認：日付・登録・根拠を確認",IF(COUNTIFS(Docks[曳船名],A192,Docks[入渠開始日],B192)&gt;1,"要確認：同じ入渠が重複",IF(E192="未確認","要確認：未確認を含む","確認済"))))</f>
        <v/>
      </c>
    </row>
    <row r="193" spans="1:11" ht="24.95" customHeight="1" x14ac:dyDescent="0.2">
      <c r="A193" s="7"/>
      <c r="B193" s="20"/>
      <c r="C193" s="20"/>
      <c r="D193" s="7"/>
      <c r="E193" s="7"/>
      <c r="F193" s="7"/>
      <c r="G193" s="10" t="str">
        <f>IF(A193="","",IF(COUNTIF(Tugs[曳船名],A193)&lt;&gt;1,"未登録・重複",IF(INDEX(Tugs[会社名],MATCH(A193,Tugs[曳船名],0))="","未確認",INDEX(Tugs[会社名],MATCH(A193,Tugs[曳船名],0)))))</f>
        <v/>
      </c>
      <c r="H193" s="10" t="str">
        <f>IF(A193="","",IF(COUNTIF(Tugs[曳船名],A193)&lt;&gt;1,"未登録・重複",IF(INDEX(Tugs[基地港],MATCH(A193,Tugs[曳船名],0))="","未確認",INDEX(Tugs[基地港],MATCH(A193,Tugs[曳船名],0)))))</f>
        <v/>
      </c>
      <c r="I193" s="10" t="str">
        <f>IF(A193="","",IF(AND(ISNUMBER(B193),ISNUMBER(C193),C193&gt;=B193),C193-B193,""))</f>
        <v/>
      </c>
      <c r="J193" s="10" t="str">
        <f>IF(A193="","",IF(AND(ISNUMBER(B193),ISNUMBER(C193),C193&gt;=B193),MAX(0,MIN(C193,DATE(集計・確認!$B$5+1,4,1))-MAX(B193,DATE(集計・確認!$B$5,4,1))),""))</f>
        <v/>
      </c>
      <c r="K193" s="10" t="str">
        <f>IF(A193="","",IF(OR(NOT(ISNUMBER(B193)),NOT(ISNUMBER(C193)),C193&lt;B193,D193="",E193="",G193="未登録・重複"),"要確認：日付・登録・根拠を確認",IF(COUNTIFS(Docks[曳船名],A193,Docks[入渠開始日],B193)&gt;1,"要確認：同じ入渠が重複",IF(E193="未確認","要確認：未確認を含む","確認済"))))</f>
        <v/>
      </c>
    </row>
    <row r="194" spans="1:11" ht="24.95" customHeight="1" x14ac:dyDescent="0.2">
      <c r="A194" s="7"/>
      <c r="B194" s="20"/>
      <c r="C194" s="20"/>
      <c r="D194" s="7"/>
      <c r="E194" s="7"/>
      <c r="F194" s="7"/>
      <c r="G194" s="10" t="str">
        <f>IF(A194="","",IF(COUNTIF(Tugs[曳船名],A194)&lt;&gt;1,"未登録・重複",IF(INDEX(Tugs[会社名],MATCH(A194,Tugs[曳船名],0))="","未確認",INDEX(Tugs[会社名],MATCH(A194,Tugs[曳船名],0)))))</f>
        <v/>
      </c>
      <c r="H194" s="10" t="str">
        <f>IF(A194="","",IF(COUNTIF(Tugs[曳船名],A194)&lt;&gt;1,"未登録・重複",IF(INDEX(Tugs[基地港],MATCH(A194,Tugs[曳船名],0))="","未確認",INDEX(Tugs[基地港],MATCH(A194,Tugs[曳船名],0)))))</f>
        <v/>
      </c>
      <c r="I194" s="10" t="str">
        <f>IF(A194="","",IF(AND(ISNUMBER(B194),ISNUMBER(C194),C194&gt;=B194),C194-B194,""))</f>
        <v/>
      </c>
      <c r="J194" s="10" t="str">
        <f>IF(A194="","",IF(AND(ISNUMBER(B194),ISNUMBER(C194),C194&gt;=B194),MAX(0,MIN(C194,DATE(集計・確認!$B$5+1,4,1))-MAX(B194,DATE(集計・確認!$B$5,4,1))),""))</f>
        <v/>
      </c>
      <c r="K194" s="10" t="str">
        <f>IF(A194="","",IF(OR(NOT(ISNUMBER(B194)),NOT(ISNUMBER(C194)),C194&lt;B194,D194="",E194="",G194="未登録・重複"),"要確認：日付・登録・根拠を確認",IF(COUNTIFS(Docks[曳船名],A194,Docks[入渠開始日],B194)&gt;1,"要確認：同じ入渠が重複",IF(E194="未確認","要確認：未確認を含む","確認済"))))</f>
        <v/>
      </c>
    </row>
    <row r="195" spans="1:11" ht="24.95" customHeight="1" x14ac:dyDescent="0.2">
      <c r="A195" s="7"/>
      <c r="B195" s="20"/>
      <c r="C195" s="20"/>
      <c r="D195" s="7"/>
      <c r="E195" s="7"/>
      <c r="F195" s="7"/>
      <c r="G195" s="10" t="str">
        <f>IF(A195="","",IF(COUNTIF(Tugs[曳船名],A195)&lt;&gt;1,"未登録・重複",IF(INDEX(Tugs[会社名],MATCH(A195,Tugs[曳船名],0))="","未確認",INDEX(Tugs[会社名],MATCH(A195,Tugs[曳船名],0)))))</f>
        <v/>
      </c>
      <c r="H195" s="10" t="str">
        <f>IF(A195="","",IF(COUNTIF(Tugs[曳船名],A195)&lt;&gt;1,"未登録・重複",IF(INDEX(Tugs[基地港],MATCH(A195,Tugs[曳船名],0))="","未確認",INDEX(Tugs[基地港],MATCH(A195,Tugs[曳船名],0)))))</f>
        <v/>
      </c>
      <c r="I195" s="10" t="str">
        <f>IF(A195="","",IF(AND(ISNUMBER(B195),ISNUMBER(C195),C195&gt;=B195),C195-B195,""))</f>
        <v/>
      </c>
      <c r="J195" s="10" t="str">
        <f>IF(A195="","",IF(AND(ISNUMBER(B195),ISNUMBER(C195),C195&gt;=B195),MAX(0,MIN(C195,DATE(集計・確認!$B$5+1,4,1))-MAX(B195,DATE(集計・確認!$B$5,4,1))),""))</f>
        <v/>
      </c>
      <c r="K195" s="10" t="str">
        <f>IF(A195="","",IF(OR(NOT(ISNUMBER(B195)),NOT(ISNUMBER(C195)),C195&lt;B195,D195="",E195="",G195="未登録・重複"),"要確認：日付・登録・根拠を確認",IF(COUNTIFS(Docks[曳船名],A195,Docks[入渠開始日],B195)&gt;1,"要確認：同じ入渠が重複",IF(E195="未確認","要確認：未確認を含む","確認済"))))</f>
        <v/>
      </c>
    </row>
    <row r="196" spans="1:11" ht="24.95" customHeight="1" x14ac:dyDescent="0.2">
      <c r="A196" s="7"/>
      <c r="B196" s="20"/>
      <c r="C196" s="20"/>
      <c r="D196" s="7"/>
      <c r="E196" s="7"/>
      <c r="F196" s="7"/>
      <c r="G196" s="10" t="str">
        <f>IF(A196="","",IF(COUNTIF(Tugs[曳船名],A196)&lt;&gt;1,"未登録・重複",IF(INDEX(Tugs[会社名],MATCH(A196,Tugs[曳船名],0))="","未確認",INDEX(Tugs[会社名],MATCH(A196,Tugs[曳船名],0)))))</f>
        <v/>
      </c>
      <c r="H196" s="10" t="str">
        <f>IF(A196="","",IF(COUNTIF(Tugs[曳船名],A196)&lt;&gt;1,"未登録・重複",IF(INDEX(Tugs[基地港],MATCH(A196,Tugs[曳船名],0))="","未確認",INDEX(Tugs[基地港],MATCH(A196,Tugs[曳船名],0)))))</f>
        <v/>
      </c>
      <c r="I196" s="10" t="str">
        <f>IF(A196="","",IF(AND(ISNUMBER(B196),ISNUMBER(C196),C196&gt;=B196),C196-B196,""))</f>
        <v/>
      </c>
      <c r="J196" s="10" t="str">
        <f>IF(A196="","",IF(AND(ISNUMBER(B196),ISNUMBER(C196),C196&gt;=B196),MAX(0,MIN(C196,DATE(集計・確認!$B$5+1,4,1))-MAX(B196,DATE(集計・確認!$B$5,4,1))),""))</f>
        <v/>
      </c>
      <c r="K196" s="10" t="str">
        <f>IF(A196="","",IF(OR(NOT(ISNUMBER(B196)),NOT(ISNUMBER(C196)),C196&lt;B196,D196="",E196="",G196="未登録・重複"),"要確認：日付・登録・根拠を確認",IF(COUNTIFS(Docks[曳船名],A196,Docks[入渠開始日],B196)&gt;1,"要確認：同じ入渠が重複",IF(E196="未確認","要確認：未確認を含む","確認済"))))</f>
        <v/>
      </c>
    </row>
    <row r="197" spans="1:11" ht="24.95" customHeight="1" x14ac:dyDescent="0.2">
      <c r="A197" s="7"/>
      <c r="B197" s="20"/>
      <c r="C197" s="20"/>
      <c r="D197" s="7"/>
      <c r="E197" s="7"/>
      <c r="F197" s="7"/>
      <c r="G197" s="10" t="str">
        <f>IF(A197="","",IF(COUNTIF(Tugs[曳船名],A197)&lt;&gt;1,"未登録・重複",IF(INDEX(Tugs[会社名],MATCH(A197,Tugs[曳船名],0))="","未確認",INDEX(Tugs[会社名],MATCH(A197,Tugs[曳船名],0)))))</f>
        <v/>
      </c>
      <c r="H197" s="10" t="str">
        <f>IF(A197="","",IF(COUNTIF(Tugs[曳船名],A197)&lt;&gt;1,"未登録・重複",IF(INDEX(Tugs[基地港],MATCH(A197,Tugs[曳船名],0))="","未確認",INDEX(Tugs[基地港],MATCH(A197,Tugs[曳船名],0)))))</f>
        <v/>
      </c>
      <c r="I197" s="10" t="str">
        <f>IF(A197="","",IF(AND(ISNUMBER(B197),ISNUMBER(C197),C197&gt;=B197),C197-B197,""))</f>
        <v/>
      </c>
      <c r="J197" s="10" t="str">
        <f>IF(A197="","",IF(AND(ISNUMBER(B197),ISNUMBER(C197),C197&gt;=B197),MAX(0,MIN(C197,DATE(集計・確認!$B$5+1,4,1))-MAX(B197,DATE(集計・確認!$B$5,4,1))),""))</f>
        <v/>
      </c>
      <c r="K197" s="10" t="str">
        <f>IF(A197="","",IF(OR(NOT(ISNUMBER(B197)),NOT(ISNUMBER(C197)),C197&lt;B197,D197="",E197="",G197="未登録・重複"),"要確認：日付・登録・根拠を確認",IF(COUNTIFS(Docks[曳船名],A197,Docks[入渠開始日],B197)&gt;1,"要確認：同じ入渠が重複",IF(E197="未確認","要確認：未確認を含む","確認済"))))</f>
        <v/>
      </c>
    </row>
    <row r="198" spans="1:11" ht="24.95" customHeight="1" x14ac:dyDescent="0.2">
      <c r="A198" s="7"/>
      <c r="B198" s="20"/>
      <c r="C198" s="20"/>
      <c r="D198" s="7"/>
      <c r="E198" s="7"/>
      <c r="F198" s="7"/>
      <c r="G198" s="10" t="str">
        <f>IF(A198="","",IF(COUNTIF(Tugs[曳船名],A198)&lt;&gt;1,"未登録・重複",IF(INDEX(Tugs[会社名],MATCH(A198,Tugs[曳船名],0))="","未確認",INDEX(Tugs[会社名],MATCH(A198,Tugs[曳船名],0)))))</f>
        <v/>
      </c>
      <c r="H198" s="10" t="str">
        <f>IF(A198="","",IF(COUNTIF(Tugs[曳船名],A198)&lt;&gt;1,"未登録・重複",IF(INDEX(Tugs[基地港],MATCH(A198,Tugs[曳船名],0))="","未確認",INDEX(Tugs[基地港],MATCH(A198,Tugs[曳船名],0)))))</f>
        <v/>
      </c>
      <c r="I198" s="10" t="str">
        <f>IF(A198="","",IF(AND(ISNUMBER(B198),ISNUMBER(C198),C198&gt;=B198),C198-B198,""))</f>
        <v/>
      </c>
      <c r="J198" s="10" t="str">
        <f>IF(A198="","",IF(AND(ISNUMBER(B198),ISNUMBER(C198),C198&gt;=B198),MAX(0,MIN(C198,DATE(集計・確認!$B$5+1,4,1))-MAX(B198,DATE(集計・確認!$B$5,4,1))),""))</f>
        <v/>
      </c>
      <c r="K198" s="10" t="str">
        <f>IF(A198="","",IF(OR(NOT(ISNUMBER(B198)),NOT(ISNUMBER(C198)),C198&lt;B198,D198="",E198="",G198="未登録・重複"),"要確認：日付・登録・根拠を確認",IF(COUNTIFS(Docks[曳船名],A198,Docks[入渠開始日],B198)&gt;1,"要確認：同じ入渠が重複",IF(E198="未確認","要確認：未確認を含む","確認済"))))</f>
        <v/>
      </c>
    </row>
    <row r="199" spans="1:11" ht="24.95" customHeight="1" x14ac:dyDescent="0.2">
      <c r="A199" s="7"/>
      <c r="B199" s="20"/>
      <c r="C199" s="20"/>
      <c r="D199" s="7"/>
      <c r="E199" s="7"/>
      <c r="F199" s="7"/>
      <c r="G199" s="10" t="str">
        <f>IF(A199="","",IF(COUNTIF(Tugs[曳船名],A199)&lt;&gt;1,"未登録・重複",IF(INDEX(Tugs[会社名],MATCH(A199,Tugs[曳船名],0))="","未確認",INDEX(Tugs[会社名],MATCH(A199,Tugs[曳船名],0)))))</f>
        <v/>
      </c>
      <c r="H199" s="10" t="str">
        <f>IF(A199="","",IF(COUNTIF(Tugs[曳船名],A199)&lt;&gt;1,"未登録・重複",IF(INDEX(Tugs[基地港],MATCH(A199,Tugs[曳船名],0))="","未確認",INDEX(Tugs[基地港],MATCH(A199,Tugs[曳船名],0)))))</f>
        <v/>
      </c>
      <c r="I199" s="10" t="str">
        <f>IF(A199="","",IF(AND(ISNUMBER(B199),ISNUMBER(C199),C199&gt;=B199),C199-B199,""))</f>
        <v/>
      </c>
      <c r="J199" s="10" t="str">
        <f>IF(A199="","",IF(AND(ISNUMBER(B199),ISNUMBER(C199),C199&gt;=B199),MAX(0,MIN(C199,DATE(集計・確認!$B$5+1,4,1))-MAX(B199,DATE(集計・確認!$B$5,4,1))),""))</f>
        <v/>
      </c>
      <c r="K199" s="10" t="str">
        <f>IF(A199="","",IF(OR(NOT(ISNUMBER(B199)),NOT(ISNUMBER(C199)),C199&lt;B199,D199="",E199="",G199="未登録・重複"),"要確認：日付・登録・根拠を確認",IF(COUNTIFS(Docks[曳船名],A199,Docks[入渠開始日],B199)&gt;1,"要確認：同じ入渠が重複",IF(E199="未確認","要確認：未確認を含む","確認済"))))</f>
        <v/>
      </c>
    </row>
    <row r="200" spans="1:11" ht="24.95" customHeight="1" x14ac:dyDescent="0.2">
      <c r="A200" s="7"/>
      <c r="B200" s="20"/>
      <c r="C200" s="20"/>
      <c r="D200" s="7"/>
      <c r="E200" s="7"/>
      <c r="F200" s="7"/>
      <c r="G200" s="10" t="str">
        <f>IF(A200="","",IF(COUNTIF(Tugs[曳船名],A200)&lt;&gt;1,"未登録・重複",IF(INDEX(Tugs[会社名],MATCH(A200,Tugs[曳船名],0))="","未確認",INDEX(Tugs[会社名],MATCH(A200,Tugs[曳船名],0)))))</f>
        <v/>
      </c>
      <c r="H200" s="10" t="str">
        <f>IF(A200="","",IF(COUNTIF(Tugs[曳船名],A200)&lt;&gt;1,"未登録・重複",IF(INDEX(Tugs[基地港],MATCH(A200,Tugs[曳船名],0))="","未確認",INDEX(Tugs[基地港],MATCH(A200,Tugs[曳船名],0)))))</f>
        <v/>
      </c>
      <c r="I200" s="10" t="str">
        <f>IF(A200="","",IF(AND(ISNUMBER(B200),ISNUMBER(C200),C200&gt;=B200),C200-B200,""))</f>
        <v/>
      </c>
      <c r="J200" s="10" t="str">
        <f>IF(A200="","",IF(AND(ISNUMBER(B200),ISNUMBER(C200),C200&gt;=B200),MAX(0,MIN(C200,DATE(集計・確認!$B$5+1,4,1))-MAX(B200,DATE(集計・確認!$B$5,4,1))),""))</f>
        <v/>
      </c>
      <c r="K200" s="10" t="str">
        <f>IF(A200="","",IF(OR(NOT(ISNUMBER(B200)),NOT(ISNUMBER(C200)),C200&lt;B200,D200="",E200="",G200="未登録・重複"),"要確認：日付・登録・根拠を確認",IF(COUNTIFS(Docks[曳船名],A200,Docks[入渠開始日],B200)&gt;1,"要確認：同じ入渠が重複",IF(E200="未確認","要確認：未確認を含む","確認済"))))</f>
        <v/>
      </c>
    </row>
    <row r="201" spans="1:11" ht="24.95" customHeight="1" x14ac:dyDescent="0.2">
      <c r="A201" s="7"/>
      <c r="B201" s="20"/>
      <c r="C201" s="20"/>
      <c r="D201" s="7"/>
      <c r="E201" s="7"/>
      <c r="F201" s="7"/>
      <c r="G201" s="10" t="str">
        <f>IF(A201="","",IF(COUNTIF(Tugs[曳船名],A201)&lt;&gt;1,"未登録・重複",IF(INDEX(Tugs[会社名],MATCH(A201,Tugs[曳船名],0))="","未確認",INDEX(Tugs[会社名],MATCH(A201,Tugs[曳船名],0)))))</f>
        <v/>
      </c>
      <c r="H201" s="10" t="str">
        <f>IF(A201="","",IF(COUNTIF(Tugs[曳船名],A201)&lt;&gt;1,"未登録・重複",IF(INDEX(Tugs[基地港],MATCH(A201,Tugs[曳船名],0))="","未確認",INDEX(Tugs[基地港],MATCH(A201,Tugs[曳船名],0)))))</f>
        <v/>
      </c>
      <c r="I201" s="10" t="str">
        <f>IF(A201="","",IF(AND(ISNUMBER(B201),ISNUMBER(C201),C201&gt;=B201),C201-B201,""))</f>
        <v/>
      </c>
      <c r="J201" s="10" t="str">
        <f>IF(A201="","",IF(AND(ISNUMBER(B201),ISNUMBER(C201),C201&gt;=B201),MAX(0,MIN(C201,DATE(集計・確認!$B$5+1,4,1))-MAX(B201,DATE(集計・確認!$B$5,4,1))),""))</f>
        <v/>
      </c>
      <c r="K201" s="10" t="str">
        <f>IF(A201="","",IF(OR(NOT(ISNUMBER(B201)),NOT(ISNUMBER(C201)),C201&lt;B201,D201="",E201="",G201="未登録・重複"),"要確認：日付・登録・根拠を確認",IF(COUNTIFS(Docks[曳船名],A201,Docks[入渠開始日],B201)&gt;1,"要確認：同じ入渠が重複",IF(E201="未確認","要確認：未確認を含む","確認済"))))</f>
        <v/>
      </c>
    </row>
    <row r="202" spans="1:11" ht="24.95" customHeight="1" x14ac:dyDescent="0.2">
      <c r="A202" s="7"/>
      <c r="B202" s="20"/>
      <c r="C202" s="20"/>
      <c r="D202" s="7"/>
      <c r="E202" s="7"/>
      <c r="F202" s="7"/>
      <c r="G202" s="10" t="str">
        <f>IF(A202="","",IF(COUNTIF(Tugs[曳船名],A202)&lt;&gt;1,"未登録・重複",IF(INDEX(Tugs[会社名],MATCH(A202,Tugs[曳船名],0))="","未確認",INDEX(Tugs[会社名],MATCH(A202,Tugs[曳船名],0)))))</f>
        <v/>
      </c>
      <c r="H202" s="10" t="str">
        <f>IF(A202="","",IF(COUNTIF(Tugs[曳船名],A202)&lt;&gt;1,"未登録・重複",IF(INDEX(Tugs[基地港],MATCH(A202,Tugs[曳船名],0))="","未確認",INDEX(Tugs[基地港],MATCH(A202,Tugs[曳船名],0)))))</f>
        <v/>
      </c>
      <c r="I202" s="10" t="str">
        <f>IF(A202="","",IF(AND(ISNUMBER(B202),ISNUMBER(C202),C202&gt;=B202),C202-B202,""))</f>
        <v/>
      </c>
      <c r="J202" s="10" t="str">
        <f>IF(A202="","",IF(AND(ISNUMBER(B202),ISNUMBER(C202),C202&gt;=B202),MAX(0,MIN(C202,DATE(集計・確認!$B$5+1,4,1))-MAX(B202,DATE(集計・確認!$B$5,4,1))),""))</f>
        <v/>
      </c>
      <c r="K202" s="10" t="str">
        <f>IF(A202="","",IF(OR(NOT(ISNUMBER(B202)),NOT(ISNUMBER(C202)),C202&lt;B202,D202="",E202="",G202="未登録・重複"),"要確認：日付・登録・根拠を確認",IF(COUNTIFS(Docks[曳船名],A202,Docks[入渠開始日],B202)&gt;1,"要確認：同じ入渠が重複",IF(E202="未確認","要確認：未確認を含む","確認済"))))</f>
        <v/>
      </c>
    </row>
    <row r="203" spans="1:11" ht="24.95" customHeight="1" x14ac:dyDescent="0.2">
      <c r="A203" s="7"/>
      <c r="B203" s="20"/>
      <c r="C203" s="20"/>
      <c r="D203" s="7"/>
      <c r="E203" s="7"/>
      <c r="F203" s="7"/>
      <c r="G203" s="10" t="str">
        <f>IF(A203="","",IF(COUNTIF(Tugs[曳船名],A203)&lt;&gt;1,"未登録・重複",IF(INDEX(Tugs[会社名],MATCH(A203,Tugs[曳船名],0))="","未確認",INDEX(Tugs[会社名],MATCH(A203,Tugs[曳船名],0)))))</f>
        <v/>
      </c>
      <c r="H203" s="10" t="str">
        <f>IF(A203="","",IF(COUNTIF(Tugs[曳船名],A203)&lt;&gt;1,"未登録・重複",IF(INDEX(Tugs[基地港],MATCH(A203,Tugs[曳船名],0))="","未確認",INDEX(Tugs[基地港],MATCH(A203,Tugs[曳船名],0)))))</f>
        <v/>
      </c>
      <c r="I203" s="10" t="str">
        <f>IF(A203="","",IF(AND(ISNUMBER(B203),ISNUMBER(C203),C203&gt;=B203),C203-B203,""))</f>
        <v/>
      </c>
      <c r="J203" s="10" t="str">
        <f>IF(A203="","",IF(AND(ISNUMBER(B203),ISNUMBER(C203),C203&gt;=B203),MAX(0,MIN(C203,DATE(集計・確認!$B$5+1,4,1))-MAX(B203,DATE(集計・確認!$B$5,4,1))),""))</f>
        <v/>
      </c>
      <c r="K203" s="10" t="str">
        <f>IF(A203="","",IF(OR(NOT(ISNUMBER(B203)),NOT(ISNUMBER(C203)),C203&lt;B203,D203="",E203="",G203="未登録・重複"),"要確認：日付・登録・根拠を確認",IF(COUNTIFS(Docks[曳船名],A203,Docks[入渠開始日],B203)&gt;1,"要確認：同じ入渠が重複",IF(E203="未確認","要確認：未確認を含む","確認済"))))</f>
        <v/>
      </c>
    </row>
    <row r="204" spans="1:11" ht="24.95" customHeight="1" x14ac:dyDescent="0.2">
      <c r="A204" s="7"/>
      <c r="B204" s="20"/>
      <c r="C204" s="20"/>
      <c r="D204" s="7"/>
      <c r="E204" s="7"/>
      <c r="F204" s="7"/>
      <c r="G204" s="10" t="str">
        <f>IF(A204="","",IF(COUNTIF(Tugs[曳船名],A204)&lt;&gt;1,"未登録・重複",IF(INDEX(Tugs[会社名],MATCH(A204,Tugs[曳船名],0))="","未確認",INDEX(Tugs[会社名],MATCH(A204,Tugs[曳船名],0)))))</f>
        <v/>
      </c>
      <c r="H204" s="10" t="str">
        <f>IF(A204="","",IF(COUNTIF(Tugs[曳船名],A204)&lt;&gt;1,"未登録・重複",IF(INDEX(Tugs[基地港],MATCH(A204,Tugs[曳船名],0))="","未確認",INDEX(Tugs[基地港],MATCH(A204,Tugs[曳船名],0)))))</f>
        <v/>
      </c>
      <c r="I204" s="10" t="str">
        <f>IF(A204="","",IF(AND(ISNUMBER(B204),ISNUMBER(C204),C204&gt;=B204),C204-B204,""))</f>
        <v/>
      </c>
      <c r="J204" s="10" t="str">
        <f>IF(A204="","",IF(AND(ISNUMBER(B204),ISNUMBER(C204),C204&gt;=B204),MAX(0,MIN(C204,DATE(集計・確認!$B$5+1,4,1))-MAX(B204,DATE(集計・確認!$B$5,4,1))),""))</f>
        <v/>
      </c>
      <c r="K204" s="10" t="str">
        <f>IF(A204="","",IF(OR(NOT(ISNUMBER(B204)),NOT(ISNUMBER(C204)),C204&lt;B204,D204="",E204="",G204="未登録・重複"),"要確認：日付・登録・根拠を確認",IF(COUNTIFS(Docks[曳船名],A204,Docks[入渠開始日],B204)&gt;1,"要確認：同じ入渠が重複",IF(E204="未確認","要確認：未確認を含む","確認済"))))</f>
        <v/>
      </c>
    </row>
    <row r="205" spans="1:11" ht="24.95" customHeight="1" x14ac:dyDescent="0.2">
      <c r="A205" s="7"/>
      <c r="B205" s="20"/>
      <c r="C205" s="20"/>
      <c r="D205" s="7"/>
      <c r="E205" s="7"/>
      <c r="F205" s="7"/>
      <c r="G205" s="10" t="str">
        <f>IF(A205="","",IF(COUNTIF(Tugs[曳船名],A205)&lt;&gt;1,"未登録・重複",IF(INDEX(Tugs[会社名],MATCH(A205,Tugs[曳船名],0))="","未確認",INDEX(Tugs[会社名],MATCH(A205,Tugs[曳船名],0)))))</f>
        <v/>
      </c>
      <c r="H205" s="10" t="str">
        <f>IF(A205="","",IF(COUNTIF(Tugs[曳船名],A205)&lt;&gt;1,"未登録・重複",IF(INDEX(Tugs[基地港],MATCH(A205,Tugs[曳船名],0))="","未確認",INDEX(Tugs[基地港],MATCH(A205,Tugs[曳船名],0)))))</f>
        <v/>
      </c>
      <c r="I205" s="10" t="str">
        <f>IF(A205="","",IF(AND(ISNUMBER(B205),ISNUMBER(C205),C205&gt;=B205),C205-B205,""))</f>
        <v/>
      </c>
      <c r="J205" s="10" t="str">
        <f>IF(A205="","",IF(AND(ISNUMBER(B205),ISNUMBER(C205),C205&gt;=B205),MAX(0,MIN(C205,DATE(集計・確認!$B$5+1,4,1))-MAX(B205,DATE(集計・確認!$B$5,4,1))),""))</f>
        <v/>
      </c>
      <c r="K205" s="10" t="str">
        <f>IF(A205="","",IF(OR(NOT(ISNUMBER(B205)),NOT(ISNUMBER(C205)),C205&lt;B205,D205="",E205="",G205="未登録・重複"),"要確認：日付・登録・根拠を確認",IF(COUNTIFS(Docks[曳船名],A205,Docks[入渠開始日],B205)&gt;1,"要確認：同じ入渠が重複",IF(E205="未確認","要確認：未確認を含む","確認済"))))</f>
        <v/>
      </c>
    </row>
    <row r="206" spans="1:11" ht="24.95" customHeight="1" x14ac:dyDescent="0.2">
      <c r="A206" s="7"/>
      <c r="B206" s="20"/>
      <c r="C206" s="20"/>
      <c r="D206" s="7"/>
      <c r="E206" s="7"/>
      <c r="F206" s="7"/>
      <c r="G206" s="10" t="str">
        <f>IF(A206="","",IF(COUNTIF(Tugs[曳船名],A206)&lt;&gt;1,"未登録・重複",IF(INDEX(Tugs[会社名],MATCH(A206,Tugs[曳船名],0))="","未確認",INDEX(Tugs[会社名],MATCH(A206,Tugs[曳船名],0)))))</f>
        <v/>
      </c>
      <c r="H206" s="10" t="str">
        <f>IF(A206="","",IF(COUNTIF(Tugs[曳船名],A206)&lt;&gt;1,"未登録・重複",IF(INDEX(Tugs[基地港],MATCH(A206,Tugs[曳船名],0))="","未確認",INDEX(Tugs[基地港],MATCH(A206,Tugs[曳船名],0)))))</f>
        <v/>
      </c>
      <c r="I206" s="10" t="str">
        <f>IF(A206="","",IF(AND(ISNUMBER(B206),ISNUMBER(C206),C206&gt;=B206),C206-B206,""))</f>
        <v/>
      </c>
      <c r="J206" s="10" t="str">
        <f>IF(A206="","",IF(AND(ISNUMBER(B206),ISNUMBER(C206),C206&gt;=B206),MAX(0,MIN(C206,DATE(集計・確認!$B$5+1,4,1))-MAX(B206,DATE(集計・確認!$B$5,4,1))),""))</f>
        <v/>
      </c>
      <c r="K206" s="10" t="str">
        <f>IF(A206="","",IF(OR(NOT(ISNUMBER(B206)),NOT(ISNUMBER(C206)),C206&lt;B206,D206="",E206="",G206="未登録・重複"),"要確認：日付・登録・根拠を確認",IF(COUNTIFS(Docks[曳船名],A206,Docks[入渠開始日],B206)&gt;1,"要確認：同じ入渠が重複",IF(E206="未確認","要確認：未確認を含む","確認済"))))</f>
        <v/>
      </c>
    </row>
    <row r="207" spans="1:11" ht="24.95" customHeight="1" x14ac:dyDescent="0.2">
      <c r="A207" s="7"/>
      <c r="B207" s="20"/>
      <c r="C207" s="20"/>
      <c r="D207" s="7"/>
      <c r="E207" s="7"/>
      <c r="F207" s="7"/>
      <c r="G207" s="10" t="str">
        <f>IF(A207="","",IF(COUNTIF(Tugs[曳船名],A207)&lt;&gt;1,"未登録・重複",IF(INDEX(Tugs[会社名],MATCH(A207,Tugs[曳船名],0))="","未確認",INDEX(Tugs[会社名],MATCH(A207,Tugs[曳船名],0)))))</f>
        <v/>
      </c>
      <c r="H207" s="10" t="str">
        <f>IF(A207="","",IF(COUNTIF(Tugs[曳船名],A207)&lt;&gt;1,"未登録・重複",IF(INDEX(Tugs[基地港],MATCH(A207,Tugs[曳船名],0))="","未確認",INDEX(Tugs[基地港],MATCH(A207,Tugs[曳船名],0)))))</f>
        <v/>
      </c>
      <c r="I207" s="10" t="str">
        <f>IF(A207="","",IF(AND(ISNUMBER(B207),ISNUMBER(C207),C207&gt;=B207),C207-B207,""))</f>
        <v/>
      </c>
      <c r="J207" s="10" t="str">
        <f>IF(A207="","",IF(AND(ISNUMBER(B207),ISNUMBER(C207),C207&gt;=B207),MAX(0,MIN(C207,DATE(集計・確認!$B$5+1,4,1))-MAX(B207,DATE(集計・確認!$B$5,4,1))),""))</f>
        <v/>
      </c>
      <c r="K207" s="10" t="str">
        <f>IF(A207="","",IF(OR(NOT(ISNUMBER(B207)),NOT(ISNUMBER(C207)),C207&lt;B207,D207="",E207="",G207="未登録・重複"),"要確認：日付・登録・根拠を確認",IF(COUNTIFS(Docks[曳船名],A207,Docks[入渠開始日],B207)&gt;1,"要確認：同じ入渠が重複",IF(E207="未確認","要確認：未確認を含む","確認済"))))</f>
        <v/>
      </c>
    </row>
    <row r="208" spans="1:11" ht="24.95" customHeight="1" x14ac:dyDescent="0.2">
      <c r="A208" s="7"/>
      <c r="B208" s="20"/>
      <c r="C208" s="20"/>
      <c r="D208" s="7"/>
      <c r="E208" s="7"/>
      <c r="F208" s="7"/>
      <c r="G208" s="10" t="str">
        <f>IF(A208="","",IF(COUNTIF(Tugs[曳船名],A208)&lt;&gt;1,"未登録・重複",IF(INDEX(Tugs[会社名],MATCH(A208,Tugs[曳船名],0))="","未確認",INDEX(Tugs[会社名],MATCH(A208,Tugs[曳船名],0)))))</f>
        <v/>
      </c>
      <c r="H208" s="10" t="str">
        <f>IF(A208="","",IF(COUNTIF(Tugs[曳船名],A208)&lt;&gt;1,"未登録・重複",IF(INDEX(Tugs[基地港],MATCH(A208,Tugs[曳船名],0))="","未確認",INDEX(Tugs[基地港],MATCH(A208,Tugs[曳船名],0)))))</f>
        <v/>
      </c>
      <c r="I208" s="10" t="str">
        <f>IF(A208="","",IF(AND(ISNUMBER(B208),ISNUMBER(C208),C208&gt;=B208),C208-B208,""))</f>
        <v/>
      </c>
      <c r="J208" s="10" t="str">
        <f>IF(A208="","",IF(AND(ISNUMBER(B208),ISNUMBER(C208),C208&gt;=B208),MAX(0,MIN(C208,DATE(集計・確認!$B$5+1,4,1))-MAX(B208,DATE(集計・確認!$B$5,4,1))),""))</f>
        <v/>
      </c>
      <c r="K208" s="10" t="str">
        <f>IF(A208="","",IF(OR(NOT(ISNUMBER(B208)),NOT(ISNUMBER(C208)),C208&lt;B208,D208="",E208="",G208="未登録・重複"),"要確認：日付・登録・根拠を確認",IF(COUNTIFS(Docks[曳船名],A208,Docks[入渠開始日],B208)&gt;1,"要確認：同じ入渠が重複",IF(E208="未確認","要確認：未確認を含む","確認済"))))</f>
        <v/>
      </c>
    </row>
    <row r="209" spans="1:11" ht="24.95" customHeight="1" x14ac:dyDescent="0.2">
      <c r="A209" s="7"/>
      <c r="B209" s="20"/>
      <c r="C209" s="20"/>
      <c r="D209" s="7"/>
      <c r="E209" s="7"/>
      <c r="F209" s="7"/>
      <c r="G209" s="10" t="str">
        <f>IF(A209="","",IF(COUNTIF(Tugs[曳船名],A209)&lt;&gt;1,"未登録・重複",IF(INDEX(Tugs[会社名],MATCH(A209,Tugs[曳船名],0))="","未確認",INDEX(Tugs[会社名],MATCH(A209,Tugs[曳船名],0)))))</f>
        <v/>
      </c>
      <c r="H209" s="10" t="str">
        <f>IF(A209="","",IF(COUNTIF(Tugs[曳船名],A209)&lt;&gt;1,"未登録・重複",IF(INDEX(Tugs[基地港],MATCH(A209,Tugs[曳船名],0))="","未確認",INDEX(Tugs[基地港],MATCH(A209,Tugs[曳船名],0)))))</f>
        <v/>
      </c>
      <c r="I209" s="10" t="str">
        <f>IF(A209="","",IF(AND(ISNUMBER(B209),ISNUMBER(C209),C209&gt;=B209),C209-B209,""))</f>
        <v/>
      </c>
      <c r="J209" s="10" t="str">
        <f>IF(A209="","",IF(AND(ISNUMBER(B209),ISNUMBER(C209),C209&gt;=B209),MAX(0,MIN(C209,DATE(集計・確認!$B$5+1,4,1))-MAX(B209,DATE(集計・確認!$B$5,4,1))),""))</f>
        <v/>
      </c>
      <c r="K209" s="10" t="str">
        <f>IF(A209="","",IF(OR(NOT(ISNUMBER(B209)),NOT(ISNUMBER(C209)),C209&lt;B209,D209="",E209="",G209="未登録・重複"),"要確認：日付・登録・根拠を確認",IF(COUNTIFS(Docks[曳船名],A209,Docks[入渠開始日],B209)&gt;1,"要確認：同じ入渠が重複",IF(E209="未確認","要確認：未確認を含む","確認済"))))</f>
        <v/>
      </c>
    </row>
    <row r="210" spans="1:11" ht="24.95" customHeight="1" x14ac:dyDescent="0.2">
      <c r="A210" s="7"/>
      <c r="B210" s="20"/>
      <c r="C210" s="20"/>
      <c r="D210" s="7"/>
      <c r="E210" s="7"/>
      <c r="F210" s="7"/>
      <c r="G210" s="10" t="str">
        <f>IF(A210="","",IF(COUNTIF(Tugs[曳船名],A210)&lt;&gt;1,"未登録・重複",IF(INDEX(Tugs[会社名],MATCH(A210,Tugs[曳船名],0))="","未確認",INDEX(Tugs[会社名],MATCH(A210,Tugs[曳船名],0)))))</f>
        <v/>
      </c>
      <c r="H210" s="10" t="str">
        <f>IF(A210="","",IF(COUNTIF(Tugs[曳船名],A210)&lt;&gt;1,"未登録・重複",IF(INDEX(Tugs[基地港],MATCH(A210,Tugs[曳船名],0))="","未確認",INDEX(Tugs[基地港],MATCH(A210,Tugs[曳船名],0)))))</f>
        <v/>
      </c>
      <c r="I210" s="10" t="str">
        <f>IF(A210="","",IF(AND(ISNUMBER(B210),ISNUMBER(C210),C210&gt;=B210),C210-B210,""))</f>
        <v/>
      </c>
      <c r="J210" s="10" t="str">
        <f>IF(A210="","",IF(AND(ISNUMBER(B210),ISNUMBER(C210),C210&gt;=B210),MAX(0,MIN(C210,DATE(集計・確認!$B$5+1,4,1))-MAX(B210,DATE(集計・確認!$B$5,4,1))),""))</f>
        <v/>
      </c>
      <c r="K210" s="10" t="str">
        <f>IF(A210="","",IF(OR(NOT(ISNUMBER(B210)),NOT(ISNUMBER(C210)),C210&lt;B210,D210="",E210="",G210="未登録・重複"),"要確認：日付・登録・根拠を確認",IF(COUNTIFS(Docks[曳船名],A210,Docks[入渠開始日],B210)&gt;1,"要確認：同じ入渠が重複",IF(E210="未確認","要確認：未確認を含む","確認済"))))</f>
        <v/>
      </c>
    </row>
    <row r="211" spans="1:11" ht="24.95" customHeight="1" x14ac:dyDescent="0.2">
      <c r="A211" s="7"/>
      <c r="B211" s="20"/>
      <c r="C211" s="20"/>
      <c r="D211" s="7"/>
      <c r="E211" s="7"/>
      <c r="F211" s="7"/>
      <c r="G211" s="10" t="str">
        <f>IF(A211="","",IF(COUNTIF(Tugs[曳船名],A211)&lt;&gt;1,"未登録・重複",IF(INDEX(Tugs[会社名],MATCH(A211,Tugs[曳船名],0))="","未確認",INDEX(Tugs[会社名],MATCH(A211,Tugs[曳船名],0)))))</f>
        <v/>
      </c>
      <c r="H211" s="10" t="str">
        <f>IF(A211="","",IF(COUNTIF(Tugs[曳船名],A211)&lt;&gt;1,"未登録・重複",IF(INDEX(Tugs[基地港],MATCH(A211,Tugs[曳船名],0))="","未確認",INDEX(Tugs[基地港],MATCH(A211,Tugs[曳船名],0)))))</f>
        <v/>
      </c>
      <c r="I211" s="10" t="str">
        <f>IF(A211="","",IF(AND(ISNUMBER(B211),ISNUMBER(C211),C211&gt;=B211),C211-B211,""))</f>
        <v/>
      </c>
      <c r="J211" s="10" t="str">
        <f>IF(A211="","",IF(AND(ISNUMBER(B211),ISNUMBER(C211),C211&gt;=B211),MAX(0,MIN(C211,DATE(集計・確認!$B$5+1,4,1))-MAX(B211,DATE(集計・確認!$B$5,4,1))),""))</f>
        <v/>
      </c>
      <c r="K211" s="10" t="str">
        <f>IF(A211="","",IF(OR(NOT(ISNUMBER(B211)),NOT(ISNUMBER(C211)),C211&lt;B211,D211="",E211="",G211="未登録・重複"),"要確認：日付・登録・根拠を確認",IF(COUNTIFS(Docks[曳船名],A211,Docks[入渠開始日],B211)&gt;1,"要確認：同じ入渠が重複",IF(E211="未確認","要確認：未確認を含む","確認済"))))</f>
        <v/>
      </c>
    </row>
    <row r="212" spans="1:11" ht="24.95" customHeight="1" x14ac:dyDescent="0.2">
      <c r="A212" s="7"/>
      <c r="B212" s="20"/>
      <c r="C212" s="20"/>
      <c r="D212" s="7"/>
      <c r="E212" s="7"/>
      <c r="F212" s="7"/>
      <c r="G212" s="10" t="str">
        <f>IF(A212="","",IF(COUNTIF(Tugs[曳船名],A212)&lt;&gt;1,"未登録・重複",IF(INDEX(Tugs[会社名],MATCH(A212,Tugs[曳船名],0))="","未確認",INDEX(Tugs[会社名],MATCH(A212,Tugs[曳船名],0)))))</f>
        <v/>
      </c>
      <c r="H212" s="10" t="str">
        <f>IF(A212="","",IF(COUNTIF(Tugs[曳船名],A212)&lt;&gt;1,"未登録・重複",IF(INDEX(Tugs[基地港],MATCH(A212,Tugs[曳船名],0))="","未確認",INDEX(Tugs[基地港],MATCH(A212,Tugs[曳船名],0)))))</f>
        <v/>
      </c>
      <c r="I212" s="10" t="str">
        <f>IF(A212="","",IF(AND(ISNUMBER(B212),ISNUMBER(C212),C212&gt;=B212),C212-B212,""))</f>
        <v/>
      </c>
      <c r="J212" s="10" t="str">
        <f>IF(A212="","",IF(AND(ISNUMBER(B212),ISNUMBER(C212),C212&gt;=B212),MAX(0,MIN(C212,DATE(集計・確認!$B$5+1,4,1))-MAX(B212,DATE(集計・確認!$B$5,4,1))),""))</f>
        <v/>
      </c>
      <c r="K212" s="10" t="str">
        <f>IF(A212="","",IF(OR(NOT(ISNUMBER(B212)),NOT(ISNUMBER(C212)),C212&lt;B212,D212="",E212="",G212="未登録・重複"),"要確認：日付・登録・根拠を確認",IF(COUNTIFS(Docks[曳船名],A212,Docks[入渠開始日],B212)&gt;1,"要確認：同じ入渠が重複",IF(E212="未確認","要確認：未確認を含む","確認済"))))</f>
        <v/>
      </c>
    </row>
    <row r="213" spans="1:11" ht="24.95" customHeight="1" x14ac:dyDescent="0.2">
      <c r="A213" s="7"/>
      <c r="B213" s="20"/>
      <c r="C213" s="20"/>
      <c r="D213" s="7"/>
      <c r="E213" s="7"/>
      <c r="F213" s="7"/>
      <c r="G213" s="10" t="str">
        <f>IF(A213="","",IF(COUNTIF(Tugs[曳船名],A213)&lt;&gt;1,"未登録・重複",IF(INDEX(Tugs[会社名],MATCH(A213,Tugs[曳船名],0))="","未確認",INDEX(Tugs[会社名],MATCH(A213,Tugs[曳船名],0)))))</f>
        <v/>
      </c>
      <c r="H213" s="10" t="str">
        <f>IF(A213="","",IF(COUNTIF(Tugs[曳船名],A213)&lt;&gt;1,"未登録・重複",IF(INDEX(Tugs[基地港],MATCH(A213,Tugs[曳船名],0))="","未確認",INDEX(Tugs[基地港],MATCH(A213,Tugs[曳船名],0)))))</f>
        <v/>
      </c>
      <c r="I213" s="10" t="str">
        <f>IF(A213="","",IF(AND(ISNUMBER(B213),ISNUMBER(C213),C213&gt;=B213),C213-B213,""))</f>
        <v/>
      </c>
      <c r="J213" s="10" t="str">
        <f>IF(A213="","",IF(AND(ISNUMBER(B213),ISNUMBER(C213),C213&gt;=B213),MAX(0,MIN(C213,DATE(集計・確認!$B$5+1,4,1))-MAX(B213,DATE(集計・確認!$B$5,4,1))),""))</f>
        <v/>
      </c>
      <c r="K213" s="10" t="str">
        <f>IF(A213="","",IF(OR(NOT(ISNUMBER(B213)),NOT(ISNUMBER(C213)),C213&lt;B213,D213="",E213="",G213="未登録・重複"),"要確認：日付・登録・根拠を確認",IF(COUNTIFS(Docks[曳船名],A213,Docks[入渠開始日],B213)&gt;1,"要確認：同じ入渠が重複",IF(E213="未確認","要確認：未確認を含む","確認済"))))</f>
        <v/>
      </c>
    </row>
    <row r="214" spans="1:11" ht="24.95" customHeight="1" x14ac:dyDescent="0.2">
      <c r="A214" s="7"/>
      <c r="B214" s="20"/>
      <c r="C214" s="20"/>
      <c r="D214" s="7"/>
      <c r="E214" s="7"/>
      <c r="F214" s="7"/>
      <c r="G214" s="10" t="str">
        <f>IF(A214="","",IF(COUNTIF(Tugs[曳船名],A214)&lt;&gt;1,"未登録・重複",IF(INDEX(Tugs[会社名],MATCH(A214,Tugs[曳船名],0))="","未確認",INDEX(Tugs[会社名],MATCH(A214,Tugs[曳船名],0)))))</f>
        <v/>
      </c>
      <c r="H214" s="10" t="str">
        <f>IF(A214="","",IF(COUNTIF(Tugs[曳船名],A214)&lt;&gt;1,"未登録・重複",IF(INDEX(Tugs[基地港],MATCH(A214,Tugs[曳船名],0))="","未確認",INDEX(Tugs[基地港],MATCH(A214,Tugs[曳船名],0)))))</f>
        <v/>
      </c>
      <c r="I214" s="10" t="str">
        <f>IF(A214="","",IF(AND(ISNUMBER(B214),ISNUMBER(C214),C214&gt;=B214),C214-B214,""))</f>
        <v/>
      </c>
      <c r="J214" s="10" t="str">
        <f>IF(A214="","",IF(AND(ISNUMBER(B214),ISNUMBER(C214),C214&gt;=B214),MAX(0,MIN(C214,DATE(集計・確認!$B$5+1,4,1))-MAX(B214,DATE(集計・確認!$B$5,4,1))),""))</f>
        <v/>
      </c>
      <c r="K214" s="10" t="str">
        <f>IF(A214="","",IF(OR(NOT(ISNUMBER(B214)),NOT(ISNUMBER(C214)),C214&lt;B214,D214="",E214="",G214="未登録・重複"),"要確認：日付・登録・根拠を確認",IF(COUNTIFS(Docks[曳船名],A214,Docks[入渠開始日],B214)&gt;1,"要確認：同じ入渠が重複",IF(E214="未確認","要確認：未確認を含む","確認済"))))</f>
        <v/>
      </c>
    </row>
    <row r="215" spans="1:11" ht="24.95" customHeight="1" x14ac:dyDescent="0.2">
      <c r="A215" s="7"/>
      <c r="B215" s="20"/>
      <c r="C215" s="20"/>
      <c r="D215" s="7"/>
      <c r="E215" s="7"/>
      <c r="F215" s="7"/>
      <c r="G215" s="10" t="str">
        <f>IF(A215="","",IF(COUNTIF(Tugs[曳船名],A215)&lt;&gt;1,"未登録・重複",IF(INDEX(Tugs[会社名],MATCH(A215,Tugs[曳船名],0))="","未確認",INDEX(Tugs[会社名],MATCH(A215,Tugs[曳船名],0)))))</f>
        <v/>
      </c>
      <c r="H215" s="10" t="str">
        <f>IF(A215="","",IF(COUNTIF(Tugs[曳船名],A215)&lt;&gt;1,"未登録・重複",IF(INDEX(Tugs[基地港],MATCH(A215,Tugs[曳船名],0))="","未確認",INDEX(Tugs[基地港],MATCH(A215,Tugs[曳船名],0)))))</f>
        <v/>
      </c>
      <c r="I215" s="10" t="str">
        <f>IF(A215="","",IF(AND(ISNUMBER(B215),ISNUMBER(C215),C215&gt;=B215),C215-B215,""))</f>
        <v/>
      </c>
      <c r="J215" s="10" t="str">
        <f>IF(A215="","",IF(AND(ISNUMBER(B215),ISNUMBER(C215),C215&gt;=B215),MAX(0,MIN(C215,DATE(集計・確認!$B$5+1,4,1))-MAX(B215,DATE(集計・確認!$B$5,4,1))),""))</f>
        <v/>
      </c>
      <c r="K215" s="10" t="str">
        <f>IF(A215="","",IF(OR(NOT(ISNUMBER(B215)),NOT(ISNUMBER(C215)),C215&lt;B215,D215="",E215="",G215="未登録・重複"),"要確認：日付・登録・根拠を確認",IF(COUNTIFS(Docks[曳船名],A215,Docks[入渠開始日],B215)&gt;1,"要確認：同じ入渠が重複",IF(E215="未確認","要確認：未確認を含む","確認済"))))</f>
        <v/>
      </c>
    </row>
    <row r="216" spans="1:11" ht="24.95" customHeight="1" x14ac:dyDescent="0.2">
      <c r="A216" s="7"/>
      <c r="B216" s="20"/>
      <c r="C216" s="20"/>
      <c r="D216" s="7"/>
      <c r="E216" s="7"/>
      <c r="F216" s="7"/>
      <c r="G216" s="10" t="str">
        <f>IF(A216="","",IF(COUNTIF(Tugs[曳船名],A216)&lt;&gt;1,"未登録・重複",IF(INDEX(Tugs[会社名],MATCH(A216,Tugs[曳船名],0))="","未確認",INDEX(Tugs[会社名],MATCH(A216,Tugs[曳船名],0)))))</f>
        <v/>
      </c>
      <c r="H216" s="10" t="str">
        <f>IF(A216="","",IF(COUNTIF(Tugs[曳船名],A216)&lt;&gt;1,"未登録・重複",IF(INDEX(Tugs[基地港],MATCH(A216,Tugs[曳船名],0))="","未確認",INDEX(Tugs[基地港],MATCH(A216,Tugs[曳船名],0)))))</f>
        <v/>
      </c>
      <c r="I216" s="10" t="str">
        <f>IF(A216="","",IF(AND(ISNUMBER(B216),ISNUMBER(C216),C216&gt;=B216),C216-B216,""))</f>
        <v/>
      </c>
      <c r="J216" s="10" t="str">
        <f>IF(A216="","",IF(AND(ISNUMBER(B216),ISNUMBER(C216),C216&gt;=B216),MAX(0,MIN(C216,DATE(集計・確認!$B$5+1,4,1))-MAX(B216,DATE(集計・確認!$B$5,4,1))),""))</f>
        <v/>
      </c>
      <c r="K216" s="10" t="str">
        <f>IF(A216="","",IF(OR(NOT(ISNUMBER(B216)),NOT(ISNUMBER(C216)),C216&lt;B216,D216="",E216="",G216="未登録・重複"),"要確認：日付・登録・根拠を確認",IF(COUNTIFS(Docks[曳船名],A216,Docks[入渠開始日],B216)&gt;1,"要確認：同じ入渠が重複",IF(E216="未確認","要確認：未確認を含む","確認済"))))</f>
        <v/>
      </c>
    </row>
    <row r="217" spans="1:11" ht="24.95" customHeight="1" x14ac:dyDescent="0.2">
      <c r="A217" s="7"/>
      <c r="B217" s="20"/>
      <c r="C217" s="20"/>
      <c r="D217" s="7"/>
      <c r="E217" s="7"/>
      <c r="F217" s="7"/>
      <c r="G217" s="10" t="str">
        <f>IF(A217="","",IF(COUNTIF(Tugs[曳船名],A217)&lt;&gt;1,"未登録・重複",IF(INDEX(Tugs[会社名],MATCH(A217,Tugs[曳船名],0))="","未確認",INDEX(Tugs[会社名],MATCH(A217,Tugs[曳船名],0)))))</f>
        <v/>
      </c>
      <c r="H217" s="10" t="str">
        <f>IF(A217="","",IF(COUNTIF(Tugs[曳船名],A217)&lt;&gt;1,"未登録・重複",IF(INDEX(Tugs[基地港],MATCH(A217,Tugs[曳船名],0))="","未確認",INDEX(Tugs[基地港],MATCH(A217,Tugs[曳船名],0)))))</f>
        <v/>
      </c>
      <c r="I217" s="10" t="str">
        <f>IF(A217="","",IF(AND(ISNUMBER(B217),ISNUMBER(C217),C217&gt;=B217),C217-B217,""))</f>
        <v/>
      </c>
      <c r="J217" s="10" t="str">
        <f>IF(A217="","",IF(AND(ISNUMBER(B217),ISNUMBER(C217),C217&gt;=B217),MAX(0,MIN(C217,DATE(集計・確認!$B$5+1,4,1))-MAX(B217,DATE(集計・確認!$B$5,4,1))),""))</f>
        <v/>
      </c>
      <c r="K217" s="10" t="str">
        <f>IF(A217="","",IF(OR(NOT(ISNUMBER(B217)),NOT(ISNUMBER(C217)),C217&lt;B217,D217="",E217="",G217="未登録・重複"),"要確認：日付・登録・根拠を確認",IF(COUNTIFS(Docks[曳船名],A217,Docks[入渠開始日],B217)&gt;1,"要確認：同じ入渠が重複",IF(E217="未確認","要確認：未確認を含む","確認済"))))</f>
        <v/>
      </c>
    </row>
    <row r="218" spans="1:11" ht="24.95" customHeight="1" x14ac:dyDescent="0.2">
      <c r="A218" s="7"/>
      <c r="B218" s="20"/>
      <c r="C218" s="20"/>
      <c r="D218" s="7"/>
      <c r="E218" s="7"/>
      <c r="F218" s="7"/>
      <c r="G218" s="10" t="str">
        <f>IF(A218="","",IF(COUNTIF(Tugs[曳船名],A218)&lt;&gt;1,"未登録・重複",IF(INDEX(Tugs[会社名],MATCH(A218,Tugs[曳船名],0))="","未確認",INDEX(Tugs[会社名],MATCH(A218,Tugs[曳船名],0)))))</f>
        <v/>
      </c>
      <c r="H218" s="10" t="str">
        <f>IF(A218="","",IF(COUNTIF(Tugs[曳船名],A218)&lt;&gt;1,"未登録・重複",IF(INDEX(Tugs[基地港],MATCH(A218,Tugs[曳船名],0))="","未確認",INDEX(Tugs[基地港],MATCH(A218,Tugs[曳船名],0)))))</f>
        <v/>
      </c>
      <c r="I218" s="10" t="str">
        <f>IF(A218="","",IF(AND(ISNUMBER(B218),ISNUMBER(C218),C218&gt;=B218),C218-B218,""))</f>
        <v/>
      </c>
      <c r="J218" s="10" t="str">
        <f>IF(A218="","",IF(AND(ISNUMBER(B218),ISNUMBER(C218),C218&gt;=B218),MAX(0,MIN(C218,DATE(集計・確認!$B$5+1,4,1))-MAX(B218,DATE(集計・確認!$B$5,4,1))),""))</f>
        <v/>
      </c>
      <c r="K218" s="10" t="str">
        <f>IF(A218="","",IF(OR(NOT(ISNUMBER(B218)),NOT(ISNUMBER(C218)),C218&lt;B218,D218="",E218="",G218="未登録・重複"),"要確認：日付・登録・根拠を確認",IF(COUNTIFS(Docks[曳船名],A218,Docks[入渠開始日],B218)&gt;1,"要確認：同じ入渠が重複",IF(E218="未確認","要確認：未確認を含む","確認済"))))</f>
        <v/>
      </c>
    </row>
    <row r="219" spans="1:11" ht="24.95" customHeight="1" x14ac:dyDescent="0.2">
      <c r="A219" s="7"/>
      <c r="B219" s="20"/>
      <c r="C219" s="20"/>
      <c r="D219" s="7"/>
      <c r="E219" s="7"/>
      <c r="F219" s="7"/>
      <c r="G219" s="10" t="str">
        <f>IF(A219="","",IF(COUNTIF(Tugs[曳船名],A219)&lt;&gt;1,"未登録・重複",IF(INDEX(Tugs[会社名],MATCH(A219,Tugs[曳船名],0))="","未確認",INDEX(Tugs[会社名],MATCH(A219,Tugs[曳船名],0)))))</f>
        <v/>
      </c>
      <c r="H219" s="10" t="str">
        <f>IF(A219="","",IF(COUNTIF(Tugs[曳船名],A219)&lt;&gt;1,"未登録・重複",IF(INDEX(Tugs[基地港],MATCH(A219,Tugs[曳船名],0))="","未確認",INDEX(Tugs[基地港],MATCH(A219,Tugs[曳船名],0)))))</f>
        <v/>
      </c>
      <c r="I219" s="10" t="str">
        <f>IF(A219="","",IF(AND(ISNUMBER(B219),ISNUMBER(C219),C219&gt;=B219),C219-B219,""))</f>
        <v/>
      </c>
      <c r="J219" s="10" t="str">
        <f>IF(A219="","",IF(AND(ISNUMBER(B219),ISNUMBER(C219),C219&gt;=B219),MAX(0,MIN(C219,DATE(集計・確認!$B$5+1,4,1))-MAX(B219,DATE(集計・確認!$B$5,4,1))),""))</f>
        <v/>
      </c>
      <c r="K219" s="10" t="str">
        <f>IF(A219="","",IF(OR(NOT(ISNUMBER(B219)),NOT(ISNUMBER(C219)),C219&lt;B219,D219="",E219="",G219="未登録・重複"),"要確認：日付・登録・根拠を確認",IF(COUNTIFS(Docks[曳船名],A219,Docks[入渠開始日],B219)&gt;1,"要確認：同じ入渠が重複",IF(E219="未確認","要確認：未確認を含む","確認済"))))</f>
        <v/>
      </c>
    </row>
    <row r="220" spans="1:11" ht="24.95" customHeight="1" x14ac:dyDescent="0.2">
      <c r="A220" s="7"/>
      <c r="B220" s="20"/>
      <c r="C220" s="20"/>
      <c r="D220" s="7"/>
      <c r="E220" s="7"/>
      <c r="F220" s="7"/>
      <c r="G220" s="10" t="str">
        <f>IF(A220="","",IF(COUNTIF(Tugs[曳船名],A220)&lt;&gt;1,"未登録・重複",IF(INDEX(Tugs[会社名],MATCH(A220,Tugs[曳船名],0))="","未確認",INDEX(Tugs[会社名],MATCH(A220,Tugs[曳船名],0)))))</f>
        <v/>
      </c>
      <c r="H220" s="10" t="str">
        <f>IF(A220="","",IF(COUNTIF(Tugs[曳船名],A220)&lt;&gt;1,"未登録・重複",IF(INDEX(Tugs[基地港],MATCH(A220,Tugs[曳船名],0))="","未確認",INDEX(Tugs[基地港],MATCH(A220,Tugs[曳船名],0)))))</f>
        <v/>
      </c>
      <c r="I220" s="10" t="str">
        <f>IF(A220="","",IF(AND(ISNUMBER(B220),ISNUMBER(C220),C220&gt;=B220),C220-B220,""))</f>
        <v/>
      </c>
      <c r="J220" s="10" t="str">
        <f>IF(A220="","",IF(AND(ISNUMBER(B220),ISNUMBER(C220),C220&gt;=B220),MAX(0,MIN(C220,DATE(集計・確認!$B$5+1,4,1))-MAX(B220,DATE(集計・確認!$B$5,4,1))),""))</f>
        <v/>
      </c>
      <c r="K220" s="10" t="str">
        <f>IF(A220="","",IF(OR(NOT(ISNUMBER(B220)),NOT(ISNUMBER(C220)),C220&lt;B220,D220="",E220="",G220="未登録・重複"),"要確認：日付・登録・根拠を確認",IF(COUNTIFS(Docks[曳船名],A220,Docks[入渠開始日],B220)&gt;1,"要確認：同じ入渠が重複",IF(E220="未確認","要確認：未確認を含む","確認済"))))</f>
        <v/>
      </c>
    </row>
    <row r="221" spans="1:11" ht="24.95" customHeight="1" x14ac:dyDescent="0.2">
      <c r="A221" s="7"/>
      <c r="B221" s="20"/>
      <c r="C221" s="20"/>
      <c r="D221" s="7"/>
      <c r="E221" s="7"/>
      <c r="F221" s="7"/>
      <c r="G221" s="10" t="str">
        <f>IF(A221="","",IF(COUNTIF(Tugs[曳船名],A221)&lt;&gt;1,"未登録・重複",IF(INDEX(Tugs[会社名],MATCH(A221,Tugs[曳船名],0))="","未確認",INDEX(Tugs[会社名],MATCH(A221,Tugs[曳船名],0)))))</f>
        <v/>
      </c>
      <c r="H221" s="10" t="str">
        <f>IF(A221="","",IF(COUNTIF(Tugs[曳船名],A221)&lt;&gt;1,"未登録・重複",IF(INDEX(Tugs[基地港],MATCH(A221,Tugs[曳船名],0))="","未確認",INDEX(Tugs[基地港],MATCH(A221,Tugs[曳船名],0)))))</f>
        <v/>
      </c>
      <c r="I221" s="10" t="str">
        <f>IF(A221="","",IF(AND(ISNUMBER(B221),ISNUMBER(C221),C221&gt;=B221),C221-B221,""))</f>
        <v/>
      </c>
      <c r="J221" s="10" t="str">
        <f>IF(A221="","",IF(AND(ISNUMBER(B221),ISNUMBER(C221),C221&gt;=B221),MAX(0,MIN(C221,DATE(集計・確認!$B$5+1,4,1))-MAX(B221,DATE(集計・確認!$B$5,4,1))),""))</f>
        <v/>
      </c>
      <c r="K221" s="10" t="str">
        <f>IF(A221="","",IF(OR(NOT(ISNUMBER(B221)),NOT(ISNUMBER(C221)),C221&lt;B221,D221="",E221="",G221="未登録・重複"),"要確認：日付・登録・根拠を確認",IF(COUNTIFS(Docks[曳船名],A221,Docks[入渠開始日],B221)&gt;1,"要確認：同じ入渠が重複",IF(E221="未確認","要確認：未確認を含む","確認済"))))</f>
        <v/>
      </c>
    </row>
    <row r="222" spans="1:11" ht="24.95" customHeight="1" x14ac:dyDescent="0.2">
      <c r="A222" s="7"/>
      <c r="B222" s="20"/>
      <c r="C222" s="20"/>
      <c r="D222" s="7"/>
      <c r="E222" s="7"/>
      <c r="F222" s="7"/>
      <c r="G222" s="10" t="str">
        <f>IF(A222="","",IF(COUNTIF(Tugs[曳船名],A222)&lt;&gt;1,"未登録・重複",IF(INDEX(Tugs[会社名],MATCH(A222,Tugs[曳船名],0))="","未確認",INDEX(Tugs[会社名],MATCH(A222,Tugs[曳船名],0)))))</f>
        <v/>
      </c>
      <c r="H222" s="10" t="str">
        <f>IF(A222="","",IF(COUNTIF(Tugs[曳船名],A222)&lt;&gt;1,"未登録・重複",IF(INDEX(Tugs[基地港],MATCH(A222,Tugs[曳船名],0))="","未確認",INDEX(Tugs[基地港],MATCH(A222,Tugs[曳船名],0)))))</f>
        <v/>
      </c>
      <c r="I222" s="10" t="str">
        <f>IF(A222="","",IF(AND(ISNUMBER(B222),ISNUMBER(C222),C222&gt;=B222),C222-B222,""))</f>
        <v/>
      </c>
      <c r="J222" s="10" t="str">
        <f>IF(A222="","",IF(AND(ISNUMBER(B222),ISNUMBER(C222),C222&gt;=B222),MAX(0,MIN(C222,DATE(集計・確認!$B$5+1,4,1))-MAX(B222,DATE(集計・確認!$B$5,4,1))),""))</f>
        <v/>
      </c>
      <c r="K222" s="10" t="str">
        <f>IF(A222="","",IF(OR(NOT(ISNUMBER(B222)),NOT(ISNUMBER(C222)),C222&lt;B222,D222="",E222="",G222="未登録・重複"),"要確認：日付・登録・根拠を確認",IF(COUNTIFS(Docks[曳船名],A222,Docks[入渠開始日],B222)&gt;1,"要確認：同じ入渠が重複",IF(E222="未確認","要確認：未確認を含む","確認済"))))</f>
        <v/>
      </c>
    </row>
    <row r="223" spans="1:11" ht="24.95" customHeight="1" x14ac:dyDescent="0.2">
      <c r="A223" s="7"/>
      <c r="B223" s="20"/>
      <c r="C223" s="20"/>
      <c r="D223" s="7"/>
      <c r="E223" s="7"/>
      <c r="F223" s="7"/>
      <c r="G223" s="10" t="str">
        <f>IF(A223="","",IF(COUNTIF(Tugs[曳船名],A223)&lt;&gt;1,"未登録・重複",IF(INDEX(Tugs[会社名],MATCH(A223,Tugs[曳船名],0))="","未確認",INDEX(Tugs[会社名],MATCH(A223,Tugs[曳船名],0)))))</f>
        <v/>
      </c>
      <c r="H223" s="10" t="str">
        <f>IF(A223="","",IF(COUNTIF(Tugs[曳船名],A223)&lt;&gt;1,"未登録・重複",IF(INDEX(Tugs[基地港],MATCH(A223,Tugs[曳船名],0))="","未確認",INDEX(Tugs[基地港],MATCH(A223,Tugs[曳船名],0)))))</f>
        <v/>
      </c>
      <c r="I223" s="10" t="str">
        <f>IF(A223="","",IF(AND(ISNUMBER(B223),ISNUMBER(C223),C223&gt;=B223),C223-B223,""))</f>
        <v/>
      </c>
      <c r="J223" s="10" t="str">
        <f>IF(A223="","",IF(AND(ISNUMBER(B223),ISNUMBER(C223),C223&gt;=B223),MAX(0,MIN(C223,DATE(集計・確認!$B$5+1,4,1))-MAX(B223,DATE(集計・確認!$B$5,4,1))),""))</f>
        <v/>
      </c>
      <c r="K223" s="10" t="str">
        <f>IF(A223="","",IF(OR(NOT(ISNUMBER(B223)),NOT(ISNUMBER(C223)),C223&lt;B223,D223="",E223="",G223="未登録・重複"),"要確認：日付・登録・根拠を確認",IF(COUNTIFS(Docks[曳船名],A223,Docks[入渠開始日],B223)&gt;1,"要確認：同じ入渠が重複",IF(E223="未確認","要確認：未確認を含む","確認済"))))</f>
        <v/>
      </c>
    </row>
    <row r="224" spans="1:11" ht="24.95" customHeight="1" x14ac:dyDescent="0.2">
      <c r="A224" s="7"/>
      <c r="B224" s="20"/>
      <c r="C224" s="20"/>
      <c r="D224" s="7"/>
      <c r="E224" s="7"/>
      <c r="F224" s="7"/>
      <c r="G224" s="10" t="str">
        <f>IF(A224="","",IF(COUNTIF(Tugs[曳船名],A224)&lt;&gt;1,"未登録・重複",IF(INDEX(Tugs[会社名],MATCH(A224,Tugs[曳船名],0))="","未確認",INDEX(Tugs[会社名],MATCH(A224,Tugs[曳船名],0)))))</f>
        <v/>
      </c>
      <c r="H224" s="10" t="str">
        <f>IF(A224="","",IF(COUNTIF(Tugs[曳船名],A224)&lt;&gt;1,"未登録・重複",IF(INDEX(Tugs[基地港],MATCH(A224,Tugs[曳船名],0))="","未確認",INDEX(Tugs[基地港],MATCH(A224,Tugs[曳船名],0)))))</f>
        <v/>
      </c>
      <c r="I224" s="10" t="str">
        <f>IF(A224="","",IF(AND(ISNUMBER(B224),ISNUMBER(C224),C224&gt;=B224),C224-B224,""))</f>
        <v/>
      </c>
      <c r="J224" s="10" t="str">
        <f>IF(A224="","",IF(AND(ISNUMBER(B224),ISNUMBER(C224),C224&gt;=B224),MAX(0,MIN(C224,DATE(集計・確認!$B$5+1,4,1))-MAX(B224,DATE(集計・確認!$B$5,4,1))),""))</f>
        <v/>
      </c>
      <c r="K224" s="10" t="str">
        <f>IF(A224="","",IF(OR(NOT(ISNUMBER(B224)),NOT(ISNUMBER(C224)),C224&lt;B224,D224="",E224="",G224="未登録・重複"),"要確認：日付・登録・根拠を確認",IF(COUNTIFS(Docks[曳船名],A224,Docks[入渠開始日],B224)&gt;1,"要確認：同じ入渠が重複",IF(E224="未確認","要確認：未確認を含む","確認済"))))</f>
        <v/>
      </c>
    </row>
    <row r="225" spans="1:11" ht="24.95" customHeight="1" x14ac:dyDescent="0.2">
      <c r="A225" s="7"/>
      <c r="B225" s="20"/>
      <c r="C225" s="20"/>
      <c r="D225" s="7"/>
      <c r="E225" s="7"/>
      <c r="F225" s="7"/>
      <c r="G225" s="10" t="str">
        <f>IF(A225="","",IF(COUNTIF(Tugs[曳船名],A225)&lt;&gt;1,"未登録・重複",IF(INDEX(Tugs[会社名],MATCH(A225,Tugs[曳船名],0))="","未確認",INDEX(Tugs[会社名],MATCH(A225,Tugs[曳船名],0)))))</f>
        <v/>
      </c>
      <c r="H225" s="10" t="str">
        <f>IF(A225="","",IF(COUNTIF(Tugs[曳船名],A225)&lt;&gt;1,"未登録・重複",IF(INDEX(Tugs[基地港],MATCH(A225,Tugs[曳船名],0))="","未確認",INDEX(Tugs[基地港],MATCH(A225,Tugs[曳船名],0)))))</f>
        <v/>
      </c>
      <c r="I225" s="10" t="str">
        <f>IF(A225="","",IF(AND(ISNUMBER(B225),ISNUMBER(C225),C225&gt;=B225),C225-B225,""))</f>
        <v/>
      </c>
      <c r="J225" s="10" t="str">
        <f>IF(A225="","",IF(AND(ISNUMBER(B225),ISNUMBER(C225),C225&gt;=B225),MAX(0,MIN(C225,DATE(集計・確認!$B$5+1,4,1))-MAX(B225,DATE(集計・確認!$B$5,4,1))),""))</f>
        <v/>
      </c>
      <c r="K225" s="10" t="str">
        <f>IF(A225="","",IF(OR(NOT(ISNUMBER(B225)),NOT(ISNUMBER(C225)),C225&lt;B225,D225="",E225="",G225="未登録・重複"),"要確認：日付・登録・根拠を確認",IF(COUNTIFS(Docks[曳船名],A225,Docks[入渠開始日],B225)&gt;1,"要確認：同じ入渠が重複",IF(E225="未確認","要確認：未確認を含む","確認済"))))</f>
        <v/>
      </c>
    </row>
    <row r="226" spans="1:11" ht="24.95" customHeight="1" x14ac:dyDescent="0.2">
      <c r="A226" s="7"/>
      <c r="B226" s="20"/>
      <c r="C226" s="20"/>
      <c r="D226" s="7"/>
      <c r="E226" s="7"/>
      <c r="F226" s="7"/>
      <c r="G226" s="10" t="str">
        <f>IF(A226="","",IF(COUNTIF(Tugs[曳船名],A226)&lt;&gt;1,"未登録・重複",IF(INDEX(Tugs[会社名],MATCH(A226,Tugs[曳船名],0))="","未確認",INDEX(Tugs[会社名],MATCH(A226,Tugs[曳船名],0)))))</f>
        <v/>
      </c>
      <c r="H226" s="10" t="str">
        <f>IF(A226="","",IF(COUNTIF(Tugs[曳船名],A226)&lt;&gt;1,"未登録・重複",IF(INDEX(Tugs[基地港],MATCH(A226,Tugs[曳船名],0))="","未確認",INDEX(Tugs[基地港],MATCH(A226,Tugs[曳船名],0)))))</f>
        <v/>
      </c>
      <c r="I226" s="10" t="str">
        <f>IF(A226="","",IF(AND(ISNUMBER(B226),ISNUMBER(C226),C226&gt;=B226),C226-B226,""))</f>
        <v/>
      </c>
      <c r="J226" s="10" t="str">
        <f>IF(A226="","",IF(AND(ISNUMBER(B226),ISNUMBER(C226),C226&gt;=B226),MAX(0,MIN(C226,DATE(集計・確認!$B$5+1,4,1))-MAX(B226,DATE(集計・確認!$B$5,4,1))),""))</f>
        <v/>
      </c>
      <c r="K226" s="10" t="str">
        <f>IF(A226="","",IF(OR(NOT(ISNUMBER(B226)),NOT(ISNUMBER(C226)),C226&lt;B226,D226="",E226="",G226="未登録・重複"),"要確認：日付・登録・根拠を確認",IF(COUNTIFS(Docks[曳船名],A226,Docks[入渠開始日],B226)&gt;1,"要確認：同じ入渠が重複",IF(E226="未確認","要確認：未確認を含む","確認済"))))</f>
        <v/>
      </c>
    </row>
    <row r="227" spans="1:11" ht="24.95" customHeight="1" x14ac:dyDescent="0.2">
      <c r="A227" s="7"/>
      <c r="B227" s="20"/>
      <c r="C227" s="20"/>
      <c r="D227" s="7"/>
      <c r="E227" s="7"/>
      <c r="F227" s="7"/>
      <c r="G227" s="10" t="str">
        <f>IF(A227="","",IF(COUNTIF(Tugs[曳船名],A227)&lt;&gt;1,"未登録・重複",IF(INDEX(Tugs[会社名],MATCH(A227,Tugs[曳船名],0))="","未確認",INDEX(Tugs[会社名],MATCH(A227,Tugs[曳船名],0)))))</f>
        <v/>
      </c>
      <c r="H227" s="10" t="str">
        <f>IF(A227="","",IF(COUNTIF(Tugs[曳船名],A227)&lt;&gt;1,"未登録・重複",IF(INDEX(Tugs[基地港],MATCH(A227,Tugs[曳船名],0))="","未確認",INDEX(Tugs[基地港],MATCH(A227,Tugs[曳船名],0)))))</f>
        <v/>
      </c>
      <c r="I227" s="10" t="str">
        <f>IF(A227="","",IF(AND(ISNUMBER(B227),ISNUMBER(C227),C227&gt;=B227),C227-B227,""))</f>
        <v/>
      </c>
      <c r="J227" s="10" t="str">
        <f>IF(A227="","",IF(AND(ISNUMBER(B227),ISNUMBER(C227),C227&gt;=B227),MAX(0,MIN(C227,DATE(集計・確認!$B$5+1,4,1))-MAX(B227,DATE(集計・確認!$B$5,4,1))),""))</f>
        <v/>
      </c>
      <c r="K227" s="10" t="str">
        <f>IF(A227="","",IF(OR(NOT(ISNUMBER(B227)),NOT(ISNUMBER(C227)),C227&lt;B227,D227="",E227="",G227="未登録・重複"),"要確認：日付・登録・根拠を確認",IF(COUNTIFS(Docks[曳船名],A227,Docks[入渠開始日],B227)&gt;1,"要確認：同じ入渠が重複",IF(E227="未確認","要確認：未確認を含む","確認済"))))</f>
        <v/>
      </c>
    </row>
    <row r="228" spans="1:11" ht="24.95" customHeight="1" x14ac:dyDescent="0.2">
      <c r="A228" s="7"/>
      <c r="B228" s="20"/>
      <c r="C228" s="20"/>
      <c r="D228" s="7"/>
      <c r="E228" s="7"/>
      <c r="F228" s="7"/>
      <c r="G228" s="10" t="str">
        <f>IF(A228="","",IF(COUNTIF(Tugs[曳船名],A228)&lt;&gt;1,"未登録・重複",IF(INDEX(Tugs[会社名],MATCH(A228,Tugs[曳船名],0))="","未確認",INDEX(Tugs[会社名],MATCH(A228,Tugs[曳船名],0)))))</f>
        <v/>
      </c>
      <c r="H228" s="10" t="str">
        <f>IF(A228="","",IF(COUNTIF(Tugs[曳船名],A228)&lt;&gt;1,"未登録・重複",IF(INDEX(Tugs[基地港],MATCH(A228,Tugs[曳船名],0))="","未確認",INDEX(Tugs[基地港],MATCH(A228,Tugs[曳船名],0)))))</f>
        <v/>
      </c>
      <c r="I228" s="10" t="str">
        <f>IF(A228="","",IF(AND(ISNUMBER(B228),ISNUMBER(C228),C228&gt;=B228),C228-B228,""))</f>
        <v/>
      </c>
      <c r="J228" s="10" t="str">
        <f>IF(A228="","",IF(AND(ISNUMBER(B228),ISNUMBER(C228),C228&gt;=B228),MAX(0,MIN(C228,DATE(集計・確認!$B$5+1,4,1))-MAX(B228,DATE(集計・確認!$B$5,4,1))),""))</f>
        <v/>
      </c>
      <c r="K228" s="10" t="str">
        <f>IF(A228="","",IF(OR(NOT(ISNUMBER(B228)),NOT(ISNUMBER(C228)),C228&lt;B228,D228="",E228="",G228="未登録・重複"),"要確認：日付・登録・根拠を確認",IF(COUNTIFS(Docks[曳船名],A228,Docks[入渠開始日],B228)&gt;1,"要確認：同じ入渠が重複",IF(E228="未確認","要確認：未確認を含む","確認済"))))</f>
        <v/>
      </c>
    </row>
    <row r="229" spans="1:11" ht="24.95" customHeight="1" x14ac:dyDescent="0.2">
      <c r="A229" s="7"/>
      <c r="B229" s="20"/>
      <c r="C229" s="20"/>
      <c r="D229" s="7"/>
      <c r="E229" s="7"/>
      <c r="F229" s="7"/>
      <c r="G229" s="10" t="str">
        <f>IF(A229="","",IF(COUNTIF(Tugs[曳船名],A229)&lt;&gt;1,"未登録・重複",IF(INDEX(Tugs[会社名],MATCH(A229,Tugs[曳船名],0))="","未確認",INDEX(Tugs[会社名],MATCH(A229,Tugs[曳船名],0)))))</f>
        <v/>
      </c>
      <c r="H229" s="10" t="str">
        <f>IF(A229="","",IF(COUNTIF(Tugs[曳船名],A229)&lt;&gt;1,"未登録・重複",IF(INDEX(Tugs[基地港],MATCH(A229,Tugs[曳船名],0))="","未確認",INDEX(Tugs[基地港],MATCH(A229,Tugs[曳船名],0)))))</f>
        <v/>
      </c>
      <c r="I229" s="10" t="str">
        <f>IF(A229="","",IF(AND(ISNUMBER(B229),ISNUMBER(C229),C229&gt;=B229),C229-B229,""))</f>
        <v/>
      </c>
      <c r="J229" s="10" t="str">
        <f>IF(A229="","",IF(AND(ISNUMBER(B229),ISNUMBER(C229),C229&gt;=B229),MAX(0,MIN(C229,DATE(集計・確認!$B$5+1,4,1))-MAX(B229,DATE(集計・確認!$B$5,4,1))),""))</f>
        <v/>
      </c>
      <c r="K229" s="10" t="str">
        <f>IF(A229="","",IF(OR(NOT(ISNUMBER(B229)),NOT(ISNUMBER(C229)),C229&lt;B229,D229="",E229="",G229="未登録・重複"),"要確認：日付・登録・根拠を確認",IF(COUNTIFS(Docks[曳船名],A229,Docks[入渠開始日],B229)&gt;1,"要確認：同じ入渠が重複",IF(E229="未確認","要確認：未確認を含む","確認済"))))</f>
        <v/>
      </c>
    </row>
    <row r="230" spans="1:11" ht="24.95" customHeight="1" x14ac:dyDescent="0.2">
      <c r="A230" s="7"/>
      <c r="B230" s="20"/>
      <c r="C230" s="20"/>
      <c r="D230" s="7"/>
      <c r="E230" s="7"/>
      <c r="F230" s="7"/>
      <c r="G230" s="10" t="str">
        <f>IF(A230="","",IF(COUNTIF(Tugs[曳船名],A230)&lt;&gt;1,"未登録・重複",IF(INDEX(Tugs[会社名],MATCH(A230,Tugs[曳船名],0))="","未確認",INDEX(Tugs[会社名],MATCH(A230,Tugs[曳船名],0)))))</f>
        <v/>
      </c>
      <c r="H230" s="10" t="str">
        <f>IF(A230="","",IF(COUNTIF(Tugs[曳船名],A230)&lt;&gt;1,"未登録・重複",IF(INDEX(Tugs[基地港],MATCH(A230,Tugs[曳船名],0))="","未確認",INDEX(Tugs[基地港],MATCH(A230,Tugs[曳船名],0)))))</f>
        <v/>
      </c>
      <c r="I230" s="10" t="str">
        <f>IF(A230="","",IF(AND(ISNUMBER(B230),ISNUMBER(C230),C230&gt;=B230),C230-B230,""))</f>
        <v/>
      </c>
      <c r="J230" s="10" t="str">
        <f>IF(A230="","",IF(AND(ISNUMBER(B230),ISNUMBER(C230),C230&gt;=B230),MAX(0,MIN(C230,DATE(集計・確認!$B$5+1,4,1))-MAX(B230,DATE(集計・確認!$B$5,4,1))),""))</f>
        <v/>
      </c>
      <c r="K230" s="10" t="str">
        <f>IF(A230="","",IF(OR(NOT(ISNUMBER(B230)),NOT(ISNUMBER(C230)),C230&lt;B230,D230="",E230="",G230="未登録・重複"),"要確認：日付・登録・根拠を確認",IF(COUNTIFS(Docks[曳船名],A230,Docks[入渠開始日],B230)&gt;1,"要確認：同じ入渠が重複",IF(E230="未確認","要確認：未確認を含む","確認済"))))</f>
        <v/>
      </c>
    </row>
    <row r="231" spans="1:11" ht="24.95" customHeight="1" x14ac:dyDescent="0.2">
      <c r="A231" s="7"/>
      <c r="B231" s="20"/>
      <c r="C231" s="20"/>
      <c r="D231" s="7"/>
      <c r="E231" s="7"/>
      <c r="F231" s="7"/>
      <c r="G231" s="10" t="str">
        <f>IF(A231="","",IF(COUNTIF(Tugs[曳船名],A231)&lt;&gt;1,"未登録・重複",IF(INDEX(Tugs[会社名],MATCH(A231,Tugs[曳船名],0))="","未確認",INDEX(Tugs[会社名],MATCH(A231,Tugs[曳船名],0)))))</f>
        <v/>
      </c>
      <c r="H231" s="10" t="str">
        <f>IF(A231="","",IF(COUNTIF(Tugs[曳船名],A231)&lt;&gt;1,"未登録・重複",IF(INDEX(Tugs[基地港],MATCH(A231,Tugs[曳船名],0))="","未確認",INDEX(Tugs[基地港],MATCH(A231,Tugs[曳船名],0)))))</f>
        <v/>
      </c>
      <c r="I231" s="10" t="str">
        <f>IF(A231="","",IF(AND(ISNUMBER(B231),ISNUMBER(C231),C231&gt;=B231),C231-B231,""))</f>
        <v/>
      </c>
      <c r="J231" s="10" t="str">
        <f>IF(A231="","",IF(AND(ISNUMBER(B231),ISNUMBER(C231),C231&gt;=B231),MAX(0,MIN(C231,DATE(集計・確認!$B$5+1,4,1))-MAX(B231,DATE(集計・確認!$B$5,4,1))),""))</f>
        <v/>
      </c>
      <c r="K231" s="10" t="str">
        <f>IF(A231="","",IF(OR(NOT(ISNUMBER(B231)),NOT(ISNUMBER(C231)),C231&lt;B231,D231="",E231="",G231="未登録・重複"),"要確認：日付・登録・根拠を確認",IF(COUNTIFS(Docks[曳船名],A231,Docks[入渠開始日],B231)&gt;1,"要確認：同じ入渠が重複",IF(E231="未確認","要確認：未確認を含む","確認済"))))</f>
        <v/>
      </c>
    </row>
    <row r="232" spans="1:11" ht="24.95" customHeight="1" x14ac:dyDescent="0.2">
      <c r="A232" s="7"/>
      <c r="B232" s="20"/>
      <c r="C232" s="20"/>
      <c r="D232" s="7"/>
      <c r="E232" s="7"/>
      <c r="F232" s="7"/>
      <c r="G232" s="10" t="str">
        <f>IF(A232="","",IF(COUNTIF(Tugs[曳船名],A232)&lt;&gt;1,"未登録・重複",IF(INDEX(Tugs[会社名],MATCH(A232,Tugs[曳船名],0))="","未確認",INDEX(Tugs[会社名],MATCH(A232,Tugs[曳船名],0)))))</f>
        <v/>
      </c>
      <c r="H232" s="10" t="str">
        <f>IF(A232="","",IF(COUNTIF(Tugs[曳船名],A232)&lt;&gt;1,"未登録・重複",IF(INDEX(Tugs[基地港],MATCH(A232,Tugs[曳船名],0))="","未確認",INDEX(Tugs[基地港],MATCH(A232,Tugs[曳船名],0)))))</f>
        <v/>
      </c>
      <c r="I232" s="10" t="str">
        <f>IF(A232="","",IF(AND(ISNUMBER(B232),ISNUMBER(C232),C232&gt;=B232),C232-B232,""))</f>
        <v/>
      </c>
      <c r="J232" s="10" t="str">
        <f>IF(A232="","",IF(AND(ISNUMBER(B232),ISNUMBER(C232),C232&gt;=B232),MAX(0,MIN(C232,DATE(集計・確認!$B$5+1,4,1))-MAX(B232,DATE(集計・確認!$B$5,4,1))),""))</f>
        <v/>
      </c>
      <c r="K232" s="10" t="str">
        <f>IF(A232="","",IF(OR(NOT(ISNUMBER(B232)),NOT(ISNUMBER(C232)),C232&lt;B232,D232="",E232="",G232="未登録・重複"),"要確認：日付・登録・根拠を確認",IF(COUNTIFS(Docks[曳船名],A232,Docks[入渠開始日],B232)&gt;1,"要確認：同じ入渠が重複",IF(E232="未確認","要確認：未確認を含む","確認済"))))</f>
        <v/>
      </c>
    </row>
    <row r="233" spans="1:11" ht="24.95" customHeight="1" x14ac:dyDescent="0.2">
      <c r="A233" s="7"/>
      <c r="B233" s="20"/>
      <c r="C233" s="20"/>
      <c r="D233" s="7"/>
      <c r="E233" s="7"/>
      <c r="F233" s="7"/>
      <c r="G233" s="10" t="str">
        <f>IF(A233="","",IF(COUNTIF(Tugs[曳船名],A233)&lt;&gt;1,"未登録・重複",IF(INDEX(Tugs[会社名],MATCH(A233,Tugs[曳船名],0))="","未確認",INDEX(Tugs[会社名],MATCH(A233,Tugs[曳船名],0)))))</f>
        <v/>
      </c>
      <c r="H233" s="10" t="str">
        <f>IF(A233="","",IF(COUNTIF(Tugs[曳船名],A233)&lt;&gt;1,"未登録・重複",IF(INDEX(Tugs[基地港],MATCH(A233,Tugs[曳船名],0))="","未確認",INDEX(Tugs[基地港],MATCH(A233,Tugs[曳船名],0)))))</f>
        <v/>
      </c>
      <c r="I233" s="10" t="str">
        <f>IF(A233="","",IF(AND(ISNUMBER(B233),ISNUMBER(C233),C233&gt;=B233),C233-B233,""))</f>
        <v/>
      </c>
      <c r="J233" s="10" t="str">
        <f>IF(A233="","",IF(AND(ISNUMBER(B233),ISNUMBER(C233),C233&gt;=B233),MAX(0,MIN(C233,DATE(集計・確認!$B$5+1,4,1))-MAX(B233,DATE(集計・確認!$B$5,4,1))),""))</f>
        <v/>
      </c>
      <c r="K233" s="10" t="str">
        <f>IF(A233="","",IF(OR(NOT(ISNUMBER(B233)),NOT(ISNUMBER(C233)),C233&lt;B233,D233="",E233="",G233="未登録・重複"),"要確認：日付・登録・根拠を確認",IF(COUNTIFS(Docks[曳船名],A233,Docks[入渠開始日],B233)&gt;1,"要確認：同じ入渠が重複",IF(E233="未確認","要確認：未確認を含む","確認済"))))</f>
        <v/>
      </c>
    </row>
    <row r="234" spans="1:11" ht="24.95" customHeight="1" x14ac:dyDescent="0.2">
      <c r="A234" s="7"/>
      <c r="B234" s="20"/>
      <c r="C234" s="20"/>
      <c r="D234" s="7"/>
      <c r="E234" s="7"/>
      <c r="F234" s="7"/>
      <c r="G234" s="10" t="str">
        <f>IF(A234="","",IF(COUNTIF(Tugs[曳船名],A234)&lt;&gt;1,"未登録・重複",IF(INDEX(Tugs[会社名],MATCH(A234,Tugs[曳船名],0))="","未確認",INDEX(Tugs[会社名],MATCH(A234,Tugs[曳船名],0)))))</f>
        <v/>
      </c>
      <c r="H234" s="10" t="str">
        <f>IF(A234="","",IF(COUNTIF(Tugs[曳船名],A234)&lt;&gt;1,"未登録・重複",IF(INDEX(Tugs[基地港],MATCH(A234,Tugs[曳船名],0))="","未確認",INDEX(Tugs[基地港],MATCH(A234,Tugs[曳船名],0)))))</f>
        <v/>
      </c>
      <c r="I234" s="10" t="str">
        <f>IF(A234="","",IF(AND(ISNUMBER(B234),ISNUMBER(C234),C234&gt;=B234),C234-B234,""))</f>
        <v/>
      </c>
      <c r="J234" s="10" t="str">
        <f>IF(A234="","",IF(AND(ISNUMBER(B234),ISNUMBER(C234),C234&gt;=B234),MAX(0,MIN(C234,DATE(集計・確認!$B$5+1,4,1))-MAX(B234,DATE(集計・確認!$B$5,4,1))),""))</f>
        <v/>
      </c>
      <c r="K234" s="10" t="str">
        <f>IF(A234="","",IF(OR(NOT(ISNUMBER(B234)),NOT(ISNUMBER(C234)),C234&lt;B234,D234="",E234="",G234="未登録・重複"),"要確認：日付・登録・根拠を確認",IF(COUNTIFS(Docks[曳船名],A234,Docks[入渠開始日],B234)&gt;1,"要確認：同じ入渠が重複",IF(E234="未確認","要確認：未確認を含む","確認済"))))</f>
        <v/>
      </c>
    </row>
    <row r="235" spans="1:11" ht="24.95" customHeight="1" x14ac:dyDescent="0.2">
      <c r="A235" s="7"/>
      <c r="B235" s="20"/>
      <c r="C235" s="20"/>
      <c r="D235" s="7"/>
      <c r="E235" s="7"/>
      <c r="F235" s="7"/>
      <c r="G235" s="10" t="str">
        <f>IF(A235="","",IF(COUNTIF(Tugs[曳船名],A235)&lt;&gt;1,"未登録・重複",IF(INDEX(Tugs[会社名],MATCH(A235,Tugs[曳船名],0))="","未確認",INDEX(Tugs[会社名],MATCH(A235,Tugs[曳船名],0)))))</f>
        <v/>
      </c>
      <c r="H235" s="10" t="str">
        <f>IF(A235="","",IF(COUNTIF(Tugs[曳船名],A235)&lt;&gt;1,"未登録・重複",IF(INDEX(Tugs[基地港],MATCH(A235,Tugs[曳船名],0))="","未確認",INDEX(Tugs[基地港],MATCH(A235,Tugs[曳船名],0)))))</f>
        <v/>
      </c>
      <c r="I235" s="10" t="str">
        <f>IF(A235="","",IF(AND(ISNUMBER(B235),ISNUMBER(C235),C235&gt;=B235),C235-B235,""))</f>
        <v/>
      </c>
      <c r="J235" s="10" t="str">
        <f>IF(A235="","",IF(AND(ISNUMBER(B235),ISNUMBER(C235),C235&gt;=B235),MAX(0,MIN(C235,DATE(集計・確認!$B$5+1,4,1))-MAX(B235,DATE(集計・確認!$B$5,4,1))),""))</f>
        <v/>
      </c>
      <c r="K235" s="10" t="str">
        <f>IF(A235="","",IF(OR(NOT(ISNUMBER(B235)),NOT(ISNUMBER(C235)),C235&lt;B235,D235="",E235="",G235="未登録・重複"),"要確認：日付・登録・根拠を確認",IF(COUNTIFS(Docks[曳船名],A235,Docks[入渠開始日],B235)&gt;1,"要確認：同じ入渠が重複",IF(E235="未確認","要確認：未確認を含む","確認済"))))</f>
        <v/>
      </c>
    </row>
    <row r="236" spans="1:11" ht="24.95" customHeight="1" x14ac:dyDescent="0.2">
      <c r="A236" s="7"/>
      <c r="B236" s="20"/>
      <c r="C236" s="20"/>
      <c r="D236" s="7"/>
      <c r="E236" s="7"/>
      <c r="F236" s="7"/>
      <c r="G236" s="10" t="str">
        <f>IF(A236="","",IF(COUNTIF(Tugs[曳船名],A236)&lt;&gt;1,"未登録・重複",IF(INDEX(Tugs[会社名],MATCH(A236,Tugs[曳船名],0))="","未確認",INDEX(Tugs[会社名],MATCH(A236,Tugs[曳船名],0)))))</f>
        <v/>
      </c>
      <c r="H236" s="10" t="str">
        <f>IF(A236="","",IF(COUNTIF(Tugs[曳船名],A236)&lt;&gt;1,"未登録・重複",IF(INDEX(Tugs[基地港],MATCH(A236,Tugs[曳船名],0))="","未確認",INDEX(Tugs[基地港],MATCH(A236,Tugs[曳船名],0)))))</f>
        <v/>
      </c>
      <c r="I236" s="10" t="str">
        <f>IF(A236="","",IF(AND(ISNUMBER(B236),ISNUMBER(C236),C236&gt;=B236),C236-B236,""))</f>
        <v/>
      </c>
      <c r="J236" s="10" t="str">
        <f>IF(A236="","",IF(AND(ISNUMBER(B236),ISNUMBER(C236),C236&gt;=B236),MAX(0,MIN(C236,DATE(集計・確認!$B$5+1,4,1))-MAX(B236,DATE(集計・確認!$B$5,4,1))),""))</f>
        <v/>
      </c>
      <c r="K236" s="10" t="str">
        <f>IF(A236="","",IF(OR(NOT(ISNUMBER(B236)),NOT(ISNUMBER(C236)),C236&lt;B236,D236="",E236="",G236="未登録・重複"),"要確認：日付・登録・根拠を確認",IF(COUNTIFS(Docks[曳船名],A236,Docks[入渠開始日],B236)&gt;1,"要確認：同じ入渠が重複",IF(E236="未確認","要確認：未確認を含む","確認済"))))</f>
        <v/>
      </c>
    </row>
    <row r="237" spans="1:11" ht="24.95" customHeight="1" x14ac:dyDescent="0.2">
      <c r="A237" s="7"/>
      <c r="B237" s="20"/>
      <c r="C237" s="20"/>
      <c r="D237" s="7"/>
      <c r="E237" s="7"/>
      <c r="F237" s="7"/>
      <c r="G237" s="10" t="str">
        <f>IF(A237="","",IF(COUNTIF(Tugs[曳船名],A237)&lt;&gt;1,"未登録・重複",IF(INDEX(Tugs[会社名],MATCH(A237,Tugs[曳船名],0))="","未確認",INDEX(Tugs[会社名],MATCH(A237,Tugs[曳船名],0)))))</f>
        <v/>
      </c>
      <c r="H237" s="10" t="str">
        <f>IF(A237="","",IF(COUNTIF(Tugs[曳船名],A237)&lt;&gt;1,"未登録・重複",IF(INDEX(Tugs[基地港],MATCH(A237,Tugs[曳船名],0))="","未確認",INDEX(Tugs[基地港],MATCH(A237,Tugs[曳船名],0)))))</f>
        <v/>
      </c>
      <c r="I237" s="10" t="str">
        <f>IF(A237="","",IF(AND(ISNUMBER(B237),ISNUMBER(C237),C237&gt;=B237),C237-B237,""))</f>
        <v/>
      </c>
      <c r="J237" s="10" t="str">
        <f>IF(A237="","",IF(AND(ISNUMBER(B237),ISNUMBER(C237),C237&gt;=B237),MAX(0,MIN(C237,DATE(集計・確認!$B$5+1,4,1))-MAX(B237,DATE(集計・確認!$B$5,4,1))),""))</f>
        <v/>
      </c>
      <c r="K237" s="10" t="str">
        <f>IF(A237="","",IF(OR(NOT(ISNUMBER(B237)),NOT(ISNUMBER(C237)),C237&lt;B237,D237="",E237="",G237="未登録・重複"),"要確認：日付・登録・根拠を確認",IF(COUNTIFS(Docks[曳船名],A237,Docks[入渠開始日],B237)&gt;1,"要確認：同じ入渠が重複",IF(E237="未確認","要確認：未確認を含む","確認済"))))</f>
        <v/>
      </c>
    </row>
    <row r="238" spans="1:11" ht="24.95" customHeight="1" x14ac:dyDescent="0.2">
      <c r="A238" s="7"/>
      <c r="B238" s="20"/>
      <c r="C238" s="20"/>
      <c r="D238" s="7"/>
      <c r="E238" s="7"/>
      <c r="F238" s="7"/>
      <c r="G238" s="10" t="str">
        <f>IF(A238="","",IF(COUNTIF(Tugs[曳船名],A238)&lt;&gt;1,"未登録・重複",IF(INDEX(Tugs[会社名],MATCH(A238,Tugs[曳船名],0))="","未確認",INDEX(Tugs[会社名],MATCH(A238,Tugs[曳船名],0)))))</f>
        <v/>
      </c>
      <c r="H238" s="10" t="str">
        <f>IF(A238="","",IF(COUNTIF(Tugs[曳船名],A238)&lt;&gt;1,"未登録・重複",IF(INDEX(Tugs[基地港],MATCH(A238,Tugs[曳船名],0))="","未確認",INDEX(Tugs[基地港],MATCH(A238,Tugs[曳船名],0)))))</f>
        <v/>
      </c>
      <c r="I238" s="10" t="str">
        <f>IF(A238="","",IF(AND(ISNUMBER(B238),ISNUMBER(C238),C238&gt;=B238),C238-B238,""))</f>
        <v/>
      </c>
      <c r="J238" s="10" t="str">
        <f>IF(A238="","",IF(AND(ISNUMBER(B238),ISNUMBER(C238),C238&gt;=B238),MAX(0,MIN(C238,DATE(集計・確認!$B$5+1,4,1))-MAX(B238,DATE(集計・確認!$B$5,4,1))),""))</f>
        <v/>
      </c>
      <c r="K238" s="10" t="str">
        <f>IF(A238="","",IF(OR(NOT(ISNUMBER(B238)),NOT(ISNUMBER(C238)),C238&lt;B238,D238="",E238="",G238="未登録・重複"),"要確認：日付・登録・根拠を確認",IF(COUNTIFS(Docks[曳船名],A238,Docks[入渠開始日],B238)&gt;1,"要確認：同じ入渠が重複",IF(E238="未確認","要確認：未確認を含む","確認済"))))</f>
        <v/>
      </c>
    </row>
    <row r="239" spans="1:11" ht="24.95" customHeight="1" x14ac:dyDescent="0.2">
      <c r="A239" s="7"/>
      <c r="B239" s="20"/>
      <c r="C239" s="20"/>
      <c r="D239" s="7"/>
      <c r="E239" s="7"/>
      <c r="F239" s="7"/>
      <c r="G239" s="10" t="str">
        <f>IF(A239="","",IF(COUNTIF(Tugs[曳船名],A239)&lt;&gt;1,"未登録・重複",IF(INDEX(Tugs[会社名],MATCH(A239,Tugs[曳船名],0))="","未確認",INDEX(Tugs[会社名],MATCH(A239,Tugs[曳船名],0)))))</f>
        <v/>
      </c>
      <c r="H239" s="10" t="str">
        <f>IF(A239="","",IF(COUNTIF(Tugs[曳船名],A239)&lt;&gt;1,"未登録・重複",IF(INDEX(Tugs[基地港],MATCH(A239,Tugs[曳船名],0))="","未確認",INDEX(Tugs[基地港],MATCH(A239,Tugs[曳船名],0)))))</f>
        <v/>
      </c>
      <c r="I239" s="10" t="str">
        <f>IF(A239="","",IF(AND(ISNUMBER(B239),ISNUMBER(C239),C239&gt;=B239),C239-B239,""))</f>
        <v/>
      </c>
      <c r="J239" s="10" t="str">
        <f>IF(A239="","",IF(AND(ISNUMBER(B239),ISNUMBER(C239),C239&gt;=B239),MAX(0,MIN(C239,DATE(集計・確認!$B$5+1,4,1))-MAX(B239,DATE(集計・確認!$B$5,4,1))),""))</f>
        <v/>
      </c>
      <c r="K239" s="10" t="str">
        <f>IF(A239="","",IF(OR(NOT(ISNUMBER(B239)),NOT(ISNUMBER(C239)),C239&lt;B239,D239="",E239="",G239="未登録・重複"),"要確認：日付・登録・根拠を確認",IF(COUNTIFS(Docks[曳船名],A239,Docks[入渠開始日],B239)&gt;1,"要確認：同じ入渠が重複",IF(E239="未確認","要確認：未確認を含む","確認済"))))</f>
        <v/>
      </c>
    </row>
    <row r="240" spans="1:11" ht="24.95" customHeight="1" x14ac:dyDescent="0.2">
      <c r="A240" s="7"/>
      <c r="B240" s="20"/>
      <c r="C240" s="20"/>
      <c r="D240" s="7"/>
      <c r="E240" s="7"/>
      <c r="F240" s="7"/>
      <c r="G240" s="10" t="str">
        <f>IF(A240="","",IF(COUNTIF(Tugs[曳船名],A240)&lt;&gt;1,"未登録・重複",IF(INDEX(Tugs[会社名],MATCH(A240,Tugs[曳船名],0))="","未確認",INDEX(Tugs[会社名],MATCH(A240,Tugs[曳船名],0)))))</f>
        <v/>
      </c>
      <c r="H240" s="10" t="str">
        <f>IF(A240="","",IF(COUNTIF(Tugs[曳船名],A240)&lt;&gt;1,"未登録・重複",IF(INDEX(Tugs[基地港],MATCH(A240,Tugs[曳船名],0))="","未確認",INDEX(Tugs[基地港],MATCH(A240,Tugs[曳船名],0)))))</f>
        <v/>
      </c>
      <c r="I240" s="10" t="str">
        <f>IF(A240="","",IF(AND(ISNUMBER(B240),ISNUMBER(C240),C240&gt;=B240),C240-B240,""))</f>
        <v/>
      </c>
      <c r="J240" s="10" t="str">
        <f>IF(A240="","",IF(AND(ISNUMBER(B240),ISNUMBER(C240),C240&gt;=B240),MAX(0,MIN(C240,DATE(集計・確認!$B$5+1,4,1))-MAX(B240,DATE(集計・確認!$B$5,4,1))),""))</f>
        <v/>
      </c>
      <c r="K240" s="10" t="str">
        <f>IF(A240="","",IF(OR(NOT(ISNUMBER(B240)),NOT(ISNUMBER(C240)),C240&lt;B240,D240="",E240="",G240="未登録・重複"),"要確認：日付・登録・根拠を確認",IF(COUNTIFS(Docks[曳船名],A240,Docks[入渠開始日],B240)&gt;1,"要確認：同じ入渠が重複",IF(E240="未確認","要確認：未確認を含む","確認済"))))</f>
        <v/>
      </c>
    </row>
    <row r="241" spans="1:11" ht="24.95" customHeight="1" x14ac:dyDescent="0.2">
      <c r="A241" s="7"/>
      <c r="B241" s="20"/>
      <c r="C241" s="20"/>
      <c r="D241" s="7"/>
      <c r="E241" s="7"/>
      <c r="F241" s="7"/>
      <c r="G241" s="10" t="str">
        <f>IF(A241="","",IF(COUNTIF(Tugs[曳船名],A241)&lt;&gt;1,"未登録・重複",IF(INDEX(Tugs[会社名],MATCH(A241,Tugs[曳船名],0))="","未確認",INDEX(Tugs[会社名],MATCH(A241,Tugs[曳船名],0)))))</f>
        <v/>
      </c>
      <c r="H241" s="10" t="str">
        <f>IF(A241="","",IF(COUNTIF(Tugs[曳船名],A241)&lt;&gt;1,"未登録・重複",IF(INDEX(Tugs[基地港],MATCH(A241,Tugs[曳船名],0))="","未確認",INDEX(Tugs[基地港],MATCH(A241,Tugs[曳船名],0)))))</f>
        <v/>
      </c>
      <c r="I241" s="10" t="str">
        <f>IF(A241="","",IF(AND(ISNUMBER(B241),ISNUMBER(C241),C241&gt;=B241),C241-B241,""))</f>
        <v/>
      </c>
      <c r="J241" s="10" t="str">
        <f>IF(A241="","",IF(AND(ISNUMBER(B241),ISNUMBER(C241),C241&gt;=B241),MAX(0,MIN(C241,DATE(集計・確認!$B$5+1,4,1))-MAX(B241,DATE(集計・確認!$B$5,4,1))),""))</f>
        <v/>
      </c>
      <c r="K241" s="10" t="str">
        <f>IF(A241="","",IF(OR(NOT(ISNUMBER(B241)),NOT(ISNUMBER(C241)),C241&lt;B241,D241="",E241="",G241="未登録・重複"),"要確認：日付・登録・根拠を確認",IF(COUNTIFS(Docks[曳船名],A241,Docks[入渠開始日],B241)&gt;1,"要確認：同じ入渠が重複",IF(E241="未確認","要確認：未確認を含む","確認済"))))</f>
        <v/>
      </c>
    </row>
    <row r="242" spans="1:11" ht="24.95" customHeight="1" x14ac:dyDescent="0.2">
      <c r="A242" s="7"/>
      <c r="B242" s="20"/>
      <c r="C242" s="20"/>
      <c r="D242" s="7"/>
      <c r="E242" s="7"/>
      <c r="F242" s="7"/>
      <c r="G242" s="10" t="str">
        <f>IF(A242="","",IF(COUNTIF(Tugs[曳船名],A242)&lt;&gt;1,"未登録・重複",IF(INDEX(Tugs[会社名],MATCH(A242,Tugs[曳船名],0))="","未確認",INDEX(Tugs[会社名],MATCH(A242,Tugs[曳船名],0)))))</f>
        <v/>
      </c>
      <c r="H242" s="10" t="str">
        <f>IF(A242="","",IF(COUNTIF(Tugs[曳船名],A242)&lt;&gt;1,"未登録・重複",IF(INDEX(Tugs[基地港],MATCH(A242,Tugs[曳船名],0))="","未確認",INDEX(Tugs[基地港],MATCH(A242,Tugs[曳船名],0)))))</f>
        <v/>
      </c>
      <c r="I242" s="10" t="str">
        <f>IF(A242="","",IF(AND(ISNUMBER(B242),ISNUMBER(C242),C242&gt;=B242),C242-B242,""))</f>
        <v/>
      </c>
      <c r="J242" s="10" t="str">
        <f>IF(A242="","",IF(AND(ISNUMBER(B242),ISNUMBER(C242),C242&gt;=B242),MAX(0,MIN(C242,DATE(集計・確認!$B$5+1,4,1))-MAX(B242,DATE(集計・確認!$B$5,4,1))),""))</f>
        <v/>
      </c>
      <c r="K242" s="10" t="str">
        <f>IF(A242="","",IF(OR(NOT(ISNUMBER(B242)),NOT(ISNUMBER(C242)),C242&lt;B242,D242="",E242="",G242="未登録・重複"),"要確認：日付・登録・根拠を確認",IF(COUNTIFS(Docks[曳船名],A242,Docks[入渠開始日],B242)&gt;1,"要確認：同じ入渠が重複",IF(E242="未確認","要確認：未確認を含む","確認済"))))</f>
        <v/>
      </c>
    </row>
    <row r="243" spans="1:11" ht="24.95" customHeight="1" x14ac:dyDescent="0.2">
      <c r="A243" s="7"/>
      <c r="B243" s="20"/>
      <c r="C243" s="20"/>
      <c r="D243" s="7"/>
      <c r="E243" s="7"/>
      <c r="F243" s="7"/>
      <c r="G243" s="10" t="str">
        <f>IF(A243="","",IF(COUNTIF(Tugs[曳船名],A243)&lt;&gt;1,"未登録・重複",IF(INDEX(Tugs[会社名],MATCH(A243,Tugs[曳船名],0))="","未確認",INDEX(Tugs[会社名],MATCH(A243,Tugs[曳船名],0)))))</f>
        <v/>
      </c>
      <c r="H243" s="10" t="str">
        <f>IF(A243="","",IF(COUNTIF(Tugs[曳船名],A243)&lt;&gt;1,"未登録・重複",IF(INDEX(Tugs[基地港],MATCH(A243,Tugs[曳船名],0))="","未確認",INDEX(Tugs[基地港],MATCH(A243,Tugs[曳船名],0)))))</f>
        <v/>
      </c>
      <c r="I243" s="10" t="str">
        <f>IF(A243="","",IF(AND(ISNUMBER(B243),ISNUMBER(C243),C243&gt;=B243),C243-B243,""))</f>
        <v/>
      </c>
      <c r="J243" s="10" t="str">
        <f>IF(A243="","",IF(AND(ISNUMBER(B243),ISNUMBER(C243),C243&gt;=B243),MAX(0,MIN(C243,DATE(集計・確認!$B$5+1,4,1))-MAX(B243,DATE(集計・確認!$B$5,4,1))),""))</f>
        <v/>
      </c>
      <c r="K243" s="10" t="str">
        <f>IF(A243="","",IF(OR(NOT(ISNUMBER(B243)),NOT(ISNUMBER(C243)),C243&lt;B243,D243="",E243="",G243="未登録・重複"),"要確認：日付・登録・根拠を確認",IF(COUNTIFS(Docks[曳船名],A243,Docks[入渠開始日],B243)&gt;1,"要確認：同じ入渠が重複",IF(E243="未確認","要確認：未確認を含む","確認済"))))</f>
        <v/>
      </c>
    </row>
    <row r="244" spans="1:11" ht="24.95" customHeight="1" x14ac:dyDescent="0.2">
      <c r="A244" s="7"/>
      <c r="B244" s="20"/>
      <c r="C244" s="20"/>
      <c r="D244" s="7"/>
      <c r="E244" s="7"/>
      <c r="F244" s="7"/>
      <c r="G244" s="10" t="str">
        <f>IF(A244="","",IF(COUNTIF(Tugs[曳船名],A244)&lt;&gt;1,"未登録・重複",IF(INDEX(Tugs[会社名],MATCH(A244,Tugs[曳船名],0))="","未確認",INDEX(Tugs[会社名],MATCH(A244,Tugs[曳船名],0)))))</f>
        <v/>
      </c>
      <c r="H244" s="10" t="str">
        <f>IF(A244="","",IF(COUNTIF(Tugs[曳船名],A244)&lt;&gt;1,"未登録・重複",IF(INDEX(Tugs[基地港],MATCH(A244,Tugs[曳船名],0))="","未確認",INDEX(Tugs[基地港],MATCH(A244,Tugs[曳船名],0)))))</f>
        <v/>
      </c>
      <c r="I244" s="10" t="str">
        <f>IF(A244="","",IF(AND(ISNUMBER(B244),ISNUMBER(C244),C244&gt;=B244),C244-B244,""))</f>
        <v/>
      </c>
      <c r="J244" s="10" t="str">
        <f>IF(A244="","",IF(AND(ISNUMBER(B244),ISNUMBER(C244),C244&gt;=B244),MAX(0,MIN(C244,DATE(集計・確認!$B$5+1,4,1))-MAX(B244,DATE(集計・確認!$B$5,4,1))),""))</f>
        <v/>
      </c>
      <c r="K244" s="10" t="str">
        <f>IF(A244="","",IF(OR(NOT(ISNUMBER(B244)),NOT(ISNUMBER(C244)),C244&lt;B244,D244="",E244="",G244="未登録・重複"),"要確認：日付・登録・根拠を確認",IF(COUNTIFS(Docks[曳船名],A244,Docks[入渠開始日],B244)&gt;1,"要確認：同じ入渠が重複",IF(E244="未確認","要確認：未確認を含む","確認済"))))</f>
        <v/>
      </c>
    </row>
    <row r="245" spans="1:11" ht="24.95" customHeight="1" x14ac:dyDescent="0.2">
      <c r="A245" s="7"/>
      <c r="B245" s="20"/>
      <c r="C245" s="20"/>
      <c r="D245" s="7"/>
      <c r="E245" s="7"/>
      <c r="F245" s="7"/>
      <c r="G245" s="10" t="str">
        <f>IF(A245="","",IF(COUNTIF(Tugs[曳船名],A245)&lt;&gt;1,"未登録・重複",IF(INDEX(Tugs[会社名],MATCH(A245,Tugs[曳船名],0))="","未確認",INDEX(Tugs[会社名],MATCH(A245,Tugs[曳船名],0)))))</f>
        <v/>
      </c>
      <c r="H245" s="10" t="str">
        <f>IF(A245="","",IF(COUNTIF(Tugs[曳船名],A245)&lt;&gt;1,"未登録・重複",IF(INDEX(Tugs[基地港],MATCH(A245,Tugs[曳船名],0))="","未確認",INDEX(Tugs[基地港],MATCH(A245,Tugs[曳船名],0)))))</f>
        <v/>
      </c>
      <c r="I245" s="10" t="str">
        <f>IF(A245="","",IF(AND(ISNUMBER(B245),ISNUMBER(C245),C245&gt;=B245),C245-B245,""))</f>
        <v/>
      </c>
      <c r="J245" s="10" t="str">
        <f>IF(A245="","",IF(AND(ISNUMBER(B245),ISNUMBER(C245),C245&gt;=B245),MAX(0,MIN(C245,DATE(集計・確認!$B$5+1,4,1))-MAX(B245,DATE(集計・確認!$B$5,4,1))),""))</f>
        <v/>
      </c>
      <c r="K245" s="10" t="str">
        <f>IF(A245="","",IF(OR(NOT(ISNUMBER(B245)),NOT(ISNUMBER(C245)),C245&lt;B245,D245="",E245="",G245="未登録・重複"),"要確認：日付・登録・根拠を確認",IF(COUNTIFS(Docks[曳船名],A245,Docks[入渠開始日],B245)&gt;1,"要確認：同じ入渠が重複",IF(E245="未確認","要確認：未確認を含む","確認済"))))</f>
        <v/>
      </c>
    </row>
    <row r="246" spans="1:11" ht="24.95" customHeight="1" x14ac:dyDescent="0.2">
      <c r="A246" s="7"/>
      <c r="B246" s="20"/>
      <c r="C246" s="20"/>
      <c r="D246" s="7"/>
      <c r="E246" s="7"/>
      <c r="F246" s="7"/>
      <c r="G246" s="10" t="str">
        <f>IF(A246="","",IF(COUNTIF(Tugs[曳船名],A246)&lt;&gt;1,"未登録・重複",IF(INDEX(Tugs[会社名],MATCH(A246,Tugs[曳船名],0))="","未確認",INDEX(Tugs[会社名],MATCH(A246,Tugs[曳船名],0)))))</f>
        <v/>
      </c>
      <c r="H246" s="10" t="str">
        <f>IF(A246="","",IF(COUNTIF(Tugs[曳船名],A246)&lt;&gt;1,"未登録・重複",IF(INDEX(Tugs[基地港],MATCH(A246,Tugs[曳船名],0))="","未確認",INDEX(Tugs[基地港],MATCH(A246,Tugs[曳船名],0)))))</f>
        <v/>
      </c>
      <c r="I246" s="10" t="str">
        <f>IF(A246="","",IF(AND(ISNUMBER(B246),ISNUMBER(C246),C246&gt;=B246),C246-B246,""))</f>
        <v/>
      </c>
      <c r="J246" s="10" t="str">
        <f>IF(A246="","",IF(AND(ISNUMBER(B246),ISNUMBER(C246),C246&gt;=B246),MAX(0,MIN(C246,DATE(集計・確認!$B$5+1,4,1))-MAX(B246,DATE(集計・確認!$B$5,4,1))),""))</f>
        <v/>
      </c>
      <c r="K246" s="10" t="str">
        <f>IF(A246="","",IF(OR(NOT(ISNUMBER(B246)),NOT(ISNUMBER(C246)),C246&lt;B246,D246="",E246="",G246="未登録・重複"),"要確認：日付・登録・根拠を確認",IF(COUNTIFS(Docks[曳船名],A246,Docks[入渠開始日],B246)&gt;1,"要確認：同じ入渠が重複",IF(E246="未確認","要確認：未確認を含む","確認済"))))</f>
        <v/>
      </c>
    </row>
    <row r="247" spans="1:11" ht="24.95" customHeight="1" x14ac:dyDescent="0.2">
      <c r="A247" s="7"/>
      <c r="B247" s="20"/>
      <c r="C247" s="20"/>
      <c r="D247" s="7"/>
      <c r="E247" s="7"/>
      <c r="F247" s="7"/>
      <c r="G247" s="10" t="str">
        <f>IF(A247="","",IF(COUNTIF(Tugs[曳船名],A247)&lt;&gt;1,"未登録・重複",IF(INDEX(Tugs[会社名],MATCH(A247,Tugs[曳船名],0))="","未確認",INDEX(Tugs[会社名],MATCH(A247,Tugs[曳船名],0)))))</f>
        <v/>
      </c>
      <c r="H247" s="10" t="str">
        <f>IF(A247="","",IF(COUNTIF(Tugs[曳船名],A247)&lt;&gt;1,"未登録・重複",IF(INDEX(Tugs[基地港],MATCH(A247,Tugs[曳船名],0))="","未確認",INDEX(Tugs[基地港],MATCH(A247,Tugs[曳船名],0)))))</f>
        <v/>
      </c>
      <c r="I247" s="10" t="str">
        <f>IF(A247="","",IF(AND(ISNUMBER(B247),ISNUMBER(C247),C247&gt;=B247),C247-B247,""))</f>
        <v/>
      </c>
      <c r="J247" s="10" t="str">
        <f>IF(A247="","",IF(AND(ISNUMBER(B247),ISNUMBER(C247),C247&gt;=B247),MAX(0,MIN(C247,DATE(集計・確認!$B$5+1,4,1))-MAX(B247,DATE(集計・確認!$B$5,4,1))),""))</f>
        <v/>
      </c>
      <c r="K247" s="10" t="str">
        <f>IF(A247="","",IF(OR(NOT(ISNUMBER(B247)),NOT(ISNUMBER(C247)),C247&lt;B247,D247="",E247="",G247="未登録・重複"),"要確認：日付・登録・根拠を確認",IF(COUNTIFS(Docks[曳船名],A247,Docks[入渠開始日],B247)&gt;1,"要確認：同じ入渠が重複",IF(E247="未確認","要確認：未確認を含む","確認済"))))</f>
        <v/>
      </c>
    </row>
    <row r="248" spans="1:11" ht="24.95" customHeight="1" x14ac:dyDescent="0.2">
      <c r="A248" s="7"/>
      <c r="B248" s="20"/>
      <c r="C248" s="20"/>
      <c r="D248" s="7"/>
      <c r="E248" s="7"/>
      <c r="F248" s="7"/>
      <c r="G248" s="10" t="str">
        <f>IF(A248="","",IF(COUNTIF(Tugs[曳船名],A248)&lt;&gt;1,"未登録・重複",IF(INDEX(Tugs[会社名],MATCH(A248,Tugs[曳船名],0))="","未確認",INDEX(Tugs[会社名],MATCH(A248,Tugs[曳船名],0)))))</f>
        <v/>
      </c>
      <c r="H248" s="10" t="str">
        <f>IF(A248="","",IF(COUNTIF(Tugs[曳船名],A248)&lt;&gt;1,"未登録・重複",IF(INDEX(Tugs[基地港],MATCH(A248,Tugs[曳船名],0))="","未確認",INDEX(Tugs[基地港],MATCH(A248,Tugs[曳船名],0)))))</f>
        <v/>
      </c>
      <c r="I248" s="10" t="str">
        <f>IF(A248="","",IF(AND(ISNUMBER(B248),ISNUMBER(C248),C248&gt;=B248),C248-B248,""))</f>
        <v/>
      </c>
      <c r="J248" s="10" t="str">
        <f>IF(A248="","",IF(AND(ISNUMBER(B248),ISNUMBER(C248),C248&gt;=B248),MAX(0,MIN(C248,DATE(集計・確認!$B$5+1,4,1))-MAX(B248,DATE(集計・確認!$B$5,4,1))),""))</f>
        <v/>
      </c>
      <c r="K248" s="10" t="str">
        <f>IF(A248="","",IF(OR(NOT(ISNUMBER(B248)),NOT(ISNUMBER(C248)),C248&lt;B248,D248="",E248="",G248="未登録・重複"),"要確認：日付・登録・根拠を確認",IF(COUNTIFS(Docks[曳船名],A248,Docks[入渠開始日],B248)&gt;1,"要確認：同じ入渠が重複",IF(E248="未確認","要確認：未確認を含む","確認済"))))</f>
        <v/>
      </c>
    </row>
    <row r="249" spans="1:11" ht="24.95" customHeight="1" x14ac:dyDescent="0.2">
      <c r="A249" s="7"/>
      <c r="B249" s="20"/>
      <c r="C249" s="20"/>
      <c r="D249" s="7"/>
      <c r="E249" s="7"/>
      <c r="F249" s="7"/>
      <c r="G249" s="10" t="str">
        <f>IF(A249="","",IF(COUNTIF(Tugs[曳船名],A249)&lt;&gt;1,"未登録・重複",IF(INDEX(Tugs[会社名],MATCH(A249,Tugs[曳船名],0))="","未確認",INDEX(Tugs[会社名],MATCH(A249,Tugs[曳船名],0)))))</f>
        <v/>
      </c>
      <c r="H249" s="10" t="str">
        <f>IF(A249="","",IF(COUNTIF(Tugs[曳船名],A249)&lt;&gt;1,"未登録・重複",IF(INDEX(Tugs[基地港],MATCH(A249,Tugs[曳船名],0))="","未確認",INDEX(Tugs[基地港],MATCH(A249,Tugs[曳船名],0)))))</f>
        <v/>
      </c>
      <c r="I249" s="10" t="str">
        <f>IF(A249="","",IF(AND(ISNUMBER(B249),ISNUMBER(C249),C249&gt;=B249),C249-B249,""))</f>
        <v/>
      </c>
      <c r="J249" s="10" t="str">
        <f>IF(A249="","",IF(AND(ISNUMBER(B249),ISNUMBER(C249),C249&gt;=B249),MAX(0,MIN(C249,DATE(集計・確認!$B$5+1,4,1))-MAX(B249,DATE(集計・確認!$B$5,4,1))),""))</f>
        <v/>
      </c>
      <c r="K249" s="10" t="str">
        <f>IF(A249="","",IF(OR(NOT(ISNUMBER(B249)),NOT(ISNUMBER(C249)),C249&lt;B249,D249="",E249="",G249="未登録・重複"),"要確認：日付・登録・根拠を確認",IF(COUNTIFS(Docks[曳船名],A249,Docks[入渠開始日],B249)&gt;1,"要確認：同じ入渠が重複",IF(E249="未確認","要確認：未確認を含む","確認済"))))</f>
        <v/>
      </c>
    </row>
    <row r="250" spans="1:11" ht="24.95" customHeight="1" x14ac:dyDescent="0.2">
      <c r="A250" s="7"/>
      <c r="B250" s="20"/>
      <c r="C250" s="20"/>
      <c r="D250" s="7"/>
      <c r="E250" s="7"/>
      <c r="F250" s="7"/>
      <c r="G250" s="10" t="str">
        <f>IF(A250="","",IF(COUNTIF(Tugs[曳船名],A250)&lt;&gt;1,"未登録・重複",IF(INDEX(Tugs[会社名],MATCH(A250,Tugs[曳船名],0))="","未確認",INDEX(Tugs[会社名],MATCH(A250,Tugs[曳船名],0)))))</f>
        <v/>
      </c>
      <c r="H250" s="10" t="str">
        <f>IF(A250="","",IF(COUNTIF(Tugs[曳船名],A250)&lt;&gt;1,"未登録・重複",IF(INDEX(Tugs[基地港],MATCH(A250,Tugs[曳船名],0))="","未確認",INDEX(Tugs[基地港],MATCH(A250,Tugs[曳船名],0)))))</f>
        <v/>
      </c>
      <c r="I250" s="10" t="str">
        <f>IF(A250="","",IF(AND(ISNUMBER(B250),ISNUMBER(C250),C250&gt;=B250),C250-B250,""))</f>
        <v/>
      </c>
      <c r="J250" s="10" t="str">
        <f>IF(A250="","",IF(AND(ISNUMBER(B250),ISNUMBER(C250),C250&gt;=B250),MAX(0,MIN(C250,DATE(集計・確認!$B$5+1,4,1))-MAX(B250,DATE(集計・確認!$B$5,4,1))),""))</f>
        <v/>
      </c>
      <c r="K250" s="10" t="str">
        <f>IF(A250="","",IF(OR(NOT(ISNUMBER(B250)),NOT(ISNUMBER(C250)),C250&lt;B250,D250="",E250="",G250="未登録・重複"),"要確認：日付・登録・根拠を確認",IF(COUNTIFS(Docks[曳船名],A250,Docks[入渠開始日],B250)&gt;1,"要確認：同じ入渠が重複",IF(E250="未確認","要確認：未確認を含む","確認済"))))</f>
        <v/>
      </c>
    </row>
    <row r="251" spans="1:11" ht="24.95" customHeight="1" x14ac:dyDescent="0.2">
      <c r="A251" s="7"/>
      <c r="B251" s="20"/>
      <c r="C251" s="20"/>
      <c r="D251" s="7"/>
      <c r="E251" s="7"/>
      <c r="F251" s="7"/>
      <c r="G251" s="10" t="str">
        <f>IF(A251="","",IF(COUNTIF(Tugs[曳船名],A251)&lt;&gt;1,"未登録・重複",IF(INDEX(Tugs[会社名],MATCH(A251,Tugs[曳船名],0))="","未確認",INDEX(Tugs[会社名],MATCH(A251,Tugs[曳船名],0)))))</f>
        <v/>
      </c>
      <c r="H251" s="10" t="str">
        <f>IF(A251="","",IF(COUNTIF(Tugs[曳船名],A251)&lt;&gt;1,"未登録・重複",IF(INDEX(Tugs[基地港],MATCH(A251,Tugs[曳船名],0))="","未確認",INDEX(Tugs[基地港],MATCH(A251,Tugs[曳船名],0)))))</f>
        <v/>
      </c>
      <c r="I251" s="10" t="str">
        <f>IF(A251="","",IF(AND(ISNUMBER(B251),ISNUMBER(C251),C251&gt;=B251),C251-B251,""))</f>
        <v/>
      </c>
      <c r="J251" s="10" t="str">
        <f>IF(A251="","",IF(AND(ISNUMBER(B251),ISNUMBER(C251),C251&gt;=B251),MAX(0,MIN(C251,DATE(集計・確認!$B$5+1,4,1))-MAX(B251,DATE(集計・確認!$B$5,4,1))),""))</f>
        <v/>
      </c>
      <c r="K251" s="10" t="str">
        <f>IF(A251="","",IF(OR(NOT(ISNUMBER(B251)),NOT(ISNUMBER(C251)),C251&lt;B251,D251="",E251="",G251="未登録・重複"),"要確認：日付・登録・根拠を確認",IF(COUNTIFS(Docks[曳船名],A251,Docks[入渠開始日],B251)&gt;1,"要確認：同じ入渠が重複",IF(E251="未確認","要確認：未確認を含む","確認済"))))</f>
        <v/>
      </c>
    </row>
    <row r="252" spans="1:11" ht="24.95" customHeight="1" x14ac:dyDescent="0.2">
      <c r="A252" s="7"/>
      <c r="B252" s="20"/>
      <c r="C252" s="20"/>
      <c r="D252" s="7"/>
      <c r="E252" s="7"/>
      <c r="F252" s="7"/>
      <c r="G252" s="10" t="str">
        <f>IF(A252="","",IF(COUNTIF(Tugs[曳船名],A252)&lt;&gt;1,"未登録・重複",IF(INDEX(Tugs[会社名],MATCH(A252,Tugs[曳船名],0))="","未確認",INDEX(Tugs[会社名],MATCH(A252,Tugs[曳船名],0)))))</f>
        <v/>
      </c>
      <c r="H252" s="10" t="str">
        <f>IF(A252="","",IF(COUNTIF(Tugs[曳船名],A252)&lt;&gt;1,"未登録・重複",IF(INDEX(Tugs[基地港],MATCH(A252,Tugs[曳船名],0))="","未確認",INDEX(Tugs[基地港],MATCH(A252,Tugs[曳船名],0)))))</f>
        <v/>
      </c>
      <c r="I252" s="10" t="str">
        <f>IF(A252="","",IF(AND(ISNUMBER(B252),ISNUMBER(C252),C252&gt;=B252),C252-B252,""))</f>
        <v/>
      </c>
      <c r="J252" s="10" t="str">
        <f>IF(A252="","",IF(AND(ISNUMBER(B252),ISNUMBER(C252),C252&gt;=B252),MAX(0,MIN(C252,DATE(集計・確認!$B$5+1,4,1))-MAX(B252,DATE(集計・確認!$B$5,4,1))),""))</f>
        <v/>
      </c>
      <c r="K252" s="10" t="str">
        <f>IF(A252="","",IF(OR(NOT(ISNUMBER(B252)),NOT(ISNUMBER(C252)),C252&lt;B252,D252="",E252="",G252="未登録・重複"),"要確認：日付・登録・根拠を確認",IF(COUNTIFS(Docks[曳船名],A252,Docks[入渠開始日],B252)&gt;1,"要確認：同じ入渠が重複",IF(E252="未確認","要確認：未確認を含む","確認済"))))</f>
        <v/>
      </c>
    </row>
    <row r="253" spans="1:11" ht="24.95" customHeight="1" x14ac:dyDescent="0.2">
      <c r="A253" s="7"/>
      <c r="B253" s="20"/>
      <c r="C253" s="20"/>
      <c r="D253" s="7"/>
      <c r="E253" s="7"/>
      <c r="F253" s="7"/>
      <c r="G253" s="10" t="str">
        <f>IF(A253="","",IF(COUNTIF(Tugs[曳船名],A253)&lt;&gt;1,"未登録・重複",IF(INDEX(Tugs[会社名],MATCH(A253,Tugs[曳船名],0))="","未確認",INDEX(Tugs[会社名],MATCH(A253,Tugs[曳船名],0)))))</f>
        <v/>
      </c>
      <c r="H253" s="10" t="str">
        <f>IF(A253="","",IF(COUNTIF(Tugs[曳船名],A253)&lt;&gt;1,"未登録・重複",IF(INDEX(Tugs[基地港],MATCH(A253,Tugs[曳船名],0))="","未確認",INDEX(Tugs[基地港],MATCH(A253,Tugs[曳船名],0)))))</f>
        <v/>
      </c>
      <c r="I253" s="10" t="str">
        <f>IF(A253="","",IF(AND(ISNUMBER(B253),ISNUMBER(C253),C253&gt;=B253),C253-B253,""))</f>
        <v/>
      </c>
      <c r="J253" s="10" t="str">
        <f>IF(A253="","",IF(AND(ISNUMBER(B253),ISNUMBER(C253),C253&gt;=B253),MAX(0,MIN(C253,DATE(集計・確認!$B$5+1,4,1))-MAX(B253,DATE(集計・確認!$B$5,4,1))),""))</f>
        <v/>
      </c>
      <c r="K253" s="10" t="str">
        <f>IF(A253="","",IF(OR(NOT(ISNUMBER(B253)),NOT(ISNUMBER(C253)),C253&lt;B253,D253="",E253="",G253="未登録・重複"),"要確認：日付・登録・根拠を確認",IF(COUNTIFS(Docks[曳船名],A253,Docks[入渠開始日],B253)&gt;1,"要確認：同じ入渠が重複",IF(E253="未確認","要確認：未確認を含む","確認済"))))</f>
        <v/>
      </c>
    </row>
    <row r="254" spans="1:11" ht="24.95" customHeight="1" x14ac:dyDescent="0.2">
      <c r="A254" s="7"/>
      <c r="B254" s="20"/>
      <c r="C254" s="20"/>
      <c r="D254" s="7"/>
      <c r="E254" s="7"/>
      <c r="F254" s="7"/>
      <c r="G254" s="10" t="str">
        <f>IF(A254="","",IF(COUNTIF(Tugs[曳船名],A254)&lt;&gt;1,"未登録・重複",IF(INDEX(Tugs[会社名],MATCH(A254,Tugs[曳船名],0))="","未確認",INDEX(Tugs[会社名],MATCH(A254,Tugs[曳船名],0)))))</f>
        <v/>
      </c>
      <c r="H254" s="10" t="str">
        <f>IF(A254="","",IF(COUNTIF(Tugs[曳船名],A254)&lt;&gt;1,"未登録・重複",IF(INDEX(Tugs[基地港],MATCH(A254,Tugs[曳船名],0))="","未確認",INDEX(Tugs[基地港],MATCH(A254,Tugs[曳船名],0)))))</f>
        <v/>
      </c>
      <c r="I254" s="10" t="str">
        <f>IF(A254="","",IF(AND(ISNUMBER(B254),ISNUMBER(C254),C254&gt;=B254),C254-B254,""))</f>
        <v/>
      </c>
      <c r="J254" s="10" t="str">
        <f>IF(A254="","",IF(AND(ISNUMBER(B254),ISNUMBER(C254),C254&gt;=B254),MAX(0,MIN(C254,DATE(集計・確認!$B$5+1,4,1))-MAX(B254,DATE(集計・確認!$B$5,4,1))),""))</f>
        <v/>
      </c>
      <c r="K254" s="10" t="str">
        <f>IF(A254="","",IF(OR(NOT(ISNUMBER(B254)),NOT(ISNUMBER(C254)),C254&lt;B254,D254="",E254="",G254="未登録・重複"),"要確認：日付・登録・根拠を確認",IF(COUNTIFS(Docks[曳船名],A254,Docks[入渠開始日],B254)&gt;1,"要確認：同じ入渠が重複",IF(E254="未確認","要確認：未確認を含む","確認済"))))</f>
        <v/>
      </c>
    </row>
    <row r="255" spans="1:11" ht="24.95" customHeight="1" x14ac:dyDescent="0.2">
      <c r="A255" s="7"/>
      <c r="B255" s="20"/>
      <c r="C255" s="20"/>
      <c r="D255" s="7"/>
      <c r="E255" s="7"/>
      <c r="F255" s="7"/>
      <c r="G255" s="10" t="str">
        <f>IF(A255="","",IF(COUNTIF(Tugs[曳船名],A255)&lt;&gt;1,"未登録・重複",IF(INDEX(Tugs[会社名],MATCH(A255,Tugs[曳船名],0))="","未確認",INDEX(Tugs[会社名],MATCH(A255,Tugs[曳船名],0)))))</f>
        <v/>
      </c>
      <c r="H255" s="10" t="str">
        <f>IF(A255="","",IF(COUNTIF(Tugs[曳船名],A255)&lt;&gt;1,"未登録・重複",IF(INDEX(Tugs[基地港],MATCH(A255,Tugs[曳船名],0))="","未確認",INDEX(Tugs[基地港],MATCH(A255,Tugs[曳船名],0)))))</f>
        <v/>
      </c>
      <c r="I255" s="10" t="str">
        <f>IF(A255="","",IF(AND(ISNUMBER(B255),ISNUMBER(C255),C255&gt;=B255),C255-B255,""))</f>
        <v/>
      </c>
      <c r="J255" s="10" t="str">
        <f>IF(A255="","",IF(AND(ISNUMBER(B255),ISNUMBER(C255),C255&gt;=B255),MAX(0,MIN(C255,DATE(集計・確認!$B$5+1,4,1))-MAX(B255,DATE(集計・確認!$B$5,4,1))),""))</f>
        <v/>
      </c>
      <c r="K255" s="10" t="str">
        <f>IF(A255="","",IF(OR(NOT(ISNUMBER(B255)),NOT(ISNUMBER(C255)),C255&lt;B255,D255="",E255="",G255="未登録・重複"),"要確認：日付・登録・根拠を確認",IF(COUNTIFS(Docks[曳船名],A255,Docks[入渠開始日],B255)&gt;1,"要確認：同じ入渠が重複",IF(E255="未確認","要確認：未確認を含む","確認済"))))</f>
        <v/>
      </c>
    </row>
    <row r="256" spans="1:11" ht="24.95" customHeight="1" x14ac:dyDescent="0.2">
      <c r="A256" s="7"/>
      <c r="B256" s="20"/>
      <c r="C256" s="20"/>
      <c r="D256" s="7"/>
      <c r="E256" s="7"/>
      <c r="F256" s="7"/>
      <c r="G256" s="10" t="str">
        <f>IF(A256="","",IF(COUNTIF(Tugs[曳船名],A256)&lt;&gt;1,"未登録・重複",IF(INDEX(Tugs[会社名],MATCH(A256,Tugs[曳船名],0))="","未確認",INDEX(Tugs[会社名],MATCH(A256,Tugs[曳船名],0)))))</f>
        <v/>
      </c>
      <c r="H256" s="10" t="str">
        <f>IF(A256="","",IF(COUNTIF(Tugs[曳船名],A256)&lt;&gt;1,"未登録・重複",IF(INDEX(Tugs[基地港],MATCH(A256,Tugs[曳船名],0))="","未確認",INDEX(Tugs[基地港],MATCH(A256,Tugs[曳船名],0)))))</f>
        <v/>
      </c>
      <c r="I256" s="10" t="str">
        <f>IF(A256="","",IF(AND(ISNUMBER(B256),ISNUMBER(C256),C256&gt;=B256),C256-B256,""))</f>
        <v/>
      </c>
      <c r="J256" s="10" t="str">
        <f>IF(A256="","",IF(AND(ISNUMBER(B256),ISNUMBER(C256),C256&gt;=B256),MAX(0,MIN(C256,DATE(集計・確認!$B$5+1,4,1))-MAX(B256,DATE(集計・確認!$B$5,4,1))),""))</f>
        <v/>
      </c>
      <c r="K256" s="10" t="str">
        <f>IF(A256="","",IF(OR(NOT(ISNUMBER(B256)),NOT(ISNUMBER(C256)),C256&lt;B256,D256="",E256="",G256="未登録・重複"),"要確認：日付・登録・根拠を確認",IF(COUNTIFS(Docks[曳船名],A256,Docks[入渠開始日],B256)&gt;1,"要確認：同じ入渠が重複",IF(E256="未確認","要確認：未確認を含む","確認済"))))</f>
        <v/>
      </c>
    </row>
    <row r="257" spans="1:11" ht="24.95" customHeight="1" x14ac:dyDescent="0.2">
      <c r="A257" s="7"/>
      <c r="B257" s="20"/>
      <c r="C257" s="20"/>
      <c r="D257" s="7"/>
      <c r="E257" s="7"/>
      <c r="F257" s="7"/>
      <c r="G257" s="10" t="str">
        <f>IF(A257="","",IF(COUNTIF(Tugs[曳船名],A257)&lt;&gt;1,"未登録・重複",IF(INDEX(Tugs[会社名],MATCH(A257,Tugs[曳船名],0))="","未確認",INDEX(Tugs[会社名],MATCH(A257,Tugs[曳船名],0)))))</f>
        <v/>
      </c>
      <c r="H257" s="10" t="str">
        <f>IF(A257="","",IF(COUNTIF(Tugs[曳船名],A257)&lt;&gt;1,"未登録・重複",IF(INDEX(Tugs[基地港],MATCH(A257,Tugs[曳船名],0))="","未確認",INDEX(Tugs[基地港],MATCH(A257,Tugs[曳船名],0)))))</f>
        <v/>
      </c>
      <c r="I257" s="10" t="str">
        <f>IF(A257="","",IF(AND(ISNUMBER(B257),ISNUMBER(C257),C257&gt;=B257),C257-B257,""))</f>
        <v/>
      </c>
      <c r="J257" s="10" t="str">
        <f>IF(A257="","",IF(AND(ISNUMBER(B257),ISNUMBER(C257),C257&gt;=B257),MAX(0,MIN(C257,DATE(集計・確認!$B$5+1,4,1))-MAX(B257,DATE(集計・確認!$B$5,4,1))),""))</f>
        <v/>
      </c>
      <c r="K257" s="10" t="str">
        <f>IF(A257="","",IF(OR(NOT(ISNUMBER(B257)),NOT(ISNUMBER(C257)),C257&lt;B257,D257="",E257="",G257="未登録・重複"),"要確認：日付・登録・根拠を確認",IF(COUNTIFS(Docks[曳船名],A257,Docks[入渠開始日],B257)&gt;1,"要確認：同じ入渠が重複",IF(E257="未確認","要確認：未確認を含む","確認済"))))</f>
        <v/>
      </c>
    </row>
    <row r="258" spans="1:11" ht="24.95" customHeight="1" x14ac:dyDescent="0.2">
      <c r="A258" s="7"/>
      <c r="B258" s="20"/>
      <c r="C258" s="20"/>
      <c r="D258" s="7"/>
      <c r="E258" s="7"/>
      <c r="F258" s="7"/>
      <c r="G258" s="10" t="str">
        <f>IF(A258="","",IF(COUNTIF(Tugs[曳船名],A258)&lt;&gt;1,"未登録・重複",IF(INDEX(Tugs[会社名],MATCH(A258,Tugs[曳船名],0))="","未確認",INDEX(Tugs[会社名],MATCH(A258,Tugs[曳船名],0)))))</f>
        <v/>
      </c>
      <c r="H258" s="10" t="str">
        <f>IF(A258="","",IF(COUNTIF(Tugs[曳船名],A258)&lt;&gt;1,"未登録・重複",IF(INDEX(Tugs[基地港],MATCH(A258,Tugs[曳船名],0))="","未確認",INDEX(Tugs[基地港],MATCH(A258,Tugs[曳船名],0)))))</f>
        <v/>
      </c>
      <c r="I258" s="10" t="str">
        <f>IF(A258="","",IF(AND(ISNUMBER(B258),ISNUMBER(C258),C258&gt;=B258),C258-B258,""))</f>
        <v/>
      </c>
      <c r="J258" s="10" t="str">
        <f>IF(A258="","",IF(AND(ISNUMBER(B258),ISNUMBER(C258),C258&gt;=B258),MAX(0,MIN(C258,DATE(集計・確認!$B$5+1,4,1))-MAX(B258,DATE(集計・確認!$B$5,4,1))),""))</f>
        <v/>
      </c>
      <c r="K258" s="10" t="str">
        <f>IF(A258="","",IF(OR(NOT(ISNUMBER(B258)),NOT(ISNUMBER(C258)),C258&lt;B258,D258="",E258="",G258="未登録・重複"),"要確認：日付・登録・根拠を確認",IF(COUNTIFS(Docks[曳船名],A258,Docks[入渠開始日],B258)&gt;1,"要確認：同じ入渠が重複",IF(E258="未確認","要確認：未確認を含む","確認済"))))</f>
        <v/>
      </c>
    </row>
    <row r="259" spans="1:11" ht="24.95" customHeight="1" x14ac:dyDescent="0.2">
      <c r="A259" s="7"/>
      <c r="B259" s="20"/>
      <c r="C259" s="20"/>
      <c r="D259" s="7"/>
      <c r="E259" s="7"/>
      <c r="F259" s="7"/>
      <c r="G259" s="10" t="str">
        <f>IF(A259="","",IF(COUNTIF(Tugs[曳船名],A259)&lt;&gt;1,"未登録・重複",IF(INDEX(Tugs[会社名],MATCH(A259,Tugs[曳船名],0))="","未確認",INDEX(Tugs[会社名],MATCH(A259,Tugs[曳船名],0)))))</f>
        <v/>
      </c>
      <c r="H259" s="10" t="str">
        <f>IF(A259="","",IF(COUNTIF(Tugs[曳船名],A259)&lt;&gt;1,"未登録・重複",IF(INDEX(Tugs[基地港],MATCH(A259,Tugs[曳船名],0))="","未確認",INDEX(Tugs[基地港],MATCH(A259,Tugs[曳船名],0)))))</f>
        <v/>
      </c>
      <c r="I259" s="10" t="str">
        <f>IF(A259="","",IF(AND(ISNUMBER(B259),ISNUMBER(C259),C259&gt;=B259),C259-B259,""))</f>
        <v/>
      </c>
      <c r="J259" s="10" t="str">
        <f>IF(A259="","",IF(AND(ISNUMBER(B259),ISNUMBER(C259),C259&gt;=B259),MAX(0,MIN(C259,DATE(集計・確認!$B$5+1,4,1))-MAX(B259,DATE(集計・確認!$B$5,4,1))),""))</f>
        <v/>
      </c>
      <c r="K259" s="10" t="str">
        <f>IF(A259="","",IF(OR(NOT(ISNUMBER(B259)),NOT(ISNUMBER(C259)),C259&lt;B259,D259="",E259="",G259="未登録・重複"),"要確認：日付・登録・根拠を確認",IF(COUNTIFS(Docks[曳船名],A259,Docks[入渠開始日],B259)&gt;1,"要確認：同じ入渠が重複",IF(E259="未確認","要確認：未確認を含む","確認済"))))</f>
        <v/>
      </c>
    </row>
    <row r="260" spans="1:11" ht="24.95" customHeight="1" x14ac:dyDescent="0.2">
      <c r="A260" s="7"/>
      <c r="B260" s="20"/>
      <c r="C260" s="20"/>
      <c r="D260" s="7"/>
      <c r="E260" s="7"/>
      <c r="F260" s="7"/>
      <c r="G260" s="10" t="str">
        <f>IF(A260="","",IF(COUNTIF(Tugs[曳船名],A260)&lt;&gt;1,"未登録・重複",IF(INDEX(Tugs[会社名],MATCH(A260,Tugs[曳船名],0))="","未確認",INDEX(Tugs[会社名],MATCH(A260,Tugs[曳船名],0)))))</f>
        <v/>
      </c>
      <c r="H260" s="10" t="str">
        <f>IF(A260="","",IF(COUNTIF(Tugs[曳船名],A260)&lt;&gt;1,"未登録・重複",IF(INDEX(Tugs[基地港],MATCH(A260,Tugs[曳船名],0))="","未確認",INDEX(Tugs[基地港],MATCH(A260,Tugs[曳船名],0)))))</f>
        <v/>
      </c>
      <c r="I260" s="10" t="str">
        <f>IF(A260="","",IF(AND(ISNUMBER(B260),ISNUMBER(C260),C260&gt;=B260),C260-B260,""))</f>
        <v/>
      </c>
      <c r="J260" s="10" t="str">
        <f>IF(A260="","",IF(AND(ISNUMBER(B260),ISNUMBER(C260),C260&gt;=B260),MAX(0,MIN(C260,DATE(集計・確認!$B$5+1,4,1))-MAX(B260,DATE(集計・確認!$B$5,4,1))),""))</f>
        <v/>
      </c>
      <c r="K260" s="10" t="str">
        <f>IF(A260="","",IF(OR(NOT(ISNUMBER(B260)),NOT(ISNUMBER(C260)),C260&lt;B260,D260="",E260="",G260="未登録・重複"),"要確認：日付・登録・根拠を確認",IF(COUNTIFS(Docks[曳船名],A260,Docks[入渠開始日],B260)&gt;1,"要確認：同じ入渠が重複",IF(E260="未確認","要確認：未確認を含む","確認済"))))</f>
        <v/>
      </c>
    </row>
    <row r="261" spans="1:11" ht="24.95" customHeight="1" x14ac:dyDescent="0.2">
      <c r="A261" s="7"/>
      <c r="B261" s="20"/>
      <c r="C261" s="20"/>
      <c r="D261" s="7"/>
      <c r="E261" s="7"/>
      <c r="F261" s="7"/>
      <c r="G261" s="10" t="str">
        <f>IF(A261="","",IF(COUNTIF(Tugs[曳船名],A261)&lt;&gt;1,"未登録・重複",IF(INDEX(Tugs[会社名],MATCH(A261,Tugs[曳船名],0))="","未確認",INDEX(Tugs[会社名],MATCH(A261,Tugs[曳船名],0)))))</f>
        <v/>
      </c>
      <c r="H261" s="10" t="str">
        <f>IF(A261="","",IF(COUNTIF(Tugs[曳船名],A261)&lt;&gt;1,"未登録・重複",IF(INDEX(Tugs[基地港],MATCH(A261,Tugs[曳船名],0))="","未確認",INDEX(Tugs[基地港],MATCH(A261,Tugs[曳船名],0)))))</f>
        <v/>
      </c>
      <c r="I261" s="10" t="str">
        <f>IF(A261="","",IF(AND(ISNUMBER(B261),ISNUMBER(C261),C261&gt;=B261),C261-B261,""))</f>
        <v/>
      </c>
      <c r="J261" s="10" t="str">
        <f>IF(A261="","",IF(AND(ISNUMBER(B261),ISNUMBER(C261),C261&gt;=B261),MAX(0,MIN(C261,DATE(集計・確認!$B$5+1,4,1))-MAX(B261,DATE(集計・確認!$B$5,4,1))),""))</f>
        <v/>
      </c>
      <c r="K261" s="10" t="str">
        <f>IF(A261="","",IF(OR(NOT(ISNUMBER(B261)),NOT(ISNUMBER(C261)),C261&lt;B261,D261="",E261="",G261="未登録・重複"),"要確認：日付・登録・根拠を確認",IF(COUNTIFS(Docks[曳船名],A261,Docks[入渠開始日],B261)&gt;1,"要確認：同じ入渠が重複",IF(E261="未確認","要確認：未確認を含む","確認済"))))</f>
        <v/>
      </c>
    </row>
    <row r="262" spans="1:11" ht="24.95" customHeight="1" x14ac:dyDescent="0.2">
      <c r="A262" s="7"/>
      <c r="B262" s="20"/>
      <c r="C262" s="20"/>
      <c r="D262" s="7"/>
      <c r="E262" s="7"/>
      <c r="F262" s="7"/>
      <c r="G262" s="10" t="str">
        <f>IF(A262="","",IF(COUNTIF(Tugs[曳船名],A262)&lt;&gt;1,"未登録・重複",IF(INDEX(Tugs[会社名],MATCH(A262,Tugs[曳船名],0))="","未確認",INDEX(Tugs[会社名],MATCH(A262,Tugs[曳船名],0)))))</f>
        <v/>
      </c>
      <c r="H262" s="10" t="str">
        <f>IF(A262="","",IF(COUNTIF(Tugs[曳船名],A262)&lt;&gt;1,"未登録・重複",IF(INDEX(Tugs[基地港],MATCH(A262,Tugs[曳船名],0))="","未確認",INDEX(Tugs[基地港],MATCH(A262,Tugs[曳船名],0)))))</f>
        <v/>
      </c>
      <c r="I262" s="10" t="str">
        <f>IF(A262="","",IF(AND(ISNUMBER(B262),ISNUMBER(C262),C262&gt;=B262),C262-B262,""))</f>
        <v/>
      </c>
      <c r="J262" s="10" t="str">
        <f>IF(A262="","",IF(AND(ISNUMBER(B262),ISNUMBER(C262),C262&gt;=B262),MAX(0,MIN(C262,DATE(集計・確認!$B$5+1,4,1))-MAX(B262,DATE(集計・確認!$B$5,4,1))),""))</f>
        <v/>
      </c>
      <c r="K262" s="10" t="str">
        <f>IF(A262="","",IF(OR(NOT(ISNUMBER(B262)),NOT(ISNUMBER(C262)),C262&lt;B262,D262="",E262="",G262="未登録・重複"),"要確認：日付・登録・根拠を確認",IF(COUNTIFS(Docks[曳船名],A262,Docks[入渠開始日],B262)&gt;1,"要確認：同じ入渠が重複",IF(E262="未確認","要確認：未確認を含む","確認済"))))</f>
        <v/>
      </c>
    </row>
    <row r="263" spans="1:11" ht="24.95" customHeight="1" x14ac:dyDescent="0.2">
      <c r="A263" s="7"/>
      <c r="B263" s="20"/>
      <c r="C263" s="20"/>
      <c r="D263" s="7"/>
      <c r="E263" s="7"/>
      <c r="F263" s="7"/>
      <c r="G263" s="10" t="str">
        <f>IF(A263="","",IF(COUNTIF(Tugs[曳船名],A263)&lt;&gt;1,"未登録・重複",IF(INDEX(Tugs[会社名],MATCH(A263,Tugs[曳船名],0))="","未確認",INDEX(Tugs[会社名],MATCH(A263,Tugs[曳船名],0)))))</f>
        <v/>
      </c>
      <c r="H263" s="10" t="str">
        <f>IF(A263="","",IF(COUNTIF(Tugs[曳船名],A263)&lt;&gt;1,"未登録・重複",IF(INDEX(Tugs[基地港],MATCH(A263,Tugs[曳船名],0))="","未確認",INDEX(Tugs[基地港],MATCH(A263,Tugs[曳船名],0)))))</f>
        <v/>
      </c>
      <c r="I263" s="10" t="str">
        <f>IF(A263="","",IF(AND(ISNUMBER(B263),ISNUMBER(C263),C263&gt;=B263),C263-B263,""))</f>
        <v/>
      </c>
      <c r="J263" s="10" t="str">
        <f>IF(A263="","",IF(AND(ISNUMBER(B263),ISNUMBER(C263),C263&gt;=B263),MAX(0,MIN(C263,DATE(集計・確認!$B$5+1,4,1))-MAX(B263,DATE(集計・確認!$B$5,4,1))),""))</f>
        <v/>
      </c>
      <c r="K263" s="10" t="str">
        <f>IF(A263="","",IF(OR(NOT(ISNUMBER(B263)),NOT(ISNUMBER(C263)),C263&lt;B263,D263="",E263="",G263="未登録・重複"),"要確認：日付・登録・根拠を確認",IF(COUNTIFS(Docks[曳船名],A263,Docks[入渠開始日],B263)&gt;1,"要確認：同じ入渠が重複",IF(E263="未確認","要確認：未確認を含む","確認済"))))</f>
        <v/>
      </c>
    </row>
    <row r="264" spans="1:11" ht="24.95" customHeight="1" x14ac:dyDescent="0.2">
      <c r="A264" s="7"/>
      <c r="B264" s="20"/>
      <c r="C264" s="20"/>
      <c r="D264" s="7"/>
      <c r="E264" s="7"/>
      <c r="F264" s="7"/>
      <c r="G264" s="10" t="str">
        <f>IF(A264="","",IF(COUNTIF(Tugs[曳船名],A264)&lt;&gt;1,"未登録・重複",IF(INDEX(Tugs[会社名],MATCH(A264,Tugs[曳船名],0))="","未確認",INDEX(Tugs[会社名],MATCH(A264,Tugs[曳船名],0)))))</f>
        <v/>
      </c>
      <c r="H264" s="10" t="str">
        <f>IF(A264="","",IF(COUNTIF(Tugs[曳船名],A264)&lt;&gt;1,"未登録・重複",IF(INDEX(Tugs[基地港],MATCH(A264,Tugs[曳船名],0))="","未確認",INDEX(Tugs[基地港],MATCH(A264,Tugs[曳船名],0)))))</f>
        <v/>
      </c>
      <c r="I264" s="10" t="str">
        <f>IF(A264="","",IF(AND(ISNUMBER(B264),ISNUMBER(C264),C264&gt;=B264),C264-B264,""))</f>
        <v/>
      </c>
      <c r="J264" s="10" t="str">
        <f>IF(A264="","",IF(AND(ISNUMBER(B264),ISNUMBER(C264),C264&gt;=B264),MAX(0,MIN(C264,DATE(集計・確認!$B$5+1,4,1))-MAX(B264,DATE(集計・確認!$B$5,4,1))),""))</f>
        <v/>
      </c>
      <c r="K264" s="10" t="str">
        <f>IF(A264="","",IF(OR(NOT(ISNUMBER(B264)),NOT(ISNUMBER(C264)),C264&lt;B264,D264="",E264="",G264="未登録・重複"),"要確認：日付・登録・根拠を確認",IF(COUNTIFS(Docks[曳船名],A264,Docks[入渠開始日],B264)&gt;1,"要確認：同じ入渠が重複",IF(E264="未確認","要確認：未確認を含む","確認済"))))</f>
        <v/>
      </c>
    </row>
    <row r="265" spans="1:11" ht="24.95" customHeight="1" x14ac:dyDescent="0.2">
      <c r="A265" s="7"/>
      <c r="B265" s="20"/>
      <c r="C265" s="20"/>
      <c r="D265" s="7"/>
      <c r="E265" s="7"/>
      <c r="F265" s="7"/>
      <c r="G265" s="10" t="str">
        <f>IF(A265="","",IF(COUNTIF(Tugs[曳船名],A265)&lt;&gt;1,"未登録・重複",IF(INDEX(Tugs[会社名],MATCH(A265,Tugs[曳船名],0))="","未確認",INDEX(Tugs[会社名],MATCH(A265,Tugs[曳船名],0)))))</f>
        <v/>
      </c>
      <c r="H265" s="10" t="str">
        <f>IF(A265="","",IF(COUNTIF(Tugs[曳船名],A265)&lt;&gt;1,"未登録・重複",IF(INDEX(Tugs[基地港],MATCH(A265,Tugs[曳船名],0))="","未確認",INDEX(Tugs[基地港],MATCH(A265,Tugs[曳船名],0)))))</f>
        <v/>
      </c>
      <c r="I265" s="10" t="str">
        <f>IF(A265="","",IF(AND(ISNUMBER(B265),ISNUMBER(C265),C265&gt;=B265),C265-B265,""))</f>
        <v/>
      </c>
      <c r="J265" s="10" t="str">
        <f>IF(A265="","",IF(AND(ISNUMBER(B265),ISNUMBER(C265),C265&gt;=B265),MAX(0,MIN(C265,DATE(集計・確認!$B$5+1,4,1))-MAX(B265,DATE(集計・確認!$B$5,4,1))),""))</f>
        <v/>
      </c>
      <c r="K265" s="10" t="str">
        <f>IF(A265="","",IF(OR(NOT(ISNUMBER(B265)),NOT(ISNUMBER(C265)),C265&lt;B265,D265="",E265="",G265="未登録・重複"),"要確認：日付・登録・根拠を確認",IF(COUNTIFS(Docks[曳船名],A265,Docks[入渠開始日],B265)&gt;1,"要確認：同じ入渠が重複",IF(E265="未確認","要確認：未確認を含む","確認済"))))</f>
        <v/>
      </c>
    </row>
    <row r="266" spans="1:11" ht="24.95" customHeight="1" x14ac:dyDescent="0.2">
      <c r="A266" s="7"/>
      <c r="B266" s="20"/>
      <c r="C266" s="20"/>
      <c r="D266" s="7"/>
      <c r="E266" s="7"/>
      <c r="F266" s="7"/>
      <c r="G266" s="10" t="str">
        <f>IF(A266="","",IF(COUNTIF(Tugs[曳船名],A266)&lt;&gt;1,"未登録・重複",IF(INDEX(Tugs[会社名],MATCH(A266,Tugs[曳船名],0))="","未確認",INDEX(Tugs[会社名],MATCH(A266,Tugs[曳船名],0)))))</f>
        <v/>
      </c>
      <c r="H266" s="10" t="str">
        <f>IF(A266="","",IF(COUNTIF(Tugs[曳船名],A266)&lt;&gt;1,"未登録・重複",IF(INDEX(Tugs[基地港],MATCH(A266,Tugs[曳船名],0))="","未確認",INDEX(Tugs[基地港],MATCH(A266,Tugs[曳船名],0)))))</f>
        <v/>
      </c>
      <c r="I266" s="10" t="str">
        <f>IF(A266="","",IF(AND(ISNUMBER(B266),ISNUMBER(C266),C266&gt;=B266),C266-B266,""))</f>
        <v/>
      </c>
      <c r="J266" s="10" t="str">
        <f>IF(A266="","",IF(AND(ISNUMBER(B266),ISNUMBER(C266),C266&gt;=B266),MAX(0,MIN(C266,DATE(集計・確認!$B$5+1,4,1))-MAX(B266,DATE(集計・確認!$B$5,4,1))),""))</f>
        <v/>
      </c>
      <c r="K266" s="10" t="str">
        <f>IF(A266="","",IF(OR(NOT(ISNUMBER(B266)),NOT(ISNUMBER(C266)),C266&lt;B266,D266="",E266="",G266="未登録・重複"),"要確認：日付・登録・根拠を確認",IF(COUNTIFS(Docks[曳船名],A266,Docks[入渠開始日],B266)&gt;1,"要確認：同じ入渠が重複",IF(E266="未確認","要確認：未確認を含む","確認済"))))</f>
        <v/>
      </c>
    </row>
    <row r="267" spans="1:11" ht="24.95" customHeight="1" x14ac:dyDescent="0.2">
      <c r="A267" s="7"/>
      <c r="B267" s="20"/>
      <c r="C267" s="20"/>
      <c r="D267" s="7"/>
      <c r="E267" s="7"/>
      <c r="F267" s="7"/>
      <c r="G267" s="10" t="str">
        <f>IF(A267="","",IF(COUNTIF(Tugs[曳船名],A267)&lt;&gt;1,"未登録・重複",IF(INDEX(Tugs[会社名],MATCH(A267,Tugs[曳船名],0))="","未確認",INDEX(Tugs[会社名],MATCH(A267,Tugs[曳船名],0)))))</f>
        <v/>
      </c>
      <c r="H267" s="10" t="str">
        <f>IF(A267="","",IF(COUNTIF(Tugs[曳船名],A267)&lt;&gt;1,"未登録・重複",IF(INDEX(Tugs[基地港],MATCH(A267,Tugs[曳船名],0))="","未確認",INDEX(Tugs[基地港],MATCH(A267,Tugs[曳船名],0)))))</f>
        <v/>
      </c>
      <c r="I267" s="10" t="str">
        <f>IF(A267="","",IF(AND(ISNUMBER(B267),ISNUMBER(C267),C267&gt;=B267),C267-B267,""))</f>
        <v/>
      </c>
      <c r="J267" s="10" t="str">
        <f>IF(A267="","",IF(AND(ISNUMBER(B267),ISNUMBER(C267),C267&gt;=B267),MAX(0,MIN(C267,DATE(集計・確認!$B$5+1,4,1))-MAX(B267,DATE(集計・確認!$B$5,4,1))),""))</f>
        <v/>
      </c>
      <c r="K267" s="10" t="str">
        <f>IF(A267="","",IF(OR(NOT(ISNUMBER(B267)),NOT(ISNUMBER(C267)),C267&lt;B267,D267="",E267="",G267="未登録・重複"),"要確認：日付・登録・根拠を確認",IF(COUNTIFS(Docks[曳船名],A267,Docks[入渠開始日],B267)&gt;1,"要確認：同じ入渠が重複",IF(E267="未確認","要確認：未確認を含む","確認済"))))</f>
        <v/>
      </c>
    </row>
    <row r="268" spans="1:11" ht="24.95" customHeight="1" x14ac:dyDescent="0.2">
      <c r="A268" s="7"/>
      <c r="B268" s="20"/>
      <c r="C268" s="20"/>
      <c r="D268" s="7"/>
      <c r="E268" s="7"/>
      <c r="F268" s="7"/>
      <c r="G268" s="10" t="str">
        <f>IF(A268="","",IF(COUNTIF(Tugs[曳船名],A268)&lt;&gt;1,"未登録・重複",IF(INDEX(Tugs[会社名],MATCH(A268,Tugs[曳船名],0))="","未確認",INDEX(Tugs[会社名],MATCH(A268,Tugs[曳船名],0)))))</f>
        <v/>
      </c>
      <c r="H268" s="10" t="str">
        <f>IF(A268="","",IF(COUNTIF(Tugs[曳船名],A268)&lt;&gt;1,"未登録・重複",IF(INDEX(Tugs[基地港],MATCH(A268,Tugs[曳船名],0))="","未確認",INDEX(Tugs[基地港],MATCH(A268,Tugs[曳船名],0)))))</f>
        <v/>
      </c>
      <c r="I268" s="10" t="str">
        <f>IF(A268="","",IF(AND(ISNUMBER(B268),ISNUMBER(C268),C268&gt;=B268),C268-B268,""))</f>
        <v/>
      </c>
      <c r="J268" s="10" t="str">
        <f>IF(A268="","",IF(AND(ISNUMBER(B268),ISNUMBER(C268),C268&gt;=B268),MAX(0,MIN(C268,DATE(集計・確認!$B$5+1,4,1))-MAX(B268,DATE(集計・確認!$B$5,4,1))),""))</f>
        <v/>
      </c>
      <c r="K268" s="10" t="str">
        <f>IF(A268="","",IF(OR(NOT(ISNUMBER(B268)),NOT(ISNUMBER(C268)),C268&lt;B268,D268="",E268="",G268="未登録・重複"),"要確認：日付・登録・根拠を確認",IF(COUNTIFS(Docks[曳船名],A268,Docks[入渠開始日],B268)&gt;1,"要確認：同じ入渠が重複",IF(E268="未確認","要確認：未確認を含む","確認済"))))</f>
        <v/>
      </c>
    </row>
    <row r="269" spans="1:11" ht="24.95" customHeight="1" x14ac:dyDescent="0.2">
      <c r="A269" s="7"/>
      <c r="B269" s="20"/>
      <c r="C269" s="20"/>
      <c r="D269" s="7"/>
      <c r="E269" s="7"/>
      <c r="F269" s="7"/>
      <c r="G269" s="10" t="str">
        <f>IF(A269="","",IF(COUNTIF(Tugs[曳船名],A269)&lt;&gt;1,"未登録・重複",IF(INDEX(Tugs[会社名],MATCH(A269,Tugs[曳船名],0))="","未確認",INDEX(Tugs[会社名],MATCH(A269,Tugs[曳船名],0)))))</f>
        <v/>
      </c>
      <c r="H269" s="10" t="str">
        <f>IF(A269="","",IF(COUNTIF(Tugs[曳船名],A269)&lt;&gt;1,"未登録・重複",IF(INDEX(Tugs[基地港],MATCH(A269,Tugs[曳船名],0))="","未確認",INDEX(Tugs[基地港],MATCH(A269,Tugs[曳船名],0)))))</f>
        <v/>
      </c>
      <c r="I269" s="10" t="str">
        <f>IF(A269="","",IF(AND(ISNUMBER(B269),ISNUMBER(C269),C269&gt;=B269),C269-B269,""))</f>
        <v/>
      </c>
      <c r="J269" s="10" t="str">
        <f>IF(A269="","",IF(AND(ISNUMBER(B269),ISNUMBER(C269),C269&gt;=B269),MAX(0,MIN(C269,DATE(集計・確認!$B$5+1,4,1))-MAX(B269,DATE(集計・確認!$B$5,4,1))),""))</f>
        <v/>
      </c>
      <c r="K269" s="10" t="str">
        <f>IF(A269="","",IF(OR(NOT(ISNUMBER(B269)),NOT(ISNUMBER(C269)),C269&lt;B269,D269="",E269="",G269="未登録・重複"),"要確認：日付・登録・根拠を確認",IF(COUNTIFS(Docks[曳船名],A269,Docks[入渠開始日],B269)&gt;1,"要確認：同じ入渠が重複",IF(E269="未確認","要確認：未確認を含む","確認済"))))</f>
        <v/>
      </c>
    </row>
    <row r="270" spans="1:11" ht="24.95" customHeight="1" x14ac:dyDescent="0.2">
      <c r="A270" s="7"/>
      <c r="B270" s="20"/>
      <c r="C270" s="20"/>
      <c r="D270" s="7"/>
      <c r="E270" s="7"/>
      <c r="F270" s="7"/>
      <c r="G270" s="10" t="str">
        <f>IF(A270="","",IF(COUNTIF(Tugs[曳船名],A270)&lt;&gt;1,"未登録・重複",IF(INDEX(Tugs[会社名],MATCH(A270,Tugs[曳船名],0))="","未確認",INDEX(Tugs[会社名],MATCH(A270,Tugs[曳船名],0)))))</f>
        <v/>
      </c>
      <c r="H270" s="10" t="str">
        <f>IF(A270="","",IF(COUNTIF(Tugs[曳船名],A270)&lt;&gt;1,"未登録・重複",IF(INDEX(Tugs[基地港],MATCH(A270,Tugs[曳船名],0))="","未確認",INDEX(Tugs[基地港],MATCH(A270,Tugs[曳船名],0)))))</f>
        <v/>
      </c>
      <c r="I270" s="10" t="str">
        <f>IF(A270="","",IF(AND(ISNUMBER(B270),ISNUMBER(C270),C270&gt;=B270),C270-B270,""))</f>
        <v/>
      </c>
      <c r="J270" s="10" t="str">
        <f>IF(A270="","",IF(AND(ISNUMBER(B270),ISNUMBER(C270),C270&gt;=B270),MAX(0,MIN(C270,DATE(集計・確認!$B$5+1,4,1))-MAX(B270,DATE(集計・確認!$B$5,4,1))),""))</f>
        <v/>
      </c>
      <c r="K270" s="10" t="str">
        <f>IF(A270="","",IF(OR(NOT(ISNUMBER(B270)),NOT(ISNUMBER(C270)),C270&lt;B270,D270="",E270="",G270="未登録・重複"),"要確認：日付・登録・根拠を確認",IF(COUNTIFS(Docks[曳船名],A270,Docks[入渠開始日],B270)&gt;1,"要確認：同じ入渠が重複",IF(E270="未確認","要確認：未確認を含む","確認済"))))</f>
        <v/>
      </c>
    </row>
    <row r="271" spans="1:11" ht="24.95" customHeight="1" x14ac:dyDescent="0.2">
      <c r="A271" s="7"/>
      <c r="B271" s="20"/>
      <c r="C271" s="20"/>
      <c r="D271" s="7"/>
      <c r="E271" s="7"/>
      <c r="F271" s="7"/>
      <c r="G271" s="10" t="str">
        <f>IF(A271="","",IF(COUNTIF(Tugs[曳船名],A271)&lt;&gt;1,"未登録・重複",IF(INDEX(Tugs[会社名],MATCH(A271,Tugs[曳船名],0))="","未確認",INDEX(Tugs[会社名],MATCH(A271,Tugs[曳船名],0)))))</f>
        <v/>
      </c>
      <c r="H271" s="10" t="str">
        <f>IF(A271="","",IF(COUNTIF(Tugs[曳船名],A271)&lt;&gt;1,"未登録・重複",IF(INDEX(Tugs[基地港],MATCH(A271,Tugs[曳船名],0))="","未確認",INDEX(Tugs[基地港],MATCH(A271,Tugs[曳船名],0)))))</f>
        <v/>
      </c>
      <c r="I271" s="10" t="str">
        <f>IF(A271="","",IF(AND(ISNUMBER(B271),ISNUMBER(C271),C271&gt;=B271),C271-B271,""))</f>
        <v/>
      </c>
      <c r="J271" s="10" t="str">
        <f>IF(A271="","",IF(AND(ISNUMBER(B271),ISNUMBER(C271),C271&gt;=B271),MAX(0,MIN(C271,DATE(集計・確認!$B$5+1,4,1))-MAX(B271,DATE(集計・確認!$B$5,4,1))),""))</f>
        <v/>
      </c>
      <c r="K271" s="10" t="str">
        <f>IF(A271="","",IF(OR(NOT(ISNUMBER(B271)),NOT(ISNUMBER(C271)),C271&lt;B271,D271="",E271="",G271="未登録・重複"),"要確認：日付・登録・根拠を確認",IF(COUNTIFS(Docks[曳船名],A271,Docks[入渠開始日],B271)&gt;1,"要確認：同じ入渠が重複",IF(E271="未確認","要確認：未確認を含む","確認済"))))</f>
        <v/>
      </c>
    </row>
    <row r="272" spans="1:11" ht="24.95" customHeight="1" x14ac:dyDescent="0.2">
      <c r="A272" s="7"/>
      <c r="B272" s="20"/>
      <c r="C272" s="20"/>
      <c r="D272" s="7"/>
      <c r="E272" s="7"/>
      <c r="F272" s="7"/>
      <c r="G272" s="10" t="str">
        <f>IF(A272="","",IF(COUNTIF(Tugs[曳船名],A272)&lt;&gt;1,"未登録・重複",IF(INDEX(Tugs[会社名],MATCH(A272,Tugs[曳船名],0))="","未確認",INDEX(Tugs[会社名],MATCH(A272,Tugs[曳船名],0)))))</f>
        <v/>
      </c>
      <c r="H272" s="10" t="str">
        <f>IF(A272="","",IF(COUNTIF(Tugs[曳船名],A272)&lt;&gt;1,"未登録・重複",IF(INDEX(Tugs[基地港],MATCH(A272,Tugs[曳船名],0))="","未確認",INDEX(Tugs[基地港],MATCH(A272,Tugs[曳船名],0)))))</f>
        <v/>
      </c>
      <c r="I272" s="10" t="str">
        <f>IF(A272="","",IF(AND(ISNUMBER(B272),ISNUMBER(C272),C272&gt;=B272),C272-B272,""))</f>
        <v/>
      </c>
      <c r="J272" s="10" t="str">
        <f>IF(A272="","",IF(AND(ISNUMBER(B272),ISNUMBER(C272),C272&gt;=B272),MAX(0,MIN(C272,DATE(集計・確認!$B$5+1,4,1))-MAX(B272,DATE(集計・確認!$B$5,4,1))),""))</f>
        <v/>
      </c>
      <c r="K272" s="10" t="str">
        <f>IF(A272="","",IF(OR(NOT(ISNUMBER(B272)),NOT(ISNUMBER(C272)),C272&lt;B272,D272="",E272="",G272="未登録・重複"),"要確認：日付・登録・根拠を確認",IF(COUNTIFS(Docks[曳船名],A272,Docks[入渠開始日],B272)&gt;1,"要確認：同じ入渠が重複",IF(E272="未確認","要確認：未確認を含む","確認済"))))</f>
        <v/>
      </c>
    </row>
    <row r="273" spans="1:11" ht="24.95" customHeight="1" x14ac:dyDescent="0.2">
      <c r="A273" s="7"/>
      <c r="B273" s="20"/>
      <c r="C273" s="20"/>
      <c r="D273" s="7"/>
      <c r="E273" s="7"/>
      <c r="F273" s="7"/>
      <c r="G273" s="10" t="str">
        <f>IF(A273="","",IF(COUNTIF(Tugs[曳船名],A273)&lt;&gt;1,"未登録・重複",IF(INDEX(Tugs[会社名],MATCH(A273,Tugs[曳船名],0))="","未確認",INDEX(Tugs[会社名],MATCH(A273,Tugs[曳船名],0)))))</f>
        <v/>
      </c>
      <c r="H273" s="10" t="str">
        <f>IF(A273="","",IF(COUNTIF(Tugs[曳船名],A273)&lt;&gt;1,"未登録・重複",IF(INDEX(Tugs[基地港],MATCH(A273,Tugs[曳船名],0))="","未確認",INDEX(Tugs[基地港],MATCH(A273,Tugs[曳船名],0)))))</f>
        <v/>
      </c>
      <c r="I273" s="10" t="str">
        <f>IF(A273="","",IF(AND(ISNUMBER(B273),ISNUMBER(C273),C273&gt;=B273),C273-B273,""))</f>
        <v/>
      </c>
      <c r="J273" s="10" t="str">
        <f>IF(A273="","",IF(AND(ISNUMBER(B273),ISNUMBER(C273),C273&gt;=B273),MAX(0,MIN(C273,DATE(集計・確認!$B$5+1,4,1))-MAX(B273,DATE(集計・確認!$B$5,4,1))),""))</f>
        <v/>
      </c>
      <c r="K273" s="10" t="str">
        <f>IF(A273="","",IF(OR(NOT(ISNUMBER(B273)),NOT(ISNUMBER(C273)),C273&lt;B273,D273="",E273="",G273="未登録・重複"),"要確認：日付・登録・根拠を確認",IF(COUNTIFS(Docks[曳船名],A273,Docks[入渠開始日],B273)&gt;1,"要確認：同じ入渠が重複",IF(E273="未確認","要確認：未確認を含む","確認済"))))</f>
        <v/>
      </c>
    </row>
    <row r="274" spans="1:11" ht="24.95" customHeight="1" x14ac:dyDescent="0.2">
      <c r="A274" s="7"/>
      <c r="B274" s="20"/>
      <c r="C274" s="20"/>
      <c r="D274" s="7"/>
      <c r="E274" s="7"/>
      <c r="F274" s="7"/>
      <c r="G274" s="10" t="str">
        <f>IF(A274="","",IF(COUNTIF(Tugs[曳船名],A274)&lt;&gt;1,"未登録・重複",IF(INDEX(Tugs[会社名],MATCH(A274,Tugs[曳船名],0))="","未確認",INDEX(Tugs[会社名],MATCH(A274,Tugs[曳船名],0)))))</f>
        <v/>
      </c>
      <c r="H274" s="10" t="str">
        <f>IF(A274="","",IF(COUNTIF(Tugs[曳船名],A274)&lt;&gt;1,"未登録・重複",IF(INDEX(Tugs[基地港],MATCH(A274,Tugs[曳船名],0))="","未確認",INDEX(Tugs[基地港],MATCH(A274,Tugs[曳船名],0)))))</f>
        <v/>
      </c>
      <c r="I274" s="10" t="str">
        <f>IF(A274="","",IF(AND(ISNUMBER(B274),ISNUMBER(C274),C274&gt;=B274),C274-B274,""))</f>
        <v/>
      </c>
      <c r="J274" s="10" t="str">
        <f>IF(A274="","",IF(AND(ISNUMBER(B274),ISNUMBER(C274),C274&gt;=B274),MAX(0,MIN(C274,DATE(集計・確認!$B$5+1,4,1))-MAX(B274,DATE(集計・確認!$B$5,4,1))),""))</f>
        <v/>
      </c>
      <c r="K274" s="10" t="str">
        <f>IF(A274="","",IF(OR(NOT(ISNUMBER(B274)),NOT(ISNUMBER(C274)),C274&lt;B274,D274="",E274="",G274="未登録・重複"),"要確認：日付・登録・根拠を確認",IF(COUNTIFS(Docks[曳船名],A274,Docks[入渠開始日],B274)&gt;1,"要確認：同じ入渠が重複",IF(E274="未確認","要確認：未確認を含む","確認済"))))</f>
        <v/>
      </c>
    </row>
    <row r="275" spans="1:11" ht="24.95" customHeight="1" x14ac:dyDescent="0.2">
      <c r="A275" s="7"/>
      <c r="B275" s="20"/>
      <c r="C275" s="20"/>
      <c r="D275" s="7"/>
      <c r="E275" s="7"/>
      <c r="F275" s="7"/>
      <c r="G275" s="10" t="str">
        <f>IF(A275="","",IF(COUNTIF(Tugs[曳船名],A275)&lt;&gt;1,"未登録・重複",IF(INDEX(Tugs[会社名],MATCH(A275,Tugs[曳船名],0))="","未確認",INDEX(Tugs[会社名],MATCH(A275,Tugs[曳船名],0)))))</f>
        <v/>
      </c>
      <c r="H275" s="10" t="str">
        <f>IF(A275="","",IF(COUNTIF(Tugs[曳船名],A275)&lt;&gt;1,"未登録・重複",IF(INDEX(Tugs[基地港],MATCH(A275,Tugs[曳船名],0))="","未確認",INDEX(Tugs[基地港],MATCH(A275,Tugs[曳船名],0)))))</f>
        <v/>
      </c>
      <c r="I275" s="10" t="str">
        <f>IF(A275="","",IF(AND(ISNUMBER(B275),ISNUMBER(C275),C275&gt;=B275),C275-B275,""))</f>
        <v/>
      </c>
      <c r="J275" s="10" t="str">
        <f>IF(A275="","",IF(AND(ISNUMBER(B275),ISNUMBER(C275),C275&gt;=B275),MAX(0,MIN(C275,DATE(集計・確認!$B$5+1,4,1))-MAX(B275,DATE(集計・確認!$B$5,4,1))),""))</f>
        <v/>
      </c>
      <c r="K275" s="10" t="str">
        <f>IF(A275="","",IF(OR(NOT(ISNUMBER(B275)),NOT(ISNUMBER(C275)),C275&lt;B275,D275="",E275="",G275="未登録・重複"),"要確認：日付・登録・根拠を確認",IF(COUNTIFS(Docks[曳船名],A275,Docks[入渠開始日],B275)&gt;1,"要確認：同じ入渠が重複",IF(E275="未確認","要確認：未確認を含む","確認済"))))</f>
        <v/>
      </c>
    </row>
    <row r="276" spans="1:11" ht="24.95" customHeight="1" x14ac:dyDescent="0.2">
      <c r="A276" s="7"/>
      <c r="B276" s="20"/>
      <c r="C276" s="20"/>
      <c r="D276" s="7"/>
      <c r="E276" s="7"/>
      <c r="F276" s="7"/>
      <c r="G276" s="10" t="str">
        <f>IF(A276="","",IF(COUNTIF(Tugs[曳船名],A276)&lt;&gt;1,"未登録・重複",IF(INDEX(Tugs[会社名],MATCH(A276,Tugs[曳船名],0))="","未確認",INDEX(Tugs[会社名],MATCH(A276,Tugs[曳船名],0)))))</f>
        <v/>
      </c>
      <c r="H276" s="10" t="str">
        <f>IF(A276="","",IF(COUNTIF(Tugs[曳船名],A276)&lt;&gt;1,"未登録・重複",IF(INDEX(Tugs[基地港],MATCH(A276,Tugs[曳船名],0))="","未確認",INDEX(Tugs[基地港],MATCH(A276,Tugs[曳船名],0)))))</f>
        <v/>
      </c>
      <c r="I276" s="10" t="str">
        <f>IF(A276="","",IF(AND(ISNUMBER(B276),ISNUMBER(C276),C276&gt;=B276),C276-B276,""))</f>
        <v/>
      </c>
      <c r="J276" s="10" t="str">
        <f>IF(A276="","",IF(AND(ISNUMBER(B276),ISNUMBER(C276),C276&gt;=B276),MAX(0,MIN(C276,DATE(集計・確認!$B$5+1,4,1))-MAX(B276,DATE(集計・確認!$B$5,4,1))),""))</f>
        <v/>
      </c>
      <c r="K276" s="10" t="str">
        <f>IF(A276="","",IF(OR(NOT(ISNUMBER(B276)),NOT(ISNUMBER(C276)),C276&lt;B276,D276="",E276="",G276="未登録・重複"),"要確認：日付・登録・根拠を確認",IF(COUNTIFS(Docks[曳船名],A276,Docks[入渠開始日],B276)&gt;1,"要確認：同じ入渠が重複",IF(E276="未確認","要確認：未確認を含む","確認済"))))</f>
        <v/>
      </c>
    </row>
    <row r="277" spans="1:11" ht="24.95" customHeight="1" x14ac:dyDescent="0.2">
      <c r="A277" s="7"/>
      <c r="B277" s="20"/>
      <c r="C277" s="20"/>
      <c r="D277" s="7"/>
      <c r="E277" s="7"/>
      <c r="F277" s="7"/>
      <c r="G277" s="10" t="str">
        <f>IF(A277="","",IF(COUNTIF(Tugs[曳船名],A277)&lt;&gt;1,"未登録・重複",IF(INDEX(Tugs[会社名],MATCH(A277,Tugs[曳船名],0))="","未確認",INDEX(Tugs[会社名],MATCH(A277,Tugs[曳船名],0)))))</f>
        <v/>
      </c>
      <c r="H277" s="10" t="str">
        <f>IF(A277="","",IF(COUNTIF(Tugs[曳船名],A277)&lt;&gt;1,"未登録・重複",IF(INDEX(Tugs[基地港],MATCH(A277,Tugs[曳船名],0))="","未確認",INDEX(Tugs[基地港],MATCH(A277,Tugs[曳船名],0)))))</f>
        <v/>
      </c>
      <c r="I277" s="10" t="str">
        <f>IF(A277="","",IF(AND(ISNUMBER(B277),ISNUMBER(C277),C277&gt;=B277),C277-B277,""))</f>
        <v/>
      </c>
      <c r="J277" s="10" t="str">
        <f>IF(A277="","",IF(AND(ISNUMBER(B277),ISNUMBER(C277),C277&gt;=B277),MAX(0,MIN(C277,DATE(集計・確認!$B$5+1,4,1))-MAX(B277,DATE(集計・確認!$B$5,4,1))),""))</f>
        <v/>
      </c>
      <c r="K277" s="10" t="str">
        <f>IF(A277="","",IF(OR(NOT(ISNUMBER(B277)),NOT(ISNUMBER(C277)),C277&lt;B277,D277="",E277="",G277="未登録・重複"),"要確認：日付・登録・根拠を確認",IF(COUNTIFS(Docks[曳船名],A277,Docks[入渠開始日],B277)&gt;1,"要確認：同じ入渠が重複",IF(E277="未確認","要確認：未確認を含む","確認済"))))</f>
        <v/>
      </c>
    </row>
    <row r="278" spans="1:11" ht="24.95" customHeight="1" x14ac:dyDescent="0.2">
      <c r="A278" s="7"/>
      <c r="B278" s="20"/>
      <c r="C278" s="20"/>
      <c r="D278" s="7"/>
      <c r="E278" s="7"/>
      <c r="F278" s="7"/>
      <c r="G278" s="10" t="str">
        <f>IF(A278="","",IF(COUNTIF(Tugs[曳船名],A278)&lt;&gt;1,"未登録・重複",IF(INDEX(Tugs[会社名],MATCH(A278,Tugs[曳船名],0))="","未確認",INDEX(Tugs[会社名],MATCH(A278,Tugs[曳船名],0)))))</f>
        <v/>
      </c>
      <c r="H278" s="10" t="str">
        <f>IF(A278="","",IF(COUNTIF(Tugs[曳船名],A278)&lt;&gt;1,"未登録・重複",IF(INDEX(Tugs[基地港],MATCH(A278,Tugs[曳船名],0))="","未確認",INDEX(Tugs[基地港],MATCH(A278,Tugs[曳船名],0)))))</f>
        <v/>
      </c>
      <c r="I278" s="10" t="str">
        <f>IF(A278="","",IF(AND(ISNUMBER(B278),ISNUMBER(C278),C278&gt;=B278),C278-B278,""))</f>
        <v/>
      </c>
      <c r="J278" s="10" t="str">
        <f>IF(A278="","",IF(AND(ISNUMBER(B278),ISNUMBER(C278),C278&gt;=B278),MAX(0,MIN(C278,DATE(集計・確認!$B$5+1,4,1))-MAX(B278,DATE(集計・確認!$B$5,4,1))),""))</f>
        <v/>
      </c>
      <c r="K278" s="10" t="str">
        <f>IF(A278="","",IF(OR(NOT(ISNUMBER(B278)),NOT(ISNUMBER(C278)),C278&lt;B278,D278="",E278="",G278="未登録・重複"),"要確認：日付・登録・根拠を確認",IF(COUNTIFS(Docks[曳船名],A278,Docks[入渠開始日],B278)&gt;1,"要確認：同じ入渠が重複",IF(E278="未確認","要確認：未確認を含む","確認済"))))</f>
        <v/>
      </c>
    </row>
    <row r="279" spans="1:11" ht="24.95" customHeight="1" x14ac:dyDescent="0.2">
      <c r="A279" s="7"/>
      <c r="B279" s="20"/>
      <c r="C279" s="20"/>
      <c r="D279" s="7"/>
      <c r="E279" s="7"/>
      <c r="F279" s="7"/>
      <c r="G279" s="10" t="str">
        <f>IF(A279="","",IF(COUNTIF(Tugs[曳船名],A279)&lt;&gt;1,"未登録・重複",IF(INDEX(Tugs[会社名],MATCH(A279,Tugs[曳船名],0))="","未確認",INDEX(Tugs[会社名],MATCH(A279,Tugs[曳船名],0)))))</f>
        <v/>
      </c>
      <c r="H279" s="10" t="str">
        <f>IF(A279="","",IF(COUNTIF(Tugs[曳船名],A279)&lt;&gt;1,"未登録・重複",IF(INDEX(Tugs[基地港],MATCH(A279,Tugs[曳船名],0))="","未確認",INDEX(Tugs[基地港],MATCH(A279,Tugs[曳船名],0)))))</f>
        <v/>
      </c>
      <c r="I279" s="10" t="str">
        <f>IF(A279="","",IF(AND(ISNUMBER(B279),ISNUMBER(C279),C279&gt;=B279),C279-B279,""))</f>
        <v/>
      </c>
      <c r="J279" s="10" t="str">
        <f>IF(A279="","",IF(AND(ISNUMBER(B279),ISNUMBER(C279),C279&gt;=B279),MAX(0,MIN(C279,DATE(集計・確認!$B$5+1,4,1))-MAX(B279,DATE(集計・確認!$B$5,4,1))),""))</f>
        <v/>
      </c>
      <c r="K279" s="10" t="str">
        <f>IF(A279="","",IF(OR(NOT(ISNUMBER(B279)),NOT(ISNUMBER(C279)),C279&lt;B279,D279="",E279="",G279="未登録・重複"),"要確認：日付・登録・根拠を確認",IF(COUNTIFS(Docks[曳船名],A279,Docks[入渠開始日],B279)&gt;1,"要確認：同じ入渠が重複",IF(E279="未確認","要確認：未確認を含む","確認済"))))</f>
        <v/>
      </c>
    </row>
    <row r="280" spans="1:11" ht="24.95" customHeight="1" x14ac:dyDescent="0.2">
      <c r="A280" s="7"/>
      <c r="B280" s="20"/>
      <c r="C280" s="20"/>
      <c r="D280" s="7"/>
      <c r="E280" s="7"/>
      <c r="F280" s="7"/>
      <c r="G280" s="10" t="str">
        <f>IF(A280="","",IF(COUNTIF(Tugs[曳船名],A280)&lt;&gt;1,"未登録・重複",IF(INDEX(Tugs[会社名],MATCH(A280,Tugs[曳船名],0))="","未確認",INDEX(Tugs[会社名],MATCH(A280,Tugs[曳船名],0)))))</f>
        <v/>
      </c>
      <c r="H280" s="10" t="str">
        <f>IF(A280="","",IF(COUNTIF(Tugs[曳船名],A280)&lt;&gt;1,"未登録・重複",IF(INDEX(Tugs[基地港],MATCH(A280,Tugs[曳船名],0))="","未確認",INDEX(Tugs[基地港],MATCH(A280,Tugs[曳船名],0)))))</f>
        <v/>
      </c>
      <c r="I280" s="10" t="str">
        <f>IF(A280="","",IF(AND(ISNUMBER(B280),ISNUMBER(C280),C280&gt;=B280),C280-B280,""))</f>
        <v/>
      </c>
      <c r="J280" s="10" t="str">
        <f>IF(A280="","",IF(AND(ISNUMBER(B280),ISNUMBER(C280),C280&gt;=B280),MAX(0,MIN(C280,DATE(集計・確認!$B$5+1,4,1))-MAX(B280,DATE(集計・確認!$B$5,4,1))),""))</f>
        <v/>
      </c>
      <c r="K280" s="10" t="str">
        <f>IF(A280="","",IF(OR(NOT(ISNUMBER(B280)),NOT(ISNUMBER(C280)),C280&lt;B280,D280="",E280="",G280="未登録・重複"),"要確認：日付・登録・根拠を確認",IF(COUNTIFS(Docks[曳船名],A280,Docks[入渠開始日],B280)&gt;1,"要確認：同じ入渠が重複",IF(E280="未確認","要確認：未確認を含む","確認済"))))</f>
        <v/>
      </c>
    </row>
    <row r="281" spans="1:11" ht="24.95" customHeight="1" x14ac:dyDescent="0.2">
      <c r="A281" s="7"/>
      <c r="B281" s="20"/>
      <c r="C281" s="20"/>
      <c r="D281" s="7"/>
      <c r="E281" s="7"/>
      <c r="F281" s="7"/>
      <c r="G281" s="10" t="str">
        <f>IF(A281="","",IF(COUNTIF(Tugs[曳船名],A281)&lt;&gt;1,"未登録・重複",IF(INDEX(Tugs[会社名],MATCH(A281,Tugs[曳船名],0))="","未確認",INDEX(Tugs[会社名],MATCH(A281,Tugs[曳船名],0)))))</f>
        <v/>
      </c>
      <c r="H281" s="10" t="str">
        <f>IF(A281="","",IF(COUNTIF(Tugs[曳船名],A281)&lt;&gt;1,"未登録・重複",IF(INDEX(Tugs[基地港],MATCH(A281,Tugs[曳船名],0))="","未確認",INDEX(Tugs[基地港],MATCH(A281,Tugs[曳船名],0)))))</f>
        <v/>
      </c>
      <c r="I281" s="10" t="str">
        <f>IF(A281="","",IF(AND(ISNUMBER(B281),ISNUMBER(C281),C281&gt;=B281),C281-B281,""))</f>
        <v/>
      </c>
      <c r="J281" s="10" t="str">
        <f>IF(A281="","",IF(AND(ISNUMBER(B281),ISNUMBER(C281),C281&gt;=B281),MAX(0,MIN(C281,DATE(集計・確認!$B$5+1,4,1))-MAX(B281,DATE(集計・確認!$B$5,4,1))),""))</f>
        <v/>
      </c>
      <c r="K281" s="10" t="str">
        <f>IF(A281="","",IF(OR(NOT(ISNUMBER(B281)),NOT(ISNUMBER(C281)),C281&lt;B281,D281="",E281="",G281="未登録・重複"),"要確認：日付・登録・根拠を確認",IF(COUNTIFS(Docks[曳船名],A281,Docks[入渠開始日],B281)&gt;1,"要確認：同じ入渠が重複",IF(E281="未確認","要確認：未確認を含む","確認済"))))</f>
        <v/>
      </c>
    </row>
    <row r="282" spans="1:11" ht="24.95" customHeight="1" x14ac:dyDescent="0.2">
      <c r="A282" s="7"/>
      <c r="B282" s="20"/>
      <c r="C282" s="20"/>
      <c r="D282" s="7"/>
      <c r="E282" s="7"/>
      <c r="F282" s="7"/>
      <c r="G282" s="10" t="str">
        <f>IF(A282="","",IF(COUNTIF(Tugs[曳船名],A282)&lt;&gt;1,"未登録・重複",IF(INDEX(Tugs[会社名],MATCH(A282,Tugs[曳船名],0))="","未確認",INDEX(Tugs[会社名],MATCH(A282,Tugs[曳船名],0)))))</f>
        <v/>
      </c>
      <c r="H282" s="10" t="str">
        <f>IF(A282="","",IF(COUNTIF(Tugs[曳船名],A282)&lt;&gt;1,"未登録・重複",IF(INDEX(Tugs[基地港],MATCH(A282,Tugs[曳船名],0))="","未確認",INDEX(Tugs[基地港],MATCH(A282,Tugs[曳船名],0)))))</f>
        <v/>
      </c>
      <c r="I282" s="10" t="str">
        <f>IF(A282="","",IF(AND(ISNUMBER(B282),ISNUMBER(C282),C282&gt;=B282),C282-B282,""))</f>
        <v/>
      </c>
      <c r="J282" s="10" t="str">
        <f>IF(A282="","",IF(AND(ISNUMBER(B282),ISNUMBER(C282),C282&gt;=B282),MAX(0,MIN(C282,DATE(集計・確認!$B$5+1,4,1))-MAX(B282,DATE(集計・確認!$B$5,4,1))),""))</f>
        <v/>
      </c>
      <c r="K282" s="10" t="str">
        <f>IF(A282="","",IF(OR(NOT(ISNUMBER(B282)),NOT(ISNUMBER(C282)),C282&lt;B282,D282="",E282="",G282="未登録・重複"),"要確認：日付・登録・根拠を確認",IF(COUNTIFS(Docks[曳船名],A282,Docks[入渠開始日],B282)&gt;1,"要確認：同じ入渠が重複",IF(E282="未確認","要確認：未確認を含む","確認済"))))</f>
        <v/>
      </c>
    </row>
    <row r="283" spans="1:11" ht="24.95" customHeight="1" x14ac:dyDescent="0.2">
      <c r="A283" s="7"/>
      <c r="B283" s="20"/>
      <c r="C283" s="20"/>
      <c r="D283" s="7"/>
      <c r="E283" s="7"/>
      <c r="F283" s="7"/>
      <c r="G283" s="10" t="str">
        <f>IF(A283="","",IF(COUNTIF(Tugs[曳船名],A283)&lt;&gt;1,"未登録・重複",IF(INDEX(Tugs[会社名],MATCH(A283,Tugs[曳船名],0))="","未確認",INDEX(Tugs[会社名],MATCH(A283,Tugs[曳船名],0)))))</f>
        <v/>
      </c>
      <c r="H283" s="10" t="str">
        <f>IF(A283="","",IF(COUNTIF(Tugs[曳船名],A283)&lt;&gt;1,"未登録・重複",IF(INDEX(Tugs[基地港],MATCH(A283,Tugs[曳船名],0))="","未確認",INDEX(Tugs[基地港],MATCH(A283,Tugs[曳船名],0)))))</f>
        <v/>
      </c>
      <c r="I283" s="10" t="str">
        <f>IF(A283="","",IF(AND(ISNUMBER(B283),ISNUMBER(C283),C283&gt;=B283),C283-B283,""))</f>
        <v/>
      </c>
      <c r="J283" s="10" t="str">
        <f>IF(A283="","",IF(AND(ISNUMBER(B283),ISNUMBER(C283),C283&gt;=B283),MAX(0,MIN(C283,DATE(集計・確認!$B$5+1,4,1))-MAX(B283,DATE(集計・確認!$B$5,4,1))),""))</f>
        <v/>
      </c>
      <c r="K283" s="10" t="str">
        <f>IF(A283="","",IF(OR(NOT(ISNUMBER(B283)),NOT(ISNUMBER(C283)),C283&lt;B283,D283="",E283="",G283="未登録・重複"),"要確認：日付・登録・根拠を確認",IF(COUNTIFS(Docks[曳船名],A283,Docks[入渠開始日],B283)&gt;1,"要確認：同じ入渠が重複",IF(E283="未確認","要確認：未確認を含む","確認済"))))</f>
        <v/>
      </c>
    </row>
    <row r="284" spans="1:11" ht="24.95" customHeight="1" x14ac:dyDescent="0.2">
      <c r="A284" s="7"/>
      <c r="B284" s="20"/>
      <c r="C284" s="20"/>
      <c r="D284" s="7"/>
      <c r="E284" s="7"/>
      <c r="F284" s="7"/>
      <c r="G284" s="10" t="str">
        <f>IF(A284="","",IF(COUNTIF(Tugs[曳船名],A284)&lt;&gt;1,"未登録・重複",IF(INDEX(Tugs[会社名],MATCH(A284,Tugs[曳船名],0))="","未確認",INDEX(Tugs[会社名],MATCH(A284,Tugs[曳船名],0)))))</f>
        <v/>
      </c>
      <c r="H284" s="10" t="str">
        <f>IF(A284="","",IF(COUNTIF(Tugs[曳船名],A284)&lt;&gt;1,"未登録・重複",IF(INDEX(Tugs[基地港],MATCH(A284,Tugs[曳船名],0))="","未確認",INDEX(Tugs[基地港],MATCH(A284,Tugs[曳船名],0)))))</f>
        <v/>
      </c>
      <c r="I284" s="10" t="str">
        <f>IF(A284="","",IF(AND(ISNUMBER(B284),ISNUMBER(C284),C284&gt;=B284),C284-B284,""))</f>
        <v/>
      </c>
      <c r="J284" s="10" t="str">
        <f>IF(A284="","",IF(AND(ISNUMBER(B284),ISNUMBER(C284),C284&gt;=B284),MAX(0,MIN(C284,DATE(集計・確認!$B$5+1,4,1))-MAX(B284,DATE(集計・確認!$B$5,4,1))),""))</f>
        <v/>
      </c>
      <c r="K284" s="10" t="str">
        <f>IF(A284="","",IF(OR(NOT(ISNUMBER(B284)),NOT(ISNUMBER(C284)),C284&lt;B284,D284="",E284="",G284="未登録・重複"),"要確認：日付・登録・根拠を確認",IF(COUNTIFS(Docks[曳船名],A284,Docks[入渠開始日],B284)&gt;1,"要確認：同じ入渠が重複",IF(E284="未確認","要確認：未確認を含む","確認済"))))</f>
        <v/>
      </c>
    </row>
    <row r="285" spans="1:11" ht="24.95" customHeight="1" x14ac:dyDescent="0.2">
      <c r="A285" s="7"/>
      <c r="B285" s="20"/>
      <c r="C285" s="20"/>
      <c r="D285" s="7"/>
      <c r="E285" s="7"/>
      <c r="F285" s="7"/>
      <c r="G285" s="10" t="str">
        <f>IF(A285="","",IF(COUNTIF(Tugs[曳船名],A285)&lt;&gt;1,"未登録・重複",IF(INDEX(Tugs[会社名],MATCH(A285,Tugs[曳船名],0))="","未確認",INDEX(Tugs[会社名],MATCH(A285,Tugs[曳船名],0)))))</f>
        <v/>
      </c>
      <c r="H285" s="10" t="str">
        <f>IF(A285="","",IF(COUNTIF(Tugs[曳船名],A285)&lt;&gt;1,"未登録・重複",IF(INDEX(Tugs[基地港],MATCH(A285,Tugs[曳船名],0))="","未確認",INDEX(Tugs[基地港],MATCH(A285,Tugs[曳船名],0)))))</f>
        <v/>
      </c>
      <c r="I285" s="10" t="str">
        <f>IF(A285="","",IF(AND(ISNUMBER(B285),ISNUMBER(C285),C285&gt;=B285),C285-B285,""))</f>
        <v/>
      </c>
      <c r="J285" s="10" t="str">
        <f>IF(A285="","",IF(AND(ISNUMBER(B285),ISNUMBER(C285),C285&gt;=B285),MAX(0,MIN(C285,DATE(集計・確認!$B$5+1,4,1))-MAX(B285,DATE(集計・確認!$B$5,4,1))),""))</f>
        <v/>
      </c>
      <c r="K285" s="10" t="str">
        <f>IF(A285="","",IF(OR(NOT(ISNUMBER(B285)),NOT(ISNUMBER(C285)),C285&lt;B285,D285="",E285="",G285="未登録・重複"),"要確認：日付・登録・根拠を確認",IF(COUNTIFS(Docks[曳船名],A285,Docks[入渠開始日],B285)&gt;1,"要確認：同じ入渠が重複",IF(E285="未確認","要確認：未確認を含む","確認済"))))</f>
        <v/>
      </c>
    </row>
    <row r="286" spans="1:11" ht="24.95" customHeight="1" x14ac:dyDescent="0.2">
      <c r="A286" s="7"/>
      <c r="B286" s="20"/>
      <c r="C286" s="20"/>
      <c r="D286" s="7"/>
      <c r="E286" s="7"/>
      <c r="F286" s="7"/>
      <c r="G286" s="10" t="str">
        <f>IF(A286="","",IF(COUNTIF(Tugs[曳船名],A286)&lt;&gt;1,"未登録・重複",IF(INDEX(Tugs[会社名],MATCH(A286,Tugs[曳船名],0))="","未確認",INDEX(Tugs[会社名],MATCH(A286,Tugs[曳船名],0)))))</f>
        <v/>
      </c>
      <c r="H286" s="10" t="str">
        <f>IF(A286="","",IF(COUNTIF(Tugs[曳船名],A286)&lt;&gt;1,"未登録・重複",IF(INDEX(Tugs[基地港],MATCH(A286,Tugs[曳船名],0))="","未確認",INDEX(Tugs[基地港],MATCH(A286,Tugs[曳船名],0)))))</f>
        <v/>
      </c>
      <c r="I286" s="10" t="str">
        <f>IF(A286="","",IF(AND(ISNUMBER(B286),ISNUMBER(C286),C286&gt;=B286),C286-B286,""))</f>
        <v/>
      </c>
      <c r="J286" s="10" t="str">
        <f>IF(A286="","",IF(AND(ISNUMBER(B286),ISNUMBER(C286),C286&gt;=B286),MAX(0,MIN(C286,DATE(集計・確認!$B$5+1,4,1))-MAX(B286,DATE(集計・確認!$B$5,4,1))),""))</f>
        <v/>
      </c>
      <c r="K286" s="10" t="str">
        <f>IF(A286="","",IF(OR(NOT(ISNUMBER(B286)),NOT(ISNUMBER(C286)),C286&lt;B286,D286="",E286="",G286="未登録・重複"),"要確認：日付・登録・根拠を確認",IF(COUNTIFS(Docks[曳船名],A286,Docks[入渠開始日],B286)&gt;1,"要確認：同じ入渠が重複",IF(E286="未確認","要確認：未確認を含む","確認済"))))</f>
        <v/>
      </c>
    </row>
    <row r="287" spans="1:11" ht="24.95" customHeight="1" x14ac:dyDescent="0.2">
      <c r="A287" s="7"/>
      <c r="B287" s="20"/>
      <c r="C287" s="20"/>
      <c r="D287" s="7"/>
      <c r="E287" s="7"/>
      <c r="F287" s="7"/>
      <c r="G287" s="10" t="str">
        <f>IF(A287="","",IF(COUNTIF(Tugs[曳船名],A287)&lt;&gt;1,"未登録・重複",IF(INDEX(Tugs[会社名],MATCH(A287,Tugs[曳船名],0))="","未確認",INDEX(Tugs[会社名],MATCH(A287,Tugs[曳船名],0)))))</f>
        <v/>
      </c>
      <c r="H287" s="10" t="str">
        <f>IF(A287="","",IF(COUNTIF(Tugs[曳船名],A287)&lt;&gt;1,"未登録・重複",IF(INDEX(Tugs[基地港],MATCH(A287,Tugs[曳船名],0))="","未確認",INDEX(Tugs[基地港],MATCH(A287,Tugs[曳船名],0)))))</f>
        <v/>
      </c>
      <c r="I287" s="10" t="str">
        <f>IF(A287="","",IF(AND(ISNUMBER(B287),ISNUMBER(C287),C287&gt;=B287),C287-B287,""))</f>
        <v/>
      </c>
      <c r="J287" s="10" t="str">
        <f>IF(A287="","",IF(AND(ISNUMBER(B287),ISNUMBER(C287),C287&gt;=B287),MAX(0,MIN(C287,DATE(集計・確認!$B$5+1,4,1))-MAX(B287,DATE(集計・確認!$B$5,4,1))),""))</f>
        <v/>
      </c>
      <c r="K287" s="10" t="str">
        <f>IF(A287="","",IF(OR(NOT(ISNUMBER(B287)),NOT(ISNUMBER(C287)),C287&lt;B287,D287="",E287="",G287="未登録・重複"),"要確認：日付・登録・根拠を確認",IF(COUNTIFS(Docks[曳船名],A287,Docks[入渠開始日],B287)&gt;1,"要確認：同じ入渠が重複",IF(E287="未確認","要確認：未確認を含む","確認済"))))</f>
        <v/>
      </c>
    </row>
    <row r="288" spans="1:11" ht="24.95" customHeight="1" x14ac:dyDescent="0.2">
      <c r="A288" s="7"/>
      <c r="B288" s="20"/>
      <c r="C288" s="20"/>
      <c r="D288" s="7"/>
      <c r="E288" s="7"/>
      <c r="F288" s="7"/>
      <c r="G288" s="10" t="str">
        <f>IF(A288="","",IF(COUNTIF(Tugs[曳船名],A288)&lt;&gt;1,"未登録・重複",IF(INDEX(Tugs[会社名],MATCH(A288,Tugs[曳船名],0))="","未確認",INDEX(Tugs[会社名],MATCH(A288,Tugs[曳船名],0)))))</f>
        <v/>
      </c>
      <c r="H288" s="10" t="str">
        <f>IF(A288="","",IF(COUNTIF(Tugs[曳船名],A288)&lt;&gt;1,"未登録・重複",IF(INDEX(Tugs[基地港],MATCH(A288,Tugs[曳船名],0))="","未確認",INDEX(Tugs[基地港],MATCH(A288,Tugs[曳船名],0)))))</f>
        <v/>
      </c>
      <c r="I288" s="10" t="str">
        <f>IF(A288="","",IF(AND(ISNUMBER(B288),ISNUMBER(C288),C288&gt;=B288),C288-B288,""))</f>
        <v/>
      </c>
      <c r="J288" s="10" t="str">
        <f>IF(A288="","",IF(AND(ISNUMBER(B288),ISNUMBER(C288),C288&gt;=B288),MAX(0,MIN(C288,DATE(集計・確認!$B$5+1,4,1))-MAX(B288,DATE(集計・確認!$B$5,4,1))),""))</f>
        <v/>
      </c>
      <c r="K288" s="10" t="str">
        <f>IF(A288="","",IF(OR(NOT(ISNUMBER(B288)),NOT(ISNUMBER(C288)),C288&lt;B288,D288="",E288="",G288="未登録・重複"),"要確認：日付・登録・根拠を確認",IF(COUNTIFS(Docks[曳船名],A288,Docks[入渠開始日],B288)&gt;1,"要確認：同じ入渠が重複",IF(E288="未確認","要確認：未確認を含む","確認済"))))</f>
        <v/>
      </c>
    </row>
    <row r="289" spans="1:11" ht="24.95" customHeight="1" x14ac:dyDescent="0.2">
      <c r="A289" s="7"/>
      <c r="B289" s="20"/>
      <c r="C289" s="20"/>
      <c r="D289" s="7"/>
      <c r="E289" s="7"/>
      <c r="F289" s="7"/>
      <c r="G289" s="10" t="str">
        <f>IF(A289="","",IF(COUNTIF(Tugs[曳船名],A289)&lt;&gt;1,"未登録・重複",IF(INDEX(Tugs[会社名],MATCH(A289,Tugs[曳船名],0))="","未確認",INDEX(Tugs[会社名],MATCH(A289,Tugs[曳船名],0)))))</f>
        <v/>
      </c>
      <c r="H289" s="10" t="str">
        <f>IF(A289="","",IF(COUNTIF(Tugs[曳船名],A289)&lt;&gt;1,"未登録・重複",IF(INDEX(Tugs[基地港],MATCH(A289,Tugs[曳船名],0))="","未確認",INDEX(Tugs[基地港],MATCH(A289,Tugs[曳船名],0)))))</f>
        <v/>
      </c>
      <c r="I289" s="10" t="str">
        <f>IF(A289="","",IF(AND(ISNUMBER(B289),ISNUMBER(C289),C289&gt;=B289),C289-B289,""))</f>
        <v/>
      </c>
      <c r="J289" s="10" t="str">
        <f>IF(A289="","",IF(AND(ISNUMBER(B289),ISNUMBER(C289),C289&gt;=B289),MAX(0,MIN(C289,DATE(集計・確認!$B$5+1,4,1))-MAX(B289,DATE(集計・確認!$B$5,4,1))),""))</f>
        <v/>
      </c>
      <c r="K289" s="10" t="str">
        <f>IF(A289="","",IF(OR(NOT(ISNUMBER(B289)),NOT(ISNUMBER(C289)),C289&lt;B289,D289="",E289="",G289="未登録・重複"),"要確認：日付・登録・根拠を確認",IF(COUNTIFS(Docks[曳船名],A289,Docks[入渠開始日],B289)&gt;1,"要確認：同じ入渠が重複",IF(E289="未確認","要確認：未確認を含む","確認済"))))</f>
        <v/>
      </c>
    </row>
    <row r="290" spans="1:11" ht="24.95" customHeight="1" x14ac:dyDescent="0.2">
      <c r="A290" s="7"/>
      <c r="B290" s="20"/>
      <c r="C290" s="20"/>
      <c r="D290" s="7"/>
      <c r="E290" s="7"/>
      <c r="F290" s="7"/>
      <c r="G290" s="10" t="str">
        <f>IF(A290="","",IF(COUNTIF(Tugs[曳船名],A290)&lt;&gt;1,"未登録・重複",IF(INDEX(Tugs[会社名],MATCH(A290,Tugs[曳船名],0))="","未確認",INDEX(Tugs[会社名],MATCH(A290,Tugs[曳船名],0)))))</f>
        <v/>
      </c>
      <c r="H290" s="10" t="str">
        <f>IF(A290="","",IF(COUNTIF(Tugs[曳船名],A290)&lt;&gt;1,"未登録・重複",IF(INDEX(Tugs[基地港],MATCH(A290,Tugs[曳船名],0))="","未確認",INDEX(Tugs[基地港],MATCH(A290,Tugs[曳船名],0)))))</f>
        <v/>
      </c>
      <c r="I290" s="10" t="str">
        <f>IF(A290="","",IF(AND(ISNUMBER(B290),ISNUMBER(C290),C290&gt;=B290),C290-B290,""))</f>
        <v/>
      </c>
      <c r="J290" s="10" t="str">
        <f>IF(A290="","",IF(AND(ISNUMBER(B290),ISNUMBER(C290),C290&gt;=B290),MAX(0,MIN(C290,DATE(集計・確認!$B$5+1,4,1))-MAX(B290,DATE(集計・確認!$B$5,4,1))),""))</f>
        <v/>
      </c>
      <c r="K290" s="10" t="str">
        <f>IF(A290="","",IF(OR(NOT(ISNUMBER(B290)),NOT(ISNUMBER(C290)),C290&lt;B290,D290="",E290="",G290="未登録・重複"),"要確認：日付・登録・根拠を確認",IF(COUNTIFS(Docks[曳船名],A290,Docks[入渠開始日],B290)&gt;1,"要確認：同じ入渠が重複",IF(E290="未確認","要確認：未確認を含む","確認済"))))</f>
        <v/>
      </c>
    </row>
    <row r="291" spans="1:11" ht="24.95" customHeight="1" x14ac:dyDescent="0.2">
      <c r="A291" s="7"/>
      <c r="B291" s="20"/>
      <c r="C291" s="20"/>
      <c r="D291" s="7"/>
      <c r="E291" s="7"/>
      <c r="F291" s="7"/>
      <c r="G291" s="10" t="str">
        <f>IF(A291="","",IF(COUNTIF(Tugs[曳船名],A291)&lt;&gt;1,"未登録・重複",IF(INDEX(Tugs[会社名],MATCH(A291,Tugs[曳船名],0))="","未確認",INDEX(Tugs[会社名],MATCH(A291,Tugs[曳船名],0)))))</f>
        <v/>
      </c>
      <c r="H291" s="10" t="str">
        <f>IF(A291="","",IF(COUNTIF(Tugs[曳船名],A291)&lt;&gt;1,"未登録・重複",IF(INDEX(Tugs[基地港],MATCH(A291,Tugs[曳船名],0))="","未確認",INDEX(Tugs[基地港],MATCH(A291,Tugs[曳船名],0)))))</f>
        <v/>
      </c>
      <c r="I291" s="10" t="str">
        <f>IF(A291="","",IF(AND(ISNUMBER(B291),ISNUMBER(C291),C291&gt;=B291),C291-B291,""))</f>
        <v/>
      </c>
      <c r="J291" s="10" t="str">
        <f>IF(A291="","",IF(AND(ISNUMBER(B291),ISNUMBER(C291),C291&gt;=B291),MAX(0,MIN(C291,DATE(集計・確認!$B$5+1,4,1))-MAX(B291,DATE(集計・確認!$B$5,4,1))),""))</f>
        <v/>
      </c>
      <c r="K291" s="10" t="str">
        <f>IF(A291="","",IF(OR(NOT(ISNUMBER(B291)),NOT(ISNUMBER(C291)),C291&lt;B291,D291="",E291="",G291="未登録・重複"),"要確認：日付・登録・根拠を確認",IF(COUNTIFS(Docks[曳船名],A291,Docks[入渠開始日],B291)&gt;1,"要確認：同じ入渠が重複",IF(E291="未確認","要確認：未確認を含む","確認済"))))</f>
        <v/>
      </c>
    </row>
    <row r="292" spans="1:11" ht="24.95" customHeight="1" x14ac:dyDescent="0.2">
      <c r="A292" s="7"/>
      <c r="B292" s="20"/>
      <c r="C292" s="20"/>
      <c r="D292" s="7"/>
      <c r="E292" s="7"/>
      <c r="F292" s="7"/>
      <c r="G292" s="10" t="str">
        <f>IF(A292="","",IF(COUNTIF(Tugs[曳船名],A292)&lt;&gt;1,"未登録・重複",IF(INDEX(Tugs[会社名],MATCH(A292,Tugs[曳船名],0))="","未確認",INDEX(Tugs[会社名],MATCH(A292,Tugs[曳船名],0)))))</f>
        <v/>
      </c>
      <c r="H292" s="10" t="str">
        <f>IF(A292="","",IF(COUNTIF(Tugs[曳船名],A292)&lt;&gt;1,"未登録・重複",IF(INDEX(Tugs[基地港],MATCH(A292,Tugs[曳船名],0))="","未確認",INDEX(Tugs[基地港],MATCH(A292,Tugs[曳船名],0)))))</f>
        <v/>
      </c>
      <c r="I292" s="10" t="str">
        <f>IF(A292="","",IF(AND(ISNUMBER(B292),ISNUMBER(C292),C292&gt;=B292),C292-B292,""))</f>
        <v/>
      </c>
      <c r="J292" s="10" t="str">
        <f>IF(A292="","",IF(AND(ISNUMBER(B292),ISNUMBER(C292),C292&gt;=B292),MAX(0,MIN(C292,DATE(集計・確認!$B$5+1,4,1))-MAX(B292,DATE(集計・確認!$B$5,4,1))),""))</f>
        <v/>
      </c>
      <c r="K292" s="10" t="str">
        <f>IF(A292="","",IF(OR(NOT(ISNUMBER(B292)),NOT(ISNUMBER(C292)),C292&lt;B292,D292="",E292="",G292="未登録・重複"),"要確認：日付・登録・根拠を確認",IF(COUNTIFS(Docks[曳船名],A292,Docks[入渠開始日],B292)&gt;1,"要確認：同じ入渠が重複",IF(E292="未確認","要確認：未確認を含む","確認済"))))</f>
        <v/>
      </c>
    </row>
    <row r="293" spans="1:11" ht="24.95" customHeight="1" x14ac:dyDescent="0.2">
      <c r="A293" s="7"/>
      <c r="B293" s="20"/>
      <c r="C293" s="20"/>
      <c r="D293" s="7"/>
      <c r="E293" s="7"/>
      <c r="F293" s="7"/>
      <c r="G293" s="10" t="str">
        <f>IF(A293="","",IF(COUNTIF(Tugs[曳船名],A293)&lt;&gt;1,"未登録・重複",IF(INDEX(Tugs[会社名],MATCH(A293,Tugs[曳船名],0))="","未確認",INDEX(Tugs[会社名],MATCH(A293,Tugs[曳船名],0)))))</f>
        <v/>
      </c>
      <c r="H293" s="10" t="str">
        <f>IF(A293="","",IF(COUNTIF(Tugs[曳船名],A293)&lt;&gt;1,"未登録・重複",IF(INDEX(Tugs[基地港],MATCH(A293,Tugs[曳船名],0))="","未確認",INDEX(Tugs[基地港],MATCH(A293,Tugs[曳船名],0)))))</f>
        <v/>
      </c>
      <c r="I293" s="10" t="str">
        <f>IF(A293="","",IF(AND(ISNUMBER(B293),ISNUMBER(C293),C293&gt;=B293),C293-B293,""))</f>
        <v/>
      </c>
      <c r="J293" s="10" t="str">
        <f>IF(A293="","",IF(AND(ISNUMBER(B293),ISNUMBER(C293),C293&gt;=B293),MAX(0,MIN(C293,DATE(集計・確認!$B$5+1,4,1))-MAX(B293,DATE(集計・確認!$B$5,4,1))),""))</f>
        <v/>
      </c>
      <c r="K293" s="10" t="str">
        <f>IF(A293="","",IF(OR(NOT(ISNUMBER(B293)),NOT(ISNUMBER(C293)),C293&lt;B293,D293="",E293="",G293="未登録・重複"),"要確認：日付・登録・根拠を確認",IF(COUNTIFS(Docks[曳船名],A293,Docks[入渠開始日],B293)&gt;1,"要確認：同じ入渠が重複",IF(E293="未確認","要確認：未確認を含む","確認済"))))</f>
        <v/>
      </c>
    </row>
    <row r="294" spans="1:11" ht="24.95" customHeight="1" x14ac:dyDescent="0.2">
      <c r="A294" s="7"/>
      <c r="B294" s="20"/>
      <c r="C294" s="20"/>
      <c r="D294" s="7"/>
      <c r="E294" s="7"/>
      <c r="F294" s="7"/>
      <c r="G294" s="10" t="str">
        <f>IF(A294="","",IF(COUNTIF(Tugs[曳船名],A294)&lt;&gt;1,"未登録・重複",IF(INDEX(Tugs[会社名],MATCH(A294,Tugs[曳船名],0))="","未確認",INDEX(Tugs[会社名],MATCH(A294,Tugs[曳船名],0)))))</f>
        <v/>
      </c>
      <c r="H294" s="10" t="str">
        <f>IF(A294="","",IF(COUNTIF(Tugs[曳船名],A294)&lt;&gt;1,"未登録・重複",IF(INDEX(Tugs[基地港],MATCH(A294,Tugs[曳船名],0))="","未確認",INDEX(Tugs[基地港],MATCH(A294,Tugs[曳船名],0)))))</f>
        <v/>
      </c>
      <c r="I294" s="10" t="str">
        <f>IF(A294="","",IF(AND(ISNUMBER(B294),ISNUMBER(C294),C294&gt;=B294),C294-B294,""))</f>
        <v/>
      </c>
      <c r="J294" s="10" t="str">
        <f>IF(A294="","",IF(AND(ISNUMBER(B294),ISNUMBER(C294),C294&gt;=B294),MAX(0,MIN(C294,DATE(集計・確認!$B$5+1,4,1))-MAX(B294,DATE(集計・確認!$B$5,4,1))),""))</f>
        <v/>
      </c>
      <c r="K294" s="10" t="str">
        <f>IF(A294="","",IF(OR(NOT(ISNUMBER(B294)),NOT(ISNUMBER(C294)),C294&lt;B294,D294="",E294="",G294="未登録・重複"),"要確認：日付・登録・根拠を確認",IF(COUNTIFS(Docks[曳船名],A294,Docks[入渠開始日],B294)&gt;1,"要確認：同じ入渠が重複",IF(E294="未確認","要確認：未確認を含む","確認済"))))</f>
        <v/>
      </c>
    </row>
    <row r="295" spans="1:11" ht="24.95" customHeight="1" x14ac:dyDescent="0.2">
      <c r="A295" s="7"/>
      <c r="B295" s="20"/>
      <c r="C295" s="20"/>
      <c r="D295" s="7"/>
      <c r="E295" s="7"/>
      <c r="F295" s="7"/>
      <c r="G295" s="10" t="str">
        <f>IF(A295="","",IF(COUNTIF(Tugs[曳船名],A295)&lt;&gt;1,"未登録・重複",IF(INDEX(Tugs[会社名],MATCH(A295,Tugs[曳船名],0))="","未確認",INDEX(Tugs[会社名],MATCH(A295,Tugs[曳船名],0)))))</f>
        <v/>
      </c>
      <c r="H295" s="10" t="str">
        <f>IF(A295="","",IF(COUNTIF(Tugs[曳船名],A295)&lt;&gt;1,"未登録・重複",IF(INDEX(Tugs[基地港],MATCH(A295,Tugs[曳船名],0))="","未確認",INDEX(Tugs[基地港],MATCH(A295,Tugs[曳船名],0)))))</f>
        <v/>
      </c>
      <c r="I295" s="10" t="str">
        <f>IF(A295="","",IF(AND(ISNUMBER(B295),ISNUMBER(C295),C295&gt;=B295),C295-B295,""))</f>
        <v/>
      </c>
      <c r="J295" s="10" t="str">
        <f>IF(A295="","",IF(AND(ISNUMBER(B295),ISNUMBER(C295),C295&gt;=B295),MAX(0,MIN(C295,DATE(集計・確認!$B$5+1,4,1))-MAX(B295,DATE(集計・確認!$B$5,4,1))),""))</f>
        <v/>
      </c>
      <c r="K295" s="10" t="str">
        <f>IF(A295="","",IF(OR(NOT(ISNUMBER(B295)),NOT(ISNUMBER(C295)),C295&lt;B295,D295="",E295="",G295="未登録・重複"),"要確認：日付・登録・根拠を確認",IF(COUNTIFS(Docks[曳船名],A295,Docks[入渠開始日],B295)&gt;1,"要確認：同じ入渠が重複",IF(E295="未確認","要確認：未確認を含む","確認済"))))</f>
        <v/>
      </c>
    </row>
    <row r="296" spans="1:11" ht="24.95" customHeight="1" x14ac:dyDescent="0.2">
      <c r="A296" s="7"/>
      <c r="B296" s="20"/>
      <c r="C296" s="20"/>
      <c r="D296" s="7"/>
      <c r="E296" s="7"/>
      <c r="F296" s="7"/>
      <c r="G296" s="10" t="str">
        <f>IF(A296="","",IF(COUNTIF(Tugs[曳船名],A296)&lt;&gt;1,"未登録・重複",IF(INDEX(Tugs[会社名],MATCH(A296,Tugs[曳船名],0))="","未確認",INDEX(Tugs[会社名],MATCH(A296,Tugs[曳船名],0)))))</f>
        <v/>
      </c>
      <c r="H296" s="10" t="str">
        <f>IF(A296="","",IF(COUNTIF(Tugs[曳船名],A296)&lt;&gt;1,"未登録・重複",IF(INDEX(Tugs[基地港],MATCH(A296,Tugs[曳船名],0))="","未確認",INDEX(Tugs[基地港],MATCH(A296,Tugs[曳船名],0)))))</f>
        <v/>
      </c>
      <c r="I296" s="10" t="str">
        <f>IF(A296="","",IF(AND(ISNUMBER(B296),ISNUMBER(C296),C296&gt;=B296),C296-B296,""))</f>
        <v/>
      </c>
      <c r="J296" s="10" t="str">
        <f>IF(A296="","",IF(AND(ISNUMBER(B296),ISNUMBER(C296),C296&gt;=B296),MAX(0,MIN(C296,DATE(集計・確認!$B$5+1,4,1))-MAX(B296,DATE(集計・確認!$B$5,4,1))),""))</f>
        <v/>
      </c>
      <c r="K296" s="10" t="str">
        <f>IF(A296="","",IF(OR(NOT(ISNUMBER(B296)),NOT(ISNUMBER(C296)),C296&lt;B296,D296="",E296="",G296="未登録・重複"),"要確認：日付・登録・根拠を確認",IF(COUNTIFS(Docks[曳船名],A296,Docks[入渠開始日],B296)&gt;1,"要確認：同じ入渠が重複",IF(E296="未確認","要確認：未確認を含む","確認済"))))</f>
        <v/>
      </c>
    </row>
    <row r="297" spans="1:11" ht="24.95" customHeight="1" x14ac:dyDescent="0.2">
      <c r="A297" s="7"/>
      <c r="B297" s="20"/>
      <c r="C297" s="20"/>
      <c r="D297" s="7"/>
      <c r="E297" s="7"/>
      <c r="F297" s="7"/>
      <c r="G297" s="10" t="str">
        <f>IF(A297="","",IF(COUNTIF(Tugs[曳船名],A297)&lt;&gt;1,"未登録・重複",IF(INDEX(Tugs[会社名],MATCH(A297,Tugs[曳船名],0))="","未確認",INDEX(Tugs[会社名],MATCH(A297,Tugs[曳船名],0)))))</f>
        <v/>
      </c>
      <c r="H297" s="10" t="str">
        <f>IF(A297="","",IF(COUNTIF(Tugs[曳船名],A297)&lt;&gt;1,"未登録・重複",IF(INDEX(Tugs[基地港],MATCH(A297,Tugs[曳船名],0))="","未確認",INDEX(Tugs[基地港],MATCH(A297,Tugs[曳船名],0)))))</f>
        <v/>
      </c>
      <c r="I297" s="10" t="str">
        <f>IF(A297="","",IF(AND(ISNUMBER(B297),ISNUMBER(C297),C297&gt;=B297),C297-B297,""))</f>
        <v/>
      </c>
      <c r="J297" s="10" t="str">
        <f>IF(A297="","",IF(AND(ISNUMBER(B297),ISNUMBER(C297),C297&gt;=B297),MAX(0,MIN(C297,DATE(集計・確認!$B$5+1,4,1))-MAX(B297,DATE(集計・確認!$B$5,4,1))),""))</f>
        <v/>
      </c>
      <c r="K297" s="10" t="str">
        <f>IF(A297="","",IF(OR(NOT(ISNUMBER(B297)),NOT(ISNUMBER(C297)),C297&lt;B297,D297="",E297="",G297="未登録・重複"),"要確認：日付・登録・根拠を確認",IF(COUNTIFS(Docks[曳船名],A297,Docks[入渠開始日],B297)&gt;1,"要確認：同じ入渠が重複",IF(E297="未確認","要確認：未確認を含む","確認済"))))</f>
        <v/>
      </c>
    </row>
    <row r="298" spans="1:11" ht="24.95" customHeight="1" x14ac:dyDescent="0.2">
      <c r="A298" s="7"/>
      <c r="B298" s="20"/>
      <c r="C298" s="20"/>
      <c r="D298" s="7"/>
      <c r="E298" s="7"/>
      <c r="F298" s="7"/>
      <c r="G298" s="10" t="str">
        <f>IF(A298="","",IF(COUNTIF(Tugs[曳船名],A298)&lt;&gt;1,"未登録・重複",IF(INDEX(Tugs[会社名],MATCH(A298,Tugs[曳船名],0))="","未確認",INDEX(Tugs[会社名],MATCH(A298,Tugs[曳船名],0)))))</f>
        <v/>
      </c>
      <c r="H298" s="10" t="str">
        <f>IF(A298="","",IF(COUNTIF(Tugs[曳船名],A298)&lt;&gt;1,"未登録・重複",IF(INDEX(Tugs[基地港],MATCH(A298,Tugs[曳船名],0))="","未確認",INDEX(Tugs[基地港],MATCH(A298,Tugs[曳船名],0)))))</f>
        <v/>
      </c>
      <c r="I298" s="10" t="str">
        <f>IF(A298="","",IF(AND(ISNUMBER(B298),ISNUMBER(C298),C298&gt;=B298),C298-B298,""))</f>
        <v/>
      </c>
      <c r="J298" s="10" t="str">
        <f>IF(A298="","",IF(AND(ISNUMBER(B298),ISNUMBER(C298),C298&gt;=B298),MAX(0,MIN(C298,DATE(集計・確認!$B$5+1,4,1))-MAX(B298,DATE(集計・確認!$B$5,4,1))),""))</f>
        <v/>
      </c>
      <c r="K298" s="10" t="str">
        <f>IF(A298="","",IF(OR(NOT(ISNUMBER(B298)),NOT(ISNUMBER(C298)),C298&lt;B298,D298="",E298="",G298="未登録・重複"),"要確認：日付・登録・根拠を確認",IF(COUNTIFS(Docks[曳船名],A298,Docks[入渠開始日],B298)&gt;1,"要確認：同じ入渠が重複",IF(E298="未確認","要確認：未確認を含む","確認済"))))</f>
        <v/>
      </c>
    </row>
    <row r="299" spans="1:11" ht="24.95" customHeight="1" x14ac:dyDescent="0.2">
      <c r="A299" s="7"/>
      <c r="B299" s="20"/>
      <c r="C299" s="20"/>
      <c r="D299" s="7"/>
      <c r="E299" s="7"/>
      <c r="F299" s="7"/>
      <c r="G299" s="10" t="str">
        <f>IF(A299="","",IF(COUNTIF(Tugs[曳船名],A299)&lt;&gt;1,"未登録・重複",IF(INDEX(Tugs[会社名],MATCH(A299,Tugs[曳船名],0))="","未確認",INDEX(Tugs[会社名],MATCH(A299,Tugs[曳船名],0)))))</f>
        <v/>
      </c>
      <c r="H299" s="10" t="str">
        <f>IF(A299="","",IF(COUNTIF(Tugs[曳船名],A299)&lt;&gt;1,"未登録・重複",IF(INDEX(Tugs[基地港],MATCH(A299,Tugs[曳船名],0))="","未確認",INDEX(Tugs[基地港],MATCH(A299,Tugs[曳船名],0)))))</f>
        <v/>
      </c>
      <c r="I299" s="10" t="str">
        <f>IF(A299="","",IF(AND(ISNUMBER(B299),ISNUMBER(C299),C299&gt;=B299),C299-B299,""))</f>
        <v/>
      </c>
      <c r="J299" s="10" t="str">
        <f>IF(A299="","",IF(AND(ISNUMBER(B299),ISNUMBER(C299),C299&gt;=B299),MAX(0,MIN(C299,DATE(集計・確認!$B$5+1,4,1))-MAX(B299,DATE(集計・確認!$B$5,4,1))),""))</f>
        <v/>
      </c>
      <c r="K299" s="10" t="str">
        <f>IF(A299="","",IF(OR(NOT(ISNUMBER(B299)),NOT(ISNUMBER(C299)),C299&lt;B299,D299="",E299="",G299="未登録・重複"),"要確認：日付・登録・根拠を確認",IF(COUNTIFS(Docks[曳船名],A299,Docks[入渠開始日],B299)&gt;1,"要確認：同じ入渠が重複",IF(E299="未確認","要確認：未確認を含む","確認済"))))</f>
        <v/>
      </c>
    </row>
    <row r="300" spans="1:11" ht="24.95" customHeight="1" x14ac:dyDescent="0.2">
      <c r="A300" s="7"/>
      <c r="B300" s="20"/>
      <c r="C300" s="20"/>
      <c r="D300" s="7"/>
      <c r="E300" s="7"/>
      <c r="F300" s="7"/>
      <c r="G300" s="10" t="str">
        <f>IF(A300="","",IF(COUNTIF(Tugs[曳船名],A300)&lt;&gt;1,"未登録・重複",IF(INDEX(Tugs[会社名],MATCH(A300,Tugs[曳船名],0))="","未確認",INDEX(Tugs[会社名],MATCH(A300,Tugs[曳船名],0)))))</f>
        <v/>
      </c>
      <c r="H300" s="10" t="str">
        <f>IF(A300="","",IF(COUNTIF(Tugs[曳船名],A300)&lt;&gt;1,"未登録・重複",IF(INDEX(Tugs[基地港],MATCH(A300,Tugs[曳船名],0))="","未確認",INDEX(Tugs[基地港],MATCH(A300,Tugs[曳船名],0)))))</f>
        <v/>
      </c>
      <c r="I300" s="10" t="str">
        <f>IF(A300="","",IF(AND(ISNUMBER(B300),ISNUMBER(C300),C300&gt;=B300),C300-B300,""))</f>
        <v/>
      </c>
      <c r="J300" s="10" t="str">
        <f>IF(A300="","",IF(AND(ISNUMBER(B300),ISNUMBER(C300),C300&gt;=B300),MAX(0,MIN(C300,DATE(集計・確認!$B$5+1,4,1))-MAX(B300,DATE(集計・確認!$B$5,4,1))),""))</f>
        <v/>
      </c>
      <c r="K300" s="10" t="str">
        <f>IF(A300="","",IF(OR(NOT(ISNUMBER(B300)),NOT(ISNUMBER(C300)),C300&lt;B300,D300="",E300="",G300="未登録・重複"),"要確認：日付・登録・根拠を確認",IF(COUNTIFS(Docks[曳船名],A300,Docks[入渠開始日],B300)&gt;1,"要確認：同じ入渠が重複",IF(E300="未確認","要確認：未確認を含む","確認済"))))</f>
        <v/>
      </c>
    </row>
    <row r="301" spans="1:11" ht="24.95" customHeight="1" x14ac:dyDescent="0.2">
      <c r="A301" s="7"/>
      <c r="B301" s="20"/>
      <c r="C301" s="20"/>
      <c r="D301" s="7"/>
      <c r="E301" s="7"/>
      <c r="F301" s="7"/>
      <c r="G301" s="10" t="str">
        <f>IF(A301="","",IF(COUNTIF(Tugs[曳船名],A301)&lt;&gt;1,"未登録・重複",IF(INDEX(Tugs[会社名],MATCH(A301,Tugs[曳船名],0))="","未確認",INDEX(Tugs[会社名],MATCH(A301,Tugs[曳船名],0)))))</f>
        <v/>
      </c>
      <c r="H301" s="10" t="str">
        <f>IF(A301="","",IF(COUNTIF(Tugs[曳船名],A301)&lt;&gt;1,"未登録・重複",IF(INDEX(Tugs[基地港],MATCH(A301,Tugs[曳船名],0))="","未確認",INDEX(Tugs[基地港],MATCH(A301,Tugs[曳船名],0)))))</f>
        <v/>
      </c>
      <c r="I301" s="10" t="str">
        <f>IF(A301="","",IF(AND(ISNUMBER(B301),ISNUMBER(C301),C301&gt;=B301),C301-B301,""))</f>
        <v/>
      </c>
      <c r="J301" s="10" t="str">
        <f>IF(A301="","",IF(AND(ISNUMBER(B301),ISNUMBER(C301),C301&gt;=B301),MAX(0,MIN(C301,DATE(集計・確認!$B$5+1,4,1))-MAX(B301,DATE(集計・確認!$B$5,4,1))),""))</f>
        <v/>
      </c>
      <c r="K301" s="10" t="str">
        <f>IF(A301="","",IF(OR(NOT(ISNUMBER(B301)),NOT(ISNUMBER(C301)),C301&lt;B301,D301="",E301="",G301="未登録・重複"),"要確認：日付・登録・根拠を確認",IF(COUNTIFS(Docks[曳船名],A301,Docks[入渠開始日],B301)&gt;1,"要確認：同じ入渠が重複",IF(E301="未確認","要確認：未確認を含む","確認済"))))</f>
        <v/>
      </c>
    </row>
    <row r="302" spans="1:11" ht="24.95" customHeight="1" x14ac:dyDescent="0.2">
      <c r="A302" s="7"/>
      <c r="B302" s="20"/>
      <c r="C302" s="20"/>
      <c r="D302" s="7"/>
      <c r="E302" s="7"/>
      <c r="F302" s="7"/>
      <c r="G302" s="10" t="str">
        <f>IF(A302="","",IF(COUNTIF(Tugs[曳船名],A302)&lt;&gt;1,"未登録・重複",IF(INDEX(Tugs[会社名],MATCH(A302,Tugs[曳船名],0))="","未確認",INDEX(Tugs[会社名],MATCH(A302,Tugs[曳船名],0)))))</f>
        <v/>
      </c>
      <c r="H302" s="10" t="str">
        <f>IF(A302="","",IF(COUNTIF(Tugs[曳船名],A302)&lt;&gt;1,"未登録・重複",IF(INDEX(Tugs[基地港],MATCH(A302,Tugs[曳船名],0))="","未確認",INDEX(Tugs[基地港],MATCH(A302,Tugs[曳船名],0)))))</f>
        <v/>
      </c>
      <c r="I302" s="10" t="str">
        <f>IF(A302="","",IF(AND(ISNUMBER(B302),ISNUMBER(C302),C302&gt;=B302),C302-B302,""))</f>
        <v/>
      </c>
      <c r="J302" s="10" t="str">
        <f>IF(A302="","",IF(AND(ISNUMBER(B302),ISNUMBER(C302),C302&gt;=B302),MAX(0,MIN(C302,DATE(集計・確認!$B$5+1,4,1))-MAX(B302,DATE(集計・確認!$B$5,4,1))),""))</f>
        <v/>
      </c>
      <c r="K302" s="10" t="str">
        <f>IF(A302="","",IF(OR(NOT(ISNUMBER(B302)),NOT(ISNUMBER(C302)),C302&lt;B302,D302="",E302="",G302="未登録・重複"),"要確認：日付・登録・根拠を確認",IF(COUNTIFS(Docks[曳船名],A302,Docks[入渠開始日],B302)&gt;1,"要確認：同じ入渠が重複",IF(E302="未確認","要確認：未確認を含む","確認済"))))</f>
        <v/>
      </c>
    </row>
    <row r="303" spans="1:11" ht="24.95" customHeight="1" x14ac:dyDescent="0.2">
      <c r="A303" s="7"/>
      <c r="B303" s="20"/>
      <c r="C303" s="20"/>
      <c r="D303" s="7"/>
      <c r="E303" s="7"/>
      <c r="F303" s="7"/>
      <c r="G303" s="10" t="str">
        <f>IF(A303="","",IF(COUNTIF(Tugs[曳船名],A303)&lt;&gt;1,"未登録・重複",IF(INDEX(Tugs[会社名],MATCH(A303,Tugs[曳船名],0))="","未確認",INDEX(Tugs[会社名],MATCH(A303,Tugs[曳船名],0)))))</f>
        <v/>
      </c>
      <c r="H303" s="10" t="str">
        <f>IF(A303="","",IF(COUNTIF(Tugs[曳船名],A303)&lt;&gt;1,"未登録・重複",IF(INDEX(Tugs[基地港],MATCH(A303,Tugs[曳船名],0))="","未確認",INDEX(Tugs[基地港],MATCH(A303,Tugs[曳船名],0)))))</f>
        <v/>
      </c>
      <c r="I303" s="10" t="str">
        <f>IF(A303="","",IF(AND(ISNUMBER(B303),ISNUMBER(C303),C303&gt;=B303),C303-B303,""))</f>
        <v/>
      </c>
      <c r="J303" s="10" t="str">
        <f>IF(A303="","",IF(AND(ISNUMBER(B303),ISNUMBER(C303),C303&gt;=B303),MAX(0,MIN(C303,DATE(集計・確認!$B$5+1,4,1))-MAX(B303,DATE(集計・確認!$B$5,4,1))),""))</f>
        <v/>
      </c>
      <c r="K303" s="10" t="str">
        <f>IF(A303="","",IF(OR(NOT(ISNUMBER(B303)),NOT(ISNUMBER(C303)),C303&lt;B303,D303="",E303="",G303="未登録・重複"),"要確認：日付・登録・根拠を確認",IF(COUNTIFS(Docks[曳船名],A303,Docks[入渠開始日],B303)&gt;1,"要確認：同じ入渠が重複",IF(E303="未確認","要確認：未確認を含む","確認済"))))</f>
        <v/>
      </c>
    </row>
    <row r="304" spans="1:11" ht="24.95" customHeight="1" x14ac:dyDescent="0.2">
      <c r="A304" s="7"/>
      <c r="B304" s="20"/>
      <c r="C304" s="20"/>
      <c r="D304" s="7"/>
      <c r="E304" s="7"/>
      <c r="F304" s="7"/>
      <c r="G304" s="10" t="str">
        <f>IF(A304="","",IF(COUNTIF(Tugs[曳船名],A304)&lt;&gt;1,"未登録・重複",IF(INDEX(Tugs[会社名],MATCH(A304,Tugs[曳船名],0))="","未確認",INDEX(Tugs[会社名],MATCH(A304,Tugs[曳船名],0)))))</f>
        <v/>
      </c>
      <c r="H304" s="10" t="str">
        <f>IF(A304="","",IF(COUNTIF(Tugs[曳船名],A304)&lt;&gt;1,"未登録・重複",IF(INDEX(Tugs[基地港],MATCH(A304,Tugs[曳船名],0))="","未確認",INDEX(Tugs[基地港],MATCH(A304,Tugs[曳船名],0)))))</f>
        <v/>
      </c>
      <c r="I304" s="10" t="str">
        <f>IF(A304="","",IF(AND(ISNUMBER(B304),ISNUMBER(C304),C304&gt;=B304),C304-B304,""))</f>
        <v/>
      </c>
      <c r="J304" s="10" t="str">
        <f>IF(A304="","",IF(AND(ISNUMBER(B304),ISNUMBER(C304),C304&gt;=B304),MAX(0,MIN(C304,DATE(集計・確認!$B$5+1,4,1))-MAX(B304,DATE(集計・確認!$B$5,4,1))),""))</f>
        <v/>
      </c>
      <c r="K304" s="10" t="str">
        <f>IF(A304="","",IF(OR(NOT(ISNUMBER(B304)),NOT(ISNUMBER(C304)),C304&lt;B304,D304="",E304="",G304="未登録・重複"),"要確認：日付・登録・根拠を確認",IF(COUNTIFS(Docks[曳船名],A304,Docks[入渠開始日],B304)&gt;1,"要確認：同じ入渠が重複",IF(E304="未確認","要確認：未確認を含む","確認済"))))</f>
        <v/>
      </c>
    </row>
    <row r="305" spans="1:11" ht="24.95" customHeight="1" x14ac:dyDescent="0.2">
      <c r="A305" s="7"/>
      <c r="B305" s="20"/>
      <c r="C305" s="20"/>
      <c r="D305" s="7"/>
      <c r="E305" s="7"/>
      <c r="F305" s="7"/>
      <c r="G305" s="10" t="str">
        <f>IF(A305="","",IF(COUNTIF(Tugs[曳船名],A305)&lt;&gt;1,"未登録・重複",IF(INDEX(Tugs[会社名],MATCH(A305,Tugs[曳船名],0))="","未確認",INDEX(Tugs[会社名],MATCH(A305,Tugs[曳船名],0)))))</f>
        <v/>
      </c>
      <c r="H305" s="10" t="str">
        <f>IF(A305="","",IF(COUNTIF(Tugs[曳船名],A305)&lt;&gt;1,"未登録・重複",IF(INDEX(Tugs[基地港],MATCH(A305,Tugs[曳船名],0))="","未確認",INDEX(Tugs[基地港],MATCH(A305,Tugs[曳船名],0)))))</f>
        <v/>
      </c>
      <c r="I305" s="10" t="str">
        <f>IF(A305="","",IF(AND(ISNUMBER(B305),ISNUMBER(C305),C305&gt;=B305),C305-B305,""))</f>
        <v/>
      </c>
      <c r="J305" s="10" t="str">
        <f>IF(A305="","",IF(AND(ISNUMBER(B305),ISNUMBER(C305),C305&gt;=B305),MAX(0,MIN(C305,DATE(集計・確認!$B$5+1,4,1))-MAX(B305,DATE(集計・確認!$B$5,4,1))),""))</f>
        <v/>
      </c>
      <c r="K305" s="10" t="str">
        <f>IF(A305="","",IF(OR(NOT(ISNUMBER(B305)),NOT(ISNUMBER(C305)),C305&lt;B305,D305="",E305="",G305="未登録・重複"),"要確認：日付・登録・根拠を確認",IF(COUNTIFS(Docks[曳船名],A305,Docks[入渠開始日],B305)&gt;1,"要確認：同じ入渠が重複",IF(E305="未確認","要確認：未確認を含む","確認済"))))</f>
        <v/>
      </c>
    </row>
    <row r="306" spans="1:11" ht="24.95" customHeight="1" x14ac:dyDescent="0.2">
      <c r="A306" s="7"/>
      <c r="B306" s="20"/>
      <c r="C306" s="20"/>
      <c r="D306" s="7"/>
      <c r="E306" s="7"/>
      <c r="F306" s="7"/>
      <c r="G306" s="10" t="str">
        <f>IF(A306="","",IF(COUNTIF(Tugs[曳船名],A306)&lt;&gt;1,"未登録・重複",IF(INDEX(Tugs[会社名],MATCH(A306,Tugs[曳船名],0))="","未確認",INDEX(Tugs[会社名],MATCH(A306,Tugs[曳船名],0)))))</f>
        <v/>
      </c>
      <c r="H306" s="10" t="str">
        <f>IF(A306="","",IF(COUNTIF(Tugs[曳船名],A306)&lt;&gt;1,"未登録・重複",IF(INDEX(Tugs[基地港],MATCH(A306,Tugs[曳船名],0))="","未確認",INDEX(Tugs[基地港],MATCH(A306,Tugs[曳船名],0)))))</f>
        <v/>
      </c>
      <c r="I306" s="10" t="str">
        <f>IF(A306="","",IF(AND(ISNUMBER(B306),ISNUMBER(C306),C306&gt;=B306),C306-B306,""))</f>
        <v/>
      </c>
      <c r="J306" s="10" t="str">
        <f>IF(A306="","",IF(AND(ISNUMBER(B306),ISNUMBER(C306),C306&gt;=B306),MAX(0,MIN(C306,DATE(集計・確認!$B$5+1,4,1))-MAX(B306,DATE(集計・確認!$B$5,4,1))),""))</f>
        <v/>
      </c>
      <c r="K306" s="10" t="str">
        <f>IF(A306="","",IF(OR(NOT(ISNUMBER(B306)),NOT(ISNUMBER(C306)),C306&lt;B306,D306="",E306="",G306="未登録・重複"),"要確認：日付・登録・根拠を確認",IF(COUNTIFS(Docks[曳船名],A306,Docks[入渠開始日],B306)&gt;1,"要確認：同じ入渠が重複",IF(E306="未確認","要確認：未確認を含む","確認済"))))</f>
        <v/>
      </c>
    </row>
    <row r="307" spans="1:11" ht="24.95" customHeight="1" x14ac:dyDescent="0.2">
      <c r="A307" s="8"/>
      <c r="B307" s="21"/>
      <c r="C307" s="21"/>
      <c r="D307" s="8"/>
      <c r="E307" s="8"/>
      <c r="F307" s="8"/>
      <c r="G307" s="10" t="str">
        <f>IF(A307="","",IF(COUNTIF(Tugs[曳船名],A307)&lt;&gt;1,"未登録・重複",IF(INDEX(Tugs[会社名],MATCH(A307,Tugs[曳船名],0))="","未確認",INDEX(Tugs[会社名],MATCH(A307,Tugs[曳船名],0)))))</f>
        <v/>
      </c>
      <c r="H307" s="10" t="str">
        <f>IF(A307="","",IF(COUNTIF(Tugs[曳船名],A307)&lt;&gt;1,"未登録・重複",IF(INDEX(Tugs[基地港],MATCH(A307,Tugs[曳船名],0))="","未確認",INDEX(Tugs[基地港],MATCH(A307,Tugs[曳船名],0)))))</f>
        <v/>
      </c>
      <c r="I307" s="10" t="str">
        <f>IF(A307="","",IF(AND(ISNUMBER(B307),ISNUMBER(C307),C307&gt;=B307),C307-B307,""))</f>
        <v/>
      </c>
      <c r="J307" s="10" t="str">
        <f>IF(A307="","",IF(AND(ISNUMBER(B307),ISNUMBER(C307),C307&gt;=B307),MAX(0,MIN(C307,DATE(集計・確認!$B$5+1,4,1))-MAX(B307,DATE(集計・確認!$B$5,4,1))),""))</f>
        <v/>
      </c>
      <c r="K307" s="10" t="str">
        <f>IF(A307="","",IF(OR(NOT(ISNUMBER(B307)),NOT(ISNUMBER(C307)),C307&lt;B307,D307="",E307="",G307="未登録・重複"),"要確認：日付・登録・根拠を確認",IF(COUNTIFS(Docks[曳船名],A307,Docks[入渠開始日],B307)&gt;1,"要確認：同じ入渠が重複",IF(E307="未確認","要確認：未確認を含む","確認済"))))</f>
        <v/>
      </c>
    </row>
  </sheetData>
  <mergeCells count="2">
    <mergeCell ref="A2:K2"/>
    <mergeCell ref="A3:K4"/>
  </mergeCells>
  <conditionalFormatting sqref="K8:K307">
    <cfRule type="containsText" dxfId="5" priority="1" operator="containsText" text="要確認"/>
  </conditionalFormatting>
  <dataValidations count="2">
    <dataValidation type="list" sqref="A8:A307" xr:uid="{00000000-0002-0000-0400-000000000000}">
      <formula1>INDIRECT("Tugs[曳船名]")</formula1>
    </dataValidation>
    <dataValidation type="list" sqref="E8:E307" xr:uid="{00000000-0002-0000-0400-000001000000}">
      <formula1>"記録,記憶,未確認"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49C5B"/>
  </sheetPr>
  <dimension ref="A1:S1507"/>
  <sheetViews>
    <sheetView showGridLines="0" workbookViewId="0">
      <pane xSplit="3" ySplit="7" topLeftCell="D8" activePane="bottomRight" state="frozen"/>
      <selection pane="bottomLeft" activeCell="A8" sqref="A8"/>
      <selection pane="topRight" activeCell="D1" sqref="D1"/>
      <selection pane="bottomRight"/>
    </sheetView>
  </sheetViews>
  <sheetFormatPr defaultRowHeight="15" x14ac:dyDescent="0.2"/>
  <cols>
    <col min="1" max="1" width="18.96484375" customWidth="1"/>
    <col min="2" max="2" width="22.05859375" customWidth="1"/>
    <col min="3" max="3" width="23" customWidth="1"/>
    <col min="4" max="4" width="27.98046875" customWidth="1"/>
    <col min="5" max="5" width="32.015625" customWidth="1"/>
    <col min="6" max="9" width="23.9453125" customWidth="1"/>
    <col min="10" max="10" width="25.01953125" customWidth="1"/>
    <col min="11" max="11" width="23" customWidth="1"/>
    <col min="12" max="12" width="39.953125" customWidth="1"/>
    <col min="13" max="13" width="18.0234375" customWidth="1"/>
    <col min="14" max="14" width="41.96875" customWidth="1"/>
    <col min="15" max="15" width="25.9609375" customWidth="1"/>
    <col min="16" max="16" width="29.99609375" customWidth="1"/>
    <col min="17" max="17" width="18.0234375" customWidth="1"/>
    <col min="18" max="18" width="43.046875" customWidth="1"/>
    <col min="19" max="19" width="16.94921875" customWidth="1"/>
  </cols>
  <sheetData>
    <row r="1" spans="1:19" ht="24.9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33.950000000000003" customHeight="1" x14ac:dyDescent="0.2">
      <c r="A2" s="71" t="s">
        <v>25</v>
      </c>
      <c r="B2" s="71"/>
      <c r="C2" s="71"/>
      <c r="D2" s="71"/>
      <c r="E2" s="71"/>
      <c r="F2" s="71"/>
      <c r="G2" s="71"/>
      <c r="H2" s="71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24" customHeight="1" x14ac:dyDescent="0.2">
      <c r="A3" s="72" t="s">
        <v>152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2"/>
      <c r="M3" s="2"/>
      <c r="N3" s="2"/>
      <c r="O3" s="2"/>
      <c r="P3" s="2"/>
      <c r="Q3" s="2"/>
      <c r="R3" s="2"/>
      <c r="S3" s="2"/>
    </row>
    <row r="4" spans="1:19" ht="24" customHeight="1" x14ac:dyDescent="0.2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2"/>
      <c r="M4" s="2"/>
      <c r="N4" s="2"/>
      <c r="O4" s="2"/>
      <c r="P4" s="2"/>
      <c r="Q4" s="2"/>
      <c r="R4" s="2"/>
      <c r="S4" s="2"/>
    </row>
    <row r="5" spans="1:19" ht="24.9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24.9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68.099999999999994" customHeight="1" x14ac:dyDescent="0.2">
      <c r="A7" s="5" t="s">
        <v>153</v>
      </c>
      <c r="B7" s="5" t="s">
        <v>118</v>
      </c>
      <c r="C7" s="5" t="s">
        <v>154</v>
      </c>
      <c r="D7" s="5" t="s">
        <v>117</v>
      </c>
      <c r="E7" s="5" t="s">
        <v>155</v>
      </c>
      <c r="F7" s="11" t="s">
        <v>156</v>
      </c>
      <c r="G7" s="11" t="s">
        <v>157</v>
      </c>
      <c r="H7" s="11" t="s">
        <v>158</v>
      </c>
      <c r="I7" s="11" t="s">
        <v>159</v>
      </c>
      <c r="J7" s="11" t="s">
        <v>160</v>
      </c>
      <c r="K7" s="11" t="s">
        <v>161</v>
      </c>
      <c r="L7" s="5" t="s">
        <v>133</v>
      </c>
      <c r="M7" s="5" t="s">
        <v>134</v>
      </c>
      <c r="N7" s="5" t="s">
        <v>69</v>
      </c>
      <c r="O7" s="9" t="s">
        <v>162</v>
      </c>
      <c r="P7" s="9" t="s">
        <v>139</v>
      </c>
      <c r="Q7" s="9" t="s">
        <v>163</v>
      </c>
      <c r="R7" s="9" t="s">
        <v>82</v>
      </c>
      <c r="S7" s="9" t="s">
        <v>164</v>
      </c>
    </row>
    <row r="8" spans="1:19" ht="24.95" customHeight="1" x14ac:dyDescent="0.2">
      <c r="A8" s="19"/>
      <c r="B8" s="6"/>
      <c r="C8" s="6"/>
      <c r="D8" s="6"/>
      <c r="E8" s="6"/>
      <c r="F8" s="25"/>
      <c r="G8" s="25"/>
      <c r="H8" s="25"/>
      <c r="I8" s="25"/>
      <c r="J8" s="31"/>
      <c r="K8" s="34"/>
      <c r="L8" s="6"/>
      <c r="M8" s="6"/>
      <c r="N8" s="6"/>
      <c r="O8" s="18" t="str">
        <f>IF(B8="","",IF(AND(ISNUMBER(F8),ISNUMBER(I8),I8&gt;=F8),ROUND((I8-F8)*24,4),IF(OR(F8&lt;&gt;"",I8&lt;&gt;""),"",IF(AND(ISNUMBER(J8),J8&gt;=0),J8,""))))</f>
        <v/>
      </c>
      <c r="P8" s="10" t="str">
        <f>IF(B8="","",IF(AND(ISNUMBER(F8),ISNUMBER(I8),I8&gt;=F8),"実績：門司発～門司着",IF(OR(F8&lt;&gt;"",I8&lt;&gt;""),"要確認：時刻不足・逆転",IF(AND(ISNUMBER(J8),J8&gt;=0),"実績：記録の時間","未確認"))))</f>
        <v/>
      </c>
      <c r="Q8" s="10" t="str">
        <f>IF(B8="","",IF(ISNUMBER(A8),YEAR(A8)-IF(MONTH(A8)&lt;4,1,0),""))</f>
        <v/>
      </c>
      <c r="R8" s="10" t="str">
        <f>IF(B8="","",IF(OR(NOT(ISNUMBER(A8)),C8="",D8="",L8="",M8="",AND(B8&lt;&gt;"関豊丸",B8&lt;&gt;"長豊丸")),"要確認：対象船・基本項目",IF(OR(P8="要確認：時刻不足・逆転",AND(ISNUMBER(G8),ISNUMBER(H8),H8&lt;G8),AND(ISNUMBER(F8),ISNUMBER(G8),G8&lt;F8),AND(ISNUMBER(H8),ISNUMBER(I8),I8&lt;H8),AND(ISNUMBER(J8),J8&lt;0),AND(ISNUMBER(K8),K8&lt;0)),"要確認：時刻・時間・料金",IF(COUNTIFS(OtherPorts[作業日],A8,OtherPorts[曳船名],B8,OtherPorts[船名],D8,OtherPorts[門司港発],F8)&gt;1,"要確認：同じ他港作業が重複",IF(OR(NOT(ISNUMBER(O8)),M8="未確認"),"要確認：時間・根拠未確認","確認済")))))</f>
        <v/>
      </c>
      <c r="S8" s="10" t="str">
        <f>IF(B8="","",IF(ISNUMBER(K8),0,1))</f>
        <v/>
      </c>
    </row>
    <row r="9" spans="1:19" ht="24.95" customHeight="1" x14ac:dyDescent="0.2">
      <c r="A9" s="20"/>
      <c r="B9" s="7"/>
      <c r="C9" s="7"/>
      <c r="D9" s="7"/>
      <c r="E9" s="7"/>
      <c r="F9" s="26"/>
      <c r="G9" s="26"/>
      <c r="H9" s="26"/>
      <c r="I9" s="26"/>
      <c r="J9" s="32"/>
      <c r="K9" s="35"/>
      <c r="L9" s="7"/>
      <c r="M9" s="7"/>
      <c r="N9" s="7"/>
      <c r="O9" s="18" t="str">
        <f>IF(B9="","",IF(AND(ISNUMBER(F9),ISNUMBER(I9),I9&gt;=F9),ROUND((I9-F9)*24,4),IF(OR(F9&lt;&gt;"",I9&lt;&gt;""),"",IF(AND(ISNUMBER(J9),J9&gt;=0),J9,""))))</f>
        <v/>
      </c>
      <c r="P9" s="10" t="str">
        <f>IF(B9="","",IF(AND(ISNUMBER(F9),ISNUMBER(I9),I9&gt;=F9),"実績：門司発～門司着",IF(OR(F9&lt;&gt;"",I9&lt;&gt;""),"要確認：時刻不足・逆転",IF(AND(ISNUMBER(J9),J9&gt;=0),"実績：記録の時間","未確認"))))</f>
        <v/>
      </c>
      <c r="Q9" s="10" t="str">
        <f>IF(B9="","",IF(ISNUMBER(A9),YEAR(A9)-IF(MONTH(A9)&lt;4,1,0),""))</f>
        <v/>
      </c>
      <c r="R9" s="10" t="str">
        <f>IF(B9="","",IF(OR(NOT(ISNUMBER(A9)),C9="",D9="",L9="",M9="",AND(B9&lt;&gt;"関豊丸",B9&lt;&gt;"長豊丸")),"要確認：対象船・基本項目",IF(OR(P9="要確認：時刻不足・逆転",AND(ISNUMBER(G9),ISNUMBER(H9),H9&lt;G9),AND(ISNUMBER(F9),ISNUMBER(G9),G9&lt;F9),AND(ISNUMBER(H9),ISNUMBER(I9),I9&lt;H9),AND(ISNUMBER(J9),J9&lt;0),AND(ISNUMBER(K9),K9&lt;0)),"要確認：時刻・時間・料金",IF(COUNTIFS(OtherPorts[作業日],A9,OtherPorts[曳船名],B9,OtherPorts[船名],D9,OtherPorts[門司港発],F9)&gt;1,"要確認：同じ他港作業が重複",IF(OR(NOT(ISNUMBER(O9)),M9="未確認"),"要確認：時間・根拠未確認","確認済")))))</f>
        <v/>
      </c>
      <c r="S9" s="10" t="str">
        <f>IF(B9="","",IF(ISNUMBER(K9),0,1))</f>
        <v/>
      </c>
    </row>
    <row r="10" spans="1:19" ht="24.95" customHeight="1" x14ac:dyDescent="0.2">
      <c r="A10" s="20"/>
      <c r="B10" s="7"/>
      <c r="C10" s="7"/>
      <c r="D10" s="7"/>
      <c r="E10" s="7"/>
      <c r="F10" s="26"/>
      <c r="G10" s="26"/>
      <c r="H10" s="26"/>
      <c r="I10" s="26"/>
      <c r="J10" s="32"/>
      <c r="K10" s="35"/>
      <c r="L10" s="7"/>
      <c r="M10" s="7"/>
      <c r="N10" s="7"/>
      <c r="O10" s="18" t="str">
        <f>IF(B10="","",IF(AND(ISNUMBER(F10),ISNUMBER(I10),I10&gt;=F10),ROUND((I10-F10)*24,4),IF(OR(F10&lt;&gt;"",I10&lt;&gt;""),"",IF(AND(ISNUMBER(J10),J10&gt;=0),J10,""))))</f>
        <v/>
      </c>
      <c r="P10" s="10" t="str">
        <f>IF(B10="","",IF(AND(ISNUMBER(F10),ISNUMBER(I10),I10&gt;=F10),"実績：門司発～門司着",IF(OR(F10&lt;&gt;"",I10&lt;&gt;""),"要確認：時刻不足・逆転",IF(AND(ISNUMBER(J10),J10&gt;=0),"実績：記録の時間","未確認"))))</f>
        <v/>
      </c>
      <c r="Q10" s="10" t="str">
        <f>IF(B10="","",IF(ISNUMBER(A10),YEAR(A10)-IF(MONTH(A10)&lt;4,1,0),""))</f>
        <v/>
      </c>
      <c r="R10" s="10" t="str">
        <f>IF(B10="","",IF(OR(NOT(ISNUMBER(A10)),C10="",D10="",L10="",M10="",AND(B10&lt;&gt;"関豊丸",B10&lt;&gt;"長豊丸")),"要確認：対象船・基本項目",IF(OR(P10="要確認：時刻不足・逆転",AND(ISNUMBER(G10),ISNUMBER(H10),H10&lt;G10),AND(ISNUMBER(F10),ISNUMBER(G10),G10&lt;F10),AND(ISNUMBER(H10),ISNUMBER(I10),I10&lt;H10),AND(ISNUMBER(J10),J10&lt;0),AND(ISNUMBER(K10),K10&lt;0)),"要確認：時刻・時間・料金",IF(COUNTIFS(OtherPorts[作業日],A10,OtherPorts[曳船名],B10,OtherPorts[船名],D10,OtherPorts[門司港発],F10)&gt;1,"要確認：同じ他港作業が重複",IF(OR(NOT(ISNUMBER(O10)),M10="未確認"),"要確認：時間・根拠未確認","確認済")))))</f>
        <v/>
      </c>
      <c r="S10" s="10" t="str">
        <f>IF(B10="","",IF(ISNUMBER(K10),0,1))</f>
        <v/>
      </c>
    </row>
    <row r="11" spans="1:19" ht="24.95" customHeight="1" x14ac:dyDescent="0.2">
      <c r="A11" s="20"/>
      <c r="B11" s="7"/>
      <c r="C11" s="7"/>
      <c r="D11" s="7"/>
      <c r="E11" s="7"/>
      <c r="F11" s="26"/>
      <c r="G11" s="26"/>
      <c r="H11" s="26"/>
      <c r="I11" s="26"/>
      <c r="J11" s="32"/>
      <c r="K11" s="35"/>
      <c r="L11" s="7"/>
      <c r="M11" s="7"/>
      <c r="N11" s="7"/>
      <c r="O11" s="18" t="str">
        <f>IF(B11="","",IF(AND(ISNUMBER(F11),ISNUMBER(I11),I11&gt;=F11),ROUND((I11-F11)*24,4),IF(OR(F11&lt;&gt;"",I11&lt;&gt;""),"",IF(AND(ISNUMBER(J11),J11&gt;=0),J11,""))))</f>
        <v/>
      </c>
      <c r="P11" s="10" t="str">
        <f>IF(B11="","",IF(AND(ISNUMBER(F11),ISNUMBER(I11),I11&gt;=F11),"実績：門司発～門司着",IF(OR(F11&lt;&gt;"",I11&lt;&gt;""),"要確認：時刻不足・逆転",IF(AND(ISNUMBER(J11),J11&gt;=0),"実績：記録の時間","未確認"))))</f>
        <v/>
      </c>
      <c r="Q11" s="10" t="str">
        <f>IF(B11="","",IF(ISNUMBER(A11),YEAR(A11)-IF(MONTH(A11)&lt;4,1,0),""))</f>
        <v/>
      </c>
      <c r="R11" s="10" t="str">
        <f>IF(B11="","",IF(OR(NOT(ISNUMBER(A11)),C11="",D11="",L11="",M11="",AND(B11&lt;&gt;"関豊丸",B11&lt;&gt;"長豊丸")),"要確認：対象船・基本項目",IF(OR(P11="要確認：時刻不足・逆転",AND(ISNUMBER(G11),ISNUMBER(H11),H11&lt;G11),AND(ISNUMBER(F11),ISNUMBER(G11),G11&lt;F11),AND(ISNUMBER(H11),ISNUMBER(I11),I11&lt;H11),AND(ISNUMBER(J11),J11&lt;0),AND(ISNUMBER(K11),K11&lt;0)),"要確認：時刻・時間・料金",IF(COUNTIFS(OtherPorts[作業日],A11,OtherPorts[曳船名],B11,OtherPorts[船名],D11,OtherPorts[門司港発],F11)&gt;1,"要確認：同じ他港作業が重複",IF(OR(NOT(ISNUMBER(O11)),M11="未確認"),"要確認：時間・根拠未確認","確認済")))))</f>
        <v/>
      </c>
      <c r="S11" s="10" t="str">
        <f>IF(B11="","",IF(ISNUMBER(K11),0,1))</f>
        <v/>
      </c>
    </row>
    <row r="12" spans="1:19" ht="24.95" customHeight="1" x14ac:dyDescent="0.2">
      <c r="A12" s="20"/>
      <c r="B12" s="7"/>
      <c r="C12" s="7"/>
      <c r="D12" s="7"/>
      <c r="E12" s="7"/>
      <c r="F12" s="26"/>
      <c r="G12" s="26"/>
      <c r="H12" s="26"/>
      <c r="I12" s="26"/>
      <c r="J12" s="32"/>
      <c r="K12" s="35"/>
      <c r="L12" s="7"/>
      <c r="M12" s="7"/>
      <c r="N12" s="7"/>
      <c r="O12" s="18" t="str">
        <f>IF(B12="","",IF(AND(ISNUMBER(F12),ISNUMBER(I12),I12&gt;=F12),ROUND((I12-F12)*24,4),IF(OR(F12&lt;&gt;"",I12&lt;&gt;""),"",IF(AND(ISNUMBER(J12),J12&gt;=0),J12,""))))</f>
        <v/>
      </c>
      <c r="P12" s="10" t="str">
        <f>IF(B12="","",IF(AND(ISNUMBER(F12),ISNUMBER(I12),I12&gt;=F12),"実績：門司発～門司着",IF(OR(F12&lt;&gt;"",I12&lt;&gt;""),"要確認：時刻不足・逆転",IF(AND(ISNUMBER(J12),J12&gt;=0),"実績：記録の時間","未確認"))))</f>
        <v/>
      </c>
      <c r="Q12" s="10" t="str">
        <f>IF(B12="","",IF(ISNUMBER(A12),YEAR(A12)-IF(MONTH(A12)&lt;4,1,0),""))</f>
        <v/>
      </c>
      <c r="R12" s="10" t="str">
        <f>IF(B12="","",IF(OR(NOT(ISNUMBER(A12)),C12="",D12="",L12="",M12="",AND(B12&lt;&gt;"関豊丸",B12&lt;&gt;"長豊丸")),"要確認：対象船・基本項目",IF(OR(P12="要確認：時刻不足・逆転",AND(ISNUMBER(G12),ISNUMBER(H12),H12&lt;G12),AND(ISNUMBER(F12),ISNUMBER(G12),G12&lt;F12),AND(ISNUMBER(H12),ISNUMBER(I12),I12&lt;H12),AND(ISNUMBER(J12),J12&lt;0),AND(ISNUMBER(K12),K12&lt;0)),"要確認：時刻・時間・料金",IF(COUNTIFS(OtherPorts[作業日],A12,OtherPorts[曳船名],B12,OtherPorts[船名],D12,OtherPorts[門司港発],F12)&gt;1,"要確認：同じ他港作業が重複",IF(OR(NOT(ISNUMBER(O12)),M12="未確認"),"要確認：時間・根拠未確認","確認済")))))</f>
        <v/>
      </c>
      <c r="S12" s="10" t="str">
        <f>IF(B12="","",IF(ISNUMBER(K12),0,1))</f>
        <v/>
      </c>
    </row>
    <row r="13" spans="1:19" ht="24.95" customHeight="1" x14ac:dyDescent="0.2">
      <c r="A13" s="20"/>
      <c r="B13" s="7"/>
      <c r="C13" s="7"/>
      <c r="D13" s="7"/>
      <c r="E13" s="7"/>
      <c r="F13" s="26"/>
      <c r="G13" s="26"/>
      <c r="H13" s="26"/>
      <c r="I13" s="26"/>
      <c r="J13" s="32"/>
      <c r="K13" s="35"/>
      <c r="L13" s="7"/>
      <c r="M13" s="7"/>
      <c r="N13" s="7"/>
      <c r="O13" s="18" t="str">
        <f>IF(B13="","",IF(AND(ISNUMBER(F13),ISNUMBER(I13),I13&gt;=F13),ROUND((I13-F13)*24,4),IF(OR(F13&lt;&gt;"",I13&lt;&gt;""),"",IF(AND(ISNUMBER(J13),J13&gt;=0),J13,""))))</f>
        <v/>
      </c>
      <c r="P13" s="10" t="str">
        <f>IF(B13="","",IF(AND(ISNUMBER(F13),ISNUMBER(I13),I13&gt;=F13),"実績：門司発～門司着",IF(OR(F13&lt;&gt;"",I13&lt;&gt;""),"要確認：時刻不足・逆転",IF(AND(ISNUMBER(J13),J13&gt;=0),"実績：記録の時間","未確認"))))</f>
        <v/>
      </c>
      <c r="Q13" s="10" t="str">
        <f>IF(B13="","",IF(ISNUMBER(A13),YEAR(A13)-IF(MONTH(A13)&lt;4,1,0),""))</f>
        <v/>
      </c>
      <c r="R13" s="10" t="str">
        <f>IF(B13="","",IF(OR(NOT(ISNUMBER(A13)),C13="",D13="",L13="",M13="",AND(B13&lt;&gt;"関豊丸",B13&lt;&gt;"長豊丸")),"要確認：対象船・基本項目",IF(OR(P13="要確認：時刻不足・逆転",AND(ISNUMBER(G13),ISNUMBER(H13),H13&lt;G13),AND(ISNUMBER(F13),ISNUMBER(G13),G13&lt;F13),AND(ISNUMBER(H13),ISNUMBER(I13),I13&lt;H13),AND(ISNUMBER(J13),J13&lt;0),AND(ISNUMBER(K13),K13&lt;0)),"要確認：時刻・時間・料金",IF(COUNTIFS(OtherPorts[作業日],A13,OtherPorts[曳船名],B13,OtherPorts[船名],D13,OtherPorts[門司港発],F13)&gt;1,"要確認：同じ他港作業が重複",IF(OR(NOT(ISNUMBER(O13)),M13="未確認"),"要確認：時間・根拠未確認","確認済")))))</f>
        <v/>
      </c>
      <c r="S13" s="10" t="str">
        <f>IF(B13="","",IF(ISNUMBER(K13),0,1))</f>
        <v/>
      </c>
    </row>
    <row r="14" spans="1:19" ht="24.95" customHeight="1" x14ac:dyDescent="0.2">
      <c r="A14" s="20"/>
      <c r="B14" s="7"/>
      <c r="C14" s="7"/>
      <c r="D14" s="7"/>
      <c r="E14" s="7"/>
      <c r="F14" s="26"/>
      <c r="G14" s="26"/>
      <c r="H14" s="26"/>
      <c r="I14" s="26"/>
      <c r="J14" s="32"/>
      <c r="K14" s="35"/>
      <c r="L14" s="7"/>
      <c r="M14" s="7"/>
      <c r="N14" s="7"/>
      <c r="O14" s="18" t="str">
        <f>IF(B14="","",IF(AND(ISNUMBER(F14),ISNUMBER(I14),I14&gt;=F14),ROUND((I14-F14)*24,4),IF(OR(F14&lt;&gt;"",I14&lt;&gt;""),"",IF(AND(ISNUMBER(J14),J14&gt;=0),J14,""))))</f>
        <v/>
      </c>
      <c r="P14" s="10" t="str">
        <f>IF(B14="","",IF(AND(ISNUMBER(F14),ISNUMBER(I14),I14&gt;=F14),"実績：門司発～門司着",IF(OR(F14&lt;&gt;"",I14&lt;&gt;""),"要確認：時刻不足・逆転",IF(AND(ISNUMBER(J14),J14&gt;=0),"実績：記録の時間","未確認"))))</f>
        <v/>
      </c>
      <c r="Q14" s="10" t="str">
        <f>IF(B14="","",IF(ISNUMBER(A14),YEAR(A14)-IF(MONTH(A14)&lt;4,1,0),""))</f>
        <v/>
      </c>
      <c r="R14" s="10" t="str">
        <f>IF(B14="","",IF(OR(NOT(ISNUMBER(A14)),C14="",D14="",L14="",M14="",AND(B14&lt;&gt;"関豊丸",B14&lt;&gt;"長豊丸")),"要確認：対象船・基本項目",IF(OR(P14="要確認：時刻不足・逆転",AND(ISNUMBER(G14),ISNUMBER(H14),H14&lt;G14),AND(ISNUMBER(F14),ISNUMBER(G14),G14&lt;F14),AND(ISNUMBER(H14),ISNUMBER(I14),I14&lt;H14),AND(ISNUMBER(J14),J14&lt;0),AND(ISNUMBER(K14),K14&lt;0)),"要確認：時刻・時間・料金",IF(COUNTIFS(OtherPorts[作業日],A14,OtherPorts[曳船名],B14,OtherPorts[船名],D14,OtherPorts[門司港発],F14)&gt;1,"要確認：同じ他港作業が重複",IF(OR(NOT(ISNUMBER(O14)),M14="未確認"),"要確認：時間・根拠未確認","確認済")))))</f>
        <v/>
      </c>
      <c r="S14" s="10" t="str">
        <f>IF(B14="","",IF(ISNUMBER(K14),0,1))</f>
        <v/>
      </c>
    </row>
    <row r="15" spans="1:19" ht="24.95" customHeight="1" x14ac:dyDescent="0.2">
      <c r="A15" s="20"/>
      <c r="B15" s="7"/>
      <c r="C15" s="7"/>
      <c r="D15" s="7"/>
      <c r="E15" s="7"/>
      <c r="F15" s="26"/>
      <c r="G15" s="26"/>
      <c r="H15" s="26"/>
      <c r="I15" s="26"/>
      <c r="J15" s="32"/>
      <c r="K15" s="35"/>
      <c r="L15" s="7"/>
      <c r="M15" s="7"/>
      <c r="N15" s="7"/>
      <c r="O15" s="18" t="str">
        <f>IF(B15="","",IF(AND(ISNUMBER(F15),ISNUMBER(I15),I15&gt;=F15),ROUND((I15-F15)*24,4),IF(OR(F15&lt;&gt;"",I15&lt;&gt;""),"",IF(AND(ISNUMBER(J15),J15&gt;=0),J15,""))))</f>
        <v/>
      </c>
      <c r="P15" s="10" t="str">
        <f>IF(B15="","",IF(AND(ISNUMBER(F15),ISNUMBER(I15),I15&gt;=F15),"実績：門司発～門司着",IF(OR(F15&lt;&gt;"",I15&lt;&gt;""),"要確認：時刻不足・逆転",IF(AND(ISNUMBER(J15),J15&gt;=0),"実績：記録の時間","未確認"))))</f>
        <v/>
      </c>
      <c r="Q15" s="10" t="str">
        <f>IF(B15="","",IF(ISNUMBER(A15),YEAR(A15)-IF(MONTH(A15)&lt;4,1,0),""))</f>
        <v/>
      </c>
      <c r="R15" s="10" t="str">
        <f>IF(B15="","",IF(OR(NOT(ISNUMBER(A15)),C15="",D15="",L15="",M15="",AND(B15&lt;&gt;"関豊丸",B15&lt;&gt;"長豊丸")),"要確認：対象船・基本項目",IF(OR(P15="要確認：時刻不足・逆転",AND(ISNUMBER(G15),ISNUMBER(H15),H15&lt;G15),AND(ISNUMBER(F15),ISNUMBER(G15),G15&lt;F15),AND(ISNUMBER(H15),ISNUMBER(I15),I15&lt;H15),AND(ISNUMBER(J15),J15&lt;0),AND(ISNUMBER(K15),K15&lt;0)),"要確認：時刻・時間・料金",IF(COUNTIFS(OtherPorts[作業日],A15,OtherPorts[曳船名],B15,OtherPorts[船名],D15,OtherPorts[門司港発],F15)&gt;1,"要確認：同じ他港作業が重複",IF(OR(NOT(ISNUMBER(O15)),M15="未確認"),"要確認：時間・根拠未確認","確認済")))))</f>
        <v/>
      </c>
      <c r="S15" s="10" t="str">
        <f>IF(B15="","",IF(ISNUMBER(K15),0,1))</f>
        <v/>
      </c>
    </row>
    <row r="16" spans="1:19" ht="24.95" customHeight="1" x14ac:dyDescent="0.2">
      <c r="A16" s="20"/>
      <c r="B16" s="7"/>
      <c r="C16" s="7"/>
      <c r="D16" s="7"/>
      <c r="E16" s="7"/>
      <c r="F16" s="26"/>
      <c r="G16" s="26"/>
      <c r="H16" s="26"/>
      <c r="I16" s="26"/>
      <c r="J16" s="32"/>
      <c r="K16" s="35"/>
      <c r="L16" s="7"/>
      <c r="M16" s="7"/>
      <c r="N16" s="7"/>
      <c r="O16" s="18" t="str">
        <f>IF(B16="","",IF(AND(ISNUMBER(F16),ISNUMBER(I16),I16&gt;=F16),ROUND((I16-F16)*24,4),IF(OR(F16&lt;&gt;"",I16&lt;&gt;""),"",IF(AND(ISNUMBER(J16),J16&gt;=0),J16,""))))</f>
        <v/>
      </c>
      <c r="P16" s="10" t="str">
        <f>IF(B16="","",IF(AND(ISNUMBER(F16),ISNUMBER(I16),I16&gt;=F16),"実績：門司発～門司着",IF(OR(F16&lt;&gt;"",I16&lt;&gt;""),"要確認：時刻不足・逆転",IF(AND(ISNUMBER(J16),J16&gt;=0),"実績：記録の時間","未確認"))))</f>
        <v/>
      </c>
      <c r="Q16" s="10" t="str">
        <f>IF(B16="","",IF(ISNUMBER(A16),YEAR(A16)-IF(MONTH(A16)&lt;4,1,0),""))</f>
        <v/>
      </c>
      <c r="R16" s="10" t="str">
        <f>IF(B16="","",IF(OR(NOT(ISNUMBER(A16)),C16="",D16="",L16="",M16="",AND(B16&lt;&gt;"関豊丸",B16&lt;&gt;"長豊丸")),"要確認：対象船・基本項目",IF(OR(P16="要確認：時刻不足・逆転",AND(ISNUMBER(G16),ISNUMBER(H16),H16&lt;G16),AND(ISNUMBER(F16),ISNUMBER(G16),G16&lt;F16),AND(ISNUMBER(H16),ISNUMBER(I16),I16&lt;H16),AND(ISNUMBER(J16),J16&lt;0),AND(ISNUMBER(K16),K16&lt;0)),"要確認：時刻・時間・料金",IF(COUNTIFS(OtherPorts[作業日],A16,OtherPorts[曳船名],B16,OtherPorts[船名],D16,OtherPorts[門司港発],F16)&gt;1,"要確認：同じ他港作業が重複",IF(OR(NOT(ISNUMBER(O16)),M16="未確認"),"要確認：時間・根拠未確認","確認済")))))</f>
        <v/>
      </c>
      <c r="S16" s="10" t="str">
        <f>IF(B16="","",IF(ISNUMBER(K16),0,1))</f>
        <v/>
      </c>
    </row>
    <row r="17" spans="1:19" ht="24.95" customHeight="1" x14ac:dyDescent="0.2">
      <c r="A17" s="20"/>
      <c r="B17" s="7"/>
      <c r="C17" s="7"/>
      <c r="D17" s="7"/>
      <c r="E17" s="7"/>
      <c r="F17" s="26"/>
      <c r="G17" s="26"/>
      <c r="H17" s="26"/>
      <c r="I17" s="26"/>
      <c r="J17" s="32"/>
      <c r="K17" s="35"/>
      <c r="L17" s="7"/>
      <c r="M17" s="7"/>
      <c r="N17" s="7"/>
      <c r="O17" s="18" t="str">
        <f>IF(B17="","",IF(AND(ISNUMBER(F17),ISNUMBER(I17),I17&gt;=F17),ROUND((I17-F17)*24,4),IF(OR(F17&lt;&gt;"",I17&lt;&gt;""),"",IF(AND(ISNUMBER(J17),J17&gt;=0),J17,""))))</f>
        <v/>
      </c>
      <c r="P17" s="10" t="str">
        <f>IF(B17="","",IF(AND(ISNUMBER(F17),ISNUMBER(I17),I17&gt;=F17),"実績：門司発～門司着",IF(OR(F17&lt;&gt;"",I17&lt;&gt;""),"要確認：時刻不足・逆転",IF(AND(ISNUMBER(J17),J17&gt;=0),"実績：記録の時間","未確認"))))</f>
        <v/>
      </c>
      <c r="Q17" s="10" t="str">
        <f>IF(B17="","",IF(ISNUMBER(A17),YEAR(A17)-IF(MONTH(A17)&lt;4,1,0),""))</f>
        <v/>
      </c>
      <c r="R17" s="10" t="str">
        <f>IF(B17="","",IF(OR(NOT(ISNUMBER(A17)),C17="",D17="",L17="",M17="",AND(B17&lt;&gt;"関豊丸",B17&lt;&gt;"長豊丸")),"要確認：対象船・基本項目",IF(OR(P17="要確認：時刻不足・逆転",AND(ISNUMBER(G17),ISNUMBER(H17),H17&lt;G17),AND(ISNUMBER(F17),ISNUMBER(G17),G17&lt;F17),AND(ISNUMBER(H17),ISNUMBER(I17),I17&lt;H17),AND(ISNUMBER(J17),J17&lt;0),AND(ISNUMBER(K17),K17&lt;0)),"要確認：時刻・時間・料金",IF(COUNTIFS(OtherPorts[作業日],A17,OtherPorts[曳船名],B17,OtherPorts[船名],D17,OtherPorts[門司港発],F17)&gt;1,"要確認：同じ他港作業が重複",IF(OR(NOT(ISNUMBER(O17)),M17="未確認"),"要確認：時間・根拠未確認","確認済")))))</f>
        <v/>
      </c>
      <c r="S17" s="10" t="str">
        <f>IF(B17="","",IF(ISNUMBER(K17),0,1))</f>
        <v/>
      </c>
    </row>
    <row r="18" spans="1:19" ht="24.95" customHeight="1" x14ac:dyDescent="0.2">
      <c r="A18" s="20"/>
      <c r="B18" s="7"/>
      <c r="C18" s="7"/>
      <c r="D18" s="7"/>
      <c r="E18" s="7"/>
      <c r="F18" s="26"/>
      <c r="G18" s="26"/>
      <c r="H18" s="26"/>
      <c r="I18" s="26"/>
      <c r="J18" s="32"/>
      <c r="K18" s="35"/>
      <c r="L18" s="7"/>
      <c r="M18" s="7"/>
      <c r="N18" s="7"/>
      <c r="O18" s="18" t="str">
        <f>IF(B18="","",IF(AND(ISNUMBER(F18),ISNUMBER(I18),I18&gt;=F18),ROUND((I18-F18)*24,4),IF(OR(F18&lt;&gt;"",I18&lt;&gt;""),"",IF(AND(ISNUMBER(J18),J18&gt;=0),J18,""))))</f>
        <v/>
      </c>
      <c r="P18" s="10" t="str">
        <f>IF(B18="","",IF(AND(ISNUMBER(F18),ISNUMBER(I18),I18&gt;=F18),"実績：門司発～門司着",IF(OR(F18&lt;&gt;"",I18&lt;&gt;""),"要確認：時刻不足・逆転",IF(AND(ISNUMBER(J18),J18&gt;=0),"実績：記録の時間","未確認"))))</f>
        <v/>
      </c>
      <c r="Q18" s="10" t="str">
        <f>IF(B18="","",IF(ISNUMBER(A18),YEAR(A18)-IF(MONTH(A18)&lt;4,1,0),""))</f>
        <v/>
      </c>
      <c r="R18" s="10" t="str">
        <f>IF(B18="","",IF(OR(NOT(ISNUMBER(A18)),C18="",D18="",L18="",M18="",AND(B18&lt;&gt;"関豊丸",B18&lt;&gt;"長豊丸")),"要確認：対象船・基本項目",IF(OR(P18="要確認：時刻不足・逆転",AND(ISNUMBER(G18),ISNUMBER(H18),H18&lt;G18),AND(ISNUMBER(F18),ISNUMBER(G18),G18&lt;F18),AND(ISNUMBER(H18),ISNUMBER(I18),I18&lt;H18),AND(ISNUMBER(J18),J18&lt;0),AND(ISNUMBER(K18),K18&lt;0)),"要確認：時刻・時間・料金",IF(COUNTIFS(OtherPorts[作業日],A18,OtherPorts[曳船名],B18,OtherPorts[船名],D18,OtherPorts[門司港発],F18)&gt;1,"要確認：同じ他港作業が重複",IF(OR(NOT(ISNUMBER(O18)),M18="未確認"),"要確認：時間・根拠未確認","確認済")))))</f>
        <v/>
      </c>
      <c r="S18" s="10" t="str">
        <f>IF(B18="","",IF(ISNUMBER(K18),0,1))</f>
        <v/>
      </c>
    </row>
    <row r="19" spans="1:19" ht="24.95" customHeight="1" x14ac:dyDescent="0.2">
      <c r="A19" s="20"/>
      <c r="B19" s="7"/>
      <c r="C19" s="7"/>
      <c r="D19" s="7"/>
      <c r="E19" s="7"/>
      <c r="F19" s="26"/>
      <c r="G19" s="26"/>
      <c r="H19" s="26"/>
      <c r="I19" s="26"/>
      <c r="J19" s="32"/>
      <c r="K19" s="35"/>
      <c r="L19" s="7"/>
      <c r="M19" s="7"/>
      <c r="N19" s="7"/>
      <c r="O19" s="18" t="str">
        <f>IF(B19="","",IF(AND(ISNUMBER(F19),ISNUMBER(I19),I19&gt;=F19),ROUND((I19-F19)*24,4),IF(OR(F19&lt;&gt;"",I19&lt;&gt;""),"",IF(AND(ISNUMBER(J19),J19&gt;=0),J19,""))))</f>
        <v/>
      </c>
      <c r="P19" s="10" t="str">
        <f>IF(B19="","",IF(AND(ISNUMBER(F19),ISNUMBER(I19),I19&gt;=F19),"実績：門司発～門司着",IF(OR(F19&lt;&gt;"",I19&lt;&gt;""),"要確認：時刻不足・逆転",IF(AND(ISNUMBER(J19),J19&gt;=0),"実績：記録の時間","未確認"))))</f>
        <v/>
      </c>
      <c r="Q19" s="10" t="str">
        <f>IF(B19="","",IF(ISNUMBER(A19),YEAR(A19)-IF(MONTH(A19)&lt;4,1,0),""))</f>
        <v/>
      </c>
      <c r="R19" s="10" t="str">
        <f>IF(B19="","",IF(OR(NOT(ISNUMBER(A19)),C19="",D19="",L19="",M19="",AND(B19&lt;&gt;"関豊丸",B19&lt;&gt;"長豊丸")),"要確認：対象船・基本項目",IF(OR(P19="要確認：時刻不足・逆転",AND(ISNUMBER(G19),ISNUMBER(H19),H19&lt;G19),AND(ISNUMBER(F19),ISNUMBER(G19),G19&lt;F19),AND(ISNUMBER(H19),ISNUMBER(I19),I19&lt;H19),AND(ISNUMBER(J19),J19&lt;0),AND(ISNUMBER(K19),K19&lt;0)),"要確認：時刻・時間・料金",IF(COUNTIFS(OtherPorts[作業日],A19,OtherPorts[曳船名],B19,OtherPorts[船名],D19,OtherPorts[門司港発],F19)&gt;1,"要確認：同じ他港作業が重複",IF(OR(NOT(ISNUMBER(O19)),M19="未確認"),"要確認：時間・根拠未確認","確認済")))))</f>
        <v/>
      </c>
      <c r="S19" s="10" t="str">
        <f>IF(B19="","",IF(ISNUMBER(K19),0,1))</f>
        <v/>
      </c>
    </row>
    <row r="20" spans="1:19" ht="24.95" customHeight="1" x14ac:dyDescent="0.2">
      <c r="A20" s="20"/>
      <c r="B20" s="7"/>
      <c r="C20" s="7"/>
      <c r="D20" s="7"/>
      <c r="E20" s="7"/>
      <c r="F20" s="26"/>
      <c r="G20" s="26"/>
      <c r="H20" s="26"/>
      <c r="I20" s="26"/>
      <c r="J20" s="32"/>
      <c r="K20" s="35"/>
      <c r="L20" s="7"/>
      <c r="M20" s="7"/>
      <c r="N20" s="7"/>
      <c r="O20" s="18" t="str">
        <f>IF(B20="","",IF(AND(ISNUMBER(F20),ISNUMBER(I20),I20&gt;=F20),ROUND((I20-F20)*24,4),IF(OR(F20&lt;&gt;"",I20&lt;&gt;""),"",IF(AND(ISNUMBER(J20),J20&gt;=0),J20,""))))</f>
        <v/>
      </c>
      <c r="P20" s="10" t="str">
        <f>IF(B20="","",IF(AND(ISNUMBER(F20),ISNUMBER(I20),I20&gt;=F20),"実績：門司発～門司着",IF(OR(F20&lt;&gt;"",I20&lt;&gt;""),"要確認：時刻不足・逆転",IF(AND(ISNUMBER(J20),J20&gt;=0),"実績：記録の時間","未確認"))))</f>
        <v/>
      </c>
      <c r="Q20" s="10" t="str">
        <f>IF(B20="","",IF(ISNUMBER(A20),YEAR(A20)-IF(MONTH(A20)&lt;4,1,0),""))</f>
        <v/>
      </c>
      <c r="R20" s="10" t="str">
        <f>IF(B20="","",IF(OR(NOT(ISNUMBER(A20)),C20="",D20="",L20="",M20="",AND(B20&lt;&gt;"関豊丸",B20&lt;&gt;"長豊丸")),"要確認：対象船・基本項目",IF(OR(P20="要確認：時刻不足・逆転",AND(ISNUMBER(G20),ISNUMBER(H20),H20&lt;G20),AND(ISNUMBER(F20),ISNUMBER(G20),G20&lt;F20),AND(ISNUMBER(H20),ISNUMBER(I20),I20&lt;H20),AND(ISNUMBER(J20),J20&lt;0),AND(ISNUMBER(K20),K20&lt;0)),"要確認：時刻・時間・料金",IF(COUNTIFS(OtherPorts[作業日],A20,OtherPorts[曳船名],B20,OtherPorts[船名],D20,OtherPorts[門司港発],F20)&gt;1,"要確認：同じ他港作業が重複",IF(OR(NOT(ISNUMBER(O20)),M20="未確認"),"要確認：時間・根拠未確認","確認済")))))</f>
        <v/>
      </c>
      <c r="S20" s="10" t="str">
        <f>IF(B20="","",IF(ISNUMBER(K20),0,1))</f>
        <v/>
      </c>
    </row>
    <row r="21" spans="1:19" ht="24.95" customHeight="1" x14ac:dyDescent="0.2">
      <c r="A21" s="20"/>
      <c r="B21" s="7"/>
      <c r="C21" s="7"/>
      <c r="D21" s="7"/>
      <c r="E21" s="7"/>
      <c r="F21" s="26"/>
      <c r="G21" s="26"/>
      <c r="H21" s="26"/>
      <c r="I21" s="26"/>
      <c r="J21" s="32"/>
      <c r="K21" s="35"/>
      <c r="L21" s="7"/>
      <c r="M21" s="7"/>
      <c r="N21" s="7"/>
      <c r="O21" s="18" t="str">
        <f>IF(B21="","",IF(AND(ISNUMBER(F21),ISNUMBER(I21),I21&gt;=F21),ROUND((I21-F21)*24,4),IF(OR(F21&lt;&gt;"",I21&lt;&gt;""),"",IF(AND(ISNUMBER(J21),J21&gt;=0),J21,""))))</f>
        <v/>
      </c>
      <c r="P21" s="10" t="str">
        <f>IF(B21="","",IF(AND(ISNUMBER(F21),ISNUMBER(I21),I21&gt;=F21),"実績：門司発～門司着",IF(OR(F21&lt;&gt;"",I21&lt;&gt;""),"要確認：時刻不足・逆転",IF(AND(ISNUMBER(J21),J21&gt;=0),"実績：記録の時間","未確認"))))</f>
        <v/>
      </c>
      <c r="Q21" s="10" t="str">
        <f>IF(B21="","",IF(ISNUMBER(A21),YEAR(A21)-IF(MONTH(A21)&lt;4,1,0),""))</f>
        <v/>
      </c>
      <c r="R21" s="10" t="str">
        <f>IF(B21="","",IF(OR(NOT(ISNUMBER(A21)),C21="",D21="",L21="",M21="",AND(B21&lt;&gt;"関豊丸",B21&lt;&gt;"長豊丸")),"要確認：対象船・基本項目",IF(OR(P21="要確認：時刻不足・逆転",AND(ISNUMBER(G21),ISNUMBER(H21),H21&lt;G21),AND(ISNUMBER(F21),ISNUMBER(G21),G21&lt;F21),AND(ISNUMBER(H21),ISNUMBER(I21),I21&lt;H21),AND(ISNUMBER(J21),J21&lt;0),AND(ISNUMBER(K21),K21&lt;0)),"要確認：時刻・時間・料金",IF(COUNTIFS(OtherPorts[作業日],A21,OtherPorts[曳船名],B21,OtherPorts[船名],D21,OtherPorts[門司港発],F21)&gt;1,"要確認：同じ他港作業が重複",IF(OR(NOT(ISNUMBER(O21)),M21="未確認"),"要確認：時間・根拠未確認","確認済")))))</f>
        <v/>
      </c>
      <c r="S21" s="10" t="str">
        <f>IF(B21="","",IF(ISNUMBER(K21),0,1))</f>
        <v/>
      </c>
    </row>
    <row r="22" spans="1:19" ht="24.95" customHeight="1" x14ac:dyDescent="0.2">
      <c r="A22" s="20"/>
      <c r="B22" s="7"/>
      <c r="C22" s="7"/>
      <c r="D22" s="7"/>
      <c r="E22" s="7"/>
      <c r="F22" s="26"/>
      <c r="G22" s="26"/>
      <c r="H22" s="26"/>
      <c r="I22" s="26"/>
      <c r="J22" s="32"/>
      <c r="K22" s="35"/>
      <c r="L22" s="7"/>
      <c r="M22" s="7"/>
      <c r="N22" s="7"/>
      <c r="O22" s="18" t="str">
        <f>IF(B22="","",IF(AND(ISNUMBER(F22),ISNUMBER(I22),I22&gt;=F22),ROUND((I22-F22)*24,4),IF(OR(F22&lt;&gt;"",I22&lt;&gt;""),"",IF(AND(ISNUMBER(J22),J22&gt;=0),J22,""))))</f>
        <v/>
      </c>
      <c r="P22" s="10" t="str">
        <f>IF(B22="","",IF(AND(ISNUMBER(F22),ISNUMBER(I22),I22&gt;=F22),"実績：門司発～門司着",IF(OR(F22&lt;&gt;"",I22&lt;&gt;""),"要確認：時刻不足・逆転",IF(AND(ISNUMBER(J22),J22&gt;=0),"実績：記録の時間","未確認"))))</f>
        <v/>
      </c>
      <c r="Q22" s="10" t="str">
        <f>IF(B22="","",IF(ISNUMBER(A22),YEAR(A22)-IF(MONTH(A22)&lt;4,1,0),""))</f>
        <v/>
      </c>
      <c r="R22" s="10" t="str">
        <f>IF(B22="","",IF(OR(NOT(ISNUMBER(A22)),C22="",D22="",L22="",M22="",AND(B22&lt;&gt;"関豊丸",B22&lt;&gt;"長豊丸")),"要確認：対象船・基本項目",IF(OR(P22="要確認：時刻不足・逆転",AND(ISNUMBER(G22),ISNUMBER(H22),H22&lt;G22),AND(ISNUMBER(F22),ISNUMBER(G22),G22&lt;F22),AND(ISNUMBER(H22),ISNUMBER(I22),I22&lt;H22),AND(ISNUMBER(J22),J22&lt;0),AND(ISNUMBER(K22),K22&lt;0)),"要確認：時刻・時間・料金",IF(COUNTIFS(OtherPorts[作業日],A22,OtherPorts[曳船名],B22,OtherPorts[船名],D22,OtherPorts[門司港発],F22)&gt;1,"要確認：同じ他港作業が重複",IF(OR(NOT(ISNUMBER(O22)),M22="未確認"),"要確認：時間・根拠未確認","確認済")))))</f>
        <v/>
      </c>
      <c r="S22" s="10" t="str">
        <f>IF(B22="","",IF(ISNUMBER(K22),0,1))</f>
        <v/>
      </c>
    </row>
    <row r="23" spans="1:19" ht="24.95" customHeight="1" x14ac:dyDescent="0.2">
      <c r="A23" s="20"/>
      <c r="B23" s="7"/>
      <c r="C23" s="7"/>
      <c r="D23" s="7"/>
      <c r="E23" s="7"/>
      <c r="F23" s="26"/>
      <c r="G23" s="26"/>
      <c r="H23" s="26"/>
      <c r="I23" s="26"/>
      <c r="J23" s="32"/>
      <c r="K23" s="35"/>
      <c r="L23" s="7"/>
      <c r="M23" s="7"/>
      <c r="N23" s="7"/>
      <c r="O23" s="18" t="str">
        <f>IF(B23="","",IF(AND(ISNUMBER(F23),ISNUMBER(I23),I23&gt;=F23),ROUND((I23-F23)*24,4),IF(OR(F23&lt;&gt;"",I23&lt;&gt;""),"",IF(AND(ISNUMBER(J23),J23&gt;=0),J23,""))))</f>
        <v/>
      </c>
      <c r="P23" s="10" t="str">
        <f>IF(B23="","",IF(AND(ISNUMBER(F23),ISNUMBER(I23),I23&gt;=F23),"実績：門司発～門司着",IF(OR(F23&lt;&gt;"",I23&lt;&gt;""),"要確認：時刻不足・逆転",IF(AND(ISNUMBER(J23),J23&gt;=0),"実績：記録の時間","未確認"))))</f>
        <v/>
      </c>
      <c r="Q23" s="10" t="str">
        <f>IF(B23="","",IF(ISNUMBER(A23),YEAR(A23)-IF(MONTH(A23)&lt;4,1,0),""))</f>
        <v/>
      </c>
      <c r="R23" s="10" t="str">
        <f>IF(B23="","",IF(OR(NOT(ISNUMBER(A23)),C23="",D23="",L23="",M23="",AND(B23&lt;&gt;"関豊丸",B23&lt;&gt;"長豊丸")),"要確認：対象船・基本項目",IF(OR(P23="要確認：時刻不足・逆転",AND(ISNUMBER(G23),ISNUMBER(H23),H23&lt;G23),AND(ISNUMBER(F23),ISNUMBER(G23),G23&lt;F23),AND(ISNUMBER(H23),ISNUMBER(I23),I23&lt;H23),AND(ISNUMBER(J23),J23&lt;0),AND(ISNUMBER(K23),K23&lt;0)),"要確認：時刻・時間・料金",IF(COUNTIFS(OtherPorts[作業日],A23,OtherPorts[曳船名],B23,OtherPorts[船名],D23,OtherPorts[門司港発],F23)&gt;1,"要確認：同じ他港作業が重複",IF(OR(NOT(ISNUMBER(O23)),M23="未確認"),"要確認：時間・根拠未確認","確認済")))))</f>
        <v/>
      </c>
      <c r="S23" s="10" t="str">
        <f>IF(B23="","",IF(ISNUMBER(K23),0,1))</f>
        <v/>
      </c>
    </row>
    <row r="24" spans="1:19" ht="24.95" customHeight="1" x14ac:dyDescent="0.2">
      <c r="A24" s="20"/>
      <c r="B24" s="7"/>
      <c r="C24" s="7"/>
      <c r="D24" s="7"/>
      <c r="E24" s="7"/>
      <c r="F24" s="26"/>
      <c r="G24" s="26"/>
      <c r="H24" s="26"/>
      <c r="I24" s="26"/>
      <c r="J24" s="32"/>
      <c r="K24" s="35"/>
      <c r="L24" s="7"/>
      <c r="M24" s="7"/>
      <c r="N24" s="7"/>
      <c r="O24" s="18" t="str">
        <f>IF(B24="","",IF(AND(ISNUMBER(F24),ISNUMBER(I24),I24&gt;=F24),ROUND((I24-F24)*24,4),IF(OR(F24&lt;&gt;"",I24&lt;&gt;""),"",IF(AND(ISNUMBER(J24),J24&gt;=0),J24,""))))</f>
        <v/>
      </c>
      <c r="P24" s="10" t="str">
        <f>IF(B24="","",IF(AND(ISNUMBER(F24),ISNUMBER(I24),I24&gt;=F24),"実績：門司発～門司着",IF(OR(F24&lt;&gt;"",I24&lt;&gt;""),"要確認：時刻不足・逆転",IF(AND(ISNUMBER(J24),J24&gt;=0),"実績：記録の時間","未確認"))))</f>
        <v/>
      </c>
      <c r="Q24" s="10" t="str">
        <f>IF(B24="","",IF(ISNUMBER(A24),YEAR(A24)-IF(MONTH(A24)&lt;4,1,0),""))</f>
        <v/>
      </c>
      <c r="R24" s="10" t="str">
        <f>IF(B24="","",IF(OR(NOT(ISNUMBER(A24)),C24="",D24="",L24="",M24="",AND(B24&lt;&gt;"関豊丸",B24&lt;&gt;"長豊丸")),"要確認：対象船・基本項目",IF(OR(P24="要確認：時刻不足・逆転",AND(ISNUMBER(G24),ISNUMBER(H24),H24&lt;G24),AND(ISNUMBER(F24),ISNUMBER(G24),G24&lt;F24),AND(ISNUMBER(H24),ISNUMBER(I24),I24&lt;H24),AND(ISNUMBER(J24),J24&lt;0),AND(ISNUMBER(K24),K24&lt;0)),"要確認：時刻・時間・料金",IF(COUNTIFS(OtherPorts[作業日],A24,OtherPorts[曳船名],B24,OtherPorts[船名],D24,OtherPorts[門司港発],F24)&gt;1,"要確認：同じ他港作業が重複",IF(OR(NOT(ISNUMBER(O24)),M24="未確認"),"要確認：時間・根拠未確認","確認済")))))</f>
        <v/>
      </c>
      <c r="S24" s="10" t="str">
        <f>IF(B24="","",IF(ISNUMBER(K24),0,1))</f>
        <v/>
      </c>
    </row>
    <row r="25" spans="1:19" ht="24.95" customHeight="1" x14ac:dyDescent="0.2">
      <c r="A25" s="20"/>
      <c r="B25" s="7"/>
      <c r="C25" s="7"/>
      <c r="D25" s="7"/>
      <c r="E25" s="7"/>
      <c r="F25" s="26"/>
      <c r="G25" s="26"/>
      <c r="H25" s="26"/>
      <c r="I25" s="26"/>
      <c r="J25" s="32"/>
      <c r="K25" s="35"/>
      <c r="L25" s="7"/>
      <c r="M25" s="7"/>
      <c r="N25" s="7"/>
      <c r="O25" s="18" t="str">
        <f>IF(B25="","",IF(AND(ISNUMBER(F25),ISNUMBER(I25),I25&gt;=F25),ROUND((I25-F25)*24,4),IF(OR(F25&lt;&gt;"",I25&lt;&gt;""),"",IF(AND(ISNUMBER(J25),J25&gt;=0),J25,""))))</f>
        <v/>
      </c>
      <c r="P25" s="10" t="str">
        <f>IF(B25="","",IF(AND(ISNUMBER(F25),ISNUMBER(I25),I25&gt;=F25),"実績：門司発～門司着",IF(OR(F25&lt;&gt;"",I25&lt;&gt;""),"要確認：時刻不足・逆転",IF(AND(ISNUMBER(J25),J25&gt;=0),"実績：記録の時間","未確認"))))</f>
        <v/>
      </c>
      <c r="Q25" s="10" t="str">
        <f>IF(B25="","",IF(ISNUMBER(A25),YEAR(A25)-IF(MONTH(A25)&lt;4,1,0),""))</f>
        <v/>
      </c>
      <c r="R25" s="10" t="str">
        <f>IF(B25="","",IF(OR(NOT(ISNUMBER(A25)),C25="",D25="",L25="",M25="",AND(B25&lt;&gt;"関豊丸",B25&lt;&gt;"長豊丸")),"要確認：対象船・基本項目",IF(OR(P25="要確認：時刻不足・逆転",AND(ISNUMBER(G25),ISNUMBER(H25),H25&lt;G25),AND(ISNUMBER(F25),ISNUMBER(G25),G25&lt;F25),AND(ISNUMBER(H25),ISNUMBER(I25),I25&lt;H25),AND(ISNUMBER(J25),J25&lt;0),AND(ISNUMBER(K25),K25&lt;0)),"要確認：時刻・時間・料金",IF(COUNTIFS(OtherPorts[作業日],A25,OtherPorts[曳船名],B25,OtherPorts[船名],D25,OtherPorts[門司港発],F25)&gt;1,"要確認：同じ他港作業が重複",IF(OR(NOT(ISNUMBER(O25)),M25="未確認"),"要確認：時間・根拠未確認","確認済")))))</f>
        <v/>
      </c>
      <c r="S25" s="10" t="str">
        <f>IF(B25="","",IF(ISNUMBER(K25),0,1))</f>
        <v/>
      </c>
    </row>
    <row r="26" spans="1:19" ht="24.95" customHeight="1" x14ac:dyDescent="0.2">
      <c r="A26" s="20"/>
      <c r="B26" s="7"/>
      <c r="C26" s="7"/>
      <c r="D26" s="7"/>
      <c r="E26" s="7"/>
      <c r="F26" s="26"/>
      <c r="G26" s="26"/>
      <c r="H26" s="26"/>
      <c r="I26" s="26"/>
      <c r="J26" s="32"/>
      <c r="K26" s="35"/>
      <c r="L26" s="7"/>
      <c r="M26" s="7"/>
      <c r="N26" s="7"/>
      <c r="O26" s="18" t="str">
        <f>IF(B26="","",IF(AND(ISNUMBER(F26),ISNUMBER(I26),I26&gt;=F26),ROUND((I26-F26)*24,4),IF(OR(F26&lt;&gt;"",I26&lt;&gt;""),"",IF(AND(ISNUMBER(J26),J26&gt;=0),J26,""))))</f>
        <v/>
      </c>
      <c r="P26" s="10" t="str">
        <f>IF(B26="","",IF(AND(ISNUMBER(F26),ISNUMBER(I26),I26&gt;=F26),"実績：門司発～門司着",IF(OR(F26&lt;&gt;"",I26&lt;&gt;""),"要確認：時刻不足・逆転",IF(AND(ISNUMBER(J26),J26&gt;=0),"実績：記録の時間","未確認"))))</f>
        <v/>
      </c>
      <c r="Q26" s="10" t="str">
        <f>IF(B26="","",IF(ISNUMBER(A26),YEAR(A26)-IF(MONTH(A26)&lt;4,1,0),""))</f>
        <v/>
      </c>
      <c r="R26" s="10" t="str">
        <f>IF(B26="","",IF(OR(NOT(ISNUMBER(A26)),C26="",D26="",L26="",M26="",AND(B26&lt;&gt;"関豊丸",B26&lt;&gt;"長豊丸")),"要確認：対象船・基本項目",IF(OR(P26="要確認：時刻不足・逆転",AND(ISNUMBER(G26),ISNUMBER(H26),H26&lt;G26),AND(ISNUMBER(F26),ISNUMBER(G26),G26&lt;F26),AND(ISNUMBER(H26),ISNUMBER(I26),I26&lt;H26),AND(ISNUMBER(J26),J26&lt;0),AND(ISNUMBER(K26),K26&lt;0)),"要確認：時刻・時間・料金",IF(COUNTIFS(OtherPorts[作業日],A26,OtherPorts[曳船名],B26,OtherPorts[船名],D26,OtherPorts[門司港発],F26)&gt;1,"要確認：同じ他港作業が重複",IF(OR(NOT(ISNUMBER(O26)),M26="未確認"),"要確認：時間・根拠未確認","確認済")))))</f>
        <v/>
      </c>
      <c r="S26" s="10" t="str">
        <f>IF(B26="","",IF(ISNUMBER(K26),0,1))</f>
        <v/>
      </c>
    </row>
    <row r="27" spans="1:19" ht="24.95" customHeight="1" x14ac:dyDescent="0.2">
      <c r="A27" s="20"/>
      <c r="B27" s="7"/>
      <c r="C27" s="7"/>
      <c r="D27" s="7"/>
      <c r="E27" s="7"/>
      <c r="F27" s="26"/>
      <c r="G27" s="26"/>
      <c r="H27" s="26"/>
      <c r="I27" s="26"/>
      <c r="J27" s="32"/>
      <c r="K27" s="35"/>
      <c r="L27" s="7"/>
      <c r="M27" s="7"/>
      <c r="N27" s="7"/>
      <c r="O27" s="18" t="str">
        <f>IF(B27="","",IF(AND(ISNUMBER(F27),ISNUMBER(I27),I27&gt;=F27),ROUND((I27-F27)*24,4),IF(OR(F27&lt;&gt;"",I27&lt;&gt;""),"",IF(AND(ISNUMBER(J27),J27&gt;=0),J27,""))))</f>
        <v/>
      </c>
      <c r="P27" s="10" t="str">
        <f>IF(B27="","",IF(AND(ISNUMBER(F27),ISNUMBER(I27),I27&gt;=F27),"実績：門司発～門司着",IF(OR(F27&lt;&gt;"",I27&lt;&gt;""),"要確認：時刻不足・逆転",IF(AND(ISNUMBER(J27),J27&gt;=0),"実績：記録の時間","未確認"))))</f>
        <v/>
      </c>
      <c r="Q27" s="10" t="str">
        <f>IF(B27="","",IF(ISNUMBER(A27),YEAR(A27)-IF(MONTH(A27)&lt;4,1,0),""))</f>
        <v/>
      </c>
      <c r="R27" s="10" t="str">
        <f>IF(B27="","",IF(OR(NOT(ISNUMBER(A27)),C27="",D27="",L27="",M27="",AND(B27&lt;&gt;"関豊丸",B27&lt;&gt;"長豊丸")),"要確認：対象船・基本項目",IF(OR(P27="要確認：時刻不足・逆転",AND(ISNUMBER(G27),ISNUMBER(H27),H27&lt;G27),AND(ISNUMBER(F27),ISNUMBER(G27),G27&lt;F27),AND(ISNUMBER(H27),ISNUMBER(I27),I27&lt;H27),AND(ISNUMBER(J27),J27&lt;0),AND(ISNUMBER(K27),K27&lt;0)),"要確認：時刻・時間・料金",IF(COUNTIFS(OtherPorts[作業日],A27,OtherPorts[曳船名],B27,OtherPorts[船名],D27,OtherPorts[門司港発],F27)&gt;1,"要確認：同じ他港作業が重複",IF(OR(NOT(ISNUMBER(O27)),M27="未確認"),"要確認：時間・根拠未確認","確認済")))))</f>
        <v/>
      </c>
      <c r="S27" s="10" t="str">
        <f>IF(B27="","",IF(ISNUMBER(K27),0,1))</f>
        <v/>
      </c>
    </row>
    <row r="28" spans="1:19" ht="24.95" customHeight="1" x14ac:dyDescent="0.2">
      <c r="A28" s="20"/>
      <c r="B28" s="7"/>
      <c r="C28" s="7"/>
      <c r="D28" s="7"/>
      <c r="E28" s="7"/>
      <c r="F28" s="26"/>
      <c r="G28" s="26"/>
      <c r="H28" s="26"/>
      <c r="I28" s="26"/>
      <c r="J28" s="32"/>
      <c r="K28" s="35"/>
      <c r="L28" s="7"/>
      <c r="M28" s="7"/>
      <c r="N28" s="7"/>
      <c r="O28" s="18" t="str">
        <f>IF(B28="","",IF(AND(ISNUMBER(F28),ISNUMBER(I28),I28&gt;=F28),ROUND((I28-F28)*24,4),IF(OR(F28&lt;&gt;"",I28&lt;&gt;""),"",IF(AND(ISNUMBER(J28),J28&gt;=0),J28,""))))</f>
        <v/>
      </c>
      <c r="P28" s="10" t="str">
        <f>IF(B28="","",IF(AND(ISNUMBER(F28),ISNUMBER(I28),I28&gt;=F28),"実績：門司発～門司着",IF(OR(F28&lt;&gt;"",I28&lt;&gt;""),"要確認：時刻不足・逆転",IF(AND(ISNUMBER(J28),J28&gt;=0),"実績：記録の時間","未確認"))))</f>
        <v/>
      </c>
      <c r="Q28" s="10" t="str">
        <f>IF(B28="","",IF(ISNUMBER(A28),YEAR(A28)-IF(MONTH(A28)&lt;4,1,0),""))</f>
        <v/>
      </c>
      <c r="R28" s="10" t="str">
        <f>IF(B28="","",IF(OR(NOT(ISNUMBER(A28)),C28="",D28="",L28="",M28="",AND(B28&lt;&gt;"関豊丸",B28&lt;&gt;"長豊丸")),"要確認：対象船・基本項目",IF(OR(P28="要確認：時刻不足・逆転",AND(ISNUMBER(G28),ISNUMBER(H28),H28&lt;G28),AND(ISNUMBER(F28),ISNUMBER(G28),G28&lt;F28),AND(ISNUMBER(H28),ISNUMBER(I28),I28&lt;H28),AND(ISNUMBER(J28),J28&lt;0),AND(ISNUMBER(K28),K28&lt;0)),"要確認：時刻・時間・料金",IF(COUNTIFS(OtherPorts[作業日],A28,OtherPorts[曳船名],B28,OtherPorts[船名],D28,OtherPorts[門司港発],F28)&gt;1,"要確認：同じ他港作業が重複",IF(OR(NOT(ISNUMBER(O28)),M28="未確認"),"要確認：時間・根拠未確認","確認済")))))</f>
        <v/>
      </c>
      <c r="S28" s="10" t="str">
        <f>IF(B28="","",IF(ISNUMBER(K28),0,1))</f>
        <v/>
      </c>
    </row>
    <row r="29" spans="1:19" ht="24.95" customHeight="1" x14ac:dyDescent="0.2">
      <c r="A29" s="20"/>
      <c r="B29" s="7"/>
      <c r="C29" s="7"/>
      <c r="D29" s="7"/>
      <c r="E29" s="7"/>
      <c r="F29" s="26"/>
      <c r="G29" s="26"/>
      <c r="H29" s="26"/>
      <c r="I29" s="26"/>
      <c r="J29" s="32"/>
      <c r="K29" s="35"/>
      <c r="L29" s="7"/>
      <c r="M29" s="7"/>
      <c r="N29" s="7"/>
      <c r="O29" s="18" t="str">
        <f>IF(B29="","",IF(AND(ISNUMBER(F29),ISNUMBER(I29),I29&gt;=F29),ROUND((I29-F29)*24,4),IF(OR(F29&lt;&gt;"",I29&lt;&gt;""),"",IF(AND(ISNUMBER(J29),J29&gt;=0),J29,""))))</f>
        <v/>
      </c>
      <c r="P29" s="10" t="str">
        <f>IF(B29="","",IF(AND(ISNUMBER(F29),ISNUMBER(I29),I29&gt;=F29),"実績：門司発～門司着",IF(OR(F29&lt;&gt;"",I29&lt;&gt;""),"要確認：時刻不足・逆転",IF(AND(ISNUMBER(J29),J29&gt;=0),"実績：記録の時間","未確認"))))</f>
        <v/>
      </c>
      <c r="Q29" s="10" t="str">
        <f>IF(B29="","",IF(ISNUMBER(A29),YEAR(A29)-IF(MONTH(A29)&lt;4,1,0),""))</f>
        <v/>
      </c>
      <c r="R29" s="10" t="str">
        <f>IF(B29="","",IF(OR(NOT(ISNUMBER(A29)),C29="",D29="",L29="",M29="",AND(B29&lt;&gt;"関豊丸",B29&lt;&gt;"長豊丸")),"要確認：対象船・基本項目",IF(OR(P29="要確認：時刻不足・逆転",AND(ISNUMBER(G29),ISNUMBER(H29),H29&lt;G29),AND(ISNUMBER(F29),ISNUMBER(G29),G29&lt;F29),AND(ISNUMBER(H29),ISNUMBER(I29),I29&lt;H29),AND(ISNUMBER(J29),J29&lt;0),AND(ISNUMBER(K29),K29&lt;0)),"要確認：時刻・時間・料金",IF(COUNTIFS(OtherPorts[作業日],A29,OtherPorts[曳船名],B29,OtherPorts[船名],D29,OtherPorts[門司港発],F29)&gt;1,"要確認：同じ他港作業が重複",IF(OR(NOT(ISNUMBER(O29)),M29="未確認"),"要確認：時間・根拠未確認","確認済")))))</f>
        <v/>
      </c>
      <c r="S29" s="10" t="str">
        <f>IF(B29="","",IF(ISNUMBER(K29),0,1))</f>
        <v/>
      </c>
    </row>
    <row r="30" spans="1:19" ht="24.95" customHeight="1" x14ac:dyDescent="0.2">
      <c r="A30" s="20"/>
      <c r="B30" s="7"/>
      <c r="C30" s="7"/>
      <c r="D30" s="7"/>
      <c r="E30" s="7"/>
      <c r="F30" s="26"/>
      <c r="G30" s="26"/>
      <c r="H30" s="26"/>
      <c r="I30" s="26"/>
      <c r="J30" s="32"/>
      <c r="K30" s="35"/>
      <c r="L30" s="7"/>
      <c r="M30" s="7"/>
      <c r="N30" s="7"/>
      <c r="O30" s="18" t="str">
        <f>IF(B30="","",IF(AND(ISNUMBER(F30),ISNUMBER(I30),I30&gt;=F30),ROUND((I30-F30)*24,4),IF(OR(F30&lt;&gt;"",I30&lt;&gt;""),"",IF(AND(ISNUMBER(J30),J30&gt;=0),J30,""))))</f>
        <v/>
      </c>
      <c r="P30" s="10" t="str">
        <f>IF(B30="","",IF(AND(ISNUMBER(F30),ISNUMBER(I30),I30&gt;=F30),"実績：門司発～門司着",IF(OR(F30&lt;&gt;"",I30&lt;&gt;""),"要確認：時刻不足・逆転",IF(AND(ISNUMBER(J30),J30&gt;=0),"実績：記録の時間","未確認"))))</f>
        <v/>
      </c>
      <c r="Q30" s="10" t="str">
        <f>IF(B30="","",IF(ISNUMBER(A30),YEAR(A30)-IF(MONTH(A30)&lt;4,1,0),""))</f>
        <v/>
      </c>
      <c r="R30" s="10" t="str">
        <f>IF(B30="","",IF(OR(NOT(ISNUMBER(A30)),C30="",D30="",L30="",M30="",AND(B30&lt;&gt;"関豊丸",B30&lt;&gt;"長豊丸")),"要確認：対象船・基本項目",IF(OR(P30="要確認：時刻不足・逆転",AND(ISNUMBER(G30),ISNUMBER(H30),H30&lt;G30),AND(ISNUMBER(F30),ISNUMBER(G30),G30&lt;F30),AND(ISNUMBER(H30),ISNUMBER(I30),I30&lt;H30),AND(ISNUMBER(J30),J30&lt;0),AND(ISNUMBER(K30),K30&lt;0)),"要確認：時刻・時間・料金",IF(COUNTIFS(OtherPorts[作業日],A30,OtherPorts[曳船名],B30,OtherPorts[船名],D30,OtherPorts[門司港発],F30)&gt;1,"要確認：同じ他港作業が重複",IF(OR(NOT(ISNUMBER(O30)),M30="未確認"),"要確認：時間・根拠未確認","確認済")))))</f>
        <v/>
      </c>
      <c r="S30" s="10" t="str">
        <f>IF(B30="","",IF(ISNUMBER(K30),0,1))</f>
        <v/>
      </c>
    </row>
    <row r="31" spans="1:19" ht="24.95" customHeight="1" x14ac:dyDescent="0.2">
      <c r="A31" s="20"/>
      <c r="B31" s="7"/>
      <c r="C31" s="7"/>
      <c r="D31" s="7"/>
      <c r="E31" s="7"/>
      <c r="F31" s="26"/>
      <c r="G31" s="26"/>
      <c r="H31" s="26"/>
      <c r="I31" s="26"/>
      <c r="J31" s="32"/>
      <c r="K31" s="35"/>
      <c r="L31" s="7"/>
      <c r="M31" s="7"/>
      <c r="N31" s="7"/>
      <c r="O31" s="18" t="str">
        <f>IF(B31="","",IF(AND(ISNUMBER(F31),ISNUMBER(I31),I31&gt;=F31),ROUND((I31-F31)*24,4),IF(OR(F31&lt;&gt;"",I31&lt;&gt;""),"",IF(AND(ISNUMBER(J31),J31&gt;=0),J31,""))))</f>
        <v/>
      </c>
      <c r="P31" s="10" t="str">
        <f>IF(B31="","",IF(AND(ISNUMBER(F31),ISNUMBER(I31),I31&gt;=F31),"実績：門司発～門司着",IF(OR(F31&lt;&gt;"",I31&lt;&gt;""),"要確認：時刻不足・逆転",IF(AND(ISNUMBER(J31),J31&gt;=0),"実績：記録の時間","未確認"))))</f>
        <v/>
      </c>
      <c r="Q31" s="10" t="str">
        <f>IF(B31="","",IF(ISNUMBER(A31),YEAR(A31)-IF(MONTH(A31)&lt;4,1,0),""))</f>
        <v/>
      </c>
      <c r="R31" s="10" t="str">
        <f>IF(B31="","",IF(OR(NOT(ISNUMBER(A31)),C31="",D31="",L31="",M31="",AND(B31&lt;&gt;"関豊丸",B31&lt;&gt;"長豊丸")),"要確認：対象船・基本項目",IF(OR(P31="要確認：時刻不足・逆転",AND(ISNUMBER(G31),ISNUMBER(H31),H31&lt;G31),AND(ISNUMBER(F31),ISNUMBER(G31),G31&lt;F31),AND(ISNUMBER(H31),ISNUMBER(I31),I31&lt;H31),AND(ISNUMBER(J31),J31&lt;0),AND(ISNUMBER(K31),K31&lt;0)),"要確認：時刻・時間・料金",IF(COUNTIFS(OtherPorts[作業日],A31,OtherPorts[曳船名],B31,OtherPorts[船名],D31,OtherPorts[門司港発],F31)&gt;1,"要確認：同じ他港作業が重複",IF(OR(NOT(ISNUMBER(O31)),M31="未確認"),"要確認：時間・根拠未確認","確認済")))))</f>
        <v/>
      </c>
      <c r="S31" s="10" t="str">
        <f>IF(B31="","",IF(ISNUMBER(K31),0,1))</f>
        <v/>
      </c>
    </row>
    <row r="32" spans="1:19" ht="24.95" customHeight="1" x14ac:dyDescent="0.2">
      <c r="A32" s="20"/>
      <c r="B32" s="7"/>
      <c r="C32" s="7"/>
      <c r="D32" s="7"/>
      <c r="E32" s="7"/>
      <c r="F32" s="26"/>
      <c r="G32" s="26"/>
      <c r="H32" s="26"/>
      <c r="I32" s="26"/>
      <c r="J32" s="32"/>
      <c r="K32" s="35"/>
      <c r="L32" s="7"/>
      <c r="M32" s="7"/>
      <c r="N32" s="7"/>
      <c r="O32" s="18" t="str">
        <f>IF(B32="","",IF(AND(ISNUMBER(F32),ISNUMBER(I32),I32&gt;=F32),ROUND((I32-F32)*24,4),IF(OR(F32&lt;&gt;"",I32&lt;&gt;""),"",IF(AND(ISNUMBER(J32),J32&gt;=0),J32,""))))</f>
        <v/>
      </c>
      <c r="P32" s="10" t="str">
        <f>IF(B32="","",IF(AND(ISNUMBER(F32),ISNUMBER(I32),I32&gt;=F32),"実績：門司発～門司着",IF(OR(F32&lt;&gt;"",I32&lt;&gt;""),"要確認：時刻不足・逆転",IF(AND(ISNUMBER(J32),J32&gt;=0),"実績：記録の時間","未確認"))))</f>
        <v/>
      </c>
      <c r="Q32" s="10" t="str">
        <f>IF(B32="","",IF(ISNUMBER(A32),YEAR(A32)-IF(MONTH(A32)&lt;4,1,0),""))</f>
        <v/>
      </c>
      <c r="R32" s="10" t="str">
        <f>IF(B32="","",IF(OR(NOT(ISNUMBER(A32)),C32="",D32="",L32="",M32="",AND(B32&lt;&gt;"関豊丸",B32&lt;&gt;"長豊丸")),"要確認：対象船・基本項目",IF(OR(P32="要確認：時刻不足・逆転",AND(ISNUMBER(G32),ISNUMBER(H32),H32&lt;G32),AND(ISNUMBER(F32),ISNUMBER(G32),G32&lt;F32),AND(ISNUMBER(H32),ISNUMBER(I32),I32&lt;H32),AND(ISNUMBER(J32),J32&lt;0),AND(ISNUMBER(K32),K32&lt;0)),"要確認：時刻・時間・料金",IF(COUNTIFS(OtherPorts[作業日],A32,OtherPorts[曳船名],B32,OtherPorts[船名],D32,OtherPorts[門司港発],F32)&gt;1,"要確認：同じ他港作業が重複",IF(OR(NOT(ISNUMBER(O32)),M32="未確認"),"要確認：時間・根拠未確認","確認済")))))</f>
        <v/>
      </c>
      <c r="S32" s="10" t="str">
        <f>IF(B32="","",IF(ISNUMBER(K32),0,1))</f>
        <v/>
      </c>
    </row>
    <row r="33" spans="1:19" ht="24.95" customHeight="1" x14ac:dyDescent="0.2">
      <c r="A33" s="20"/>
      <c r="B33" s="7"/>
      <c r="C33" s="7"/>
      <c r="D33" s="7"/>
      <c r="E33" s="7"/>
      <c r="F33" s="26"/>
      <c r="G33" s="26"/>
      <c r="H33" s="26"/>
      <c r="I33" s="26"/>
      <c r="J33" s="32"/>
      <c r="K33" s="35"/>
      <c r="L33" s="7"/>
      <c r="M33" s="7"/>
      <c r="N33" s="7"/>
      <c r="O33" s="18" t="str">
        <f>IF(B33="","",IF(AND(ISNUMBER(F33),ISNUMBER(I33),I33&gt;=F33),ROUND((I33-F33)*24,4),IF(OR(F33&lt;&gt;"",I33&lt;&gt;""),"",IF(AND(ISNUMBER(J33),J33&gt;=0),J33,""))))</f>
        <v/>
      </c>
      <c r="P33" s="10" t="str">
        <f>IF(B33="","",IF(AND(ISNUMBER(F33),ISNUMBER(I33),I33&gt;=F33),"実績：門司発～門司着",IF(OR(F33&lt;&gt;"",I33&lt;&gt;""),"要確認：時刻不足・逆転",IF(AND(ISNUMBER(J33),J33&gt;=0),"実績：記録の時間","未確認"))))</f>
        <v/>
      </c>
      <c r="Q33" s="10" t="str">
        <f>IF(B33="","",IF(ISNUMBER(A33),YEAR(A33)-IF(MONTH(A33)&lt;4,1,0),""))</f>
        <v/>
      </c>
      <c r="R33" s="10" t="str">
        <f>IF(B33="","",IF(OR(NOT(ISNUMBER(A33)),C33="",D33="",L33="",M33="",AND(B33&lt;&gt;"関豊丸",B33&lt;&gt;"長豊丸")),"要確認：対象船・基本項目",IF(OR(P33="要確認：時刻不足・逆転",AND(ISNUMBER(G33),ISNUMBER(H33),H33&lt;G33),AND(ISNUMBER(F33),ISNUMBER(G33),G33&lt;F33),AND(ISNUMBER(H33),ISNUMBER(I33),I33&lt;H33),AND(ISNUMBER(J33),J33&lt;0),AND(ISNUMBER(K33),K33&lt;0)),"要確認：時刻・時間・料金",IF(COUNTIFS(OtherPorts[作業日],A33,OtherPorts[曳船名],B33,OtherPorts[船名],D33,OtherPorts[門司港発],F33)&gt;1,"要確認：同じ他港作業が重複",IF(OR(NOT(ISNUMBER(O33)),M33="未確認"),"要確認：時間・根拠未確認","確認済")))))</f>
        <v/>
      </c>
      <c r="S33" s="10" t="str">
        <f>IF(B33="","",IF(ISNUMBER(K33),0,1))</f>
        <v/>
      </c>
    </row>
    <row r="34" spans="1:19" ht="24.95" customHeight="1" x14ac:dyDescent="0.2">
      <c r="A34" s="20"/>
      <c r="B34" s="7"/>
      <c r="C34" s="7"/>
      <c r="D34" s="7"/>
      <c r="E34" s="7"/>
      <c r="F34" s="26"/>
      <c r="G34" s="26"/>
      <c r="H34" s="26"/>
      <c r="I34" s="26"/>
      <c r="J34" s="32"/>
      <c r="K34" s="35"/>
      <c r="L34" s="7"/>
      <c r="M34" s="7"/>
      <c r="N34" s="7"/>
      <c r="O34" s="18" t="str">
        <f>IF(B34="","",IF(AND(ISNUMBER(F34),ISNUMBER(I34),I34&gt;=F34),ROUND((I34-F34)*24,4),IF(OR(F34&lt;&gt;"",I34&lt;&gt;""),"",IF(AND(ISNUMBER(J34),J34&gt;=0),J34,""))))</f>
        <v/>
      </c>
      <c r="P34" s="10" t="str">
        <f>IF(B34="","",IF(AND(ISNUMBER(F34),ISNUMBER(I34),I34&gt;=F34),"実績：門司発～門司着",IF(OR(F34&lt;&gt;"",I34&lt;&gt;""),"要確認：時刻不足・逆転",IF(AND(ISNUMBER(J34),J34&gt;=0),"実績：記録の時間","未確認"))))</f>
        <v/>
      </c>
      <c r="Q34" s="10" t="str">
        <f>IF(B34="","",IF(ISNUMBER(A34),YEAR(A34)-IF(MONTH(A34)&lt;4,1,0),""))</f>
        <v/>
      </c>
      <c r="R34" s="10" t="str">
        <f>IF(B34="","",IF(OR(NOT(ISNUMBER(A34)),C34="",D34="",L34="",M34="",AND(B34&lt;&gt;"関豊丸",B34&lt;&gt;"長豊丸")),"要確認：対象船・基本項目",IF(OR(P34="要確認：時刻不足・逆転",AND(ISNUMBER(G34),ISNUMBER(H34),H34&lt;G34),AND(ISNUMBER(F34),ISNUMBER(G34),G34&lt;F34),AND(ISNUMBER(H34),ISNUMBER(I34),I34&lt;H34),AND(ISNUMBER(J34),J34&lt;0),AND(ISNUMBER(K34),K34&lt;0)),"要確認：時刻・時間・料金",IF(COUNTIFS(OtherPorts[作業日],A34,OtherPorts[曳船名],B34,OtherPorts[船名],D34,OtherPorts[門司港発],F34)&gt;1,"要確認：同じ他港作業が重複",IF(OR(NOT(ISNUMBER(O34)),M34="未確認"),"要確認：時間・根拠未確認","確認済")))))</f>
        <v/>
      </c>
      <c r="S34" s="10" t="str">
        <f>IF(B34="","",IF(ISNUMBER(K34),0,1))</f>
        <v/>
      </c>
    </row>
    <row r="35" spans="1:19" ht="24.95" customHeight="1" x14ac:dyDescent="0.2">
      <c r="A35" s="20"/>
      <c r="B35" s="7"/>
      <c r="C35" s="7"/>
      <c r="D35" s="7"/>
      <c r="E35" s="7"/>
      <c r="F35" s="26"/>
      <c r="G35" s="26"/>
      <c r="H35" s="26"/>
      <c r="I35" s="26"/>
      <c r="J35" s="32"/>
      <c r="K35" s="35"/>
      <c r="L35" s="7"/>
      <c r="M35" s="7"/>
      <c r="N35" s="7"/>
      <c r="O35" s="18" t="str">
        <f>IF(B35="","",IF(AND(ISNUMBER(F35),ISNUMBER(I35),I35&gt;=F35),ROUND((I35-F35)*24,4),IF(OR(F35&lt;&gt;"",I35&lt;&gt;""),"",IF(AND(ISNUMBER(J35),J35&gt;=0),J35,""))))</f>
        <v/>
      </c>
      <c r="P35" s="10" t="str">
        <f>IF(B35="","",IF(AND(ISNUMBER(F35),ISNUMBER(I35),I35&gt;=F35),"実績：門司発～門司着",IF(OR(F35&lt;&gt;"",I35&lt;&gt;""),"要確認：時刻不足・逆転",IF(AND(ISNUMBER(J35),J35&gt;=0),"実績：記録の時間","未確認"))))</f>
        <v/>
      </c>
      <c r="Q35" s="10" t="str">
        <f>IF(B35="","",IF(ISNUMBER(A35),YEAR(A35)-IF(MONTH(A35)&lt;4,1,0),""))</f>
        <v/>
      </c>
      <c r="R35" s="10" t="str">
        <f>IF(B35="","",IF(OR(NOT(ISNUMBER(A35)),C35="",D35="",L35="",M35="",AND(B35&lt;&gt;"関豊丸",B35&lt;&gt;"長豊丸")),"要確認：対象船・基本項目",IF(OR(P35="要確認：時刻不足・逆転",AND(ISNUMBER(G35),ISNUMBER(H35),H35&lt;G35),AND(ISNUMBER(F35),ISNUMBER(G35),G35&lt;F35),AND(ISNUMBER(H35),ISNUMBER(I35),I35&lt;H35),AND(ISNUMBER(J35),J35&lt;0),AND(ISNUMBER(K35),K35&lt;0)),"要確認：時刻・時間・料金",IF(COUNTIFS(OtherPorts[作業日],A35,OtherPorts[曳船名],B35,OtherPorts[船名],D35,OtherPorts[門司港発],F35)&gt;1,"要確認：同じ他港作業が重複",IF(OR(NOT(ISNUMBER(O35)),M35="未確認"),"要確認：時間・根拠未確認","確認済")))))</f>
        <v/>
      </c>
      <c r="S35" s="10" t="str">
        <f>IF(B35="","",IF(ISNUMBER(K35),0,1))</f>
        <v/>
      </c>
    </row>
    <row r="36" spans="1:19" ht="24.95" customHeight="1" x14ac:dyDescent="0.2">
      <c r="A36" s="20"/>
      <c r="B36" s="7"/>
      <c r="C36" s="7"/>
      <c r="D36" s="7"/>
      <c r="E36" s="7"/>
      <c r="F36" s="26"/>
      <c r="G36" s="26"/>
      <c r="H36" s="26"/>
      <c r="I36" s="26"/>
      <c r="J36" s="32"/>
      <c r="K36" s="35"/>
      <c r="L36" s="7"/>
      <c r="M36" s="7"/>
      <c r="N36" s="7"/>
      <c r="O36" s="18" t="str">
        <f>IF(B36="","",IF(AND(ISNUMBER(F36),ISNUMBER(I36),I36&gt;=F36),ROUND((I36-F36)*24,4),IF(OR(F36&lt;&gt;"",I36&lt;&gt;""),"",IF(AND(ISNUMBER(J36),J36&gt;=0),J36,""))))</f>
        <v/>
      </c>
      <c r="P36" s="10" t="str">
        <f>IF(B36="","",IF(AND(ISNUMBER(F36),ISNUMBER(I36),I36&gt;=F36),"実績：門司発～門司着",IF(OR(F36&lt;&gt;"",I36&lt;&gt;""),"要確認：時刻不足・逆転",IF(AND(ISNUMBER(J36),J36&gt;=0),"実績：記録の時間","未確認"))))</f>
        <v/>
      </c>
      <c r="Q36" s="10" t="str">
        <f>IF(B36="","",IF(ISNUMBER(A36),YEAR(A36)-IF(MONTH(A36)&lt;4,1,0),""))</f>
        <v/>
      </c>
      <c r="R36" s="10" t="str">
        <f>IF(B36="","",IF(OR(NOT(ISNUMBER(A36)),C36="",D36="",L36="",M36="",AND(B36&lt;&gt;"関豊丸",B36&lt;&gt;"長豊丸")),"要確認：対象船・基本項目",IF(OR(P36="要確認：時刻不足・逆転",AND(ISNUMBER(G36),ISNUMBER(H36),H36&lt;G36),AND(ISNUMBER(F36),ISNUMBER(G36),G36&lt;F36),AND(ISNUMBER(H36),ISNUMBER(I36),I36&lt;H36),AND(ISNUMBER(J36),J36&lt;0),AND(ISNUMBER(K36),K36&lt;0)),"要確認：時刻・時間・料金",IF(COUNTIFS(OtherPorts[作業日],A36,OtherPorts[曳船名],B36,OtherPorts[船名],D36,OtherPorts[門司港発],F36)&gt;1,"要確認：同じ他港作業が重複",IF(OR(NOT(ISNUMBER(O36)),M36="未確認"),"要確認：時間・根拠未確認","確認済")))))</f>
        <v/>
      </c>
      <c r="S36" s="10" t="str">
        <f>IF(B36="","",IF(ISNUMBER(K36),0,1))</f>
        <v/>
      </c>
    </row>
    <row r="37" spans="1:19" ht="24.95" customHeight="1" x14ac:dyDescent="0.2">
      <c r="A37" s="20"/>
      <c r="B37" s="7"/>
      <c r="C37" s="7"/>
      <c r="D37" s="7"/>
      <c r="E37" s="7"/>
      <c r="F37" s="26"/>
      <c r="G37" s="26"/>
      <c r="H37" s="26"/>
      <c r="I37" s="26"/>
      <c r="J37" s="32"/>
      <c r="K37" s="35"/>
      <c r="L37" s="7"/>
      <c r="M37" s="7"/>
      <c r="N37" s="7"/>
      <c r="O37" s="18" t="str">
        <f>IF(B37="","",IF(AND(ISNUMBER(F37),ISNUMBER(I37),I37&gt;=F37),ROUND((I37-F37)*24,4),IF(OR(F37&lt;&gt;"",I37&lt;&gt;""),"",IF(AND(ISNUMBER(J37),J37&gt;=0),J37,""))))</f>
        <v/>
      </c>
      <c r="P37" s="10" t="str">
        <f>IF(B37="","",IF(AND(ISNUMBER(F37),ISNUMBER(I37),I37&gt;=F37),"実績：門司発～門司着",IF(OR(F37&lt;&gt;"",I37&lt;&gt;""),"要確認：時刻不足・逆転",IF(AND(ISNUMBER(J37),J37&gt;=0),"実績：記録の時間","未確認"))))</f>
        <v/>
      </c>
      <c r="Q37" s="10" t="str">
        <f>IF(B37="","",IF(ISNUMBER(A37),YEAR(A37)-IF(MONTH(A37)&lt;4,1,0),""))</f>
        <v/>
      </c>
      <c r="R37" s="10" t="str">
        <f>IF(B37="","",IF(OR(NOT(ISNUMBER(A37)),C37="",D37="",L37="",M37="",AND(B37&lt;&gt;"関豊丸",B37&lt;&gt;"長豊丸")),"要確認：対象船・基本項目",IF(OR(P37="要確認：時刻不足・逆転",AND(ISNUMBER(G37),ISNUMBER(H37),H37&lt;G37),AND(ISNUMBER(F37),ISNUMBER(G37),G37&lt;F37),AND(ISNUMBER(H37),ISNUMBER(I37),I37&lt;H37),AND(ISNUMBER(J37),J37&lt;0),AND(ISNUMBER(K37),K37&lt;0)),"要確認：時刻・時間・料金",IF(COUNTIFS(OtherPorts[作業日],A37,OtherPorts[曳船名],B37,OtherPorts[船名],D37,OtherPorts[門司港発],F37)&gt;1,"要確認：同じ他港作業が重複",IF(OR(NOT(ISNUMBER(O37)),M37="未確認"),"要確認：時間・根拠未確認","確認済")))))</f>
        <v/>
      </c>
      <c r="S37" s="10" t="str">
        <f>IF(B37="","",IF(ISNUMBER(K37),0,1))</f>
        <v/>
      </c>
    </row>
    <row r="38" spans="1:19" ht="24.95" customHeight="1" x14ac:dyDescent="0.2">
      <c r="A38" s="20"/>
      <c r="B38" s="7"/>
      <c r="C38" s="7"/>
      <c r="D38" s="7"/>
      <c r="E38" s="7"/>
      <c r="F38" s="26"/>
      <c r="G38" s="26"/>
      <c r="H38" s="26"/>
      <c r="I38" s="26"/>
      <c r="J38" s="32"/>
      <c r="K38" s="35"/>
      <c r="L38" s="7"/>
      <c r="M38" s="7"/>
      <c r="N38" s="7"/>
      <c r="O38" s="18" t="str">
        <f>IF(B38="","",IF(AND(ISNUMBER(F38),ISNUMBER(I38),I38&gt;=F38),ROUND((I38-F38)*24,4),IF(OR(F38&lt;&gt;"",I38&lt;&gt;""),"",IF(AND(ISNUMBER(J38),J38&gt;=0),J38,""))))</f>
        <v/>
      </c>
      <c r="P38" s="10" t="str">
        <f>IF(B38="","",IF(AND(ISNUMBER(F38),ISNUMBER(I38),I38&gt;=F38),"実績：門司発～門司着",IF(OR(F38&lt;&gt;"",I38&lt;&gt;""),"要確認：時刻不足・逆転",IF(AND(ISNUMBER(J38),J38&gt;=0),"実績：記録の時間","未確認"))))</f>
        <v/>
      </c>
      <c r="Q38" s="10" t="str">
        <f>IF(B38="","",IF(ISNUMBER(A38),YEAR(A38)-IF(MONTH(A38)&lt;4,1,0),""))</f>
        <v/>
      </c>
      <c r="R38" s="10" t="str">
        <f>IF(B38="","",IF(OR(NOT(ISNUMBER(A38)),C38="",D38="",L38="",M38="",AND(B38&lt;&gt;"関豊丸",B38&lt;&gt;"長豊丸")),"要確認：対象船・基本項目",IF(OR(P38="要確認：時刻不足・逆転",AND(ISNUMBER(G38),ISNUMBER(H38),H38&lt;G38),AND(ISNUMBER(F38),ISNUMBER(G38),G38&lt;F38),AND(ISNUMBER(H38),ISNUMBER(I38),I38&lt;H38),AND(ISNUMBER(J38),J38&lt;0),AND(ISNUMBER(K38),K38&lt;0)),"要確認：時刻・時間・料金",IF(COUNTIFS(OtherPorts[作業日],A38,OtherPorts[曳船名],B38,OtherPorts[船名],D38,OtherPorts[門司港発],F38)&gt;1,"要確認：同じ他港作業が重複",IF(OR(NOT(ISNUMBER(O38)),M38="未確認"),"要確認：時間・根拠未確認","確認済")))))</f>
        <v/>
      </c>
      <c r="S38" s="10" t="str">
        <f>IF(B38="","",IF(ISNUMBER(K38),0,1))</f>
        <v/>
      </c>
    </row>
    <row r="39" spans="1:19" ht="24.95" customHeight="1" x14ac:dyDescent="0.2">
      <c r="A39" s="20"/>
      <c r="B39" s="7"/>
      <c r="C39" s="7"/>
      <c r="D39" s="7"/>
      <c r="E39" s="7"/>
      <c r="F39" s="26"/>
      <c r="G39" s="26"/>
      <c r="H39" s="26"/>
      <c r="I39" s="26"/>
      <c r="J39" s="32"/>
      <c r="K39" s="35"/>
      <c r="L39" s="7"/>
      <c r="M39" s="7"/>
      <c r="N39" s="7"/>
      <c r="O39" s="18" t="str">
        <f>IF(B39="","",IF(AND(ISNUMBER(F39),ISNUMBER(I39),I39&gt;=F39),ROUND((I39-F39)*24,4),IF(OR(F39&lt;&gt;"",I39&lt;&gt;""),"",IF(AND(ISNUMBER(J39),J39&gt;=0),J39,""))))</f>
        <v/>
      </c>
      <c r="P39" s="10" t="str">
        <f>IF(B39="","",IF(AND(ISNUMBER(F39),ISNUMBER(I39),I39&gt;=F39),"実績：門司発～門司着",IF(OR(F39&lt;&gt;"",I39&lt;&gt;""),"要確認：時刻不足・逆転",IF(AND(ISNUMBER(J39),J39&gt;=0),"実績：記録の時間","未確認"))))</f>
        <v/>
      </c>
      <c r="Q39" s="10" t="str">
        <f>IF(B39="","",IF(ISNUMBER(A39),YEAR(A39)-IF(MONTH(A39)&lt;4,1,0),""))</f>
        <v/>
      </c>
      <c r="R39" s="10" t="str">
        <f>IF(B39="","",IF(OR(NOT(ISNUMBER(A39)),C39="",D39="",L39="",M39="",AND(B39&lt;&gt;"関豊丸",B39&lt;&gt;"長豊丸")),"要確認：対象船・基本項目",IF(OR(P39="要確認：時刻不足・逆転",AND(ISNUMBER(G39),ISNUMBER(H39),H39&lt;G39),AND(ISNUMBER(F39),ISNUMBER(G39),G39&lt;F39),AND(ISNUMBER(H39),ISNUMBER(I39),I39&lt;H39),AND(ISNUMBER(J39),J39&lt;0),AND(ISNUMBER(K39),K39&lt;0)),"要確認：時刻・時間・料金",IF(COUNTIFS(OtherPorts[作業日],A39,OtherPorts[曳船名],B39,OtherPorts[船名],D39,OtherPorts[門司港発],F39)&gt;1,"要確認：同じ他港作業が重複",IF(OR(NOT(ISNUMBER(O39)),M39="未確認"),"要確認：時間・根拠未確認","確認済")))))</f>
        <v/>
      </c>
      <c r="S39" s="10" t="str">
        <f>IF(B39="","",IF(ISNUMBER(K39),0,1))</f>
        <v/>
      </c>
    </row>
    <row r="40" spans="1:19" ht="24.95" customHeight="1" x14ac:dyDescent="0.2">
      <c r="A40" s="20"/>
      <c r="B40" s="7"/>
      <c r="C40" s="7"/>
      <c r="D40" s="7"/>
      <c r="E40" s="7"/>
      <c r="F40" s="26"/>
      <c r="G40" s="26"/>
      <c r="H40" s="26"/>
      <c r="I40" s="26"/>
      <c r="J40" s="32"/>
      <c r="K40" s="35"/>
      <c r="L40" s="7"/>
      <c r="M40" s="7"/>
      <c r="N40" s="7"/>
      <c r="O40" s="18" t="str">
        <f>IF(B40="","",IF(AND(ISNUMBER(F40),ISNUMBER(I40),I40&gt;=F40),ROUND((I40-F40)*24,4),IF(OR(F40&lt;&gt;"",I40&lt;&gt;""),"",IF(AND(ISNUMBER(J40),J40&gt;=0),J40,""))))</f>
        <v/>
      </c>
      <c r="P40" s="10" t="str">
        <f>IF(B40="","",IF(AND(ISNUMBER(F40),ISNUMBER(I40),I40&gt;=F40),"実績：門司発～門司着",IF(OR(F40&lt;&gt;"",I40&lt;&gt;""),"要確認：時刻不足・逆転",IF(AND(ISNUMBER(J40),J40&gt;=0),"実績：記録の時間","未確認"))))</f>
        <v/>
      </c>
      <c r="Q40" s="10" t="str">
        <f>IF(B40="","",IF(ISNUMBER(A40),YEAR(A40)-IF(MONTH(A40)&lt;4,1,0),""))</f>
        <v/>
      </c>
      <c r="R40" s="10" t="str">
        <f>IF(B40="","",IF(OR(NOT(ISNUMBER(A40)),C40="",D40="",L40="",M40="",AND(B40&lt;&gt;"関豊丸",B40&lt;&gt;"長豊丸")),"要確認：対象船・基本項目",IF(OR(P40="要確認：時刻不足・逆転",AND(ISNUMBER(G40),ISNUMBER(H40),H40&lt;G40),AND(ISNUMBER(F40),ISNUMBER(G40),G40&lt;F40),AND(ISNUMBER(H40),ISNUMBER(I40),I40&lt;H40),AND(ISNUMBER(J40),J40&lt;0),AND(ISNUMBER(K40),K40&lt;0)),"要確認：時刻・時間・料金",IF(COUNTIFS(OtherPorts[作業日],A40,OtherPorts[曳船名],B40,OtherPorts[船名],D40,OtherPorts[門司港発],F40)&gt;1,"要確認：同じ他港作業が重複",IF(OR(NOT(ISNUMBER(O40)),M40="未確認"),"要確認：時間・根拠未確認","確認済")))))</f>
        <v/>
      </c>
      <c r="S40" s="10" t="str">
        <f>IF(B40="","",IF(ISNUMBER(K40),0,1))</f>
        <v/>
      </c>
    </row>
    <row r="41" spans="1:19" ht="24.95" customHeight="1" x14ac:dyDescent="0.2">
      <c r="A41" s="20"/>
      <c r="B41" s="7"/>
      <c r="C41" s="7"/>
      <c r="D41" s="7"/>
      <c r="E41" s="7"/>
      <c r="F41" s="26"/>
      <c r="G41" s="26"/>
      <c r="H41" s="26"/>
      <c r="I41" s="26"/>
      <c r="J41" s="32"/>
      <c r="K41" s="35"/>
      <c r="L41" s="7"/>
      <c r="M41" s="7"/>
      <c r="N41" s="7"/>
      <c r="O41" s="18" t="str">
        <f>IF(B41="","",IF(AND(ISNUMBER(F41),ISNUMBER(I41),I41&gt;=F41),ROUND((I41-F41)*24,4),IF(OR(F41&lt;&gt;"",I41&lt;&gt;""),"",IF(AND(ISNUMBER(J41),J41&gt;=0),J41,""))))</f>
        <v/>
      </c>
      <c r="P41" s="10" t="str">
        <f>IF(B41="","",IF(AND(ISNUMBER(F41),ISNUMBER(I41),I41&gt;=F41),"実績：門司発～門司着",IF(OR(F41&lt;&gt;"",I41&lt;&gt;""),"要確認：時刻不足・逆転",IF(AND(ISNUMBER(J41),J41&gt;=0),"実績：記録の時間","未確認"))))</f>
        <v/>
      </c>
      <c r="Q41" s="10" t="str">
        <f>IF(B41="","",IF(ISNUMBER(A41),YEAR(A41)-IF(MONTH(A41)&lt;4,1,0),""))</f>
        <v/>
      </c>
      <c r="R41" s="10" t="str">
        <f>IF(B41="","",IF(OR(NOT(ISNUMBER(A41)),C41="",D41="",L41="",M41="",AND(B41&lt;&gt;"関豊丸",B41&lt;&gt;"長豊丸")),"要確認：対象船・基本項目",IF(OR(P41="要確認：時刻不足・逆転",AND(ISNUMBER(G41),ISNUMBER(H41),H41&lt;G41),AND(ISNUMBER(F41),ISNUMBER(G41),G41&lt;F41),AND(ISNUMBER(H41),ISNUMBER(I41),I41&lt;H41),AND(ISNUMBER(J41),J41&lt;0),AND(ISNUMBER(K41),K41&lt;0)),"要確認：時刻・時間・料金",IF(COUNTIFS(OtherPorts[作業日],A41,OtherPorts[曳船名],B41,OtherPorts[船名],D41,OtherPorts[門司港発],F41)&gt;1,"要確認：同じ他港作業が重複",IF(OR(NOT(ISNUMBER(O41)),M41="未確認"),"要確認：時間・根拠未確認","確認済")))))</f>
        <v/>
      </c>
      <c r="S41" s="10" t="str">
        <f>IF(B41="","",IF(ISNUMBER(K41),0,1))</f>
        <v/>
      </c>
    </row>
    <row r="42" spans="1:19" ht="24.95" customHeight="1" x14ac:dyDescent="0.2">
      <c r="A42" s="20"/>
      <c r="B42" s="7"/>
      <c r="C42" s="7"/>
      <c r="D42" s="7"/>
      <c r="E42" s="7"/>
      <c r="F42" s="26"/>
      <c r="G42" s="26"/>
      <c r="H42" s="26"/>
      <c r="I42" s="26"/>
      <c r="J42" s="32"/>
      <c r="K42" s="35"/>
      <c r="L42" s="7"/>
      <c r="M42" s="7"/>
      <c r="N42" s="7"/>
      <c r="O42" s="18" t="str">
        <f>IF(B42="","",IF(AND(ISNUMBER(F42),ISNUMBER(I42),I42&gt;=F42),ROUND((I42-F42)*24,4),IF(OR(F42&lt;&gt;"",I42&lt;&gt;""),"",IF(AND(ISNUMBER(J42),J42&gt;=0),J42,""))))</f>
        <v/>
      </c>
      <c r="P42" s="10" t="str">
        <f>IF(B42="","",IF(AND(ISNUMBER(F42),ISNUMBER(I42),I42&gt;=F42),"実績：門司発～門司着",IF(OR(F42&lt;&gt;"",I42&lt;&gt;""),"要確認：時刻不足・逆転",IF(AND(ISNUMBER(J42),J42&gt;=0),"実績：記録の時間","未確認"))))</f>
        <v/>
      </c>
      <c r="Q42" s="10" t="str">
        <f>IF(B42="","",IF(ISNUMBER(A42),YEAR(A42)-IF(MONTH(A42)&lt;4,1,0),""))</f>
        <v/>
      </c>
      <c r="R42" s="10" t="str">
        <f>IF(B42="","",IF(OR(NOT(ISNUMBER(A42)),C42="",D42="",L42="",M42="",AND(B42&lt;&gt;"関豊丸",B42&lt;&gt;"長豊丸")),"要確認：対象船・基本項目",IF(OR(P42="要確認：時刻不足・逆転",AND(ISNUMBER(G42),ISNUMBER(H42),H42&lt;G42),AND(ISNUMBER(F42),ISNUMBER(G42),G42&lt;F42),AND(ISNUMBER(H42),ISNUMBER(I42),I42&lt;H42),AND(ISNUMBER(J42),J42&lt;0),AND(ISNUMBER(K42),K42&lt;0)),"要確認：時刻・時間・料金",IF(COUNTIFS(OtherPorts[作業日],A42,OtherPorts[曳船名],B42,OtherPorts[船名],D42,OtherPorts[門司港発],F42)&gt;1,"要確認：同じ他港作業が重複",IF(OR(NOT(ISNUMBER(O42)),M42="未確認"),"要確認：時間・根拠未確認","確認済")))))</f>
        <v/>
      </c>
      <c r="S42" s="10" t="str">
        <f>IF(B42="","",IF(ISNUMBER(K42),0,1))</f>
        <v/>
      </c>
    </row>
    <row r="43" spans="1:19" ht="24.95" customHeight="1" x14ac:dyDescent="0.2">
      <c r="A43" s="20"/>
      <c r="B43" s="7"/>
      <c r="C43" s="7"/>
      <c r="D43" s="7"/>
      <c r="E43" s="7"/>
      <c r="F43" s="26"/>
      <c r="G43" s="26"/>
      <c r="H43" s="26"/>
      <c r="I43" s="26"/>
      <c r="J43" s="32"/>
      <c r="K43" s="35"/>
      <c r="L43" s="7"/>
      <c r="M43" s="7"/>
      <c r="N43" s="7"/>
      <c r="O43" s="18" t="str">
        <f>IF(B43="","",IF(AND(ISNUMBER(F43),ISNUMBER(I43),I43&gt;=F43),ROUND((I43-F43)*24,4),IF(OR(F43&lt;&gt;"",I43&lt;&gt;""),"",IF(AND(ISNUMBER(J43),J43&gt;=0),J43,""))))</f>
        <v/>
      </c>
      <c r="P43" s="10" t="str">
        <f>IF(B43="","",IF(AND(ISNUMBER(F43),ISNUMBER(I43),I43&gt;=F43),"実績：門司発～門司着",IF(OR(F43&lt;&gt;"",I43&lt;&gt;""),"要確認：時刻不足・逆転",IF(AND(ISNUMBER(J43),J43&gt;=0),"実績：記録の時間","未確認"))))</f>
        <v/>
      </c>
      <c r="Q43" s="10" t="str">
        <f>IF(B43="","",IF(ISNUMBER(A43),YEAR(A43)-IF(MONTH(A43)&lt;4,1,0),""))</f>
        <v/>
      </c>
      <c r="R43" s="10" t="str">
        <f>IF(B43="","",IF(OR(NOT(ISNUMBER(A43)),C43="",D43="",L43="",M43="",AND(B43&lt;&gt;"関豊丸",B43&lt;&gt;"長豊丸")),"要確認：対象船・基本項目",IF(OR(P43="要確認：時刻不足・逆転",AND(ISNUMBER(G43),ISNUMBER(H43),H43&lt;G43),AND(ISNUMBER(F43),ISNUMBER(G43),G43&lt;F43),AND(ISNUMBER(H43),ISNUMBER(I43),I43&lt;H43),AND(ISNUMBER(J43),J43&lt;0),AND(ISNUMBER(K43),K43&lt;0)),"要確認：時刻・時間・料金",IF(COUNTIFS(OtherPorts[作業日],A43,OtherPorts[曳船名],B43,OtherPorts[船名],D43,OtherPorts[門司港発],F43)&gt;1,"要確認：同じ他港作業が重複",IF(OR(NOT(ISNUMBER(O43)),M43="未確認"),"要確認：時間・根拠未確認","確認済")))))</f>
        <v/>
      </c>
      <c r="S43" s="10" t="str">
        <f>IF(B43="","",IF(ISNUMBER(K43),0,1))</f>
        <v/>
      </c>
    </row>
    <row r="44" spans="1:19" ht="24.95" customHeight="1" x14ac:dyDescent="0.2">
      <c r="A44" s="20"/>
      <c r="B44" s="7"/>
      <c r="C44" s="7"/>
      <c r="D44" s="7"/>
      <c r="E44" s="7"/>
      <c r="F44" s="26"/>
      <c r="G44" s="26"/>
      <c r="H44" s="26"/>
      <c r="I44" s="26"/>
      <c r="J44" s="32"/>
      <c r="K44" s="35"/>
      <c r="L44" s="7"/>
      <c r="M44" s="7"/>
      <c r="N44" s="7"/>
      <c r="O44" s="18" t="str">
        <f>IF(B44="","",IF(AND(ISNUMBER(F44),ISNUMBER(I44),I44&gt;=F44),ROUND((I44-F44)*24,4),IF(OR(F44&lt;&gt;"",I44&lt;&gt;""),"",IF(AND(ISNUMBER(J44),J44&gt;=0),J44,""))))</f>
        <v/>
      </c>
      <c r="P44" s="10" t="str">
        <f>IF(B44="","",IF(AND(ISNUMBER(F44),ISNUMBER(I44),I44&gt;=F44),"実績：門司発～門司着",IF(OR(F44&lt;&gt;"",I44&lt;&gt;""),"要確認：時刻不足・逆転",IF(AND(ISNUMBER(J44),J44&gt;=0),"実績：記録の時間","未確認"))))</f>
        <v/>
      </c>
      <c r="Q44" s="10" t="str">
        <f>IF(B44="","",IF(ISNUMBER(A44),YEAR(A44)-IF(MONTH(A44)&lt;4,1,0),""))</f>
        <v/>
      </c>
      <c r="R44" s="10" t="str">
        <f>IF(B44="","",IF(OR(NOT(ISNUMBER(A44)),C44="",D44="",L44="",M44="",AND(B44&lt;&gt;"関豊丸",B44&lt;&gt;"長豊丸")),"要確認：対象船・基本項目",IF(OR(P44="要確認：時刻不足・逆転",AND(ISNUMBER(G44),ISNUMBER(H44),H44&lt;G44),AND(ISNUMBER(F44),ISNUMBER(G44),G44&lt;F44),AND(ISNUMBER(H44),ISNUMBER(I44),I44&lt;H44),AND(ISNUMBER(J44),J44&lt;0),AND(ISNUMBER(K44),K44&lt;0)),"要確認：時刻・時間・料金",IF(COUNTIFS(OtherPorts[作業日],A44,OtherPorts[曳船名],B44,OtherPorts[船名],D44,OtherPorts[門司港発],F44)&gt;1,"要確認：同じ他港作業が重複",IF(OR(NOT(ISNUMBER(O44)),M44="未確認"),"要確認：時間・根拠未確認","確認済")))))</f>
        <v/>
      </c>
      <c r="S44" s="10" t="str">
        <f>IF(B44="","",IF(ISNUMBER(K44),0,1))</f>
        <v/>
      </c>
    </row>
    <row r="45" spans="1:19" ht="24.95" customHeight="1" x14ac:dyDescent="0.2">
      <c r="A45" s="20"/>
      <c r="B45" s="7"/>
      <c r="C45" s="7"/>
      <c r="D45" s="7"/>
      <c r="E45" s="7"/>
      <c r="F45" s="26"/>
      <c r="G45" s="26"/>
      <c r="H45" s="26"/>
      <c r="I45" s="26"/>
      <c r="J45" s="32"/>
      <c r="K45" s="35"/>
      <c r="L45" s="7"/>
      <c r="M45" s="7"/>
      <c r="N45" s="7"/>
      <c r="O45" s="18" t="str">
        <f>IF(B45="","",IF(AND(ISNUMBER(F45),ISNUMBER(I45),I45&gt;=F45),ROUND((I45-F45)*24,4),IF(OR(F45&lt;&gt;"",I45&lt;&gt;""),"",IF(AND(ISNUMBER(J45),J45&gt;=0),J45,""))))</f>
        <v/>
      </c>
      <c r="P45" s="10" t="str">
        <f>IF(B45="","",IF(AND(ISNUMBER(F45),ISNUMBER(I45),I45&gt;=F45),"実績：門司発～門司着",IF(OR(F45&lt;&gt;"",I45&lt;&gt;""),"要確認：時刻不足・逆転",IF(AND(ISNUMBER(J45),J45&gt;=0),"実績：記録の時間","未確認"))))</f>
        <v/>
      </c>
      <c r="Q45" s="10" t="str">
        <f>IF(B45="","",IF(ISNUMBER(A45),YEAR(A45)-IF(MONTH(A45)&lt;4,1,0),""))</f>
        <v/>
      </c>
      <c r="R45" s="10" t="str">
        <f>IF(B45="","",IF(OR(NOT(ISNUMBER(A45)),C45="",D45="",L45="",M45="",AND(B45&lt;&gt;"関豊丸",B45&lt;&gt;"長豊丸")),"要確認：対象船・基本項目",IF(OR(P45="要確認：時刻不足・逆転",AND(ISNUMBER(G45),ISNUMBER(H45),H45&lt;G45),AND(ISNUMBER(F45),ISNUMBER(G45),G45&lt;F45),AND(ISNUMBER(H45),ISNUMBER(I45),I45&lt;H45),AND(ISNUMBER(J45),J45&lt;0),AND(ISNUMBER(K45),K45&lt;0)),"要確認：時刻・時間・料金",IF(COUNTIFS(OtherPorts[作業日],A45,OtherPorts[曳船名],B45,OtherPorts[船名],D45,OtherPorts[門司港発],F45)&gt;1,"要確認：同じ他港作業が重複",IF(OR(NOT(ISNUMBER(O45)),M45="未確認"),"要確認：時間・根拠未確認","確認済")))))</f>
        <v/>
      </c>
      <c r="S45" s="10" t="str">
        <f>IF(B45="","",IF(ISNUMBER(K45),0,1))</f>
        <v/>
      </c>
    </row>
    <row r="46" spans="1:19" ht="24.95" customHeight="1" x14ac:dyDescent="0.2">
      <c r="A46" s="20"/>
      <c r="B46" s="7"/>
      <c r="C46" s="7"/>
      <c r="D46" s="7"/>
      <c r="E46" s="7"/>
      <c r="F46" s="26"/>
      <c r="G46" s="26"/>
      <c r="H46" s="26"/>
      <c r="I46" s="26"/>
      <c r="J46" s="32"/>
      <c r="K46" s="35"/>
      <c r="L46" s="7"/>
      <c r="M46" s="7"/>
      <c r="N46" s="7"/>
      <c r="O46" s="18" t="str">
        <f>IF(B46="","",IF(AND(ISNUMBER(F46),ISNUMBER(I46),I46&gt;=F46),ROUND((I46-F46)*24,4),IF(OR(F46&lt;&gt;"",I46&lt;&gt;""),"",IF(AND(ISNUMBER(J46),J46&gt;=0),J46,""))))</f>
        <v/>
      </c>
      <c r="P46" s="10" t="str">
        <f>IF(B46="","",IF(AND(ISNUMBER(F46),ISNUMBER(I46),I46&gt;=F46),"実績：門司発～門司着",IF(OR(F46&lt;&gt;"",I46&lt;&gt;""),"要確認：時刻不足・逆転",IF(AND(ISNUMBER(J46),J46&gt;=0),"実績：記録の時間","未確認"))))</f>
        <v/>
      </c>
      <c r="Q46" s="10" t="str">
        <f>IF(B46="","",IF(ISNUMBER(A46),YEAR(A46)-IF(MONTH(A46)&lt;4,1,0),""))</f>
        <v/>
      </c>
      <c r="R46" s="10" t="str">
        <f>IF(B46="","",IF(OR(NOT(ISNUMBER(A46)),C46="",D46="",L46="",M46="",AND(B46&lt;&gt;"関豊丸",B46&lt;&gt;"長豊丸")),"要確認：対象船・基本項目",IF(OR(P46="要確認：時刻不足・逆転",AND(ISNUMBER(G46),ISNUMBER(H46),H46&lt;G46),AND(ISNUMBER(F46),ISNUMBER(G46),G46&lt;F46),AND(ISNUMBER(H46),ISNUMBER(I46),I46&lt;H46),AND(ISNUMBER(J46),J46&lt;0),AND(ISNUMBER(K46),K46&lt;0)),"要確認：時刻・時間・料金",IF(COUNTIFS(OtherPorts[作業日],A46,OtherPorts[曳船名],B46,OtherPorts[船名],D46,OtherPorts[門司港発],F46)&gt;1,"要確認：同じ他港作業が重複",IF(OR(NOT(ISNUMBER(O46)),M46="未確認"),"要確認：時間・根拠未確認","確認済")))))</f>
        <v/>
      </c>
      <c r="S46" s="10" t="str">
        <f>IF(B46="","",IF(ISNUMBER(K46),0,1))</f>
        <v/>
      </c>
    </row>
    <row r="47" spans="1:19" ht="24.95" customHeight="1" x14ac:dyDescent="0.2">
      <c r="A47" s="20"/>
      <c r="B47" s="7"/>
      <c r="C47" s="7"/>
      <c r="D47" s="7"/>
      <c r="E47" s="7"/>
      <c r="F47" s="26"/>
      <c r="G47" s="26"/>
      <c r="H47" s="26"/>
      <c r="I47" s="26"/>
      <c r="J47" s="32"/>
      <c r="K47" s="35"/>
      <c r="L47" s="7"/>
      <c r="M47" s="7"/>
      <c r="N47" s="7"/>
      <c r="O47" s="18" t="str">
        <f>IF(B47="","",IF(AND(ISNUMBER(F47),ISNUMBER(I47),I47&gt;=F47),ROUND((I47-F47)*24,4),IF(OR(F47&lt;&gt;"",I47&lt;&gt;""),"",IF(AND(ISNUMBER(J47),J47&gt;=0),J47,""))))</f>
        <v/>
      </c>
      <c r="P47" s="10" t="str">
        <f>IF(B47="","",IF(AND(ISNUMBER(F47),ISNUMBER(I47),I47&gt;=F47),"実績：門司発～門司着",IF(OR(F47&lt;&gt;"",I47&lt;&gt;""),"要確認：時刻不足・逆転",IF(AND(ISNUMBER(J47),J47&gt;=0),"実績：記録の時間","未確認"))))</f>
        <v/>
      </c>
      <c r="Q47" s="10" t="str">
        <f>IF(B47="","",IF(ISNUMBER(A47),YEAR(A47)-IF(MONTH(A47)&lt;4,1,0),""))</f>
        <v/>
      </c>
      <c r="R47" s="10" t="str">
        <f>IF(B47="","",IF(OR(NOT(ISNUMBER(A47)),C47="",D47="",L47="",M47="",AND(B47&lt;&gt;"関豊丸",B47&lt;&gt;"長豊丸")),"要確認：対象船・基本項目",IF(OR(P47="要確認：時刻不足・逆転",AND(ISNUMBER(G47),ISNUMBER(H47),H47&lt;G47),AND(ISNUMBER(F47),ISNUMBER(G47),G47&lt;F47),AND(ISNUMBER(H47),ISNUMBER(I47),I47&lt;H47),AND(ISNUMBER(J47),J47&lt;0),AND(ISNUMBER(K47),K47&lt;0)),"要確認：時刻・時間・料金",IF(COUNTIFS(OtherPorts[作業日],A47,OtherPorts[曳船名],B47,OtherPorts[船名],D47,OtherPorts[門司港発],F47)&gt;1,"要確認：同じ他港作業が重複",IF(OR(NOT(ISNUMBER(O47)),M47="未確認"),"要確認：時間・根拠未確認","確認済")))))</f>
        <v/>
      </c>
      <c r="S47" s="10" t="str">
        <f>IF(B47="","",IF(ISNUMBER(K47),0,1))</f>
        <v/>
      </c>
    </row>
    <row r="48" spans="1:19" ht="24.95" customHeight="1" x14ac:dyDescent="0.2">
      <c r="A48" s="20"/>
      <c r="B48" s="7"/>
      <c r="C48" s="7"/>
      <c r="D48" s="7"/>
      <c r="E48" s="7"/>
      <c r="F48" s="26"/>
      <c r="G48" s="26"/>
      <c r="H48" s="26"/>
      <c r="I48" s="26"/>
      <c r="J48" s="32"/>
      <c r="K48" s="35"/>
      <c r="L48" s="7"/>
      <c r="M48" s="7"/>
      <c r="N48" s="7"/>
      <c r="O48" s="18" t="str">
        <f>IF(B48="","",IF(AND(ISNUMBER(F48),ISNUMBER(I48),I48&gt;=F48),ROUND((I48-F48)*24,4),IF(OR(F48&lt;&gt;"",I48&lt;&gt;""),"",IF(AND(ISNUMBER(J48),J48&gt;=0),J48,""))))</f>
        <v/>
      </c>
      <c r="P48" s="10" t="str">
        <f>IF(B48="","",IF(AND(ISNUMBER(F48),ISNUMBER(I48),I48&gt;=F48),"実績：門司発～門司着",IF(OR(F48&lt;&gt;"",I48&lt;&gt;""),"要確認：時刻不足・逆転",IF(AND(ISNUMBER(J48),J48&gt;=0),"実績：記録の時間","未確認"))))</f>
        <v/>
      </c>
      <c r="Q48" s="10" t="str">
        <f>IF(B48="","",IF(ISNUMBER(A48),YEAR(A48)-IF(MONTH(A48)&lt;4,1,0),""))</f>
        <v/>
      </c>
      <c r="R48" s="10" t="str">
        <f>IF(B48="","",IF(OR(NOT(ISNUMBER(A48)),C48="",D48="",L48="",M48="",AND(B48&lt;&gt;"関豊丸",B48&lt;&gt;"長豊丸")),"要確認：対象船・基本項目",IF(OR(P48="要確認：時刻不足・逆転",AND(ISNUMBER(G48),ISNUMBER(H48),H48&lt;G48),AND(ISNUMBER(F48),ISNUMBER(G48),G48&lt;F48),AND(ISNUMBER(H48),ISNUMBER(I48),I48&lt;H48),AND(ISNUMBER(J48),J48&lt;0),AND(ISNUMBER(K48),K48&lt;0)),"要確認：時刻・時間・料金",IF(COUNTIFS(OtherPorts[作業日],A48,OtherPorts[曳船名],B48,OtherPorts[船名],D48,OtherPorts[門司港発],F48)&gt;1,"要確認：同じ他港作業が重複",IF(OR(NOT(ISNUMBER(O48)),M48="未確認"),"要確認：時間・根拠未確認","確認済")))))</f>
        <v/>
      </c>
      <c r="S48" s="10" t="str">
        <f>IF(B48="","",IF(ISNUMBER(K48),0,1))</f>
        <v/>
      </c>
    </row>
    <row r="49" spans="1:19" ht="24.95" customHeight="1" x14ac:dyDescent="0.2">
      <c r="A49" s="20"/>
      <c r="B49" s="7"/>
      <c r="C49" s="7"/>
      <c r="D49" s="7"/>
      <c r="E49" s="7"/>
      <c r="F49" s="26"/>
      <c r="G49" s="26"/>
      <c r="H49" s="26"/>
      <c r="I49" s="26"/>
      <c r="J49" s="32"/>
      <c r="K49" s="35"/>
      <c r="L49" s="7"/>
      <c r="M49" s="7"/>
      <c r="N49" s="7"/>
      <c r="O49" s="18" t="str">
        <f>IF(B49="","",IF(AND(ISNUMBER(F49),ISNUMBER(I49),I49&gt;=F49),ROUND((I49-F49)*24,4),IF(OR(F49&lt;&gt;"",I49&lt;&gt;""),"",IF(AND(ISNUMBER(J49),J49&gt;=0),J49,""))))</f>
        <v/>
      </c>
      <c r="P49" s="10" t="str">
        <f>IF(B49="","",IF(AND(ISNUMBER(F49),ISNUMBER(I49),I49&gt;=F49),"実績：門司発～門司着",IF(OR(F49&lt;&gt;"",I49&lt;&gt;""),"要確認：時刻不足・逆転",IF(AND(ISNUMBER(J49),J49&gt;=0),"実績：記録の時間","未確認"))))</f>
        <v/>
      </c>
      <c r="Q49" s="10" t="str">
        <f>IF(B49="","",IF(ISNUMBER(A49),YEAR(A49)-IF(MONTH(A49)&lt;4,1,0),""))</f>
        <v/>
      </c>
      <c r="R49" s="10" t="str">
        <f>IF(B49="","",IF(OR(NOT(ISNUMBER(A49)),C49="",D49="",L49="",M49="",AND(B49&lt;&gt;"関豊丸",B49&lt;&gt;"長豊丸")),"要確認：対象船・基本項目",IF(OR(P49="要確認：時刻不足・逆転",AND(ISNUMBER(G49),ISNUMBER(H49),H49&lt;G49),AND(ISNUMBER(F49),ISNUMBER(G49),G49&lt;F49),AND(ISNUMBER(H49),ISNUMBER(I49),I49&lt;H49),AND(ISNUMBER(J49),J49&lt;0),AND(ISNUMBER(K49),K49&lt;0)),"要確認：時刻・時間・料金",IF(COUNTIFS(OtherPorts[作業日],A49,OtherPorts[曳船名],B49,OtherPorts[船名],D49,OtherPorts[門司港発],F49)&gt;1,"要確認：同じ他港作業が重複",IF(OR(NOT(ISNUMBER(O49)),M49="未確認"),"要確認：時間・根拠未確認","確認済")))))</f>
        <v/>
      </c>
      <c r="S49" s="10" t="str">
        <f>IF(B49="","",IF(ISNUMBER(K49),0,1))</f>
        <v/>
      </c>
    </row>
    <row r="50" spans="1:19" ht="24.95" customHeight="1" x14ac:dyDescent="0.2">
      <c r="A50" s="20"/>
      <c r="B50" s="7"/>
      <c r="C50" s="7"/>
      <c r="D50" s="7"/>
      <c r="E50" s="7"/>
      <c r="F50" s="26"/>
      <c r="G50" s="26"/>
      <c r="H50" s="26"/>
      <c r="I50" s="26"/>
      <c r="J50" s="32"/>
      <c r="K50" s="35"/>
      <c r="L50" s="7"/>
      <c r="M50" s="7"/>
      <c r="N50" s="7"/>
      <c r="O50" s="18" t="str">
        <f>IF(B50="","",IF(AND(ISNUMBER(F50),ISNUMBER(I50),I50&gt;=F50),ROUND((I50-F50)*24,4),IF(OR(F50&lt;&gt;"",I50&lt;&gt;""),"",IF(AND(ISNUMBER(J50),J50&gt;=0),J50,""))))</f>
        <v/>
      </c>
      <c r="P50" s="10" t="str">
        <f>IF(B50="","",IF(AND(ISNUMBER(F50),ISNUMBER(I50),I50&gt;=F50),"実績：門司発～門司着",IF(OR(F50&lt;&gt;"",I50&lt;&gt;""),"要確認：時刻不足・逆転",IF(AND(ISNUMBER(J50),J50&gt;=0),"実績：記録の時間","未確認"))))</f>
        <v/>
      </c>
      <c r="Q50" s="10" t="str">
        <f>IF(B50="","",IF(ISNUMBER(A50),YEAR(A50)-IF(MONTH(A50)&lt;4,1,0),""))</f>
        <v/>
      </c>
      <c r="R50" s="10" t="str">
        <f>IF(B50="","",IF(OR(NOT(ISNUMBER(A50)),C50="",D50="",L50="",M50="",AND(B50&lt;&gt;"関豊丸",B50&lt;&gt;"長豊丸")),"要確認：対象船・基本項目",IF(OR(P50="要確認：時刻不足・逆転",AND(ISNUMBER(G50),ISNUMBER(H50),H50&lt;G50),AND(ISNUMBER(F50),ISNUMBER(G50),G50&lt;F50),AND(ISNUMBER(H50),ISNUMBER(I50),I50&lt;H50),AND(ISNUMBER(J50),J50&lt;0),AND(ISNUMBER(K50),K50&lt;0)),"要確認：時刻・時間・料金",IF(COUNTIFS(OtherPorts[作業日],A50,OtherPorts[曳船名],B50,OtherPorts[船名],D50,OtherPorts[門司港発],F50)&gt;1,"要確認：同じ他港作業が重複",IF(OR(NOT(ISNUMBER(O50)),M50="未確認"),"要確認：時間・根拠未確認","確認済")))))</f>
        <v/>
      </c>
      <c r="S50" s="10" t="str">
        <f>IF(B50="","",IF(ISNUMBER(K50),0,1))</f>
        <v/>
      </c>
    </row>
    <row r="51" spans="1:19" ht="24.95" customHeight="1" x14ac:dyDescent="0.2">
      <c r="A51" s="20"/>
      <c r="B51" s="7"/>
      <c r="C51" s="7"/>
      <c r="D51" s="7"/>
      <c r="E51" s="7"/>
      <c r="F51" s="26"/>
      <c r="G51" s="26"/>
      <c r="H51" s="26"/>
      <c r="I51" s="26"/>
      <c r="J51" s="32"/>
      <c r="K51" s="35"/>
      <c r="L51" s="7"/>
      <c r="M51" s="7"/>
      <c r="N51" s="7"/>
      <c r="O51" s="18" t="str">
        <f>IF(B51="","",IF(AND(ISNUMBER(F51),ISNUMBER(I51),I51&gt;=F51),ROUND((I51-F51)*24,4),IF(OR(F51&lt;&gt;"",I51&lt;&gt;""),"",IF(AND(ISNUMBER(J51),J51&gt;=0),J51,""))))</f>
        <v/>
      </c>
      <c r="P51" s="10" t="str">
        <f>IF(B51="","",IF(AND(ISNUMBER(F51),ISNUMBER(I51),I51&gt;=F51),"実績：門司発～門司着",IF(OR(F51&lt;&gt;"",I51&lt;&gt;""),"要確認：時刻不足・逆転",IF(AND(ISNUMBER(J51),J51&gt;=0),"実績：記録の時間","未確認"))))</f>
        <v/>
      </c>
      <c r="Q51" s="10" t="str">
        <f>IF(B51="","",IF(ISNUMBER(A51),YEAR(A51)-IF(MONTH(A51)&lt;4,1,0),""))</f>
        <v/>
      </c>
      <c r="R51" s="10" t="str">
        <f>IF(B51="","",IF(OR(NOT(ISNUMBER(A51)),C51="",D51="",L51="",M51="",AND(B51&lt;&gt;"関豊丸",B51&lt;&gt;"長豊丸")),"要確認：対象船・基本項目",IF(OR(P51="要確認：時刻不足・逆転",AND(ISNUMBER(G51),ISNUMBER(H51),H51&lt;G51),AND(ISNUMBER(F51),ISNUMBER(G51),G51&lt;F51),AND(ISNUMBER(H51),ISNUMBER(I51),I51&lt;H51),AND(ISNUMBER(J51),J51&lt;0),AND(ISNUMBER(K51),K51&lt;0)),"要確認：時刻・時間・料金",IF(COUNTIFS(OtherPorts[作業日],A51,OtherPorts[曳船名],B51,OtherPorts[船名],D51,OtherPorts[門司港発],F51)&gt;1,"要確認：同じ他港作業が重複",IF(OR(NOT(ISNUMBER(O51)),M51="未確認"),"要確認：時間・根拠未確認","確認済")))))</f>
        <v/>
      </c>
      <c r="S51" s="10" t="str">
        <f>IF(B51="","",IF(ISNUMBER(K51),0,1))</f>
        <v/>
      </c>
    </row>
    <row r="52" spans="1:19" ht="24.95" customHeight="1" x14ac:dyDescent="0.2">
      <c r="A52" s="20"/>
      <c r="B52" s="7"/>
      <c r="C52" s="7"/>
      <c r="D52" s="7"/>
      <c r="E52" s="7"/>
      <c r="F52" s="26"/>
      <c r="G52" s="26"/>
      <c r="H52" s="26"/>
      <c r="I52" s="26"/>
      <c r="J52" s="32"/>
      <c r="K52" s="35"/>
      <c r="L52" s="7"/>
      <c r="M52" s="7"/>
      <c r="N52" s="7"/>
      <c r="O52" s="18" t="str">
        <f>IF(B52="","",IF(AND(ISNUMBER(F52),ISNUMBER(I52),I52&gt;=F52),ROUND((I52-F52)*24,4),IF(OR(F52&lt;&gt;"",I52&lt;&gt;""),"",IF(AND(ISNUMBER(J52),J52&gt;=0),J52,""))))</f>
        <v/>
      </c>
      <c r="P52" s="10" t="str">
        <f>IF(B52="","",IF(AND(ISNUMBER(F52),ISNUMBER(I52),I52&gt;=F52),"実績：門司発～門司着",IF(OR(F52&lt;&gt;"",I52&lt;&gt;""),"要確認：時刻不足・逆転",IF(AND(ISNUMBER(J52),J52&gt;=0),"実績：記録の時間","未確認"))))</f>
        <v/>
      </c>
      <c r="Q52" s="10" t="str">
        <f>IF(B52="","",IF(ISNUMBER(A52),YEAR(A52)-IF(MONTH(A52)&lt;4,1,0),""))</f>
        <v/>
      </c>
      <c r="R52" s="10" t="str">
        <f>IF(B52="","",IF(OR(NOT(ISNUMBER(A52)),C52="",D52="",L52="",M52="",AND(B52&lt;&gt;"関豊丸",B52&lt;&gt;"長豊丸")),"要確認：対象船・基本項目",IF(OR(P52="要確認：時刻不足・逆転",AND(ISNUMBER(G52),ISNUMBER(H52),H52&lt;G52),AND(ISNUMBER(F52),ISNUMBER(G52),G52&lt;F52),AND(ISNUMBER(H52),ISNUMBER(I52),I52&lt;H52),AND(ISNUMBER(J52),J52&lt;0),AND(ISNUMBER(K52),K52&lt;0)),"要確認：時刻・時間・料金",IF(COUNTIFS(OtherPorts[作業日],A52,OtherPorts[曳船名],B52,OtherPorts[船名],D52,OtherPorts[門司港発],F52)&gt;1,"要確認：同じ他港作業が重複",IF(OR(NOT(ISNUMBER(O52)),M52="未確認"),"要確認：時間・根拠未確認","確認済")))))</f>
        <v/>
      </c>
      <c r="S52" s="10" t="str">
        <f>IF(B52="","",IF(ISNUMBER(K52),0,1))</f>
        <v/>
      </c>
    </row>
    <row r="53" spans="1:19" ht="24.95" customHeight="1" x14ac:dyDescent="0.2">
      <c r="A53" s="20"/>
      <c r="B53" s="7"/>
      <c r="C53" s="7"/>
      <c r="D53" s="7"/>
      <c r="E53" s="7"/>
      <c r="F53" s="26"/>
      <c r="G53" s="26"/>
      <c r="H53" s="26"/>
      <c r="I53" s="26"/>
      <c r="J53" s="32"/>
      <c r="K53" s="35"/>
      <c r="L53" s="7"/>
      <c r="M53" s="7"/>
      <c r="N53" s="7"/>
      <c r="O53" s="18" t="str">
        <f>IF(B53="","",IF(AND(ISNUMBER(F53),ISNUMBER(I53),I53&gt;=F53),ROUND((I53-F53)*24,4),IF(OR(F53&lt;&gt;"",I53&lt;&gt;""),"",IF(AND(ISNUMBER(J53),J53&gt;=0),J53,""))))</f>
        <v/>
      </c>
      <c r="P53" s="10" t="str">
        <f>IF(B53="","",IF(AND(ISNUMBER(F53),ISNUMBER(I53),I53&gt;=F53),"実績：門司発～門司着",IF(OR(F53&lt;&gt;"",I53&lt;&gt;""),"要確認：時刻不足・逆転",IF(AND(ISNUMBER(J53),J53&gt;=0),"実績：記録の時間","未確認"))))</f>
        <v/>
      </c>
      <c r="Q53" s="10" t="str">
        <f>IF(B53="","",IF(ISNUMBER(A53),YEAR(A53)-IF(MONTH(A53)&lt;4,1,0),""))</f>
        <v/>
      </c>
      <c r="R53" s="10" t="str">
        <f>IF(B53="","",IF(OR(NOT(ISNUMBER(A53)),C53="",D53="",L53="",M53="",AND(B53&lt;&gt;"関豊丸",B53&lt;&gt;"長豊丸")),"要確認：対象船・基本項目",IF(OR(P53="要確認：時刻不足・逆転",AND(ISNUMBER(G53),ISNUMBER(H53),H53&lt;G53),AND(ISNUMBER(F53),ISNUMBER(G53),G53&lt;F53),AND(ISNUMBER(H53),ISNUMBER(I53),I53&lt;H53),AND(ISNUMBER(J53),J53&lt;0),AND(ISNUMBER(K53),K53&lt;0)),"要確認：時刻・時間・料金",IF(COUNTIFS(OtherPorts[作業日],A53,OtherPorts[曳船名],B53,OtherPorts[船名],D53,OtherPorts[門司港発],F53)&gt;1,"要確認：同じ他港作業が重複",IF(OR(NOT(ISNUMBER(O53)),M53="未確認"),"要確認：時間・根拠未確認","確認済")))))</f>
        <v/>
      </c>
      <c r="S53" s="10" t="str">
        <f>IF(B53="","",IF(ISNUMBER(K53),0,1))</f>
        <v/>
      </c>
    </row>
    <row r="54" spans="1:19" ht="24.95" customHeight="1" x14ac:dyDescent="0.2">
      <c r="A54" s="20"/>
      <c r="B54" s="7"/>
      <c r="C54" s="7"/>
      <c r="D54" s="7"/>
      <c r="E54" s="7"/>
      <c r="F54" s="26"/>
      <c r="G54" s="26"/>
      <c r="H54" s="26"/>
      <c r="I54" s="26"/>
      <c r="J54" s="32"/>
      <c r="K54" s="35"/>
      <c r="L54" s="7"/>
      <c r="M54" s="7"/>
      <c r="N54" s="7"/>
      <c r="O54" s="18" t="str">
        <f>IF(B54="","",IF(AND(ISNUMBER(F54),ISNUMBER(I54),I54&gt;=F54),ROUND((I54-F54)*24,4),IF(OR(F54&lt;&gt;"",I54&lt;&gt;""),"",IF(AND(ISNUMBER(J54),J54&gt;=0),J54,""))))</f>
        <v/>
      </c>
      <c r="P54" s="10" t="str">
        <f>IF(B54="","",IF(AND(ISNUMBER(F54),ISNUMBER(I54),I54&gt;=F54),"実績：門司発～門司着",IF(OR(F54&lt;&gt;"",I54&lt;&gt;""),"要確認：時刻不足・逆転",IF(AND(ISNUMBER(J54),J54&gt;=0),"実績：記録の時間","未確認"))))</f>
        <v/>
      </c>
      <c r="Q54" s="10" t="str">
        <f>IF(B54="","",IF(ISNUMBER(A54),YEAR(A54)-IF(MONTH(A54)&lt;4,1,0),""))</f>
        <v/>
      </c>
      <c r="R54" s="10" t="str">
        <f>IF(B54="","",IF(OR(NOT(ISNUMBER(A54)),C54="",D54="",L54="",M54="",AND(B54&lt;&gt;"関豊丸",B54&lt;&gt;"長豊丸")),"要確認：対象船・基本項目",IF(OR(P54="要確認：時刻不足・逆転",AND(ISNUMBER(G54),ISNUMBER(H54),H54&lt;G54),AND(ISNUMBER(F54),ISNUMBER(G54),G54&lt;F54),AND(ISNUMBER(H54),ISNUMBER(I54),I54&lt;H54),AND(ISNUMBER(J54),J54&lt;0),AND(ISNUMBER(K54),K54&lt;0)),"要確認：時刻・時間・料金",IF(COUNTIFS(OtherPorts[作業日],A54,OtherPorts[曳船名],B54,OtherPorts[船名],D54,OtherPorts[門司港発],F54)&gt;1,"要確認：同じ他港作業が重複",IF(OR(NOT(ISNUMBER(O54)),M54="未確認"),"要確認：時間・根拠未確認","確認済")))))</f>
        <v/>
      </c>
      <c r="S54" s="10" t="str">
        <f>IF(B54="","",IF(ISNUMBER(K54),0,1))</f>
        <v/>
      </c>
    </row>
    <row r="55" spans="1:19" ht="24.95" customHeight="1" x14ac:dyDescent="0.2">
      <c r="A55" s="20"/>
      <c r="B55" s="7"/>
      <c r="C55" s="7"/>
      <c r="D55" s="7"/>
      <c r="E55" s="7"/>
      <c r="F55" s="26"/>
      <c r="G55" s="26"/>
      <c r="H55" s="26"/>
      <c r="I55" s="26"/>
      <c r="J55" s="32"/>
      <c r="K55" s="35"/>
      <c r="L55" s="7"/>
      <c r="M55" s="7"/>
      <c r="N55" s="7"/>
      <c r="O55" s="18" t="str">
        <f>IF(B55="","",IF(AND(ISNUMBER(F55),ISNUMBER(I55),I55&gt;=F55),ROUND((I55-F55)*24,4),IF(OR(F55&lt;&gt;"",I55&lt;&gt;""),"",IF(AND(ISNUMBER(J55),J55&gt;=0),J55,""))))</f>
        <v/>
      </c>
      <c r="P55" s="10" t="str">
        <f>IF(B55="","",IF(AND(ISNUMBER(F55),ISNUMBER(I55),I55&gt;=F55),"実績：門司発～門司着",IF(OR(F55&lt;&gt;"",I55&lt;&gt;""),"要確認：時刻不足・逆転",IF(AND(ISNUMBER(J55),J55&gt;=0),"実績：記録の時間","未確認"))))</f>
        <v/>
      </c>
      <c r="Q55" s="10" t="str">
        <f>IF(B55="","",IF(ISNUMBER(A55),YEAR(A55)-IF(MONTH(A55)&lt;4,1,0),""))</f>
        <v/>
      </c>
      <c r="R55" s="10" t="str">
        <f>IF(B55="","",IF(OR(NOT(ISNUMBER(A55)),C55="",D55="",L55="",M55="",AND(B55&lt;&gt;"関豊丸",B55&lt;&gt;"長豊丸")),"要確認：対象船・基本項目",IF(OR(P55="要確認：時刻不足・逆転",AND(ISNUMBER(G55),ISNUMBER(H55),H55&lt;G55),AND(ISNUMBER(F55),ISNUMBER(G55),G55&lt;F55),AND(ISNUMBER(H55),ISNUMBER(I55),I55&lt;H55),AND(ISNUMBER(J55),J55&lt;0),AND(ISNUMBER(K55),K55&lt;0)),"要確認：時刻・時間・料金",IF(COUNTIFS(OtherPorts[作業日],A55,OtherPorts[曳船名],B55,OtherPorts[船名],D55,OtherPorts[門司港発],F55)&gt;1,"要確認：同じ他港作業が重複",IF(OR(NOT(ISNUMBER(O55)),M55="未確認"),"要確認：時間・根拠未確認","確認済")))))</f>
        <v/>
      </c>
      <c r="S55" s="10" t="str">
        <f>IF(B55="","",IF(ISNUMBER(K55),0,1))</f>
        <v/>
      </c>
    </row>
    <row r="56" spans="1:19" ht="24.95" customHeight="1" x14ac:dyDescent="0.2">
      <c r="A56" s="20"/>
      <c r="B56" s="7"/>
      <c r="C56" s="7"/>
      <c r="D56" s="7"/>
      <c r="E56" s="7"/>
      <c r="F56" s="26"/>
      <c r="G56" s="26"/>
      <c r="H56" s="26"/>
      <c r="I56" s="26"/>
      <c r="J56" s="32"/>
      <c r="K56" s="35"/>
      <c r="L56" s="7"/>
      <c r="M56" s="7"/>
      <c r="N56" s="7"/>
      <c r="O56" s="18" t="str">
        <f>IF(B56="","",IF(AND(ISNUMBER(F56),ISNUMBER(I56),I56&gt;=F56),ROUND((I56-F56)*24,4),IF(OR(F56&lt;&gt;"",I56&lt;&gt;""),"",IF(AND(ISNUMBER(J56),J56&gt;=0),J56,""))))</f>
        <v/>
      </c>
      <c r="P56" s="10" t="str">
        <f>IF(B56="","",IF(AND(ISNUMBER(F56),ISNUMBER(I56),I56&gt;=F56),"実績：門司発～門司着",IF(OR(F56&lt;&gt;"",I56&lt;&gt;""),"要確認：時刻不足・逆転",IF(AND(ISNUMBER(J56),J56&gt;=0),"実績：記録の時間","未確認"))))</f>
        <v/>
      </c>
      <c r="Q56" s="10" t="str">
        <f>IF(B56="","",IF(ISNUMBER(A56),YEAR(A56)-IF(MONTH(A56)&lt;4,1,0),""))</f>
        <v/>
      </c>
      <c r="R56" s="10" t="str">
        <f>IF(B56="","",IF(OR(NOT(ISNUMBER(A56)),C56="",D56="",L56="",M56="",AND(B56&lt;&gt;"関豊丸",B56&lt;&gt;"長豊丸")),"要確認：対象船・基本項目",IF(OR(P56="要確認：時刻不足・逆転",AND(ISNUMBER(G56),ISNUMBER(H56),H56&lt;G56),AND(ISNUMBER(F56),ISNUMBER(G56),G56&lt;F56),AND(ISNUMBER(H56),ISNUMBER(I56),I56&lt;H56),AND(ISNUMBER(J56),J56&lt;0),AND(ISNUMBER(K56),K56&lt;0)),"要確認：時刻・時間・料金",IF(COUNTIFS(OtherPorts[作業日],A56,OtherPorts[曳船名],B56,OtherPorts[船名],D56,OtherPorts[門司港発],F56)&gt;1,"要確認：同じ他港作業が重複",IF(OR(NOT(ISNUMBER(O56)),M56="未確認"),"要確認：時間・根拠未確認","確認済")))))</f>
        <v/>
      </c>
      <c r="S56" s="10" t="str">
        <f>IF(B56="","",IF(ISNUMBER(K56),0,1))</f>
        <v/>
      </c>
    </row>
    <row r="57" spans="1:19" ht="24.95" customHeight="1" x14ac:dyDescent="0.2">
      <c r="A57" s="20"/>
      <c r="B57" s="7"/>
      <c r="C57" s="7"/>
      <c r="D57" s="7"/>
      <c r="E57" s="7"/>
      <c r="F57" s="26"/>
      <c r="G57" s="26"/>
      <c r="H57" s="26"/>
      <c r="I57" s="26"/>
      <c r="J57" s="32"/>
      <c r="K57" s="35"/>
      <c r="L57" s="7"/>
      <c r="M57" s="7"/>
      <c r="N57" s="7"/>
      <c r="O57" s="18" t="str">
        <f>IF(B57="","",IF(AND(ISNUMBER(F57),ISNUMBER(I57),I57&gt;=F57),ROUND((I57-F57)*24,4),IF(OR(F57&lt;&gt;"",I57&lt;&gt;""),"",IF(AND(ISNUMBER(J57),J57&gt;=0),J57,""))))</f>
        <v/>
      </c>
      <c r="P57" s="10" t="str">
        <f>IF(B57="","",IF(AND(ISNUMBER(F57),ISNUMBER(I57),I57&gt;=F57),"実績：門司発～門司着",IF(OR(F57&lt;&gt;"",I57&lt;&gt;""),"要確認：時刻不足・逆転",IF(AND(ISNUMBER(J57),J57&gt;=0),"実績：記録の時間","未確認"))))</f>
        <v/>
      </c>
      <c r="Q57" s="10" t="str">
        <f>IF(B57="","",IF(ISNUMBER(A57),YEAR(A57)-IF(MONTH(A57)&lt;4,1,0),""))</f>
        <v/>
      </c>
      <c r="R57" s="10" t="str">
        <f>IF(B57="","",IF(OR(NOT(ISNUMBER(A57)),C57="",D57="",L57="",M57="",AND(B57&lt;&gt;"関豊丸",B57&lt;&gt;"長豊丸")),"要確認：対象船・基本項目",IF(OR(P57="要確認：時刻不足・逆転",AND(ISNUMBER(G57),ISNUMBER(H57),H57&lt;G57),AND(ISNUMBER(F57),ISNUMBER(G57),G57&lt;F57),AND(ISNUMBER(H57),ISNUMBER(I57),I57&lt;H57),AND(ISNUMBER(J57),J57&lt;0),AND(ISNUMBER(K57),K57&lt;0)),"要確認：時刻・時間・料金",IF(COUNTIFS(OtherPorts[作業日],A57,OtherPorts[曳船名],B57,OtherPorts[船名],D57,OtherPorts[門司港発],F57)&gt;1,"要確認：同じ他港作業が重複",IF(OR(NOT(ISNUMBER(O57)),M57="未確認"),"要確認：時間・根拠未確認","確認済")))))</f>
        <v/>
      </c>
      <c r="S57" s="10" t="str">
        <f>IF(B57="","",IF(ISNUMBER(K57),0,1))</f>
        <v/>
      </c>
    </row>
    <row r="58" spans="1:19" ht="24.95" customHeight="1" x14ac:dyDescent="0.2">
      <c r="A58" s="20"/>
      <c r="B58" s="7"/>
      <c r="C58" s="7"/>
      <c r="D58" s="7"/>
      <c r="E58" s="7"/>
      <c r="F58" s="26"/>
      <c r="G58" s="26"/>
      <c r="H58" s="26"/>
      <c r="I58" s="26"/>
      <c r="J58" s="32"/>
      <c r="K58" s="35"/>
      <c r="L58" s="7"/>
      <c r="M58" s="7"/>
      <c r="N58" s="7"/>
      <c r="O58" s="18" t="str">
        <f>IF(B58="","",IF(AND(ISNUMBER(F58),ISNUMBER(I58),I58&gt;=F58),ROUND((I58-F58)*24,4),IF(OR(F58&lt;&gt;"",I58&lt;&gt;""),"",IF(AND(ISNUMBER(J58),J58&gt;=0),J58,""))))</f>
        <v/>
      </c>
      <c r="P58" s="10" t="str">
        <f>IF(B58="","",IF(AND(ISNUMBER(F58),ISNUMBER(I58),I58&gt;=F58),"実績：門司発～門司着",IF(OR(F58&lt;&gt;"",I58&lt;&gt;""),"要確認：時刻不足・逆転",IF(AND(ISNUMBER(J58),J58&gt;=0),"実績：記録の時間","未確認"))))</f>
        <v/>
      </c>
      <c r="Q58" s="10" t="str">
        <f>IF(B58="","",IF(ISNUMBER(A58),YEAR(A58)-IF(MONTH(A58)&lt;4,1,0),""))</f>
        <v/>
      </c>
      <c r="R58" s="10" t="str">
        <f>IF(B58="","",IF(OR(NOT(ISNUMBER(A58)),C58="",D58="",L58="",M58="",AND(B58&lt;&gt;"関豊丸",B58&lt;&gt;"長豊丸")),"要確認：対象船・基本項目",IF(OR(P58="要確認：時刻不足・逆転",AND(ISNUMBER(G58),ISNUMBER(H58),H58&lt;G58),AND(ISNUMBER(F58),ISNUMBER(G58),G58&lt;F58),AND(ISNUMBER(H58),ISNUMBER(I58),I58&lt;H58),AND(ISNUMBER(J58),J58&lt;0),AND(ISNUMBER(K58),K58&lt;0)),"要確認：時刻・時間・料金",IF(COUNTIFS(OtherPorts[作業日],A58,OtherPorts[曳船名],B58,OtherPorts[船名],D58,OtherPorts[門司港発],F58)&gt;1,"要確認：同じ他港作業が重複",IF(OR(NOT(ISNUMBER(O58)),M58="未確認"),"要確認：時間・根拠未確認","確認済")))))</f>
        <v/>
      </c>
      <c r="S58" s="10" t="str">
        <f>IF(B58="","",IF(ISNUMBER(K58),0,1))</f>
        <v/>
      </c>
    </row>
    <row r="59" spans="1:19" ht="24.95" customHeight="1" x14ac:dyDescent="0.2">
      <c r="A59" s="20"/>
      <c r="B59" s="7"/>
      <c r="C59" s="7"/>
      <c r="D59" s="7"/>
      <c r="E59" s="7"/>
      <c r="F59" s="26"/>
      <c r="G59" s="26"/>
      <c r="H59" s="26"/>
      <c r="I59" s="26"/>
      <c r="J59" s="32"/>
      <c r="K59" s="35"/>
      <c r="L59" s="7"/>
      <c r="M59" s="7"/>
      <c r="N59" s="7"/>
      <c r="O59" s="18" t="str">
        <f>IF(B59="","",IF(AND(ISNUMBER(F59),ISNUMBER(I59),I59&gt;=F59),ROUND((I59-F59)*24,4),IF(OR(F59&lt;&gt;"",I59&lt;&gt;""),"",IF(AND(ISNUMBER(J59),J59&gt;=0),J59,""))))</f>
        <v/>
      </c>
      <c r="P59" s="10" t="str">
        <f>IF(B59="","",IF(AND(ISNUMBER(F59),ISNUMBER(I59),I59&gt;=F59),"実績：門司発～門司着",IF(OR(F59&lt;&gt;"",I59&lt;&gt;""),"要確認：時刻不足・逆転",IF(AND(ISNUMBER(J59),J59&gt;=0),"実績：記録の時間","未確認"))))</f>
        <v/>
      </c>
      <c r="Q59" s="10" t="str">
        <f>IF(B59="","",IF(ISNUMBER(A59),YEAR(A59)-IF(MONTH(A59)&lt;4,1,0),""))</f>
        <v/>
      </c>
      <c r="R59" s="10" t="str">
        <f>IF(B59="","",IF(OR(NOT(ISNUMBER(A59)),C59="",D59="",L59="",M59="",AND(B59&lt;&gt;"関豊丸",B59&lt;&gt;"長豊丸")),"要確認：対象船・基本項目",IF(OR(P59="要確認：時刻不足・逆転",AND(ISNUMBER(G59),ISNUMBER(H59),H59&lt;G59),AND(ISNUMBER(F59),ISNUMBER(G59),G59&lt;F59),AND(ISNUMBER(H59),ISNUMBER(I59),I59&lt;H59),AND(ISNUMBER(J59),J59&lt;0),AND(ISNUMBER(K59),K59&lt;0)),"要確認：時刻・時間・料金",IF(COUNTIFS(OtherPorts[作業日],A59,OtherPorts[曳船名],B59,OtherPorts[船名],D59,OtherPorts[門司港発],F59)&gt;1,"要確認：同じ他港作業が重複",IF(OR(NOT(ISNUMBER(O59)),M59="未確認"),"要確認：時間・根拠未確認","確認済")))))</f>
        <v/>
      </c>
      <c r="S59" s="10" t="str">
        <f>IF(B59="","",IF(ISNUMBER(K59),0,1))</f>
        <v/>
      </c>
    </row>
    <row r="60" spans="1:19" ht="24.95" customHeight="1" x14ac:dyDescent="0.2">
      <c r="A60" s="20"/>
      <c r="B60" s="7"/>
      <c r="C60" s="7"/>
      <c r="D60" s="7"/>
      <c r="E60" s="7"/>
      <c r="F60" s="26"/>
      <c r="G60" s="26"/>
      <c r="H60" s="26"/>
      <c r="I60" s="26"/>
      <c r="J60" s="32"/>
      <c r="K60" s="35"/>
      <c r="L60" s="7"/>
      <c r="M60" s="7"/>
      <c r="N60" s="7"/>
      <c r="O60" s="18" t="str">
        <f>IF(B60="","",IF(AND(ISNUMBER(F60),ISNUMBER(I60),I60&gt;=F60),ROUND((I60-F60)*24,4),IF(OR(F60&lt;&gt;"",I60&lt;&gt;""),"",IF(AND(ISNUMBER(J60),J60&gt;=0),J60,""))))</f>
        <v/>
      </c>
      <c r="P60" s="10" t="str">
        <f>IF(B60="","",IF(AND(ISNUMBER(F60),ISNUMBER(I60),I60&gt;=F60),"実績：門司発～門司着",IF(OR(F60&lt;&gt;"",I60&lt;&gt;""),"要確認：時刻不足・逆転",IF(AND(ISNUMBER(J60),J60&gt;=0),"実績：記録の時間","未確認"))))</f>
        <v/>
      </c>
      <c r="Q60" s="10" t="str">
        <f>IF(B60="","",IF(ISNUMBER(A60),YEAR(A60)-IF(MONTH(A60)&lt;4,1,0),""))</f>
        <v/>
      </c>
      <c r="R60" s="10" t="str">
        <f>IF(B60="","",IF(OR(NOT(ISNUMBER(A60)),C60="",D60="",L60="",M60="",AND(B60&lt;&gt;"関豊丸",B60&lt;&gt;"長豊丸")),"要確認：対象船・基本項目",IF(OR(P60="要確認：時刻不足・逆転",AND(ISNUMBER(G60),ISNUMBER(H60),H60&lt;G60),AND(ISNUMBER(F60),ISNUMBER(G60),G60&lt;F60),AND(ISNUMBER(H60),ISNUMBER(I60),I60&lt;H60),AND(ISNUMBER(J60),J60&lt;0),AND(ISNUMBER(K60),K60&lt;0)),"要確認：時刻・時間・料金",IF(COUNTIFS(OtherPorts[作業日],A60,OtherPorts[曳船名],B60,OtherPorts[船名],D60,OtherPorts[門司港発],F60)&gt;1,"要確認：同じ他港作業が重複",IF(OR(NOT(ISNUMBER(O60)),M60="未確認"),"要確認：時間・根拠未確認","確認済")))))</f>
        <v/>
      </c>
      <c r="S60" s="10" t="str">
        <f>IF(B60="","",IF(ISNUMBER(K60),0,1))</f>
        <v/>
      </c>
    </row>
    <row r="61" spans="1:19" ht="24.95" customHeight="1" x14ac:dyDescent="0.2">
      <c r="A61" s="20"/>
      <c r="B61" s="7"/>
      <c r="C61" s="7"/>
      <c r="D61" s="7"/>
      <c r="E61" s="7"/>
      <c r="F61" s="26"/>
      <c r="G61" s="26"/>
      <c r="H61" s="26"/>
      <c r="I61" s="26"/>
      <c r="J61" s="32"/>
      <c r="K61" s="35"/>
      <c r="L61" s="7"/>
      <c r="M61" s="7"/>
      <c r="N61" s="7"/>
      <c r="O61" s="18" t="str">
        <f>IF(B61="","",IF(AND(ISNUMBER(F61),ISNUMBER(I61),I61&gt;=F61),ROUND((I61-F61)*24,4),IF(OR(F61&lt;&gt;"",I61&lt;&gt;""),"",IF(AND(ISNUMBER(J61),J61&gt;=0),J61,""))))</f>
        <v/>
      </c>
      <c r="P61" s="10" t="str">
        <f>IF(B61="","",IF(AND(ISNUMBER(F61),ISNUMBER(I61),I61&gt;=F61),"実績：門司発～門司着",IF(OR(F61&lt;&gt;"",I61&lt;&gt;""),"要確認：時刻不足・逆転",IF(AND(ISNUMBER(J61),J61&gt;=0),"実績：記録の時間","未確認"))))</f>
        <v/>
      </c>
      <c r="Q61" s="10" t="str">
        <f>IF(B61="","",IF(ISNUMBER(A61),YEAR(A61)-IF(MONTH(A61)&lt;4,1,0),""))</f>
        <v/>
      </c>
      <c r="R61" s="10" t="str">
        <f>IF(B61="","",IF(OR(NOT(ISNUMBER(A61)),C61="",D61="",L61="",M61="",AND(B61&lt;&gt;"関豊丸",B61&lt;&gt;"長豊丸")),"要確認：対象船・基本項目",IF(OR(P61="要確認：時刻不足・逆転",AND(ISNUMBER(G61),ISNUMBER(H61),H61&lt;G61),AND(ISNUMBER(F61),ISNUMBER(G61),G61&lt;F61),AND(ISNUMBER(H61),ISNUMBER(I61),I61&lt;H61),AND(ISNUMBER(J61),J61&lt;0),AND(ISNUMBER(K61),K61&lt;0)),"要確認：時刻・時間・料金",IF(COUNTIFS(OtherPorts[作業日],A61,OtherPorts[曳船名],B61,OtherPorts[船名],D61,OtherPorts[門司港発],F61)&gt;1,"要確認：同じ他港作業が重複",IF(OR(NOT(ISNUMBER(O61)),M61="未確認"),"要確認：時間・根拠未確認","確認済")))))</f>
        <v/>
      </c>
      <c r="S61" s="10" t="str">
        <f>IF(B61="","",IF(ISNUMBER(K61),0,1))</f>
        <v/>
      </c>
    </row>
    <row r="62" spans="1:19" ht="24.95" customHeight="1" x14ac:dyDescent="0.2">
      <c r="A62" s="20"/>
      <c r="B62" s="7"/>
      <c r="C62" s="7"/>
      <c r="D62" s="7"/>
      <c r="E62" s="7"/>
      <c r="F62" s="26"/>
      <c r="G62" s="26"/>
      <c r="H62" s="26"/>
      <c r="I62" s="26"/>
      <c r="J62" s="32"/>
      <c r="K62" s="35"/>
      <c r="L62" s="7"/>
      <c r="M62" s="7"/>
      <c r="N62" s="7"/>
      <c r="O62" s="18" t="str">
        <f>IF(B62="","",IF(AND(ISNUMBER(F62),ISNUMBER(I62),I62&gt;=F62),ROUND((I62-F62)*24,4),IF(OR(F62&lt;&gt;"",I62&lt;&gt;""),"",IF(AND(ISNUMBER(J62),J62&gt;=0),J62,""))))</f>
        <v/>
      </c>
      <c r="P62" s="10" t="str">
        <f>IF(B62="","",IF(AND(ISNUMBER(F62),ISNUMBER(I62),I62&gt;=F62),"実績：門司発～門司着",IF(OR(F62&lt;&gt;"",I62&lt;&gt;""),"要確認：時刻不足・逆転",IF(AND(ISNUMBER(J62),J62&gt;=0),"実績：記録の時間","未確認"))))</f>
        <v/>
      </c>
      <c r="Q62" s="10" t="str">
        <f>IF(B62="","",IF(ISNUMBER(A62),YEAR(A62)-IF(MONTH(A62)&lt;4,1,0),""))</f>
        <v/>
      </c>
      <c r="R62" s="10" t="str">
        <f>IF(B62="","",IF(OR(NOT(ISNUMBER(A62)),C62="",D62="",L62="",M62="",AND(B62&lt;&gt;"関豊丸",B62&lt;&gt;"長豊丸")),"要確認：対象船・基本項目",IF(OR(P62="要確認：時刻不足・逆転",AND(ISNUMBER(G62),ISNUMBER(H62),H62&lt;G62),AND(ISNUMBER(F62),ISNUMBER(G62),G62&lt;F62),AND(ISNUMBER(H62),ISNUMBER(I62),I62&lt;H62),AND(ISNUMBER(J62),J62&lt;0),AND(ISNUMBER(K62),K62&lt;0)),"要確認：時刻・時間・料金",IF(COUNTIFS(OtherPorts[作業日],A62,OtherPorts[曳船名],B62,OtherPorts[船名],D62,OtherPorts[門司港発],F62)&gt;1,"要確認：同じ他港作業が重複",IF(OR(NOT(ISNUMBER(O62)),M62="未確認"),"要確認：時間・根拠未確認","確認済")))))</f>
        <v/>
      </c>
      <c r="S62" s="10" t="str">
        <f>IF(B62="","",IF(ISNUMBER(K62),0,1))</f>
        <v/>
      </c>
    </row>
    <row r="63" spans="1:19" ht="24.95" customHeight="1" x14ac:dyDescent="0.2">
      <c r="A63" s="20"/>
      <c r="B63" s="7"/>
      <c r="C63" s="7"/>
      <c r="D63" s="7"/>
      <c r="E63" s="7"/>
      <c r="F63" s="26"/>
      <c r="G63" s="26"/>
      <c r="H63" s="26"/>
      <c r="I63" s="26"/>
      <c r="J63" s="32"/>
      <c r="K63" s="35"/>
      <c r="L63" s="7"/>
      <c r="M63" s="7"/>
      <c r="N63" s="7"/>
      <c r="O63" s="18" t="str">
        <f>IF(B63="","",IF(AND(ISNUMBER(F63),ISNUMBER(I63),I63&gt;=F63),ROUND((I63-F63)*24,4),IF(OR(F63&lt;&gt;"",I63&lt;&gt;""),"",IF(AND(ISNUMBER(J63),J63&gt;=0),J63,""))))</f>
        <v/>
      </c>
      <c r="P63" s="10" t="str">
        <f>IF(B63="","",IF(AND(ISNUMBER(F63),ISNUMBER(I63),I63&gt;=F63),"実績：門司発～門司着",IF(OR(F63&lt;&gt;"",I63&lt;&gt;""),"要確認：時刻不足・逆転",IF(AND(ISNUMBER(J63),J63&gt;=0),"実績：記録の時間","未確認"))))</f>
        <v/>
      </c>
      <c r="Q63" s="10" t="str">
        <f>IF(B63="","",IF(ISNUMBER(A63),YEAR(A63)-IF(MONTH(A63)&lt;4,1,0),""))</f>
        <v/>
      </c>
      <c r="R63" s="10" t="str">
        <f>IF(B63="","",IF(OR(NOT(ISNUMBER(A63)),C63="",D63="",L63="",M63="",AND(B63&lt;&gt;"関豊丸",B63&lt;&gt;"長豊丸")),"要確認：対象船・基本項目",IF(OR(P63="要確認：時刻不足・逆転",AND(ISNUMBER(G63),ISNUMBER(H63),H63&lt;G63),AND(ISNUMBER(F63),ISNUMBER(G63),G63&lt;F63),AND(ISNUMBER(H63),ISNUMBER(I63),I63&lt;H63),AND(ISNUMBER(J63),J63&lt;0),AND(ISNUMBER(K63),K63&lt;0)),"要確認：時刻・時間・料金",IF(COUNTIFS(OtherPorts[作業日],A63,OtherPorts[曳船名],B63,OtherPorts[船名],D63,OtherPorts[門司港発],F63)&gt;1,"要確認：同じ他港作業が重複",IF(OR(NOT(ISNUMBER(O63)),M63="未確認"),"要確認：時間・根拠未確認","確認済")))))</f>
        <v/>
      </c>
      <c r="S63" s="10" t="str">
        <f>IF(B63="","",IF(ISNUMBER(K63),0,1))</f>
        <v/>
      </c>
    </row>
    <row r="64" spans="1:19" ht="24.95" customHeight="1" x14ac:dyDescent="0.2">
      <c r="A64" s="20"/>
      <c r="B64" s="7"/>
      <c r="C64" s="7"/>
      <c r="D64" s="7"/>
      <c r="E64" s="7"/>
      <c r="F64" s="26"/>
      <c r="G64" s="26"/>
      <c r="H64" s="26"/>
      <c r="I64" s="26"/>
      <c r="J64" s="32"/>
      <c r="K64" s="35"/>
      <c r="L64" s="7"/>
      <c r="M64" s="7"/>
      <c r="N64" s="7"/>
      <c r="O64" s="18" t="str">
        <f>IF(B64="","",IF(AND(ISNUMBER(F64),ISNUMBER(I64),I64&gt;=F64),ROUND((I64-F64)*24,4),IF(OR(F64&lt;&gt;"",I64&lt;&gt;""),"",IF(AND(ISNUMBER(J64),J64&gt;=0),J64,""))))</f>
        <v/>
      </c>
      <c r="P64" s="10" t="str">
        <f>IF(B64="","",IF(AND(ISNUMBER(F64),ISNUMBER(I64),I64&gt;=F64),"実績：門司発～門司着",IF(OR(F64&lt;&gt;"",I64&lt;&gt;""),"要確認：時刻不足・逆転",IF(AND(ISNUMBER(J64),J64&gt;=0),"実績：記録の時間","未確認"))))</f>
        <v/>
      </c>
      <c r="Q64" s="10" t="str">
        <f>IF(B64="","",IF(ISNUMBER(A64),YEAR(A64)-IF(MONTH(A64)&lt;4,1,0),""))</f>
        <v/>
      </c>
      <c r="R64" s="10" t="str">
        <f>IF(B64="","",IF(OR(NOT(ISNUMBER(A64)),C64="",D64="",L64="",M64="",AND(B64&lt;&gt;"関豊丸",B64&lt;&gt;"長豊丸")),"要確認：対象船・基本項目",IF(OR(P64="要確認：時刻不足・逆転",AND(ISNUMBER(G64),ISNUMBER(H64),H64&lt;G64),AND(ISNUMBER(F64),ISNUMBER(G64),G64&lt;F64),AND(ISNUMBER(H64),ISNUMBER(I64),I64&lt;H64),AND(ISNUMBER(J64),J64&lt;0),AND(ISNUMBER(K64),K64&lt;0)),"要確認：時刻・時間・料金",IF(COUNTIFS(OtherPorts[作業日],A64,OtherPorts[曳船名],B64,OtherPorts[船名],D64,OtherPorts[門司港発],F64)&gt;1,"要確認：同じ他港作業が重複",IF(OR(NOT(ISNUMBER(O64)),M64="未確認"),"要確認：時間・根拠未確認","確認済")))))</f>
        <v/>
      </c>
      <c r="S64" s="10" t="str">
        <f>IF(B64="","",IF(ISNUMBER(K64),0,1))</f>
        <v/>
      </c>
    </row>
    <row r="65" spans="1:19" ht="24.95" customHeight="1" x14ac:dyDescent="0.2">
      <c r="A65" s="20"/>
      <c r="B65" s="7"/>
      <c r="C65" s="7"/>
      <c r="D65" s="7"/>
      <c r="E65" s="7"/>
      <c r="F65" s="26"/>
      <c r="G65" s="26"/>
      <c r="H65" s="26"/>
      <c r="I65" s="26"/>
      <c r="J65" s="32"/>
      <c r="K65" s="35"/>
      <c r="L65" s="7"/>
      <c r="M65" s="7"/>
      <c r="N65" s="7"/>
      <c r="O65" s="18" t="str">
        <f>IF(B65="","",IF(AND(ISNUMBER(F65),ISNUMBER(I65),I65&gt;=F65),ROUND((I65-F65)*24,4),IF(OR(F65&lt;&gt;"",I65&lt;&gt;""),"",IF(AND(ISNUMBER(J65),J65&gt;=0),J65,""))))</f>
        <v/>
      </c>
      <c r="P65" s="10" t="str">
        <f>IF(B65="","",IF(AND(ISNUMBER(F65),ISNUMBER(I65),I65&gt;=F65),"実績：門司発～門司着",IF(OR(F65&lt;&gt;"",I65&lt;&gt;""),"要確認：時刻不足・逆転",IF(AND(ISNUMBER(J65),J65&gt;=0),"実績：記録の時間","未確認"))))</f>
        <v/>
      </c>
      <c r="Q65" s="10" t="str">
        <f>IF(B65="","",IF(ISNUMBER(A65),YEAR(A65)-IF(MONTH(A65)&lt;4,1,0),""))</f>
        <v/>
      </c>
      <c r="R65" s="10" t="str">
        <f>IF(B65="","",IF(OR(NOT(ISNUMBER(A65)),C65="",D65="",L65="",M65="",AND(B65&lt;&gt;"関豊丸",B65&lt;&gt;"長豊丸")),"要確認：対象船・基本項目",IF(OR(P65="要確認：時刻不足・逆転",AND(ISNUMBER(G65),ISNUMBER(H65),H65&lt;G65),AND(ISNUMBER(F65),ISNUMBER(G65),G65&lt;F65),AND(ISNUMBER(H65),ISNUMBER(I65),I65&lt;H65),AND(ISNUMBER(J65),J65&lt;0),AND(ISNUMBER(K65),K65&lt;0)),"要確認：時刻・時間・料金",IF(COUNTIFS(OtherPorts[作業日],A65,OtherPorts[曳船名],B65,OtherPorts[船名],D65,OtherPorts[門司港発],F65)&gt;1,"要確認：同じ他港作業が重複",IF(OR(NOT(ISNUMBER(O65)),M65="未確認"),"要確認：時間・根拠未確認","確認済")))))</f>
        <v/>
      </c>
      <c r="S65" s="10" t="str">
        <f>IF(B65="","",IF(ISNUMBER(K65),0,1))</f>
        <v/>
      </c>
    </row>
    <row r="66" spans="1:19" ht="24.95" customHeight="1" x14ac:dyDescent="0.2">
      <c r="A66" s="20"/>
      <c r="B66" s="7"/>
      <c r="C66" s="7"/>
      <c r="D66" s="7"/>
      <c r="E66" s="7"/>
      <c r="F66" s="26"/>
      <c r="G66" s="26"/>
      <c r="H66" s="26"/>
      <c r="I66" s="26"/>
      <c r="J66" s="32"/>
      <c r="K66" s="35"/>
      <c r="L66" s="7"/>
      <c r="M66" s="7"/>
      <c r="N66" s="7"/>
      <c r="O66" s="18" t="str">
        <f>IF(B66="","",IF(AND(ISNUMBER(F66),ISNUMBER(I66),I66&gt;=F66),ROUND((I66-F66)*24,4),IF(OR(F66&lt;&gt;"",I66&lt;&gt;""),"",IF(AND(ISNUMBER(J66),J66&gt;=0),J66,""))))</f>
        <v/>
      </c>
      <c r="P66" s="10" t="str">
        <f>IF(B66="","",IF(AND(ISNUMBER(F66),ISNUMBER(I66),I66&gt;=F66),"実績：門司発～門司着",IF(OR(F66&lt;&gt;"",I66&lt;&gt;""),"要確認：時刻不足・逆転",IF(AND(ISNUMBER(J66),J66&gt;=0),"実績：記録の時間","未確認"))))</f>
        <v/>
      </c>
      <c r="Q66" s="10" t="str">
        <f>IF(B66="","",IF(ISNUMBER(A66),YEAR(A66)-IF(MONTH(A66)&lt;4,1,0),""))</f>
        <v/>
      </c>
      <c r="R66" s="10" t="str">
        <f>IF(B66="","",IF(OR(NOT(ISNUMBER(A66)),C66="",D66="",L66="",M66="",AND(B66&lt;&gt;"関豊丸",B66&lt;&gt;"長豊丸")),"要確認：対象船・基本項目",IF(OR(P66="要確認：時刻不足・逆転",AND(ISNUMBER(G66),ISNUMBER(H66),H66&lt;G66),AND(ISNUMBER(F66),ISNUMBER(G66),G66&lt;F66),AND(ISNUMBER(H66),ISNUMBER(I66),I66&lt;H66),AND(ISNUMBER(J66),J66&lt;0),AND(ISNUMBER(K66),K66&lt;0)),"要確認：時刻・時間・料金",IF(COUNTIFS(OtherPorts[作業日],A66,OtherPorts[曳船名],B66,OtherPorts[船名],D66,OtherPorts[門司港発],F66)&gt;1,"要確認：同じ他港作業が重複",IF(OR(NOT(ISNUMBER(O66)),M66="未確認"),"要確認：時間・根拠未確認","確認済")))))</f>
        <v/>
      </c>
      <c r="S66" s="10" t="str">
        <f>IF(B66="","",IF(ISNUMBER(K66),0,1))</f>
        <v/>
      </c>
    </row>
    <row r="67" spans="1:19" ht="24.95" customHeight="1" x14ac:dyDescent="0.2">
      <c r="A67" s="20"/>
      <c r="B67" s="7"/>
      <c r="C67" s="7"/>
      <c r="D67" s="7"/>
      <c r="E67" s="7"/>
      <c r="F67" s="26"/>
      <c r="G67" s="26"/>
      <c r="H67" s="26"/>
      <c r="I67" s="26"/>
      <c r="J67" s="32"/>
      <c r="K67" s="35"/>
      <c r="L67" s="7"/>
      <c r="M67" s="7"/>
      <c r="N67" s="7"/>
      <c r="O67" s="18" t="str">
        <f>IF(B67="","",IF(AND(ISNUMBER(F67),ISNUMBER(I67),I67&gt;=F67),ROUND((I67-F67)*24,4),IF(OR(F67&lt;&gt;"",I67&lt;&gt;""),"",IF(AND(ISNUMBER(J67),J67&gt;=0),J67,""))))</f>
        <v/>
      </c>
      <c r="P67" s="10" t="str">
        <f>IF(B67="","",IF(AND(ISNUMBER(F67),ISNUMBER(I67),I67&gt;=F67),"実績：門司発～門司着",IF(OR(F67&lt;&gt;"",I67&lt;&gt;""),"要確認：時刻不足・逆転",IF(AND(ISNUMBER(J67),J67&gt;=0),"実績：記録の時間","未確認"))))</f>
        <v/>
      </c>
      <c r="Q67" s="10" t="str">
        <f>IF(B67="","",IF(ISNUMBER(A67),YEAR(A67)-IF(MONTH(A67)&lt;4,1,0),""))</f>
        <v/>
      </c>
      <c r="R67" s="10" t="str">
        <f>IF(B67="","",IF(OR(NOT(ISNUMBER(A67)),C67="",D67="",L67="",M67="",AND(B67&lt;&gt;"関豊丸",B67&lt;&gt;"長豊丸")),"要確認：対象船・基本項目",IF(OR(P67="要確認：時刻不足・逆転",AND(ISNUMBER(G67),ISNUMBER(H67),H67&lt;G67),AND(ISNUMBER(F67),ISNUMBER(G67),G67&lt;F67),AND(ISNUMBER(H67),ISNUMBER(I67),I67&lt;H67),AND(ISNUMBER(J67),J67&lt;0),AND(ISNUMBER(K67),K67&lt;0)),"要確認：時刻・時間・料金",IF(COUNTIFS(OtherPorts[作業日],A67,OtherPorts[曳船名],B67,OtherPorts[船名],D67,OtherPorts[門司港発],F67)&gt;1,"要確認：同じ他港作業が重複",IF(OR(NOT(ISNUMBER(O67)),M67="未確認"),"要確認：時間・根拠未確認","確認済")))))</f>
        <v/>
      </c>
      <c r="S67" s="10" t="str">
        <f>IF(B67="","",IF(ISNUMBER(K67),0,1))</f>
        <v/>
      </c>
    </row>
    <row r="68" spans="1:19" ht="24.95" customHeight="1" x14ac:dyDescent="0.2">
      <c r="A68" s="20"/>
      <c r="B68" s="7"/>
      <c r="C68" s="7"/>
      <c r="D68" s="7"/>
      <c r="E68" s="7"/>
      <c r="F68" s="26"/>
      <c r="G68" s="26"/>
      <c r="H68" s="26"/>
      <c r="I68" s="26"/>
      <c r="J68" s="32"/>
      <c r="K68" s="35"/>
      <c r="L68" s="7"/>
      <c r="M68" s="7"/>
      <c r="N68" s="7"/>
      <c r="O68" s="18" t="str">
        <f>IF(B68="","",IF(AND(ISNUMBER(F68),ISNUMBER(I68),I68&gt;=F68),ROUND((I68-F68)*24,4),IF(OR(F68&lt;&gt;"",I68&lt;&gt;""),"",IF(AND(ISNUMBER(J68),J68&gt;=0),J68,""))))</f>
        <v/>
      </c>
      <c r="P68" s="10" t="str">
        <f>IF(B68="","",IF(AND(ISNUMBER(F68),ISNUMBER(I68),I68&gt;=F68),"実績：門司発～門司着",IF(OR(F68&lt;&gt;"",I68&lt;&gt;""),"要確認：時刻不足・逆転",IF(AND(ISNUMBER(J68),J68&gt;=0),"実績：記録の時間","未確認"))))</f>
        <v/>
      </c>
      <c r="Q68" s="10" t="str">
        <f>IF(B68="","",IF(ISNUMBER(A68),YEAR(A68)-IF(MONTH(A68)&lt;4,1,0),""))</f>
        <v/>
      </c>
      <c r="R68" s="10" t="str">
        <f>IF(B68="","",IF(OR(NOT(ISNUMBER(A68)),C68="",D68="",L68="",M68="",AND(B68&lt;&gt;"関豊丸",B68&lt;&gt;"長豊丸")),"要確認：対象船・基本項目",IF(OR(P68="要確認：時刻不足・逆転",AND(ISNUMBER(G68),ISNUMBER(H68),H68&lt;G68),AND(ISNUMBER(F68),ISNUMBER(G68),G68&lt;F68),AND(ISNUMBER(H68),ISNUMBER(I68),I68&lt;H68),AND(ISNUMBER(J68),J68&lt;0),AND(ISNUMBER(K68),K68&lt;0)),"要確認：時刻・時間・料金",IF(COUNTIFS(OtherPorts[作業日],A68,OtherPorts[曳船名],B68,OtherPorts[船名],D68,OtherPorts[門司港発],F68)&gt;1,"要確認：同じ他港作業が重複",IF(OR(NOT(ISNUMBER(O68)),M68="未確認"),"要確認：時間・根拠未確認","確認済")))))</f>
        <v/>
      </c>
      <c r="S68" s="10" t="str">
        <f>IF(B68="","",IF(ISNUMBER(K68),0,1))</f>
        <v/>
      </c>
    </row>
    <row r="69" spans="1:19" ht="24.95" customHeight="1" x14ac:dyDescent="0.2">
      <c r="A69" s="20"/>
      <c r="B69" s="7"/>
      <c r="C69" s="7"/>
      <c r="D69" s="7"/>
      <c r="E69" s="7"/>
      <c r="F69" s="26"/>
      <c r="G69" s="26"/>
      <c r="H69" s="26"/>
      <c r="I69" s="26"/>
      <c r="J69" s="32"/>
      <c r="K69" s="35"/>
      <c r="L69" s="7"/>
      <c r="M69" s="7"/>
      <c r="N69" s="7"/>
      <c r="O69" s="18" t="str">
        <f>IF(B69="","",IF(AND(ISNUMBER(F69),ISNUMBER(I69),I69&gt;=F69),ROUND((I69-F69)*24,4),IF(OR(F69&lt;&gt;"",I69&lt;&gt;""),"",IF(AND(ISNUMBER(J69),J69&gt;=0),J69,""))))</f>
        <v/>
      </c>
      <c r="P69" s="10" t="str">
        <f>IF(B69="","",IF(AND(ISNUMBER(F69),ISNUMBER(I69),I69&gt;=F69),"実績：門司発～門司着",IF(OR(F69&lt;&gt;"",I69&lt;&gt;""),"要確認：時刻不足・逆転",IF(AND(ISNUMBER(J69),J69&gt;=0),"実績：記録の時間","未確認"))))</f>
        <v/>
      </c>
      <c r="Q69" s="10" t="str">
        <f>IF(B69="","",IF(ISNUMBER(A69),YEAR(A69)-IF(MONTH(A69)&lt;4,1,0),""))</f>
        <v/>
      </c>
      <c r="R69" s="10" t="str">
        <f>IF(B69="","",IF(OR(NOT(ISNUMBER(A69)),C69="",D69="",L69="",M69="",AND(B69&lt;&gt;"関豊丸",B69&lt;&gt;"長豊丸")),"要確認：対象船・基本項目",IF(OR(P69="要確認：時刻不足・逆転",AND(ISNUMBER(G69),ISNUMBER(H69),H69&lt;G69),AND(ISNUMBER(F69),ISNUMBER(G69),G69&lt;F69),AND(ISNUMBER(H69),ISNUMBER(I69),I69&lt;H69),AND(ISNUMBER(J69),J69&lt;0),AND(ISNUMBER(K69),K69&lt;0)),"要確認：時刻・時間・料金",IF(COUNTIFS(OtherPorts[作業日],A69,OtherPorts[曳船名],B69,OtherPorts[船名],D69,OtherPorts[門司港発],F69)&gt;1,"要確認：同じ他港作業が重複",IF(OR(NOT(ISNUMBER(O69)),M69="未確認"),"要確認：時間・根拠未確認","確認済")))))</f>
        <v/>
      </c>
      <c r="S69" s="10" t="str">
        <f>IF(B69="","",IF(ISNUMBER(K69),0,1))</f>
        <v/>
      </c>
    </row>
    <row r="70" spans="1:19" ht="24.95" customHeight="1" x14ac:dyDescent="0.2">
      <c r="A70" s="20"/>
      <c r="B70" s="7"/>
      <c r="C70" s="7"/>
      <c r="D70" s="7"/>
      <c r="E70" s="7"/>
      <c r="F70" s="26"/>
      <c r="G70" s="26"/>
      <c r="H70" s="26"/>
      <c r="I70" s="26"/>
      <c r="J70" s="32"/>
      <c r="K70" s="35"/>
      <c r="L70" s="7"/>
      <c r="M70" s="7"/>
      <c r="N70" s="7"/>
      <c r="O70" s="18" t="str">
        <f>IF(B70="","",IF(AND(ISNUMBER(F70),ISNUMBER(I70),I70&gt;=F70),ROUND((I70-F70)*24,4),IF(OR(F70&lt;&gt;"",I70&lt;&gt;""),"",IF(AND(ISNUMBER(J70),J70&gt;=0),J70,""))))</f>
        <v/>
      </c>
      <c r="P70" s="10" t="str">
        <f>IF(B70="","",IF(AND(ISNUMBER(F70),ISNUMBER(I70),I70&gt;=F70),"実績：門司発～門司着",IF(OR(F70&lt;&gt;"",I70&lt;&gt;""),"要確認：時刻不足・逆転",IF(AND(ISNUMBER(J70),J70&gt;=0),"実績：記録の時間","未確認"))))</f>
        <v/>
      </c>
      <c r="Q70" s="10" t="str">
        <f>IF(B70="","",IF(ISNUMBER(A70),YEAR(A70)-IF(MONTH(A70)&lt;4,1,0),""))</f>
        <v/>
      </c>
      <c r="R70" s="10" t="str">
        <f>IF(B70="","",IF(OR(NOT(ISNUMBER(A70)),C70="",D70="",L70="",M70="",AND(B70&lt;&gt;"関豊丸",B70&lt;&gt;"長豊丸")),"要確認：対象船・基本項目",IF(OR(P70="要確認：時刻不足・逆転",AND(ISNUMBER(G70),ISNUMBER(H70),H70&lt;G70),AND(ISNUMBER(F70),ISNUMBER(G70),G70&lt;F70),AND(ISNUMBER(H70),ISNUMBER(I70),I70&lt;H70),AND(ISNUMBER(J70),J70&lt;0),AND(ISNUMBER(K70),K70&lt;0)),"要確認：時刻・時間・料金",IF(COUNTIFS(OtherPorts[作業日],A70,OtherPorts[曳船名],B70,OtherPorts[船名],D70,OtherPorts[門司港発],F70)&gt;1,"要確認：同じ他港作業が重複",IF(OR(NOT(ISNUMBER(O70)),M70="未確認"),"要確認：時間・根拠未確認","確認済")))))</f>
        <v/>
      </c>
      <c r="S70" s="10" t="str">
        <f>IF(B70="","",IF(ISNUMBER(K70),0,1))</f>
        <v/>
      </c>
    </row>
    <row r="71" spans="1:19" ht="24.95" customHeight="1" x14ac:dyDescent="0.2">
      <c r="A71" s="20"/>
      <c r="B71" s="7"/>
      <c r="C71" s="7"/>
      <c r="D71" s="7"/>
      <c r="E71" s="7"/>
      <c r="F71" s="26"/>
      <c r="G71" s="26"/>
      <c r="H71" s="26"/>
      <c r="I71" s="26"/>
      <c r="J71" s="32"/>
      <c r="K71" s="35"/>
      <c r="L71" s="7"/>
      <c r="M71" s="7"/>
      <c r="N71" s="7"/>
      <c r="O71" s="18" t="str">
        <f>IF(B71="","",IF(AND(ISNUMBER(F71),ISNUMBER(I71),I71&gt;=F71),ROUND((I71-F71)*24,4),IF(OR(F71&lt;&gt;"",I71&lt;&gt;""),"",IF(AND(ISNUMBER(J71),J71&gt;=0),J71,""))))</f>
        <v/>
      </c>
      <c r="P71" s="10" t="str">
        <f>IF(B71="","",IF(AND(ISNUMBER(F71),ISNUMBER(I71),I71&gt;=F71),"実績：門司発～門司着",IF(OR(F71&lt;&gt;"",I71&lt;&gt;""),"要確認：時刻不足・逆転",IF(AND(ISNUMBER(J71),J71&gt;=0),"実績：記録の時間","未確認"))))</f>
        <v/>
      </c>
      <c r="Q71" s="10" t="str">
        <f>IF(B71="","",IF(ISNUMBER(A71),YEAR(A71)-IF(MONTH(A71)&lt;4,1,0),""))</f>
        <v/>
      </c>
      <c r="R71" s="10" t="str">
        <f>IF(B71="","",IF(OR(NOT(ISNUMBER(A71)),C71="",D71="",L71="",M71="",AND(B71&lt;&gt;"関豊丸",B71&lt;&gt;"長豊丸")),"要確認：対象船・基本項目",IF(OR(P71="要確認：時刻不足・逆転",AND(ISNUMBER(G71),ISNUMBER(H71),H71&lt;G71),AND(ISNUMBER(F71),ISNUMBER(G71),G71&lt;F71),AND(ISNUMBER(H71),ISNUMBER(I71),I71&lt;H71),AND(ISNUMBER(J71),J71&lt;0),AND(ISNUMBER(K71),K71&lt;0)),"要確認：時刻・時間・料金",IF(COUNTIFS(OtherPorts[作業日],A71,OtherPorts[曳船名],B71,OtherPorts[船名],D71,OtherPorts[門司港発],F71)&gt;1,"要確認：同じ他港作業が重複",IF(OR(NOT(ISNUMBER(O71)),M71="未確認"),"要確認：時間・根拠未確認","確認済")))))</f>
        <v/>
      </c>
      <c r="S71" s="10" t="str">
        <f>IF(B71="","",IF(ISNUMBER(K71),0,1))</f>
        <v/>
      </c>
    </row>
    <row r="72" spans="1:19" ht="24.95" customHeight="1" x14ac:dyDescent="0.2">
      <c r="A72" s="20"/>
      <c r="B72" s="7"/>
      <c r="C72" s="7"/>
      <c r="D72" s="7"/>
      <c r="E72" s="7"/>
      <c r="F72" s="26"/>
      <c r="G72" s="26"/>
      <c r="H72" s="26"/>
      <c r="I72" s="26"/>
      <c r="J72" s="32"/>
      <c r="K72" s="35"/>
      <c r="L72" s="7"/>
      <c r="M72" s="7"/>
      <c r="N72" s="7"/>
      <c r="O72" s="18" t="str">
        <f>IF(B72="","",IF(AND(ISNUMBER(F72),ISNUMBER(I72),I72&gt;=F72),ROUND((I72-F72)*24,4),IF(OR(F72&lt;&gt;"",I72&lt;&gt;""),"",IF(AND(ISNUMBER(J72),J72&gt;=0),J72,""))))</f>
        <v/>
      </c>
      <c r="P72" s="10" t="str">
        <f>IF(B72="","",IF(AND(ISNUMBER(F72),ISNUMBER(I72),I72&gt;=F72),"実績：門司発～門司着",IF(OR(F72&lt;&gt;"",I72&lt;&gt;""),"要確認：時刻不足・逆転",IF(AND(ISNUMBER(J72),J72&gt;=0),"実績：記録の時間","未確認"))))</f>
        <v/>
      </c>
      <c r="Q72" s="10" t="str">
        <f>IF(B72="","",IF(ISNUMBER(A72),YEAR(A72)-IF(MONTH(A72)&lt;4,1,0),""))</f>
        <v/>
      </c>
      <c r="R72" s="10" t="str">
        <f>IF(B72="","",IF(OR(NOT(ISNUMBER(A72)),C72="",D72="",L72="",M72="",AND(B72&lt;&gt;"関豊丸",B72&lt;&gt;"長豊丸")),"要確認：対象船・基本項目",IF(OR(P72="要確認：時刻不足・逆転",AND(ISNUMBER(G72),ISNUMBER(H72),H72&lt;G72),AND(ISNUMBER(F72),ISNUMBER(G72),G72&lt;F72),AND(ISNUMBER(H72),ISNUMBER(I72),I72&lt;H72),AND(ISNUMBER(J72),J72&lt;0),AND(ISNUMBER(K72),K72&lt;0)),"要確認：時刻・時間・料金",IF(COUNTIFS(OtherPorts[作業日],A72,OtherPorts[曳船名],B72,OtherPorts[船名],D72,OtherPorts[門司港発],F72)&gt;1,"要確認：同じ他港作業が重複",IF(OR(NOT(ISNUMBER(O72)),M72="未確認"),"要確認：時間・根拠未確認","確認済")))))</f>
        <v/>
      </c>
      <c r="S72" s="10" t="str">
        <f>IF(B72="","",IF(ISNUMBER(K72),0,1))</f>
        <v/>
      </c>
    </row>
    <row r="73" spans="1:19" ht="24.95" customHeight="1" x14ac:dyDescent="0.2">
      <c r="A73" s="20"/>
      <c r="B73" s="7"/>
      <c r="C73" s="7"/>
      <c r="D73" s="7"/>
      <c r="E73" s="7"/>
      <c r="F73" s="26"/>
      <c r="G73" s="26"/>
      <c r="H73" s="26"/>
      <c r="I73" s="26"/>
      <c r="J73" s="32"/>
      <c r="K73" s="35"/>
      <c r="L73" s="7"/>
      <c r="M73" s="7"/>
      <c r="N73" s="7"/>
      <c r="O73" s="18" t="str">
        <f>IF(B73="","",IF(AND(ISNUMBER(F73),ISNUMBER(I73),I73&gt;=F73),ROUND((I73-F73)*24,4),IF(OR(F73&lt;&gt;"",I73&lt;&gt;""),"",IF(AND(ISNUMBER(J73),J73&gt;=0),J73,""))))</f>
        <v/>
      </c>
      <c r="P73" s="10" t="str">
        <f>IF(B73="","",IF(AND(ISNUMBER(F73),ISNUMBER(I73),I73&gt;=F73),"実績：門司発～門司着",IF(OR(F73&lt;&gt;"",I73&lt;&gt;""),"要確認：時刻不足・逆転",IF(AND(ISNUMBER(J73),J73&gt;=0),"実績：記録の時間","未確認"))))</f>
        <v/>
      </c>
      <c r="Q73" s="10" t="str">
        <f>IF(B73="","",IF(ISNUMBER(A73),YEAR(A73)-IF(MONTH(A73)&lt;4,1,0),""))</f>
        <v/>
      </c>
      <c r="R73" s="10" t="str">
        <f>IF(B73="","",IF(OR(NOT(ISNUMBER(A73)),C73="",D73="",L73="",M73="",AND(B73&lt;&gt;"関豊丸",B73&lt;&gt;"長豊丸")),"要確認：対象船・基本項目",IF(OR(P73="要確認：時刻不足・逆転",AND(ISNUMBER(G73),ISNUMBER(H73),H73&lt;G73),AND(ISNUMBER(F73),ISNUMBER(G73),G73&lt;F73),AND(ISNUMBER(H73),ISNUMBER(I73),I73&lt;H73),AND(ISNUMBER(J73),J73&lt;0),AND(ISNUMBER(K73),K73&lt;0)),"要確認：時刻・時間・料金",IF(COUNTIFS(OtherPorts[作業日],A73,OtherPorts[曳船名],B73,OtherPorts[船名],D73,OtherPorts[門司港発],F73)&gt;1,"要確認：同じ他港作業が重複",IF(OR(NOT(ISNUMBER(O73)),M73="未確認"),"要確認：時間・根拠未確認","確認済")))))</f>
        <v/>
      </c>
      <c r="S73" s="10" t="str">
        <f>IF(B73="","",IF(ISNUMBER(K73),0,1))</f>
        <v/>
      </c>
    </row>
    <row r="74" spans="1:19" ht="24.95" customHeight="1" x14ac:dyDescent="0.2">
      <c r="A74" s="20"/>
      <c r="B74" s="7"/>
      <c r="C74" s="7"/>
      <c r="D74" s="7"/>
      <c r="E74" s="7"/>
      <c r="F74" s="26"/>
      <c r="G74" s="26"/>
      <c r="H74" s="26"/>
      <c r="I74" s="26"/>
      <c r="J74" s="32"/>
      <c r="K74" s="35"/>
      <c r="L74" s="7"/>
      <c r="M74" s="7"/>
      <c r="N74" s="7"/>
      <c r="O74" s="18" t="str">
        <f>IF(B74="","",IF(AND(ISNUMBER(F74),ISNUMBER(I74),I74&gt;=F74),ROUND((I74-F74)*24,4),IF(OR(F74&lt;&gt;"",I74&lt;&gt;""),"",IF(AND(ISNUMBER(J74),J74&gt;=0),J74,""))))</f>
        <v/>
      </c>
      <c r="P74" s="10" t="str">
        <f>IF(B74="","",IF(AND(ISNUMBER(F74),ISNUMBER(I74),I74&gt;=F74),"実績：門司発～門司着",IF(OR(F74&lt;&gt;"",I74&lt;&gt;""),"要確認：時刻不足・逆転",IF(AND(ISNUMBER(J74),J74&gt;=0),"実績：記録の時間","未確認"))))</f>
        <v/>
      </c>
      <c r="Q74" s="10" t="str">
        <f>IF(B74="","",IF(ISNUMBER(A74),YEAR(A74)-IF(MONTH(A74)&lt;4,1,0),""))</f>
        <v/>
      </c>
      <c r="R74" s="10" t="str">
        <f>IF(B74="","",IF(OR(NOT(ISNUMBER(A74)),C74="",D74="",L74="",M74="",AND(B74&lt;&gt;"関豊丸",B74&lt;&gt;"長豊丸")),"要確認：対象船・基本項目",IF(OR(P74="要確認：時刻不足・逆転",AND(ISNUMBER(G74),ISNUMBER(H74),H74&lt;G74),AND(ISNUMBER(F74),ISNUMBER(G74),G74&lt;F74),AND(ISNUMBER(H74),ISNUMBER(I74),I74&lt;H74),AND(ISNUMBER(J74),J74&lt;0),AND(ISNUMBER(K74),K74&lt;0)),"要確認：時刻・時間・料金",IF(COUNTIFS(OtherPorts[作業日],A74,OtherPorts[曳船名],B74,OtherPorts[船名],D74,OtherPorts[門司港発],F74)&gt;1,"要確認：同じ他港作業が重複",IF(OR(NOT(ISNUMBER(O74)),M74="未確認"),"要確認：時間・根拠未確認","確認済")))))</f>
        <v/>
      </c>
      <c r="S74" s="10" t="str">
        <f>IF(B74="","",IF(ISNUMBER(K74),0,1))</f>
        <v/>
      </c>
    </row>
    <row r="75" spans="1:19" ht="24.95" customHeight="1" x14ac:dyDescent="0.2">
      <c r="A75" s="20"/>
      <c r="B75" s="7"/>
      <c r="C75" s="7"/>
      <c r="D75" s="7"/>
      <c r="E75" s="7"/>
      <c r="F75" s="26"/>
      <c r="G75" s="26"/>
      <c r="H75" s="26"/>
      <c r="I75" s="26"/>
      <c r="J75" s="32"/>
      <c r="K75" s="35"/>
      <c r="L75" s="7"/>
      <c r="M75" s="7"/>
      <c r="N75" s="7"/>
      <c r="O75" s="18" t="str">
        <f>IF(B75="","",IF(AND(ISNUMBER(F75),ISNUMBER(I75),I75&gt;=F75),ROUND((I75-F75)*24,4),IF(OR(F75&lt;&gt;"",I75&lt;&gt;""),"",IF(AND(ISNUMBER(J75),J75&gt;=0),J75,""))))</f>
        <v/>
      </c>
      <c r="P75" s="10" t="str">
        <f>IF(B75="","",IF(AND(ISNUMBER(F75),ISNUMBER(I75),I75&gt;=F75),"実績：門司発～門司着",IF(OR(F75&lt;&gt;"",I75&lt;&gt;""),"要確認：時刻不足・逆転",IF(AND(ISNUMBER(J75),J75&gt;=0),"実績：記録の時間","未確認"))))</f>
        <v/>
      </c>
      <c r="Q75" s="10" t="str">
        <f>IF(B75="","",IF(ISNUMBER(A75),YEAR(A75)-IF(MONTH(A75)&lt;4,1,0),""))</f>
        <v/>
      </c>
      <c r="R75" s="10" t="str">
        <f>IF(B75="","",IF(OR(NOT(ISNUMBER(A75)),C75="",D75="",L75="",M75="",AND(B75&lt;&gt;"関豊丸",B75&lt;&gt;"長豊丸")),"要確認：対象船・基本項目",IF(OR(P75="要確認：時刻不足・逆転",AND(ISNUMBER(G75),ISNUMBER(H75),H75&lt;G75),AND(ISNUMBER(F75),ISNUMBER(G75),G75&lt;F75),AND(ISNUMBER(H75),ISNUMBER(I75),I75&lt;H75),AND(ISNUMBER(J75),J75&lt;0),AND(ISNUMBER(K75),K75&lt;0)),"要確認：時刻・時間・料金",IF(COUNTIFS(OtherPorts[作業日],A75,OtherPorts[曳船名],B75,OtherPorts[船名],D75,OtherPorts[門司港発],F75)&gt;1,"要確認：同じ他港作業が重複",IF(OR(NOT(ISNUMBER(O75)),M75="未確認"),"要確認：時間・根拠未確認","確認済")))))</f>
        <v/>
      </c>
      <c r="S75" s="10" t="str">
        <f>IF(B75="","",IF(ISNUMBER(K75),0,1))</f>
        <v/>
      </c>
    </row>
    <row r="76" spans="1:19" ht="24.95" customHeight="1" x14ac:dyDescent="0.2">
      <c r="A76" s="20"/>
      <c r="B76" s="7"/>
      <c r="C76" s="7"/>
      <c r="D76" s="7"/>
      <c r="E76" s="7"/>
      <c r="F76" s="26"/>
      <c r="G76" s="26"/>
      <c r="H76" s="26"/>
      <c r="I76" s="26"/>
      <c r="J76" s="32"/>
      <c r="K76" s="35"/>
      <c r="L76" s="7"/>
      <c r="M76" s="7"/>
      <c r="N76" s="7"/>
      <c r="O76" s="18" t="str">
        <f>IF(B76="","",IF(AND(ISNUMBER(F76),ISNUMBER(I76),I76&gt;=F76),ROUND((I76-F76)*24,4),IF(OR(F76&lt;&gt;"",I76&lt;&gt;""),"",IF(AND(ISNUMBER(J76),J76&gt;=0),J76,""))))</f>
        <v/>
      </c>
      <c r="P76" s="10" t="str">
        <f>IF(B76="","",IF(AND(ISNUMBER(F76),ISNUMBER(I76),I76&gt;=F76),"実績：門司発～門司着",IF(OR(F76&lt;&gt;"",I76&lt;&gt;""),"要確認：時刻不足・逆転",IF(AND(ISNUMBER(J76),J76&gt;=0),"実績：記録の時間","未確認"))))</f>
        <v/>
      </c>
      <c r="Q76" s="10" t="str">
        <f>IF(B76="","",IF(ISNUMBER(A76),YEAR(A76)-IF(MONTH(A76)&lt;4,1,0),""))</f>
        <v/>
      </c>
      <c r="R76" s="10" t="str">
        <f>IF(B76="","",IF(OR(NOT(ISNUMBER(A76)),C76="",D76="",L76="",M76="",AND(B76&lt;&gt;"関豊丸",B76&lt;&gt;"長豊丸")),"要確認：対象船・基本項目",IF(OR(P76="要確認：時刻不足・逆転",AND(ISNUMBER(G76),ISNUMBER(H76),H76&lt;G76),AND(ISNUMBER(F76),ISNUMBER(G76),G76&lt;F76),AND(ISNUMBER(H76),ISNUMBER(I76),I76&lt;H76),AND(ISNUMBER(J76),J76&lt;0),AND(ISNUMBER(K76),K76&lt;0)),"要確認：時刻・時間・料金",IF(COUNTIFS(OtherPorts[作業日],A76,OtherPorts[曳船名],B76,OtherPorts[船名],D76,OtherPorts[門司港発],F76)&gt;1,"要確認：同じ他港作業が重複",IF(OR(NOT(ISNUMBER(O76)),M76="未確認"),"要確認：時間・根拠未確認","確認済")))))</f>
        <v/>
      </c>
      <c r="S76" s="10" t="str">
        <f>IF(B76="","",IF(ISNUMBER(K76),0,1))</f>
        <v/>
      </c>
    </row>
    <row r="77" spans="1:19" ht="24.95" customHeight="1" x14ac:dyDescent="0.2">
      <c r="A77" s="20"/>
      <c r="B77" s="7"/>
      <c r="C77" s="7"/>
      <c r="D77" s="7"/>
      <c r="E77" s="7"/>
      <c r="F77" s="26"/>
      <c r="G77" s="26"/>
      <c r="H77" s="26"/>
      <c r="I77" s="26"/>
      <c r="J77" s="32"/>
      <c r="K77" s="35"/>
      <c r="L77" s="7"/>
      <c r="M77" s="7"/>
      <c r="N77" s="7"/>
      <c r="O77" s="18" t="str">
        <f>IF(B77="","",IF(AND(ISNUMBER(F77),ISNUMBER(I77),I77&gt;=F77),ROUND((I77-F77)*24,4),IF(OR(F77&lt;&gt;"",I77&lt;&gt;""),"",IF(AND(ISNUMBER(J77),J77&gt;=0),J77,""))))</f>
        <v/>
      </c>
      <c r="P77" s="10" t="str">
        <f>IF(B77="","",IF(AND(ISNUMBER(F77),ISNUMBER(I77),I77&gt;=F77),"実績：門司発～門司着",IF(OR(F77&lt;&gt;"",I77&lt;&gt;""),"要確認：時刻不足・逆転",IF(AND(ISNUMBER(J77),J77&gt;=0),"実績：記録の時間","未確認"))))</f>
        <v/>
      </c>
      <c r="Q77" s="10" t="str">
        <f>IF(B77="","",IF(ISNUMBER(A77),YEAR(A77)-IF(MONTH(A77)&lt;4,1,0),""))</f>
        <v/>
      </c>
      <c r="R77" s="10" t="str">
        <f>IF(B77="","",IF(OR(NOT(ISNUMBER(A77)),C77="",D77="",L77="",M77="",AND(B77&lt;&gt;"関豊丸",B77&lt;&gt;"長豊丸")),"要確認：対象船・基本項目",IF(OR(P77="要確認：時刻不足・逆転",AND(ISNUMBER(G77),ISNUMBER(H77),H77&lt;G77),AND(ISNUMBER(F77),ISNUMBER(G77),G77&lt;F77),AND(ISNUMBER(H77),ISNUMBER(I77),I77&lt;H77),AND(ISNUMBER(J77),J77&lt;0),AND(ISNUMBER(K77),K77&lt;0)),"要確認：時刻・時間・料金",IF(COUNTIFS(OtherPorts[作業日],A77,OtherPorts[曳船名],B77,OtherPorts[船名],D77,OtherPorts[門司港発],F77)&gt;1,"要確認：同じ他港作業が重複",IF(OR(NOT(ISNUMBER(O77)),M77="未確認"),"要確認：時間・根拠未確認","確認済")))))</f>
        <v/>
      </c>
      <c r="S77" s="10" t="str">
        <f>IF(B77="","",IF(ISNUMBER(K77),0,1))</f>
        <v/>
      </c>
    </row>
    <row r="78" spans="1:19" ht="24.95" customHeight="1" x14ac:dyDescent="0.2">
      <c r="A78" s="20"/>
      <c r="B78" s="7"/>
      <c r="C78" s="7"/>
      <c r="D78" s="7"/>
      <c r="E78" s="7"/>
      <c r="F78" s="26"/>
      <c r="G78" s="26"/>
      <c r="H78" s="26"/>
      <c r="I78" s="26"/>
      <c r="J78" s="32"/>
      <c r="K78" s="35"/>
      <c r="L78" s="7"/>
      <c r="M78" s="7"/>
      <c r="N78" s="7"/>
      <c r="O78" s="18" t="str">
        <f>IF(B78="","",IF(AND(ISNUMBER(F78),ISNUMBER(I78),I78&gt;=F78),ROUND((I78-F78)*24,4),IF(OR(F78&lt;&gt;"",I78&lt;&gt;""),"",IF(AND(ISNUMBER(J78),J78&gt;=0),J78,""))))</f>
        <v/>
      </c>
      <c r="P78" s="10" t="str">
        <f>IF(B78="","",IF(AND(ISNUMBER(F78),ISNUMBER(I78),I78&gt;=F78),"実績：門司発～門司着",IF(OR(F78&lt;&gt;"",I78&lt;&gt;""),"要確認：時刻不足・逆転",IF(AND(ISNUMBER(J78),J78&gt;=0),"実績：記録の時間","未確認"))))</f>
        <v/>
      </c>
      <c r="Q78" s="10" t="str">
        <f>IF(B78="","",IF(ISNUMBER(A78),YEAR(A78)-IF(MONTH(A78)&lt;4,1,0),""))</f>
        <v/>
      </c>
      <c r="R78" s="10" t="str">
        <f>IF(B78="","",IF(OR(NOT(ISNUMBER(A78)),C78="",D78="",L78="",M78="",AND(B78&lt;&gt;"関豊丸",B78&lt;&gt;"長豊丸")),"要確認：対象船・基本項目",IF(OR(P78="要確認：時刻不足・逆転",AND(ISNUMBER(G78),ISNUMBER(H78),H78&lt;G78),AND(ISNUMBER(F78),ISNUMBER(G78),G78&lt;F78),AND(ISNUMBER(H78),ISNUMBER(I78),I78&lt;H78),AND(ISNUMBER(J78),J78&lt;0),AND(ISNUMBER(K78),K78&lt;0)),"要確認：時刻・時間・料金",IF(COUNTIFS(OtherPorts[作業日],A78,OtherPorts[曳船名],B78,OtherPorts[船名],D78,OtherPorts[門司港発],F78)&gt;1,"要確認：同じ他港作業が重複",IF(OR(NOT(ISNUMBER(O78)),M78="未確認"),"要確認：時間・根拠未確認","確認済")))))</f>
        <v/>
      </c>
      <c r="S78" s="10" t="str">
        <f>IF(B78="","",IF(ISNUMBER(K78),0,1))</f>
        <v/>
      </c>
    </row>
    <row r="79" spans="1:19" ht="24.95" customHeight="1" x14ac:dyDescent="0.2">
      <c r="A79" s="20"/>
      <c r="B79" s="7"/>
      <c r="C79" s="7"/>
      <c r="D79" s="7"/>
      <c r="E79" s="7"/>
      <c r="F79" s="26"/>
      <c r="G79" s="26"/>
      <c r="H79" s="26"/>
      <c r="I79" s="26"/>
      <c r="J79" s="32"/>
      <c r="K79" s="35"/>
      <c r="L79" s="7"/>
      <c r="M79" s="7"/>
      <c r="N79" s="7"/>
      <c r="O79" s="18" t="str">
        <f>IF(B79="","",IF(AND(ISNUMBER(F79),ISNUMBER(I79),I79&gt;=F79),ROUND((I79-F79)*24,4),IF(OR(F79&lt;&gt;"",I79&lt;&gt;""),"",IF(AND(ISNUMBER(J79),J79&gt;=0),J79,""))))</f>
        <v/>
      </c>
      <c r="P79" s="10" t="str">
        <f>IF(B79="","",IF(AND(ISNUMBER(F79),ISNUMBER(I79),I79&gt;=F79),"実績：門司発～門司着",IF(OR(F79&lt;&gt;"",I79&lt;&gt;""),"要確認：時刻不足・逆転",IF(AND(ISNUMBER(J79),J79&gt;=0),"実績：記録の時間","未確認"))))</f>
        <v/>
      </c>
      <c r="Q79" s="10" t="str">
        <f>IF(B79="","",IF(ISNUMBER(A79),YEAR(A79)-IF(MONTH(A79)&lt;4,1,0),""))</f>
        <v/>
      </c>
      <c r="R79" s="10" t="str">
        <f>IF(B79="","",IF(OR(NOT(ISNUMBER(A79)),C79="",D79="",L79="",M79="",AND(B79&lt;&gt;"関豊丸",B79&lt;&gt;"長豊丸")),"要確認：対象船・基本項目",IF(OR(P79="要確認：時刻不足・逆転",AND(ISNUMBER(G79),ISNUMBER(H79),H79&lt;G79),AND(ISNUMBER(F79),ISNUMBER(G79),G79&lt;F79),AND(ISNUMBER(H79),ISNUMBER(I79),I79&lt;H79),AND(ISNUMBER(J79),J79&lt;0),AND(ISNUMBER(K79),K79&lt;0)),"要確認：時刻・時間・料金",IF(COUNTIFS(OtherPorts[作業日],A79,OtherPorts[曳船名],B79,OtherPorts[船名],D79,OtherPorts[門司港発],F79)&gt;1,"要確認：同じ他港作業が重複",IF(OR(NOT(ISNUMBER(O79)),M79="未確認"),"要確認：時間・根拠未確認","確認済")))))</f>
        <v/>
      </c>
      <c r="S79" s="10" t="str">
        <f>IF(B79="","",IF(ISNUMBER(K79),0,1))</f>
        <v/>
      </c>
    </row>
    <row r="80" spans="1:19" ht="24.95" customHeight="1" x14ac:dyDescent="0.2">
      <c r="A80" s="20"/>
      <c r="B80" s="7"/>
      <c r="C80" s="7"/>
      <c r="D80" s="7"/>
      <c r="E80" s="7"/>
      <c r="F80" s="26"/>
      <c r="G80" s="26"/>
      <c r="H80" s="26"/>
      <c r="I80" s="26"/>
      <c r="J80" s="32"/>
      <c r="K80" s="35"/>
      <c r="L80" s="7"/>
      <c r="M80" s="7"/>
      <c r="N80" s="7"/>
      <c r="O80" s="18" t="str">
        <f>IF(B80="","",IF(AND(ISNUMBER(F80),ISNUMBER(I80),I80&gt;=F80),ROUND((I80-F80)*24,4),IF(OR(F80&lt;&gt;"",I80&lt;&gt;""),"",IF(AND(ISNUMBER(J80),J80&gt;=0),J80,""))))</f>
        <v/>
      </c>
      <c r="P80" s="10" t="str">
        <f>IF(B80="","",IF(AND(ISNUMBER(F80),ISNUMBER(I80),I80&gt;=F80),"実績：門司発～門司着",IF(OR(F80&lt;&gt;"",I80&lt;&gt;""),"要確認：時刻不足・逆転",IF(AND(ISNUMBER(J80),J80&gt;=0),"実績：記録の時間","未確認"))))</f>
        <v/>
      </c>
      <c r="Q80" s="10" t="str">
        <f>IF(B80="","",IF(ISNUMBER(A80),YEAR(A80)-IF(MONTH(A80)&lt;4,1,0),""))</f>
        <v/>
      </c>
      <c r="R80" s="10" t="str">
        <f>IF(B80="","",IF(OR(NOT(ISNUMBER(A80)),C80="",D80="",L80="",M80="",AND(B80&lt;&gt;"関豊丸",B80&lt;&gt;"長豊丸")),"要確認：対象船・基本項目",IF(OR(P80="要確認：時刻不足・逆転",AND(ISNUMBER(G80),ISNUMBER(H80),H80&lt;G80),AND(ISNUMBER(F80),ISNUMBER(G80),G80&lt;F80),AND(ISNUMBER(H80),ISNUMBER(I80),I80&lt;H80),AND(ISNUMBER(J80),J80&lt;0),AND(ISNUMBER(K80),K80&lt;0)),"要確認：時刻・時間・料金",IF(COUNTIFS(OtherPorts[作業日],A80,OtherPorts[曳船名],B80,OtherPorts[船名],D80,OtherPorts[門司港発],F80)&gt;1,"要確認：同じ他港作業が重複",IF(OR(NOT(ISNUMBER(O80)),M80="未確認"),"要確認：時間・根拠未確認","確認済")))))</f>
        <v/>
      </c>
      <c r="S80" s="10" t="str">
        <f>IF(B80="","",IF(ISNUMBER(K80),0,1))</f>
        <v/>
      </c>
    </row>
    <row r="81" spans="1:19" ht="24.95" customHeight="1" x14ac:dyDescent="0.2">
      <c r="A81" s="20"/>
      <c r="B81" s="7"/>
      <c r="C81" s="7"/>
      <c r="D81" s="7"/>
      <c r="E81" s="7"/>
      <c r="F81" s="26"/>
      <c r="G81" s="26"/>
      <c r="H81" s="26"/>
      <c r="I81" s="26"/>
      <c r="J81" s="32"/>
      <c r="K81" s="35"/>
      <c r="L81" s="7"/>
      <c r="M81" s="7"/>
      <c r="N81" s="7"/>
      <c r="O81" s="18" t="str">
        <f>IF(B81="","",IF(AND(ISNUMBER(F81),ISNUMBER(I81),I81&gt;=F81),ROUND((I81-F81)*24,4),IF(OR(F81&lt;&gt;"",I81&lt;&gt;""),"",IF(AND(ISNUMBER(J81),J81&gt;=0),J81,""))))</f>
        <v/>
      </c>
      <c r="P81" s="10" t="str">
        <f>IF(B81="","",IF(AND(ISNUMBER(F81),ISNUMBER(I81),I81&gt;=F81),"実績：門司発～門司着",IF(OR(F81&lt;&gt;"",I81&lt;&gt;""),"要確認：時刻不足・逆転",IF(AND(ISNUMBER(J81),J81&gt;=0),"実績：記録の時間","未確認"))))</f>
        <v/>
      </c>
      <c r="Q81" s="10" t="str">
        <f>IF(B81="","",IF(ISNUMBER(A81),YEAR(A81)-IF(MONTH(A81)&lt;4,1,0),""))</f>
        <v/>
      </c>
      <c r="R81" s="10" t="str">
        <f>IF(B81="","",IF(OR(NOT(ISNUMBER(A81)),C81="",D81="",L81="",M81="",AND(B81&lt;&gt;"関豊丸",B81&lt;&gt;"長豊丸")),"要確認：対象船・基本項目",IF(OR(P81="要確認：時刻不足・逆転",AND(ISNUMBER(G81),ISNUMBER(H81),H81&lt;G81),AND(ISNUMBER(F81),ISNUMBER(G81),G81&lt;F81),AND(ISNUMBER(H81),ISNUMBER(I81),I81&lt;H81),AND(ISNUMBER(J81),J81&lt;0),AND(ISNUMBER(K81),K81&lt;0)),"要確認：時刻・時間・料金",IF(COUNTIFS(OtherPorts[作業日],A81,OtherPorts[曳船名],B81,OtherPorts[船名],D81,OtherPorts[門司港発],F81)&gt;1,"要確認：同じ他港作業が重複",IF(OR(NOT(ISNUMBER(O81)),M81="未確認"),"要確認：時間・根拠未確認","確認済")))))</f>
        <v/>
      </c>
      <c r="S81" s="10" t="str">
        <f>IF(B81="","",IF(ISNUMBER(K81),0,1))</f>
        <v/>
      </c>
    </row>
    <row r="82" spans="1:19" ht="24.95" customHeight="1" x14ac:dyDescent="0.2">
      <c r="A82" s="20"/>
      <c r="B82" s="7"/>
      <c r="C82" s="7"/>
      <c r="D82" s="7"/>
      <c r="E82" s="7"/>
      <c r="F82" s="26"/>
      <c r="G82" s="26"/>
      <c r="H82" s="26"/>
      <c r="I82" s="26"/>
      <c r="J82" s="32"/>
      <c r="K82" s="35"/>
      <c r="L82" s="7"/>
      <c r="M82" s="7"/>
      <c r="N82" s="7"/>
      <c r="O82" s="18" t="str">
        <f>IF(B82="","",IF(AND(ISNUMBER(F82),ISNUMBER(I82),I82&gt;=F82),ROUND((I82-F82)*24,4),IF(OR(F82&lt;&gt;"",I82&lt;&gt;""),"",IF(AND(ISNUMBER(J82),J82&gt;=0),J82,""))))</f>
        <v/>
      </c>
      <c r="P82" s="10" t="str">
        <f>IF(B82="","",IF(AND(ISNUMBER(F82),ISNUMBER(I82),I82&gt;=F82),"実績：門司発～門司着",IF(OR(F82&lt;&gt;"",I82&lt;&gt;""),"要確認：時刻不足・逆転",IF(AND(ISNUMBER(J82),J82&gt;=0),"実績：記録の時間","未確認"))))</f>
        <v/>
      </c>
      <c r="Q82" s="10" t="str">
        <f>IF(B82="","",IF(ISNUMBER(A82),YEAR(A82)-IF(MONTH(A82)&lt;4,1,0),""))</f>
        <v/>
      </c>
      <c r="R82" s="10" t="str">
        <f>IF(B82="","",IF(OR(NOT(ISNUMBER(A82)),C82="",D82="",L82="",M82="",AND(B82&lt;&gt;"関豊丸",B82&lt;&gt;"長豊丸")),"要確認：対象船・基本項目",IF(OR(P82="要確認：時刻不足・逆転",AND(ISNUMBER(G82),ISNUMBER(H82),H82&lt;G82),AND(ISNUMBER(F82),ISNUMBER(G82),G82&lt;F82),AND(ISNUMBER(H82),ISNUMBER(I82),I82&lt;H82),AND(ISNUMBER(J82),J82&lt;0),AND(ISNUMBER(K82),K82&lt;0)),"要確認：時刻・時間・料金",IF(COUNTIFS(OtherPorts[作業日],A82,OtherPorts[曳船名],B82,OtherPorts[船名],D82,OtherPorts[門司港発],F82)&gt;1,"要確認：同じ他港作業が重複",IF(OR(NOT(ISNUMBER(O82)),M82="未確認"),"要確認：時間・根拠未確認","確認済")))))</f>
        <v/>
      </c>
      <c r="S82" s="10" t="str">
        <f>IF(B82="","",IF(ISNUMBER(K82),0,1))</f>
        <v/>
      </c>
    </row>
    <row r="83" spans="1:19" ht="24.95" customHeight="1" x14ac:dyDescent="0.2">
      <c r="A83" s="20"/>
      <c r="B83" s="7"/>
      <c r="C83" s="7"/>
      <c r="D83" s="7"/>
      <c r="E83" s="7"/>
      <c r="F83" s="26"/>
      <c r="G83" s="26"/>
      <c r="H83" s="26"/>
      <c r="I83" s="26"/>
      <c r="J83" s="32"/>
      <c r="K83" s="35"/>
      <c r="L83" s="7"/>
      <c r="M83" s="7"/>
      <c r="N83" s="7"/>
      <c r="O83" s="18" t="str">
        <f>IF(B83="","",IF(AND(ISNUMBER(F83),ISNUMBER(I83),I83&gt;=F83),ROUND((I83-F83)*24,4),IF(OR(F83&lt;&gt;"",I83&lt;&gt;""),"",IF(AND(ISNUMBER(J83),J83&gt;=0),J83,""))))</f>
        <v/>
      </c>
      <c r="P83" s="10" t="str">
        <f>IF(B83="","",IF(AND(ISNUMBER(F83),ISNUMBER(I83),I83&gt;=F83),"実績：門司発～門司着",IF(OR(F83&lt;&gt;"",I83&lt;&gt;""),"要確認：時刻不足・逆転",IF(AND(ISNUMBER(J83),J83&gt;=0),"実績：記録の時間","未確認"))))</f>
        <v/>
      </c>
      <c r="Q83" s="10" t="str">
        <f>IF(B83="","",IF(ISNUMBER(A83),YEAR(A83)-IF(MONTH(A83)&lt;4,1,0),""))</f>
        <v/>
      </c>
      <c r="R83" s="10" t="str">
        <f>IF(B83="","",IF(OR(NOT(ISNUMBER(A83)),C83="",D83="",L83="",M83="",AND(B83&lt;&gt;"関豊丸",B83&lt;&gt;"長豊丸")),"要確認：対象船・基本項目",IF(OR(P83="要確認：時刻不足・逆転",AND(ISNUMBER(G83),ISNUMBER(H83),H83&lt;G83),AND(ISNUMBER(F83),ISNUMBER(G83),G83&lt;F83),AND(ISNUMBER(H83),ISNUMBER(I83),I83&lt;H83),AND(ISNUMBER(J83),J83&lt;0),AND(ISNUMBER(K83),K83&lt;0)),"要確認：時刻・時間・料金",IF(COUNTIFS(OtherPorts[作業日],A83,OtherPorts[曳船名],B83,OtherPorts[船名],D83,OtherPorts[門司港発],F83)&gt;1,"要確認：同じ他港作業が重複",IF(OR(NOT(ISNUMBER(O83)),M83="未確認"),"要確認：時間・根拠未確認","確認済")))))</f>
        <v/>
      </c>
      <c r="S83" s="10" t="str">
        <f>IF(B83="","",IF(ISNUMBER(K83),0,1))</f>
        <v/>
      </c>
    </row>
    <row r="84" spans="1:19" ht="24.95" customHeight="1" x14ac:dyDescent="0.2">
      <c r="A84" s="20"/>
      <c r="B84" s="7"/>
      <c r="C84" s="7"/>
      <c r="D84" s="7"/>
      <c r="E84" s="7"/>
      <c r="F84" s="26"/>
      <c r="G84" s="26"/>
      <c r="H84" s="26"/>
      <c r="I84" s="26"/>
      <c r="J84" s="32"/>
      <c r="K84" s="35"/>
      <c r="L84" s="7"/>
      <c r="M84" s="7"/>
      <c r="N84" s="7"/>
      <c r="O84" s="18" t="str">
        <f>IF(B84="","",IF(AND(ISNUMBER(F84),ISNUMBER(I84),I84&gt;=F84),ROUND((I84-F84)*24,4),IF(OR(F84&lt;&gt;"",I84&lt;&gt;""),"",IF(AND(ISNUMBER(J84),J84&gt;=0),J84,""))))</f>
        <v/>
      </c>
      <c r="P84" s="10" t="str">
        <f>IF(B84="","",IF(AND(ISNUMBER(F84),ISNUMBER(I84),I84&gt;=F84),"実績：門司発～門司着",IF(OR(F84&lt;&gt;"",I84&lt;&gt;""),"要確認：時刻不足・逆転",IF(AND(ISNUMBER(J84),J84&gt;=0),"実績：記録の時間","未確認"))))</f>
        <v/>
      </c>
      <c r="Q84" s="10" t="str">
        <f>IF(B84="","",IF(ISNUMBER(A84),YEAR(A84)-IF(MONTH(A84)&lt;4,1,0),""))</f>
        <v/>
      </c>
      <c r="R84" s="10" t="str">
        <f>IF(B84="","",IF(OR(NOT(ISNUMBER(A84)),C84="",D84="",L84="",M84="",AND(B84&lt;&gt;"関豊丸",B84&lt;&gt;"長豊丸")),"要確認：対象船・基本項目",IF(OR(P84="要確認：時刻不足・逆転",AND(ISNUMBER(G84),ISNUMBER(H84),H84&lt;G84),AND(ISNUMBER(F84),ISNUMBER(G84),G84&lt;F84),AND(ISNUMBER(H84),ISNUMBER(I84),I84&lt;H84),AND(ISNUMBER(J84),J84&lt;0),AND(ISNUMBER(K84),K84&lt;0)),"要確認：時刻・時間・料金",IF(COUNTIFS(OtherPorts[作業日],A84,OtherPorts[曳船名],B84,OtherPorts[船名],D84,OtherPorts[門司港発],F84)&gt;1,"要確認：同じ他港作業が重複",IF(OR(NOT(ISNUMBER(O84)),M84="未確認"),"要確認：時間・根拠未確認","確認済")))))</f>
        <v/>
      </c>
      <c r="S84" s="10" t="str">
        <f>IF(B84="","",IF(ISNUMBER(K84),0,1))</f>
        <v/>
      </c>
    </row>
    <row r="85" spans="1:19" ht="24.95" customHeight="1" x14ac:dyDescent="0.2">
      <c r="A85" s="20"/>
      <c r="B85" s="7"/>
      <c r="C85" s="7"/>
      <c r="D85" s="7"/>
      <c r="E85" s="7"/>
      <c r="F85" s="26"/>
      <c r="G85" s="26"/>
      <c r="H85" s="26"/>
      <c r="I85" s="26"/>
      <c r="J85" s="32"/>
      <c r="K85" s="35"/>
      <c r="L85" s="7"/>
      <c r="M85" s="7"/>
      <c r="N85" s="7"/>
      <c r="O85" s="18" t="str">
        <f>IF(B85="","",IF(AND(ISNUMBER(F85),ISNUMBER(I85),I85&gt;=F85),ROUND((I85-F85)*24,4),IF(OR(F85&lt;&gt;"",I85&lt;&gt;""),"",IF(AND(ISNUMBER(J85),J85&gt;=0),J85,""))))</f>
        <v/>
      </c>
      <c r="P85" s="10" t="str">
        <f>IF(B85="","",IF(AND(ISNUMBER(F85),ISNUMBER(I85),I85&gt;=F85),"実績：門司発～門司着",IF(OR(F85&lt;&gt;"",I85&lt;&gt;""),"要確認：時刻不足・逆転",IF(AND(ISNUMBER(J85),J85&gt;=0),"実績：記録の時間","未確認"))))</f>
        <v/>
      </c>
      <c r="Q85" s="10" t="str">
        <f>IF(B85="","",IF(ISNUMBER(A85),YEAR(A85)-IF(MONTH(A85)&lt;4,1,0),""))</f>
        <v/>
      </c>
      <c r="R85" s="10" t="str">
        <f>IF(B85="","",IF(OR(NOT(ISNUMBER(A85)),C85="",D85="",L85="",M85="",AND(B85&lt;&gt;"関豊丸",B85&lt;&gt;"長豊丸")),"要確認：対象船・基本項目",IF(OR(P85="要確認：時刻不足・逆転",AND(ISNUMBER(G85),ISNUMBER(H85),H85&lt;G85),AND(ISNUMBER(F85),ISNUMBER(G85),G85&lt;F85),AND(ISNUMBER(H85),ISNUMBER(I85),I85&lt;H85),AND(ISNUMBER(J85),J85&lt;0),AND(ISNUMBER(K85),K85&lt;0)),"要確認：時刻・時間・料金",IF(COUNTIFS(OtherPorts[作業日],A85,OtherPorts[曳船名],B85,OtherPorts[船名],D85,OtherPorts[門司港発],F85)&gt;1,"要確認：同じ他港作業が重複",IF(OR(NOT(ISNUMBER(O85)),M85="未確認"),"要確認：時間・根拠未確認","確認済")))))</f>
        <v/>
      </c>
      <c r="S85" s="10" t="str">
        <f>IF(B85="","",IF(ISNUMBER(K85),0,1))</f>
        <v/>
      </c>
    </row>
    <row r="86" spans="1:19" ht="24.95" customHeight="1" x14ac:dyDescent="0.2">
      <c r="A86" s="20"/>
      <c r="B86" s="7"/>
      <c r="C86" s="7"/>
      <c r="D86" s="7"/>
      <c r="E86" s="7"/>
      <c r="F86" s="26"/>
      <c r="G86" s="26"/>
      <c r="H86" s="26"/>
      <c r="I86" s="26"/>
      <c r="J86" s="32"/>
      <c r="K86" s="35"/>
      <c r="L86" s="7"/>
      <c r="M86" s="7"/>
      <c r="N86" s="7"/>
      <c r="O86" s="18" t="str">
        <f>IF(B86="","",IF(AND(ISNUMBER(F86),ISNUMBER(I86),I86&gt;=F86),ROUND((I86-F86)*24,4),IF(OR(F86&lt;&gt;"",I86&lt;&gt;""),"",IF(AND(ISNUMBER(J86),J86&gt;=0),J86,""))))</f>
        <v/>
      </c>
      <c r="P86" s="10" t="str">
        <f>IF(B86="","",IF(AND(ISNUMBER(F86),ISNUMBER(I86),I86&gt;=F86),"実績：門司発～門司着",IF(OR(F86&lt;&gt;"",I86&lt;&gt;""),"要確認：時刻不足・逆転",IF(AND(ISNUMBER(J86),J86&gt;=0),"実績：記録の時間","未確認"))))</f>
        <v/>
      </c>
      <c r="Q86" s="10" t="str">
        <f>IF(B86="","",IF(ISNUMBER(A86),YEAR(A86)-IF(MONTH(A86)&lt;4,1,0),""))</f>
        <v/>
      </c>
      <c r="R86" s="10" t="str">
        <f>IF(B86="","",IF(OR(NOT(ISNUMBER(A86)),C86="",D86="",L86="",M86="",AND(B86&lt;&gt;"関豊丸",B86&lt;&gt;"長豊丸")),"要確認：対象船・基本項目",IF(OR(P86="要確認：時刻不足・逆転",AND(ISNUMBER(G86),ISNUMBER(H86),H86&lt;G86),AND(ISNUMBER(F86),ISNUMBER(G86),G86&lt;F86),AND(ISNUMBER(H86),ISNUMBER(I86),I86&lt;H86),AND(ISNUMBER(J86),J86&lt;0),AND(ISNUMBER(K86),K86&lt;0)),"要確認：時刻・時間・料金",IF(COUNTIFS(OtherPorts[作業日],A86,OtherPorts[曳船名],B86,OtherPorts[船名],D86,OtherPorts[門司港発],F86)&gt;1,"要確認：同じ他港作業が重複",IF(OR(NOT(ISNUMBER(O86)),M86="未確認"),"要確認：時間・根拠未確認","確認済")))))</f>
        <v/>
      </c>
      <c r="S86" s="10" t="str">
        <f>IF(B86="","",IF(ISNUMBER(K86),0,1))</f>
        <v/>
      </c>
    </row>
    <row r="87" spans="1:19" ht="24.95" customHeight="1" x14ac:dyDescent="0.2">
      <c r="A87" s="20"/>
      <c r="B87" s="7"/>
      <c r="C87" s="7"/>
      <c r="D87" s="7"/>
      <c r="E87" s="7"/>
      <c r="F87" s="26"/>
      <c r="G87" s="26"/>
      <c r="H87" s="26"/>
      <c r="I87" s="26"/>
      <c r="J87" s="32"/>
      <c r="K87" s="35"/>
      <c r="L87" s="7"/>
      <c r="M87" s="7"/>
      <c r="N87" s="7"/>
      <c r="O87" s="18" t="str">
        <f>IF(B87="","",IF(AND(ISNUMBER(F87),ISNUMBER(I87),I87&gt;=F87),ROUND((I87-F87)*24,4),IF(OR(F87&lt;&gt;"",I87&lt;&gt;""),"",IF(AND(ISNUMBER(J87),J87&gt;=0),J87,""))))</f>
        <v/>
      </c>
      <c r="P87" s="10" t="str">
        <f>IF(B87="","",IF(AND(ISNUMBER(F87),ISNUMBER(I87),I87&gt;=F87),"実績：門司発～門司着",IF(OR(F87&lt;&gt;"",I87&lt;&gt;""),"要確認：時刻不足・逆転",IF(AND(ISNUMBER(J87),J87&gt;=0),"実績：記録の時間","未確認"))))</f>
        <v/>
      </c>
      <c r="Q87" s="10" t="str">
        <f>IF(B87="","",IF(ISNUMBER(A87),YEAR(A87)-IF(MONTH(A87)&lt;4,1,0),""))</f>
        <v/>
      </c>
      <c r="R87" s="10" t="str">
        <f>IF(B87="","",IF(OR(NOT(ISNUMBER(A87)),C87="",D87="",L87="",M87="",AND(B87&lt;&gt;"関豊丸",B87&lt;&gt;"長豊丸")),"要確認：対象船・基本項目",IF(OR(P87="要確認：時刻不足・逆転",AND(ISNUMBER(G87),ISNUMBER(H87),H87&lt;G87),AND(ISNUMBER(F87),ISNUMBER(G87),G87&lt;F87),AND(ISNUMBER(H87),ISNUMBER(I87),I87&lt;H87),AND(ISNUMBER(J87),J87&lt;0),AND(ISNUMBER(K87),K87&lt;0)),"要確認：時刻・時間・料金",IF(COUNTIFS(OtherPorts[作業日],A87,OtherPorts[曳船名],B87,OtherPorts[船名],D87,OtherPorts[門司港発],F87)&gt;1,"要確認：同じ他港作業が重複",IF(OR(NOT(ISNUMBER(O87)),M87="未確認"),"要確認：時間・根拠未確認","確認済")))))</f>
        <v/>
      </c>
      <c r="S87" s="10" t="str">
        <f>IF(B87="","",IF(ISNUMBER(K87),0,1))</f>
        <v/>
      </c>
    </row>
    <row r="88" spans="1:19" ht="24.95" customHeight="1" x14ac:dyDescent="0.2">
      <c r="A88" s="20"/>
      <c r="B88" s="7"/>
      <c r="C88" s="7"/>
      <c r="D88" s="7"/>
      <c r="E88" s="7"/>
      <c r="F88" s="26"/>
      <c r="G88" s="26"/>
      <c r="H88" s="26"/>
      <c r="I88" s="26"/>
      <c r="J88" s="32"/>
      <c r="K88" s="35"/>
      <c r="L88" s="7"/>
      <c r="M88" s="7"/>
      <c r="N88" s="7"/>
      <c r="O88" s="18" t="str">
        <f>IF(B88="","",IF(AND(ISNUMBER(F88),ISNUMBER(I88),I88&gt;=F88),ROUND((I88-F88)*24,4),IF(OR(F88&lt;&gt;"",I88&lt;&gt;""),"",IF(AND(ISNUMBER(J88),J88&gt;=0),J88,""))))</f>
        <v/>
      </c>
      <c r="P88" s="10" t="str">
        <f>IF(B88="","",IF(AND(ISNUMBER(F88),ISNUMBER(I88),I88&gt;=F88),"実績：門司発～門司着",IF(OR(F88&lt;&gt;"",I88&lt;&gt;""),"要確認：時刻不足・逆転",IF(AND(ISNUMBER(J88),J88&gt;=0),"実績：記録の時間","未確認"))))</f>
        <v/>
      </c>
      <c r="Q88" s="10" t="str">
        <f>IF(B88="","",IF(ISNUMBER(A88),YEAR(A88)-IF(MONTH(A88)&lt;4,1,0),""))</f>
        <v/>
      </c>
      <c r="R88" s="10" t="str">
        <f>IF(B88="","",IF(OR(NOT(ISNUMBER(A88)),C88="",D88="",L88="",M88="",AND(B88&lt;&gt;"関豊丸",B88&lt;&gt;"長豊丸")),"要確認：対象船・基本項目",IF(OR(P88="要確認：時刻不足・逆転",AND(ISNUMBER(G88),ISNUMBER(H88),H88&lt;G88),AND(ISNUMBER(F88),ISNUMBER(G88),G88&lt;F88),AND(ISNUMBER(H88),ISNUMBER(I88),I88&lt;H88),AND(ISNUMBER(J88),J88&lt;0),AND(ISNUMBER(K88),K88&lt;0)),"要確認：時刻・時間・料金",IF(COUNTIFS(OtherPorts[作業日],A88,OtherPorts[曳船名],B88,OtherPorts[船名],D88,OtherPorts[門司港発],F88)&gt;1,"要確認：同じ他港作業が重複",IF(OR(NOT(ISNUMBER(O88)),M88="未確認"),"要確認：時間・根拠未確認","確認済")))))</f>
        <v/>
      </c>
      <c r="S88" s="10" t="str">
        <f>IF(B88="","",IF(ISNUMBER(K88),0,1))</f>
        <v/>
      </c>
    </row>
    <row r="89" spans="1:19" ht="24.95" customHeight="1" x14ac:dyDescent="0.2">
      <c r="A89" s="20"/>
      <c r="B89" s="7"/>
      <c r="C89" s="7"/>
      <c r="D89" s="7"/>
      <c r="E89" s="7"/>
      <c r="F89" s="26"/>
      <c r="G89" s="26"/>
      <c r="H89" s="26"/>
      <c r="I89" s="26"/>
      <c r="J89" s="32"/>
      <c r="K89" s="35"/>
      <c r="L89" s="7"/>
      <c r="M89" s="7"/>
      <c r="N89" s="7"/>
      <c r="O89" s="18" t="str">
        <f>IF(B89="","",IF(AND(ISNUMBER(F89),ISNUMBER(I89),I89&gt;=F89),ROUND((I89-F89)*24,4),IF(OR(F89&lt;&gt;"",I89&lt;&gt;""),"",IF(AND(ISNUMBER(J89),J89&gt;=0),J89,""))))</f>
        <v/>
      </c>
      <c r="P89" s="10" t="str">
        <f>IF(B89="","",IF(AND(ISNUMBER(F89),ISNUMBER(I89),I89&gt;=F89),"実績：門司発～門司着",IF(OR(F89&lt;&gt;"",I89&lt;&gt;""),"要確認：時刻不足・逆転",IF(AND(ISNUMBER(J89),J89&gt;=0),"実績：記録の時間","未確認"))))</f>
        <v/>
      </c>
      <c r="Q89" s="10" t="str">
        <f>IF(B89="","",IF(ISNUMBER(A89),YEAR(A89)-IF(MONTH(A89)&lt;4,1,0),""))</f>
        <v/>
      </c>
      <c r="R89" s="10" t="str">
        <f>IF(B89="","",IF(OR(NOT(ISNUMBER(A89)),C89="",D89="",L89="",M89="",AND(B89&lt;&gt;"関豊丸",B89&lt;&gt;"長豊丸")),"要確認：対象船・基本項目",IF(OR(P89="要確認：時刻不足・逆転",AND(ISNUMBER(G89),ISNUMBER(H89),H89&lt;G89),AND(ISNUMBER(F89),ISNUMBER(G89),G89&lt;F89),AND(ISNUMBER(H89),ISNUMBER(I89),I89&lt;H89),AND(ISNUMBER(J89),J89&lt;0),AND(ISNUMBER(K89),K89&lt;0)),"要確認：時刻・時間・料金",IF(COUNTIFS(OtherPorts[作業日],A89,OtherPorts[曳船名],B89,OtherPorts[船名],D89,OtherPorts[門司港発],F89)&gt;1,"要確認：同じ他港作業が重複",IF(OR(NOT(ISNUMBER(O89)),M89="未確認"),"要確認：時間・根拠未確認","確認済")))))</f>
        <v/>
      </c>
      <c r="S89" s="10" t="str">
        <f>IF(B89="","",IF(ISNUMBER(K89),0,1))</f>
        <v/>
      </c>
    </row>
    <row r="90" spans="1:19" ht="24.95" customHeight="1" x14ac:dyDescent="0.2">
      <c r="A90" s="20"/>
      <c r="B90" s="7"/>
      <c r="C90" s="7"/>
      <c r="D90" s="7"/>
      <c r="E90" s="7"/>
      <c r="F90" s="26"/>
      <c r="G90" s="26"/>
      <c r="H90" s="26"/>
      <c r="I90" s="26"/>
      <c r="J90" s="32"/>
      <c r="K90" s="35"/>
      <c r="L90" s="7"/>
      <c r="M90" s="7"/>
      <c r="N90" s="7"/>
      <c r="O90" s="18" t="str">
        <f>IF(B90="","",IF(AND(ISNUMBER(F90),ISNUMBER(I90),I90&gt;=F90),ROUND((I90-F90)*24,4),IF(OR(F90&lt;&gt;"",I90&lt;&gt;""),"",IF(AND(ISNUMBER(J90),J90&gt;=0),J90,""))))</f>
        <v/>
      </c>
      <c r="P90" s="10" t="str">
        <f>IF(B90="","",IF(AND(ISNUMBER(F90),ISNUMBER(I90),I90&gt;=F90),"実績：門司発～門司着",IF(OR(F90&lt;&gt;"",I90&lt;&gt;""),"要確認：時刻不足・逆転",IF(AND(ISNUMBER(J90),J90&gt;=0),"実績：記録の時間","未確認"))))</f>
        <v/>
      </c>
      <c r="Q90" s="10" t="str">
        <f>IF(B90="","",IF(ISNUMBER(A90),YEAR(A90)-IF(MONTH(A90)&lt;4,1,0),""))</f>
        <v/>
      </c>
      <c r="R90" s="10" t="str">
        <f>IF(B90="","",IF(OR(NOT(ISNUMBER(A90)),C90="",D90="",L90="",M90="",AND(B90&lt;&gt;"関豊丸",B90&lt;&gt;"長豊丸")),"要確認：対象船・基本項目",IF(OR(P90="要確認：時刻不足・逆転",AND(ISNUMBER(G90),ISNUMBER(H90),H90&lt;G90),AND(ISNUMBER(F90),ISNUMBER(G90),G90&lt;F90),AND(ISNUMBER(H90),ISNUMBER(I90),I90&lt;H90),AND(ISNUMBER(J90),J90&lt;0),AND(ISNUMBER(K90),K90&lt;0)),"要確認：時刻・時間・料金",IF(COUNTIFS(OtherPorts[作業日],A90,OtherPorts[曳船名],B90,OtherPorts[船名],D90,OtherPorts[門司港発],F90)&gt;1,"要確認：同じ他港作業が重複",IF(OR(NOT(ISNUMBER(O90)),M90="未確認"),"要確認：時間・根拠未確認","確認済")))))</f>
        <v/>
      </c>
      <c r="S90" s="10" t="str">
        <f>IF(B90="","",IF(ISNUMBER(K90),0,1))</f>
        <v/>
      </c>
    </row>
    <row r="91" spans="1:19" ht="24.95" customHeight="1" x14ac:dyDescent="0.2">
      <c r="A91" s="20"/>
      <c r="B91" s="7"/>
      <c r="C91" s="7"/>
      <c r="D91" s="7"/>
      <c r="E91" s="7"/>
      <c r="F91" s="26"/>
      <c r="G91" s="26"/>
      <c r="H91" s="26"/>
      <c r="I91" s="26"/>
      <c r="J91" s="32"/>
      <c r="K91" s="35"/>
      <c r="L91" s="7"/>
      <c r="M91" s="7"/>
      <c r="N91" s="7"/>
      <c r="O91" s="18" t="str">
        <f>IF(B91="","",IF(AND(ISNUMBER(F91),ISNUMBER(I91),I91&gt;=F91),ROUND((I91-F91)*24,4),IF(OR(F91&lt;&gt;"",I91&lt;&gt;""),"",IF(AND(ISNUMBER(J91),J91&gt;=0),J91,""))))</f>
        <v/>
      </c>
      <c r="P91" s="10" t="str">
        <f>IF(B91="","",IF(AND(ISNUMBER(F91),ISNUMBER(I91),I91&gt;=F91),"実績：門司発～門司着",IF(OR(F91&lt;&gt;"",I91&lt;&gt;""),"要確認：時刻不足・逆転",IF(AND(ISNUMBER(J91),J91&gt;=0),"実績：記録の時間","未確認"))))</f>
        <v/>
      </c>
      <c r="Q91" s="10" t="str">
        <f>IF(B91="","",IF(ISNUMBER(A91),YEAR(A91)-IF(MONTH(A91)&lt;4,1,0),""))</f>
        <v/>
      </c>
      <c r="R91" s="10" t="str">
        <f>IF(B91="","",IF(OR(NOT(ISNUMBER(A91)),C91="",D91="",L91="",M91="",AND(B91&lt;&gt;"関豊丸",B91&lt;&gt;"長豊丸")),"要確認：対象船・基本項目",IF(OR(P91="要確認：時刻不足・逆転",AND(ISNUMBER(G91),ISNUMBER(H91),H91&lt;G91),AND(ISNUMBER(F91),ISNUMBER(G91),G91&lt;F91),AND(ISNUMBER(H91),ISNUMBER(I91),I91&lt;H91),AND(ISNUMBER(J91),J91&lt;0),AND(ISNUMBER(K91),K91&lt;0)),"要確認：時刻・時間・料金",IF(COUNTIFS(OtherPorts[作業日],A91,OtherPorts[曳船名],B91,OtherPorts[船名],D91,OtherPorts[門司港発],F91)&gt;1,"要確認：同じ他港作業が重複",IF(OR(NOT(ISNUMBER(O91)),M91="未確認"),"要確認：時間・根拠未確認","確認済")))))</f>
        <v/>
      </c>
      <c r="S91" s="10" t="str">
        <f>IF(B91="","",IF(ISNUMBER(K91),0,1))</f>
        <v/>
      </c>
    </row>
    <row r="92" spans="1:19" ht="24.95" customHeight="1" x14ac:dyDescent="0.2">
      <c r="A92" s="20"/>
      <c r="B92" s="7"/>
      <c r="C92" s="7"/>
      <c r="D92" s="7"/>
      <c r="E92" s="7"/>
      <c r="F92" s="26"/>
      <c r="G92" s="26"/>
      <c r="H92" s="26"/>
      <c r="I92" s="26"/>
      <c r="J92" s="32"/>
      <c r="K92" s="35"/>
      <c r="L92" s="7"/>
      <c r="M92" s="7"/>
      <c r="N92" s="7"/>
      <c r="O92" s="18" t="str">
        <f>IF(B92="","",IF(AND(ISNUMBER(F92),ISNUMBER(I92),I92&gt;=F92),ROUND((I92-F92)*24,4),IF(OR(F92&lt;&gt;"",I92&lt;&gt;""),"",IF(AND(ISNUMBER(J92),J92&gt;=0),J92,""))))</f>
        <v/>
      </c>
      <c r="P92" s="10" t="str">
        <f>IF(B92="","",IF(AND(ISNUMBER(F92),ISNUMBER(I92),I92&gt;=F92),"実績：門司発～門司着",IF(OR(F92&lt;&gt;"",I92&lt;&gt;""),"要確認：時刻不足・逆転",IF(AND(ISNUMBER(J92),J92&gt;=0),"実績：記録の時間","未確認"))))</f>
        <v/>
      </c>
      <c r="Q92" s="10" t="str">
        <f>IF(B92="","",IF(ISNUMBER(A92),YEAR(A92)-IF(MONTH(A92)&lt;4,1,0),""))</f>
        <v/>
      </c>
      <c r="R92" s="10" t="str">
        <f>IF(B92="","",IF(OR(NOT(ISNUMBER(A92)),C92="",D92="",L92="",M92="",AND(B92&lt;&gt;"関豊丸",B92&lt;&gt;"長豊丸")),"要確認：対象船・基本項目",IF(OR(P92="要確認：時刻不足・逆転",AND(ISNUMBER(G92),ISNUMBER(H92),H92&lt;G92),AND(ISNUMBER(F92),ISNUMBER(G92),G92&lt;F92),AND(ISNUMBER(H92),ISNUMBER(I92),I92&lt;H92),AND(ISNUMBER(J92),J92&lt;0),AND(ISNUMBER(K92),K92&lt;0)),"要確認：時刻・時間・料金",IF(COUNTIFS(OtherPorts[作業日],A92,OtherPorts[曳船名],B92,OtherPorts[船名],D92,OtherPorts[門司港発],F92)&gt;1,"要確認：同じ他港作業が重複",IF(OR(NOT(ISNUMBER(O92)),M92="未確認"),"要確認：時間・根拠未確認","確認済")))))</f>
        <v/>
      </c>
      <c r="S92" s="10" t="str">
        <f>IF(B92="","",IF(ISNUMBER(K92),0,1))</f>
        <v/>
      </c>
    </row>
    <row r="93" spans="1:19" ht="24.95" customHeight="1" x14ac:dyDescent="0.2">
      <c r="A93" s="20"/>
      <c r="B93" s="7"/>
      <c r="C93" s="7"/>
      <c r="D93" s="7"/>
      <c r="E93" s="7"/>
      <c r="F93" s="26"/>
      <c r="G93" s="26"/>
      <c r="H93" s="26"/>
      <c r="I93" s="26"/>
      <c r="J93" s="32"/>
      <c r="K93" s="35"/>
      <c r="L93" s="7"/>
      <c r="M93" s="7"/>
      <c r="N93" s="7"/>
      <c r="O93" s="18" t="str">
        <f>IF(B93="","",IF(AND(ISNUMBER(F93),ISNUMBER(I93),I93&gt;=F93),ROUND((I93-F93)*24,4),IF(OR(F93&lt;&gt;"",I93&lt;&gt;""),"",IF(AND(ISNUMBER(J93),J93&gt;=0),J93,""))))</f>
        <v/>
      </c>
      <c r="P93" s="10" t="str">
        <f>IF(B93="","",IF(AND(ISNUMBER(F93),ISNUMBER(I93),I93&gt;=F93),"実績：門司発～門司着",IF(OR(F93&lt;&gt;"",I93&lt;&gt;""),"要確認：時刻不足・逆転",IF(AND(ISNUMBER(J93),J93&gt;=0),"実績：記録の時間","未確認"))))</f>
        <v/>
      </c>
      <c r="Q93" s="10" t="str">
        <f>IF(B93="","",IF(ISNUMBER(A93),YEAR(A93)-IF(MONTH(A93)&lt;4,1,0),""))</f>
        <v/>
      </c>
      <c r="R93" s="10" t="str">
        <f>IF(B93="","",IF(OR(NOT(ISNUMBER(A93)),C93="",D93="",L93="",M93="",AND(B93&lt;&gt;"関豊丸",B93&lt;&gt;"長豊丸")),"要確認：対象船・基本項目",IF(OR(P93="要確認：時刻不足・逆転",AND(ISNUMBER(G93),ISNUMBER(H93),H93&lt;G93),AND(ISNUMBER(F93),ISNUMBER(G93),G93&lt;F93),AND(ISNUMBER(H93),ISNUMBER(I93),I93&lt;H93),AND(ISNUMBER(J93),J93&lt;0),AND(ISNUMBER(K93),K93&lt;0)),"要確認：時刻・時間・料金",IF(COUNTIFS(OtherPorts[作業日],A93,OtherPorts[曳船名],B93,OtherPorts[船名],D93,OtherPorts[門司港発],F93)&gt;1,"要確認：同じ他港作業が重複",IF(OR(NOT(ISNUMBER(O93)),M93="未確認"),"要確認：時間・根拠未確認","確認済")))))</f>
        <v/>
      </c>
      <c r="S93" s="10" t="str">
        <f>IF(B93="","",IF(ISNUMBER(K93),0,1))</f>
        <v/>
      </c>
    </row>
    <row r="94" spans="1:19" ht="24.95" customHeight="1" x14ac:dyDescent="0.2">
      <c r="A94" s="20"/>
      <c r="B94" s="7"/>
      <c r="C94" s="7"/>
      <c r="D94" s="7"/>
      <c r="E94" s="7"/>
      <c r="F94" s="26"/>
      <c r="G94" s="26"/>
      <c r="H94" s="26"/>
      <c r="I94" s="26"/>
      <c r="J94" s="32"/>
      <c r="K94" s="35"/>
      <c r="L94" s="7"/>
      <c r="M94" s="7"/>
      <c r="N94" s="7"/>
      <c r="O94" s="18" t="str">
        <f>IF(B94="","",IF(AND(ISNUMBER(F94),ISNUMBER(I94),I94&gt;=F94),ROUND((I94-F94)*24,4),IF(OR(F94&lt;&gt;"",I94&lt;&gt;""),"",IF(AND(ISNUMBER(J94),J94&gt;=0),J94,""))))</f>
        <v/>
      </c>
      <c r="P94" s="10" t="str">
        <f>IF(B94="","",IF(AND(ISNUMBER(F94),ISNUMBER(I94),I94&gt;=F94),"実績：門司発～門司着",IF(OR(F94&lt;&gt;"",I94&lt;&gt;""),"要確認：時刻不足・逆転",IF(AND(ISNUMBER(J94),J94&gt;=0),"実績：記録の時間","未確認"))))</f>
        <v/>
      </c>
      <c r="Q94" s="10" t="str">
        <f>IF(B94="","",IF(ISNUMBER(A94),YEAR(A94)-IF(MONTH(A94)&lt;4,1,0),""))</f>
        <v/>
      </c>
      <c r="R94" s="10" t="str">
        <f>IF(B94="","",IF(OR(NOT(ISNUMBER(A94)),C94="",D94="",L94="",M94="",AND(B94&lt;&gt;"関豊丸",B94&lt;&gt;"長豊丸")),"要確認：対象船・基本項目",IF(OR(P94="要確認：時刻不足・逆転",AND(ISNUMBER(G94),ISNUMBER(H94),H94&lt;G94),AND(ISNUMBER(F94),ISNUMBER(G94),G94&lt;F94),AND(ISNUMBER(H94),ISNUMBER(I94),I94&lt;H94),AND(ISNUMBER(J94),J94&lt;0),AND(ISNUMBER(K94),K94&lt;0)),"要確認：時刻・時間・料金",IF(COUNTIFS(OtherPorts[作業日],A94,OtherPorts[曳船名],B94,OtherPorts[船名],D94,OtherPorts[門司港発],F94)&gt;1,"要確認：同じ他港作業が重複",IF(OR(NOT(ISNUMBER(O94)),M94="未確認"),"要確認：時間・根拠未確認","確認済")))))</f>
        <v/>
      </c>
      <c r="S94" s="10" t="str">
        <f>IF(B94="","",IF(ISNUMBER(K94),0,1))</f>
        <v/>
      </c>
    </row>
    <row r="95" spans="1:19" ht="24.95" customHeight="1" x14ac:dyDescent="0.2">
      <c r="A95" s="20"/>
      <c r="B95" s="7"/>
      <c r="C95" s="7"/>
      <c r="D95" s="7"/>
      <c r="E95" s="7"/>
      <c r="F95" s="26"/>
      <c r="G95" s="26"/>
      <c r="H95" s="26"/>
      <c r="I95" s="26"/>
      <c r="J95" s="32"/>
      <c r="K95" s="35"/>
      <c r="L95" s="7"/>
      <c r="M95" s="7"/>
      <c r="N95" s="7"/>
      <c r="O95" s="18" t="str">
        <f>IF(B95="","",IF(AND(ISNUMBER(F95),ISNUMBER(I95),I95&gt;=F95),ROUND((I95-F95)*24,4),IF(OR(F95&lt;&gt;"",I95&lt;&gt;""),"",IF(AND(ISNUMBER(J95),J95&gt;=0),J95,""))))</f>
        <v/>
      </c>
      <c r="P95" s="10" t="str">
        <f>IF(B95="","",IF(AND(ISNUMBER(F95),ISNUMBER(I95),I95&gt;=F95),"実績：門司発～門司着",IF(OR(F95&lt;&gt;"",I95&lt;&gt;""),"要確認：時刻不足・逆転",IF(AND(ISNUMBER(J95),J95&gt;=0),"実績：記録の時間","未確認"))))</f>
        <v/>
      </c>
      <c r="Q95" s="10" t="str">
        <f>IF(B95="","",IF(ISNUMBER(A95),YEAR(A95)-IF(MONTH(A95)&lt;4,1,0),""))</f>
        <v/>
      </c>
      <c r="R95" s="10" t="str">
        <f>IF(B95="","",IF(OR(NOT(ISNUMBER(A95)),C95="",D95="",L95="",M95="",AND(B95&lt;&gt;"関豊丸",B95&lt;&gt;"長豊丸")),"要確認：対象船・基本項目",IF(OR(P95="要確認：時刻不足・逆転",AND(ISNUMBER(G95),ISNUMBER(H95),H95&lt;G95),AND(ISNUMBER(F95),ISNUMBER(G95),G95&lt;F95),AND(ISNUMBER(H95),ISNUMBER(I95),I95&lt;H95),AND(ISNUMBER(J95),J95&lt;0),AND(ISNUMBER(K95),K95&lt;0)),"要確認：時刻・時間・料金",IF(COUNTIFS(OtherPorts[作業日],A95,OtherPorts[曳船名],B95,OtherPorts[船名],D95,OtherPorts[門司港発],F95)&gt;1,"要確認：同じ他港作業が重複",IF(OR(NOT(ISNUMBER(O95)),M95="未確認"),"要確認：時間・根拠未確認","確認済")))))</f>
        <v/>
      </c>
      <c r="S95" s="10" t="str">
        <f>IF(B95="","",IF(ISNUMBER(K95),0,1))</f>
        <v/>
      </c>
    </row>
    <row r="96" spans="1:19" ht="24.95" customHeight="1" x14ac:dyDescent="0.2">
      <c r="A96" s="20"/>
      <c r="B96" s="7"/>
      <c r="C96" s="7"/>
      <c r="D96" s="7"/>
      <c r="E96" s="7"/>
      <c r="F96" s="26"/>
      <c r="G96" s="26"/>
      <c r="H96" s="26"/>
      <c r="I96" s="26"/>
      <c r="J96" s="32"/>
      <c r="K96" s="35"/>
      <c r="L96" s="7"/>
      <c r="M96" s="7"/>
      <c r="N96" s="7"/>
      <c r="O96" s="18" t="str">
        <f>IF(B96="","",IF(AND(ISNUMBER(F96),ISNUMBER(I96),I96&gt;=F96),ROUND((I96-F96)*24,4),IF(OR(F96&lt;&gt;"",I96&lt;&gt;""),"",IF(AND(ISNUMBER(J96),J96&gt;=0),J96,""))))</f>
        <v/>
      </c>
      <c r="P96" s="10" t="str">
        <f>IF(B96="","",IF(AND(ISNUMBER(F96),ISNUMBER(I96),I96&gt;=F96),"実績：門司発～門司着",IF(OR(F96&lt;&gt;"",I96&lt;&gt;""),"要確認：時刻不足・逆転",IF(AND(ISNUMBER(J96),J96&gt;=0),"実績：記録の時間","未確認"))))</f>
        <v/>
      </c>
      <c r="Q96" s="10" t="str">
        <f>IF(B96="","",IF(ISNUMBER(A96),YEAR(A96)-IF(MONTH(A96)&lt;4,1,0),""))</f>
        <v/>
      </c>
      <c r="R96" s="10" t="str">
        <f>IF(B96="","",IF(OR(NOT(ISNUMBER(A96)),C96="",D96="",L96="",M96="",AND(B96&lt;&gt;"関豊丸",B96&lt;&gt;"長豊丸")),"要確認：対象船・基本項目",IF(OR(P96="要確認：時刻不足・逆転",AND(ISNUMBER(G96),ISNUMBER(H96),H96&lt;G96),AND(ISNUMBER(F96),ISNUMBER(G96),G96&lt;F96),AND(ISNUMBER(H96),ISNUMBER(I96),I96&lt;H96),AND(ISNUMBER(J96),J96&lt;0),AND(ISNUMBER(K96),K96&lt;0)),"要確認：時刻・時間・料金",IF(COUNTIFS(OtherPorts[作業日],A96,OtherPorts[曳船名],B96,OtherPorts[船名],D96,OtherPorts[門司港発],F96)&gt;1,"要確認：同じ他港作業が重複",IF(OR(NOT(ISNUMBER(O96)),M96="未確認"),"要確認：時間・根拠未確認","確認済")))))</f>
        <v/>
      </c>
      <c r="S96" s="10" t="str">
        <f>IF(B96="","",IF(ISNUMBER(K96),0,1))</f>
        <v/>
      </c>
    </row>
    <row r="97" spans="1:19" ht="24.95" customHeight="1" x14ac:dyDescent="0.2">
      <c r="A97" s="20"/>
      <c r="B97" s="7"/>
      <c r="C97" s="7"/>
      <c r="D97" s="7"/>
      <c r="E97" s="7"/>
      <c r="F97" s="26"/>
      <c r="G97" s="26"/>
      <c r="H97" s="26"/>
      <c r="I97" s="26"/>
      <c r="J97" s="32"/>
      <c r="K97" s="35"/>
      <c r="L97" s="7"/>
      <c r="M97" s="7"/>
      <c r="N97" s="7"/>
      <c r="O97" s="18" t="str">
        <f>IF(B97="","",IF(AND(ISNUMBER(F97),ISNUMBER(I97),I97&gt;=F97),ROUND((I97-F97)*24,4),IF(OR(F97&lt;&gt;"",I97&lt;&gt;""),"",IF(AND(ISNUMBER(J97),J97&gt;=0),J97,""))))</f>
        <v/>
      </c>
      <c r="P97" s="10" t="str">
        <f>IF(B97="","",IF(AND(ISNUMBER(F97),ISNUMBER(I97),I97&gt;=F97),"実績：門司発～門司着",IF(OR(F97&lt;&gt;"",I97&lt;&gt;""),"要確認：時刻不足・逆転",IF(AND(ISNUMBER(J97),J97&gt;=0),"実績：記録の時間","未確認"))))</f>
        <v/>
      </c>
      <c r="Q97" s="10" t="str">
        <f>IF(B97="","",IF(ISNUMBER(A97),YEAR(A97)-IF(MONTH(A97)&lt;4,1,0),""))</f>
        <v/>
      </c>
      <c r="R97" s="10" t="str">
        <f>IF(B97="","",IF(OR(NOT(ISNUMBER(A97)),C97="",D97="",L97="",M97="",AND(B97&lt;&gt;"関豊丸",B97&lt;&gt;"長豊丸")),"要確認：対象船・基本項目",IF(OR(P97="要確認：時刻不足・逆転",AND(ISNUMBER(G97),ISNUMBER(H97),H97&lt;G97),AND(ISNUMBER(F97),ISNUMBER(G97),G97&lt;F97),AND(ISNUMBER(H97),ISNUMBER(I97),I97&lt;H97),AND(ISNUMBER(J97),J97&lt;0),AND(ISNUMBER(K97),K97&lt;0)),"要確認：時刻・時間・料金",IF(COUNTIFS(OtherPorts[作業日],A97,OtherPorts[曳船名],B97,OtherPorts[船名],D97,OtherPorts[門司港発],F97)&gt;1,"要確認：同じ他港作業が重複",IF(OR(NOT(ISNUMBER(O97)),M97="未確認"),"要確認：時間・根拠未確認","確認済")))))</f>
        <v/>
      </c>
      <c r="S97" s="10" t="str">
        <f>IF(B97="","",IF(ISNUMBER(K97),0,1))</f>
        <v/>
      </c>
    </row>
    <row r="98" spans="1:19" ht="24.95" customHeight="1" x14ac:dyDescent="0.2">
      <c r="A98" s="20"/>
      <c r="B98" s="7"/>
      <c r="C98" s="7"/>
      <c r="D98" s="7"/>
      <c r="E98" s="7"/>
      <c r="F98" s="26"/>
      <c r="G98" s="26"/>
      <c r="H98" s="26"/>
      <c r="I98" s="26"/>
      <c r="J98" s="32"/>
      <c r="K98" s="35"/>
      <c r="L98" s="7"/>
      <c r="M98" s="7"/>
      <c r="N98" s="7"/>
      <c r="O98" s="18" t="str">
        <f>IF(B98="","",IF(AND(ISNUMBER(F98),ISNUMBER(I98),I98&gt;=F98),ROUND((I98-F98)*24,4),IF(OR(F98&lt;&gt;"",I98&lt;&gt;""),"",IF(AND(ISNUMBER(J98),J98&gt;=0),J98,""))))</f>
        <v/>
      </c>
      <c r="P98" s="10" t="str">
        <f>IF(B98="","",IF(AND(ISNUMBER(F98),ISNUMBER(I98),I98&gt;=F98),"実績：門司発～門司着",IF(OR(F98&lt;&gt;"",I98&lt;&gt;""),"要確認：時刻不足・逆転",IF(AND(ISNUMBER(J98),J98&gt;=0),"実績：記録の時間","未確認"))))</f>
        <v/>
      </c>
      <c r="Q98" s="10" t="str">
        <f>IF(B98="","",IF(ISNUMBER(A98),YEAR(A98)-IF(MONTH(A98)&lt;4,1,0),""))</f>
        <v/>
      </c>
      <c r="R98" s="10" t="str">
        <f>IF(B98="","",IF(OR(NOT(ISNUMBER(A98)),C98="",D98="",L98="",M98="",AND(B98&lt;&gt;"関豊丸",B98&lt;&gt;"長豊丸")),"要確認：対象船・基本項目",IF(OR(P98="要確認：時刻不足・逆転",AND(ISNUMBER(G98),ISNUMBER(H98),H98&lt;G98),AND(ISNUMBER(F98),ISNUMBER(G98),G98&lt;F98),AND(ISNUMBER(H98),ISNUMBER(I98),I98&lt;H98),AND(ISNUMBER(J98),J98&lt;0),AND(ISNUMBER(K98),K98&lt;0)),"要確認：時刻・時間・料金",IF(COUNTIFS(OtherPorts[作業日],A98,OtherPorts[曳船名],B98,OtherPorts[船名],D98,OtherPorts[門司港発],F98)&gt;1,"要確認：同じ他港作業が重複",IF(OR(NOT(ISNUMBER(O98)),M98="未確認"),"要確認：時間・根拠未確認","確認済")))))</f>
        <v/>
      </c>
      <c r="S98" s="10" t="str">
        <f>IF(B98="","",IF(ISNUMBER(K98),0,1))</f>
        <v/>
      </c>
    </row>
    <row r="99" spans="1:19" ht="24.95" customHeight="1" x14ac:dyDescent="0.2">
      <c r="A99" s="20"/>
      <c r="B99" s="7"/>
      <c r="C99" s="7"/>
      <c r="D99" s="7"/>
      <c r="E99" s="7"/>
      <c r="F99" s="26"/>
      <c r="G99" s="26"/>
      <c r="H99" s="26"/>
      <c r="I99" s="26"/>
      <c r="J99" s="32"/>
      <c r="K99" s="35"/>
      <c r="L99" s="7"/>
      <c r="M99" s="7"/>
      <c r="N99" s="7"/>
      <c r="O99" s="18" t="str">
        <f>IF(B99="","",IF(AND(ISNUMBER(F99),ISNUMBER(I99),I99&gt;=F99),ROUND((I99-F99)*24,4),IF(OR(F99&lt;&gt;"",I99&lt;&gt;""),"",IF(AND(ISNUMBER(J99),J99&gt;=0),J99,""))))</f>
        <v/>
      </c>
      <c r="P99" s="10" t="str">
        <f>IF(B99="","",IF(AND(ISNUMBER(F99),ISNUMBER(I99),I99&gt;=F99),"実績：門司発～門司着",IF(OR(F99&lt;&gt;"",I99&lt;&gt;""),"要確認：時刻不足・逆転",IF(AND(ISNUMBER(J99),J99&gt;=0),"実績：記録の時間","未確認"))))</f>
        <v/>
      </c>
      <c r="Q99" s="10" t="str">
        <f>IF(B99="","",IF(ISNUMBER(A99),YEAR(A99)-IF(MONTH(A99)&lt;4,1,0),""))</f>
        <v/>
      </c>
      <c r="R99" s="10" t="str">
        <f>IF(B99="","",IF(OR(NOT(ISNUMBER(A99)),C99="",D99="",L99="",M99="",AND(B99&lt;&gt;"関豊丸",B99&lt;&gt;"長豊丸")),"要確認：対象船・基本項目",IF(OR(P99="要確認：時刻不足・逆転",AND(ISNUMBER(G99),ISNUMBER(H99),H99&lt;G99),AND(ISNUMBER(F99),ISNUMBER(G99),G99&lt;F99),AND(ISNUMBER(H99),ISNUMBER(I99),I99&lt;H99),AND(ISNUMBER(J99),J99&lt;0),AND(ISNUMBER(K99),K99&lt;0)),"要確認：時刻・時間・料金",IF(COUNTIFS(OtherPorts[作業日],A99,OtherPorts[曳船名],B99,OtherPorts[船名],D99,OtherPorts[門司港発],F99)&gt;1,"要確認：同じ他港作業が重複",IF(OR(NOT(ISNUMBER(O99)),M99="未確認"),"要確認：時間・根拠未確認","確認済")))))</f>
        <v/>
      </c>
      <c r="S99" s="10" t="str">
        <f>IF(B99="","",IF(ISNUMBER(K99),0,1))</f>
        <v/>
      </c>
    </row>
    <row r="100" spans="1:19" ht="24.95" customHeight="1" x14ac:dyDescent="0.2">
      <c r="A100" s="20"/>
      <c r="B100" s="7"/>
      <c r="C100" s="7"/>
      <c r="D100" s="7"/>
      <c r="E100" s="7"/>
      <c r="F100" s="26"/>
      <c r="G100" s="26"/>
      <c r="H100" s="26"/>
      <c r="I100" s="26"/>
      <c r="J100" s="32"/>
      <c r="K100" s="35"/>
      <c r="L100" s="7"/>
      <c r="M100" s="7"/>
      <c r="N100" s="7"/>
      <c r="O100" s="18" t="str">
        <f>IF(B100="","",IF(AND(ISNUMBER(F100),ISNUMBER(I100),I100&gt;=F100),ROUND((I100-F100)*24,4),IF(OR(F100&lt;&gt;"",I100&lt;&gt;""),"",IF(AND(ISNUMBER(J100),J100&gt;=0),J100,""))))</f>
        <v/>
      </c>
      <c r="P100" s="10" t="str">
        <f>IF(B100="","",IF(AND(ISNUMBER(F100),ISNUMBER(I100),I100&gt;=F100),"実績：門司発～門司着",IF(OR(F100&lt;&gt;"",I100&lt;&gt;""),"要確認：時刻不足・逆転",IF(AND(ISNUMBER(J100),J100&gt;=0),"実績：記録の時間","未確認"))))</f>
        <v/>
      </c>
      <c r="Q100" s="10" t="str">
        <f>IF(B100="","",IF(ISNUMBER(A100),YEAR(A100)-IF(MONTH(A100)&lt;4,1,0),""))</f>
        <v/>
      </c>
      <c r="R100" s="10" t="str">
        <f>IF(B100="","",IF(OR(NOT(ISNUMBER(A100)),C100="",D100="",L100="",M100="",AND(B100&lt;&gt;"関豊丸",B100&lt;&gt;"長豊丸")),"要確認：対象船・基本項目",IF(OR(P100="要確認：時刻不足・逆転",AND(ISNUMBER(G100),ISNUMBER(H100),H100&lt;G100),AND(ISNUMBER(F100),ISNUMBER(G100),G100&lt;F100),AND(ISNUMBER(H100),ISNUMBER(I100),I100&lt;H100),AND(ISNUMBER(J100),J100&lt;0),AND(ISNUMBER(K100),K100&lt;0)),"要確認：時刻・時間・料金",IF(COUNTIFS(OtherPorts[作業日],A100,OtherPorts[曳船名],B100,OtherPorts[船名],D100,OtherPorts[門司港発],F100)&gt;1,"要確認：同じ他港作業が重複",IF(OR(NOT(ISNUMBER(O100)),M100="未確認"),"要確認：時間・根拠未確認","確認済")))))</f>
        <v/>
      </c>
      <c r="S100" s="10" t="str">
        <f>IF(B100="","",IF(ISNUMBER(K100),0,1))</f>
        <v/>
      </c>
    </row>
    <row r="101" spans="1:19" ht="24.95" customHeight="1" x14ac:dyDescent="0.2">
      <c r="A101" s="20"/>
      <c r="B101" s="7"/>
      <c r="C101" s="7"/>
      <c r="D101" s="7"/>
      <c r="E101" s="7"/>
      <c r="F101" s="26"/>
      <c r="G101" s="26"/>
      <c r="H101" s="26"/>
      <c r="I101" s="26"/>
      <c r="J101" s="32"/>
      <c r="K101" s="35"/>
      <c r="L101" s="7"/>
      <c r="M101" s="7"/>
      <c r="N101" s="7"/>
      <c r="O101" s="18" t="str">
        <f>IF(B101="","",IF(AND(ISNUMBER(F101),ISNUMBER(I101),I101&gt;=F101),ROUND((I101-F101)*24,4),IF(OR(F101&lt;&gt;"",I101&lt;&gt;""),"",IF(AND(ISNUMBER(J101),J101&gt;=0),J101,""))))</f>
        <v/>
      </c>
      <c r="P101" s="10" t="str">
        <f>IF(B101="","",IF(AND(ISNUMBER(F101),ISNUMBER(I101),I101&gt;=F101),"実績：門司発～門司着",IF(OR(F101&lt;&gt;"",I101&lt;&gt;""),"要確認：時刻不足・逆転",IF(AND(ISNUMBER(J101),J101&gt;=0),"実績：記録の時間","未確認"))))</f>
        <v/>
      </c>
      <c r="Q101" s="10" t="str">
        <f>IF(B101="","",IF(ISNUMBER(A101),YEAR(A101)-IF(MONTH(A101)&lt;4,1,0),""))</f>
        <v/>
      </c>
      <c r="R101" s="10" t="str">
        <f>IF(B101="","",IF(OR(NOT(ISNUMBER(A101)),C101="",D101="",L101="",M101="",AND(B101&lt;&gt;"関豊丸",B101&lt;&gt;"長豊丸")),"要確認：対象船・基本項目",IF(OR(P101="要確認：時刻不足・逆転",AND(ISNUMBER(G101),ISNUMBER(H101),H101&lt;G101),AND(ISNUMBER(F101),ISNUMBER(G101),G101&lt;F101),AND(ISNUMBER(H101),ISNUMBER(I101),I101&lt;H101),AND(ISNUMBER(J101),J101&lt;0),AND(ISNUMBER(K101),K101&lt;0)),"要確認：時刻・時間・料金",IF(COUNTIFS(OtherPorts[作業日],A101,OtherPorts[曳船名],B101,OtherPorts[船名],D101,OtherPorts[門司港発],F101)&gt;1,"要確認：同じ他港作業が重複",IF(OR(NOT(ISNUMBER(O101)),M101="未確認"),"要確認：時間・根拠未確認","確認済")))))</f>
        <v/>
      </c>
      <c r="S101" s="10" t="str">
        <f>IF(B101="","",IF(ISNUMBER(K101),0,1))</f>
        <v/>
      </c>
    </row>
    <row r="102" spans="1:19" ht="24.95" customHeight="1" x14ac:dyDescent="0.2">
      <c r="A102" s="20"/>
      <c r="B102" s="7"/>
      <c r="C102" s="7"/>
      <c r="D102" s="7"/>
      <c r="E102" s="7"/>
      <c r="F102" s="26"/>
      <c r="G102" s="26"/>
      <c r="H102" s="26"/>
      <c r="I102" s="26"/>
      <c r="J102" s="32"/>
      <c r="K102" s="35"/>
      <c r="L102" s="7"/>
      <c r="M102" s="7"/>
      <c r="N102" s="7"/>
      <c r="O102" s="18" t="str">
        <f>IF(B102="","",IF(AND(ISNUMBER(F102),ISNUMBER(I102),I102&gt;=F102),ROUND((I102-F102)*24,4),IF(OR(F102&lt;&gt;"",I102&lt;&gt;""),"",IF(AND(ISNUMBER(J102),J102&gt;=0),J102,""))))</f>
        <v/>
      </c>
      <c r="P102" s="10" t="str">
        <f>IF(B102="","",IF(AND(ISNUMBER(F102),ISNUMBER(I102),I102&gt;=F102),"実績：門司発～門司着",IF(OR(F102&lt;&gt;"",I102&lt;&gt;""),"要確認：時刻不足・逆転",IF(AND(ISNUMBER(J102),J102&gt;=0),"実績：記録の時間","未確認"))))</f>
        <v/>
      </c>
      <c r="Q102" s="10" t="str">
        <f>IF(B102="","",IF(ISNUMBER(A102),YEAR(A102)-IF(MONTH(A102)&lt;4,1,0),""))</f>
        <v/>
      </c>
      <c r="R102" s="10" t="str">
        <f>IF(B102="","",IF(OR(NOT(ISNUMBER(A102)),C102="",D102="",L102="",M102="",AND(B102&lt;&gt;"関豊丸",B102&lt;&gt;"長豊丸")),"要確認：対象船・基本項目",IF(OR(P102="要確認：時刻不足・逆転",AND(ISNUMBER(G102),ISNUMBER(H102),H102&lt;G102),AND(ISNUMBER(F102),ISNUMBER(G102),G102&lt;F102),AND(ISNUMBER(H102),ISNUMBER(I102),I102&lt;H102),AND(ISNUMBER(J102),J102&lt;0),AND(ISNUMBER(K102),K102&lt;0)),"要確認：時刻・時間・料金",IF(COUNTIFS(OtherPorts[作業日],A102,OtherPorts[曳船名],B102,OtherPorts[船名],D102,OtherPorts[門司港発],F102)&gt;1,"要確認：同じ他港作業が重複",IF(OR(NOT(ISNUMBER(O102)),M102="未確認"),"要確認：時間・根拠未確認","確認済")))))</f>
        <v/>
      </c>
      <c r="S102" s="10" t="str">
        <f>IF(B102="","",IF(ISNUMBER(K102),0,1))</f>
        <v/>
      </c>
    </row>
    <row r="103" spans="1:19" ht="24.95" customHeight="1" x14ac:dyDescent="0.2">
      <c r="A103" s="20"/>
      <c r="B103" s="7"/>
      <c r="C103" s="7"/>
      <c r="D103" s="7"/>
      <c r="E103" s="7"/>
      <c r="F103" s="26"/>
      <c r="G103" s="26"/>
      <c r="H103" s="26"/>
      <c r="I103" s="26"/>
      <c r="J103" s="32"/>
      <c r="K103" s="35"/>
      <c r="L103" s="7"/>
      <c r="M103" s="7"/>
      <c r="N103" s="7"/>
      <c r="O103" s="18" t="str">
        <f>IF(B103="","",IF(AND(ISNUMBER(F103),ISNUMBER(I103),I103&gt;=F103),ROUND((I103-F103)*24,4),IF(OR(F103&lt;&gt;"",I103&lt;&gt;""),"",IF(AND(ISNUMBER(J103),J103&gt;=0),J103,""))))</f>
        <v/>
      </c>
      <c r="P103" s="10" t="str">
        <f>IF(B103="","",IF(AND(ISNUMBER(F103),ISNUMBER(I103),I103&gt;=F103),"実績：門司発～門司着",IF(OR(F103&lt;&gt;"",I103&lt;&gt;""),"要確認：時刻不足・逆転",IF(AND(ISNUMBER(J103),J103&gt;=0),"実績：記録の時間","未確認"))))</f>
        <v/>
      </c>
      <c r="Q103" s="10" t="str">
        <f>IF(B103="","",IF(ISNUMBER(A103),YEAR(A103)-IF(MONTH(A103)&lt;4,1,0),""))</f>
        <v/>
      </c>
      <c r="R103" s="10" t="str">
        <f>IF(B103="","",IF(OR(NOT(ISNUMBER(A103)),C103="",D103="",L103="",M103="",AND(B103&lt;&gt;"関豊丸",B103&lt;&gt;"長豊丸")),"要確認：対象船・基本項目",IF(OR(P103="要確認：時刻不足・逆転",AND(ISNUMBER(G103),ISNUMBER(H103),H103&lt;G103),AND(ISNUMBER(F103),ISNUMBER(G103),G103&lt;F103),AND(ISNUMBER(H103),ISNUMBER(I103),I103&lt;H103),AND(ISNUMBER(J103),J103&lt;0),AND(ISNUMBER(K103),K103&lt;0)),"要確認：時刻・時間・料金",IF(COUNTIFS(OtherPorts[作業日],A103,OtherPorts[曳船名],B103,OtherPorts[船名],D103,OtherPorts[門司港発],F103)&gt;1,"要確認：同じ他港作業が重複",IF(OR(NOT(ISNUMBER(O103)),M103="未確認"),"要確認：時間・根拠未確認","確認済")))))</f>
        <v/>
      </c>
      <c r="S103" s="10" t="str">
        <f>IF(B103="","",IF(ISNUMBER(K103),0,1))</f>
        <v/>
      </c>
    </row>
    <row r="104" spans="1:19" ht="24.95" customHeight="1" x14ac:dyDescent="0.2">
      <c r="A104" s="20"/>
      <c r="B104" s="7"/>
      <c r="C104" s="7"/>
      <c r="D104" s="7"/>
      <c r="E104" s="7"/>
      <c r="F104" s="26"/>
      <c r="G104" s="26"/>
      <c r="H104" s="26"/>
      <c r="I104" s="26"/>
      <c r="J104" s="32"/>
      <c r="K104" s="35"/>
      <c r="L104" s="7"/>
      <c r="M104" s="7"/>
      <c r="N104" s="7"/>
      <c r="O104" s="18" t="str">
        <f>IF(B104="","",IF(AND(ISNUMBER(F104),ISNUMBER(I104),I104&gt;=F104),ROUND((I104-F104)*24,4),IF(OR(F104&lt;&gt;"",I104&lt;&gt;""),"",IF(AND(ISNUMBER(J104),J104&gt;=0),J104,""))))</f>
        <v/>
      </c>
      <c r="P104" s="10" t="str">
        <f>IF(B104="","",IF(AND(ISNUMBER(F104),ISNUMBER(I104),I104&gt;=F104),"実績：門司発～門司着",IF(OR(F104&lt;&gt;"",I104&lt;&gt;""),"要確認：時刻不足・逆転",IF(AND(ISNUMBER(J104),J104&gt;=0),"実績：記録の時間","未確認"))))</f>
        <v/>
      </c>
      <c r="Q104" s="10" t="str">
        <f>IF(B104="","",IF(ISNUMBER(A104),YEAR(A104)-IF(MONTH(A104)&lt;4,1,0),""))</f>
        <v/>
      </c>
      <c r="R104" s="10" t="str">
        <f>IF(B104="","",IF(OR(NOT(ISNUMBER(A104)),C104="",D104="",L104="",M104="",AND(B104&lt;&gt;"関豊丸",B104&lt;&gt;"長豊丸")),"要確認：対象船・基本項目",IF(OR(P104="要確認：時刻不足・逆転",AND(ISNUMBER(G104),ISNUMBER(H104),H104&lt;G104),AND(ISNUMBER(F104),ISNUMBER(G104),G104&lt;F104),AND(ISNUMBER(H104),ISNUMBER(I104),I104&lt;H104),AND(ISNUMBER(J104),J104&lt;0),AND(ISNUMBER(K104),K104&lt;0)),"要確認：時刻・時間・料金",IF(COUNTIFS(OtherPorts[作業日],A104,OtherPorts[曳船名],B104,OtherPorts[船名],D104,OtherPorts[門司港発],F104)&gt;1,"要確認：同じ他港作業が重複",IF(OR(NOT(ISNUMBER(O104)),M104="未確認"),"要確認：時間・根拠未確認","確認済")))))</f>
        <v/>
      </c>
      <c r="S104" s="10" t="str">
        <f>IF(B104="","",IF(ISNUMBER(K104),0,1))</f>
        <v/>
      </c>
    </row>
    <row r="105" spans="1:19" ht="24.95" customHeight="1" x14ac:dyDescent="0.2">
      <c r="A105" s="20"/>
      <c r="B105" s="7"/>
      <c r="C105" s="7"/>
      <c r="D105" s="7"/>
      <c r="E105" s="7"/>
      <c r="F105" s="26"/>
      <c r="G105" s="26"/>
      <c r="H105" s="26"/>
      <c r="I105" s="26"/>
      <c r="J105" s="32"/>
      <c r="K105" s="35"/>
      <c r="L105" s="7"/>
      <c r="M105" s="7"/>
      <c r="N105" s="7"/>
      <c r="O105" s="18" t="str">
        <f>IF(B105="","",IF(AND(ISNUMBER(F105),ISNUMBER(I105),I105&gt;=F105),ROUND((I105-F105)*24,4),IF(OR(F105&lt;&gt;"",I105&lt;&gt;""),"",IF(AND(ISNUMBER(J105),J105&gt;=0),J105,""))))</f>
        <v/>
      </c>
      <c r="P105" s="10" t="str">
        <f>IF(B105="","",IF(AND(ISNUMBER(F105),ISNUMBER(I105),I105&gt;=F105),"実績：門司発～門司着",IF(OR(F105&lt;&gt;"",I105&lt;&gt;""),"要確認：時刻不足・逆転",IF(AND(ISNUMBER(J105),J105&gt;=0),"実績：記録の時間","未確認"))))</f>
        <v/>
      </c>
      <c r="Q105" s="10" t="str">
        <f>IF(B105="","",IF(ISNUMBER(A105),YEAR(A105)-IF(MONTH(A105)&lt;4,1,0),""))</f>
        <v/>
      </c>
      <c r="R105" s="10" t="str">
        <f>IF(B105="","",IF(OR(NOT(ISNUMBER(A105)),C105="",D105="",L105="",M105="",AND(B105&lt;&gt;"関豊丸",B105&lt;&gt;"長豊丸")),"要確認：対象船・基本項目",IF(OR(P105="要確認：時刻不足・逆転",AND(ISNUMBER(G105),ISNUMBER(H105),H105&lt;G105),AND(ISNUMBER(F105),ISNUMBER(G105),G105&lt;F105),AND(ISNUMBER(H105),ISNUMBER(I105),I105&lt;H105),AND(ISNUMBER(J105),J105&lt;0),AND(ISNUMBER(K105),K105&lt;0)),"要確認：時刻・時間・料金",IF(COUNTIFS(OtherPorts[作業日],A105,OtherPorts[曳船名],B105,OtherPorts[船名],D105,OtherPorts[門司港発],F105)&gt;1,"要確認：同じ他港作業が重複",IF(OR(NOT(ISNUMBER(O105)),M105="未確認"),"要確認：時間・根拠未確認","確認済")))))</f>
        <v/>
      </c>
      <c r="S105" s="10" t="str">
        <f>IF(B105="","",IF(ISNUMBER(K105),0,1))</f>
        <v/>
      </c>
    </row>
    <row r="106" spans="1:19" ht="24.95" customHeight="1" x14ac:dyDescent="0.2">
      <c r="A106" s="20"/>
      <c r="B106" s="7"/>
      <c r="C106" s="7"/>
      <c r="D106" s="7"/>
      <c r="E106" s="7"/>
      <c r="F106" s="26"/>
      <c r="G106" s="26"/>
      <c r="H106" s="26"/>
      <c r="I106" s="26"/>
      <c r="J106" s="32"/>
      <c r="K106" s="35"/>
      <c r="L106" s="7"/>
      <c r="M106" s="7"/>
      <c r="N106" s="7"/>
      <c r="O106" s="18" t="str">
        <f>IF(B106="","",IF(AND(ISNUMBER(F106),ISNUMBER(I106),I106&gt;=F106),ROUND((I106-F106)*24,4),IF(OR(F106&lt;&gt;"",I106&lt;&gt;""),"",IF(AND(ISNUMBER(J106),J106&gt;=0),J106,""))))</f>
        <v/>
      </c>
      <c r="P106" s="10" t="str">
        <f>IF(B106="","",IF(AND(ISNUMBER(F106),ISNUMBER(I106),I106&gt;=F106),"実績：門司発～門司着",IF(OR(F106&lt;&gt;"",I106&lt;&gt;""),"要確認：時刻不足・逆転",IF(AND(ISNUMBER(J106),J106&gt;=0),"実績：記録の時間","未確認"))))</f>
        <v/>
      </c>
      <c r="Q106" s="10" t="str">
        <f>IF(B106="","",IF(ISNUMBER(A106),YEAR(A106)-IF(MONTH(A106)&lt;4,1,0),""))</f>
        <v/>
      </c>
      <c r="R106" s="10" t="str">
        <f>IF(B106="","",IF(OR(NOT(ISNUMBER(A106)),C106="",D106="",L106="",M106="",AND(B106&lt;&gt;"関豊丸",B106&lt;&gt;"長豊丸")),"要確認：対象船・基本項目",IF(OR(P106="要確認：時刻不足・逆転",AND(ISNUMBER(G106),ISNUMBER(H106),H106&lt;G106),AND(ISNUMBER(F106),ISNUMBER(G106),G106&lt;F106),AND(ISNUMBER(H106),ISNUMBER(I106),I106&lt;H106),AND(ISNUMBER(J106),J106&lt;0),AND(ISNUMBER(K106),K106&lt;0)),"要確認：時刻・時間・料金",IF(COUNTIFS(OtherPorts[作業日],A106,OtherPorts[曳船名],B106,OtherPorts[船名],D106,OtherPorts[門司港発],F106)&gt;1,"要確認：同じ他港作業が重複",IF(OR(NOT(ISNUMBER(O106)),M106="未確認"),"要確認：時間・根拠未確認","確認済")))))</f>
        <v/>
      </c>
      <c r="S106" s="10" t="str">
        <f>IF(B106="","",IF(ISNUMBER(K106),0,1))</f>
        <v/>
      </c>
    </row>
    <row r="107" spans="1:19" ht="24.95" customHeight="1" x14ac:dyDescent="0.2">
      <c r="A107" s="20"/>
      <c r="B107" s="7"/>
      <c r="C107" s="7"/>
      <c r="D107" s="7"/>
      <c r="E107" s="7"/>
      <c r="F107" s="26"/>
      <c r="G107" s="26"/>
      <c r="H107" s="26"/>
      <c r="I107" s="26"/>
      <c r="J107" s="32"/>
      <c r="K107" s="35"/>
      <c r="L107" s="7"/>
      <c r="M107" s="7"/>
      <c r="N107" s="7"/>
      <c r="O107" s="18" t="str">
        <f>IF(B107="","",IF(AND(ISNUMBER(F107),ISNUMBER(I107),I107&gt;=F107),ROUND((I107-F107)*24,4),IF(OR(F107&lt;&gt;"",I107&lt;&gt;""),"",IF(AND(ISNUMBER(J107),J107&gt;=0),J107,""))))</f>
        <v/>
      </c>
      <c r="P107" s="10" t="str">
        <f>IF(B107="","",IF(AND(ISNUMBER(F107),ISNUMBER(I107),I107&gt;=F107),"実績：門司発～門司着",IF(OR(F107&lt;&gt;"",I107&lt;&gt;""),"要確認：時刻不足・逆転",IF(AND(ISNUMBER(J107),J107&gt;=0),"実績：記録の時間","未確認"))))</f>
        <v/>
      </c>
      <c r="Q107" s="10" t="str">
        <f>IF(B107="","",IF(ISNUMBER(A107),YEAR(A107)-IF(MONTH(A107)&lt;4,1,0),""))</f>
        <v/>
      </c>
      <c r="R107" s="10" t="str">
        <f>IF(B107="","",IF(OR(NOT(ISNUMBER(A107)),C107="",D107="",L107="",M107="",AND(B107&lt;&gt;"関豊丸",B107&lt;&gt;"長豊丸")),"要確認：対象船・基本項目",IF(OR(P107="要確認：時刻不足・逆転",AND(ISNUMBER(G107),ISNUMBER(H107),H107&lt;G107),AND(ISNUMBER(F107),ISNUMBER(G107),G107&lt;F107),AND(ISNUMBER(H107),ISNUMBER(I107),I107&lt;H107),AND(ISNUMBER(J107),J107&lt;0),AND(ISNUMBER(K107),K107&lt;0)),"要確認：時刻・時間・料金",IF(COUNTIFS(OtherPorts[作業日],A107,OtherPorts[曳船名],B107,OtherPorts[船名],D107,OtherPorts[門司港発],F107)&gt;1,"要確認：同じ他港作業が重複",IF(OR(NOT(ISNUMBER(O107)),M107="未確認"),"要確認：時間・根拠未確認","確認済")))))</f>
        <v/>
      </c>
      <c r="S107" s="10" t="str">
        <f>IF(B107="","",IF(ISNUMBER(K107),0,1))</f>
        <v/>
      </c>
    </row>
    <row r="108" spans="1:19" ht="24.95" customHeight="1" x14ac:dyDescent="0.2">
      <c r="A108" s="20"/>
      <c r="B108" s="7"/>
      <c r="C108" s="7"/>
      <c r="D108" s="7"/>
      <c r="E108" s="7"/>
      <c r="F108" s="26"/>
      <c r="G108" s="26"/>
      <c r="H108" s="26"/>
      <c r="I108" s="26"/>
      <c r="J108" s="32"/>
      <c r="K108" s="35"/>
      <c r="L108" s="7"/>
      <c r="M108" s="7"/>
      <c r="N108" s="7"/>
      <c r="O108" s="18" t="str">
        <f>IF(B108="","",IF(AND(ISNUMBER(F108),ISNUMBER(I108),I108&gt;=F108),ROUND((I108-F108)*24,4),IF(OR(F108&lt;&gt;"",I108&lt;&gt;""),"",IF(AND(ISNUMBER(J108),J108&gt;=0),J108,""))))</f>
        <v/>
      </c>
      <c r="P108" s="10" t="str">
        <f>IF(B108="","",IF(AND(ISNUMBER(F108),ISNUMBER(I108),I108&gt;=F108),"実績：門司発～門司着",IF(OR(F108&lt;&gt;"",I108&lt;&gt;""),"要確認：時刻不足・逆転",IF(AND(ISNUMBER(J108),J108&gt;=0),"実績：記録の時間","未確認"))))</f>
        <v/>
      </c>
      <c r="Q108" s="10" t="str">
        <f>IF(B108="","",IF(ISNUMBER(A108),YEAR(A108)-IF(MONTH(A108)&lt;4,1,0),""))</f>
        <v/>
      </c>
      <c r="R108" s="10" t="str">
        <f>IF(B108="","",IF(OR(NOT(ISNUMBER(A108)),C108="",D108="",L108="",M108="",AND(B108&lt;&gt;"関豊丸",B108&lt;&gt;"長豊丸")),"要確認：対象船・基本項目",IF(OR(P108="要確認：時刻不足・逆転",AND(ISNUMBER(G108),ISNUMBER(H108),H108&lt;G108),AND(ISNUMBER(F108),ISNUMBER(G108),G108&lt;F108),AND(ISNUMBER(H108),ISNUMBER(I108),I108&lt;H108),AND(ISNUMBER(J108),J108&lt;0),AND(ISNUMBER(K108),K108&lt;0)),"要確認：時刻・時間・料金",IF(COUNTIFS(OtherPorts[作業日],A108,OtherPorts[曳船名],B108,OtherPorts[船名],D108,OtherPorts[門司港発],F108)&gt;1,"要確認：同じ他港作業が重複",IF(OR(NOT(ISNUMBER(O108)),M108="未確認"),"要確認：時間・根拠未確認","確認済")))))</f>
        <v/>
      </c>
      <c r="S108" s="10" t="str">
        <f>IF(B108="","",IF(ISNUMBER(K108),0,1))</f>
        <v/>
      </c>
    </row>
    <row r="109" spans="1:19" ht="24.95" customHeight="1" x14ac:dyDescent="0.2">
      <c r="A109" s="20"/>
      <c r="B109" s="7"/>
      <c r="C109" s="7"/>
      <c r="D109" s="7"/>
      <c r="E109" s="7"/>
      <c r="F109" s="26"/>
      <c r="G109" s="26"/>
      <c r="H109" s="26"/>
      <c r="I109" s="26"/>
      <c r="J109" s="32"/>
      <c r="K109" s="35"/>
      <c r="L109" s="7"/>
      <c r="M109" s="7"/>
      <c r="N109" s="7"/>
      <c r="O109" s="18" t="str">
        <f>IF(B109="","",IF(AND(ISNUMBER(F109),ISNUMBER(I109),I109&gt;=F109),ROUND((I109-F109)*24,4),IF(OR(F109&lt;&gt;"",I109&lt;&gt;""),"",IF(AND(ISNUMBER(J109),J109&gt;=0),J109,""))))</f>
        <v/>
      </c>
      <c r="P109" s="10" t="str">
        <f>IF(B109="","",IF(AND(ISNUMBER(F109),ISNUMBER(I109),I109&gt;=F109),"実績：門司発～門司着",IF(OR(F109&lt;&gt;"",I109&lt;&gt;""),"要確認：時刻不足・逆転",IF(AND(ISNUMBER(J109),J109&gt;=0),"実績：記録の時間","未確認"))))</f>
        <v/>
      </c>
      <c r="Q109" s="10" t="str">
        <f>IF(B109="","",IF(ISNUMBER(A109),YEAR(A109)-IF(MONTH(A109)&lt;4,1,0),""))</f>
        <v/>
      </c>
      <c r="R109" s="10" t="str">
        <f>IF(B109="","",IF(OR(NOT(ISNUMBER(A109)),C109="",D109="",L109="",M109="",AND(B109&lt;&gt;"関豊丸",B109&lt;&gt;"長豊丸")),"要確認：対象船・基本項目",IF(OR(P109="要確認：時刻不足・逆転",AND(ISNUMBER(G109),ISNUMBER(H109),H109&lt;G109),AND(ISNUMBER(F109),ISNUMBER(G109),G109&lt;F109),AND(ISNUMBER(H109),ISNUMBER(I109),I109&lt;H109),AND(ISNUMBER(J109),J109&lt;0),AND(ISNUMBER(K109),K109&lt;0)),"要確認：時刻・時間・料金",IF(COUNTIFS(OtherPorts[作業日],A109,OtherPorts[曳船名],B109,OtherPorts[船名],D109,OtherPorts[門司港発],F109)&gt;1,"要確認：同じ他港作業が重複",IF(OR(NOT(ISNUMBER(O109)),M109="未確認"),"要確認：時間・根拠未確認","確認済")))))</f>
        <v/>
      </c>
      <c r="S109" s="10" t="str">
        <f>IF(B109="","",IF(ISNUMBER(K109),0,1))</f>
        <v/>
      </c>
    </row>
    <row r="110" spans="1:19" ht="24.95" customHeight="1" x14ac:dyDescent="0.2">
      <c r="A110" s="20"/>
      <c r="B110" s="7"/>
      <c r="C110" s="7"/>
      <c r="D110" s="7"/>
      <c r="E110" s="7"/>
      <c r="F110" s="26"/>
      <c r="G110" s="26"/>
      <c r="H110" s="26"/>
      <c r="I110" s="26"/>
      <c r="J110" s="32"/>
      <c r="K110" s="35"/>
      <c r="L110" s="7"/>
      <c r="M110" s="7"/>
      <c r="N110" s="7"/>
      <c r="O110" s="18" t="str">
        <f>IF(B110="","",IF(AND(ISNUMBER(F110),ISNUMBER(I110),I110&gt;=F110),ROUND((I110-F110)*24,4),IF(OR(F110&lt;&gt;"",I110&lt;&gt;""),"",IF(AND(ISNUMBER(J110),J110&gt;=0),J110,""))))</f>
        <v/>
      </c>
      <c r="P110" s="10" t="str">
        <f>IF(B110="","",IF(AND(ISNUMBER(F110),ISNUMBER(I110),I110&gt;=F110),"実績：門司発～門司着",IF(OR(F110&lt;&gt;"",I110&lt;&gt;""),"要確認：時刻不足・逆転",IF(AND(ISNUMBER(J110),J110&gt;=0),"実績：記録の時間","未確認"))))</f>
        <v/>
      </c>
      <c r="Q110" s="10" t="str">
        <f>IF(B110="","",IF(ISNUMBER(A110),YEAR(A110)-IF(MONTH(A110)&lt;4,1,0),""))</f>
        <v/>
      </c>
      <c r="R110" s="10" t="str">
        <f>IF(B110="","",IF(OR(NOT(ISNUMBER(A110)),C110="",D110="",L110="",M110="",AND(B110&lt;&gt;"関豊丸",B110&lt;&gt;"長豊丸")),"要確認：対象船・基本項目",IF(OR(P110="要確認：時刻不足・逆転",AND(ISNUMBER(G110),ISNUMBER(H110),H110&lt;G110),AND(ISNUMBER(F110),ISNUMBER(G110),G110&lt;F110),AND(ISNUMBER(H110),ISNUMBER(I110),I110&lt;H110),AND(ISNUMBER(J110),J110&lt;0),AND(ISNUMBER(K110),K110&lt;0)),"要確認：時刻・時間・料金",IF(COUNTIFS(OtherPorts[作業日],A110,OtherPorts[曳船名],B110,OtherPorts[船名],D110,OtherPorts[門司港発],F110)&gt;1,"要確認：同じ他港作業が重複",IF(OR(NOT(ISNUMBER(O110)),M110="未確認"),"要確認：時間・根拠未確認","確認済")))))</f>
        <v/>
      </c>
      <c r="S110" s="10" t="str">
        <f>IF(B110="","",IF(ISNUMBER(K110),0,1))</f>
        <v/>
      </c>
    </row>
    <row r="111" spans="1:19" ht="24.95" customHeight="1" x14ac:dyDescent="0.2">
      <c r="A111" s="20"/>
      <c r="B111" s="7"/>
      <c r="C111" s="7"/>
      <c r="D111" s="7"/>
      <c r="E111" s="7"/>
      <c r="F111" s="26"/>
      <c r="G111" s="26"/>
      <c r="H111" s="26"/>
      <c r="I111" s="26"/>
      <c r="J111" s="32"/>
      <c r="K111" s="35"/>
      <c r="L111" s="7"/>
      <c r="M111" s="7"/>
      <c r="N111" s="7"/>
      <c r="O111" s="18" t="str">
        <f>IF(B111="","",IF(AND(ISNUMBER(F111),ISNUMBER(I111),I111&gt;=F111),ROUND((I111-F111)*24,4),IF(OR(F111&lt;&gt;"",I111&lt;&gt;""),"",IF(AND(ISNUMBER(J111),J111&gt;=0),J111,""))))</f>
        <v/>
      </c>
      <c r="P111" s="10" t="str">
        <f>IF(B111="","",IF(AND(ISNUMBER(F111),ISNUMBER(I111),I111&gt;=F111),"実績：門司発～門司着",IF(OR(F111&lt;&gt;"",I111&lt;&gt;""),"要確認：時刻不足・逆転",IF(AND(ISNUMBER(J111),J111&gt;=0),"実績：記録の時間","未確認"))))</f>
        <v/>
      </c>
      <c r="Q111" s="10" t="str">
        <f>IF(B111="","",IF(ISNUMBER(A111),YEAR(A111)-IF(MONTH(A111)&lt;4,1,0),""))</f>
        <v/>
      </c>
      <c r="R111" s="10" t="str">
        <f>IF(B111="","",IF(OR(NOT(ISNUMBER(A111)),C111="",D111="",L111="",M111="",AND(B111&lt;&gt;"関豊丸",B111&lt;&gt;"長豊丸")),"要確認：対象船・基本項目",IF(OR(P111="要確認：時刻不足・逆転",AND(ISNUMBER(G111),ISNUMBER(H111),H111&lt;G111),AND(ISNUMBER(F111),ISNUMBER(G111),G111&lt;F111),AND(ISNUMBER(H111),ISNUMBER(I111),I111&lt;H111),AND(ISNUMBER(J111),J111&lt;0),AND(ISNUMBER(K111),K111&lt;0)),"要確認：時刻・時間・料金",IF(COUNTIFS(OtherPorts[作業日],A111,OtherPorts[曳船名],B111,OtherPorts[船名],D111,OtherPorts[門司港発],F111)&gt;1,"要確認：同じ他港作業が重複",IF(OR(NOT(ISNUMBER(O111)),M111="未確認"),"要確認：時間・根拠未確認","確認済")))))</f>
        <v/>
      </c>
      <c r="S111" s="10" t="str">
        <f>IF(B111="","",IF(ISNUMBER(K111),0,1))</f>
        <v/>
      </c>
    </row>
    <row r="112" spans="1:19" ht="24.95" customHeight="1" x14ac:dyDescent="0.2">
      <c r="A112" s="20"/>
      <c r="B112" s="7"/>
      <c r="C112" s="7"/>
      <c r="D112" s="7"/>
      <c r="E112" s="7"/>
      <c r="F112" s="26"/>
      <c r="G112" s="26"/>
      <c r="H112" s="26"/>
      <c r="I112" s="26"/>
      <c r="J112" s="32"/>
      <c r="K112" s="35"/>
      <c r="L112" s="7"/>
      <c r="M112" s="7"/>
      <c r="N112" s="7"/>
      <c r="O112" s="18" t="str">
        <f>IF(B112="","",IF(AND(ISNUMBER(F112),ISNUMBER(I112),I112&gt;=F112),ROUND((I112-F112)*24,4),IF(OR(F112&lt;&gt;"",I112&lt;&gt;""),"",IF(AND(ISNUMBER(J112),J112&gt;=0),J112,""))))</f>
        <v/>
      </c>
      <c r="P112" s="10" t="str">
        <f>IF(B112="","",IF(AND(ISNUMBER(F112),ISNUMBER(I112),I112&gt;=F112),"実績：門司発～門司着",IF(OR(F112&lt;&gt;"",I112&lt;&gt;""),"要確認：時刻不足・逆転",IF(AND(ISNUMBER(J112),J112&gt;=0),"実績：記録の時間","未確認"))))</f>
        <v/>
      </c>
      <c r="Q112" s="10" t="str">
        <f>IF(B112="","",IF(ISNUMBER(A112),YEAR(A112)-IF(MONTH(A112)&lt;4,1,0),""))</f>
        <v/>
      </c>
      <c r="R112" s="10" t="str">
        <f>IF(B112="","",IF(OR(NOT(ISNUMBER(A112)),C112="",D112="",L112="",M112="",AND(B112&lt;&gt;"関豊丸",B112&lt;&gt;"長豊丸")),"要確認：対象船・基本項目",IF(OR(P112="要確認：時刻不足・逆転",AND(ISNUMBER(G112),ISNUMBER(H112),H112&lt;G112),AND(ISNUMBER(F112),ISNUMBER(G112),G112&lt;F112),AND(ISNUMBER(H112),ISNUMBER(I112),I112&lt;H112),AND(ISNUMBER(J112),J112&lt;0),AND(ISNUMBER(K112),K112&lt;0)),"要確認：時刻・時間・料金",IF(COUNTIFS(OtherPorts[作業日],A112,OtherPorts[曳船名],B112,OtherPorts[船名],D112,OtherPorts[門司港発],F112)&gt;1,"要確認：同じ他港作業が重複",IF(OR(NOT(ISNUMBER(O112)),M112="未確認"),"要確認：時間・根拠未確認","確認済")))))</f>
        <v/>
      </c>
      <c r="S112" s="10" t="str">
        <f>IF(B112="","",IF(ISNUMBER(K112),0,1))</f>
        <v/>
      </c>
    </row>
    <row r="113" spans="1:19" ht="24.95" customHeight="1" x14ac:dyDescent="0.2">
      <c r="A113" s="20"/>
      <c r="B113" s="7"/>
      <c r="C113" s="7"/>
      <c r="D113" s="7"/>
      <c r="E113" s="7"/>
      <c r="F113" s="26"/>
      <c r="G113" s="26"/>
      <c r="H113" s="26"/>
      <c r="I113" s="26"/>
      <c r="J113" s="32"/>
      <c r="K113" s="35"/>
      <c r="L113" s="7"/>
      <c r="M113" s="7"/>
      <c r="N113" s="7"/>
      <c r="O113" s="18" t="str">
        <f>IF(B113="","",IF(AND(ISNUMBER(F113),ISNUMBER(I113),I113&gt;=F113),ROUND((I113-F113)*24,4),IF(OR(F113&lt;&gt;"",I113&lt;&gt;""),"",IF(AND(ISNUMBER(J113),J113&gt;=0),J113,""))))</f>
        <v/>
      </c>
      <c r="P113" s="10" t="str">
        <f>IF(B113="","",IF(AND(ISNUMBER(F113),ISNUMBER(I113),I113&gt;=F113),"実績：門司発～門司着",IF(OR(F113&lt;&gt;"",I113&lt;&gt;""),"要確認：時刻不足・逆転",IF(AND(ISNUMBER(J113),J113&gt;=0),"実績：記録の時間","未確認"))))</f>
        <v/>
      </c>
      <c r="Q113" s="10" t="str">
        <f>IF(B113="","",IF(ISNUMBER(A113),YEAR(A113)-IF(MONTH(A113)&lt;4,1,0),""))</f>
        <v/>
      </c>
      <c r="R113" s="10" t="str">
        <f>IF(B113="","",IF(OR(NOT(ISNUMBER(A113)),C113="",D113="",L113="",M113="",AND(B113&lt;&gt;"関豊丸",B113&lt;&gt;"長豊丸")),"要確認：対象船・基本項目",IF(OR(P113="要確認：時刻不足・逆転",AND(ISNUMBER(G113),ISNUMBER(H113),H113&lt;G113),AND(ISNUMBER(F113),ISNUMBER(G113),G113&lt;F113),AND(ISNUMBER(H113),ISNUMBER(I113),I113&lt;H113),AND(ISNUMBER(J113),J113&lt;0),AND(ISNUMBER(K113),K113&lt;0)),"要確認：時刻・時間・料金",IF(COUNTIFS(OtherPorts[作業日],A113,OtherPorts[曳船名],B113,OtherPorts[船名],D113,OtherPorts[門司港発],F113)&gt;1,"要確認：同じ他港作業が重複",IF(OR(NOT(ISNUMBER(O113)),M113="未確認"),"要確認：時間・根拠未確認","確認済")))))</f>
        <v/>
      </c>
      <c r="S113" s="10" t="str">
        <f>IF(B113="","",IF(ISNUMBER(K113),0,1))</f>
        <v/>
      </c>
    </row>
    <row r="114" spans="1:19" ht="24.95" customHeight="1" x14ac:dyDescent="0.2">
      <c r="A114" s="20"/>
      <c r="B114" s="7"/>
      <c r="C114" s="7"/>
      <c r="D114" s="7"/>
      <c r="E114" s="7"/>
      <c r="F114" s="26"/>
      <c r="G114" s="26"/>
      <c r="H114" s="26"/>
      <c r="I114" s="26"/>
      <c r="J114" s="32"/>
      <c r="K114" s="35"/>
      <c r="L114" s="7"/>
      <c r="M114" s="7"/>
      <c r="N114" s="7"/>
      <c r="O114" s="18" t="str">
        <f>IF(B114="","",IF(AND(ISNUMBER(F114),ISNUMBER(I114),I114&gt;=F114),ROUND((I114-F114)*24,4),IF(OR(F114&lt;&gt;"",I114&lt;&gt;""),"",IF(AND(ISNUMBER(J114),J114&gt;=0),J114,""))))</f>
        <v/>
      </c>
      <c r="P114" s="10" t="str">
        <f>IF(B114="","",IF(AND(ISNUMBER(F114),ISNUMBER(I114),I114&gt;=F114),"実績：門司発～門司着",IF(OR(F114&lt;&gt;"",I114&lt;&gt;""),"要確認：時刻不足・逆転",IF(AND(ISNUMBER(J114),J114&gt;=0),"実績：記録の時間","未確認"))))</f>
        <v/>
      </c>
      <c r="Q114" s="10" t="str">
        <f>IF(B114="","",IF(ISNUMBER(A114),YEAR(A114)-IF(MONTH(A114)&lt;4,1,0),""))</f>
        <v/>
      </c>
      <c r="R114" s="10" t="str">
        <f>IF(B114="","",IF(OR(NOT(ISNUMBER(A114)),C114="",D114="",L114="",M114="",AND(B114&lt;&gt;"関豊丸",B114&lt;&gt;"長豊丸")),"要確認：対象船・基本項目",IF(OR(P114="要確認：時刻不足・逆転",AND(ISNUMBER(G114),ISNUMBER(H114),H114&lt;G114),AND(ISNUMBER(F114),ISNUMBER(G114),G114&lt;F114),AND(ISNUMBER(H114),ISNUMBER(I114),I114&lt;H114),AND(ISNUMBER(J114),J114&lt;0),AND(ISNUMBER(K114),K114&lt;0)),"要確認：時刻・時間・料金",IF(COUNTIFS(OtherPorts[作業日],A114,OtherPorts[曳船名],B114,OtherPorts[船名],D114,OtherPorts[門司港発],F114)&gt;1,"要確認：同じ他港作業が重複",IF(OR(NOT(ISNUMBER(O114)),M114="未確認"),"要確認：時間・根拠未確認","確認済")))))</f>
        <v/>
      </c>
      <c r="S114" s="10" t="str">
        <f>IF(B114="","",IF(ISNUMBER(K114),0,1))</f>
        <v/>
      </c>
    </row>
    <row r="115" spans="1:19" ht="24.95" customHeight="1" x14ac:dyDescent="0.2">
      <c r="A115" s="20"/>
      <c r="B115" s="7"/>
      <c r="C115" s="7"/>
      <c r="D115" s="7"/>
      <c r="E115" s="7"/>
      <c r="F115" s="26"/>
      <c r="G115" s="26"/>
      <c r="H115" s="26"/>
      <c r="I115" s="26"/>
      <c r="J115" s="32"/>
      <c r="K115" s="35"/>
      <c r="L115" s="7"/>
      <c r="M115" s="7"/>
      <c r="N115" s="7"/>
      <c r="O115" s="18" t="str">
        <f>IF(B115="","",IF(AND(ISNUMBER(F115),ISNUMBER(I115),I115&gt;=F115),ROUND((I115-F115)*24,4),IF(OR(F115&lt;&gt;"",I115&lt;&gt;""),"",IF(AND(ISNUMBER(J115),J115&gt;=0),J115,""))))</f>
        <v/>
      </c>
      <c r="P115" s="10" t="str">
        <f>IF(B115="","",IF(AND(ISNUMBER(F115),ISNUMBER(I115),I115&gt;=F115),"実績：門司発～門司着",IF(OR(F115&lt;&gt;"",I115&lt;&gt;""),"要確認：時刻不足・逆転",IF(AND(ISNUMBER(J115),J115&gt;=0),"実績：記録の時間","未確認"))))</f>
        <v/>
      </c>
      <c r="Q115" s="10" t="str">
        <f>IF(B115="","",IF(ISNUMBER(A115),YEAR(A115)-IF(MONTH(A115)&lt;4,1,0),""))</f>
        <v/>
      </c>
      <c r="R115" s="10" t="str">
        <f>IF(B115="","",IF(OR(NOT(ISNUMBER(A115)),C115="",D115="",L115="",M115="",AND(B115&lt;&gt;"関豊丸",B115&lt;&gt;"長豊丸")),"要確認：対象船・基本項目",IF(OR(P115="要確認：時刻不足・逆転",AND(ISNUMBER(G115),ISNUMBER(H115),H115&lt;G115),AND(ISNUMBER(F115),ISNUMBER(G115),G115&lt;F115),AND(ISNUMBER(H115),ISNUMBER(I115),I115&lt;H115),AND(ISNUMBER(J115),J115&lt;0),AND(ISNUMBER(K115),K115&lt;0)),"要確認：時刻・時間・料金",IF(COUNTIFS(OtherPorts[作業日],A115,OtherPorts[曳船名],B115,OtherPorts[船名],D115,OtherPorts[門司港発],F115)&gt;1,"要確認：同じ他港作業が重複",IF(OR(NOT(ISNUMBER(O115)),M115="未確認"),"要確認：時間・根拠未確認","確認済")))))</f>
        <v/>
      </c>
      <c r="S115" s="10" t="str">
        <f>IF(B115="","",IF(ISNUMBER(K115),0,1))</f>
        <v/>
      </c>
    </row>
    <row r="116" spans="1:19" ht="24.95" customHeight="1" x14ac:dyDescent="0.2">
      <c r="A116" s="20"/>
      <c r="B116" s="7"/>
      <c r="C116" s="7"/>
      <c r="D116" s="7"/>
      <c r="E116" s="7"/>
      <c r="F116" s="26"/>
      <c r="G116" s="26"/>
      <c r="H116" s="26"/>
      <c r="I116" s="26"/>
      <c r="J116" s="32"/>
      <c r="K116" s="35"/>
      <c r="L116" s="7"/>
      <c r="M116" s="7"/>
      <c r="N116" s="7"/>
      <c r="O116" s="18" t="str">
        <f>IF(B116="","",IF(AND(ISNUMBER(F116),ISNUMBER(I116),I116&gt;=F116),ROUND((I116-F116)*24,4),IF(OR(F116&lt;&gt;"",I116&lt;&gt;""),"",IF(AND(ISNUMBER(J116),J116&gt;=0),J116,""))))</f>
        <v/>
      </c>
      <c r="P116" s="10" t="str">
        <f>IF(B116="","",IF(AND(ISNUMBER(F116),ISNUMBER(I116),I116&gt;=F116),"実績：門司発～門司着",IF(OR(F116&lt;&gt;"",I116&lt;&gt;""),"要確認：時刻不足・逆転",IF(AND(ISNUMBER(J116),J116&gt;=0),"実績：記録の時間","未確認"))))</f>
        <v/>
      </c>
      <c r="Q116" s="10" t="str">
        <f>IF(B116="","",IF(ISNUMBER(A116),YEAR(A116)-IF(MONTH(A116)&lt;4,1,0),""))</f>
        <v/>
      </c>
      <c r="R116" s="10" t="str">
        <f>IF(B116="","",IF(OR(NOT(ISNUMBER(A116)),C116="",D116="",L116="",M116="",AND(B116&lt;&gt;"関豊丸",B116&lt;&gt;"長豊丸")),"要確認：対象船・基本項目",IF(OR(P116="要確認：時刻不足・逆転",AND(ISNUMBER(G116),ISNUMBER(H116),H116&lt;G116),AND(ISNUMBER(F116),ISNUMBER(G116),G116&lt;F116),AND(ISNUMBER(H116),ISNUMBER(I116),I116&lt;H116),AND(ISNUMBER(J116),J116&lt;0),AND(ISNUMBER(K116),K116&lt;0)),"要確認：時刻・時間・料金",IF(COUNTIFS(OtherPorts[作業日],A116,OtherPorts[曳船名],B116,OtherPorts[船名],D116,OtherPorts[門司港発],F116)&gt;1,"要確認：同じ他港作業が重複",IF(OR(NOT(ISNUMBER(O116)),M116="未確認"),"要確認：時間・根拠未確認","確認済")))))</f>
        <v/>
      </c>
      <c r="S116" s="10" t="str">
        <f>IF(B116="","",IF(ISNUMBER(K116),0,1))</f>
        <v/>
      </c>
    </row>
    <row r="117" spans="1:19" ht="24.95" customHeight="1" x14ac:dyDescent="0.2">
      <c r="A117" s="20"/>
      <c r="B117" s="7"/>
      <c r="C117" s="7"/>
      <c r="D117" s="7"/>
      <c r="E117" s="7"/>
      <c r="F117" s="26"/>
      <c r="G117" s="26"/>
      <c r="H117" s="26"/>
      <c r="I117" s="26"/>
      <c r="J117" s="32"/>
      <c r="K117" s="35"/>
      <c r="L117" s="7"/>
      <c r="M117" s="7"/>
      <c r="N117" s="7"/>
      <c r="O117" s="18" t="str">
        <f>IF(B117="","",IF(AND(ISNUMBER(F117),ISNUMBER(I117),I117&gt;=F117),ROUND((I117-F117)*24,4),IF(OR(F117&lt;&gt;"",I117&lt;&gt;""),"",IF(AND(ISNUMBER(J117),J117&gt;=0),J117,""))))</f>
        <v/>
      </c>
      <c r="P117" s="10" t="str">
        <f>IF(B117="","",IF(AND(ISNUMBER(F117),ISNUMBER(I117),I117&gt;=F117),"実績：門司発～門司着",IF(OR(F117&lt;&gt;"",I117&lt;&gt;""),"要確認：時刻不足・逆転",IF(AND(ISNUMBER(J117),J117&gt;=0),"実績：記録の時間","未確認"))))</f>
        <v/>
      </c>
      <c r="Q117" s="10" t="str">
        <f>IF(B117="","",IF(ISNUMBER(A117),YEAR(A117)-IF(MONTH(A117)&lt;4,1,0),""))</f>
        <v/>
      </c>
      <c r="R117" s="10" t="str">
        <f>IF(B117="","",IF(OR(NOT(ISNUMBER(A117)),C117="",D117="",L117="",M117="",AND(B117&lt;&gt;"関豊丸",B117&lt;&gt;"長豊丸")),"要確認：対象船・基本項目",IF(OR(P117="要確認：時刻不足・逆転",AND(ISNUMBER(G117),ISNUMBER(H117),H117&lt;G117),AND(ISNUMBER(F117),ISNUMBER(G117),G117&lt;F117),AND(ISNUMBER(H117),ISNUMBER(I117),I117&lt;H117),AND(ISNUMBER(J117),J117&lt;0),AND(ISNUMBER(K117),K117&lt;0)),"要確認：時刻・時間・料金",IF(COUNTIFS(OtherPorts[作業日],A117,OtherPorts[曳船名],B117,OtherPorts[船名],D117,OtherPorts[門司港発],F117)&gt;1,"要確認：同じ他港作業が重複",IF(OR(NOT(ISNUMBER(O117)),M117="未確認"),"要確認：時間・根拠未確認","確認済")))))</f>
        <v/>
      </c>
      <c r="S117" s="10" t="str">
        <f>IF(B117="","",IF(ISNUMBER(K117),0,1))</f>
        <v/>
      </c>
    </row>
    <row r="118" spans="1:19" ht="24.95" customHeight="1" x14ac:dyDescent="0.2">
      <c r="A118" s="20"/>
      <c r="B118" s="7"/>
      <c r="C118" s="7"/>
      <c r="D118" s="7"/>
      <c r="E118" s="7"/>
      <c r="F118" s="26"/>
      <c r="G118" s="26"/>
      <c r="H118" s="26"/>
      <c r="I118" s="26"/>
      <c r="J118" s="32"/>
      <c r="K118" s="35"/>
      <c r="L118" s="7"/>
      <c r="M118" s="7"/>
      <c r="N118" s="7"/>
      <c r="O118" s="18" t="str">
        <f>IF(B118="","",IF(AND(ISNUMBER(F118),ISNUMBER(I118),I118&gt;=F118),ROUND((I118-F118)*24,4),IF(OR(F118&lt;&gt;"",I118&lt;&gt;""),"",IF(AND(ISNUMBER(J118),J118&gt;=0),J118,""))))</f>
        <v/>
      </c>
      <c r="P118" s="10" t="str">
        <f>IF(B118="","",IF(AND(ISNUMBER(F118),ISNUMBER(I118),I118&gt;=F118),"実績：門司発～門司着",IF(OR(F118&lt;&gt;"",I118&lt;&gt;""),"要確認：時刻不足・逆転",IF(AND(ISNUMBER(J118),J118&gt;=0),"実績：記録の時間","未確認"))))</f>
        <v/>
      </c>
      <c r="Q118" s="10" t="str">
        <f>IF(B118="","",IF(ISNUMBER(A118),YEAR(A118)-IF(MONTH(A118)&lt;4,1,0),""))</f>
        <v/>
      </c>
      <c r="R118" s="10" t="str">
        <f>IF(B118="","",IF(OR(NOT(ISNUMBER(A118)),C118="",D118="",L118="",M118="",AND(B118&lt;&gt;"関豊丸",B118&lt;&gt;"長豊丸")),"要確認：対象船・基本項目",IF(OR(P118="要確認：時刻不足・逆転",AND(ISNUMBER(G118),ISNUMBER(H118),H118&lt;G118),AND(ISNUMBER(F118),ISNUMBER(G118),G118&lt;F118),AND(ISNUMBER(H118),ISNUMBER(I118),I118&lt;H118),AND(ISNUMBER(J118),J118&lt;0),AND(ISNUMBER(K118),K118&lt;0)),"要確認：時刻・時間・料金",IF(COUNTIFS(OtherPorts[作業日],A118,OtherPorts[曳船名],B118,OtherPorts[船名],D118,OtherPorts[門司港発],F118)&gt;1,"要確認：同じ他港作業が重複",IF(OR(NOT(ISNUMBER(O118)),M118="未確認"),"要確認：時間・根拠未確認","確認済")))))</f>
        <v/>
      </c>
      <c r="S118" s="10" t="str">
        <f>IF(B118="","",IF(ISNUMBER(K118),0,1))</f>
        <v/>
      </c>
    </row>
    <row r="119" spans="1:19" ht="24.95" customHeight="1" x14ac:dyDescent="0.2">
      <c r="A119" s="20"/>
      <c r="B119" s="7"/>
      <c r="C119" s="7"/>
      <c r="D119" s="7"/>
      <c r="E119" s="7"/>
      <c r="F119" s="26"/>
      <c r="G119" s="26"/>
      <c r="H119" s="26"/>
      <c r="I119" s="26"/>
      <c r="J119" s="32"/>
      <c r="K119" s="35"/>
      <c r="L119" s="7"/>
      <c r="M119" s="7"/>
      <c r="N119" s="7"/>
      <c r="O119" s="18" t="str">
        <f>IF(B119="","",IF(AND(ISNUMBER(F119),ISNUMBER(I119),I119&gt;=F119),ROUND((I119-F119)*24,4),IF(OR(F119&lt;&gt;"",I119&lt;&gt;""),"",IF(AND(ISNUMBER(J119),J119&gt;=0),J119,""))))</f>
        <v/>
      </c>
      <c r="P119" s="10" t="str">
        <f>IF(B119="","",IF(AND(ISNUMBER(F119),ISNUMBER(I119),I119&gt;=F119),"実績：門司発～門司着",IF(OR(F119&lt;&gt;"",I119&lt;&gt;""),"要確認：時刻不足・逆転",IF(AND(ISNUMBER(J119),J119&gt;=0),"実績：記録の時間","未確認"))))</f>
        <v/>
      </c>
      <c r="Q119" s="10" t="str">
        <f>IF(B119="","",IF(ISNUMBER(A119),YEAR(A119)-IF(MONTH(A119)&lt;4,1,0),""))</f>
        <v/>
      </c>
      <c r="R119" s="10" t="str">
        <f>IF(B119="","",IF(OR(NOT(ISNUMBER(A119)),C119="",D119="",L119="",M119="",AND(B119&lt;&gt;"関豊丸",B119&lt;&gt;"長豊丸")),"要確認：対象船・基本項目",IF(OR(P119="要確認：時刻不足・逆転",AND(ISNUMBER(G119),ISNUMBER(H119),H119&lt;G119),AND(ISNUMBER(F119),ISNUMBER(G119),G119&lt;F119),AND(ISNUMBER(H119),ISNUMBER(I119),I119&lt;H119),AND(ISNUMBER(J119),J119&lt;0),AND(ISNUMBER(K119),K119&lt;0)),"要確認：時刻・時間・料金",IF(COUNTIFS(OtherPorts[作業日],A119,OtherPorts[曳船名],B119,OtherPorts[船名],D119,OtherPorts[門司港発],F119)&gt;1,"要確認：同じ他港作業が重複",IF(OR(NOT(ISNUMBER(O119)),M119="未確認"),"要確認：時間・根拠未確認","確認済")))))</f>
        <v/>
      </c>
      <c r="S119" s="10" t="str">
        <f>IF(B119="","",IF(ISNUMBER(K119),0,1))</f>
        <v/>
      </c>
    </row>
    <row r="120" spans="1:19" ht="24.95" customHeight="1" x14ac:dyDescent="0.2">
      <c r="A120" s="20"/>
      <c r="B120" s="7"/>
      <c r="C120" s="7"/>
      <c r="D120" s="7"/>
      <c r="E120" s="7"/>
      <c r="F120" s="26"/>
      <c r="G120" s="26"/>
      <c r="H120" s="26"/>
      <c r="I120" s="26"/>
      <c r="J120" s="32"/>
      <c r="K120" s="35"/>
      <c r="L120" s="7"/>
      <c r="M120" s="7"/>
      <c r="N120" s="7"/>
      <c r="O120" s="18" t="str">
        <f>IF(B120="","",IF(AND(ISNUMBER(F120),ISNUMBER(I120),I120&gt;=F120),ROUND((I120-F120)*24,4),IF(OR(F120&lt;&gt;"",I120&lt;&gt;""),"",IF(AND(ISNUMBER(J120),J120&gt;=0),J120,""))))</f>
        <v/>
      </c>
      <c r="P120" s="10" t="str">
        <f>IF(B120="","",IF(AND(ISNUMBER(F120),ISNUMBER(I120),I120&gt;=F120),"実績：門司発～門司着",IF(OR(F120&lt;&gt;"",I120&lt;&gt;""),"要確認：時刻不足・逆転",IF(AND(ISNUMBER(J120),J120&gt;=0),"実績：記録の時間","未確認"))))</f>
        <v/>
      </c>
      <c r="Q120" s="10" t="str">
        <f>IF(B120="","",IF(ISNUMBER(A120),YEAR(A120)-IF(MONTH(A120)&lt;4,1,0),""))</f>
        <v/>
      </c>
      <c r="R120" s="10" t="str">
        <f>IF(B120="","",IF(OR(NOT(ISNUMBER(A120)),C120="",D120="",L120="",M120="",AND(B120&lt;&gt;"関豊丸",B120&lt;&gt;"長豊丸")),"要確認：対象船・基本項目",IF(OR(P120="要確認：時刻不足・逆転",AND(ISNUMBER(G120),ISNUMBER(H120),H120&lt;G120),AND(ISNUMBER(F120),ISNUMBER(G120),G120&lt;F120),AND(ISNUMBER(H120),ISNUMBER(I120),I120&lt;H120),AND(ISNUMBER(J120),J120&lt;0),AND(ISNUMBER(K120),K120&lt;0)),"要確認：時刻・時間・料金",IF(COUNTIFS(OtherPorts[作業日],A120,OtherPorts[曳船名],B120,OtherPorts[船名],D120,OtherPorts[門司港発],F120)&gt;1,"要確認：同じ他港作業が重複",IF(OR(NOT(ISNUMBER(O120)),M120="未確認"),"要確認：時間・根拠未確認","確認済")))))</f>
        <v/>
      </c>
      <c r="S120" s="10" t="str">
        <f>IF(B120="","",IF(ISNUMBER(K120),0,1))</f>
        <v/>
      </c>
    </row>
    <row r="121" spans="1:19" ht="24.95" customHeight="1" x14ac:dyDescent="0.2">
      <c r="A121" s="20"/>
      <c r="B121" s="7"/>
      <c r="C121" s="7"/>
      <c r="D121" s="7"/>
      <c r="E121" s="7"/>
      <c r="F121" s="26"/>
      <c r="G121" s="26"/>
      <c r="H121" s="26"/>
      <c r="I121" s="26"/>
      <c r="J121" s="32"/>
      <c r="K121" s="35"/>
      <c r="L121" s="7"/>
      <c r="M121" s="7"/>
      <c r="N121" s="7"/>
      <c r="O121" s="18" t="str">
        <f>IF(B121="","",IF(AND(ISNUMBER(F121),ISNUMBER(I121),I121&gt;=F121),ROUND((I121-F121)*24,4),IF(OR(F121&lt;&gt;"",I121&lt;&gt;""),"",IF(AND(ISNUMBER(J121),J121&gt;=0),J121,""))))</f>
        <v/>
      </c>
      <c r="P121" s="10" t="str">
        <f>IF(B121="","",IF(AND(ISNUMBER(F121),ISNUMBER(I121),I121&gt;=F121),"実績：門司発～門司着",IF(OR(F121&lt;&gt;"",I121&lt;&gt;""),"要確認：時刻不足・逆転",IF(AND(ISNUMBER(J121),J121&gt;=0),"実績：記録の時間","未確認"))))</f>
        <v/>
      </c>
      <c r="Q121" s="10" t="str">
        <f>IF(B121="","",IF(ISNUMBER(A121),YEAR(A121)-IF(MONTH(A121)&lt;4,1,0),""))</f>
        <v/>
      </c>
      <c r="R121" s="10" t="str">
        <f>IF(B121="","",IF(OR(NOT(ISNUMBER(A121)),C121="",D121="",L121="",M121="",AND(B121&lt;&gt;"関豊丸",B121&lt;&gt;"長豊丸")),"要確認：対象船・基本項目",IF(OR(P121="要確認：時刻不足・逆転",AND(ISNUMBER(G121),ISNUMBER(H121),H121&lt;G121),AND(ISNUMBER(F121),ISNUMBER(G121),G121&lt;F121),AND(ISNUMBER(H121),ISNUMBER(I121),I121&lt;H121),AND(ISNUMBER(J121),J121&lt;0),AND(ISNUMBER(K121),K121&lt;0)),"要確認：時刻・時間・料金",IF(COUNTIFS(OtherPorts[作業日],A121,OtherPorts[曳船名],B121,OtherPorts[船名],D121,OtherPorts[門司港発],F121)&gt;1,"要確認：同じ他港作業が重複",IF(OR(NOT(ISNUMBER(O121)),M121="未確認"),"要確認：時間・根拠未確認","確認済")))))</f>
        <v/>
      </c>
      <c r="S121" s="10" t="str">
        <f>IF(B121="","",IF(ISNUMBER(K121),0,1))</f>
        <v/>
      </c>
    </row>
    <row r="122" spans="1:19" ht="24.95" customHeight="1" x14ac:dyDescent="0.2">
      <c r="A122" s="20"/>
      <c r="B122" s="7"/>
      <c r="C122" s="7"/>
      <c r="D122" s="7"/>
      <c r="E122" s="7"/>
      <c r="F122" s="26"/>
      <c r="G122" s="26"/>
      <c r="H122" s="26"/>
      <c r="I122" s="26"/>
      <c r="J122" s="32"/>
      <c r="K122" s="35"/>
      <c r="L122" s="7"/>
      <c r="M122" s="7"/>
      <c r="N122" s="7"/>
      <c r="O122" s="18" t="str">
        <f>IF(B122="","",IF(AND(ISNUMBER(F122),ISNUMBER(I122),I122&gt;=F122),ROUND((I122-F122)*24,4),IF(OR(F122&lt;&gt;"",I122&lt;&gt;""),"",IF(AND(ISNUMBER(J122),J122&gt;=0),J122,""))))</f>
        <v/>
      </c>
      <c r="P122" s="10" t="str">
        <f>IF(B122="","",IF(AND(ISNUMBER(F122),ISNUMBER(I122),I122&gt;=F122),"実績：門司発～門司着",IF(OR(F122&lt;&gt;"",I122&lt;&gt;""),"要確認：時刻不足・逆転",IF(AND(ISNUMBER(J122),J122&gt;=0),"実績：記録の時間","未確認"))))</f>
        <v/>
      </c>
      <c r="Q122" s="10" t="str">
        <f>IF(B122="","",IF(ISNUMBER(A122),YEAR(A122)-IF(MONTH(A122)&lt;4,1,0),""))</f>
        <v/>
      </c>
      <c r="R122" s="10" t="str">
        <f>IF(B122="","",IF(OR(NOT(ISNUMBER(A122)),C122="",D122="",L122="",M122="",AND(B122&lt;&gt;"関豊丸",B122&lt;&gt;"長豊丸")),"要確認：対象船・基本項目",IF(OR(P122="要確認：時刻不足・逆転",AND(ISNUMBER(G122),ISNUMBER(H122),H122&lt;G122),AND(ISNUMBER(F122),ISNUMBER(G122),G122&lt;F122),AND(ISNUMBER(H122),ISNUMBER(I122),I122&lt;H122),AND(ISNUMBER(J122),J122&lt;0),AND(ISNUMBER(K122),K122&lt;0)),"要確認：時刻・時間・料金",IF(COUNTIFS(OtherPorts[作業日],A122,OtherPorts[曳船名],B122,OtherPorts[船名],D122,OtherPorts[門司港発],F122)&gt;1,"要確認：同じ他港作業が重複",IF(OR(NOT(ISNUMBER(O122)),M122="未確認"),"要確認：時間・根拠未確認","確認済")))))</f>
        <v/>
      </c>
      <c r="S122" s="10" t="str">
        <f>IF(B122="","",IF(ISNUMBER(K122),0,1))</f>
        <v/>
      </c>
    </row>
    <row r="123" spans="1:19" ht="24.95" customHeight="1" x14ac:dyDescent="0.2">
      <c r="A123" s="20"/>
      <c r="B123" s="7"/>
      <c r="C123" s="7"/>
      <c r="D123" s="7"/>
      <c r="E123" s="7"/>
      <c r="F123" s="26"/>
      <c r="G123" s="26"/>
      <c r="H123" s="26"/>
      <c r="I123" s="26"/>
      <c r="J123" s="32"/>
      <c r="K123" s="35"/>
      <c r="L123" s="7"/>
      <c r="M123" s="7"/>
      <c r="N123" s="7"/>
      <c r="O123" s="18" t="str">
        <f>IF(B123="","",IF(AND(ISNUMBER(F123),ISNUMBER(I123),I123&gt;=F123),ROUND((I123-F123)*24,4),IF(OR(F123&lt;&gt;"",I123&lt;&gt;""),"",IF(AND(ISNUMBER(J123),J123&gt;=0),J123,""))))</f>
        <v/>
      </c>
      <c r="P123" s="10" t="str">
        <f>IF(B123="","",IF(AND(ISNUMBER(F123),ISNUMBER(I123),I123&gt;=F123),"実績：門司発～門司着",IF(OR(F123&lt;&gt;"",I123&lt;&gt;""),"要確認：時刻不足・逆転",IF(AND(ISNUMBER(J123),J123&gt;=0),"実績：記録の時間","未確認"))))</f>
        <v/>
      </c>
      <c r="Q123" s="10" t="str">
        <f>IF(B123="","",IF(ISNUMBER(A123),YEAR(A123)-IF(MONTH(A123)&lt;4,1,0),""))</f>
        <v/>
      </c>
      <c r="R123" s="10" t="str">
        <f>IF(B123="","",IF(OR(NOT(ISNUMBER(A123)),C123="",D123="",L123="",M123="",AND(B123&lt;&gt;"関豊丸",B123&lt;&gt;"長豊丸")),"要確認：対象船・基本項目",IF(OR(P123="要確認：時刻不足・逆転",AND(ISNUMBER(G123),ISNUMBER(H123),H123&lt;G123),AND(ISNUMBER(F123),ISNUMBER(G123),G123&lt;F123),AND(ISNUMBER(H123),ISNUMBER(I123),I123&lt;H123),AND(ISNUMBER(J123),J123&lt;0),AND(ISNUMBER(K123),K123&lt;0)),"要確認：時刻・時間・料金",IF(COUNTIFS(OtherPorts[作業日],A123,OtherPorts[曳船名],B123,OtherPorts[船名],D123,OtherPorts[門司港発],F123)&gt;1,"要確認：同じ他港作業が重複",IF(OR(NOT(ISNUMBER(O123)),M123="未確認"),"要確認：時間・根拠未確認","確認済")))))</f>
        <v/>
      </c>
      <c r="S123" s="10" t="str">
        <f>IF(B123="","",IF(ISNUMBER(K123),0,1))</f>
        <v/>
      </c>
    </row>
    <row r="124" spans="1:19" ht="24.95" customHeight="1" x14ac:dyDescent="0.2">
      <c r="A124" s="20"/>
      <c r="B124" s="7"/>
      <c r="C124" s="7"/>
      <c r="D124" s="7"/>
      <c r="E124" s="7"/>
      <c r="F124" s="26"/>
      <c r="G124" s="26"/>
      <c r="H124" s="26"/>
      <c r="I124" s="26"/>
      <c r="J124" s="32"/>
      <c r="K124" s="35"/>
      <c r="L124" s="7"/>
      <c r="M124" s="7"/>
      <c r="N124" s="7"/>
      <c r="O124" s="18" t="str">
        <f>IF(B124="","",IF(AND(ISNUMBER(F124),ISNUMBER(I124),I124&gt;=F124),ROUND((I124-F124)*24,4),IF(OR(F124&lt;&gt;"",I124&lt;&gt;""),"",IF(AND(ISNUMBER(J124),J124&gt;=0),J124,""))))</f>
        <v/>
      </c>
      <c r="P124" s="10" t="str">
        <f>IF(B124="","",IF(AND(ISNUMBER(F124),ISNUMBER(I124),I124&gt;=F124),"実績：門司発～門司着",IF(OR(F124&lt;&gt;"",I124&lt;&gt;""),"要確認：時刻不足・逆転",IF(AND(ISNUMBER(J124),J124&gt;=0),"実績：記録の時間","未確認"))))</f>
        <v/>
      </c>
      <c r="Q124" s="10" t="str">
        <f>IF(B124="","",IF(ISNUMBER(A124),YEAR(A124)-IF(MONTH(A124)&lt;4,1,0),""))</f>
        <v/>
      </c>
      <c r="R124" s="10" t="str">
        <f>IF(B124="","",IF(OR(NOT(ISNUMBER(A124)),C124="",D124="",L124="",M124="",AND(B124&lt;&gt;"関豊丸",B124&lt;&gt;"長豊丸")),"要確認：対象船・基本項目",IF(OR(P124="要確認：時刻不足・逆転",AND(ISNUMBER(G124),ISNUMBER(H124),H124&lt;G124),AND(ISNUMBER(F124),ISNUMBER(G124),G124&lt;F124),AND(ISNUMBER(H124),ISNUMBER(I124),I124&lt;H124),AND(ISNUMBER(J124),J124&lt;0),AND(ISNUMBER(K124),K124&lt;0)),"要確認：時刻・時間・料金",IF(COUNTIFS(OtherPorts[作業日],A124,OtherPorts[曳船名],B124,OtherPorts[船名],D124,OtherPorts[門司港発],F124)&gt;1,"要確認：同じ他港作業が重複",IF(OR(NOT(ISNUMBER(O124)),M124="未確認"),"要確認：時間・根拠未確認","確認済")))))</f>
        <v/>
      </c>
      <c r="S124" s="10" t="str">
        <f>IF(B124="","",IF(ISNUMBER(K124),0,1))</f>
        <v/>
      </c>
    </row>
    <row r="125" spans="1:19" ht="24.95" customHeight="1" x14ac:dyDescent="0.2">
      <c r="A125" s="20"/>
      <c r="B125" s="7"/>
      <c r="C125" s="7"/>
      <c r="D125" s="7"/>
      <c r="E125" s="7"/>
      <c r="F125" s="26"/>
      <c r="G125" s="26"/>
      <c r="H125" s="26"/>
      <c r="I125" s="26"/>
      <c r="J125" s="32"/>
      <c r="K125" s="35"/>
      <c r="L125" s="7"/>
      <c r="M125" s="7"/>
      <c r="N125" s="7"/>
      <c r="O125" s="18" t="str">
        <f>IF(B125="","",IF(AND(ISNUMBER(F125),ISNUMBER(I125),I125&gt;=F125),ROUND((I125-F125)*24,4),IF(OR(F125&lt;&gt;"",I125&lt;&gt;""),"",IF(AND(ISNUMBER(J125),J125&gt;=0),J125,""))))</f>
        <v/>
      </c>
      <c r="P125" s="10" t="str">
        <f>IF(B125="","",IF(AND(ISNUMBER(F125),ISNUMBER(I125),I125&gt;=F125),"実績：門司発～門司着",IF(OR(F125&lt;&gt;"",I125&lt;&gt;""),"要確認：時刻不足・逆転",IF(AND(ISNUMBER(J125),J125&gt;=0),"実績：記録の時間","未確認"))))</f>
        <v/>
      </c>
      <c r="Q125" s="10" t="str">
        <f>IF(B125="","",IF(ISNUMBER(A125),YEAR(A125)-IF(MONTH(A125)&lt;4,1,0),""))</f>
        <v/>
      </c>
      <c r="R125" s="10" t="str">
        <f>IF(B125="","",IF(OR(NOT(ISNUMBER(A125)),C125="",D125="",L125="",M125="",AND(B125&lt;&gt;"関豊丸",B125&lt;&gt;"長豊丸")),"要確認：対象船・基本項目",IF(OR(P125="要確認：時刻不足・逆転",AND(ISNUMBER(G125),ISNUMBER(H125),H125&lt;G125),AND(ISNUMBER(F125),ISNUMBER(G125),G125&lt;F125),AND(ISNUMBER(H125),ISNUMBER(I125),I125&lt;H125),AND(ISNUMBER(J125),J125&lt;0),AND(ISNUMBER(K125),K125&lt;0)),"要確認：時刻・時間・料金",IF(COUNTIFS(OtherPorts[作業日],A125,OtherPorts[曳船名],B125,OtherPorts[船名],D125,OtherPorts[門司港発],F125)&gt;1,"要確認：同じ他港作業が重複",IF(OR(NOT(ISNUMBER(O125)),M125="未確認"),"要確認：時間・根拠未確認","確認済")))))</f>
        <v/>
      </c>
      <c r="S125" s="10" t="str">
        <f>IF(B125="","",IF(ISNUMBER(K125),0,1))</f>
        <v/>
      </c>
    </row>
    <row r="126" spans="1:19" ht="24.95" customHeight="1" x14ac:dyDescent="0.2">
      <c r="A126" s="20"/>
      <c r="B126" s="7"/>
      <c r="C126" s="7"/>
      <c r="D126" s="7"/>
      <c r="E126" s="7"/>
      <c r="F126" s="26"/>
      <c r="G126" s="26"/>
      <c r="H126" s="26"/>
      <c r="I126" s="26"/>
      <c r="J126" s="32"/>
      <c r="K126" s="35"/>
      <c r="L126" s="7"/>
      <c r="M126" s="7"/>
      <c r="N126" s="7"/>
      <c r="O126" s="18" t="str">
        <f>IF(B126="","",IF(AND(ISNUMBER(F126),ISNUMBER(I126),I126&gt;=F126),ROUND((I126-F126)*24,4),IF(OR(F126&lt;&gt;"",I126&lt;&gt;""),"",IF(AND(ISNUMBER(J126),J126&gt;=0),J126,""))))</f>
        <v/>
      </c>
      <c r="P126" s="10" t="str">
        <f>IF(B126="","",IF(AND(ISNUMBER(F126),ISNUMBER(I126),I126&gt;=F126),"実績：門司発～門司着",IF(OR(F126&lt;&gt;"",I126&lt;&gt;""),"要確認：時刻不足・逆転",IF(AND(ISNUMBER(J126),J126&gt;=0),"実績：記録の時間","未確認"))))</f>
        <v/>
      </c>
      <c r="Q126" s="10" t="str">
        <f>IF(B126="","",IF(ISNUMBER(A126),YEAR(A126)-IF(MONTH(A126)&lt;4,1,0),""))</f>
        <v/>
      </c>
      <c r="R126" s="10" t="str">
        <f>IF(B126="","",IF(OR(NOT(ISNUMBER(A126)),C126="",D126="",L126="",M126="",AND(B126&lt;&gt;"関豊丸",B126&lt;&gt;"長豊丸")),"要確認：対象船・基本項目",IF(OR(P126="要確認：時刻不足・逆転",AND(ISNUMBER(G126),ISNUMBER(H126),H126&lt;G126),AND(ISNUMBER(F126),ISNUMBER(G126),G126&lt;F126),AND(ISNUMBER(H126),ISNUMBER(I126),I126&lt;H126),AND(ISNUMBER(J126),J126&lt;0),AND(ISNUMBER(K126),K126&lt;0)),"要確認：時刻・時間・料金",IF(COUNTIFS(OtherPorts[作業日],A126,OtherPorts[曳船名],B126,OtherPorts[船名],D126,OtherPorts[門司港発],F126)&gt;1,"要確認：同じ他港作業が重複",IF(OR(NOT(ISNUMBER(O126)),M126="未確認"),"要確認：時間・根拠未確認","確認済")))))</f>
        <v/>
      </c>
      <c r="S126" s="10" t="str">
        <f>IF(B126="","",IF(ISNUMBER(K126),0,1))</f>
        <v/>
      </c>
    </row>
    <row r="127" spans="1:19" ht="24.95" customHeight="1" x14ac:dyDescent="0.2">
      <c r="A127" s="20"/>
      <c r="B127" s="7"/>
      <c r="C127" s="7"/>
      <c r="D127" s="7"/>
      <c r="E127" s="7"/>
      <c r="F127" s="26"/>
      <c r="G127" s="26"/>
      <c r="H127" s="26"/>
      <c r="I127" s="26"/>
      <c r="J127" s="32"/>
      <c r="K127" s="35"/>
      <c r="L127" s="7"/>
      <c r="M127" s="7"/>
      <c r="N127" s="7"/>
      <c r="O127" s="18" t="str">
        <f>IF(B127="","",IF(AND(ISNUMBER(F127),ISNUMBER(I127),I127&gt;=F127),ROUND((I127-F127)*24,4),IF(OR(F127&lt;&gt;"",I127&lt;&gt;""),"",IF(AND(ISNUMBER(J127),J127&gt;=0),J127,""))))</f>
        <v/>
      </c>
      <c r="P127" s="10" t="str">
        <f>IF(B127="","",IF(AND(ISNUMBER(F127),ISNUMBER(I127),I127&gt;=F127),"実績：門司発～門司着",IF(OR(F127&lt;&gt;"",I127&lt;&gt;""),"要確認：時刻不足・逆転",IF(AND(ISNUMBER(J127),J127&gt;=0),"実績：記録の時間","未確認"))))</f>
        <v/>
      </c>
      <c r="Q127" s="10" t="str">
        <f>IF(B127="","",IF(ISNUMBER(A127),YEAR(A127)-IF(MONTH(A127)&lt;4,1,0),""))</f>
        <v/>
      </c>
      <c r="R127" s="10" t="str">
        <f>IF(B127="","",IF(OR(NOT(ISNUMBER(A127)),C127="",D127="",L127="",M127="",AND(B127&lt;&gt;"関豊丸",B127&lt;&gt;"長豊丸")),"要確認：対象船・基本項目",IF(OR(P127="要確認：時刻不足・逆転",AND(ISNUMBER(G127),ISNUMBER(H127),H127&lt;G127),AND(ISNUMBER(F127),ISNUMBER(G127),G127&lt;F127),AND(ISNUMBER(H127),ISNUMBER(I127),I127&lt;H127),AND(ISNUMBER(J127),J127&lt;0),AND(ISNUMBER(K127),K127&lt;0)),"要確認：時刻・時間・料金",IF(COUNTIFS(OtherPorts[作業日],A127,OtherPorts[曳船名],B127,OtherPorts[船名],D127,OtherPorts[門司港発],F127)&gt;1,"要確認：同じ他港作業が重複",IF(OR(NOT(ISNUMBER(O127)),M127="未確認"),"要確認：時間・根拠未確認","確認済")))))</f>
        <v/>
      </c>
      <c r="S127" s="10" t="str">
        <f>IF(B127="","",IF(ISNUMBER(K127),0,1))</f>
        <v/>
      </c>
    </row>
    <row r="128" spans="1:19" ht="24.95" customHeight="1" x14ac:dyDescent="0.2">
      <c r="A128" s="20"/>
      <c r="B128" s="7"/>
      <c r="C128" s="7"/>
      <c r="D128" s="7"/>
      <c r="E128" s="7"/>
      <c r="F128" s="26"/>
      <c r="G128" s="26"/>
      <c r="H128" s="26"/>
      <c r="I128" s="26"/>
      <c r="J128" s="32"/>
      <c r="K128" s="35"/>
      <c r="L128" s="7"/>
      <c r="M128" s="7"/>
      <c r="N128" s="7"/>
      <c r="O128" s="18" t="str">
        <f>IF(B128="","",IF(AND(ISNUMBER(F128),ISNUMBER(I128),I128&gt;=F128),ROUND((I128-F128)*24,4),IF(OR(F128&lt;&gt;"",I128&lt;&gt;""),"",IF(AND(ISNUMBER(J128),J128&gt;=0),J128,""))))</f>
        <v/>
      </c>
      <c r="P128" s="10" t="str">
        <f>IF(B128="","",IF(AND(ISNUMBER(F128),ISNUMBER(I128),I128&gt;=F128),"実績：門司発～門司着",IF(OR(F128&lt;&gt;"",I128&lt;&gt;""),"要確認：時刻不足・逆転",IF(AND(ISNUMBER(J128),J128&gt;=0),"実績：記録の時間","未確認"))))</f>
        <v/>
      </c>
      <c r="Q128" s="10" t="str">
        <f>IF(B128="","",IF(ISNUMBER(A128),YEAR(A128)-IF(MONTH(A128)&lt;4,1,0),""))</f>
        <v/>
      </c>
      <c r="R128" s="10" t="str">
        <f>IF(B128="","",IF(OR(NOT(ISNUMBER(A128)),C128="",D128="",L128="",M128="",AND(B128&lt;&gt;"関豊丸",B128&lt;&gt;"長豊丸")),"要確認：対象船・基本項目",IF(OR(P128="要確認：時刻不足・逆転",AND(ISNUMBER(G128),ISNUMBER(H128),H128&lt;G128),AND(ISNUMBER(F128),ISNUMBER(G128),G128&lt;F128),AND(ISNUMBER(H128),ISNUMBER(I128),I128&lt;H128),AND(ISNUMBER(J128),J128&lt;0),AND(ISNUMBER(K128),K128&lt;0)),"要確認：時刻・時間・料金",IF(COUNTIFS(OtherPorts[作業日],A128,OtherPorts[曳船名],B128,OtherPorts[船名],D128,OtherPorts[門司港発],F128)&gt;1,"要確認：同じ他港作業が重複",IF(OR(NOT(ISNUMBER(O128)),M128="未確認"),"要確認：時間・根拠未確認","確認済")))))</f>
        <v/>
      </c>
      <c r="S128" s="10" t="str">
        <f>IF(B128="","",IF(ISNUMBER(K128),0,1))</f>
        <v/>
      </c>
    </row>
    <row r="129" spans="1:19" ht="24.95" customHeight="1" x14ac:dyDescent="0.2">
      <c r="A129" s="20"/>
      <c r="B129" s="7"/>
      <c r="C129" s="7"/>
      <c r="D129" s="7"/>
      <c r="E129" s="7"/>
      <c r="F129" s="26"/>
      <c r="G129" s="26"/>
      <c r="H129" s="26"/>
      <c r="I129" s="26"/>
      <c r="J129" s="32"/>
      <c r="K129" s="35"/>
      <c r="L129" s="7"/>
      <c r="M129" s="7"/>
      <c r="N129" s="7"/>
      <c r="O129" s="18" t="str">
        <f>IF(B129="","",IF(AND(ISNUMBER(F129),ISNUMBER(I129),I129&gt;=F129),ROUND((I129-F129)*24,4),IF(OR(F129&lt;&gt;"",I129&lt;&gt;""),"",IF(AND(ISNUMBER(J129),J129&gt;=0),J129,""))))</f>
        <v/>
      </c>
      <c r="P129" s="10" t="str">
        <f>IF(B129="","",IF(AND(ISNUMBER(F129),ISNUMBER(I129),I129&gt;=F129),"実績：門司発～門司着",IF(OR(F129&lt;&gt;"",I129&lt;&gt;""),"要確認：時刻不足・逆転",IF(AND(ISNUMBER(J129),J129&gt;=0),"実績：記録の時間","未確認"))))</f>
        <v/>
      </c>
      <c r="Q129" s="10" t="str">
        <f>IF(B129="","",IF(ISNUMBER(A129),YEAR(A129)-IF(MONTH(A129)&lt;4,1,0),""))</f>
        <v/>
      </c>
      <c r="R129" s="10" t="str">
        <f>IF(B129="","",IF(OR(NOT(ISNUMBER(A129)),C129="",D129="",L129="",M129="",AND(B129&lt;&gt;"関豊丸",B129&lt;&gt;"長豊丸")),"要確認：対象船・基本項目",IF(OR(P129="要確認：時刻不足・逆転",AND(ISNUMBER(G129),ISNUMBER(H129),H129&lt;G129),AND(ISNUMBER(F129),ISNUMBER(G129),G129&lt;F129),AND(ISNUMBER(H129),ISNUMBER(I129),I129&lt;H129),AND(ISNUMBER(J129),J129&lt;0),AND(ISNUMBER(K129),K129&lt;0)),"要確認：時刻・時間・料金",IF(COUNTIFS(OtherPorts[作業日],A129,OtherPorts[曳船名],B129,OtherPorts[船名],D129,OtherPorts[門司港発],F129)&gt;1,"要確認：同じ他港作業が重複",IF(OR(NOT(ISNUMBER(O129)),M129="未確認"),"要確認：時間・根拠未確認","確認済")))))</f>
        <v/>
      </c>
      <c r="S129" s="10" t="str">
        <f>IF(B129="","",IF(ISNUMBER(K129),0,1))</f>
        <v/>
      </c>
    </row>
    <row r="130" spans="1:19" ht="24.95" customHeight="1" x14ac:dyDescent="0.2">
      <c r="A130" s="20"/>
      <c r="B130" s="7"/>
      <c r="C130" s="7"/>
      <c r="D130" s="7"/>
      <c r="E130" s="7"/>
      <c r="F130" s="26"/>
      <c r="G130" s="26"/>
      <c r="H130" s="26"/>
      <c r="I130" s="26"/>
      <c r="J130" s="32"/>
      <c r="K130" s="35"/>
      <c r="L130" s="7"/>
      <c r="M130" s="7"/>
      <c r="N130" s="7"/>
      <c r="O130" s="18" t="str">
        <f>IF(B130="","",IF(AND(ISNUMBER(F130),ISNUMBER(I130),I130&gt;=F130),ROUND((I130-F130)*24,4),IF(OR(F130&lt;&gt;"",I130&lt;&gt;""),"",IF(AND(ISNUMBER(J130),J130&gt;=0),J130,""))))</f>
        <v/>
      </c>
      <c r="P130" s="10" t="str">
        <f>IF(B130="","",IF(AND(ISNUMBER(F130),ISNUMBER(I130),I130&gt;=F130),"実績：門司発～門司着",IF(OR(F130&lt;&gt;"",I130&lt;&gt;""),"要確認：時刻不足・逆転",IF(AND(ISNUMBER(J130),J130&gt;=0),"実績：記録の時間","未確認"))))</f>
        <v/>
      </c>
      <c r="Q130" s="10" t="str">
        <f>IF(B130="","",IF(ISNUMBER(A130),YEAR(A130)-IF(MONTH(A130)&lt;4,1,0),""))</f>
        <v/>
      </c>
      <c r="R130" s="10" t="str">
        <f>IF(B130="","",IF(OR(NOT(ISNUMBER(A130)),C130="",D130="",L130="",M130="",AND(B130&lt;&gt;"関豊丸",B130&lt;&gt;"長豊丸")),"要確認：対象船・基本項目",IF(OR(P130="要確認：時刻不足・逆転",AND(ISNUMBER(G130),ISNUMBER(H130),H130&lt;G130),AND(ISNUMBER(F130),ISNUMBER(G130),G130&lt;F130),AND(ISNUMBER(H130),ISNUMBER(I130),I130&lt;H130),AND(ISNUMBER(J130),J130&lt;0),AND(ISNUMBER(K130),K130&lt;0)),"要確認：時刻・時間・料金",IF(COUNTIFS(OtherPorts[作業日],A130,OtherPorts[曳船名],B130,OtherPorts[船名],D130,OtherPorts[門司港発],F130)&gt;1,"要確認：同じ他港作業が重複",IF(OR(NOT(ISNUMBER(O130)),M130="未確認"),"要確認：時間・根拠未確認","確認済")))))</f>
        <v/>
      </c>
      <c r="S130" s="10" t="str">
        <f>IF(B130="","",IF(ISNUMBER(K130),0,1))</f>
        <v/>
      </c>
    </row>
    <row r="131" spans="1:19" ht="24.95" customHeight="1" x14ac:dyDescent="0.2">
      <c r="A131" s="20"/>
      <c r="B131" s="7"/>
      <c r="C131" s="7"/>
      <c r="D131" s="7"/>
      <c r="E131" s="7"/>
      <c r="F131" s="26"/>
      <c r="G131" s="26"/>
      <c r="H131" s="26"/>
      <c r="I131" s="26"/>
      <c r="J131" s="32"/>
      <c r="K131" s="35"/>
      <c r="L131" s="7"/>
      <c r="M131" s="7"/>
      <c r="N131" s="7"/>
      <c r="O131" s="18" t="str">
        <f>IF(B131="","",IF(AND(ISNUMBER(F131),ISNUMBER(I131),I131&gt;=F131),ROUND((I131-F131)*24,4),IF(OR(F131&lt;&gt;"",I131&lt;&gt;""),"",IF(AND(ISNUMBER(J131),J131&gt;=0),J131,""))))</f>
        <v/>
      </c>
      <c r="P131" s="10" t="str">
        <f>IF(B131="","",IF(AND(ISNUMBER(F131),ISNUMBER(I131),I131&gt;=F131),"実績：門司発～門司着",IF(OR(F131&lt;&gt;"",I131&lt;&gt;""),"要確認：時刻不足・逆転",IF(AND(ISNUMBER(J131),J131&gt;=0),"実績：記録の時間","未確認"))))</f>
        <v/>
      </c>
      <c r="Q131" s="10" t="str">
        <f>IF(B131="","",IF(ISNUMBER(A131),YEAR(A131)-IF(MONTH(A131)&lt;4,1,0),""))</f>
        <v/>
      </c>
      <c r="R131" s="10" t="str">
        <f>IF(B131="","",IF(OR(NOT(ISNUMBER(A131)),C131="",D131="",L131="",M131="",AND(B131&lt;&gt;"関豊丸",B131&lt;&gt;"長豊丸")),"要確認：対象船・基本項目",IF(OR(P131="要確認：時刻不足・逆転",AND(ISNUMBER(G131),ISNUMBER(H131),H131&lt;G131),AND(ISNUMBER(F131),ISNUMBER(G131),G131&lt;F131),AND(ISNUMBER(H131),ISNUMBER(I131),I131&lt;H131),AND(ISNUMBER(J131),J131&lt;0),AND(ISNUMBER(K131),K131&lt;0)),"要確認：時刻・時間・料金",IF(COUNTIFS(OtherPorts[作業日],A131,OtherPorts[曳船名],B131,OtherPorts[船名],D131,OtherPorts[門司港発],F131)&gt;1,"要確認：同じ他港作業が重複",IF(OR(NOT(ISNUMBER(O131)),M131="未確認"),"要確認：時間・根拠未確認","確認済")))))</f>
        <v/>
      </c>
      <c r="S131" s="10" t="str">
        <f>IF(B131="","",IF(ISNUMBER(K131),0,1))</f>
        <v/>
      </c>
    </row>
    <row r="132" spans="1:19" ht="24.95" customHeight="1" x14ac:dyDescent="0.2">
      <c r="A132" s="20"/>
      <c r="B132" s="7"/>
      <c r="C132" s="7"/>
      <c r="D132" s="7"/>
      <c r="E132" s="7"/>
      <c r="F132" s="26"/>
      <c r="G132" s="26"/>
      <c r="H132" s="26"/>
      <c r="I132" s="26"/>
      <c r="J132" s="32"/>
      <c r="K132" s="35"/>
      <c r="L132" s="7"/>
      <c r="M132" s="7"/>
      <c r="N132" s="7"/>
      <c r="O132" s="18" t="str">
        <f>IF(B132="","",IF(AND(ISNUMBER(F132),ISNUMBER(I132),I132&gt;=F132),ROUND((I132-F132)*24,4),IF(OR(F132&lt;&gt;"",I132&lt;&gt;""),"",IF(AND(ISNUMBER(J132),J132&gt;=0),J132,""))))</f>
        <v/>
      </c>
      <c r="P132" s="10" t="str">
        <f>IF(B132="","",IF(AND(ISNUMBER(F132),ISNUMBER(I132),I132&gt;=F132),"実績：門司発～門司着",IF(OR(F132&lt;&gt;"",I132&lt;&gt;""),"要確認：時刻不足・逆転",IF(AND(ISNUMBER(J132),J132&gt;=0),"実績：記録の時間","未確認"))))</f>
        <v/>
      </c>
      <c r="Q132" s="10" t="str">
        <f>IF(B132="","",IF(ISNUMBER(A132),YEAR(A132)-IF(MONTH(A132)&lt;4,1,0),""))</f>
        <v/>
      </c>
      <c r="R132" s="10" t="str">
        <f>IF(B132="","",IF(OR(NOT(ISNUMBER(A132)),C132="",D132="",L132="",M132="",AND(B132&lt;&gt;"関豊丸",B132&lt;&gt;"長豊丸")),"要確認：対象船・基本項目",IF(OR(P132="要確認：時刻不足・逆転",AND(ISNUMBER(G132),ISNUMBER(H132),H132&lt;G132),AND(ISNUMBER(F132),ISNUMBER(G132),G132&lt;F132),AND(ISNUMBER(H132),ISNUMBER(I132),I132&lt;H132),AND(ISNUMBER(J132),J132&lt;0),AND(ISNUMBER(K132),K132&lt;0)),"要確認：時刻・時間・料金",IF(COUNTIFS(OtherPorts[作業日],A132,OtherPorts[曳船名],B132,OtherPorts[船名],D132,OtherPorts[門司港発],F132)&gt;1,"要確認：同じ他港作業が重複",IF(OR(NOT(ISNUMBER(O132)),M132="未確認"),"要確認：時間・根拠未確認","確認済")))))</f>
        <v/>
      </c>
      <c r="S132" s="10" t="str">
        <f>IF(B132="","",IF(ISNUMBER(K132),0,1))</f>
        <v/>
      </c>
    </row>
    <row r="133" spans="1:19" ht="24.95" customHeight="1" x14ac:dyDescent="0.2">
      <c r="A133" s="20"/>
      <c r="B133" s="7"/>
      <c r="C133" s="7"/>
      <c r="D133" s="7"/>
      <c r="E133" s="7"/>
      <c r="F133" s="26"/>
      <c r="G133" s="26"/>
      <c r="H133" s="26"/>
      <c r="I133" s="26"/>
      <c r="J133" s="32"/>
      <c r="K133" s="35"/>
      <c r="L133" s="7"/>
      <c r="M133" s="7"/>
      <c r="N133" s="7"/>
      <c r="O133" s="18" t="str">
        <f>IF(B133="","",IF(AND(ISNUMBER(F133),ISNUMBER(I133),I133&gt;=F133),ROUND((I133-F133)*24,4),IF(OR(F133&lt;&gt;"",I133&lt;&gt;""),"",IF(AND(ISNUMBER(J133),J133&gt;=0),J133,""))))</f>
        <v/>
      </c>
      <c r="P133" s="10" t="str">
        <f>IF(B133="","",IF(AND(ISNUMBER(F133),ISNUMBER(I133),I133&gt;=F133),"実績：門司発～門司着",IF(OR(F133&lt;&gt;"",I133&lt;&gt;""),"要確認：時刻不足・逆転",IF(AND(ISNUMBER(J133),J133&gt;=0),"実績：記録の時間","未確認"))))</f>
        <v/>
      </c>
      <c r="Q133" s="10" t="str">
        <f>IF(B133="","",IF(ISNUMBER(A133),YEAR(A133)-IF(MONTH(A133)&lt;4,1,0),""))</f>
        <v/>
      </c>
      <c r="R133" s="10" t="str">
        <f>IF(B133="","",IF(OR(NOT(ISNUMBER(A133)),C133="",D133="",L133="",M133="",AND(B133&lt;&gt;"関豊丸",B133&lt;&gt;"長豊丸")),"要確認：対象船・基本項目",IF(OR(P133="要確認：時刻不足・逆転",AND(ISNUMBER(G133),ISNUMBER(H133),H133&lt;G133),AND(ISNUMBER(F133),ISNUMBER(G133),G133&lt;F133),AND(ISNUMBER(H133),ISNUMBER(I133),I133&lt;H133),AND(ISNUMBER(J133),J133&lt;0),AND(ISNUMBER(K133),K133&lt;0)),"要確認：時刻・時間・料金",IF(COUNTIFS(OtherPorts[作業日],A133,OtherPorts[曳船名],B133,OtherPorts[船名],D133,OtherPorts[門司港発],F133)&gt;1,"要確認：同じ他港作業が重複",IF(OR(NOT(ISNUMBER(O133)),M133="未確認"),"要確認：時間・根拠未確認","確認済")))))</f>
        <v/>
      </c>
      <c r="S133" s="10" t="str">
        <f>IF(B133="","",IF(ISNUMBER(K133),0,1))</f>
        <v/>
      </c>
    </row>
    <row r="134" spans="1:19" ht="24.95" customHeight="1" x14ac:dyDescent="0.2">
      <c r="A134" s="20"/>
      <c r="B134" s="7"/>
      <c r="C134" s="7"/>
      <c r="D134" s="7"/>
      <c r="E134" s="7"/>
      <c r="F134" s="26"/>
      <c r="G134" s="26"/>
      <c r="H134" s="26"/>
      <c r="I134" s="26"/>
      <c r="J134" s="32"/>
      <c r="K134" s="35"/>
      <c r="L134" s="7"/>
      <c r="M134" s="7"/>
      <c r="N134" s="7"/>
      <c r="O134" s="18" t="str">
        <f>IF(B134="","",IF(AND(ISNUMBER(F134),ISNUMBER(I134),I134&gt;=F134),ROUND((I134-F134)*24,4),IF(OR(F134&lt;&gt;"",I134&lt;&gt;""),"",IF(AND(ISNUMBER(J134),J134&gt;=0),J134,""))))</f>
        <v/>
      </c>
      <c r="P134" s="10" t="str">
        <f>IF(B134="","",IF(AND(ISNUMBER(F134),ISNUMBER(I134),I134&gt;=F134),"実績：門司発～門司着",IF(OR(F134&lt;&gt;"",I134&lt;&gt;""),"要確認：時刻不足・逆転",IF(AND(ISNUMBER(J134),J134&gt;=0),"実績：記録の時間","未確認"))))</f>
        <v/>
      </c>
      <c r="Q134" s="10" t="str">
        <f>IF(B134="","",IF(ISNUMBER(A134),YEAR(A134)-IF(MONTH(A134)&lt;4,1,0),""))</f>
        <v/>
      </c>
      <c r="R134" s="10" t="str">
        <f>IF(B134="","",IF(OR(NOT(ISNUMBER(A134)),C134="",D134="",L134="",M134="",AND(B134&lt;&gt;"関豊丸",B134&lt;&gt;"長豊丸")),"要確認：対象船・基本項目",IF(OR(P134="要確認：時刻不足・逆転",AND(ISNUMBER(G134),ISNUMBER(H134),H134&lt;G134),AND(ISNUMBER(F134),ISNUMBER(G134),G134&lt;F134),AND(ISNUMBER(H134),ISNUMBER(I134),I134&lt;H134),AND(ISNUMBER(J134),J134&lt;0),AND(ISNUMBER(K134),K134&lt;0)),"要確認：時刻・時間・料金",IF(COUNTIFS(OtherPorts[作業日],A134,OtherPorts[曳船名],B134,OtherPorts[船名],D134,OtherPorts[門司港発],F134)&gt;1,"要確認：同じ他港作業が重複",IF(OR(NOT(ISNUMBER(O134)),M134="未確認"),"要確認：時間・根拠未確認","確認済")))))</f>
        <v/>
      </c>
      <c r="S134" s="10" t="str">
        <f>IF(B134="","",IF(ISNUMBER(K134),0,1))</f>
        <v/>
      </c>
    </row>
    <row r="135" spans="1:19" ht="24.95" customHeight="1" x14ac:dyDescent="0.2">
      <c r="A135" s="20"/>
      <c r="B135" s="7"/>
      <c r="C135" s="7"/>
      <c r="D135" s="7"/>
      <c r="E135" s="7"/>
      <c r="F135" s="26"/>
      <c r="G135" s="26"/>
      <c r="H135" s="26"/>
      <c r="I135" s="26"/>
      <c r="J135" s="32"/>
      <c r="K135" s="35"/>
      <c r="L135" s="7"/>
      <c r="M135" s="7"/>
      <c r="N135" s="7"/>
      <c r="O135" s="18" t="str">
        <f>IF(B135="","",IF(AND(ISNUMBER(F135),ISNUMBER(I135),I135&gt;=F135),ROUND((I135-F135)*24,4),IF(OR(F135&lt;&gt;"",I135&lt;&gt;""),"",IF(AND(ISNUMBER(J135),J135&gt;=0),J135,""))))</f>
        <v/>
      </c>
      <c r="P135" s="10" t="str">
        <f>IF(B135="","",IF(AND(ISNUMBER(F135),ISNUMBER(I135),I135&gt;=F135),"実績：門司発～門司着",IF(OR(F135&lt;&gt;"",I135&lt;&gt;""),"要確認：時刻不足・逆転",IF(AND(ISNUMBER(J135),J135&gt;=0),"実績：記録の時間","未確認"))))</f>
        <v/>
      </c>
      <c r="Q135" s="10" t="str">
        <f>IF(B135="","",IF(ISNUMBER(A135),YEAR(A135)-IF(MONTH(A135)&lt;4,1,0),""))</f>
        <v/>
      </c>
      <c r="R135" s="10" t="str">
        <f>IF(B135="","",IF(OR(NOT(ISNUMBER(A135)),C135="",D135="",L135="",M135="",AND(B135&lt;&gt;"関豊丸",B135&lt;&gt;"長豊丸")),"要確認：対象船・基本項目",IF(OR(P135="要確認：時刻不足・逆転",AND(ISNUMBER(G135),ISNUMBER(H135),H135&lt;G135),AND(ISNUMBER(F135),ISNUMBER(G135),G135&lt;F135),AND(ISNUMBER(H135),ISNUMBER(I135),I135&lt;H135),AND(ISNUMBER(J135),J135&lt;0),AND(ISNUMBER(K135),K135&lt;0)),"要確認：時刻・時間・料金",IF(COUNTIFS(OtherPorts[作業日],A135,OtherPorts[曳船名],B135,OtherPorts[船名],D135,OtherPorts[門司港発],F135)&gt;1,"要確認：同じ他港作業が重複",IF(OR(NOT(ISNUMBER(O135)),M135="未確認"),"要確認：時間・根拠未確認","確認済")))))</f>
        <v/>
      </c>
      <c r="S135" s="10" t="str">
        <f>IF(B135="","",IF(ISNUMBER(K135),0,1))</f>
        <v/>
      </c>
    </row>
    <row r="136" spans="1:19" ht="24.95" customHeight="1" x14ac:dyDescent="0.2">
      <c r="A136" s="20"/>
      <c r="B136" s="7"/>
      <c r="C136" s="7"/>
      <c r="D136" s="7"/>
      <c r="E136" s="7"/>
      <c r="F136" s="26"/>
      <c r="G136" s="26"/>
      <c r="H136" s="26"/>
      <c r="I136" s="26"/>
      <c r="J136" s="32"/>
      <c r="K136" s="35"/>
      <c r="L136" s="7"/>
      <c r="M136" s="7"/>
      <c r="N136" s="7"/>
      <c r="O136" s="18" t="str">
        <f>IF(B136="","",IF(AND(ISNUMBER(F136),ISNUMBER(I136),I136&gt;=F136),ROUND((I136-F136)*24,4),IF(OR(F136&lt;&gt;"",I136&lt;&gt;""),"",IF(AND(ISNUMBER(J136),J136&gt;=0),J136,""))))</f>
        <v/>
      </c>
      <c r="P136" s="10" t="str">
        <f>IF(B136="","",IF(AND(ISNUMBER(F136),ISNUMBER(I136),I136&gt;=F136),"実績：門司発～門司着",IF(OR(F136&lt;&gt;"",I136&lt;&gt;""),"要確認：時刻不足・逆転",IF(AND(ISNUMBER(J136),J136&gt;=0),"実績：記録の時間","未確認"))))</f>
        <v/>
      </c>
      <c r="Q136" s="10" t="str">
        <f>IF(B136="","",IF(ISNUMBER(A136),YEAR(A136)-IF(MONTH(A136)&lt;4,1,0),""))</f>
        <v/>
      </c>
      <c r="R136" s="10" t="str">
        <f>IF(B136="","",IF(OR(NOT(ISNUMBER(A136)),C136="",D136="",L136="",M136="",AND(B136&lt;&gt;"関豊丸",B136&lt;&gt;"長豊丸")),"要確認：対象船・基本項目",IF(OR(P136="要確認：時刻不足・逆転",AND(ISNUMBER(G136),ISNUMBER(H136),H136&lt;G136),AND(ISNUMBER(F136),ISNUMBER(G136),G136&lt;F136),AND(ISNUMBER(H136),ISNUMBER(I136),I136&lt;H136),AND(ISNUMBER(J136),J136&lt;0),AND(ISNUMBER(K136),K136&lt;0)),"要確認：時刻・時間・料金",IF(COUNTIFS(OtherPorts[作業日],A136,OtherPorts[曳船名],B136,OtherPorts[船名],D136,OtherPorts[門司港発],F136)&gt;1,"要確認：同じ他港作業が重複",IF(OR(NOT(ISNUMBER(O136)),M136="未確認"),"要確認：時間・根拠未確認","確認済")))))</f>
        <v/>
      </c>
      <c r="S136" s="10" t="str">
        <f>IF(B136="","",IF(ISNUMBER(K136),0,1))</f>
        <v/>
      </c>
    </row>
    <row r="137" spans="1:19" ht="24.95" customHeight="1" x14ac:dyDescent="0.2">
      <c r="A137" s="20"/>
      <c r="B137" s="7"/>
      <c r="C137" s="7"/>
      <c r="D137" s="7"/>
      <c r="E137" s="7"/>
      <c r="F137" s="26"/>
      <c r="G137" s="26"/>
      <c r="H137" s="26"/>
      <c r="I137" s="26"/>
      <c r="J137" s="32"/>
      <c r="K137" s="35"/>
      <c r="L137" s="7"/>
      <c r="M137" s="7"/>
      <c r="N137" s="7"/>
      <c r="O137" s="18" t="str">
        <f>IF(B137="","",IF(AND(ISNUMBER(F137),ISNUMBER(I137),I137&gt;=F137),ROUND((I137-F137)*24,4),IF(OR(F137&lt;&gt;"",I137&lt;&gt;""),"",IF(AND(ISNUMBER(J137),J137&gt;=0),J137,""))))</f>
        <v/>
      </c>
      <c r="P137" s="10" t="str">
        <f>IF(B137="","",IF(AND(ISNUMBER(F137),ISNUMBER(I137),I137&gt;=F137),"実績：門司発～門司着",IF(OR(F137&lt;&gt;"",I137&lt;&gt;""),"要確認：時刻不足・逆転",IF(AND(ISNUMBER(J137),J137&gt;=0),"実績：記録の時間","未確認"))))</f>
        <v/>
      </c>
      <c r="Q137" s="10" t="str">
        <f>IF(B137="","",IF(ISNUMBER(A137),YEAR(A137)-IF(MONTH(A137)&lt;4,1,0),""))</f>
        <v/>
      </c>
      <c r="R137" s="10" t="str">
        <f>IF(B137="","",IF(OR(NOT(ISNUMBER(A137)),C137="",D137="",L137="",M137="",AND(B137&lt;&gt;"関豊丸",B137&lt;&gt;"長豊丸")),"要確認：対象船・基本項目",IF(OR(P137="要確認：時刻不足・逆転",AND(ISNUMBER(G137),ISNUMBER(H137),H137&lt;G137),AND(ISNUMBER(F137),ISNUMBER(G137),G137&lt;F137),AND(ISNUMBER(H137),ISNUMBER(I137),I137&lt;H137),AND(ISNUMBER(J137),J137&lt;0),AND(ISNUMBER(K137),K137&lt;0)),"要確認：時刻・時間・料金",IF(COUNTIFS(OtherPorts[作業日],A137,OtherPorts[曳船名],B137,OtherPorts[船名],D137,OtherPorts[門司港発],F137)&gt;1,"要確認：同じ他港作業が重複",IF(OR(NOT(ISNUMBER(O137)),M137="未確認"),"要確認：時間・根拠未確認","確認済")))))</f>
        <v/>
      </c>
      <c r="S137" s="10" t="str">
        <f>IF(B137="","",IF(ISNUMBER(K137),0,1))</f>
        <v/>
      </c>
    </row>
    <row r="138" spans="1:19" ht="24.95" customHeight="1" x14ac:dyDescent="0.2">
      <c r="A138" s="20"/>
      <c r="B138" s="7"/>
      <c r="C138" s="7"/>
      <c r="D138" s="7"/>
      <c r="E138" s="7"/>
      <c r="F138" s="26"/>
      <c r="G138" s="26"/>
      <c r="H138" s="26"/>
      <c r="I138" s="26"/>
      <c r="J138" s="32"/>
      <c r="K138" s="35"/>
      <c r="L138" s="7"/>
      <c r="M138" s="7"/>
      <c r="N138" s="7"/>
      <c r="O138" s="18" t="str">
        <f>IF(B138="","",IF(AND(ISNUMBER(F138),ISNUMBER(I138),I138&gt;=F138),ROUND((I138-F138)*24,4),IF(OR(F138&lt;&gt;"",I138&lt;&gt;""),"",IF(AND(ISNUMBER(J138),J138&gt;=0),J138,""))))</f>
        <v/>
      </c>
      <c r="P138" s="10" t="str">
        <f>IF(B138="","",IF(AND(ISNUMBER(F138),ISNUMBER(I138),I138&gt;=F138),"実績：門司発～門司着",IF(OR(F138&lt;&gt;"",I138&lt;&gt;""),"要確認：時刻不足・逆転",IF(AND(ISNUMBER(J138),J138&gt;=0),"実績：記録の時間","未確認"))))</f>
        <v/>
      </c>
      <c r="Q138" s="10" t="str">
        <f>IF(B138="","",IF(ISNUMBER(A138),YEAR(A138)-IF(MONTH(A138)&lt;4,1,0),""))</f>
        <v/>
      </c>
      <c r="R138" s="10" t="str">
        <f>IF(B138="","",IF(OR(NOT(ISNUMBER(A138)),C138="",D138="",L138="",M138="",AND(B138&lt;&gt;"関豊丸",B138&lt;&gt;"長豊丸")),"要確認：対象船・基本項目",IF(OR(P138="要確認：時刻不足・逆転",AND(ISNUMBER(G138),ISNUMBER(H138),H138&lt;G138),AND(ISNUMBER(F138),ISNUMBER(G138),G138&lt;F138),AND(ISNUMBER(H138),ISNUMBER(I138),I138&lt;H138),AND(ISNUMBER(J138),J138&lt;0),AND(ISNUMBER(K138),K138&lt;0)),"要確認：時刻・時間・料金",IF(COUNTIFS(OtherPorts[作業日],A138,OtherPorts[曳船名],B138,OtherPorts[船名],D138,OtherPorts[門司港発],F138)&gt;1,"要確認：同じ他港作業が重複",IF(OR(NOT(ISNUMBER(O138)),M138="未確認"),"要確認：時間・根拠未確認","確認済")))))</f>
        <v/>
      </c>
      <c r="S138" s="10" t="str">
        <f>IF(B138="","",IF(ISNUMBER(K138),0,1))</f>
        <v/>
      </c>
    </row>
    <row r="139" spans="1:19" ht="24.95" customHeight="1" x14ac:dyDescent="0.2">
      <c r="A139" s="20"/>
      <c r="B139" s="7"/>
      <c r="C139" s="7"/>
      <c r="D139" s="7"/>
      <c r="E139" s="7"/>
      <c r="F139" s="26"/>
      <c r="G139" s="26"/>
      <c r="H139" s="26"/>
      <c r="I139" s="26"/>
      <c r="J139" s="32"/>
      <c r="K139" s="35"/>
      <c r="L139" s="7"/>
      <c r="M139" s="7"/>
      <c r="N139" s="7"/>
      <c r="O139" s="18" t="str">
        <f>IF(B139="","",IF(AND(ISNUMBER(F139),ISNUMBER(I139),I139&gt;=F139),ROUND((I139-F139)*24,4),IF(OR(F139&lt;&gt;"",I139&lt;&gt;""),"",IF(AND(ISNUMBER(J139),J139&gt;=0),J139,""))))</f>
        <v/>
      </c>
      <c r="P139" s="10" t="str">
        <f>IF(B139="","",IF(AND(ISNUMBER(F139),ISNUMBER(I139),I139&gt;=F139),"実績：門司発～門司着",IF(OR(F139&lt;&gt;"",I139&lt;&gt;""),"要確認：時刻不足・逆転",IF(AND(ISNUMBER(J139),J139&gt;=0),"実績：記録の時間","未確認"))))</f>
        <v/>
      </c>
      <c r="Q139" s="10" t="str">
        <f>IF(B139="","",IF(ISNUMBER(A139),YEAR(A139)-IF(MONTH(A139)&lt;4,1,0),""))</f>
        <v/>
      </c>
      <c r="R139" s="10" t="str">
        <f>IF(B139="","",IF(OR(NOT(ISNUMBER(A139)),C139="",D139="",L139="",M139="",AND(B139&lt;&gt;"関豊丸",B139&lt;&gt;"長豊丸")),"要確認：対象船・基本項目",IF(OR(P139="要確認：時刻不足・逆転",AND(ISNUMBER(G139),ISNUMBER(H139),H139&lt;G139),AND(ISNUMBER(F139),ISNUMBER(G139),G139&lt;F139),AND(ISNUMBER(H139),ISNUMBER(I139),I139&lt;H139),AND(ISNUMBER(J139),J139&lt;0),AND(ISNUMBER(K139),K139&lt;0)),"要確認：時刻・時間・料金",IF(COUNTIFS(OtherPorts[作業日],A139,OtherPorts[曳船名],B139,OtherPorts[船名],D139,OtherPorts[門司港発],F139)&gt;1,"要確認：同じ他港作業が重複",IF(OR(NOT(ISNUMBER(O139)),M139="未確認"),"要確認：時間・根拠未確認","確認済")))))</f>
        <v/>
      </c>
      <c r="S139" s="10" t="str">
        <f>IF(B139="","",IF(ISNUMBER(K139),0,1))</f>
        <v/>
      </c>
    </row>
    <row r="140" spans="1:19" ht="24.95" customHeight="1" x14ac:dyDescent="0.2">
      <c r="A140" s="20"/>
      <c r="B140" s="7"/>
      <c r="C140" s="7"/>
      <c r="D140" s="7"/>
      <c r="E140" s="7"/>
      <c r="F140" s="26"/>
      <c r="G140" s="26"/>
      <c r="H140" s="26"/>
      <c r="I140" s="26"/>
      <c r="J140" s="32"/>
      <c r="K140" s="35"/>
      <c r="L140" s="7"/>
      <c r="M140" s="7"/>
      <c r="N140" s="7"/>
      <c r="O140" s="18" t="str">
        <f>IF(B140="","",IF(AND(ISNUMBER(F140),ISNUMBER(I140),I140&gt;=F140),ROUND((I140-F140)*24,4),IF(OR(F140&lt;&gt;"",I140&lt;&gt;""),"",IF(AND(ISNUMBER(J140),J140&gt;=0),J140,""))))</f>
        <v/>
      </c>
      <c r="P140" s="10" t="str">
        <f>IF(B140="","",IF(AND(ISNUMBER(F140),ISNUMBER(I140),I140&gt;=F140),"実績：門司発～門司着",IF(OR(F140&lt;&gt;"",I140&lt;&gt;""),"要確認：時刻不足・逆転",IF(AND(ISNUMBER(J140),J140&gt;=0),"実績：記録の時間","未確認"))))</f>
        <v/>
      </c>
      <c r="Q140" s="10" t="str">
        <f>IF(B140="","",IF(ISNUMBER(A140),YEAR(A140)-IF(MONTH(A140)&lt;4,1,0),""))</f>
        <v/>
      </c>
      <c r="R140" s="10" t="str">
        <f>IF(B140="","",IF(OR(NOT(ISNUMBER(A140)),C140="",D140="",L140="",M140="",AND(B140&lt;&gt;"関豊丸",B140&lt;&gt;"長豊丸")),"要確認：対象船・基本項目",IF(OR(P140="要確認：時刻不足・逆転",AND(ISNUMBER(G140),ISNUMBER(H140),H140&lt;G140),AND(ISNUMBER(F140),ISNUMBER(G140),G140&lt;F140),AND(ISNUMBER(H140),ISNUMBER(I140),I140&lt;H140),AND(ISNUMBER(J140),J140&lt;0),AND(ISNUMBER(K140),K140&lt;0)),"要確認：時刻・時間・料金",IF(COUNTIFS(OtherPorts[作業日],A140,OtherPorts[曳船名],B140,OtherPorts[船名],D140,OtherPorts[門司港発],F140)&gt;1,"要確認：同じ他港作業が重複",IF(OR(NOT(ISNUMBER(O140)),M140="未確認"),"要確認：時間・根拠未確認","確認済")))))</f>
        <v/>
      </c>
      <c r="S140" s="10" t="str">
        <f>IF(B140="","",IF(ISNUMBER(K140),0,1))</f>
        <v/>
      </c>
    </row>
    <row r="141" spans="1:19" ht="24.95" customHeight="1" x14ac:dyDescent="0.2">
      <c r="A141" s="20"/>
      <c r="B141" s="7"/>
      <c r="C141" s="7"/>
      <c r="D141" s="7"/>
      <c r="E141" s="7"/>
      <c r="F141" s="26"/>
      <c r="G141" s="26"/>
      <c r="H141" s="26"/>
      <c r="I141" s="26"/>
      <c r="J141" s="32"/>
      <c r="K141" s="35"/>
      <c r="L141" s="7"/>
      <c r="M141" s="7"/>
      <c r="N141" s="7"/>
      <c r="O141" s="18" t="str">
        <f>IF(B141="","",IF(AND(ISNUMBER(F141),ISNUMBER(I141),I141&gt;=F141),ROUND((I141-F141)*24,4),IF(OR(F141&lt;&gt;"",I141&lt;&gt;""),"",IF(AND(ISNUMBER(J141),J141&gt;=0),J141,""))))</f>
        <v/>
      </c>
      <c r="P141" s="10" t="str">
        <f>IF(B141="","",IF(AND(ISNUMBER(F141),ISNUMBER(I141),I141&gt;=F141),"実績：門司発～門司着",IF(OR(F141&lt;&gt;"",I141&lt;&gt;""),"要確認：時刻不足・逆転",IF(AND(ISNUMBER(J141),J141&gt;=0),"実績：記録の時間","未確認"))))</f>
        <v/>
      </c>
      <c r="Q141" s="10" t="str">
        <f>IF(B141="","",IF(ISNUMBER(A141),YEAR(A141)-IF(MONTH(A141)&lt;4,1,0),""))</f>
        <v/>
      </c>
      <c r="R141" s="10" t="str">
        <f>IF(B141="","",IF(OR(NOT(ISNUMBER(A141)),C141="",D141="",L141="",M141="",AND(B141&lt;&gt;"関豊丸",B141&lt;&gt;"長豊丸")),"要確認：対象船・基本項目",IF(OR(P141="要確認：時刻不足・逆転",AND(ISNUMBER(G141),ISNUMBER(H141),H141&lt;G141),AND(ISNUMBER(F141),ISNUMBER(G141),G141&lt;F141),AND(ISNUMBER(H141),ISNUMBER(I141),I141&lt;H141),AND(ISNUMBER(J141),J141&lt;0),AND(ISNUMBER(K141),K141&lt;0)),"要確認：時刻・時間・料金",IF(COUNTIFS(OtherPorts[作業日],A141,OtherPorts[曳船名],B141,OtherPorts[船名],D141,OtherPorts[門司港発],F141)&gt;1,"要確認：同じ他港作業が重複",IF(OR(NOT(ISNUMBER(O141)),M141="未確認"),"要確認：時間・根拠未確認","確認済")))))</f>
        <v/>
      </c>
      <c r="S141" s="10" t="str">
        <f>IF(B141="","",IF(ISNUMBER(K141),0,1))</f>
        <v/>
      </c>
    </row>
    <row r="142" spans="1:19" ht="24.95" customHeight="1" x14ac:dyDescent="0.2">
      <c r="A142" s="20"/>
      <c r="B142" s="7"/>
      <c r="C142" s="7"/>
      <c r="D142" s="7"/>
      <c r="E142" s="7"/>
      <c r="F142" s="26"/>
      <c r="G142" s="26"/>
      <c r="H142" s="26"/>
      <c r="I142" s="26"/>
      <c r="J142" s="32"/>
      <c r="K142" s="35"/>
      <c r="L142" s="7"/>
      <c r="M142" s="7"/>
      <c r="N142" s="7"/>
      <c r="O142" s="18" t="str">
        <f>IF(B142="","",IF(AND(ISNUMBER(F142),ISNUMBER(I142),I142&gt;=F142),ROUND((I142-F142)*24,4),IF(OR(F142&lt;&gt;"",I142&lt;&gt;""),"",IF(AND(ISNUMBER(J142),J142&gt;=0),J142,""))))</f>
        <v/>
      </c>
      <c r="P142" s="10" t="str">
        <f>IF(B142="","",IF(AND(ISNUMBER(F142),ISNUMBER(I142),I142&gt;=F142),"実績：門司発～門司着",IF(OR(F142&lt;&gt;"",I142&lt;&gt;""),"要確認：時刻不足・逆転",IF(AND(ISNUMBER(J142),J142&gt;=0),"実績：記録の時間","未確認"))))</f>
        <v/>
      </c>
      <c r="Q142" s="10" t="str">
        <f>IF(B142="","",IF(ISNUMBER(A142),YEAR(A142)-IF(MONTH(A142)&lt;4,1,0),""))</f>
        <v/>
      </c>
      <c r="R142" s="10" t="str">
        <f>IF(B142="","",IF(OR(NOT(ISNUMBER(A142)),C142="",D142="",L142="",M142="",AND(B142&lt;&gt;"関豊丸",B142&lt;&gt;"長豊丸")),"要確認：対象船・基本項目",IF(OR(P142="要確認：時刻不足・逆転",AND(ISNUMBER(G142),ISNUMBER(H142),H142&lt;G142),AND(ISNUMBER(F142),ISNUMBER(G142),G142&lt;F142),AND(ISNUMBER(H142),ISNUMBER(I142),I142&lt;H142),AND(ISNUMBER(J142),J142&lt;0),AND(ISNUMBER(K142),K142&lt;0)),"要確認：時刻・時間・料金",IF(COUNTIFS(OtherPorts[作業日],A142,OtherPorts[曳船名],B142,OtherPorts[船名],D142,OtherPorts[門司港発],F142)&gt;1,"要確認：同じ他港作業が重複",IF(OR(NOT(ISNUMBER(O142)),M142="未確認"),"要確認：時間・根拠未確認","確認済")))))</f>
        <v/>
      </c>
      <c r="S142" s="10" t="str">
        <f>IF(B142="","",IF(ISNUMBER(K142),0,1))</f>
        <v/>
      </c>
    </row>
    <row r="143" spans="1:19" ht="24.95" customHeight="1" x14ac:dyDescent="0.2">
      <c r="A143" s="20"/>
      <c r="B143" s="7"/>
      <c r="C143" s="7"/>
      <c r="D143" s="7"/>
      <c r="E143" s="7"/>
      <c r="F143" s="26"/>
      <c r="G143" s="26"/>
      <c r="H143" s="26"/>
      <c r="I143" s="26"/>
      <c r="J143" s="32"/>
      <c r="K143" s="35"/>
      <c r="L143" s="7"/>
      <c r="M143" s="7"/>
      <c r="N143" s="7"/>
      <c r="O143" s="18" t="str">
        <f>IF(B143="","",IF(AND(ISNUMBER(F143),ISNUMBER(I143),I143&gt;=F143),ROUND((I143-F143)*24,4),IF(OR(F143&lt;&gt;"",I143&lt;&gt;""),"",IF(AND(ISNUMBER(J143),J143&gt;=0),J143,""))))</f>
        <v/>
      </c>
      <c r="P143" s="10" t="str">
        <f>IF(B143="","",IF(AND(ISNUMBER(F143),ISNUMBER(I143),I143&gt;=F143),"実績：門司発～門司着",IF(OR(F143&lt;&gt;"",I143&lt;&gt;""),"要確認：時刻不足・逆転",IF(AND(ISNUMBER(J143),J143&gt;=0),"実績：記録の時間","未確認"))))</f>
        <v/>
      </c>
      <c r="Q143" s="10" t="str">
        <f>IF(B143="","",IF(ISNUMBER(A143),YEAR(A143)-IF(MONTH(A143)&lt;4,1,0),""))</f>
        <v/>
      </c>
      <c r="R143" s="10" t="str">
        <f>IF(B143="","",IF(OR(NOT(ISNUMBER(A143)),C143="",D143="",L143="",M143="",AND(B143&lt;&gt;"関豊丸",B143&lt;&gt;"長豊丸")),"要確認：対象船・基本項目",IF(OR(P143="要確認：時刻不足・逆転",AND(ISNUMBER(G143),ISNUMBER(H143),H143&lt;G143),AND(ISNUMBER(F143),ISNUMBER(G143),G143&lt;F143),AND(ISNUMBER(H143),ISNUMBER(I143),I143&lt;H143),AND(ISNUMBER(J143),J143&lt;0),AND(ISNUMBER(K143),K143&lt;0)),"要確認：時刻・時間・料金",IF(COUNTIFS(OtherPorts[作業日],A143,OtherPorts[曳船名],B143,OtherPorts[船名],D143,OtherPorts[門司港発],F143)&gt;1,"要確認：同じ他港作業が重複",IF(OR(NOT(ISNUMBER(O143)),M143="未確認"),"要確認：時間・根拠未確認","確認済")))))</f>
        <v/>
      </c>
      <c r="S143" s="10" t="str">
        <f>IF(B143="","",IF(ISNUMBER(K143),0,1))</f>
        <v/>
      </c>
    </row>
    <row r="144" spans="1:19" ht="24.95" customHeight="1" x14ac:dyDescent="0.2">
      <c r="A144" s="20"/>
      <c r="B144" s="7"/>
      <c r="C144" s="7"/>
      <c r="D144" s="7"/>
      <c r="E144" s="7"/>
      <c r="F144" s="26"/>
      <c r="G144" s="26"/>
      <c r="H144" s="26"/>
      <c r="I144" s="26"/>
      <c r="J144" s="32"/>
      <c r="K144" s="35"/>
      <c r="L144" s="7"/>
      <c r="M144" s="7"/>
      <c r="N144" s="7"/>
      <c r="O144" s="18" t="str">
        <f>IF(B144="","",IF(AND(ISNUMBER(F144),ISNUMBER(I144),I144&gt;=F144),ROUND((I144-F144)*24,4),IF(OR(F144&lt;&gt;"",I144&lt;&gt;""),"",IF(AND(ISNUMBER(J144),J144&gt;=0),J144,""))))</f>
        <v/>
      </c>
      <c r="P144" s="10" t="str">
        <f>IF(B144="","",IF(AND(ISNUMBER(F144),ISNUMBER(I144),I144&gt;=F144),"実績：門司発～門司着",IF(OR(F144&lt;&gt;"",I144&lt;&gt;""),"要確認：時刻不足・逆転",IF(AND(ISNUMBER(J144),J144&gt;=0),"実績：記録の時間","未確認"))))</f>
        <v/>
      </c>
      <c r="Q144" s="10" t="str">
        <f>IF(B144="","",IF(ISNUMBER(A144),YEAR(A144)-IF(MONTH(A144)&lt;4,1,0),""))</f>
        <v/>
      </c>
      <c r="R144" s="10" t="str">
        <f>IF(B144="","",IF(OR(NOT(ISNUMBER(A144)),C144="",D144="",L144="",M144="",AND(B144&lt;&gt;"関豊丸",B144&lt;&gt;"長豊丸")),"要確認：対象船・基本項目",IF(OR(P144="要確認：時刻不足・逆転",AND(ISNUMBER(G144),ISNUMBER(H144),H144&lt;G144),AND(ISNUMBER(F144),ISNUMBER(G144),G144&lt;F144),AND(ISNUMBER(H144),ISNUMBER(I144),I144&lt;H144),AND(ISNUMBER(J144),J144&lt;0),AND(ISNUMBER(K144),K144&lt;0)),"要確認：時刻・時間・料金",IF(COUNTIFS(OtherPorts[作業日],A144,OtherPorts[曳船名],B144,OtherPorts[船名],D144,OtherPorts[門司港発],F144)&gt;1,"要確認：同じ他港作業が重複",IF(OR(NOT(ISNUMBER(O144)),M144="未確認"),"要確認：時間・根拠未確認","確認済")))))</f>
        <v/>
      </c>
      <c r="S144" s="10" t="str">
        <f>IF(B144="","",IF(ISNUMBER(K144),0,1))</f>
        <v/>
      </c>
    </row>
    <row r="145" spans="1:19" ht="24.95" customHeight="1" x14ac:dyDescent="0.2">
      <c r="A145" s="20"/>
      <c r="B145" s="7"/>
      <c r="C145" s="7"/>
      <c r="D145" s="7"/>
      <c r="E145" s="7"/>
      <c r="F145" s="26"/>
      <c r="G145" s="26"/>
      <c r="H145" s="26"/>
      <c r="I145" s="26"/>
      <c r="J145" s="32"/>
      <c r="K145" s="35"/>
      <c r="L145" s="7"/>
      <c r="M145" s="7"/>
      <c r="N145" s="7"/>
      <c r="O145" s="18" t="str">
        <f>IF(B145="","",IF(AND(ISNUMBER(F145),ISNUMBER(I145),I145&gt;=F145),ROUND((I145-F145)*24,4),IF(OR(F145&lt;&gt;"",I145&lt;&gt;""),"",IF(AND(ISNUMBER(J145),J145&gt;=0),J145,""))))</f>
        <v/>
      </c>
      <c r="P145" s="10" t="str">
        <f>IF(B145="","",IF(AND(ISNUMBER(F145),ISNUMBER(I145),I145&gt;=F145),"実績：門司発～門司着",IF(OR(F145&lt;&gt;"",I145&lt;&gt;""),"要確認：時刻不足・逆転",IF(AND(ISNUMBER(J145),J145&gt;=0),"実績：記録の時間","未確認"))))</f>
        <v/>
      </c>
      <c r="Q145" s="10" t="str">
        <f>IF(B145="","",IF(ISNUMBER(A145),YEAR(A145)-IF(MONTH(A145)&lt;4,1,0),""))</f>
        <v/>
      </c>
      <c r="R145" s="10" t="str">
        <f>IF(B145="","",IF(OR(NOT(ISNUMBER(A145)),C145="",D145="",L145="",M145="",AND(B145&lt;&gt;"関豊丸",B145&lt;&gt;"長豊丸")),"要確認：対象船・基本項目",IF(OR(P145="要確認：時刻不足・逆転",AND(ISNUMBER(G145),ISNUMBER(H145),H145&lt;G145),AND(ISNUMBER(F145),ISNUMBER(G145),G145&lt;F145),AND(ISNUMBER(H145),ISNUMBER(I145),I145&lt;H145),AND(ISNUMBER(J145),J145&lt;0),AND(ISNUMBER(K145),K145&lt;0)),"要確認：時刻・時間・料金",IF(COUNTIFS(OtherPorts[作業日],A145,OtherPorts[曳船名],B145,OtherPorts[船名],D145,OtherPorts[門司港発],F145)&gt;1,"要確認：同じ他港作業が重複",IF(OR(NOT(ISNUMBER(O145)),M145="未確認"),"要確認：時間・根拠未確認","確認済")))))</f>
        <v/>
      </c>
      <c r="S145" s="10" t="str">
        <f>IF(B145="","",IF(ISNUMBER(K145),0,1))</f>
        <v/>
      </c>
    </row>
    <row r="146" spans="1:19" ht="24.95" customHeight="1" x14ac:dyDescent="0.2">
      <c r="A146" s="20"/>
      <c r="B146" s="7"/>
      <c r="C146" s="7"/>
      <c r="D146" s="7"/>
      <c r="E146" s="7"/>
      <c r="F146" s="26"/>
      <c r="G146" s="26"/>
      <c r="H146" s="26"/>
      <c r="I146" s="26"/>
      <c r="J146" s="32"/>
      <c r="K146" s="35"/>
      <c r="L146" s="7"/>
      <c r="M146" s="7"/>
      <c r="N146" s="7"/>
      <c r="O146" s="18" t="str">
        <f>IF(B146="","",IF(AND(ISNUMBER(F146),ISNUMBER(I146),I146&gt;=F146),ROUND((I146-F146)*24,4),IF(OR(F146&lt;&gt;"",I146&lt;&gt;""),"",IF(AND(ISNUMBER(J146),J146&gt;=0),J146,""))))</f>
        <v/>
      </c>
      <c r="P146" s="10" t="str">
        <f>IF(B146="","",IF(AND(ISNUMBER(F146),ISNUMBER(I146),I146&gt;=F146),"実績：門司発～門司着",IF(OR(F146&lt;&gt;"",I146&lt;&gt;""),"要確認：時刻不足・逆転",IF(AND(ISNUMBER(J146),J146&gt;=0),"実績：記録の時間","未確認"))))</f>
        <v/>
      </c>
      <c r="Q146" s="10" t="str">
        <f>IF(B146="","",IF(ISNUMBER(A146),YEAR(A146)-IF(MONTH(A146)&lt;4,1,0),""))</f>
        <v/>
      </c>
      <c r="R146" s="10" t="str">
        <f>IF(B146="","",IF(OR(NOT(ISNUMBER(A146)),C146="",D146="",L146="",M146="",AND(B146&lt;&gt;"関豊丸",B146&lt;&gt;"長豊丸")),"要確認：対象船・基本項目",IF(OR(P146="要確認：時刻不足・逆転",AND(ISNUMBER(G146),ISNUMBER(H146),H146&lt;G146),AND(ISNUMBER(F146),ISNUMBER(G146),G146&lt;F146),AND(ISNUMBER(H146),ISNUMBER(I146),I146&lt;H146),AND(ISNUMBER(J146),J146&lt;0),AND(ISNUMBER(K146),K146&lt;0)),"要確認：時刻・時間・料金",IF(COUNTIFS(OtherPorts[作業日],A146,OtherPorts[曳船名],B146,OtherPorts[船名],D146,OtherPorts[門司港発],F146)&gt;1,"要確認：同じ他港作業が重複",IF(OR(NOT(ISNUMBER(O146)),M146="未確認"),"要確認：時間・根拠未確認","確認済")))))</f>
        <v/>
      </c>
      <c r="S146" s="10" t="str">
        <f>IF(B146="","",IF(ISNUMBER(K146),0,1))</f>
        <v/>
      </c>
    </row>
    <row r="147" spans="1:19" ht="24.95" customHeight="1" x14ac:dyDescent="0.2">
      <c r="A147" s="20"/>
      <c r="B147" s="7"/>
      <c r="C147" s="7"/>
      <c r="D147" s="7"/>
      <c r="E147" s="7"/>
      <c r="F147" s="26"/>
      <c r="G147" s="26"/>
      <c r="H147" s="26"/>
      <c r="I147" s="26"/>
      <c r="J147" s="32"/>
      <c r="K147" s="35"/>
      <c r="L147" s="7"/>
      <c r="M147" s="7"/>
      <c r="N147" s="7"/>
      <c r="O147" s="18" t="str">
        <f>IF(B147="","",IF(AND(ISNUMBER(F147),ISNUMBER(I147),I147&gt;=F147),ROUND((I147-F147)*24,4),IF(OR(F147&lt;&gt;"",I147&lt;&gt;""),"",IF(AND(ISNUMBER(J147),J147&gt;=0),J147,""))))</f>
        <v/>
      </c>
      <c r="P147" s="10" t="str">
        <f>IF(B147="","",IF(AND(ISNUMBER(F147),ISNUMBER(I147),I147&gt;=F147),"実績：門司発～門司着",IF(OR(F147&lt;&gt;"",I147&lt;&gt;""),"要確認：時刻不足・逆転",IF(AND(ISNUMBER(J147),J147&gt;=0),"実績：記録の時間","未確認"))))</f>
        <v/>
      </c>
      <c r="Q147" s="10" t="str">
        <f>IF(B147="","",IF(ISNUMBER(A147),YEAR(A147)-IF(MONTH(A147)&lt;4,1,0),""))</f>
        <v/>
      </c>
      <c r="R147" s="10" t="str">
        <f>IF(B147="","",IF(OR(NOT(ISNUMBER(A147)),C147="",D147="",L147="",M147="",AND(B147&lt;&gt;"関豊丸",B147&lt;&gt;"長豊丸")),"要確認：対象船・基本項目",IF(OR(P147="要確認：時刻不足・逆転",AND(ISNUMBER(G147),ISNUMBER(H147),H147&lt;G147),AND(ISNUMBER(F147),ISNUMBER(G147),G147&lt;F147),AND(ISNUMBER(H147),ISNUMBER(I147),I147&lt;H147),AND(ISNUMBER(J147),J147&lt;0),AND(ISNUMBER(K147),K147&lt;0)),"要確認：時刻・時間・料金",IF(COUNTIFS(OtherPorts[作業日],A147,OtherPorts[曳船名],B147,OtherPorts[船名],D147,OtherPorts[門司港発],F147)&gt;1,"要確認：同じ他港作業が重複",IF(OR(NOT(ISNUMBER(O147)),M147="未確認"),"要確認：時間・根拠未確認","確認済")))))</f>
        <v/>
      </c>
      <c r="S147" s="10" t="str">
        <f>IF(B147="","",IF(ISNUMBER(K147),0,1))</f>
        <v/>
      </c>
    </row>
    <row r="148" spans="1:19" ht="24.95" customHeight="1" x14ac:dyDescent="0.2">
      <c r="A148" s="20"/>
      <c r="B148" s="7"/>
      <c r="C148" s="7"/>
      <c r="D148" s="7"/>
      <c r="E148" s="7"/>
      <c r="F148" s="26"/>
      <c r="G148" s="26"/>
      <c r="H148" s="26"/>
      <c r="I148" s="26"/>
      <c r="J148" s="32"/>
      <c r="K148" s="35"/>
      <c r="L148" s="7"/>
      <c r="M148" s="7"/>
      <c r="N148" s="7"/>
      <c r="O148" s="18" t="str">
        <f>IF(B148="","",IF(AND(ISNUMBER(F148),ISNUMBER(I148),I148&gt;=F148),ROUND((I148-F148)*24,4),IF(OR(F148&lt;&gt;"",I148&lt;&gt;""),"",IF(AND(ISNUMBER(J148),J148&gt;=0),J148,""))))</f>
        <v/>
      </c>
      <c r="P148" s="10" t="str">
        <f>IF(B148="","",IF(AND(ISNUMBER(F148),ISNUMBER(I148),I148&gt;=F148),"実績：門司発～門司着",IF(OR(F148&lt;&gt;"",I148&lt;&gt;""),"要確認：時刻不足・逆転",IF(AND(ISNUMBER(J148),J148&gt;=0),"実績：記録の時間","未確認"))))</f>
        <v/>
      </c>
      <c r="Q148" s="10" t="str">
        <f>IF(B148="","",IF(ISNUMBER(A148),YEAR(A148)-IF(MONTH(A148)&lt;4,1,0),""))</f>
        <v/>
      </c>
      <c r="R148" s="10" t="str">
        <f>IF(B148="","",IF(OR(NOT(ISNUMBER(A148)),C148="",D148="",L148="",M148="",AND(B148&lt;&gt;"関豊丸",B148&lt;&gt;"長豊丸")),"要確認：対象船・基本項目",IF(OR(P148="要確認：時刻不足・逆転",AND(ISNUMBER(G148),ISNUMBER(H148),H148&lt;G148),AND(ISNUMBER(F148),ISNUMBER(G148),G148&lt;F148),AND(ISNUMBER(H148),ISNUMBER(I148),I148&lt;H148),AND(ISNUMBER(J148),J148&lt;0),AND(ISNUMBER(K148),K148&lt;0)),"要確認：時刻・時間・料金",IF(COUNTIFS(OtherPorts[作業日],A148,OtherPorts[曳船名],B148,OtherPorts[船名],D148,OtherPorts[門司港発],F148)&gt;1,"要確認：同じ他港作業が重複",IF(OR(NOT(ISNUMBER(O148)),M148="未確認"),"要確認：時間・根拠未確認","確認済")))))</f>
        <v/>
      </c>
      <c r="S148" s="10" t="str">
        <f>IF(B148="","",IF(ISNUMBER(K148),0,1))</f>
        <v/>
      </c>
    </row>
    <row r="149" spans="1:19" ht="24.95" customHeight="1" x14ac:dyDescent="0.2">
      <c r="A149" s="20"/>
      <c r="B149" s="7"/>
      <c r="C149" s="7"/>
      <c r="D149" s="7"/>
      <c r="E149" s="7"/>
      <c r="F149" s="26"/>
      <c r="G149" s="26"/>
      <c r="H149" s="26"/>
      <c r="I149" s="26"/>
      <c r="J149" s="32"/>
      <c r="K149" s="35"/>
      <c r="L149" s="7"/>
      <c r="M149" s="7"/>
      <c r="N149" s="7"/>
      <c r="O149" s="18" t="str">
        <f>IF(B149="","",IF(AND(ISNUMBER(F149),ISNUMBER(I149),I149&gt;=F149),ROUND((I149-F149)*24,4),IF(OR(F149&lt;&gt;"",I149&lt;&gt;""),"",IF(AND(ISNUMBER(J149),J149&gt;=0),J149,""))))</f>
        <v/>
      </c>
      <c r="P149" s="10" t="str">
        <f>IF(B149="","",IF(AND(ISNUMBER(F149),ISNUMBER(I149),I149&gt;=F149),"実績：門司発～門司着",IF(OR(F149&lt;&gt;"",I149&lt;&gt;""),"要確認：時刻不足・逆転",IF(AND(ISNUMBER(J149),J149&gt;=0),"実績：記録の時間","未確認"))))</f>
        <v/>
      </c>
      <c r="Q149" s="10" t="str">
        <f>IF(B149="","",IF(ISNUMBER(A149),YEAR(A149)-IF(MONTH(A149)&lt;4,1,0),""))</f>
        <v/>
      </c>
      <c r="R149" s="10" t="str">
        <f>IF(B149="","",IF(OR(NOT(ISNUMBER(A149)),C149="",D149="",L149="",M149="",AND(B149&lt;&gt;"関豊丸",B149&lt;&gt;"長豊丸")),"要確認：対象船・基本項目",IF(OR(P149="要確認：時刻不足・逆転",AND(ISNUMBER(G149),ISNUMBER(H149),H149&lt;G149),AND(ISNUMBER(F149),ISNUMBER(G149),G149&lt;F149),AND(ISNUMBER(H149),ISNUMBER(I149),I149&lt;H149),AND(ISNUMBER(J149),J149&lt;0),AND(ISNUMBER(K149),K149&lt;0)),"要確認：時刻・時間・料金",IF(COUNTIFS(OtherPorts[作業日],A149,OtherPorts[曳船名],B149,OtherPorts[船名],D149,OtherPorts[門司港発],F149)&gt;1,"要確認：同じ他港作業が重複",IF(OR(NOT(ISNUMBER(O149)),M149="未確認"),"要確認：時間・根拠未確認","確認済")))))</f>
        <v/>
      </c>
      <c r="S149" s="10" t="str">
        <f>IF(B149="","",IF(ISNUMBER(K149),0,1))</f>
        <v/>
      </c>
    </row>
    <row r="150" spans="1:19" ht="24.95" customHeight="1" x14ac:dyDescent="0.2">
      <c r="A150" s="20"/>
      <c r="B150" s="7"/>
      <c r="C150" s="7"/>
      <c r="D150" s="7"/>
      <c r="E150" s="7"/>
      <c r="F150" s="26"/>
      <c r="G150" s="26"/>
      <c r="H150" s="26"/>
      <c r="I150" s="26"/>
      <c r="J150" s="32"/>
      <c r="K150" s="35"/>
      <c r="L150" s="7"/>
      <c r="M150" s="7"/>
      <c r="N150" s="7"/>
      <c r="O150" s="18" t="str">
        <f>IF(B150="","",IF(AND(ISNUMBER(F150),ISNUMBER(I150),I150&gt;=F150),ROUND((I150-F150)*24,4),IF(OR(F150&lt;&gt;"",I150&lt;&gt;""),"",IF(AND(ISNUMBER(J150),J150&gt;=0),J150,""))))</f>
        <v/>
      </c>
      <c r="P150" s="10" t="str">
        <f>IF(B150="","",IF(AND(ISNUMBER(F150),ISNUMBER(I150),I150&gt;=F150),"実績：門司発～門司着",IF(OR(F150&lt;&gt;"",I150&lt;&gt;""),"要確認：時刻不足・逆転",IF(AND(ISNUMBER(J150),J150&gt;=0),"実績：記録の時間","未確認"))))</f>
        <v/>
      </c>
      <c r="Q150" s="10" t="str">
        <f>IF(B150="","",IF(ISNUMBER(A150),YEAR(A150)-IF(MONTH(A150)&lt;4,1,0),""))</f>
        <v/>
      </c>
      <c r="R150" s="10" t="str">
        <f>IF(B150="","",IF(OR(NOT(ISNUMBER(A150)),C150="",D150="",L150="",M150="",AND(B150&lt;&gt;"関豊丸",B150&lt;&gt;"長豊丸")),"要確認：対象船・基本項目",IF(OR(P150="要確認：時刻不足・逆転",AND(ISNUMBER(G150),ISNUMBER(H150),H150&lt;G150),AND(ISNUMBER(F150),ISNUMBER(G150),G150&lt;F150),AND(ISNUMBER(H150),ISNUMBER(I150),I150&lt;H150),AND(ISNUMBER(J150),J150&lt;0),AND(ISNUMBER(K150),K150&lt;0)),"要確認：時刻・時間・料金",IF(COUNTIFS(OtherPorts[作業日],A150,OtherPorts[曳船名],B150,OtherPorts[船名],D150,OtherPorts[門司港発],F150)&gt;1,"要確認：同じ他港作業が重複",IF(OR(NOT(ISNUMBER(O150)),M150="未確認"),"要確認：時間・根拠未確認","確認済")))))</f>
        <v/>
      </c>
      <c r="S150" s="10" t="str">
        <f>IF(B150="","",IF(ISNUMBER(K150),0,1))</f>
        <v/>
      </c>
    </row>
    <row r="151" spans="1:19" ht="24.95" customHeight="1" x14ac:dyDescent="0.2">
      <c r="A151" s="20"/>
      <c r="B151" s="7"/>
      <c r="C151" s="7"/>
      <c r="D151" s="7"/>
      <c r="E151" s="7"/>
      <c r="F151" s="26"/>
      <c r="G151" s="26"/>
      <c r="H151" s="26"/>
      <c r="I151" s="26"/>
      <c r="J151" s="32"/>
      <c r="K151" s="35"/>
      <c r="L151" s="7"/>
      <c r="M151" s="7"/>
      <c r="N151" s="7"/>
      <c r="O151" s="18" t="str">
        <f>IF(B151="","",IF(AND(ISNUMBER(F151),ISNUMBER(I151),I151&gt;=F151),ROUND((I151-F151)*24,4),IF(OR(F151&lt;&gt;"",I151&lt;&gt;""),"",IF(AND(ISNUMBER(J151),J151&gt;=0),J151,""))))</f>
        <v/>
      </c>
      <c r="P151" s="10" t="str">
        <f>IF(B151="","",IF(AND(ISNUMBER(F151),ISNUMBER(I151),I151&gt;=F151),"実績：門司発～門司着",IF(OR(F151&lt;&gt;"",I151&lt;&gt;""),"要確認：時刻不足・逆転",IF(AND(ISNUMBER(J151),J151&gt;=0),"実績：記録の時間","未確認"))))</f>
        <v/>
      </c>
      <c r="Q151" s="10" t="str">
        <f>IF(B151="","",IF(ISNUMBER(A151),YEAR(A151)-IF(MONTH(A151)&lt;4,1,0),""))</f>
        <v/>
      </c>
      <c r="R151" s="10" t="str">
        <f>IF(B151="","",IF(OR(NOT(ISNUMBER(A151)),C151="",D151="",L151="",M151="",AND(B151&lt;&gt;"関豊丸",B151&lt;&gt;"長豊丸")),"要確認：対象船・基本項目",IF(OR(P151="要確認：時刻不足・逆転",AND(ISNUMBER(G151),ISNUMBER(H151),H151&lt;G151),AND(ISNUMBER(F151),ISNUMBER(G151),G151&lt;F151),AND(ISNUMBER(H151),ISNUMBER(I151),I151&lt;H151),AND(ISNUMBER(J151),J151&lt;0),AND(ISNUMBER(K151),K151&lt;0)),"要確認：時刻・時間・料金",IF(COUNTIFS(OtherPorts[作業日],A151,OtherPorts[曳船名],B151,OtherPorts[船名],D151,OtherPorts[門司港発],F151)&gt;1,"要確認：同じ他港作業が重複",IF(OR(NOT(ISNUMBER(O151)),M151="未確認"),"要確認：時間・根拠未確認","確認済")))))</f>
        <v/>
      </c>
      <c r="S151" s="10" t="str">
        <f>IF(B151="","",IF(ISNUMBER(K151),0,1))</f>
        <v/>
      </c>
    </row>
    <row r="152" spans="1:19" ht="24.95" customHeight="1" x14ac:dyDescent="0.2">
      <c r="A152" s="20"/>
      <c r="B152" s="7"/>
      <c r="C152" s="7"/>
      <c r="D152" s="7"/>
      <c r="E152" s="7"/>
      <c r="F152" s="26"/>
      <c r="G152" s="26"/>
      <c r="H152" s="26"/>
      <c r="I152" s="26"/>
      <c r="J152" s="32"/>
      <c r="K152" s="35"/>
      <c r="L152" s="7"/>
      <c r="M152" s="7"/>
      <c r="N152" s="7"/>
      <c r="O152" s="18" t="str">
        <f>IF(B152="","",IF(AND(ISNUMBER(F152),ISNUMBER(I152),I152&gt;=F152),ROUND((I152-F152)*24,4),IF(OR(F152&lt;&gt;"",I152&lt;&gt;""),"",IF(AND(ISNUMBER(J152),J152&gt;=0),J152,""))))</f>
        <v/>
      </c>
      <c r="P152" s="10" t="str">
        <f>IF(B152="","",IF(AND(ISNUMBER(F152),ISNUMBER(I152),I152&gt;=F152),"実績：門司発～門司着",IF(OR(F152&lt;&gt;"",I152&lt;&gt;""),"要確認：時刻不足・逆転",IF(AND(ISNUMBER(J152),J152&gt;=0),"実績：記録の時間","未確認"))))</f>
        <v/>
      </c>
      <c r="Q152" s="10" t="str">
        <f>IF(B152="","",IF(ISNUMBER(A152),YEAR(A152)-IF(MONTH(A152)&lt;4,1,0),""))</f>
        <v/>
      </c>
      <c r="R152" s="10" t="str">
        <f>IF(B152="","",IF(OR(NOT(ISNUMBER(A152)),C152="",D152="",L152="",M152="",AND(B152&lt;&gt;"関豊丸",B152&lt;&gt;"長豊丸")),"要確認：対象船・基本項目",IF(OR(P152="要確認：時刻不足・逆転",AND(ISNUMBER(G152),ISNUMBER(H152),H152&lt;G152),AND(ISNUMBER(F152),ISNUMBER(G152),G152&lt;F152),AND(ISNUMBER(H152),ISNUMBER(I152),I152&lt;H152),AND(ISNUMBER(J152),J152&lt;0),AND(ISNUMBER(K152),K152&lt;0)),"要確認：時刻・時間・料金",IF(COUNTIFS(OtherPorts[作業日],A152,OtherPorts[曳船名],B152,OtherPorts[船名],D152,OtherPorts[門司港発],F152)&gt;1,"要確認：同じ他港作業が重複",IF(OR(NOT(ISNUMBER(O152)),M152="未確認"),"要確認：時間・根拠未確認","確認済")))))</f>
        <v/>
      </c>
      <c r="S152" s="10" t="str">
        <f>IF(B152="","",IF(ISNUMBER(K152),0,1))</f>
        <v/>
      </c>
    </row>
    <row r="153" spans="1:19" ht="24.95" customHeight="1" x14ac:dyDescent="0.2">
      <c r="A153" s="20"/>
      <c r="B153" s="7"/>
      <c r="C153" s="7"/>
      <c r="D153" s="7"/>
      <c r="E153" s="7"/>
      <c r="F153" s="26"/>
      <c r="G153" s="26"/>
      <c r="H153" s="26"/>
      <c r="I153" s="26"/>
      <c r="J153" s="32"/>
      <c r="K153" s="35"/>
      <c r="L153" s="7"/>
      <c r="M153" s="7"/>
      <c r="N153" s="7"/>
      <c r="O153" s="18" t="str">
        <f>IF(B153="","",IF(AND(ISNUMBER(F153),ISNUMBER(I153),I153&gt;=F153),ROUND((I153-F153)*24,4),IF(OR(F153&lt;&gt;"",I153&lt;&gt;""),"",IF(AND(ISNUMBER(J153),J153&gt;=0),J153,""))))</f>
        <v/>
      </c>
      <c r="P153" s="10" t="str">
        <f>IF(B153="","",IF(AND(ISNUMBER(F153),ISNUMBER(I153),I153&gt;=F153),"実績：門司発～門司着",IF(OR(F153&lt;&gt;"",I153&lt;&gt;""),"要確認：時刻不足・逆転",IF(AND(ISNUMBER(J153),J153&gt;=0),"実績：記録の時間","未確認"))))</f>
        <v/>
      </c>
      <c r="Q153" s="10" t="str">
        <f>IF(B153="","",IF(ISNUMBER(A153),YEAR(A153)-IF(MONTH(A153)&lt;4,1,0),""))</f>
        <v/>
      </c>
      <c r="R153" s="10" t="str">
        <f>IF(B153="","",IF(OR(NOT(ISNUMBER(A153)),C153="",D153="",L153="",M153="",AND(B153&lt;&gt;"関豊丸",B153&lt;&gt;"長豊丸")),"要確認：対象船・基本項目",IF(OR(P153="要確認：時刻不足・逆転",AND(ISNUMBER(G153),ISNUMBER(H153),H153&lt;G153),AND(ISNUMBER(F153),ISNUMBER(G153),G153&lt;F153),AND(ISNUMBER(H153),ISNUMBER(I153),I153&lt;H153),AND(ISNUMBER(J153),J153&lt;0),AND(ISNUMBER(K153),K153&lt;0)),"要確認：時刻・時間・料金",IF(COUNTIFS(OtherPorts[作業日],A153,OtherPorts[曳船名],B153,OtherPorts[船名],D153,OtherPorts[門司港発],F153)&gt;1,"要確認：同じ他港作業が重複",IF(OR(NOT(ISNUMBER(O153)),M153="未確認"),"要確認：時間・根拠未確認","確認済")))))</f>
        <v/>
      </c>
      <c r="S153" s="10" t="str">
        <f>IF(B153="","",IF(ISNUMBER(K153),0,1))</f>
        <v/>
      </c>
    </row>
    <row r="154" spans="1:19" ht="24.95" customHeight="1" x14ac:dyDescent="0.2">
      <c r="A154" s="20"/>
      <c r="B154" s="7"/>
      <c r="C154" s="7"/>
      <c r="D154" s="7"/>
      <c r="E154" s="7"/>
      <c r="F154" s="26"/>
      <c r="G154" s="26"/>
      <c r="H154" s="26"/>
      <c r="I154" s="26"/>
      <c r="J154" s="32"/>
      <c r="K154" s="35"/>
      <c r="L154" s="7"/>
      <c r="M154" s="7"/>
      <c r="N154" s="7"/>
      <c r="O154" s="18" t="str">
        <f>IF(B154="","",IF(AND(ISNUMBER(F154),ISNUMBER(I154),I154&gt;=F154),ROUND((I154-F154)*24,4),IF(OR(F154&lt;&gt;"",I154&lt;&gt;""),"",IF(AND(ISNUMBER(J154),J154&gt;=0),J154,""))))</f>
        <v/>
      </c>
      <c r="P154" s="10" t="str">
        <f>IF(B154="","",IF(AND(ISNUMBER(F154),ISNUMBER(I154),I154&gt;=F154),"実績：門司発～門司着",IF(OR(F154&lt;&gt;"",I154&lt;&gt;""),"要確認：時刻不足・逆転",IF(AND(ISNUMBER(J154),J154&gt;=0),"実績：記録の時間","未確認"))))</f>
        <v/>
      </c>
      <c r="Q154" s="10" t="str">
        <f>IF(B154="","",IF(ISNUMBER(A154),YEAR(A154)-IF(MONTH(A154)&lt;4,1,0),""))</f>
        <v/>
      </c>
      <c r="R154" s="10" t="str">
        <f>IF(B154="","",IF(OR(NOT(ISNUMBER(A154)),C154="",D154="",L154="",M154="",AND(B154&lt;&gt;"関豊丸",B154&lt;&gt;"長豊丸")),"要確認：対象船・基本項目",IF(OR(P154="要確認：時刻不足・逆転",AND(ISNUMBER(G154),ISNUMBER(H154),H154&lt;G154),AND(ISNUMBER(F154),ISNUMBER(G154),G154&lt;F154),AND(ISNUMBER(H154),ISNUMBER(I154),I154&lt;H154),AND(ISNUMBER(J154),J154&lt;0),AND(ISNUMBER(K154),K154&lt;0)),"要確認：時刻・時間・料金",IF(COUNTIFS(OtherPorts[作業日],A154,OtherPorts[曳船名],B154,OtherPorts[船名],D154,OtherPorts[門司港発],F154)&gt;1,"要確認：同じ他港作業が重複",IF(OR(NOT(ISNUMBER(O154)),M154="未確認"),"要確認：時間・根拠未確認","確認済")))))</f>
        <v/>
      </c>
      <c r="S154" s="10" t="str">
        <f>IF(B154="","",IF(ISNUMBER(K154),0,1))</f>
        <v/>
      </c>
    </row>
    <row r="155" spans="1:19" ht="24.95" customHeight="1" x14ac:dyDescent="0.2">
      <c r="A155" s="20"/>
      <c r="B155" s="7"/>
      <c r="C155" s="7"/>
      <c r="D155" s="7"/>
      <c r="E155" s="7"/>
      <c r="F155" s="26"/>
      <c r="G155" s="26"/>
      <c r="H155" s="26"/>
      <c r="I155" s="26"/>
      <c r="J155" s="32"/>
      <c r="K155" s="35"/>
      <c r="L155" s="7"/>
      <c r="M155" s="7"/>
      <c r="N155" s="7"/>
      <c r="O155" s="18" t="str">
        <f>IF(B155="","",IF(AND(ISNUMBER(F155),ISNUMBER(I155),I155&gt;=F155),ROUND((I155-F155)*24,4),IF(OR(F155&lt;&gt;"",I155&lt;&gt;""),"",IF(AND(ISNUMBER(J155),J155&gt;=0),J155,""))))</f>
        <v/>
      </c>
      <c r="P155" s="10" t="str">
        <f>IF(B155="","",IF(AND(ISNUMBER(F155),ISNUMBER(I155),I155&gt;=F155),"実績：門司発～門司着",IF(OR(F155&lt;&gt;"",I155&lt;&gt;""),"要確認：時刻不足・逆転",IF(AND(ISNUMBER(J155),J155&gt;=0),"実績：記録の時間","未確認"))))</f>
        <v/>
      </c>
      <c r="Q155" s="10" t="str">
        <f>IF(B155="","",IF(ISNUMBER(A155),YEAR(A155)-IF(MONTH(A155)&lt;4,1,0),""))</f>
        <v/>
      </c>
      <c r="R155" s="10" t="str">
        <f>IF(B155="","",IF(OR(NOT(ISNUMBER(A155)),C155="",D155="",L155="",M155="",AND(B155&lt;&gt;"関豊丸",B155&lt;&gt;"長豊丸")),"要確認：対象船・基本項目",IF(OR(P155="要確認：時刻不足・逆転",AND(ISNUMBER(G155),ISNUMBER(H155),H155&lt;G155),AND(ISNUMBER(F155),ISNUMBER(G155),G155&lt;F155),AND(ISNUMBER(H155),ISNUMBER(I155),I155&lt;H155),AND(ISNUMBER(J155),J155&lt;0),AND(ISNUMBER(K155),K155&lt;0)),"要確認：時刻・時間・料金",IF(COUNTIFS(OtherPorts[作業日],A155,OtherPorts[曳船名],B155,OtherPorts[船名],D155,OtherPorts[門司港発],F155)&gt;1,"要確認：同じ他港作業が重複",IF(OR(NOT(ISNUMBER(O155)),M155="未確認"),"要確認：時間・根拠未確認","確認済")))))</f>
        <v/>
      </c>
      <c r="S155" s="10" t="str">
        <f>IF(B155="","",IF(ISNUMBER(K155),0,1))</f>
        <v/>
      </c>
    </row>
    <row r="156" spans="1:19" ht="24.95" customHeight="1" x14ac:dyDescent="0.2">
      <c r="A156" s="20"/>
      <c r="B156" s="7"/>
      <c r="C156" s="7"/>
      <c r="D156" s="7"/>
      <c r="E156" s="7"/>
      <c r="F156" s="26"/>
      <c r="G156" s="26"/>
      <c r="H156" s="26"/>
      <c r="I156" s="26"/>
      <c r="J156" s="32"/>
      <c r="K156" s="35"/>
      <c r="L156" s="7"/>
      <c r="M156" s="7"/>
      <c r="N156" s="7"/>
      <c r="O156" s="18" t="str">
        <f>IF(B156="","",IF(AND(ISNUMBER(F156),ISNUMBER(I156),I156&gt;=F156),ROUND((I156-F156)*24,4),IF(OR(F156&lt;&gt;"",I156&lt;&gt;""),"",IF(AND(ISNUMBER(J156),J156&gt;=0),J156,""))))</f>
        <v/>
      </c>
      <c r="P156" s="10" t="str">
        <f>IF(B156="","",IF(AND(ISNUMBER(F156),ISNUMBER(I156),I156&gt;=F156),"実績：門司発～門司着",IF(OR(F156&lt;&gt;"",I156&lt;&gt;""),"要確認：時刻不足・逆転",IF(AND(ISNUMBER(J156),J156&gt;=0),"実績：記録の時間","未確認"))))</f>
        <v/>
      </c>
      <c r="Q156" s="10" t="str">
        <f>IF(B156="","",IF(ISNUMBER(A156),YEAR(A156)-IF(MONTH(A156)&lt;4,1,0),""))</f>
        <v/>
      </c>
      <c r="R156" s="10" t="str">
        <f>IF(B156="","",IF(OR(NOT(ISNUMBER(A156)),C156="",D156="",L156="",M156="",AND(B156&lt;&gt;"関豊丸",B156&lt;&gt;"長豊丸")),"要確認：対象船・基本項目",IF(OR(P156="要確認：時刻不足・逆転",AND(ISNUMBER(G156),ISNUMBER(H156),H156&lt;G156),AND(ISNUMBER(F156),ISNUMBER(G156),G156&lt;F156),AND(ISNUMBER(H156),ISNUMBER(I156),I156&lt;H156),AND(ISNUMBER(J156),J156&lt;0),AND(ISNUMBER(K156),K156&lt;0)),"要確認：時刻・時間・料金",IF(COUNTIFS(OtherPorts[作業日],A156,OtherPorts[曳船名],B156,OtherPorts[船名],D156,OtherPorts[門司港発],F156)&gt;1,"要確認：同じ他港作業が重複",IF(OR(NOT(ISNUMBER(O156)),M156="未確認"),"要確認：時間・根拠未確認","確認済")))))</f>
        <v/>
      </c>
      <c r="S156" s="10" t="str">
        <f>IF(B156="","",IF(ISNUMBER(K156),0,1))</f>
        <v/>
      </c>
    </row>
    <row r="157" spans="1:19" ht="24.95" customHeight="1" x14ac:dyDescent="0.2">
      <c r="A157" s="20"/>
      <c r="B157" s="7"/>
      <c r="C157" s="7"/>
      <c r="D157" s="7"/>
      <c r="E157" s="7"/>
      <c r="F157" s="26"/>
      <c r="G157" s="26"/>
      <c r="H157" s="26"/>
      <c r="I157" s="26"/>
      <c r="J157" s="32"/>
      <c r="K157" s="35"/>
      <c r="L157" s="7"/>
      <c r="M157" s="7"/>
      <c r="N157" s="7"/>
      <c r="O157" s="18" t="str">
        <f>IF(B157="","",IF(AND(ISNUMBER(F157),ISNUMBER(I157),I157&gt;=F157),ROUND((I157-F157)*24,4),IF(OR(F157&lt;&gt;"",I157&lt;&gt;""),"",IF(AND(ISNUMBER(J157),J157&gt;=0),J157,""))))</f>
        <v/>
      </c>
      <c r="P157" s="10" t="str">
        <f>IF(B157="","",IF(AND(ISNUMBER(F157),ISNUMBER(I157),I157&gt;=F157),"実績：門司発～門司着",IF(OR(F157&lt;&gt;"",I157&lt;&gt;""),"要確認：時刻不足・逆転",IF(AND(ISNUMBER(J157),J157&gt;=0),"実績：記録の時間","未確認"))))</f>
        <v/>
      </c>
      <c r="Q157" s="10" t="str">
        <f>IF(B157="","",IF(ISNUMBER(A157),YEAR(A157)-IF(MONTH(A157)&lt;4,1,0),""))</f>
        <v/>
      </c>
      <c r="R157" s="10" t="str">
        <f>IF(B157="","",IF(OR(NOT(ISNUMBER(A157)),C157="",D157="",L157="",M157="",AND(B157&lt;&gt;"関豊丸",B157&lt;&gt;"長豊丸")),"要確認：対象船・基本項目",IF(OR(P157="要確認：時刻不足・逆転",AND(ISNUMBER(G157),ISNUMBER(H157),H157&lt;G157),AND(ISNUMBER(F157),ISNUMBER(G157),G157&lt;F157),AND(ISNUMBER(H157),ISNUMBER(I157),I157&lt;H157),AND(ISNUMBER(J157),J157&lt;0),AND(ISNUMBER(K157),K157&lt;0)),"要確認：時刻・時間・料金",IF(COUNTIFS(OtherPorts[作業日],A157,OtherPorts[曳船名],B157,OtherPorts[船名],D157,OtherPorts[門司港発],F157)&gt;1,"要確認：同じ他港作業が重複",IF(OR(NOT(ISNUMBER(O157)),M157="未確認"),"要確認：時間・根拠未確認","確認済")))))</f>
        <v/>
      </c>
      <c r="S157" s="10" t="str">
        <f>IF(B157="","",IF(ISNUMBER(K157),0,1))</f>
        <v/>
      </c>
    </row>
    <row r="158" spans="1:19" ht="24.95" customHeight="1" x14ac:dyDescent="0.2">
      <c r="A158" s="20"/>
      <c r="B158" s="7"/>
      <c r="C158" s="7"/>
      <c r="D158" s="7"/>
      <c r="E158" s="7"/>
      <c r="F158" s="26"/>
      <c r="G158" s="26"/>
      <c r="H158" s="26"/>
      <c r="I158" s="26"/>
      <c r="J158" s="32"/>
      <c r="K158" s="35"/>
      <c r="L158" s="7"/>
      <c r="M158" s="7"/>
      <c r="N158" s="7"/>
      <c r="O158" s="18" t="str">
        <f>IF(B158="","",IF(AND(ISNUMBER(F158),ISNUMBER(I158),I158&gt;=F158),ROUND((I158-F158)*24,4),IF(OR(F158&lt;&gt;"",I158&lt;&gt;""),"",IF(AND(ISNUMBER(J158),J158&gt;=0),J158,""))))</f>
        <v/>
      </c>
      <c r="P158" s="10" t="str">
        <f>IF(B158="","",IF(AND(ISNUMBER(F158),ISNUMBER(I158),I158&gt;=F158),"実績：門司発～門司着",IF(OR(F158&lt;&gt;"",I158&lt;&gt;""),"要確認：時刻不足・逆転",IF(AND(ISNUMBER(J158),J158&gt;=0),"実績：記録の時間","未確認"))))</f>
        <v/>
      </c>
      <c r="Q158" s="10" t="str">
        <f>IF(B158="","",IF(ISNUMBER(A158),YEAR(A158)-IF(MONTH(A158)&lt;4,1,0),""))</f>
        <v/>
      </c>
      <c r="R158" s="10" t="str">
        <f>IF(B158="","",IF(OR(NOT(ISNUMBER(A158)),C158="",D158="",L158="",M158="",AND(B158&lt;&gt;"関豊丸",B158&lt;&gt;"長豊丸")),"要確認：対象船・基本項目",IF(OR(P158="要確認：時刻不足・逆転",AND(ISNUMBER(G158),ISNUMBER(H158),H158&lt;G158),AND(ISNUMBER(F158),ISNUMBER(G158),G158&lt;F158),AND(ISNUMBER(H158),ISNUMBER(I158),I158&lt;H158),AND(ISNUMBER(J158),J158&lt;0),AND(ISNUMBER(K158),K158&lt;0)),"要確認：時刻・時間・料金",IF(COUNTIFS(OtherPorts[作業日],A158,OtherPorts[曳船名],B158,OtherPorts[船名],D158,OtherPorts[門司港発],F158)&gt;1,"要確認：同じ他港作業が重複",IF(OR(NOT(ISNUMBER(O158)),M158="未確認"),"要確認：時間・根拠未確認","確認済")))))</f>
        <v/>
      </c>
      <c r="S158" s="10" t="str">
        <f>IF(B158="","",IF(ISNUMBER(K158),0,1))</f>
        <v/>
      </c>
    </row>
    <row r="159" spans="1:19" ht="24.95" customHeight="1" x14ac:dyDescent="0.2">
      <c r="A159" s="20"/>
      <c r="B159" s="7"/>
      <c r="C159" s="7"/>
      <c r="D159" s="7"/>
      <c r="E159" s="7"/>
      <c r="F159" s="26"/>
      <c r="G159" s="26"/>
      <c r="H159" s="26"/>
      <c r="I159" s="26"/>
      <c r="J159" s="32"/>
      <c r="K159" s="35"/>
      <c r="L159" s="7"/>
      <c r="M159" s="7"/>
      <c r="N159" s="7"/>
      <c r="O159" s="18" t="str">
        <f>IF(B159="","",IF(AND(ISNUMBER(F159),ISNUMBER(I159),I159&gt;=F159),ROUND((I159-F159)*24,4),IF(OR(F159&lt;&gt;"",I159&lt;&gt;""),"",IF(AND(ISNUMBER(J159),J159&gt;=0),J159,""))))</f>
        <v/>
      </c>
      <c r="P159" s="10" t="str">
        <f>IF(B159="","",IF(AND(ISNUMBER(F159),ISNUMBER(I159),I159&gt;=F159),"実績：門司発～門司着",IF(OR(F159&lt;&gt;"",I159&lt;&gt;""),"要確認：時刻不足・逆転",IF(AND(ISNUMBER(J159),J159&gt;=0),"実績：記録の時間","未確認"))))</f>
        <v/>
      </c>
      <c r="Q159" s="10" t="str">
        <f>IF(B159="","",IF(ISNUMBER(A159),YEAR(A159)-IF(MONTH(A159)&lt;4,1,0),""))</f>
        <v/>
      </c>
      <c r="R159" s="10" t="str">
        <f>IF(B159="","",IF(OR(NOT(ISNUMBER(A159)),C159="",D159="",L159="",M159="",AND(B159&lt;&gt;"関豊丸",B159&lt;&gt;"長豊丸")),"要確認：対象船・基本項目",IF(OR(P159="要確認：時刻不足・逆転",AND(ISNUMBER(G159),ISNUMBER(H159),H159&lt;G159),AND(ISNUMBER(F159),ISNUMBER(G159),G159&lt;F159),AND(ISNUMBER(H159),ISNUMBER(I159),I159&lt;H159),AND(ISNUMBER(J159),J159&lt;0),AND(ISNUMBER(K159),K159&lt;0)),"要確認：時刻・時間・料金",IF(COUNTIFS(OtherPorts[作業日],A159,OtherPorts[曳船名],B159,OtherPorts[船名],D159,OtherPorts[門司港発],F159)&gt;1,"要確認：同じ他港作業が重複",IF(OR(NOT(ISNUMBER(O159)),M159="未確認"),"要確認：時間・根拠未確認","確認済")))))</f>
        <v/>
      </c>
      <c r="S159" s="10" t="str">
        <f>IF(B159="","",IF(ISNUMBER(K159),0,1))</f>
        <v/>
      </c>
    </row>
    <row r="160" spans="1:19" ht="24.95" customHeight="1" x14ac:dyDescent="0.2">
      <c r="A160" s="20"/>
      <c r="B160" s="7"/>
      <c r="C160" s="7"/>
      <c r="D160" s="7"/>
      <c r="E160" s="7"/>
      <c r="F160" s="26"/>
      <c r="G160" s="26"/>
      <c r="H160" s="26"/>
      <c r="I160" s="26"/>
      <c r="J160" s="32"/>
      <c r="K160" s="35"/>
      <c r="L160" s="7"/>
      <c r="M160" s="7"/>
      <c r="N160" s="7"/>
      <c r="O160" s="18" t="str">
        <f>IF(B160="","",IF(AND(ISNUMBER(F160),ISNUMBER(I160),I160&gt;=F160),ROUND((I160-F160)*24,4),IF(OR(F160&lt;&gt;"",I160&lt;&gt;""),"",IF(AND(ISNUMBER(J160),J160&gt;=0),J160,""))))</f>
        <v/>
      </c>
      <c r="P160" s="10" t="str">
        <f>IF(B160="","",IF(AND(ISNUMBER(F160),ISNUMBER(I160),I160&gt;=F160),"実績：門司発～門司着",IF(OR(F160&lt;&gt;"",I160&lt;&gt;""),"要確認：時刻不足・逆転",IF(AND(ISNUMBER(J160),J160&gt;=0),"実績：記録の時間","未確認"))))</f>
        <v/>
      </c>
      <c r="Q160" s="10" t="str">
        <f>IF(B160="","",IF(ISNUMBER(A160),YEAR(A160)-IF(MONTH(A160)&lt;4,1,0),""))</f>
        <v/>
      </c>
      <c r="R160" s="10" t="str">
        <f>IF(B160="","",IF(OR(NOT(ISNUMBER(A160)),C160="",D160="",L160="",M160="",AND(B160&lt;&gt;"関豊丸",B160&lt;&gt;"長豊丸")),"要確認：対象船・基本項目",IF(OR(P160="要確認：時刻不足・逆転",AND(ISNUMBER(G160),ISNUMBER(H160),H160&lt;G160),AND(ISNUMBER(F160),ISNUMBER(G160),G160&lt;F160),AND(ISNUMBER(H160),ISNUMBER(I160),I160&lt;H160),AND(ISNUMBER(J160),J160&lt;0),AND(ISNUMBER(K160),K160&lt;0)),"要確認：時刻・時間・料金",IF(COUNTIFS(OtherPorts[作業日],A160,OtherPorts[曳船名],B160,OtherPorts[船名],D160,OtherPorts[門司港発],F160)&gt;1,"要確認：同じ他港作業が重複",IF(OR(NOT(ISNUMBER(O160)),M160="未確認"),"要確認：時間・根拠未確認","確認済")))))</f>
        <v/>
      </c>
      <c r="S160" s="10" t="str">
        <f>IF(B160="","",IF(ISNUMBER(K160),0,1))</f>
        <v/>
      </c>
    </row>
    <row r="161" spans="1:19" ht="24.95" customHeight="1" x14ac:dyDescent="0.2">
      <c r="A161" s="20"/>
      <c r="B161" s="7"/>
      <c r="C161" s="7"/>
      <c r="D161" s="7"/>
      <c r="E161" s="7"/>
      <c r="F161" s="26"/>
      <c r="G161" s="26"/>
      <c r="H161" s="26"/>
      <c r="I161" s="26"/>
      <c r="J161" s="32"/>
      <c r="K161" s="35"/>
      <c r="L161" s="7"/>
      <c r="M161" s="7"/>
      <c r="N161" s="7"/>
      <c r="O161" s="18" t="str">
        <f>IF(B161="","",IF(AND(ISNUMBER(F161),ISNUMBER(I161),I161&gt;=F161),ROUND((I161-F161)*24,4),IF(OR(F161&lt;&gt;"",I161&lt;&gt;""),"",IF(AND(ISNUMBER(J161),J161&gt;=0),J161,""))))</f>
        <v/>
      </c>
      <c r="P161" s="10" t="str">
        <f>IF(B161="","",IF(AND(ISNUMBER(F161),ISNUMBER(I161),I161&gt;=F161),"実績：門司発～門司着",IF(OR(F161&lt;&gt;"",I161&lt;&gt;""),"要確認：時刻不足・逆転",IF(AND(ISNUMBER(J161),J161&gt;=0),"実績：記録の時間","未確認"))))</f>
        <v/>
      </c>
      <c r="Q161" s="10" t="str">
        <f>IF(B161="","",IF(ISNUMBER(A161),YEAR(A161)-IF(MONTH(A161)&lt;4,1,0),""))</f>
        <v/>
      </c>
      <c r="R161" s="10" t="str">
        <f>IF(B161="","",IF(OR(NOT(ISNUMBER(A161)),C161="",D161="",L161="",M161="",AND(B161&lt;&gt;"関豊丸",B161&lt;&gt;"長豊丸")),"要確認：対象船・基本項目",IF(OR(P161="要確認：時刻不足・逆転",AND(ISNUMBER(G161),ISNUMBER(H161),H161&lt;G161),AND(ISNUMBER(F161),ISNUMBER(G161),G161&lt;F161),AND(ISNUMBER(H161),ISNUMBER(I161),I161&lt;H161),AND(ISNUMBER(J161),J161&lt;0),AND(ISNUMBER(K161),K161&lt;0)),"要確認：時刻・時間・料金",IF(COUNTIFS(OtherPorts[作業日],A161,OtherPorts[曳船名],B161,OtherPorts[船名],D161,OtherPorts[門司港発],F161)&gt;1,"要確認：同じ他港作業が重複",IF(OR(NOT(ISNUMBER(O161)),M161="未確認"),"要確認：時間・根拠未確認","確認済")))))</f>
        <v/>
      </c>
      <c r="S161" s="10" t="str">
        <f>IF(B161="","",IF(ISNUMBER(K161),0,1))</f>
        <v/>
      </c>
    </row>
    <row r="162" spans="1:19" ht="24.95" customHeight="1" x14ac:dyDescent="0.2">
      <c r="A162" s="20"/>
      <c r="B162" s="7"/>
      <c r="C162" s="7"/>
      <c r="D162" s="7"/>
      <c r="E162" s="7"/>
      <c r="F162" s="26"/>
      <c r="G162" s="26"/>
      <c r="H162" s="26"/>
      <c r="I162" s="26"/>
      <c r="J162" s="32"/>
      <c r="K162" s="35"/>
      <c r="L162" s="7"/>
      <c r="M162" s="7"/>
      <c r="N162" s="7"/>
      <c r="O162" s="18" t="str">
        <f>IF(B162="","",IF(AND(ISNUMBER(F162),ISNUMBER(I162),I162&gt;=F162),ROUND((I162-F162)*24,4),IF(OR(F162&lt;&gt;"",I162&lt;&gt;""),"",IF(AND(ISNUMBER(J162),J162&gt;=0),J162,""))))</f>
        <v/>
      </c>
      <c r="P162" s="10" t="str">
        <f>IF(B162="","",IF(AND(ISNUMBER(F162),ISNUMBER(I162),I162&gt;=F162),"実績：門司発～門司着",IF(OR(F162&lt;&gt;"",I162&lt;&gt;""),"要確認：時刻不足・逆転",IF(AND(ISNUMBER(J162),J162&gt;=0),"実績：記録の時間","未確認"))))</f>
        <v/>
      </c>
      <c r="Q162" s="10" t="str">
        <f>IF(B162="","",IF(ISNUMBER(A162),YEAR(A162)-IF(MONTH(A162)&lt;4,1,0),""))</f>
        <v/>
      </c>
      <c r="R162" s="10" t="str">
        <f>IF(B162="","",IF(OR(NOT(ISNUMBER(A162)),C162="",D162="",L162="",M162="",AND(B162&lt;&gt;"関豊丸",B162&lt;&gt;"長豊丸")),"要確認：対象船・基本項目",IF(OR(P162="要確認：時刻不足・逆転",AND(ISNUMBER(G162),ISNUMBER(H162),H162&lt;G162),AND(ISNUMBER(F162),ISNUMBER(G162),G162&lt;F162),AND(ISNUMBER(H162),ISNUMBER(I162),I162&lt;H162),AND(ISNUMBER(J162),J162&lt;0),AND(ISNUMBER(K162),K162&lt;0)),"要確認：時刻・時間・料金",IF(COUNTIFS(OtherPorts[作業日],A162,OtherPorts[曳船名],B162,OtherPorts[船名],D162,OtherPorts[門司港発],F162)&gt;1,"要確認：同じ他港作業が重複",IF(OR(NOT(ISNUMBER(O162)),M162="未確認"),"要確認：時間・根拠未確認","確認済")))))</f>
        <v/>
      </c>
      <c r="S162" s="10" t="str">
        <f>IF(B162="","",IF(ISNUMBER(K162),0,1))</f>
        <v/>
      </c>
    </row>
    <row r="163" spans="1:19" ht="24.95" customHeight="1" x14ac:dyDescent="0.2">
      <c r="A163" s="20"/>
      <c r="B163" s="7"/>
      <c r="C163" s="7"/>
      <c r="D163" s="7"/>
      <c r="E163" s="7"/>
      <c r="F163" s="26"/>
      <c r="G163" s="26"/>
      <c r="H163" s="26"/>
      <c r="I163" s="26"/>
      <c r="J163" s="32"/>
      <c r="K163" s="35"/>
      <c r="L163" s="7"/>
      <c r="M163" s="7"/>
      <c r="N163" s="7"/>
      <c r="O163" s="18" t="str">
        <f>IF(B163="","",IF(AND(ISNUMBER(F163),ISNUMBER(I163),I163&gt;=F163),ROUND((I163-F163)*24,4),IF(OR(F163&lt;&gt;"",I163&lt;&gt;""),"",IF(AND(ISNUMBER(J163),J163&gt;=0),J163,""))))</f>
        <v/>
      </c>
      <c r="P163" s="10" t="str">
        <f>IF(B163="","",IF(AND(ISNUMBER(F163),ISNUMBER(I163),I163&gt;=F163),"実績：門司発～門司着",IF(OR(F163&lt;&gt;"",I163&lt;&gt;""),"要確認：時刻不足・逆転",IF(AND(ISNUMBER(J163),J163&gt;=0),"実績：記録の時間","未確認"))))</f>
        <v/>
      </c>
      <c r="Q163" s="10" t="str">
        <f>IF(B163="","",IF(ISNUMBER(A163),YEAR(A163)-IF(MONTH(A163)&lt;4,1,0),""))</f>
        <v/>
      </c>
      <c r="R163" s="10" t="str">
        <f>IF(B163="","",IF(OR(NOT(ISNUMBER(A163)),C163="",D163="",L163="",M163="",AND(B163&lt;&gt;"関豊丸",B163&lt;&gt;"長豊丸")),"要確認：対象船・基本項目",IF(OR(P163="要確認：時刻不足・逆転",AND(ISNUMBER(G163),ISNUMBER(H163),H163&lt;G163),AND(ISNUMBER(F163),ISNUMBER(G163),G163&lt;F163),AND(ISNUMBER(H163),ISNUMBER(I163),I163&lt;H163),AND(ISNUMBER(J163),J163&lt;0),AND(ISNUMBER(K163),K163&lt;0)),"要確認：時刻・時間・料金",IF(COUNTIFS(OtherPorts[作業日],A163,OtherPorts[曳船名],B163,OtherPorts[船名],D163,OtherPorts[門司港発],F163)&gt;1,"要確認：同じ他港作業が重複",IF(OR(NOT(ISNUMBER(O163)),M163="未確認"),"要確認：時間・根拠未確認","確認済")))))</f>
        <v/>
      </c>
      <c r="S163" s="10" t="str">
        <f>IF(B163="","",IF(ISNUMBER(K163),0,1))</f>
        <v/>
      </c>
    </row>
    <row r="164" spans="1:19" ht="24.95" customHeight="1" x14ac:dyDescent="0.2">
      <c r="A164" s="20"/>
      <c r="B164" s="7"/>
      <c r="C164" s="7"/>
      <c r="D164" s="7"/>
      <c r="E164" s="7"/>
      <c r="F164" s="26"/>
      <c r="G164" s="26"/>
      <c r="H164" s="26"/>
      <c r="I164" s="26"/>
      <c r="J164" s="32"/>
      <c r="K164" s="35"/>
      <c r="L164" s="7"/>
      <c r="M164" s="7"/>
      <c r="N164" s="7"/>
      <c r="O164" s="18" t="str">
        <f>IF(B164="","",IF(AND(ISNUMBER(F164),ISNUMBER(I164),I164&gt;=F164),ROUND((I164-F164)*24,4),IF(OR(F164&lt;&gt;"",I164&lt;&gt;""),"",IF(AND(ISNUMBER(J164),J164&gt;=0),J164,""))))</f>
        <v/>
      </c>
      <c r="P164" s="10" t="str">
        <f>IF(B164="","",IF(AND(ISNUMBER(F164),ISNUMBER(I164),I164&gt;=F164),"実績：門司発～門司着",IF(OR(F164&lt;&gt;"",I164&lt;&gt;""),"要確認：時刻不足・逆転",IF(AND(ISNUMBER(J164),J164&gt;=0),"実績：記録の時間","未確認"))))</f>
        <v/>
      </c>
      <c r="Q164" s="10" t="str">
        <f>IF(B164="","",IF(ISNUMBER(A164),YEAR(A164)-IF(MONTH(A164)&lt;4,1,0),""))</f>
        <v/>
      </c>
      <c r="R164" s="10" t="str">
        <f>IF(B164="","",IF(OR(NOT(ISNUMBER(A164)),C164="",D164="",L164="",M164="",AND(B164&lt;&gt;"関豊丸",B164&lt;&gt;"長豊丸")),"要確認：対象船・基本項目",IF(OR(P164="要確認：時刻不足・逆転",AND(ISNUMBER(G164),ISNUMBER(H164),H164&lt;G164),AND(ISNUMBER(F164),ISNUMBER(G164),G164&lt;F164),AND(ISNUMBER(H164),ISNUMBER(I164),I164&lt;H164),AND(ISNUMBER(J164),J164&lt;0),AND(ISNUMBER(K164),K164&lt;0)),"要確認：時刻・時間・料金",IF(COUNTIFS(OtherPorts[作業日],A164,OtherPorts[曳船名],B164,OtherPorts[船名],D164,OtherPorts[門司港発],F164)&gt;1,"要確認：同じ他港作業が重複",IF(OR(NOT(ISNUMBER(O164)),M164="未確認"),"要確認：時間・根拠未確認","確認済")))))</f>
        <v/>
      </c>
      <c r="S164" s="10" t="str">
        <f>IF(B164="","",IF(ISNUMBER(K164),0,1))</f>
        <v/>
      </c>
    </row>
    <row r="165" spans="1:19" ht="24.95" customHeight="1" x14ac:dyDescent="0.2">
      <c r="A165" s="20"/>
      <c r="B165" s="7"/>
      <c r="C165" s="7"/>
      <c r="D165" s="7"/>
      <c r="E165" s="7"/>
      <c r="F165" s="26"/>
      <c r="G165" s="26"/>
      <c r="H165" s="26"/>
      <c r="I165" s="26"/>
      <c r="J165" s="32"/>
      <c r="K165" s="35"/>
      <c r="L165" s="7"/>
      <c r="M165" s="7"/>
      <c r="N165" s="7"/>
      <c r="O165" s="18" t="str">
        <f>IF(B165="","",IF(AND(ISNUMBER(F165),ISNUMBER(I165),I165&gt;=F165),ROUND((I165-F165)*24,4),IF(OR(F165&lt;&gt;"",I165&lt;&gt;""),"",IF(AND(ISNUMBER(J165),J165&gt;=0),J165,""))))</f>
        <v/>
      </c>
      <c r="P165" s="10" t="str">
        <f>IF(B165="","",IF(AND(ISNUMBER(F165),ISNUMBER(I165),I165&gt;=F165),"実績：門司発～門司着",IF(OR(F165&lt;&gt;"",I165&lt;&gt;""),"要確認：時刻不足・逆転",IF(AND(ISNUMBER(J165),J165&gt;=0),"実績：記録の時間","未確認"))))</f>
        <v/>
      </c>
      <c r="Q165" s="10" t="str">
        <f>IF(B165="","",IF(ISNUMBER(A165),YEAR(A165)-IF(MONTH(A165)&lt;4,1,0),""))</f>
        <v/>
      </c>
      <c r="R165" s="10" t="str">
        <f>IF(B165="","",IF(OR(NOT(ISNUMBER(A165)),C165="",D165="",L165="",M165="",AND(B165&lt;&gt;"関豊丸",B165&lt;&gt;"長豊丸")),"要確認：対象船・基本項目",IF(OR(P165="要確認：時刻不足・逆転",AND(ISNUMBER(G165),ISNUMBER(H165),H165&lt;G165),AND(ISNUMBER(F165),ISNUMBER(G165),G165&lt;F165),AND(ISNUMBER(H165),ISNUMBER(I165),I165&lt;H165),AND(ISNUMBER(J165),J165&lt;0),AND(ISNUMBER(K165),K165&lt;0)),"要確認：時刻・時間・料金",IF(COUNTIFS(OtherPorts[作業日],A165,OtherPorts[曳船名],B165,OtherPorts[船名],D165,OtherPorts[門司港発],F165)&gt;1,"要確認：同じ他港作業が重複",IF(OR(NOT(ISNUMBER(O165)),M165="未確認"),"要確認：時間・根拠未確認","確認済")))))</f>
        <v/>
      </c>
      <c r="S165" s="10" t="str">
        <f>IF(B165="","",IF(ISNUMBER(K165),0,1))</f>
        <v/>
      </c>
    </row>
    <row r="166" spans="1:19" ht="24.95" customHeight="1" x14ac:dyDescent="0.2">
      <c r="A166" s="20"/>
      <c r="B166" s="7"/>
      <c r="C166" s="7"/>
      <c r="D166" s="7"/>
      <c r="E166" s="7"/>
      <c r="F166" s="26"/>
      <c r="G166" s="26"/>
      <c r="H166" s="26"/>
      <c r="I166" s="26"/>
      <c r="J166" s="32"/>
      <c r="K166" s="35"/>
      <c r="L166" s="7"/>
      <c r="M166" s="7"/>
      <c r="N166" s="7"/>
      <c r="O166" s="18" t="str">
        <f>IF(B166="","",IF(AND(ISNUMBER(F166),ISNUMBER(I166),I166&gt;=F166),ROUND((I166-F166)*24,4),IF(OR(F166&lt;&gt;"",I166&lt;&gt;""),"",IF(AND(ISNUMBER(J166),J166&gt;=0),J166,""))))</f>
        <v/>
      </c>
      <c r="P166" s="10" t="str">
        <f>IF(B166="","",IF(AND(ISNUMBER(F166),ISNUMBER(I166),I166&gt;=F166),"実績：門司発～門司着",IF(OR(F166&lt;&gt;"",I166&lt;&gt;""),"要確認：時刻不足・逆転",IF(AND(ISNUMBER(J166),J166&gt;=0),"実績：記録の時間","未確認"))))</f>
        <v/>
      </c>
      <c r="Q166" s="10" t="str">
        <f>IF(B166="","",IF(ISNUMBER(A166),YEAR(A166)-IF(MONTH(A166)&lt;4,1,0),""))</f>
        <v/>
      </c>
      <c r="R166" s="10" t="str">
        <f>IF(B166="","",IF(OR(NOT(ISNUMBER(A166)),C166="",D166="",L166="",M166="",AND(B166&lt;&gt;"関豊丸",B166&lt;&gt;"長豊丸")),"要確認：対象船・基本項目",IF(OR(P166="要確認：時刻不足・逆転",AND(ISNUMBER(G166),ISNUMBER(H166),H166&lt;G166),AND(ISNUMBER(F166),ISNUMBER(G166),G166&lt;F166),AND(ISNUMBER(H166),ISNUMBER(I166),I166&lt;H166),AND(ISNUMBER(J166),J166&lt;0),AND(ISNUMBER(K166),K166&lt;0)),"要確認：時刻・時間・料金",IF(COUNTIFS(OtherPorts[作業日],A166,OtherPorts[曳船名],B166,OtherPorts[船名],D166,OtherPorts[門司港発],F166)&gt;1,"要確認：同じ他港作業が重複",IF(OR(NOT(ISNUMBER(O166)),M166="未確認"),"要確認：時間・根拠未確認","確認済")))))</f>
        <v/>
      </c>
      <c r="S166" s="10" t="str">
        <f>IF(B166="","",IF(ISNUMBER(K166),0,1))</f>
        <v/>
      </c>
    </row>
    <row r="167" spans="1:19" ht="24.95" customHeight="1" x14ac:dyDescent="0.2">
      <c r="A167" s="20"/>
      <c r="B167" s="7"/>
      <c r="C167" s="7"/>
      <c r="D167" s="7"/>
      <c r="E167" s="7"/>
      <c r="F167" s="26"/>
      <c r="G167" s="26"/>
      <c r="H167" s="26"/>
      <c r="I167" s="26"/>
      <c r="J167" s="32"/>
      <c r="K167" s="35"/>
      <c r="L167" s="7"/>
      <c r="M167" s="7"/>
      <c r="N167" s="7"/>
      <c r="O167" s="18" t="str">
        <f>IF(B167="","",IF(AND(ISNUMBER(F167),ISNUMBER(I167),I167&gt;=F167),ROUND((I167-F167)*24,4),IF(OR(F167&lt;&gt;"",I167&lt;&gt;""),"",IF(AND(ISNUMBER(J167),J167&gt;=0),J167,""))))</f>
        <v/>
      </c>
      <c r="P167" s="10" t="str">
        <f>IF(B167="","",IF(AND(ISNUMBER(F167),ISNUMBER(I167),I167&gt;=F167),"実績：門司発～門司着",IF(OR(F167&lt;&gt;"",I167&lt;&gt;""),"要確認：時刻不足・逆転",IF(AND(ISNUMBER(J167),J167&gt;=0),"実績：記録の時間","未確認"))))</f>
        <v/>
      </c>
      <c r="Q167" s="10" t="str">
        <f>IF(B167="","",IF(ISNUMBER(A167),YEAR(A167)-IF(MONTH(A167)&lt;4,1,0),""))</f>
        <v/>
      </c>
      <c r="R167" s="10" t="str">
        <f>IF(B167="","",IF(OR(NOT(ISNUMBER(A167)),C167="",D167="",L167="",M167="",AND(B167&lt;&gt;"関豊丸",B167&lt;&gt;"長豊丸")),"要確認：対象船・基本項目",IF(OR(P167="要確認：時刻不足・逆転",AND(ISNUMBER(G167),ISNUMBER(H167),H167&lt;G167),AND(ISNUMBER(F167),ISNUMBER(G167),G167&lt;F167),AND(ISNUMBER(H167),ISNUMBER(I167),I167&lt;H167),AND(ISNUMBER(J167),J167&lt;0),AND(ISNUMBER(K167),K167&lt;0)),"要確認：時刻・時間・料金",IF(COUNTIFS(OtherPorts[作業日],A167,OtherPorts[曳船名],B167,OtherPorts[船名],D167,OtherPorts[門司港発],F167)&gt;1,"要確認：同じ他港作業が重複",IF(OR(NOT(ISNUMBER(O167)),M167="未確認"),"要確認：時間・根拠未確認","確認済")))))</f>
        <v/>
      </c>
      <c r="S167" s="10" t="str">
        <f>IF(B167="","",IF(ISNUMBER(K167),0,1))</f>
        <v/>
      </c>
    </row>
    <row r="168" spans="1:19" ht="24.95" customHeight="1" x14ac:dyDescent="0.2">
      <c r="A168" s="20"/>
      <c r="B168" s="7"/>
      <c r="C168" s="7"/>
      <c r="D168" s="7"/>
      <c r="E168" s="7"/>
      <c r="F168" s="26"/>
      <c r="G168" s="26"/>
      <c r="H168" s="26"/>
      <c r="I168" s="26"/>
      <c r="J168" s="32"/>
      <c r="K168" s="35"/>
      <c r="L168" s="7"/>
      <c r="M168" s="7"/>
      <c r="N168" s="7"/>
      <c r="O168" s="18" t="str">
        <f>IF(B168="","",IF(AND(ISNUMBER(F168),ISNUMBER(I168),I168&gt;=F168),ROUND((I168-F168)*24,4),IF(OR(F168&lt;&gt;"",I168&lt;&gt;""),"",IF(AND(ISNUMBER(J168),J168&gt;=0),J168,""))))</f>
        <v/>
      </c>
      <c r="P168" s="10" t="str">
        <f>IF(B168="","",IF(AND(ISNUMBER(F168),ISNUMBER(I168),I168&gt;=F168),"実績：門司発～門司着",IF(OR(F168&lt;&gt;"",I168&lt;&gt;""),"要確認：時刻不足・逆転",IF(AND(ISNUMBER(J168),J168&gt;=0),"実績：記録の時間","未確認"))))</f>
        <v/>
      </c>
      <c r="Q168" s="10" t="str">
        <f>IF(B168="","",IF(ISNUMBER(A168),YEAR(A168)-IF(MONTH(A168)&lt;4,1,0),""))</f>
        <v/>
      </c>
      <c r="R168" s="10" t="str">
        <f>IF(B168="","",IF(OR(NOT(ISNUMBER(A168)),C168="",D168="",L168="",M168="",AND(B168&lt;&gt;"関豊丸",B168&lt;&gt;"長豊丸")),"要確認：対象船・基本項目",IF(OR(P168="要確認：時刻不足・逆転",AND(ISNUMBER(G168),ISNUMBER(H168),H168&lt;G168),AND(ISNUMBER(F168),ISNUMBER(G168),G168&lt;F168),AND(ISNUMBER(H168),ISNUMBER(I168),I168&lt;H168),AND(ISNUMBER(J168),J168&lt;0),AND(ISNUMBER(K168),K168&lt;0)),"要確認：時刻・時間・料金",IF(COUNTIFS(OtherPorts[作業日],A168,OtherPorts[曳船名],B168,OtherPorts[船名],D168,OtherPorts[門司港発],F168)&gt;1,"要確認：同じ他港作業が重複",IF(OR(NOT(ISNUMBER(O168)),M168="未確認"),"要確認：時間・根拠未確認","確認済")))))</f>
        <v/>
      </c>
      <c r="S168" s="10" t="str">
        <f>IF(B168="","",IF(ISNUMBER(K168),0,1))</f>
        <v/>
      </c>
    </row>
    <row r="169" spans="1:19" ht="24.95" customHeight="1" x14ac:dyDescent="0.2">
      <c r="A169" s="20"/>
      <c r="B169" s="7"/>
      <c r="C169" s="7"/>
      <c r="D169" s="7"/>
      <c r="E169" s="7"/>
      <c r="F169" s="26"/>
      <c r="G169" s="26"/>
      <c r="H169" s="26"/>
      <c r="I169" s="26"/>
      <c r="J169" s="32"/>
      <c r="K169" s="35"/>
      <c r="L169" s="7"/>
      <c r="M169" s="7"/>
      <c r="N169" s="7"/>
      <c r="O169" s="18" t="str">
        <f>IF(B169="","",IF(AND(ISNUMBER(F169),ISNUMBER(I169),I169&gt;=F169),ROUND((I169-F169)*24,4),IF(OR(F169&lt;&gt;"",I169&lt;&gt;""),"",IF(AND(ISNUMBER(J169),J169&gt;=0),J169,""))))</f>
        <v/>
      </c>
      <c r="P169" s="10" t="str">
        <f>IF(B169="","",IF(AND(ISNUMBER(F169),ISNUMBER(I169),I169&gt;=F169),"実績：門司発～門司着",IF(OR(F169&lt;&gt;"",I169&lt;&gt;""),"要確認：時刻不足・逆転",IF(AND(ISNUMBER(J169),J169&gt;=0),"実績：記録の時間","未確認"))))</f>
        <v/>
      </c>
      <c r="Q169" s="10" t="str">
        <f>IF(B169="","",IF(ISNUMBER(A169),YEAR(A169)-IF(MONTH(A169)&lt;4,1,0),""))</f>
        <v/>
      </c>
      <c r="R169" s="10" t="str">
        <f>IF(B169="","",IF(OR(NOT(ISNUMBER(A169)),C169="",D169="",L169="",M169="",AND(B169&lt;&gt;"関豊丸",B169&lt;&gt;"長豊丸")),"要確認：対象船・基本項目",IF(OR(P169="要確認：時刻不足・逆転",AND(ISNUMBER(G169),ISNUMBER(H169),H169&lt;G169),AND(ISNUMBER(F169),ISNUMBER(G169),G169&lt;F169),AND(ISNUMBER(H169),ISNUMBER(I169),I169&lt;H169),AND(ISNUMBER(J169),J169&lt;0),AND(ISNUMBER(K169),K169&lt;0)),"要確認：時刻・時間・料金",IF(COUNTIFS(OtherPorts[作業日],A169,OtherPorts[曳船名],B169,OtherPorts[船名],D169,OtherPorts[門司港発],F169)&gt;1,"要確認：同じ他港作業が重複",IF(OR(NOT(ISNUMBER(O169)),M169="未確認"),"要確認：時間・根拠未確認","確認済")))))</f>
        <v/>
      </c>
      <c r="S169" s="10" t="str">
        <f>IF(B169="","",IF(ISNUMBER(K169),0,1))</f>
        <v/>
      </c>
    </row>
    <row r="170" spans="1:19" ht="24.95" customHeight="1" x14ac:dyDescent="0.2">
      <c r="A170" s="20"/>
      <c r="B170" s="7"/>
      <c r="C170" s="7"/>
      <c r="D170" s="7"/>
      <c r="E170" s="7"/>
      <c r="F170" s="26"/>
      <c r="G170" s="26"/>
      <c r="H170" s="26"/>
      <c r="I170" s="26"/>
      <c r="J170" s="32"/>
      <c r="K170" s="35"/>
      <c r="L170" s="7"/>
      <c r="M170" s="7"/>
      <c r="N170" s="7"/>
      <c r="O170" s="18" t="str">
        <f>IF(B170="","",IF(AND(ISNUMBER(F170),ISNUMBER(I170),I170&gt;=F170),ROUND((I170-F170)*24,4),IF(OR(F170&lt;&gt;"",I170&lt;&gt;""),"",IF(AND(ISNUMBER(J170),J170&gt;=0),J170,""))))</f>
        <v/>
      </c>
      <c r="P170" s="10" t="str">
        <f>IF(B170="","",IF(AND(ISNUMBER(F170),ISNUMBER(I170),I170&gt;=F170),"実績：門司発～門司着",IF(OR(F170&lt;&gt;"",I170&lt;&gt;""),"要確認：時刻不足・逆転",IF(AND(ISNUMBER(J170),J170&gt;=0),"実績：記録の時間","未確認"))))</f>
        <v/>
      </c>
      <c r="Q170" s="10" t="str">
        <f>IF(B170="","",IF(ISNUMBER(A170),YEAR(A170)-IF(MONTH(A170)&lt;4,1,0),""))</f>
        <v/>
      </c>
      <c r="R170" s="10" t="str">
        <f>IF(B170="","",IF(OR(NOT(ISNUMBER(A170)),C170="",D170="",L170="",M170="",AND(B170&lt;&gt;"関豊丸",B170&lt;&gt;"長豊丸")),"要確認：対象船・基本項目",IF(OR(P170="要確認：時刻不足・逆転",AND(ISNUMBER(G170),ISNUMBER(H170),H170&lt;G170),AND(ISNUMBER(F170),ISNUMBER(G170),G170&lt;F170),AND(ISNUMBER(H170),ISNUMBER(I170),I170&lt;H170),AND(ISNUMBER(J170),J170&lt;0),AND(ISNUMBER(K170),K170&lt;0)),"要確認：時刻・時間・料金",IF(COUNTIFS(OtherPorts[作業日],A170,OtherPorts[曳船名],B170,OtherPorts[船名],D170,OtherPorts[門司港発],F170)&gt;1,"要確認：同じ他港作業が重複",IF(OR(NOT(ISNUMBER(O170)),M170="未確認"),"要確認：時間・根拠未確認","確認済")))))</f>
        <v/>
      </c>
      <c r="S170" s="10" t="str">
        <f>IF(B170="","",IF(ISNUMBER(K170),0,1))</f>
        <v/>
      </c>
    </row>
    <row r="171" spans="1:19" ht="24.95" customHeight="1" x14ac:dyDescent="0.2">
      <c r="A171" s="20"/>
      <c r="B171" s="7"/>
      <c r="C171" s="7"/>
      <c r="D171" s="7"/>
      <c r="E171" s="7"/>
      <c r="F171" s="26"/>
      <c r="G171" s="26"/>
      <c r="H171" s="26"/>
      <c r="I171" s="26"/>
      <c r="J171" s="32"/>
      <c r="K171" s="35"/>
      <c r="L171" s="7"/>
      <c r="M171" s="7"/>
      <c r="N171" s="7"/>
      <c r="O171" s="18" t="str">
        <f>IF(B171="","",IF(AND(ISNUMBER(F171),ISNUMBER(I171),I171&gt;=F171),ROUND((I171-F171)*24,4),IF(OR(F171&lt;&gt;"",I171&lt;&gt;""),"",IF(AND(ISNUMBER(J171),J171&gt;=0),J171,""))))</f>
        <v/>
      </c>
      <c r="P171" s="10" t="str">
        <f>IF(B171="","",IF(AND(ISNUMBER(F171),ISNUMBER(I171),I171&gt;=F171),"実績：門司発～門司着",IF(OR(F171&lt;&gt;"",I171&lt;&gt;""),"要確認：時刻不足・逆転",IF(AND(ISNUMBER(J171),J171&gt;=0),"実績：記録の時間","未確認"))))</f>
        <v/>
      </c>
      <c r="Q171" s="10" t="str">
        <f>IF(B171="","",IF(ISNUMBER(A171),YEAR(A171)-IF(MONTH(A171)&lt;4,1,0),""))</f>
        <v/>
      </c>
      <c r="R171" s="10" t="str">
        <f>IF(B171="","",IF(OR(NOT(ISNUMBER(A171)),C171="",D171="",L171="",M171="",AND(B171&lt;&gt;"関豊丸",B171&lt;&gt;"長豊丸")),"要確認：対象船・基本項目",IF(OR(P171="要確認：時刻不足・逆転",AND(ISNUMBER(G171),ISNUMBER(H171),H171&lt;G171),AND(ISNUMBER(F171),ISNUMBER(G171),G171&lt;F171),AND(ISNUMBER(H171),ISNUMBER(I171),I171&lt;H171),AND(ISNUMBER(J171),J171&lt;0),AND(ISNUMBER(K171),K171&lt;0)),"要確認：時刻・時間・料金",IF(COUNTIFS(OtherPorts[作業日],A171,OtherPorts[曳船名],B171,OtherPorts[船名],D171,OtherPorts[門司港発],F171)&gt;1,"要確認：同じ他港作業が重複",IF(OR(NOT(ISNUMBER(O171)),M171="未確認"),"要確認：時間・根拠未確認","確認済")))))</f>
        <v/>
      </c>
      <c r="S171" s="10" t="str">
        <f>IF(B171="","",IF(ISNUMBER(K171),0,1))</f>
        <v/>
      </c>
    </row>
    <row r="172" spans="1:19" ht="24.95" customHeight="1" x14ac:dyDescent="0.2">
      <c r="A172" s="20"/>
      <c r="B172" s="7"/>
      <c r="C172" s="7"/>
      <c r="D172" s="7"/>
      <c r="E172" s="7"/>
      <c r="F172" s="26"/>
      <c r="G172" s="26"/>
      <c r="H172" s="26"/>
      <c r="I172" s="26"/>
      <c r="J172" s="32"/>
      <c r="K172" s="35"/>
      <c r="L172" s="7"/>
      <c r="M172" s="7"/>
      <c r="N172" s="7"/>
      <c r="O172" s="18" t="str">
        <f>IF(B172="","",IF(AND(ISNUMBER(F172),ISNUMBER(I172),I172&gt;=F172),ROUND((I172-F172)*24,4),IF(OR(F172&lt;&gt;"",I172&lt;&gt;""),"",IF(AND(ISNUMBER(J172),J172&gt;=0),J172,""))))</f>
        <v/>
      </c>
      <c r="P172" s="10" t="str">
        <f>IF(B172="","",IF(AND(ISNUMBER(F172),ISNUMBER(I172),I172&gt;=F172),"実績：門司発～門司着",IF(OR(F172&lt;&gt;"",I172&lt;&gt;""),"要確認：時刻不足・逆転",IF(AND(ISNUMBER(J172),J172&gt;=0),"実績：記録の時間","未確認"))))</f>
        <v/>
      </c>
      <c r="Q172" s="10" t="str">
        <f>IF(B172="","",IF(ISNUMBER(A172),YEAR(A172)-IF(MONTH(A172)&lt;4,1,0),""))</f>
        <v/>
      </c>
      <c r="R172" s="10" t="str">
        <f>IF(B172="","",IF(OR(NOT(ISNUMBER(A172)),C172="",D172="",L172="",M172="",AND(B172&lt;&gt;"関豊丸",B172&lt;&gt;"長豊丸")),"要確認：対象船・基本項目",IF(OR(P172="要確認：時刻不足・逆転",AND(ISNUMBER(G172),ISNUMBER(H172),H172&lt;G172),AND(ISNUMBER(F172),ISNUMBER(G172),G172&lt;F172),AND(ISNUMBER(H172),ISNUMBER(I172),I172&lt;H172),AND(ISNUMBER(J172),J172&lt;0),AND(ISNUMBER(K172),K172&lt;0)),"要確認：時刻・時間・料金",IF(COUNTIFS(OtherPorts[作業日],A172,OtherPorts[曳船名],B172,OtherPorts[船名],D172,OtherPorts[門司港発],F172)&gt;1,"要確認：同じ他港作業が重複",IF(OR(NOT(ISNUMBER(O172)),M172="未確認"),"要確認：時間・根拠未確認","確認済")))))</f>
        <v/>
      </c>
      <c r="S172" s="10" t="str">
        <f>IF(B172="","",IF(ISNUMBER(K172),0,1))</f>
        <v/>
      </c>
    </row>
    <row r="173" spans="1:19" ht="24.95" customHeight="1" x14ac:dyDescent="0.2">
      <c r="A173" s="20"/>
      <c r="B173" s="7"/>
      <c r="C173" s="7"/>
      <c r="D173" s="7"/>
      <c r="E173" s="7"/>
      <c r="F173" s="26"/>
      <c r="G173" s="26"/>
      <c r="H173" s="26"/>
      <c r="I173" s="26"/>
      <c r="J173" s="32"/>
      <c r="K173" s="35"/>
      <c r="L173" s="7"/>
      <c r="M173" s="7"/>
      <c r="N173" s="7"/>
      <c r="O173" s="18" t="str">
        <f>IF(B173="","",IF(AND(ISNUMBER(F173),ISNUMBER(I173),I173&gt;=F173),ROUND((I173-F173)*24,4),IF(OR(F173&lt;&gt;"",I173&lt;&gt;""),"",IF(AND(ISNUMBER(J173),J173&gt;=0),J173,""))))</f>
        <v/>
      </c>
      <c r="P173" s="10" t="str">
        <f>IF(B173="","",IF(AND(ISNUMBER(F173),ISNUMBER(I173),I173&gt;=F173),"実績：門司発～門司着",IF(OR(F173&lt;&gt;"",I173&lt;&gt;""),"要確認：時刻不足・逆転",IF(AND(ISNUMBER(J173),J173&gt;=0),"実績：記録の時間","未確認"))))</f>
        <v/>
      </c>
      <c r="Q173" s="10" t="str">
        <f>IF(B173="","",IF(ISNUMBER(A173),YEAR(A173)-IF(MONTH(A173)&lt;4,1,0),""))</f>
        <v/>
      </c>
      <c r="R173" s="10" t="str">
        <f>IF(B173="","",IF(OR(NOT(ISNUMBER(A173)),C173="",D173="",L173="",M173="",AND(B173&lt;&gt;"関豊丸",B173&lt;&gt;"長豊丸")),"要確認：対象船・基本項目",IF(OR(P173="要確認：時刻不足・逆転",AND(ISNUMBER(G173),ISNUMBER(H173),H173&lt;G173),AND(ISNUMBER(F173),ISNUMBER(G173),G173&lt;F173),AND(ISNUMBER(H173),ISNUMBER(I173),I173&lt;H173),AND(ISNUMBER(J173),J173&lt;0),AND(ISNUMBER(K173),K173&lt;0)),"要確認：時刻・時間・料金",IF(COUNTIFS(OtherPorts[作業日],A173,OtherPorts[曳船名],B173,OtherPorts[船名],D173,OtherPorts[門司港発],F173)&gt;1,"要確認：同じ他港作業が重複",IF(OR(NOT(ISNUMBER(O173)),M173="未確認"),"要確認：時間・根拠未確認","確認済")))))</f>
        <v/>
      </c>
      <c r="S173" s="10" t="str">
        <f>IF(B173="","",IF(ISNUMBER(K173),0,1))</f>
        <v/>
      </c>
    </row>
    <row r="174" spans="1:19" ht="24.95" customHeight="1" x14ac:dyDescent="0.2">
      <c r="A174" s="20"/>
      <c r="B174" s="7"/>
      <c r="C174" s="7"/>
      <c r="D174" s="7"/>
      <c r="E174" s="7"/>
      <c r="F174" s="26"/>
      <c r="G174" s="26"/>
      <c r="H174" s="26"/>
      <c r="I174" s="26"/>
      <c r="J174" s="32"/>
      <c r="K174" s="35"/>
      <c r="L174" s="7"/>
      <c r="M174" s="7"/>
      <c r="N174" s="7"/>
      <c r="O174" s="18" t="str">
        <f>IF(B174="","",IF(AND(ISNUMBER(F174),ISNUMBER(I174),I174&gt;=F174),ROUND((I174-F174)*24,4),IF(OR(F174&lt;&gt;"",I174&lt;&gt;""),"",IF(AND(ISNUMBER(J174),J174&gt;=0),J174,""))))</f>
        <v/>
      </c>
      <c r="P174" s="10" t="str">
        <f>IF(B174="","",IF(AND(ISNUMBER(F174),ISNUMBER(I174),I174&gt;=F174),"実績：門司発～門司着",IF(OR(F174&lt;&gt;"",I174&lt;&gt;""),"要確認：時刻不足・逆転",IF(AND(ISNUMBER(J174),J174&gt;=0),"実績：記録の時間","未確認"))))</f>
        <v/>
      </c>
      <c r="Q174" s="10" t="str">
        <f>IF(B174="","",IF(ISNUMBER(A174),YEAR(A174)-IF(MONTH(A174)&lt;4,1,0),""))</f>
        <v/>
      </c>
      <c r="R174" s="10" t="str">
        <f>IF(B174="","",IF(OR(NOT(ISNUMBER(A174)),C174="",D174="",L174="",M174="",AND(B174&lt;&gt;"関豊丸",B174&lt;&gt;"長豊丸")),"要確認：対象船・基本項目",IF(OR(P174="要確認：時刻不足・逆転",AND(ISNUMBER(G174),ISNUMBER(H174),H174&lt;G174),AND(ISNUMBER(F174),ISNUMBER(G174),G174&lt;F174),AND(ISNUMBER(H174),ISNUMBER(I174),I174&lt;H174),AND(ISNUMBER(J174),J174&lt;0),AND(ISNUMBER(K174),K174&lt;0)),"要確認：時刻・時間・料金",IF(COUNTIFS(OtherPorts[作業日],A174,OtherPorts[曳船名],B174,OtherPorts[船名],D174,OtherPorts[門司港発],F174)&gt;1,"要確認：同じ他港作業が重複",IF(OR(NOT(ISNUMBER(O174)),M174="未確認"),"要確認：時間・根拠未確認","確認済")))))</f>
        <v/>
      </c>
      <c r="S174" s="10" t="str">
        <f>IF(B174="","",IF(ISNUMBER(K174),0,1))</f>
        <v/>
      </c>
    </row>
    <row r="175" spans="1:19" ht="24.95" customHeight="1" x14ac:dyDescent="0.2">
      <c r="A175" s="20"/>
      <c r="B175" s="7"/>
      <c r="C175" s="7"/>
      <c r="D175" s="7"/>
      <c r="E175" s="7"/>
      <c r="F175" s="26"/>
      <c r="G175" s="26"/>
      <c r="H175" s="26"/>
      <c r="I175" s="26"/>
      <c r="J175" s="32"/>
      <c r="K175" s="35"/>
      <c r="L175" s="7"/>
      <c r="M175" s="7"/>
      <c r="N175" s="7"/>
      <c r="O175" s="18" t="str">
        <f>IF(B175="","",IF(AND(ISNUMBER(F175),ISNUMBER(I175),I175&gt;=F175),ROUND((I175-F175)*24,4),IF(OR(F175&lt;&gt;"",I175&lt;&gt;""),"",IF(AND(ISNUMBER(J175),J175&gt;=0),J175,""))))</f>
        <v/>
      </c>
      <c r="P175" s="10" t="str">
        <f>IF(B175="","",IF(AND(ISNUMBER(F175),ISNUMBER(I175),I175&gt;=F175),"実績：門司発～門司着",IF(OR(F175&lt;&gt;"",I175&lt;&gt;""),"要確認：時刻不足・逆転",IF(AND(ISNUMBER(J175),J175&gt;=0),"実績：記録の時間","未確認"))))</f>
        <v/>
      </c>
      <c r="Q175" s="10" t="str">
        <f>IF(B175="","",IF(ISNUMBER(A175),YEAR(A175)-IF(MONTH(A175)&lt;4,1,0),""))</f>
        <v/>
      </c>
      <c r="R175" s="10" t="str">
        <f>IF(B175="","",IF(OR(NOT(ISNUMBER(A175)),C175="",D175="",L175="",M175="",AND(B175&lt;&gt;"関豊丸",B175&lt;&gt;"長豊丸")),"要確認：対象船・基本項目",IF(OR(P175="要確認：時刻不足・逆転",AND(ISNUMBER(G175),ISNUMBER(H175),H175&lt;G175),AND(ISNUMBER(F175),ISNUMBER(G175),G175&lt;F175),AND(ISNUMBER(H175),ISNUMBER(I175),I175&lt;H175),AND(ISNUMBER(J175),J175&lt;0),AND(ISNUMBER(K175),K175&lt;0)),"要確認：時刻・時間・料金",IF(COUNTIFS(OtherPorts[作業日],A175,OtherPorts[曳船名],B175,OtherPorts[船名],D175,OtherPorts[門司港発],F175)&gt;1,"要確認：同じ他港作業が重複",IF(OR(NOT(ISNUMBER(O175)),M175="未確認"),"要確認：時間・根拠未確認","確認済")))))</f>
        <v/>
      </c>
      <c r="S175" s="10" t="str">
        <f>IF(B175="","",IF(ISNUMBER(K175),0,1))</f>
        <v/>
      </c>
    </row>
    <row r="176" spans="1:19" ht="24.95" customHeight="1" x14ac:dyDescent="0.2">
      <c r="A176" s="20"/>
      <c r="B176" s="7"/>
      <c r="C176" s="7"/>
      <c r="D176" s="7"/>
      <c r="E176" s="7"/>
      <c r="F176" s="26"/>
      <c r="G176" s="26"/>
      <c r="H176" s="26"/>
      <c r="I176" s="26"/>
      <c r="J176" s="32"/>
      <c r="K176" s="35"/>
      <c r="L176" s="7"/>
      <c r="M176" s="7"/>
      <c r="N176" s="7"/>
      <c r="O176" s="18" t="str">
        <f>IF(B176="","",IF(AND(ISNUMBER(F176),ISNUMBER(I176),I176&gt;=F176),ROUND((I176-F176)*24,4),IF(OR(F176&lt;&gt;"",I176&lt;&gt;""),"",IF(AND(ISNUMBER(J176),J176&gt;=0),J176,""))))</f>
        <v/>
      </c>
      <c r="P176" s="10" t="str">
        <f>IF(B176="","",IF(AND(ISNUMBER(F176),ISNUMBER(I176),I176&gt;=F176),"実績：門司発～門司着",IF(OR(F176&lt;&gt;"",I176&lt;&gt;""),"要確認：時刻不足・逆転",IF(AND(ISNUMBER(J176),J176&gt;=0),"実績：記録の時間","未確認"))))</f>
        <v/>
      </c>
      <c r="Q176" s="10" t="str">
        <f>IF(B176="","",IF(ISNUMBER(A176),YEAR(A176)-IF(MONTH(A176)&lt;4,1,0),""))</f>
        <v/>
      </c>
      <c r="R176" s="10" t="str">
        <f>IF(B176="","",IF(OR(NOT(ISNUMBER(A176)),C176="",D176="",L176="",M176="",AND(B176&lt;&gt;"関豊丸",B176&lt;&gt;"長豊丸")),"要確認：対象船・基本項目",IF(OR(P176="要確認：時刻不足・逆転",AND(ISNUMBER(G176),ISNUMBER(H176),H176&lt;G176),AND(ISNUMBER(F176),ISNUMBER(G176),G176&lt;F176),AND(ISNUMBER(H176),ISNUMBER(I176),I176&lt;H176),AND(ISNUMBER(J176),J176&lt;0),AND(ISNUMBER(K176),K176&lt;0)),"要確認：時刻・時間・料金",IF(COUNTIFS(OtherPorts[作業日],A176,OtherPorts[曳船名],B176,OtherPorts[船名],D176,OtherPorts[門司港発],F176)&gt;1,"要確認：同じ他港作業が重複",IF(OR(NOT(ISNUMBER(O176)),M176="未確認"),"要確認：時間・根拠未確認","確認済")))))</f>
        <v/>
      </c>
      <c r="S176" s="10" t="str">
        <f>IF(B176="","",IF(ISNUMBER(K176),0,1))</f>
        <v/>
      </c>
    </row>
    <row r="177" spans="1:19" ht="24.95" customHeight="1" x14ac:dyDescent="0.2">
      <c r="A177" s="20"/>
      <c r="B177" s="7"/>
      <c r="C177" s="7"/>
      <c r="D177" s="7"/>
      <c r="E177" s="7"/>
      <c r="F177" s="26"/>
      <c r="G177" s="26"/>
      <c r="H177" s="26"/>
      <c r="I177" s="26"/>
      <c r="J177" s="32"/>
      <c r="K177" s="35"/>
      <c r="L177" s="7"/>
      <c r="M177" s="7"/>
      <c r="N177" s="7"/>
      <c r="O177" s="18" t="str">
        <f>IF(B177="","",IF(AND(ISNUMBER(F177),ISNUMBER(I177),I177&gt;=F177),ROUND((I177-F177)*24,4),IF(OR(F177&lt;&gt;"",I177&lt;&gt;""),"",IF(AND(ISNUMBER(J177),J177&gt;=0),J177,""))))</f>
        <v/>
      </c>
      <c r="P177" s="10" t="str">
        <f>IF(B177="","",IF(AND(ISNUMBER(F177),ISNUMBER(I177),I177&gt;=F177),"実績：門司発～門司着",IF(OR(F177&lt;&gt;"",I177&lt;&gt;""),"要確認：時刻不足・逆転",IF(AND(ISNUMBER(J177),J177&gt;=0),"実績：記録の時間","未確認"))))</f>
        <v/>
      </c>
      <c r="Q177" s="10" t="str">
        <f>IF(B177="","",IF(ISNUMBER(A177),YEAR(A177)-IF(MONTH(A177)&lt;4,1,0),""))</f>
        <v/>
      </c>
      <c r="R177" s="10" t="str">
        <f>IF(B177="","",IF(OR(NOT(ISNUMBER(A177)),C177="",D177="",L177="",M177="",AND(B177&lt;&gt;"関豊丸",B177&lt;&gt;"長豊丸")),"要確認：対象船・基本項目",IF(OR(P177="要確認：時刻不足・逆転",AND(ISNUMBER(G177),ISNUMBER(H177),H177&lt;G177),AND(ISNUMBER(F177),ISNUMBER(G177),G177&lt;F177),AND(ISNUMBER(H177),ISNUMBER(I177),I177&lt;H177),AND(ISNUMBER(J177),J177&lt;0),AND(ISNUMBER(K177),K177&lt;0)),"要確認：時刻・時間・料金",IF(COUNTIFS(OtherPorts[作業日],A177,OtherPorts[曳船名],B177,OtherPorts[船名],D177,OtherPorts[門司港発],F177)&gt;1,"要確認：同じ他港作業が重複",IF(OR(NOT(ISNUMBER(O177)),M177="未確認"),"要確認：時間・根拠未確認","確認済")))))</f>
        <v/>
      </c>
      <c r="S177" s="10" t="str">
        <f>IF(B177="","",IF(ISNUMBER(K177),0,1))</f>
        <v/>
      </c>
    </row>
    <row r="178" spans="1:19" ht="24.95" customHeight="1" x14ac:dyDescent="0.2">
      <c r="A178" s="20"/>
      <c r="B178" s="7"/>
      <c r="C178" s="7"/>
      <c r="D178" s="7"/>
      <c r="E178" s="7"/>
      <c r="F178" s="26"/>
      <c r="G178" s="26"/>
      <c r="H178" s="26"/>
      <c r="I178" s="26"/>
      <c r="J178" s="32"/>
      <c r="K178" s="35"/>
      <c r="L178" s="7"/>
      <c r="M178" s="7"/>
      <c r="N178" s="7"/>
      <c r="O178" s="18" t="str">
        <f>IF(B178="","",IF(AND(ISNUMBER(F178),ISNUMBER(I178),I178&gt;=F178),ROUND((I178-F178)*24,4),IF(OR(F178&lt;&gt;"",I178&lt;&gt;""),"",IF(AND(ISNUMBER(J178),J178&gt;=0),J178,""))))</f>
        <v/>
      </c>
      <c r="P178" s="10" t="str">
        <f>IF(B178="","",IF(AND(ISNUMBER(F178),ISNUMBER(I178),I178&gt;=F178),"実績：門司発～門司着",IF(OR(F178&lt;&gt;"",I178&lt;&gt;""),"要確認：時刻不足・逆転",IF(AND(ISNUMBER(J178),J178&gt;=0),"実績：記録の時間","未確認"))))</f>
        <v/>
      </c>
      <c r="Q178" s="10" t="str">
        <f>IF(B178="","",IF(ISNUMBER(A178),YEAR(A178)-IF(MONTH(A178)&lt;4,1,0),""))</f>
        <v/>
      </c>
      <c r="R178" s="10" t="str">
        <f>IF(B178="","",IF(OR(NOT(ISNUMBER(A178)),C178="",D178="",L178="",M178="",AND(B178&lt;&gt;"関豊丸",B178&lt;&gt;"長豊丸")),"要確認：対象船・基本項目",IF(OR(P178="要確認：時刻不足・逆転",AND(ISNUMBER(G178),ISNUMBER(H178),H178&lt;G178),AND(ISNUMBER(F178),ISNUMBER(G178),G178&lt;F178),AND(ISNUMBER(H178),ISNUMBER(I178),I178&lt;H178),AND(ISNUMBER(J178),J178&lt;0),AND(ISNUMBER(K178),K178&lt;0)),"要確認：時刻・時間・料金",IF(COUNTIFS(OtherPorts[作業日],A178,OtherPorts[曳船名],B178,OtherPorts[船名],D178,OtherPorts[門司港発],F178)&gt;1,"要確認：同じ他港作業が重複",IF(OR(NOT(ISNUMBER(O178)),M178="未確認"),"要確認：時間・根拠未確認","確認済")))))</f>
        <v/>
      </c>
      <c r="S178" s="10" t="str">
        <f>IF(B178="","",IF(ISNUMBER(K178),0,1))</f>
        <v/>
      </c>
    </row>
    <row r="179" spans="1:19" ht="24.95" customHeight="1" x14ac:dyDescent="0.2">
      <c r="A179" s="20"/>
      <c r="B179" s="7"/>
      <c r="C179" s="7"/>
      <c r="D179" s="7"/>
      <c r="E179" s="7"/>
      <c r="F179" s="26"/>
      <c r="G179" s="26"/>
      <c r="H179" s="26"/>
      <c r="I179" s="26"/>
      <c r="J179" s="32"/>
      <c r="K179" s="35"/>
      <c r="L179" s="7"/>
      <c r="M179" s="7"/>
      <c r="N179" s="7"/>
      <c r="O179" s="18" t="str">
        <f>IF(B179="","",IF(AND(ISNUMBER(F179),ISNUMBER(I179),I179&gt;=F179),ROUND((I179-F179)*24,4),IF(OR(F179&lt;&gt;"",I179&lt;&gt;""),"",IF(AND(ISNUMBER(J179),J179&gt;=0),J179,""))))</f>
        <v/>
      </c>
      <c r="P179" s="10" t="str">
        <f>IF(B179="","",IF(AND(ISNUMBER(F179),ISNUMBER(I179),I179&gt;=F179),"実績：門司発～門司着",IF(OR(F179&lt;&gt;"",I179&lt;&gt;""),"要確認：時刻不足・逆転",IF(AND(ISNUMBER(J179),J179&gt;=0),"実績：記録の時間","未確認"))))</f>
        <v/>
      </c>
      <c r="Q179" s="10" t="str">
        <f>IF(B179="","",IF(ISNUMBER(A179),YEAR(A179)-IF(MONTH(A179)&lt;4,1,0),""))</f>
        <v/>
      </c>
      <c r="R179" s="10" t="str">
        <f>IF(B179="","",IF(OR(NOT(ISNUMBER(A179)),C179="",D179="",L179="",M179="",AND(B179&lt;&gt;"関豊丸",B179&lt;&gt;"長豊丸")),"要確認：対象船・基本項目",IF(OR(P179="要確認：時刻不足・逆転",AND(ISNUMBER(G179),ISNUMBER(H179),H179&lt;G179),AND(ISNUMBER(F179),ISNUMBER(G179),G179&lt;F179),AND(ISNUMBER(H179),ISNUMBER(I179),I179&lt;H179),AND(ISNUMBER(J179),J179&lt;0),AND(ISNUMBER(K179),K179&lt;0)),"要確認：時刻・時間・料金",IF(COUNTIFS(OtherPorts[作業日],A179,OtherPorts[曳船名],B179,OtherPorts[船名],D179,OtherPorts[門司港発],F179)&gt;1,"要確認：同じ他港作業が重複",IF(OR(NOT(ISNUMBER(O179)),M179="未確認"),"要確認：時間・根拠未確認","確認済")))))</f>
        <v/>
      </c>
      <c r="S179" s="10" t="str">
        <f>IF(B179="","",IF(ISNUMBER(K179),0,1))</f>
        <v/>
      </c>
    </row>
    <row r="180" spans="1:19" ht="24.95" customHeight="1" x14ac:dyDescent="0.2">
      <c r="A180" s="20"/>
      <c r="B180" s="7"/>
      <c r="C180" s="7"/>
      <c r="D180" s="7"/>
      <c r="E180" s="7"/>
      <c r="F180" s="26"/>
      <c r="G180" s="26"/>
      <c r="H180" s="26"/>
      <c r="I180" s="26"/>
      <c r="J180" s="32"/>
      <c r="K180" s="35"/>
      <c r="L180" s="7"/>
      <c r="M180" s="7"/>
      <c r="N180" s="7"/>
      <c r="O180" s="18" t="str">
        <f>IF(B180="","",IF(AND(ISNUMBER(F180),ISNUMBER(I180),I180&gt;=F180),ROUND((I180-F180)*24,4),IF(OR(F180&lt;&gt;"",I180&lt;&gt;""),"",IF(AND(ISNUMBER(J180),J180&gt;=0),J180,""))))</f>
        <v/>
      </c>
      <c r="P180" s="10" t="str">
        <f>IF(B180="","",IF(AND(ISNUMBER(F180),ISNUMBER(I180),I180&gt;=F180),"実績：門司発～門司着",IF(OR(F180&lt;&gt;"",I180&lt;&gt;""),"要確認：時刻不足・逆転",IF(AND(ISNUMBER(J180),J180&gt;=0),"実績：記録の時間","未確認"))))</f>
        <v/>
      </c>
      <c r="Q180" s="10" t="str">
        <f>IF(B180="","",IF(ISNUMBER(A180),YEAR(A180)-IF(MONTH(A180)&lt;4,1,0),""))</f>
        <v/>
      </c>
      <c r="R180" s="10" t="str">
        <f>IF(B180="","",IF(OR(NOT(ISNUMBER(A180)),C180="",D180="",L180="",M180="",AND(B180&lt;&gt;"関豊丸",B180&lt;&gt;"長豊丸")),"要確認：対象船・基本項目",IF(OR(P180="要確認：時刻不足・逆転",AND(ISNUMBER(G180),ISNUMBER(H180),H180&lt;G180),AND(ISNUMBER(F180),ISNUMBER(G180),G180&lt;F180),AND(ISNUMBER(H180),ISNUMBER(I180),I180&lt;H180),AND(ISNUMBER(J180),J180&lt;0),AND(ISNUMBER(K180),K180&lt;0)),"要確認：時刻・時間・料金",IF(COUNTIFS(OtherPorts[作業日],A180,OtherPorts[曳船名],B180,OtherPorts[船名],D180,OtherPorts[門司港発],F180)&gt;1,"要確認：同じ他港作業が重複",IF(OR(NOT(ISNUMBER(O180)),M180="未確認"),"要確認：時間・根拠未確認","確認済")))))</f>
        <v/>
      </c>
      <c r="S180" s="10" t="str">
        <f>IF(B180="","",IF(ISNUMBER(K180),0,1))</f>
        <v/>
      </c>
    </row>
    <row r="181" spans="1:19" ht="24.95" customHeight="1" x14ac:dyDescent="0.2">
      <c r="A181" s="20"/>
      <c r="B181" s="7"/>
      <c r="C181" s="7"/>
      <c r="D181" s="7"/>
      <c r="E181" s="7"/>
      <c r="F181" s="26"/>
      <c r="G181" s="26"/>
      <c r="H181" s="26"/>
      <c r="I181" s="26"/>
      <c r="J181" s="32"/>
      <c r="K181" s="35"/>
      <c r="L181" s="7"/>
      <c r="M181" s="7"/>
      <c r="N181" s="7"/>
      <c r="O181" s="18" t="str">
        <f>IF(B181="","",IF(AND(ISNUMBER(F181),ISNUMBER(I181),I181&gt;=F181),ROUND((I181-F181)*24,4),IF(OR(F181&lt;&gt;"",I181&lt;&gt;""),"",IF(AND(ISNUMBER(J181),J181&gt;=0),J181,""))))</f>
        <v/>
      </c>
      <c r="P181" s="10" t="str">
        <f>IF(B181="","",IF(AND(ISNUMBER(F181),ISNUMBER(I181),I181&gt;=F181),"実績：門司発～門司着",IF(OR(F181&lt;&gt;"",I181&lt;&gt;""),"要確認：時刻不足・逆転",IF(AND(ISNUMBER(J181),J181&gt;=0),"実績：記録の時間","未確認"))))</f>
        <v/>
      </c>
      <c r="Q181" s="10" t="str">
        <f>IF(B181="","",IF(ISNUMBER(A181),YEAR(A181)-IF(MONTH(A181)&lt;4,1,0),""))</f>
        <v/>
      </c>
      <c r="R181" s="10" t="str">
        <f>IF(B181="","",IF(OR(NOT(ISNUMBER(A181)),C181="",D181="",L181="",M181="",AND(B181&lt;&gt;"関豊丸",B181&lt;&gt;"長豊丸")),"要確認：対象船・基本項目",IF(OR(P181="要確認：時刻不足・逆転",AND(ISNUMBER(G181),ISNUMBER(H181),H181&lt;G181),AND(ISNUMBER(F181),ISNUMBER(G181),G181&lt;F181),AND(ISNUMBER(H181),ISNUMBER(I181),I181&lt;H181),AND(ISNUMBER(J181),J181&lt;0),AND(ISNUMBER(K181),K181&lt;0)),"要確認：時刻・時間・料金",IF(COUNTIFS(OtherPorts[作業日],A181,OtherPorts[曳船名],B181,OtherPorts[船名],D181,OtherPorts[門司港発],F181)&gt;1,"要確認：同じ他港作業が重複",IF(OR(NOT(ISNUMBER(O181)),M181="未確認"),"要確認：時間・根拠未確認","確認済")))))</f>
        <v/>
      </c>
      <c r="S181" s="10" t="str">
        <f>IF(B181="","",IF(ISNUMBER(K181),0,1))</f>
        <v/>
      </c>
    </row>
    <row r="182" spans="1:19" ht="24.95" customHeight="1" x14ac:dyDescent="0.2">
      <c r="A182" s="20"/>
      <c r="B182" s="7"/>
      <c r="C182" s="7"/>
      <c r="D182" s="7"/>
      <c r="E182" s="7"/>
      <c r="F182" s="26"/>
      <c r="G182" s="26"/>
      <c r="H182" s="26"/>
      <c r="I182" s="26"/>
      <c r="J182" s="32"/>
      <c r="K182" s="35"/>
      <c r="L182" s="7"/>
      <c r="M182" s="7"/>
      <c r="N182" s="7"/>
      <c r="O182" s="18" t="str">
        <f>IF(B182="","",IF(AND(ISNUMBER(F182),ISNUMBER(I182),I182&gt;=F182),ROUND((I182-F182)*24,4),IF(OR(F182&lt;&gt;"",I182&lt;&gt;""),"",IF(AND(ISNUMBER(J182),J182&gt;=0),J182,""))))</f>
        <v/>
      </c>
      <c r="P182" s="10" t="str">
        <f>IF(B182="","",IF(AND(ISNUMBER(F182),ISNUMBER(I182),I182&gt;=F182),"実績：門司発～門司着",IF(OR(F182&lt;&gt;"",I182&lt;&gt;""),"要確認：時刻不足・逆転",IF(AND(ISNUMBER(J182),J182&gt;=0),"実績：記録の時間","未確認"))))</f>
        <v/>
      </c>
      <c r="Q182" s="10" t="str">
        <f>IF(B182="","",IF(ISNUMBER(A182),YEAR(A182)-IF(MONTH(A182)&lt;4,1,0),""))</f>
        <v/>
      </c>
      <c r="R182" s="10" t="str">
        <f>IF(B182="","",IF(OR(NOT(ISNUMBER(A182)),C182="",D182="",L182="",M182="",AND(B182&lt;&gt;"関豊丸",B182&lt;&gt;"長豊丸")),"要確認：対象船・基本項目",IF(OR(P182="要確認：時刻不足・逆転",AND(ISNUMBER(G182),ISNUMBER(H182),H182&lt;G182),AND(ISNUMBER(F182),ISNUMBER(G182),G182&lt;F182),AND(ISNUMBER(H182),ISNUMBER(I182),I182&lt;H182),AND(ISNUMBER(J182),J182&lt;0),AND(ISNUMBER(K182),K182&lt;0)),"要確認：時刻・時間・料金",IF(COUNTIFS(OtherPorts[作業日],A182,OtherPorts[曳船名],B182,OtherPorts[船名],D182,OtherPorts[門司港発],F182)&gt;1,"要確認：同じ他港作業が重複",IF(OR(NOT(ISNUMBER(O182)),M182="未確認"),"要確認：時間・根拠未確認","確認済")))))</f>
        <v/>
      </c>
      <c r="S182" s="10" t="str">
        <f>IF(B182="","",IF(ISNUMBER(K182),0,1))</f>
        <v/>
      </c>
    </row>
    <row r="183" spans="1:19" ht="24.95" customHeight="1" x14ac:dyDescent="0.2">
      <c r="A183" s="20"/>
      <c r="B183" s="7"/>
      <c r="C183" s="7"/>
      <c r="D183" s="7"/>
      <c r="E183" s="7"/>
      <c r="F183" s="26"/>
      <c r="G183" s="26"/>
      <c r="H183" s="26"/>
      <c r="I183" s="26"/>
      <c r="J183" s="32"/>
      <c r="K183" s="35"/>
      <c r="L183" s="7"/>
      <c r="M183" s="7"/>
      <c r="N183" s="7"/>
      <c r="O183" s="18" t="str">
        <f>IF(B183="","",IF(AND(ISNUMBER(F183),ISNUMBER(I183),I183&gt;=F183),ROUND((I183-F183)*24,4),IF(OR(F183&lt;&gt;"",I183&lt;&gt;""),"",IF(AND(ISNUMBER(J183),J183&gt;=0),J183,""))))</f>
        <v/>
      </c>
      <c r="P183" s="10" t="str">
        <f>IF(B183="","",IF(AND(ISNUMBER(F183),ISNUMBER(I183),I183&gt;=F183),"実績：門司発～門司着",IF(OR(F183&lt;&gt;"",I183&lt;&gt;""),"要確認：時刻不足・逆転",IF(AND(ISNUMBER(J183),J183&gt;=0),"実績：記録の時間","未確認"))))</f>
        <v/>
      </c>
      <c r="Q183" s="10" t="str">
        <f>IF(B183="","",IF(ISNUMBER(A183),YEAR(A183)-IF(MONTH(A183)&lt;4,1,0),""))</f>
        <v/>
      </c>
      <c r="R183" s="10" t="str">
        <f>IF(B183="","",IF(OR(NOT(ISNUMBER(A183)),C183="",D183="",L183="",M183="",AND(B183&lt;&gt;"関豊丸",B183&lt;&gt;"長豊丸")),"要確認：対象船・基本項目",IF(OR(P183="要確認：時刻不足・逆転",AND(ISNUMBER(G183),ISNUMBER(H183),H183&lt;G183),AND(ISNUMBER(F183),ISNUMBER(G183),G183&lt;F183),AND(ISNUMBER(H183),ISNUMBER(I183),I183&lt;H183),AND(ISNUMBER(J183),J183&lt;0),AND(ISNUMBER(K183),K183&lt;0)),"要確認：時刻・時間・料金",IF(COUNTIFS(OtherPorts[作業日],A183,OtherPorts[曳船名],B183,OtherPorts[船名],D183,OtherPorts[門司港発],F183)&gt;1,"要確認：同じ他港作業が重複",IF(OR(NOT(ISNUMBER(O183)),M183="未確認"),"要確認：時間・根拠未確認","確認済")))))</f>
        <v/>
      </c>
      <c r="S183" s="10" t="str">
        <f>IF(B183="","",IF(ISNUMBER(K183),0,1))</f>
        <v/>
      </c>
    </row>
    <row r="184" spans="1:19" ht="24.95" customHeight="1" x14ac:dyDescent="0.2">
      <c r="A184" s="20"/>
      <c r="B184" s="7"/>
      <c r="C184" s="7"/>
      <c r="D184" s="7"/>
      <c r="E184" s="7"/>
      <c r="F184" s="26"/>
      <c r="G184" s="26"/>
      <c r="H184" s="26"/>
      <c r="I184" s="26"/>
      <c r="J184" s="32"/>
      <c r="K184" s="35"/>
      <c r="L184" s="7"/>
      <c r="M184" s="7"/>
      <c r="N184" s="7"/>
      <c r="O184" s="18" t="str">
        <f>IF(B184="","",IF(AND(ISNUMBER(F184),ISNUMBER(I184),I184&gt;=F184),ROUND((I184-F184)*24,4),IF(OR(F184&lt;&gt;"",I184&lt;&gt;""),"",IF(AND(ISNUMBER(J184),J184&gt;=0),J184,""))))</f>
        <v/>
      </c>
      <c r="P184" s="10" t="str">
        <f>IF(B184="","",IF(AND(ISNUMBER(F184),ISNUMBER(I184),I184&gt;=F184),"実績：門司発～門司着",IF(OR(F184&lt;&gt;"",I184&lt;&gt;""),"要確認：時刻不足・逆転",IF(AND(ISNUMBER(J184),J184&gt;=0),"実績：記録の時間","未確認"))))</f>
        <v/>
      </c>
      <c r="Q184" s="10" t="str">
        <f>IF(B184="","",IF(ISNUMBER(A184),YEAR(A184)-IF(MONTH(A184)&lt;4,1,0),""))</f>
        <v/>
      </c>
      <c r="R184" s="10" t="str">
        <f>IF(B184="","",IF(OR(NOT(ISNUMBER(A184)),C184="",D184="",L184="",M184="",AND(B184&lt;&gt;"関豊丸",B184&lt;&gt;"長豊丸")),"要確認：対象船・基本項目",IF(OR(P184="要確認：時刻不足・逆転",AND(ISNUMBER(G184),ISNUMBER(H184),H184&lt;G184),AND(ISNUMBER(F184),ISNUMBER(G184),G184&lt;F184),AND(ISNUMBER(H184),ISNUMBER(I184),I184&lt;H184),AND(ISNUMBER(J184),J184&lt;0),AND(ISNUMBER(K184),K184&lt;0)),"要確認：時刻・時間・料金",IF(COUNTIFS(OtherPorts[作業日],A184,OtherPorts[曳船名],B184,OtherPorts[船名],D184,OtherPorts[門司港発],F184)&gt;1,"要確認：同じ他港作業が重複",IF(OR(NOT(ISNUMBER(O184)),M184="未確認"),"要確認：時間・根拠未確認","確認済")))))</f>
        <v/>
      </c>
      <c r="S184" s="10" t="str">
        <f>IF(B184="","",IF(ISNUMBER(K184),0,1))</f>
        <v/>
      </c>
    </row>
    <row r="185" spans="1:19" ht="24.95" customHeight="1" x14ac:dyDescent="0.2">
      <c r="A185" s="20"/>
      <c r="B185" s="7"/>
      <c r="C185" s="7"/>
      <c r="D185" s="7"/>
      <c r="E185" s="7"/>
      <c r="F185" s="26"/>
      <c r="G185" s="26"/>
      <c r="H185" s="26"/>
      <c r="I185" s="26"/>
      <c r="J185" s="32"/>
      <c r="K185" s="35"/>
      <c r="L185" s="7"/>
      <c r="M185" s="7"/>
      <c r="N185" s="7"/>
      <c r="O185" s="18" t="str">
        <f>IF(B185="","",IF(AND(ISNUMBER(F185),ISNUMBER(I185),I185&gt;=F185),ROUND((I185-F185)*24,4),IF(OR(F185&lt;&gt;"",I185&lt;&gt;""),"",IF(AND(ISNUMBER(J185),J185&gt;=0),J185,""))))</f>
        <v/>
      </c>
      <c r="P185" s="10" t="str">
        <f>IF(B185="","",IF(AND(ISNUMBER(F185),ISNUMBER(I185),I185&gt;=F185),"実績：門司発～門司着",IF(OR(F185&lt;&gt;"",I185&lt;&gt;""),"要確認：時刻不足・逆転",IF(AND(ISNUMBER(J185),J185&gt;=0),"実績：記録の時間","未確認"))))</f>
        <v/>
      </c>
      <c r="Q185" s="10" t="str">
        <f>IF(B185="","",IF(ISNUMBER(A185),YEAR(A185)-IF(MONTH(A185)&lt;4,1,0),""))</f>
        <v/>
      </c>
      <c r="R185" s="10" t="str">
        <f>IF(B185="","",IF(OR(NOT(ISNUMBER(A185)),C185="",D185="",L185="",M185="",AND(B185&lt;&gt;"関豊丸",B185&lt;&gt;"長豊丸")),"要確認：対象船・基本項目",IF(OR(P185="要確認：時刻不足・逆転",AND(ISNUMBER(G185),ISNUMBER(H185),H185&lt;G185),AND(ISNUMBER(F185),ISNUMBER(G185),G185&lt;F185),AND(ISNUMBER(H185),ISNUMBER(I185),I185&lt;H185),AND(ISNUMBER(J185),J185&lt;0),AND(ISNUMBER(K185),K185&lt;0)),"要確認：時刻・時間・料金",IF(COUNTIFS(OtherPorts[作業日],A185,OtherPorts[曳船名],B185,OtherPorts[船名],D185,OtherPorts[門司港発],F185)&gt;1,"要確認：同じ他港作業が重複",IF(OR(NOT(ISNUMBER(O185)),M185="未確認"),"要確認：時間・根拠未確認","確認済")))))</f>
        <v/>
      </c>
      <c r="S185" s="10" t="str">
        <f>IF(B185="","",IF(ISNUMBER(K185),0,1))</f>
        <v/>
      </c>
    </row>
    <row r="186" spans="1:19" ht="24.95" customHeight="1" x14ac:dyDescent="0.2">
      <c r="A186" s="20"/>
      <c r="B186" s="7"/>
      <c r="C186" s="7"/>
      <c r="D186" s="7"/>
      <c r="E186" s="7"/>
      <c r="F186" s="26"/>
      <c r="G186" s="26"/>
      <c r="H186" s="26"/>
      <c r="I186" s="26"/>
      <c r="J186" s="32"/>
      <c r="K186" s="35"/>
      <c r="L186" s="7"/>
      <c r="M186" s="7"/>
      <c r="N186" s="7"/>
      <c r="O186" s="18" t="str">
        <f>IF(B186="","",IF(AND(ISNUMBER(F186),ISNUMBER(I186),I186&gt;=F186),ROUND((I186-F186)*24,4),IF(OR(F186&lt;&gt;"",I186&lt;&gt;""),"",IF(AND(ISNUMBER(J186),J186&gt;=0),J186,""))))</f>
        <v/>
      </c>
      <c r="P186" s="10" t="str">
        <f>IF(B186="","",IF(AND(ISNUMBER(F186),ISNUMBER(I186),I186&gt;=F186),"実績：門司発～門司着",IF(OR(F186&lt;&gt;"",I186&lt;&gt;""),"要確認：時刻不足・逆転",IF(AND(ISNUMBER(J186),J186&gt;=0),"実績：記録の時間","未確認"))))</f>
        <v/>
      </c>
      <c r="Q186" s="10" t="str">
        <f>IF(B186="","",IF(ISNUMBER(A186),YEAR(A186)-IF(MONTH(A186)&lt;4,1,0),""))</f>
        <v/>
      </c>
      <c r="R186" s="10" t="str">
        <f>IF(B186="","",IF(OR(NOT(ISNUMBER(A186)),C186="",D186="",L186="",M186="",AND(B186&lt;&gt;"関豊丸",B186&lt;&gt;"長豊丸")),"要確認：対象船・基本項目",IF(OR(P186="要確認：時刻不足・逆転",AND(ISNUMBER(G186),ISNUMBER(H186),H186&lt;G186),AND(ISNUMBER(F186),ISNUMBER(G186),G186&lt;F186),AND(ISNUMBER(H186),ISNUMBER(I186),I186&lt;H186),AND(ISNUMBER(J186),J186&lt;0),AND(ISNUMBER(K186),K186&lt;0)),"要確認：時刻・時間・料金",IF(COUNTIFS(OtherPorts[作業日],A186,OtherPorts[曳船名],B186,OtherPorts[船名],D186,OtherPorts[門司港発],F186)&gt;1,"要確認：同じ他港作業が重複",IF(OR(NOT(ISNUMBER(O186)),M186="未確認"),"要確認：時間・根拠未確認","確認済")))))</f>
        <v/>
      </c>
      <c r="S186" s="10" t="str">
        <f>IF(B186="","",IF(ISNUMBER(K186),0,1))</f>
        <v/>
      </c>
    </row>
    <row r="187" spans="1:19" ht="24.95" customHeight="1" x14ac:dyDescent="0.2">
      <c r="A187" s="20"/>
      <c r="B187" s="7"/>
      <c r="C187" s="7"/>
      <c r="D187" s="7"/>
      <c r="E187" s="7"/>
      <c r="F187" s="26"/>
      <c r="G187" s="26"/>
      <c r="H187" s="26"/>
      <c r="I187" s="26"/>
      <c r="J187" s="32"/>
      <c r="K187" s="35"/>
      <c r="L187" s="7"/>
      <c r="M187" s="7"/>
      <c r="N187" s="7"/>
      <c r="O187" s="18" t="str">
        <f>IF(B187="","",IF(AND(ISNUMBER(F187),ISNUMBER(I187),I187&gt;=F187),ROUND((I187-F187)*24,4),IF(OR(F187&lt;&gt;"",I187&lt;&gt;""),"",IF(AND(ISNUMBER(J187),J187&gt;=0),J187,""))))</f>
        <v/>
      </c>
      <c r="P187" s="10" t="str">
        <f>IF(B187="","",IF(AND(ISNUMBER(F187),ISNUMBER(I187),I187&gt;=F187),"実績：門司発～門司着",IF(OR(F187&lt;&gt;"",I187&lt;&gt;""),"要確認：時刻不足・逆転",IF(AND(ISNUMBER(J187),J187&gt;=0),"実績：記録の時間","未確認"))))</f>
        <v/>
      </c>
      <c r="Q187" s="10" t="str">
        <f>IF(B187="","",IF(ISNUMBER(A187),YEAR(A187)-IF(MONTH(A187)&lt;4,1,0),""))</f>
        <v/>
      </c>
      <c r="R187" s="10" t="str">
        <f>IF(B187="","",IF(OR(NOT(ISNUMBER(A187)),C187="",D187="",L187="",M187="",AND(B187&lt;&gt;"関豊丸",B187&lt;&gt;"長豊丸")),"要確認：対象船・基本項目",IF(OR(P187="要確認：時刻不足・逆転",AND(ISNUMBER(G187),ISNUMBER(H187),H187&lt;G187),AND(ISNUMBER(F187),ISNUMBER(G187),G187&lt;F187),AND(ISNUMBER(H187),ISNUMBER(I187),I187&lt;H187),AND(ISNUMBER(J187),J187&lt;0),AND(ISNUMBER(K187),K187&lt;0)),"要確認：時刻・時間・料金",IF(COUNTIFS(OtherPorts[作業日],A187,OtherPorts[曳船名],B187,OtherPorts[船名],D187,OtherPorts[門司港発],F187)&gt;1,"要確認：同じ他港作業が重複",IF(OR(NOT(ISNUMBER(O187)),M187="未確認"),"要確認：時間・根拠未確認","確認済")))))</f>
        <v/>
      </c>
      <c r="S187" s="10" t="str">
        <f>IF(B187="","",IF(ISNUMBER(K187),0,1))</f>
        <v/>
      </c>
    </row>
    <row r="188" spans="1:19" ht="24.95" customHeight="1" x14ac:dyDescent="0.2">
      <c r="A188" s="20"/>
      <c r="B188" s="7"/>
      <c r="C188" s="7"/>
      <c r="D188" s="7"/>
      <c r="E188" s="7"/>
      <c r="F188" s="26"/>
      <c r="G188" s="26"/>
      <c r="H188" s="26"/>
      <c r="I188" s="26"/>
      <c r="J188" s="32"/>
      <c r="K188" s="35"/>
      <c r="L188" s="7"/>
      <c r="M188" s="7"/>
      <c r="N188" s="7"/>
      <c r="O188" s="18" t="str">
        <f>IF(B188="","",IF(AND(ISNUMBER(F188),ISNUMBER(I188),I188&gt;=F188),ROUND((I188-F188)*24,4),IF(OR(F188&lt;&gt;"",I188&lt;&gt;""),"",IF(AND(ISNUMBER(J188),J188&gt;=0),J188,""))))</f>
        <v/>
      </c>
      <c r="P188" s="10" t="str">
        <f>IF(B188="","",IF(AND(ISNUMBER(F188),ISNUMBER(I188),I188&gt;=F188),"実績：門司発～門司着",IF(OR(F188&lt;&gt;"",I188&lt;&gt;""),"要確認：時刻不足・逆転",IF(AND(ISNUMBER(J188),J188&gt;=0),"実績：記録の時間","未確認"))))</f>
        <v/>
      </c>
      <c r="Q188" s="10" t="str">
        <f>IF(B188="","",IF(ISNUMBER(A188),YEAR(A188)-IF(MONTH(A188)&lt;4,1,0),""))</f>
        <v/>
      </c>
      <c r="R188" s="10" t="str">
        <f>IF(B188="","",IF(OR(NOT(ISNUMBER(A188)),C188="",D188="",L188="",M188="",AND(B188&lt;&gt;"関豊丸",B188&lt;&gt;"長豊丸")),"要確認：対象船・基本項目",IF(OR(P188="要確認：時刻不足・逆転",AND(ISNUMBER(G188),ISNUMBER(H188),H188&lt;G188),AND(ISNUMBER(F188),ISNUMBER(G188),G188&lt;F188),AND(ISNUMBER(H188),ISNUMBER(I188),I188&lt;H188),AND(ISNUMBER(J188),J188&lt;0),AND(ISNUMBER(K188),K188&lt;0)),"要確認：時刻・時間・料金",IF(COUNTIFS(OtherPorts[作業日],A188,OtherPorts[曳船名],B188,OtherPorts[船名],D188,OtherPorts[門司港発],F188)&gt;1,"要確認：同じ他港作業が重複",IF(OR(NOT(ISNUMBER(O188)),M188="未確認"),"要確認：時間・根拠未確認","確認済")))))</f>
        <v/>
      </c>
      <c r="S188" s="10" t="str">
        <f>IF(B188="","",IF(ISNUMBER(K188),0,1))</f>
        <v/>
      </c>
    </row>
    <row r="189" spans="1:19" ht="24.95" customHeight="1" x14ac:dyDescent="0.2">
      <c r="A189" s="20"/>
      <c r="B189" s="7"/>
      <c r="C189" s="7"/>
      <c r="D189" s="7"/>
      <c r="E189" s="7"/>
      <c r="F189" s="26"/>
      <c r="G189" s="26"/>
      <c r="H189" s="26"/>
      <c r="I189" s="26"/>
      <c r="J189" s="32"/>
      <c r="K189" s="35"/>
      <c r="L189" s="7"/>
      <c r="M189" s="7"/>
      <c r="N189" s="7"/>
      <c r="O189" s="18" t="str">
        <f>IF(B189="","",IF(AND(ISNUMBER(F189),ISNUMBER(I189),I189&gt;=F189),ROUND((I189-F189)*24,4),IF(OR(F189&lt;&gt;"",I189&lt;&gt;""),"",IF(AND(ISNUMBER(J189),J189&gt;=0),J189,""))))</f>
        <v/>
      </c>
      <c r="P189" s="10" t="str">
        <f>IF(B189="","",IF(AND(ISNUMBER(F189),ISNUMBER(I189),I189&gt;=F189),"実績：門司発～門司着",IF(OR(F189&lt;&gt;"",I189&lt;&gt;""),"要確認：時刻不足・逆転",IF(AND(ISNUMBER(J189),J189&gt;=0),"実績：記録の時間","未確認"))))</f>
        <v/>
      </c>
      <c r="Q189" s="10" t="str">
        <f>IF(B189="","",IF(ISNUMBER(A189),YEAR(A189)-IF(MONTH(A189)&lt;4,1,0),""))</f>
        <v/>
      </c>
      <c r="R189" s="10" t="str">
        <f>IF(B189="","",IF(OR(NOT(ISNUMBER(A189)),C189="",D189="",L189="",M189="",AND(B189&lt;&gt;"関豊丸",B189&lt;&gt;"長豊丸")),"要確認：対象船・基本項目",IF(OR(P189="要確認：時刻不足・逆転",AND(ISNUMBER(G189),ISNUMBER(H189),H189&lt;G189),AND(ISNUMBER(F189),ISNUMBER(G189),G189&lt;F189),AND(ISNUMBER(H189),ISNUMBER(I189),I189&lt;H189),AND(ISNUMBER(J189),J189&lt;0),AND(ISNUMBER(K189),K189&lt;0)),"要確認：時刻・時間・料金",IF(COUNTIFS(OtherPorts[作業日],A189,OtherPorts[曳船名],B189,OtherPorts[船名],D189,OtherPorts[門司港発],F189)&gt;1,"要確認：同じ他港作業が重複",IF(OR(NOT(ISNUMBER(O189)),M189="未確認"),"要確認：時間・根拠未確認","確認済")))))</f>
        <v/>
      </c>
      <c r="S189" s="10" t="str">
        <f>IF(B189="","",IF(ISNUMBER(K189),0,1))</f>
        <v/>
      </c>
    </row>
    <row r="190" spans="1:19" ht="24.95" customHeight="1" x14ac:dyDescent="0.2">
      <c r="A190" s="20"/>
      <c r="B190" s="7"/>
      <c r="C190" s="7"/>
      <c r="D190" s="7"/>
      <c r="E190" s="7"/>
      <c r="F190" s="26"/>
      <c r="G190" s="26"/>
      <c r="H190" s="26"/>
      <c r="I190" s="26"/>
      <c r="J190" s="32"/>
      <c r="K190" s="35"/>
      <c r="L190" s="7"/>
      <c r="M190" s="7"/>
      <c r="N190" s="7"/>
      <c r="O190" s="18" t="str">
        <f>IF(B190="","",IF(AND(ISNUMBER(F190),ISNUMBER(I190),I190&gt;=F190),ROUND((I190-F190)*24,4),IF(OR(F190&lt;&gt;"",I190&lt;&gt;""),"",IF(AND(ISNUMBER(J190),J190&gt;=0),J190,""))))</f>
        <v/>
      </c>
      <c r="P190" s="10" t="str">
        <f>IF(B190="","",IF(AND(ISNUMBER(F190),ISNUMBER(I190),I190&gt;=F190),"実績：門司発～門司着",IF(OR(F190&lt;&gt;"",I190&lt;&gt;""),"要確認：時刻不足・逆転",IF(AND(ISNUMBER(J190),J190&gt;=0),"実績：記録の時間","未確認"))))</f>
        <v/>
      </c>
      <c r="Q190" s="10" t="str">
        <f>IF(B190="","",IF(ISNUMBER(A190),YEAR(A190)-IF(MONTH(A190)&lt;4,1,0),""))</f>
        <v/>
      </c>
      <c r="R190" s="10" t="str">
        <f>IF(B190="","",IF(OR(NOT(ISNUMBER(A190)),C190="",D190="",L190="",M190="",AND(B190&lt;&gt;"関豊丸",B190&lt;&gt;"長豊丸")),"要確認：対象船・基本項目",IF(OR(P190="要確認：時刻不足・逆転",AND(ISNUMBER(G190),ISNUMBER(H190),H190&lt;G190),AND(ISNUMBER(F190),ISNUMBER(G190),G190&lt;F190),AND(ISNUMBER(H190),ISNUMBER(I190),I190&lt;H190),AND(ISNUMBER(J190),J190&lt;0),AND(ISNUMBER(K190),K190&lt;0)),"要確認：時刻・時間・料金",IF(COUNTIFS(OtherPorts[作業日],A190,OtherPorts[曳船名],B190,OtherPorts[船名],D190,OtherPorts[門司港発],F190)&gt;1,"要確認：同じ他港作業が重複",IF(OR(NOT(ISNUMBER(O190)),M190="未確認"),"要確認：時間・根拠未確認","確認済")))))</f>
        <v/>
      </c>
      <c r="S190" s="10" t="str">
        <f>IF(B190="","",IF(ISNUMBER(K190),0,1))</f>
        <v/>
      </c>
    </row>
    <row r="191" spans="1:19" ht="24.95" customHeight="1" x14ac:dyDescent="0.2">
      <c r="A191" s="20"/>
      <c r="B191" s="7"/>
      <c r="C191" s="7"/>
      <c r="D191" s="7"/>
      <c r="E191" s="7"/>
      <c r="F191" s="26"/>
      <c r="G191" s="26"/>
      <c r="H191" s="26"/>
      <c r="I191" s="26"/>
      <c r="J191" s="32"/>
      <c r="K191" s="35"/>
      <c r="L191" s="7"/>
      <c r="M191" s="7"/>
      <c r="N191" s="7"/>
      <c r="O191" s="18" t="str">
        <f>IF(B191="","",IF(AND(ISNUMBER(F191),ISNUMBER(I191),I191&gt;=F191),ROUND((I191-F191)*24,4),IF(OR(F191&lt;&gt;"",I191&lt;&gt;""),"",IF(AND(ISNUMBER(J191),J191&gt;=0),J191,""))))</f>
        <v/>
      </c>
      <c r="P191" s="10" t="str">
        <f>IF(B191="","",IF(AND(ISNUMBER(F191),ISNUMBER(I191),I191&gt;=F191),"実績：門司発～門司着",IF(OR(F191&lt;&gt;"",I191&lt;&gt;""),"要確認：時刻不足・逆転",IF(AND(ISNUMBER(J191),J191&gt;=0),"実績：記録の時間","未確認"))))</f>
        <v/>
      </c>
      <c r="Q191" s="10" t="str">
        <f>IF(B191="","",IF(ISNUMBER(A191),YEAR(A191)-IF(MONTH(A191)&lt;4,1,0),""))</f>
        <v/>
      </c>
      <c r="R191" s="10" t="str">
        <f>IF(B191="","",IF(OR(NOT(ISNUMBER(A191)),C191="",D191="",L191="",M191="",AND(B191&lt;&gt;"関豊丸",B191&lt;&gt;"長豊丸")),"要確認：対象船・基本項目",IF(OR(P191="要確認：時刻不足・逆転",AND(ISNUMBER(G191),ISNUMBER(H191),H191&lt;G191),AND(ISNUMBER(F191),ISNUMBER(G191),G191&lt;F191),AND(ISNUMBER(H191),ISNUMBER(I191),I191&lt;H191),AND(ISNUMBER(J191),J191&lt;0),AND(ISNUMBER(K191),K191&lt;0)),"要確認：時刻・時間・料金",IF(COUNTIFS(OtherPorts[作業日],A191,OtherPorts[曳船名],B191,OtherPorts[船名],D191,OtherPorts[門司港発],F191)&gt;1,"要確認：同じ他港作業が重複",IF(OR(NOT(ISNUMBER(O191)),M191="未確認"),"要確認：時間・根拠未確認","確認済")))))</f>
        <v/>
      </c>
      <c r="S191" s="10" t="str">
        <f>IF(B191="","",IF(ISNUMBER(K191),0,1))</f>
        <v/>
      </c>
    </row>
    <row r="192" spans="1:19" ht="24.95" customHeight="1" x14ac:dyDescent="0.2">
      <c r="A192" s="20"/>
      <c r="B192" s="7"/>
      <c r="C192" s="7"/>
      <c r="D192" s="7"/>
      <c r="E192" s="7"/>
      <c r="F192" s="26"/>
      <c r="G192" s="26"/>
      <c r="H192" s="26"/>
      <c r="I192" s="26"/>
      <c r="J192" s="32"/>
      <c r="K192" s="35"/>
      <c r="L192" s="7"/>
      <c r="M192" s="7"/>
      <c r="N192" s="7"/>
      <c r="O192" s="18" t="str">
        <f>IF(B192="","",IF(AND(ISNUMBER(F192),ISNUMBER(I192),I192&gt;=F192),ROUND((I192-F192)*24,4),IF(OR(F192&lt;&gt;"",I192&lt;&gt;""),"",IF(AND(ISNUMBER(J192),J192&gt;=0),J192,""))))</f>
        <v/>
      </c>
      <c r="P192" s="10" t="str">
        <f>IF(B192="","",IF(AND(ISNUMBER(F192),ISNUMBER(I192),I192&gt;=F192),"実績：門司発～門司着",IF(OR(F192&lt;&gt;"",I192&lt;&gt;""),"要確認：時刻不足・逆転",IF(AND(ISNUMBER(J192),J192&gt;=0),"実績：記録の時間","未確認"))))</f>
        <v/>
      </c>
      <c r="Q192" s="10" t="str">
        <f>IF(B192="","",IF(ISNUMBER(A192),YEAR(A192)-IF(MONTH(A192)&lt;4,1,0),""))</f>
        <v/>
      </c>
      <c r="R192" s="10" t="str">
        <f>IF(B192="","",IF(OR(NOT(ISNUMBER(A192)),C192="",D192="",L192="",M192="",AND(B192&lt;&gt;"関豊丸",B192&lt;&gt;"長豊丸")),"要確認：対象船・基本項目",IF(OR(P192="要確認：時刻不足・逆転",AND(ISNUMBER(G192),ISNUMBER(H192),H192&lt;G192),AND(ISNUMBER(F192),ISNUMBER(G192),G192&lt;F192),AND(ISNUMBER(H192),ISNUMBER(I192),I192&lt;H192),AND(ISNUMBER(J192),J192&lt;0),AND(ISNUMBER(K192),K192&lt;0)),"要確認：時刻・時間・料金",IF(COUNTIFS(OtherPorts[作業日],A192,OtherPorts[曳船名],B192,OtherPorts[船名],D192,OtherPorts[門司港発],F192)&gt;1,"要確認：同じ他港作業が重複",IF(OR(NOT(ISNUMBER(O192)),M192="未確認"),"要確認：時間・根拠未確認","確認済")))))</f>
        <v/>
      </c>
      <c r="S192" s="10" t="str">
        <f>IF(B192="","",IF(ISNUMBER(K192),0,1))</f>
        <v/>
      </c>
    </row>
    <row r="193" spans="1:19" ht="24.95" customHeight="1" x14ac:dyDescent="0.2">
      <c r="A193" s="20"/>
      <c r="B193" s="7"/>
      <c r="C193" s="7"/>
      <c r="D193" s="7"/>
      <c r="E193" s="7"/>
      <c r="F193" s="26"/>
      <c r="G193" s="26"/>
      <c r="H193" s="26"/>
      <c r="I193" s="26"/>
      <c r="J193" s="32"/>
      <c r="K193" s="35"/>
      <c r="L193" s="7"/>
      <c r="M193" s="7"/>
      <c r="N193" s="7"/>
      <c r="O193" s="18" t="str">
        <f>IF(B193="","",IF(AND(ISNUMBER(F193),ISNUMBER(I193),I193&gt;=F193),ROUND((I193-F193)*24,4),IF(OR(F193&lt;&gt;"",I193&lt;&gt;""),"",IF(AND(ISNUMBER(J193),J193&gt;=0),J193,""))))</f>
        <v/>
      </c>
      <c r="P193" s="10" t="str">
        <f>IF(B193="","",IF(AND(ISNUMBER(F193),ISNUMBER(I193),I193&gt;=F193),"実績：門司発～門司着",IF(OR(F193&lt;&gt;"",I193&lt;&gt;""),"要確認：時刻不足・逆転",IF(AND(ISNUMBER(J193),J193&gt;=0),"実績：記録の時間","未確認"))))</f>
        <v/>
      </c>
      <c r="Q193" s="10" t="str">
        <f>IF(B193="","",IF(ISNUMBER(A193),YEAR(A193)-IF(MONTH(A193)&lt;4,1,0),""))</f>
        <v/>
      </c>
      <c r="R193" s="10" t="str">
        <f>IF(B193="","",IF(OR(NOT(ISNUMBER(A193)),C193="",D193="",L193="",M193="",AND(B193&lt;&gt;"関豊丸",B193&lt;&gt;"長豊丸")),"要確認：対象船・基本項目",IF(OR(P193="要確認：時刻不足・逆転",AND(ISNUMBER(G193),ISNUMBER(H193),H193&lt;G193),AND(ISNUMBER(F193),ISNUMBER(G193),G193&lt;F193),AND(ISNUMBER(H193),ISNUMBER(I193),I193&lt;H193),AND(ISNUMBER(J193),J193&lt;0),AND(ISNUMBER(K193),K193&lt;0)),"要確認：時刻・時間・料金",IF(COUNTIFS(OtherPorts[作業日],A193,OtherPorts[曳船名],B193,OtherPorts[船名],D193,OtherPorts[門司港発],F193)&gt;1,"要確認：同じ他港作業が重複",IF(OR(NOT(ISNUMBER(O193)),M193="未確認"),"要確認：時間・根拠未確認","確認済")))))</f>
        <v/>
      </c>
      <c r="S193" s="10" t="str">
        <f>IF(B193="","",IF(ISNUMBER(K193),0,1))</f>
        <v/>
      </c>
    </row>
    <row r="194" spans="1:19" ht="24.95" customHeight="1" x14ac:dyDescent="0.2">
      <c r="A194" s="20"/>
      <c r="B194" s="7"/>
      <c r="C194" s="7"/>
      <c r="D194" s="7"/>
      <c r="E194" s="7"/>
      <c r="F194" s="26"/>
      <c r="G194" s="26"/>
      <c r="H194" s="26"/>
      <c r="I194" s="26"/>
      <c r="J194" s="32"/>
      <c r="K194" s="35"/>
      <c r="L194" s="7"/>
      <c r="M194" s="7"/>
      <c r="N194" s="7"/>
      <c r="O194" s="18" t="str">
        <f>IF(B194="","",IF(AND(ISNUMBER(F194),ISNUMBER(I194),I194&gt;=F194),ROUND((I194-F194)*24,4),IF(OR(F194&lt;&gt;"",I194&lt;&gt;""),"",IF(AND(ISNUMBER(J194),J194&gt;=0),J194,""))))</f>
        <v/>
      </c>
      <c r="P194" s="10" t="str">
        <f>IF(B194="","",IF(AND(ISNUMBER(F194),ISNUMBER(I194),I194&gt;=F194),"実績：門司発～門司着",IF(OR(F194&lt;&gt;"",I194&lt;&gt;""),"要確認：時刻不足・逆転",IF(AND(ISNUMBER(J194),J194&gt;=0),"実績：記録の時間","未確認"))))</f>
        <v/>
      </c>
      <c r="Q194" s="10" t="str">
        <f>IF(B194="","",IF(ISNUMBER(A194),YEAR(A194)-IF(MONTH(A194)&lt;4,1,0),""))</f>
        <v/>
      </c>
      <c r="R194" s="10" t="str">
        <f>IF(B194="","",IF(OR(NOT(ISNUMBER(A194)),C194="",D194="",L194="",M194="",AND(B194&lt;&gt;"関豊丸",B194&lt;&gt;"長豊丸")),"要確認：対象船・基本項目",IF(OR(P194="要確認：時刻不足・逆転",AND(ISNUMBER(G194),ISNUMBER(H194),H194&lt;G194),AND(ISNUMBER(F194),ISNUMBER(G194),G194&lt;F194),AND(ISNUMBER(H194),ISNUMBER(I194),I194&lt;H194),AND(ISNUMBER(J194),J194&lt;0),AND(ISNUMBER(K194),K194&lt;0)),"要確認：時刻・時間・料金",IF(COUNTIFS(OtherPorts[作業日],A194,OtherPorts[曳船名],B194,OtherPorts[船名],D194,OtherPorts[門司港発],F194)&gt;1,"要確認：同じ他港作業が重複",IF(OR(NOT(ISNUMBER(O194)),M194="未確認"),"要確認：時間・根拠未確認","確認済")))))</f>
        <v/>
      </c>
      <c r="S194" s="10" t="str">
        <f>IF(B194="","",IF(ISNUMBER(K194),0,1))</f>
        <v/>
      </c>
    </row>
    <row r="195" spans="1:19" ht="24.95" customHeight="1" x14ac:dyDescent="0.2">
      <c r="A195" s="20"/>
      <c r="B195" s="7"/>
      <c r="C195" s="7"/>
      <c r="D195" s="7"/>
      <c r="E195" s="7"/>
      <c r="F195" s="26"/>
      <c r="G195" s="26"/>
      <c r="H195" s="26"/>
      <c r="I195" s="26"/>
      <c r="J195" s="32"/>
      <c r="K195" s="35"/>
      <c r="L195" s="7"/>
      <c r="M195" s="7"/>
      <c r="N195" s="7"/>
      <c r="O195" s="18" t="str">
        <f>IF(B195="","",IF(AND(ISNUMBER(F195),ISNUMBER(I195),I195&gt;=F195),ROUND((I195-F195)*24,4),IF(OR(F195&lt;&gt;"",I195&lt;&gt;""),"",IF(AND(ISNUMBER(J195),J195&gt;=0),J195,""))))</f>
        <v/>
      </c>
      <c r="P195" s="10" t="str">
        <f>IF(B195="","",IF(AND(ISNUMBER(F195),ISNUMBER(I195),I195&gt;=F195),"実績：門司発～門司着",IF(OR(F195&lt;&gt;"",I195&lt;&gt;""),"要確認：時刻不足・逆転",IF(AND(ISNUMBER(J195),J195&gt;=0),"実績：記録の時間","未確認"))))</f>
        <v/>
      </c>
      <c r="Q195" s="10" t="str">
        <f>IF(B195="","",IF(ISNUMBER(A195),YEAR(A195)-IF(MONTH(A195)&lt;4,1,0),""))</f>
        <v/>
      </c>
      <c r="R195" s="10" t="str">
        <f>IF(B195="","",IF(OR(NOT(ISNUMBER(A195)),C195="",D195="",L195="",M195="",AND(B195&lt;&gt;"関豊丸",B195&lt;&gt;"長豊丸")),"要確認：対象船・基本項目",IF(OR(P195="要確認：時刻不足・逆転",AND(ISNUMBER(G195),ISNUMBER(H195),H195&lt;G195),AND(ISNUMBER(F195),ISNUMBER(G195),G195&lt;F195),AND(ISNUMBER(H195),ISNUMBER(I195),I195&lt;H195),AND(ISNUMBER(J195),J195&lt;0),AND(ISNUMBER(K195),K195&lt;0)),"要確認：時刻・時間・料金",IF(COUNTIFS(OtherPorts[作業日],A195,OtherPorts[曳船名],B195,OtherPorts[船名],D195,OtherPorts[門司港発],F195)&gt;1,"要確認：同じ他港作業が重複",IF(OR(NOT(ISNUMBER(O195)),M195="未確認"),"要確認：時間・根拠未確認","確認済")))))</f>
        <v/>
      </c>
      <c r="S195" s="10" t="str">
        <f>IF(B195="","",IF(ISNUMBER(K195),0,1))</f>
        <v/>
      </c>
    </row>
    <row r="196" spans="1:19" ht="24.95" customHeight="1" x14ac:dyDescent="0.2">
      <c r="A196" s="20"/>
      <c r="B196" s="7"/>
      <c r="C196" s="7"/>
      <c r="D196" s="7"/>
      <c r="E196" s="7"/>
      <c r="F196" s="26"/>
      <c r="G196" s="26"/>
      <c r="H196" s="26"/>
      <c r="I196" s="26"/>
      <c r="J196" s="32"/>
      <c r="K196" s="35"/>
      <c r="L196" s="7"/>
      <c r="M196" s="7"/>
      <c r="N196" s="7"/>
      <c r="O196" s="18" t="str">
        <f>IF(B196="","",IF(AND(ISNUMBER(F196),ISNUMBER(I196),I196&gt;=F196),ROUND((I196-F196)*24,4),IF(OR(F196&lt;&gt;"",I196&lt;&gt;""),"",IF(AND(ISNUMBER(J196),J196&gt;=0),J196,""))))</f>
        <v/>
      </c>
      <c r="P196" s="10" t="str">
        <f>IF(B196="","",IF(AND(ISNUMBER(F196),ISNUMBER(I196),I196&gt;=F196),"実績：門司発～門司着",IF(OR(F196&lt;&gt;"",I196&lt;&gt;""),"要確認：時刻不足・逆転",IF(AND(ISNUMBER(J196),J196&gt;=0),"実績：記録の時間","未確認"))))</f>
        <v/>
      </c>
      <c r="Q196" s="10" t="str">
        <f>IF(B196="","",IF(ISNUMBER(A196),YEAR(A196)-IF(MONTH(A196)&lt;4,1,0),""))</f>
        <v/>
      </c>
      <c r="R196" s="10" t="str">
        <f>IF(B196="","",IF(OR(NOT(ISNUMBER(A196)),C196="",D196="",L196="",M196="",AND(B196&lt;&gt;"関豊丸",B196&lt;&gt;"長豊丸")),"要確認：対象船・基本項目",IF(OR(P196="要確認：時刻不足・逆転",AND(ISNUMBER(G196),ISNUMBER(H196),H196&lt;G196),AND(ISNUMBER(F196),ISNUMBER(G196),G196&lt;F196),AND(ISNUMBER(H196),ISNUMBER(I196),I196&lt;H196),AND(ISNUMBER(J196),J196&lt;0),AND(ISNUMBER(K196),K196&lt;0)),"要確認：時刻・時間・料金",IF(COUNTIFS(OtherPorts[作業日],A196,OtherPorts[曳船名],B196,OtherPorts[船名],D196,OtherPorts[門司港発],F196)&gt;1,"要確認：同じ他港作業が重複",IF(OR(NOT(ISNUMBER(O196)),M196="未確認"),"要確認：時間・根拠未確認","確認済")))))</f>
        <v/>
      </c>
      <c r="S196" s="10" t="str">
        <f>IF(B196="","",IF(ISNUMBER(K196),0,1))</f>
        <v/>
      </c>
    </row>
    <row r="197" spans="1:19" ht="24.95" customHeight="1" x14ac:dyDescent="0.2">
      <c r="A197" s="20"/>
      <c r="B197" s="7"/>
      <c r="C197" s="7"/>
      <c r="D197" s="7"/>
      <c r="E197" s="7"/>
      <c r="F197" s="26"/>
      <c r="G197" s="26"/>
      <c r="H197" s="26"/>
      <c r="I197" s="26"/>
      <c r="J197" s="32"/>
      <c r="K197" s="35"/>
      <c r="L197" s="7"/>
      <c r="M197" s="7"/>
      <c r="N197" s="7"/>
      <c r="O197" s="18" t="str">
        <f>IF(B197="","",IF(AND(ISNUMBER(F197),ISNUMBER(I197),I197&gt;=F197),ROUND((I197-F197)*24,4),IF(OR(F197&lt;&gt;"",I197&lt;&gt;""),"",IF(AND(ISNUMBER(J197),J197&gt;=0),J197,""))))</f>
        <v/>
      </c>
      <c r="P197" s="10" t="str">
        <f>IF(B197="","",IF(AND(ISNUMBER(F197),ISNUMBER(I197),I197&gt;=F197),"実績：門司発～門司着",IF(OR(F197&lt;&gt;"",I197&lt;&gt;""),"要確認：時刻不足・逆転",IF(AND(ISNUMBER(J197),J197&gt;=0),"実績：記録の時間","未確認"))))</f>
        <v/>
      </c>
      <c r="Q197" s="10" t="str">
        <f>IF(B197="","",IF(ISNUMBER(A197),YEAR(A197)-IF(MONTH(A197)&lt;4,1,0),""))</f>
        <v/>
      </c>
      <c r="R197" s="10" t="str">
        <f>IF(B197="","",IF(OR(NOT(ISNUMBER(A197)),C197="",D197="",L197="",M197="",AND(B197&lt;&gt;"関豊丸",B197&lt;&gt;"長豊丸")),"要確認：対象船・基本項目",IF(OR(P197="要確認：時刻不足・逆転",AND(ISNUMBER(G197),ISNUMBER(H197),H197&lt;G197),AND(ISNUMBER(F197),ISNUMBER(G197),G197&lt;F197),AND(ISNUMBER(H197),ISNUMBER(I197),I197&lt;H197),AND(ISNUMBER(J197),J197&lt;0),AND(ISNUMBER(K197),K197&lt;0)),"要確認：時刻・時間・料金",IF(COUNTIFS(OtherPorts[作業日],A197,OtherPorts[曳船名],B197,OtherPorts[船名],D197,OtherPorts[門司港発],F197)&gt;1,"要確認：同じ他港作業が重複",IF(OR(NOT(ISNUMBER(O197)),M197="未確認"),"要確認：時間・根拠未確認","確認済")))))</f>
        <v/>
      </c>
      <c r="S197" s="10" t="str">
        <f>IF(B197="","",IF(ISNUMBER(K197),0,1))</f>
        <v/>
      </c>
    </row>
    <row r="198" spans="1:19" ht="24.95" customHeight="1" x14ac:dyDescent="0.2">
      <c r="A198" s="20"/>
      <c r="B198" s="7"/>
      <c r="C198" s="7"/>
      <c r="D198" s="7"/>
      <c r="E198" s="7"/>
      <c r="F198" s="26"/>
      <c r="G198" s="26"/>
      <c r="H198" s="26"/>
      <c r="I198" s="26"/>
      <c r="J198" s="32"/>
      <c r="K198" s="35"/>
      <c r="L198" s="7"/>
      <c r="M198" s="7"/>
      <c r="N198" s="7"/>
      <c r="O198" s="18" t="str">
        <f>IF(B198="","",IF(AND(ISNUMBER(F198),ISNUMBER(I198),I198&gt;=F198),ROUND((I198-F198)*24,4),IF(OR(F198&lt;&gt;"",I198&lt;&gt;""),"",IF(AND(ISNUMBER(J198),J198&gt;=0),J198,""))))</f>
        <v/>
      </c>
      <c r="P198" s="10" t="str">
        <f>IF(B198="","",IF(AND(ISNUMBER(F198),ISNUMBER(I198),I198&gt;=F198),"実績：門司発～門司着",IF(OR(F198&lt;&gt;"",I198&lt;&gt;""),"要確認：時刻不足・逆転",IF(AND(ISNUMBER(J198),J198&gt;=0),"実績：記録の時間","未確認"))))</f>
        <v/>
      </c>
      <c r="Q198" s="10" t="str">
        <f>IF(B198="","",IF(ISNUMBER(A198),YEAR(A198)-IF(MONTH(A198)&lt;4,1,0),""))</f>
        <v/>
      </c>
      <c r="R198" s="10" t="str">
        <f>IF(B198="","",IF(OR(NOT(ISNUMBER(A198)),C198="",D198="",L198="",M198="",AND(B198&lt;&gt;"関豊丸",B198&lt;&gt;"長豊丸")),"要確認：対象船・基本項目",IF(OR(P198="要確認：時刻不足・逆転",AND(ISNUMBER(G198),ISNUMBER(H198),H198&lt;G198),AND(ISNUMBER(F198),ISNUMBER(G198),G198&lt;F198),AND(ISNUMBER(H198),ISNUMBER(I198),I198&lt;H198),AND(ISNUMBER(J198),J198&lt;0),AND(ISNUMBER(K198),K198&lt;0)),"要確認：時刻・時間・料金",IF(COUNTIFS(OtherPorts[作業日],A198,OtherPorts[曳船名],B198,OtherPorts[船名],D198,OtherPorts[門司港発],F198)&gt;1,"要確認：同じ他港作業が重複",IF(OR(NOT(ISNUMBER(O198)),M198="未確認"),"要確認：時間・根拠未確認","確認済")))))</f>
        <v/>
      </c>
      <c r="S198" s="10" t="str">
        <f>IF(B198="","",IF(ISNUMBER(K198),0,1))</f>
        <v/>
      </c>
    </row>
    <row r="199" spans="1:19" ht="24.95" customHeight="1" x14ac:dyDescent="0.2">
      <c r="A199" s="20"/>
      <c r="B199" s="7"/>
      <c r="C199" s="7"/>
      <c r="D199" s="7"/>
      <c r="E199" s="7"/>
      <c r="F199" s="26"/>
      <c r="G199" s="26"/>
      <c r="H199" s="26"/>
      <c r="I199" s="26"/>
      <c r="J199" s="32"/>
      <c r="K199" s="35"/>
      <c r="L199" s="7"/>
      <c r="M199" s="7"/>
      <c r="N199" s="7"/>
      <c r="O199" s="18" t="str">
        <f>IF(B199="","",IF(AND(ISNUMBER(F199),ISNUMBER(I199),I199&gt;=F199),ROUND((I199-F199)*24,4),IF(OR(F199&lt;&gt;"",I199&lt;&gt;""),"",IF(AND(ISNUMBER(J199),J199&gt;=0),J199,""))))</f>
        <v/>
      </c>
      <c r="P199" s="10" t="str">
        <f>IF(B199="","",IF(AND(ISNUMBER(F199),ISNUMBER(I199),I199&gt;=F199),"実績：門司発～門司着",IF(OR(F199&lt;&gt;"",I199&lt;&gt;""),"要確認：時刻不足・逆転",IF(AND(ISNUMBER(J199),J199&gt;=0),"実績：記録の時間","未確認"))))</f>
        <v/>
      </c>
      <c r="Q199" s="10" t="str">
        <f>IF(B199="","",IF(ISNUMBER(A199),YEAR(A199)-IF(MONTH(A199)&lt;4,1,0),""))</f>
        <v/>
      </c>
      <c r="R199" s="10" t="str">
        <f>IF(B199="","",IF(OR(NOT(ISNUMBER(A199)),C199="",D199="",L199="",M199="",AND(B199&lt;&gt;"関豊丸",B199&lt;&gt;"長豊丸")),"要確認：対象船・基本項目",IF(OR(P199="要確認：時刻不足・逆転",AND(ISNUMBER(G199),ISNUMBER(H199),H199&lt;G199),AND(ISNUMBER(F199),ISNUMBER(G199),G199&lt;F199),AND(ISNUMBER(H199),ISNUMBER(I199),I199&lt;H199),AND(ISNUMBER(J199),J199&lt;0),AND(ISNUMBER(K199),K199&lt;0)),"要確認：時刻・時間・料金",IF(COUNTIFS(OtherPorts[作業日],A199,OtherPorts[曳船名],B199,OtherPorts[船名],D199,OtherPorts[門司港発],F199)&gt;1,"要確認：同じ他港作業が重複",IF(OR(NOT(ISNUMBER(O199)),M199="未確認"),"要確認：時間・根拠未確認","確認済")))))</f>
        <v/>
      </c>
      <c r="S199" s="10" t="str">
        <f>IF(B199="","",IF(ISNUMBER(K199),0,1))</f>
        <v/>
      </c>
    </row>
    <row r="200" spans="1:19" ht="24.95" customHeight="1" x14ac:dyDescent="0.2">
      <c r="A200" s="20"/>
      <c r="B200" s="7"/>
      <c r="C200" s="7"/>
      <c r="D200" s="7"/>
      <c r="E200" s="7"/>
      <c r="F200" s="26"/>
      <c r="G200" s="26"/>
      <c r="H200" s="26"/>
      <c r="I200" s="26"/>
      <c r="J200" s="32"/>
      <c r="K200" s="35"/>
      <c r="L200" s="7"/>
      <c r="M200" s="7"/>
      <c r="N200" s="7"/>
      <c r="O200" s="18" t="str">
        <f>IF(B200="","",IF(AND(ISNUMBER(F200),ISNUMBER(I200),I200&gt;=F200),ROUND((I200-F200)*24,4),IF(OR(F200&lt;&gt;"",I200&lt;&gt;""),"",IF(AND(ISNUMBER(J200),J200&gt;=0),J200,""))))</f>
        <v/>
      </c>
      <c r="P200" s="10" t="str">
        <f>IF(B200="","",IF(AND(ISNUMBER(F200),ISNUMBER(I200),I200&gt;=F200),"実績：門司発～門司着",IF(OR(F200&lt;&gt;"",I200&lt;&gt;""),"要確認：時刻不足・逆転",IF(AND(ISNUMBER(J200),J200&gt;=0),"実績：記録の時間","未確認"))))</f>
        <v/>
      </c>
      <c r="Q200" s="10" t="str">
        <f>IF(B200="","",IF(ISNUMBER(A200),YEAR(A200)-IF(MONTH(A200)&lt;4,1,0),""))</f>
        <v/>
      </c>
      <c r="R200" s="10" t="str">
        <f>IF(B200="","",IF(OR(NOT(ISNUMBER(A200)),C200="",D200="",L200="",M200="",AND(B200&lt;&gt;"関豊丸",B200&lt;&gt;"長豊丸")),"要確認：対象船・基本項目",IF(OR(P200="要確認：時刻不足・逆転",AND(ISNUMBER(G200),ISNUMBER(H200),H200&lt;G200),AND(ISNUMBER(F200),ISNUMBER(G200),G200&lt;F200),AND(ISNUMBER(H200),ISNUMBER(I200),I200&lt;H200),AND(ISNUMBER(J200),J200&lt;0),AND(ISNUMBER(K200),K200&lt;0)),"要確認：時刻・時間・料金",IF(COUNTIFS(OtherPorts[作業日],A200,OtherPorts[曳船名],B200,OtherPorts[船名],D200,OtherPorts[門司港発],F200)&gt;1,"要確認：同じ他港作業が重複",IF(OR(NOT(ISNUMBER(O200)),M200="未確認"),"要確認：時間・根拠未確認","確認済")))))</f>
        <v/>
      </c>
      <c r="S200" s="10" t="str">
        <f>IF(B200="","",IF(ISNUMBER(K200),0,1))</f>
        <v/>
      </c>
    </row>
    <row r="201" spans="1:19" ht="24.95" customHeight="1" x14ac:dyDescent="0.2">
      <c r="A201" s="20"/>
      <c r="B201" s="7"/>
      <c r="C201" s="7"/>
      <c r="D201" s="7"/>
      <c r="E201" s="7"/>
      <c r="F201" s="26"/>
      <c r="G201" s="26"/>
      <c r="H201" s="26"/>
      <c r="I201" s="26"/>
      <c r="J201" s="32"/>
      <c r="K201" s="35"/>
      <c r="L201" s="7"/>
      <c r="M201" s="7"/>
      <c r="N201" s="7"/>
      <c r="O201" s="18" t="str">
        <f>IF(B201="","",IF(AND(ISNUMBER(F201),ISNUMBER(I201),I201&gt;=F201),ROUND((I201-F201)*24,4),IF(OR(F201&lt;&gt;"",I201&lt;&gt;""),"",IF(AND(ISNUMBER(J201),J201&gt;=0),J201,""))))</f>
        <v/>
      </c>
      <c r="P201" s="10" t="str">
        <f>IF(B201="","",IF(AND(ISNUMBER(F201),ISNUMBER(I201),I201&gt;=F201),"実績：門司発～門司着",IF(OR(F201&lt;&gt;"",I201&lt;&gt;""),"要確認：時刻不足・逆転",IF(AND(ISNUMBER(J201),J201&gt;=0),"実績：記録の時間","未確認"))))</f>
        <v/>
      </c>
      <c r="Q201" s="10" t="str">
        <f>IF(B201="","",IF(ISNUMBER(A201),YEAR(A201)-IF(MONTH(A201)&lt;4,1,0),""))</f>
        <v/>
      </c>
      <c r="R201" s="10" t="str">
        <f>IF(B201="","",IF(OR(NOT(ISNUMBER(A201)),C201="",D201="",L201="",M201="",AND(B201&lt;&gt;"関豊丸",B201&lt;&gt;"長豊丸")),"要確認：対象船・基本項目",IF(OR(P201="要確認：時刻不足・逆転",AND(ISNUMBER(G201),ISNUMBER(H201),H201&lt;G201),AND(ISNUMBER(F201),ISNUMBER(G201),G201&lt;F201),AND(ISNUMBER(H201),ISNUMBER(I201),I201&lt;H201),AND(ISNUMBER(J201),J201&lt;0),AND(ISNUMBER(K201),K201&lt;0)),"要確認：時刻・時間・料金",IF(COUNTIFS(OtherPorts[作業日],A201,OtherPorts[曳船名],B201,OtherPorts[船名],D201,OtherPorts[門司港発],F201)&gt;1,"要確認：同じ他港作業が重複",IF(OR(NOT(ISNUMBER(O201)),M201="未確認"),"要確認：時間・根拠未確認","確認済")))))</f>
        <v/>
      </c>
      <c r="S201" s="10" t="str">
        <f>IF(B201="","",IF(ISNUMBER(K201),0,1))</f>
        <v/>
      </c>
    </row>
    <row r="202" spans="1:19" ht="24.95" customHeight="1" x14ac:dyDescent="0.2">
      <c r="A202" s="20"/>
      <c r="B202" s="7"/>
      <c r="C202" s="7"/>
      <c r="D202" s="7"/>
      <c r="E202" s="7"/>
      <c r="F202" s="26"/>
      <c r="G202" s="26"/>
      <c r="H202" s="26"/>
      <c r="I202" s="26"/>
      <c r="J202" s="32"/>
      <c r="K202" s="35"/>
      <c r="L202" s="7"/>
      <c r="M202" s="7"/>
      <c r="N202" s="7"/>
      <c r="O202" s="18" t="str">
        <f>IF(B202="","",IF(AND(ISNUMBER(F202),ISNUMBER(I202),I202&gt;=F202),ROUND((I202-F202)*24,4),IF(OR(F202&lt;&gt;"",I202&lt;&gt;""),"",IF(AND(ISNUMBER(J202),J202&gt;=0),J202,""))))</f>
        <v/>
      </c>
      <c r="P202" s="10" t="str">
        <f>IF(B202="","",IF(AND(ISNUMBER(F202),ISNUMBER(I202),I202&gt;=F202),"実績：門司発～門司着",IF(OR(F202&lt;&gt;"",I202&lt;&gt;""),"要確認：時刻不足・逆転",IF(AND(ISNUMBER(J202),J202&gt;=0),"実績：記録の時間","未確認"))))</f>
        <v/>
      </c>
      <c r="Q202" s="10" t="str">
        <f>IF(B202="","",IF(ISNUMBER(A202),YEAR(A202)-IF(MONTH(A202)&lt;4,1,0),""))</f>
        <v/>
      </c>
      <c r="R202" s="10" t="str">
        <f>IF(B202="","",IF(OR(NOT(ISNUMBER(A202)),C202="",D202="",L202="",M202="",AND(B202&lt;&gt;"関豊丸",B202&lt;&gt;"長豊丸")),"要確認：対象船・基本項目",IF(OR(P202="要確認：時刻不足・逆転",AND(ISNUMBER(G202),ISNUMBER(H202),H202&lt;G202),AND(ISNUMBER(F202),ISNUMBER(G202),G202&lt;F202),AND(ISNUMBER(H202),ISNUMBER(I202),I202&lt;H202),AND(ISNUMBER(J202),J202&lt;0),AND(ISNUMBER(K202),K202&lt;0)),"要確認：時刻・時間・料金",IF(COUNTIFS(OtherPorts[作業日],A202,OtherPorts[曳船名],B202,OtherPorts[船名],D202,OtherPorts[門司港発],F202)&gt;1,"要確認：同じ他港作業が重複",IF(OR(NOT(ISNUMBER(O202)),M202="未確認"),"要確認：時間・根拠未確認","確認済")))))</f>
        <v/>
      </c>
      <c r="S202" s="10" t="str">
        <f>IF(B202="","",IF(ISNUMBER(K202),0,1))</f>
        <v/>
      </c>
    </row>
    <row r="203" spans="1:19" ht="24.95" customHeight="1" x14ac:dyDescent="0.2">
      <c r="A203" s="20"/>
      <c r="B203" s="7"/>
      <c r="C203" s="7"/>
      <c r="D203" s="7"/>
      <c r="E203" s="7"/>
      <c r="F203" s="26"/>
      <c r="G203" s="26"/>
      <c r="H203" s="26"/>
      <c r="I203" s="26"/>
      <c r="J203" s="32"/>
      <c r="K203" s="35"/>
      <c r="L203" s="7"/>
      <c r="M203" s="7"/>
      <c r="N203" s="7"/>
      <c r="O203" s="18" t="str">
        <f>IF(B203="","",IF(AND(ISNUMBER(F203),ISNUMBER(I203),I203&gt;=F203),ROUND((I203-F203)*24,4),IF(OR(F203&lt;&gt;"",I203&lt;&gt;""),"",IF(AND(ISNUMBER(J203),J203&gt;=0),J203,""))))</f>
        <v/>
      </c>
      <c r="P203" s="10" t="str">
        <f>IF(B203="","",IF(AND(ISNUMBER(F203),ISNUMBER(I203),I203&gt;=F203),"実績：門司発～門司着",IF(OR(F203&lt;&gt;"",I203&lt;&gt;""),"要確認：時刻不足・逆転",IF(AND(ISNUMBER(J203),J203&gt;=0),"実績：記録の時間","未確認"))))</f>
        <v/>
      </c>
      <c r="Q203" s="10" t="str">
        <f>IF(B203="","",IF(ISNUMBER(A203),YEAR(A203)-IF(MONTH(A203)&lt;4,1,0),""))</f>
        <v/>
      </c>
      <c r="R203" s="10" t="str">
        <f>IF(B203="","",IF(OR(NOT(ISNUMBER(A203)),C203="",D203="",L203="",M203="",AND(B203&lt;&gt;"関豊丸",B203&lt;&gt;"長豊丸")),"要確認：対象船・基本項目",IF(OR(P203="要確認：時刻不足・逆転",AND(ISNUMBER(G203),ISNUMBER(H203),H203&lt;G203),AND(ISNUMBER(F203),ISNUMBER(G203),G203&lt;F203),AND(ISNUMBER(H203),ISNUMBER(I203),I203&lt;H203),AND(ISNUMBER(J203),J203&lt;0),AND(ISNUMBER(K203),K203&lt;0)),"要確認：時刻・時間・料金",IF(COUNTIFS(OtherPorts[作業日],A203,OtherPorts[曳船名],B203,OtherPorts[船名],D203,OtherPorts[門司港発],F203)&gt;1,"要確認：同じ他港作業が重複",IF(OR(NOT(ISNUMBER(O203)),M203="未確認"),"要確認：時間・根拠未確認","確認済")))))</f>
        <v/>
      </c>
      <c r="S203" s="10" t="str">
        <f>IF(B203="","",IF(ISNUMBER(K203),0,1))</f>
        <v/>
      </c>
    </row>
    <row r="204" spans="1:19" ht="24.95" customHeight="1" x14ac:dyDescent="0.2">
      <c r="A204" s="20"/>
      <c r="B204" s="7"/>
      <c r="C204" s="7"/>
      <c r="D204" s="7"/>
      <c r="E204" s="7"/>
      <c r="F204" s="26"/>
      <c r="G204" s="26"/>
      <c r="H204" s="26"/>
      <c r="I204" s="26"/>
      <c r="J204" s="32"/>
      <c r="K204" s="35"/>
      <c r="L204" s="7"/>
      <c r="M204" s="7"/>
      <c r="N204" s="7"/>
      <c r="O204" s="18" t="str">
        <f>IF(B204="","",IF(AND(ISNUMBER(F204),ISNUMBER(I204),I204&gt;=F204),ROUND((I204-F204)*24,4),IF(OR(F204&lt;&gt;"",I204&lt;&gt;""),"",IF(AND(ISNUMBER(J204),J204&gt;=0),J204,""))))</f>
        <v/>
      </c>
      <c r="P204" s="10" t="str">
        <f>IF(B204="","",IF(AND(ISNUMBER(F204),ISNUMBER(I204),I204&gt;=F204),"実績：門司発～門司着",IF(OR(F204&lt;&gt;"",I204&lt;&gt;""),"要確認：時刻不足・逆転",IF(AND(ISNUMBER(J204),J204&gt;=0),"実績：記録の時間","未確認"))))</f>
        <v/>
      </c>
      <c r="Q204" s="10" t="str">
        <f>IF(B204="","",IF(ISNUMBER(A204),YEAR(A204)-IF(MONTH(A204)&lt;4,1,0),""))</f>
        <v/>
      </c>
      <c r="R204" s="10" t="str">
        <f>IF(B204="","",IF(OR(NOT(ISNUMBER(A204)),C204="",D204="",L204="",M204="",AND(B204&lt;&gt;"関豊丸",B204&lt;&gt;"長豊丸")),"要確認：対象船・基本項目",IF(OR(P204="要確認：時刻不足・逆転",AND(ISNUMBER(G204),ISNUMBER(H204),H204&lt;G204),AND(ISNUMBER(F204),ISNUMBER(G204),G204&lt;F204),AND(ISNUMBER(H204),ISNUMBER(I204),I204&lt;H204),AND(ISNUMBER(J204),J204&lt;0),AND(ISNUMBER(K204),K204&lt;0)),"要確認：時刻・時間・料金",IF(COUNTIFS(OtherPorts[作業日],A204,OtherPorts[曳船名],B204,OtherPorts[船名],D204,OtherPorts[門司港発],F204)&gt;1,"要確認：同じ他港作業が重複",IF(OR(NOT(ISNUMBER(O204)),M204="未確認"),"要確認：時間・根拠未確認","確認済")))))</f>
        <v/>
      </c>
      <c r="S204" s="10" t="str">
        <f>IF(B204="","",IF(ISNUMBER(K204),0,1))</f>
        <v/>
      </c>
    </row>
    <row r="205" spans="1:19" ht="24.95" customHeight="1" x14ac:dyDescent="0.2">
      <c r="A205" s="20"/>
      <c r="B205" s="7"/>
      <c r="C205" s="7"/>
      <c r="D205" s="7"/>
      <c r="E205" s="7"/>
      <c r="F205" s="26"/>
      <c r="G205" s="26"/>
      <c r="H205" s="26"/>
      <c r="I205" s="26"/>
      <c r="J205" s="32"/>
      <c r="K205" s="35"/>
      <c r="L205" s="7"/>
      <c r="M205" s="7"/>
      <c r="N205" s="7"/>
      <c r="O205" s="18" t="str">
        <f>IF(B205="","",IF(AND(ISNUMBER(F205),ISNUMBER(I205),I205&gt;=F205),ROUND((I205-F205)*24,4),IF(OR(F205&lt;&gt;"",I205&lt;&gt;""),"",IF(AND(ISNUMBER(J205),J205&gt;=0),J205,""))))</f>
        <v/>
      </c>
      <c r="P205" s="10" t="str">
        <f>IF(B205="","",IF(AND(ISNUMBER(F205),ISNUMBER(I205),I205&gt;=F205),"実績：門司発～門司着",IF(OR(F205&lt;&gt;"",I205&lt;&gt;""),"要確認：時刻不足・逆転",IF(AND(ISNUMBER(J205),J205&gt;=0),"実績：記録の時間","未確認"))))</f>
        <v/>
      </c>
      <c r="Q205" s="10" t="str">
        <f>IF(B205="","",IF(ISNUMBER(A205),YEAR(A205)-IF(MONTH(A205)&lt;4,1,0),""))</f>
        <v/>
      </c>
      <c r="R205" s="10" t="str">
        <f>IF(B205="","",IF(OR(NOT(ISNUMBER(A205)),C205="",D205="",L205="",M205="",AND(B205&lt;&gt;"関豊丸",B205&lt;&gt;"長豊丸")),"要確認：対象船・基本項目",IF(OR(P205="要確認：時刻不足・逆転",AND(ISNUMBER(G205),ISNUMBER(H205),H205&lt;G205),AND(ISNUMBER(F205),ISNUMBER(G205),G205&lt;F205),AND(ISNUMBER(H205),ISNUMBER(I205),I205&lt;H205),AND(ISNUMBER(J205),J205&lt;0),AND(ISNUMBER(K205),K205&lt;0)),"要確認：時刻・時間・料金",IF(COUNTIFS(OtherPorts[作業日],A205,OtherPorts[曳船名],B205,OtherPorts[船名],D205,OtherPorts[門司港発],F205)&gt;1,"要確認：同じ他港作業が重複",IF(OR(NOT(ISNUMBER(O205)),M205="未確認"),"要確認：時間・根拠未確認","確認済")))))</f>
        <v/>
      </c>
      <c r="S205" s="10" t="str">
        <f>IF(B205="","",IF(ISNUMBER(K205),0,1))</f>
        <v/>
      </c>
    </row>
    <row r="206" spans="1:19" ht="24.95" customHeight="1" x14ac:dyDescent="0.2">
      <c r="A206" s="20"/>
      <c r="B206" s="7"/>
      <c r="C206" s="7"/>
      <c r="D206" s="7"/>
      <c r="E206" s="7"/>
      <c r="F206" s="26"/>
      <c r="G206" s="26"/>
      <c r="H206" s="26"/>
      <c r="I206" s="26"/>
      <c r="J206" s="32"/>
      <c r="K206" s="35"/>
      <c r="L206" s="7"/>
      <c r="M206" s="7"/>
      <c r="N206" s="7"/>
      <c r="O206" s="18" t="str">
        <f>IF(B206="","",IF(AND(ISNUMBER(F206),ISNUMBER(I206),I206&gt;=F206),ROUND((I206-F206)*24,4),IF(OR(F206&lt;&gt;"",I206&lt;&gt;""),"",IF(AND(ISNUMBER(J206),J206&gt;=0),J206,""))))</f>
        <v/>
      </c>
      <c r="P206" s="10" t="str">
        <f>IF(B206="","",IF(AND(ISNUMBER(F206),ISNUMBER(I206),I206&gt;=F206),"実績：門司発～門司着",IF(OR(F206&lt;&gt;"",I206&lt;&gt;""),"要確認：時刻不足・逆転",IF(AND(ISNUMBER(J206),J206&gt;=0),"実績：記録の時間","未確認"))))</f>
        <v/>
      </c>
      <c r="Q206" s="10" t="str">
        <f>IF(B206="","",IF(ISNUMBER(A206),YEAR(A206)-IF(MONTH(A206)&lt;4,1,0),""))</f>
        <v/>
      </c>
      <c r="R206" s="10" t="str">
        <f>IF(B206="","",IF(OR(NOT(ISNUMBER(A206)),C206="",D206="",L206="",M206="",AND(B206&lt;&gt;"関豊丸",B206&lt;&gt;"長豊丸")),"要確認：対象船・基本項目",IF(OR(P206="要確認：時刻不足・逆転",AND(ISNUMBER(G206),ISNUMBER(H206),H206&lt;G206),AND(ISNUMBER(F206),ISNUMBER(G206),G206&lt;F206),AND(ISNUMBER(H206),ISNUMBER(I206),I206&lt;H206),AND(ISNUMBER(J206),J206&lt;0),AND(ISNUMBER(K206),K206&lt;0)),"要確認：時刻・時間・料金",IF(COUNTIFS(OtherPorts[作業日],A206,OtherPorts[曳船名],B206,OtherPorts[船名],D206,OtherPorts[門司港発],F206)&gt;1,"要確認：同じ他港作業が重複",IF(OR(NOT(ISNUMBER(O206)),M206="未確認"),"要確認：時間・根拠未確認","確認済")))))</f>
        <v/>
      </c>
      <c r="S206" s="10" t="str">
        <f>IF(B206="","",IF(ISNUMBER(K206),0,1))</f>
        <v/>
      </c>
    </row>
    <row r="207" spans="1:19" ht="24.95" customHeight="1" x14ac:dyDescent="0.2">
      <c r="A207" s="20"/>
      <c r="B207" s="7"/>
      <c r="C207" s="7"/>
      <c r="D207" s="7"/>
      <c r="E207" s="7"/>
      <c r="F207" s="26"/>
      <c r="G207" s="26"/>
      <c r="H207" s="26"/>
      <c r="I207" s="26"/>
      <c r="J207" s="32"/>
      <c r="K207" s="35"/>
      <c r="L207" s="7"/>
      <c r="M207" s="7"/>
      <c r="N207" s="7"/>
      <c r="O207" s="18" t="str">
        <f>IF(B207="","",IF(AND(ISNUMBER(F207),ISNUMBER(I207),I207&gt;=F207),ROUND((I207-F207)*24,4),IF(OR(F207&lt;&gt;"",I207&lt;&gt;""),"",IF(AND(ISNUMBER(J207),J207&gt;=0),J207,""))))</f>
        <v/>
      </c>
      <c r="P207" s="10" t="str">
        <f>IF(B207="","",IF(AND(ISNUMBER(F207),ISNUMBER(I207),I207&gt;=F207),"実績：門司発～門司着",IF(OR(F207&lt;&gt;"",I207&lt;&gt;""),"要確認：時刻不足・逆転",IF(AND(ISNUMBER(J207),J207&gt;=0),"実績：記録の時間","未確認"))))</f>
        <v/>
      </c>
      <c r="Q207" s="10" t="str">
        <f>IF(B207="","",IF(ISNUMBER(A207),YEAR(A207)-IF(MONTH(A207)&lt;4,1,0),""))</f>
        <v/>
      </c>
      <c r="R207" s="10" t="str">
        <f>IF(B207="","",IF(OR(NOT(ISNUMBER(A207)),C207="",D207="",L207="",M207="",AND(B207&lt;&gt;"関豊丸",B207&lt;&gt;"長豊丸")),"要確認：対象船・基本項目",IF(OR(P207="要確認：時刻不足・逆転",AND(ISNUMBER(G207),ISNUMBER(H207),H207&lt;G207),AND(ISNUMBER(F207),ISNUMBER(G207),G207&lt;F207),AND(ISNUMBER(H207),ISNUMBER(I207),I207&lt;H207),AND(ISNUMBER(J207),J207&lt;0),AND(ISNUMBER(K207),K207&lt;0)),"要確認：時刻・時間・料金",IF(COUNTIFS(OtherPorts[作業日],A207,OtherPorts[曳船名],B207,OtherPorts[船名],D207,OtherPorts[門司港発],F207)&gt;1,"要確認：同じ他港作業が重複",IF(OR(NOT(ISNUMBER(O207)),M207="未確認"),"要確認：時間・根拠未確認","確認済")))))</f>
        <v/>
      </c>
      <c r="S207" s="10" t="str">
        <f>IF(B207="","",IF(ISNUMBER(K207),0,1))</f>
        <v/>
      </c>
    </row>
    <row r="208" spans="1:19" ht="24.95" customHeight="1" x14ac:dyDescent="0.2">
      <c r="A208" s="20"/>
      <c r="B208" s="7"/>
      <c r="C208" s="7"/>
      <c r="D208" s="7"/>
      <c r="E208" s="7"/>
      <c r="F208" s="26"/>
      <c r="G208" s="26"/>
      <c r="H208" s="26"/>
      <c r="I208" s="26"/>
      <c r="J208" s="32"/>
      <c r="K208" s="35"/>
      <c r="L208" s="7"/>
      <c r="M208" s="7"/>
      <c r="N208" s="7"/>
      <c r="O208" s="18" t="str">
        <f>IF(B208="","",IF(AND(ISNUMBER(F208),ISNUMBER(I208),I208&gt;=F208),ROUND((I208-F208)*24,4),IF(OR(F208&lt;&gt;"",I208&lt;&gt;""),"",IF(AND(ISNUMBER(J208),J208&gt;=0),J208,""))))</f>
        <v/>
      </c>
      <c r="P208" s="10" t="str">
        <f>IF(B208="","",IF(AND(ISNUMBER(F208),ISNUMBER(I208),I208&gt;=F208),"実績：門司発～門司着",IF(OR(F208&lt;&gt;"",I208&lt;&gt;""),"要確認：時刻不足・逆転",IF(AND(ISNUMBER(J208),J208&gt;=0),"実績：記録の時間","未確認"))))</f>
        <v/>
      </c>
      <c r="Q208" s="10" t="str">
        <f>IF(B208="","",IF(ISNUMBER(A208),YEAR(A208)-IF(MONTH(A208)&lt;4,1,0),""))</f>
        <v/>
      </c>
      <c r="R208" s="10" t="str">
        <f>IF(B208="","",IF(OR(NOT(ISNUMBER(A208)),C208="",D208="",L208="",M208="",AND(B208&lt;&gt;"関豊丸",B208&lt;&gt;"長豊丸")),"要確認：対象船・基本項目",IF(OR(P208="要確認：時刻不足・逆転",AND(ISNUMBER(G208),ISNUMBER(H208),H208&lt;G208),AND(ISNUMBER(F208),ISNUMBER(G208),G208&lt;F208),AND(ISNUMBER(H208),ISNUMBER(I208),I208&lt;H208),AND(ISNUMBER(J208),J208&lt;0),AND(ISNUMBER(K208),K208&lt;0)),"要確認：時刻・時間・料金",IF(COUNTIFS(OtherPorts[作業日],A208,OtherPorts[曳船名],B208,OtherPorts[船名],D208,OtherPorts[門司港発],F208)&gt;1,"要確認：同じ他港作業が重複",IF(OR(NOT(ISNUMBER(O208)),M208="未確認"),"要確認：時間・根拠未確認","確認済")))))</f>
        <v/>
      </c>
      <c r="S208" s="10" t="str">
        <f>IF(B208="","",IF(ISNUMBER(K208),0,1))</f>
        <v/>
      </c>
    </row>
    <row r="209" spans="1:19" ht="24.95" customHeight="1" x14ac:dyDescent="0.2">
      <c r="A209" s="20"/>
      <c r="B209" s="7"/>
      <c r="C209" s="7"/>
      <c r="D209" s="7"/>
      <c r="E209" s="7"/>
      <c r="F209" s="26"/>
      <c r="G209" s="26"/>
      <c r="H209" s="26"/>
      <c r="I209" s="26"/>
      <c r="J209" s="32"/>
      <c r="K209" s="35"/>
      <c r="L209" s="7"/>
      <c r="M209" s="7"/>
      <c r="N209" s="7"/>
      <c r="O209" s="18" t="str">
        <f>IF(B209="","",IF(AND(ISNUMBER(F209),ISNUMBER(I209),I209&gt;=F209),ROUND((I209-F209)*24,4),IF(OR(F209&lt;&gt;"",I209&lt;&gt;""),"",IF(AND(ISNUMBER(J209),J209&gt;=0),J209,""))))</f>
        <v/>
      </c>
      <c r="P209" s="10" t="str">
        <f>IF(B209="","",IF(AND(ISNUMBER(F209),ISNUMBER(I209),I209&gt;=F209),"実績：門司発～門司着",IF(OR(F209&lt;&gt;"",I209&lt;&gt;""),"要確認：時刻不足・逆転",IF(AND(ISNUMBER(J209),J209&gt;=0),"実績：記録の時間","未確認"))))</f>
        <v/>
      </c>
      <c r="Q209" s="10" t="str">
        <f>IF(B209="","",IF(ISNUMBER(A209),YEAR(A209)-IF(MONTH(A209)&lt;4,1,0),""))</f>
        <v/>
      </c>
      <c r="R209" s="10" t="str">
        <f>IF(B209="","",IF(OR(NOT(ISNUMBER(A209)),C209="",D209="",L209="",M209="",AND(B209&lt;&gt;"関豊丸",B209&lt;&gt;"長豊丸")),"要確認：対象船・基本項目",IF(OR(P209="要確認：時刻不足・逆転",AND(ISNUMBER(G209),ISNUMBER(H209),H209&lt;G209),AND(ISNUMBER(F209),ISNUMBER(G209),G209&lt;F209),AND(ISNUMBER(H209),ISNUMBER(I209),I209&lt;H209),AND(ISNUMBER(J209),J209&lt;0),AND(ISNUMBER(K209),K209&lt;0)),"要確認：時刻・時間・料金",IF(COUNTIFS(OtherPorts[作業日],A209,OtherPorts[曳船名],B209,OtherPorts[船名],D209,OtherPorts[門司港発],F209)&gt;1,"要確認：同じ他港作業が重複",IF(OR(NOT(ISNUMBER(O209)),M209="未確認"),"要確認：時間・根拠未確認","確認済")))))</f>
        <v/>
      </c>
      <c r="S209" s="10" t="str">
        <f>IF(B209="","",IF(ISNUMBER(K209),0,1))</f>
        <v/>
      </c>
    </row>
    <row r="210" spans="1:19" ht="24.95" customHeight="1" x14ac:dyDescent="0.2">
      <c r="A210" s="20"/>
      <c r="B210" s="7"/>
      <c r="C210" s="7"/>
      <c r="D210" s="7"/>
      <c r="E210" s="7"/>
      <c r="F210" s="26"/>
      <c r="G210" s="26"/>
      <c r="H210" s="26"/>
      <c r="I210" s="26"/>
      <c r="J210" s="32"/>
      <c r="K210" s="35"/>
      <c r="L210" s="7"/>
      <c r="M210" s="7"/>
      <c r="N210" s="7"/>
      <c r="O210" s="18" t="str">
        <f>IF(B210="","",IF(AND(ISNUMBER(F210),ISNUMBER(I210),I210&gt;=F210),ROUND((I210-F210)*24,4),IF(OR(F210&lt;&gt;"",I210&lt;&gt;""),"",IF(AND(ISNUMBER(J210),J210&gt;=0),J210,""))))</f>
        <v/>
      </c>
      <c r="P210" s="10" t="str">
        <f>IF(B210="","",IF(AND(ISNUMBER(F210),ISNUMBER(I210),I210&gt;=F210),"実績：門司発～門司着",IF(OR(F210&lt;&gt;"",I210&lt;&gt;""),"要確認：時刻不足・逆転",IF(AND(ISNUMBER(J210),J210&gt;=0),"実績：記録の時間","未確認"))))</f>
        <v/>
      </c>
      <c r="Q210" s="10" t="str">
        <f>IF(B210="","",IF(ISNUMBER(A210),YEAR(A210)-IF(MONTH(A210)&lt;4,1,0),""))</f>
        <v/>
      </c>
      <c r="R210" s="10" t="str">
        <f>IF(B210="","",IF(OR(NOT(ISNUMBER(A210)),C210="",D210="",L210="",M210="",AND(B210&lt;&gt;"関豊丸",B210&lt;&gt;"長豊丸")),"要確認：対象船・基本項目",IF(OR(P210="要確認：時刻不足・逆転",AND(ISNUMBER(G210),ISNUMBER(H210),H210&lt;G210),AND(ISNUMBER(F210),ISNUMBER(G210),G210&lt;F210),AND(ISNUMBER(H210),ISNUMBER(I210),I210&lt;H210),AND(ISNUMBER(J210),J210&lt;0),AND(ISNUMBER(K210),K210&lt;0)),"要確認：時刻・時間・料金",IF(COUNTIFS(OtherPorts[作業日],A210,OtherPorts[曳船名],B210,OtherPorts[船名],D210,OtherPorts[門司港発],F210)&gt;1,"要確認：同じ他港作業が重複",IF(OR(NOT(ISNUMBER(O210)),M210="未確認"),"要確認：時間・根拠未確認","確認済")))))</f>
        <v/>
      </c>
      <c r="S210" s="10" t="str">
        <f>IF(B210="","",IF(ISNUMBER(K210),0,1))</f>
        <v/>
      </c>
    </row>
    <row r="211" spans="1:19" ht="24.95" customHeight="1" x14ac:dyDescent="0.2">
      <c r="A211" s="20"/>
      <c r="B211" s="7"/>
      <c r="C211" s="7"/>
      <c r="D211" s="7"/>
      <c r="E211" s="7"/>
      <c r="F211" s="26"/>
      <c r="G211" s="26"/>
      <c r="H211" s="26"/>
      <c r="I211" s="26"/>
      <c r="J211" s="32"/>
      <c r="K211" s="35"/>
      <c r="L211" s="7"/>
      <c r="M211" s="7"/>
      <c r="N211" s="7"/>
      <c r="O211" s="18" t="str">
        <f>IF(B211="","",IF(AND(ISNUMBER(F211),ISNUMBER(I211),I211&gt;=F211),ROUND((I211-F211)*24,4),IF(OR(F211&lt;&gt;"",I211&lt;&gt;""),"",IF(AND(ISNUMBER(J211),J211&gt;=0),J211,""))))</f>
        <v/>
      </c>
      <c r="P211" s="10" t="str">
        <f>IF(B211="","",IF(AND(ISNUMBER(F211),ISNUMBER(I211),I211&gt;=F211),"実績：門司発～門司着",IF(OR(F211&lt;&gt;"",I211&lt;&gt;""),"要確認：時刻不足・逆転",IF(AND(ISNUMBER(J211),J211&gt;=0),"実績：記録の時間","未確認"))))</f>
        <v/>
      </c>
      <c r="Q211" s="10" t="str">
        <f>IF(B211="","",IF(ISNUMBER(A211),YEAR(A211)-IF(MONTH(A211)&lt;4,1,0),""))</f>
        <v/>
      </c>
      <c r="R211" s="10" t="str">
        <f>IF(B211="","",IF(OR(NOT(ISNUMBER(A211)),C211="",D211="",L211="",M211="",AND(B211&lt;&gt;"関豊丸",B211&lt;&gt;"長豊丸")),"要確認：対象船・基本項目",IF(OR(P211="要確認：時刻不足・逆転",AND(ISNUMBER(G211),ISNUMBER(H211),H211&lt;G211),AND(ISNUMBER(F211),ISNUMBER(G211),G211&lt;F211),AND(ISNUMBER(H211),ISNUMBER(I211),I211&lt;H211),AND(ISNUMBER(J211),J211&lt;0),AND(ISNUMBER(K211),K211&lt;0)),"要確認：時刻・時間・料金",IF(COUNTIFS(OtherPorts[作業日],A211,OtherPorts[曳船名],B211,OtherPorts[船名],D211,OtherPorts[門司港発],F211)&gt;1,"要確認：同じ他港作業が重複",IF(OR(NOT(ISNUMBER(O211)),M211="未確認"),"要確認：時間・根拠未確認","確認済")))))</f>
        <v/>
      </c>
      <c r="S211" s="10" t="str">
        <f>IF(B211="","",IF(ISNUMBER(K211),0,1))</f>
        <v/>
      </c>
    </row>
    <row r="212" spans="1:19" ht="24.95" customHeight="1" x14ac:dyDescent="0.2">
      <c r="A212" s="20"/>
      <c r="B212" s="7"/>
      <c r="C212" s="7"/>
      <c r="D212" s="7"/>
      <c r="E212" s="7"/>
      <c r="F212" s="26"/>
      <c r="G212" s="26"/>
      <c r="H212" s="26"/>
      <c r="I212" s="26"/>
      <c r="J212" s="32"/>
      <c r="K212" s="35"/>
      <c r="L212" s="7"/>
      <c r="M212" s="7"/>
      <c r="N212" s="7"/>
      <c r="O212" s="18" t="str">
        <f>IF(B212="","",IF(AND(ISNUMBER(F212),ISNUMBER(I212),I212&gt;=F212),ROUND((I212-F212)*24,4),IF(OR(F212&lt;&gt;"",I212&lt;&gt;""),"",IF(AND(ISNUMBER(J212),J212&gt;=0),J212,""))))</f>
        <v/>
      </c>
      <c r="P212" s="10" t="str">
        <f>IF(B212="","",IF(AND(ISNUMBER(F212),ISNUMBER(I212),I212&gt;=F212),"実績：門司発～門司着",IF(OR(F212&lt;&gt;"",I212&lt;&gt;""),"要確認：時刻不足・逆転",IF(AND(ISNUMBER(J212),J212&gt;=0),"実績：記録の時間","未確認"))))</f>
        <v/>
      </c>
      <c r="Q212" s="10" t="str">
        <f>IF(B212="","",IF(ISNUMBER(A212),YEAR(A212)-IF(MONTH(A212)&lt;4,1,0),""))</f>
        <v/>
      </c>
      <c r="R212" s="10" t="str">
        <f>IF(B212="","",IF(OR(NOT(ISNUMBER(A212)),C212="",D212="",L212="",M212="",AND(B212&lt;&gt;"関豊丸",B212&lt;&gt;"長豊丸")),"要確認：対象船・基本項目",IF(OR(P212="要確認：時刻不足・逆転",AND(ISNUMBER(G212),ISNUMBER(H212),H212&lt;G212),AND(ISNUMBER(F212),ISNUMBER(G212),G212&lt;F212),AND(ISNUMBER(H212),ISNUMBER(I212),I212&lt;H212),AND(ISNUMBER(J212),J212&lt;0),AND(ISNUMBER(K212),K212&lt;0)),"要確認：時刻・時間・料金",IF(COUNTIFS(OtherPorts[作業日],A212,OtherPorts[曳船名],B212,OtherPorts[船名],D212,OtherPorts[門司港発],F212)&gt;1,"要確認：同じ他港作業が重複",IF(OR(NOT(ISNUMBER(O212)),M212="未確認"),"要確認：時間・根拠未確認","確認済")))))</f>
        <v/>
      </c>
      <c r="S212" s="10" t="str">
        <f>IF(B212="","",IF(ISNUMBER(K212),0,1))</f>
        <v/>
      </c>
    </row>
    <row r="213" spans="1:19" ht="24.95" customHeight="1" x14ac:dyDescent="0.2">
      <c r="A213" s="20"/>
      <c r="B213" s="7"/>
      <c r="C213" s="7"/>
      <c r="D213" s="7"/>
      <c r="E213" s="7"/>
      <c r="F213" s="26"/>
      <c r="G213" s="26"/>
      <c r="H213" s="26"/>
      <c r="I213" s="26"/>
      <c r="J213" s="32"/>
      <c r="K213" s="35"/>
      <c r="L213" s="7"/>
      <c r="M213" s="7"/>
      <c r="N213" s="7"/>
      <c r="O213" s="18" t="str">
        <f>IF(B213="","",IF(AND(ISNUMBER(F213),ISNUMBER(I213),I213&gt;=F213),ROUND((I213-F213)*24,4),IF(OR(F213&lt;&gt;"",I213&lt;&gt;""),"",IF(AND(ISNUMBER(J213),J213&gt;=0),J213,""))))</f>
        <v/>
      </c>
      <c r="P213" s="10" t="str">
        <f>IF(B213="","",IF(AND(ISNUMBER(F213),ISNUMBER(I213),I213&gt;=F213),"実績：門司発～門司着",IF(OR(F213&lt;&gt;"",I213&lt;&gt;""),"要確認：時刻不足・逆転",IF(AND(ISNUMBER(J213),J213&gt;=0),"実績：記録の時間","未確認"))))</f>
        <v/>
      </c>
      <c r="Q213" s="10" t="str">
        <f>IF(B213="","",IF(ISNUMBER(A213),YEAR(A213)-IF(MONTH(A213)&lt;4,1,0),""))</f>
        <v/>
      </c>
      <c r="R213" s="10" t="str">
        <f>IF(B213="","",IF(OR(NOT(ISNUMBER(A213)),C213="",D213="",L213="",M213="",AND(B213&lt;&gt;"関豊丸",B213&lt;&gt;"長豊丸")),"要確認：対象船・基本項目",IF(OR(P213="要確認：時刻不足・逆転",AND(ISNUMBER(G213),ISNUMBER(H213),H213&lt;G213),AND(ISNUMBER(F213),ISNUMBER(G213),G213&lt;F213),AND(ISNUMBER(H213),ISNUMBER(I213),I213&lt;H213),AND(ISNUMBER(J213),J213&lt;0),AND(ISNUMBER(K213),K213&lt;0)),"要確認：時刻・時間・料金",IF(COUNTIFS(OtherPorts[作業日],A213,OtherPorts[曳船名],B213,OtherPorts[船名],D213,OtherPorts[門司港発],F213)&gt;1,"要確認：同じ他港作業が重複",IF(OR(NOT(ISNUMBER(O213)),M213="未確認"),"要確認：時間・根拠未確認","確認済")))))</f>
        <v/>
      </c>
      <c r="S213" s="10" t="str">
        <f>IF(B213="","",IF(ISNUMBER(K213),0,1))</f>
        <v/>
      </c>
    </row>
    <row r="214" spans="1:19" ht="24.95" customHeight="1" x14ac:dyDescent="0.2">
      <c r="A214" s="20"/>
      <c r="B214" s="7"/>
      <c r="C214" s="7"/>
      <c r="D214" s="7"/>
      <c r="E214" s="7"/>
      <c r="F214" s="26"/>
      <c r="G214" s="26"/>
      <c r="H214" s="26"/>
      <c r="I214" s="26"/>
      <c r="J214" s="32"/>
      <c r="K214" s="35"/>
      <c r="L214" s="7"/>
      <c r="M214" s="7"/>
      <c r="N214" s="7"/>
      <c r="O214" s="18" t="str">
        <f>IF(B214="","",IF(AND(ISNUMBER(F214),ISNUMBER(I214),I214&gt;=F214),ROUND((I214-F214)*24,4),IF(OR(F214&lt;&gt;"",I214&lt;&gt;""),"",IF(AND(ISNUMBER(J214),J214&gt;=0),J214,""))))</f>
        <v/>
      </c>
      <c r="P214" s="10" t="str">
        <f>IF(B214="","",IF(AND(ISNUMBER(F214),ISNUMBER(I214),I214&gt;=F214),"実績：門司発～門司着",IF(OR(F214&lt;&gt;"",I214&lt;&gt;""),"要確認：時刻不足・逆転",IF(AND(ISNUMBER(J214),J214&gt;=0),"実績：記録の時間","未確認"))))</f>
        <v/>
      </c>
      <c r="Q214" s="10" t="str">
        <f>IF(B214="","",IF(ISNUMBER(A214),YEAR(A214)-IF(MONTH(A214)&lt;4,1,0),""))</f>
        <v/>
      </c>
      <c r="R214" s="10" t="str">
        <f>IF(B214="","",IF(OR(NOT(ISNUMBER(A214)),C214="",D214="",L214="",M214="",AND(B214&lt;&gt;"関豊丸",B214&lt;&gt;"長豊丸")),"要確認：対象船・基本項目",IF(OR(P214="要確認：時刻不足・逆転",AND(ISNUMBER(G214),ISNUMBER(H214),H214&lt;G214),AND(ISNUMBER(F214),ISNUMBER(G214),G214&lt;F214),AND(ISNUMBER(H214),ISNUMBER(I214),I214&lt;H214),AND(ISNUMBER(J214),J214&lt;0),AND(ISNUMBER(K214),K214&lt;0)),"要確認：時刻・時間・料金",IF(COUNTIFS(OtherPorts[作業日],A214,OtherPorts[曳船名],B214,OtherPorts[船名],D214,OtherPorts[門司港発],F214)&gt;1,"要確認：同じ他港作業が重複",IF(OR(NOT(ISNUMBER(O214)),M214="未確認"),"要確認：時間・根拠未確認","確認済")))))</f>
        <v/>
      </c>
      <c r="S214" s="10" t="str">
        <f>IF(B214="","",IF(ISNUMBER(K214),0,1))</f>
        <v/>
      </c>
    </row>
    <row r="215" spans="1:19" ht="24.95" customHeight="1" x14ac:dyDescent="0.2">
      <c r="A215" s="20"/>
      <c r="B215" s="7"/>
      <c r="C215" s="7"/>
      <c r="D215" s="7"/>
      <c r="E215" s="7"/>
      <c r="F215" s="26"/>
      <c r="G215" s="26"/>
      <c r="H215" s="26"/>
      <c r="I215" s="26"/>
      <c r="J215" s="32"/>
      <c r="K215" s="35"/>
      <c r="L215" s="7"/>
      <c r="M215" s="7"/>
      <c r="N215" s="7"/>
      <c r="O215" s="18" t="str">
        <f>IF(B215="","",IF(AND(ISNUMBER(F215),ISNUMBER(I215),I215&gt;=F215),ROUND((I215-F215)*24,4),IF(OR(F215&lt;&gt;"",I215&lt;&gt;""),"",IF(AND(ISNUMBER(J215),J215&gt;=0),J215,""))))</f>
        <v/>
      </c>
      <c r="P215" s="10" t="str">
        <f>IF(B215="","",IF(AND(ISNUMBER(F215),ISNUMBER(I215),I215&gt;=F215),"実績：門司発～門司着",IF(OR(F215&lt;&gt;"",I215&lt;&gt;""),"要確認：時刻不足・逆転",IF(AND(ISNUMBER(J215),J215&gt;=0),"実績：記録の時間","未確認"))))</f>
        <v/>
      </c>
      <c r="Q215" s="10" t="str">
        <f>IF(B215="","",IF(ISNUMBER(A215),YEAR(A215)-IF(MONTH(A215)&lt;4,1,0),""))</f>
        <v/>
      </c>
      <c r="R215" s="10" t="str">
        <f>IF(B215="","",IF(OR(NOT(ISNUMBER(A215)),C215="",D215="",L215="",M215="",AND(B215&lt;&gt;"関豊丸",B215&lt;&gt;"長豊丸")),"要確認：対象船・基本項目",IF(OR(P215="要確認：時刻不足・逆転",AND(ISNUMBER(G215),ISNUMBER(H215),H215&lt;G215),AND(ISNUMBER(F215),ISNUMBER(G215),G215&lt;F215),AND(ISNUMBER(H215),ISNUMBER(I215),I215&lt;H215),AND(ISNUMBER(J215),J215&lt;0),AND(ISNUMBER(K215),K215&lt;0)),"要確認：時刻・時間・料金",IF(COUNTIFS(OtherPorts[作業日],A215,OtherPorts[曳船名],B215,OtherPorts[船名],D215,OtherPorts[門司港発],F215)&gt;1,"要確認：同じ他港作業が重複",IF(OR(NOT(ISNUMBER(O215)),M215="未確認"),"要確認：時間・根拠未確認","確認済")))))</f>
        <v/>
      </c>
      <c r="S215" s="10" t="str">
        <f>IF(B215="","",IF(ISNUMBER(K215),0,1))</f>
        <v/>
      </c>
    </row>
    <row r="216" spans="1:19" ht="24.95" customHeight="1" x14ac:dyDescent="0.2">
      <c r="A216" s="20"/>
      <c r="B216" s="7"/>
      <c r="C216" s="7"/>
      <c r="D216" s="7"/>
      <c r="E216" s="7"/>
      <c r="F216" s="26"/>
      <c r="G216" s="26"/>
      <c r="H216" s="26"/>
      <c r="I216" s="26"/>
      <c r="J216" s="32"/>
      <c r="K216" s="35"/>
      <c r="L216" s="7"/>
      <c r="M216" s="7"/>
      <c r="N216" s="7"/>
      <c r="O216" s="18" t="str">
        <f>IF(B216="","",IF(AND(ISNUMBER(F216),ISNUMBER(I216),I216&gt;=F216),ROUND((I216-F216)*24,4),IF(OR(F216&lt;&gt;"",I216&lt;&gt;""),"",IF(AND(ISNUMBER(J216),J216&gt;=0),J216,""))))</f>
        <v/>
      </c>
      <c r="P216" s="10" t="str">
        <f>IF(B216="","",IF(AND(ISNUMBER(F216),ISNUMBER(I216),I216&gt;=F216),"実績：門司発～門司着",IF(OR(F216&lt;&gt;"",I216&lt;&gt;""),"要確認：時刻不足・逆転",IF(AND(ISNUMBER(J216),J216&gt;=0),"実績：記録の時間","未確認"))))</f>
        <v/>
      </c>
      <c r="Q216" s="10" t="str">
        <f>IF(B216="","",IF(ISNUMBER(A216),YEAR(A216)-IF(MONTH(A216)&lt;4,1,0),""))</f>
        <v/>
      </c>
      <c r="R216" s="10" t="str">
        <f>IF(B216="","",IF(OR(NOT(ISNUMBER(A216)),C216="",D216="",L216="",M216="",AND(B216&lt;&gt;"関豊丸",B216&lt;&gt;"長豊丸")),"要確認：対象船・基本項目",IF(OR(P216="要確認：時刻不足・逆転",AND(ISNUMBER(G216),ISNUMBER(H216),H216&lt;G216),AND(ISNUMBER(F216),ISNUMBER(G216),G216&lt;F216),AND(ISNUMBER(H216),ISNUMBER(I216),I216&lt;H216),AND(ISNUMBER(J216),J216&lt;0),AND(ISNUMBER(K216),K216&lt;0)),"要確認：時刻・時間・料金",IF(COUNTIFS(OtherPorts[作業日],A216,OtherPorts[曳船名],B216,OtherPorts[船名],D216,OtherPorts[門司港発],F216)&gt;1,"要確認：同じ他港作業が重複",IF(OR(NOT(ISNUMBER(O216)),M216="未確認"),"要確認：時間・根拠未確認","確認済")))))</f>
        <v/>
      </c>
      <c r="S216" s="10" t="str">
        <f>IF(B216="","",IF(ISNUMBER(K216),0,1))</f>
        <v/>
      </c>
    </row>
    <row r="217" spans="1:19" ht="24.95" customHeight="1" x14ac:dyDescent="0.2">
      <c r="A217" s="20"/>
      <c r="B217" s="7"/>
      <c r="C217" s="7"/>
      <c r="D217" s="7"/>
      <c r="E217" s="7"/>
      <c r="F217" s="26"/>
      <c r="G217" s="26"/>
      <c r="H217" s="26"/>
      <c r="I217" s="26"/>
      <c r="J217" s="32"/>
      <c r="K217" s="35"/>
      <c r="L217" s="7"/>
      <c r="M217" s="7"/>
      <c r="N217" s="7"/>
      <c r="O217" s="18" t="str">
        <f>IF(B217="","",IF(AND(ISNUMBER(F217),ISNUMBER(I217),I217&gt;=F217),ROUND((I217-F217)*24,4),IF(OR(F217&lt;&gt;"",I217&lt;&gt;""),"",IF(AND(ISNUMBER(J217),J217&gt;=0),J217,""))))</f>
        <v/>
      </c>
      <c r="P217" s="10" t="str">
        <f>IF(B217="","",IF(AND(ISNUMBER(F217),ISNUMBER(I217),I217&gt;=F217),"実績：門司発～門司着",IF(OR(F217&lt;&gt;"",I217&lt;&gt;""),"要確認：時刻不足・逆転",IF(AND(ISNUMBER(J217),J217&gt;=0),"実績：記録の時間","未確認"))))</f>
        <v/>
      </c>
      <c r="Q217" s="10" t="str">
        <f>IF(B217="","",IF(ISNUMBER(A217),YEAR(A217)-IF(MONTH(A217)&lt;4,1,0),""))</f>
        <v/>
      </c>
      <c r="R217" s="10" t="str">
        <f>IF(B217="","",IF(OR(NOT(ISNUMBER(A217)),C217="",D217="",L217="",M217="",AND(B217&lt;&gt;"関豊丸",B217&lt;&gt;"長豊丸")),"要確認：対象船・基本項目",IF(OR(P217="要確認：時刻不足・逆転",AND(ISNUMBER(G217),ISNUMBER(H217),H217&lt;G217),AND(ISNUMBER(F217),ISNUMBER(G217),G217&lt;F217),AND(ISNUMBER(H217),ISNUMBER(I217),I217&lt;H217),AND(ISNUMBER(J217),J217&lt;0),AND(ISNUMBER(K217),K217&lt;0)),"要確認：時刻・時間・料金",IF(COUNTIFS(OtherPorts[作業日],A217,OtherPorts[曳船名],B217,OtherPorts[船名],D217,OtherPorts[門司港発],F217)&gt;1,"要確認：同じ他港作業が重複",IF(OR(NOT(ISNUMBER(O217)),M217="未確認"),"要確認：時間・根拠未確認","確認済")))))</f>
        <v/>
      </c>
      <c r="S217" s="10" t="str">
        <f>IF(B217="","",IF(ISNUMBER(K217),0,1))</f>
        <v/>
      </c>
    </row>
    <row r="218" spans="1:19" ht="24.95" customHeight="1" x14ac:dyDescent="0.2">
      <c r="A218" s="20"/>
      <c r="B218" s="7"/>
      <c r="C218" s="7"/>
      <c r="D218" s="7"/>
      <c r="E218" s="7"/>
      <c r="F218" s="26"/>
      <c r="G218" s="26"/>
      <c r="H218" s="26"/>
      <c r="I218" s="26"/>
      <c r="J218" s="32"/>
      <c r="K218" s="35"/>
      <c r="L218" s="7"/>
      <c r="M218" s="7"/>
      <c r="N218" s="7"/>
      <c r="O218" s="18" t="str">
        <f>IF(B218="","",IF(AND(ISNUMBER(F218),ISNUMBER(I218),I218&gt;=F218),ROUND((I218-F218)*24,4),IF(OR(F218&lt;&gt;"",I218&lt;&gt;""),"",IF(AND(ISNUMBER(J218),J218&gt;=0),J218,""))))</f>
        <v/>
      </c>
      <c r="P218" s="10" t="str">
        <f>IF(B218="","",IF(AND(ISNUMBER(F218),ISNUMBER(I218),I218&gt;=F218),"実績：門司発～門司着",IF(OR(F218&lt;&gt;"",I218&lt;&gt;""),"要確認：時刻不足・逆転",IF(AND(ISNUMBER(J218),J218&gt;=0),"実績：記録の時間","未確認"))))</f>
        <v/>
      </c>
      <c r="Q218" s="10" t="str">
        <f>IF(B218="","",IF(ISNUMBER(A218),YEAR(A218)-IF(MONTH(A218)&lt;4,1,0),""))</f>
        <v/>
      </c>
      <c r="R218" s="10" t="str">
        <f>IF(B218="","",IF(OR(NOT(ISNUMBER(A218)),C218="",D218="",L218="",M218="",AND(B218&lt;&gt;"関豊丸",B218&lt;&gt;"長豊丸")),"要確認：対象船・基本項目",IF(OR(P218="要確認：時刻不足・逆転",AND(ISNUMBER(G218),ISNUMBER(H218),H218&lt;G218),AND(ISNUMBER(F218),ISNUMBER(G218),G218&lt;F218),AND(ISNUMBER(H218),ISNUMBER(I218),I218&lt;H218),AND(ISNUMBER(J218),J218&lt;0),AND(ISNUMBER(K218),K218&lt;0)),"要確認：時刻・時間・料金",IF(COUNTIFS(OtherPorts[作業日],A218,OtherPorts[曳船名],B218,OtherPorts[船名],D218,OtherPorts[門司港発],F218)&gt;1,"要確認：同じ他港作業が重複",IF(OR(NOT(ISNUMBER(O218)),M218="未確認"),"要確認：時間・根拠未確認","確認済")))))</f>
        <v/>
      </c>
      <c r="S218" s="10" t="str">
        <f>IF(B218="","",IF(ISNUMBER(K218),0,1))</f>
        <v/>
      </c>
    </row>
    <row r="219" spans="1:19" ht="24.95" customHeight="1" x14ac:dyDescent="0.2">
      <c r="A219" s="20"/>
      <c r="B219" s="7"/>
      <c r="C219" s="7"/>
      <c r="D219" s="7"/>
      <c r="E219" s="7"/>
      <c r="F219" s="26"/>
      <c r="G219" s="26"/>
      <c r="H219" s="26"/>
      <c r="I219" s="26"/>
      <c r="J219" s="32"/>
      <c r="K219" s="35"/>
      <c r="L219" s="7"/>
      <c r="M219" s="7"/>
      <c r="N219" s="7"/>
      <c r="O219" s="18" t="str">
        <f>IF(B219="","",IF(AND(ISNUMBER(F219),ISNUMBER(I219),I219&gt;=F219),ROUND((I219-F219)*24,4),IF(OR(F219&lt;&gt;"",I219&lt;&gt;""),"",IF(AND(ISNUMBER(J219),J219&gt;=0),J219,""))))</f>
        <v/>
      </c>
      <c r="P219" s="10" t="str">
        <f>IF(B219="","",IF(AND(ISNUMBER(F219),ISNUMBER(I219),I219&gt;=F219),"実績：門司発～門司着",IF(OR(F219&lt;&gt;"",I219&lt;&gt;""),"要確認：時刻不足・逆転",IF(AND(ISNUMBER(J219),J219&gt;=0),"実績：記録の時間","未確認"))))</f>
        <v/>
      </c>
      <c r="Q219" s="10" t="str">
        <f>IF(B219="","",IF(ISNUMBER(A219),YEAR(A219)-IF(MONTH(A219)&lt;4,1,0),""))</f>
        <v/>
      </c>
      <c r="R219" s="10" t="str">
        <f>IF(B219="","",IF(OR(NOT(ISNUMBER(A219)),C219="",D219="",L219="",M219="",AND(B219&lt;&gt;"関豊丸",B219&lt;&gt;"長豊丸")),"要確認：対象船・基本項目",IF(OR(P219="要確認：時刻不足・逆転",AND(ISNUMBER(G219),ISNUMBER(H219),H219&lt;G219),AND(ISNUMBER(F219),ISNUMBER(G219),G219&lt;F219),AND(ISNUMBER(H219),ISNUMBER(I219),I219&lt;H219),AND(ISNUMBER(J219),J219&lt;0),AND(ISNUMBER(K219),K219&lt;0)),"要確認：時刻・時間・料金",IF(COUNTIFS(OtherPorts[作業日],A219,OtherPorts[曳船名],B219,OtherPorts[船名],D219,OtherPorts[門司港発],F219)&gt;1,"要確認：同じ他港作業が重複",IF(OR(NOT(ISNUMBER(O219)),M219="未確認"),"要確認：時間・根拠未確認","確認済")))))</f>
        <v/>
      </c>
      <c r="S219" s="10" t="str">
        <f>IF(B219="","",IF(ISNUMBER(K219),0,1))</f>
        <v/>
      </c>
    </row>
    <row r="220" spans="1:19" ht="24.95" customHeight="1" x14ac:dyDescent="0.2">
      <c r="A220" s="20"/>
      <c r="B220" s="7"/>
      <c r="C220" s="7"/>
      <c r="D220" s="7"/>
      <c r="E220" s="7"/>
      <c r="F220" s="26"/>
      <c r="G220" s="26"/>
      <c r="H220" s="26"/>
      <c r="I220" s="26"/>
      <c r="J220" s="32"/>
      <c r="K220" s="35"/>
      <c r="L220" s="7"/>
      <c r="M220" s="7"/>
      <c r="N220" s="7"/>
      <c r="O220" s="18" t="str">
        <f>IF(B220="","",IF(AND(ISNUMBER(F220),ISNUMBER(I220),I220&gt;=F220),ROUND((I220-F220)*24,4),IF(OR(F220&lt;&gt;"",I220&lt;&gt;""),"",IF(AND(ISNUMBER(J220),J220&gt;=0),J220,""))))</f>
        <v/>
      </c>
      <c r="P220" s="10" t="str">
        <f>IF(B220="","",IF(AND(ISNUMBER(F220),ISNUMBER(I220),I220&gt;=F220),"実績：門司発～門司着",IF(OR(F220&lt;&gt;"",I220&lt;&gt;""),"要確認：時刻不足・逆転",IF(AND(ISNUMBER(J220),J220&gt;=0),"実績：記録の時間","未確認"))))</f>
        <v/>
      </c>
      <c r="Q220" s="10" t="str">
        <f>IF(B220="","",IF(ISNUMBER(A220),YEAR(A220)-IF(MONTH(A220)&lt;4,1,0),""))</f>
        <v/>
      </c>
      <c r="R220" s="10" t="str">
        <f>IF(B220="","",IF(OR(NOT(ISNUMBER(A220)),C220="",D220="",L220="",M220="",AND(B220&lt;&gt;"関豊丸",B220&lt;&gt;"長豊丸")),"要確認：対象船・基本項目",IF(OR(P220="要確認：時刻不足・逆転",AND(ISNUMBER(G220),ISNUMBER(H220),H220&lt;G220),AND(ISNUMBER(F220),ISNUMBER(G220),G220&lt;F220),AND(ISNUMBER(H220),ISNUMBER(I220),I220&lt;H220),AND(ISNUMBER(J220),J220&lt;0),AND(ISNUMBER(K220),K220&lt;0)),"要確認：時刻・時間・料金",IF(COUNTIFS(OtherPorts[作業日],A220,OtherPorts[曳船名],B220,OtherPorts[船名],D220,OtherPorts[門司港発],F220)&gt;1,"要確認：同じ他港作業が重複",IF(OR(NOT(ISNUMBER(O220)),M220="未確認"),"要確認：時間・根拠未確認","確認済")))))</f>
        <v/>
      </c>
      <c r="S220" s="10" t="str">
        <f>IF(B220="","",IF(ISNUMBER(K220),0,1))</f>
        <v/>
      </c>
    </row>
    <row r="221" spans="1:19" ht="24.95" customHeight="1" x14ac:dyDescent="0.2">
      <c r="A221" s="20"/>
      <c r="B221" s="7"/>
      <c r="C221" s="7"/>
      <c r="D221" s="7"/>
      <c r="E221" s="7"/>
      <c r="F221" s="26"/>
      <c r="G221" s="26"/>
      <c r="H221" s="26"/>
      <c r="I221" s="26"/>
      <c r="J221" s="32"/>
      <c r="K221" s="35"/>
      <c r="L221" s="7"/>
      <c r="M221" s="7"/>
      <c r="N221" s="7"/>
      <c r="O221" s="18" t="str">
        <f>IF(B221="","",IF(AND(ISNUMBER(F221),ISNUMBER(I221),I221&gt;=F221),ROUND((I221-F221)*24,4),IF(OR(F221&lt;&gt;"",I221&lt;&gt;""),"",IF(AND(ISNUMBER(J221),J221&gt;=0),J221,""))))</f>
        <v/>
      </c>
      <c r="P221" s="10" t="str">
        <f>IF(B221="","",IF(AND(ISNUMBER(F221),ISNUMBER(I221),I221&gt;=F221),"実績：門司発～門司着",IF(OR(F221&lt;&gt;"",I221&lt;&gt;""),"要確認：時刻不足・逆転",IF(AND(ISNUMBER(J221),J221&gt;=0),"実績：記録の時間","未確認"))))</f>
        <v/>
      </c>
      <c r="Q221" s="10" t="str">
        <f>IF(B221="","",IF(ISNUMBER(A221),YEAR(A221)-IF(MONTH(A221)&lt;4,1,0),""))</f>
        <v/>
      </c>
      <c r="R221" s="10" t="str">
        <f>IF(B221="","",IF(OR(NOT(ISNUMBER(A221)),C221="",D221="",L221="",M221="",AND(B221&lt;&gt;"関豊丸",B221&lt;&gt;"長豊丸")),"要確認：対象船・基本項目",IF(OR(P221="要確認：時刻不足・逆転",AND(ISNUMBER(G221),ISNUMBER(H221),H221&lt;G221),AND(ISNUMBER(F221),ISNUMBER(G221),G221&lt;F221),AND(ISNUMBER(H221),ISNUMBER(I221),I221&lt;H221),AND(ISNUMBER(J221),J221&lt;0),AND(ISNUMBER(K221),K221&lt;0)),"要確認：時刻・時間・料金",IF(COUNTIFS(OtherPorts[作業日],A221,OtherPorts[曳船名],B221,OtherPorts[船名],D221,OtherPorts[門司港発],F221)&gt;1,"要確認：同じ他港作業が重複",IF(OR(NOT(ISNUMBER(O221)),M221="未確認"),"要確認：時間・根拠未確認","確認済")))))</f>
        <v/>
      </c>
      <c r="S221" s="10" t="str">
        <f>IF(B221="","",IF(ISNUMBER(K221),0,1))</f>
        <v/>
      </c>
    </row>
    <row r="222" spans="1:19" ht="24.95" customHeight="1" x14ac:dyDescent="0.2">
      <c r="A222" s="20"/>
      <c r="B222" s="7"/>
      <c r="C222" s="7"/>
      <c r="D222" s="7"/>
      <c r="E222" s="7"/>
      <c r="F222" s="26"/>
      <c r="G222" s="26"/>
      <c r="H222" s="26"/>
      <c r="I222" s="26"/>
      <c r="J222" s="32"/>
      <c r="K222" s="35"/>
      <c r="L222" s="7"/>
      <c r="M222" s="7"/>
      <c r="N222" s="7"/>
      <c r="O222" s="18" t="str">
        <f>IF(B222="","",IF(AND(ISNUMBER(F222),ISNUMBER(I222),I222&gt;=F222),ROUND((I222-F222)*24,4),IF(OR(F222&lt;&gt;"",I222&lt;&gt;""),"",IF(AND(ISNUMBER(J222),J222&gt;=0),J222,""))))</f>
        <v/>
      </c>
      <c r="P222" s="10" t="str">
        <f>IF(B222="","",IF(AND(ISNUMBER(F222),ISNUMBER(I222),I222&gt;=F222),"実績：門司発～門司着",IF(OR(F222&lt;&gt;"",I222&lt;&gt;""),"要確認：時刻不足・逆転",IF(AND(ISNUMBER(J222),J222&gt;=0),"実績：記録の時間","未確認"))))</f>
        <v/>
      </c>
      <c r="Q222" s="10" t="str">
        <f>IF(B222="","",IF(ISNUMBER(A222),YEAR(A222)-IF(MONTH(A222)&lt;4,1,0),""))</f>
        <v/>
      </c>
      <c r="R222" s="10" t="str">
        <f>IF(B222="","",IF(OR(NOT(ISNUMBER(A222)),C222="",D222="",L222="",M222="",AND(B222&lt;&gt;"関豊丸",B222&lt;&gt;"長豊丸")),"要確認：対象船・基本項目",IF(OR(P222="要確認：時刻不足・逆転",AND(ISNUMBER(G222),ISNUMBER(H222),H222&lt;G222),AND(ISNUMBER(F222),ISNUMBER(G222),G222&lt;F222),AND(ISNUMBER(H222),ISNUMBER(I222),I222&lt;H222),AND(ISNUMBER(J222),J222&lt;0),AND(ISNUMBER(K222),K222&lt;0)),"要確認：時刻・時間・料金",IF(COUNTIFS(OtherPorts[作業日],A222,OtherPorts[曳船名],B222,OtherPorts[船名],D222,OtherPorts[門司港発],F222)&gt;1,"要確認：同じ他港作業が重複",IF(OR(NOT(ISNUMBER(O222)),M222="未確認"),"要確認：時間・根拠未確認","確認済")))))</f>
        <v/>
      </c>
      <c r="S222" s="10" t="str">
        <f>IF(B222="","",IF(ISNUMBER(K222),0,1))</f>
        <v/>
      </c>
    </row>
    <row r="223" spans="1:19" ht="24.95" customHeight="1" x14ac:dyDescent="0.2">
      <c r="A223" s="20"/>
      <c r="B223" s="7"/>
      <c r="C223" s="7"/>
      <c r="D223" s="7"/>
      <c r="E223" s="7"/>
      <c r="F223" s="26"/>
      <c r="G223" s="26"/>
      <c r="H223" s="26"/>
      <c r="I223" s="26"/>
      <c r="J223" s="32"/>
      <c r="K223" s="35"/>
      <c r="L223" s="7"/>
      <c r="M223" s="7"/>
      <c r="N223" s="7"/>
      <c r="O223" s="18" t="str">
        <f>IF(B223="","",IF(AND(ISNUMBER(F223),ISNUMBER(I223),I223&gt;=F223),ROUND((I223-F223)*24,4),IF(OR(F223&lt;&gt;"",I223&lt;&gt;""),"",IF(AND(ISNUMBER(J223),J223&gt;=0),J223,""))))</f>
        <v/>
      </c>
      <c r="P223" s="10" t="str">
        <f>IF(B223="","",IF(AND(ISNUMBER(F223),ISNUMBER(I223),I223&gt;=F223),"実績：門司発～門司着",IF(OR(F223&lt;&gt;"",I223&lt;&gt;""),"要確認：時刻不足・逆転",IF(AND(ISNUMBER(J223),J223&gt;=0),"実績：記録の時間","未確認"))))</f>
        <v/>
      </c>
      <c r="Q223" s="10" t="str">
        <f>IF(B223="","",IF(ISNUMBER(A223),YEAR(A223)-IF(MONTH(A223)&lt;4,1,0),""))</f>
        <v/>
      </c>
      <c r="R223" s="10" t="str">
        <f>IF(B223="","",IF(OR(NOT(ISNUMBER(A223)),C223="",D223="",L223="",M223="",AND(B223&lt;&gt;"関豊丸",B223&lt;&gt;"長豊丸")),"要確認：対象船・基本項目",IF(OR(P223="要確認：時刻不足・逆転",AND(ISNUMBER(G223),ISNUMBER(H223),H223&lt;G223),AND(ISNUMBER(F223),ISNUMBER(G223),G223&lt;F223),AND(ISNUMBER(H223),ISNUMBER(I223),I223&lt;H223),AND(ISNUMBER(J223),J223&lt;0),AND(ISNUMBER(K223),K223&lt;0)),"要確認：時刻・時間・料金",IF(COUNTIFS(OtherPorts[作業日],A223,OtherPorts[曳船名],B223,OtherPorts[船名],D223,OtherPorts[門司港発],F223)&gt;1,"要確認：同じ他港作業が重複",IF(OR(NOT(ISNUMBER(O223)),M223="未確認"),"要確認：時間・根拠未確認","確認済")))))</f>
        <v/>
      </c>
      <c r="S223" s="10" t="str">
        <f>IF(B223="","",IF(ISNUMBER(K223),0,1))</f>
        <v/>
      </c>
    </row>
    <row r="224" spans="1:19" ht="24.95" customHeight="1" x14ac:dyDescent="0.2">
      <c r="A224" s="20"/>
      <c r="B224" s="7"/>
      <c r="C224" s="7"/>
      <c r="D224" s="7"/>
      <c r="E224" s="7"/>
      <c r="F224" s="26"/>
      <c r="G224" s="26"/>
      <c r="H224" s="26"/>
      <c r="I224" s="26"/>
      <c r="J224" s="32"/>
      <c r="K224" s="35"/>
      <c r="L224" s="7"/>
      <c r="M224" s="7"/>
      <c r="N224" s="7"/>
      <c r="O224" s="18" t="str">
        <f>IF(B224="","",IF(AND(ISNUMBER(F224),ISNUMBER(I224),I224&gt;=F224),ROUND((I224-F224)*24,4),IF(OR(F224&lt;&gt;"",I224&lt;&gt;""),"",IF(AND(ISNUMBER(J224),J224&gt;=0),J224,""))))</f>
        <v/>
      </c>
      <c r="P224" s="10" t="str">
        <f>IF(B224="","",IF(AND(ISNUMBER(F224),ISNUMBER(I224),I224&gt;=F224),"実績：門司発～門司着",IF(OR(F224&lt;&gt;"",I224&lt;&gt;""),"要確認：時刻不足・逆転",IF(AND(ISNUMBER(J224),J224&gt;=0),"実績：記録の時間","未確認"))))</f>
        <v/>
      </c>
      <c r="Q224" s="10" t="str">
        <f>IF(B224="","",IF(ISNUMBER(A224),YEAR(A224)-IF(MONTH(A224)&lt;4,1,0),""))</f>
        <v/>
      </c>
      <c r="R224" s="10" t="str">
        <f>IF(B224="","",IF(OR(NOT(ISNUMBER(A224)),C224="",D224="",L224="",M224="",AND(B224&lt;&gt;"関豊丸",B224&lt;&gt;"長豊丸")),"要確認：対象船・基本項目",IF(OR(P224="要確認：時刻不足・逆転",AND(ISNUMBER(G224),ISNUMBER(H224),H224&lt;G224),AND(ISNUMBER(F224),ISNUMBER(G224),G224&lt;F224),AND(ISNUMBER(H224),ISNUMBER(I224),I224&lt;H224),AND(ISNUMBER(J224),J224&lt;0),AND(ISNUMBER(K224),K224&lt;0)),"要確認：時刻・時間・料金",IF(COUNTIFS(OtherPorts[作業日],A224,OtherPorts[曳船名],B224,OtherPorts[船名],D224,OtherPorts[門司港発],F224)&gt;1,"要確認：同じ他港作業が重複",IF(OR(NOT(ISNUMBER(O224)),M224="未確認"),"要確認：時間・根拠未確認","確認済")))))</f>
        <v/>
      </c>
      <c r="S224" s="10" t="str">
        <f>IF(B224="","",IF(ISNUMBER(K224),0,1))</f>
        <v/>
      </c>
    </row>
    <row r="225" spans="1:19" ht="24.95" customHeight="1" x14ac:dyDescent="0.2">
      <c r="A225" s="20"/>
      <c r="B225" s="7"/>
      <c r="C225" s="7"/>
      <c r="D225" s="7"/>
      <c r="E225" s="7"/>
      <c r="F225" s="26"/>
      <c r="G225" s="26"/>
      <c r="H225" s="26"/>
      <c r="I225" s="26"/>
      <c r="J225" s="32"/>
      <c r="K225" s="35"/>
      <c r="L225" s="7"/>
      <c r="M225" s="7"/>
      <c r="N225" s="7"/>
      <c r="O225" s="18" t="str">
        <f>IF(B225="","",IF(AND(ISNUMBER(F225),ISNUMBER(I225),I225&gt;=F225),ROUND((I225-F225)*24,4),IF(OR(F225&lt;&gt;"",I225&lt;&gt;""),"",IF(AND(ISNUMBER(J225),J225&gt;=0),J225,""))))</f>
        <v/>
      </c>
      <c r="P225" s="10" t="str">
        <f>IF(B225="","",IF(AND(ISNUMBER(F225),ISNUMBER(I225),I225&gt;=F225),"実績：門司発～門司着",IF(OR(F225&lt;&gt;"",I225&lt;&gt;""),"要確認：時刻不足・逆転",IF(AND(ISNUMBER(J225),J225&gt;=0),"実績：記録の時間","未確認"))))</f>
        <v/>
      </c>
      <c r="Q225" s="10" t="str">
        <f>IF(B225="","",IF(ISNUMBER(A225),YEAR(A225)-IF(MONTH(A225)&lt;4,1,0),""))</f>
        <v/>
      </c>
      <c r="R225" s="10" t="str">
        <f>IF(B225="","",IF(OR(NOT(ISNUMBER(A225)),C225="",D225="",L225="",M225="",AND(B225&lt;&gt;"関豊丸",B225&lt;&gt;"長豊丸")),"要確認：対象船・基本項目",IF(OR(P225="要確認：時刻不足・逆転",AND(ISNUMBER(G225),ISNUMBER(H225),H225&lt;G225),AND(ISNUMBER(F225),ISNUMBER(G225),G225&lt;F225),AND(ISNUMBER(H225),ISNUMBER(I225),I225&lt;H225),AND(ISNUMBER(J225),J225&lt;0),AND(ISNUMBER(K225),K225&lt;0)),"要確認：時刻・時間・料金",IF(COUNTIFS(OtherPorts[作業日],A225,OtherPorts[曳船名],B225,OtherPorts[船名],D225,OtherPorts[門司港発],F225)&gt;1,"要確認：同じ他港作業が重複",IF(OR(NOT(ISNUMBER(O225)),M225="未確認"),"要確認：時間・根拠未確認","確認済")))))</f>
        <v/>
      </c>
      <c r="S225" s="10" t="str">
        <f>IF(B225="","",IF(ISNUMBER(K225),0,1))</f>
        <v/>
      </c>
    </row>
    <row r="226" spans="1:19" ht="24.95" customHeight="1" x14ac:dyDescent="0.2">
      <c r="A226" s="20"/>
      <c r="B226" s="7"/>
      <c r="C226" s="7"/>
      <c r="D226" s="7"/>
      <c r="E226" s="7"/>
      <c r="F226" s="26"/>
      <c r="G226" s="26"/>
      <c r="H226" s="26"/>
      <c r="I226" s="26"/>
      <c r="J226" s="32"/>
      <c r="K226" s="35"/>
      <c r="L226" s="7"/>
      <c r="M226" s="7"/>
      <c r="N226" s="7"/>
      <c r="O226" s="18" t="str">
        <f>IF(B226="","",IF(AND(ISNUMBER(F226),ISNUMBER(I226),I226&gt;=F226),ROUND((I226-F226)*24,4),IF(OR(F226&lt;&gt;"",I226&lt;&gt;""),"",IF(AND(ISNUMBER(J226),J226&gt;=0),J226,""))))</f>
        <v/>
      </c>
      <c r="P226" s="10" t="str">
        <f>IF(B226="","",IF(AND(ISNUMBER(F226),ISNUMBER(I226),I226&gt;=F226),"実績：門司発～門司着",IF(OR(F226&lt;&gt;"",I226&lt;&gt;""),"要確認：時刻不足・逆転",IF(AND(ISNUMBER(J226),J226&gt;=0),"実績：記録の時間","未確認"))))</f>
        <v/>
      </c>
      <c r="Q226" s="10" t="str">
        <f>IF(B226="","",IF(ISNUMBER(A226),YEAR(A226)-IF(MONTH(A226)&lt;4,1,0),""))</f>
        <v/>
      </c>
      <c r="R226" s="10" t="str">
        <f>IF(B226="","",IF(OR(NOT(ISNUMBER(A226)),C226="",D226="",L226="",M226="",AND(B226&lt;&gt;"関豊丸",B226&lt;&gt;"長豊丸")),"要確認：対象船・基本項目",IF(OR(P226="要確認：時刻不足・逆転",AND(ISNUMBER(G226),ISNUMBER(H226),H226&lt;G226),AND(ISNUMBER(F226),ISNUMBER(G226),G226&lt;F226),AND(ISNUMBER(H226),ISNUMBER(I226),I226&lt;H226),AND(ISNUMBER(J226),J226&lt;0),AND(ISNUMBER(K226),K226&lt;0)),"要確認：時刻・時間・料金",IF(COUNTIFS(OtherPorts[作業日],A226,OtherPorts[曳船名],B226,OtherPorts[船名],D226,OtherPorts[門司港発],F226)&gt;1,"要確認：同じ他港作業が重複",IF(OR(NOT(ISNUMBER(O226)),M226="未確認"),"要確認：時間・根拠未確認","確認済")))))</f>
        <v/>
      </c>
      <c r="S226" s="10" t="str">
        <f>IF(B226="","",IF(ISNUMBER(K226),0,1))</f>
        <v/>
      </c>
    </row>
    <row r="227" spans="1:19" ht="24.95" customHeight="1" x14ac:dyDescent="0.2">
      <c r="A227" s="20"/>
      <c r="B227" s="7"/>
      <c r="C227" s="7"/>
      <c r="D227" s="7"/>
      <c r="E227" s="7"/>
      <c r="F227" s="26"/>
      <c r="G227" s="26"/>
      <c r="H227" s="26"/>
      <c r="I227" s="26"/>
      <c r="J227" s="32"/>
      <c r="K227" s="35"/>
      <c r="L227" s="7"/>
      <c r="M227" s="7"/>
      <c r="N227" s="7"/>
      <c r="O227" s="18" t="str">
        <f>IF(B227="","",IF(AND(ISNUMBER(F227),ISNUMBER(I227),I227&gt;=F227),ROUND((I227-F227)*24,4),IF(OR(F227&lt;&gt;"",I227&lt;&gt;""),"",IF(AND(ISNUMBER(J227),J227&gt;=0),J227,""))))</f>
        <v/>
      </c>
      <c r="P227" s="10" t="str">
        <f>IF(B227="","",IF(AND(ISNUMBER(F227),ISNUMBER(I227),I227&gt;=F227),"実績：門司発～門司着",IF(OR(F227&lt;&gt;"",I227&lt;&gt;""),"要確認：時刻不足・逆転",IF(AND(ISNUMBER(J227),J227&gt;=0),"実績：記録の時間","未確認"))))</f>
        <v/>
      </c>
      <c r="Q227" s="10" t="str">
        <f>IF(B227="","",IF(ISNUMBER(A227),YEAR(A227)-IF(MONTH(A227)&lt;4,1,0),""))</f>
        <v/>
      </c>
      <c r="R227" s="10" t="str">
        <f>IF(B227="","",IF(OR(NOT(ISNUMBER(A227)),C227="",D227="",L227="",M227="",AND(B227&lt;&gt;"関豊丸",B227&lt;&gt;"長豊丸")),"要確認：対象船・基本項目",IF(OR(P227="要確認：時刻不足・逆転",AND(ISNUMBER(G227),ISNUMBER(H227),H227&lt;G227),AND(ISNUMBER(F227),ISNUMBER(G227),G227&lt;F227),AND(ISNUMBER(H227),ISNUMBER(I227),I227&lt;H227),AND(ISNUMBER(J227),J227&lt;0),AND(ISNUMBER(K227),K227&lt;0)),"要確認：時刻・時間・料金",IF(COUNTIFS(OtherPorts[作業日],A227,OtherPorts[曳船名],B227,OtherPorts[船名],D227,OtherPorts[門司港発],F227)&gt;1,"要確認：同じ他港作業が重複",IF(OR(NOT(ISNUMBER(O227)),M227="未確認"),"要確認：時間・根拠未確認","確認済")))))</f>
        <v/>
      </c>
      <c r="S227" s="10" t="str">
        <f>IF(B227="","",IF(ISNUMBER(K227),0,1))</f>
        <v/>
      </c>
    </row>
    <row r="228" spans="1:19" ht="24.95" customHeight="1" x14ac:dyDescent="0.2">
      <c r="A228" s="20"/>
      <c r="B228" s="7"/>
      <c r="C228" s="7"/>
      <c r="D228" s="7"/>
      <c r="E228" s="7"/>
      <c r="F228" s="26"/>
      <c r="G228" s="26"/>
      <c r="H228" s="26"/>
      <c r="I228" s="26"/>
      <c r="J228" s="32"/>
      <c r="K228" s="35"/>
      <c r="L228" s="7"/>
      <c r="M228" s="7"/>
      <c r="N228" s="7"/>
      <c r="O228" s="18" t="str">
        <f>IF(B228="","",IF(AND(ISNUMBER(F228),ISNUMBER(I228),I228&gt;=F228),ROUND((I228-F228)*24,4),IF(OR(F228&lt;&gt;"",I228&lt;&gt;""),"",IF(AND(ISNUMBER(J228),J228&gt;=0),J228,""))))</f>
        <v/>
      </c>
      <c r="P228" s="10" t="str">
        <f>IF(B228="","",IF(AND(ISNUMBER(F228),ISNUMBER(I228),I228&gt;=F228),"実績：門司発～門司着",IF(OR(F228&lt;&gt;"",I228&lt;&gt;""),"要確認：時刻不足・逆転",IF(AND(ISNUMBER(J228),J228&gt;=0),"実績：記録の時間","未確認"))))</f>
        <v/>
      </c>
      <c r="Q228" s="10" t="str">
        <f>IF(B228="","",IF(ISNUMBER(A228),YEAR(A228)-IF(MONTH(A228)&lt;4,1,0),""))</f>
        <v/>
      </c>
      <c r="R228" s="10" t="str">
        <f>IF(B228="","",IF(OR(NOT(ISNUMBER(A228)),C228="",D228="",L228="",M228="",AND(B228&lt;&gt;"関豊丸",B228&lt;&gt;"長豊丸")),"要確認：対象船・基本項目",IF(OR(P228="要確認：時刻不足・逆転",AND(ISNUMBER(G228),ISNUMBER(H228),H228&lt;G228),AND(ISNUMBER(F228),ISNUMBER(G228),G228&lt;F228),AND(ISNUMBER(H228),ISNUMBER(I228),I228&lt;H228),AND(ISNUMBER(J228),J228&lt;0),AND(ISNUMBER(K228),K228&lt;0)),"要確認：時刻・時間・料金",IF(COUNTIFS(OtherPorts[作業日],A228,OtherPorts[曳船名],B228,OtherPorts[船名],D228,OtherPorts[門司港発],F228)&gt;1,"要確認：同じ他港作業が重複",IF(OR(NOT(ISNUMBER(O228)),M228="未確認"),"要確認：時間・根拠未確認","確認済")))))</f>
        <v/>
      </c>
      <c r="S228" s="10" t="str">
        <f>IF(B228="","",IF(ISNUMBER(K228),0,1))</f>
        <v/>
      </c>
    </row>
    <row r="229" spans="1:19" ht="24.95" customHeight="1" x14ac:dyDescent="0.2">
      <c r="A229" s="20"/>
      <c r="B229" s="7"/>
      <c r="C229" s="7"/>
      <c r="D229" s="7"/>
      <c r="E229" s="7"/>
      <c r="F229" s="26"/>
      <c r="G229" s="26"/>
      <c r="H229" s="26"/>
      <c r="I229" s="26"/>
      <c r="J229" s="32"/>
      <c r="K229" s="35"/>
      <c r="L229" s="7"/>
      <c r="M229" s="7"/>
      <c r="N229" s="7"/>
      <c r="O229" s="18" t="str">
        <f>IF(B229="","",IF(AND(ISNUMBER(F229),ISNUMBER(I229),I229&gt;=F229),ROUND((I229-F229)*24,4),IF(OR(F229&lt;&gt;"",I229&lt;&gt;""),"",IF(AND(ISNUMBER(J229),J229&gt;=0),J229,""))))</f>
        <v/>
      </c>
      <c r="P229" s="10" t="str">
        <f>IF(B229="","",IF(AND(ISNUMBER(F229),ISNUMBER(I229),I229&gt;=F229),"実績：門司発～門司着",IF(OR(F229&lt;&gt;"",I229&lt;&gt;""),"要確認：時刻不足・逆転",IF(AND(ISNUMBER(J229),J229&gt;=0),"実績：記録の時間","未確認"))))</f>
        <v/>
      </c>
      <c r="Q229" s="10" t="str">
        <f>IF(B229="","",IF(ISNUMBER(A229),YEAR(A229)-IF(MONTH(A229)&lt;4,1,0),""))</f>
        <v/>
      </c>
      <c r="R229" s="10" t="str">
        <f>IF(B229="","",IF(OR(NOT(ISNUMBER(A229)),C229="",D229="",L229="",M229="",AND(B229&lt;&gt;"関豊丸",B229&lt;&gt;"長豊丸")),"要確認：対象船・基本項目",IF(OR(P229="要確認：時刻不足・逆転",AND(ISNUMBER(G229),ISNUMBER(H229),H229&lt;G229),AND(ISNUMBER(F229),ISNUMBER(G229),G229&lt;F229),AND(ISNUMBER(H229),ISNUMBER(I229),I229&lt;H229),AND(ISNUMBER(J229),J229&lt;0),AND(ISNUMBER(K229),K229&lt;0)),"要確認：時刻・時間・料金",IF(COUNTIFS(OtherPorts[作業日],A229,OtherPorts[曳船名],B229,OtherPorts[船名],D229,OtherPorts[門司港発],F229)&gt;1,"要確認：同じ他港作業が重複",IF(OR(NOT(ISNUMBER(O229)),M229="未確認"),"要確認：時間・根拠未確認","確認済")))))</f>
        <v/>
      </c>
      <c r="S229" s="10" t="str">
        <f>IF(B229="","",IF(ISNUMBER(K229),0,1))</f>
        <v/>
      </c>
    </row>
    <row r="230" spans="1:19" ht="24.95" customHeight="1" x14ac:dyDescent="0.2">
      <c r="A230" s="20"/>
      <c r="B230" s="7"/>
      <c r="C230" s="7"/>
      <c r="D230" s="7"/>
      <c r="E230" s="7"/>
      <c r="F230" s="26"/>
      <c r="G230" s="26"/>
      <c r="H230" s="26"/>
      <c r="I230" s="26"/>
      <c r="J230" s="32"/>
      <c r="K230" s="35"/>
      <c r="L230" s="7"/>
      <c r="M230" s="7"/>
      <c r="N230" s="7"/>
      <c r="O230" s="18" t="str">
        <f>IF(B230="","",IF(AND(ISNUMBER(F230),ISNUMBER(I230),I230&gt;=F230),ROUND((I230-F230)*24,4),IF(OR(F230&lt;&gt;"",I230&lt;&gt;""),"",IF(AND(ISNUMBER(J230),J230&gt;=0),J230,""))))</f>
        <v/>
      </c>
      <c r="P230" s="10" t="str">
        <f>IF(B230="","",IF(AND(ISNUMBER(F230),ISNUMBER(I230),I230&gt;=F230),"実績：門司発～門司着",IF(OR(F230&lt;&gt;"",I230&lt;&gt;""),"要確認：時刻不足・逆転",IF(AND(ISNUMBER(J230),J230&gt;=0),"実績：記録の時間","未確認"))))</f>
        <v/>
      </c>
      <c r="Q230" s="10" t="str">
        <f>IF(B230="","",IF(ISNUMBER(A230),YEAR(A230)-IF(MONTH(A230)&lt;4,1,0),""))</f>
        <v/>
      </c>
      <c r="R230" s="10" t="str">
        <f>IF(B230="","",IF(OR(NOT(ISNUMBER(A230)),C230="",D230="",L230="",M230="",AND(B230&lt;&gt;"関豊丸",B230&lt;&gt;"長豊丸")),"要確認：対象船・基本項目",IF(OR(P230="要確認：時刻不足・逆転",AND(ISNUMBER(G230),ISNUMBER(H230),H230&lt;G230),AND(ISNUMBER(F230),ISNUMBER(G230),G230&lt;F230),AND(ISNUMBER(H230),ISNUMBER(I230),I230&lt;H230),AND(ISNUMBER(J230),J230&lt;0),AND(ISNUMBER(K230),K230&lt;0)),"要確認：時刻・時間・料金",IF(COUNTIFS(OtherPorts[作業日],A230,OtherPorts[曳船名],B230,OtherPorts[船名],D230,OtherPorts[門司港発],F230)&gt;1,"要確認：同じ他港作業が重複",IF(OR(NOT(ISNUMBER(O230)),M230="未確認"),"要確認：時間・根拠未確認","確認済")))))</f>
        <v/>
      </c>
      <c r="S230" s="10" t="str">
        <f>IF(B230="","",IF(ISNUMBER(K230),0,1))</f>
        <v/>
      </c>
    </row>
    <row r="231" spans="1:19" ht="24.95" customHeight="1" x14ac:dyDescent="0.2">
      <c r="A231" s="20"/>
      <c r="B231" s="7"/>
      <c r="C231" s="7"/>
      <c r="D231" s="7"/>
      <c r="E231" s="7"/>
      <c r="F231" s="26"/>
      <c r="G231" s="26"/>
      <c r="H231" s="26"/>
      <c r="I231" s="26"/>
      <c r="J231" s="32"/>
      <c r="K231" s="35"/>
      <c r="L231" s="7"/>
      <c r="M231" s="7"/>
      <c r="N231" s="7"/>
      <c r="O231" s="18" t="str">
        <f>IF(B231="","",IF(AND(ISNUMBER(F231),ISNUMBER(I231),I231&gt;=F231),ROUND((I231-F231)*24,4),IF(OR(F231&lt;&gt;"",I231&lt;&gt;""),"",IF(AND(ISNUMBER(J231),J231&gt;=0),J231,""))))</f>
        <v/>
      </c>
      <c r="P231" s="10" t="str">
        <f>IF(B231="","",IF(AND(ISNUMBER(F231),ISNUMBER(I231),I231&gt;=F231),"実績：門司発～門司着",IF(OR(F231&lt;&gt;"",I231&lt;&gt;""),"要確認：時刻不足・逆転",IF(AND(ISNUMBER(J231),J231&gt;=0),"実績：記録の時間","未確認"))))</f>
        <v/>
      </c>
      <c r="Q231" s="10" t="str">
        <f>IF(B231="","",IF(ISNUMBER(A231),YEAR(A231)-IF(MONTH(A231)&lt;4,1,0),""))</f>
        <v/>
      </c>
      <c r="R231" s="10" t="str">
        <f>IF(B231="","",IF(OR(NOT(ISNUMBER(A231)),C231="",D231="",L231="",M231="",AND(B231&lt;&gt;"関豊丸",B231&lt;&gt;"長豊丸")),"要確認：対象船・基本項目",IF(OR(P231="要確認：時刻不足・逆転",AND(ISNUMBER(G231),ISNUMBER(H231),H231&lt;G231),AND(ISNUMBER(F231),ISNUMBER(G231),G231&lt;F231),AND(ISNUMBER(H231),ISNUMBER(I231),I231&lt;H231),AND(ISNUMBER(J231),J231&lt;0),AND(ISNUMBER(K231),K231&lt;0)),"要確認：時刻・時間・料金",IF(COUNTIFS(OtherPorts[作業日],A231,OtherPorts[曳船名],B231,OtherPorts[船名],D231,OtherPorts[門司港発],F231)&gt;1,"要確認：同じ他港作業が重複",IF(OR(NOT(ISNUMBER(O231)),M231="未確認"),"要確認：時間・根拠未確認","確認済")))))</f>
        <v/>
      </c>
      <c r="S231" s="10" t="str">
        <f>IF(B231="","",IF(ISNUMBER(K231),0,1))</f>
        <v/>
      </c>
    </row>
    <row r="232" spans="1:19" ht="24.95" customHeight="1" x14ac:dyDescent="0.2">
      <c r="A232" s="20"/>
      <c r="B232" s="7"/>
      <c r="C232" s="7"/>
      <c r="D232" s="7"/>
      <c r="E232" s="7"/>
      <c r="F232" s="26"/>
      <c r="G232" s="26"/>
      <c r="H232" s="26"/>
      <c r="I232" s="26"/>
      <c r="J232" s="32"/>
      <c r="K232" s="35"/>
      <c r="L232" s="7"/>
      <c r="M232" s="7"/>
      <c r="N232" s="7"/>
      <c r="O232" s="18" t="str">
        <f>IF(B232="","",IF(AND(ISNUMBER(F232),ISNUMBER(I232),I232&gt;=F232),ROUND((I232-F232)*24,4),IF(OR(F232&lt;&gt;"",I232&lt;&gt;""),"",IF(AND(ISNUMBER(J232),J232&gt;=0),J232,""))))</f>
        <v/>
      </c>
      <c r="P232" s="10" t="str">
        <f>IF(B232="","",IF(AND(ISNUMBER(F232),ISNUMBER(I232),I232&gt;=F232),"実績：門司発～門司着",IF(OR(F232&lt;&gt;"",I232&lt;&gt;""),"要確認：時刻不足・逆転",IF(AND(ISNUMBER(J232),J232&gt;=0),"実績：記録の時間","未確認"))))</f>
        <v/>
      </c>
      <c r="Q232" s="10" t="str">
        <f>IF(B232="","",IF(ISNUMBER(A232),YEAR(A232)-IF(MONTH(A232)&lt;4,1,0),""))</f>
        <v/>
      </c>
      <c r="R232" s="10" t="str">
        <f>IF(B232="","",IF(OR(NOT(ISNUMBER(A232)),C232="",D232="",L232="",M232="",AND(B232&lt;&gt;"関豊丸",B232&lt;&gt;"長豊丸")),"要確認：対象船・基本項目",IF(OR(P232="要確認：時刻不足・逆転",AND(ISNUMBER(G232),ISNUMBER(H232),H232&lt;G232),AND(ISNUMBER(F232),ISNUMBER(G232),G232&lt;F232),AND(ISNUMBER(H232),ISNUMBER(I232),I232&lt;H232),AND(ISNUMBER(J232),J232&lt;0),AND(ISNUMBER(K232),K232&lt;0)),"要確認：時刻・時間・料金",IF(COUNTIFS(OtherPorts[作業日],A232,OtherPorts[曳船名],B232,OtherPorts[船名],D232,OtherPorts[門司港発],F232)&gt;1,"要確認：同じ他港作業が重複",IF(OR(NOT(ISNUMBER(O232)),M232="未確認"),"要確認：時間・根拠未確認","確認済")))))</f>
        <v/>
      </c>
      <c r="S232" s="10" t="str">
        <f>IF(B232="","",IF(ISNUMBER(K232),0,1))</f>
        <v/>
      </c>
    </row>
    <row r="233" spans="1:19" ht="24.95" customHeight="1" x14ac:dyDescent="0.2">
      <c r="A233" s="20"/>
      <c r="B233" s="7"/>
      <c r="C233" s="7"/>
      <c r="D233" s="7"/>
      <c r="E233" s="7"/>
      <c r="F233" s="26"/>
      <c r="G233" s="26"/>
      <c r="H233" s="26"/>
      <c r="I233" s="26"/>
      <c r="J233" s="32"/>
      <c r="K233" s="35"/>
      <c r="L233" s="7"/>
      <c r="M233" s="7"/>
      <c r="N233" s="7"/>
      <c r="O233" s="18" t="str">
        <f>IF(B233="","",IF(AND(ISNUMBER(F233),ISNUMBER(I233),I233&gt;=F233),ROUND((I233-F233)*24,4),IF(OR(F233&lt;&gt;"",I233&lt;&gt;""),"",IF(AND(ISNUMBER(J233),J233&gt;=0),J233,""))))</f>
        <v/>
      </c>
      <c r="P233" s="10" t="str">
        <f>IF(B233="","",IF(AND(ISNUMBER(F233),ISNUMBER(I233),I233&gt;=F233),"実績：門司発～門司着",IF(OR(F233&lt;&gt;"",I233&lt;&gt;""),"要確認：時刻不足・逆転",IF(AND(ISNUMBER(J233),J233&gt;=0),"実績：記録の時間","未確認"))))</f>
        <v/>
      </c>
      <c r="Q233" s="10" t="str">
        <f>IF(B233="","",IF(ISNUMBER(A233),YEAR(A233)-IF(MONTH(A233)&lt;4,1,0),""))</f>
        <v/>
      </c>
      <c r="R233" s="10" t="str">
        <f>IF(B233="","",IF(OR(NOT(ISNUMBER(A233)),C233="",D233="",L233="",M233="",AND(B233&lt;&gt;"関豊丸",B233&lt;&gt;"長豊丸")),"要確認：対象船・基本項目",IF(OR(P233="要確認：時刻不足・逆転",AND(ISNUMBER(G233),ISNUMBER(H233),H233&lt;G233),AND(ISNUMBER(F233),ISNUMBER(G233),G233&lt;F233),AND(ISNUMBER(H233),ISNUMBER(I233),I233&lt;H233),AND(ISNUMBER(J233),J233&lt;0),AND(ISNUMBER(K233),K233&lt;0)),"要確認：時刻・時間・料金",IF(COUNTIFS(OtherPorts[作業日],A233,OtherPorts[曳船名],B233,OtherPorts[船名],D233,OtherPorts[門司港発],F233)&gt;1,"要確認：同じ他港作業が重複",IF(OR(NOT(ISNUMBER(O233)),M233="未確認"),"要確認：時間・根拠未確認","確認済")))))</f>
        <v/>
      </c>
      <c r="S233" s="10" t="str">
        <f>IF(B233="","",IF(ISNUMBER(K233),0,1))</f>
        <v/>
      </c>
    </row>
    <row r="234" spans="1:19" ht="24.95" customHeight="1" x14ac:dyDescent="0.2">
      <c r="A234" s="20"/>
      <c r="B234" s="7"/>
      <c r="C234" s="7"/>
      <c r="D234" s="7"/>
      <c r="E234" s="7"/>
      <c r="F234" s="26"/>
      <c r="G234" s="26"/>
      <c r="H234" s="26"/>
      <c r="I234" s="26"/>
      <c r="J234" s="32"/>
      <c r="K234" s="35"/>
      <c r="L234" s="7"/>
      <c r="M234" s="7"/>
      <c r="N234" s="7"/>
      <c r="O234" s="18" t="str">
        <f>IF(B234="","",IF(AND(ISNUMBER(F234),ISNUMBER(I234),I234&gt;=F234),ROUND((I234-F234)*24,4),IF(OR(F234&lt;&gt;"",I234&lt;&gt;""),"",IF(AND(ISNUMBER(J234),J234&gt;=0),J234,""))))</f>
        <v/>
      </c>
      <c r="P234" s="10" t="str">
        <f>IF(B234="","",IF(AND(ISNUMBER(F234),ISNUMBER(I234),I234&gt;=F234),"実績：門司発～門司着",IF(OR(F234&lt;&gt;"",I234&lt;&gt;""),"要確認：時刻不足・逆転",IF(AND(ISNUMBER(J234),J234&gt;=0),"実績：記録の時間","未確認"))))</f>
        <v/>
      </c>
      <c r="Q234" s="10" t="str">
        <f>IF(B234="","",IF(ISNUMBER(A234),YEAR(A234)-IF(MONTH(A234)&lt;4,1,0),""))</f>
        <v/>
      </c>
      <c r="R234" s="10" t="str">
        <f>IF(B234="","",IF(OR(NOT(ISNUMBER(A234)),C234="",D234="",L234="",M234="",AND(B234&lt;&gt;"関豊丸",B234&lt;&gt;"長豊丸")),"要確認：対象船・基本項目",IF(OR(P234="要確認：時刻不足・逆転",AND(ISNUMBER(G234),ISNUMBER(H234),H234&lt;G234),AND(ISNUMBER(F234),ISNUMBER(G234),G234&lt;F234),AND(ISNUMBER(H234),ISNUMBER(I234),I234&lt;H234),AND(ISNUMBER(J234),J234&lt;0),AND(ISNUMBER(K234),K234&lt;0)),"要確認：時刻・時間・料金",IF(COUNTIFS(OtherPorts[作業日],A234,OtherPorts[曳船名],B234,OtherPorts[船名],D234,OtherPorts[門司港発],F234)&gt;1,"要確認：同じ他港作業が重複",IF(OR(NOT(ISNUMBER(O234)),M234="未確認"),"要確認：時間・根拠未確認","確認済")))))</f>
        <v/>
      </c>
      <c r="S234" s="10" t="str">
        <f>IF(B234="","",IF(ISNUMBER(K234),0,1))</f>
        <v/>
      </c>
    </row>
    <row r="235" spans="1:19" ht="24.95" customHeight="1" x14ac:dyDescent="0.2">
      <c r="A235" s="20"/>
      <c r="B235" s="7"/>
      <c r="C235" s="7"/>
      <c r="D235" s="7"/>
      <c r="E235" s="7"/>
      <c r="F235" s="26"/>
      <c r="G235" s="26"/>
      <c r="H235" s="26"/>
      <c r="I235" s="26"/>
      <c r="J235" s="32"/>
      <c r="K235" s="35"/>
      <c r="L235" s="7"/>
      <c r="M235" s="7"/>
      <c r="N235" s="7"/>
      <c r="O235" s="18" t="str">
        <f>IF(B235="","",IF(AND(ISNUMBER(F235),ISNUMBER(I235),I235&gt;=F235),ROUND((I235-F235)*24,4),IF(OR(F235&lt;&gt;"",I235&lt;&gt;""),"",IF(AND(ISNUMBER(J235),J235&gt;=0),J235,""))))</f>
        <v/>
      </c>
      <c r="P235" s="10" t="str">
        <f>IF(B235="","",IF(AND(ISNUMBER(F235),ISNUMBER(I235),I235&gt;=F235),"実績：門司発～門司着",IF(OR(F235&lt;&gt;"",I235&lt;&gt;""),"要確認：時刻不足・逆転",IF(AND(ISNUMBER(J235),J235&gt;=0),"実績：記録の時間","未確認"))))</f>
        <v/>
      </c>
      <c r="Q235" s="10" t="str">
        <f>IF(B235="","",IF(ISNUMBER(A235),YEAR(A235)-IF(MONTH(A235)&lt;4,1,0),""))</f>
        <v/>
      </c>
      <c r="R235" s="10" t="str">
        <f>IF(B235="","",IF(OR(NOT(ISNUMBER(A235)),C235="",D235="",L235="",M235="",AND(B235&lt;&gt;"関豊丸",B235&lt;&gt;"長豊丸")),"要確認：対象船・基本項目",IF(OR(P235="要確認：時刻不足・逆転",AND(ISNUMBER(G235),ISNUMBER(H235),H235&lt;G235),AND(ISNUMBER(F235),ISNUMBER(G235),G235&lt;F235),AND(ISNUMBER(H235),ISNUMBER(I235),I235&lt;H235),AND(ISNUMBER(J235),J235&lt;0),AND(ISNUMBER(K235),K235&lt;0)),"要確認：時刻・時間・料金",IF(COUNTIFS(OtherPorts[作業日],A235,OtherPorts[曳船名],B235,OtherPorts[船名],D235,OtherPorts[門司港発],F235)&gt;1,"要確認：同じ他港作業が重複",IF(OR(NOT(ISNUMBER(O235)),M235="未確認"),"要確認：時間・根拠未確認","確認済")))))</f>
        <v/>
      </c>
      <c r="S235" s="10" t="str">
        <f>IF(B235="","",IF(ISNUMBER(K235),0,1))</f>
        <v/>
      </c>
    </row>
    <row r="236" spans="1:19" ht="24.95" customHeight="1" x14ac:dyDescent="0.2">
      <c r="A236" s="20"/>
      <c r="B236" s="7"/>
      <c r="C236" s="7"/>
      <c r="D236" s="7"/>
      <c r="E236" s="7"/>
      <c r="F236" s="26"/>
      <c r="G236" s="26"/>
      <c r="H236" s="26"/>
      <c r="I236" s="26"/>
      <c r="J236" s="32"/>
      <c r="K236" s="35"/>
      <c r="L236" s="7"/>
      <c r="M236" s="7"/>
      <c r="N236" s="7"/>
      <c r="O236" s="18" t="str">
        <f>IF(B236="","",IF(AND(ISNUMBER(F236),ISNUMBER(I236),I236&gt;=F236),ROUND((I236-F236)*24,4),IF(OR(F236&lt;&gt;"",I236&lt;&gt;""),"",IF(AND(ISNUMBER(J236),J236&gt;=0),J236,""))))</f>
        <v/>
      </c>
      <c r="P236" s="10" t="str">
        <f>IF(B236="","",IF(AND(ISNUMBER(F236),ISNUMBER(I236),I236&gt;=F236),"実績：門司発～門司着",IF(OR(F236&lt;&gt;"",I236&lt;&gt;""),"要確認：時刻不足・逆転",IF(AND(ISNUMBER(J236),J236&gt;=0),"実績：記録の時間","未確認"))))</f>
        <v/>
      </c>
      <c r="Q236" s="10" t="str">
        <f>IF(B236="","",IF(ISNUMBER(A236),YEAR(A236)-IF(MONTH(A236)&lt;4,1,0),""))</f>
        <v/>
      </c>
      <c r="R236" s="10" t="str">
        <f>IF(B236="","",IF(OR(NOT(ISNUMBER(A236)),C236="",D236="",L236="",M236="",AND(B236&lt;&gt;"関豊丸",B236&lt;&gt;"長豊丸")),"要確認：対象船・基本項目",IF(OR(P236="要確認：時刻不足・逆転",AND(ISNUMBER(G236),ISNUMBER(H236),H236&lt;G236),AND(ISNUMBER(F236),ISNUMBER(G236),G236&lt;F236),AND(ISNUMBER(H236),ISNUMBER(I236),I236&lt;H236),AND(ISNUMBER(J236),J236&lt;0),AND(ISNUMBER(K236),K236&lt;0)),"要確認：時刻・時間・料金",IF(COUNTIFS(OtherPorts[作業日],A236,OtherPorts[曳船名],B236,OtherPorts[船名],D236,OtherPorts[門司港発],F236)&gt;1,"要確認：同じ他港作業が重複",IF(OR(NOT(ISNUMBER(O236)),M236="未確認"),"要確認：時間・根拠未確認","確認済")))))</f>
        <v/>
      </c>
      <c r="S236" s="10" t="str">
        <f>IF(B236="","",IF(ISNUMBER(K236),0,1))</f>
        <v/>
      </c>
    </row>
    <row r="237" spans="1:19" ht="24.95" customHeight="1" x14ac:dyDescent="0.2">
      <c r="A237" s="20"/>
      <c r="B237" s="7"/>
      <c r="C237" s="7"/>
      <c r="D237" s="7"/>
      <c r="E237" s="7"/>
      <c r="F237" s="26"/>
      <c r="G237" s="26"/>
      <c r="H237" s="26"/>
      <c r="I237" s="26"/>
      <c r="J237" s="32"/>
      <c r="K237" s="35"/>
      <c r="L237" s="7"/>
      <c r="M237" s="7"/>
      <c r="N237" s="7"/>
      <c r="O237" s="18" t="str">
        <f>IF(B237="","",IF(AND(ISNUMBER(F237),ISNUMBER(I237),I237&gt;=F237),ROUND((I237-F237)*24,4),IF(OR(F237&lt;&gt;"",I237&lt;&gt;""),"",IF(AND(ISNUMBER(J237),J237&gt;=0),J237,""))))</f>
        <v/>
      </c>
      <c r="P237" s="10" t="str">
        <f>IF(B237="","",IF(AND(ISNUMBER(F237),ISNUMBER(I237),I237&gt;=F237),"実績：門司発～門司着",IF(OR(F237&lt;&gt;"",I237&lt;&gt;""),"要確認：時刻不足・逆転",IF(AND(ISNUMBER(J237),J237&gt;=0),"実績：記録の時間","未確認"))))</f>
        <v/>
      </c>
      <c r="Q237" s="10" t="str">
        <f>IF(B237="","",IF(ISNUMBER(A237),YEAR(A237)-IF(MONTH(A237)&lt;4,1,0),""))</f>
        <v/>
      </c>
      <c r="R237" s="10" t="str">
        <f>IF(B237="","",IF(OR(NOT(ISNUMBER(A237)),C237="",D237="",L237="",M237="",AND(B237&lt;&gt;"関豊丸",B237&lt;&gt;"長豊丸")),"要確認：対象船・基本項目",IF(OR(P237="要確認：時刻不足・逆転",AND(ISNUMBER(G237),ISNUMBER(H237),H237&lt;G237),AND(ISNUMBER(F237),ISNUMBER(G237),G237&lt;F237),AND(ISNUMBER(H237),ISNUMBER(I237),I237&lt;H237),AND(ISNUMBER(J237),J237&lt;0),AND(ISNUMBER(K237),K237&lt;0)),"要確認：時刻・時間・料金",IF(COUNTIFS(OtherPorts[作業日],A237,OtherPorts[曳船名],B237,OtherPorts[船名],D237,OtherPorts[門司港発],F237)&gt;1,"要確認：同じ他港作業が重複",IF(OR(NOT(ISNUMBER(O237)),M237="未確認"),"要確認：時間・根拠未確認","確認済")))))</f>
        <v/>
      </c>
      <c r="S237" s="10" t="str">
        <f>IF(B237="","",IF(ISNUMBER(K237),0,1))</f>
        <v/>
      </c>
    </row>
    <row r="238" spans="1:19" ht="24.95" customHeight="1" x14ac:dyDescent="0.2">
      <c r="A238" s="20"/>
      <c r="B238" s="7"/>
      <c r="C238" s="7"/>
      <c r="D238" s="7"/>
      <c r="E238" s="7"/>
      <c r="F238" s="26"/>
      <c r="G238" s="26"/>
      <c r="H238" s="26"/>
      <c r="I238" s="26"/>
      <c r="J238" s="32"/>
      <c r="K238" s="35"/>
      <c r="L238" s="7"/>
      <c r="M238" s="7"/>
      <c r="N238" s="7"/>
      <c r="O238" s="18" t="str">
        <f>IF(B238="","",IF(AND(ISNUMBER(F238),ISNUMBER(I238),I238&gt;=F238),ROUND((I238-F238)*24,4),IF(OR(F238&lt;&gt;"",I238&lt;&gt;""),"",IF(AND(ISNUMBER(J238),J238&gt;=0),J238,""))))</f>
        <v/>
      </c>
      <c r="P238" s="10" t="str">
        <f>IF(B238="","",IF(AND(ISNUMBER(F238),ISNUMBER(I238),I238&gt;=F238),"実績：門司発～門司着",IF(OR(F238&lt;&gt;"",I238&lt;&gt;""),"要確認：時刻不足・逆転",IF(AND(ISNUMBER(J238),J238&gt;=0),"実績：記録の時間","未確認"))))</f>
        <v/>
      </c>
      <c r="Q238" s="10" t="str">
        <f>IF(B238="","",IF(ISNUMBER(A238),YEAR(A238)-IF(MONTH(A238)&lt;4,1,0),""))</f>
        <v/>
      </c>
      <c r="R238" s="10" t="str">
        <f>IF(B238="","",IF(OR(NOT(ISNUMBER(A238)),C238="",D238="",L238="",M238="",AND(B238&lt;&gt;"関豊丸",B238&lt;&gt;"長豊丸")),"要確認：対象船・基本項目",IF(OR(P238="要確認：時刻不足・逆転",AND(ISNUMBER(G238),ISNUMBER(H238),H238&lt;G238),AND(ISNUMBER(F238),ISNUMBER(G238),G238&lt;F238),AND(ISNUMBER(H238),ISNUMBER(I238),I238&lt;H238),AND(ISNUMBER(J238),J238&lt;0),AND(ISNUMBER(K238),K238&lt;0)),"要確認：時刻・時間・料金",IF(COUNTIFS(OtherPorts[作業日],A238,OtherPorts[曳船名],B238,OtherPorts[船名],D238,OtherPorts[門司港発],F238)&gt;1,"要確認：同じ他港作業が重複",IF(OR(NOT(ISNUMBER(O238)),M238="未確認"),"要確認：時間・根拠未確認","確認済")))))</f>
        <v/>
      </c>
      <c r="S238" s="10" t="str">
        <f>IF(B238="","",IF(ISNUMBER(K238),0,1))</f>
        <v/>
      </c>
    </row>
    <row r="239" spans="1:19" ht="24.95" customHeight="1" x14ac:dyDescent="0.2">
      <c r="A239" s="20"/>
      <c r="B239" s="7"/>
      <c r="C239" s="7"/>
      <c r="D239" s="7"/>
      <c r="E239" s="7"/>
      <c r="F239" s="26"/>
      <c r="G239" s="26"/>
      <c r="H239" s="26"/>
      <c r="I239" s="26"/>
      <c r="J239" s="32"/>
      <c r="K239" s="35"/>
      <c r="L239" s="7"/>
      <c r="M239" s="7"/>
      <c r="N239" s="7"/>
      <c r="O239" s="18" t="str">
        <f>IF(B239="","",IF(AND(ISNUMBER(F239),ISNUMBER(I239),I239&gt;=F239),ROUND((I239-F239)*24,4),IF(OR(F239&lt;&gt;"",I239&lt;&gt;""),"",IF(AND(ISNUMBER(J239),J239&gt;=0),J239,""))))</f>
        <v/>
      </c>
      <c r="P239" s="10" t="str">
        <f>IF(B239="","",IF(AND(ISNUMBER(F239),ISNUMBER(I239),I239&gt;=F239),"実績：門司発～門司着",IF(OR(F239&lt;&gt;"",I239&lt;&gt;""),"要確認：時刻不足・逆転",IF(AND(ISNUMBER(J239),J239&gt;=0),"実績：記録の時間","未確認"))))</f>
        <v/>
      </c>
      <c r="Q239" s="10" t="str">
        <f>IF(B239="","",IF(ISNUMBER(A239),YEAR(A239)-IF(MONTH(A239)&lt;4,1,0),""))</f>
        <v/>
      </c>
      <c r="R239" s="10" t="str">
        <f>IF(B239="","",IF(OR(NOT(ISNUMBER(A239)),C239="",D239="",L239="",M239="",AND(B239&lt;&gt;"関豊丸",B239&lt;&gt;"長豊丸")),"要確認：対象船・基本項目",IF(OR(P239="要確認：時刻不足・逆転",AND(ISNUMBER(G239),ISNUMBER(H239),H239&lt;G239),AND(ISNUMBER(F239),ISNUMBER(G239),G239&lt;F239),AND(ISNUMBER(H239),ISNUMBER(I239),I239&lt;H239),AND(ISNUMBER(J239),J239&lt;0),AND(ISNUMBER(K239),K239&lt;0)),"要確認：時刻・時間・料金",IF(COUNTIFS(OtherPorts[作業日],A239,OtherPorts[曳船名],B239,OtherPorts[船名],D239,OtherPorts[門司港発],F239)&gt;1,"要確認：同じ他港作業が重複",IF(OR(NOT(ISNUMBER(O239)),M239="未確認"),"要確認：時間・根拠未確認","確認済")))))</f>
        <v/>
      </c>
      <c r="S239" s="10" t="str">
        <f>IF(B239="","",IF(ISNUMBER(K239),0,1))</f>
        <v/>
      </c>
    </row>
    <row r="240" spans="1:19" ht="24.95" customHeight="1" x14ac:dyDescent="0.2">
      <c r="A240" s="20"/>
      <c r="B240" s="7"/>
      <c r="C240" s="7"/>
      <c r="D240" s="7"/>
      <c r="E240" s="7"/>
      <c r="F240" s="26"/>
      <c r="G240" s="26"/>
      <c r="H240" s="26"/>
      <c r="I240" s="26"/>
      <c r="J240" s="32"/>
      <c r="K240" s="35"/>
      <c r="L240" s="7"/>
      <c r="M240" s="7"/>
      <c r="N240" s="7"/>
      <c r="O240" s="18" t="str">
        <f>IF(B240="","",IF(AND(ISNUMBER(F240),ISNUMBER(I240),I240&gt;=F240),ROUND((I240-F240)*24,4),IF(OR(F240&lt;&gt;"",I240&lt;&gt;""),"",IF(AND(ISNUMBER(J240),J240&gt;=0),J240,""))))</f>
        <v/>
      </c>
      <c r="P240" s="10" t="str">
        <f>IF(B240="","",IF(AND(ISNUMBER(F240),ISNUMBER(I240),I240&gt;=F240),"実績：門司発～門司着",IF(OR(F240&lt;&gt;"",I240&lt;&gt;""),"要確認：時刻不足・逆転",IF(AND(ISNUMBER(J240),J240&gt;=0),"実績：記録の時間","未確認"))))</f>
        <v/>
      </c>
      <c r="Q240" s="10" t="str">
        <f>IF(B240="","",IF(ISNUMBER(A240),YEAR(A240)-IF(MONTH(A240)&lt;4,1,0),""))</f>
        <v/>
      </c>
      <c r="R240" s="10" t="str">
        <f>IF(B240="","",IF(OR(NOT(ISNUMBER(A240)),C240="",D240="",L240="",M240="",AND(B240&lt;&gt;"関豊丸",B240&lt;&gt;"長豊丸")),"要確認：対象船・基本項目",IF(OR(P240="要確認：時刻不足・逆転",AND(ISNUMBER(G240),ISNUMBER(H240),H240&lt;G240),AND(ISNUMBER(F240),ISNUMBER(G240),G240&lt;F240),AND(ISNUMBER(H240),ISNUMBER(I240),I240&lt;H240),AND(ISNUMBER(J240),J240&lt;0),AND(ISNUMBER(K240),K240&lt;0)),"要確認：時刻・時間・料金",IF(COUNTIFS(OtherPorts[作業日],A240,OtherPorts[曳船名],B240,OtherPorts[船名],D240,OtherPorts[門司港発],F240)&gt;1,"要確認：同じ他港作業が重複",IF(OR(NOT(ISNUMBER(O240)),M240="未確認"),"要確認：時間・根拠未確認","確認済")))))</f>
        <v/>
      </c>
      <c r="S240" s="10" t="str">
        <f>IF(B240="","",IF(ISNUMBER(K240),0,1))</f>
        <v/>
      </c>
    </row>
    <row r="241" spans="1:19" ht="24.95" customHeight="1" x14ac:dyDescent="0.2">
      <c r="A241" s="20"/>
      <c r="B241" s="7"/>
      <c r="C241" s="7"/>
      <c r="D241" s="7"/>
      <c r="E241" s="7"/>
      <c r="F241" s="26"/>
      <c r="G241" s="26"/>
      <c r="H241" s="26"/>
      <c r="I241" s="26"/>
      <c r="J241" s="32"/>
      <c r="K241" s="35"/>
      <c r="L241" s="7"/>
      <c r="M241" s="7"/>
      <c r="N241" s="7"/>
      <c r="O241" s="18" t="str">
        <f>IF(B241="","",IF(AND(ISNUMBER(F241),ISNUMBER(I241),I241&gt;=F241),ROUND((I241-F241)*24,4),IF(OR(F241&lt;&gt;"",I241&lt;&gt;""),"",IF(AND(ISNUMBER(J241),J241&gt;=0),J241,""))))</f>
        <v/>
      </c>
      <c r="P241" s="10" t="str">
        <f>IF(B241="","",IF(AND(ISNUMBER(F241),ISNUMBER(I241),I241&gt;=F241),"実績：門司発～門司着",IF(OR(F241&lt;&gt;"",I241&lt;&gt;""),"要確認：時刻不足・逆転",IF(AND(ISNUMBER(J241),J241&gt;=0),"実績：記録の時間","未確認"))))</f>
        <v/>
      </c>
      <c r="Q241" s="10" t="str">
        <f>IF(B241="","",IF(ISNUMBER(A241),YEAR(A241)-IF(MONTH(A241)&lt;4,1,0),""))</f>
        <v/>
      </c>
      <c r="R241" s="10" t="str">
        <f>IF(B241="","",IF(OR(NOT(ISNUMBER(A241)),C241="",D241="",L241="",M241="",AND(B241&lt;&gt;"関豊丸",B241&lt;&gt;"長豊丸")),"要確認：対象船・基本項目",IF(OR(P241="要確認：時刻不足・逆転",AND(ISNUMBER(G241),ISNUMBER(H241),H241&lt;G241),AND(ISNUMBER(F241),ISNUMBER(G241),G241&lt;F241),AND(ISNUMBER(H241),ISNUMBER(I241),I241&lt;H241),AND(ISNUMBER(J241),J241&lt;0),AND(ISNUMBER(K241),K241&lt;0)),"要確認：時刻・時間・料金",IF(COUNTIFS(OtherPorts[作業日],A241,OtherPorts[曳船名],B241,OtherPorts[船名],D241,OtherPorts[門司港発],F241)&gt;1,"要確認：同じ他港作業が重複",IF(OR(NOT(ISNUMBER(O241)),M241="未確認"),"要確認：時間・根拠未確認","確認済")))))</f>
        <v/>
      </c>
      <c r="S241" s="10" t="str">
        <f>IF(B241="","",IF(ISNUMBER(K241),0,1))</f>
        <v/>
      </c>
    </row>
    <row r="242" spans="1:19" ht="24.95" customHeight="1" x14ac:dyDescent="0.2">
      <c r="A242" s="20"/>
      <c r="B242" s="7"/>
      <c r="C242" s="7"/>
      <c r="D242" s="7"/>
      <c r="E242" s="7"/>
      <c r="F242" s="26"/>
      <c r="G242" s="26"/>
      <c r="H242" s="26"/>
      <c r="I242" s="26"/>
      <c r="J242" s="32"/>
      <c r="K242" s="35"/>
      <c r="L242" s="7"/>
      <c r="M242" s="7"/>
      <c r="N242" s="7"/>
      <c r="O242" s="18" t="str">
        <f>IF(B242="","",IF(AND(ISNUMBER(F242),ISNUMBER(I242),I242&gt;=F242),ROUND((I242-F242)*24,4),IF(OR(F242&lt;&gt;"",I242&lt;&gt;""),"",IF(AND(ISNUMBER(J242),J242&gt;=0),J242,""))))</f>
        <v/>
      </c>
      <c r="P242" s="10" t="str">
        <f>IF(B242="","",IF(AND(ISNUMBER(F242),ISNUMBER(I242),I242&gt;=F242),"実績：門司発～門司着",IF(OR(F242&lt;&gt;"",I242&lt;&gt;""),"要確認：時刻不足・逆転",IF(AND(ISNUMBER(J242),J242&gt;=0),"実績：記録の時間","未確認"))))</f>
        <v/>
      </c>
      <c r="Q242" s="10" t="str">
        <f>IF(B242="","",IF(ISNUMBER(A242),YEAR(A242)-IF(MONTH(A242)&lt;4,1,0),""))</f>
        <v/>
      </c>
      <c r="R242" s="10" t="str">
        <f>IF(B242="","",IF(OR(NOT(ISNUMBER(A242)),C242="",D242="",L242="",M242="",AND(B242&lt;&gt;"関豊丸",B242&lt;&gt;"長豊丸")),"要確認：対象船・基本項目",IF(OR(P242="要確認：時刻不足・逆転",AND(ISNUMBER(G242),ISNUMBER(H242),H242&lt;G242),AND(ISNUMBER(F242),ISNUMBER(G242),G242&lt;F242),AND(ISNUMBER(H242),ISNUMBER(I242),I242&lt;H242),AND(ISNUMBER(J242),J242&lt;0),AND(ISNUMBER(K242),K242&lt;0)),"要確認：時刻・時間・料金",IF(COUNTIFS(OtherPorts[作業日],A242,OtherPorts[曳船名],B242,OtherPorts[船名],D242,OtherPorts[門司港発],F242)&gt;1,"要確認：同じ他港作業が重複",IF(OR(NOT(ISNUMBER(O242)),M242="未確認"),"要確認：時間・根拠未確認","確認済")))))</f>
        <v/>
      </c>
      <c r="S242" s="10" t="str">
        <f>IF(B242="","",IF(ISNUMBER(K242),0,1))</f>
        <v/>
      </c>
    </row>
    <row r="243" spans="1:19" ht="24.95" customHeight="1" x14ac:dyDescent="0.2">
      <c r="A243" s="20"/>
      <c r="B243" s="7"/>
      <c r="C243" s="7"/>
      <c r="D243" s="7"/>
      <c r="E243" s="7"/>
      <c r="F243" s="26"/>
      <c r="G243" s="26"/>
      <c r="H243" s="26"/>
      <c r="I243" s="26"/>
      <c r="J243" s="32"/>
      <c r="K243" s="35"/>
      <c r="L243" s="7"/>
      <c r="M243" s="7"/>
      <c r="N243" s="7"/>
      <c r="O243" s="18" t="str">
        <f>IF(B243="","",IF(AND(ISNUMBER(F243),ISNUMBER(I243),I243&gt;=F243),ROUND((I243-F243)*24,4),IF(OR(F243&lt;&gt;"",I243&lt;&gt;""),"",IF(AND(ISNUMBER(J243),J243&gt;=0),J243,""))))</f>
        <v/>
      </c>
      <c r="P243" s="10" t="str">
        <f>IF(B243="","",IF(AND(ISNUMBER(F243),ISNUMBER(I243),I243&gt;=F243),"実績：門司発～門司着",IF(OR(F243&lt;&gt;"",I243&lt;&gt;""),"要確認：時刻不足・逆転",IF(AND(ISNUMBER(J243),J243&gt;=0),"実績：記録の時間","未確認"))))</f>
        <v/>
      </c>
      <c r="Q243" s="10" t="str">
        <f>IF(B243="","",IF(ISNUMBER(A243),YEAR(A243)-IF(MONTH(A243)&lt;4,1,0),""))</f>
        <v/>
      </c>
      <c r="R243" s="10" t="str">
        <f>IF(B243="","",IF(OR(NOT(ISNUMBER(A243)),C243="",D243="",L243="",M243="",AND(B243&lt;&gt;"関豊丸",B243&lt;&gt;"長豊丸")),"要確認：対象船・基本項目",IF(OR(P243="要確認：時刻不足・逆転",AND(ISNUMBER(G243),ISNUMBER(H243),H243&lt;G243),AND(ISNUMBER(F243),ISNUMBER(G243),G243&lt;F243),AND(ISNUMBER(H243),ISNUMBER(I243),I243&lt;H243),AND(ISNUMBER(J243),J243&lt;0),AND(ISNUMBER(K243),K243&lt;0)),"要確認：時刻・時間・料金",IF(COUNTIFS(OtherPorts[作業日],A243,OtherPorts[曳船名],B243,OtherPorts[船名],D243,OtherPorts[門司港発],F243)&gt;1,"要確認：同じ他港作業が重複",IF(OR(NOT(ISNUMBER(O243)),M243="未確認"),"要確認：時間・根拠未確認","確認済")))))</f>
        <v/>
      </c>
      <c r="S243" s="10" t="str">
        <f>IF(B243="","",IF(ISNUMBER(K243),0,1))</f>
        <v/>
      </c>
    </row>
    <row r="244" spans="1:19" ht="24.95" customHeight="1" x14ac:dyDescent="0.2">
      <c r="A244" s="20"/>
      <c r="B244" s="7"/>
      <c r="C244" s="7"/>
      <c r="D244" s="7"/>
      <c r="E244" s="7"/>
      <c r="F244" s="26"/>
      <c r="G244" s="26"/>
      <c r="H244" s="26"/>
      <c r="I244" s="26"/>
      <c r="J244" s="32"/>
      <c r="K244" s="35"/>
      <c r="L244" s="7"/>
      <c r="M244" s="7"/>
      <c r="N244" s="7"/>
      <c r="O244" s="18" t="str">
        <f>IF(B244="","",IF(AND(ISNUMBER(F244),ISNUMBER(I244),I244&gt;=F244),ROUND((I244-F244)*24,4),IF(OR(F244&lt;&gt;"",I244&lt;&gt;""),"",IF(AND(ISNUMBER(J244),J244&gt;=0),J244,""))))</f>
        <v/>
      </c>
      <c r="P244" s="10" t="str">
        <f>IF(B244="","",IF(AND(ISNUMBER(F244),ISNUMBER(I244),I244&gt;=F244),"実績：門司発～門司着",IF(OR(F244&lt;&gt;"",I244&lt;&gt;""),"要確認：時刻不足・逆転",IF(AND(ISNUMBER(J244),J244&gt;=0),"実績：記録の時間","未確認"))))</f>
        <v/>
      </c>
      <c r="Q244" s="10" t="str">
        <f>IF(B244="","",IF(ISNUMBER(A244),YEAR(A244)-IF(MONTH(A244)&lt;4,1,0),""))</f>
        <v/>
      </c>
      <c r="R244" s="10" t="str">
        <f>IF(B244="","",IF(OR(NOT(ISNUMBER(A244)),C244="",D244="",L244="",M244="",AND(B244&lt;&gt;"関豊丸",B244&lt;&gt;"長豊丸")),"要確認：対象船・基本項目",IF(OR(P244="要確認：時刻不足・逆転",AND(ISNUMBER(G244),ISNUMBER(H244),H244&lt;G244),AND(ISNUMBER(F244),ISNUMBER(G244),G244&lt;F244),AND(ISNUMBER(H244),ISNUMBER(I244),I244&lt;H244),AND(ISNUMBER(J244),J244&lt;0),AND(ISNUMBER(K244),K244&lt;0)),"要確認：時刻・時間・料金",IF(COUNTIFS(OtherPorts[作業日],A244,OtherPorts[曳船名],B244,OtherPorts[船名],D244,OtherPorts[門司港発],F244)&gt;1,"要確認：同じ他港作業が重複",IF(OR(NOT(ISNUMBER(O244)),M244="未確認"),"要確認：時間・根拠未確認","確認済")))))</f>
        <v/>
      </c>
      <c r="S244" s="10" t="str">
        <f>IF(B244="","",IF(ISNUMBER(K244),0,1))</f>
        <v/>
      </c>
    </row>
    <row r="245" spans="1:19" ht="24.95" customHeight="1" x14ac:dyDescent="0.2">
      <c r="A245" s="20"/>
      <c r="B245" s="7"/>
      <c r="C245" s="7"/>
      <c r="D245" s="7"/>
      <c r="E245" s="7"/>
      <c r="F245" s="26"/>
      <c r="G245" s="26"/>
      <c r="H245" s="26"/>
      <c r="I245" s="26"/>
      <c r="J245" s="32"/>
      <c r="K245" s="35"/>
      <c r="L245" s="7"/>
      <c r="M245" s="7"/>
      <c r="N245" s="7"/>
      <c r="O245" s="18" t="str">
        <f>IF(B245="","",IF(AND(ISNUMBER(F245),ISNUMBER(I245),I245&gt;=F245),ROUND((I245-F245)*24,4),IF(OR(F245&lt;&gt;"",I245&lt;&gt;""),"",IF(AND(ISNUMBER(J245),J245&gt;=0),J245,""))))</f>
        <v/>
      </c>
      <c r="P245" s="10" t="str">
        <f>IF(B245="","",IF(AND(ISNUMBER(F245),ISNUMBER(I245),I245&gt;=F245),"実績：門司発～門司着",IF(OR(F245&lt;&gt;"",I245&lt;&gt;""),"要確認：時刻不足・逆転",IF(AND(ISNUMBER(J245),J245&gt;=0),"実績：記録の時間","未確認"))))</f>
        <v/>
      </c>
      <c r="Q245" s="10" t="str">
        <f>IF(B245="","",IF(ISNUMBER(A245),YEAR(A245)-IF(MONTH(A245)&lt;4,1,0),""))</f>
        <v/>
      </c>
      <c r="R245" s="10" t="str">
        <f>IF(B245="","",IF(OR(NOT(ISNUMBER(A245)),C245="",D245="",L245="",M245="",AND(B245&lt;&gt;"関豊丸",B245&lt;&gt;"長豊丸")),"要確認：対象船・基本項目",IF(OR(P245="要確認：時刻不足・逆転",AND(ISNUMBER(G245),ISNUMBER(H245),H245&lt;G245),AND(ISNUMBER(F245),ISNUMBER(G245),G245&lt;F245),AND(ISNUMBER(H245),ISNUMBER(I245),I245&lt;H245),AND(ISNUMBER(J245),J245&lt;0),AND(ISNUMBER(K245),K245&lt;0)),"要確認：時刻・時間・料金",IF(COUNTIFS(OtherPorts[作業日],A245,OtherPorts[曳船名],B245,OtherPorts[船名],D245,OtherPorts[門司港発],F245)&gt;1,"要確認：同じ他港作業が重複",IF(OR(NOT(ISNUMBER(O245)),M245="未確認"),"要確認：時間・根拠未確認","確認済")))))</f>
        <v/>
      </c>
      <c r="S245" s="10" t="str">
        <f>IF(B245="","",IF(ISNUMBER(K245),0,1))</f>
        <v/>
      </c>
    </row>
    <row r="246" spans="1:19" ht="24.95" customHeight="1" x14ac:dyDescent="0.2">
      <c r="A246" s="20"/>
      <c r="B246" s="7"/>
      <c r="C246" s="7"/>
      <c r="D246" s="7"/>
      <c r="E246" s="7"/>
      <c r="F246" s="26"/>
      <c r="G246" s="26"/>
      <c r="H246" s="26"/>
      <c r="I246" s="26"/>
      <c r="J246" s="32"/>
      <c r="K246" s="35"/>
      <c r="L246" s="7"/>
      <c r="M246" s="7"/>
      <c r="N246" s="7"/>
      <c r="O246" s="18" t="str">
        <f>IF(B246="","",IF(AND(ISNUMBER(F246),ISNUMBER(I246),I246&gt;=F246),ROUND((I246-F246)*24,4),IF(OR(F246&lt;&gt;"",I246&lt;&gt;""),"",IF(AND(ISNUMBER(J246),J246&gt;=0),J246,""))))</f>
        <v/>
      </c>
      <c r="P246" s="10" t="str">
        <f>IF(B246="","",IF(AND(ISNUMBER(F246),ISNUMBER(I246),I246&gt;=F246),"実績：門司発～門司着",IF(OR(F246&lt;&gt;"",I246&lt;&gt;""),"要確認：時刻不足・逆転",IF(AND(ISNUMBER(J246),J246&gt;=0),"実績：記録の時間","未確認"))))</f>
        <v/>
      </c>
      <c r="Q246" s="10" t="str">
        <f>IF(B246="","",IF(ISNUMBER(A246),YEAR(A246)-IF(MONTH(A246)&lt;4,1,0),""))</f>
        <v/>
      </c>
      <c r="R246" s="10" t="str">
        <f>IF(B246="","",IF(OR(NOT(ISNUMBER(A246)),C246="",D246="",L246="",M246="",AND(B246&lt;&gt;"関豊丸",B246&lt;&gt;"長豊丸")),"要確認：対象船・基本項目",IF(OR(P246="要確認：時刻不足・逆転",AND(ISNUMBER(G246),ISNUMBER(H246),H246&lt;G246),AND(ISNUMBER(F246),ISNUMBER(G246),G246&lt;F246),AND(ISNUMBER(H246),ISNUMBER(I246),I246&lt;H246),AND(ISNUMBER(J246),J246&lt;0),AND(ISNUMBER(K246),K246&lt;0)),"要確認：時刻・時間・料金",IF(COUNTIFS(OtherPorts[作業日],A246,OtherPorts[曳船名],B246,OtherPorts[船名],D246,OtherPorts[門司港発],F246)&gt;1,"要確認：同じ他港作業が重複",IF(OR(NOT(ISNUMBER(O246)),M246="未確認"),"要確認：時間・根拠未確認","確認済")))))</f>
        <v/>
      </c>
      <c r="S246" s="10" t="str">
        <f>IF(B246="","",IF(ISNUMBER(K246),0,1))</f>
        <v/>
      </c>
    </row>
    <row r="247" spans="1:19" ht="24.95" customHeight="1" x14ac:dyDescent="0.2">
      <c r="A247" s="20"/>
      <c r="B247" s="7"/>
      <c r="C247" s="7"/>
      <c r="D247" s="7"/>
      <c r="E247" s="7"/>
      <c r="F247" s="26"/>
      <c r="G247" s="26"/>
      <c r="H247" s="26"/>
      <c r="I247" s="26"/>
      <c r="J247" s="32"/>
      <c r="K247" s="35"/>
      <c r="L247" s="7"/>
      <c r="M247" s="7"/>
      <c r="N247" s="7"/>
      <c r="O247" s="18" t="str">
        <f>IF(B247="","",IF(AND(ISNUMBER(F247),ISNUMBER(I247),I247&gt;=F247),ROUND((I247-F247)*24,4),IF(OR(F247&lt;&gt;"",I247&lt;&gt;""),"",IF(AND(ISNUMBER(J247),J247&gt;=0),J247,""))))</f>
        <v/>
      </c>
      <c r="P247" s="10" t="str">
        <f>IF(B247="","",IF(AND(ISNUMBER(F247),ISNUMBER(I247),I247&gt;=F247),"実績：門司発～門司着",IF(OR(F247&lt;&gt;"",I247&lt;&gt;""),"要確認：時刻不足・逆転",IF(AND(ISNUMBER(J247),J247&gt;=0),"実績：記録の時間","未確認"))))</f>
        <v/>
      </c>
      <c r="Q247" s="10" t="str">
        <f>IF(B247="","",IF(ISNUMBER(A247),YEAR(A247)-IF(MONTH(A247)&lt;4,1,0),""))</f>
        <v/>
      </c>
      <c r="R247" s="10" t="str">
        <f>IF(B247="","",IF(OR(NOT(ISNUMBER(A247)),C247="",D247="",L247="",M247="",AND(B247&lt;&gt;"関豊丸",B247&lt;&gt;"長豊丸")),"要確認：対象船・基本項目",IF(OR(P247="要確認：時刻不足・逆転",AND(ISNUMBER(G247),ISNUMBER(H247),H247&lt;G247),AND(ISNUMBER(F247),ISNUMBER(G247),G247&lt;F247),AND(ISNUMBER(H247),ISNUMBER(I247),I247&lt;H247),AND(ISNUMBER(J247),J247&lt;0),AND(ISNUMBER(K247),K247&lt;0)),"要確認：時刻・時間・料金",IF(COUNTIFS(OtherPorts[作業日],A247,OtherPorts[曳船名],B247,OtherPorts[船名],D247,OtherPorts[門司港発],F247)&gt;1,"要確認：同じ他港作業が重複",IF(OR(NOT(ISNUMBER(O247)),M247="未確認"),"要確認：時間・根拠未確認","確認済")))))</f>
        <v/>
      </c>
      <c r="S247" s="10" t="str">
        <f>IF(B247="","",IF(ISNUMBER(K247),0,1))</f>
        <v/>
      </c>
    </row>
    <row r="248" spans="1:19" ht="24.95" customHeight="1" x14ac:dyDescent="0.2">
      <c r="A248" s="20"/>
      <c r="B248" s="7"/>
      <c r="C248" s="7"/>
      <c r="D248" s="7"/>
      <c r="E248" s="7"/>
      <c r="F248" s="26"/>
      <c r="G248" s="26"/>
      <c r="H248" s="26"/>
      <c r="I248" s="26"/>
      <c r="J248" s="32"/>
      <c r="K248" s="35"/>
      <c r="L248" s="7"/>
      <c r="M248" s="7"/>
      <c r="N248" s="7"/>
      <c r="O248" s="18" t="str">
        <f>IF(B248="","",IF(AND(ISNUMBER(F248),ISNUMBER(I248),I248&gt;=F248),ROUND((I248-F248)*24,4),IF(OR(F248&lt;&gt;"",I248&lt;&gt;""),"",IF(AND(ISNUMBER(J248),J248&gt;=0),J248,""))))</f>
        <v/>
      </c>
      <c r="P248" s="10" t="str">
        <f>IF(B248="","",IF(AND(ISNUMBER(F248),ISNUMBER(I248),I248&gt;=F248),"実績：門司発～門司着",IF(OR(F248&lt;&gt;"",I248&lt;&gt;""),"要確認：時刻不足・逆転",IF(AND(ISNUMBER(J248),J248&gt;=0),"実績：記録の時間","未確認"))))</f>
        <v/>
      </c>
      <c r="Q248" s="10" t="str">
        <f>IF(B248="","",IF(ISNUMBER(A248),YEAR(A248)-IF(MONTH(A248)&lt;4,1,0),""))</f>
        <v/>
      </c>
      <c r="R248" s="10" t="str">
        <f>IF(B248="","",IF(OR(NOT(ISNUMBER(A248)),C248="",D248="",L248="",M248="",AND(B248&lt;&gt;"関豊丸",B248&lt;&gt;"長豊丸")),"要確認：対象船・基本項目",IF(OR(P248="要確認：時刻不足・逆転",AND(ISNUMBER(G248),ISNUMBER(H248),H248&lt;G248),AND(ISNUMBER(F248),ISNUMBER(G248),G248&lt;F248),AND(ISNUMBER(H248),ISNUMBER(I248),I248&lt;H248),AND(ISNUMBER(J248),J248&lt;0),AND(ISNUMBER(K248),K248&lt;0)),"要確認：時刻・時間・料金",IF(COUNTIFS(OtherPorts[作業日],A248,OtherPorts[曳船名],B248,OtherPorts[船名],D248,OtherPorts[門司港発],F248)&gt;1,"要確認：同じ他港作業が重複",IF(OR(NOT(ISNUMBER(O248)),M248="未確認"),"要確認：時間・根拠未確認","確認済")))))</f>
        <v/>
      </c>
      <c r="S248" s="10" t="str">
        <f>IF(B248="","",IF(ISNUMBER(K248),0,1))</f>
        <v/>
      </c>
    </row>
    <row r="249" spans="1:19" ht="24.95" customHeight="1" x14ac:dyDescent="0.2">
      <c r="A249" s="20"/>
      <c r="B249" s="7"/>
      <c r="C249" s="7"/>
      <c r="D249" s="7"/>
      <c r="E249" s="7"/>
      <c r="F249" s="26"/>
      <c r="G249" s="26"/>
      <c r="H249" s="26"/>
      <c r="I249" s="26"/>
      <c r="J249" s="32"/>
      <c r="K249" s="35"/>
      <c r="L249" s="7"/>
      <c r="M249" s="7"/>
      <c r="N249" s="7"/>
      <c r="O249" s="18" t="str">
        <f>IF(B249="","",IF(AND(ISNUMBER(F249),ISNUMBER(I249),I249&gt;=F249),ROUND((I249-F249)*24,4),IF(OR(F249&lt;&gt;"",I249&lt;&gt;""),"",IF(AND(ISNUMBER(J249),J249&gt;=0),J249,""))))</f>
        <v/>
      </c>
      <c r="P249" s="10" t="str">
        <f>IF(B249="","",IF(AND(ISNUMBER(F249),ISNUMBER(I249),I249&gt;=F249),"実績：門司発～門司着",IF(OR(F249&lt;&gt;"",I249&lt;&gt;""),"要確認：時刻不足・逆転",IF(AND(ISNUMBER(J249),J249&gt;=0),"実績：記録の時間","未確認"))))</f>
        <v/>
      </c>
      <c r="Q249" s="10" t="str">
        <f>IF(B249="","",IF(ISNUMBER(A249),YEAR(A249)-IF(MONTH(A249)&lt;4,1,0),""))</f>
        <v/>
      </c>
      <c r="R249" s="10" t="str">
        <f>IF(B249="","",IF(OR(NOT(ISNUMBER(A249)),C249="",D249="",L249="",M249="",AND(B249&lt;&gt;"関豊丸",B249&lt;&gt;"長豊丸")),"要確認：対象船・基本項目",IF(OR(P249="要確認：時刻不足・逆転",AND(ISNUMBER(G249),ISNUMBER(H249),H249&lt;G249),AND(ISNUMBER(F249),ISNUMBER(G249),G249&lt;F249),AND(ISNUMBER(H249),ISNUMBER(I249),I249&lt;H249),AND(ISNUMBER(J249),J249&lt;0),AND(ISNUMBER(K249),K249&lt;0)),"要確認：時刻・時間・料金",IF(COUNTIFS(OtherPorts[作業日],A249,OtherPorts[曳船名],B249,OtherPorts[船名],D249,OtherPorts[門司港発],F249)&gt;1,"要確認：同じ他港作業が重複",IF(OR(NOT(ISNUMBER(O249)),M249="未確認"),"要確認：時間・根拠未確認","確認済")))))</f>
        <v/>
      </c>
      <c r="S249" s="10" t="str">
        <f>IF(B249="","",IF(ISNUMBER(K249),0,1))</f>
        <v/>
      </c>
    </row>
    <row r="250" spans="1:19" ht="24.95" customHeight="1" x14ac:dyDescent="0.2">
      <c r="A250" s="20"/>
      <c r="B250" s="7"/>
      <c r="C250" s="7"/>
      <c r="D250" s="7"/>
      <c r="E250" s="7"/>
      <c r="F250" s="26"/>
      <c r="G250" s="26"/>
      <c r="H250" s="26"/>
      <c r="I250" s="26"/>
      <c r="J250" s="32"/>
      <c r="K250" s="35"/>
      <c r="L250" s="7"/>
      <c r="M250" s="7"/>
      <c r="N250" s="7"/>
      <c r="O250" s="18" t="str">
        <f>IF(B250="","",IF(AND(ISNUMBER(F250),ISNUMBER(I250),I250&gt;=F250),ROUND((I250-F250)*24,4),IF(OR(F250&lt;&gt;"",I250&lt;&gt;""),"",IF(AND(ISNUMBER(J250),J250&gt;=0),J250,""))))</f>
        <v/>
      </c>
      <c r="P250" s="10" t="str">
        <f>IF(B250="","",IF(AND(ISNUMBER(F250),ISNUMBER(I250),I250&gt;=F250),"実績：門司発～門司着",IF(OR(F250&lt;&gt;"",I250&lt;&gt;""),"要確認：時刻不足・逆転",IF(AND(ISNUMBER(J250),J250&gt;=0),"実績：記録の時間","未確認"))))</f>
        <v/>
      </c>
      <c r="Q250" s="10" t="str">
        <f>IF(B250="","",IF(ISNUMBER(A250),YEAR(A250)-IF(MONTH(A250)&lt;4,1,0),""))</f>
        <v/>
      </c>
      <c r="R250" s="10" t="str">
        <f>IF(B250="","",IF(OR(NOT(ISNUMBER(A250)),C250="",D250="",L250="",M250="",AND(B250&lt;&gt;"関豊丸",B250&lt;&gt;"長豊丸")),"要確認：対象船・基本項目",IF(OR(P250="要確認：時刻不足・逆転",AND(ISNUMBER(G250),ISNUMBER(H250),H250&lt;G250),AND(ISNUMBER(F250),ISNUMBER(G250),G250&lt;F250),AND(ISNUMBER(H250),ISNUMBER(I250),I250&lt;H250),AND(ISNUMBER(J250),J250&lt;0),AND(ISNUMBER(K250),K250&lt;0)),"要確認：時刻・時間・料金",IF(COUNTIFS(OtherPorts[作業日],A250,OtherPorts[曳船名],B250,OtherPorts[船名],D250,OtherPorts[門司港発],F250)&gt;1,"要確認：同じ他港作業が重複",IF(OR(NOT(ISNUMBER(O250)),M250="未確認"),"要確認：時間・根拠未確認","確認済")))))</f>
        <v/>
      </c>
      <c r="S250" s="10" t="str">
        <f>IF(B250="","",IF(ISNUMBER(K250),0,1))</f>
        <v/>
      </c>
    </row>
    <row r="251" spans="1:19" ht="24.95" customHeight="1" x14ac:dyDescent="0.2">
      <c r="A251" s="20"/>
      <c r="B251" s="7"/>
      <c r="C251" s="7"/>
      <c r="D251" s="7"/>
      <c r="E251" s="7"/>
      <c r="F251" s="26"/>
      <c r="G251" s="26"/>
      <c r="H251" s="26"/>
      <c r="I251" s="26"/>
      <c r="J251" s="32"/>
      <c r="K251" s="35"/>
      <c r="L251" s="7"/>
      <c r="M251" s="7"/>
      <c r="N251" s="7"/>
      <c r="O251" s="18" t="str">
        <f>IF(B251="","",IF(AND(ISNUMBER(F251),ISNUMBER(I251),I251&gt;=F251),ROUND((I251-F251)*24,4),IF(OR(F251&lt;&gt;"",I251&lt;&gt;""),"",IF(AND(ISNUMBER(J251),J251&gt;=0),J251,""))))</f>
        <v/>
      </c>
      <c r="P251" s="10" t="str">
        <f>IF(B251="","",IF(AND(ISNUMBER(F251),ISNUMBER(I251),I251&gt;=F251),"実績：門司発～門司着",IF(OR(F251&lt;&gt;"",I251&lt;&gt;""),"要確認：時刻不足・逆転",IF(AND(ISNUMBER(J251),J251&gt;=0),"実績：記録の時間","未確認"))))</f>
        <v/>
      </c>
      <c r="Q251" s="10" t="str">
        <f>IF(B251="","",IF(ISNUMBER(A251),YEAR(A251)-IF(MONTH(A251)&lt;4,1,0),""))</f>
        <v/>
      </c>
      <c r="R251" s="10" t="str">
        <f>IF(B251="","",IF(OR(NOT(ISNUMBER(A251)),C251="",D251="",L251="",M251="",AND(B251&lt;&gt;"関豊丸",B251&lt;&gt;"長豊丸")),"要確認：対象船・基本項目",IF(OR(P251="要確認：時刻不足・逆転",AND(ISNUMBER(G251),ISNUMBER(H251),H251&lt;G251),AND(ISNUMBER(F251),ISNUMBER(G251),G251&lt;F251),AND(ISNUMBER(H251),ISNUMBER(I251),I251&lt;H251),AND(ISNUMBER(J251),J251&lt;0),AND(ISNUMBER(K251),K251&lt;0)),"要確認：時刻・時間・料金",IF(COUNTIFS(OtherPorts[作業日],A251,OtherPorts[曳船名],B251,OtherPorts[船名],D251,OtherPorts[門司港発],F251)&gt;1,"要確認：同じ他港作業が重複",IF(OR(NOT(ISNUMBER(O251)),M251="未確認"),"要確認：時間・根拠未確認","確認済")))))</f>
        <v/>
      </c>
      <c r="S251" s="10" t="str">
        <f>IF(B251="","",IF(ISNUMBER(K251),0,1))</f>
        <v/>
      </c>
    </row>
    <row r="252" spans="1:19" ht="24.95" customHeight="1" x14ac:dyDescent="0.2">
      <c r="A252" s="20"/>
      <c r="B252" s="7"/>
      <c r="C252" s="7"/>
      <c r="D252" s="7"/>
      <c r="E252" s="7"/>
      <c r="F252" s="26"/>
      <c r="G252" s="26"/>
      <c r="H252" s="26"/>
      <c r="I252" s="26"/>
      <c r="J252" s="32"/>
      <c r="K252" s="35"/>
      <c r="L252" s="7"/>
      <c r="M252" s="7"/>
      <c r="N252" s="7"/>
      <c r="O252" s="18" t="str">
        <f>IF(B252="","",IF(AND(ISNUMBER(F252),ISNUMBER(I252),I252&gt;=F252),ROUND((I252-F252)*24,4),IF(OR(F252&lt;&gt;"",I252&lt;&gt;""),"",IF(AND(ISNUMBER(J252),J252&gt;=0),J252,""))))</f>
        <v/>
      </c>
      <c r="P252" s="10" t="str">
        <f>IF(B252="","",IF(AND(ISNUMBER(F252),ISNUMBER(I252),I252&gt;=F252),"実績：門司発～門司着",IF(OR(F252&lt;&gt;"",I252&lt;&gt;""),"要確認：時刻不足・逆転",IF(AND(ISNUMBER(J252),J252&gt;=0),"実績：記録の時間","未確認"))))</f>
        <v/>
      </c>
      <c r="Q252" s="10" t="str">
        <f>IF(B252="","",IF(ISNUMBER(A252),YEAR(A252)-IF(MONTH(A252)&lt;4,1,0),""))</f>
        <v/>
      </c>
      <c r="R252" s="10" t="str">
        <f>IF(B252="","",IF(OR(NOT(ISNUMBER(A252)),C252="",D252="",L252="",M252="",AND(B252&lt;&gt;"関豊丸",B252&lt;&gt;"長豊丸")),"要確認：対象船・基本項目",IF(OR(P252="要確認：時刻不足・逆転",AND(ISNUMBER(G252),ISNUMBER(H252),H252&lt;G252),AND(ISNUMBER(F252),ISNUMBER(G252),G252&lt;F252),AND(ISNUMBER(H252),ISNUMBER(I252),I252&lt;H252),AND(ISNUMBER(J252),J252&lt;0),AND(ISNUMBER(K252),K252&lt;0)),"要確認：時刻・時間・料金",IF(COUNTIFS(OtherPorts[作業日],A252,OtherPorts[曳船名],B252,OtherPorts[船名],D252,OtherPorts[門司港発],F252)&gt;1,"要確認：同じ他港作業が重複",IF(OR(NOT(ISNUMBER(O252)),M252="未確認"),"要確認：時間・根拠未確認","確認済")))))</f>
        <v/>
      </c>
      <c r="S252" s="10" t="str">
        <f>IF(B252="","",IF(ISNUMBER(K252),0,1))</f>
        <v/>
      </c>
    </row>
    <row r="253" spans="1:19" ht="24.95" customHeight="1" x14ac:dyDescent="0.2">
      <c r="A253" s="20"/>
      <c r="B253" s="7"/>
      <c r="C253" s="7"/>
      <c r="D253" s="7"/>
      <c r="E253" s="7"/>
      <c r="F253" s="26"/>
      <c r="G253" s="26"/>
      <c r="H253" s="26"/>
      <c r="I253" s="26"/>
      <c r="J253" s="32"/>
      <c r="K253" s="35"/>
      <c r="L253" s="7"/>
      <c r="M253" s="7"/>
      <c r="N253" s="7"/>
      <c r="O253" s="18" t="str">
        <f>IF(B253="","",IF(AND(ISNUMBER(F253),ISNUMBER(I253),I253&gt;=F253),ROUND((I253-F253)*24,4),IF(OR(F253&lt;&gt;"",I253&lt;&gt;""),"",IF(AND(ISNUMBER(J253),J253&gt;=0),J253,""))))</f>
        <v/>
      </c>
      <c r="P253" s="10" t="str">
        <f>IF(B253="","",IF(AND(ISNUMBER(F253),ISNUMBER(I253),I253&gt;=F253),"実績：門司発～門司着",IF(OR(F253&lt;&gt;"",I253&lt;&gt;""),"要確認：時刻不足・逆転",IF(AND(ISNUMBER(J253),J253&gt;=0),"実績：記録の時間","未確認"))))</f>
        <v/>
      </c>
      <c r="Q253" s="10" t="str">
        <f>IF(B253="","",IF(ISNUMBER(A253),YEAR(A253)-IF(MONTH(A253)&lt;4,1,0),""))</f>
        <v/>
      </c>
      <c r="R253" s="10" t="str">
        <f>IF(B253="","",IF(OR(NOT(ISNUMBER(A253)),C253="",D253="",L253="",M253="",AND(B253&lt;&gt;"関豊丸",B253&lt;&gt;"長豊丸")),"要確認：対象船・基本項目",IF(OR(P253="要確認：時刻不足・逆転",AND(ISNUMBER(G253),ISNUMBER(H253),H253&lt;G253),AND(ISNUMBER(F253),ISNUMBER(G253),G253&lt;F253),AND(ISNUMBER(H253),ISNUMBER(I253),I253&lt;H253),AND(ISNUMBER(J253),J253&lt;0),AND(ISNUMBER(K253),K253&lt;0)),"要確認：時刻・時間・料金",IF(COUNTIFS(OtherPorts[作業日],A253,OtherPorts[曳船名],B253,OtherPorts[船名],D253,OtherPorts[門司港発],F253)&gt;1,"要確認：同じ他港作業が重複",IF(OR(NOT(ISNUMBER(O253)),M253="未確認"),"要確認：時間・根拠未確認","確認済")))))</f>
        <v/>
      </c>
      <c r="S253" s="10" t="str">
        <f>IF(B253="","",IF(ISNUMBER(K253),0,1))</f>
        <v/>
      </c>
    </row>
    <row r="254" spans="1:19" ht="24.95" customHeight="1" x14ac:dyDescent="0.2">
      <c r="A254" s="20"/>
      <c r="B254" s="7"/>
      <c r="C254" s="7"/>
      <c r="D254" s="7"/>
      <c r="E254" s="7"/>
      <c r="F254" s="26"/>
      <c r="G254" s="26"/>
      <c r="H254" s="26"/>
      <c r="I254" s="26"/>
      <c r="J254" s="32"/>
      <c r="K254" s="35"/>
      <c r="L254" s="7"/>
      <c r="M254" s="7"/>
      <c r="N254" s="7"/>
      <c r="O254" s="18" t="str">
        <f>IF(B254="","",IF(AND(ISNUMBER(F254),ISNUMBER(I254),I254&gt;=F254),ROUND((I254-F254)*24,4),IF(OR(F254&lt;&gt;"",I254&lt;&gt;""),"",IF(AND(ISNUMBER(J254),J254&gt;=0),J254,""))))</f>
        <v/>
      </c>
      <c r="P254" s="10" t="str">
        <f>IF(B254="","",IF(AND(ISNUMBER(F254),ISNUMBER(I254),I254&gt;=F254),"実績：門司発～門司着",IF(OR(F254&lt;&gt;"",I254&lt;&gt;""),"要確認：時刻不足・逆転",IF(AND(ISNUMBER(J254),J254&gt;=0),"実績：記録の時間","未確認"))))</f>
        <v/>
      </c>
      <c r="Q254" s="10" t="str">
        <f>IF(B254="","",IF(ISNUMBER(A254),YEAR(A254)-IF(MONTH(A254)&lt;4,1,0),""))</f>
        <v/>
      </c>
      <c r="R254" s="10" t="str">
        <f>IF(B254="","",IF(OR(NOT(ISNUMBER(A254)),C254="",D254="",L254="",M254="",AND(B254&lt;&gt;"関豊丸",B254&lt;&gt;"長豊丸")),"要確認：対象船・基本項目",IF(OR(P254="要確認：時刻不足・逆転",AND(ISNUMBER(G254),ISNUMBER(H254),H254&lt;G254),AND(ISNUMBER(F254),ISNUMBER(G254),G254&lt;F254),AND(ISNUMBER(H254),ISNUMBER(I254),I254&lt;H254),AND(ISNUMBER(J254),J254&lt;0),AND(ISNUMBER(K254),K254&lt;0)),"要確認：時刻・時間・料金",IF(COUNTIFS(OtherPorts[作業日],A254,OtherPorts[曳船名],B254,OtherPorts[船名],D254,OtherPorts[門司港発],F254)&gt;1,"要確認：同じ他港作業が重複",IF(OR(NOT(ISNUMBER(O254)),M254="未確認"),"要確認：時間・根拠未確認","確認済")))))</f>
        <v/>
      </c>
      <c r="S254" s="10" t="str">
        <f>IF(B254="","",IF(ISNUMBER(K254),0,1))</f>
        <v/>
      </c>
    </row>
    <row r="255" spans="1:19" ht="24.95" customHeight="1" x14ac:dyDescent="0.2">
      <c r="A255" s="20"/>
      <c r="B255" s="7"/>
      <c r="C255" s="7"/>
      <c r="D255" s="7"/>
      <c r="E255" s="7"/>
      <c r="F255" s="26"/>
      <c r="G255" s="26"/>
      <c r="H255" s="26"/>
      <c r="I255" s="26"/>
      <c r="J255" s="32"/>
      <c r="K255" s="35"/>
      <c r="L255" s="7"/>
      <c r="M255" s="7"/>
      <c r="N255" s="7"/>
      <c r="O255" s="18" t="str">
        <f>IF(B255="","",IF(AND(ISNUMBER(F255),ISNUMBER(I255),I255&gt;=F255),ROUND((I255-F255)*24,4),IF(OR(F255&lt;&gt;"",I255&lt;&gt;""),"",IF(AND(ISNUMBER(J255),J255&gt;=0),J255,""))))</f>
        <v/>
      </c>
      <c r="P255" s="10" t="str">
        <f>IF(B255="","",IF(AND(ISNUMBER(F255),ISNUMBER(I255),I255&gt;=F255),"実績：門司発～門司着",IF(OR(F255&lt;&gt;"",I255&lt;&gt;""),"要確認：時刻不足・逆転",IF(AND(ISNUMBER(J255),J255&gt;=0),"実績：記録の時間","未確認"))))</f>
        <v/>
      </c>
      <c r="Q255" s="10" t="str">
        <f>IF(B255="","",IF(ISNUMBER(A255),YEAR(A255)-IF(MONTH(A255)&lt;4,1,0),""))</f>
        <v/>
      </c>
      <c r="R255" s="10" t="str">
        <f>IF(B255="","",IF(OR(NOT(ISNUMBER(A255)),C255="",D255="",L255="",M255="",AND(B255&lt;&gt;"関豊丸",B255&lt;&gt;"長豊丸")),"要確認：対象船・基本項目",IF(OR(P255="要確認：時刻不足・逆転",AND(ISNUMBER(G255),ISNUMBER(H255),H255&lt;G255),AND(ISNUMBER(F255),ISNUMBER(G255),G255&lt;F255),AND(ISNUMBER(H255),ISNUMBER(I255),I255&lt;H255),AND(ISNUMBER(J255),J255&lt;0),AND(ISNUMBER(K255),K255&lt;0)),"要確認：時刻・時間・料金",IF(COUNTIFS(OtherPorts[作業日],A255,OtherPorts[曳船名],B255,OtherPorts[船名],D255,OtherPorts[門司港発],F255)&gt;1,"要確認：同じ他港作業が重複",IF(OR(NOT(ISNUMBER(O255)),M255="未確認"),"要確認：時間・根拠未確認","確認済")))))</f>
        <v/>
      </c>
      <c r="S255" s="10" t="str">
        <f>IF(B255="","",IF(ISNUMBER(K255),0,1))</f>
        <v/>
      </c>
    </row>
    <row r="256" spans="1:19" ht="24.95" customHeight="1" x14ac:dyDescent="0.2">
      <c r="A256" s="20"/>
      <c r="B256" s="7"/>
      <c r="C256" s="7"/>
      <c r="D256" s="7"/>
      <c r="E256" s="7"/>
      <c r="F256" s="26"/>
      <c r="G256" s="26"/>
      <c r="H256" s="26"/>
      <c r="I256" s="26"/>
      <c r="J256" s="32"/>
      <c r="K256" s="35"/>
      <c r="L256" s="7"/>
      <c r="M256" s="7"/>
      <c r="N256" s="7"/>
      <c r="O256" s="18" t="str">
        <f>IF(B256="","",IF(AND(ISNUMBER(F256),ISNUMBER(I256),I256&gt;=F256),ROUND((I256-F256)*24,4),IF(OR(F256&lt;&gt;"",I256&lt;&gt;""),"",IF(AND(ISNUMBER(J256),J256&gt;=0),J256,""))))</f>
        <v/>
      </c>
      <c r="P256" s="10" t="str">
        <f>IF(B256="","",IF(AND(ISNUMBER(F256),ISNUMBER(I256),I256&gt;=F256),"実績：門司発～門司着",IF(OR(F256&lt;&gt;"",I256&lt;&gt;""),"要確認：時刻不足・逆転",IF(AND(ISNUMBER(J256),J256&gt;=0),"実績：記録の時間","未確認"))))</f>
        <v/>
      </c>
      <c r="Q256" s="10" t="str">
        <f>IF(B256="","",IF(ISNUMBER(A256),YEAR(A256)-IF(MONTH(A256)&lt;4,1,0),""))</f>
        <v/>
      </c>
      <c r="R256" s="10" t="str">
        <f>IF(B256="","",IF(OR(NOT(ISNUMBER(A256)),C256="",D256="",L256="",M256="",AND(B256&lt;&gt;"関豊丸",B256&lt;&gt;"長豊丸")),"要確認：対象船・基本項目",IF(OR(P256="要確認：時刻不足・逆転",AND(ISNUMBER(G256),ISNUMBER(H256),H256&lt;G256),AND(ISNUMBER(F256),ISNUMBER(G256),G256&lt;F256),AND(ISNUMBER(H256),ISNUMBER(I256),I256&lt;H256),AND(ISNUMBER(J256),J256&lt;0),AND(ISNUMBER(K256),K256&lt;0)),"要確認：時刻・時間・料金",IF(COUNTIFS(OtherPorts[作業日],A256,OtherPorts[曳船名],B256,OtherPorts[船名],D256,OtherPorts[門司港発],F256)&gt;1,"要確認：同じ他港作業が重複",IF(OR(NOT(ISNUMBER(O256)),M256="未確認"),"要確認：時間・根拠未確認","確認済")))))</f>
        <v/>
      </c>
      <c r="S256" s="10" t="str">
        <f>IF(B256="","",IF(ISNUMBER(K256),0,1))</f>
        <v/>
      </c>
    </row>
    <row r="257" spans="1:19" ht="24.95" customHeight="1" x14ac:dyDescent="0.2">
      <c r="A257" s="20"/>
      <c r="B257" s="7"/>
      <c r="C257" s="7"/>
      <c r="D257" s="7"/>
      <c r="E257" s="7"/>
      <c r="F257" s="26"/>
      <c r="G257" s="26"/>
      <c r="H257" s="26"/>
      <c r="I257" s="26"/>
      <c r="J257" s="32"/>
      <c r="K257" s="35"/>
      <c r="L257" s="7"/>
      <c r="M257" s="7"/>
      <c r="N257" s="7"/>
      <c r="O257" s="18" t="str">
        <f>IF(B257="","",IF(AND(ISNUMBER(F257),ISNUMBER(I257),I257&gt;=F257),ROUND((I257-F257)*24,4),IF(OR(F257&lt;&gt;"",I257&lt;&gt;""),"",IF(AND(ISNUMBER(J257),J257&gt;=0),J257,""))))</f>
        <v/>
      </c>
      <c r="P257" s="10" t="str">
        <f>IF(B257="","",IF(AND(ISNUMBER(F257),ISNUMBER(I257),I257&gt;=F257),"実績：門司発～門司着",IF(OR(F257&lt;&gt;"",I257&lt;&gt;""),"要確認：時刻不足・逆転",IF(AND(ISNUMBER(J257),J257&gt;=0),"実績：記録の時間","未確認"))))</f>
        <v/>
      </c>
      <c r="Q257" s="10" t="str">
        <f>IF(B257="","",IF(ISNUMBER(A257),YEAR(A257)-IF(MONTH(A257)&lt;4,1,0),""))</f>
        <v/>
      </c>
      <c r="R257" s="10" t="str">
        <f>IF(B257="","",IF(OR(NOT(ISNUMBER(A257)),C257="",D257="",L257="",M257="",AND(B257&lt;&gt;"関豊丸",B257&lt;&gt;"長豊丸")),"要確認：対象船・基本項目",IF(OR(P257="要確認：時刻不足・逆転",AND(ISNUMBER(G257),ISNUMBER(H257),H257&lt;G257),AND(ISNUMBER(F257),ISNUMBER(G257),G257&lt;F257),AND(ISNUMBER(H257),ISNUMBER(I257),I257&lt;H257),AND(ISNUMBER(J257),J257&lt;0),AND(ISNUMBER(K257),K257&lt;0)),"要確認：時刻・時間・料金",IF(COUNTIFS(OtherPorts[作業日],A257,OtherPorts[曳船名],B257,OtherPorts[船名],D257,OtherPorts[門司港発],F257)&gt;1,"要確認：同じ他港作業が重複",IF(OR(NOT(ISNUMBER(O257)),M257="未確認"),"要確認：時間・根拠未確認","確認済")))))</f>
        <v/>
      </c>
      <c r="S257" s="10" t="str">
        <f>IF(B257="","",IF(ISNUMBER(K257),0,1))</f>
        <v/>
      </c>
    </row>
    <row r="258" spans="1:19" ht="24.95" customHeight="1" x14ac:dyDescent="0.2">
      <c r="A258" s="20"/>
      <c r="B258" s="7"/>
      <c r="C258" s="7"/>
      <c r="D258" s="7"/>
      <c r="E258" s="7"/>
      <c r="F258" s="26"/>
      <c r="G258" s="26"/>
      <c r="H258" s="26"/>
      <c r="I258" s="26"/>
      <c r="J258" s="32"/>
      <c r="K258" s="35"/>
      <c r="L258" s="7"/>
      <c r="M258" s="7"/>
      <c r="N258" s="7"/>
      <c r="O258" s="18" t="str">
        <f>IF(B258="","",IF(AND(ISNUMBER(F258),ISNUMBER(I258),I258&gt;=F258),ROUND((I258-F258)*24,4),IF(OR(F258&lt;&gt;"",I258&lt;&gt;""),"",IF(AND(ISNUMBER(J258),J258&gt;=0),J258,""))))</f>
        <v/>
      </c>
      <c r="P258" s="10" t="str">
        <f>IF(B258="","",IF(AND(ISNUMBER(F258),ISNUMBER(I258),I258&gt;=F258),"実績：門司発～門司着",IF(OR(F258&lt;&gt;"",I258&lt;&gt;""),"要確認：時刻不足・逆転",IF(AND(ISNUMBER(J258),J258&gt;=0),"実績：記録の時間","未確認"))))</f>
        <v/>
      </c>
      <c r="Q258" s="10" t="str">
        <f>IF(B258="","",IF(ISNUMBER(A258),YEAR(A258)-IF(MONTH(A258)&lt;4,1,0),""))</f>
        <v/>
      </c>
      <c r="R258" s="10" t="str">
        <f>IF(B258="","",IF(OR(NOT(ISNUMBER(A258)),C258="",D258="",L258="",M258="",AND(B258&lt;&gt;"関豊丸",B258&lt;&gt;"長豊丸")),"要確認：対象船・基本項目",IF(OR(P258="要確認：時刻不足・逆転",AND(ISNUMBER(G258),ISNUMBER(H258),H258&lt;G258),AND(ISNUMBER(F258),ISNUMBER(G258),G258&lt;F258),AND(ISNUMBER(H258),ISNUMBER(I258),I258&lt;H258),AND(ISNUMBER(J258),J258&lt;0),AND(ISNUMBER(K258),K258&lt;0)),"要確認：時刻・時間・料金",IF(COUNTIFS(OtherPorts[作業日],A258,OtherPorts[曳船名],B258,OtherPorts[船名],D258,OtherPorts[門司港発],F258)&gt;1,"要確認：同じ他港作業が重複",IF(OR(NOT(ISNUMBER(O258)),M258="未確認"),"要確認：時間・根拠未確認","確認済")))))</f>
        <v/>
      </c>
      <c r="S258" s="10" t="str">
        <f>IF(B258="","",IF(ISNUMBER(K258),0,1))</f>
        <v/>
      </c>
    </row>
    <row r="259" spans="1:19" ht="24.95" customHeight="1" x14ac:dyDescent="0.2">
      <c r="A259" s="20"/>
      <c r="B259" s="7"/>
      <c r="C259" s="7"/>
      <c r="D259" s="7"/>
      <c r="E259" s="7"/>
      <c r="F259" s="26"/>
      <c r="G259" s="26"/>
      <c r="H259" s="26"/>
      <c r="I259" s="26"/>
      <c r="J259" s="32"/>
      <c r="K259" s="35"/>
      <c r="L259" s="7"/>
      <c r="M259" s="7"/>
      <c r="N259" s="7"/>
      <c r="O259" s="18" t="str">
        <f>IF(B259="","",IF(AND(ISNUMBER(F259),ISNUMBER(I259),I259&gt;=F259),ROUND((I259-F259)*24,4),IF(OR(F259&lt;&gt;"",I259&lt;&gt;""),"",IF(AND(ISNUMBER(J259),J259&gt;=0),J259,""))))</f>
        <v/>
      </c>
      <c r="P259" s="10" t="str">
        <f>IF(B259="","",IF(AND(ISNUMBER(F259),ISNUMBER(I259),I259&gt;=F259),"実績：門司発～門司着",IF(OR(F259&lt;&gt;"",I259&lt;&gt;""),"要確認：時刻不足・逆転",IF(AND(ISNUMBER(J259),J259&gt;=0),"実績：記録の時間","未確認"))))</f>
        <v/>
      </c>
      <c r="Q259" s="10" t="str">
        <f>IF(B259="","",IF(ISNUMBER(A259),YEAR(A259)-IF(MONTH(A259)&lt;4,1,0),""))</f>
        <v/>
      </c>
      <c r="R259" s="10" t="str">
        <f>IF(B259="","",IF(OR(NOT(ISNUMBER(A259)),C259="",D259="",L259="",M259="",AND(B259&lt;&gt;"関豊丸",B259&lt;&gt;"長豊丸")),"要確認：対象船・基本項目",IF(OR(P259="要確認：時刻不足・逆転",AND(ISNUMBER(G259),ISNUMBER(H259),H259&lt;G259),AND(ISNUMBER(F259),ISNUMBER(G259),G259&lt;F259),AND(ISNUMBER(H259),ISNUMBER(I259),I259&lt;H259),AND(ISNUMBER(J259),J259&lt;0),AND(ISNUMBER(K259),K259&lt;0)),"要確認：時刻・時間・料金",IF(COUNTIFS(OtherPorts[作業日],A259,OtherPorts[曳船名],B259,OtherPorts[船名],D259,OtherPorts[門司港発],F259)&gt;1,"要確認：同じ他港作業が重複",IF(OR(NOT(ISNUMBER(O259)),M259="未確認"),"要確認：時間・根拠未確認","確認済")))))</f>
        <v/>
      </c>
      <c r="S259" s="10" t="str">
        <f>IF(B259="","",IF(ISNUMBER(K259),0,1))</f>
        <v/>
      </c>
    </row>
    <row r="260" spans="1:19" ht="24.95" customHeight="1" x14ac:dyDescent="0.2">
      <c r="A260" s="20"/>
      <c r="B260" s="7"/>
      <c r="C260" s="7"/>
      <c r="D260" s="7"/>
      <c r="E260" s="7"/>
      <c r="F260" s="26"/>
      <c r="G260" s="26"/>
      <c r="H260" s="26"/>
      <c r="I260" s="26"/>
      <c r="J260" s="32"/>
      <c r="K260" s="35"/>
      <c r="L260" s="7"/>
      <c r="M260" s="7"/>
      <c r="N260" s="7"/>
      <c r="O260" s="18" t="str">
        <f>IF(B260="","",IF(AND(ISNUMBER(F260),ISNUMBER(I260),I260&gt;=F260),ROUND((I260-F260)*24,4),IF(OR(F260&lt;&gt;"",I260&lt;&gt;""),"",IF(AND(ISNUMBER(J260),J260&gt;=0),J260,""))))</f>
        <v/>
      </c>
      <c r="P260" s="10" t="str">
        <f>IF(B260="","",IF(AND(ISNUMBER(F260),ISNUMBER(I260),I260&gt;=F260),"実績：門司発～門司着",IF(OR(F260&lt;&gt;"",I260&lt;&gt;""),"要確認：時刻不足・逆転",IF(AND(ISNUMBER(J260),J260&gt;=0),"実績：記録の時間","未確認"))))</f>
        <v/>
      </c>
      <c r="Q260" s="10" t="str">
        <f>IF(B260="","",IF(ISNUMBER(A260),YEAR(A260)-IF(MONTH(A260)&lt;4,1,0),""))</f>
        <v/>
      </c>
      <c r="R260" s="10" t="str">
        <f>IF(B260="","",IF(OR(NOT(ISNUMBER(A260)),C260="",D260="",L260="",M260="",AND(B260&lt;&gt;"関豊丸",B260&lt;&gt;"長豊丸")),"要確認：対象船・基本項目",IF(OR(P260="要確認：時刻不足・逆転",AND(ISNUMBER(G260),ISNUMBER(H260),H260&lt;G260),AND(ISNUMBER(F260),ISNUMBER(G260),G260&lt;F260),AND(ISNUMBER(H260),ISNUMBER(I260),I260&lt;H260),AND(ISNUMBER(J260),J260&lt;0),AND(ISNUMBER(K260),K260&lt;0)),"要確認：時刻・時間・料金",IF(COUNTIFS(OtherPorts[作業日],A260,OtherPorts[曳船名],B260,OtherPorts[船名],D260,OtherPorts[門司港発],F260)&gt;1,"要確認：同じ他港作業が重複",IF(OR(NOT(ISNUMBER(O260)),M260="未確認"),"要確認：時間・根拠未確認","確認済")))))</f>
        <v/>
      </c>
      <c r="S260" s="10" t="str">
        <f>IF(B260="","",IF(ISNUMBER(K260),0,1))</f>
        <v/>
      </c>
    </row>
    <row r="261" spans="1:19" ht="24.95" customHeight="1" x14ac:dyDescent="0.2">
      <c r="A261" s="20"/>
      <c r="B261" s="7"/>
      <c r="C261" s="7"/>
      <c r="D261" s="7"/>
      <c r="E261" s="7"/>
      <c r="F261" s="26"/>
      <c r="G261" s="26"/>
      <c r="H261" s="26"/>
      <c r="I261" s="26"/>
      <c r="J261" s="32"/>
      <c r="K261" s="35"/>
      <c r="L261" s="7"/>
      <c r="M261" s="7"/>
      <c r="N261" s="7"/>
      <c r="O261" s="18" t="str">
        <f>IF(B261="","",IF(AND(ISNUMBER(F261),ISNUMBER(I261),I261&gt;=F261),ROUND((I261-F261)*24,4),IF(OR(F261&lt;&gt;"",I261&lt;&gt;""),"",IF(AND(ISNUMBER(J261),J261&gt;=0),J261,""))))</f>
        <v/>
      </c>
      <c r="P261" s="10" t="str">
        <f>IF(B261="","",IF(AND(ISNUMBER(F261),ISNUMBER(I261),I261&gt;=F261),"実績：門司発～門司着",IF(OR(F261&lt;&gt;"",I261&lt;&gt;""),"要確認：時刻不足・逆転",IF(AND(ISNUMBER(J261),J261&gt;=0),"実績：記録の時間","未確認"))))</f>
        <v/>
      </c>
      <c r="Q261" s="10" t="str">
        <f>IF(B261="","",IF(ISNUMBER(A261),YEAR(A261)-IF(MONTH(A261)&lt;4,1,0),""))</f>
        <v/>
      </c>
      <c r="R261" s="10" t="str">
        <f>IF(B261="","",IF(OR(NOT(ISNUMBER(A261)),C261="",D261="",L261="",M261="",AND(B261&lt;&gt;"関豊丸",B261&lt;&gt;"長豊丸")),"要確認：対象船・基本項目",IF(OR(P261="要確認：時刻不足・逆転",AND(ISNUMBER(G261),ISNUMBER(H261),H261&lt;G261),AND(ISNUMBER(F261),ISNUMBER(G261),G261&lt;F261),AND(ISNUMBER(H261),ISNUMBER(I261),I261&lt;H261),AND(ISNUMBER(J261),J261&lt;0),AND(ISNUMBER(K261),K261&lt;0)),"要確認：時刻・時間・料金",IF(COUNTIFS(OtherPorts[作業日],A261,OtherPorts[曳船名],B261,OtherPorts[船名],D261,OtherPorts[門司港発],F261)&gt;1,"要確認：同じ他港作業が重複",IF(OR(NOT(ISNUMBER(O261)),M261="未確認"),"要確認：時間・根拠未確認","確認済")))))</f>
        <v/>
      </c>
      <c r="S261" s="10" t="str">
        <f>IF(B261="","",IF(ISNUMBER(K261),0,1))</f>
        <v/>
      </c>
    </row>
    <row r="262" spans="1:19" ht="24.95" customHeight="1" x14ac:dyDescent="0.2">
      <c r="A262" s="20"/>
      <c r="B262" s="7"/>
      <c r="C262" s="7"/>
      <c r="D262" s="7"/>
      <c r="E262" s="7"/>
      <c r="F262" s="26"/>
      <c r="G262" s="26"/>
      <c r="H262" s="26"/>
      <c r="I262" s="26"/>
      <c r="J262" s="32"/>
      <c r="K262" s="35"/>
      <c r="L262" s="7"/>
      <c r="M262" s="7"/>
      <c r="N262" s="7"/>
      <c r="O262" s="18" t="str">
        <f>IF(B262="","",IF(AND(ISNUMBER(F262),ISNUMBER(I262),I262&gt;=F262),ROUND((I262-F262)*24,4),IF(OR(F262&lt;&gt;"",I262&lt;&gt;""),"",IF(AND(ISNUMBER(J262),J262&gt;=0),J262,""))))</f>
        <v/>
      </c>
      <c r="P262" s="10" t="str">
        <f>IF(B262="","",IF(AND(ISNUMBER(F262),ISNUMBER(I262),I262&gt;=F262),"実績：門司発～門司着",IF(OR(F262&lt;&gt;"",I262&lt;&gt;""),"要確認：時刻不足・逆転",IF(AND(ISNUMBER(J262),J262&gt;=0),"実績：記録の時間","未確認"))))</f>
        <v/>
      </c>
      <c r="Q262" s="10" t="str">
        <f>IF(B262="","",IF(ISNUMBER(A262),YEAR(A262)-IF(MONTH(A262)&lt;4,1,0),""))</f>
        <v/>
      </c>
      <c r="R262" s="10" t="str">
        <f>IF(B262="","",IF(OR(NOT(ISNUMBER(A262)),C262="",D262="",L262="",M262="",AND(B262&lt;&gt;"関豊丸",B262&lt;&gt;"長豊丸")),"要確認：対象船・基本項目",IF(OR(P262="要確認：時刻不足・逆転",AND(ISNUMBER(G262),ISNUMBER(H262),H262&lt;G262),AND(ISNUMBER(F262),ISNUMBER(G262),G262&lt;F262),AND(ISNUMBER(H262),ISNUMBER(I262),I262&lt;H262),AND(ISNUMBER(J262),J262&lt;0),AND(ISNUMBER(K262),K262&lt;0)),"要確認：時刻・時間・料金",IF(COUNTIFS(OtherPorts[作業日],A262,OtherPorts[曳船名],B262,OtherPorts[船名],D262,OtherPorts[門司港発],F262)&gt;1,"要確認：同じ他港作業が重複",IF(OR(NOT(ISNUMBER(O262)),M262="未確認"),"要確認：時間・根拠未確認","確認済")))))</f>
        <v/>
      </c>
      <c r="S262" s="10" t="str">
        <f>IF(B262="","",IF(ISNUMBER(K262),0,1))</f>
        <v/>
      </c>
    </row>
    <row r="263" spans="1:19" ht="24.95" customHeight="1" x14ac:dyDescent="0.2">
      <c r="A263" s="20"/>
      <c r="B263" s="7"/>
      <c r="C263" s="7"/>
      <c r="D263" s="7"/>
      <c r="E263" s="7"/>
      <c r="F263" s="26"/>
      <c r="G263" s="26"/>
      <c r="H263" s="26"/>
      <c r="I263" s="26"/>
      <c r="J263" s="32"/>
      <c r="K263" s="35"/>
      <c r="L263" s="7"/>
      <c r="M263" s="7"/>
      <c r="N263" s="7"/>
      <c r="O263" s="18" t="str">
        <f>IF(B263="","",IF(AND(ISNUMBER(F263),ISNUMBER(I263),I263&gt;=F263),ROUND((I263-F263)*24,4),IF(OR(F263&lt;&gt;"",I263&lt;&gt;""),"",IF(AND(ISNUMBER(J263),J263&gt;=0),J263,""))))</f>
        <v/>
      </c>
      <c r="P263" s="10" t="str">
        <f>IF(B263="","",IF(AND(ISNUMBER(F263),ISNUMBER(I263),I263&gt;=F263),"実績：門司発～門司着",IF(OR(F263&lt;&gt;"",I263&lt;&gt;""),"要確認：時刻不足・逆転",IF(AND(ISNUMBER(J263),J263&gt;=0),"実績：記録の時間","未確認"))))</f>
        <v/>
      </c>
      <c r="Q263" s="10" t="str">
        <f>IF(B263="","",IF(ISNUMBER(A263),YEAR(A263)-IF(MONTH(A263)&lt;4,1,0),""))</f>
        <v/>
      </c>
      <c r="R263" s="10" t="str">
        <f>IF(B263="","",IF(OR(NOT(ISNUMBER(A263)),C263="",D263="",L263="",M263="",AND(B263&lt;&gt;"関豊丸",B263&lt;&gt;"長豊丸")),"要確認：対象船・基本項目",IF(OR(P263="要確認：時刻不足・逆転",AND(ISNUMBER(G263),ISNUMBER(H263),H263&lt;G263),AND(ISNUMBER(F263),ISNUMBER(G263),G263&lt;F263),AND(ISNUMBER(H263),ISNUMBER(I263),I263&lt;H263),AND(ISNUMBER(J263),J263&lt;0),AND(ISNUMBER(K263),K263&lt;0)),"要確認：時刻・時間・料金",IF(COUNTIFS(OtherPorts[作業日],A263,OtherPorts[曳船名],B263,OtherPorts[船名],D263,OtherPorts[門司港発],F263)&gt;1,"要確認：同じ他港作業が重複",IF(OR(NOT(ISNUMBER(O263)),M263="未確認"),"要確認：時間・根拠未確認","確認済")))))</f>
        <v/>
      </c>
      <c r="S263" s="10" t="str">
        <f>IF(B263="","",IF(ISNUMBER(K263),0,1))</f>
        <v/>
      </c>
    </row>
    <row r="264" spans="1:19" ht="24.95" customHeight="1" x14ac:dyDescent="0.2">
      <c r="A264" s="20"/>
      <c r="B264" s="7"/>
      <c r="C264" s="7"/>
      <c r="D264" s="7"/>
      <c r="E264" s="7"/>
      <c r="F264" s="26"/>
      <c r="G264" s="26"/>
      <c r="H264" s="26"/>
      <c r="I264" s="26"/>
      <c r="J264" s="32"/>
      <c r="K264" s="35"/>
      <c r="L264" s="7"/>
      <c r="M264" s="7"/>
      <c r="N264" s="7"/>
      <c r="O264" s="18" t="str">
        <f>IF(B264="","",IF(AND(ISNUMBER(F264),ISNUMBER(I264),I264&gt;=F264),ROUND((I264-F264)*24,4),IF(OR(F264&lt;&gt;"",I264&lt;&gt;""),"",IF(AND(ISNUMBER(J264),J264&gt;=0),J264,""))))</f>
        <v/>
      </c>
      <c r="P264" s="10" t="str">
        <f>IF(B264="","",IF(AND(ISNUMBER(F264),ISNUMBER(I264),I264&gt;=F264),"実績：門司発～門司着",IF(OR(F264&lt;&gt;"",I264&lt;&gt;""),"要確認：時刻不足・逆転",IF(AND(ISNUMBER(J264),J264&gt;=0),"実績：記録の時間","未確認"))))</f>
        <v/>
      </c>
      <c r="Q264" s="10" t="str">
        <f>IF(B264="","",IF(ISNUMBER(A264),YEAR(A264)-IF(MONTH(A264)&lt;4,1,0),""))</f>
        <v/>
      </c>
      <c r="R264" s="10" t="str">
        <f>IF(B264="","",IF(OR(NOT(ISNUMBER(A264)),C264="",D264="",L264="",M264="",AND(B264&lt;&gt;"関豊丸",B264&lt;&gt;"長豊丸")),"要確認：対象船・基本項目",IF(OR(P264="要確認：時刻不足・逆転",AND(ISNUMBER(G264),ISNUMBER(H264),H264&lt;G264),AND(ISNUMBER(F264),ISNUMBER(G264),G264&lt;F264),AND(ISNUMBER(H264),ISNUMBER(I264),I264&lt;H264),AND(ISNUMBER(J264),J264&lt;0),AND(ISNUMBER(K264),K264&lt;0)),"要確認：時刻・時間・料金",IF(COUNTIFS(OtherPorts[作業日],A264,OtherPorts[曳船名],B264,OtherPorts[船名],D264,OtherPorts[門司港発],F264)&gt;1,"要確認：同じ他港作業が重複",IF(OR(NOT(ISNUMBER(O264)),M264="未確認"),"要確認：時間・根拠未確認","確認済")))))</f>
        <v/>
      </c>
      <c r="S264" s="10" t="str">
        <f>IF(B264="","",IF(ISNUMBER(K264),0,1))</f>
        <v/>
      </c>
    </row>
    <row r="265" spans="1:19" ht="24.95" customHeight="1" x14ac:dyDescent="0.2">
      <c r="A265" s="20"/>
      <c r="B265" s="7"/>
      <c r="C265" s="7"/>
      <c r="D265" s="7"/>
      <c r="E265" s="7"/>
      <c r="F265" s="26"/>
      <c r="G265" s="26"/>
      <c r="H265" s="26"/>
      <c r="I265" s="26"/>
      <c r="J265" s="32"/>
      <c r="K265" s="35"/>
      <c r="L265" s="7"/>
      <c r="M265" s="7"/>
      <c r="N265" s="7"/>
      <c r="O265" s="18" t="str">
        <f>IF(B265="","",IF(AND(ISNUMBER(F265),ISNUMBER(I265),I265&gt;=F265),ROUND((I265-F265)*24,4),IF(OR(F265&lt;&gt;"",I265&lt;&gt;""),"",IF(AND(ISNUMBER(J265),J265&gt;=0),J265,""))))</f>
        <v/>
      </c>
      <c r="P265" s="10" t="str">
        <f>IF(B265="","",IF(AND(ISNUMBER(F265),ISNUMBER(I265),I265&gt;=F265),"実績：門司発～門司着",IF(OR(F265&lt;&gt;"",I265&lt;&gt;""),"要確認：時刻不足・逆転",IF(AND(ISNUMBER(J265),J265&gt;=0),"実績：記録の時間","未確認"))))</f>
        <v/>
      </c>
      <c r="Q265" s="10" t="str">
        <f>IF(B265="","",IF(ISNUMBER(A265),YEAR(A265)-IF(MONTH(A265)&lt;4,1,0),""))</f>
        <v/>
      </c>
      <c r="R265" s="10" t="str">
        <f>IF(B265="","",IF(OR(NOT(ISNUMBER(A265)),C265="",D265="",L265="",M265="",AND(B265&lt;&gt;"関豊丸",B265&lt;&gt;"長豊丸")),"要確認：対象船・基本項目",IF(OR(P265="要確認：時刻不足・逆転",AND(ISNUMBER(G265),ISNUMBER(H265),H265&lt;G265),AND(ISNUMBER(F265),ISNUMBER(G265),G265&lt;F265),AND(ISNUMBER(H265),ISNUMBER(I265),I265&lt;H265),AND(ISNUMBER(J265),J265&lt;0),AND(ISNUMBER(K265),K265&lt;0)),"要確認：時刻・時間・料金",IF(COUNTIFS(OtherPorts[作業日],A265,OtherPorts[曳船名],B265,OtherPorts[船名],D265,OtherPorts[門司港発],F265)&gt;1,"要確認：同じ他港作業が重複",IF(OR(NOT(ISNUMBER(O265)),M265="未確認"),"要確認：時間・根拠未確認","確認済")))))</f>
        <v/>
      </c>
      <c r="S265" s="10" t="str">
        <f>IF(B265="","",IF(ISNUMBER(K265),0,1))</f>
        <v/>
      </c>
    </row>
    <row r="266" spans="1:19" ht="24.95" customHeight="1" x14ac:dyDescent="0.2">
      <c r="A266" s="20"/>
      <c r="B266" s="7"/>
      <c r="C266" s="7"/>
      <c r="D266" s="7"/>
      <c r="E266" s="7"/>
      <c r="F266" s="26"/>
      <c r="G266" s="26"/>
      <c r="H266" s="26"/>
      <c r="I266" s="26"/>
      <c r="J266" s="32"/>
      <c r="K266" s="35"/>
      <c r="L266" s="7"/>
      <c r="M266" s="7"/>
      <c r="N266" s="7"/>
      <c r="O266" s="18" t="str">
        <f>IF(B266="","",IF(AND(ISNUMBER(F266),ISNUMBER(I266),I266&gt;=F266),ROUND((I266-F266)*24,4),IF(OR(F266&lt;&gt;"",I266&lt;&gt;""),"",IF(AND(ISNUMBER(J266),J266&gt;=0),J266,""))))</f>
        <v/>
      </c>
      <c r="P266" s="10" t="str">
        <f>IF(B266="","",IF(AND(ISNUMBER(F266),ISNUMBER(I266),I266&gt;=F266),"実績：門司発～門司着",IF(OR(F266&lt;&gt;"",I266&lt;&gt;""),"要確認：時刻不足・逆転",IF(AND(ISNUMBER(J266),J266&gt;=0),"実績：記録の時間","未確認"))))</f>
        <v/>
      </c>
      <c r="Q266" s="10" t="str">
        <f>IF(B266="","",IF(ISNUMBER(A266),YEAR(A266)-IF(MONTH(A266)&lt;4,1,0),""))</f>
        <v/>
      </c>
      <c r="R266" s="10" t="str">
        <f>IF(B266="","",IF(OR(NOT(ISNUMBER(A266)),C266="",D266="",L266="",M266="",AND(B266&lt;&gt;"関豊丸",B266&lt;&gt;"長豊丸")),"要確認：対象船・基本項目",IF(OR(P266="要確認：時刻不足・逆転",AND(ISNUMBER(G266),ISNUMBER(H266),H266&lt;G266),AND(ISNUMBER(F266),ISNUMBER(G266),G266&lt;F266),AND(ISNUMBER(H266),ISNUMBER(I266),I266&lt;H266),AND(ISNUMBER(J266),J266&lt;0),AND(ISNUMBER(K266),K266&lt;0)),"要確認：時刻・時間・料金",IF(COUNTIFS(OtherPorts[作業日],A266,OtherPorts[曳船名],B266,OtherPorts[船名],D266,OtherPorts[門司港発],F266)&gt;1,"要確認：同じ他港作業が重複",IF(OR(NOT(ISNUMBER(O266)),M266="未確認"),"要確認：時間・根拠未確認","確認済")))))</f>
        <v/>
      </c>
      <c r="S266" s="10" t="str">
        <f>IF(B266="","",IF(ISNUMBER(K266),0,1))</f>
        <v/>
      </c>
    </row>
    <row r="267" spans="1:19" ht="24.95" customHeight="1" x14ac:dyDescent="0.2">
      <c r="A267" s="20"/>
      <c r="B267" s="7"/>
      <c r="C267" s="7"/>
      <c r="D267" s="7"/>
      <c r="E267" s="7"/>
      <c r="F267" s="26"/>
      <c r="G267" s="26"/>
      <c r="H267" s="26"/>
      <c r="I267" s="26"/>
      <c r="J267" s="32"/>
      <c r="K267" s="35"/>
      <c r="L267" s="7"/>
      <c r="M267" s="7"/>
      <c r="N267" s="7"/>
      <c r="O267" s="18" t="str">
        <f>IF(B267="","",IF(AND(ISNUMBER(F267),ISNUMBER(I267),I267&gt;=F267),ROUND((I267-F267)*24,4),IF(OR(F267&lt;&gt;"",I267&lt;&gt;""),"",IF(AND(ISNUMBER(J267),J267&gt;=0),J267,""))))</f>
        <v/>
      </c>
      <c r="P267" s="10" t="str">
        <f>IF(B267="","",IF(AND(ISNUMBER(F267),ISNUMBER(I267),I267&gt;=F267),"実績：門司発～門司着",IF(OR(F267&lt;&gt;"",I267&lt;&gt;""),"要確認：時刻不足・逆転",IF(AND(ISNUMBER(J267),J267&gt;=0),"実績：記録の時間","未確認"))))</f>
        <v/>
      </c>
      <c r="Q267" s="10" t="str">
        <f>IF(B267="","",IF(ISNUMBER(A267),YEAR(A267)-IF(MONTH(A267)&lt;4,1,0),""))</f>
        <v/>
      </c>
      <c r="R267" s="10" t="str">
        <f>IF(B267="","",IF(OR(NOT(ISNUMBER(A267)),C267="",D267="",L267="",M267="",AND(B267&lt;&gt;"関豊丸",B267&lt;&gt;"長豊丸")),"要確認：対象船・基本項目",IF(OR(P267="要確認：時刻不足・逆転",AND(ISNUMBER(G267),ISNUMBER(H267),H267&lt;G267),AND(ISNUMBER(F267),ISNUMBER(G267),G267&lt;F267),AND(ISNUMBER(H267),ISNUMBER(I267),I267&lt;H267),AND(ISNUMBER(J267),J267&lt;0),AND(ISNUMBER(K267),K267&lt;0)),"要確認：時刻・時間・料金",IF(COUNTIFS(OtherPorts[作業日],A267,OtherPorts[曳船名],B267,OtherPorts[船名],D267,OtherPorts[門司港発],F267)&gt;1,"要確認：同じ他港作業が重複",IF(OR(NOT(ISNUMBER(O267)),M267="未確認"),"要確認：時間・根拠未確認","確認済")))))</f>
        <v/>
      </c>
      <c r="S267" s="10" t="str">
        <f>IF(B267="","",IF(ISNUMBER(K267),0,1))</f>
        <v/>
      </c>
    </row>
    <row r="268" spans="1:19" ht="24.95" customHeight="1" x14ac:dyDescent="0.2">
      <c r="A268" s="20"/>
      <c r="B268" s="7"/>
      <c r="C268" s="7"/>
      <c r="D268" s="7"/>
      <c r="E268" s="7"/>
      <c r="F268" s="26"/>
      <c r="G268" s="26"/>
      <c r="H268" s="26"/>
      <c r="I268" s="26"/>
      <c r="J268" s="32"/>
      <c r="K268" s="35"/>
      <c r="L268" s="7"/>
      <c r="M268" s="7"/>
      <c r="N268" s="7"/>
      <c r="O268" s="18" t="str">
        <f>IF(B268="","",IF(AND(ISNUMBER(F268),ISNUMBER(I268),I268&gt;=F268),ROUND((I268-F268)*24,4),IF(OR(F268&lt;&gt;"",I268&lt;&gt;""),"",IF(AND(ISNUMBER(J268),J268&gt;=0),J268,""))))</f>
        <v/>
      </c>
      <c r="P268" s="10" t="str">
        <f>IF(B268="","",IF(AND(ISNUMBER(F268),ISNUMBER(I268),I268&gt;=F268),"実績：門司発～門司着",IF(OR(F268&lt;&gt;"",I268&lt;&gt;""),"要確認：時刻不足・逆転",IF(AND(ISNUMBER(J268),J268&gt;=0),"実績：記録の時間","未確認"))))</f>
        <v/>
      </c>
      <c r="Q268" s="10" t="str">
        <f>IF(B268="","",IF(ISNUMBER(A268),YEAR(A268)-IF(MONTH(A268)&lt;4,1,0),""))</f>
        <v/>
      </c>
      <c r="R268" s="10" t="str">
        <f>IF(B268="","",IF(OR(NOT(ISNUMBER(A268)),C268="",D268="",L268="",M268="",AND(B268&lt;&gt;"関豊丸",B268&lt;&gt;"長豊丸")),"要確認：対象船・基本項目",IF(OR(P268="要確認：時刻不足・逆転",AND(ISNUMBER(G268),ISNUMBER(H268),H268&lt;G268),AND(ISNUMBER(F268),ISNUMBER(G268),G268&lt;F268),AND(ISNUMBER(H268),ISNUMBER(I268),I268&lt;H268),AND(ISNUMBER(J268),J268&lt;0),AND(ISNUMBER(K268),K268&lt;0)),"要確認：時刻・時間・料金",IF(COUNTIFS(OtherPorts[作業日],A268,OtherPorts[曳船名],B268,OtherPorts[船名],D268,OtherPorts[門司港発],F268)&gt;1,"要確認：同じ他港作業が重複",IF(OR(NOT(ISNUMBER(O268)),M268="未確認"),"要確認：時間・根拠未確認","確認済")))))</f>
        <v/>
      </c>
      <c r="S268" s="10" t="str">
        <f>IF(B268="","",IF(ISNUMBER(K268),0,1))</f>
        <v/>
      </c>
    </row>
    <row r="269" spans="1:19" ht="24.95" customHeight="1" x14ac:dyDescent="0.2">
      <c r="A269" s="20"/>
      <c r="B269" s="7"/>
      <c r="C269" s="7"/>
      <c r="D269" s="7"/>
      <c r="E269" s="7"/>
      <c r="F269" s="26"/>
      <c r="G269" s="26"/>
      <c r="H269" s="26"/>
      <c r="I269" s="26"/>
      <c r="J269" s="32"/>
      <c r="K269" s="35"/>
      <c r="L269" s="7"/>
      <c r="M269" s="7"/>
      <c r="N269" s="7"/>
      <c r="O269" s="18" t="str">
        <f>IF(B269="","",IF(AND(ISNUMBER(F269),ISNUMBER(I269),I269&gt;=F269),ROUND((I269-F269)*24,4),IF(OR(F269&lt;&gt;"",I269&lt;&gt;""),"",IF(AND(ISNUMBER(J269),J269&gt;=0),J269,""))))</f>
        <v/>
      </c>
      <c r="P269" s="10" t="str">
        <f>IF(B269="","",IF(AND(ISNUMBER(F269),ISNUMBER(I269),I269&gt;=F269),"実績：門司発～門司着",IF(OR(F269&lt;&gt;"",I269&lt;&gt;""),"要確認：時刻不足・逆転",IF(AND(ISNUMBER(J269),J269&gt;=0),"実績：記録の時間","未確認"))))</f>
        <v/>
      </c>
      <c r="Q269" s="10" t="str">
        <f>IF(B269="","",IF(ISNUMBER(A269),YEAR(A269)-IF(MONTH(A269)&lt;4,1,0),""))</f>
        <v/>
      </c>
      <c r="R269" s="10" t="str">
        <f>IF(B269="","",IF(OR(NOT(ISNUMBER(A269)),C269="",D269="",L269="",M269="",AND(B269&lt;&gt;"関豊丸",B269&lt;&gt;"長豊丸")),"要確認：対象船・基本項目",IF(OR(P269="要確認：時刻不足・逆転",AND(ISNUMBER(G269),ISNUMBER(H269),H269&lt;G269),AND(ISNUMBER(F269),ISNUMBER(G269),G269&lt;F269),AND(ISNUMBER(H269),ISNUMBER(I269),I269&lt;H269),AND(ISNUMBER(J269),J269&lt;0),AND(ISNUMBER(K269),K269&lt;0)),"要確認：時刻・時間・料金",IF(COUNTIFS(OtherPorts[作業日],A269,OtherPorts[曳船名],B269,OtherPorts[船名],D269,OtherPorts[門司港発],F269)&gt;1,"要確認：同じ他港作業が重複",IF(OR(NOT(ISNUMBER(O269)),M269="未確認"),"要確認：時間・根拠未確認","確認済")))))</f>
        <v/>
      </c>
      <c r="S269" s="10" t="str">
        <f>IF(B269="","",IF(ISNUMBER(K269),0,1))</f>
        <v/>
      </c>
    </row>
    <row r="270" spans="1:19" ht="24.95" customHeight="1" x14ac:dyDescent="0.2">
      <c r="A270" s="20"/>
      <c r="B270" s="7"/>
      <c r="C270" s="7"/>
      <c r="D270" s="7"/>
      <c r="E270" s="7"/>
      <c r="F270" s="26"/>
      <c r="G270" s="26"/>
      <c r="H270" s="26"/>
      <c r="I270" s="26"/>
      <c r="J270" s="32"/>
      <c r="K270" s="35"/>
      <c r="L270" s="7"/>
      <c r="M270" s="7"/>
      <c r="N270" s="7"/>
      <c r="O270" s="18" t="str">
        <f>IF(B270="","",IF(AND(ISNUMBER(F270),ISNUMBER(I270),I270&gt;=F270),ROUND((I270-F270)*24,4),IF(OR(F270&lt;&gt;"",I270&lt;&gt;""),"",IF(AND(ISNUMBER(J270),J270&gt;=0),J270,""))))</f>
        <v/>
      </c>
      <c r="P270" s="10" t="str">
        <f>IF(B270="","",IF(AND(ISNUMBER(F270),ISNUMBER(I270),I270&gt;=F270),"実績：門司発～門司着",IF(OR(F270&lt;&gt;"",I270&lt;&gt;""),"要確認：時刻不足・逆転",IF(AND(ISNUMBER(J270),J270&gt;=0),"実績：記録の時間","未確認"))))</f>
        <v/>
      </c>
      <c r="Q270" s="10" t="str">
        <f>IF(B270="","",IF(ISNUMBER(A270),YEAR(A270)-IF(MONTH(A270)&lt;4,1,0),""))</f>
        <v/>
      </c>
      <c r="R270" s="10" t="str">
        <f>IF(B270="","",IF(OR(NOT(ISNUMBER(A270)),C270="",D270="",L270="",M270="",AND(B270&lt;&gt;"関豊丸",B270&lt;&gt;"長豊丸")),"要確認：対象船・基本項目",IF(OR(P270="要確認：時刻不足・逆転",AND(ISNUMBER(G270),ISNUMBER(H270),H270&lt;G270),AND(ISNUMBER(F270),ISNUMBER(G270),G270&lt;F270),AND(ISNUMBER(H270),ISNUMBER(I270),I270&lt;H270),AND(ISNUMBER(J270),J270&lt;0),AND(ISNUMBER(K270),K270&lt;0)),"要確認：時刻・時間・料金",IF(COUNTIFS(OtherPorts[作業日],A270,OtherPorts[曳船名],B270,OtherPorts[船名],D270,OtherPorts[門司港発],F270)&gt;1,"要確認：同じ他港作業が重複",IF(OR(NOT(ISNUMBER(O270)),M270="未確認"),"要確認：時間・根拠未確認","確認済")))))</f>
        <v/>
      </c>
      <c r="S270" s="10" t="str">
        <f>IF(B270="","",IF(ISNUMBER(K270),0,1))</f>
        <v/>
      </c>
    </row>
    <row r="271" spans="1:19" ht="24.95" customHeight="1" x14ac:dyDescent="0.2">
      <c r="A271" s="20"/>
      <c r="B271" s="7"/>
      <c r="C271" s="7"/>
      <c r="D271" s="7"/>
      <c r="E271" s="7"/>
      <c r="F271" s="26"/>
      <c r="G271" s="26"/>
      <c r="H271" s="26"/>
      <c r="I271" s="26"/>
      <c r="J271" s="32"/>
      <c r="K271" s="35"/>
      <c r="L271" s="7"/>
      <c r="M271" s="7"/>
      <c r="N271" s="7"/>
      <c r="O271" s="18" t="str">
        <f>IF(B271="","",IF(AND(ISNUMBER(F271),ISNUMBER(I271),I271&gt;=F271),ROUND((I271-F271)*24,4),IF(OR(F271&lt;&gt;"",I271&lt;&gt;""),"",IF(AND(ISNUMBER(J271),J271&gt;=0),J271,""))))</f>
        <v/>
      </c>
      <c r="P271" s="10" t="str">
        <f>IF(B271="","",IF(AND(ISNUMBER(F271),ISNUMBER(I271),I271&gt;=F271),"実績：門司発～門司着",IF(OR(F271&lt;&gt;"",I271&lt;&gt;""),"要確認：時刻不足・逆転",IF(AND(ISNUMBER(J271),J271&gt;=0),"実績：記録の時間","未確認"))))</f>
        <v/>
      </c>
      <c r="Q271" s="10" t="str">
        <f>IF(B271="","",IF(ISNUMBER(A271),YEAR(A271)-IF(MONTH(A271)&lt;4,1,0),""))</f>
        <v/>
      </c>
      <c r="R271" s="10" t="str">
        <f>IF(B271="","",IF(OR(NOT(ISNUMBER(A271)),C271="",D271="",L271="",M271="",AND(B271&lt;&gt;"関豊丸",B271&lt;&gt;"長豊丸")),"要確認：対象船・基本項目",IF(OR(P271="要確認：時刻不足・逆転",AND(ISNUMBER(G271),ISNUMBER(H271),H271&lt;G271),AND(ISNUMBER(F271),ISNUMBER(G271),G271&lt;F271),AND(ISNUMBER(H271),ISNUMBER(I271),I271&lt;H271),AND(ISNUMBER(J271),J271&lt;0),AND(ISNUMBER(K271),K271&lt;0)),"要確認：時刻・時間・料金",IF(COUNTIFS(OtherPorts[作業日],A271,OtherPorts[曳船名],B271,OtherPorts[船名],D271,OtherPorts[門司港発],F271)&gt;1,"要確認：同じ他港作業が重複",IF(OR(NOT(ISNUMBER(O271)),M271="未確認"),"要確認：時間・根拠未確認","確認済")))))</f>
        <v/>
      </c>
      <c r="S271" s="10" t="str">
        <f>IF(B271="","",IF(ISNUMBER(K271),0,1))</f>
        <v/>
      </c>
    </row>
    <row r="272" spans="1:19" ht="24.95" customHeight="1" x14ac:dyDescent="0.2">
      <c r="A272" s="20"/>
      <c r="B272" s="7"/>
      <c r="C272" s="7"/>
      <c r="D272" s="7"/>
      <c r="E272" s="7"/>
      <c r="F272" s="26"/>
      <c r="G272" s="26"/>
      <c r="H272" s="26"/>
      <c r="I272" s="26"/>
      <c r="J272" s="32"/>
      <c r="K272" s="35"/>
      <c r="L272" s="7"/>
      <c r="M272" s="7"/>
      <c r="N272" s="7"/>
      <c r="O272" s="18" t="str">
        <f>IF(B272="","",IF(AND(ISNUMBER(F272),ISNUMBER(I272),I272&gt;=F272),ROUND((I272-F272)*24,4),IF(OR(F272&lt;&gt;"",I272&lt;&gt;""),"",IF(AND(ISNUMBER(J272),J272&gt;=0),J272,""))))</f>
        <v/>
      </c>
      <c r="P272" s="10" t="str">
        <f>IF(B272="","",IF(AND(ISNUMBER(F272),ISNUMBER(I272),I272&gt;=F272),"実績：門司発～門司着",IF(OR(F272&lt;&gt;"",I272&lt;&gt;""),"要確認：時刻不足・逆転",IF(AND(ISNUMBER(J272),J272&gt;=0),"実績：記録の時間","未確認"))))</f>
        <v/>
      </c>
      <c r="Q272" s="10" t="str">
        <f>IF(B272="","",IF(ISNUMBER(A272),YEAR(A272)-IF(MONTH(A272)&lt;4,1,0),""))</f>
        <v/>
      </c>
      <c r="R272" s="10" t="str">
        <f>IF(B272="","",IF(OR(NOT(ISNUMBER(A272)),C272="",D272="",L272="",M272="",AND(B272&lt;&gt;"関豊丸",B272&lt;&gt;"長豊丸")),"要確認：対象船・基本項目",IF(OR(P272="要確認：時刻不足・逆転",AND(ISNUMBER(G272),ISNUMBER(H272),H272&lt;G272),AND(ISNUMBER(F272),ISNUMBER(G272),G272&lt;F272),AND(ISNUMBER(H272),ISNUMBER(I272),I272&lt;H272),AND(ISNUMBER(J272),J272&lt;0),AND(ISNUMBER(K272),K272&lt;0)),"要確認：時刻・時間・料金",IF(COUNTIFS(OtherPorts[作業日],A272,OtherPorts[曳船名],B272,OtherPorts[船名],D272,OtherPorts[門司港発],F272)&gt;1,"要確認：同じ他港作業が重複",IF(OR(NOT(ISNUMBER(O272)),M272="未確認"),"要確認：時間・根拠未確認","確認済")))))</f>
        <v/>
      </c>
      <c r="S272" s="10" t="str">
        <f>IF(B272="","",IF(ISNUMBER(K272),0,1))</f>
        <v/>
      </c>
    </row>
    <row r="273" spans="1:19" ht="24.95" customHeight="1" x14ac:dyDescent="0.2">
      <c r="A273" s="20"/>
      <c r="B273" s="7"/>
      <c r="C273" s="7"/>
      <c r="D273" s="7"/>
      <c r="E273" s="7"/>
      <c r="F273" s="26"/>
      <c r="G273" s="26"/>
      <c r="H273" s="26"/>
      <c r="I273" s="26"/>
      <c r="J273" s="32"/>
      <c r="K273" s="35"/>
      <c r="L273" s="7"/>
      <c r="M273" s="7"/>
      <c r="N273" s="7"/>
      <c r="O273" s="18" t="str">
        <f>IF(B273="","",IF(AND(ISNUMBER(F273),ISNUMBER(I273),I273&gt;=F273),ROUND((I273-F273)*24,4),IF(OR(F273&lt;&gt;"",I273&lt;&gt;""),"",IF(AND(ISNUMBER(J273),J273&gt;=0),J273,""))))</f>
        <v/>
      </c>
      <c r="P273" s="10" t="str">
        <f>IF(B273="","",IF(AND(ISNUMBER(F273),ISNUMBER(I273),I273&gt;=F273),"実績：門司発～門司着",IF(OR(F273&lt;&gt;"",I273&lt;&gt;""),"要確認：時刻不足・逆転",IF(AND(ISNUMBER(J273),J273&gt;=0),"実績：記録の時間","未確認"))))</f>
        <v/>
      </c>
      <c r="Q273" s="10" t="str">
        <f>IF(B273="","",IF(ISNUMBER(A273),YEAR(A273)-IF(MONTH(A273)&lt;4,1,0),""))</f>
        <v/>
      </c>
      <c r="R273" s="10" t="str">
        <f>IF(B273="","",IF(OR(NOT(ISNUMBER(A273)),C273="",D273="",L273="",M273="",AND(B273&lt;&gt;"関豊丸",B273&lt;&gt;"長豊丸")),"要確認：対象船・基本項目",IF(OR(P273="要確認：時刻不足・逆転",AND(ISNUMBER(G273),ISNUMBER(H273),H273&lt;G273),AND(ISNUMBER(F273),ISNUMBER(G273),G273&lt;F273),AND(ISNUMBER(H273),ISNUMBER(I273),I273&lt;H273),AND(ISNUMBER(J273),J273&lt;0),AND(ISNUMBER(K273),K273&lt;0)),"要確認：時刻・時間・料金",IF(COUNTIFS(OtherPorts[作業日],A273,OtherPorts[曳船名],B273,OtherPorts[船名],D273,OtherPorts[門司港発],F273)&gt;1,"要確認：同じ他港作業が重複",IF(OR(NOT(ISNUMBER(O273)),M273="未確認"),"要確認：時間・根拠未確認","確認済")))))</f>
        <v/>
      </c>
      <c r="S273" s="10" t="str">
        <f>IF(B273="","",IF(ISNUMBER(K273),0,1))</f>
        <v/>
      </c>
    </row>
    <row r="274" spans="1:19" ht="24.95" customHeight="1" x14ac:dyDescent="0.2">
      <c r="A274" s="20"/>
      <c r="B274" s="7"/>
      <c r="C274" s="7"/>
      <c r="D274" s="7"/>
      <c r="E274" s="7"/>
      <c r="F274" s="26"/>
      <c r="G274" s="26"/>
      <c r="H274" s="26"/>
      <c r="I274" s="26"/>
      <c r="J274" s="32"/>
      <c r="K274" s="35"/>
      <c r="L274" s="7"/>
      <c r="M274" s="7"/>
      <c r="N274" s="7"/>
      <c r="O274" s="18" t="str">
        <f>IF(B274="","",IF(AND(ISNUMBER(F274),ISNUMBER(I274),I274&gt;=F274),ROUND((I274-F274)*24,4),IF(OR(F274&lt;&gt;"",I274&lt;&gt;""),"",IF(AND(ISNUMBER(J274),J274&gt;=0),J274,""))))</f>
        <v/>
      </c>
      <c r="P274" s="10" t="str">
        <f>IF(B274="","",IF(AND(ISNUMBER(F274),ISNUMBER(I274),I274&gt;=F274),"実績：門司発～門司着",IF(OR(F274&lt;&gt;"",I274&lt;&gt;""),"要確認：時刻不足・逆転",IF(AND(ISNUMBER(J274),J274&gt;=0),"実績：記録の時間","未確認"))))</f>
        <v/>
      </c>
      <c r="Q274" s="10" t="str">
        <f>IF(B274="","",IF(ISNUMBER(A274),YEAR(A274)-IF(MONTH(A274)&lt;4,1,0),""))</f>
        <v/>
      </c>
      <c r="R274" s="10" t="str">
        <f>IF(B274="","",IF(OR(NOT(ISNUMBER(A274)),C274="",D274="",L274="",M274="",AND(B274&lt;&gt;"関豊丸",B274&lt;&gt;"長豊丸")),"要確認：対象船・基本項目",IF(OR(P274="要確認：時刻不足・逆転",AND(ISNUMBER(G274),ISNUMBER(H274),H274&lt;G274),AND(ISNUMBER(F274),ISNUMBER(G274),G274&lt;F274),AND(ISNUMBER(H274),ISNUMBER(I274),I274&lt;H274),AND(ISNUMBER(J274),J274&lt;0),AND(ISNUMBER(K274),K274&lt;0)),"要確認：時刻・時間・料金",IF(COUNTIFS(OtherPorts[作業日],A274,OtherPorts[曳船名],B274,OtherPorts[船名],D274,OtherPorts[門司港発],F274)&gt;1,"要確認：同じ他港作業が重複",IF(OR(NOT(ISNUMBER(O274)),M274="未確認"),"要確認：時間・根拠未確認","確認済")))))</f>
        <v/>
      </c>
      <c r="S274" s="10" t="str">
        <f>IF(B274="","",IF(ISNUMBER(K274),0,1))</f>
        <v/>
      </c>
    </row>
    <row r="275" spans="1:19" ht="24.95" customHeight="1" x14ac:dyDescent="0.2">
      <c r="A275" s="20"/>
      <c r="B275" s="7"/>
      <c r="C275" s="7"/>
      <c r="D275" s="7"/>
      <c r="E275" s="7"/>
      <c r="F275" s="26"/>
      <c r="G275" s="26"/>
      <c r="H275" s="26"/>
      <c r="I275" s="26"/>
      <c r="J275" s="32"/>
      <c r="K275" s="35"/>
      <c r="L275" s="7"/>
      <c r="M275" s="7"/>
      <c r="N275" s="7"/>
      <c r="O275" s="18" t="str">
        <f>IF(B275="","",IF(AND(ISNUMBER(F275),ISNUMBER(I275),I275&gt;=F275),ROUND((I275-F275)*24,4),IF(OR(F275&lt;&gt;"",I275&lt;&gt;""),"",IF(AND(ISNUMBER(J275),J275&gt;=0),J275,""))))</f>
        <v/>
      </c>
      <c r="P275" s="10" t="str">
        <f>IF(B275="","",IF(AND(ISNUMBER(F275),ISNUMBER(I275),I275&gt;=F275),"実績：門司発～門司着",IF(OR(F275&lt;&gt;"",I275&lt;&gt;""),"要確認：時刻不足・逆転",IF(AND(ISNUMBER(J275),J275&gt;=0),"実績：記録の時間","未確認"))))</f>
        <v/>
      </c>
      <c r="Q275" s="10" t="str">
        <f>IF(B275="","",IF(ISNUMBER(A275),YEAR(A275)-IF(MONTH(A275)&lt;4,1,0),""))</f>
        <v/>
      </c>
      <c r="R275" s="10" t="str">
        <f>IF(B275="","",IF(OR(NOT(ISNUMBER(A275)),C275="",D275="",L275="",M275="",AND(B275&lt;&gt;"関豊丸",B275&lt;&gt;"長豊丸")),"要確認：対象船・基本項目",IF(OR(P275="要確認：時刻不足・逆転",AND(ISNUMBER(G275),ISNUMBER(H275),H275&lt;G275),AND(ISNUMBER(F275),ISNUMBER(G275),G275&lt;F275),AND(ISNUMBER(H275),ISNUMBER(I275),I275&lt;H275),AND(ISNUMBER(J275),J275&lt;0),AND(ISNUMBER(K275),K275&lt;0)),"要確認：時刻・時間・料金",IF(COUNTIFS(OtherPorts[作業日],A275,OtherPorts[曳船名],B275,OtherPorts[船名],D275,OtherPorts[門司港発],F275)&gt;1,"要確認：同じ他港作業が重複",IF(OR(NOT(ISNUMBER(O275)),M275="未確認"),"要確認：時間・根拠未確認","確認済")))))</f>
        <v/>
      </c>
      <c r="S275" s="10" t="str">
        <f>IF(B275="","",IF(ISNUMBER(K275),0,1))</f>
        <v/>
      </c>
    </row>
    <row r="276" spans="1:19" ht="24.95" customHeight="1" x14ac:dyDescent="0.2">
      <c r="A276" s="20"/>
      <c r="B276" s="7"/>
      <c r="C276" s="7"/>
      <c r="D276" s="7"/>
      <c r="E276" s="7"/>
      <c r="F276" s="26"/>
      <c r="G276" s="26"/>
      <c r="H276" s="26"/>
      <c r="I276" s="26"/>
      <c r="J276" s="32"/>
      <c r="K276" s="35"/>
      <c r="L276" s="7"/>
      <c r="M276" s="7"/>
      <c r="N276" s="7"/>
      <c r="O276" s="18" t="str">
        <f>IF(B276="","",IF(AND(ISNUMBER(F276),ISNUMBER(I276),I276&gt;=F276),ROUND((I276-F276)*24,4),IF(OR(F276&lt;&gt;"",I276&lt;&gt;""),"",IF(AND(ISNUMBER(J276),J276&gt;=0),J276,""))))</f>
        <v/>
      </c>
      <c r="P276" s="10" t="str">
        <f>IF(B276="","",IF(AND(ISNUMBER(F276),ISNUMBER(I276),I276&gt;=F276),"実績：門司発～門司着",IF(OR(F276&lt;&gt;"",I276&lt;&gt;""),"要確認：時刻不足・逆転",IF(AND(ISNUMBER(J276),J276&gt;=0),"実績：記録の時間","未確認"))))</f>
        <v/>
      </c>
      <c r="Q276" s="10" t="str">
        <f>IF(B276="","",IF(ISNUMBER(A276),YEAR(A276)-IF(MONTH(A276)&lt;4,1,0),""))</f>
        <v/>
      </c>
      <c r="R276" s="10" t="str">
        <f>IF(B276="","",IF(OR(NOT(ISNUMBER(A276)),C276="",D276="",L276="",M276="",AND(B276&lt;&gt;"関豊丸",B276&lt;&gt;"長豊丸")),"要確認：対象船・基本項目",IF(OR(P276="要確認：時刻不足・逆転",AND(ISNUMBER(G276),ISNUMBER(H276),H276&lt;G276),AND(ISNUMBER(F276),ISNUMBER(G276),G276&lt;F276),AND(ISNUMBER(H276),ISNUMBER(I276),I276&lt;H276),AND(ISNUMBER(J276),J276&lt;0),AND(ISNUMBER(K276),K276&lt;0)),"要確認：時刻・時間・料金",IF(COUNTIFS(OtherPorts[作業日],A276,OtherPorts[曳船名],B276,OtherPorts[船名],D276,OtherPorts[門司港発],F276)&gt;1,"要確認：同じ他港作業が重複",IF(OR(NOT(ISNUMBER(O276)),M276="未確認"),"要確認：時間・根拠未確認","確認済")))))</f>
        <v/>
      </c>
      <c r="S276" s="10" t="str">
        <f>IF(B276="","",IF(ISNUMBER(K276),0,1))</f>
        <v/>
      </c>
    </row>
    <row r="277" spans="1:19" ht="24.95" customHeight="1" x14ac:dyDescent="0.2">
      <c r="A277" s="20"/>
      <c r="B277" s="7"/>
      <c r="C277" s="7"/>
      <c r="D277" s="7"/>
      <c r="E277" s="7"/>
      <c r="F277" s="26"/>
      <c r="G277" s="26"/>
      <c r="H277" s="26"/>
      <c r="I277" s="26"/>
      <c r="J277" s="32"/>
      <c r="K277" s="35"/>
      <c r="L277" s="7"/>
      <c r="M277" s="7"/>
      <c r="N277" s="7"/>
      <c r="O277" s="18" t="str">
        <f>IF(B277="","",IF(AND(ISNUMBER(F277),ISNUMBER(I277),I277&gt;=F277),ROUND((I277-F277)*24,4),IF(OR(F277&lt;&gt;"",I277&lt;&gt;""),"",IF(AND(ISNUMBER(J277),J277&gt;=0),J277,""))))</f>
        <v/>
      </c>
      <c r="P277" s="10" t="str">
        <f>IF(B277="","",IF(AND(ISNUMBER(F277),ISNUMBER(I277),I277&gt;=F277),"実績：門司発～門司着",IF(OR(F277&lt;&gt;"",I277&lt;&gt;""),"要確認：時刻不足・逆転",IF(AND(ISNUMBER(J277),J277&gt;=0),"実績：記録の時間","未確認"))))</f>
        <v/>
      </c>
      <c r="Q277" s="10" t="str">
        <f>IF(B277="","",IF(ISNUMBER(A277),YEAR(A277)-IF(MONTH(A277)&lt;4,1,0),""))</f>
        <v/>
      </c>
      <c r="R277" s="10" t="str">
        <f>IF(B277="","",IF(OR(NOT(ISNUMBER(A277)),C277="",D277="",L277="",M277="",AND(B277&lt;&gt;"関豊丸",B277&lt;&gt;"長豊丸")),"要確認：対象船・基本項目",IF(OR(P277="要確認：時刻不足・逆転",AND(ISNUMBER(G277),ISNUMBER(H277),H277&lt;G277),AND(ISNUMBER(F277),ISNUMBER(G277),G277&lt;F277),AND(ISNUMBER(H277),ISNUMBER(I277),I277&lt;H277),AND(ISNUMBER(J277),J277&lt;0),AND(ISNUMBER(K277),K277&lt;0)),"要確認：時刻・時間・料金",IF(COUNTIFS(OtherPorts[作業日],A277,OtherPorts[曳船名],B277,OtherPorts[船名],D277,OtherPorts[門司港発],F277)&gt;1,"要確認：同じ他港作業が重複",IF(OR(NOT(ISNUMBER(O277)),M277="未確認"),"要確認：時間・根拠未確認","確認済")))))</f>
        <v/>
      </c>
      <c r="S277" s="10" t="str">
        <f>IF(B277="","",IF(ISNUMBER(K277),0,1))</f>
        <v/>
      </c>
    </row>
    <row r="278" spans="1:19" ht="24.95" customHeight="1" x14ac:dyDescent="0.2">
      <c r="A278" s="20"/>
      <c r="B278" s="7"/>
      <c r="C278" s="7"/>
      <c r="D278" s="7"/>
      <c r="E278" s="7"/>
      <c r="F278" s="26"/>
      <c r="G278" s="26"/>
      <c r="H278" s="26"/>
      <c r="I278" s="26"/>
      <c r="J278" s="32"/>
      <c r="K278" s="35"/>
      <c r="L278" s="7"/>
      <c r="M278" s="7"/>
      <c r="N278" s="7"/>
      <c r="O278" s="18" t="str">
        <f>IF(B278="","",IF(AND(ISNUMBER(F278),ISNUMBER(I278),I278&gt;=F278),ROUND((I278-F278)*24,4),IF(OR(F278&lt;&gt;"",I278&lt;&gt;""),"",IF(AND(ISNUMBER(J278),J278&gt;=0),J278,""))))</f>
        <v/>
      </c>
      <c r="P278" s="10" t="str">
        <f>IF(B278="","",IF(AND(ISNUMBER(F278),ISNUMBER(I278),I278&gt;=F278),"実績：門司発～門司着",IF(OR(F278&lt;&gt;"",I278&lt;&gt;""),"要確認：時刻不足・逆転",IF(AND(ISNUMBER(J278),J278&gt;=0),"実績：記録の時間","未確認"))))</f>
        <v/>
      </c>
      <c r="Q278" s="10" t="str">
        <f>IF(B278="","",IF(ISNUMBER(A278),YEAR(A278)-IF(MONTH(A278)&lt;4,1,0),""))</f>
        <v/>
      </c>
      <c r="R278" s="10" t="str">
        <f>IF(B278="","",IF(OR(NOT(ISNUMBER(A278)),C278="",D278="",L278="",M278="",AND(B278&lt;&gt;"関豊丸",B278&lt;&gt;"長豊丸")),"要確認：対象船・基本項目",IF(OR(P278="要確認：時刻不足・逆転",AND(ISNUMBER(G278),ISNUMBER(H278),H278&lt;G278),AND(ISNUMBER(F278),ISNUMBER(G278),G278&lt;F278),AND(ISNUMBER(H278),ISNUMBER(I278),I278&lt;H278),AND(ISNUMBER(J278),J278&lt;0),AND(ISNUMBER(K278),K278&lt;0)),"要確認：時刻・時間・料金",IF(COUNTIFS(OtherPorts[作業日],A278,OtherPorts[曳船名],B278,OtherPorts[船名],D278,OtherPorts[門司港発],F278)&gt;1,"要確認：同じ他港作業が重複",IF(OR(NOT(ISNUMBER(O278)),M278="未確認"),"要確認：時間・根拠未確認","確認済")))))</f>
        <v/>
      </c>
      <c r="S278" s="10" t="str">
        <f>IF(B278="","",IF(ISNUMBER(K278),0,1))</f>
        <v/>
      </c>
    </row>
    <row r="279" spans="1:19" ht="24.95" customHeight="1" x14ac:dyDescent="0.2">
      <c r="A279" s="20"/>
      <c r="B279" s="7"/>
      <c r="C279" s="7"/>
      <c r="D279" s="7"/>
      <c r="E279" s="7"/>
      <c r="F279" s="26"/>
      <c r="G279" s="26"/>
      <c r="H279" s="26"/>
      <c r="I279" s="26"/>
      <c r="J279" s="32"/>
      <c r="K279" s="35"/>
      <c r="L279" s="7"/>
      <c r="M279" s="7"/>
      <c r="N279" s="7"/>
      <c r="O279" s="18" t="str">
        <f>IF(B279="","",IF(AND(ISNUMBER(F279),ISNUMBER(I279),I279&gt;=F279),ROUND((I279-F279)*24,4),IF(OR(F279&lt;&gt;"",I279&lt;&gt;""),"",IF(AND(ISNUMBER(J279),J279&gt;=0),J279,""))))</f>
        <v/>
      </c>
      <c r="P279" s="10" t="str">
        <f>IF(B279="","",IF(AND(ISNUMBER(F279),ISNUMBER(I279),I279&gt;=F279),"実績：門司発～門司着",IF(OR(F279&lt;&gt;"",I279&lt;&gt;""),"要確認：時刻不足・逆転",IF(AND(ISNUMBER(J279),J279&gt;=0),"実績：記録の時間","未確認"))))</f>
        <v/>
      </c>
      <c r="Q279" s="10" t="str">
        <f>IF(B279="","",IF(ISNUMBER(A279),YEAR(A279)-IF(MONTH(A279)&lt;4,1,0),""))</f>
        <v/>
      </c>
      <c r="R279" s="10" t="str">
        <f>IF(B279="","",IF(OR(NOT(ISNUMBER(A279)),C279="",D279="",L279="",M279="",AND(B279&lt;&gt;"関豊丸",B279&lt;&gt;"長豊丸")),"要確認：対象船・基本項目",IF(OR(P279="要確認：時刻不足・逆転",AND(ISNUMBER(G279),ISNUMBER(H279),H279&lt;G279),AND(ISNUMBER(F279),ISNUMBER(G279),G279&lt;F279),AND(ISNUMBER(H279),ISNUMBER(I279),I279&lt;H279),AND(ISNUMBER(J279),J279&lt;0),AND(ISNUMBER(K279),K279&lt;0)),"要確認：時刻・時間・料金",IF(COUNTIFS(OtherPorts[作業日],A279,OtherPorts[曳船名],B279,OtherPorts[船名],D279,OtherPorts[門司港発],F279)&gt;1,"要確認：同じ他港作業が重複",IF(OR(NOT(ISNUMBER(O279)),M279="未確認"),"要確認：時間・根拠未確認","確認済")))))</f>
        <v/>
      </c>
      <c r="S279" s="10" t="str">
        <f>IF(B279="","",IF(ISNUMBER(K279),0,1))</f>
        <v/>
      </c>
    </row>
    <row r="280" spans="1:19" ht="24.95" customHeight="1" x14ac:dyDescent="0.2">
      <c r="A280" s="20"/>
      <c r="B280" s="7"/>
      <c r="C280" s="7"/>
      <c r="D280" s="7"/>
      <c r="E280" s="7"/>
      <c r="F280" s="26"/>
      <c r="G280" s="26"/>
      <c r="H280" s="26"/>
      <c r="I280" s="26"/>
      <c r="J280" s="32"/>
      <c r="K280" s="35"/>
      <c r="L280" s="7"/>
      <c r="M280" s="7"/>
      <c r="N280" s="7"/>
      <c r="O280" s="18" t="str">
        <f>IF(B280="","",IF(AND(ISNUMBER(F280),ISNUMBER(I280),I280&gt;=F280),ROUND((I280-F280)*24,4),IF(OR(F280&lt;&gt;"",I280&lt;&gt;""),"",IF(AND(ISNUMBER(J280),J280&gt;=0),J280,""))))</f>
        <v/>
      </c>
      <c r="P280" s="10" t="str">
        <f>IF(B280="","",IF(AND(ISNUMBER(F280),ISNUMBER(I280),I280&gt;=F280),"実績：門司発～門司着",IF(OR(F280&lt;&gt;"",I280&lt;&gt;""),"要確認：時刻不足・逆転",IF(AND(ISNUMBER(J280),J280&gt;=0),"実績：記録の時間","未確認"))))</f>
        <v/>
      </c>
      <c r="Q280" s="10" t="str">
        <f>IF(B280="","",IF(ISNUMBER(A280),YEAR(A280)-IF(MONTH(A280)&lt;4,1,0),""))</f>
        <v/>
      </c>
      <c r="R280" s="10" t="str">
        <f>IF(B280="","",IF(OR(NOT(ISNUMBER(A280)),C280="",D280="",L280="",M280="",AND(B280&lt;&gt;"関豊丸",B280&lt;&gt;"長豊丸")),"要確認：対象船・基本項目",IF(OR(P280="要確認：時刻不足・逆転",AND(ISNUMBER(G280),ISNUMBER(H280),H280&lt;G280),AND(ISNUMBER(F280),ISNUMBER(G280),G280&lt;F280),AND(ISNUMBER(H280),ISNUMBER(I280),I280&lt;H280),AND(ISNUMBER(J280),J280&lt;0),AND(ISNUMBER(K280),K280&lt;0)),"要確認：時刻・時間・料金",IF(COUNTIFS(OtherPorts[作業日],A280,OtherPorts[曳船名],B280,OtherPorts[船名],D280,OtherPorts[門司港発],F280)&gt;1,"要確認：同じ他港作業が重複",IF(OR(NOT(ISNUMBER(O280)),M280="未確認"),"要確認：時間・根拠未確認","確認済")))))</f>
        <v/>
      </c>
      <c r="S280" s="10" t="str">
        <f>IF(B280="","",IF(ISNUMBER(K280),0,1))</f>
        <v/>
      </c>
    </row>
    <row r="281" spans="1:19" ht="24.95" customHeight="1" x14ac:dyDescent="0.2">
      <c r="A281" s="20"/>
      <c r="B281" s="7"/>
      <c r="C281" s="7"/>
      <c r="D281" s="7"/>
      <c r="E281" s="7"/>
      <c r="F281" s="26"/>
      <c r="G281" s="26"/>
      <c r="H281" s="26"/>
      <c r="I281" s="26"/>
      <c r="J281" s="32"/>
      <c r="K281" s="35"/>
      <c r="L281" s="7"/>
      <c r="M281" s="7"/>
      <c r="N281" s="7"/>
      <c r="O281" s="18" t="str">
        <f>IF(B281="","",IF(AND(ISNUMBER(F281),ISNUMBER(I281),I281&gt;=F281),ROUND((I281-F281)*24,4),IF(OR(F281&lt;&gt;"",I281&lt;&gt;""),"",IF(AND(ISNUMBER(J281),J281&gt;=0),J281,""))))</f>
        <v/>
      </c>
      <c r="P281" s="10" t="str">
        <f>IF(B281="","",IF(AND(ISNUMBER(F281),ISNUMBER(I281),I281&gt;=F281),"実績：門司発～門司着",IF(OR(F281&lt;&gt;"",I281&lt;&gt;""),"要確認：時刻不足・逆転",IF(AND(ISNUMBER(J281),J281&gt;=0),"実績：記録の時間","未確認"))))</f>
        <v/>
      </c>
      <c r="Q281" s="10" t="str">
        <f>IF(B281="","",IF(ISNUMBER(A281),YEAR(A281)-IF(MONTH(A281)&lt;4,1,0),""))</f>
        <v/>
      </c>
      <c r="R281" s="10" t="str">
        <f>IF(B281="","",IF(OR(NOT(ISNUMBER(A281)),C281="",D281="",L281="",M281="",AND(B281&lt;&gt;"関豊丸",B281&lt;&gt;"長豊丸")),"要確認：対象船・基本項目",IF(OR(P281="要確認：時刻不足・逆転",AND(ISNUMBER(G281),ISNUMBER(H281),H281&lt;G281),AND(ISNUMBER(F281),ISNUMBER(G281),G281&lt;F281),AND(ISNUMBER(H281),ISNUMBER(I281),I281&lt;H281),AND(ISNUMBER(J281),J281&lt;0),AND(ISNUMBER(K281),K281&lt;0)),"要確認：時刻・時間・料金",IF(COUNTIFS(OtherPorts[作業日],A281,OtherPorts[曳船名],B281,OtherPorts[船名],D281,OtherPorts[門司港発],F281)&gt;1,"要確認：同じ他港作業が重複",IF(OR(NOT(ISNUMBER(O281)),M281="未確認"),"要確認：時間・根拠未確認","確認済")))))</f>
        <v/>
      </c>
      <c r="S281" s="10" t="str">
        <f>IF(B281="","",IF(ISNUMBER(K281),0,1))</f>
        <v/>
      </c>
    </row>
    <row r="282" spans="1:19" ht="24.95" customHeight="1" x14ac:dyDescent="0.2">
      <c r="A282" s="20"/>
      <c r="B282" s="7"/>
      <c r="C282" s="7"/>
      <c r="D282" s="7"/>
      <c r="E282" s="7"/>
      <c r="F282" s="26"/>
      <c r="G282" s="26"/>
      <c r="H282" s="26"/>
      <c r="I282" s="26"/>
      <c r="J282" s="32"/>
      <c r="K282" s="35"/>
      <c r="L282" s="7"/>
      <c r="M282" s="7"/>
      <c r="N282" s="7"/>
      <c r="O282" s="18" t="str">
        <f>IF(B282="","",IF(AND(ISNUMBER(F282),ISNUMBER(I282),I282&gt;=F282),ROUND((I282-F282)*24,4),IF(OR(F282&lt;&gt;"",I282&lt;&gt;""),"",IF(AND(ISNUMBER(J282),J282&gt;=0),J282,""))))</f>
        <v/>
      </c>
      <c r="P282" s="10" t="str">
        <f>IF(B282="","",IF(AND(ISNUMBER(F282),ISNUMBER(I282),I282&gt;=F282),"実績：門司発～門司着",IF(OR(F282&lt;&gt;"",I282&lt;&gt;""),"要確認：時刻不足・逆転",IF(AND(ISNUMBER(J282),J282&gt;=0),"実績：記録の時間","未確認"))))</f>
        <v/>
      </c>
      <c r="Q282" s="10" t="str">
        <f>IF(B282="","",IF(ISNUMBER(A282),YEAR(A282)-IF(MONTH(A282)&lt;4,1,0),""))</f>
        <v/>
      </c>
      <c r="R282" s="10" t="str">
        <f>IF(B282="","",IF(OR(NOT(ISNUMBER(A282)),C282="",D282="",L282="",M282="",AND(B282&lt;&gt;"関豊丸",B282&lt;&gt;"長豊丸")),"要確認：対象船・基本項目",IF(OR(P282="要確認：時刻不足・逆転",AND(ISNUMBER(G282),ISNUMBER(H282),H282&lt;G282),AND(ISNUMBER(F282),ISNUMBER(G282),G282&lt;F282),AND(ISNUMBER(H282),ISNUMBER(I282),I282&lt;H282),AND(ISNUMBER(J282),J282&lt;0),AND(ISNUMBER(K282),K282&lt;0)),"要確認：時刻・時間・料金",IF(COUNTIFS(OtherPorts[作業日],A282,OtherPorts[曳船名],B282,OtherPorts[船名],D282,OtherPorts[門司港発],F282)&gt;1,"要確認：同じ他港作業が重複",IF(OR(NOT(ISNUMBER(O282)),M282="未確認"),"要確認：時間・根拠未確認","確認済")))))</f>
        <v/>
      </c>
      <c r="S282" s="10" t="str">
        <f>IF(B282="","",IF(ISNUMBER(K282),0,1))</f>
        <v/>
      </c>
    </row>
    <row r="283" spans="1:19" ht="24.95" customHeight="1" x14ac:dyDescent="0.2">
      <c r="A283" s="20"/>
      <c r="B283" s="7"/>
      <c r="C283" s="7"/>
      <c r="D283" s="7"/>
      <c r="E283" s="7"/>
      <c r="F283" s="26"/>
      <c r="G283" s="26"/>
      <c r="H283" s="26"/>
      <c r="I283" s="26"/>
      <c r="J283" s="32"/>
      <c r="K283" s="35"/>
      <c r="L283" s="7"/>
      <c r="M283" s="7"/>
      <c r="N283" s="7"/>
      <c r="O283" s="18" t="str">
        <f>IF(B283="","",IF(AND(ISNUMBER(F283),ISNUMBER(I283),I283&gt;=F283),ROUND((I283-F283)*24,4),IF(OR(F283&lt;&gt;"",I283&lt;&gt;""),"",IF(AND(ISNUMBER(J283),J283&gt;=0),J283,""))))</f>
        <v/>
      </c>
      <c r="P283" s="10" t="str">
        <f>IF(B283="","",IF(AND(ISNUMBER(F283),ISNUMBER(I283),I283&gt;=F283),"実績：門司発～門司着",IF(OR(F283&lt;&gt;"",I283&lt;&gt;""),"要確認：時刻不足・逆転",IF(AND(ISNUMBER(J283),J283&gt;=0),"実績：記録の時間","未確認"))))</f>
        <v/>
      </c>
      <c r="Q283" s="10" t="str">
        <f>IF(B283="","",IF(ISNUMBER(A283),YEAR(A283)-IF(MONTH(A283)&lt;4,1,0),""))</f>
        <v/>
      </c>
      <c r="R283" s="10" t="str">
        <f>IF(B283="","",IF(OR(NOT(ISNUMBER(A283)),C283="",D283="",L283="",M283="",AND(B283&lt;&gt;"関豊丸",B283&lt;&gt;"長豊丸")),"要確認：対象船・基本項目",IF(OR(P283="要確認：時刻不足・逆転",AND(ISNUMBER(G283),ISNUMBER(H283),H283&lt;G283),AND(ISNUMBER(F283),ISNUMBER(G283),G283&lt;F283),AND(ISNUMBER(H283),ISNUMBER(I283),I283&lt;H283),AND(ISNUMBER(J283),J283&lt;0),AND(ISNUMBER(K283),K283&lt;0)),"要確認：時刻・時間・料金",IF(COUNTIFS(OtherPorts[作業日],A283,OtherPorts[曳船名],B283,OtherPorts[船名],D283,OtherPorts[門司港発],F283)&gt;1,"要確認：同じ他港作業が重複",IF(OR(NOT(ISNUMBER(O283)),M283="未確認"),"要確認：時間・根拠未確認","確認済")))))</f>
        <v/>
      </c>
      <c r="S283" s="10" t="str">
        <f>IF(B283="","",IF(ISNUMBER(K283),0,1))</f>
        <v/>
      </c>
    </row>
    <row r="284" spans="1:19" ht="24.95" customHeight="1" x14ac:dyDescent="0.2">
      <c r="A284" s="20"/>
      <c r="B284" s="7"/>
      <c r="C284" s="7"/>
      <c r="D284" s="7"/>
      <c r="E284" s="7"/>
      <c r="F284" s="26"/>
      <c r="G284" s="26"/>
      <c r="H284" s="26"/>
      <c r="I284" s="26"/>
      <c r="J284" s="32"/>
      <c r="K284" s="35"/>
      <c r="L284" s="7"/>
      <c r="M284" s="7"/>
      <c r="N284" s="7"/>
      <c r="O284" s="18" t="str">
        <f>IF(B284="","",IF(AND(ISNUMBER(F284),ISNUMBER(I284),I284&gt;=F284),ROUND((I284-F284)*24,4),IF(OR(F284&lt;&gt;"",I284&lt;&gt;""),"",IF(AND(ISNUMBER(J284),J284&gt;=0),J284,""))))</f>
        <v/>
      </c>
      <c r="P284" s="10" t="str">
        <f>IF(B284="","",IF(AND(ISNUMBER(F284),ISNUMBER(I284),I284&gt;=F284),"実績：門司発～門司着",IF(OR(F284&lt;&gt;"",I284&lt;&gt;""),"要確認：時刻不足・逆転",IF(AND(ISNUMBER(J284),J284&gt;=0),"実績：記録の時間","未確認"))))</f>
        <v/>
      </c>
      <c r="Q284" s="10" t="str">
        <f>IF(B284="","",IF(ISNUMBER(A284),YEAR(A284)-IF(MONTH(A284)&lt;4,1,0),""))</f>
        <v/>
      </c>
      <c r="R284" s="10" t="str">
        <f>IF(B284="","",IF(OR(NOT(ISNUMBER(A284)),C284="",D284="",L284="",M284="",AND(B284&lt;&gt;"関豊丸",B284&lt;&gt;"長豊丸")),"要確認：対象船・基本項目",IF(OR(P284="要確認：時刻不足・逆転",AND(ISNUMBER(G284),ISNUMBER(H284),H284&lt;G284),AND(ISNUMBER(F284),ISNUMBER(G284),G284&lt;F284),AND(ISNUMBER(H284),ISNUMBER(I284),I284&lt;H284),AND(ISNUMBER(J284),J284&lt;0),AND(ISNUMBER(K284),K284&lt;0)),"要確認：時刻・時間・料金",IF(COUNTIFS(OtherPorts[作業日],A284,OtherPorts[曳船名],B284,OtherPorts[船名],D284,OtherPorts[門司港発],F284)&gt;1,"要確認：同じ他港作業が重複",IF(OR(NOT(ISNUMBER(O284)),M284="未確認"),"要確認：時間・根拠未確認","確認済")))))</f>
        <v/>
      </c>
      <c r="S284" s="10" t="str">
        <f>IF(B284="","",IF(ISNUMBER(K284),0,1))</f>
        <v/>
      </c>
    </row>
    <row r="285" spans="1:19" ht="24.95" customHeight="1" x14ac:dyDescent="0.2">
      <c r="A285" s="20"/>
      <c r="B285" s="7"/>
      <c r="C285" s="7"/>
      <c r="D285" s="7"/>
      <c r="E285" s="7"/>
      <c r="F285" s="26"/>
      <c r="G285" s="26"/>
      <c r="H285" s="26"/>
      <c r="I285" s="26"/>
      <c r="J285" s="32"/>
      <c r="K285" s="35"/>
      <c r="L285" s="7"/>
      <c r="M285" s="7"/>
      <c r="N285" s="7"/>
      <c r="O285" s="18" t="str">
        <f>IF(B285="","",IF(AND(ISNUMBER(F285),ISNUMBER(I285),I285&gt;=F285),ROUND((I285-F285)*24,4),IF(OR(F285&lt;&gt;"",I285&lt;&gt;""),"",IF(AND(ISNUMBER(J285),J285&gt;=0),J285,""))))</f>
        <v/>
      </c>
      <c r="P285" s="10" t="str">
        <f>IF(B285="","",IF(AND(ISNUMBER(F285),ISNUMBER(I285),I285&gt;=F285),"実績：門司発～門司着",IF(OR(F285&lt;&gt;"",I285&lt;&gt;""),"要確認：時刻不足・逆転",IF(AND(ISNUMBER(J285),J285&gt;=0),"実績：記録の時間","未確認"))))</f>
        <v/>
      </c>
      <c r="Q285" s="10" t="str">
        <f>IF(B285="","",IF(ISNUMBER(A285),YEAR(A285)-IF(MONTH(A285)&lt;4,1,0),""))</f>
        <v/>
      </c>
      <c r="R285" s="10" t="str">
        <f>IF(B285="","",IF(OR(NOT(ISNUMBER(A285)),C285="",D285="",L285="",M285="",AND(B285&lt;&gt;"関豊丸",B285&lt;&gt;"長豊丸")),"要確認：対象船・基本項目",IF(OR(P285="要確認：時刻不足・逆転",AND(ISNUMBER(G285),ISNUMBER(H285),H285&lt;G285),AND(ISNUMBER(F285),ISNUMBER(G285),G285&lt;F285),AND(ISNUMBER(H285),ISNUMBER(I285),I285&lt;H285),AND(ISNUMBER(J285),J285&lt;0),AND(ISNUMBER(K285),K285&lt;0)),"要確認：時刻・時間・料金",IF(COUNTIFS(OtherPorts[作業日],A285,OtherPorts[曳船名],B285,OtherPorts[船名],D285,OtherPorts[門司港発],F285)&gt;1,"要確認：同じ他港作業が重複",IF(OR(NOT(ISNUMBER(O285)),M285="未確認"),"要確認：時間・根拠未確認","確認済")))))</f>
        <v/>
      </c>
      <c r="S285" s="10" t="str">
        <f>IF(B285="","",IF(ISNUMBER(K285),0,1))</f>
        <v/>
      </c>
    </row>
    <row r="286" spans="1:19" ht="24.95" customHeight="1" x14ac:dyDescent="0.2">
      <c r="A286" s="20"/>
      <c r="B286" s="7"/>
      <c r="C286" s="7"/>
      <c r="D286" s="7"/>
      <c r="E286" s="7"/>
      <c r="F286" s="26"/>
      <c r="G286" s="26"/>
      <c r="H286" s="26"/>
      <c r="I286" s="26"/>
      <c r="J286" s="32"/>
      <c r="K286" s="35"/>
      <c r="L286" s="7"/>
      <c r="M286" s="7"/>
      <c r="N286" s="7"/>
      <c r="O286" s="18" t="str">
        <f>IF(B286="","",IF(AND(ISNUMBER(F286),ISNUMBER(I286),I286&gt;=F286),ROUND((I286-F286)*24,4),IF(OR(F286&lt;&gt;"",I286&lt;&gt;""),"",IF(AND(ISNUMBER(J286),J286&gt;=0),J286,""))))</f>
        <v/>
      </c>
      <c r="P286" s="10" t="str">
        <f>IF(B286="","",IF(AND(ISNUMBER(F286),ISNUMBER(I286),I286&gt;=F286),"実績：門司発～門司着",IF(OR(F286&lt;&gt;"",I286&lt;&gt;""),"要確認：時刻不足・逆転",IF(AND(ISNUMBER(J286),J286&gt;=0),"実績：記録の時間","未確認"))))</f>
        <v/>
      </c>
      <c r="Q286" s="10" t="str">
        <f>IF(B286="","",IF(ISNUMBER(A286),YEAR(A286)-IF(MONTH(A286)&lt;4,1,0),""))</f>
        <v/>
      </c>
      <c r="R286" s="10" t="str">
        <f>IF(B286="","",IF(OR(NOT(ISNUMBER(A286)),C286="",D286="",L286="",M286="",AND(B286&lt;&gt;"関豊丸",B286&lt;&gt;"長豊丸")),"要確認：対象船・基本項目",IF(OR(P286="要確認：時刻不足・逆転",AND(ISNUMBER(G286),ISNUMBER(H286),H286&lt;G286),AND(ISNUMBER(F286),ISNUMBER(G286),G286&lt;F286),AND(ISNUMBER(H286),ISNUMBER(I286),I286&lt;H286),AND(ISNUMBER(J286),J286&lt;0),AND(ISNUMBER(K286),K286&lt;0)),"要確認：時刻・時間・料金",IF(COUNTIFS(OtherPorts[作業日],A286,OtherPorts[曳船名],B286,OtherPorts[船名],D286,OtherPorts[門司港発],F286)&gt;1,"要確認：同じ他港作業が重複",IF(OR(NOT(ISNUMBER(O286)),M286="未確認"),"要確認：時間・根拠未確認","確認済")))))</f>
        <v/>
      </c>
      <c r="S286" s="10" t="str">
        <f>IF(B286="","",IF(ISNUMBER(K286),0,1))</f>
        <v/>
      </c>
    </row>
    <row r="287" spans="1:19" ht="24.95" customHeight="1" x14ac:dyDescent="0.2">
      <c r="A287" s="20"/>
      <c r="B287" s="7"/>
      <c r="C287" s="7"/>
      <c r="D287" s="7"/>
      <c r="E287" s="7"/>
      <c r="F287" s="26"/>
      <c r="G287" s="26"/>
      <c r="H287" s="26"/>
      <c r="I287" s="26"/>
      <c r="J287" s="32"/>
      <c r="K287" s="35"/>
      <c r="L287" s="7"/>
      <c r="M287" s="7"/>
      <c r="N287" s="7"/>
      <c r="O287" s="18" t="str">
        <f>IF(B287="","",IF(AND(ISNUMBER(F287),ISNUMBER(I287),I287&gt;=F287),ROUND((I287-F287)*24,4),IF(OR(F287&lt;&gt;"",I287&lt;&gt;""),"",IF(AND(ISNUMBER(J287),J287&gt;=0),J287,""))))</f>
        <v/>
      </c>
      <c r="P287" s="10" t="str">
        <f>IF(B287="","",IF(AND(ISNUMBER(F287),ISNUMBER(I287),I287&gt;=F287),"実績：門司発～門司着",IF(OR(F287&lt;&gt;"",I287&lt;&gt;""),"要確認：時刻不足・逆転",IF(AND(ISNUMBER(J287),J287&gt;=0),"実績：記録の時間","未確認"))))</f>
        <v/>
      </c>
      <c r="Q287" s="10" t="str">
        <f>IF(B287="","",IF(ISNUMBER(A287),YEAR(A287)-IF(MONTH(A287)&lt;4,1,0),""))</f>
        <v/>
      </c>
      <c r="R287" s="10" t="str">
        <f>IF(B287="","",IF(OR(NOT(ISNUMBER(A287)),C287="",D287="",L287="",M287="",AND(B287&lt;&gt;"関豊丸",B287&lt;&gt;"長豊丸")),"要確認：対象船・基本項目",IF(OR(P287="要確認：時刻不足・逆転",AND(ISNUMBER(G287),ISNUMBER(H287),H287&lt;G287),AND(ISNUMBER(F287),ISNUMBER(G287),G287&lt;F287),AND(ISNUMBER(H287),ISNUMBER(I287),I287&lt;H287),AND(ISNUMBER(J287),J287&lt;0),AND(ISNUMBER(K287),K287&lt;0)),"要確認：時刻・時間・料金",IF(COUNTIFS(OtherPorts[作業日],A287,OtherPorts[曳船名],B287,OtherPorts[船名],D287,OtherPorts[門司港発],F287)&gt;1,"要確認：同じ他港作業が重複",IF(OR(NOT(ISNUMBER(O287)),M287="未確認"),"要確認：時間・根拠未確認","確認済")))))</f>
        <v/>
      </c>
      <c r="S287" s="10" t="str">
        <f>IF(B287="","",IF(ISNUMBER(K287),0,1))</f>
        <v/>
      </c>
    </row>
    <row r="288" spans="1:19" ht="24.95" customHeight="1" x14ac:dyDescent="0.2">
      <c r="A288" s="20"/>
      <c r="B288" s="7"/>
      <c r="C288" s="7"/>
      <c r="D288" s="7"/>
      <c r="E288" s="7"/>
      <c r="F288" s="26"/>
      <c r="G288" s="26"/>
      <c r="H288" s="26"/>
      <c r="I288" s="26"/>
      <c r="J288" s="32"/>
      <c r="K288" s="35"/>
      <c r="L288" s="7"/>
      <c r="M288" s="7"/>
      <c r="N288" s="7"/>
      <c r="O288" s="18" t="str">
        <f>IF(B288="","",IF(AND(ISNUMBER(F288),ISNUMBER(I288),I288&gt;=F288),ROUND((I288-F288)*24,4),IF(OR(F288&lt;&gt;"",I288&lt;&gt;""),"",IF(AND(ISNUMBER(J288),J288&gt;=0),J288,""))))</f>
        <v/>
      </c>
      <c r="P288" s="10" t="str">
        <f>IF(B288="","",IF(AND(ISNUMBER(F288),ISNUMBER(I288),I288&gt;=F288),"実績：門司発～門司着",IF(OR(F288&lt;&gt;"",I288&lt;&gt;""),"要確認：時刻不足・逆転",IF(AND(ISNUMBER(J288),J288&gt;=0),"実績：記録の時間","未確認"))))</f>
        <v/>
      </c>
      <c r="Q288" s="10" t="str">
        <f>IF(B288="","",IF(ISNUMBER(A288),YEAR(A288)-IF(MONTH(A288)&lt;4,1,0),""))</f>
        <v/>
      </c>
      <c r="R288" s="10" t="str">
        <f>IF(B288="","",IF(OR(NOT(ISNUMBER(A288)),C288="",D288="",L288="",M288="",AND(B288&lt;&gt;"関豊丸",B288&lt;&gt;"長豊丸")),"要確認：対象船・基本項目",IF(OR(P288="要確認：時刻不足・逆転",AND(ISNUMBER(G288),ISNUMBER(H288),H288&lt;G288),AND(ISNUMBER(F288),ISNUMBER(G288),G288&lt;F288),AND(ISNUMBER(H288),ISNUMBER(I288),I288&lt;H288),AND(ISNUMBER(J288),J288&lt;0),AND(ISNUMBER(K288),K288&lt;0)),"要確認：時刻・時間・料金",IF(COUNTIFS(OtherPorts[作業日],A288,OtherPorts[曳船名],B288,OtherPorts[船名],D288,OtherPorts[門司港発],F288)&gt;1,"要確認：同じ他港作業が重複",IF(OR(NOT(ISNUMBER(O288)),M288="未確認"),"要確認：時間・根拠未確認","確認済")))))</f>
        <v/>
      </c>
      <c r="S288" s="10" t="str">
        <f>IF(B288="","",IF(ISNUMBER(K288),0,1))</f>
        <v/>
      </c>
    </row>
    <row r="289" spans="1:19" ht="24.95" customHeight="1" x14ac:dyDescent="0.2">
      <c r="A289" s="20"/>
      <c r="B289" s="7"/>
      <c r="C289" s="7"/>
      <c r="D289" s="7"/>
      <c r="E289" s="7"/>
      <c r="F289" s="26"/>
      <c r="G289" s="26"/>
      <c r="H289" s="26"/>
      <c r="I289" s="26"/>
      <c r="J289" s="32"/>
      <c r="K289" s="35"/>
      <c r="L289" s="7"/>
      <c r="M289" s="7"/>
      <c r="N289" s="7"/>
      <c r="O289" s="18" t="str">
        <f>IF(B289="","",IF(AND(ISNUMBER(F289),ISNUMBER(I289),I289&gt;=F289),ROUND((I289-F289)*24,4),IF(OR(F289&lt;&gt;"",I289&lt;&gt;""),"",IF(AND(ISNUMBER(J289),J289&gt;=0),J289,""))))</f>
        <v/>
      </c>
      <c r="P289" s="10" t="str">
        <f>IF(B289="","",IF(AND(ISNUMBER(F289),ISNUMBER(I289),I289&gt;=F289),"実績：門司発～門司着",IF(OR(F289&lt;&gt;"",I289&lt;&gt;""),"要確認：時刻不足・逆転",IF(AND(ISNUMBER(J289),J289&gt;=0),"実績：記録の時間","未確認"))))</f>
        <v/>
      </c>
      <c r="Q289" s="10" t="str">
        <f>IF(B289="","",IF(ISNUMBER(A289),YEAR(A289)-IF(MONTH(A289)&lt;4,1,0),""))</f>
        <v/>
      </c>
      <c r="R289" s="10" t="str">
        <f>IF(B289="","",IF(OR(NOT(ISNUMBER(A289)),C289="",D289="",L289="",M289="",AND(B289&lt;&gt;"関豊丸",B289&lt;&gt;"長豊丸")),"要確認：対象船・基本項目",IF(OR(P289="要確認：時刻不足・逆転",AND(ISNUMBER(G289),ISNUMBER(H289),H289&lt;G289),AND(ISNUMBER(F289),ISNUMBER(G289),G289&lt;F289),AND(ISNUMBER(H289),ISNUMBER(I289),I289&lt;H289),AND(ISNUMBER(J289),J289&lt;0),AND(ISNUMBER(K289),K289&lt;0)),"要確認：時刻・時間・料金",IF(COUNTIFS(OtherPorts[作業日],A289,OtherPorts[曳船名],B289,OtherPorts[船名],D289,OtherPorts[門司港発],F289)&gt;1,"要確認：同じ他港作業が重複",IF(OR(NOT(ISNUMBER(O289)),M289="未確認"),"要確認：時間・根拠未確認","確認済")))))</f>
        <v/>
      </c>
      <c r="S289" s="10" t="str">
        <f>IF(B289="","",IF(ISNUMBER(K289),0,1))</f>
        <v/>
      </c>
    </row>
    <row r="290" spans="1:19" ht="24.95" customHeight="1" x14ac:dyDescent="0.2">
      <c r="A290" s="20"/>
      <c r="B290" s="7"/>
      <c r="C290" s="7"/>
      <c r="D290" s="7"/>
      <c r="E290" s="7"/>
      <c r="F290" s="26"/>
      <c r="G290" s="26"/>
      <c r="H290" s="26"/>
      <c r="I290" s="26"/>
      <c r="J290" s="32"/>
      <c r="K290" s="35"/>
      <c r="L290" s="7"/>
      <c r="M290" s="7"/>
      <c r="N290" s="7"/>
      <c r="O290" s="18" t="str">
        <f>IF(B290="","",IF(AND(ISNUMBER(F290),ISNUMBER(I290),I290&gt;=F290),ROUND((I290-F290)*24,4),IF(OR(F290&lt;&gt;"",I290&lt;&gt;""),"",IF(AND(ISNUMBER(J290),J290&gt;=0),J290,""))))</f>
        <v/>
      </c>
      <c r="P290" s="10" t="str">
        <f>IF(B290="","",IF(AND(ISNUMBER(F290),ISNUMBER(I290),I290&gt;=F290),"実績：門司発～門司着",IF(OR(F290&lt;&gt;"",I290&lt;&gt;""),"要確認：時刻不足・逆転",IF(AND(ISNUMBER(J290),J290&gt;=0),"実績：記録の時間","未確認"))))</f>
        <v/>
      </c>
      <c r="Q290" s="10" t="str">
        <f>IF(B290="","",IF(ISNUMBER(A290),YEAR(A290)-IF(MONTH(A290)&lt;4,1,0),""))</f>
        <v/>
      </c>
      <c r="R290" s="10" t="str">
        <f>IF(B290="","",IF(OR(NOT(ISNUMBER(A290)),C290="",D290="",L290="",M290="",AND(B290&lt;&gt;"関豊丸",B290&lt;&gt;"長豊丸")),"要確認：対象船・基本項目",IF(OR(P290="要確認：時刻不足・逆転",AND(ISNUMBER(G290),ISNUMBER(H290),H290&lt;G290),AND(ISNUMBER(F290),ISNUMBER(G290),G290&lt;F290),AND(ISNUMBER(H290),ISNUMBER(I290),I290&lt;H290),AND(ISNUMBER(J290),J290&lt;0),AND(ISNUMBER(K290),K290&lt;0)),"要確認：時刻・時間・料金",IF(COUNTIFS(OtherPorts[作業日],A290,OtherPorts[曳船名],B290,OtherPorts[船名],D290,OtherPorts[門司港発],F290)&gt;1,"要確認：同じ他港作業が重複",IF(OR(NOT(ISNUMBER(O290)),M290="未確認"),"要確認：時間・根拠未確認","確認済")))))</f>
        <v/>
      </c>
      <c r="S290" s="10" t="str">
        <f>IF(B290="","",IF(ISNUMBER(K290),0,1))</f>
        <v/>
      </c>
    </row>
    <row r="291" spans="1:19" ht="24.95" customHeight="1" x14ac:dyDescent="0.2">
      <c r="A291" s="20"/>
      <c r="B291" s="7"/>
      <c r="C291" s="7"/>
      <c r="D291" s="7"/>
      <c r="E291" s="7"/>
      <c r="F291" s="26"/>
      <c r="G291" s="26"/>
      <c r="H291" s="26"/>
      <c r="I291" s="26"/>
      <c r="J291" s="32"/>
      <c r="K291" s="35"/>
      <c r="L291" s="7"/>
      <c r="M291" s="7"/>
      <c r="N291" s="7"/>
      <c r="O291" s="18" t="str">
        <f>IF(B291="","",IF(AND(ISNUMBER(F291),ISNUMBER(I291),I291&gt;=F291),ROUND((I291-F291)*24,4),IF(OR(F291&lt;&gt;"",I291&lt;&gt;""),"",IF(AND(ISNUMBER(J291),J291&gt;=0),J291,""))))</f>
        <v/>
      </c>
      <c r="P291" s="10" t="str">
        <f>IF(B291="","",IF(AND(ISNUMBER(F291),ISNUMBER(I291),I291&gt;=F291),"実績：門司発～門司着",IF(OR(F291&lt;&gt;"",I291&lt;&gt;""),"要確認：時刻不足・逆転",IF(AND(ISNUMBER(J291),J291&gt;=0),"実績：記録の時間","未確認"))))</f>
        <v/>
      </c>
      <c r="Q291" s="10" t="str">
        <f>IF(B291="","",IF(ISNUMBER(A291),YEAR(A291)-IF(MONTH(A291)&lt;4,1,0),""))</f>
        <v/>
      </c>
      <c r="R291" s="10" t="str">
        <f>IF(B291="","",IF(OR(NOT(ISNUMBER(A291)),C291="",D291="",L291="",M291="",AND(B291&lt;&gt;"関豊丸",B291&lt;&gt;"長豊丸")),"要確認：対象船・基本項目",IF(OR(P291="要確認：時刻不足・逆転",AND(ISNUMBER(G291),ISNUMBER(H291),H291&lt;G291),AND(ISNUMBER(F291),ISNUMBER(G291),G291&lt;F291),AND(ISNUMBER(H291),ISNUMBER(I291),I291&lt;H291),AND(ISNUMBER(J291),J291&lt;0),AND(ISNUMBER(K291),K291&lt;0)),"要確認：時刻・時間・料金",IF(COUNTIFS(OtherPorts[作業日],A291,OtherPorts[曳船名],B291,OtherPorts[船名],D291,OtherPorts[門司港発],F291)&gt;1,"要確認：同じ他港作業が重複",IF(OR(NOT(ISNUMBER(O291)),M291="未確認"),"要確認：時間・根拠未確認","確認済")))))</f>
        <v/>
      </c>
      <c r="S291" s="10" t="str">
        <f>IF(B291="","",IF(ISNUMBER(K291),0,1))</f>
        <v/>
      </c>
    </row>
    <row r="292" spans="1:19" ht="24.95" customHeight="1" x14ac:dyDescent="0.2">
      <c r="A292" s="20"/>
      <c r="B292" s="7"/>
      <c r="C292" s="7"/>
      <c r="D292" s="7"/>
      <c r="E292" s="7"/>
      <c r="F292" s="26"/>
      <c r="G292" s="26"/>
      <c r="H292" s="26"/>
      <c r="I292" s="26"/>
      <c r="J292" s="32"/>
      <c r="K292" s="35"/>
      <c r="L292" s="7"/>
      <c r="M292" s="7"/>
      <c r="N292" s="7"/>
      <c r="O292" s="18" t="str">
        <f>IF(B292="","",IF(AND(ISNUMBER(F292),ISNUMBER(I292),I292&gt;=F292),ROUND((I292-F292)*24,4),IF(OR(F292&lt;&gt;"",I292&lt;&gt;""),"",IF(AND(ISNUMBER(J292),J292&gt;=0),J292,""))))</f>
        <v/>
      </c>
      <c r="P292" s="10" t="str">
        <f>IF(B292="","",IF(AND(ISNUMBER(F292),ISNUMBER(I292),I292&gt;=F292),"実績：門司発～門司着",IF(OR(F292&lt;&gt;"",I292&lt;&gt;""),"要確認：時刻不足・逆転",IF(AND(ISNUMBER(J292),J292&gt;=0),"実績：記録の時間","未確認"))))</f>
        <v/>
      </c>
      <c r="Q292" s="10" t="str">
        <f>IF(B292="","",IF(ISNUMBER(A292),YEAR(A292)-IF(MONTH(A292)&lt;4,1,0),""))</f>
        <v/>
      </c>
      <c r="R292" s="10" t="str">
        <f>IF(B292="","",IF(OR(NOT(ISNUMBER(A292)),C292="",D292="",L292="",M292="",AND(B292&lt;&gt;"関豊丸",B292&lt;&gt;"長豊丸")),"要確認：対象船・基本項目",IF(OR(P292="要確認：時刻不足・逆転",AND(ISNUMBER(G292),ISNUMBER(H292),H292&lt;G292),AND(ISNUMBER(F292),ISNUMBER(G292),G292&lt;F292),AND(ISNUMBER(H292),ISNUMBER(I292),I292&lt;H292),AND(ISNUMBER(J292),J292&lt;0),AND(ISNUMBER(K292),K292&lt;0)),"要確認：時刻・時間・料金",IF(COUNTIFS(OtherPorts[作業日],A292,OtherPorts[曳船名],B292,OtherPorts[船名],D292,OtherPorts[門司港発],F292)&gt;1,"要確認：同じ他港作業が重複",IF(OR(NOT(ISNUMBER(O292)),M292="未確認"),"要確認：時間・根拠未確認","確認済")))))</f>
        <v/>
      </c>
      <c r="S292" s="10" t="str">
        <f>IF(B292="","",IF(ISNUMBER(K292),0,1))</f>
        <v/>
      </c>
    </row>
    <row r="293" spans="1:19" ht="24.95" customHeight="1" x14ac:dyDescent="0.2">
      <c r="A293" s="20"/>
      <c r="B293" s="7"/>
      <c r="C293" s="7"/>
      <c r="D293" s="7"/>
      <c r="E293" s="7"/>
      <c r="F293" s="26"/>
      <c r="G293" s="26"/>
      <c r="H293" s="26"/>
      <c r="I293" s="26"/>
      <c r="J293" s="32"/>
      <c r="K293" s="35"/>
      <c r="L293" s="7"/>
      <c r="M293" s="7"/>
      <c r="N293" s="7"/>
      <c r="O293" s="18" t="str">
        <f>IF(B293="","",IF(AND(ISNUMBER(F293),ISNUMBER(I293),I293&gt;=F293),ROUND((I293-F293)*24,4),IF(OR(F293&lt;&gt;"",I293&lt;&gt;""),"",IF(AND(ISNUMBER(J293),J293&gt;=0),J293,""))))</f>
        <v/>
      </c>
      <c r="P293" s="10" t="str">
        <f>IF(B293="","",IF(AND(ISNUMBER(F293),ISNUMBER(I293),I293&gt;=F293),"実績：門司発～門司着",IF(OR(F293&lt;&gt;"",I293&lt;&gt;""),"要確認：時刻不足・逆転",IF(AND(ISNUMBER(J293),J293&gt;=0),"実績：記録の時間","未確認"))))</f>
        <v/>
      </c>
      <c r="Q293" s="10" t="str">
        <f>IF(B293="","",IF(ISNUMBER(A293),YEAR(A293)-IF(MONTH(A293)&lt;4,1,0),""))</f>
        <v/>
      </c>
      <c r="R293" s="10" t="str">
        <f>IF(B293="","",IF(OR(NOT(ISNUMBER(A293)),C293="",D293="",L293="",M293="",AND(B293&lt;&gt;"関豊丸",B293&lt;&gt;"長豊丸")),"要確認：対象船・基本項目",IF(OR(P293="要確認：時刻不足・逆転",AND(ISNUMBER(G293),ISNUMBER(H293),H293&lt;G293),AND(ISNUMBER(F293),ISNUMBER(G293),G293&lt;F293),AND(ISNUMBER(H293),ISNUMBER(I293),I293&lt;H293),AND(ISNUMBER(J293),J293&lt;0),AND(ISNUMBER(K293),K293&lt;0)),"要確認：時刻・時間・料金",IF(COUNTIFS(OtherPorts[作業日],A293,OtherPorts[曳船名],B293,OtherPorts[船名],D293,OtherPorts[門司港発],F293)&gt;1,"要確認：同じ他港作業が重複",IF(OR(NOT(ISNUMBER(O293)),M293="未確認"),"要確認：時間・根拠未確認","確認済")))))</f>
        <v/>
      </c>
      <c r="S293" s="10" t="str">
        <f>IF(B293="","",IF(ISNUMBER(K293),0,1))</f>
        <v/>
      </c>
    </row>
    <row r="294" spans="1:19" ht="24.95" customHeight="1" x14ac:dyDescent="0.2">
      <c r="A294" s="20"/>
      <c r="B294" s="7"/>
      <c r="C294" s="7"/>
      <c r="D294" s="7"/>
      <c r="E294" s="7"/>
      <c r="F294" s="26"/>
      <c r="G294" s="26"/>
      <c r="H294" s="26"/>
      <c r="I294" s="26"/>
      <c r="J294" s="32"/>
      <c r="K294" s="35"/>
      <c r="L294" s="7"/>
      <c r="M294" s="7"/>
      <c r="N294" s="7"/>
      <c r="O294" s="18" t="str">
        <f>IF(B294="","",IF(AND(ISNUMBER(F294),ISNUMBER(I294),I294&gt;=F294),ROUND((I294-F294)*24,4),IF(OR(F294&lt;&gt;"",I294&lt;&gt;""),"",IF(AND(ISNUMBER(J294),J294&gt;=0),J294,""))))</f>
        <v/>
      </c>
      <c r="P294" s="10" t="str">
        <f>IF(B294="","",IF(AND(ISNUMBER(F294),ISNUMBER(I294),I294&gt;=F294),"実績：門司発～門司着",IF(OR(F294&lt;&gt;"",I294&lt;&gt;""),"要確認：時刻不足・逆転",IF(AND(ISNUMBER(J294),J294&gt;=0),"実績：記録の時間","未確認"))))</f>
        <v/>
      </c>
      <c r="Q294" s="10" t="str">
        <f>IF(B294="","",IF(ISNUMBER(A294),YEAR(A294)-IF(MONTH(A294)&lt;4,1,0),""))</f>
        <v/>
      </c>
      <c r="R294" s="10" t="str">
        <f>IF(B294="","",IF(OR(NOT(ISNUMBER(A294)),C294="",D294="",L294="",M294="",AND(B294&lt;&gt;"関豊丸",B294&lt;&gt;"長豊丸")),"要確認：対象船・基本項目",IF(OR(P294="要確認：時刻不足・逆転",AND(ISNUMBER(G294),ISNUMBER(H294),H294&lt;G294),AND(ISNUMBER(F294),ISNUMBER(G294),G294&lt;F294),AND(ISNUMBER(H294),ISNUMBER(I294),I294&lt;H294),AND(ISNUMBER(J294),J294&lt;0),AND(ISNUMBER(K294),K294&lt;0)),"要確認：時刻・時間・料金",IF(COUNTIFS(OtherPorts[作業日],A294,OtherPorts[曳船名],B294,OtherPorts[船名],D294,OtherPorts[門司港発],F294)&gt;1,"要確認：同じ他港作業が重複",IF(OR(NOT(ISNUMBER(O294)),M294="未確認"),"要確認：時間・根拠未確認","確認済")))))</f>
        <v/>
      </c>
      <c r="S294" s="10" t="str">
        <f>IF(B294="","",IF(ISNUMBER(K294),0,1))</f>
        <v/>
      </c>
    </row>
    <row r="295" spans="1:19" ht="24.95" customHeight="1" x14ac:dyDescent="0.2">
      <c r="A295" s="20"/>
      <c r="B295" s="7"/>
      <c r="C295" s="7"/>
      <c r="D295" s="7"/>
      <c r="E295" s="7"/>
      <c r="F295" s="26"/>
      <c r="G295" s="26"/>
      <c r="H295" s="26"/>
      <c r="I295" s="26"/>
      <c r="J295" s="32"/>
      <c r="K295" s="35"/>
      <c r="L295" s="7"/>
      <c r="M295" s="7"/>
      <c r="N295" s="7"/>
      <c r="O295" s="18" t="str">
        <f>IF(B295="","",IF(AND(ISNUMBER(F295),ISNUMBER(I295),I295&gt;=F295),ROUND((I295-F295)*24,4),IF(OR(F295&lt;&gt;"",I295&lt;&gt;""),"",IF(AND(ISNUMBER(J295),J295&gt;=0),J295,""))))</f>
        <v/>
      </c>
      <c r="P295" s="10" t="str">
        <f>IF(B295="","",IF(AND(ISNUMBER(F295),ISNUMBER(I295),I295&gt;=F295),"実績：門司発～門司着",IF(OR(F295&lt;&gt;"",I295&lt;&gt;""),"要確認：時刻不足・逆転",IF(AND(ISNUMBER(J295),J295&gt;=0),"実績：記録の時間","未確認"))))</f>
        <v/>
      </c>
      <c r="Q295" s="10" t="str">
        <f>IF(B295="","",IF(ISNUMBER(A295),YEAR(A295)-IF(MONTH(A295)&lt;4,1,0),""))</f>
        <v/>
      </c>
      <c r="R295" s="10" t="str">
        <f>IF(B295="","",IF(OR(NOT(ISNUMBER(A295)),C295="",D295="",L295="",M295="",AND(B295&lt;&gt;"関豊丸",B295&lt;&gt;"長豊丸")),"要確認：対象船・基本項目",IF(OR(P295="要確認：時刻不足・逆転",AND(ISNUMBER(G295),ISNUMBER(H295),H295&lt;G295),AND(ISNUMBER(F295),ISNUMBER(G295),G295&lt;F295),AND(ISNUMBER(H295),ISNUMBER(I295),I295&lt;H295),AND(ISNUMBER(J295),J295&lt;0),AND(ISNUMBER(K295),K295&lt;0)),"要確認：時刻・時間・料金",IF(COUNTIFS(OtherPorts[作業日],A295,OtherPorts[曳船名],B295,OtherPorts[船名],D295,OtherPorts[門司港発],F295)&gt;1,"要確認：同じ他港作業が重複",IF(OR(NOT(ISNUMBER(O295)),M295="未確認"),"要確認：時間・根拠未確認","確認済")))))</f>
        <v/>
      </c>
      <c r="S295" s="10" t="str">
        <f>IF(B295="","",IF(ISNUMBER(K295),0,1))</f>
        <v/>
      </c>
    </row>
    <row r="296" spans="1:19" ht="24.95" customHeight="1" x14ac:dyDescent="0.2">
      <c r="A296" s="20"/>
      <c r="B296" s="7"/>
      <c r="C296" s="7"/>
      <c r="D296" s="7"/>
      <c r="E296" s="7"/>
      <c r="F296" s="26"/>
      <c r="G296" s="26"/>
      <c r="H296" s="26"/>
      <c r="I296" s="26"/>
      <c r="J296" s="32"/>
      <c r="K296" s="35"/>
      <c r="L296" s="7"/>
      <c r="M296" s="7"/>
      <c r="N296" s="7"/>
      <c r="O296" s="18" t="str">
        <f>IF(B296="","",IF(AND(ISNUMBER(F296),ISNUMBER(I296),I296&gt;=F296),ROUND((I296-F296)*24,4),IF(OR(F296&lt;&gt;"",I296&lt;&gt;""),"",IF(AND(ISNUMBER(J296),J296&gt;=0),J296,""))))</f>
        <v/>
      </c>
      <c r="P296" s="10" t="str">
        <f>IF(B296="","",IF(AND(ISNUMBER(F296),ISNUMBER(I296),I296&gt;=F296),"実績：門司発～門司着",IF(OR(F296&lt;&gt;"",I296&lt;&gt;""),"要確認：時刻不足・逆転",IF(AND(ISNUMBER(J296),J296&gt;=0),"実績：記録の時間","未確認"))))</f>
        <v/>
      </c>
      <c r="Q296" s="10" t="str">
        <f>IF(B296="","",IF(ISNUMBER(A296),YEAR(A296)-IF(MONTH(A296)&lt;4,1,0),""))</f>
        <v/>
      </c>
      <c r="R296" s="10" t="str">
        <f>IF(B296="","",IF(OR(NOT(ISNUMBER(A296)),C296="",D296="",L296="",M296="",AND(B296&lt;&gt;"関豊丸",B296&lt;&gt;"長豊丸")),"要確認：対象船・基本項目",IF(OR(P296="要確認：時刻不足・逆転",AND(ISNUMBER(G296),ISNUMBER(H296),H296&lt;G296),AND(ISNUMBER(F296),ISNUMBER(G296),G296&lt;F296),AND(ISNUMBER(H296),ISNUMBER(I296),I296&lt;H296),AND(ISNUMBER(J296),J296&lt;0),AND(ISNUMBER(K296),K296&lt;0)),"要確認：時刻・時間・料金",IF(COUNTIFS(OtherPorts[作業日],A296,OtherPorts[曳船名],B296,OtherPorts[船名],D296,OtherPorts[門司港発],F296)&gt;1,"要確認：同じ他港作業が重複",IF(OR(NOT(ISNUMBER(O296)),M296="未確認"),"要確認：時間・根拠未確認","確認済")))))</f>
        <v/>
      </c>
      <c r="S296" s="10" t="str">
        <f>IF(B296="","",IF(ISNUMBER(K296),0,1))</f>
        <v/>
      </c>
    </row>
    <row r="297" spans="1:19" ht="24.95" customHeight="1" x14ac:dyDescent="0.2">
      <c r="A297" s="20"/>
      <c r="B297" s="7"/>
      <c r="C297" s="7"/>
      <c r="D297" s="7"/>
      <c r="E297" s="7"/>
      <c r="F297" s="26"/>
      <c r="G297" s="26"/>
      <c r="H297" s="26"/>
      <c r="I297" s="26"/>
      <c r="J297" s="32"/>
      <c r="K297" s="35"/>
      <c r="L297" s="7"/>
      <c r="M297" s="7"/>
      <c r="N297" s="7"/>
      <c r="O297" s="18" t="str">
        <f>IF(B297="","",IF(AND(ISNUMBER(F297),ISNUMBER(I297),I297&gt;=F297),ROUND((I297-F297)*24,4),IF(OR(F297&lt;&gt;"",I297&lt;&gt;""),"",IF(AND(ISNUMBER(J297),J297&gt;=0),J297,""))))</f>
        <v/>
      </c>
      <c r="P297" s="10" t="str">
        <f>IF(B297="","",IF(AND(ISNUMBER(F297),ISNUMBER(I297),I297&gt;=F297),"実績：門司発～門司着",IF(OR(F297&lt;&gt;"",I297&lt;&gt;""),"要確認：時刻不足・逆転",IF(AND(ISNUMBER(J297),J297&gt;=0),"実績：記録の時間","未確認"))))</f>
        <v/>
      </c>
      <c r="Q297" s="10" t="str">
        <f>IF(B297="","",IF(ISNUMBER(A297),YEAR(A297)-IF(MONTH(A297)&lt;4,1,0),""))</f>
        <v/>
      </c>
      <c r="R297" s="10" t="str">
        <f>IF(B297="","",IF(OR(NOT(ISNUMBER(A297)),C297="",D297="",L297="",M297="",AND(B297&lt;&gt;"関豊丸",B297&lt;&gt;"長豊丸")),"要確認：対象船・基本項目",IF(OR(P297="要確認：時刻不足・逆転",AND(ISNUMBER(G297),ISNUMBER(H297),H297&lt;G297),AND(ISNUMBER(F297),ISNUMBER(G297),G297&lt;F297),AND(ISNUMBER(H297),ISNUMBER(I297),I297&lt;H297),AND(ISNUMBER(J297),J297&lt;0),AND(ISNUMBER(K297),K297&lt;0)),"要確認：時刻・時間・料金",IF(COUNTIFS(OtherPorts[作業日],A297,OtherPorts[曳船名],B297,OtherPorts[船名],D297,OtherPorts[門司港発],F297)&gt;1,"要確認：同じ他港作業が重複",IF(OR(NOT(ISNUMBER(O297)),M297="未確認"),"要確認：時間・根拠未確認","確認済")))))</f>
        <v/>
      </c>
      <c r="S297" s="10" t="str">
        <f>IF(B297="","",IF(ISNUMBER(K297),0,1))</f>
        <v/>
      </c>
    </row>
    <row r="298" spans="1:19" ht="24.95" customHeight="1" x14ac:dyDescent="0.2">
      <c r="A298" s="20"/>
      <c r="B298" s="7"/>
      <c r="C298" s="7"/>
      <c r="D298" s="7"/>
      <c r="E298" s="7"/>
      <c r="F298" s="26"/>
      <c r="G298" s="26"/>
      <c r="H298" s="26"/>
      <c r="I298" s="26"/>
      <c r="J298" s="32"/>
      <c r="K298" s="35"/>
      <c r="L298" s="7"/>
      <c r="M298" s="7"/>
      <c r="N298" s="7"/>
      <c r="O298" s="18" t="str">
        <f>IF(B298="","",IF(AND(ISNUMBER(F298),ISNUMBER(I298),I298&gt;=F298),ROUND((I298-F298)*24,4),IF(OR(F298&lt;&gt;"",I298&lt;&gt;""),"",IF(AND(ISNUMBER(J298),J298&gt;=0),J298,""))))</f>
        <v/>
      </c>
      <c r="P298" s="10" t="str">
        <f>IF(B298="","",IF(AND(ISNUMBER(F298),ISNUMBER(I298),I298&gt;=F298),"実績：門司発～門司着",IF(OR(F298&lt;&gt;"",I298&lt;&gt;""),"要確認：時刻不足・逆転",IF(AND(ISNUMBER(J298),J298&gt;=0),"実績：記録の時間","未確認"))))</f>
        <v/>
      </c>
      <c r="Q298" s="10" t="str">
        <f>IF(B298="","",IF(ISNUMBER(A298),YEAR(A298)-IF(MONTH(A298)&lt;4,1,0),""))</f>
        <v/>
      </c>
      <c r="R298" s="10" t="str">
        <f>IF(B298="","",IF(OR(NOT(ISNUMBER(A298)),C298="",D298="",L298="",M298="",AND(B298&lt;&gt;"関豊丸",B298&lt;&gt;"長豊丸")),"要確認：対象船・基本項目",IF(OR(P298="要確認：時刻不足・逆転",AND(ISNUMBER(G298),ISNUMBER(H298),H298&lt;G298),AND(ISNUMBER(F298),ISNUMBER(G298),G298&lt;F298),AND(ISNUMBER(H298),ISNUMBER(I298),I298&lt;H298),AND(ISNUMBER(J298),J298&lt;0),AND(ISNUMBER(K298),K298&lt;0)),"要確認：時刻・時間・料金",IF(COUNTIFS(OtherPorts[作業日],A298,OtherPorts[曳船名],B298,OtherPorts[船名],D298,OtherPorts[門司港発],F298)&gt;1,"要確認：同じ他港作業が重複",IF(OR(NOT(ISNUMBER(O298)),M298="未確認"),"要確認：時間・根拠未確認","確認済")))))</f>
        <v/>
      </c>
      <c r="S298" s="10" t="str">
        <f>IF(B298="","",IF(ISNUMBER(K298),0,1))</f>
        <v/>
      </c>
    </row>
    <row r="299" spans="1:19" ht="24.95" customHeight="1" x14ac:dyDescent="0.2">
      <c r="A299" s="20"/>
      <c r="B299" s="7"/>
      <c r="C299" s="7"/>
      <c r="D299" s="7"/>
      <c r="E299" s="7"/>
      <c r="F299" s="26"/>
      <c r="G299" s="26"/>
      <c r="H299" s="26"/>
      <c r="I299" s="26"/>
      <c r="J299" s="32"/>
      <c r="K299" s="35"/>
      <c r="L299" s="7"/>
      <c r="M299" s="7"/>
      <c r="N299" s="7"/>
      <c r="O299" s="18" t="str">
        <f>IF(B299="","",IF(AND(ISNUMBER(F299),ISNUMBER(I299),I299&gt;=F299),ROUND((I299-F299)*24,4),IF(OR(F299&lt;&gt;"",I299&lt;&gt;""),"",IF(AND(ISNUMBER(J299),J299&gt;=0),J299,""))))</f>
        <v/>
      </c>
      <c r="P299" s="10" t="str">
        <f>IF(B299="","",IF(AND(ISNUMBER(F299),ISNUMBER(I299),I299&gt;=F299),"実績：門司発～門司着",IF(OR(F299&lt;&gt;"",I299&lt;&gt;""),"要確認：時刻不足・逆転",IF(AND(ISNUMBER(J299),J299&gt;=0),"実績：記録の時間","未確認"))))</f>
        <v/>
      </c>
      <c r="Q299" s="10" t="str">
        <f>IF(B299="","",IF(ISNUMBER(A299),YEAR(A299)-IF(MONTH(A299)&lt;4,1,0),""))</f>
        <v/>
      </c>
      <c r="R299" s="10" t="str">
        <f>IF(B299="","",IF(OR(NOT(ISNUMBER(A299)),C299="",D299="",L299="",M299="",AND(B299&lt;&gt;"関豊丸",B299&lt;&gt;"長豊丸")),"要確認：対象船・基本項目",IF(OR(P299="要確認：時刻不足・逆転",AND(ISNUMBER(G299),ISNUMBER(H299),H299&lt;G299),AND(ISNUMBER(F299),ISNUMBER(G299),G299&lt;F299),AND(ISNUMBER(H299),ISNUMBER(I299),I299&lt;H299),AND(ISNUMBER(J299),J299&lt;0),AND(ISNUMBER(K299),K299&lt;0)),"要確認：時刻・時間・料金",IF(COUNTIFS(OtherPorts[作業日],A299,OtherPorts[曳船名],B299,OtherPorts[船名],D299,OtherPorts[門司港発],F299)&gt;1,"要確認：同じ他港作業が重複",IF(OR(NOT(ISNUMBER(O299)),M299="未確認"),"要確認：時間・根拠未確認","確認済")))))</f>
        <v/>
      </c>
      <c r="S299" s="10" t="str">
        <f>IF(B299="","",IF(ISNUMBER(K299),0,1))</f>
        <v/>
      </c>
    </row>
    <row r="300" spans="1:19" ht="24.95" customHeight="1" x14ac:dyDescent="0.2">
      <c r="A300" s="20"/>
      <c r="B300" s="7"/>
      <c r="C300" s="7"/>
      <c r="D300" s="7"/>
      <c r="E300" s="7"/>
      <c r="F300" s="26"/>
      <c r="G300" s="26"/>
      <c r="H300" s="26"/>
      <c r="I300" s="26"/>
      <c r="J300" s="32"/>
      <c r="K300" s="35"/>
      <c r="L300" s="7"/>
      <c r="M300" s="7"/>
      <c r="N300" s="7"/>
      <c r="O300" s="18" t="str">
        <f>IF(B300="","",IF(AND(ISNUMBER(F300),ISNUMBER(I300),I300&gt;=F300),ROUND((I300-F300)*24,4),IF(OR(F300&lt;&gt;"",I300&lt;&gt;""),"",IF(AND(ISNUMBER(J300),J300&gt;=0),J300,""))))</f>
        <v/>
      </c>
      <c r="P300" s="10" t="str">
        <f>IF(B300="","",IF(AND(ISNUMBER(F300),ISNUMBER(I300),I300&gt;=F300),"実績：門司発～門司着",IF(OR(F300&lt;&gt;"",I300&lt;&gt;""),"要確認：時刻不足・逆転",IF(AND(ISNUMBER(J300),J300&gt;=0),"実績：記録の時間","未確認"))))</f>
        <v/>
      </c>
      <c r="Q300" s="10" t="str">
        <f>IF(B300="","",IF(ISNUMBER(A300),YEAR(A300)-IF(MONTH(A300)&lt;4,1,0),""))</f>
        <v/>
      </c>
      <c r="R300" s="10" t="str">
        <f>IF(B300="","",IF(OR(NOT(ISNUMBER(A300)),C300="",D300="",L300="",M300="",AND(B300&lt;&gt;"関豊丸",B300&lt;&gt;"長豊丸")),"要確認：対象船・基本項目",IF(OR(P300="要確認：時刻不足・逆転",AND(ISNUMBER(G300),ISNUMBER(H300),H300&lt;G300),AND(ISNUMBER(F300),ISNUMBER(G300),G300&lt;F300),AND(ISNUMBER(H300),ISNUMBER(I300),I300&lt;H300),AND(ISNUMBER(J300),J300&lt;0),AND(ISNUMBER(K300),K300&lt;0)),"要確認：時刻・時間・料金",IF(COUNTIFS(OtherPorts[作業日],A300,OtherPorts[曳船名],B300,OtherPorts[船名],D300,OtherPorts[門司港発],F300)&gt;1,"要確認：同じ他港作業が重複",IF(OR(NOT(ISNUMBER(O300)),M300="未確認"),"要確認：時間・根拠未確認","確認済")))))</f>
        <v/>
      </c>
      <c r="S300" s="10" t="str">
        <f>IF(B300="","",IF(ISNUMBER(K300),0,1))</f>
        <v/>
      </c>
    </row>
    <row r="301" spans="1:19" ht="24.95" customHeight="1" x14ac:dyDescent="0.2">
      <c r="A301" s="20"/>
      <c r="B301" s="7"/>
      <c r="C301" s="7"/>
      <c r="D301" s="7"/>
      <c r="E301" s="7"/>
      <c r="F301" s="26"/>
      <c r="G301" s="26"/>
      <c r="H301" s="26"/>
      <c r="I301" s="26"/>
      <c r="J301" s="32"/>
      <c r="K301" s="35"/>
      <c r="L301" s="7"/>
      <c r="M301" s="7"/>
      <c r="N301" s="7"/>
      <c r="O301" s="18" t="str">
        <f>IF(B301="","",IF(AND(ISNUMBER(F301),ISNUMBER(I301),I301&gt;=F301),ROUND((I301-F301)*24,4),IF(OR(F301&lt;&gt;"",I301&lt;&gt;""),"",IF(AND(ISNUMBER(J301),J301&gt;=0),J301,""))))</f>
        <v/>
      </c>
      <c r="P301" s="10" t="str">
        <f>IF(B301="","",IF(AND(ISNUMBER(F301),ISNUMBER(I301),I301&gt;=F301),"実績：門司発～門司着",IF(OR(F301&lt;&gt;"",I301&lt;&gt;""),"要確認：時刻不足・逆転",IF(AND(ISNUMBER(J301),J301&gt;=0),"実績：記録の時間","未確認"))))</f>
        <v/>
      </c>
      <c r="Q301" s="10" t="str">
        <f>IF(B301="","",IF(ISNUMBER(A301),YEAR(A301)-IF(MONTH(A301)&lt;4,1,0),""))</f>
        <v/>
      </c>
      <c r="R301" s="10" t="str">
        <f>IF(B301="","",IF(OR(NOT(ISNUMBER(A301)),C301="",D301="",L301="",M301="",AND(B301&lt;&gt;"関豊丸",B301&lt;&gt;"長豊丸")),"要確認：対象船・基本項目",IF(OR(P301="要確認：時刻不足・逆転",AND(ISNUMBER(G301),ISNUMBER(H301),H301&lt;G301),AND(ISNUMBER(F301),ISNUMBER(G301),G301&lt;F301),AND(ISNUMBER(H301),ISNUMBER(I301),I301&lt;H301),AND(ISNUMBER(J301),J301&lt;0),AND(ISNUMBER(K301),K301&lt;0)),"要確認：時刻・時間・料金",IF(COUNTIFS(OtherPorts[作業日],A301,OtherPorts[曳船名],B301,OtherPorts[船名],D301,OtherPorts[門司港発],F301)&gt;1,"要確認：同じ他港作業が重複",IF(OR(NOT(ISNUMBER(O301)),M301="未確認"),"要確認：時間・根拠未確認","確認済")))))</f>
        <v/>
      </c>
      <c r="S301" s="10" t="str">
        <f>IF(B301="","",IF(ISNUMBER(K301),0,1))</f>
        <v/>
      </c>
    </row>
    <row r="302" spans="1:19" ht="24.95" customHeight="1" x14ac:dyDescent="0.2">
      <c r="A302" s="20"/>
      <c r="B302" s="7"/>
      <c r="C302" s="7"/>
      <c r="D302" s="7"/>
      <c r="E302" s="7"/>
      <c r="F302" s="26"/>
      <c r="G302" s="26"/>
      <c r="H302" s="26"/>
      <c r="I302" s="26"/>
      <c r="J302" s="32"/>
      <c r="K302" s="35"/>
      <c r="L302" s="7"/>
      <c r="M302" s="7"/>
      <c r="N302" s="7"/>
      <c r="O302" s="18" t="str">
        <f>IF(B302="","",IF(AND(ISNUMBER(F302),ISNUMBER(I302),I302&gt;=F302),ROUND((I302-F302)*24,4),IF(OR(F302&lt;&gt;"",I302&lt;&gt;""),"",IF(AND(ISNUMBER(J302),J302&gt;=0),J302,""))))</f>
        <v/>
      </c>
      <c r="P302" s="10" t="str">
        <f>IF(B302="","",IF(AND(ISNUMBER(F302),ISNUMBER(I302),I302&gt;=F302),"実績：門司発～門司着",IF(OR(F302&lt;&gt;"",I302&lt;&gt;""),"要確認：時刻不足・逆転",IF(AND(ISNUMBER(J302),J302&gt;=0),"実績：記録の時間","未確認"))))</f>
        <v/>
      </c>
      <c r="Q302" s="10" t="str">
        <f>IF(B302="","",IF(ISNUMBER(A302),YEAR(A302)-IF(MONTH(A302)&lt;4,1,0),""))</f>
        <v/>
      </c>
      <c r="R302" s="10" t="str">
        <f>IF(B302="","",IF(OR(NOT(ISNUMBER(A302)),C302="",D302="",L302="",M302="",AND(B302&lt;&gt;"関豊丸",B302&lt;&gt;"長豊丸")),"要確認：対象船・基本項目",IF(OR(P302="要確認：時刻不足・逆転",AND(ISNUMBER(G302),ISNUMBER(H302),H302&lt;G302),AND(ISNUMBER(F302),ISNUMBER(G302),G302&lt;F302),AND(ISNUMBER(H302),ISNUMBER(I302),I302&lt;H302),AND(ISNUMBER(J302),J302&lt;0),AND(ISNUMBER(K302),K302&lt;0)),"要確認：時刻・時間・料金",IF(COUNTIFS(OtherPorts[作業日],A302,OtherPorts[曳船名],B302,OtherPorts[船名],D302,OtherPorts[門司港発],F302)&gt;1,"要確認：同じ他港作業が重複",IF(OR(NOT(ISNUMBER(O302)),M302="未確認"),"要確認：時間・根拠未確認","確認済")))))</f>
        <v/>
      </c>
      <c r="S302" s="10" t="str">
        <f>IF(B302="","",IF(ISNUMBER(K302),0,1))</f>
        <v/>
      </c>
    </row>
    <row r="303" spans="1:19" ht="24.95" customHeight="1" x14ac:dyDescent="0.2">
      <c r="A303" s="20"/>
      <c r="B303" s="7"/>
      <c r="C303" s="7"/>
      <c r="D303" s="7"/>
      <c r="E303" s="7"/>
      <c r="F303" s="26"/>
      <c r="G303" s="26"/>
      <c r="H303" s="26"/>
      <c r="I303" s="26"/>
      <c r="J303" s="32"/>
      <c r="K303" s="35"/>
      <c r="L303" s="7"/>
      <c r="M303" s="7"/>
      <c r="N303" s="7"/>
      <c r="O303" s="18" t="str">
        <f>IF(B303="","",IF(AND(ISNUMBER(F303),ISNUMBER(I303),I303&gt;=F303),ROUND((I303-F303)*24,4),IF(OR(F303&lt;&gt;"",I303&lt;&gt;""),"",IF(AND(ISNUMBER(J303),J303&gt;=0),J303,""))))</f>
        <v/>
      </c>
      <c r="P303" s="10" t="str">
        <f>IF(B303="","",IF(AND(ISNUMBER(F303),ISNUMBER(I303),I303&gt;=F303),"実績：門司発～門司着",IF(OR(F303&lt;&gt;"",I303&lt;&gt;""),"要確認：時刻不足・逆転",IF(AND(ISNUMBER(J303),J303&gt;=0),"実績：記録の時間","未確認"))))</f>
        <v/>
      </c>
      <c r="Q303" s="10" t="str">
        <f>IF(B303="","",IF(ISNUMBER(A303),YEAR(A303)-IF(MONTH(A303)&lt;4,1,0),""))</f>
        <v/>
      </c>
      <c r="R303" s="10" t="str">
        <f>IF(B303="","",IF(OR(NOT(ISNUMBER(A303)),C303="",D303="",L303="",M303="",AND(B303&lt;&gt;"関豊丸",B303&lt;&gt;"長豊丸")),"要確認：対象船・基本項目",IF(OR(P303="要確認：時刻不足・逆転",AND(ISNUMBER(G303),ISNUMBER(H303),H303&lt;G303),AND(ISNUMBER(F303),ISNUMBER(G303),G303&lt;F303),AND(ISNUMBER(H303),ISNUMBER(I303),I303&lt;H303),AND(ISNUMBER(J303),J303&lt;0),AND(ISNUMBER(K303),K303&lt;0)),"要確認：時刻・時間・料金",IF(COUNTIFS(OtherPorts[作業日],A303,OtherPorts[曳船名],B303,OtherPorts[船名],D303,OtherPorts[門司港発],F303)&gt;1,"要確認：同じ他港作業が重複",IF(OR(NOT(ISNUMBER(O303)),M303="未確認"),"要確認：時間・根拠未確認","確認済")))))</f>
        <v/>
      </c>
      <c r="S303" s="10" t="str">
        <f>IF(B303="","",IF(ISNUMBER(K303),0,1))</f>
        <v/>
      </c>
    </row>
    <row r="304" spans="1:19" ht="24.95" customHeight="1" x14ac:dyDescent="0.2">
      <c r="A304" s="20"/>
      <c r="B304" s="7"/>
      <c r="C304" s="7"/>
      <c r="D304" s="7"/>
      <c r="E304" s="7"/>
      <c r="F304" s="26"/>
      <c r="G304" s="26"/>
      <c r="H304" s="26"/>
      <c r="I304" s="26"/>
      <c r="J304" s="32"/>
      <c r="K304" s="35"/>
      <c r="L304" s="7"/>
      <c r="M304" s="7"/>
      <c r="N304" s="7"/>
      <c r="O304" s="18" t="str">
        <f>IF(B304="","",IF(AND(ISNUMBER(F304),ISNUMBER(I304),I304&gt;=F304),ROUND((I304-F304)*24,4),IF(OR(F304&lt;&gt;"",I304&lt;&gt;""),"",IF(AND(ISNUMBER(J304),J304&gt;=0),J304,""))))</f>
        <v/>
      </c>
      <c r="P304" s="10" t="str">
        <f>IF(B304="","",IF(AND(ISNUMBER(F304),ISNUMBER(I304),I304&gt;=F304),"実績：門司発～門司着",IF(OR(F304&lt;&gt;"",I304&lt;&gt;""),"要確認：時刻不足・逆転",IF(AND(ISNUMBER(J304),J304&gt;=0),"実績：記録の時間","未確認"))))</f>
        <v/>
      </c>
      <c r="Q304" s="10" t="str">
        <f>IF(B304="","",IF(ISNUMBER(A304),YEAR(A304)-IF(MONTH(A304)&lt;4,1,0),""))</f>
        <v/>
      </c>
      <c r="R304" s="10" t="str">
        <f>IF(B304="","",IF(OR(NOT(ISNUMBER(A304)),C304="",D304="",L304="",M304="",AND(B304&lt;&gt;"関豊丸",B304&lt;&gt;"長豊丸")),"要確認：対象船・基本項目",IF(OR(P304="要確認：時刻不足・逆転",AND(ISNUMBER(G304),ISNUMBER(H304),H304&lt;G304),AND(ISNUMBER(F304),ISNUMBER(G304),G304&lt;F304),AND(ISNUMBER(H304),ISNUMBER(I304),I304&lt;H304),AND(ISNUMBER(J304),J304&lt;0),AND(ISNUMBER(K304),K304&lt;0)),"要確認：時刻・時間・料金",IF(COUNTIFS(OtherPorts[作業日],A304,OtherPorts[曳船名],B304,OtherPorts[船名],D304,OtherPorts[門司港発],F304)&gt;1,"要確認：同じ他港作業が重複",IF(OR(NOT(ISNUMBER(O304)),M304="未確認"),"要確認：時間・根拠未確認","確認済")))))</f>
        <v/>
      </c>
      <c r="S304" s="10" t="str">
        <f>IF(B304="","",IF(ISNUMBER(K304),0,1))</f>
        <v/>
      </c>
    </row>
    <row r="305" spans="1:19" ht="24.95" customHeight="1" x14ac:dyDescent="0.2">
      <c r="A305" s="20"/>
      <c r="B305" s="7"/>
      <c r="C305" s="7"/>
      <c r="D305" s="7"/>
      <c r="E305" s="7"/>
      <c r="F305" s="26"/>
      <c r="G305" s="26"/>
      <c r="H305" s="26"/>
      <c r="I305" s="26"/>
      <c r="J305" s="32"/>
      <c r="K305" s="35"/>
      <c r="L305" s="7"/>
      <c r="M305" s="7"/>
      <c r="N305" s="7"/>
      <c r="O305" s="18" t="str">
        <f>IF(B305="","",IF(AND(ISNUMBER(F305),ISNUMBER(I305),I305&gt;=F305),ROUND((I305-F305)*24,4),IF(OR(F305&lt;&gt;"",I305&lt;&gt;""),"",IF(AND(ISNUMBER(J305),J305&gt;=0),J305,""))))</f>
        <v/>
      </c>
      <c r="P305" s="10" t="str">
        <f>IF(B305="","",IF(AND(ISNUMBER(F305),ISNUMBER(I305),I305&gt;=F305),"実績：門司発～門司着",IF(OR(F305&lt;&gt;"",I305&lt;&gt;""),"要確認：時刻不足・逆転",IF(AND(ISNUMBER(J305),J305&gt;=0),"実績：記録の時間","未確認"))))</f>
        <v/>
      </c>
      <c r="Q305" s="10" t="str">
        <f>IF(B305="","",IF(ISNUMBER(A305),YEAR(A305)-IF(MONTH(A305)&lt;4,1,0),""))</f>
        <v/>
      </c>
      <c r="R305" s="10" t="str">
        <f>IF(B305="","",IF(OR(NOT(ISNUMBER(A305)),C305="",D305="",L305="",M305="",AND(B305&lt;&gt;"関豊丸",B305&lt;&gt;"長豊丸")),"要確認：対象船・基本項目",IF(OR(P305="要確認：時刻不足・逆転",AND(ISNUMBER(G305),ISNUMBER(H305),H305&lt;G305),AND(ISNUMBER(F305),ISNUMBER(G305),G305&lt;F305),AND(ISNUMBER(H305),ISNUMBER(I305),I305&lt;H305),AND(ISNUMBER(J305),J305&lt;0),AND(ISNUMBER(K305),K305&lt;0)),"要確認：時刻・時間・料金",IF(COUNTIFS(OtherPorts[作業日],A305,OtherPorts[曳船名],B305,OtherPorts[船名],D305,OtherPorts[門司港発],F305)&gt;1,"要確認：同じ他港作業が重複",IF(OR(NOT(ISNUMBER(O305)),M305="未確認"),"要確認：時間・根拠未確認","確認済")))))</f>
        <v/>
      </c>
      <c r="S305" s="10" t="str">
        <f>IF(B305="","",IF(ISNUMBER(K305),0,1))</f>
        <v/>
      </c>
    </row>
    <row r="306" spans="1:19" ht="24.95" customHeight="1" x14ac:dyDescent="0.2">
      <c r="A306" s="20"/>
      <c r="B306" s="7"/>
      <c r="C306" s="7"/>
      <c r="D306" s="7"/>
      <c r="E306" s="7"/>
      <c r="F306" s="26"/>
      <c r="G306" s="26"/>
      <c r="H306" s="26"/>
      <c r="I306" s="26"/>
      <c r="J306" s="32"/>
      <c r="K306" s="35"/>
      <c r="L306" s="7"/>
      <c r="M306" s="7"/>
      <c r="N306" s="7"/>
      <c r="O306" s="18" t="str">
        <f>IF(B306="","",IF(AND(ISNUMBER(F306),ISNUMBER(I306),I306&gt;=F306),ROUND((I306-F306)*24,4),IF(OR(F306&lt;&gt;"",I306&lt;&gt;""),"",IF(AND(ISNUMBER(J306),J306&gt;=0),J306,""))))</f>
        <v/>
      </c>
      <c r="P306" s="10" t="str">
        <f>IF(B306="","",IF(AND(ISNUMBER(F306),ISNUMBER(I306),I306&gt;=F306),"実績：門司発～門司着",IF(OR(F306&lt;&gt;"",I306&lt;&gt;""),"要確認：時刻不足・逆転",IF(AND(ISNUMBER(J306),J306&gt;=0),"実績：記録の時間","未確認"))))</f>
        <v/>
      </c>
      <c r="Q306" s="10" t="str">
        <f>IF(B306="","",IF(ISNUMBER(A306),YEAR(A306)-IF(MONTH(A306)&lt;4,1,0),""))</f>
        <v/>
      </c>
      <c r="R306" s="10" t="str">
        <f>IF(B306="","",IF(OR(NOT(ISNUMBER(A306)),C306="",D306="",L306="",M306="",AND(B306&lt;&gt;"関豊丸",B306&lt;&gt;"長豊丸")),"要確認：対象船・基本項目",IF(OR(P306="要確認：時刻不足・逆転",AND(ISNUMBER(G306),ISNUMBER(H306),H306&lt;G306),AND(ISNUMBER(F306),ISNUMBER(G306),G306&lt;F306),AND(ISNUMBER(H306),ISNUMBER(I306),I306&lt;H306),AND(ISNUMBER(J306),J306&lt;0),AND(ISNUMBER(K306),K306&lt;0)),"要確認：時刻・時間・料金",IF(COUNTIFS(OtherPorts[作業日],A306,OtherPorts[曳船名],B306,OtherPorts[船名],D306,OtherPorts[門司港発],F306)&gt;1,"要確認：同じ他港作業が重複",IF(OR(NOT(ISNUMBER(O306)),M306="未確認"),"要確認：時間・根拠未確認","確認済")))))</f>
        <v/>
      </c>
      <c r="S306" s="10" t="str">
        <f>IF(B306="","",IF(ISNUMBER(K306),0,1))</f>
        <v/>
      </c>
    </row>
    <row r="307" spans="1:19" ht="24.95" customHeight="1" x14ac:dyDescent="0.2">
      <c r="A307" s="20"/>
      <c r="B307" s="7"/>
      <c r="C307" s="7"/>
      <c r="D307" s="7"/>
      <c r="E307" s="7"/>
      <c r="F307" s="26"/>
      <c r="G307" s="26"/>
      <c r="H307" s="26"/>
      <c r="I307" s="26"/>
      <c r="J307" s="32"/>
      <c r="K307" s="35"/>
      <c r="L307" s="7"/>
      <c r="M307" s="7"/>
      <c r="N307" s="7"/>
      <c r="O307" s="18" t="str">
        <f>IF(B307="","",IF(AND(ISNUMBER(F307),ISNUMBER(I307),I307&gt;=F307),ROUND((I307-F307)*24,4),IF(OR(F307&lt;&gt;"",I307&lt;&gt;""),"",IF(AND(ISNUMBER(J307),J307&gt;=0),J307,""))))</f>
        <v/>
      </c>
      <c r="P307" s="10" t="str">
        <f>IF(B307="","",IF(AND(ISNUMBER(F307),ISNUMBER(I307),I307&gt;=F307),"実績：門司発～門司着",IF(OR(F307&lt;&gt;"",I307&lt;&gt;""),"要確認：時刻不足・逆転",IF(AND(ISNUMBER(J307),J307&gt;=0),"実績：記録の時間","未確認"))))</f>
        <v/>
      </c>
      <c r="Q307" s="10" t="str">
        <f>IF(B307="","",IF(ISNUMBER(A307),YEAR(A307)-IF(MONTH(A307)&lt;4,1,0),""))</f>
        <v/>
      </c>
      <c r="R307" s="10" t="str">
        <f>IF(B307="","",IF(OR(NOT(ISNUMBER(A307)),C307="",D307="",L307="",M307="",AND(B307&lt;&gt;"関豊丸",B307&lt;&gt;"長豊丸")),"要確認：対象船・基本項目",IF(OR(P307="要確認：時刻不足・逆転",AND(ISNUMBER(G307),ISNUMBER(H307),H307&lt;G307),AND(ISNUMBER(F307),ISNUMBER(G307),G307&lt;F307),AND(ISNUMBER(H307),ISNUMBER(I307),I307&lt;H307),AND(ISNUMBER(J307),J307&lt;0),AND(ISNUMBER(K307),K307&lt;0)),"要確認：時刻・時間・料金",IF(COUNTIFS(OtherPorts[作業日],A307,OtherPorts[曳船名],B307,OtherPorts[船名],D307,OtherPorts[門司港発],F307)&gt;1,"要確認：同じ他港作業が重複",IF(OR(NOT(ISNUMBER(O307)),M307="未確認"),"要確認：時間・根拠未確認","確認済")))))</f>
        <v/>
      </c>
      <c r="S307" s="10" t="str">
        <f>IF(B307="","",IF(ISNUMBER(K307),0,1))</f>
        <v/>
      </c>
    </row>
    <row r="308" spans="1:19" ht="24.95" customHeight="1" x14ac:dyDescent="0.2">
      <c r="A308" s="20"/>
      <c r="B308" s="7"/>
      <c r="C308" s="7"/>
      <c r="D308" s="7"/>
      <c r="E308" s="7"/>
      <c r="F308" s="26"/>
      <c r="G308" s="26"/>
      <c r="H308" s="26"/>
      <c r="I308" s="26"/>
      <c r="J308" s="32"/>
      <c r="K308" s="35"/>
      <c r="L308" s="7"/>
      <c r="M308" s="7"/>
      <c r="N308" s="7"/>
      <c r="O308" s="18" t="str">
        <f>IF(B308="","",IF(AND(ISNUMBER(F308),ISNUMBER(I308),I308&gt;=F308),ROUND((I308-F308)*24,4),IF(OR(F308&lt;&gt;"",I308&lt;&gt;""),"",IF(AND(ISNUMBER(J308),J308&gt;=0),J308,""))))</f>
        <v/>
      </c>
      <c r="P308" s="10" t="str">
        <f>IF(B308="","",IF(AND(ISNUMBER(F308),ISNUMBER(I308),I308&gt;=F308),"実績：門司発～門司着",IF(OR(F308&lt;&gt;"",I308&lt;&gt;""),"要確認：時刻不足・逆転",IF(AND(ISNUMBER(J308),J308&gt;=0),"実績：記録の時間","未確認"))))</f>
        <v/>
      </c>
      <c r="Q308" s="10" t="str">
        <f>IF(B308="","",IF(ISNUMBER(A308),YEAR(A308)-IF(MONTH(A308)&lt;4,1,0),""))</f>
        <v/>
      </c>
      <c r="R308" s="10" t="str">
        <f>IF(B308="","",IF(OR(NOT(ISNUMBER(A308)),C308="",D308="",L308="",M308="",AND(B308&lt;&gt;"関豊丸",B308&lt;&gt;"長豊丸")),"要確認：対象船・基本項目",IF(OR(P308="要確認：時刻不足・逆転",AND(ISNUMBER(G308),ISNUMBER(H308),H308&lt;G308),AND(ISNUMBER(F308),ISNUMBER(G308),G308&lt;F308),AND(ISNUMBER(H308),ISNUMBER(I308),I308&lt;H308),AND(ISNUMBER(J308),J308&lt;0),AND(ISNUMBER(K308),K308&lt;0)),"要確認：時刻・時間・料金",IF(COUNTIFS(OtherPorts[作業日],A308,OtherPorts[曳船名],B308,OtherPorts[船名],D308,OtherPorts[門司港発],F308)&gt;1,"要確認：同じ他港作業が重複",IF(OR(NOT(ISNUMBER(O308)),M308="未確認"),"要確認：時間・根拠未確認","確認済")))))</f>
        <v/>
      </c>
      <c r="S308" s="10" t="str">
        <f>IF(B308="","",IF(ISNUMBER(K308),0,1))</f>
        <v/>
      </c>
    </row>
    <row r="309" spans="1:19" ht="24.95" customHeight="1" x14ac:dyDescent="0.2">
      <c r="A309" s="20"/>
      <c r="B309" s="7"/>
      <c r="C309" s="7"/>
      <c r="D309" s="7"/>
      <c r="E309" s="7"/>
      <c r="F309" s="26"/>
      <c r="G309" s="26"/>
      <c r="H309" s="26"/>
      <c r="I309" s="26"/>
      <c r="J309" s="32"/>
      <c r="K309" s="35"/>
      <c r="L309" s="7"/>
      <c r="M309" s="7"/>
      <c r="N309" s="7"/>
      <c r="O309" s="18" t="str">
        <f>IF(B309="","",IF(AND(ISNUMBER(F309),ISNUMBER(I309),I309&gt;=F309),ROUND((I309-F309)*24,4),IF(OR(F309&lt;&gt;"",I309&lt;&gt;""),"",IF(AND(ISNUMBER(J309),J309&gt;=0),J309,""))))</f>
        <v/>
      </c>
      <c r="P309" s="10" t="str">
        <f>IF(B309="","",IF(AND(ISNUMBER(F309),ISNUMBER(I309),I309&gt;=F309),"実績：門司発～門司着",IF(OR(F309&lt;&gt;"",I309&lt;&gt;""),"要確認：時刻不足・逆転",IF(AND(ISNUMBER(J309),J309&gt;=0),"実績：記録の時間","未確認"))))</f>
        <v/>
      </c>
      <c r="Q309" s="10" t="str">
        <f>IF(B309="","",IF(ISNUMBER(A309),YEAR(A309)-IF(MONTH(A309)&lt;4,1,0),""))</f>
        <v/>
      </c>
      <c r="R309" s="10" t="str">
        <f>IF(B309="","",IF(OR(NOT(ISNUMBER(A309)),C309="",D309="",L309="",M309="",AND(B309&lt;&gt;"関豊丸",B309&lt;&gt;"長豊丸")),"要確認：対象船・基本項目",IF(OR(P309="要確認：時刻不足・逆転",AND(ISNUMBER(G309),ISNUMBER(H309),H309&lt;G309),AND(ISNUMBER(F309),ISNUMBER(G309),G309&lt;F309),AND(ISNUMBER(H309),ISNUMBER(I309),I309&lt;H309),AND(ISNUMBER(J309),J309&lt;0),AND(ISNUMBER(K309),K309&lt;0)),"要確認：時刻・時間・料金",IF(COUNTIFS(OtherPorts[作業日],A309,OtherPorts[曳船名],B309,OtherPorts[船名],D309,OtherPorts[門司港発],F309)&gt;1,"要確認：同じ他港作業が重複",IF(OR(NOT(ISNUMBER(O309)),M309="未確認"),"要確認：時間・根拠未確認","確認済")))))</f>
        <v/>
      </c>
      <c r="S309" s="10" t="str">
        <f>IF(B309="","",IF(ISNUMBER(K309),0,1))</f>
        <v/>
      </c>
    </row>
    <row r="310" spans="1:19" ht="24.95" customHeight="1" x14ac:dyDescent="0.2">
      <c r="A310" s="20"/>
      <c r="B310" s="7"/>
      <c r="C310" s="7"/>
      <c r="D310" s="7"/>
      <c r="E310" s="7"/>
      <c r="F310" s="26"/>
      <c r="G310" s="26"/>
      <c r="H310" s="26"/>
      <c r="I310" s="26"/>
      <c r="J310" s="32"/>
      <c r="K310" s="35"/>
      <c r="L310" s="7"/>
      <c r="M310" s="7"/>
      <c r="N310" s="7"/>
      <c r="O310" s="18" t="str">
        <f>IF(B310="","",IF(AND(ISNUMBER(F310),ISNUMBER(I310),I310&gt;=F310),ROUND((I310-F310)*24,4),IF(OR(F310&lt;&gt;"",I310&lt;&gt;""),"",IF(AND(ISNUMBER(J310),J310&gt;=0),J310,""))))</f>
        <v/>
      </c>
      <c r="P310" s="10" t="str">
        <f>IF(B310="","",IF(AND(ISNUMBER(F310),ISNUMBER(I310),I310&gt;=F310),"実績：門司発～門司着",IF(OR(F310&lt;&gt;"",I310&lt;&gt;""),"要確認：時刻不足・逆転",IF(AND(ISNUMBER(J310),J310&gt;=0),"実績：記録の時間","未確認"))))</f>
        <v/>
      </c>
      <c r="Q310" s="10" t="str">
        <f>IF(B310="","",IF(ISNUMBER(A310),YEAR(A310)-IF(MONTH(A310)&lt;4,1,0),""))</f>
        <v/>
      </c>
      <c r="R310" s="10" t="str">
        <f>IF(B310="","",IF(OR(NOT(ISNUMBER(A310)),C310="",D310="",L310="",M310="",AND(B310&lt;&gt;"関豊丸",B310&lt;&gt;"長豊丸")),"要確認：対象船・基本項目",IF(OR(P310="要確認：時刻不足・逆転",AND(ISNUMBER(G310),ISNUMBER(H310),H310&lt;G310),AND(ISNUMBER(F310),ISNUMBER(G310),G310&lt;F310),AND(ISNUMBER(H310),ISNUMBER(I310),I310&lt;H310),AND(ISNUMBER(J310),J310&lt;0),AND(ISNUMBER(K310),K310&lt;0)),"要確認：時刻・時間・料金",IF(COUNTIFS(OtherPorts[作業日],A310,OtherPorts[曳船名],B310,OtherPorts[船名],D310,OtherPorts[門司港発],F310)&gt;1,"要確認：同じ他港作業が重複",IF(OR(NOT(ISNUMBER(O310)),M310="未確認"),"要確認：時間・根拠未確認","確認済")))))</f>
        <v/>
      </c>
      <c r="S310" s="10" t="str">
        <f>IF(B310="","",IF(ISNUMBER(K310),0,1))</f>
        <v/>
      </c>
    </row>
    <row r="311" spans="1:19" ht="24.95" customHeight="1" x14ac:dyDescent="0.2">
      <c r="A311" s="20"/>
      <c r="B311" s="7"/>
      <c r="C311" s="7"/>
      <c r="D311" s="7"/>
      <c r="E311" s="7"/>
      <c r="F311" s="26"/>
      <c r="G311" s="26"/>
      <c r="H311" s="26"/>
      <c r="I311" s="26"/>
      <c r="J311" s="32"/>
      <c r="K311" s="35"/>
      <c r="L311" s="7"/>
      <c r="M311" s="7"/>
      <c r="N311" s="7"/>
      <c r="O311" s="18" t="str">
        <f>IF(B311="","",IF(AND(ISNUMBER(F311),ISNUMBER(I311),I311&gt;=F311),ROUND((I311-F311)*24,4),IF(OR(F311&lt;&gt;"",I311&lt;&gt;""),"",IF(AND(ISNUMBER(J311),J311&gt;=0),J311,""))))</f>
        <v/>
      </c>
      <c r="P311" s="10" t="str">
        <f>IF(B311="","",IF(AND(ISNUMBER(F311),ISNUMBER(I311),I311&gt;=F311),"実績：門司発～門司着",IF(OR(F311&lt;&gt;"",I311&lt;&gt;""),"要確認：時刻不足・逆転",IF(AND(ISNUMBER(J311),J311&gt;=0),"実績：記録の時間","未確認"))))</f>
        <v/>
      </c>
      <c r="Q311" s="10" t="str">
        <f>IF(B311="","",IF(ISNUMBER(A311),YEAR(A311)-IF(MONTH(A311)&lt;4,1,0),""))</f>
        <v/>
      </c>
      <c r="R311" s="10" t="str">
        <f>IF(B311="","",IF(OR(NOT(ISNUMBER(A311)),C311="",D311="",L311="",M311="",AND(B311&lt;&gt;"関豊丸",B311&lt;&gt;"長豊丸")),"要確認：対象船・基本項目",IF(OR(P311="要確認：時刻不足・逆転",AND(ISNUMBER(G311),ISNUMBER(H311),H311&lt;G311),AND(ISNUMBER(F311),ISNUMBER(G311),G311&lt;F311),AND(ISNUMBER(H311),ISNUMBER(I311),I311&lt;H311),AND(ISNUMBER(J311),J311&lt;0),AND(ISNUMBER(K311),K311&lt;0)),"要確認：時刻・時間・料金",IF(COUNTIFS(OtherPorts[作業日],A311,OtherPorts[曳船名],B311,OtherPorts[船名],D311,OtherPorts[門司港発],F311)&gt;1,"要確認：同じ他港作業が重複",IF(OR(NOT(ISNUMBER(O311)),M311="未確認"),"要確認：時間・根拠未確認","確認済")))))</f>
        <v/>
      </c>
      <c r="S311" s="10" t="str">
        <f>IF(B311="","",IF(ISNUMBER(K311),0,1))</f>
        <v/>
      </c>
    </row>
    <row r="312" spans="1:19" ht="24.95" customHeight="1" x14ac:dyDescent="0.2">
      <c r="A312" s="20"/>
      <c r="B312" s="7"/>
      <c r="C312" s="7"/>
      <c r="D312" s="7"/>
      <c r="E312" s="7"/>
      <c r="F312" s="26"/>
      <c r="G312" s="26"/>
      <c r="H312" s="26"/>
      <c r="I312" s="26"/>
      <c r="J312" s="32"/>
      <c r="K312" s="35"/>
      <c r="L312" s="7"/>
      <c r="M312" s="7"/>
      <c r="N312" s="7"/>
      <c r="O312" s="18" t="str">
        <f>IF(B312="","",IF(AND(ISNUMBER(F312),ISNUMBER(I312),I312&gt;=F312),ROUND((I312-F312)*24,4),IF(OR(F312&lt;&gt;"",I312&lt;&gt;""),"",IF(AND(ISNUMBER(J312),J312&gt;=0),J312,""))))</f>
        <v/>
      </c>
      <c r="P312" s="10" t="str">
        <f>IF(B312="","",IF(AND(ISNUMBER(F312),ISNUMBER(I312),I312&gt;=F312),"実績：門司発～門司着",IF(OR(F312&lt;&gt;"",I312&lt;&gt;""),"要確認：時刻不足・逆転",IF(AND(ISNUMBER(J312),J312&gt;=0),"実績：記録の時間","未確認"))))</f>
        <v/>
      </c>
      <c r="Q312" s="10" t="str">
        <f>IF(B312="","",IF(ISNUMBER(A312),YEAR(A312)-IF(MONTH(A312)&lt;4,1,0),""))</f>
        <v/>
      </c>
      <c r="R312" s="10" t="str">
        <f>IF(B312="","",IF(OR(NOT(ISNUMBER(A312)),C312="",D312="",L312="",M312="",AND(B312&lt;&gt;"関豊丸",B312&lt;&gt;"長豊丸")),"要確認：対象船・基本項目",IF(OR(P312="要確認：時刻不足・逆転",AND(ISNUMBER(G312),ISNUMBER(H312),H312&lt;G312),AND(ISNUMBER(F312),ISNUMBER(G312),G312&lt;F312),AND(ISNUMBER(H312),ISNUMBER(I312),I312&lt;H312),AND(ISNUMBER(J312),J312&lt;0),AND(ISNUMBER(K312),K312&lt;0)),"要確認：時刻・時間・料金",IF(COUNTIFS(OtherPorts[作業日],A312,OtherPorts[曳船名],B312,OtherPorts[船名],D312,OtherPorts[門司港発],F312)&gt;1,"要確認：同じ他港作業が重複",IF(OR(NOT(ISNUMBER(O312)),M312="未確認"),"要確認：時間・根拠未確認","確認済")))))</f>
        <v/>
      </c>
      <c r="S312" s="10" t="str">
        <f>IF(B312="","",IF(ISNUMBER(K312),0,1))</f>
        <v/>
      </c>
    </row>
    <row r="313" spans="1:19" ht="24.95" customHeight="1" x14ac:dyDescent="0.2">
      <c r="A313" s="20"/>
      <c r="B313" s="7"/>
      <c r="C313" s="7"/>
      <c r="D313" s="7"/>
      <c r="E313" s="7"/>
      <c r="F313" s="26"/>
      <c r="G313" s="26"/>
      <c r="H313" s="26"/>
      <c r="I313" s="26"/>
      <c r="J313" s="32"/>
      <c r="K313" s="35"/>
      <c r="L313" s="7"/>
      <c r="M313" s="7"/>
      <c r="N313" s="7"/>
      <c r="O313" s="18" t="str">
        <f>IF(B313="","",IF(AND(ISNUMBER(F313),ISNUMBER(I313),I313&gt;=F313),ROUND((I313-F313)*24,4),IF(OR(F313&lt;&gt;"",I313&lt;&gt;""),"",IF(AND(ISNUMBER(J313),J313&gt;=0),J313,""))))</f>
        <v/>
      </c>
      <c r="P313" s="10" t="str">
        <f>IF(B313="","",IF(AND(ISNUMBER(F313),ISNUMBER(I313),I313&gt;=F313),"実績：門司発～門司着",IF(OR(F313&lt;&gt;"",I313&lt;&gt;""),"要確認：時刻不足・逆転",IF(AND(ISNUMBER(J313),J313&gt;=0),"実績：記録の時間","未確認"))))</f>
        <v/>
      </c>
      <c r="Q313" s="10" t="str">
        <f>IF(B313="","",IF(ISNUMBER(A313),YEAR(A313)-IF(MONTH(A313)&lt;4,1,0),""))</f>
        <v/>
      </c>
      <c r="R313" s="10" t="str">
        <f>IF(B313="","",IF(OR(NOT(ISNUMBER(A313)),C313="",D313="",L313="",M313="",AND(B313&lt;&gt;"関豊丸",B313&lt;&gt;"長豊丸")),"要確認：対象船・基本項目",IF(OR(P313="要確認：時刻不足・逆転",AND(ISNUMBER(G313),ISNUMBER(H313),H313&lt;G313),AND(ISNUMBER(F313),ISNUMBER(G313),G313&lt;F313),AND(ISNUMBER(H313),ISNUMBER(I313),I313&lt;H313),AND(ISNUMBER(J313),J313&lt;0),AND(ISNUMBER(K313),K313&lt;0)),"要確認：時刻・時間・料金",IF(COUNTIFS(OtherPorts[作業日],A313,OtherPorts[曳船名],B313,OtherPorts[船名],D313,OtherPorts[門司港発],F313)&gt;1,"要確認：同じ他港作業が重複",IF(OR(NOT(ISNUMBER(O313)),M313="未確認"),"要確認：時間・根拠未確認","確認済")))))</f>
        <v/>
      </c>
      <c r="S313" s="10" t="str">
        <f>IF(B313="","",IF(ISNUMBER(K313),0,1))</f>
        <v/>
      </c>
    </row>
    <row r="314" spans="1:19" ht="24.95" customHeight="1" x14ac:dyDescent="0.2">
      <c r="A314" s="20"/>
      <c r="B314" s="7"/>
      <c r="C314" s="7"/>
      <c r="D314" s="7"/>
      <c r="E314" s="7"/>
      <c r="F314" s="26"/>
      <c r="G314" s="26"/>
      <c r="H314" s="26"/>
      <c r="I314" s="26"/>
      <c r="J314" s="32"/>
      <c r="K314" s="35"/>
      <c r="L314" s="7"/>
      <c r="M314" s="7"/>
      <c r="N314" s="7"/>
      <c r="O314" s="18" t="str">
        <f>IF(B314="","",IF(AND(ISNUMBER(F314),ISNUMBER(I314),I314&gt;=F314),ROUND((I314-F314)*24,4),IF(OR(F314&lt;&gt;"",I314&lt;&gt;""),"",IF(AND(ISNUMBER(J314),J314&gt;=0),J314,""))))</f>
        <v/>
      </c>
      <c r="P314" s="10" t="str">
        <f>IF(B314="","",IF(AND(ISNUMBER(F314),ISNUMBER(I314),I314&gt;=F314),"実績：門司発～門司着",IF(OR(F314&lt;&gt;"",I314&lt;&gt;""),"要確認：時刻不足・逆転",IF(AND(ISNUMBER(J314),J314&gt;=0),"実績：記録の時間","未確認"))))</f>
        <v/>
      </c>
      <c r="Q314" s="10" t="str">
        <f>IF(B314="","",IF(ISNUMBER(A314),YEAR(A314)-IF(MONTH(A314)&lt;4,1,0),""))</f>
        <v/>
      </c>
      <c r="R314" s="10" t="str">
        <f>IF(B314="","",IF(OR(NOT(ISNUMBER(A314)),C314="",D314="",L314="",M314="",AND(B314&lt;&gt;"関豊丸",B314&lt;&gt;"長豊丸")),"要確認：対象船・基本項目",IF(OR(P314="要確認：時刻不足・逆転",AND(ISNUMBER(G314),ISNUMBER(H314),H314&lt;G314),AND(ISNUMBER(F314),ISNUMBER(G314),G314&lt;F314),AND(ISNUMBER(H314),ISNUMBER(I314),I314&lt;H314),AND(ISNUMBER(J314),J314&lt;0),AND(ISNUMBER(K314),K314&lt;0)),"要確認：時刻・時間・料金",IF(COUNTIFS(OtherPorts[作業日],A314,OtherPorts[曳船名],B314,OtherPorts[船名],D314,OtherPorts[門司港発],F314)&gt;1,"要確認：同じ他港作業が重複",IF(OR(NOT(ISNUMBER(O314)),M314="未確認"),"要確認：時間・根拠未確認","確認済")))))</f>
        <v/>
      </c>
      <c r="S314" s="10" t="str">
        <f>IF(B314="","",IF(ISNUMBER(K314),0,1))</f>
        <v/>
      </c>
    </row>
    <row r="315" spans="1:19" ht="24.95" customHeight="1" x14ac:dyDescent="0.2">
      <c r="A315" s="20"/>
      <c r="B315" s="7"/>
      <c r="C315" s="7"/>
      <c r="D315" s="7"/>
      <c r="E315" s="7"/>
      <c r="F315" s="26"/>
      <c r="G315" s="26"/>
      <c r="H315" s="26"/>
      <c r="I315" s="26"/>
      <c r="J315" s="32"/>
      <c r="K315" s="35"/>
      <c r="L315" s="7"/>
      <c r="M315" s="7"/>
      <c r="N315" s="7"/>
      <c r="O315" s="18" t="str">
        <f>IF(B315="","",IF(AND(ISNUMBER(F315),ISNUMBER(I315),I315&gt;=F315),ROUND((I315-F315)*24,4),IF(OR(F315&lt;&gt;"",I315&lt;&gt;""),"",IF(AND(ISNUMBER(J315),J315&gt;=0),J315,""))))</f>
        <v/>
      </c>
      <c r="P315" s="10" t="str">
        <f>IF(B315="","",IF(AND(ISNUMBER(F315),ISNUMBER(I315),I315&gt;=F315),"実績：門司発～門司着",IF(OR(F315&lt;&gt;"",I315&lt;&gt;""),"要確認：時刻不足・逆転",IF(AND(ISNUMBER(J315),J315&gt;=0),"実績：記録の時間","未確認"))))</f>
        <v/>
      </c>
      <c r="Q315" s="10" t="str">
        <f>IF(B315="","",IF(ISNUMBER(A315),YEAR(A315)-IF(MONTH(A315)&lt;4,1,0),""))</f>
        <v/>
      </c>
      <c r="R315" s="10" t="str">
        <f>IF(B315="","",IF(OR(NOT(ISNUMBER(A315)),C315="",D315="",L315="",M315="",AND(B315&lt;&gt;"関豊丸",B315&lt;&gt;"長豊丸")),"要確認：対象船・基本項目",IF(OR(P315="要確認：時刻不足・逆転",AND(ISNUMBER(G315),ISNUMBER(H315),H315&lt;G315),AND(ISNUMBER(F315),ISNUMBER(G315),G315&lt;F315),AND(ISNUMBER(H315),ISNUMBER(I315),I315&lt;H315),AND(ISNUMBER(J315),J315&lt;0),AND(ISNUMBER(K315),K315&lt;0)),"要確認：時刻・時間・料金",IF(COUNTIFS(OtherPorts[作業日],A315,OtherPorts[曳船名],B315,OtherPorts[船名],D315,OtherPorts[門司港発],F315)&gt;1,"要確認：同じ他港作業が重複",IF(OR(NOT(ISNUMBER(O315)),M315="未確認"),"要確認：時間・根拠未確認","確認済")))))</f>
        <v/>
      </c>
      <c r="S315" s="10" t="str">
        <f>IF(B315="","",IF(ISNUMBER(K315),0,1))</f>
        <v/>
      </c>
    </row>
    <row r="316" spans="1:19" ht="24.95" customHeight="1" x14ac:dyDescent="0.2">
      <c r="A316" s="20"/>
      <c r="B316" s="7"/>
      <c r="C316" s="7"/>
      <c r="D316" s="7"/>
      <c r="E316" s="7"/>
      <c r="F316" s="26"/>
      <c r="G316" s="26"/>
      <c r="H316" s="26"/>
      <c r="I316" s="26"/>
      <c r="J316" s="32"/>
      <c r="K316" s="35"/>
      <c r="L316" s="7"/>
      <c r="M316" s="7"/>
      <c r="N316" s="7"/>
      <c r="O316" s="18" t="str">
        <f>IF(B316="","",IF(AND(ISNUMBER(F316),ISNUMBER(I316),I316&gt;=F316),ROUND((I316-F316)*24,4),IF(OR(F316&lt;&gt;"",I316&lt;&gt;""),"",IF(AND(ISNUMBER(J316),J316&gt;=0),J316,""))))</f>
        <v/>
      </c>
      <c r="P316" s="10" t="str">
        <f>IF(B316="","",IF(AND(ISNUMBER(F316),ISNUMBER(I316),I316&gt;=F316),"実績：門司発～門司着",IF(OR(F316&lt;&gt;"",I316&lt;&gt;""),"要確認：時刻不足・逆転",IF(AND(ISNUMBER(J316),J316&gt;=0),"実績：記録の時間","未確認"))))</f>
        <v/>
      </c>
      <c r="Q316" s="10" t="str">
        <f>IF(B316="","",IF(ISNUMBER(A316),YEAR(A316)-IF(MONTH(A316)&lt;4,1,0),""))</f>
        <v/>
      </c>
      <c r="R316" s="10" t="str">
        <f>IF(B316="","",IF(OR(NOT(ISNUMBER(A316)),C316="",D316="",L316="",M316="",AND(B316&lt;&gt;"関豊丸",B316&lt;&gt;"長豊丸")),"要確認：対象船・基本項目",IF(OR(P316="要確認：時刻不足・逆転",AND(ISNUMBER(G316),ISNUMBER(H316),H316&lt;G316),AND(ISNUMBER(F316),ISNUMBER(G316),G316&lt;F316),AND(ISNUMBER(H316),ISNUMBER(I316),I316&lt;H316),AND(ISNUMBER(J316),J316&lt;0),AND(ISNUMBER(K316),K316&lt;0)),"要確認：時刻・時間・料金",IF(COUNTIFS(OtherPorts[作業日],A316,OtherPorts[曳船名],B316,OtherPorts[船名],D316,OtherPorts[門司港発],F316)&gt;1,"要確認：同じ他港作業が重複",IF(OR(NOT(ISNUMBER(O316)),M316="未確認"),"要確認：時間・根拠未確認","確認済")))))</f>
        <v/>
      </c>
      <c r="S316" s="10" t="str">
        <f>IF(B316="","",IF(ISNUMBER(K316),0,1))</f>
        <v/>
      </c>
    </row>
    <row r="317" spans="1:19" ht="24.95" customHeight="1" x14ac:dyDescent="0.2">
      <c r="A317" s="20"/>
      <c r="B317" s="7"/>
      <c r="C317" s="7"/>
      <c r="D317" s="7"/>
      <c r="E317" s="7"/>
      <c r="F317" s="26"/>
      <c r="G317" s="26"/>
      <c r="H317" s="26"/>
      <c r="I317" s="26"/>
      <c r="J317" s="32"/>
      <c r="K317" s="35"/>
      <c r="L317" s="7"/>
      <c r="M317" s="7"/>
      <c r="N317" s="7"/>
      <c r="O317" s="18" t="str">
        <f>IF(B317="","",IF(AND(ISNUMBER(F317),ISNUMBER(I317),I317&gt;=F317),ROUND((I317-F317)*24,4),IF(OR(F317&lt;&gt;"",I317&lt;&gt;""),"",IF(AND(ISNUMBER(J317),J317&gt;=0),J317,""))))</f>
        <v/>
      </c>
      <c r="P317" s="10" t="str">
        <f>IF(B317="","",IF(AND(ISNUMBER(F317),ISNUMBER(I317),I317&gt;=F317),"実績：門司発～門司着",IF(OR(F317&lt;&gt;"",I317&lt;&gt;""),"要確認：時刻不足・逆転",IF(AND(ISNUMBER(J317),J317&gt;=0),"実績：記録の時間","未確認"))))</f>
        <v/>
      </c>
      <c r="Q317" s="10" t="str">
        <f>IF(B317="","",IF(ISNUMBER(A317),YEAR(A317)-IF(MONTH(A317)&lt;4,1,0),""))</f>
        <v/>
      </c>
      <c r="R317" s="10" t="str">
        <f>IF(B317="","",IF(OR(NOT(ISNUMBER(A317)),C317="",D317="",L317="",M317="",AND(B317&lt;&gt;"関豊丸",B317&lt;&gt;"長豊丸")),"要確認：対象船・基本項目",IF(OR(P317="要確認：時刻不足・逆転",AND(ISNUMBER(G317),ISNUMBER(H317),H317&lt;G317),AND(ISNUMBER(F317),ISNUMBER(G317),G317&lt;F317),AND(ISNUMBER(H317),ISNUMBER(I317),I317&lt;H317),AND(ISNUMBER(J317),J317&lt;0),AND(ISNUMBER(K317),K317&lt;0)),"要確認：時刻・時間・料金",IF(COUNTIFS(OtherPorts[作業日],A317,OtherPorts[曳船名],B317,OtherPorts[船名],D317,OtherPorts[門司港発],F317)&gt;1,"要確認：同じ他港作業が重複",IF(OR(NOT(ISNUMBER(O317)),M317="未確認"),"要確認：時間・根拠未確認","確認済")))))</f>
        <v/>
      </c>
      <c r="S317" s="10" t="str">
        <f>IF(B317="","",IF(ISNUMBER(K317),0,1))</f>
        <v/>
      </c>
    </row>
    <row r="318" spans="1:19" ht="24.95" customHeight="1" x14ac:dyDescent="0.2">
      <c r="A318" s="20"/>
      <c r="B318" s="7"/>
      <c r="C318" s="7"/>
      <c r="D318" s="7"/>
      <c r="E318" s="7"/>
      <c r="F318" s="26"/>
      <c r="G318" s="26"/>
      <c r="H318" s="26"/>
      <c r="I318" s="26"/>
      <c r="J318" s="32"/>
      <c r="K318" s="35"/>
      <c r="L318" s="7"/>
      <c r="M318" s="7"/>
      <c r="N318" s="7"/>
      <c r="O318" s="18" t="str">
        <f>IF(B318="","",IF(AND(ISNUMBER(F318),ISNUMBER(I318),I318&gt;=F318),ROUND((I318-F318)*24,4),IF(OR(F318&lt;&gt;"",I318&lt;&gt;""),"",IF(AND(ISNUMBER(J318),J318&gt;=0),J318,""))))</f>
        <v/>
      </c>
      <c r="P318" s="10" t="str">
        <f>IF(B318="","",IF(AND(ISNUMBER(F318),ISNUMBER(I318),I318&gt;=F318),"実績：門司発～門司着",IF(OR(F318&lt;&gt;"",I318&lt;&gt;""),"要確認：時刻不足・逆転",IF(AND(ISNUMBER(J318),J318&gt;=0),"実績：記録の時間","未確認"))))</f>
        <v/>
      </c>
      <c r="Q318" s="10" t="str">
        <f>IF(B318="","",IF(ISNUMBER(A318),YEAR(A318)-IF(MONTH(A318)&lt;4,1,0),""))</f>
        <v/>
      </c>
      <c r="R318" s="10" t="str">
        <f>IF(B318="","",IF(OR(NOT(ISNUMBER(A318)),C318="",D318="",L318="",M318="",AND(B318&lt;&gt;"関豊丸",B318&lt;&gt;"長豊丸")),"要確認：対象船・基本項目",IF(OR(P318="要確認：時刻不足・逆転",AND(ISNUMBER(G318),ISNUMBER(H318),H318&lt;G318),AND(ISNUMBER(F318),ISNUMBER(G318),G318&lt;F318),AND(ISNUMBER(H318),ISNUMBER(I318),I318&lt;H318),AND(ISNUMBER(J318),J318&lt;0),AND(ISNUMBER(K318),K318&lt;0)),"要確認：時刻・時間・料金",IF(COUNTIFS(OtherPorts[作業日],A318,OtherPorts[曳船名],B318,OtherPorts[船名],D318,OtherPorts[門司港発],F318)&gt;1,"要確認：同じ他港作業が重複",IF(OR(NOT(ISNUMBER(O318)),M318="未確認"),"要確認：時間・根拠未確認","確認済")))))</f>
        <v/>
      </c>
      <c r="S318" s="10" t="str">
        <f>IF(B318="","",IF(ISNUMBER(K318),0,1))</f>
        <v/>
      </c>
    </row>
    <row r="319" spans="1:19" ht="24.95" customHeight="1" x14ac:dyDescent="0.2">
      <c r="A319" s="20"/>
      <c r="B319" s="7"/>
      <c r="C319" s="7"/>
      <c r="D319" s="7"/>
      <c r="E319" s="7"/>
      <c r="F319" s="26"/>
      <c r="G319" s="26"/>
      <c r="H319" s="26"/>
      <c r="I319" s="26"/>
      <c r="J319" s="32"/>
      <c r="K319" s="35"/>
      <c r="L319" s="7"/>
      <c r="M319" s="7"/>
      <c r="N319" s="7"/>
      <c r="O319" s="18" t="str">
        <f>IF(B319="","",IF(AND(ISNUMBER(F319),ISNUMBER(I319),I319&gt;=F319),ROUND((I319-F319)*24,4),IF(OR(F319&lt;&gt;"",I319&lt;&gt;""),"",IF(AND(ISNUMBER(J319),J319&gt;=0),J319,""))))</f>
        <v/>
      </c>
      <c r="P319" s="10" t="str">
        <f>IF(B319="","",IF(AND(ISNUMBER(F319),ISNUMBER(I319),I319&gt;=F319),"実績：門司発～門司着",IF(OR(F319&lt;&gt;"",I319&lt;&gt;""),"要確認：時刻不足・逆転",IF(AND(ISNUMBER(J319),J319&gt;=0),"実績：記録の時間","未確認"))))</f>
        <v/>
      </c>
      <c r="Q319" s="10" t="str">
        <f>IF(B319="","",IF(ISNUMBER(A319),YEAR(A319)-IF(MONTH(A319)&lt;4,1,0),""))</f>
        <v/>
      </c>
      <c r="R319" s="10" t="str">
        <f>IF(B319="","",IF(OR(NOT(ISNUMBER(A319)),C319="",D319="",L319="",M319="",AND(B319&lt;&gt;"関豊丸",B319&lt;&gt;"長豊丸")),"要確認：対象船・基本項目",IF(OR(P319="要確認：時刻不足・逆転",AND(ISNUMBER(G319),ISNUMBER(H319),H319&lt;G319),AND(ISNUMBER(F319),ISNUMBER(G319),G319&lt;F319),AND(ISNUMBER(H319),ISNUMBER(I319),I319&lt;H319),AND(ISNUMBER(J319),J319&lt;0),AND(ISNUMBER(K319),K319&lt;0)),"要確認：時刻・時間・料金",IF(COUNTIFS(OtherPorts[作業日],A319,OtherPorts[曳船名],B319,OtherPorts[船名],D319,OtherPorts[門司港発],F319)&gt;1,"要確認：同じ他港作業が重複",IF(OR(NOT(ISNUMBER(O319)),M319="未確認"),"要確認：時間・根拠未確認","確認済")))))</f>
        <v/>
      </c>
      <c r="S319" s="10" t="str">
        <f>IF(B319="","",IF(ISNUMBER(K319),0,1))</f>
        <v/>
      </c>
    </row>
    <row r="320" spans="1:19" ht="24.95" customHeight="1" x14ac:dyDescent="0.2">
      <c r="A320" s="20"/>
      <c r="B320" s="7"/>
      <c r="C320" s="7"/>
      <c r="D320" s="7"/>
      <c r="E320" s="7"/>
      <c r="F320" s="26"/>
      <c r="G320" s="26"/>
      <c r="H320" s="26"/>
      <c r="I320" s="26"/>
      <c r="J320" s="32"/>
      <c r="K320" s="35"/>
      <c r="L320" s="7"/>
      <c r="M320" s="7"/>
      <c r="N320" s="7"/>
      <c r="O320" s="18" t="str">
        <f>IF(B320="","",IF(AND(ISNUMBER(F320),ISNUMBER(I320),I320&gt;=F320),ROUND((I320-F320)*24,4),IF(OR(F320&lt;&gt;"",I320&lt;&gt;""),"",IF(AND(ISNUMBER(J320),J320&gt;=0),J320,""))))</f>
        <v/>
      </c>
      <c r="P320" s="10" t="str">
        <f>IF(B320="","",IF(AND(ISNUMBER(F320),ISNUMBER(I320),I320&gt;=F320),"実績：門司発～門司着",IF(OR(F320&lt;&gt;"",I320&lt;&gt;""),"要確認：時刻不足・逆転",IF(AND(ISNUMBER(J320),J320&gt;=0),"実績：記録の時間","未確認"))))</f>
        <v/>
      </c>
      <c r="Q320" s="10" t="str">
        <f>IF(B320="","",IF(ISNUMBER(A320),YEAR(A320)-IF(MONTH(A320)&lt;4,1,0),""))</f>
        <v/>
      </c>
      <c r="R320" s="10" t="str">
        <f>IF(B320="","",IF(OR(NOT(ISNUMBER(A320)),C320="",D320="",L320="",M320="",AND(B320&lt;&gt;"関豊丸",B320&lt;&gt;"長豊丸")),"要確認：対象船・基本項目",IF(OR(P320="要確認：時刻不足・逆転",AND(ISNUMBER(G320),ISNUMBER(H320),H320&lt;G320),AND(ISNUMBER(F320),ISNUMBER(G320),G320&lt;F320),AND(ISNUMBER(H320),ISNUMBER(I320),I320&lt;H320),AND(ISNUMBER(J320),J320&lt;0),AND(ISNUMBER(K320),K320&lt;0)),"要確認：時刻・時間・料金",IF(COUNTIFS(OtherPorts[作業日],A320,OtherPorts[曳船名],B320,OtherPorts[船名],D320,OtherPorts[門司港発],F320)&gt;1,"要確認：同じ他港作業が重複",IF(OR(NOT(ISNUMBER(O320)),M320="未確認"),"要確認：時間・根拠未確認","確認済")))))</f>
        <v/>
      </c>
      <c r="S320" s="10" t="str">
        <f>IF(B320="","",IF(ISNUMBER(K320),0,1))</f>
        <v/>
      </c>
    </row>
    <row r="321" spans="1:19" ht="24.95" customHeight="1" x14ac:dyDescent="0.2">
      <c r="A321" s="20"/>
      <c r="B321" s="7"/>
      <c r="C321" s="7"/>
      <c r="D321" s="7"/>
      <c r="E321" s="7"/>
      <c r="F321" s="26"/>
      <c r="G321" s="26"/>
      <c r="H321" s="26"/>
      <c r="I321" s="26"/>
      <c r="J321" s="32"/>
      <c r="K321" s="35"/>
      <c r="L321" s="7"/>
      <c r="M321" s="7"/>
      <c r="N321" s="7"/>
      <c r="O321" s="18" t="str">
        <f>IF(B321="","",IF(AND(ISNUMBER(F321),ISNUMBER(I321),I321&gt;=F321),ROUND((I321-F321)*24,4),IF(OR(F321&lt;&gt;"",I321&lt;&gt;""),"",IF(AND(ISNUMBER(J321),J321&gt;=0),J321,""))))</f>
        <v/>
      </c>
      <c r="P321" s="10" t="str">
        <f>IF(B321="","",IF(AND(ISNUMBER(F321),ISNUMBER(I321),I321&gt;=F321),"実績：門司発～門司着",IF(OR(F321&lt;&gt;"",I321&lt;&gt;""),"要確認：時刻不足・逆転",IF(AND(ISNUMBER(J321),J321&gt;=0),"実績：記録の時間","未確認"))))</f>
        <v/>
      </c>
      <c r="Q321" s="10" t="str">
        <f>IF(B321="","",IF(ISNUMBER(A321),YEAR(A321)-IF(MONTH(A321)&lt;4,1,0),""))</f>
        <v/>
      </c>
      <c r="R321" s="10" t="str">
        <f>IF(B321="","",IF(OR(NOT(ISNUMBER(A321)),C321="",D321="",L321="",M321="",AND(B321&lt;&gt;"関豊丸",B321&lt;&gt;"長豊丸")),"要確認：対象船・基本項目",IF(OR(P321="要確認：時刻不足・逆転",AND(ISNUMBER(G321),ISNUMBER(H321),H321&lt;G321),AND(ISNUMBER(F321),ISNUMBER(G321),G321&lt;F321),AND(ISNUMBER(H321),ISNUMBER(I321),I321&lt;H321),AND(ISNUMBER(J321),J321&lt;0),AND(ISNUMBER(K321),K321&lt;0)),"要確認：時刻・時間・料金",IF(COUNTIFS(OtherPorts[作業日],A321,OtherPorts[曳船名],B321,OtherPorts[船名],D321,OtherPorts[門司港発],F321)&gt;1,"要確認：同じ他港作業が重複",IF(OR(NOT(ISNUMBER(O321)),M321="未確認"),"要確認：時間・根拠未確認","確認済")))))</f>
        <v/>
      </c>
      <c r="S321" s="10" t="str">
        <f>IF(B321="","",IF(ISNUMBER(K321),0,1))</f>
        <v/>
      </c>
    </row>
    <row r="322" spans="1:19" ht="24.95" customHeight="1" x14ac:dyDescent="0.2">
      <c r="A322" s="20"/>
      <c r="B322" s="7"/>
      <c r="C322" s="7"/>
      <c r="D322" s="7"/>
      <c r="E322" s="7"/>
      <c r="F322" s="26"/>
      <c r="G322" s="26"/>
      <c r="H322" s="26"/>
      <c r="I322" s="26"/>
      <c r="J322" s="32"/>
      <c r="K322" s="35"/>
      <c r="L322" s="7"/>
      <c r="M322" s="7"/>
      <c r="N322" s="7"/>
      <c r="O322" s="18" t="str">
        <f>IF(B322="","",IF(AND(ISNUMBER(F322),ISNUMBER(I322),I322&gt;=F322),ROUND((I322-F322)*24,4),IF(OR(F322&lt;&gt;"",I322&lt;&gt;""),"",IF(AND(ISNUMBER(J322),J322&gt;=0),J322,""))))</f>
        <v/>
      </c>
      <c r="P322" s="10" t="str">
        <f>IF(B322="","",IF(AND(ISNUMBER(F322),ISNUMBER(I322),I322&gt;=F322),"実績：門司発～門司着",IF(OR(F322&lt;&gt;"",I322&lt;&gt;""),"要確認：時刻不足・逆転",IF(AND(ISNUMBER(J322),J322&gt;=0),"実績：記録の時間","未確認"))))</f>
        <v/>
      </c>
      <c r="Q322" s="10" t="str">
        <f>IF(B322="","",IF(ISNUMBER(A322),YEAR(A322)-IF(MONTH(A322)&lt;4,1,0),""))</f>
        <v/>
      </c>
      <c r="R322" s="10" t="str">
        <f>IF(B322="","",IF(OR(NOT(ISNUMBER(A322)),C322="",D322="",L322="",M322="",AND(B322&lt;&gt;"関豊丸",B322&lt;&gt;"長豊丸")),"要確認：対象船・基本項目",IF(OR(P322="要確認：時刻不足・逆転",AND(ISNUMBER(G322),ISNUMBER(H322),H322&lt;G322),AND(ISNUMBER(F322),ISNUMBER(G322),G322&lt;F322),AND(ISNUMBER(H322),ISNUMBER(I322),I322&lt;H322),AND(ISNUMBER(J322),J322&lt;0),AND(ISNUMBER(K322),K322&lt;0)),"要確認：時刻・時間・料金",IF(COUNTIFS(OtherPorts[作業日],A322,OtherPorts[曳船名],B322,OtherPorts[船名],D322,OtherPorts[門司港発],F322)&gt;1,"要確認：同じ他港作業が重複",IF(OR(NOT(ISNUMBER(O322)),M322="未確認"),"要確認：時間・根拠未確認","確認済")))))</f>
        <v/>
      </c>
      <c r="S322" s="10" t="str">
        <f>IF(B322="","",IF(ISNUMBER(K322),0,1))</f>
        <v/>
      </c>
    </row>
    <row r="323" spans="1:19" ht="24.95" customHeight="1" x14ac:dyDescent="0.2">
      <c r="A323" s="20"/>
      <c r="B323" s="7"/>
      <c r="C323" s="7"/>
      <c r="D323" s="7"/>
      <c r="E323" s="7"/>
      <c r="F323" s="26"/>
      <c r="G323" s="26"/>
      <c r="H323" s="26"/>
      <c r="I323" s="26"/>
      <c r="J323" s="32"/>
      <c r="K323" s="35"/>
      <c r="L323" s="7"/>
      <c r="M323" s="7"/>
      <c r="N323" s="7"/>
      <c r="O323" s="18" t="str">
        <f>IF(B323="","",IF(AND(ISNUMBER(F323),ISNUMBER(I323),I323&gt;=F323),ROUND((I323-F323)*24,4),IF(OR(F323&lt;&gt;"",I323&lt;&gt;""),"",IF(AND(ISNUMBER(J323),J323&gt;=0),J323,""))))</f>
        <v/>
      </c>
      <c r="P323" s="10" t="str">
        <f>IF(B323="","",IF(AND(ISNUMBER(F323),ISNUMBER(I323),I323&gt;=F323),"実績：門司発～門司着",IF(OR(F323&lt;&gt;"",I323&lt;&gt;""),"要確認：時刻不足・逆転",IF(AND(ISNUMBER(J323),J323&gt;=0),"実績：記録の時間","未確認"))))</f>
        <v/>
      </c>
      <c r="Q323" s="10" t="str">
        <f>IF(B323="","",IF(ISNUMBER(A323),YEAR(A323)-IF(MONTH(A323)&lt;4,1,0),""))</f>
        <v/>
      </c>
      <c r="R323" s="10" t="str">
        <f>IF(B323="","",IF(OR(NOT(ISNUMBER(A323)),C323="",D323="",L323="",M323="",AND(B323&lt;&gt;"関豊丸",B323&lt;&gt;"長豊丸")),"要確認：対象船・基本項目",IF(OR(P323="要確認：時刻不足・逆転",AND(ISNUMBER(G323),ISNUMBER(H323),H323&lt;G323),AND(ISNUMBER(F323),ISNUMBER(G323),G323&lt;F323),AND(ISNUMBER(H323),ISNUMBER(I323),I323&lt;H323),AND(ISNUMBER(J323),J323&lt;0),AND(ISNUMBER(K323),K323&lt;0)),"要確認：時刻・時間・料金",IF(COUNTIFS(OtherPorts[作業日],A323,OtherPorts[曳船名],B323,OtherPorts[船名],D323,OtherPorts[門司港発],F323)&gt;1,"要確認：同じ他港作業が重複",IF(OR(NOT(ISNUMBER(O323)),M323="未確認"),"要確認：時間・根拠未確認","確認済")))))</f>
        <v/>
      </c>
      <c r="S323" s="10" t="str">
        <f>IF(B323="","",IF(ISNUMBER(K323),0,1))</f>
        <v/>
      </c>
    </row>
    <row r="324" spans="1:19" ht="24.95" customHeight="1" x14ac:dyDescent="0.2">
      <c r="A324" s="20"/>
      <c r="B324" s="7"/>
      <c r="C324" s="7"/>
      <c r="D324" s="7"/>
      <c r="E324" s="7"/>
      <c r="F324" s="26"/>
      <c r="G324" s="26"/>
      <c r="H324" s="26"/>
      <c r="I324" s="26"/>
      <c r="J324" s="32"/>
      <c r="K324" s="35"/>
      <c r="L324" s="7"/>
      <c r="M324" s="7"/>
      <c r="N324" s="7"/>
      <c r="O324" s="18" t="str">
        <f>IF(B324="","",IF(AND(ISNUMBER(F324),ISNUMBER(I324),I324&gt;=F324),ROUND((I324-F324)*24,4),IF(OR(F324&lt;&gt;"",I324&lt;&gt;""),"",IF(AND(ISNUMBER(J324),J324&gt;=0),J324,""))))</f>
        <v/>
      </c>
      <c r="P324" s="10" t="str">
        <f>IF(B324="","",IF(AND(ISNUMBER(F324),ISNUMBER(I324),I324&gt;=F324),"実績：門司発～門司着",IF(OR(F324&lt;&gt;"",I324&lt;&gt;""),"要確認：時刻不足・逆転",IF(AND(ISNUMBER(J324),J324&gt;=0),"実績：記録の時間","未確認"))))</f>
        <v/>
      </c>
      <c r="Q324" s="10" t="str">
        <f>IF(B324="","",IF(ISNUMBER(A324),YEAR(A324)-IF(MONTH(A324)&lt;4,1,0),""))</f>
        <v/>
      </c>
      <c r="R324" s="10" t="str">
        <f>IF(B324="","",IF(OR(NOT(ISNUMBER(A324)),C324="",D324="",L324="",M324="",AND(B324&lt;&gt;"関豊丸",B324&lt;&gt;"長豊丸")),"要確認：対象船・基本項目",IF(OR(P324="要確認：時刻不足・逆転",AND(ISNUMBER(G324),ISNUMBER(H324),H324&lt;G324),AND(ISNUMBER(F324),ISNUMBER(G324),G324&lt;F324),AND(ISNUMBER(H324),ISNUMBER(I324),I324&lt;H324),AND(ISNUMBER(J324),J324&lt;0),AND(ISNUMBER(K324),K324&lt;0)),"要確認：時刻・時間・料金",IF(COUNTIFS(OtherPorts[作業日],A324,OtherPorts[曳船名],B324,OtherPorts[船名],D324,OtherPorts[門司港発],F324)&gt;1,"要確認：同じ他港作業が重複",IF(OR(NOT(ISNUMBER(O324)),M324="未確認"),"要確認：時間・根拠未確認","確認済")))))</f>
        <v/>
      </c>
      <c r="S324" s="10" t="str">
        <f>IF(B324="","",IF(ISNUMBER(K324),0,1))</f>
        <v/>
      </c>
    </row>
    <row r="325" spans="1:19" ht="24.95" customHeight="1" x14ac:dyDescent="0.2">
      <c r="A325" s="20"/>
      <c r="B325" s="7"/>
      <c r="C325" s="7"/>
      <c r="D325" s="7"/>
      <c r="E325" s="7"/>
      <c r="F325" s="26"/>
      <c r="G325" s="26"/>
      <c r="H325" s="26"/>
      <c r="I325" s="26"/>
      <c r="J325" s="32"/>
      <c r="K325" s="35"/>
      <c r="L325" s="7"/>
      <c r="M325" s="7"/>
      <c r="N325" s="7"/>
      <c r="O325" s="18" t="str">
        <f>IF(B325="","",IF(AND(ISNUMBER(F325),ISNUMBER(I325),I325&gt;=F325),ROUND((I325-F325)*24,4),IF(OR(F325&lt;&gt;"",I325&lt;&gt;""),"",IF(AND(ISNUMBER(J325),J325&gt;=0),J325,""))))</f>
        <v/>
      </c>
      <c r="P325" s="10" t="str">
        <f>IF(B325="","",IF(AND(ISNUMBER(F325),ISNUMBER(I325),I325&gt;=F325),"実績：門司発～門司着",IF(OR(F325&lt;&gt;"",I325&lt;&gt;""),"要確認：時刻不足・逆転",IF(AND(ISNUMBER(J325),J325&gt;=0),"実績：記録の時間","未確認"))))</f>
        <v/>
      </c>
      <c r="Q325" s="10" t="str">
        <f>IF(B325="","",IF(ISNUMBER(A325),YEAR(A325)-IF(MONTH(A325)&lt;4,1,0),""))</f>
        <v/>
      </c>
      <c r="R325" s="10" t="str">
        <f>IF(B325="","",IF(OR(NOT(ISNUMBER(A325)),C325="",D325="",L325="",M325="",AND(B325&lt;&gt;"関豊丸",B325&lt;&gt;"長豊丸")),"要確認：対象船・基本項目",IF(OR(P325="要確認：時刻不足・逆転",AND(ISNUMBER(G325),ISNUMBER(H325),H325&lt;G325),AND(ISNUMBER(F325),ISNUMBER(G325),G325&lt;F325),AND(ISNUMBER(H325),ISNUMBER(I325),I325&lt;H325),AND(ISNUMBER(J325),J325&lt;0),AND(ISNUMBER(K325),K325&lt;0)),"要確認：時刻・時間・料金",IF(COUNTIFS(OtherPorts[作業日],A325,OtherPorts[曳船名],B325,OtherPorts[船名],D325,OtherPorts[門司港発],F325)&gt;1,"要確認：同じ他港作業が重複",IF(OR(NOT(ISNUMBER(O325)),M325="未確認"),"要確認：時間・根拠未確認","確認済")))))</f>
        <v/>
      </c>
      <c r="S325" s="10" t="str">
        <f>IF(B325="","",IF(ISNUMBER(K325),0,1))</f>
        <v/>
      </c>
    </row>
    <row r="326" spans="1:19" ht="24.95" customHeight="1" x14ac:dyDescent="0.2">
      <c r="A326" s="20"/>
      <c r="B326" s="7"/>
      <c r="C326" s="7"/>
      <c r="D326" s="7"/>
      <c r="E326" s="7"/>
      <c r="F326" s="26"/>
      <c r="G326" s="26"/>
      <c r="H326" s="26"/>
      <c r="I326" s="26"/>
      <c r="J326" s="32"/>
      <c r="K326" s="35"/>
      <c r="L326" s="7"/>
      <c r="M326" s="7"/>
      <c r="N326" s="7"/>
      <c r="O326" s="18" t="str">
        <f>IF(B326="","",IF(AND(ISNUMBER(F326),ISNUMBER(I326),I326&gt;=F326),ROUND((I326-F326)*24,4),IF(OR(F326&lt;&gt;"",I326&lt;&gt;""),"",IF(AND(ISNUMBER(J326),J326&gt;=0),J326,""))))</f>
        <v/>
      </c>
      <c r="P326" s="10" t="str">
        <f>IF(B326="","",IF(AND(ISNUMBER(F326),ISNUMBER(I326),I326&gt;=F326),"実績：門司発～門司着",IF(OR(F326&lt;&gt;"",I326&lt;&gt;""),"要確認：時刻不足・逆転",IF(AND(ISNUMBER(J326),J326&gt;=0),"実績：記録の時間","未確認"))))</f>
        <v/>
      </c>
      <c r="Q326" s="10" t="str">
        <f>IF(B326="","",IF(ISNUMBER(A326),YEAR(A326)-IF(MONTH(A326)&lt;4,1,0),""))</f>
        <v/>
      </c>
      <c r="R326" s="10" t="str">
        <f>IF(B326="","",IF(OR(NOT(ISNUMBER(A326)),C326="",D326="",L326="",M326="",AND(B326&lt;&gt;"関豊丸",B326&lt;&gt;"長豊丸")),"要確認：対象船・基本項目",IF(OR(P326="要確認：時刻不足・逆転",AND(ISNUMBER(G326),ISNUMBER(H326),H326&lt;G326),AND(ISNUMBER(F326),ISNUMBER(G326),G326&lt;F326),AND(ISNUMBER(H326),ISNUMBER(I326),I326&lt;H326),AND(ISNUMBER(J326),J326&lt;0),AND(ISNUMBER(K326),K326&lt;0)),"要確認：時刻・時間・料金",IF(COUNTIFS(OtherPorts[作業日],A326,OtherPorts[曳船名],B326,OtherPorts[船名],D326,OtherPorts[門司港発],F326)&gt;1,"要確認：同じ他港作業が重複",IF(OR(NOT(ISNUMBER(O326)),M326="未確認"),"要確認：時間・根拠未確認","確認済")))))</f>
        <v/>
      </c>
      <c r="S326" s="10" t="str">
        <f>IF(B326="","",IF(ISNUMBER(K326),0,1))</f>
        <v/>
      </c>
    </row>
    <row r="327" spans="1:19" ht="24.95" customHeight="1" x14ac:dyDescent="0.2">
      <c r="A327" s="20"/>
      <c r="B327" s="7"/>
      <c r="C327" s="7"/>
      <c r="D327" s="7"/>
      <c r="E327" s="7"/>
      <c r="F327" s="26"/>
      <c r="G327" s="26"/>
      <c r="H327" s="26"/>
      <c r="I327" s="26"/>
      <c r="J327" s="32"/>
      <c r="K327" s="35"/>
      <c r="L327" s="7"/>
      <c r="M327" s="7"/>
      <c r="N327" s="7"/>
      <c r="O327" s="18" t="str">
        <f>IF(B327="","",IF(AND(ISNUMBER(F327),ISNUMBER(I327),I327&gt;=F327),ROUND((I327-F327)*24,4),IF(OR(F327&lt;&gt;"",I327&lt;&gt;""),"",IF(AND(ISNUMBER(J327),J327&gt;=0),J327,""))))</f>
        <v/>
      </c>
      <c r="P327" s="10" t="str">
        <f>IF(B327="","",IF(AND(ISNUMBER(F327),ISNUMBER(I327),I327&gt;=F327),"実績：門司発～門司着",IF(OR(F327&lt;&gt;"",I327&lt;&gt;""),"要確認：時刻不足・逆転",IF(AND(ISNUMBER(J327),J327&gt;=0),"実績：記録の時間","未確認"))))</f>
        <v/>
      </c>
      <c r="Q327" s="10" t="str">
        <f>IF(B327="","",IF(ISNUMBER(A327),YEAR(A327)-IF(MONTH(A327)&lt;4,1,0),""))</f>
        <v/>
      </c>
      <c r="R327" s="10" t="str">
        <f>IF(B327="","",IF(OR(NOT(ISNUMBER(A327)),C327="",D327="",L327="",M327="",AND(B327&lt;&gt;"関豊丸",B327&lt;&gt;"長豊丸")),"要確認：対象船・基本項目",IF(OR(P327="要確認：時刻不足・逆転",AND(ISNUMBER(G327),ISNUMBER(H327),H327&lt;G327),AND(ISNUMBER(F327),ISNUMBER(G327),G327&lt;F327),AND(ISNUMBER(H327),ISNUMBER(I327),I327&lt;H327),AND(ISNUMBER(J327),J327&lt;0),AND(ISNUMBER(K327),K327&lt;0)),"要確認：時刻・時間・料金",IF(COUNTIFS(OtherPorts[作業日],A327,OtherPorts[曳船名],B327,OtherPorts[船名],D327,OtherPorts[門司港発],F327)&gt;1,"要確認：同じ他港作業が重複",IF(OR(NOT(ISNUMBER(O327)),M327="未確認"),"要確認：時間・根拠未確認","確認済")))))</f>
        <v/>
      </c>
      <c r="S327" s="10" t="str">
        <f>IF(B327="","",IF(ISNUMBER(K327),0,1))</f>
        <v/>
      </c>
    </row>
    <row r="328" spans="1:19" ht="24.95" customHeight="1" x14ac:dyDescent="0.2">
      <c r="A328" s="20"/>
      <c r="B328" s="7"/>
      <c r="C328" s="7"/>
      <c r="D328" s="7"/>
      <c r="E328" s="7"/>
      <c r="F328" s="26"/>
      <c r="G328" s="26"/>
      <c r="H328" s="26"/>
      <c r="I328" s="26"/>
      <c r="J328" s="32"/>
      <c r="K328" s="35"/>
      <c r="L328" s="7"/>
      <c r="M328" s="7"/>
      <c r="N328" s="7"/>
      <c r="O328" s="18" t="str">
        <f>IF(B328="","",IF(AND(ISNUMBER(F328),ISNUMBER(I328),I328&gt;=F328),ROUND((I328-F328)*24,4),IF(OR(F328&lt;&gt;"",I328&lt;&gt;""),"",IF(AND(ISNUMBER(J328),J328&gt;=0),J328,""))))</f>
        <v/>
      </c>
      <c r="P328" s="10" t="str">
        <f>IF(B328="","",IF(AND(ISNUMBER(F328),ISNUMBER(I328),I328&gt;=F328),"実績：門司発～門司着",IF(OR(F328&lt;&gt;"",I328&lt;&gt;""),"要確認：時刻不足・逆転",IF(AND(ISNUMBER(J328),J328&gt;=0),"実績：記録の時間","未確認"))))</f>
        <v/>
      </c>
      <c r="Q328" s="10" t="str">
        <f>IF(B328="","",IF(ISNUMBER(A328),YEAR(A328)-IF(MONTH(A328)&lt;4,1,0),""))</f>
        <v/>
      </c>
      <c r="R328" s="10" t="str">
        <f>IF(B328="","",IF(OR(NOT(ISNUMBER(A328)),C328="",D328="",L328="",M328="",AND(B328&lt;&gt;"関豊丸",B328&lt;&gt;"長豊丸")),"要確認：対象船・基本項目",IF(OR(P328="要確認：時刻不足・逆転",AND(ISNUMBER(G328),ISNUMBER(H328),H328&lt;G328),AND(ISNUMBER(F328),ISNUMBER(G328),G328&lt;F328),AND(ISNUMBER(H328),ISNUMBER(I328),I328&lt;H328),AND(ISNUMBER(J328),J328&lt;0),AND(ISNUMBER(K328),K328&lt;0)),"要確認：時刻・時間・料金",IF(COUNTIFS(OtherPorts[作業日],A328,OtherPorts[曳船名],B328,OtherPorts[船名],D328,OtherPorts[門司港発],F328)&gt;1,"要確認：同じ他港作業が重複",IF(OR(NOT(ISNUMBER(O328)),M328="未確認"),"要確認：時間・根拠未確認","確認済")))))</f>
        <v/>
      </c>
      <c r="S328" s="10" t="str">
        <f>IF(B328="","",IF(ISNUMBER(K328),0,1))</f>
        <v/>
      </c>
    </row>
    <row r="329" spans="1:19" ht="24.95" customHeight="1" x14ac:dyDescent="0.2">
      <c r="A329" s="20"/>
      <c r="B329" s="7"/>
      <c r="C329" s="7"/>
      <c r="D329" s="7"/>
      <c r="E329" s="7"/>
      <c r="F329" s="26"/>
      <c r="G329" s="26"/>
      <c r="H329" s="26"/>
      <c r="I329" s="26"/>
      <c r="J329" s="32"/>
      <c r="K329" s="35"/>
      <c r="L329" s="7"/>
      <c r="M329" s="7"/>
      <c r="N329" s="7"/>
      <c r="O329" s="18" t="str">
        <f>IF(B329="","",IF(AND(ISNUMBER(F329),ISNUMBER(I329),I329&gt;=F329),ROUND((I329-F329)*24,4),IF(OR(F329&lt;&gt;"",I329&lt;&gt;""),"",IF(AND(ISNUMBER(J329),J329&gt;=0),J329,""))))</f>
        <v/>
      </c>
      <c r="P329" s="10" t="str">
        <f>IF(B329="","",IF(AND(ISNUMBER(F329),ISNUMBER(I329),I329&gt;=F329),"実績：門司発～門司着",IF(OR(F329&lt;&gt;"",I329&lt;&gt;""),"要確認：時刻不足・逆転",IF(AND(ISNUMBER(J329),J329&gt;=0),"実績：記録の時間","未確認"))))</f>
        <v/>
      </c>
      <c r="Q329" s="10" t="str">
        <f>IF(B329="","",IF(ISNUMBER(A329),YEAR(A329)-IF(MONTH(A329)&lt;4,1,0),""))</f>
        <v/>
      </c>
      <c r="R329" s="10" t="str">
        <f>IF(B329="","",IF(OR(NOT(ISNUMBER(A329)),C329="",D329="",L329="",M329="",AND(B329&lt;&gt;"関豊丸",B329&lt;&gt;"長豊丸")),"要確認：対象船・基本項目",IF(OR(P329="要確認：時刻不足・逆転",AND(ISNUMBER(G329),ISNUMBER(H329),H329&lt;G329),AND(ISNUMBER(F329),ISNUMBER(G329),G329&lt;F329),AND(ISNUMBER(H329),ISNUMBER(I329),I329&lt;H329),AND(ISNUMBER(J329),J329&lt;0),AND(ISNUMBER(K329),K329&lt;0)),"要確認：時刻・時間・料金",IF(COUNTIFS(OtherPorts[作業日],A329,OtherPorts[曳船名],B329,OtherPorts[船名],D329,OtherPorts[門司港発],F329)&gt;1,"要確認：同じ他港作業が重複",IF(OR(NOT(ISNUMBER(O329)),M329="未確認"),"要確認：時間・根拠未確認","確認済")))))</f>
        <v/>
      </c>
      <c r="S329" s="10" t="str">
        <f>IF(B329="","",IF(ISNUMBER(K329),0,1))</f>
        <v/>
      </c>
    </row>
    <row r="330" spans="1:19" ht="24.95" customHeight="1" x14ac:dyDescent="0.2">
      <c r="A330" s="20"/>
      <c r="B330" s="7"/>
      <c r="C330" s="7"/>
      <c r="D330" s="7"/>
      <c r="E330" s="7"/>
      <c r="F330" s="26"/>
      <c r="G330" s="26"/>
      <c r="H330" s="26"/>
      <c r="I330" s="26"/>
      <c r="J330" s="32"/>
      <c r="K330" s="35"/>
      <c r="L330" s="7"/>
      <c r="M330" s="7"/>
      <c r="N330" s="7"/>
      <c r="O330" s="18" t="str">
        <f>IF(B330="","",IF(AND(ISNUMBER(F330),ISNUMBER(I330),I330&gt;=F330),ROUND((I330-F330)*24,4),IF(OR(F330&lt;&gt;"",I330&lt;&gt;""),"",IF(AND(ISNUMBER(J330),J330&gt;=0),J330,""))))</f>
        <v/>
      </c>
      <c r="P330" s="10" t="str">
        <f>IF(B330="","",IF(AND(ISNUMBER(F330),ISNUMBER(I330),I330&gt;=F330),"実績：門司発～門司着",IF(OR(F330&lt;&gt;"",I330&lt;&gt;""),"要確認：時刻不足・逆転",IF(AND(ISNUMBER(J330),J330&gt;=0),"実績：記録の時間","未確認"))))</f>
        <v/>
      </c>
      <c r="Q330" s="10" t="str">
        <f>IF(B330="","",IF(ISNUMBER(A330),YEAR(A330)-IF(MONTH(A330)&lt;4,1,0),""))</f>
        <v/>
      </c>
      <c r="R330" s="10" t="str">
        <f>IF(B330="","",IF(OR(NOT(ISNUMBER(A330)),C330="",D330="",L330="",M330="",AND(B330&lt;&gt;"関豊丸",B330&lt;&gt;"長豊丸")),"要確認：対象船・基本項目",IF(OR(P330="要確認：時刻不足・逆転",AND(ISNUMBER(G330),ISNUMBER(H330),H330&lt;G330),AND(ISNUMBER(F330),ISNUMBER(G330),G330&lt;F330),AND(ISNUMBER(H330),ISNUMBER(I330),I330&lt;H330),AND(ISNUMBER(J330),J330&lt;0),AND(ISNUMBER(K330),K330&lt;0)),"要確認：時刻・時間・料金",IF(COUNTIFS(OtherPorts[作業日],A330,OtherPorts[曳船名],B330,OtherPorts[船名],D330,OtherPorts[門司港発],F330)&gt;1,"要確認：同じ他港作業が重複",IF(OR(NOT(ISNUMBER(O330)),M330="未確認"),"要確認：時間・根拠未確認","確認済")))))</f>
        <v/>
      </c>
      <c r="S330" s="10" t="str">
        <f>IF(B330="","",IF(ISNUMBER(K330),0,1))</f>
        <v/>
      </c>
    </row>
    <row r="331" spans="1:19" ht="24.95" customHeight="1" x14ac:dyDescent="0.2">
      <c r="A331" s="20"/>
      <c r="B331" s="7"/>
      <c r="C331" s="7"/>
      <c r="D331" s="7"/>
      <c r="E331" s="7"/>
      <c r="F331" s="26"/>
      <c r="G331" s="26"/>
      <c r="H331" s="26"/>
      <c r="I331" s="26"/>
      <c r="J331" s="32"/>
      <c r="K331" s="35"/>
      <c r="L331" s="7"/>
      <c r="M331" s="7"/>
      <c r="N331" s="7"/>
      <c r="O331" s="18" t="str">
        <f>IF(B331="","",IF(AND(ISNUMBER(F331),ISNUMBER(I331),I331&gt;=F331),ROUND((I331-F331)*24,4),IF(OR(F331&lt;&gt;"",I331&lt;&gt;""),"",IF(AND(ISNUMBER(J331),J331&gt;=0),J331,""))))</f>
        <v/>
      </c>
      <c r="P331" s="10" t="str">
        <f>IF(B331="","",IF(AND(ISNUMBER(F331),ISNUMBER(I331),I331&gt;=F331),"実績：門司発～門司着",IF(OR(F331&lt;&gt;"",I331&lt;&gt;""),"要確認：時刻不足・逆転",IF(AND(ISNUMBER(J331),J331&gt;=0),"実績：記録の時間","未確認"))))</f>
        <v/>
      </c>
      <c r="Q331" s="10" t="str">
        <f>IF(B331="","",IF(ISNUMBER(A331),YEAR(A331)-IF(MONTH(A331)&lt;4,1,0),""))</f>
        <v/>
      </c>
      <c r="R331" s="10" t="str">
        <f>IF(B331="","",IF(OR(NOT(ISNUMBER(A331)),C331="",D331="",L331="",M331="",AND(B331&lt;&gt;"関豊丸",B331&lt;&gt;"長豊丸")),"要確認：対象船・基本項目",IF(OR(P331="要確認：時刻不足・逆転",AND(ISNUMBER(G331),ISNUMBER(H331),H331&lt;G331),AND(ISNUMBER(F331),ISNUMBER(G331),G331&lt;F331),AND(ISNUMBER(H331),ISNUMBER(I331),I331&lt;H331),AND(ISNUMBER(J331),J331&lt;0),AND(ISNUMBER(K331),K331&lt;0)),"要確認：時刻・時間・料金",IF(COUNTIFS(OtherPorts[作業日],A331,OtherPorts[曳船名],B331,OtherPorts[船名],D331,OtherPorts[門司港発],F331)&gt;1,"要確認：同じ他港作業が重複",IF(OR(NOT(ISNUMBER(O331)),M331="未確認"),"要確認：時間・根拠未確認","確認済")))))</f>
        <v/>
      </c>
      <c r="S331" s="10" t="str">
        <f>IF(B331="","",IF(ISNUMBER(K331),0,1))</f>
        <v/>
      </c>
    </row>
    <row r="332" spans="1:19" ht="24.95" customHeight="1" x14ac:dyDescent="0.2">
      <c r="A332" s="20"/>
      <c r="B332" s="7"/>
      <c r="C332" s="7"/>
      <c r="D332" s="7"/>
      <c r="E332" s="7"/>
      <c r="F332" s="26"/>
      <c r="G332" s="26"/>
      <c r="H332" s="26"/>
      <c r="I332" s="26"/>
      <c r="J332" s="32"/>
      <c r="K332" s="35"/>
      <c r="L332" s="7"/>
      <c r="M332" s="7"/>
      <c r="N332" s="7"/>
      <c r="O332" s="18" t="str">
        <f>IF(B332="","",IF(AND(ISNUMBER(F332),ISNUMBER(I332),I332&gt;=F332),ROUND((I332-F332)*24,4),IF(OR(F332&lt;&gt;"",I332&lt;&gt;""),"",IF(AND(ISNUMBER(J332),J332&gt;=0),J332,""))))</f>
        <v/>
      </c>
      <c r="P332" s="10" t="str">
        <f>IF(B332="","",IF(AND(ISNUMBER(F332),ISNUMBER(I332),I332&gt;=F332),"実績：門司発～門司着",IF(OR(F332&lt;&gt;"",I332&lt;&gt;""),"要確認：時刻不足・逆転",IF(AND(ISNUMBER(J332),J332&gt;=0),"実績：記録の時間","未確認"))))</f>
        <v/>
      </c>
      <c r="Q332" s="10" t="str">
        <f>IF(B332="","",IF(ISNUMBER(A332),YEAR(A332)-IF(MONTH(A332)&lt;4,1,0),""))</f>
        <v/>
      </c>
      <c r="R332" s="10" t="str">
        <f>IF(B332="","",IF(OR(NOT(ISNUMBER(A332)),C332="",D332="",L332="",M332="",AND(B332&lt;&gt;"関豊丸",B332&lt;&gt;"長豊丸")),"要確認：対象船・基本項目",IF(OR(P332="要確認：時刻不足・逆転",AND(ISNUMBER(G332),ISNUMBER(H332),H332&lt;G332),AND(ISNUMBER(F332),ISNUMBER(G332),G332&lt;F332),AND(ISNUMBER(H332),ISNUMBER(I332),I332&lt;H332),AND(ISNUMBER(J332),J332&lt;0),AND(ISNUMBER(K332),K332&lt;0)),"要確認：時刻・時間・料金",IF(COUNTIFS(OtherPorts[作業日],A332,OtherPorts[曳船名],B332,OtherPorts[船名],D332,OtherPorts[門司港発],F332)&gt;1,"要確認：同じ他港作業が重複",IF(OR(NOT(ISNUMBER(O332)),M332="未確認"),"要確認：時間・根拠未確認","確認済")))))</f>
        <v/>
      </c>
      <c r="S332" s="10" t="str">
        <f>IF(B332="","",IF(ISNUMBER(K332),0,1))</f>
        <v/>
      </c>
    </row>
    <row r="333" spans="1:19" ht="24.95" customHeight="1" x14ac:dyDescent="0.2">
      <c r="A333" s="20"/>
      <c r="B333" s="7"/>
      <c r="C333" s="7"/>
      <c r="D333" s="7"/>
      <c r="E333" s="7"/>
      <c r="F333" s="26"/>
      <c r="G333" s="26"/>
      <c r="H333" s="26"/>
      <c r="I333" s="26"/>
      <c r="J333" s="32"/>
      <c r="K333" s="35"/>
      <c r="L333" s="7"/>
      <c r="M333" s="7"/>
      <c r="N333" s="7"/>
      <c r="O333" s="18" t="str">
        <f>IF(B333="","",IF(AND(ISNUMBER(F333),ISNUMBER(I333),I333&gt;=F333),ROUND((I333-F333)*24,4),IF(OR(F333&lt;&gt;"",I333&lt;&gt;""),"",IF(AND(ISNUMBER(J333),J333&gt;=0),J333,""))))</f>
        <v/>
      </c>
      <c r="P333" s="10" t="str">
        <f>IF(B333="","",IF(AND(ISNUMBER(F333),ISNUMBER(I333),I333&gt;=F333),"実績：門司発～門司着",IF(OR(F333&lt;&gt;"",I333&lt;&gt;""),"要確認：時刻不足・逆転",IF(AND(ISNUMBER(J333),J333&gt;=0),"実績：記録の時間","未確認"))))</f>
        <v/>
      </c>
      <c r="Q333" s="10" t="str">
        <f>IF(B333="","",IF(ISNUMBER(A333),YEAR(A333)-IF(MONTH(A333)&lt;4,1,0),""))</f>
        <v/>
      </c>
      <c r="R333" s="10" t="str">
        <f>IF(B333="","",IF(OR(NOT(ISNUMBER(A333)),C333="",D333="",L333="",M333="",AND(B333&lt;&gt;"関豊丸",B333&lt;&gt;"長豊丸")),"要確認：対象船・基本項目",IF(OR(P333="要確認：時刻不足・逆転",AND(ISNUMBER(G333),ISNUMBER(H333),H333&lt;G333),AND(ISNUMBER(F333),ISNUMBER(G333),G333&lt;F333),AND(ISNUMBER(H333),ISNUMBER(I333),I333&lt;H333),AND(ISNUMBER(J333),J333&lt;0),AND(ISNUMBER(K333),K333&lt;0)),"要確認：時刻・時間・料金",IF(COUNTIFS(OtherPorts[作業日],A333,OtherPorts[曳船名],B333,OtherPorts[船名],D333,OtherPorts[門司港発],F333)&gt;1,"要確認：同じ他港作業が重複",IF(OR(NOT(ISNUMBER(O333)),M333="未確認"),"要確認：時間・根拠未確認","確認済")))))</f>
        <v/>
      </c>
      <c r="S333" s="10" t="str">
        <f>IF(B333="","",IF(ISNUMBER(K333),0,1))</f>
        <v/>
      </c>
    </row>
    <row r="334" spans="1:19" ht="24.95" customHeight="1" x14ac:dyDescent="0.2">
      <c r="A334" s="20"/>
      <c r="B334" s="7"/>
      <c r="C334" s="7"/>
      <c r="D334" s="7"/>
      <c r="E334" s="7"/>
      <c r="F334" s="26"/>
      <c r="G334" s="26"/>
      <c r="H334" s="26"/>
      <c r="I334" s="26"/>
      <c r="J334" s="32"/>
      <c r="K334" s="35"/>
      <c r="L334" s="7"/>
      <c r="M334" s="7"/>
      <c r="N334" s="7"/>
      <c r="O334" s="18" t="str">
        <f>IF(B334="","",IF(AND(ISNUMBER(F334),ISNUMBER(I334),I334&gt;=F334),ROUND((I334-F334)*24,4),IF(OR(F334&lt;&gt;"",I334&lt;&gt;""),"",IF(AND(ISNUMBER(J334),J334&gt;=0),J334,""))))</f>
        <v/>
      </c>
      <c r="P334" s="10" t="str">
        <f>IF(B334="","",IF(AND(ISNUMBER(F334),ISNUMBER(I334),I334&gt;=F334),"実績：門司発～門司着",IF(OR(F334&lt;&gt;"",I334&lt;&gt;""),"要確認：時刻不足・逆転",IF(AND(ISNUMBER(J334),J334&gt;=0),"実績：記録の時間","未確認"))))</f>
        <v/>
      </c>
      <c r="Q334" s="10" t="str">
        <f>IF(B334="","",IF(ISNUMBER(A334),YEAR(A334)-IF(MONTH(A334)&lt;4,1,0),""))</f>
        <v/>
      </c>
      <c r="R334" s="10" t="str">
        <f>IF(B334="","",IF(OR(NOT(ISNUMBER(A334)),C334="",D334="",L334="",M334="",AND(B334&lt;&gt;"関豊丸",B334&lt;&gt;"長豊丸")),"要確認：対象船・基本項目",IF(OR(P334="要確認：時刻不足・逆転",AND(ISNUMBER(G334),ISNUMBER(H334),H334&lt;G334),AND(ISNUMBER(F334),ISNUMBER(G334),G334&lt;F334),AND(ISNUMBER(H334),ISNUMBER(I334),I334&lt;H334),AND(ISNUMBER(J334),J334&lt;0),AND(ISNUMBER(K334),K334&lt;0)),"要確認：時刻・時間・料金",IF(COUNTIFS(OtherPorts[作業日],A334,OtherPorts[曳船名],B334,OtherPorts[船名],D334,OtherPorts[門司港発],F334)&gt;1,"要確認：同じ他港作業が重複",IF(OR(NOT(ISNUMBER(O334)),M334="未確認"),"要確認：時間・根拠未確認","確認済")))))</f>
        <v/>
      </c>
      <c r="S334" s="10" t="str">
        <f>IF(B334="","",IF(ISNUMBER(K334),0,1))</f>
        <v/>
      </c>
    </row>
    <row r="335" spans="1:19" ht="24.95" customHeight="1" x14ac:dyDescent="0.2">
      <c r="A335" s="20"/>
      <c r="B335" s="7"/>
      <c r="C335" s="7"/>
      <c r="D335" s="7"/>
      <c r="E335" s="7"/>
      <c r="F335" s="26"/>
      <c r="G335" s="26"/>
      <c r="H335" s="26"/>
      <c r="I335" s="26"/>
      <c r="J335" s="32"/>
      <c r="K335" s="35"/>
      <c r="L335" s="7"/>
      <c r="M335" s="7"/>
      <c r="N335" s="7"/>
      <c r="O335" s="18" t="str">
        <f>IF(B335="","",IF(AND(ISNUMBER(F335),ISNUMBER(I335),I335&gt;=F335),ROUND((I335-F335)*24,4),IF(OR(F335&lt;&gt;"",I335&lt;&gt;""),"",IF(AND(ISNUMBER(J335),J335&gt;=0),J335,""))))</f>
        <v/>
      </c>
      <c r="P335" s="10" t="str">
        <f>IF(B335="","",IF(AND(ISNUMBER(F335),ISNUMBER(I335),I335&gt;=F335),"実績：門司発～門司着",IF(OR(F335&lt;&gt;"",I335&lt;&gt;""),"要確認：時刻不足・逆転",IF(AND(ISNUMBER(J335),J335&gt;=0),"実績：記録の時間","未確認"))))</f>
        <v/>
      </c>
      <c r="Q335" s="10" t="str">
        <f>IF(B335="","",IF(ISNUMBER(A335),YEAR(A335)-IF(MONTH(A335)&lt;4,1,0),""))</f>
        <v/>
      </c>
      <c r="R335" s="10" t="str">
        <f>IF(B335="","",IF(OR(NOT(ISNUMBER(A335)),C335="",D335="",L335="",M335="",AND(B335&lt;&gt;"関豊丸",B335&lt;&gt;"長豊丸")),"要確認：対象船・基本項目",IF(OR(P335="要確認：時刻不足・逆転",AND(ISNUMBER(G335),ISNUMBER(H335),H335&lt;G335),AND(ISNUMBER(F335),ISNUMBER(G335),G335&lt;F335),AND(ISNUMBER(H335),ISNUMBER(I335),I335&lt;H335),AND(ISNUMBER(J335),J335&lt;0),AND(ISNUMBER(K335),K335&lt;0)),"要確認：時刻・時間・料金",IF(COUNTIFS(OtherPorts[作業日],A335,OtherPorts[曳船名],B335,OtherPorts[船名],D335,OtherPorts[門司港発],F335)&gt;1,"要確認：同じ他港作業が重複",IF(OR(NOT(ISNUMBER(O335)),M335="未確認"),"要確認：時間・根拠未確認","確認済")))))</f>
        <v/>
      </c>
      <c r="S335" s="10" t="str">
        <f>IF(B335="","",IF(ISNUMBER(K335),0,1))</f>
        <v/>
      </c>
    </row>
    <row r="336" spans="1:19" ht="24.95" customHeight="1" x14ac:dyDescent="0.2">
      <c r="A336" s="20"/>
      <c r="B336" s="7"/>
      <c r="C336" s="7"/>
      <c r="D336" s="7"/>
      <c r="E336" s="7"/>
      <c r="F336" s="26"/>
      <c r="G336" s="26"/>
      <c r="H336" s="26"/>
      <c r="I336" s="26"/>
      <c r="J336" s="32"/>
      <c r="K336" s="35"/>
      <c r="L336" s="7"/>
      <c r="M336" s="7"/>
      <c r="N336" s="7"/>
      <c r="O336" s="18" t="str">
        <f>IF(B336="","",IF(AND(ISNUMBER(F336),ISNUMBER(I336),I336&gt;=F336),ROUND((I336-F336)*24,4),IF(OR(F336&lt;&gt;"",I336&lt;&gt;""),"",IF(AND(ISNUMBER(J336),J336&gt;=0),J336,""))))</f>
        <v/>
      </c>
      <c r="P336" s="10" t="str">
        <f>IF(B336="","",IF(AND(ISNUMBER(F336),ISNUMBER(I336),I336&gt;=F336),"実績：門司発～門司着",IF(OR(F336&lt;&gt;"",I336&lt;&gt;""),"要確認：時刻不足・逆転",IF(AND(ISNUMBER(J336),J336&gt;=0),"実績：記録の時間","未確認"))))</f>
        <v/>
      </c>
      <c r="Q336" s="10" t="str">
        <f>IF(B336="","",IF(ISNUMBER(A336),YEAR(A336)-IF(MONTH(A336)&lt;4,1,0),""))</f>
        <v/>
      </c>
      <c r="R336" s="10" t="str">
        <f>IF(B336="","",IF(OR(NOT(ISNUMBER(A336)),C336="",D336="",L336="",M336="",AND(B336&lt;&gt;"関豊丸",B336&lt;&gt;"長豊丸")),"要確認：対象船・基本項目",IF(OR(P336="要確認：時刻不足・逆転",AND(ISNUMBER(G336),ISNUMBER(H336),H336&lt;G336),AND(ISNUMBER(F336),ISNUMBER(G336),G336&lt;F336),AND(ISNUMBER(H336),ISNUMBER(I336),I336&lt;H336),AND(ISNUMBER(J336),J336&lt;0),AND(ISNUMBER(K336),K336&lt;0)),"要確認：時刻・時間・料金",IF(COUNTIFS(OtherPorts[作業日],A336,OtherPorts[曳船名],B336,OtherPorts[船名],D336,OtherPorts[門司港発],F336)&gt;1,"要確認：同じ他港作業が重複",IF(OR(NOT(ISNUMBER(O336)),M336="未確認"),"要確認：時間・根拠未確認","確認済")))))</f>
        <v/>
      </c>
      <c r="S336" s="10" t="str">
        <f>IF(B336="","",IF(ISNUMBER(K336),0,1))</f>
        <v/>
      </c>
    </row>
    <row r="337" spans="1:19" ht="24.95" customHeight="1" x14ac:dyDescent="0.2">
      <c r="A337" s="20"/>
      <c r="B337" s="7"/>
      <c r="C337" s="7"/>
      <c r="D337" s="7"/>
      <c r="E337" s="7"/>
      <c r="F337" s="26"/>
      <c r="G337" s="26"/>
      <c r="H337" s="26"/>
      <c r="I337" s="26"/>
      <c r="J337" s="32"/>
      <c r="K337" s="35"/>
      <c r="L337" s="7"/>
      <c r="M337" s="7"/>
      <c r="N337" s="7"/>
      <c r="O337" s="18" t="str">
        <f>IF(B337="","",IF(AND(ISNUMBER(F337),ISNUMBER(I337),I337&gt;=F337),ROUND((I337-F337)*24,4),IF(OR(F337&lt;&gt;"",I337&lt;&gt;""),"",IF(AND(ISNUMBER(J337),J337&gt;=0),J337,""))))</f>
        <v/>
      </c>
      <c r="P337" s="10" t="str">
        <f>IF(B337="","",IF(AND(ISNUMBER(F337),ISNUMBER(I337),I337&gt;=F337),"実績：門司発～門司着",IF(OR(F337&lt;&gt;"",I337&lt;&gt;""),"要確認：時刻不足・逆転",IF(AND(ISNUMBER(J337),J337&gt;=0),"実績：記録の時間","未確認"))))</f>
        <v/>
      </c>
      <c r="Q337" s="10" t="str">
        <f>IF(B337="","",IF(ISNUMBER(A337),YEAR(A337)-IF(MONTH(A337)&lt;4,1,0),""))</f>
        <v/>
      </c>
      <c r="R337" s="10" t="str">
        <f>IF(B337="","",IF(OR(NOT(ISNUMBER(A337)),C337="",D337="",L337="",M337="",AND(B337&lt;&gt;"関豊丸",B337&lt;&gt;"長豊丸")),"要確認：対象船・基本項目",IF(OR(P337="要確認：時刻不足・逆転",AND(ISNUMBER(G337),ISNUMBER(H337),H337&lt;G337),AND(ISNUMBER(F337),ISNUMBER(G337),G337&lt;F337),AND(ISNUMBER(H337),ISNUMBER(I337),I337&lt;H337),AND(ISNUMBER(J337),J337&lt;0),AND(ISNUMBER(K337),K337&lt;0)),"要確認：時刻・時間・料金",IF(COUNTIFS(OtherPorts[作業日],A337,OtherPorts[曳船名],B337,OtherPorts[船名],D337,OtherPorts[門司港発],F337)&gt;1,"要確認：同じ他港作業が重複",IF(OR(NOT(ISNUMBER(O337)),M337="未確認"),"要確認：時間・根拠未確認","確認済")))))</f>
        <v/>
      </c>
      <c r="S337" s="10" t="str">
        <f>IF(B337="","",IF(ISNUMBER(K337),0,1))</f>
        <v/>
      </c>
    </row>
    <row r="338" spans="1:19" ht="24.95" customHeight="1" x14ac:dyDescent="0.2">
      <c r="A338" s="20"/>
      <c r="B338" s="7"/>
      <c r="C338" s="7"/>
      <c r="D338" s="7"/>
      <c r="E338" s="7"/>
      <c r="F338" s="26"/>
      <c r="G338" s="26"/>
      <c r="H338" s="26"/>
      <c r="I338" s="26"/>
      <c r="J338" s="32"/>
      <c r="K338" s="35"/>
      <c r="L338" s="7"/>
      <c r="M338" s="7"/>
      <c r="N338" s="7"/>
      <c r="O338" s="18" t="str">
        <f>IF(B338="","",IF(AND(ISNUMBER(F338),ISNUMBER(I338),I338&gt;=F338),ROUND((I338-F338)*24,4),IF(OR(F338&lt;&gt;"",I338&lt;&gt;""),"",IF(AND(ISNUMBER(J338),J338&gt;=0),J338,""))))</f>
        <v/>
      </c>
      <c r="P338" s="10" t="str">
        <f>IF(B338="","",IF(AND(ISNUMBER(F338),ISNUMBER(I338),I338&gt;=F338),"実績：門司発～門司着",IF(OR(F338&lt;&gt;"",I338&lt;&gt;""),"要確認：時刻不足・逆転",IF(AND(ISNUMBER(J338),J338&gt;=0),"実績：記録の時間","未確認"))))</f>
        <v/>
      </c>
      <c r="Q338" s="10" t="str">
        <f>IF(B338="","",IF(ISNUMBER(A338),YEAR(A338)-IF(MONTH(A338)&lt;4,1,0),""))</f>
        <v/>
      </c>
      <c r="R338" s="10" t="str">
        <f>IF(B338="","",IF(OR(NOT(ISNUMBER(A338)),C338="",D338="",L338="",M338="",AND(B338&lt;&gt;"関豊丸",B338&lt;&gt;"長豊丸")),"要確認：対象船・基本項目",IF(OR(P338="要確認：時刻不足・逆転",AND(ISNUMBER(G338),ISNUMBER(H338),H338&lt;G338),AND(ISNUMBER(F338),ISNUMBER(G338),G338&lt;F338),AND(ISNUMBER(H338),ISNUMBER(I338),I338&lt;H338),AND(ISNUMBER(J338),J338&lt;0),AND(ISNUMBER(K338),K338&lt;0)),"要確認：時刻・時間・料金",IF(COUNTIFS(OtherPorts[作業日],A338,OtherPorts[曳船名],B338,OtherPorts[船名],D338,OtherPorts[門司港発],F338)&gt;1,"要確認：同じ他港作業が重複",IF(OR(NOT(ISNUMBER(O338)),M338="未確認"),"要確認：時間・根拠未確認","確認済")))))</f>
        <v/>
      </c>
      <c r="S338" s="10" t="str">
        <f>IF(B338="","",IF(ISNUMBER(K338),0,1))</f>
        <v/>
      </c>
    </row>
    <row r="339" spans="1:19" ht="24.95" customHeight="1" x14ac:dyDescent="0.2">
      <c r="A339" s="20"/>
      <c r="B339" s="7"/>
      <c r="C339" s="7"/>
      <c r="D339" s="7"/>
      <c r="E339" s="7"/>
      <c r="F339" s="26"/>
      <c r="G339" s="26"/>
      <c r="H339" s="26"/>
      <c r="I339" s="26"/>
      <c r="J339" s="32"/>
      <c r="K339" s="35"/>
      <c r="L339" s="7"/>
      <c r="M339" s="7"/>
      <c r="N339" s="7"/>
      <c r="O339" s="18" t="str">
        <f>IF(B339="","",IF(AND(ISNUMBER(F339),ISNUMBER(I339),I339&gt;=F339),ROUND((I339-F339)*24,4),IF(OR(F339&lt;&gt;"",I339&lt;&gt;""),"",IF(AND(ISNUMBER(J339),J339&gt;=0),J339,""))))</f>
        <v/>
      </c>
      <c r="P339" s="10" t="str">
        <f>IF(B339="","",IF(AND(ISNUMBER(F339),ISNUMBER(I339),I339&gt;=F339),"実績：門司発～門司着",IF(OR(F339&lt;&gt;"",I339&lt;&gt;""),"要確認：時刻不足・逆転",IF(AND(ISNUMBER(J339),J339&gt;=0),"実績：記録の時間","未確認"))))</f>
        <v/>
      </c>
      <c r="Q339" s="10" t="str">
        <f>IF(B339="","",IF(ISNUMBER(A339),YEAR(A339)-IF(MONTH(A339)&lt;4,1,0),""))</f>
        <v/>
      </c>
      <c r="R339" s="10" t="str">
        <f>IF(B339="","",IF(OR(NOT(ISNUMBER(A339)),C339="",D339="",L339="",M339="",AND(B339&lt;&gt;"関豊丸",B339&lt;&gt;"長豊丸")),"要確認：対象船・基本項目",IF(OR(P339="要確認：時刻不足・逆転",AND(ISNUMBER(G339),ISNUMBER(H339),H339&lt;G339),AND(ISNUMBER(F339),ISNUMBER(G339),G339&lt;F339),AND(ISNUMBER(H339),ISNUMBER(I339),I339&lt;H339),AND(ISNUMBER(J339),J339&lt;0),AND(ISNUMBER(K339),K339&lt;0)),"要確認：時刻・時間・料金",IF(COUNTIFS(OtherPorts[作業日],A339,OtherPorts[曳船名],B339,OtherPorts[船名],D339,OtherPorts[門司港発],F339)&gt;1,"要確認：同じ他港作業が重複",IF(OR(NOT(ISNUMBER(O339)),M339="未確認"),"要確認：時間・根拠未確認","確認済")))))</f>
        <v/>
      </c>
      <c r="S339" s="10" t="str">
        <f>IF(B339="","",IF(ISNUMBER(K339),0,1))</f>
        <v/>
      </c>
    </row>
    <row r="340" spans="1:19" ht="24.95" customHeight="1" x14ac:dyDescent="0.2">
      <c r="A340" s="20"/>
      <c r="B340" s="7"/>
      <c r="C340" s="7"/>
      <c r="D340" s="7"/>
      <c r="E340" s="7"/>
      <c r="F340" s="26"/>
      <c r="G340" s="26"/>
      <c r="H340" s="26"/>
      <c r="I340" s="26"/>
      <c r="J340" s="32"/>
      <c r="K340" s="35"/>
      <c r="L340" s="7"/>
      <c r="M340" s="7"/>
      <c r="N340" s="7"/>
      <c r="O340" s="18" t="str">
        <f>IF(B340="","",IF(AND(ISNUMBER(F340),ISNUMBER(I340),I340&gt;=F340),ROUND((I340-F340)*24,4),IF(OR(F340&lt;&gt;"",I340&lt;&gt;""),"",IF(AND(ISNUMBER(J340),J340&gt;=0),J340,""))))</f>
        <v/>
      </c>
      <c r="P340" s="10" t="str">
        <f>IF(B340="","",IF(AND(ISNUMBER(F340),ISNUMBER(I340),I340&gt;=F340),"実績：門司発～門司着",IF(OR(F340&lt;&gt;"",I340&lt;&gt;""),"要確認：時刻不足・逆転",IF(AND(ISNUMBER(J340),J340&gt;=0),"実績：記録の時間","未確認"))))</f>
        <v/>
      </c>
      <c r="Q340" s="10" t="str">
        <f>IF(B340="","",IF(ISNUMBER(A340),YEAR(A340)-IF(MONTH(A340)&lt;4,1,0),""))</f>
        <v/>
      </c>
      <c r="R340" s="10" t="str">
        <f>IF(B340="","",IF(OR(NOT(ISNUMBER(A340)),C340="",D340="",L340="",M340="",AND(B340&lt;&gt;"関豊丸",B340&lt;&gt;"長豊丸")),"要確認：対象船・基本項目",IF(OR(P340="要確認：時刻不足・逆転",AND(ISNUMBER(G340),ISNUMBER(H340),H340&lt;G340),AND(ISNUMBER(F340),ISNUMBER(G340),G340&lt;F340),AND(ISNUMBER(H340),ISNUMBER(I340),I340&lt;H340),AND(ISNUMBER(J340),J340&lt;0),AND(ISNUMBER(K340),K340&lt;0)),"要確認：時刻・時間・料金",IF(COUNTIFS(OtherPorts[作業日],A340,OtherPorts[曳船名],B340,OtherPorts[船名],D340,OtherPorts[門司港発],F340)&gt;1,"要確認：同じ他港作業が重複",IF(OR(NOT(ISNUMBER(O340)),M340="未確認"),"要確認：時間・根拠未確認","確認済")))))</f>
        <v/>
      </c>
      <c r="S340" s="10" t="str">
        <f>IF(B340="","",IF(ISNUMBER(K340),0,1))</f>
        <v/>
      </c>
    </row>
    <row r="341" spans="1:19" ht="24.95" customHeight="1" x14ac:dyDescent="0.2">
      <c r="A341" s="20"/>
      <c r="B341" s="7"/>
      <c r="C341" s="7"/>
      <c r="D341" s="7"/>
      <c r="E341" s="7"/>
      <c r="F341" s="26"/>
      <c r="G341" s="26"/>
      <c r="H341" s="26"/>
      <c r="I341" s="26"/>
      <c r="J341" s="32"/>
      <c r="K341" s="35"/>
      <c r="L341" s="7"/>
      <c r="M341" s="7"/>
      <c r="N341" s="7"/>
      <c r="O341" s="18" t="str">
        <f>IF(B341="","",IF(AND(ISNUMBER(F341),ISNUMBER(I341),I341&gt;=F341),ROUND((I341-F341)*24,4),IF(OR(F341&lt;&gt;"",I341&lt;&gt;""),"",IF(AND(ISNUMBER(J341),J341&gt;=0),J341,""))))</f>
        <v/>
      </c>
      <c r="P341" s="10" t="str">
        <f>IF(B341="","",IF(AND(ISNUMBER(F341),ISNUMBER(I341),I341&gt;=F341),"実績：門司発～門司着",IF(OR(F341&lt;&gt;"",I341&lt;&gt;""),"要確認：時刻不足・逆転",IF(AND(ISNUMBER(J341),J341&gt;=0),"実績：記録の時間","未確認"))))</f>
        <v/>
      </c>
      <c r="Q341" s="10" t="str">
        <f>IF(B341="","",IF(ISNUMBER(A341),YEAR(A341)-IF(MONTH(A341)&lt;4,1,0),""))</f>
        <v/>
      </c>
      <c r="R341" s="10" t="str">
        <f>IF(B341="","",IF(OR(NOT(ISNUMBER(A341)),C341="",D341="",L341="",M341="",AND(B341&lt;&gt;"関豊丸",B341&lt;&gt;"長豊丸")),"要確認：対象船・基本項目",IF(OR(P341="要確認：時刻不足・逆転",AND(ISNUMBER(G341),ISNUMBER(H341),H341&lt;G341),AND(ISNUMBER(F341),ISNUMBER(G341),G341&lt;F341),AND(ISNUMBER(H341),ISNUMBER(I341),I341&lt;H341),AND(ISNUMBER(J341),J341&lt;0),AND(ISNUMBER(K341),K341&lt;0)),"要確認：時刻・時間・料金",IF(COUNTIFS(OtherPorts[作業日],A341,OtherPorts[曳船名],B341,OtherPorts[船名],D341,OtherPorts[門司港発],F341)&gt;1,"要確認：同じ他港作業が重複",IF(OR(NOT(ISNUMBER(O341)),M341="未確認"),"要確認：時間・根拠未確認","確認済")))))</f>
        <v/>
      </c>
      <c r="S341" s="10" t="str">
        <f>IF(B341="","",IF(ISNUMBER(K341),0,1))</f>
        <v/>
      </c>
    </row>
    <row r="342" spans="1:19" ht="24.95" customHeight="1" x14ac:dyDescent="0.2">
      <c r="A342" s="20"/>
      <c r="B342" s="7"/>
      <c r="C342" s="7"/>
      <c r="D342" s="7"/>
      <c r="E342" s="7"/>
      <c r="F342" s="26"/>
      <c r="G342" s="26"/>
      <c r="H342" s="26"/>
      <c r="I342" s="26"/>
      <c r="J342" s="32"/>
      <c r="K342" s="35"/>
      <c r="L342" s="7"/>
      <c r="M342" s="7"/>
      <c r="N342" s="7"/>
      <c r="O342" s="18" t="str">
        <f>IF(B342="","",IF(AND(ISNUMBER(F342),ISNUMBER(I342),I342&gt;=F342),ROUND((I342-F342)*24,4),IF(OR(F342&lt;&gt;"",I342&lt;&gt;""),"",IF(AND(ISNUMBER(J342),J342&gt;=0),J342,""))))</f>
        <v/>
      </c>
      <c r="P342" s="10" t="str">
        <f>IF(B342="","",IF(AND(ISNUMBER(F342),ISNUMBER(I342),I342&gt;=F342),"実績：門司発～門司着",IF(OR(F342&lt;&gt;"",I342&lt;&gt;""),"要確認：時刻不足・逆転",IF(AND(ISNUMBER(J342),J342&gt;=0),"実績：記録の時間","未確認"))))</f>
        <v/>
      </c>
      <c r="Q342" s="10" t="str">
        <f>IF(B342="","",IF(ISNUMBER(A342),YEAR(A342)-IF(MONTH(A342)&lt;4,1,0),""))</f>
        <v/>
      </c>
      <c r="R342" s="10" t="str">
        <f>IF(B342="","",IF(OR(NOT(ISNUMBER(A342)),C342="",D342="",L342="",M342="",AND(B342&lt;&gt;"関豊丸",B342&lt;&gt;"長豊丸")),"要確認：対象船・基本項目",IF(OR(P342="要確認：時刻不足・逆転",AND(ISNUMBER(G342),ISNUMBER(H342),H342&lt;G342),AND(ISNUMBER(F342),ISNUMBER(G342),G342&lt;F342),AND(ISNUMBER(H342),ISNUMBER(I342),I342&lt;H342),AND(ISNUMBER(J342),J342&lt;0),AND(ISNUMBER(K342),K342&lt;0)),"要確認：時刻・時間・料金",IF(COUNTIFS(OtherPorts[作業日],A342,OtherPorts[曳船名],B342,OtherPorts[船名],D342,OtherPorts[門司港発],F342)&gt;1,"要確認：同じ他港作業が重複",IF(OR(NOT(ISNUMBER(O342)),M342="未確認"),"要確認：時間・根拠未確認","確認済")))))</f>
        <v/>
      </c>
      <c r="S342" s="10" t="str">
        <f>IF(B342="","",IF(ISNUMBER(K342),0,1))</f>
        <v/>
      </c>
    </row>
    <row r="343" spans="1:19" ht="24.95" customHeight="1" x14ac:dyDescent="0.2">
      <c r="A343" s="20"/>
      <c r="B343" s="7"/>
      <c r="C343" s="7"/>
      <c r="D343" s="7"/>
      <c r="E343" s="7"/>
      <c r="F343" s="26"/>
      <c r="G343" s="26"/>
      <c r="H343" s="26"/>
      <c r="I343" s="26"/>
      <c r="J343" s="32"/>
      <c r="K343" s="35"/>
      <c r="L343" s="7"/>
      <c r="M343" s="7"/>
      <c r="N343" s="7"/>
      <c r="O343" s="18" t="str">
        <f>IF(B343="","",IF(AND(ISNUMBER(F343),ISNUMBER(I343),I343&gt;=F343),ROUND((I343-F343)*24,4),IF(OR(F343&lt;&gt;"",I343&lt;&gt;""),"",IF(AND(ISNUMBER(J343),J343&gt;=0),J343,""))))</f>
        <v/>
      </c>
      <c r="P343" s="10" t="str">
        <f>IF(B343="","",IF(AND(ISNUMBER(F343),ISNUMBER(I343),I343&gt;=F343),"実績：門司発～門司着",IF(OR(F343&lt;&gt;"",I343&lt;&gt;""),"要確認：時刻不足・逆転",IF(AND(ISNUMBER(J343),J343&gt;=0),"実績：記録の時間","未確認"))))</f>
        <v/>
      </c>
      <c r="Q343" s="10" t="str">
        <f>IF(B343="","",IF(ISNUMBER(A343),YEAR(A343)-IF(MONTH(A343)&lt;4,1,0),""))</f>
        <v/>
      </c>
      <c r="R343" s="10" t="str">
        <f>IF(B343="","",IF(OR(NOT(ISNUMBER(A343)),C343="",D343="",L343="",M343="",AND(B343&lt;&gt;"関豊丸",B343&lt;&gt;"長豊丸")),"要確認：対象船・基本項目",IF(OR(P343="要確認：時刻不足・逆転",AND(ISNUMBER(G343),ISNUMBER(H343),H343&lt;G343),AND(ISNUMBER(F343),ISNUMBER(G343),G343&lt;F343),AND(ISNUMBER(H343),ISNUMBER(I343),I343&lt;H343),AND(ISNUMBER(J343),J343&lt;0),AND(ISNUMBER(K343),K343&lt;0)),"要確認：時刻・時間・料金",IF(COUNTIFS(OtherPorts[作業日],A343,OtherPorts[曳船名],B343,OtherPorts[船名],D343,OtherPorts[門司港発],F343)&gt;1,"要確認：同じ他港作業が重複",IF(OR(NOT(ISNUMBER(O343)),M343="未確認"),"要確認：時間・根拠未確認","確認済")))))</f>
        <v/>
      </c>
      <c r="S343" s="10" t="str">
        <f>IF(B343="","",IF(ISNUMBER(K343),0,1))</f>
        <v/>
      </c>
    </row>
    <row r="344" spans="1:19" ht="24.95" customHeight="1" x14ac:dyDescent="0.2">
      <c r="A344" s="20"/>
      <c r="B344" s="7"/>
      <c r="C344" s="7"/>
      <c r="D344" s="7"/>
      <c r="E344" s="7"/>
      <c r="F344" s="26"/>
      <c r="G344" s="26"/>
      <c r="H344" s="26"/>
      <c r="I344" s="26"/>
      <c r="J344" s="32"/>
      <c r="K344" s="35"/>
      <c r="L344" s="7"/>
      <c r="M344" s="7"/>
      <c r="N344" s="7"/>
      <c r="O344" s="18" t="str">
        <f>IF(B344="","",IF(AND(ISNUMBER(F344),ISNUMBER(I344),I344&gt;=F344),ROUND((I344-F344)*24,4),IF(OR(F344&lt;&gt;"",I344&lt;&gt;""),"",IF(AND(ISNUMBER(J344),J344&gt;=0),J344,""))))</f>
        <v/>
      </c>
      <c r="P344" s="10" t="str">
        <f>IF(B344="","",IF(AND(ISNUMBER(F344),ISNUMBER(I344),I344&gt;=F344),"実績：門司発～門司着",IF(OR(F344&lt;&gt;"",I344&lt;&gt;""),"要確認：時刻不足・逆転",IF(AND(ISNUMBER(J344),J344&gt;=0),"実績：記録の時間","未確認"))))</f>
        <v/>
      </c>
      <c r="Q344" s="10" t="str">
        <f>IF(B344="","",IF(ISNUMBER(A344),YEAR(A344)-IF(MONTH(A344)&lt;4,1,0),""))</f>
        <v/>
      </c>
      <c r="R344" s="10" t="str">
        <f>IF(B344="","",IF(OR(NOT(ISNUMBER(A344)),C344="",D344="",L344="",M344="",AND(B344&lt;&gt;"関豊丸",B344&lt;&gt;"長豊丸")),"要確認：対象船・基本項目",IF(OR(P344="要確認：時刻不足・逆転",AND(ISNUMBER(G344),ISNUMBER(H344),H344&lt;G344),AND(ISNUMBER(F344),ISNUMBER(G344),G344&lt;F344),AND(ISNUMBER(H344),ISNUMBER(I344),I344&lt;H344),AND(ISNUMBER(J344),J344&lt;0),AND(ISNUMBER(K344),K344&lt;0)),"要確認：時刻・時間・料金",IF(COUNTIFS(OtherPorts[作業日],A344,OtherPorts[曳船名],B344,OtherPorts[船名],D344,OtherPorts[門司港発],F344)&gt;1,"要確認：同じ他港作業が重複",IF(OR(NOT(ISNUMBER(O344)),M344="未確認"),"要確認：時間・根拠未確認","確認済")))))</f>
        <v/>
      </c>
      <c r="S344" s="10" t="str">
        <f>IF(B344="","",IF(ISNUMBER(K344),0,1))</f>
        <v/>
      </c>
    </row>
    <row r="345" spans="1:19" ht="24.95" customHeight="1" x14ac:dyDescent="0.2">
      <c r="A345" s="20"/>
      <c r="B345" s="7"/>
      <c r="C345" s="7"/>
      <c r="D345" s="7"/>
      <c r="E345" s="7"/>
      <c r="F345" s="26"/>
      <c r="G345" s="26"/>
      <c r="H345" s="26"/>
      <c r="I345" s="26"/>
      <c r="J345" s="32"/>
      <c r="K345" s="35"/>
      <c r="L345" s="7"/>
      <c r="M345" s="7"/>
      <c r="N345" s="7"/>
      <c r="O345" s="18" t="str">
        <f>IF(B345="","",IF(AND(ISNUMBER(F345),ISNUMBER(I345),I345&gt;=F345),ROUND((I345-F345)*24,4),IF(OR(F345&lt;&gt;"",I345&lt;&gt;""),"",IF(AND(ISNUMBER(J345),J345&gt;=0),J345,""))))</f>
        <v/>
      </c>
      <c r="P345" s="10" t="str">
        <f>IF(B345="","",IF(AND(ISNUMBER(F345),ISNUMBER(I345),I345&gt;=F345),"実績：門司発～門司着",IF(OR(F345&lt;&gt;"",I345&lt;&gt;""),"要確認：時刻不足・逆転",IF(AND(ISNUMBER(J345),J345&gt;=0),"実績：記録の時間","未確認"))))</f>
        <v/>
      </c>
      <c r="Q345" s="10" t="str">
        <f>IF(B345="","",IF(ISNUMBER(A345),YEAR(A345)-IF(MONTH(A345)&lt;4,1,0),""))</f>
        <v/>
      </c>
      <c r="R345" s="10" t="str">
        <f>IF(B345="","",IF(OR(NOT(ISNUMBER(A345)),C345="",D345="",L345="",M345="",AND(B345&lt;&gt;"関豊丸",B345&lt;&gt;"長豊丸")),"要確認：対象船・基本項目",IF(OR(P345="要確認：時刻不足・逆転",AND(ISNUMBER(G345),ISNUMBER(H345),H345&lt;G345),AND(ISNUMBER(F345),ISNUMBER(G345),G345&lt;F345),AND(ISNUMBER(H345),ISNUMBER(I345),I345&lt;H345),AND(ISNUMBER(J345),J345&lt;0),AND(ISNUMBER(K345),K345&lt;0)),"要確認：時刻・時間・料金",IF(COUNTIFS(OtherPorts[作業日],A345,OtherPorts[曳船名],B345,OtherPorts[船名],D345,OtherPorts[門司港発],F345)&gt;1,"要確認：同じ他港作業が重複",IF(OR(NOT(ISNUMBER(O345)),M345="未確認"),"要確認：時間・根拠未確認","確認済")))))</f>
        <v/>
      </c>
      <c r="S345" s="10" t="str">
        <f>IF(B345="","",IF(ISNUMBER(K345),0,1))</f>
        <v/>
      </c>
    </row>
    <row r="346" spans="1:19" ht="24.95" customHeight="1" x14ac:dyDescent="0.2">
      <c r="A346" s="20"/>
      <c r="B346" s="7"/>
      <c r="C346" s="7"/>
      <c r="D346" s="7"/>
      <c r="E346" s="7"/>
      <c r="F346" s="26"/>
      <c r="G346" s="26"/>
      <c r="H346" s="26"/>
      <c r="I346" s="26"/>
      <c r="J346" s="32"/>
      <c r="K346" s="35"/>
      <c r="L346" s="7"/>
      <c r="M346" s="7"/>
      <c r="N346" s="7"/>
      <c r="O346" s="18" t="str">
        <f>IF(B346="","",IF(AND(ISNUMBER(F346),ISNUMBER(I346),I346&gt;=F346),ROUND((I346-F346)*24,4),IF(OR(F346&lt;&gt;"",I346&lt;&gt;""),"",IF(AND(ISNUMBER(J346),J346&gt;=0),J346,""))))</f>
        <v/>
      </c>
      <c r="P346" s="10" t="str">
        <f>IF(B346="","",IF(AND(ISNUMBER(F346),ISNUMBER(I346),I346&gt;=F346),"実績：門司発～門司着",IF(OR(F346&lt;&gt;"",I346&lt;&gt;""),"要確認：時刻不足・逆転",IF(AND(ISNUMBER(J346),J346&gt;=0),"実績：記録の時間","未確認"))))</f>
        <v/>
      </c>
      <c r="Q346" s="10" t="str">
        <f>IF(B346="","",IF(ISNUMBER(A346),YEAR(A346)-IF(MONTH(A346)&lt;4,1,0),""))</f>
        <v/>
      </c>
      <c r="R346" s="10" t="str">
        <f>IF(B346="","",IF(OR(NOT(ISNUMBER(A346)),C346="",D346="",L346="",M346="",AND(B346&lt;&gt;"関豊丸",B346&lt;&gt;"長豊丸")),"要確認：対象船・基本項目",IF(OR(P346="要確認：時刻不足・逆転",AND(ISNUMBER(G346),ISNUMBER(H346),H346&lt;G346),AND(ISNUMBER(F346),ISNUMBER(G346),G346&lt;F346),AND(ISNUMBER(H346),ISNUMBER(I346),I346&lt;H346),AND(ISNUMBER(J346),J346&lt;0),AND(ISNUMBER(K346),K346&lt;0)),"要確認：時刻・時間・料金",IF(COUNTIFS(OtherPorts[作業日],A346,OtherPorts[曳船名],B346,OtherPorts[船名],D346,OtherPorts[門司港発],F346)&gt;1,"要確認：同じ他港作業が重複",IF(OR(NOT(ISNUMBER(O346)),M346="未確認"),"要確認：時間・根拠未確認","確認済")))))</f>
        <v/>
      </c>
      <c r="S346" s="10" t="str">
        <f>IF(B346="","",IF(ISNUMBER(K346),0,1))</f>
        <v/>
      </c>
    </row>
    <row r="347" spans="1:19" ht="24.95" customHeight="1" x14ac:dyDescent="0.2">
      <c r="A347" s="20"/>
      <c r="B347" s="7"/>
      <c r="C347" s="7"/>
      <c r="D347" s="7"/>
      <c r="E347" s="7"/>
      <c r="F347" s="26"/>
      <c r="G347" s="26"/>
      <c r="H347" s="26"/>
      <c r="I347" s="26"/>
      <c r="J347" s="32"/>
      <c r="K347" s="35"/>
      <c r="L347" s="7"/>
      <c r="M347" s="7"/>
      <c r="N347" s="7"/>
      <c r="O347" s="18" t="str">
        <f>IF(B347="","",IF(AND(ISNUMBER(F347),ISNUMBER(I347),I347&gt;=F347),ROUND((I347-F347)*24,4),IF(OR(F347&lt;&gt;"",I347&lt;&gt;""),"",IF(AND(ISNUMBER(J347),J347&gt;=0),J347,""))))</f>
        <v/>
      </c>
      <c r="P347" s="10" t="str">
        <f>IF(B347="","",IF(AND(ISNUMBER(F347),ISNUMBER(I347),I347&gt;=F347),"実績：門司発～門司着",IF(OR(F347&lt;&gt;"",I347&lt;&gt;""),"要確認：時刻不足・逆転",IF(AND(ISNUMBER(J347),J347&gt;=0),"実績：記録の時間","未確認"))))</f>
        <v/>
      </c>
      <c r="Q347" s="10" t="str">
        <f>IF(B347="","",IF(ISNUMBER(A347),YEAR(A347)-IF(MONTH(A347)&lt;4,1,0),""))</f>
        <v/>
      </c>
      <c r="R347" s="10" t="str">
        <f>IF(B347="","",IF(OR(NOT(ISNUMBER(A347)),C347="",D347="",L347="",M347="",AND(B347&lt;&gt;"関豊丸",B347&lt;&gt;"長豊丸")),"要確認：対象船・基本項目",IF(OR(P347="要確認：時刻不足・逆転",AND(ISNUMBER(G347),ISNUMBER(H347),H347&lt;G347),AND(ISNUMBER(F347),ISNUMBER(G347),G347&lt;F347),AND(ISNUMBER(H347),ISNUMBER(I347),I347&lt;H347),AND(ISNUMBER(J347),J347&lt;0),AND(ISNUMBER(K347),K347&lt;0)),"要確認：時刻・時間・料金",IF(COUNTIFS(OtherPorts[作業日],A347,OtherPorts[曳船名],B347,OtherPorts[船名],D347,OtherPorts[門司港発],F347)&gt;1,"要確認：同じ他港作業が重複",IF(OR(NOT(ISNUMBER(O347)),M347="未確認"),"要確認：時間・根拠未確認","確認済")))))</f>
        <v/>
      </c>
      <c r="S347" s="10" t="str">
        <f>IF(B347="","",IF(ISNUMBER(K347),0,1))</f>
        <v/>
      </c>
    </row>
    <row r="348" spans="1:19" ht="24.95" customHeight="1" x14ac:dyDescent="0.2">
      <c r="A348" s="20"/>
      <c r="B348" s="7"/>
      <c r="C348" s="7"/>
      <c r="D348" s="7"/>
      <c r="E348" s="7"/>
      <c r="F348" s="26"/>
      <c r="G348" s="26"/>
      <c r="H348" s="26"/>
      <c r="I348" s="26"/>
      <c r="J348" s="32"/>
      <c r="K348" s="35"/>
      <c r="L348" s="7"/>
      <c r="M348" s="7"/>
      <c r="N348" s="7"/>
      <c r="O348" s="18" t="str">
        <f>IF(B348="","",IF(AND(ISNUMBER(F348),ISNUMBER(I348),I348&gt;=F348),ROUND((I348-F348)*24,4),IF(OR(F348&lt;&gt;"",I348&lt;&gt;""),"",IF(AND(ISNUMBER(J348),J348&gt;=0),J348,""))))</f>
        <v/>
      </c>
      <c r="P348" s="10" t="str">
        <f>IF(B348="","",IF(AND(ISNUMBER(F348),ISNUMBER(I348),I348&gt;=F348),"実績：門司発～門司着",IF(OR(F348&lt;&gt;"",I348&lt;&gt;""),"要確認：時刻不足・逆転",IF(AND(ISNUMBER(J348),J348&gt;=0),"実績：記録の時間","未確認"))))</f>
        <v/>
      </c>
      <c r="Q348" s="10" t="str">
        <f>IF(B348="","",IF(ISNUMBER(A348),YEAR(A348)-IF(MONTH(A348)&lt;4,1,0),""))</f>
        <v/>
      </c>
      <c r="R348" s="10" t="str">
        <f>IF(B348="","",IF(OR(NOT(ISNUMBER(A348)),C348="",D348="",L348="",M348="",AND(B348&lt;&gt;"関豊丸",B348&lt;&gt;"長豊丸")),"要確認：対象船・基本項目",IF(OR(P348="要確認：時刻不足・逆転",AND(ISNUMBER(G348),ISNUMBER(H348),H348&lt;G348),AND(ISNUMBER(F348),ISNUMBER(G348),G348&lt;F348),AND(ISNUMBER(H348),ISNUMBER(I348),I348&lt;H348),AND(ISNUMBER(J348),J348&lt;0),AND(ISNUMBER(K348),K348&lt;0)),"要確認：時刻・時間・料金",IF(COUNTIFS(OtherPorts[作業日],A348,OtherPorts[曳船名],B348,OtherPorts[船名],D348,OtherPorts[門司港発],F348)&gt;1,"要確認：同じ他港作業が重複",IF(OR(NOT(ISNUMBER(O348)),M348="未確認"),"要確認：時間・根拠未確認","確認済")))))</f>
        <v/>
      </c>
      <c r="S348" s="10" t="str">
        <f>IF(B348="","",IF(ISNUMBER(K348),0,1))</f>
        <v/>
      </c>
    </row>
    <row r="349" spans="1:19" ht="24.95" customHeight="1" x14ac:dyDescent="0.2">
      <c r="A349" s="20"/>
      <c r="B349" s="7"/>
      <c r="C349" s="7"/>
      <c r="D349" s="7"/>
      <c r="E349" s="7"/>
      <c r="F349" s="26"/>
      <c r="G349" s="26"/>
      <c r="H349" s="26"/>
      <c r="I349" s="26"/>
      <c r="J349" s="32"/>
      <c r="K349" s="35"/>
      <c r="L349" s="7"/>
      <c r="M349" s="7"/>
      <c r="N349" s="7"/>
      <c r="O349" s="18" t="str">
        <f>IF(B349="","",IF(AND(ISNUMBER(F349),ISNUMBER(I349),I349&gt;=F349),ROUND((I349-F349)*24,4),IF(OR(F349&lt;&gt;"",I349&lt;&gt;""),"",IF(AND(ISNUMBER(J349),J349&gt;=0),J349,""))))</f>
        <v/>
      </c>
      <c r="P349" s="10" t="str">
        <f>IF(B349="","",IF(AND(ISNUMBER(F349),ISNUMBER(I349),I349&gt;=F349),"実績：門司発～門司着",IF(OR(F349&lt;&gt;"",I349&lt;&gt;""),"要確認：時刻不足・逆転",IF(AND(ISNUMBER(J349),J349&gt;=0),"実績：記録の時間","未確認"))))</f>
        <v/>
      </c>
      <c r="Q349" s="10" t="str">
        <f>IF(B349="","",IF(ISNUMBER(A349),YEAR(A349)-IF(MONTH(A349)&lt;4,1,0),""))</f>
        <v/>
      </c>
      <c r="R349" s="10" t="str">
        <f>IF(B349="","",IF(OR(NOT(ISNUMBER(A349)),C349="",D349="",L349="",M349="",AND(B349&lt;&gt;"関豊丸",B349&lt;&gt;"長豊丸")),"要確認：対象船・基本項目",IF(OR(P349="要確認：時刻不足・逆転",AND(ISNUMBER(G349),ISNUMBER(H349),H349&lt;G349),AND(ISNUMBER(F349),ISNUMBER(G349),G349&lt;F349),AND(ISNUMBER(H349),ISNUMBER(I349),I349&lt;H349),AND(ISNUMBER(J349),J349&lt;0),AND(ISNUMBER(K349),K349&lt;0)),"要確認：時刻・時間・料金",IF(COUNTIFS(OtherPorts[作業日],A349,OtherPorts[曳船名],B349,OtherPorts[船名],D349,OtherPorts[門司港発],F349)&gt;1,"要確認：同じ他港作業が重複",IF(OR(NOT(ISNUMBER(O349)),M349="未確認"),"要確認：時間・根拠未確認","確認済")))))</f>
        <v/>
      </c>
      <c r="S349" s="10" t="str">
        <f>IF(B349="","",IF(ISNUMBER(K349),0,1))</f>
        <v/>
      </c>
    </row>
    <row r="350" spans="1:19" ht="24.95" customHeight="1" x14ac:dyDescent="0.2">
      <c r="A350" s="20"/>
      <c r="B350" s="7"/>
      <c r="C350" s="7"/>
      <c r="D350" s="7"/>
      <c r="E350" s="7"/>
      <c r="F350" s="26"/>
      <c r="G350" s="26"/>
      <c r="H350" s="26"/>
      <c r="I350" s="26"/>
      <c r="J350" s="32"/>
      <c r="K350" s="35"/>
      <c r="L350" s="7"/>
      <c r="M350" s="7"/>
      <c r="N350" s="7"/>
      <c r="O350" s="18" t="str">
        <f>IF(B350="","",IF(AND(ISNUMBER(F350),ISNUMBER(I350),I350&gt;=F350),ROUND((I350-F350)*24,4),IF(OR(F350&lt;&gt;"",I350&lt;&gt;""),"",IF(AND(ISNUMBER(J350),J350&gt;=0),J350,""))))</f>
        <v/>
      </c>
      <c r="P350" s="10" t="str">
        <f>IF(B350="","",IF(AND(ISNUMBER(F350),ISNUMBER(I350),I350&gt;=F350),"実績：門司発～門司着",IF(OR(F350&lt;&gt;"",I350&lt;&gt;""),"要確認：時刻不足・逆転",IF(AND(ISNUMBER(J350),J350&gt;=0),"実績：記録の時間","未確認"))))</f>
        <v/>
      </c>
      <c r="Q350" s="10" t="str">
        <f>IF(B350="","",IF(ISNUMBER(A350),YEAR(A350)-IF(MONTH(A350)&lt;4,1,0),""))</f>
        <v/>
      </c>
      <c r="R350" s="10" t="str">
        <f>IF(B350="","",IF(OR(NOT(ISNUMBER(A350)),C350="",D350="",L350="",M350="",AND(B350&lt;&gt;"関豊丸",B350&lt;&gt;"長豊丸")),"要確認：対象船・基本項目",IF(OR(P350="要確認：時刻不足・逆転",AND(ISNUMBER(G350),ISNUMBER(H350),H350&lt;G350),AND(ISNUMBER(F350),ISNUMBER(G350),G350&lt;F350),AND(ISNUMBER(H350),ISNUMBER(I350),I350&lt;H350),AND(ISNUMBER(J350),J350&lt;0),AND(ISNUMBER(K350),K350&lt;0)),"要確認：時刻・時間・料金",IF(COUNTIFS(OtherPorts[作業日],A350,OtherPorts[曳船名],B350,OtherPorts[船名],D350,OtherPorts[門司港発],F350)&gt;1,"要確認：同じ他港作業が重複",IF(OR(NOT(ISNUMBER(O350)),M350="未確認"),"要確認：時間・根拠未確認","確認済")))))</f>
        <v/>
      </c>
      <c r="S350" s="10" t="str">
        <f>IF(B350="","",IF(ISNUMBER(K350),0,1))</f>
        <v/>
      </c>
    </row>
    <row r="351" spans="1:19" ht="24.95" customHeight="1" x14ac:dyDescent="0.2">
      <c r="A351" s="20"/>
      <c r="B351" s="7"/>
      <c r="C351" s="7"/>
      <c r="D351" s="7"/>
      <c r="E351" s="7"/>
      <c r="F351" s="26"/>
      <c r="G351" s="26"/>
      <c r="H351" s="26"/>
      <c r="I351" s="26"/>
      <c r="J351" s="32"/>
      <c r="K351" s="35"/>
      <c r="L351" s="7"/>
      <c r="M351" s="7"/>
      <c r="N351" s="7"/>
      <c r="O351" s="18" t="str">
        <f>IF(B351="","",IF(AND(ISNUMBER(F351),ISNUMBER(I351),I351&gt;=F351),ROUND((I351-F351)*24,4),IF(OR(F351&lt;&gt;"",I351&lt;&gt;""),"",IF(AND(ISNUMBER(J351),J351&gt;=0),J351,""))))</f>
        <v/>
      </c>
      <c r="P351" s="10" t="str">
        <f>IF(B351="","",IF(AND(ISNUMBER(F351),ISNUMBER(I351),I351&gt;=F351),"実績：門司発～門司着",IF(OR(F351&lt;&gt;"",I351&lt;&gt;""),"要確認：時刻不足・逆転",IF(AND(ISNUMBER(J351),J351&gt;=0),"実績：記録の時間","未確認"))))</f>
        <v/>
      </c>
      <c r="Q351" s="10" t="str">
        <f>IF(B351="","",IF(ISNUMBER(A351),YEAR(A351)-IF(MONTH(A351)&lt;4,1,0),""))</f>
        <v/>
      </c>
      <c r="R351" s="10" t="str">
        <f>IF(B351="","",IF(OR(NOT(ISNUMBER(A351)),C351="",D351="",L351="",M351="",AND(B351&lt;&gt;"関豊丸",B351&lt;&gt;"長豊丸")),"要確認：対象船・基本項目",IF(OR(P351="要確認：時刻不足・逆転",AND(ISNUMBER(G351),ISNUMBER(H351),H351&lt;G351),AND(ISNUMBER(F351),ISNUMBER(G351),G351&lt;F351),AND(ISNUMBER(H351),ISNUMBER(I351),I351&lt;H351),AND(ISNUMBER(J351),J351&lt;0),AND(ISNUMBER(K351),K351&lt;0)),"要確認：時刻・時間・料金",IF(COUNTIFS(OtherPorts[作業日],A351,OtherPorts[曳船名],B351,OtherPorts[船名],D351,OtherPorts[門司港発],F351)&gt;1,"要確認：同じ他港作業が重複",IF(OR(NOT(ISNUMBER(O351)),M351="未確認"),"要確認：時間・根拠未確認","確認済")))))</f>
        <v/>
      </c>
      <c r="S351" s="10" t="str">
        <f>IF(B351="","",IF(ISNUMBER(K351),0,1))</f>
        <v/>
      </c>
    </row>
    <row r="352" spans="1:19" ht="24.95" customHeight="1" x14ac:dyDescent="0.2">
      <c r="A352" s="20"/>
      <c r="B352" s="7"/>
      <c r="C352" s="7"/>
      <c r="D352" s="7"/>
      <c r="E352" s="7"/>
      <c r="F352" s="26"/>
      <c r="G352" s="26"/>
      <c r="H352" s="26"/>
      <c r="I352" s="26"/>
      <c r="J352" s="32"/>
      <c r="K352" s="35"/>
      <c r="L352" s="7"/>
      <c r="M352" s="7"/>
      <c r="N352" s="7"/>
      <c r="O352" s="18" t="str">
        <f>IF(B352="","",IF(AND(ISNUMBER(F352),ISNUMBER(I352),I352&gt;=F352),ROUND((I352-F352)*24,4),IF(OR(F352&lt;&gt;"",I352&lt;&gt;""),"",IF(AND(ISNUMBER(J352),J352&gt;=0),J352,""))))</f>
        <v/>
      </c>
      <c r="P352" s="10" t="str">
        <f>IF(B352="","",IF(AND(ISNUMBER(F352),ISNUMBER(I352),I352&gt;=F352),"実績：門司発～門司着",IF(OR(F352&lt;&gt;"",I352&lt;&gt;""),"要確認：時刻不足・逆転",IF(AND(ISNUMBER(J352),J352&gt;=0),"実績：記録の時間","未確認"))))</f>
        <v/>
      </c>
      <c r="Q352" s="10" t="str">
        <f>IF(B352="","",IF(ISNUMBER(A352),YEAR(A352)-IF(MONTH(A352)&lt;4,1,0),""))</f>
        <v/>
      </c>
      <c r="R352" s="10" t="str">
        <f>IF(B352="","",IF(OR(NOT(ISNUMBER(A352)),C352="",D352="",L352="",M352="",AND(B352&lt;&gt;"関豊丸",B352&lt;&gt;"長豊丸")),"要確認：対象船・基本項目",IF(OR(P352="要確認：時刻不足・逆転",AND(ISNUMBER(G352),ISNUMBER(H352),H352&lt;G352),AND(ISNUMBER(F352),ISNUMBER(G352),G352&lt;F352),AND(ISNUMBER(H352),ISNUMBER(I352),I352&lt;H352),AND(ISNUMBER(J352),J352&lt;0),AND(ISNUMBER(K352),K352&lt;0)),"要確認：時刻・時間・料金",IF(COUNTIFS(OtherPorts[作業日],A352,OtherPorts[曳船名],B352,OtherPorts[船名],D352,OtherPorts[門司港発],F352)&gt;1,"要確認：同じ他港作業が重複",IF(OR(NOT(ISNUMBER(O352)),M352="未確認"),"要確認：時間・根拠未確認","確認済")))))</f>
        <v/>
      </c>
      <c r="S352" s="10" t="str">
        <f>IF(B352="","",IF(ISNUMBER(K352),0,1))</f>
        <v/>
      </c>
    </row>
    <row r="353" spans="1:19" ht="24.95" customHeight="1" x14ac:dyDescent="0.2">
      <c r="A353" s="20"/>
      <c r="B353" s="7"/>
      <c r="C353" s="7"/>
      <c r="D353" s="7"/>
      <c r="E353" s="7"/>
      <c r="F353" s="26"/>
      <c r="G353" s="26"/>
      <c r="H353" s="26"/>
      <c r="I353" s="26"/>
      <c r="J353" s="32"/>
      <c r="K353" s="35"/>
      <c r="L353" s="7"/>
      <c r="M353" s="7"/>
      <c r="N353" s="7"/>
      <c r="O353" s="18" t="str">
        <f>IF(B353="","",IF(AND(ISNUMBER(F353),ISNUMBER(I353),I353&gt;=F353),ROUND((I353-F353)*24,4),IF(OR(F353&lt;&gt;"",I353&lt;&gt;""),"",IF(AND(ISNUMBER(J353),J353&gt;=0),J353,""))))</f>
        <v/>
      </c>
      <c r="P353" s="10" t="str">
        <f>IF(B353="","",IF(AND(ISNUMBER(F353),ISNUMBER(I353),I353&gt;=F353),"実績：門司発～門司着",IF(OR(F353&lt;&gt;"",I353&lt;&gt;""),"要確認：時刻不足・逆転",IF(AND(ISNUMBER(J353),J353&gt;=0),"実績：記録の時間","未確認"))))</f>
        <v/>
      </c>
      <c r="Q353" s="10" t="str">
        <f>IF(B353="","",IF(ISNUMBER(A353),YEAR(A353)-IF(MONTH(A353)&lt;4,1,0),""))</f>
        <v/>
      </c>
      <c r="R353" s="10" t="str">
        <f>IF(B353="","",IF(OR(NOT(ISNUMBER(A353)),C353="",D353="",L353="",M353="",AND(B353&lt;&gt;"関豊丸",B353&lt;&gt;"長豊丸")),"要確認：対象船・基本項目",IF(OR(P353="要確認：時刻不足・逆転",AND(ISNUMBER(G353),ISNUMBER(H353),H353&lt;G353),AND(ISNUMBER(F353),ISNUMBER(G353),G353&lt;F353),AND(ISNUMBER(H353),ISNUMBER(I353),I353&lt;H353),AND(ISNUMBER(J353),J353&lt;0),AND(ISNUMBER(K353),K353&lt;0)),"要確認：時刻・時間・料金",IF(COUNTIFS(OtherPorts[作業日],A353,OtherPorts[曳船名],B353,OtherPorts[船名],D353,OtherPorts[門司港発],F353)&gt;1,"要確認：同じ他港作業が重複",IF(OR(NOT(ISNUMBER(O353)),M353="未確認"),"要確認：時間・根拠未確認","確認済")))))</f>
        <v/>
      </c>
      <c r="S353" s="10" t="str">
        <f>IF(B353="","",IF(ISNUMBER(K353),0,1))</f>
        <v/>
      </c>
    </row>
    <row r="354" spans="1:19" ht="24.95" customHeight="1" x14ac:dyDescent="0.2">
      <c r="A354" s="20"/>
      <c r="B354" s="7"/>
      <c r="C354" s="7"/>
      <c r="D354" s="7"/>
      <c r="E354" s="7"/>
      <c r="F354" s="26"/>
      <c r="G354" s="26"/>
      <c r="H354" s="26"/>
      <c r="I354" s="26"/>
      <c r="J354" s="32"/>
      <c r="K354" s="35"/>
      <c r="L354" s="7"/>
      <c r="M354" s="7"/>
      <c r="N354" s="7"/>
      <c r="O354" s="18" t="str">
        <f>IF(B354="","",IF(AND(ISNUMBER(F354),ISNUMBER(I354),I354&gt;=F354),ROUND((I354-F354)*24,4),IF(OR(F354&lt;&gt;"",I354&lt;&gt;""),"",IF(AND(ISNUMBER(J354),J354&gt;=0),J354,""))))</f>
        <v/>
      </c>
      <c r="P354" s="10" t="str">
        <f>IF(B354="","",IF(AND(ISNUMBER(F354),ISNUMBER(I354),I354&gt;=F354),"実績：門司発～門司着",IF(OR(F354&lt;&gt;"",I354&lt;&gt;""),"要確認：時刻不足・逆転",IF(AND(ISNUMBER(J354),J354&gt;=0),"実績：記録の時間","未確認"))))</f>
        <v/>
      </c>
      <c r="Q354" s="10" t="str">
        <f>IF(B354="","",IF(ISNUMBER(A354),YEAR(A354)-IF(MONTH(A354)&lt;4,1,0),""))</f>
        <v/>
      </c>
      <c r="R354" s="10" t="str">
        <f>IF(B354="","",IF(OR(NOT(ISNUMBER(A354)),C354="",D354="",L354="",M354="",AND(B354&lt;&gt;"関豊丸",B354&lt;&gt;"長豊丸")),"要確認：対象船・基本項目",IF(OR(P354="要確認：時刻不足・逆転",AND(ISNUMBER(G354),ISNUMBER(H354),H354&lt;G354),AND(ISNUMBER(F354),ISNUMBER(G354),G354&lt;F354),AND(ISNUMBER(H354),ISNUMBER(I354),I354&lt;H354),AND(ISNUMBER(J354),J354&lt;0),AND(ISNUMBER(K354),K354&lt;0)),"要確認：時刻・時間・料金",IF(COUNTIFS(OtherPorts[作業日],A354,OtherPorts[曳船名],B354,OtherPorts[船名],D354,OtherPorts[門司港発],F354)&gt;1,"要確認：同じ他港作業が重複",IF(OR(NOT(ISNUMBER(O354)),M354="未確認"),"要確認：時間・根拠未確認","確認済")))))</f>
        <v/>
      </c>
      <c r="S354" s="10" t="str">
        <f>IF(B354="","",IF(ISNUMBER(K354),0,1))</f>
        <v/>
      </c>
    </row>
    <row r="355" spans="1:19" ht="24.95" customHeight="1" x14ac:dyDescent="0.2">
      <c r="A355" s="20"/>
      <c r="B355" s="7"/>
      <c r="C355" s="7"/>
      <c r="D355" s="7"/>
      <c r="E355" s="7"/>
      <c r="F355" s="26"/>
      <c r="G355" s="26"/>
      <c r="H355" s="26"/>
      <c r="I355" s="26"/>
      <c r="J355" s="32"/>
      <c r="K355" s="35"/>
      <c r="L355" s="7"/>
      <c r="M355" s="7"/>
      <c r="N355" s="7"/>
      <c r="O355" s="18" t="str">
        <f>IF(B355="","",IF(AND(ISNUMBER(F355),ISNUMBER(I355),I355&gt;=F355),ROUND((I355-F355)*24,4),IF(OR(F355&lt;&gt;"",I355&lt;&gt;""),"",IF(AND(ISNUMBER(J355),J355&gt;=0),J355,""))))</f>
        <v/>
      </c>
      <c r="P355" s="10" t="str">
        <f>IF(B355="","",IF(AND(ISNUMBER(F355),ISNUMBER(I355),I355&gt;=F355),"実績：門司発～門司着",IF(OR(F355&lt;&gt;"",I355&lt;&gt;""),"要確認：時刻不足・逆転",IF(AND(ISNUMBER(J355),J355&gt;=0),"実績：記録の時間","未確認"))))</f>
        <v/>
      </c>
      <c r="Q355" s="10" t="str">
        <f>IF(B355="","",IF(ISNUMBER(A355),YEAR(A355)-IF(MONTH(A355)&lt;4,1,0),""))</f>
        <v/>
      </c>
      <c r="R355" s="10" t="str">
        <f>IF(B355="","",IF(OR(NOT(ISNUMBER(A355)),C355="",D355="",L355="",M355="",AND(B355&lt;&gt;"関豊丸",B355&lt;&gt;"長豊丸")),"要確認：対象船・基本項目",IF(OR(P355="要確認：時刻不足・逆転",AND(ISNUMBER(G355),ISNUMBER(H355),H355&lt;G355),AND(ISNUMBER(F355),ISNUMBER(G355),G355&lt;F355),AND(ISNUMBER(H355),ISNUMBER(I355),I355&lt;H355),AND(ISNUMBER(J355),J355&lt;0),AND(ISNUMBER(K355),K355&lt;0)),"要確認：時刻・時間・料金",IF(COUNTIFS(OtherPorts[作業日],A355,OtherPorts[曳船名],B355,OtherPorts[船名],D355,OtherPorts[門司港発],F355)&gt;1,"要確認：同じ他港作業が重複",IF(OR(NOT(ISNUMBER(O355)),M355="未確認"),"要確認：時間・根拠未確認","確認済")))))</f>
        <v/>
      </c>
      <c r="S355" s="10" t="str">
        <f>IF(B355="","",IF(ISNUMBER(K355),0,1))</f>
        <v/>
      </c>
    </row>
    <row r="356" spans="1:19" ht="24.95" customHeight="1" x14ac:dyDescent="0.2">
      <c r="A356" s="20"/>
      <c r="B356" s="7"/>
      <c r="C356" s="7"/>
      <c r="D356" s="7"/>
      <c r="E356" s="7"/>
      <c r="F356" s="26"/>
      <c r="G356" s="26"/>
      <c r="H356" s="26"/>
      <c r="I356" s="26"/>
      <c r="J356" s="32"/>
      <c r="K356" s="35"/>
      <c r="L356" s="7"/>
      <c r="M356" s="7"/>
      <c r="N356" s="7"/>
      <c r="O356" s="18" t="str">
        <f>IF(B356="","",IF(AND(ISNUMBER(F356),ISNUMBER(I356),I356&gt;=F356),ROUND((I356-F356)*24,4),IF(OR(F356&lt;&gt;"",I356&lt;&gt;""),"",IF(AND(ISNUMBER(J356),J356&gt;=0),J356,""))))</f>
        <v/>
      </c>
      <c r="P356" s="10" t="str">
        <f>IF(B356="","",IF(AND(ISNUMBER(F356),ISNUMBER(I356),I356&gt;=F356),"実績：門司発～門司着",IF(OR(F356&lt;&gt;"",I356&lt;&gt;""),"要確認：時刻不足・逆転",IF(AND(ISNUMBER(J356),J356&gt;=0),"実績：記録の時間","未確認"))))</f>
        <v/>
      </c>
      <c r="Q356" s="10" t="str">
        <f>IF(B356="","",IF(ISNUMBER(A356),YEAR(A356)-IF(MONTH(A356)&lt;4,1,0),""))</f>
        <v/>
      </c>
      <c r="R356" s="10" t="str">
        <f>IF(B356="","",IF(OR(NOT(ISNUMBER(A356)),C356="",D356="",L356="",M356="",AND(B356&lt;&gt;"関豊丸",B356&lt;&gt;"長豊丸")),"要確認：対象船・基本項目",IF(OR(P356="要確認：時刻不足・逆転",AND(ISNUMBER(G356),ISNUMBER(H356),H356&lt;G356),AND(ISNUMBER(F356),ISNUMBER(G356),G356&lt;F356),AND(ISNUMBER(H356),ISNUMBER(I356),I356&lt;H356),AND(ISNUMBER(J356),J356&lt;0),AND(ISNUMBER(K356),K356&lt;0)),"要確認：時刻・時間・料金",IF(COUNTIFS(OtherPorts[作業日],A356,OtherPorts[曳船名],B356,OtherPorts[船名],D356,OtherPorts[門司港発],F356)&gt;1,"要確認：同じ他港作業が重複",IF(OR(NOT(ISNUMBER(O356)),M356="未確認"),"要確認：時間・根拠未確認","確認済")))))</f>
        <v/>
      </c>
      <c r="S356" s="10" t="str">
        <f>IF(B356="","",IF(ISNUMBER(K356),0,1))</f>
        <v/>
      </c>
    </row>
    <row r="357" spans="1:19" ht="24.95" customHeight="1" x14ac:dyDescent="0.2">
      <c r="A357" s="20"/>
      <c r="B357" s="7"/>
      <c r="C357" s="7"/>
      <c r="D357" s="7"/>
      <c r="E357" s="7"/>
      <c r="F357" s="26"/>
      <c r="G357" s="26"/>
      <c r="H357" s="26"/>
      <c r="I357" s="26"/>
      <c r="J357" s="32"/>
      <c r="K357" s="35"/>
      <c r="L357" s="7"/>
      <c r="M357" s="7"/>
      <c r="N357" s="7"/>
      <c r="O357" s="18" t="str">
        <f>IF(B357="","",IF(AND(ISNUMBER(F357),ISNUMBER(I357),I357&gt;=F357),ROUND((I357-F357)*24,4),IF(OR(F357&lt;&gt;"",I357&lt;&gt;""),"",IF(AND(ISNUMBER(J357),J357&gt;=0),J357,""))))</f>
        <v/>
      </c>
      <c r="P357" s="10" t="str">
        <f>IF(B357="","",IF(AND(ISNUMBER(F357),ISNUMBER(I357),I357&gt;=F357),"実績：門司発～門司着",IF(OR(F357&lt;&gt;"",I357&lt;&gt;""),"要確認：時刻不足・逆転",IF(AND(ISNUMBER(J357),J357&gt;=0),"実績：記録の時間","未確認"))))</f>
        <v/>
      </c>
      <c r="Q357" s="10" t="str">
        <f>IF(B357="","",IF(ISNUMBER(A357),YEAR(A357)-IF(MONTH(A357)&lt;4,1,0),""))</f>
        <v/>
      </c>
      <c r="R357" s="10" t="str">
        <f>IF(B357="","",IF(OR(NOT(ISNUMBER(A357)),C357="",D357="",L357="",M357="",AND(B357&lt;&gt;"関豊丸",B357&lt;&gt;"長豊丸")),"要確認：対象船・基本項目",IF(OR(P357="要確認：時刻不足・逆転",AND(ISNUMBER(G357),ISNUMBER(H357),H357&lt;G357),AND(ISNUMBER(F357),ISNUMBER(G357),G357&lt;F357),AND(ISNUMBER(H357),ISNUMBER(I357),I357&lt;H357),AND(ISNUMBER(J357),J357&lt;0),AND(ISNUMBER(K357),K357&lt;0)),"要確認：時刻・時間・料金",IF(COUNTIFS(OtherPorts[作業日],A357,OtherPorts[曳船名],B357,OtherPorts[船名],D357,OtherPorts[門司港発],F357)&gt;1,"要確認：同じ他港作業が重複",IF(OR(NOT(ISNUMBER(O357)),M357="未確認"),"要確認：時間・根拠未確認","確認済")))))</f>
        <v/>
      </c>
      <c r="S357" s="10" t="str">
        <f>IF(B357="","",IF(ISNUMBER(K357),0,1))</f>
        <v/>
      </c>
    </row>
    <row r="358" spans="1:19" ht="24.95" customHeight="1" x14ac:dyDescent="0.2">
      <c r="A358" s="20"/>
      <c r="B358" s="7"/>
      <c r="C358" s="7"/>
      <c r="D358" s="7"/>
      <c r="E358" s="7"/>
      <c r="F358" s="26"/>
      <c r="G358" s="26"/>
      <c r="H358" s="26"/>
      <c r="I358" s="26"/>
      <c r="J358" s="32"/>
      <c r="K358" s="35"/>
      <c r="L358" s="7"/>
      <c r="M358" s="7"/>
      <c r="N358" s="7"/>
      <c r="O358" s="18" t="str">
        <f>IF(B358="","",IF(AND(ISNUMBER(F358),ISNUMBER(I358),I358&gt;=F358),ROUND((I358-F358)*24,4),IF(OR(F358&lt;&gt;"",I358&lt;&gt;""),"",IF(AND(ISNUMBER(J358),J358&gt;=0),J358,""))))</f>
        <v/>
      </c>
      <c r="P358" s="10" t="str">
        <f>IF(B358="","",IF(AND(ISNUMBER(F358),ISNUMBER(I358),I358&gt;=F358),"実績：門司発～門司着",IF(OR(F358&lt;&gt;"",I358&lt;&gt;""),"要確認：時刻不足・逆転",IF(AND(ISNUMBER(J358),J358&gt;=0),"実績：記録の時間","未確認"))))</f>
        <v/>
      </c>
      <c r="Q358" s="10" t="str">
        <f>IF(B358="","",IF(ISNUMBER(A358),YEAR(A358)-IF(MONTH(A358)&lt;4,1,0),""))</f>
        <v/>
      </c>
      <c r="R358" s="10" t="str">
        <f>IF(B358="","",IF(OR(NOT(ISNUMBER(A358)),C358="",D358="",L358="",M358="",AND(B358&lt;&gt;"関豊丸",B358&lt;&gt;"長豊丸")),"要確認：対象船・基本項目",IF(OR(P358="要確認：時刻不足・逆転",AND(ISNUMBER(G358),ISNUMBER(H358),H358&lt;G358),AND(ISNUMBER(F358),ISNUMBER(G358),G358&lt;F358),AND(ISNUMBER(H358),ISNUMBER(I358),I358&lt;H358),AND(ISNUMBER(J358),J358&lt;0),AND(ISNUMBER(K358),K358&lt;0)),"要確認：時刻・時間・料金",IF(COUNTIFS(OtherPorts[作業日],A358,OtherPorts[曳船名],B358,OtherPorts[船名],D358,OtherPorts[門司港発],F358)&gt;1,"要確認：同じ他港作業が重複",IF(OR(NOT(ISNUMBER(O358)),M358="未確認"),"要確認：時間・根拠未確認","確認済")))))</f>
        <v/>
      </c>
      <c r="S358" s="10" t="str">
        <f>IF(B358="","",IF(ISNUMBER(K358),0,1))</f>
        <v/>
      </c>
    </row>
    <row r="359" spans="1:19" ht="24.95" customHeight="1" x14ac:dyDescent="0.2">
      <c r="A359" s="20"/>
      <c r="B359" s="7"/>
      <c r="C359" s="7"/>
      <c r="D359" s="7"/>
      <c r="E359" s="7"/>
      <c r="F359" s="26"/>
      <c r="G359" s="26"/>
      <c r="H359" s="26"/>
      <c r="I359" s="26"/>
      <c r="J359" s="32"/>
      <c r="K359" s="35"/>
      <c r="L359" s="7"/>
      <c r="M359" s="7"/>
      <c r="N359" s="7"/>
      <c r="O359" s="18" t="str">
        <f>IF(B359="","",IF(AND(ISNUMBER(F359),ISNUMBER(I359),I359&gt;=F359),ROUND((I359-F359)*24,4),IF(OR(F359&lt;&gt;"",I359&lt;&gt;""),"",IF(AND(ISNUMBER(J359),J359&gt;=0),J359,""))))</f>
        <v/>
      </c>
      <c r="P359" s="10" t="str">
        <f>IF(B359="","",IF(AND(ISNUMBER(F359),ISNUMBER(I359),I359&gt;=F359),"実績：門司発～門司着",IF(OR(F359&lt;&gt;"",I359&lt;&gt;""),"要確認：時刻不足・逆転",IF(AND(ISNUMBER(J359),J359&gt;=0),"実績：記録の時間","未確認"))))</f>
        <v/>
      </c>
      <c r="Q359" s="10" t="str">
        <f>IF(B359="","",IF(ISNUMBER(A359),YEAR(A359)-IF(MONTH(A359)&lt;4,1,0),""))</f>
        <v/>
      </c>
      <c r="R359" s="10" t="str">
        <f>IF(B359="","",IF(OR(NOT(ISNUMBER(A359)),C359="",D359="",L359="",M359="",AND(B359&lt;&gt;"関豊丸",B359&lt;&gt;"長豊丸")),"要確認：対象船・基本項目",IF(OR(P359="要確認：時刻不足・逆転",AND(ISNUMBER(G359),ISNUMBER(H359),H359&lt;G359),AND(ISNUMBER(F359),ISNUMBER(G359),G359&lt;F359),AND(ISNUMBER(H359),ISNUMBER(I359),I359&lt;H359),AND(ISNUMBER(J359),J359&lt;0),AND(ISNUMBER(K359),K359&lt;0)),"要確認：時刻・時間・料金",IF(COUNTIFS(OtherPorts[作業日],A359,OtherPorts[曳船名],B359,OtherPorts[船名],D359,OtherPorts[門司港発],F359)&gt;1,"要確認：同じ他港作業が重複",IF(OR(NOT(ISNUMBER(O359)),M359="未確認"),"要確認：時間・根拠未確認","確認済")))))</f>
        <v/>
      </c>
      <c r="S359" s="10" t="str">
        <f>IF(B359="","",IF(ISNUMBER(K359),0,1))</f>
        <v/>
      </c>
    </row>
    <row r="360" spans="1:19" ht="24.95" customHeight="1" x14ac:dyDescent="0.2">
      <c r="A360" s="20"/>
      <c r="B360" s="7"/>
      <c r="C360" s="7"/>
      <c r="D360" s="7"/>
      <c r="E360" s="7"/>
      <c r="F360" s="26"/>
      <c r="G360" s="26"/>
      <c r="H360" s="26"/>
      <c r="I360" s="26"/>
      <c r="J360" s="32"/>
      <c r="K360" s="35"/>
      <c r="L360" s="7"/>
      <c r="M360" s="7"/>
      <c r="N360" s="7"/>
      <c r="O360" s="18" t="str">
        <f>IF(B360="","",IF(AND(ISNUMBER(F360),ISNUMBER(I360),I360&gt;=F360),ROUND((I360-F360)*24,4),IF(OR(F360&lt;&gt;"",I360&lt;&gt;""),"",IF(AND(ISNUMBER(J360),J360&gt;=0),J360,""))))</f>
        <v/>
      </c>
      <c r="P360" s="10" t="str">
        <f>IF(B360="","",IF(AND(ISNUMBER(F360),ISNUMBER(I360),I360&gt;=F360),"実績：門司発～門司着",IF(OR(F360&lt;&gt;"",I360&lt;&gt;""),"要確認：時刻不足・逆転",IF(AND(ISNUMBER(J360),J360&gt;=0),"実績：記録の時間","未確認"))))</f>
        <v/>
      </c>
      <c r="Q360" s="10" t="str">
        <f>IF(B360="","",IF(ISNUMBER(A360),YEAR(A360)-IF(MONTH(A360)&lt;4,1,0),""))</f>
        <v/>
      </c>
      <c r="R360" s="10" t="str">
        <f>IF(B360="","",IF(OR(NOT(ISNUMBER(A360)),C360="",D360="",L360="",M360="",AND(B360&lt;&gt;"関豊丸",B360&lt;&gt;"長豊丸")),"要確認：対象船・基本項目",IF(OR(P360="要確認：時刻不足・逆転",AND(ISNUMBER(G360),ISNUMBER(H360),H360&lt;G360),AND(ISNUMBER(F360),ISNUMBER(G360),G360&lt;F360),AND(ISNUMBER(H360),ISNUMBER(I360),I360&lt;H360),AND(ISNUMBER(J360),J360&lt;0),AND(ISNUMBER(K360),K360&lt;0)),"要確認：時刻・時間・料金",IF(COUNTIFS(OtherPorts[作業日],A360,OtherPorts[曳船名],B360,OtherPorts[船名],D360,OtherPorts[門司港発],F360)&gt;1,"要確認：同じ他港作業が重複",IF(OR(NOT(ISNUMBER(O360)),M360="未確認"),"要確認：時間・根拠未確認","確認済")))))</f>
        <v/>
      </c>
      <c r="S360" s="10" t="str">
        <f>IF(B360="","",IF(ISNUMBER(K360),0,1))</f>
        <v/>
      </c>
    </row>
    <row r="361" spans="1:19" ht="24.95" customHeight="1" x14ac:dyDescent="0.2">
      <c r="A361" s="20"/>
      <c r="B361" s="7"/>
      <c r="C361" s="7"/>
      <c r="D361" s="7"/>
      <c r="E361" s="7"/>
      <c r="F361" s="26"/>
      <c r="G361" s="26"/>
      <c r="H361" s="26"/>
      <c r="I361" s="26"/>
      <c r="J361" s="32"/>
      <c r="K361" s="35"/>
      <c r="L361" s="7"/>
      <c r="M361" s="7"/>
      <c r="N361" s="7"/>
      <c r="O361" s="18" t="str">
        <f>IF(B361="","",IF(AND(ISNUMBER(F361),ISNUMBER(I361),I361&gt;=F361),ROUND((I361-F361)*24,4),IF(OR(F361&lt;&gt;"",I361&lt;&gt;""),"",IF(AND(ISNUMBER(J361),J361&gt;=0),J361,""))))</f>
        <v/>
      </c>
      <c r="P361" s="10" t="str">
        <f>IF(B361="","",IF(AND(ISNUMBER(F361),ISNUMBER(I361),I361&gt;=F361),"実績：門司発～門司着",IF(OR(F361&lt;&gt;"",I361&lt;&gt;""),"要確認：時刻不足・逆転",IF(AND(ISNUMBER(J361),J361&gt;=0),"実績：記録の時間","未確認"))))</f>
        <v/>
      </c>
      <c r="Q361" s="10" t="str">
        <f>IF(B361="","",IF(ISNUMBER(A361),YEAR(A361)-IF(MONTH(A361)&lt;4,1,0),""))</f>
        <v/>
      </c>
      <c r="R361" s="10" t="str">
        <f>IF(B361="","",IF(OR(NOT(ISNUMBER(A361)),C361="",D361="",L361="",M361="",AND(B361&lt;&gt;"関豊丸",B361&lt;&gt;"長豊丸")),"要確認：対象船・基本項目",IF(OR(P361="要確認：時刻不足・逆転",AND(ISNUMBER(G361),ISNUMBER(H361),H361&lt;G361),AND(ISNUMBER(F361),ISNUMBER(G361),G361&lt;F361),AND(ISNUMBER(H361),ISNUMBER(I361),I361&lt;H361),AND(ISNUMBER(J361),J361&lt;0),AND(ISNUMBER(K361),K361&lt;0)),"要確認：時刻・時間・料金",IF(COUNTIFS(OtherPorts[作業日],A361,OtherPorts[曳船名],B361,OtherPorts[船名],D361,OtherPorts[門司港発],F361)&gt;1,"要確認：同じ他港作業が重複",IF(OR(NOT(ISNUMBER(O361)),M361="未確認"),"要確認：時間・根拠未確認","確認済")))))</f>
        <v/>
      </c>
      <c r="S361" s="10" t="str">
        <f>IF(B361="","",IF(ISNUMBER(K361),0,1))</f>
        <v/>
      </c>
    </row>
    <row r="362" spans="1:19" ht="24.95" customHeight="1" x14ac:dyDescent="0.2">
      <c r="A362" s="20"/>
      <c r="B362" s="7"/>
      <c r="C362" s="7"/>
      <c r="D362" s="7"/>
      <c r="E362" s="7"/>
      <c r="F362" s="26"/>
      <c r="G362" s="26"/>
      <c r="H362" s="26"/>
      <c r="I362" s="26"/>
      <c r="J362" s="32"/>
      <c r="K362" s="35"/>
      <c r="L362" s="7"/>
      <c r="M362" s="7"/>
      <c r="N362" s="7"/>
      <c r="O362" s="18" t="str">
        <f>IF(B362="","",IF(AND(ISNUMBER(F362),ISNUMBER(I362),I362&gt;=F362),ROUND((I362-F362)*24,4),IF(OR(F362&lt;&gt;"",I362&lt;&gt;""),"",IF(AND(ISNUMBER(J362),J362&gt;=0),J362,""))))</f>
        <v/>
      </c>
      <c r="P362" s="10" t="str">
        <f>IF(B362="","",IF(AND(ISNUMBER(F362),ISNUMBER(I362),I362&gt;=F362),"実績：門司発～門司着",IF(OR(F362&lt;&gt;"",I362&lt;&gt;""),"要確認：時刻不足・逆転",IF(AND(ISNUMBER(J362),J362&gt;=0),"実績：記録の時間","未確認"))))</f>
        <v/>
      </c>
      <c r="Q362" s="10" t="str">
        <f>IF(B362="","",IF(ISNUMBER(A362),YEAR(A362)-IF(MONTH(A362)&lt;4,1,0),""))</f>
        <v/>
      </c>
      <c r="R362" s="10" t="str">
        <f>IF(B362="","",IF(OR(NOT(ISNUMBER(A362)),C362="",D362="",L362="",M362="",AND(B362&lt;&gt;"関豊丸",B362&lt;&gt;"長豊丸")),"要確認：対象船・基本項目",IF(OR(P362="要確認：時刻不足・逆転",AND(ISNUMBER(G362),ISNUMBER(H362),H362&lt;G362),AND(ISNUMBER(F362),ISNUMBER(G362),G362&lt;F362),AND(ISNUMBER(H362),ISNUMBER(I362),I362&lt;H362),AND(ISNUMBER(J362),J362&lt;0),AND(ISNUMBER(K362),K362&lt;0)),"要確認：時刻・時間・料金",IF(COUNTIFS(OtherPorts[作業日],A362,OtherPorts[曳船名],B362,OtherPorts[船名],D362,OtherPorts[門司港発],F362)&gt;1,"要確認：同じ他港作業が重複",IF(OR(NOT(ISNUMBER(O362)),M362="未確認"),"要確認：時間・根拠未確認","確認済")))))</f>
        <v/>
      </c>
      <c r="S362" s="10" t="str">
        <f>IF(B362="","",IF(ISNUMBER(K362),0,1))</f>
        <v/>
      </c>
    </row>
    <row r="363" spans="1:19" ht="24.95" customHeight="1" x14ac:dyDescent="0.2">
      <c r="A363" s="20"/>
      <c r="B363" s="7"/>
      <c r="C363" s="7"/>
      <c r="D363" s="7"/>
      <c r="E363" s="7"/>
      <c r="F363" s="26"/>
      <c r="G363" s="26"/>
      <c r="H363" s="26"/>
      <c r="I363" s="26"/>
      <c r="J363" s="32"/>
      <c r="K363" s="35"/>
      <c r="L363" s="7"/>
      <c r="M363" s="7"/>
      <c r="N363" s="7"/>
      <c r="O363" s="18" t="str">
        <f>IF(B363="","",IF(AND(ISNUMBER(F363),ISNUMBER(I363),I363&gt;=F363),ROUND((I363-F363)*24,4),IF(OR(F363&lt;&gt;"",I363&lt;&gt;""),"",IF(AND(ISNUMBER(J363),J363&gt;=0),J363,""))))</f>
        <v/>
      </c>
      <c r="P363" s="10" t="str">
        <f>IF(B363="","",IF(AND(ISNUMBER(F363),ISNUMBER(I363),I363&gt;=F363),"実績：門司発～門司着",IF(OR(F363&lt;&gt;"",I363&lt;&gt;""),"要確認：時刻不足・逆転",IF(AND(ISNUMBER(J363),J363&gt;=0),"実績：記録の時間","未確認"))))</f>
        <v/>
      </c>
      <c r="Q363" s="10" t="str">
        <f>IF(B363="","",IF(ISNUMBER(A363),YEAR(A363)-IF(MONTH(A363)&lt;4,1,0),""))</f>
        <v/>
      </c>
      <c r="R363" s="10" t="str">
        <f>IF(B363="","",IF(OR(NOT(ISNUMBER(A363)),C363="",D363="",L363="",M363="",AND(B363&lt;&gt;"関豊丸",B363&lt;&gt;"長豊丸")),"要確認：対象船・基本項目",IF(OR(P363="要確認：時刻不足・逆転",AND(ISNUMBER(G363),ISNUMBER(H363),H363&lt;G363),AND(ISNUMBER(F363),ISNUMBER(G363),G363&lt;F363),AND(ISNUMBER(H363),ISNUMBER(I363),I363&lt;H363),AND(ISNUMBER(J363),J363&lt;0),AND(ISNUMBER(K363),K363&lt;0)),"要確認：時刻・時間・料金",IF(COUNTIFS(OtherPorts[作業日],A363,OtherPorts[曳船名],B363,OtherPorts[船名],D363,OtherPorts[門司港発],F363)&gt;1,"要確認：同じ他港作業が重複",IF(OR(NOT(ISNUMBER(O363)),M363="未確認"),"要確認：時間・根拠未確認","確認済")))))</f>
        <v/>
      </c>
      <c r="S363" s="10" t="str">
        <f>IF(B363="","",IF(ISNUMBER(K363),0,1))</f>
        <v/>
      </c>
    </row>
    <row r="364" spans="1:19" ht="24.95" customHeight="1" x14ac:dyDescent="0.2">
      <c r="A364" s="20"/>
      <c r="B364" s="7"/>
      <c r="C364" s="7"/>
      <c r="D364" s="7"/>
      <c r="E364" s="7"/>
      <c r="F364" s="26"/>
      <c r="G364" s="26"/>
      <c r="H364" s="26"/>
      <c r="I364" s="26"/>
      <c r="J364" s="32"/>
      <c r="K364" s="35"/>
      <c r="L364" s="7"/>
      <c r="M364" s="7"/>
      <c r="N364" s="7"/>
      <c r="O364" s="18" t="str">
        <f>IF(B364="","",IF(AND(ISNUMBER(F364),ISNUMBER(I364),I364&gt;=F364),ROUND((I364-F364)*24,4),IF(OR(F364&lt;&gt;"",I364&lt;&gt;""),"",IF(AND(ISNUMBER(J364),J364&gt;=0),J364,""))))</f>
        <v/>
      </c>
      <c r="P364" s="10" t="str">
        <f>IF(B364="","",IF(AND(ISNUMBER(F364),ISNUMBER(I364),I364&gt;=F364),"実績：門司発～門司着",IF(OR(F364&lt;&gt;"",I364&lt;&gt;""),"要確認：時刻不足・逆転",IF(AND(ISNUMBER(J364),J364&gt;=0),"実績：記録の時間","未確認"))))</f>
        <v/>
      </c>
      <c r="Q364" s="10" t="str">
        <f>IF(B364="","",IF(ISNUMBER(A364),YEAR(A364)-IF(MONTH(A364)&lt;4,1,0),""))</f>
        <v/>
      </c>
      <c r="R364" s="10" t="str">
        <f>IF(B364="","",IF(OR(NOT(ISNUMBER(A364)),C364="",D364="",L364="",M364="",AND(B364&lt;&gt;"関豊丸",B364&lt;&gt;"長豊丸")),"要確認：対象船・基本項目",IF(OR(P364="要確認：時刻不足・逆転",AND(ISNUMBER(G364),ISNUMBER(H364),H364&lt;G364),AND(ISNUMBER(F364),ISNUMBER(G364),G364&lt;F364),AND(ISNUMBER(H364),ISNUMBER(I364),I364&lt;H364),AND(ISNUMBER(J364),J364&lt;0),AND(ISNUMBER(K364),K364&lt;0)),"要確認：時刻・時間・料金",IF(COUNTIFS(OtherPorts[作業日],A364,OtherPorts[曳船名],B364,OtherPorts[船名],D364,OtherPorts[門司港発],F364)&gt;1,"要確認：同じ他港作業が重複",IF(OR(NOT(ISNUMBER(O364)),M364="未確認"),"要確認：時間・根拠未確認","確認済")))))</f>
        <v/>
      </c>
      <c r="S364" s="10" t="str">
        <f>IF(B364="","",IF(ISNUMBER(K364),0,1))</f>
        <v/>
      </c>
    </row>
    <row r="365" spans="1:19" ht="24.95" customHeight="1" x14ac:dyDescent="0.2">
      <c r="A365" s="20"/>
      <c r="B365" s="7"/>
      <c r="C365" s="7"/>
      <c r="D365" s="7"/>
      <c r="E365" s="7"/>
      <c r="F365" s="26"/>
      <c r="G365" s="26"/>
      <c r="H365" s="26"/>
      <c r="I365" s="26"/>
      <c r="J365" s="32"/>
      <c r="K365" s="35"/>
      <c r="L365" s="7"/>
      <c r="M365" s="7"/>
      <c r="N365" s="7"/>
      <c r="O365" s="18" t="str">
        <f>IF(B365="","",IF(AND(ISNUMBER(F365),ISNUMBER(I365),I365&gt;=F365),ROUND((I365-F365)*24,4),IF(OR(F365&lt;&gt;"",I365&lt;&gt;""),"",IF(AND(ISNUMBER(J365),J365&gt;=0),J365,""))))</f>
        <v/>
      </c>
      <c r="P365" s="10" t="str">
        <f>IF(B365="","",IF(AND(ISNUMBER(F365),ISNUMBER(I365),I365&gt;=F365),"実績：門司発～門司着",IF(OR(F365&lt;&gt;"",I365&lt;&gt;""),"要確認：時刻不足・逆転",IF(AND(ISNUMBER(J365),J365&gt;=0),"実績：記録の時間","未確認"))))</f>
        <v/>
      </c>
      <c r="Q365" s="10" t="str">
        <f>IF(B365="","",IF(ISNUMBER(A365),YEAR(A365)-IF(MONTH(A365)&lt;4,1,0),""))</f>
        <v/>
      </c>
      <c r="R365" s="10" t="str">
        <f>IF(B365="","",IF(OR(NOT(ISNUMBER(A365)),C365="",D365="",L365="",M365="",AND(B365&lt;&gt;"関豊丸",B365&lt;&gt;"長豊丸")),"要確認：対象船・基本項目",IF(OR(P365="要確認：時刻不足・逆転",AND(ISNUMBER(G365),ISNUMBER(H365),H365&lt;G365),AND(ISNUMBER(F365),ISNUMBER(G365),G365&lt;F365),AND(ISNUMBER(H365),ISNUMBER(I365),I365&lt;H365),AND(ISNUMBER(J365),J365&lt;0),AND(ISNUMBER(K365),K365&lt;0)),"要確認：時刻・時間・料金",IF(COUNTIFS(OtherPorts[作業日],A365,OtherPorts[曳船名],B365,OtherPorts[船名],D365,OtherPorts[門司港発],F365)&gt;1,"要確認：同じ他港作業が重複",IF(OR(NOT(ISNUMBER(O365)),M365="未確認"),"要確認：時間・根拠未確認","確認済")))))</f>
        <v/>
      </c>
      <c r="S365" s="10" t="str">
        <f>IF(B365="","",IF(ISNUMBER(K365),0,1))</f>
        <v/>
      </c>
    </row>
    <row r="366" spans="1:19" ht="24.95" customHeight="1" x14ac:dyDescent="0.2">
      <c r="A366" s="20"/>
      <c r="B366" s="7"/>
      <c r="C366" s="7"/>
      <c r="D366" s="7"/>
      <c r="E366" s="7"/>
      <c r="F366" s="26"/>
      <c r="G366" s="26"/>
      <c r="H366" s="26"/>
      <c r="I366" s="26"/>
      <c r="J366" s="32"/>
      <c r="K366" s="35"/>
      <c r="L366" s="7"/>
      <c r="M366" s="7"/>
      <c r="N366" s="7"/>
      <c r="O366" s="18" t="str">
        <f>IF(B366="","",IF(AND(ISNUMBER(F366),ISNUMBER(I366),I366&gt;=F366),ROUND((I366-F366)*24,4),IF(OR(F366&lt;&gt;"",I366&lt;&gt;""),"",IF(AND(ISNUMBER(J366),J366&gt;=0),J366,""))))</f>
        <v/>
      </c>
      <c r="P366" s="10" t="str">
        <f>IF(B366="","",IF(AND(ISNUMBER(F366),ISNUMBER(I366),I366&gt;=F366),"実績：門司発～門司着",IF(OR(F366&lt;&gt;"",I366&lt;&gt;""),"要確認：時刻不足・逆転",IF(AND(ISNUMBER(J366),J366&gt;=0),"実績：記録の時間","未確認"))))</f>
        <v/>
      </c>
      <c r="Q366" s="10" t="str">
        <f>IF(B366="","",IF(ISNUMBER(A366),YEAR(A366)-IF(MONTH(A366)&lt;4,1,0),""))</f>
        <v/>
      </c>
      <c r="R366" s="10" t="str">
        <f>IF(B366="","",IF(OR(NOT(ISNUMBER(A366)),C366="",D366="",L366="",M366="",AND(B366&lt;&gt;"関豊丸",B366&lt;&gt;"長豊丸")),"要確認：対象船・基本項目",IF(OR(P366="要確認：時刻不足・逆転",AND(ISNUMBER(G366),ISNUMBER(H366),H366&lt;G366),AND(ISNUMBER(F366),ISNUMBER(G366),G366&lt;F366),AND(ISNUMBER(H366),ISNUMBER(I366),I366&lt;H366),AND(ISNUMBER(J366),J366&lt;0),AND(ISNUMBER(K366),K366&lt;0)),"要確認：時刻・時間・料金",IF(COUNTIFS(OtherPorts[作業日],A366,OtherPorts[曳船名],B366,OtherPorts[船名],D366,OtherPorts[門司港発],F366)&gt;1,"要確認：同じ他港作業が重複",IF(OR(NOT(ISNUMBER(O366)),M366="未確認"),"要確認：時間・根拠未確認","確認済")))))</f>
        <v/>
      </c>
      <c r="S366" s="10" t="str">
        <f>IF(B366="","",IF(ISNUMBER(K366),0,1))</f>
        <v/>
      </c>
    </row>
    <row r="367" spans="1:19" ht="24.95" customHeight="1" x14ac:dyDescent="0.2">
      <c r="A367" s="20"/>
      <c r="B367" s="7"/>
      <c r="C367" s="7"/>
      <c r="D367" s="7"/>
      <c r="E367" s="7"/>
      <c r="F367" s="26"/>
      <c r="G367" s="26"/>
      <c r="H367" s="26"/>
      <c r="I367" s="26"/>
      <c r="J367" s="32"/>
      <c r="K367" s="35"/>
      <c r="L367" s="7"/>
      <c r="M367" s="7"/>
      <c r="N367" s="7"/>
      <c r="O367" s="18" t="str">
        <f>IF(B367="","",IF(AND(ISNUMBER(F367),ISNUMBER(I367),I367&gt;=F367),ROUND((I367-F367)*24,4),IF(OR(F367&lt;&gt;"",I367&lt;&gt;""),"",IF(AND(ISNUMBER(J367),J367&gt;=0),J367,""))))</f>
        <v/>
      </c>
      <c r="P367" s="10" t="str">
        <f>IF(B367="","",IF(AND(ISNUMBER(F367),ISNUMBER(I367),I367&gt;=F367),"実績：門司発～門司着",IF(OR(F367&lt;&gt;"",I367&lt;&gt;""),"要確認：時刻不足・逆転",IF(AND(ISNUMBER(J367),J367&gt;=0),"実績：記録の時間","未確認"))))</f>
        <v/>
      </c>
      <c r="Q367" s="10" t="str">
        <f>IF(B367="","",IF(ISNUMBER(A367),YEAR(A367)-IF(MONTH(A367)&lt;4,1,0),""))</f>
        <v/>
      </c>
      <c r="R367" s="10" t="str">
        <f>IF(B367="","",IF(OR(NOT(ISNUMBER(A367)),C367="",D367="",L367="",M367="",AND(B367&lt;&gt;"関豊丸",B367&lt;&gt;"長豊丸")),"要確認：対象船・基本項目",IF(OR(P367="要確認：時刻不足・逆転",AND(ISNUMBER(G367),ISNUMBER(H367),H367&lt;G367),AND(ISNUMBER(F367),ISNUMBER(G367),G367&lt;F367),AND(ISNUMBER(H367),ISNUMBER(I367),I367&lt;H367),AND(ISNUMBER(J367),J367&lt;0),AND(ISNUMBER(K367),K367&lt;0)),"要確認：時刻・時間・料金",IF(COUNTIFS(OtherPorts[作業日],A367,OtherPorts[曳船名],B367,OtherPorts[船名],D367,OtherPorts[門司港発],F367)&gt;1,"要確認：同じ他港作業が重複",IF(OR(NOT(ISNUMBER(O367)),M367="未確認"),"要確認：時間・根拠未確認","確認済")))))</f>
        <v/>
      </c>
      <c r="S367" s="10" t="str">
        <f>IF(B367="","",IF(ISNUMBER(K367),0,1))</f>
        <v/>
      </c>
    </row>
    <row r="368" spans="1:19" ht="24.95" customHeight="1" x14ac:dyDescent="0.2">
      <c r="A368" s="20"/>
      <c r="B368" s="7"/>
      <c r="C368" s="7"/>
      <c r="D368" s="7"/>
      <c r="E368" s="7"/>
      <c r="F368" s="26"/>
      <c r="G368" s="26"/>
      <c r="H368" s="26"/>
      <c r="I368" s="26"/>
      <c r="J368" s="32"/>
      <c r="K368" s="35"/>
      <c r="L368" s="7"/>
      <c r="M368" s="7"/>
      <c r="N368" s="7"/>
      <c r="O368" s="18" t="str">
        <f>IF(B368="","",IF(AND(ISNUMBER(F368),ISNUMBER(I368),I368&gt;=F368),ROUND((I368-F368)*24,4),IF(OR(F368&lt;&gt;"",I368&lt;&gt;""),"",IF(AND(ISNUMBER(J368),J368&gt;=0),J368,""))))</f>
        <v/>
      </c>
      <c r="P368" s="10" t="str">
        <f>IF(B368="","",IF(AND(ISNUMBER(F368),ISNUMBER(I368),I368&gt;=F368),"実績：門司発～門司着",IF(OR(F368&lt;&gt;"",I368&lt;&gt;""),"要確認：時刻不足・逆転",IF(AND(ISNUMBER(J368),J368&gt;=0),"実績：記録の時間","未確認"))))</f>
        <v/>
      </c>
      <c r="Q368" s="10" t="str">
        <f>IF(B368="","",IF(ISNUMBER(A368),YEAR(A368)-IF(MONTH(A368)&lt;4,1,0),""))</f>
        <v/>
      </c>
      <c r="R368" s="10" t="str">
        <f>IF(B368="","",IF(OR(NOT(ISNUMBER(A368)),C368="",D368="",L368="",M368="",AND(B368&lt;&gt;"関豊丸",B368&lt;&gt;"長豊丸")),"要確認：対象船・基本項目",IF(OR(P368="要確認：時刻不足・逆転",AND(ISNUMBER(G368),ISNUMBER(H368),H368&lt;G368),AND(ISNUMBER(F368),ISNUMBER(G368),G368&lt;F368),AND(ISNUMBER(H368),ISNUMBER(I368),I368&lt;H368),AND(ISNUMBER(J368),J368&lt;0),AND(ISNUMBER(K368),K368&lt;0)),"要確認：時刻・時間・料金",IF(COUNTIFS(OtherPorts[作業日],A368,OtherPorts[曳船名],B368,OtherPorts[船名],D368,OtherPorts[門司港発],F368)&gt;1,"要確認：同じ他港作業が重複",IF(OR(NOT(ISNUMBER(O368)),M368="未確認"),"要確認：時間・根拠未確認","確認済")))))</f>
        <v/>
      </c>
      <c r="S368" s="10" t="str">
        <f>IF(B368="","",IF(ISNUMBER(K368),0,1))</f>
        <v/>
      </c>
    </row>
    <row r="369" spans="1:19" ht="24.95" customHeight="1" x14ac:dyDescent="0.2">
      <c r="A369" s="20"/>
      <c r="B369" s="7"/>
      <c r="C369" s="7"/>
      <c r="D369" s="7"/>
      <c r="E369" s="7"/>
      <c r="F369" s="26"/>
      <c r="G369" s="26"/>
      <c r="H369" s="26"/>
      <c r="I369" s="26"/>
      <c r="J369" s="32"/>
      <c r="K369" s="35"/>
      <c r="L369" s="7"/>
      <c r="M369" s="7"/>
      <c r="N369" s="7"/>
      <c r="O369" s="18" t="str">
        <f>IF(B369="","",IF(AND(ISNUMBER(F369),ISNUMBER(I369),I369&gt;=F369),ROUND((I369-F369)*24,4),IF(OR(F369&lt;&gt;"",I369&lt;&gt;""),"",IF(AND(ISNUMBER(J369),J369&gt;=0),J369,""))))</f>
        <v/>
      </c>
      <c r="P369" s="10" t="str">
        <f>IF(B369="","",IF(AND(ISNUMBER(F369),ISNUMBER(I369),I369&gt;=F369),"実績：門司発～門司着",IF(OR(F369&lt;&gt;"",I369&lt;&gt;""),"要確認：時刻不足・逆転",IF(AND(ISNUMBER(J369),J369&gt;=0),"実績：記録の時間","未確認"))))</f>
        <v/>
      </c>
      <c r="Q369" s="10" t="str">
        <f>IF(B369="","",IF(ISNUMBER(A369),YEAR(A369)-IF(MONTH(A369)&lt;4,1,0),""))</f>
        <v/>
      </c>
      <c r="R369" s="10" t="str">
        <f>IF(B369="","",IF(OR(NOT(ISNUMBER(A369)),C369="",D369="",L369="",M369="",AND(B369&lt;&gt;"関豊丸",B369&lt;&gt;"長豊丸")),"要確認：対象船・基本項目",IF(OR(P369="要確認：時刻不足・逆転",AND(ISNUMBER(G369),ISNUMBER(H369),H369&lt;G369),AND(ISNUMBER(F369),ISNUMBER(G369),G369&lt;F369),AND(ISNUMBER(H369),ISNUMBER(I369),I369&lt;H369),AND(ISNUMBER(J369),J369&lt;0),AND(ISNUMBER(K369),K369&lt;0)),"要確認：時刻・時間・料金",IF(COUNTIFS(OtherPorts[作業日],A369,OtherPorts[曳船名],B369,OtherPorts[船名],D369,OtherPorts[門司港発],F369)&gt;1,"要確認：同じ他港作業が重複",IF(OR(NOT(ISNUMBER(O369)),M369="未確認"),"要確認：時間・根拠未確認","確認済")))))</f>
        <v/>
      </c>
      <c r="S369" s="10" t="str">
        <f>IF(B369="","",IF(ISNUMBER(K369),0,1))</f>
        <v/>
      </c>
    </row>
    <row r="370" spans="1:19" ht="24.95" customHeight="1" x14ac:dyDescent="0.2">
      <c r="A370" s="20"/>
      <c r="B370" s="7"/>
      <c r="C370" s="7"/>
      <c r="D370" s="7"/>
      <c r="E370" s="7"/>
      <c r="F370" s="26"/>
      <c r="G370" s="26"/>
      <c r="H370" s="26"/>
      <c r="I370" s="26"/>
      <c r="J370" s="32"/>
      <c r="K370" s="35"/>
      <c r="L370" s="7"/>
      <c r="M370" s="7"/>
      <c r="N370" s="7"/>
      <c r="O370" s="18" t="str">
        <f>IF(B370="","",IF(AND(ISNUMBER(F370),ISNUMBER(I370),I370&gt;=F370),ROUND((I370-F370)*24,4),IF(OR(F370&lt;&gt;"",I370&lt;&gt;""),"",IF(AND(ISNUMBER(J370),J370&gt;=0),J370,""))))</f>
        <v/>
      </c>
      <c r="P370" s="10" t="str">
        <f>IF(B370="","",IF(AND(ISNUMBER(F370),ISNUMBER(I370),I370&gt;=F370),"実績：門司発～門司着",IF(OR(F370&lt;&gt;"",I370&lt;&gt;""),"要確認：時刻不足・逆転",IF(AND(ISNUMBER(J370),J370&gt;=0),"実績：記録の時間","未確認"))))</f>
        <v/>
      </c>
      <c r="Q370" s="10" t="str">
        <f>IF(B370="","",IF(ISNUMBER(A370),YEAR(A370)-IF(MONTH(A370)&lt;4,1,0),""))</f>
        <v/>
      </c>
      <c r="R370" s="10" t="str">
        <f>IF(B370="","",IF(OR(NOT(ISNUMBER(A370)),C370="",D370="",L370="",M370="",AND(B370&lt;&gt;"関豊丸",B370&lt;&gt;"長豊丸")),"要確認：対象船・基本項目",IF(OR(P370="要確認：時刻不足・逆転",AND(ISNUMBER(G370),ISNUMBER(H370),H370&lt;G370),AND(ISNUMBER(F370),ISNUMBER(G370),G370&lt;F370),AND(ISNUMBER(H370),ISNUMBER(I370),I370&lt;H370),AND(ISNUMBER(J370),J370&lt;0),AND(ISNUMBER(K370),K370&lt;0)),"要確認：時刻・時間・料金",IF(COUNTIFS(OtherPorts[作業日],A370,OtherPorts[曳船名],B370,OtherPorts[船名],D370,OtherPorts[門司港発],F370)&gt;1,"要確認：同じ他港作業が重複",IF(OR(NOT(ISNUMBER(O370)),M370="未確認"),"要確認：時間・根拠未確認","確認済")))))</f>
        <v/>
      </c>
      <c r="S370" s="10" t="str">
        <f>IF(B370="","",IF(ISNUMBER(K370),0,1))</f>
        <v/>
      </c>
    </row>
    <row r="371" spans="1:19" ht="24.95" customHeight="1" x14ac:dyDescent="0.2">
      <c r="A371" s="20"/>
      <c r="B371" s="7"/>
      <c r="C371" s="7"/>
      <c r="D371" s="7"/>
      <c r="E371" s="7"/>
      <c r="F371" s="26"/>
      <c r="G371" s="26"/>
      <c r="H371" s="26"/>
      <c r="I371" s="26"/>
      <c r="J371" s="32"/>
      <c r="K371" s="35"/>
      <c r="L371" s="7"/>
      <c r="M371" s="7"/>
      <c r="N371" s="7"/>
      <c r="O371" s="18" t="str">
        <f>IF(B371="","",IF(AND(ISNUMBER(F371),ISNUMBER(I371),I371&gt;=F371),ROUND((I371-F371)*24,4),IF(OR(F371&lt;&gt;"",I371&lt;&gt;""),"",IF(AND(ISNUMBER(J371),J371&gt;=0),J371,""))))</f>
        <v/>
      </c>
      <c r="P371" s="10" t="str">
        <f>IF(B371="","",IF(AND(ISNUMBER(F371),ISNUMBER(I371),I371&gt;=F371),"実績：門司発～門司着",IF(OR(F371&lt;&gt;"",I371&lt;&gt;""),"要確認：時刻不足・逆転",IF(AND(ISNUMBER(J371),J371&gt;=0),"実績：記録の時間","未確認"))))</f>
        <v/>
      </c>
      <c r="Q371" s="10" t="str">
        <f>IF(B371="","",IF(ISNUMBER(A371),YEAR(A371)-IF(MONTH(A371)&lt;4,1,0),""))</f>
        <v/>
      </c>
      <c r="R371" s="10" t="str">
        <f>IF(B371="","",IF(OR(NOT(ISNUMBER(A371)),C371="",D371="",L371="",M371="",AND(B371&lt;&gt;"関豊丸",B371&lt;&gt;"長豊丸")),"要確認：対象船・基本項目",IF(OR(P371="要確認：時刻不足・逆転",AND(ISNUMBER(G371),ISNUMBER(H371),H371&lt;G371),AND(ISNUMBER(F371),ISNUMBER(G371),G371&lt;F371),AND(ISNUMBER(H371),ISNUMBER(I371),I371&lt;H371),AND(ISNUMBER(J371),J371&lt;0),AND(ISNUMBER(K371),K371&lt;0)),"要確認：時刻・時間・料金",IF(COUNTIFS(OtherPorts[作業日],A371,OtherPorts[曳船名],B371,OtherPorts[船名],D371,OtherPorts[門司港発],F371)&gt;1,"要確認：同じ他港作業が重複",IF(OR(NOT(ISNUMBER(O371)),M371="未確認"),"要確認：時間・根拠未確認","確認済")))))</f>
        <v/>
      </c>
      <c r="S371" s="10" t="str">
        <f>IF(B371="","",IF(ISNUMBER(K371),0,1))</f>
        <v/>
      </c>
    </row>
    <row r="372" spans="1:19" ht="24.95" customHeight="1" x14ac:dyDescent="0.2">
      <c r="A372" s="20"/>
      <c r="B372" s="7"/>
      <c r="C372" s="7"/>
      <c r="D372" s="7"/>
      <c r="E372" s="7"/>
      <c r="F372" s="26"/>
      <c r="G372" s="26"/>
      <c r="H372" s="26"/>
      <c r="I372" s="26"/>
      <c r="J372" s="32"/>
      <c r="K372" s="35"/>
      <c r="L372" s="7"/>
      <c r="M372" s="7"/>
      <c r="N372" s="7"/>
      <c r="O372" s="18" t="str">
        <f>IF(B372="","",IF(AND(ISNUMBER(F372),ISNUMBER(I372),I372&gt;=F372),ROUND((I372-F372)*24,4),IF(OR(F372&lt;&gt;"",I372&lt;&gt;""),"",IF(AND(ISNUMBER(J372),J372&gt;=0),J372,""))))</f>
        <v/>
      </c>
      <c r="P372" s="10" t="str">
        <f>IF(B372="","",IF(AND(ISNUMBER(F372),ISNUMBER(I372),I372&gt;=F372),"実績：門司発～門司着",IF(OR(F372&lt;&gt;"",I372&lt;&gt;""),"要確認：時刻不足・逆転",IF(AND(ISNUMBER(J372),J372&gt;=0),"実績：記録の時間","未確認"))))</f>
        <v/>
      </c>
      <c r="Q372" s="10" t="str">
        <f>IF(B372="","",IF(ISNUMBER(A372),YEAR(A372)-IF(MONTH(A372)&lt;4,1,0),""))</f>
        <v/>
      </c>
      <c r="R372" s="10" t="str">
        <f>IF(B372="","",IF(OR(NOT(ISNUMBER(A372)),C372="",D372="",L372="",M372="",AND(B372&lt;&gt;"関豊丸",B372&lt;&gt;"長豊丸")),"要確認：対象船・基本項目",IF(OR(P372="要確認：時刻不足・逆転",AND(ISNUMBER(G372),ISNUMBER(H372),H372&lt;G372),AND(ISNUMBER(F372),ISNUMBER(G372),G372&lt;F372),AND(ISNUMBER(H372),ISNUMBER(I372),I372&lt;H372),AND(ISNUMBER(J372),J372&lt;0),AND(ISNUMBER(K372),K372&lt;0)),"要確認：時刻・時間・料金",IF(COUNTIFS(OtherPorts[作業日],A372,OtherPorts[曳船名],B372,OtherPorts[船名],D372,OtherPorts[門司港発],F372)&gt;1,"要確認：同じ他港作業が重複",IF(OR(NOT(ISNUMBER(O372)),M372="未確認"),"要確認：時間・根拠未確認","確認済")))))</f>
        <v/>
      </c>
      <c r="S372" s="10" t="str">
        <f>IF(B372="","",IF(ISNUMBER(K372),0,1))</f>
        <v/>
      </c>
    </row>
    <row r="373" spans="1:19" ht="24.95" customHeight="1" x14ac:dyDescent="0.2">
      <c r="A373" s="20"/>
      <c r="B373" s="7"/>
      <c r="C373" s="7"/>
      <c r="D373" s="7"/>
      <c r="E373" s="7"/>
      <c r="F373" s="26"/>
      <c r="G373" s="26"/>
      <c r="H373" s="26"/>
      <c r="I373" s="26"/>
      <c r="J373" s="32"/>
      <c r="K373" s="35"/>
      <c r="L373" s="7"/>
      <c r="M373" s="7"/>
      <c r="N373" s="7"/>
      <c r="O373" s="18" t="str">
        <f>IF(B373="","",IF(AND(ISNUMBER(F373),ISNUMBER(I373),I373&gt;=F373),ROUND((I373-F373)*24,4),IF(OR(F373&lt;&gt;"",I373&lt;&gt;""),"",IF(AND(ISNUMBER(J373),J373&gt;=0),J373,""))))</f>
        <v/>
      </c>
      <c r="P373" s="10" t="str">
        <f>IF(B373="","",IF(AND(ISNUMBER(F373),ISNUMBER(I373),I373&gt;=F373),"実績：門司発～門司着",IF(OR(F373&lt;&gt;"",I373&lt;&gt;""),"要確認：時刻不足・逆転",IF(AND(ISNUMBER(J373),J373&gt;=0),"実績：記録の時間","未確認"))))</f>
        <v/>
      </c>
      <c r="Q373" s="10" t="str">
        <f>IF(B373="","",IF(ISNUMBER(A373),YEAR(A373)-IF(MONTH(A373)&lt;4,1,0),""))</f>
        <v/>
      </c>
      <c r="R373" s="10" t="str">
        <f>IF(B373="","",IF(OR(NOT(ISNUMBER(A373)),C373="",D373="",L373="",M373="",AND(B373&lt;&gt;"関豊丸",B373&lt;&gt;"長豊丸")),"要確認：対象船・基本項目",IF(OR(P373="要確認：時刻不足・逆転",AND(ISNUMBER(G373),ISNUMBER(H373),H373&lt;G373),AND(ISNUMBER(F373),ISNUMBER(G373),G373&lt;F373),AND(ISNUMBER(H373),ISNUMBER(I373),I373&lt;H373),AND(ISNUMBER(J373),J373&lt;0),AND(ISNUMBER(K373),K373&lt;0)),"要確認：時刻・時間・料金",IF(COUNTIFS(OtherPorts[作業日],A373,OtherPorts[曳船名],B373,OtherPorts[船名],D373,OtherPorts[門司港発],F373)&gt;1,"要確認：同じ他港作業が重複",IF(OR(NOT(ISNUMBER(O373)),M373="未確認"),"要確認：時間・根拠未確認","確認済")))))</f>
        <v/>
      </c>
      <c r="S373" s="10" t="str">
        <f>IF(B373="","",IF(ISNUMBER(K373),0,1))</f>
        <v/>
      </c>
    </row>
    <row r="374" spans="1:19" ht="24.95" customHeight="1" x14ac:dyDescent="0.2">
      <c r="A374" s="20"/>
      <c r="B374" s="7"/>
      <c r="C374" s="7"/>
      <c r="D374" s="7"/>
      <c r="E374" s="7"/>
      <c r="F374" s="26"/>
      <c r="G374" s="26"/>
      <c r="H374" s="26"/>
      <c r="I374" s="26"/>
      <c r="J374" s="32"/>
      <c r="K374" s="35"/>
      <c r="L374" s="7"/>
      <c r="M374" s="7"/>
      <c r="N374" s="7"/>
      <c r="O374" s="18" t="str">
        <f>IF(B374="","",IF(AND(ISNUMBER(F374),ISNUMBER(I374),I374&gt;=F374),ROUND((I374-F374)*24,4),IF(OR(F374&lt;&gt;"",I374&lt;&gt;""),"",IF(AND(ISNUMBER(J374),J374&gt;=0),J374,""))))</f>
        <v/>
      </c>
      <c r="P374" s="10" t="str">
        <f>IF(B374="","",IF(AND(ISNUMBER(F374),ISNUMBER(I374),I374&gt;=F374),"実績：門司発～門司着",IF(OR(F374&lt;&gt;"",I374&lt;&gt;""),"要確認：時刻不足・逆転",IF(AND(ISNUMBER(J374),J374&gt;=0),"実績：記録の時間","未確認"))))</f>
        <v/>
      </c>
      <c r="Q374" s="10" t="str">
        <f>IF(B374="","",IF(ISNUMBER(A374),YEAR(A374)-IF(MONTH(A374)&lt;4,1,0),""))</f>
        <v/>
      </c>
      <c r="R374" s="10" t="str">
        <f>IF(B374="","",IF(OR(NOT(ISNUMBER(A374)),C374="",D374="",L374="",M374="",AND(B374&lt;&gt;"関豊丸",B374&lt;&gt;"長豊丸")),"要確認：対象船・基本項目",IF(OR(P374="要確認：時刻不足・逆転",AND(ISNUMBER(G374),ISNUMBER(H374),H374&lt;G374),AND(ISNUMBER(F374),ISNUMBER(G374),G374&lt;F374),AND(ISNUMBER(H374),ISNUMBER(I374),I374&lt;H374),AND(ISNUMBER(J374),J374&lt;0),AND(ISNUMBER(K374),K374&lt;0)),"要確認：時刻・時間・料金",IF(COUNTIFS(OtherPorts[作業日],A374,OtherPorts[曳船名],B374,OtherPorts[船名],D374,OtherPorts[門司港発],F374)&gt;1,"要確認：同じ他港作業が重複",IF(OR(NOT(ISNUMBER(O374)),M374="未確認"),"要確認：時間・根拠未確認","確認済")))))</f>
        <v/>
      </c>
      <c r="S374" s="10" t="str">
        <f>IF(B374="","",IF(ISNUMBER(K374),0,1))</f>
        <v/>
      </c>
    </row>
    <row r="375" spans="1:19" ht="24.95" customHeight="1" x14ac:dyDescent="0.2">
      <c r="A375" s="20"/>
      <c r="B375" s="7"/>
      <c r="C375" s="7"/>
      <c r="D375" s="7"/>
      <c r="E375" s="7"/>
      <c r="F375" s="26"/>
      <c r="G375" s="26"/>
      <c r="H375" s="26"/>
      <c r="I375" s="26"/>
      <c r="J375" s="32"/>
      <c r="K375" s="35"/>
      <c r="L375" s="7"/>
      <c r="M375" s="7"/>
      <c r="N375" s="7"/>
      <c r="O375" s="18" t="str">
        <f>IF(B375="","",IF(AND(ISNUMBER(F375),ISNUMBER(I375),I375&gt;=F375),ROUND((I375-F375)*24,4),IF(OR(F375&lt;&gt;"",I375&lt;&gt;""),"",IF(AND(ISNUMBER(J375),J375&gt;=0),J375,""))))</f>
        <v/>
      </c>
      <c r="P375" s="10" t="str">
        <f>IF(B375="","",IF(AND(ISNUMBER(F375),ISNUMBER(I375),I375&gt;=F375),"実績：門司発～門司着",IF(OR(F375&lt;&gt;"",I375&lt;&gt;""),"要確認：時刻不足・逆転",IF(AND(ISNUMBER(J375),J375&gt;=0),"実績：記録の時間","未確認"))))</f>
        <v/>
      </c>
      <c r="Q375" s="10" t="str">
        <f>IF(B375="","",IF(ISNUMBER(A375),YEAR(A375)-IF(MONTH(A375)&lt;4,1,0),""))</f>
        <v/>
      </c>
      <c r="R375" s="10" t="str">
        <f>IF(B375="","",IF(OR(NOT(ISNUMBER(A375)),C375="",D375="",L375="",M375="",AND(B375&lt;&gt;"関豊丸",B375&lt;&gt;"長豊丸")),"要確認：対象船・基本項目",IF(OR(P375="要確認：時刻不足・逆転",AND(ISNUMBER(G375),ISNUMBER(H375),H375&lt;G375),AND(ISNUMBER(F375),ISNUMBER(G375),G375&lt;F375),AND(ISNUMBER(H375),ISNUMBER(I375),I375&lt;H375),AND(ISNUMBER(J375),J375&lt;0),AND(ISNUMBER(K375),K375&lt;0)),"要確認：時刻・時間・料金",IF(COUNTIFS(OtherPorts[作業日],A375,OtherPorts[曳船名],B375,OtherPorts[船名],D375,OtherPorts[門司港発],F375)&gt;1,"要確認：同じ他港作業が重複",IF(OR(NOT(ISNUMBER(O375)),M375="未確認"),"要確認：時間・根拠未確認","確認済")))))</f>
        <v/>
      </c>
      <c r="S375" s="10" t="str">
        <f>IF(B375="","",IF(ISNUMBER(K375),0,1))</f>
        <v/>
      </c>
    </row>
    <row r="376" spans="1:19" ht="24.95" customHeight="1" x14ac:dyDescent="0.2">
      <c r="A376" s="20"/>
      <c r="B376" s="7"/>
      <c r="C376" s="7"/>
      <c r="D376" s="7"/>
      <c r="E376" s="7"/>
      <c r="F376" s="26"/>
      <c r="G376" s="26"/>
      <c r="H376" s="26"/>
      <c r="I376" s="26"/>
      <c r="J376" s="32"/>
      <c r="K376" s="35"/>
      <c r="L376" s="7"/>
      <c r="M376" s="7"/>
      <c r="N376" s="7"/>
      <c r="O376" s="18" t="str">
        <f>IF(B376="","",IF(AND(ISNUMBER(F376),ISNUMBER(I376),I376&gt;=F376),ROUND((I376-F376)*24,4),IF(OR(F376&lt;&gt;"",I376&lt;&gt;""),"",IF(AND(ISNUMBER(J376),J376&gt;=0),J376,""))))</f>
        <v/>
      </c>
      <c r="P376" s="10" t="str">
        <f>IF(B376="","",IF(AND(ISNUMBER(F376),ISNUMBER(I376),I376&gt;=F376),"実績：門司発～門司着",IF(OR(F376&lt;&gt;"",I376&lt;&gt;""),"要確認：時刻不足・逆転",IF(AND(ISNUMBER(J376),J376&gt;=0),"実績：記録の時間","未確認"))))</f>
        <v/>
      </c>
      <c r="Q376" s="10" t="str">
        <f>IF(B376="","",IF(ISNUMBER(A376),YEAR(A376)-IF(MONTH(A376)&lt;4,1,0),""))</f>
        <v/>
      </c>
      <c r="R376" s="10" t="str">
        <f>IF(B376="","",IF(OR(NOT(ISNUMBER(A376)),C376="",D376="",L376="",M376="",AND(B376&lt;&gt;"関豊丸",B376&lt;&gt;"長豊丸")),"要確認：対象船・基本項目",IF(OR(P376="要確認：時刻不足・逆転",AND(ISNUMBER(G376),ISNUMBER(H376),H376&lt;G376),AND(ISNUMBER(F376),ISNUMBER(G376),G376&lt;F376),AND(ISNUMBER(H376),ISNUMBER(I376),I376&lt;H376),AND(ISNUMBER(J376),J376&lt;0),AND(ISNUMBER(K376),K376&lt;0)),"要確認：時刻・時間・料金",IF(COUNTIFS(OtherPorts[作業日],A376,OtherPorts[曳船名],B376,OtherPorts[船名],D376,OtherPorts[門司港発],F376)&gt;1,"要確認：同じ他港作業が重複",IF(OR(NOT(ISNUMBER(O376)),M376="未確認"),"要確認：時間・根拠未確認","確認済")))))</f>
        <v/>
      </c>
      <c r="S376" s="10" t="str">
        <f>IF(B376="","",IF(ISNUMBER(K376),0,1))</f>
        <v/>
      </c>
    </row>
    <row r="377" spans="1:19" ht="24.95" customHeight="1" x14ac:dyDescent="0.2">
      <c r="A377" s="20"/>
      <c r="B377" s="7"/>
      <c r="C377" s="7"/>
      <c r="D377" s="7"/>
      <c r="E377" s="7"/>
      <c r="F377" s="26"/>
      <c r="G377" s="26"/>
      <c r="H377" s="26"/>
      <c r="I377" s="26"/>
      <c r="J377" s="32"/>
      <c r="K377" s="35"/>
      <c r="L377" s="7"/>
      <c r="M377" s="7"/>
      <c r="N377" s="7"/>
      <c r="O377" s="18" t="str">
        <f>IF(B377="","",IF(AND(ISNUMBER(F377),ISNUMBER(I377),I377&gt;=F377),ROUND((I377-F377)*24,4),IF(OR(F377&lt;&gt;"",I377&lt;&gt;""),"",IF(AND(ISNUMBER(J377),J377&gt;=0),J377,""))))</f>
        <v/>
      </c>
      <c r="P377" s="10" t="str">
        <f>IF(B377="","",IF(AND(ISNUMBER(F377),ISNUMBER(I377),I377&gt;=F377),"実績：門司発～門司着",IF(OR(F377&lt;&gt;"",I377&lt;&gt;""),"要確認：時刻不足・逆転",IF(AND(ISNUMBER(J377),J377&gt;=0),"実績：記録の時間","未確認"))))</f>
        <v/>
      </c>
      <c r="Q377" s="10" t="str">
        <f>IF(B377="","",IF(ISNUMBER(A377),YEAR(A377)-IF(MONTH(A377)&lt;4,1,0),""))</f>
        <v/>
      </c>
      <c r="R377" s="10" t="str">
        <f>IF(B377="","",IF(OR(NOT(ISNUMBER(A377)),C377="",D377="",L377="",M377="",AND(B377&lt;&gt;"関豊丸",B377&lt;&gt;"長豊丸")),"要確認：対象船・基本項目",IF(OR(P377="要確認：時刻不足・逆転",AND(ISNUMBER(G377),ISNUMBER(H377),H377&lt;G377),AND(ISNUMBER(F377),ISNUMBER(G377),G377&lt;F377),AND(ISNUMBER(H377),ISNUMBER(I377),I377&lt;H377),AND(ISNUMBER(J377),J377&lt;0),AND(ISNUMBER(K377),K377&lt;0)),"要確認：時刻・時間・料金",IF(COUNTIFS(OtherPorts[作業日],A377,OtherPorts[曳船名],B377,OtherPorts[船名],D377,OtherPorts[門司港発],F377)&gt;1,"要確認：同じ他港作業が重複",IF(OR(NOT(ISNUMBER(O377)),M377="未確認"),"要確認：時間・根拠未確認","確認済")))))</f>
        <v/>
      </c>
      <c r="S377" s="10" t="str">
        <f>IF(B377="","",IF(ISNUMBER(K377),0,1))</f>
        <v/>
      </c>
    </row>
    <row r="378" spans="1:19" ht="24.95" customHeight="1" x14ac:dyDescent="0.2">
      <c r="A378" s="20"/>
      <c r="B378" s="7"/>
      <c r="C378" s="7"/>
      <c r="D378" s="7"/>
      <c r="E378" s="7"/>
      <c r="F378" s="26"/>
      <c r="G378" s="26"/>
      <c r="H378" s="26"/>
      <c r="I378" s="26"/>
      <c r="J378" s="32"/>
      <c r="K378" s="35"/>
      <c r="L378" s="7"/>
      <c r="M378" s="7"/>
      <c r="N378" s="7"/>
      <c r="O378" s="18" t="str">
        <f>IF(B378="","",IF(AND(ISNUMBER(F378),ISNUMBER(I378),I378&gt;=F378),ROUND((I378-F378)*24,4),IF(OR(F378&lt;&gt;"",I378&lt;&gt;""),"",IF(AND(ISNUMBER(J378),J378&gt;=0),J378,""))))</f>
        <v/>
      </c>
      <c r="P378" s="10" t="str">
        <f>IF(B378="","",IF(AND(ISNUMBER(F378),ISNUMBER(I378),I378&gt;=F378),"実績：門司発～門司着",IF(OR(F378&lt;&gt;"",I378&lt;&gt;""),"要確認：時刻不足・逆転",IF(AND(ISNUMBER(J378),J378&gt;=0),"実績：記録の時間","未確認"))))</f>
        <v/>
      </c>
      <c r="Q378" s="10" t="str">
        <f>IF(B378="","",IF(ISNUMBER(A378),YEAR(A378)-IF(MONTH(A378)&lt;4,1,0),""))</f>
        <v/>
      </c>
      <c r="R378" s="10" t="str">
        <f>IF(B378="","",IF(OR(NOT(ISNUMBER(A378)),C378="",D378="",L378="",M378="",AND(B378&lt;&gt;"関豊丸",B378&lt;&gt;"長豊丸")),"要確認：対象船・基本項目",IF(OR(P378="要確認：時刻不足・逆転",AND(ISNUMBER(G378),ISNUMBER(H378),H378&lt;G378),AND(ISNUMBER(F378),ISNUMBER(G378),G378&lt;F378),AND(ISNUMBER(H378),ISNUMBER(I378),I378&lt;H378),AND(ISNUMBER(J378),J378&lt;0),AND(ISNUMBER(K378),K378&lt;0)),"要確認：時刻・時間・料金",IF(COUNTIFS(OtherPorts[作業日],A378,OtherPorts[曳船名],B378,OtherPorts[船名],D378,OtherPorts[門司港発],F378)&gt;1,"要確認：同じ他港作業が重複",IF(OR(NOT(ISNUMBER(O378)),M378="未確認"),"要確認：時間・根拠未確認","確認済")))))</f>
        <v/>
      </c>
      <c r="S378" s="10" t="str">
        <f>IF(B378="","",IF(ISNUMBER(K378),0,1))</f>
        <v/>
      </c>
    </row>
    <row r="379" spans="1:19" ht="24.95" customHeight="1" x14ac:dyDescent="0.2">
      <c r="A379" s="20"/>
      <c r="B379" s="7"/>
      <c r="C379" s="7"/>
      <c r="D379" s="7"/>
      <c r="E379" s="7"/>
      <c r="F379" s="26"/>
      <c r="G379" s="26"/>
      <c r="H379" s="26"/>
      <c r="I379" s="26"/>
      <c r="J379" s="32"/>
      <c r="K379" s="35"/>
      <c r="L379" s="7"/>
      <c r="M379" s="7"/>
      <c r="N379" s="7"/>
      <c r="O379" s="18" t="str">
        <f>IF(B379="","",IF(AND(ISNUMBER(F379),ISNUMBER(I379),I379&gt;=F379),ROUND((I379-F379)*24,4),IF(OR(F379&lt;&gt;"",I379&lt;&gt;""),"",IF(AND(ISNUMBER(J379),J379&gt;=0),J379,""))))</f>
        <v/>
      </c>
      <c r="P379" s="10" t="str">
        <f>IF(B379="","",IF(AND(ISNUMBER(F379),ISNUMBER(I379),I379&gt;=F379),"実績：門司発～門司着",IF(OR(F379&lt;&gt;"",I379&lt;&gt;""),"要確認：時刻不足・逆転",IF(AND(ISNUMBER(J379),J379&gt;=0),"実績：記録の時間","未確認"))))</f>
        <v/>
      </c>
      <c r="Q379" s="10" t="str">
        <f>IF(B379="","",IF(ISNUMBER(A379),YEAR(A379)-IF(MONTH(A379)&lt;4,1,0),""))</f>
        <v/>
      </c>
      <c r="R379" s="10" t="str">
        <f>IF(B379="","",IF(OR(NOT(ISNUMBER(A379)),C379="",D379="",L379="",M379="",AND(B379&lt;&gt;"関豊丸",B379&lt;&gt;"長豊丸")),"要確認：対象船・基本項目",IF(OR(P379="要確認：時刻不足・逆転",AND(ISNUMBER(G379),ISNUMBER(H379),H379&lt;G379),AND(ISNUMBER(F379),ISNUMBER(G379),G379&lt;F379),AND(ISNUMBER(H379),ISNUMBER(I379),I379&lt;H379),AND(ISNUMBER(J379),J379&lt;0),AND(ISNUMBER(K379),K379&lt;0)),"要確認：時刻・時間・料金",IF(COUNTIFS(OtherPorts[作業日],A379,OtherPorts[曳船名],B379,OtherPorts[船名],D379,OtherPorts[門司港発],F379)&gt;1,"要確認：同じ他港作業が重複",IF(OR(NOT(ISNUMBER(O379)),M379="未確認"),"要確認：時間・根拠未確認","確認済")))))</f>
        <v/>
      </c>
      <c r="S379" s="10" t="str">
        <f>IF(B379="","",IF(ISNUMBER(K379),0,1))</f>
        <v/>
      </c>
    </row>
    <row r="380" spans="1:19" ht="24.95" customHeight="1" x14ac:dyDescent="0.2">
      <c r="A380" s="20"/>
      <c r="B380" s="7"/>
      <c r="C380" s="7"/>
      <c r="D380" s="7"/>
      <c r="E380" s="7"/>
      <c r="F380" s="26"/>
      <c r="G380" s="26"/>
      <c r="H380" s="26"/>
      <c r="I380" s="26"/>
      <c r="J380" s="32"/>
      <c r="K380" s="35"/>
      <c r="L380" s="7"/>
      <c r="M380" s="7"/>
      <c r="N380" s="7"/>
      <c r="O380" s="18" t="str">
        <f>IF(B380="","",IF(AND(ISNUMBER(F380),ISNUMBER(I380),I380&gt;=F380),ROUND((I380-F380)*24,4),IF(OR(F380&lt;&gt;"",I380&lt;&gt;""),"",IF(AND(ISNUMBER(J380),J380&gt;=0),J380,""))))</f>
        <v/>
      </c>
      <c r="P380" s="10" t="str">
        <f>IF(B380="","",IF(AND(ISNUMBER(F380),ISNUMBER(I380),I380&gt;=F380),"実績：門司発～門司着",IF(OR(F380&lt;&gt;"",I380&lt;&gt;""),"要確認：時刻不足・逆転",IF(AND(ISNUMBER(J380),J380&gt;=0),"実績：記録の時間","未確認"))))</f>
        <v/>
      </c>
      <c r="Q380" s="10" t="str">
        <f>IF(B380="","",IF(ISNUMBER(A380),YEAR(A380)-IF(MONTH(A380)&lt;4,1,0),""))</f>
        <v/>
      </c>
      <c r="R380" s="10" t="str">
        <f>IF(B380="","",IF(OR(NOT(ISNUMBER(A380)),C380="",D380="",L380="",M380="",AND(B380&lt;&gt;"関豊丸",B380&lt;&gt;"長豊丸")),"要確認：対象船・基本項目",IF(OR(P380="要確認：時刻不足・逆転",AND(ISNUMBER(G380),ISNUMBER(H380),H380&lt;G380),AND(ISNUMBER(F380),ISNUMBER(G380),G380&lt;F380),AND(ISNUMBER(H380),ISNUMBER(I380),I380&lt;H380),AND(ISNUMBER(J380),J380&lt;0),AND(ISNUMBER(K380),K380&lt;0)),"要確認：時刻・時間・料金",IF(COUNTIFS(OtherPorts[作業日],A380,OtherPorts[曳船名],B380,OtherPorts[船名],D380,OtherPorts[門司港発],F380)&gt;1,"要確認：同じ他港作業が重複",IF(OR(NOT(ISNUMBER(O380)),M380="未確認"),"要確認：時間・根拠未確認","確認済")))))</f>
        <v/>
      </c>
      <c r="S380" s="10" t="str">
        <f>IF(B380="","",IF(ISNUMBER(K380),0,1))</f>
        <v/>
      </c>
    </row>
    <row r="381" spans="1:19" ht="24.95" customHeight="1" x14ac:dyDescent="0.2">
      <c r="A381" s="20"/>
      <c r="B381" s="7"/>
      <c r="C381" s="7"/>
      <c r="D381" s="7"/>
      <c r="E381" s="7"/>
      <c r="F381" s="26"/>
      <c r="G381" s="26"/>
      <c r="H381" s="26"/>
      <c r="I381" s="26"/>
      <c r="J381" s="32"/>
      <c r="K381" s="35"/>
      <c r="L381" s="7"/>
      <c r="M381" s="7"/>
      <c r="N381" s="7"/>
      <c r="O381" s="18" t="str">
        <f>IF(B381="","",IF(AND(ISNUMBER(F381),ISNUMBER(I381),I381&gt;=F381),ROUND((I381-F381)*24,4),IF(OR(F381&lt;&gt;"",I381&lt;&gt;""),"",IF(AND(ISNUMBER(J381),J381&gt;=0),J381,""))))</f>
        <v/>
      </c>
      <c r="P381" s="10" t="str">
        <f>IF(B381="","",IF(AND(ISNUMBER(F381),ISNUMBER(I381),I381&gt;=F381),"実績：門司発～門司着",IF(OR(F381&lt;&gt;"",I381&lt;&gt;""),"要確認：時刻不足・逆転",IF(AND(ISNUMBER(J381),J381&gt;=0),"実績：記録の時間","未確認"))))</f>
        <v/>
      </c>
      <c r="Q381" s="10" t="str">
        <f>IF(B381="","",IF(ISNUMBER(A381),YEAR(A381)-IF(MONTH(A381)&lt;4,1,0),""))</f>
        <v/>
      </c>
      <c r="R381" s="10" t="str">
        <f>IF(B381="","",IF(OR(NOT(ISNUMBER(A381)),C381="",D381="",L381="",M381="",AND(B381&lt;&gt;"関豊丸",B381&lt;&gt;"長豊丸")),"要確認：対象船・基本項目",IF(OR(P381="要確認：時刻不足・逆転",AND(ISNUMBER(G381),ISNUMBER(H381),H381&lt;G381),AND(ISNUMBER(F381),ISNUMBER(G381),G381&lt;F381),AND(ISNUMBER(H381),ISNUMBER(I381),I381&lt;H381),AND(ISNUMBER(J381),J381&lt;0),AND(ISNUMBER(K381),K381&lt;0)),"要確認：時刻・時間・料金",IF(COUNTIFS(OtherPorts[作業日],A381,OtherPorts[曳船名],B381,OtherPorts[船名],D381,OtherPorts[門司港発],F381)&gt;1,"要確認：同じ他港作業が重複",IF(OR(NOT(ISNUMBER(O381)),M381="未確認"),"要確認：時間・根拠未確認","確認済")))))</f>
        <v/>
      </c>
      <c r="S381" s="10" t="str">
        <f>IF(B381="","",IF(ISNUMBER(K381),0,1))</f>
        <v/>
      </c>
    </row>
    <row r="382" spans="1:19" ht="24.95" customHeight="1" x14ac:dyDescent="0.2">
      <c r="A382" s="20"/>
      <c r="B382" s="7"/>
      <c r="C382" s="7"/>
      <c r="D382" s="7"/>
      <c r="E382" s="7"/>
      <c r="F382" s="26"/>
      <c r="G382" s="26"/>
      <c r="H382" s="26"/>
      <c r="I382" s="26"/>
      <c r="J382" s="32"/>
      <c r="K382" s="35"/>
      <c r="L382" s="7"/>
      <c r="M382" s="7"/>
      <c r="N382" s="7"/>
      <c r="O382" s="18" t="str">
        <f>IF(B382="","",IF(AND(ISNUMBER(F382),ISNUMBER(I382),I382&gt;=F382),ROUND((I382-F382)*24,4),IF(OR(F382&lt;&gt;"",I382&lt;&gt;""),"",IF(AND(ISNUMBER(J382),J382&gt;=0),J382,""))))</f>
        <v/>
      </c>
      <c r="P382" s="10" t="str">
        <f>IF(B382="","",IF(AND(ISNUMBER(F382),ISNUMBER(I382),I382&gt;=F382),"実績：門司発～門司着",IF(OR(F382&lt;&gt;"",I382&lt;&gt;""),"要確認：時刻不足・逆転",IF(AND(ISNUMBER(J382),J382&gt;=0),"実績：記録の時間","未確認"))))</f>
        <v/>
      </c>
      <c r="Q382" s="10" t="str">
        <f>IF(B382="","",IF(ISNUMBER(A382),YEAR(A382)-IF(MONTH(A382)&lt;4,1,0),""))</f>
        <v/>
      </c>
      <c r="R382" s="10" t="str">
        <f>IF(B382="","",IF(OR(NOT(ISNUMBER(A382)),C382="",D382="",L382="",M382="",AND(B382&lt;&gt;"関豊丸",B382&lt;&gt;"長豊丸")),"要確認：対象船・基本項目",IF(OR(P382="要確認：時刻不足・逆転",AND(ISNUMBER(G382),ISNUMBER(H382),H382&lt;G382),AND(ISNUMBER(F382),ISNUMBER(G382),G382&lt;F382),AND(ISNUMBER(H382),ISNUMBER(I382),I382&lt;H382),AND(ISNUMBER(J382),J382&lt;0),AND(ISNUMBER(K382),K382&lt;0)),"要確認：時刻・時間・料金",IF(COUNTIFS(OtherPorts[作業日],A382,OtherPorts[曳船名],B382,OtherPorts[船名],D382,OtherPorts[門司港発],F382)&gt;1,"要確認：同じ他港作業が重複",IF(OR(NOT(ISNUMBER(O382)),M382="未確認"),"要確認：時間・根拠未確認","確認済")))))</f>
        <v/>
      </c>
      <c r="S382" s="10" t="str">
        <f>IF(B382="","",IF(ISNUMBER(K382),0,1))</f>
        <v/>
      </c>
    </row>
    <row r="383" spans="1:19" ht="24.95" customHeight="1" x14ac:dyDescent="0.2">
      <c r="A383" s="20"/>
      <c r="B383" s="7"/>
      <c r="C383" s="7"/>
      <c r="D383" s="7"/>
      <c r="E383" s="7"/>
      <c r="F383" s="26"/>
      <c r="G383" s="26"/>
      <c r="H383" s="26"/>
      <c r="I383" s="26"/>
      <c r="J383" s="32"/>
      <c r="K383" s="35"/>
      <c r="L383" s="7"/>
      <c r="M383" s="7"/>
      <c r="N383" s="7"/>
      <c r="O383" s="18" t="str">
        <f>IF(B383="","",IF(AND(ISNUMBER(F383),ISNUMBER(I383),I383&gt;=F383),ROUND((I383-F383)*24,4),IF(OR(F383&lt;&gt;"",I383&lt;&gt;""),"",IF(AND(ISNUMBER(J383),J383&gt;=0),J383,""))))</f>
        <v/>
      </c>
      <c r="P383" s="10" t="str">
        <f>IF(B383="","",IF(AND(ISNUMBER(F383),ISNUMBER(I383),I383&gt;=F383),"実績：門司発～門司着",IF(OR(F383&lt;&gt;"",I383&lt;&gt;""),"要確認：時刻不足・逆転",IF(AND(ISNUMBER(J383),J383&gt;=0),"実績：記録の時間","未確認"))))</f>
        <v/>
      </c>
      <c r="Q383" s="10" t="str">
        <f>IF(B383="","",IF(ISNUMBER(A383),YEAR(A383)-IF(MONTH(A383)&lt;4,1,0),""))</f>
        <v/>
      </c>
      <c r="R383" s="10" t="str">
        <f>IF(B383="","",IF(OR(NOT(ISNUMBER(A383)),C383="",D383="",L383="",M383="",AND(B383&lt;&gt;"関豊丸",B383&lt;&gt;"長豊丸")),"要確認：対象船・基本項目",IF(OR(P383="要確認：時刻不足・逆転",AND(ISNUMBER(G383),ISNUMBER(H383),H383&lt;G383),AND(ISNUMBER(F383),ISNUMBER(G383),G383&lt;F383),AND(ISNUMBER(H383),ISNUMBER(I383),I383&lt;H383),AND(ISNUMBER(J383),J383&lt;0),AND(ISNUMBER(K383),K383&lt;0)),"要確認：時刻・時間・料金",IF(COUNTIFS(OtherPorts[作業日],A383,OtherPorts[曳船名],B383,OtherPorts[船名],D383,OtherPorts[門司港発],F383)&gt;1,"要確認：同じ他港作業が重複",IF(OR(NOT(ISNUMBER(O383)),M383="未確認"),"要確認：時間・根拠未確認","確認済")))))</f>
        <v/>
      </c>
      <c r="S383" s="10" t="str">
        <f>IF(B383="","",IF(ISNUMBER(K383),0,1))</f>
        <v/>
      </c>
    </row>
    <row r="384" spans="1:19" ht="24.95" customHeight="1" x14ac:dyDescent="0.2">
      <c r="A384" s="20"/>
      <c r="B384" s="7"/>
      <c r="C384" s="7"/>
      <c r="D384" s="7"/>
      <c r="E384" s="7"/>
      <c r="F384" s="26"/>
      <c r="G384" s="26"/>
      <c r="H384" s="26"/>
      <c r="I384" s="26"/>
      <c r="J384" s="32"/>
      <c r="K384" s="35"/>
      <c r="L384" s="7"/>
      <c r="M384" s="7"/>
      <c r="N384" s="7"/>
      <c r="O384" s="18" t="str">
        <f>IF(B384="","",IF(AND(ISNUMBER(F384),ISNUMBER(I384),I384&gt;=F384),ROUND((I384-F384)*24,4),IF(OR(F384&lt;&gt;"",I384&lt;&gt;""),"",IF(AND(ISNUMBER(J384),J384&gt;=0),J384,""))))</f>
        <v/>
      </c>
      <c r="P384" s="10" t="str">
        <f>IF(B384="","",IF(AND(ISNUMBER(F384),ISNUMBER(I384),I384&gt;=F384),"実績：門司発～門司着",IF(OR(F384&lt;&gt;"",I384&lt;&gt;""),"要確認：時刻不足・逆転",IF(AND(ISNUMBER(J384),J384&gt;=0),"実績：記録の時間","未確認"))))</f>
        <v/>
      </c>
      <c r="Q384" s="10" t="str">
        <f>IF(B384="","",IF(ISNUMBER(A384),YEAR(A384)-IF(MONTH(A384)&lt;4,1,0),""))</f>
        <v/>
      </c>
      <c r="R384" s="10" t="str">
        <f>IF(B384="","",IF(OR(NOT(ISNUMBER(A384)),C384="",D384="",L384="",M384="",AND(B384&lt;&gt;"関豊丸",B384&lt;&gt;"長豊丸")),"要確認：対象船・基本項目",IF(OR(P384="要確認：時刻不足・逆転",AND(ISNUMBER(G384),ISNUMBER(H384),H384&lt;G384),AND(ISNUMBER(F384),ISNUMBER(G384),G384&lt;F384),AND(ISNUMBER(H384),ISNUMBER(I384),I384&lt;H384),AND(ISNUMBER(J384),J384&lt;0),AND(ISNUMBER(K384),K384&lt;0)),"要確認：時刻・時間・料金",IF(COUNTIFS(OtherPorts[作業日],A384,OtherPorts[曳船名],B384,OtherPorts[船名],D384,OtherPorts[門司港発],F384)&gt;1,"要確認：同じ他港作業が重複",IF(OR(NOT(ISNUMBER(O384)),M384="未確認"),"要確認：時間・根拠未確認","確認済")))))</f>
        <v/>
      </c>
      <c r="S384" s="10" t="str">
        <f>IF(B384="","",IF(ISNUMBER(K384),0,1))</f>
        <v/>
      </c>
    </row>
    <row r="385" spans="1:19" ht="24.95" customHeight="1" x14ac:dyDescent="0.2">
      <c r="A385" s="20"/>
      <c r="B385" s="7"/>
      <c r="C385" s="7"/>
      <c r="D385" s="7"/>
      <c r="E385" s="7"/>
      <c r="F385" s="26"/>
      <c r="G385" s="26"/>
      <c r="H385" s="26"/>
      <c r="I385" s="26"/>
      <c r="J385" s="32"/>
      <c r="K385" s="35"/>
      <c r="L385" s="7"/>
      <c r="M385" s="7"/>
      <c r="N385" s="7"/>
      <c r="O385" s="18" t="str">
        <f>IF(B385="","",IF(AND(ISNUMBER(F385),ISNUMBER(I385),I385&gt;=F385),ROUND((I385-F385)*24,4),IF(OR(F385&lt;&gt;"",I385&lt;&gt;""),"",IF(AND(ISNUMBER(J385),J385&gt;=0),J385,""))))</f>
        <v/>
      </c>
      <c r="P385" s="10" t="str">
        <f>IF(B385="","",IF(AND(ISNUMBER(F385),ISNUMBER(I385),I385&gt;=F385),"実績：門司発～門司着",IF(OR(F385&lt;&gt;"",I385&lt;&gt;""),"要確認：時刻不足・逆転",IF(AND(ISNUMBER(J385),J385&gt;=0),"実績：記録の時間","未確認"))))</f>
        <v/>
      </c>
      <c r="Q385" s="10" t="str">
        <f>IF(B385="","",IF(ISNUMBER(A385),YEAR(A385)-IF(MONTH(A385)&lt;4,1,0),""))</f>
        <v/>
      </c>
      <c r="R385" s="10" t="str">
        <f>IF(B385="","",IF(OR(NOT(ISNUMBER(A385)),C385="",D385="",L385="",M385="",AND(B385&lt;&gt;"関豊丸",B385&lt;&gt;"長豊丸")),"要確認：対象船・基本項目",IF(OR(P385="要確認：時刻不足・逆転",AND(ISNUMBER(G385),ISNUMBER(H385),H385&lt;G385),AND(ISNUMBER(F385),ISNUMBER(G385),G385&lt;F385),AND(ISNUMBER(H385),ISNUMBER(I385),I385&lt;H385),AND(ISNUMBER(J385),J385&lt;0),AND(ISNUMBER(K385),K385&lt;0)),"要確認：時刻・時間・料金",IF(COUNTIFS(OtherPorts[作業日],A385,OtherPorts[曳船名],B385,OtherPorts[船名],D385,OtherPorts[門司港発],F385)&gt;1,"要確認：同じ他港作業が重複",IF(OR(NOT(ISNUMBER(O385)),M385="未確認"),"要確認：時間・根拠未確認","確認済")))))</f>
        <v/>
      </c>
      <c r="S385" s="10" t="str">
        <f>IF(B385="","",IF(ISNUMBER(K385),0,1))</f>
        <v/>
      </c>
    </row>
    <row r="386" spans="1:19" ht="24.95" customHeight="1" x14ac:dyDescent="0.2">
      <c r="A386" s="20"/>
      <c r="B386" s="7"/>
      <c r="C386" s="7"/>
      <c r="D386" s="7"/>
      <c r="E386" s="7"/>
      <c r="F386" s="26"/>
      <c r="G386" s="26"/>
      <c r="H386" s="26"/>
      <c r="I386" s="26"/>
      <c r="J386" s="32"/>
      <c r="K386" s="35"/>
      <c r="L386" s="7"/>
      <c r="M386" s="7"/>
      <c r="N386" s="7"/>
      <c r="O386" s="18" t="str">
        <f>IF(B386="","",IF(AND(ISNUMBER(F386),ISNUMBER(I386),I386&gt;=F386),ROUND((I386-F386)*24,4),IF(OR(F386&lt;&gt;"",I386&lt;&gt;""),"",IF(AND(ISNUMBER(J386),J386&gt;=0),J386,""))))</f>
        <v/>
      </c>
      <c r="P386" s="10" t="str">
        <f>IF(B386="","",IF(AND(ISNUMBER(F386),ISNUMBER(I386),I386&gt;=F386),"実績：門司発～門司着",IF(OR(F386&lt;&gt;"",I386&lt;&gt;""),"要確認：時刻不足・逆転",IF(AND(ISNUMBER(J386),J386&gt;=0),"実績：記録の時間","未確認"))))</f>
        <v/>
      </c>
      <c r="Q386" s="10" t="str">
        <f>IF(B386="","",IF(ISNUMBER(A386),YEAR(A386)-IF(MONTH(A386)&lt;4,1,0),""))</f>
        <v/>
      </c>
      <c r="R386" s="10" t="str">
        <f>IF(B386="","",IF(OR(NOT(ISNUMBER(A386)),C386="",D386="",L386="",M386="",AND(B386&lt;&gt;"関豊丸",B386&lt;&gt;"長豊丸")),"要確認：対象船・基本項目",IF(OR(P386="要確認：時刻不足・逆転",AND(ISNUMBER(G386),ISNUMBER(H386),H386&lt;G386),AND(ISNUMBER(F386),ISNUMBER(G386),G386&lt;F386),AND(ISNUMBER(H386),ISNUMBER(I386),I386&lt;H386),AND(ISNUMBER(J386),J386&lt;0),AND(ISNUMBER(K386),K386&lt;0)),"要確認：時刻・時間・料金",IF(COUNTIFS(OtherPorts[作業日],A386,OtherPorts[曳船名],B386,OtherPorts[船名],D386,OtherPorts[門司港発],F386)&gt;1,"要確認：同じ他港作業が重複",IF(OR(NOT(ISNUMBER(O386)),M386="未確認"),"要確認：時間・根拠未確認","確認済")))))</f>
        <v/>
      </c>
      <c r="S386" s="10" t="str">
        <f>IF(B386="","",IF(ISNUMBER(K386),0,1))</f>
        <v/>
      </c>
    </row>
    <row r="387" spans="1:19" ht="24.95" customHeight="1" x14ac:dyDescent="0.2">
      <c r="A387" s="20"/>
      <c r="B387" s="7"/>
      <c r="C387" s="7"/>
      <c r="D387" s="7"/>
      <c r="E387" s="7"/>
      <c r="F387" s="26"/>
      <c r="G387" s="26"/>
      <c r="H387" s="26"/>
      <c r="I387" s="26"/>
      <c r="J387" s="32"/>
      <c r="K387" s="35"/>
      <c r="L387" s="7"/>
      <c r="M387" s="7"/>
      <c r="N387" s="7"/>
      <c r="O387" s="18" t="str">
        <f>IF(B387="","",IF(AND(ISNUMBER(F387),ISNUMBER(I387),I387&gt;=F387),ROUND((I387-F387)*24,4),IF(OR(F387&lt;&gt;"",I387&lt;&gt;""),"",IF(AND(ISNUMBER(J387),J387&gt;=0),J387,""))))</f>
        <v/>
      </c>
      <c r="P387" s="10" t="str">
        <f>IF(B387="","",IF(AND(ISNUMBER(F387),ISNUMBER(I387),I387&gt;=F387),"実績：門司発～門司着",IF(OR(F387&lt;&gt;"",I387&lt;&gt;""),"要確認：時刻不足・逆転",IF(AND(ISNUMBER(J387),J387&gt;=0),"実績：記録の時間","未確認"))))</f>
        <v/>
      </c>
      <c r="Q387" s="10" t="str">
        <f>IF(B387="","",IF(ISNUMBER(A387),YEAR(A387)-IF(MONTH(A387)&lt;4,1,0),""))</f>
        <v/>
      </c>
      <c r="R387" s="10" t="str">
        <f>IF(B387="","",IF(OR(NOT(ISNUMBER(A387)),C387="",D387="",L387="",M387="",AND(B387&lt;&gt;"関豊丸",B387&lt;&gt;"長豊丸")),"要確認：対象船・基本項目",IF(OR(P387="要確認：時刻不足・逆転",AND(ISNUMBER(G387),ISNUMBER(H387),H387&lt;G387),AND(ISNUMBER(F387),ISNUMBER(G387),G387&lt;F387),AND(ISNUMBER(H387),ISNUMBER(I387),I387&lt;H387),AND(ISNUMBER(J387),J387&lt;0),AND(ISNUMBER(K387),K387&lt;0)),"要確認：時刻・時間・料金",IF(COUNTIFS(OtherPorts[作業日],A387,OtherPorts[曳船名],B387,OtherPorts[船名],D387,OtherPorts[門司港発],F387)&gt;1,"要確認：同じ他港作業が重複",IF(OR(NOT(ISNUMBER(O387)),M387="未確認"),"要確認：時間・根拠未確認","確認済")))))</f>
        <v/>
      </c>
      <c r="S387" s="10" t="str">
        <f>IF(B387="","",IF(ISNUMBER(K387),0,1))</f>
        <v/>
      </c>
    </row>
    <row r="388" spans="1:19" ht="24.95" customHeight="1" x14ac:dyDescent="0.2">
      <c r="A388" s="20"/>
      <c r="B388" s="7"/>
      <c r="C388" s="7"/>
      <c r="D388" s="7"/>
      <c r="E388" s="7"/>
      <c r="F388" s="26"/>
      <c r="G388" s="26"/>
      <c r="H388" s="26"/>
      <c r="I388" s="26"/>
      <c r="J388" s="32"/>
      <c r="K388" s="35"/>
      <c r="L388" s="7"/>
      <c r="M388" s="7"/>
      <c r="N388" s="7"/>
      <c r="O388" s="18" t="str">
        <f>IF(B388="","",IF(AND(ISNUMBER(F388),ISNUMBER(I388),I388&gt;=F388),ROUND((I388-F388)*24,4),IF(OR(F388&lt;&gt;"",I388&lt;&gt;""),"",IF(AND(ISNUMBER(J388),J388&gt;=0),J388,""))))</f>
        <v/>
      </c>
      <c r="P388" s="10" t="str">
        <f>IF(B388="","",IF(AND(ISNUMBER(F388),ISNUMBER(I388),I388&gt;=F388),"実績：門司発～門司着",IF(OR(F388&lt;&gt;"",I388&lt;&gt;""),"要確認：時刻不足・逆転",IF(AND(ISNUMBER(J388),J388&gt;=0),"実績：記録の時間","未確認"))))</f>
        <v/>
      </c>
      <c r="Q388" s="10" t="str">
        <f>IF(B388="","",IF(ISNUMBER(A388),YEAR(A388)-IF(MONTH(A388)&lt;4,1,0),""))</f>
        <v/>
      </c>
      <c r="R388" s="10" t="str">
        <f>IF(B388="","",IF(OR(NOT(ISNUMBER(A388)),C388="",D388="",L388="",M388="",AND(B388&lt;&gt;"関豊丸",B388&lt;&gt;"長豊丸")),"要確認：対象船・基本項目",IF(OR(P388="要確認：時刻不足・逆転",AND(ISNUMBER(G388),ISNUMBER(H388),H388&lt;G388),AND(ISNUMBER(F388),ISNUMBER(G388),G388&lt;F388),AND(ISNUMBER(H388),ISNUMBER(I388),I388&lt;H388),AND(ISNUMBER(J388),J388&lt;0),AND(ISNUMBER(K388),K388&lt;0)),"要確認：時刻・時間・料金",IF(COUNTIFS(OtherPorts[作業日],A388,OtherPorts[曳船名],B388,OtherPorts[船名],D388,OtherPorts[門司港発],F388)&gt;1,"要確認：同じ他港作業が重複",IF(OR(NOT(ISNUMBER(O388)),M388="未確認"),"要確認：時間・根拠未確認","確認済")))))</f>
        <v/>
      </c>
      <c r="S388" s="10" t="str">
        <f>IF(B388="","",IF(ISNUMBER(K388),0,1))</f>
        <v/>
      </c>
    </row>
    <row r="389" spans="1:19" ht="24.95" customHeight="1" x14ac:dyDescent="0.2">
      <c r="A389" s="20"/>
      <c r="B389" s="7"/>
      <c r="C389" s="7"/>
      <c r="D389" s="7"/>
      <c r="E389" s="7"/>
      <c r="F389" s="26"/>
      <c r="G389" s="26"/>
      <c r="H389" s="26"/>
      <c r="I389" s="26"/>
      <c r="J389" s="32"/>
      <c r="K389" s="35"/>
      <c r="L389" s="7"/>
      <c r="M389" s="7"/>
      <c r="N389" s="7"/>
      <c r="O389" s="18" t="str">
        <f>IF(B389="","",IF(AND(ISNUMBER(F389),ISNUMBER(I389),I389&gt;=F389),ROUND((I389-F389)*24,4),IF(OR(F389&lt;&gt;"",I389&lt;&gt;""),"",IF(AND(ISNUMBER(J389),J389&gt;=0),J389,""))))</f>
        <v/>
      </c>
      <c r="P389" s="10" t="str">
        <f>IF(B389="","",IF(AND(ISNUMBER(F389),ISNUMBER(I389),I389&gt;=F389),"実績：門司発～門司着",IF(OR(F389&lt;&gt;"",I389&lt;&gt;""),"要確認：時刻不足・逆転",IF(AND(ISNUMBER(J389),J389&gt;=0),"実績：記録の時間","未確認"))))</f>
        <v/>
      </c>
      <c r="Q389" s="10" t="str">
        <f>IF(B389="","",IF(ISNUMBER(A389),YEAR(A389)-IF(MONTH(A389)&lt;4,1,0),""))</f>
        <v/>
      </c>
      <c r="R389" s="10" t="str">
        <f>IF(B389="","",IF(OR(NOT(ISNUMBER(A389)),C389="",D389="",L389="",M389="",AND(B389&lt;&gt;"関豊丸",B389&lt;&gt;"長豊丸")),"要確認：対象船・基本項目",IF(OR(P389="要確認：時刻不足・逆転",AND(ISNUMBER(G389),ISNUMBER(H389),H389&lt;G389),AND(ISNUMBER(F389),ISNUMBER(G389),G389&lt;F389),AND(ISNUMBER(H389),ISNUMBER(I389),I389&lt;H389),AND(ISNUMBER(J389),J389&lt;0),AND(ISNUMBER(K389),K389&lt;0)),"要確認：時刻・時間・料金",IF(COUNTIFS(OtherPorts[作業日],A389,OtherPorts[曳船名],B389,OtherPorts[船名],D389,OtherPorts[門司港発],F389)&gt;1,"要確認：同じ他港作業が重複",IF(OR(NOT(ISNUMBER(O389)),M389="未確認"),"要確認：時間・根拠未確認","確認済")))))</f>
        <v/>
      </c>
      <c r="S389" s="10" t="str">
        <f>IF(B389="","",IF(ISNUMBER(K389),0,1))</f>
        <v/>
      </c>
    </row>
    <row r="390" spans="1:19" ht="24.95" customHeight="1" x14ac:dyDescent="0.2">
      <c r="A390" s="20"/>
      <c r="B390" s="7"/>
      <c r="C390" s="7"/>
      <c r="D390" s="7"/>
      <c r="E390" s="7"/>
      <c r="F390" s="26"/>
      <c r="G390" s="26"/>
      <c r="H390" s="26"/>
      <c r="I390" s="26"/>
      <c r="J390" s="32"/>
      <c r="K390" s="35"/>
      <c r="L390" s="7"/>
      <c r="M390" s="7"/>
      <c r="N390" s="7"/>
      <c r="O390" s="18" t="str">
        <f>IF(B390="","",IF(AND(ISNUMBER(F390),ISNUMBER(I390),I390&gt;=F390),ROUND((I390-F390)*24,4),IF(OR(F390&lt;&gt;"",I390&lt;&gt;""),"",IF(AND(ISNUMBER(J390),J390&gt;=0),J390,""))))</f>
        <v/>
      </c>
      <c r="P390" s="10" t="str">
        <f>IF(B390="","",IF(AND(ISNUMBER(F390),ISNUMBER(I390),I390&gt;=F390),"実績：門司発～門司着",IF(OR(F390&lt;&gt;"",I390&lt;&gt;""),"要確認：時刻不足・逆転",IF(AND(ISNUMBER(J390),J390&gt;=0),"実績：記録の時間","未確認"))))</f>
        <v/>
      </c>
      <c r="Q390" s="10" t="str">
        <f>IF(B390="","",IF(ISNUMBER(A390),YEAR(A390)-IF(MONTH(A390)&lt;4,1,0),""))</f>
        <v/>
      </c>
      <c r="R390" s="10" t="str">
        <f>IF(B390="","",IF(OR(NOT(ISNUMBER(A390)),C390="",D390="",L390="",M390="",AND(B390&lt;&gt;"関豊丸",B390&lt;&gt;"長豊丸")),"要確認：対象船・基本項目",IF(OR(P390="要確認：時刻不足・逆転",AND(ISNUMBER(G390),ISNUMBER(H390),H390&lt;G390),AND(ISNUMBER(F390),ISNUMBER(G390),G390&lt;F390),AND(ISNUMBER(H390),ISNUMBER(I390),I390&lt;H390),AND(ISNUMBER(J390),J390&lt;0),AND(ISNUMBER(K390),K390&lt;0)),"要確認：時刻・時間・料金",IF(COUNTIFS(OtherPorts[作業日],A390,OtherPorts[曳船名],B390,OtherPorts[船名],D390,OtherPorts[門司港発],F390)&gt;1,"要確認：同じ他港作業が重複",IF(OR(NOT(ISNUMBER(O390)),M390="未確認"),"要確認：時間・根拠未確認","確認済")))))</f>
        <v/>
      </c>
      <c r="S390" s="10" t="str">
        <f>IF(B390="","",IF(ISNUMBER(K390),0,1))</f>
        <v/>
      </c>
    </row>
    <row r="391" spans="1:19" ht="24.95" customHeight="1" x14ac:dyDescent="0.2">
      <c r="A391" s="20"/>
      <c r="B391" s="7"/>
      <c r="C391" s="7"/>
      <c r="D391" s="7"/>
      <c r="E391" s="7"/>
      <c r="F391" s="26"/>
      <c r="G391" s="26"/>
      <c r="H391" s="26"/>
      <c r="I391" s="26"/>
      <c r="J391" s="32"/>
      <c r="K391" s="35"/>
      <c r="L391" s="7"/>
      <c r="M391" s="7"/>
      <c r="N391" s="7"/>
      <c r="O391" s="18" t="str">
        <f>IF(B391="","",IF(AND(ISNUMBER(F391),ISNUMBER(I391),I391&gt;=F391),ROUND((I391-F391)*24,4),IF(OR(F391&lt;&gt;"",I391&lt;&gt;""),"",IF(AND(ISNUMBER(J391),J391&gt;=0),J391,""))))</f>
        <v/>
      </c>
      <c r="P391" s="10" t="str">
        <f>IF(B391="","",IF(AND(ISNUMBER(F391),ISNUMBER(I391),I391&gt;=F391),"実績：門司発～門司着",IF(OR(F391&lt;&gt;"",I391&lt;&gt;""),"要確認：時刻不足・逆転",IF(AND(ISNUMBER(J391),J391&gt;=0),"実績：記録の時間","未確認"))))</f>
        <v/>
      </c>
      <c r="Q391" s="10" t="str">
        <f>IF(B391="","",IF(ISNUMBER(A391),YEAR(A391)-IF(MONTH(A391)&lt;4,1,0),""))</f>
        <v/>
      </c>
      <c r="R391" s="10" t="str">
        <f>IF(B391="","",IF(OR(NOT(ISNUMBER(A391)),C391="",D391="",L391="",M391="",AND(B391&lt;&gt;"関豊丸",B391&lt;&gt;"長豊丸")),"要確認：対象船・基本項目",IF(OR(P391="要確認：時刻不足・逆転",AND(ISNUMBER(G391),ISNUMBER(H391),H391&lt;G391),AND(ISNUMBER(F391),ISNUMBER(G391),G391&lt;F391),AND(ISNUMBER(H391),ISNUMBER(I391),I391&lt;H391),AND(ISNUMBER(J391),J391&lt;0),AND(ISNUMBER(K391),K391&lt;0)),"要確認：時刻・時間・料金",IF(COUNTIFS(OtherPorts[作業日],A391,OtherPorts[曳船名],B391,OtherPorts[船名],D391,OtherPorts[門司港発],F391)&gt;1,"要確認：同じ他港作業が重複",IF(OR(NOT(ISNUMBER(O391)),M391="未確認"),"要確認：時間・根拠未確認","確認済")))))</f>
        <v/>
      </c>
      <c r="S391" s="10" t="str">
        <f>IF(B391="","",IF(ISNUMBER(K391),0,1))</f>
        <v/>
      </c>
    </row>
    <row r="392" spans="1:19" ht="24.95" customHeight="1" x14ac:dyDescent="0.2">
      <c r="A392" s="20"/>
      <c r="B392" s="7"/>
      <c r="C392" s="7"/>
      <c r="D392" s="7"/>
      <c r="E392" s="7"/>
      <c r="F392" s="26"/>
      <c r="G392" s="26"/>
      <c r="H392" s="26"/>
      <c r="I392" s="26"/>
      <c r="J392" s="32"/>
      <c r="K392" s="35"/>
      <c r="L392" s="7"/>
      <c r="M392" s="7"/>
      <c r="N392" s="7"/>
      <c r="O392" s="18" t="str">
        <f>IF(B392="","",IF(AND(ISNUMBER(F392),ISNUMBER(I392),I392&gt;=F392),ROUND((I392-F392)*24,4),IF(OR(F392&lt;&gt;"",I392&lt;&gt;""),"",IF(AND(ISNUMBER(J392),J392&gt;=0),J392,""))))</f>
        <v/>
      </c>
      <c r="P392" s="10" t="str">
        <f>IF(B392="","",IF(AND(ISNUMBER(F392),ISNUMBER(I392),I392&gt;=F392),"実績：門司発～門司着",IF(OR(F392&lt;&gt;"",I392&lt;&gt;""),"要確認：時刻不足・逆転",IF(AND(ISNUMBER(J392),J392&gt;=0),"実績：記録の時間","未確認"))))</f>
        <v/>
      </c>
      <c r="Q392" s="10" t="str">
        <f>IF(B392="","",IF(ISNUMBER(A392),YEAR(A392)-IF(MONTH(A392)&lt;4,1,0),""))</f>
        <v/>
      </c>
      <c r="R392" s="10" t="str">
        <f>IF(B392="","",IF(OR(NOT(ISNUMBER(A392)),C392="",D392="",L392="",M392="",AND(B392&lt;&gt;"関豊丸",B392&lt;&gt;"長豊丸")),"要確認：対象船・基本項目",IF(OR(P392="要確認：時刻不足・逆転",AND(ISNUMBER(G392),ISNUMBER(H392),H392&lt;G392),AND(ISNUMBER(F392),ISNUMBER(G392),G392&lt;F392),AND(ISNUMBER(H392),ISNUMBER(I392),I392&lt;H392),AND(ISNUMBER(J392),J392&lt;0),AND(ISNUMBER(K392),K392&lt;0)),"要確認：時刻・時間・料金",IF(COUNTIFS(OtherPorts[作業日],A392,OtherPorts[曳船名],B392,OtherPorts[船名],D392,OtherPorts[門司港発],F392)&gt;1,"要確認：同じ他港作業が重複",IF(OR(NOT(ISNUMBER(O392)),M392="未確認"),"要確認：時間・根拠未確認","確認済")))))</f>
        <v/>
      </c>
      <c r="S392" s="10" t="str">
        <f>IF(B392="","",IF(ISNUMBER(K392),0,1))</f>
        <v/>
      </c>
    </row>
    <row r="393" spans="1:19" ht="24.95" customHeight="1" x14ac:dyDescent="0.2">
      <c r="A393" s="20"/>
      <c r="B393" s="7"/>
      <c r="C393" s="7"/>
      <c r="D393" s="7"/>
      <c r="E393" s="7"/>
      <c r="F393" s="26"/>
      <c r="G393" s="26"/>
      <c r="H393" s="26"/>
      <c r="I393" s="26"/>
      <c r="J393" s="32"/>
      <c r="K393" s="35"/>
      <c r="L393" s="7"/>
      <c r="M393" s="7"/>
      <c r="N393" s="7"/>
      <c r="O393" s="18" t="str">
        <f>IF(B393="","",IF(AND(ISNUMBER(F393),ISNUMBER(I393),I393&gt;=F393),ROUND((I393-F393)*24,4),IF(OR(F393&lt;&gt;"",I393&lt;&gt;""),"",IF(AND(ISNUMBER(J393),J393&gt;=0),J393,""))))</f>
        <v/>
      </c>
      <c r="P393" s="10" t="str">
        <f>IF(B393="","",IF(AND(ISNUMBER(F393),ISNUMBER(I393),I393&gt;=F393),"実績：門司発～門司着",IF(OR(F393&lt;&gt;"",I393&lt;&gt;""),"要確認：時刻不足・逆転",IF(AND(ISNUMBER(J393),J393&gt;=0),"実績：記録の時間","未確認"))))</f>
        <v/>
      </c>
      <c r="Q393" s="10" t="str">
        <f>IF(B393="","",IF(ISNUMBER(A393),YEAR(A393)-IF(MONTH(A393)&lt;4,1,0),""))</f>
        <v/>
      </c>
      <c r="R393" s="10" t="str">
        <f>IF(B393="","",IF(OR(NOT(ISNUMBER(A393)),C393="",D393="",L393="",M393="",AND(B393&lt;&gt;"関豊丸",B393&lt;&gt;"長豊丸")),"要確認：対象船・基本項目",IF(OR(P393="要確認：時刻不足・逆転",AND(ISNUMBER(G393),ISNUMBER(H393),H393&lt;G393),AND(ISNUMBER(F393),ISNUMBER(G393),G393&lt;F393),AND(ISNUMBER(H393),ISNUMBER(I393),I393&lt;H393),AND(ISNUMBER(J393),J393&lt;0),AND(ISNUMBER(K393),K393&lt;0)),"要確認：時刻・時間・料金",IF(COUNTIFS(OtherPorts[作業日],A393,OtherPorts[曳船名],B393,OtherPorts[船名],D393,OtherPorts[門司港発],F393)&gt;1,"要確認：同じ他港作業が重複",IF(OR(NOT(ISNUMBER(O393)),M393="未確認"),"要確認：時間・根拠未確認","確認済")))))</f>
        <v/>
      </c>
      <c r="S393" s="10" t="str">
        <f>IF(B393="","",IF(ISNUMBER(K393),0,1))</f>
        <v/>
      </c>
    </row>
    <row r="394" spans="1:19" ht="24.95" customHeight="1" x14ac:dyDescent="0.2">
      <c r="A394" s="20"/>
      <c r="B394" s="7"/>
      <c r="C394" s="7"/>
      <c r="D394" s="7"/>
      <c r="E394" s="7"/>
      <c r="F394" s="26"/>
      <c r="G394" s="26"/>
      <c r="H394" s="26"/>
      <c r="I394" s="26"/>
      <c r="J394" s="32"/>
      <c r="K394" s="35"/>
      <c r="L394" s="7"/>
      <c r="M394" s="7"/>
      <c r="N394" s="7"/>
      <c r="O394" s="18" t="str">
        <f>IF(B394="","",IF(AND(ISNUMBER(F394),ISNUMBER(I394),I394&gt;=F394),ROUND((I394-F394)*24,4),IF(OR(F394&lt;&gt;"",I394&lt;&gt;""),"",IF(AND(ISNUMBER(J394),J394&gt;=0),J394,""))))</f>
        <v/>
      </c>
      <c r="P394" s="10" t="str">
        <f>IF(B394="","",IF(AND(ISNUMBER(F394),ISNUMBER(I394),I394&gt;=F394),"実績：門司発～門司着",IF(OR(F394&lt;&gt;"",I394&lt;&gt;""),"要確認：時刻不足・逆転",IF(AND(ISNUMBER(J394),J394&gt;=0),"実績：記録の時間","未確認"))))</f>
        <v/>
      </c>
      <c r="Q394" s="10" t="str">
        <f>IF(B394="","",IF(ISNUMBER(A394),YEAR(A394)-IF(MONTH(A394)&lt;4,1,0),""))</f>
        <v/>
      </c>
      <c r="R394" s="10" t="str">
        <f>IF(B394="","",IF(OR(NOT(ISNUMBER(A394)),C394="",D394="",L394="",M394="",AND(B394&lt;&gt;"関豊丸",B394&lt;&gt;"長豊丸")),"要確認：対象船・基本項目",IF(OR(P394="要確認：時刻不足・逆転",AND(ISNUMBER(G394),ISNUMBER(H394),H394&lt;G394),AND(ISNUMBER(F394),ISNUMBER(G394),G394&lt;F394),AND(ISNUMBER(H394),ISNUMBER(I394),I394&lt;H394),AND(ISNUMBER(J394),J394&lt;0),AND(ISNUMBER(K394),K394&lt;0)),"要確認：時刻・時間・料金",IF(COUNTIFS(OtherPorts[作業日],A394,OtherPorts[曳船名],B394,OtherPorts[船名],D394,OtherPorts[門司港発],F394)&gt;1,"要確認：同じ他港作業が重複",IF(OR(NOT(ISNUMBER(O394)),M394="未確認"),"要確認：時間・根拠未確認","確認済")))))</f>
        <v/>
      </c>
      <c r="S394" s="10" t="str">
        <f>IF(B394="","",IF(ISNUMBER(K394),0,1))</f>
        <v/>
      </c>
    </row>
    <row r="395" spans="1:19" ht="24.95" customHeight="1" x14ac:dyDescent="0.2">
      <c r="A395" s="20"/>
      <c r="B395" s="7"/>
      <c r="C395" s="7"/>
      <c r="D395" s="7"/>
      <c r="E395" s="7"/>
      <c r="F395" s="26"/>
      <c r="G395" s="26"/>
      <c r="H395" s="26"/>
      <c r="I395" s="26"/>
      <c r="J395" s="32"/>
      <c r="K395" s="35"/>
      <c r="L395" s="7"/>
      <c r="M395" s="7"/>
      <c r="N395" s="7"/>
      <c r="O395" s="18" t="str">
        <f>IF(B395="","",IF(AND(ISNUMBER(F395),ISNUMBER(I395),I395&gt;=F395),ROUND((I395-F395)*24,4),IF(OR(F395&lt;&gt;"",I395&lt;&gt;""),"",IF(AND(ISNUMBER(J395),J395&gt;=0),J395,""))))</f>
        <v/>
      </c>
      <c r="P395" s="10" t="str">
        <f>IF(B395="","",IF(AND(ISNUMBER(F395),ISNUMBER(I395),I395&gt;=F395),"実績：門司発～門司着",IF(OR(F395&lt;&gt;"",I395&lt;&gt;""),"要確認：時刻不足・逆転",IF(AND(ISNUMBER(J395),J395&gt;=0),"実績：記録の時間","未確認"))))</f>
        <v/>
      </c>
      <c r="Q395" s="10" t="str">
        <f>IF(B395="","",IF(ISNUMBER(A395),YEAR(A395)-IF(MONTH(A395)&lt;4,1,0),""))</f>
        <v/>
      </c>
      <c r="R395" s="10" t="str">
        <f>IF(B395="","",IF(OR(NOT(ISNUMBER(A395)),C395="",D395="",L395="",M395="",AND(B395&lt;&gt;"関豊丸",B395&lt;&gt;"長豊丸")),"要確認：対象船・基本項目",IF(OR(P395="要確認：時刻不足・逆転",AND(ISNUMBER(G395),ISNUMBER(H395),H395&lt;G395),AND(ISNUMBER(F395),ISNUMBER(G395),G395&lt;F395),AND(ISNUMBER(H395),ISNUMBER(I395),I395&lt;H395),AND(ISNUMBER(J395),J395&lt;0),AND(ISNUMBER(K395),K395&lt;0)),"要確認：時刻・時間・料金",IF(COUNTIFS(OtherPorts[作業日],A395,OtherPorts[曳船名],B395,OtherPorts[船名],D395,OtherPorts[門司港発],F395)&gt;1,"要確認：同じ他港作業が重複",IF(OR(NOT(ISNUMBER(O395)),M395="未確認"),"要確認：時間・根拠未確認","確認済")))))</f>
        <v/>
      </c>
      <c r="S395" s="10" t="str">
        <f>IF(B395="","",IF(ISNUMBER(K395),0,1))</f>
        <v/>
      </c>
    </row>
    <row r="396" spans="1:19" ht="24.95" customHeight="1" x14ac:dyDescent="0.2">
      <c r="A396" s="20"/>
      <c r="B396" s="7"/>
      <c r="C396" s="7"/>
      <c r="D396" s="7"/>
      <c r="E396" s="7"/>
      <c r="F396" s="26"/>
      <c r="G396" s="26"/>
      <c r="H396" s="26"/>
      <c r="I396" s="26"/>
      <c r="J396" s="32"/>
      <c r="K396" s="35"/>
      <c r="L396" s="7"/>
      <c r="M396" s="7"/>
      <c r="N396" s="7"/>
      <c r="O396" s="18" t="str">
        <f>IF(B396="","",IF(AND(ISNUMBER(F396),ISNUMBER(I396),I396&gt;=F396),ROUND((I396-F396)*24,4),IF(OR(F396&lt;&gt;"",I396&lt;&gt;""),"",IF(AND(ISNUMBER(J396),J396&gt;=0),J396,""))))</f>
        <v/>
      </c>
      <c r="P396" s="10" t="str">
        <f>IF(B396="","",IF(AND(ISNUMBER(F396),ISNUMBER(I396),I396&gt;=F396),"実績：門司発～門司着",IF(OR(F396&lt;&gt;"",I396&lt;&gt;""),"要確認：時刻不足・逆転",IF(AND(ISNUMBER(J396),J396&gt;=0),"実績：記録の時間","未確認"))))</f>
        <v/>
      </c>
      <c r="Q396" s="10" t="str">
        <f>IF(B396="","",IF(ISNUMBER(A396),YEAR(A396)-IF(MONTH(A396)&lt;4,1,0),""))</f>
        <v/>
      </c>
      <c r="R396" s="10" t="str">
        <f>IF(B396="","",IF(OR(NOT(ISNUMBER(A396)),C396="",D396="",L396="",M396="",AND(B396&lt;&gt;"関豊丸",B396&lt;&gt;"長豊丸")),"要確認：対象船・基本項目",IF(OR(P396="要確認：時刻不足・逆転",AND(ISNUMBER(G396),ISNUMBER(H396),H396&lt;G396),AND(ISNUMBER(F396),ISNUMBER(G396),G396&lt;F396),AND(ISNUMBER(H396),ISNUMBER(I396),I396&lt;H396),AND(ISNUMBER(J396),J396&lt;0),AND(ISNUMBER(K396),K396&lt;0)),"要確認：時刻・時間・料金",IF(COUNTIFS(OtherPorts[作業日],A396,OtherPorts[曳船名],B396,OtherPorts[船名],D396,OtherPorts[門司港発],F396)&gt;1,"要確認：同じ他港作業が重複",IF(OR(NOT(ISNUMBER(O396)),M396="未確認"),"要確認：時間・根拠未確認","確認済")))))</f>
        <v/>
      </c>
      <c r="S396" s="10" t="str">
        <f>IF(B396="","",IF(ISNUMBER(K396),0,1))</f>
        <v/>
      </c>
    </row>
    <row r="397" spans="1:19" ht="24.95" customHeight="1" x14ac:dyDescent="0.2">
      <c r="A397" s="20"/>
      <c r="B397" s="7"/>
      <c r="C397" s="7"/>
      <c r="D397" s="7"/>
      <c r="E397" s="7"/>
      <c r="F397" s="26"/>
      <c r="G397" s="26"/>
      <c r="H397" s="26"/>
      <c r="I397" s="26"/>
      <c r="J397" s="32"/>
      <c r="K397" s="35"/>
      <c r="L397" s="7"/>
      <c r="M397" s="7"/>
      <c r="N397" s="7"/>
      <c r="O397" s="18" t="str">
        <f>IF(B397="","",IF(AND(ISNUMBER(F397),ISNUMBER(I397),I397&gt;=F397),ROUND((I397-F397)*24,4),IF(OR(F397&lt;&gt;"",I397&lt;&gt;""),"",IF(AND(ISNUMBER(J397),J397&gt;=0),J397,""))))</f>
        <v/>
      </c>
      <c r="P397" s="10" t="str">
        <f>IF(B397="","",IF(AND(ISNUMBER(F397),ISNUMBER(I397),I397&gt;=F397),"実績：門司発～門司着",IF(OR(F397&lt;&gt;"",I397&lt;&gt;""),"要確認：時刻不足・逆転",IF(AND(ISNUMBER(J397),J397&gt;=0),"実績：記録の時間","未確認"))))</f>
        <v/>
      </c>
      <c r="Q397" s="10" t="str">
        <f>IF(B397="","",IF(ISNUMBER(A397),YEAR(A397)-IF(MONTH(A397)&lt;4,1,0),""))</f>
        <v/>
      </c>
      <c r="R397" s="10" t="str">
        <f>IF(B397="","",IF(OR(NOT(ISNUMBER(A397)),C397="",D397="",L397="",M397="",AND(B397&lt;&gt;"関豊丸",B397&lt;&gt;"長豊丸")),"要確認：対象船・基本項目",IF(OR(P397="要確認：時刻不足・逆転",AND(ISNUMBER(G397),ISNUMBER(H397),H397&lt;G397),AND(ISNUMBER(F397),ISNUMBER(G397),G397&lt;F397),AND(ISNUMBER(H397),ISNUMBER(I397),I397&lt;H397),AND(ISNUMBER(J397),J397&lt;0),AND(ISNUMBER(K397),K397&lt;0)),"要確認：時刻・時間・料金",IF(COUNTIFS(OtherPorts[作業日],A397,OtherPorts[曳船名],B397,OtherPorts[船名],D397,OtherPorts[門司港発],F397)&gt;1,"要確認：同じ他港作業が重複",IF(OR(NOT(ISNUMBER(O397)),M397="未確認"),"要確認：時間・根拠未確認","確認済")))))</f>
        <v/>
      </c>
      <c r="S397" s="10" t="str">
        <f>IF(B397="","",IF(ISNUMBER(K397),0,1))</f>
        <v/>
      </c>
    </row>
    <row r="398" spans="1:19" ht="24.95" customHeight="1" x14ac:dyDescent="0.2">
      <c r="A398" s="20"/>
      <c r="B398" s="7"/>
      <c r="C398" s="7"/>
      <c r="D398" s="7"/>
      <c r="E398" s="7"/>
      <c r="F398" s="26"/>
      <c r="G398" s="26"/>
      <c r="H398" s="26"/>
      <c r="I398" s="26"/>
      <c r="J398" s="32"/>
      <c r="K398" s="35"/>
      <c r="L398" s="7"/>
      <c r="M398" s="7"/>
      <c r="N398" s="7"/>
      <c r="O398" s="18" t="str">
        <f>IF(B398="","",IF(AND(ISNUMBER(F398),ISNUMBER(I398),I398&gt;=F398),ROUND((I398-F398)*24,4),IF(OR(F398&lt;&gt;"",I398&lt;&gt;""),"",IF(AND(ISNUMBER(J398),J398&gt;=0),J398,""))))</f>
        <v/>
      </c>
      <c r="P398" s="10" t="str">
        <f>IF(B398="","",IF(AND(ISNUMBER(F398),ISNUMBER(I398),I398&gt;=F398),"実績：門司発～門司着",IF(OR(F398&lt;&gt;"",I398&lt;&gt;""),"要確認：時刻不足・逆転",IF(AND(ISNUMBER(J398),J398&gt;=0),"実績：記録の時間","未確認"))))</f>
        <v/>
      </c>
      <c r="Q398" s="10" t="str">
        <f>IF(B398="","",IF(ISNUMBER(A398),YEAR(A398)-IF(MONTH(A398)&lt;4,1,0),""))</f>
        <v/>
      </c>
      <c r="R398" s="10" t="str">
        <f>IF(B398="","",IF(OR(NOT(ISNUMBER(A398)),C398="",D398="",L398="",M398="",AND(B398&lt;&gt;"関豊丸",B398&lt;&gt;"長豊丸")),"要確認：対象船・基本項目",IF(OR(P398="要確認：時刻不足・逆転",AND(ISNUMBER(G398),ISNUMBER(H398),H398&lt;G398),AND(ISNUMBER(F398),ISNUMBER(G398),G398&lt;F398),AND(ISNUMBER(H398),ISNUMBER(I398),I398&lt;H398),AND(ISNUMBER(J398),J398&lt;0),AND(ISNUMBER(K398),K398&lt;0)),"要確認：時刻・時間・料金",IF(COUNTIFS(OtherPorts[作業日],A398,OtherPorts[曳船名],B398,OtherPorts[船名],D398,OtherPorts[門司港発],F398)&gt;1,"要確認：同じ他港作業が重複",IF(OR(NOT(ISNUMBER(O398)),M398="未確認"),"要確認：時間・根拠未確認","確認済")))))</f>
        <v/>
      </c>
      <c r="S398" s="10" t="str">
        <f>IF(B398="","",IF(ISNUMBER(K398),0,1))</f>
        <v/>
      </c>
    </row>
    <row r="399" spans="1:19" ht="24.95" customHeight="1" x14ac:dyDescent="0.2">
      <c r="A399" s="20"/>
      <c r="B399" s="7"/>
      <c r="C399" s="7"/>
      <c r="D399" s="7"/>
      <c r="E399" s="7"/>
      <c r="F399" s="26"/>
      <c r="G399" s="26"/>
      <c r="H399" s="26"/>
      <c r="I399" s="26"/>
      <c r="J399" s="32"/>
      <c r="K399" s="35"/>
      <c r="L399" s="7"/>
      <c r="M399" s="7"/>
      <c r="N399" s="7"/>
      <c r="O399" s="18" t="str">
        <f>IF(B399="","",IF(AND(ISNUMBER(F399),ISNUMBER(I399),I399&gt;=F399),ROUND((I399-F399)*24,4),IF(OR(F399&lt;&gt;"",I399&lt;&gt;""),"",IF(AND(ISNUMBER(J399),J399&gt;=0),J399,""))))</f>
        <v/>
      </c>
      <c r="P399" s="10" t="str">
        <f>IF(B399="","",IF(AND(ISNUMBER(F399),ISNUMBER(I399),I399&gt;=F399),"実績：門司発～門司着",IF(OR(F399&lt;&gt;"",I399&lt;&gt;""),"要確認：時刻不足・逆転",IF(AND(ISNUMBER(J399),J399&gt;=0),"実績：記録の時間","未確認"))))</f>
        <v/>
      </c>
      <c r="Q399" s="10" t="str">
        <f>IF(B399="","",IF(ISNUMBER(A399),YEAR(A399)-IF(MONTH(A399)&lt;4,1,0),""))</f>
        <v/>
      </c>
      <c r="R399" s="10" t="str">
        <f>IF(B399="","",IF(OR(NOT(ISNUMBER(A399)),C399="",D399="",L399="",M399="",AND(B399&lt;&gt;"関豊丸",B399&lt;&gt;"長豊丸")),"要確認：対象船・基本項目",IF(OR(P399="要確認：時刻不足・逆転",AND(ISNUMBER(G399),ISNUMBER(H399),H399&lt;G399),AND(ISNUMBER(F399),ISNUMBER(G399),G399&lt;F399),AND(ISNUMBER(H399),ISNUMBER(I399),I399&lt;H399),AND(ISNUMBER(J399),J399&lt;0),AND(ISNUMBER(K399),K399&lt;0)),"要確認：時刻・時間・料金",IF(COUNTIFS(OtherPorts[作業日],A399,OtherPorts[曳船名],B399,OtherPorts[船名],D399,OtherPorts[門司港発],F399)&gt;1,"要確認：同じ他港作業が重複",IF(OR(NOT(ISNUMBER(O399)),M399="未確認"),"要確認：時間・根拠未確認","確認済")))))</f>
        <v/>
      </c>
      <c r="S399" s="10" t="str">
        <f>IF(B399="","",IF(ISNUMBER(K399),0,1))</f>
        <v/>
      </c>
    </row>
    <row r="400" spans="1:19" ht="24.95" customHeight="1" x14ac:dyDescent="0.2">
      <c r="A400" s="20"/>
      <c r="B400" s="7"/>
      <c r="C400" s="7"/>
      <c r="D400" s="7"/>
      <c r="E400" s="7"/>
      <c r="F400" s="26"/>
      <c r="G400" s="26"/>
      <c r="H400" s="26"/>
      <c r="I400" s="26"/>
      <c r="J400" s="32"/>
      <c r="K400" s="35"/>
      <c r="L400" s="7"/>
      <c r="M400" s="7"/>
      <c r="N400" s="7"/>
      <c r="O400" s="18" t="str">
        <f>IF(B400="","",IF(AND(ISNUMBER(F400),ISNUMBER(I400),I400&gt;=F400),ROUND((I400-F400)*24,4),IF(OR(F400&lt;&gt;"",I400&lt;&gt;""),"",IF(AND(ISNUMBER(J400),J400&gt;=0),J400,""))))</f>
        <v/>
      </c>
      <c r="P400" s="10" t="str">
        <f>IF(B400="","",IF(AND(ISNUMBER(F400),ISNUMBER(I400),I400&gt;=F400),"実績：門司発～門司着",IF(OR(F400&lt;&gt;"",I400&lt;&gt;""),"要確認：時刻不足・逆転",IF(AND(ISNUMBER(J400),J400&gt;=0),"実績：記録の時間","未確認"))))</f>
        <v/>
      </c>
      <c r="Q400" s="10" t="str">
        <f>IF(B400="","",IF(ISNUMBER(A400),YEAR(A400)-IF(MONTH(A400)&lt;4,1,0),""))</f>
        <v/>
      </c>
      <c r="R400" s="10" t="str">
        <f>IF(B400="","",IF(OR(NOT(ISNUMBER(A400)),C400="",D400="",L400="",M400="",AND(B400&lt;&gt;"関豊丸",B400&lt;&gt;"長豊丸")),"要確認：対象船・基本項目",IF(OR(P400="要確認：時刻不足・逆転",AND(ISNUMBER(G400),ISNUMBER(H400),H400&lt;G400),AND(ISNUMBER(F400),ISNUMBER(G400),G400&lt;F400),AND(ISNUMBER(H400),ISNUMBER(I400),I400&lt;H400),AND(ISNUMBER(J400),J400&lt;0),AND(ISNUMBER(K400),K400&lt;0)),"要確認：時刻・時間・料金",IF(COUNTIFS(OtherPorts[作業日],A400,OtherPorts[曳船名],B400,OtherPorts[船名],D400,OtherPorts[門司港発],F400)&gt;1,"要確認：同じ他港作業が重複",IF(OR(NOT(ISNUMBER(O400)),M400="未確認"),"要確認：時間・根拠未確認","確認済")))))</f>
        <v/>
      </c>
      <c r="S400" s="10" t="str">
        <f>IF(B400="","",IF(ISNUMBER(K400),0,1))</f>
        <v/>
      </c>
    </row>
    <row r="401" spans="1:19" ht="24.95" customHeight="1" x14ac:dyDescent="0.2">
      <c r="A401" s="20"/>
      <c r="B401" s="7"/>
      <c r="C401" s="7"/>
      <c r="D401" s="7"/>
      <c r="E401" s="7"/>
      <c r="F401" s="26"/>
      <c r="G401" s="26"/>
      <c r="H401" s="26"/>
      <c r="I401" s="26"/>
      <c r="J401" s="32"/>
      <c r="K401" s="35"/>
      <c r="L401" s="7"/>
      <c r="M401" s="7"/>
      <c r="N401" s="7"/>
      <c r="O401" s="18" t="str">
        <f>IF(B401="","",IF(AND(ISNUMBER(F401),ISNUMBER(I401),I401&gt;=F401),ROUND((I401-F401)*24,4),IF(OR(F401&lt;&gt;"",I401&lt;&gt;""),"",IF(AND(ISNUMBER(J401),J401&gt;=0),J401,""))))</f>
        <v/>
      </c>
      <c r="P401" s="10" t="str">
        <f>IF(B401="","",IF(AND(ISNUMBER(F401),ISNUMBER(I401),I401&gt;=F401),"実績：門司発～門司着",IF(OR(F401&lt;&gt;"",I401&lt;&gt;""),"要確認：時刻不足・逆転",IF(AND(ISNUMBER(J401),J401&gt;=0),"実績：記録の時間","未確認"))))</f>
        <v/>
      </c>
      <c r="Q401" s="10" t="str">
        <f>IF(B401="","",IF(ISNUMBER(A401),YEAR(A401)-IF(MONTH(A401)&lt;4,1,0),""))</f>
        <v/>
      </c>
      <c r="R401" s="10" t="str">
        <f>IF(B401="","",IF(OR(NOT(ISNUMBER(A401)),C401="",D401="",L401="",M401="",AND(B401&lt;&gt;"関豊丸",B401&lt;&gt;"長豊丸")),"要確認：対象船・基本項目",IF(OR(P401="要確認：時刻不足・逆転",AND(ISNUMBER(G401),ISNUMBER(H401),H401&lt;G401),AND(ISNUMBER(F401),ISNUMBER(G401),G401&lt;F401),AND(ISNUMBER(H401),ISNUMBER(I401),I401&lt;H401),AND(ISNUMBER(J401),J401&lt;0),AND(ISNUMBER(K401),K401&lt;0)),"要確認：時刻・時間・料金",IF(COUNTIFS(OtherPorts[作業日],A401,OtherPorts[曳船名],B401,OtherPorts[船名],D401,OtherPorts[門司港発],F401)&gt;1,"要確認：同じ他港作業が重複",IF(OR(NOT(ISNUMBER(O401)),M401="未確認"),"要確認：時間・根拠未確認","確認済")))))</f>
        <v/>
      </c>
      <c r="S401" s="10" t="str">
        <f>IF(B401="","",IF(ISNUMBER(K401),0,1))</f>
        <v/>
      </c>
    </row>
    <row r="402" spans="1:19" ht="24.95" customHeight="1" x14ac:dyDescent="0.2">
      <c r="A402" s="20"/>
      <c r="B402" s="7"/>
      <c r="C402" s="7"/>
      <c r="D402" s="7"/>
      <c r="E402" s="7"/>
      <c r="F402" s="26"/>
      <c r="G402" s="26"/>
      <c r="H402" s="26"/>
      <c r="I402" s="26"/>
      <c r="J402" s="32"/>
      <c r="K402" s="35"/>
      <c r="L402" s="7"/>
      <c r="M402" s="7"/>
      <c r="N402" s="7"/>
      <c r="O402" s="18" t="str">
        <f>IF(B402="","",IF(AND(ISNUMBER(F402),ISNUMBER(I402),I402&gt;=F402),ROUND((I402-F402)*24,4),IF(OR(F402&lt;&gt;"",I402&lt;&gt;""),"",IF(AND(ISNUMBER(J402),J402&gt;=0),J402,""))))</f>
        <v/>
      </c>
      <c r="P402" s="10" t="str">
        <f>IF(B402="","",IF(AND(ISNUMBER(F402),ISNUMBER(I402),I402&gt;=F402),"実績：門司発～門司着",IF(OR(F402&lt;&gt;"",I402&lt;&gt;""),"要確認：時刻不足・逆転",IF(AND(ISNUMBER(J402),J402&gt;=0),"実績：記録の時間","未確認"))))</f>
        <v/>
      </c>
      <c r="Q402" s="10" t="str">
        <f>IF(B402="","",IF(ISNUMBER(A402),YEAR(A402)-IF(MONTH(A402)&lt;4,1,0),""))</f>
        <v/>
      </c>
      <c r="R402" s="10" t="str">
        <f>IF(B402="","",IF(OR(NOT(ISNUMBER(A402)),C402="",D402="",L402="",M402="",AND(B402&lt;&gt;"関豊丸",B402&lt;&gt;"長豊丸")),"要確認：対象船・基本項目",IF(OR(P402="要確認：時刻不足・逆転",AND(ISNUMBER(G402),ISNUMBER(H402),H402&lt;G402),AND(ISNUMBER(F402),ISNUMBER(G402),G402&lt;F402),AND(ISNUMBER(H402),ISNUMBER(I402),I402&lt;H402),AND(ISNUMBER(J402),J402&lt;0),AND(ISNUMBER(K402),K402&lt;0)),"要確認：時刻・時間・料金",IF(COUNTIFS(OtherPorts[作業日],A402,OtherPorts[曳船名],B402,OtherPorts[船名],D402,OtherPorts[門司港発],F402)&gt;1,"要確認：同じ他港作業が重複",IF(OR(NOT(ISNUMBER(O402)),M402="未確認"),"要確認：時間・根拠未確認","確認済")))))</f>
        <v/>
      </c>
      <c r="S402" s="10" t="str">
        <f>IF(B402="","",IF(ISNUMBER(K402),0,1))</f>
        <v/>
      </c>
    </row>
    <row r="403" spans="1:19" ht="24.95" customHeight="1" x14ac:dyDescent="0.2">
      <c r="A403" s="20"/>
      <c r="B403" s="7"/>
      <c r="C403" s="7"/>
      <c r="D403" s="7"/>
      <c r="E403" s="7"/>
      <c r="F403" s="26"/>
      <c r="G403" s="26"/>
      <c r="H403" s="26"/>
      <c r="I403" s="26"/>
      <c r="J403" s="32"/>
      <c r="K403" s="35"/>
      <c r="L403" s="7"/>
      <c r="M403" s="7"/>
      <c r="N403" s="7"/>
      <c r="O403" s="18" t="str">
        <f>IF(B403="","",IF(AND(ISNUMBER(F403),ISNUMBER(I403),I403&gt;=F403),ROUND((I403-F403)*24,4),IF(OR(F403&lt;&gt;"",I403&lt;&gt;""),"",IF(AND(ISNUMBER(J403),J403&gt;=0),J403,""))))</f>
        <v/>
      </c>
      <c r="P403" s="10" t="str">
        <f>IF(B403="","",IF(AND(ISNUMBER(F403),ISNUMBER(I403),I403&gt;=F403),"実績：門司発～門司着",IF(OR(F403&lt;&gt;"",I403&lt;&gt;""),"要確認：時刻不足・逆転",IF(AND(ISNUMBER(J403),J403&gt;=0),"実績：記録の時間","未確認"))))</f>
        <v/>
      </c>
      <c r="Q403" s="10" t="str">
        <f>IF(B403="","",IF(ISNUMBER(A403),YEAR(A403)-IF(MONTH(A403)&lt;4,1,0),""))</f>
        <v/>
      </c>
      <c r="R403" s="10" t="str">
        <f>IF(B403="","",IF(OR(NOT(ISNUMBER(A403)),C403="",D403="",L403="",M403="",AND(B403&lt;&gt;"関豊丸",B403&lt;&gt;"長豊丸")),"要確認：対象船・基本項目",IF(OR(P403="要確認：時刻不足・逆転",AND(ISNUMBER(G403),ISNUMBER(H403),H403&lt;G403),AND(ISNUMBER(F403),ISNUMBER(G403),G403&lt;F403),AND(ISNUMBER(H403),ISNUMBER(I403),I403&lt;H403),AND(ISNUMBER(J403),J403&lt;0),AND(ISNUMBER(K403),K403&lt;0)),"要確認：時刻・時間・料金",IF(COUNTIFS(OtherPorts[作業日],A403,OtherPorts[曳船名],B403,OtherPorts[船名],D403,OtherPorts[門司港発],F403)&gt;1,"要確認：同じ他港作業が重複",IF(OR(NOT(ISNUMBER(O403)),M403="未確認"),"要確認：時間・根拠未確認","確認済")))))</f>
        <v/>
      </c>
      <c r="S403" s="10" t="str">
        <f>IF(B403="","",IF(ISNUMBER(K403),0,1))</f>
        <v/>
      </c>
    </row>
    <row r="404" spans="1:19" ht="24.95" customHeight="1" x14ac:dyDescent="0.2">
      <c r="A404" s="20"/>
      <c r="B404" s="7"/>
      <c r="C404" s="7"/>
      <c r="D404" s="7"/>
      <c r="E404" s="7"/>
      <c r="F404" s="26"/>
      <c r="G404" s="26"/>
      <c r="H404" s="26"/>
      <c r="I404" s="26"/>
      <c r="J404" s="32"/>
      <c r="K404" s="35"/>
      <c r="L404" s="7"/>
      <c r="M404" s="7"/>
      <c r="N404" s="7"/>
      <c r="O404" s="18" t="str">
        <f>IF(B404="","",IF(AND(ISNUMBER(F404),ISNUMBER(I404),I404&gt;=F404),ROUND((I404-F404)*24,4),IF(OR(F404&lt;&gt;"",I404&lt;&gt;""),"",IF(AND(ISNUMBER(J404),J404&gt;=0),J404,""))))</f>
        <v/>
      </c>
      <c r="P404" s="10" t="str">
        <f>IF(B404="","",IF(AND(ISNUMBER(F404),ISNUMBER(I404),I404&gt;=F404),"実績：門司発～門司着",IF(OR(F404&lt;&gt;"",I404&lt;&gt;""),"要確認：時刻不足・逆転",IF(AND(ISNUMBER(J404),J404&gt;=0),"実績：記録の時間","未確認"))))</f>
        <v/>
      </c>
      <c r="Q404" s="10" t="str">
        <f>IF(B404="","",IF(ISNUMBER(A404),YEAR(A404)-IF(MONTH(A404)&lt;4,1,0),""))</f>
        <v/>
      </c>
      <c r="R404" s="10" t="str">
        <f>IF(B404="","",IF(OR(NOT(ISNUMBER(A404)),C404="",D404="",L404="",M404="",AND(B404&lt;&gt;"関豊丸",B404&lt;&gt;"長豊丸")),"要確認：対象船・基本項目",IF(OR(P404="要確認：時刻不足・逆転",AND(ISNUMBER(G404),ISNUMBER(H404),H404&lt;G404),AND(ISNUMBER(F404),ISNUMBER(G404),G404&lt;F404),AND(ISNUMBER(H404),ISNUMBER(I404),I404&lt;H404),AND(ISNUMBER(J404),J404&lt;0),AND(ISNUMBER(K404),K404&lt;0)),"要確認：時刻・時間・料金",IF(COUNTIFS(OtherPorts[作業日],A404,OtherPorts[曳船名],B404,OtherPorts[船名],D404,OtherPorts[門司港発],F404)&gt;1,"要確認：同じ他港作業が重複",IF(OR(NOT(ISNUMBER(O404)),M404="未確認"),"要確認：時間・根拠未確認","確認済")))))</f>
        <v/>
      </c>
      <c r="S404" s="10" t="str">
        <f>IF(B404="","",IF(ISNUMBER(K404),0,1))</f>
        <v/>
      </c>
    </row>
    <row r="405" spans="1:19" ht="24.95" customHeight="1" x14ac:dyDescent="0.2">
      <c r="A405" s="20"/>
      <c r="B405" s="7"/>
      <c r="C405" s="7"/>
      <c r="D405" s="7"/>
      <c r="E405" s="7"/>
      <c r="F405" s="26"/>
      <c r="G405" s="26"/>
      <c r="H405" s="26"/>
      <c r="I405" s="26"/>
      <c r="J405" s="32"/>
      <c r="K405" s="35"/>
      <c r="L405" s="7"/>
      <c r="M405" s="7"/>
      <c r="N405" s="7"/>
      <c r="O405" s="18" t="str">
        <f>IF(B405="","",IF(AND(ISNUMBER(F405),ISNUMBER(I405),I405&gt;=F405),ROUND((I405-F405)*24,4),IF(OR(F405&lt;&gt;"",I405&lt;&gt;""),"",IF(AND(ISNUMBER(J405),J405&gt;=0),J405,""))))</f>
        <v/>
      </c>
      <c r="P405" s="10" t="str">
        <f>IF(B405="","",IF(AND(ISNUMBER(F405),ISNUMBER(I405),I405&gt;=F405),"実績：門司発～門司着",IF(OR(F405&lt;&gt;"",I405&lt;&gt;""),"要確認：時刻不足・逆転",IF(AND(ISNUMBER(J405),J405&gt;=0),"実績：記録の時間","未確認"))))</f>
        <v/>
      </c>
      <c r="Q405" s="10" t="str">
        <f>IF(B405="","",IF(ISNUMBER(A405),YEAR(A405)-IF(MONTH(A405)&lt;4,1,0),""))</f>
        <v/>
      </c>
      <c r="R405" s="10" t="str">
        <f>IF(B405="","",IF(OR(NOT(ISNUMBER(A405)),C405="",D405="",L405="",M405="",AND(B405&lt;&gt;"関豊丸",B405&lt;&gt;"長豊丸")),"要確認：対象船・基本項目",IF(OR(P405="要確認：時刻不足・逆転",AND(ISNUMBER(G405),ISNUMBER(H405),H405&lt;G405),AND(ISNUMBER(F405),ISNUMBER(G405),G405&lt;F405),AND(ISNUMBER(H405),ISNUMBER(I405),I405&lt;H405),AND(ISNUMBER(J405),J405&lt;0),AND(ISNUMBER(K405),K405&lt;0)),"要確認：時刻・時間・料金",IF(COUNTIFS(OtherPorts[作業日],A405,OtherPorts[曳船名],B405,OtherPorts[船名],D405,OtherPorts[門司港発],F405)&gt;1,"要確認：同じ他港作業が重複",IF(OR(NOT(ISNUMBER(O405)),M405="未確認"),"要確認：時間・根拠未確認","確認済")))))</f>
        <v/>
      </c>
      <c r="S405" s="10" t="str">
        <f>IF(B405="","",IF(ISNUMBER(K405),0,1))</f>
        <v/>
      </c>
    </row>
    <row r="406" spans="1:19" ht="24.95" customHeight="1" x14ac:dyDescent="0.2">
      <c r="A406" s="20"/>
      <c r="B406" s="7"/>
      <c r="C406" s="7"/>
      <c r="D406" s="7"/>
      <c r="E406" s="7"/>
      <c r="F406" s="26"/>
      <c r="G406" s="26"/>
      <c r="H406" s="26"/>
      <c r="I406" s="26"/>
      <c r="J406" s="32"/>
      <c r="K406" s="35"/>
      <c r="L406" s="7"/>
      <c r="M406" s="7"/>
      <c r="N406" s="7"/>
      <c r="O406" s="18" t="str">
        <f>IF(B406="","",IF(AND(ISNUMBER(F406),ISNUMBER(I406),I406&gt;=F406),ROUND((I406-F406)*24,4),IF(OR(F406&lt;&gt;"",I406&lt;&gt;""),"",IF(AND(ISNUMBER(J406),J406&gt;=0),J406,""))))</f>
        <v/>
      </c>
      <c r="P406" s="10" t="str">
        <f>IF(B406="","",IF(AND(ISNUMBER(F406),ISNUMBER(I406),I406&gt;=F406),"実績：門司発～門司着",IF(OR(F406&lt;&gt;"",I406&lt;&gt;""),"要確認：時刻不足・逆転",IF(AND(ISNUMBER(J406),J406&gt;=0),"実績：記録の時間","未確認"))))</f>
        <v/>
      </c>
      <c r="Q406" s="10" t="str">
        <f>IF(B406="","",IF(ISNUMBER(A406),YEAR(A406)-IF(MONTH(A406)&lt;4,1,0),""))</f>
        <v/>
      </c>
      <c r="R406" s="10" t="str">
        <f>IF(B406="","",IF(OR(NOT(ISNUMBER(A406)),C406="",D406="",L406="",M406="",AND(B406&lt;&gt;"関豊丸",B406&lt;&gt;"長豊丸")),"要確認：対象船・基本項目",IF(OR(P406="要確認：時刻不足・逆転",AND(ISNUMBER(G406),ISNUMBER(H406),H406&lt;G406),AND(ISNUMBER(F406),ISNUMBER(G406),G406&lt;F406),AND(ISNUMBER(H406),ISNUMBER(I406),I406&lt;H406),AND(ISNUMBER(J406),J406&lt;0),AND(ISNUMBER(K406),K406&lt;0)),"要確認：時刻・時間・料金",IF(COUNTIFS(OtherPorts[作業日],A406,OtherPorts[曳船名],B406,OtherPorts[船名],D406,OtherPorts[門司港発],F406)&gt;1,"要確認：同じ他港作業が重複",IF(OR(NOT(ISNUMBER(O406)),M406="未確認"),"要確認：時間・根拠未確認","確認済")))))</f>
        <v/>
      </c>
      <c r="S406" s="10" t="str">
        <f>IF(B406="","",IF(ISNUMBER(K406),0,1))</f>
        <v/>
      </c>
    </row>
    <row r="407" spans="1:19" ht="24.95" customHeight="1" x14ac:dyDescent="0.2">
      <c r="A407" s="20"/>
      <c r="B407" s="7"/>
      <c r="C407" s="7"/>
      <c r="D407" s="7"/>
      <c r="E407" s="7"/>
      <c r="F407" s="26"/>
      <c r="G407" s="26"/>
      <c r="H407" s="26"/>
      <c r="I407" s="26"/>
      <c r="J407" s="32"/>
      <c r="K407" s="35"/>
      <c r="L407" s="7"/>
      <c r="M407" s="7"/>
      <c r="N407" s="7"/>
      <c r="O407" s="18" t="str">
        <f>IF(B407="","",IF(AND(ISNUMBER(F407),ISNUMBER(I407),I407&gt;=F407),ROUND((I407-F407)*24,4),IF(OR(F407&lt;&gt;"",I407&lt;&gt;""),"",IF(AND(ISNUMBER(J407),J407&gt;=0),J407,""))))</f>
        <v/>
      </c>
      <c r="P407" s="10" t="str">
        <f>IF(B407="","",IF(AND(ISNUMBER(F407),ISNUMBER(I407),I407&gt;=F407),"実績：門司発～門司着",IF(OR(F407&lt;&gt;"",I407&lt;&gt;""),"要確認：時刻不足・逆転",IF(AND(ISNUMBER(J407),J407&gt;=0),"実績：記録の時間","未確認"))))</f>
        <v/>
      </c>
      <c r="Q407" s="10" t="str">
        <f>IF(B407="","",IF(ISNUMBER(A407),YEAR(A407)-IF(MONTH(A407)&lt;4,1,0),""))</f>
        <v/>
      </c>
      <c r="R407" s="10" t="str">
        <f>IF(B407="","",IF(OR(NOT(ISNUMBER(A407)),C407="",D407="",L407="",M407="",AND(B407&lt;&gt;"関豊丸",B407&lt;&gt;"長豊丸")),"要確認：対象船・基本項目",IF(OR(P407="要確認：時刻不足・逆転",AND(ISNUMBER(G407),ISNUMBER(H407),H407&lt;G407),AND(ISNUMBER(F407),ISNUMBER(G407),G407&lt;F407),AND(ISNUMBER(H407),ISNUMBER(I407),I407&lt;H407),AND(ISNUMBER(J407),J407&lt;0),AND(ISNUMBER(K407),K407&lt;0)),"要確認：時刻・時間・料金",IF(COUNTIFS(OtherPorts[作業日],A407,OtherPorts[曳船名],B407,OtherPorts[船名],D407,OtherPorts[門司港発],F407)&gt;1,"要確認：同じ他港作業が重複",IF(OR(NOT(ISNUMBER(O407)),M407="未確認"),"要確認：時間・根拠未確認","確認済")))))</f>
        <v/>
      </c>
      <c r="S407" s="10" t="str">
        <f>IF(B407="","",IF(ISNUMBER(K407),0,1))</f>
        <v/>
      </c>
    </row>
    <row r="408" spans="1:19" ht="24.95" customHeight="1" x14ac:dyDescent="0.2">
      <c r="A408" s="20"/>
      <c r="B408" s="7"/>
      <c r="C408" s="7"/>
      <c r="D408" s="7"/>
      <c r="E408" s="7"/>
      <c r="F408" s="26"/>
      <c r="G408" s="26"/>
      <c r="H408" s="26"/>
      <c r="I408" s="26"/>
      <c r="J408" s="32"/>
      <c r="K408" s="35"/>
      <c r="L408" s="7"/>
      <c r="M408" s="7"/>
      <c r="N408" s="7"/>
      <c r="O408" s="18" t="str">
        <f>IF(B408="","",IF(AND(ISNUMBER(F408),ISNUMBER(I408),I408&gt;=F408),ROUND((I408-F408)*24,4),IF(OR(F408&lt;&gt;"",I408&lt;&gt;""),"",IF(AND(ISNUMBER(J408),J408&gt;=0),J408,""))))</f>
        <v/>
      </c>
      <c r="P408" s="10" t="str">
        <f>IF(B408="","",IF(AND(ISNUMBER(F408),ISNUMBER(I408),I408&gt;=F408),"実績：門司発～門司着",IF(OR(F408&lt;&gt;"",I408&lt;&gt;""),"要確認：時刻不足・逆転",IF(AND(ISNUMBER(J408),J408&gt;=0),"実績：記録の時間","未確認"))))</f>
        <v/>
      </c>
      <c r="Q408" s="10" t="str">
        <f>IF(B408="","",IF(ISNUMBER(A408),YEAR(A408)-IF(MONTH(A408)&lt;4,1,0),""))</f>
        <v/>
      </c>
      <c r="R408" s="10" t="str">
        <f>IF(B408="","",IF(OR(NOT(ISNUMBER(A408)),C408="",D408="",L408="",M408="",AND(B408&lt;&gt;"関豊丸",B408&lt;&gt;"長豊丸")),"要確認：対象船・基本項目",IF(OR(P408="要確認：時刻不足・逆転",AND(ISNUMBER(G408),ISNUMBER(H408),H408&lt;G408),AND(ISNUMBER(F408),ISNUMBER(G408),G408&lt;F408),AND(ISNUMBER(H408),ISNUMBER(I408),I408&lt;H408),AND(ISNUMBER(J408),J408&lt;0),AND(ISNUMBER(K408),K408&lt;0)),"要確認：時刻・時間・料金",IF(COUNTIFS(OtherPorts[作業日],A408,OtherPorts[曳船名],B408,OtherPorts[船名],D408,OtherPorts[門司港発],F408)&gt;1,"要確認：同じ他港作業が重複",IF(OR(NOT(ISNUMBER(O408)),M408="未確認"),"要確認：時間・根拠未確認","確認済")))))</f>
        <v/>
      </c>
      <c r="S408" s="10" t="str">
        <f>IF(B408="","",IF(ISNUMBER(K408),0,1))</f>
        <v/>
      </c>
    </row>
    <row r="409" spans="1:19" ht="24.95" customHeight="1" x14ac:dyDescent="0.2">
      <c r="A409" s="20"/>
      <c r="B409" s="7"/>
      <c r="C409" s="7"/>
      <c r="D409" s="7"/>
      <c r="E409" s="7"/>
      <c r="F409" s="26"/>
      <c r="G409" s="26"/>
      <c r="H409" s="26"/>
      <c r="I409" s="26"/>
      <c r="J409" s="32"/>
      <c r="K409" s="35"/>
      <c r="L409" s="7"/>
      <c r="M409" s="7"/>
      <c r="N409" s="7"/>
      <c r="O409" s="18" t="str">
        <f>IF(B409="","",IF(AND(ISNUMBER(F409),ISNUMBER(I409),I409&gt;=F409),ROUND((I409-F409)*24,4),IF(OR(F409&lt;&gt;"",I409&lt;&gt;""),"",IF(AND(ISNUMBER(J409),J409&gt;=0),J409,""))))</f>
        <v/>
      </c>
      <c r="P409" s="10" t="str">
        <f>IF(B409="","",IF(AND(ISNUMBER(F409),ISNUMBER(I409),I409&gt;=F409),"実績：門司発～門司着",IF(OR(F409&lt;&gt;"",I409&lt;&gt;""),"要確認：時刻不足・逆転",IF(AND(ISNUMBER(J409),J409&gt;=0),"実績：記録の時間","未確認"))))</f>
        <v/>
      </c>
      <c r="Q409" s="10" t="str">
        <f>IF(B409="","",IF(ISNUMBER(A409),YEAR(A409)-IF(MONTH(A409)&lt;4,1,0),""))</f>
        <v/>
      </c>
      <c r="R409" s="10" t="str">
        <f>IF(B409="","",IF(OR(NOT(ISNUMBER(A409)),C409="",D409="",L409="",M409="",AND(B409&lt;&gt;"関豊丸",B409&lt;&gt;"長豊丸")),"要確認：対象船・基本項目",IF(OR(P409="要確認：時刻不足・逆転",AND(ISNUMBER(G409),ISNUMBER(H409),H409&lt;G409),AND(ISNUMBER(F409),ISNUMBER(G409),G409&lt;F409),AND(ISNUMBER(H409),ISNUMBER(I409),I409&lt;H409),AND(ISNUMBER(J409),J409&lt;0),AND(ISNUMBER(K409),K409&lt;0)),"要確認：時刻・時間・料金",IF(COUNTIFS(OtherPorts[作業日],A409,OtherPorts[曳船名],B409,OtherPorts[船名],D409,OtherPorts[門司港発],F409)&gt;1,"要確認：同じ他港作業が重複",IF(OR(NOT(ISNUMBER(O409)),M409="未確認"),"要確認：時間・根拠未確認","確認済")))))</f>
        <v/>
      </c>
      <c r="S409" s="10" t="str">
        <f>IF(B409="","",IF(ISNUMBER(K409),0,1))</f>
        <v/>
      </c>
    </row>
    <row r="410" spans="1:19" ht="24.95" customHeight="1" x14ac:dyDescent="0.2">
      <c r="A410" s="20"/>
      <c r="B410" s="7"/>
      <c r="C410" s="7"/>
      <c r="D410" s="7"/>
      <c r="E410" s="7"/>
      <c r="F410" s="26"/>
      <c r="G410" s="26"/>
      <c r="H410" s="26"/>
      <c r="I410" s="26"/>
      <c r="J410" s="32"/>
      <c r="K410" s="35"/>
      <c r="L410" s="7"/>
      <c r="M410" s="7"/>
      <c r="N410" s="7"/>
      <c r="O410" s="18" t="str">
        <f>IF(B410="","",IF(AND(ISNUMBER(F410),ISNUMBER(I410),I410&gt;=F410),ROUND((I410-F410)*24,4),IF(OR(F410&lt;&gt;"",I410&lt;&gt;""),"",IF(AND(ISNUMBER(J410),J410&gt;=0),J410,""))))</f>
        <v/>
      </c>
      <c r="P410" s="10" t="str">
        <f>IF(B410="","",IF(AND(ISNUMBER(F410),ISNUMBER(I410),I410&gt;=F410),"実績：門司発～門司着",IF(OR(F410&lt;&gt;"",I410&lt;&gt;""),"要確認：時刻不足・逆転",IF(AND(ISNUMBER(J410),J410&gt;=0),"実績：記録の時間","未確認"))))</f>
        <v/>
      </c>
      <c r="Q410" s="10" t="str">
        <f>IF(B410="","",IF(ISNUMBER(A410),YEAR(A410)-IF(MONTH(A410)&lt;4,1,0),""))</f>
        <v/>
      </c>
      <c r="R410" s="10" t="str">
        <f>IF(B410="","",IF(OR(NOT(ISNUMBER(A410)),C410="",D410="",L410="",M410="",AND(B410&lt;&gt;"関豊丸",B410&lt;&gt;"長豊丸")),"要確認：対象船・基本項目",IF(OR(P410="要確認：時刻不足・逆転",AND(ISNUMBER(G410),ISNUMBER(H410),H410&lt;G410),AND(ISNUMBER(F410),ISNUMBER(G410),G410&lt;F410),AND(ISNUMBER(H410),ISNUMBER(I410),I410&lt;H410),AND(ISNUMBER(J410),J410&lt;0),AND(ISNUMBER(K410),K410&lt;0)),"要確認：時刻・時間・料金",IF(COUNTIFS(OtherPorts[作業日],A410,OtherPorts[曳船名],B410,OtherPorts[船名],D410,OtherPorts[門司港発],F410)&gt;1,"要確認：同じ他港作業が重複",IF(OR(NOT(ISNUMBER(O410)),M410="未確認"),"要確認：時間・根拠未確認","確認済")))))</f>
        <v/>
      </c>
      <c r="S410" s="10" t="str">
        <f>IF(B410="","",IF(ISNUMBER(K410),0,1))</f>
        <v/>
      </c>
    </row>
    <row r="411" spans="1:19" ht="24.95" customHeight="1" x14ac:dyDescent="0.2">
      <c r="A411" s="20"/>
      <c r="B411" s="7"/>
      <c r="C411" s="7"/>
      <c r="D411" s="7"/>
      <c r="E411" s="7"/>
      <c r="F411" s="26"/>
      <c r="G411" s="26"/>
      <c r="H411" s="26"/>
      <c r="I411" s="26"/>
      <c r="J411" s="32"/>
      <c r="K411" s="35"/>
      <c r="L411" s="7"/>
      <c r="M411" s="7"/>
      <c r="N411" s="7"/>
      <c r="O411" s="18" t="str">
        <f>IF(B411="","",IF(AND(ISNUMBER(F411),ISNUMBER(I411),I411&gt;=F411),ROUND((I411-F411)*24,4),IF(OR(F411&lt;&gt;"",I411&lt;&gt;""),"",IF(AND(ISNUMBER(J411),J411&gt;=0),J411,""))))</f>
        <v/>
      </c>
      <c r="P411" s="10" t="str">
        <f>IF(B411="","",IF(AND(ISNUMBER(F411),ISNUMBER(I411),I411&gt;=F411),"実績：門司発～門司着",IF(OR(F411&lt;&gt;"",I411&lt;&gt;""),"要確認：時刻不足・逆転",IF(AND(ISNUMBER(J411),J411&gt;=0),"実績：記録の時間","未確認"))))</f>
        <v/>
      </c>
      <c r="Q411" s="10" t="str">
        <f>IF(B411="","",IF(ISNUMBER(A411),YEAR(A411)-IF(MONTH(A411)&lt;4,1,0),""))</f>
        <v/>
      </c>
      <c r="R411" s="10" t="str">
        <f>IF(B411="","",IF(OR(NOT(ISNUMBER(A411)),C411="",D411="",L411="",M411="",AND(B411&lt;&gt;"関豊丸",B411&lt;&gt;"長豊丸")),"要確認：対象船・基本項目",IF(OR(P411="要確認：時刻不足・逆転",AND(ISNUMBER(G411),ISNUMBER(H411),H411&lt;G411),AND(ISNUMBER(F411),ISNUMBER(G411),G411&lt;F411),AND(ISNUMBER(H411),ISNUMBER(I411),I411&lt;H411),AND(ISNUMBER(J411),J411&lt;0),AND(ISNUMBER(K411),K411&lt;0)),"要確認：時刻・時間・料金",IF(COUNTIFS(OtherPorts[作業日],A411,OtherPorts[曳船名],B411,OtherPorts[船名],D411,OtherPorts[門司港発],F411)&gt;1,"要確認：同じ他港作業が重複",IF(OR(NOT(ISNUMBER(O411)),M411="未確認"),"要確認：時間・根拠未確認","確認済")))))</f>
        <v/>
      </c>
      <c r="S411" s="10" t="str">
        <f>IF(B411="","",IF(ISNUMBER(K411),0,1))</f>
        <v/>
      </c>
    </row>
    <row r="412" spans="1:19" ht="24.95" customHeight="1" x14ac:dyDescent="0.2">
      <c r="A412" s="20"/>
      <c r="B412" s="7"/>
      <c r="C412" s="7"/>
      <c r="D412" s="7"/>
      <c r="E412" s="7"/>
      <c r="F412" s="26"/>
      <c r="G412" s="26"/>
      <c r="H412" s="26"/>
      <c r="I412" s="26"/>
      <c r="J412" s="32"/>
      <c r="K412" s="35"/>
      <c r="L412" s="7"/>
      <c r="M412" s="7"/>
      <c r="N412" s="7"/>
      <c r="O412" s="18" t="str">
        <f>IF(B412="","",IF(AND(ISNUMBER(F412),ISNUMBER(I412),I412&gt;=F412),ROUND((I412-F412)*24,4),IF(OR(F412&lt;&gt;"",I412&lt;&gt;""),"",IF(AND(ISNUMBER(J412),J412&gt;=0),J412,""))))</f>
        <v/>
      </c>
      <c r="P412" s="10" t="str">
        <f>IF(B412="","",IF(AND(ISNUMBER(F412),ISNUMBER(I412),I412&gt;=F412),"実績：門司発～門司着",IF(OR(F412&lt;&gt;"",I412&lt;&gt;""),"要確認：時刻不足・逆転",IF(AND(ISNUMBER(J412),J412&gt;=0),"実績：記録の時間","未確認"))))</f>
        <v/>
      </c>
      <c r="Q412" s="10" t="str">
        <f>IF(B412="","",IF(ISNUMBER(A412),YEAR(A412)-IF(MONTH(A412)&lt;4,1,0),""))</f>
        <v/>
      </c>
      <c r="R412" s="10" t="str">
        <f>IF(B412="","",IF(OR(NOT(ISNUMBER(A412)),C412="",D412="",L412="",M412="",AND(B412&lt;&gt;"関豊丸",B412&lt;&gt;"長豊丸")),"要確認：対象船・基本項目",IF(OR(P412="要確認：時刻不足・逆転",AND(ISNUMBER(G412),ISNUMBER(H412),H412&lt;G412),AND(ISNUMBER(F412),ISNUMBER(G412),G412&lt;F412),AND(ISNUMBER(H412),ISNUMBER(I412),I412&lt;H412),AND(ISNUMBER(J412),J412&lt;0),AND(ISNUMBER(K412),K412&lt;0)),"要確認：時刻・時間・料金",IF(COUNTIFS(OtherPorts[作業日],A412,OtherPorts[曳船名],B412,OtherPorts[船名],D412,OtherPorts[門司港発],F412)&gt;1,"要確認：同じ他港作業が重複",IF(OR(NOT(ISNUMBER(O412)),M412="未確認"),"要確認：時間・根拠未確認","確認済")))))</f>
        <v/>
      </c>
      <c r="S412" s="10" t="str">
        <f>IF(B412="","",IF(ISNUMBER(K412),0,1))</f>
        <v/>
      </c>
    </row>
    <row r="413" spans="1:19" ht="24.95" customHeight="1" x14ac:dyDescent="0.2">
      <c r="A413" s="20"/>
      <c r="B413" s="7"/>
      <c r="C413" s="7"/>
      <c r="D413" s="7"/>
      <c r="E413" s="7"/>
      <c r="F413" s="26"/>
      <c r="G413" s="26"/>
      <c r="H413" s="26"/>
      <c r="I413" s="26"/>
      <c r="J413" s="32"/>
      <c r="K413" s="35"/>
      <c r="L413" s="7"/>
      <c r="M413" s="7"/>
      <c r="N413" s="7"/>
      <c r="O413" s="18" t="str">
        <f>IF(B413="","",IF(AND(ISNUMBER(F413),ISNUMBER(I413),I413&gt;=F413),ROUND((I413-F413)*24,4),IF(OR(F413&lt;&gt;"",I413&lt;&gt;""),"",IF(AND(ISNUMBER(J413),J413&gt;=0),J413,""))))</f>
        <v/>
      </c>
      <c r="P413" s="10" t="str">
        <f>IF(B413="","",IF(AND(ISNUMBER(F413),ISNUMBER(I413),I413&gt;=F413),"実績：門司発～門司着",IF(OR(F413&lt;&gt;"",I413&lt;&gt;""),"要確認：時刻不足・逆転",IF(AND(ISNUMBER(J413),J413&gt;=0),"実績：記録の時間","未確認"))))</f>
        <v/>
      </c>
      <c r="Q413" s="10" t="str">
        <f>IF(B413="","",IF(ISNUMBER(A413),YEAR(A413)-IF(MONTH(A413)&lt;4,1,0),""))</f>
        <v/>
      </c>
      <c r="R413" s="10" t="str">
        <f>IF(B413="","",IF(OR(NOT(ISNUMBER(A413)),C413="",D413="",L413="",M413="",AND(B413&lt;&gt;"関豊丸",B413&lt;&gt;"長豊丸")),"要確認：対象船・基本項目",IF(OR(P413="要確認：時刻不足・逆転",AND(ISNUMBER(G413),ISNUMBER(H413),H413&lt;G413),AND(ISNUMBER(F413),ISNUMBER(G413),G413&lt;F413),AND(ISNUMBER(H413),ISNUMBER(I413),I413&lt;H413),AND(ISNUMBER(J413),J413&lt;0),AND(ISNUMBER(K413),K413&lt;0)),"要確認：時刻・時間・料金",IF(COUNTIFS(OtherPorts[作業日],A413,OtherPorts[曳船名],B413,OtherPorts[船名],D413,OtherPorts[門司港発],F413)&gt;1,"要確認：同じ他港作業が重複",IF(OR(NOT(ISNUMBER(O413)),M413="未確認"),"要確認：時間・根拠未確認","確認済")))))</f>
        <v/>
      </c>
      <c r="S413" s="10" t="str">
        <f>IF(B413="","",IF(ISNUMBER(K413),0,1))</f>
        <v/>
      </c>
    </row>
    <row r="414" spans="1:19" ht="24.95" customHeight="1" x14ac:dyDescent="0.2">
      <c r="A414" s="20"/>
      <c r="B414" s="7"/>
      <c r="C414" s="7"/>
      <c r="D414" s="7"/>
      <c r="E414" s="7"/>
      <c r="F414" s="26"/>
      <c r="G414" s="26"/>
      <c r="H414" s="26"/>
      <c r="I414" s="26"/>
      <c r="J414" s="32"/>
      <c r="K414" s="35"/>
      <c r="L414" s="7"/>
      <c r="M414" s="7"/>
      <c r="N414" s="7"/>
      <c r="O414" s="18" t="str">
        <f>IF(B414="","",IF(AND(ISNUMBER(F414),ISNUMBER(I414),I414&gt;=F414),ROUND((I414-F414)*24,4),IF(OR(F414&lt;&gt;"",I414&lt;&gt;""),"",IF(AND(ISNUMBER(J414),J414&gt;=0),J414,""))))</f>
        <v/>
      </c>
      <c r="P414" s="10" t="str">
        <f>IF(B414="","",IF(AND(ISNUMBER(F414),ISNUMBER(I414),I414&gt;=F414),"実績：門司発～門司着",IF(OR(F414&lt;&gt;"",I414&lt;&gt;""),"要確認：時刻不足・逆転",IF(AND(ISNUMBER(J414),J414&gt;=0),"実績：記録の時間","未確認"))))</f>
        <v/>
      </c>
      <c r="Q414" s="10" t="str">
        <f>IF(B414="","",IF(ISNUMBER(A414),YEAR(A414)-IF(MONTH(A414)&lt;4,1,0),""))</f>
        <v/>
      </c>
      <c r="R414" s="10" t="str">
        <f>IF(B414="","",IF(OR(NOT(ISNUMBER(A414)),C414="",D414="",L414="",M414="",AND(B414&lt;&gt;"関豊丸",B414&lt;&gt;"長豊丸")),"要確認：対象船・基本項目",IF(OR(P414="要確認：時刻不足・逆転",AND(ISNUMBER(G414),ISNUMBER(H414),H414&lt;G414),AND(ISNUMBER(F414),ISNUMBER(G414),G414&lt;F414),AND(ISNUMBER(H414),ISNUMBER(I414),I414&lt;H414),AND(ISNUMBER(J414),J414&lt;0),AND(ISNUMBER(K414),K414&lt;0)),"要確認：時刻・時間・料金",IF(COUNTIFS(OtherPorts[作業日],A414,OtherPorts[曳船名],B414,OtherPorts[船名],D414,OtherPorts[門司港発],F414)&gt;1,"要確認：同じ他港作業が重複",IF(OR(NOT(ISNUMBER(O414)),M414="未確認"),"要確認：時間・根拠未確認","確認済")))))</f>
        <v/>
      </c>
      <c r="S414" s="10" t="str">
        <f>IF(B414="","",IF(ISNUMBER(K414),0,1))</f>
        <v/>
      </c>
    </row>
    <row r="415" spans="1:19" ht="24.95" customHeight="1" x14ac:dyDescent="0.2">
      <c r="A415" s="20"/>
      <c r="B415" s="7"/>
      <c r="C415" s="7"/>
      <c r="D415" s="7"/>
      <c r="E415" s="7"/>
      <c r="F415" s="26"/>
      <c r="G415" s="26"/>
      <c r="H415" s="26"/>
      <c r="I415" s="26"/>
      <c r="J415" s="32"/>
      <c r="K415" s="35"/>
      <c r="L415" s="7"/>
      <c r="M415" s="7"/>
      <c r="N415" s="7"/>
      <c r="O415" s="18" t="str">
        <f>IF(B415="","",IF(AND(ISNUMBER(F415),ISNUMBER(I415),I415&gt;=F415),ROUND((I415-F415)*24,4),IF(OR(F415&lt;&gt;"",I415&lt;&gt;""),"",IF(AND(ISNUMBER(J415),J415&gt;=0),J415,""))))</f>
        <v/>
      </c>
      <c r="P415" s="10" t="str">
        <f>IF(B415="","",IF(AND(ISNUMBER(F415),ISNUMBER(I415),I415&gt;=F415),"実績：門司発～門司着",IF(OR(F415&lt;&gt;"",I415&lt;&gt;""),"要確認：時刻不足・逆転",IF(AND(ISNUMBER(J415),J415&gt;=0),"実績：記録の時間","未確認"))))</f>
        <v/>
      </c>
      <c r="Q415" s="10" t="str">
        <f>IF(B415="","",IF(ISNUMBER(A415),YEAR(A415)-IF(MONTH(A415)&lt;4,1,0),""))</f>
        <v/>
      </c>
      <c r="R415" s="10" t="str">
        <f>IF(B415="","",IF(OR(NOT(ISNUMBER(A415)),C415="",D415="",L415="",M415="",AND(B415&lt;&gt;"関豊丸",B415&lt;&gt;"長豊丸")),"要確認：対象船・基本項目",IF(OR(P415="要確認：時刻不足・逆転",AND(ISNUMBER(G415),ISNUMBER(H415),H415&lt;G415),AND(ISNUMBER(F415),ISNUMBER(G415),G415&lt;F415),AND(ISNUMBER(H415),ISNUMBER(I415),I415&lt;H415),AND(ISNUMBER(J415),J415&lt;0),AND(ISNUMBER(K415),K415&lt;0)),"要確認：時刻・時間・料金",IF(COUNTIFS(OtherPorts[作業日],A415,OtherPorts[曳船名],B415,OtherPorts[船名],D415,OtherPorts[門司港発],F415)&gt;1,"要確認：同じ他港作業が重複",IF(OR(NOT(ISNUMBER(O415)),M415="未確認"),"要確認：時間・根拠未確認","確認済")))))</f>
        <v/>
      </c>
      <c r="S415" s="10" t="str">
        <f>IF(B415="","",IF(ISNUMBER(K415),0,1))</f>
        <v/>
      </c>
    </row>
    <row r="416" spans="1:19" ht="24.95" customHeight="1" x14ac:dyDescent="0.2">
      <c r="A416" s="20"/>
      <c r="B416" s="7"/>
      <c r="C416" s="7"/>
      <c r="D416" s="7"/>
      <c r="E416" s="7"/>
      <c r="F416" s="26"/>
      <c r="G416" s="26"/>
      <c r="H416" s="26"/>
      <c r="I416" s="26"/>
      <c r="J416" s="32"/>
      <c r="K416" s="35"/>
      <c r="L416" s="7"/>
      <c r="M416" s="7"/>
      <c r="N416" s="7"/>
      <c r="O416" s="18" t="str">
        <f>IF(B416="","",IF(AND(ISNUMBER(F416),ISNUMBER(I416),I416&gt;=F416),ROUND((I416-F416)*24,4),IF(OR(F416&lt;&gt;"",I416&lt;&gt;""),"",IF(AND(ISNUMBER(J416),J416&gt;=0),J416,""))))</f>
        <v/>
      </c>
      <c r="P416" s="10" t="str">
        <f>IF(B416="","",IF(AND(ISNUMBER(F416),ISNUMBER(I416),I416&gt;=F416),"実績：門司発～門司着",IF(OR(F416&lt;&gt;"",I416&lt;&gt;""),"要確認：時刻不足・逆転",IF(AND(ISNUMBER(J416),J416&gt;=0),"実績：記録の時間","未確認"))))</f>
        <v/>
      </c>
      <c r="Q416" s="10" t="str">
        <f>IF(B416="","",IF(ISNUMBER(A416),YEAR(A416)-IF(MONTH(A416)&lt;4,1,0),""))</f>
        <v/>
      </c>
      <c r="R416" s="10" t="str">
        <f>IF(B416="","",IF(OR(NOT(ISNUMBER(A416)),C416="",D416="",L416="",M416="",AND(B416&lt;&gt;"関豊丸",B416&lt;&gt;"長豊丸")),"要確認：対象船・基本項目",IF(OR(P416="要確認：時刻不足・逆転",AND(ISNUMBER(G416),ISNUMBER(H416),H416&lt;G416),AND(ISNUMBER(F416),ISNUMBER(G416),G416&lt;F416),AND(ISNUMBER(H416),ISNUMBER(I416),I416&lt;H416),AND(ISNUMBER(J416),J416&lt;0),AND(ISNUMBER(K416),K416&lt;0)),"要確認：時刻・時間・料金",IF(COUNTIFS(OtherPorts[作業日],A416,OtherPorts[曳船名],B416,OtherPorts[船名],D416,OtherPorts[門司港発],F416)&gt;1,"要確認：同じ他港作業が重複",IF(OR(NOT(ISNUMBER(O416)),M416="未確認"),"要確認：時間・根拠未確認","確認済")))))</f>
        <v/>
      </c>
      <c r="S416" s="10" t="str">
        <f>IF(B416="","",IF(ISNUMBER(K416),0,1))</f>
        <v/>
      </c>
    </row>
    <row r="417" spans="1:19" ht="24.95" customHeight="1" x14ac:dyDescent="0.2">
      <c r="A417" s="20"/>
      <c r="B417" s="7"/>
      <c r="C417" s="7"/>
      <c r="D417" s="7"/>
      <c r="E417" s="7"/>
      <c r="F417" s="26"/>
      <c r="G417" s="26"/>
      <c r="H417" s="26"/>
      <c r="I417" s="26"/>
      <c r="J417" s="32"/>
      <c r="K417" s="35"/>
      <c r="L417" s="7"/>
      <c r="M417" s="7"/>
      <c r="N417" s="7"/>
      <c r="O417" s="18" t="str">
        <f>IF(B417="","",IF(AND(ISNUMBER(F417),ISNUMBER(I417),I417&gt;=F417),ROUND((I417-F417)*24,4),IF(OR(F417&lt;&gt;"",I417&lt;&gt;""),"",IF(AND(ISNUMBER(J417),J417&gt;=0),J417,""))))</f>
        <v/>
      </c>
      <c r="P417" s="10" t="str">
        <f>IF(B417="","",IF(AND(ISNUMBER(F417),ISNUMBER(I417),I417&gt;=F417),"実績：門司発～門司着",IF(OR(F417&lt;&gt;"",I417&lt;&gt;""),"要確認：時刻不足・逆転",IF(AND(ISNUMBER(J417),J417&gt;=0),"実績：記録の時間","未確認"))))</f>
        <v/>
      </c>
      <c r="Q417" s="10" t="str">
        <f>IF(B417="","",IF(ISNUMBER(A417),YEAR(A417)-IF(MONTH(A417)&lt;4,1,0),""))</f>
        <v/>
      </c>
      <c r="R417" s="10" t="str">
        <f>IF(B417="","",IF(OR(NOT(ISNUMBER(A417)),C417="",D417="",L417="",M417="",AND(B417&lt;&gt;"関豊丸",B417&lt;&gt;"長豊丸")),"要確認：対象船・基本項目",IF(OR(P417="要確認：時刻不足・逆転",AND(ISNUMBER(G417),ISNUMBER(H417),H417&lt;G417),AND(ISNUMBER(F417),ISNUMBER(G417),G417&lt;F417),AND(ISNUMBER(H417),ISNUMBER(I417),I417&lt;H417),AND(ISNUMBER(J417),J417&lt;0),AND(ISNUMBER(K417),K417&lt;0)),"要確認：時刻・時間・料金",IF(COUNTIFS(OtherPorts[作業日],A417,OtherPorts[曳船名],B417,OtherPorts[船名],D417,OtherPorts[門司港発],F417)&gt;1,"要確認：同じ他港作業が重複",IF(OR(NOT(ISNUMBER(O417)),M417="未確認"),"要確認：時間・根拠未確認","確認済")))))</f>
        <v/>
      </c>
      <c r="S417" s="10" t="str">
        <f>IF(B417="","",IF(ISNUMBER(K417),0,1))</f>
        <v/>
      </c>
    </row>
    <row r="418" spans="1:19" ht="24.95" customHeight="1" x14ac:dyDescent="0.2">
      <c r="A418" s="20"/>
      <c r="B418" s="7"/>
      <c r="C418" s="7"/>
      <c r="D418" s="7"/>
      <c r="E418" s="7"/>
      <c r="F418" s="26"/>
      <c r="G418" s="26"/>
      <c r="H418" s="26"/>
      <c r="I418" s="26"/>
      <c r="J418" s="32"/>
      <c r="K418" s="35"/>
      <c r="L418" s="7"/>
      <c r="M418" s="7"/>
      <c r="N418" s="7"/>
      <c r="O418" s="18" t="str">
        <f>IF(B418="","",IF(AND(ISNUMBER(F418),ISNUMBER(I418),I418&gt;=F418),ROUND((I418-F418)*24,4),IF(OR(F418&lt;&gt;"",I418&lt;&gt;""),"",IF(AND(ISNUMBER(J418),J418&gt;=0),J418,""))))</f>
        <v/>
      </c>
      <c r="P418" s="10" t="str">
        <f>IF(B418="","",IF(AND(ISNUMBER(F418),ISNUMBER(I418),I418&gt;=F418),"実績：門司発～門司着",IF(OR(F418&lt;&gt;"",I418&lt;&gt;""),"要確認：時刻不足・逆転",IF(AND(ISNUMBER(J418),J418&gt;=0),"実績：記録の時間","未確認"))))</f>
        <v/>
      </c>
      <c r="Q418" s="10" t="str">
        <f>IF(B418="","",IF(ISNUMBER(A418),YEAR(A418)-IF(MONTH(A418)&lt;4,1,0),""))</f>
        <v/>
      </c>
      <c r="R418" s="10" t="str">
        <f>IF(B418="","",IF(OR(NOT(ISNUMBER(A418)),C418="",D418="",L418="",M418="",AND(B418&lt;&gt;"関豊丸",B418&lt;&gt;"長豊丸")),"要確認：対象船・基本項目",IF(OR(P418="要確認：時刻不足・逆転",AND(ISNUMBER(G418),ISNUMBER(H418),H418&lt;G418),AND(ISNUMBER(F418),ISNUMBER(G418),G418&lt;F418),AND(ISNUMBER(H418),ISNUMBER(I418),I418&lt;H418),AND(ISNUMBER(J418),J418&lt;0),AND(ISNUMBER(K418),K418&lt;0)),"要確認：時刻・時間・料金",IF(COUNTIFS(OtherPorts[作業日],A418,OtherPorts[曳船名],B418,OtherPorts[船名],D418,OtherPorts[門司港発],F418)&gt;1,"要確認：同じ他港作業が重複",IF(OR(NOT(ISNUMBER(O418)),M418="未確認"),"要確認：時間・根拠未確認","確認済")))))</f>
        <v/>
      </c>
      <c r="S418" s="10" t="str">
        <f>IF(B418="","",IF(ISNUMBER(K418),0,1))</f>
        <v/>
      </c>
    </row>
    <row r="419" spans="1:19" ht="24.95" customHeight="1" x14ac:dyDescent="0.2">
      <c r="A419" s="20"/>
      <c r="B419" s="7"/>
      <c r="C419" s="7"/>
      <c r="D419" s="7"/>
      <c r="E419" s="7"/>
      <c r="F419" s="26"/>
      <c r="G419" s="26"/>
      <c r="H419" s="26"/>
      <c r="I419" s="26"/>
      <c r="J419" s="32"/>
      <c r="K419" s="35"/>
      <c r="L419" s="7"/>
      <c r="M419" s="7"/>
      <c r="N419" s="7"/>
      <c r="O419" s="18" t="str">
        <f>IF(B419="","",IF(AND(ISNUMBER(F419),ISNUMBER(I419),I419&gt;=F419),ROUND((I419-F419)*24,4),IF(OR(F419&lt;&gt;"",I419&lt;&gt;""),"",IF(AND(ISNUMBER(J419),J419&gt;=0),J419,""))))</f>
        <v/>
      </c>
      <c r="P419" s="10" t="str">
        <f>IF(B419="","",IF(AND(ISNUMBER(F419),ISNUMBER(I419),I419&gt;=F419),"実績：門司発～門司着",IF(OR(F419&lt;&gt;"",I419&lt;&gt;""),"要確認：時刻不足・逆転",IF(AND(ISNUMBER(J419),J419&gt;=0),"実績：記録の時間","未確認"))))</f>
        <v/>
      </c>
      <c r="Q419" s="10" t="str">
        <f>IF(B419="","",IF(ISNUMBER(A419),YEAR(A419)-IF(MONTH(A419)&lt;4,1,0),""))</f>
        <v/>
      </c>
      <c r="R419" s="10" t="str">
        <f>IF(B419="","",IF(OR(NOT(ISNUMBER(A419)),C419="",D419="",L419="",M419="",AND(B419&lt;&gt;"関豊丸",B419&lt;&gt;"長豊丸")),"要確認：対象船・基本項目",IF(OR(P419="要確認：時刻不足・逆転",AND(ISNUMBER(G419),ISNUMBER(H419),H419&lt;G419),AND(ISNUMBER(F419),ISNUMBER(G419),G419&lt;F419),AND(ISNUMBER(H419),ISNUMBER(I419),I419&lt;H419),AND(ISNUMBER(J419),J419&lt;0),AND(ISNUMBER(K419),K419&lt;0)),"要確認：時刻・時間・料金",IF(COUNTIFS(OtherPorts[作業日],A419,OtherPorts[曳船名],B419,OtherPorts[船名],D419,OtherPorts[門司港発],F419)&gt;1,"要確認：同じ他港作業が重複",IF(OR(NOT(ISNUMBER(O419)),M419="未確認"),"要確認：時間・根拠未確認","確認済")))))</f>
        <v/>
      </c>
      <c r="S419" s="10" t="str">
        <f>IF(B419="","",IF(ISNUMBER(K419),0,1))</f>
        <v/>
      </c>
    </row>
    <row r="420" spans="1:19" ht="24.95" customHeight="1" x14ac:dyDescent="0.2">
      <c r="A420" s="20"/>
      <c r="B420" s="7"/>
      <c r="C420" s="7"/>
      <c r="D420" s="7"/>
      <c r="E420" s="7"/>
      <c r="F420" s="26"/>
      <c r="G420" s="26"/>
      <c r="H420" s="26"/>
      <c r="I420" s="26"/>
      <c r="J420" s="32"/>
      <c r="K420" s="35"/>
      <c r="L420" s="7"/>
      <c r="M420" s="7"/>
      <c r="N420" s="7"/>
      <c r="O420" s="18" t="str">
        <f>IF(B420="","",IF(AND(ISNUMBER(F420),ISNUMBER(I420),I420&gt;=F420),ROUND((I420-F420)*24,4),IF(OR(F420&lt;&gt;"",I420&lt;&gt;""),"",IF(AND(ISNUMBER(J420),J420&gt;=0),J420,""))))</f>
        <v/>
      </c>
      <c r="P420" s="10" t="str">
        <f>IF(B420="","",IF(AND(ISNUMBER(F420),ISNUMBER(I420),I420&gt;=F420),"実績：門司発～門司着",IF(OR(F420&lt;&gt;"",I420&lt;&gt;""),"要確認：時刻不足・逆転",IF(AND(ISNUMBER(J420),J420&gt;=0),"実績：記録の時間","未確認"))))</f>
        <v/>
      </c>
      <c r="Q420" s="10" t="str">
        <f>IF(B420="","",IF(ISNUMBER(A420),YEAR(A420)-IF(MONTH(A420)&lt;4,1,0),""))</f>
        <v/>
      </c>
      <c r="R420" s="10" t="str">
        <f>IF(B420="","",IF(OR(NOT(ISNUMBER(A420)),C420="",D420="",L420="",M420="",AND(B420&lt;&gt;"関豊丸",B420&lt;&gt;"長豊丸")),"要確認：対象船・基本項目",IF(OR(P420="要確認：時刻不足・逆転",AND(ISNUMBER(G420),ISNUMBER(H420),H420&lt;G420),AND(ISNUMBER(F420),ISNUMBER(G420),G420&lt;F420),AND(ISNUMBER(H420),ISNUMBER(I420),I420&lt;H420),AND(ISNUMBER(J420),J420&lt;0),AND(ISNUMBER(K420),K420&lt;0)),"要確認：時刻・時間・料金",IF(COUNTIFS(OtherPorts[作業日],A420,OtherPorts[曳船名],B420,OtherPorts[船名],D420,OtherPorts[門司港発],F420)&gt;1,"要確認：同じ他港作業が重複",IF(OR(NOT(ISNUMBER(O420)),M420="未確認"),"要確認：時間・根拠未確認","確認済")))))</f>
        <v/>
      </c>
      <c r="S420" s="10" t="str">
        <f>IF(B420="","",IF(ISNUMBER(K420),0,1))</f>
        <v/>
      </c>
    </row>
    <row r="421" spans="1:19" ht="24.95" customHeight="1" x14ac:dyDescent="0.2">
      <c r="A421" s="20"/>
      <c r="B421" s="7"/>
      <c r="C421" s="7"/>
      <c r="D421" s="7"/>
      <c r="E421" s="7"/>
      <c r="F421" s="26"/>
      <c r="G421" s="26"/>
      <c r="H421" s="26"/>
      <c r="I421" s="26"/>
      <c r="J421" s="32"/>
      <c r="K421" s="35"/>
      <c r="L421" s="7"/>
      <c r="M421" s="7"/>
      <c r="N421" s="7"/>
      <c r="O421" s="18" t="str">
        <f>IF(B421="","",IF(AND(ISNUMBER(F421),ISNUMBER(I421),I421&gt;=F421),ROUND((I421-F421)*24,4),IF(OR(F421&lt;&gt;"",I421&lt;&gt;""),"",IF(AND(ISNUMBER(J421),J421&gt;=0),J421,""))))</f>
        <v/>
      </c>
      <c r="P421" s="10" t="str">
        <f>IF(B421="","",IF(AND(ISNUMBER(F421),ISNUMBER(I421),I421&gt;=F421),"実績：門司発～門司着",IF(OR(F421&lt;&gt;"",I421&lt;&gt;""),"要確認：時刻不足・逆転",IF(AND(ISNUMBER(J421),J421&gt;=0),"実績：記録の時間","未確認"))))</f>
        <v/>
      </c>
      <c r="Q421" s="10" t="str">
        <f>IF(B421="","",IF(ISNUMBER(A421),YEAR(A421)-IF(MONTH(A421)&lt;4,1,0),""))</f>
        <v/>
      </c>
      <c r="R421" s="10" t="str">
        <f>IF(B421="","",IF(OR(NOT(ISNUMBER(A421)),C421="",D421="",L421="",M421="",AND(B421&lt;&gt;"関豊丸",B421&lt;&gt;"長豊丸")),"要確認：対象船・基本項目",IF(OR(P421="要確認：時刻不足・逆転",AND(ISNUMBER(G421),ISNUMBER(H421),H421&lt;G421),AND(ISNUMBER(F421),ISNUMBER(G421),G421&lt;F421),AND(ISNUMBER(H421),ISNUMBER(I421),I421&lt;H421),AND(ISNUMBER(J421),J421&lt;0),AND(ISNUMBER(K421),K421&lt;0)),"要確認：時刻・時間・料金",IF(COUNTIFS(OtherPorts[作業日],A421,OtherPorts[曳船名],B421,OtherPorts[船名],D421,OtherPorts[門司港発],F421)&gt;1,"要確認：同じ他港作業が重複",IF(OR(NOT(ISNUMBER(O421)),M421="未確認"),"要確認：時間・根拠未確認","確認済")))))</f>
        <v/>
      </c>
      <c r="S421" s="10" t="str">
        <f>IF(B421="","",IF(ISNUMBER(K421),0,1))</f>
        <v/>
      </c>
    </row>
    <row r="422" spans="1:19" ht="24.95" customHeight="1" x14ac:dyDescent="0.2">
      <c r="A422" s="20"/>
      <c r="B422" s="7"/>
      <c r="C422" s="7"/>
      <c r="D422" s="7"/>
      <c r="E422" s="7"/>
      <c r="F422" s="26"/>
      <c r="G422" s="26"/>
      <c r="H422" s="26"/>
      <c r="I422" s="26"/>
      <c r="J422" s="32"/>
      <c r="K422" s="35"/>
      <c r="L422" s="7"/>
      <c r="M422" s="7"/>
      <c r="N422" s="7"/>
      <c r="O422" s="18" t="str">
        <f>IF(B422="","",IF(AND(ISNUMBER(F422),ISNUMBER(I422),I422&gt;=F422),ROUND((I422-F422)*24,4),IF(OR(F422&lt;&gt;"",I422&lt;&gt;""),"",IF(AND(ISNUMBER(J422),J422&gt;=0),J422,""))))</f>
        <v/>
      </c>
      <c r="P422" s="10" t="str">
        <f>IF(B422="","",IF(AND(ISNUMBER(F422),ISNUMBER(I422),I422&gt;=F422),"実績：門司発～門司着",IF(OR(F422&lt;&gt;"",I422&lt;&gt;""),"要確認：時刻不足・逆転",IF(AND(ISNUMBER(J422),J422&gt;=0),"実績：記録の時間","未確認"))))</f>
        <v/>
      </c>
      <c r="Q422" s="10" t="str">
        <f>IF(B422="","",IF(ISNUMBER(A422),YEAR(A422)-IF(MONTH(A422)&lt;4,1,0),""))</f>
        <v/>
      </c>
      <c r="R422" s="10" t="str">
        <f>IF(B422="","",IF(OR(NOT(ISNUMBER(A422)),C422="",D422="",L422="",M422="",AND(B422&lt;&gt;"関豊丸",B422&lt;&gt;"長豊丸")),"要確認：対象船・基本項目",IF(OR(P422="要確認：時刻不足・逆転",AND(ISNUMBER(G422),ISNUMBER(H422),H422&lt;G422),AND(ISNUMBER(F422),ISNUMBER(G422),G422&lt;F422),AND(ISNUMBER(H422),ISNUMBER(I422),I422&lt;H422),AND(ISNUMBER(J422),J422&lt;0),AND(ISNUMBER(K422),K422&lt;0)),"要確認：時刻・時間・料金",IF(COUNTIFS(OtherPorts[作業日],A422,OtherPorts[曳船名],B422,OtherPorts[船名],D422,OtherPorts[門司港発],F422)&gt;1,"要確認：同じ他港作業が重複",IF(OR(NOT(ISNUMBER(O422)),M422="未確認"),"要確認：時間・根拠未確認","確認済")))))</f>
        <v/>
      </c>
      <c r="S422" s="10" t="str">
        <f>IF(B422="","",IF(ISNUMBER(K422),0,1))</f>
        <v/>
      </c>
    </row>
    <row r="423" spans="1:19" ht="24.95" customHeight="1" x14ac:dyDescent="0.2">
      <c r="A423" s="20"/>
      <c r="B423" s="7"/>
      <c r="C423" s="7"/>
      <c r="D423" s="7"/>
      <c r="E423" s="7"/>
      <c r="F423" s="26"/>
      <c r="G423" s="26"/>
      <c r="H423" s="26"/>
      <c r="I423" s="26"/>
      <c r="J423" s="32"/>
      <c r="K423" s="35"/>
      <c r="L423" s="7"/>
      <c r="M423" s="7"/>
      <c r="N423" s="7"/>
      <c r="O423" s="18" t="str">
        <f>IF(B423="","",IF(AND(ISNUMBER(F423),ISNUMBER(I423),I423&gt;=F423),ROUND((I423-F423)*24,4),IF(OR(F423&lt;&gt;"",I423&lt;&gt;""),"",IF(AND(ISNUMBER(J423),J423&gt;=0),J423,""))))</f>
        <v/>
      </c>
      <c r="P423" s="10" t="str">
        <f>IF(B423="","",IF(AND(ISNUMBER(F423),ISNUMBER(I423),I423&gt;=F423),"実績：門司発～門司着",IF(OR(F423&lt;&gt;"",I423&lt;&gt;""),"要確認：時刻不足・逆転",IF(AND(ISNUMBER(J423),J423&gt;=0),"実績：記録の時間","未確認"))))</f>
        <v/>
      </c>
      <c r="Q423" s="10" t="str">
        <f>IF(B423="","",IF(ISNUMBER(A423),YEAR(A423)-IF(MONTH(A423)&lt;4,1,0),""))</f>
        <v/>
      </c>
      <c r="R423" s="10" t="str">
        <f>IF(B423="","",IF(OR(NOT(ISNUMBER(A423)),C423="",D423="",L423="",M423="",AND(B423&lt;&gt;"関豊丸",B423&lt;&gt;"長豊丸")),"要確認：対象船・基本項目",IF(OR(P423="要確認：時刻不足・逆転",AND(ISNUMBER(G423),ISNUMBER(H423),H423&lt;G423),AND(ISNUMBER(F423),ISNUMBER(G423),G423&lt;F423),AND(ISNUMBER(H423),ISNUMBER(I423),I423&lt;H423),AND(ISNUMBER(J423),J423&lt;0),AND(ISNUMBER(K423),K423&lt;0)),"要確認：時刻・時間・料金",IF(COUNTIFS(OtherPorts[作業日],A423,OtherPorts[曳船名],B423,OtherPorts[船名],D423,OtherPorts[門司港発],F423)&gt;1,"要確認：同じ他港作業が重複",IF(OR(NOT(ISNUMBER(O423)),M423="未確認"),"要確認：時間・根拠未確認","確認済")))))</f>
        <v/>
      </c>
      <c r="S423" s="10" t="str">
        <f>IF(B423="","",IF(ISNUMBER(K423),0,1))</f>
        <v/>
      </c>
    </row>
    <row r="424" spans="1:19" ht="24.95" customHeight="1" x14ac:dyDescent="0.2">
      <c r="A424" s="20"/>
      <c r="B424" s="7"/>
      <c r="C424" s="7"/>
      <c r="D424" s="7"/>
      <c r="E424" s="7"/>
      <c r="F424" s="26"/>
      <c r="G424" s="26"/>
      <c r="H424" s="26"/>
      <c r="I424" s="26"/>
      <c r="J424" s="32"/>
      <c r="K424" s="35"/>
      <c r="L424" s="7"/>
      <c r="M424" s="7"/>
      <c r="N424" s="7"/>
      <c r="O424" s="18" t="str">
        <f>IF(B424="","",IF(AND(ISNUMBER(F424),ISNUMBER(I424),I424&gt;=F424),ROUND((I424-F424)*24,4),IF(OR(F424&lt;&gt;"",I424&lt;&gt;""),"",IF(AND(ISNUMBER(J424),J424&gt;=0),J424,""))))</f>
        <v/>
      </c>
      <c r="P424" s="10" t="str">
        <f>IF(B424="","",IF(AND(ISNUMBER(F424),ISNUMBER(I424),I424&gt;=F424),"実績：門司発～門司着",IF(OR(F424&lt;&gt;"",I424&lt;&gt;""),"要確認：時刻不足・逆転",IF(AND(ISNUMBER(J424),J424&gt;=0),"実績：記録の時間","未確認"))))</f>
        <v/>
      </c>
      <c r="Q424" s="10" t="str">
        <f>IF(B424="","",IF(ISNUMBER(A424),YEAR(A424)-IF(MONTH(A424)&lt;4,1,0),""))</f>
        <v/>
      </c>
      <c r="R424" s="10" t="str">
        <f>IF(B424="","",IF(OR(NOT(ISNUMBER(A424)),C424="",D424="",L424="",M424="",AND(B424&lt;&gt;"関豊丸",B424&lt;&gt;"長豊丸")),"要確認：対象船・基本項目",IF(OR(P424="要確認：時刻不足・逆転",AND(ISNUMBER(G424),ISNUMBER(H424),H424&lt;G424),AND(ISNUMBER(F424),ISNUMBER(G424),G424&lt;F424),AND(ISNUMBER(H424),ISNUMBER(I424),I424&lt;H424),AND(ISNUMBER(J424),J424&lt;0),AND(ISNUMBER(K424),K424&lt;0)),"要確認：時刻・時間・料金",IF(COUNTIFS(OtherPorts[作業日],A424,OtherPorts[曳船名],B424,OtherPorts[船名],D424,OtherPorts[門司港発],F424)&gt;1,"要確認：同じ他港作業が重複",IF(OR(NOT(ISNUMBER(O424)),M424="未確認"),"要確認：時間・根拠未確認","確認済")))))</f>
        <v/>
      </c>
      <c r="S424" s="10" t="str">
        <f>IF(B424="","",IF(ISNUMBER(K424),0,1))</f>
        <v/>
      </c>
    </row>
    <row r="425" spans="1:19" ht="24.95" customHeight="1" x14ac:dyDescent="0.2">
      <c r="A425" s="20"/>
      <c r="B425" s="7"/>
      <c r="C425" s="7"/>
      <c r="D425" s="7"/>
      <c r="E425" s="7"/>
      <c r="F425" s="26"/>
      <c r="G425" s="26"/>
      <c r="H425" s="26"/>
      <c r="I425" s="26"/>
      <c r="J425" s="32"/>
      <c r="K425" s="35"/>
      <c r="L425" s="7"/>
      <c r="M425" s="7"/>
      <c r="N425" s="7"/>
      <c r="O425" s="18" t="str">
        <f>IF(B425="","",IF(AND(ISNUMBER(F425),ISNUMBER(I425),I425&gt;=F425),ROUND((I425-F425)*24,4),IF(OR(F425&lt;&gt;"",I425&lt;&gt;""),"",IF(AND(ISNUMBER(J425),J425&gt;=0),J425,""))))</f>
        <v/>
      </c>
      <c r="P425" s="10" t="str">
        <f>IF(B425="","",IF(AND(ISNUMBER(F425),ISNUMBER(I425),I425&gt;=F425),"実績：門司発～門司着",IF(OR(F425&lt;&gt;"",I425&lt;&gt;""),"要確認：時刻不足・逆転",IF(AND(ISNUMBER(J425),J425&gt;=0),"実績：記録の時間","未確認"))))</f>
        <v/>
      </c>
      <c r="Q425" s="10" t="str">
        <f>IF(B425="","",IF(ISNUMBER(A425),YEAR(A425)-IF(MONTH(A425)&lt;4,1,0),""))</f>
        <v/>
      </c>
      <c r="R425" s="10" t="str">
        <f>IF(B425="","",IF(OR(NOT(ISNUMBER(A425)),C425="",D425="",L425="",M425="",AND(B425&lt;&gt;"関豊丸",B425&lt;&gt;"長豊丸")),"要確認：対象船・基本項目",IF(OR(P425="要確認：時刻不足・逆転",AND(ISNUMBER(G425),ISNUMBER(H425),H425&lt;G425),AND(ISNUMBER(F425),ISNUMBER(G425),G425&lt;F425),AND(ISNUMBER(H425),ISNUMBER(I425),I425&lt;H425),AND(ISNUMBER(J425),J425&lt;0),AND(ISNUMBER(K425),K425&lt;0)),"要確認：時刻・時間・料金",IF(COUNTIFS(OtherPorts[作業日],A425,OtherPorts[曳船名],B425,OtherPorts[船名],D425,OtherPorts[門司港発],F425)&gt;1,"要確認：同じ他港作業が重複",IF(OR(NOT(ISNUMBER(O425)),M425="未確認"),"要確認：時間・根拠未確認","確認済")))))</f>
        <v/>
      </c>
      <c r="S425" s="10" t="str">
        <f>IF(B425="","",IF(ISNUMBER(K425),0,1))</f>
        <v/>
      </c>
    </row>
    <row r="426" spans="1:19" ht="24.95" customHeight="1" x14ac:dyDescent="0.2">
      <c r="A426" s="20"/>
      <c r="B426" s="7"/>
      <c r="C426" s="7"/>
      <c r="D426" s="7"/>
      <c r="E426" s="7"/>
      <c r="F426" s="26"/>
      <c r="G426" s="26"/>
      <c r="H426" s="26"/>
      <c r="I426" s="26"/>
      <c r="J426" s="32"/>
      <c r="K426" s="35"/>
      <c r="L426" s="7"/>
      <c r="M426" s="7"/>
      <c r="N426" s="7"/>
      <c r="O426" s="18" t="str">
        <f>IF(B426="","",IF(AND(ISNUMBER(F426),ISNUMBER(I426),I426&gt;=F426),ROUND((I426-F426)*24,4),IF(OR(F426&lt;&gt;"",I426&lt;&gt;""),"",IF(AND(ISNUMBER(J426),J426&gt;=0),J426,""))))</f>
        <v/>
      </c>
      <c r="P426" s="10" t="str">
        <f>IF(B426="","",IF(AND(ISNUMBER(F426),ISNUMBER(I426),I426&gt;=F426),"実績：門司発～門司着",IF(OR(F426&lt;&gt;"",I426&lt;&gt;""),"要確認：時刻不足・逆転",IF(AND(ISNUMBER(J426),J426&gt;=0),"実績：記録の時間","未確認"))))</f>
        <v/>
      </c>
      <c r="Q426" s="10" t="str">
        <f>IF(B426="","",IF(ISNUMBER(A426),YEAR(A426)-IF(MONTH(A426)&lt;4,1,0),""))</f>
        <v/>
      </c>
      <c r="R426" s="10" t="str">
        <f>IF(B426="","",IF(OR(NOT(ISNUMBER(A426)),C426="",D426="",L426="",M426="",AND(B426&lt;&gt;"関豊丸",B426&lt;&gt;"長豊丸")),"要確認：対象船・基本項目",IF(OR(P426="要確認：時刻不足・逆転",AND(ISNUMBER(G426),ISNUMBER(H426),H426&lt;G426),AND(ISNUMBER(F426),ISNUMBER(G426),G426&lt;F426),AND(ISNUMBER(H426),ISNUMBER(I426),I426&lt;H426),AND(ISNUMBER(J426),J426&lt;0),AND(ISNUMBER(K426),K426&lt;0)),"要確認：時刻・時間・料金",IF(COUNTIFS(OtherPorts[作業日],A426,OtherPorts[曳船名],B426,OtherPorts[船名],D426,OtherPorts[門司港発],F426)&gt;1,"要確認：同じ他港作業が重複",IF(OR(NOT(ISNUMBER(O426)),M426="未確認"),"要確認：時間・根拠未確認","確認済")))))</f>
        <v/>
      </c>
      <c r="S426" s="10" t="str">
        <f>IF(B426="","",IF(ISNUMBER(K426),0,1))</f>
        <v/>
      </c>
    </row>
    <row r="427" spans="1:19" ht="24.95" customHeight="1" x14ac:dyDescent="0.2">
      <c r="A427" s="20"/>
      <c r="B427" s="7"/>
      <c r="C427" s="7"/>
      <c r="D427" s="7"/>
      <c r="E427" s="7"/>
      <c r="F427" s="26"/>
      <c r="G427" s="26"/>
      <c r="H427" s="26"/>
      <c r="I427" s="26"/>
      <c r="J427" s="32"/>
      <c r="K427" s="35"/>
      <c r="L427" s="7"/>
      <c r="M427" s="7"/>
      <c r="N427" s="7"/>
      <c r="O427" s="18" t="str">
        <f>IF(B427="","",IF(AND(ISNUMBER(F427),ISNUMBER(I427),I427&gt;=F427),ROUND((I427-F427)*24,4),IF(OR(F427&lt;&gt;"",I427&lt;&gt;""),"",IF(AND(ISNUMBER(J427),J427&gt;=0),J427,""))))</f>
        <v/>
      </c>
      <c r="P427" s="10" t="str">
        <f>IF(B427="","",IF(AND(ISNUMBER(F427),ISNUMBER(I427),I427&gt;=F427),"実績：門司発～門司着",IF(OR(F427&lt;&gt;"",I427&lt;&gt;""),"要確認：時刻不足・逆転",IF(AND(ISNUMBER(J427),J427&gt;=0),"実績：記録の時間","未確認"))))</f>
        <v/>
      </c>
      <c r="Q427" s="10" t="str">
        <f>IF(B427="","",IF(ISNUMBER(A427),YEAR(A427)-IF(MONTH(A427)&lt;4,1,0),""))</f>
        <v/>
      </c>
      <c r="R427" s="10" t="str">
        <f>IF(B427="","",IF(OR(NOT(ISNUMBER(A427)),C427="",D427="",L427="",M427="",AND(B427&lt;&gt;"関豊丸",B427&lt;&gt;"長豊丸")),"要確認：対象船・基本項目",IF(OR(P427="要確認：時刻不足・逆転",AND(ISNUMBER(G427),ISNUMBER(H427),H427&lt;G427),AND(ISNUMBER(F427),ISNUMBER(G427),G427&lt;F427),AND(ISNUMBER(H427),ISNUMBER(I427),I427&lt;H427),AND(ISNUMBER(J427),J427&lt;0),AND(ISNUMBER(K427),K427&lt;0)),"要確認：時刻・時間・料金",IF(COUNTIFS(OtherPorts[作業日],A427,OtherPorts[曳船名],B427,OtherPorts[船名],D427,OtherPorts[門司港発],F427)&gt;1,"要確認：同じ他港作業が重複",IF(OR(NOT(ISNUMBER(O427)),M427="未確認"),"要確認：時間・根拠未確認","確認済")))))</f>
        <v/>
      </c>
      <c r="S427" s="10" t="str">
        <f>IF(B427="","",IF(ISNUMBER(K427),0,1))</f>
        <v/>
      </c>
    </row>
    <row r="428" spans="1:19" ht="24.95" customHeight="1" x14ac:dyDescent="0.2">
      <c r="A428" s="20"/>
      <c r="B428" s="7"/>
      <c r="C428" s="7"/>
      <c r="D428" s="7"/>
      <c r="E428" s="7"/>
      <c r="F428" s="26"/>
      <c r="G428" s="26"/>
      <c r="H428" s="26"/>
      <c r="I428" s="26"/>
      <c r="J428" s="32"/>
      <c r="K428" s="35"/>
      <c r="L428" s="7"/>
      <c r="M428" s="7"/>
      <c r="N428" s="7"/>
      <c r="O428" s="18" t="str">
        <f>IF(B428="","",IF(AND(ISNUMBER(F428),ISNUMBER(I428),I428&gt;=F428),ROUND((I428-F428)*24,4),IF(OR(F428&lt;&gt;"",I428&lt;&gt;""),"",IF(AND(ISNUMBER(J428),J428&gt;=0),J428,""))))</f>
        <v/>
      </c>
      <c r="P428" s="10" t="str">
        <f>IF(B428="","",IF(AND(ISNUMBER(F428),ISNUMBER(I428),I428&gt;=F428),"実績：門司発～門司着",IF(OR(F428&lt;&gt;"",I428&lt;&gt;""),"要確認：時刻不足・逆転",IF(AND(ISNUMBER(J428),J428&gt;=0),"実績：記録の時間","未確認"))))</f>
        <v/>
      </c>
      <c r="Q428" s="10" t="str">
        <f>IF(B428="","",IF(ISNUMBER(A428),YEAR(A428)-IF(MONTH(A428)&lt;4,1,0),""))</f>
        <v/>
      </c>
      <c r="R428" s="10" t="str">
        <f>IF(B428="","",IF(OR(NOT(ISNUMBER(A428)),C428="",D428="",L428="",M428="",AND(B428&lt;&gt;"関豊丸",B428&lt;&gt;"長豊丸")),"要確認：対象船・基本項目",IF(OR(P428="要確認：時刻不足・逆転",AND(ISNUMBER(G428),ISNUMBER(H428),H428&lt;G428),AND(ISNUMBER(F428),ISNUMBER(G428),G428&lt;F428),AND(ISNUMBER(H428),ISNUMBER(I428),I428&lt;H428),AND(ISNUMBER(J428),J428&lt;0),AND(ISNUMBER(K428),K428&lt;0)),"要確認：時刻・時間・料金",IF(COUNTIFS(OtherPorts[作業日],A428,OtherPorts[曳船名],B428,OtherPorts[船名],D428,OtherPorts[門司港発],F428)&gt;1,"要確認：同じ他港作業が重複",IF(OR(NOT(ISNUMBER(O428)),M428="未確認"),"要確認：時間・根拠未確認","確認済")))))</f>
        <v/>
      </c>
      <c r="S428" s="10" t="str">
        <f>IF(B428="","",IF(ISNUMBER(K428),0,1))</f>
        <v/>
      </c>
    </row>
    <row r="429" spans="1:19" ht="24.95" customHeight="1" x14ac:dyDescent="0.2">
      <c r="A429" s="20"/>
      <c r="B429" s="7"/>
      <c r="C429" s="7"/>
      <c r="D429" s="7"/>
      <c r="E429" s="7"/>
      <c r="F429" s="26"/>
      <c r="G429" s="26"/>
      <c r="H429" s="26"/>
      <c r="I429" s="26"/>
      <c r="J429" s="32"/>
      <c r="K429" s="35"/>
      <c r="L429" s="7"/>
      <c r="M429" s="7"/>
      <c r="N429" s="7"/>
      <c r="O429" s="18" t="str">
        <f>IF(B429="","",IF(AND(ISNUMBER(F429),ISNUMBER(I429),I429&gt;=F429),ROUND((I429-F429)*24,4),IF(OR(F429&lt;&gt;"",I429&lt;&gt;""),"",IF(AND(ISNUMBER(J429),J429&gt;=0),J429,""))))</f>
        <v/>
      </c>
      <c r="P429" s="10" t="str">
        <f>IF(B429="","",IF(AND(ISNUMBER(F429),ISNUMBER(I429),I429&gt;=F429),"実績：門司発～門司着",IF(OR(F429&lt;&gt;"",I429&lt;&gt;""),"要確認：時刻不足・逆転",IF(AND(ISNUMBER(J429),J429&gt;=0),"実績：記録の時間","未確認"))))</f>
        <v/>
      </c>
      <c r="Q429" s="10" t="str">
        <f>IF(B429="","",IF(ISNUMBER(A429),YEAR(A429)-IF(MONTH(A429)&lt;4,1,0),""))</f>
        <v/>
      </c>
      <c r="R429" s="10" t="str">
        <f>IF(B429="","",IF(OR(NOT(ISNUMBER(A429)),C429="",D429="",L429="",M429="",AND(B429&lt;&gt;"関豊丸",B429&lt;&gt;"長豊丸")),"要確認：対象船・基本項目",IF(OR(P429="要確認：時刻不足・逆転",AND(ISNUMBER(G429),ISNUMBER(H429),H429&lt;G429),AND(ISNUMBER(F429),ISNUMBER(G429),G429&lt;F429),AND(ISNUMBER(H429),ISNUMBER(I429),I429&lt;H429),AND(ISNUMBER(J429),J429&lt;0),AND(ISNUMBER(K429),K429&lt;0)),"要確認：時刻・時間・料金",IF(COUNTIFS(OtherPorts[作業日],A429,OtherPorts[曳船名],B429,OtherPorts[船名],D429,OtherPorts[門司港発],F429)&gt;1,"要確認：同じ他港作業が重複",IF(OR(NOT(ISNUMBER(O429)),M429="未確認"),"要確認：時間・根拠未確認","確認済")))))</f>
        <v/>
      </c>
      <c r="S429" s="10" t="str">
        <f>IF(B429="","",IF(ISNUMBER(K429),0,1))</f>
        <v/>
      </c>
    </row>
    <row r="430" spans="1:19" ht="24.95" customHeight="1" x14ac:dyDescent="0.2">
      <c r="A430" s="20"/>
      <c r="B430" s="7"/>
      <c r="C430" s="7"/>
      <c r="D430" s="7"/>
      <c r="E430" s="7"/>
      <c r="F430" s="26"/>
      <c r="G430" s="26"/>
      <c r="H430" s="26"/>
      <c r="I430" s="26"/>
      <c r="J430" s="32"/>
      <c r="K430" s="35"/>
      <c r="L430" s="7"/>
      <c r="M430" s="7"/>
      <c r="N430" s="7"/>
      <c r="O430" s="18" t="str">
        <f>IF(B430="","",IF(AND(ISNUMBER(F430),ISNUMBER(I430),I430&gt;=F430),ROUND((I430-F430)*24,4),IF(OR(F430&lt;&gt;"",I430&lt;&gt;""),"",IF(AND(ISNUMBER(J430),J430&gt;=0),J430,""))))</f>
        <v/>
      </c>
      <c r="P430" s="10" t="str">
        <f>IF(B430="","",IF(AND(ISNUMBER(F430),ISNUMBER(I430),I430&gt;=F430),"実績：門司発～門司着",IF(OR(F430&lt;&gt;"",I430&lt;&gt;""),"要確認：時刻不足・逆転",IF(AND(ISNUMBER(J430),J430&gt;=0),"実績：記録の時間","未確認"))))</f>
        <v/>
      </c>
      <c r="Q430" s="10" t="str">
        <f>IF(B430="","",IF(ISNUMBER(A430),YEAR(A430)-IF(MONTH(A430)&lt;4,1,0),""))</f>
        <v/>
      </c>
      <c r="R430" s="10" t="str">
        <f>IF(B430="","",IF(OR(NOT(ISNUMBER(A430)),C430="",D430="",L430="",M430="",AND(B430&lt;&gt;"関豊丸",B430&lt;&gt;"長豊丸")),"要確認：対象船・基本項目",IF(OR(P430="要確認：時刻不足・逆転",AND(ISNUMBER(G430),ISNUMBER(H430),H430&lt;G430),AND(ISNUMBER(F430),ISNUMBER(G430),G430&lt;F430),AND(ISNUMBER(H430),ISNUMBER(I430),I430&lt;H430),AND(ISNUMBER(J430),J430&lt;0),AND(ISNUMBER(K430),K430&lt;0)),"要確認：時刻・時間・料金",IF(COUNTIFS(OtherPorts[作業日],A430,OtherPorts[曳船名],B430,OtherPorts[船名],D430,OtherPorts[門司港発],F430)&gt;1,"要確認：同じ他港作業が重複",IF(OR(NOT(ISNUMBER(O430)),M430="未確認"),"要確認：時間・根拠未確認","確認済")))))</f>
        <v/>
      </c>
      <c r="S430" s="10" t="str">
        <f>IF(B430="","",IF(ISNUMBER(K430),0,1))</f>
        <v/>
      </c>
    </row>
    <row r="431" spans="1:19" ht="24.95" customHeight="1" x14ac:dyDescent="0.2">
      <c r="A431" s="20"/>
      <c r="B431" s="7"/>
      <c r="C431" s="7"/>
      <c r="D431" s="7"/>
      <c r="E431" s="7"/>
      <c r="F431" s="26"/>
      <c r="G431" s="26"/>
      <c r="H431" s="26"/>
      <c r="I431" s="26"/>
      <c r="J431" s="32"/>
      <c r="K431" s="35"/>
      <c r="L431" s="7"/>
      <c r="M431" s="7"/>
      <c r="N431" s="7"/>
      <c r="O431" s="18" t="str">
        <f>IF(B431="","",IF(AND(ISNUMBER(F431),ISNUMBER(I431),I431&gt;=F431),ROUND((I431-F431)*24,4),IF(OR(F431&lt;&gt;"",I431&lt;&gt;""),"",IF(AND(ISNUMBER(J431),J431&gt;=0),J431,""))))</f>
        <v/>
      </c>
      <c r="P431" s="10" t="str">
        <f>IF(B431="","",IF(AND(ISNUMBER(F431),ISNUMBER(I431),I431&gt;=F431),"実績：門司発～門司着",IF(OR(F431&lt;&gt;"",I431&lt;&gt;""),"要確認：時刻不足・逆転",IF(AND(ISNUMBER(J431),J431&gt;=0),"実績：記録の時間","未確認"))))</f>
        <v/>
      </c>
      <c r="Q431" s="10" t="str">
        <f>IF(B431="","",IF(ISNUMBER(A431),YEAR(A431)-IF(MONTH(A431)&lt;4,1,0),""))</f>
        <v/>
      </c>
      <c r="R431" s="10" t="str">
        <f>IF(B431="","",IF(OR(NOT(ISNUMBER(A431)),C431="",D431="",L431="",M431="",AND(B431&lt;&gt;"関豊丸",B431&lt;&gt;"長豊丸")),"要確認：対象船・基本項目",IF(OR(P431="要確認：時刻不足・逆転",AND(ISNUMBER(G431),ISNUMBER(H431),H431&lt;G431),AND(ISNUMBER(F431),ISNUMBER(G431),G431&lt;F431),AND(ISNUMBER(H431),ISNUMBER(I431),I431&lt;H431),AND(ISNUMBER(J431),J431&lt;0),AND(ISNUMBER(K431),K431&lt;0)),"要確認：時刻・時間・料金",IF(COUNTIFS(OtherPorts[作業日],A431,OtherPorts[曳船名],B431,OtherPorts[船名],D431,OtherPorts[門司港発],F431)&gt;1,"要確認：同じ他港作業が重複",IF(OR(NOT(ISNUMBER(O431)),M431="未確認"),"要確認：時間・根拠未確認","確認済")))))</f>
        <v/>
      </c>
      <c r="S431" s="10" t="str">
        <f>IF(B431="","",IF(ISNUMBER(K431),0,1))</f>
        <v/>
      </c>
    </row>
    <row r="432" spans="1:19" ht="24.95" customHeight="1" x14ac:dyDescent="0.2">
      <c r="A432" s="20"/>
      <c r="B432" s="7"/>
      <c r="C432" s="7"/>
      <c r="D432" s="7"/>
      <c r="E432" s="7"/>
      <c r="F432" s="26"/>
      <c r="G432" s="26"/>
      <c r="H432" s="26"/>
      <c r="I432" s="26"/>
      <c r="J432" s="32"/>
      <c r="K432" s="35"/>
      <c r="L432" s="7"/>
      <c r="M432" s="7"/>
      <c r="N432" s="7"/>
      <c r="O432" s="18" t="str">
        <f>IF(B432="","",IF(AND(ISNUMBER(F432),ISNUMBER(I432),I432&gt;=F432),ROUND((I432-F432)*24,4),IF(OR(F432&lt;&gt;"",I432&lt;&gt;""),"",IF(AND(ISNUMBER(J432),J432&gt;=0),J432,""))))</f>
        <v/>
      </c>
      <c r="P432" s="10" t="str">
        <f>IF(B432="","",IF(AND(ISNUMBER(F432),ISNUMBER(I432),I432&gt;=F432),"実績：門司発～門司着",IF(OR(F432&lt;&gt;"",I432&lt;&gt;""),"要確認：時刻不足・逆転",IF(AND(ISNUMBER(J432),J432&gt;=0),"実績：記録の時間","未確認"))))</f>
        <v/>
      </c>
      <c r="Q432" s="10" t="str">
        <f>IF(B432="","",IF(ISNUMBER(A432),YEAR(A432)-IF(MONTH(A432)&lt;4,1,0),""))</f>
        <v/>
      </c>
      <c r="R432" s="10" t="str">
        <f>IF(B432="","",IF(OR(NOT(ISNUMBER(A432)),C432="",D432="",L432="",M432="",AND(B432&lt;&gt;"関豊丸",B432&lt;&gt;"長豊丸")),"要確認：対象船・基本項目",IF(OR(P432="要確認：時刻不足・逆転",AND(ISNUMBER(G432),ISNUMBER(H432),H432&lt;G432),AND(ISNUMBER(F432),ISNUMBER(G432),G432&lt;F432),AND(ISNUMBER(H432),ISNUMBER(I432),I432&lt;H432),AND(ISNUMBER(J432),J432&lt;0),AND(ISNUMBER(K432),K432&lt;0)),"要確認：時刻・時間・料金",IF(COUNTIFS(OtherPorts[作業日],A432,OtherPorts[曳船名],B432,OtherPorts[船名],D432,OtherPorts[門司港発],F432)&gt;1,"要確認：同じ他港作業が重複",IF(OR(NOT(ISNUMBER(O432)),M432="未確認"),"要確認：時間・根拠未確認","確認済")))))</f>
        <v/>
      </c>
      <c r="S432" s="10" t="str">
        <f>IF(B432="","",IF(ISNUMBER(K432),0,1))</f>
        <v/>
      </c>
    </row>
    <row r="433" spans="1:19" ht="24.95" customHeight="1" x14ac:dyDescent="0.2">
      <c r="A433" s="20"/>
      <c r="B433" s="7"/>
      <c r="C433" s="7"/>
      <c r="D433" s="7"/>
      <c r="E433" s="7"/>
      <c r="F433" s="26"/>
      <c r="G433" s="26"/>
      <c r="H433" s="26"/>
      <c r="I433" s="26"/>
      <c r="J433" s="32"/>
      <c r="K433" s="35"/>
      <c r="L433" s="7"/>
      <c r="M433" s="7"/>
      <c r="N433" s="7"/>
      <c r="O433" s="18" t="str">
        <f>IF(B433="","",IF(AND(ISNUMBER(F433),ISNUMBER(I433),I433&gt;=F433),ROUND((I433-F433)*24,4),IF(OR(F433&lt;&gt;"",I433&lt;&gt;""),"",IF(AND(ISNUMBER(J433),J433&gt;=0),J433,""))))</f>
        <v/>
      </c>
      <c r="P433" s="10" t="str">
        <f>IF(B433="","",IF(AND(ISNUMBER(F433),ISNUMBER(I433),I433&gt;=F433),"実績：門司発～門司着",IF(OR(F433&lt;&gt;"",I433&lt;&gt;""),"要確認：時刻不足・逆転",IF(AND(ISNUMBER(J433),J433&gt;=0),"実績：記録の時間","未確認"))))</f>
        <v/>
      </c>
      <c r="Q433" s="10" t="str">
        <f>IF(B433="","",IF(ISNUMBER(A433),YEAR(A433)-IF(MONTH(A433)&lt;4,1,0),""))</f>
        <v/>
      </c>
      <c r="R433" s="10" t="str">
        <f>IF(B433="","",IF(OR(NOT(ISNUMBER(A433)),C433="",D433="",L433="",M433="",AND(B433&lt;&gt;"関豊丸",B433&lt;&gt;"長豊丸")),"要確認：対象船・基本項目",IF(OR(P433="要確認：時刻不足・逆転",AND(ISNUMBER(G433),ISNUMBER(H433),H433&lt;G433),AND(ISNUMBER(F433),ISNUMBER(G433),G433&lt;F433),AND(ISNUMBER(H433),ISNUMBER(I433),I433&lt;H433),AND(ISNUMBER(J433),J433&lt;0),AND(ISNUMBER(K433),K433&lt;0)),"要確認：時刻・時間・料金",IF(COUNTIFS(OtherPorts[作業日],A433,OtherPorts[曳船名],B433,OtherPorts[船名],D433,OtherPorts[門司港発],F433)&gt;1,"要確認：同じ他港作業が重複",IF(OR(NOT(ISNUMBER(O433)),M433="未確認"),"要確認：時間・根拠未確認","確認済")))))</f>
        <v/>
      </c>
      <c r="S433" s="10" t="str">
        <f>IF(B433="","",IF(ISNUMBER(K433),0,1))</f>
        <v/>
      </c>
    </row>
    <row r="434" spans="1:19" ht="24.95" customHeight="1" x14ac:dyDescent="0.2">
      <c r="A434" s="20"/>
      <c r="B434" s="7"/>
      <c r="C434" s="7"/>
      <c r="D434" s="7"/>
      <c r="E434" s="7"/>
      <c r="F434" s="26"/>
      <c r="G434" s="26"/>
      <c r="H434" s="26"/>
      <c r="I434" s="26"/>
      <c r="J434" s="32"/>
      <c r="K434" s="35"/>
      <c r="L434" s="7"/>
      <c r="M434" s="7"/>
      <c r="N434" s="7"/>
      <c r="O434" s="18" t="str">
        <f>IF(B434="","",IF(AND(ISNUMBER(F434),ISNUMBER(I434),I434&gt;=F434),ROUND((I434-F434)*24,4),IF(OR(F434&lt;&gt;"",I434&lt;&gt;""),"",IF(AND(ISNUMBER(J434),J434&gt;=0),J434,""))))</f>
        <v/>
      </c>
      <c r="P434" s="10" t="str">
        <f>IF(B434="","",IF(AND(ISNUMBER(F434),ISNUMBER(I434),I434&gt;=F434),"実績：門司発～門司着",IF(OR(F434&lt;&gt;"",I434&lt;&gt;""),"要確認：時刻不足・逆転",IF(AND(ISNUMBER(J434),J434&gt;=0),"実績：記録の時間","未確認"))))</f>
        <v/>
      </c>
      <c r="Q434" s="10" t="str">
        <f>IF(B434="","",IF(ISNUMBER(A434),YEAR(A434)-IF(MONTH(A434)&lt;4,1,0),""))</f>
        <v/>
      </c>
      <c r="R434" s="10" t="str">
        <f>IF(B434="","",IF(OR(NOT(ISNUMBER(A434)),C434="",D434="",L434="",M434="",AND(B434&lt;&gt;"関豊丸",B434&lt;&gt;"長豊丸")),"要確認：対象船・基本項目",IF(OR(P434="要確認：時刻不足・逆転",AND(ISNUMBER(G434),ISNUMBER(H434),H434&lt;G434),AND(ISNUMBER(F434),ISNUMBER(G434),G434&lt;F434),AND(ISNUMBER(H434),ISNUMBER(I434),I434&lt;H434),AND(ISNUMBER(J434),J434&lt;0),AND(ISNUMBER(K434),K434&lt;0)),"要確認：時刻・時間・料金",IF(COUNTIFS(OtherPorts[作業日],A434,OtherPorts[曳船名],B434,OtherPorts[船名],D434,OtherPorts[門司港発],F434)&gt;1,"要確認：同じ他港作業が重複",IF(OR(NOT(ISNUMBER(O434)),M434="未確認"),"要確認：時間・根拠未確認","確認済")))))</f>
        <v/>
      </c>
      <c r="S434" s="10" t="str">
        <f>IF(B434="","",IF(ISNUMBER(K434),0,1))</f>
        <v/>
      </c>
    </row>
    <row r="435" spans="1:19" ht="24.95" customHeight="1" x14ac:dyDescent="0.2">
      <c r="A435" s="20"/>
      <c r="B435" s="7"/>
      <c r="C435" s="7"/>
      <c r="D435" s="7"/>
      <c r="E435" s="7"/>
      <c r="F435" s="26"/>
      <c r="G435" s="26"/>
      <c r="H435" s="26"/>
      <c r="I435" s="26"/>
      <c r="J435" s="32"/>
      <c r="K435" s="35"/>
      <c r="L435" s="7"/>
      <c r="M435" s="7"/>
      <c r="N435" s="7"/>
      <c r="O435" s="18" t="str">
        <f>IF(B435="","",IF(AND(ISNUMBER(F435),ISNUMBER(I435),I435&gt;=F435),ROUND((I435-F435)*24,4),IF(OR(F435&lt;&gt;"",I435&lt;&gt;""),"",IF(AND(ISNUMBER(J435),J435&gt;=0),J435,""))))</f>
        <v/>
      </c>
      <c r="P435" s="10" t="str">
        <f>IF(B435="","",IF(AND(ISNUMBER(F435),ISNUMBER(I435),I435&gt;=F435),"実績：門司発～門司着",IF(OR(F435&lt;&gt;"",I435&lt;&gt;""),"要確認：時刻不足・逆転",IF(AND(ISNUMBER(J435),J435&gt;=0),"実績：記録の時間","未確認"))))</f>
        <v/>
      </c>
      <c r="Q435" s="10" t="str">
        <f>IF(B435="","",IF(ISNUMBER(A435),YEAR(A435)-IF(MONTH(A435)&lt;4,1,0),""))</f>
        <v/>
      </c>
      <c r="R435" s="10" t="str">
        <f>IF(B435="","",IF(OR(NOT(ISNUMBER(A435)),C435="",D435="",L435="",M435="",AND(B435&lt;&gt;"関豊丸",B435&lt;&gt;"長豊丸")),"要確認：対象船・基本項目",IF(OR(P435="要確認：時刻不足・逆転",AND(ISNUMBER(G435),ISNUMBER(H435),H435&lt;G435),AND(ISNUMBER(F435),ISNUMBER(G435),G435&lt;F435),AND(ISNUMBER(H435),ISNUMBER(I435),I435&lt;H435),AND(ISNUMBER(J435),J435&lt;0),AND(ISNUMBER(K435),K435&lt;0)),"要確認：時刻・時間・料金",IF(COUNTIFS(OtherPorts[作業日],A435,OtherPorts[曳船名],B435,OtherPorts[船名],D435,OtherPorts[門司港発],F435)&gt;1,"要確認：同じ他港作業が重複",IF(OR(NOT(ISNUMBER(O435)),M435="未確認"),"要確認：時間・根拠未確認","確認済")))))</f>
        <v/>
      </c>
      <c r="S435" s="10" t="str">
        <f>IF(B435="","",IF(ISNUMBER(K435),0,1))</f>
        <v/>
      </c>
    </row>
    <row r="436" spans="1:19" ht="24.95" customHeight="1" x14ac:dyDescent="0.2">
      <c r="A436" s="20"/>
      <c r="B436" s="7"/>
      <c r="C436" s="7"/>
      <c r="D436" s="7"/>
      <c r="E436" s="7"/>
      <c r="F436" s="26"/>
      <c r="G436" s="26"/>
      <c r="H436" s="26"/>
      <c r="I436" s="26"/>
      <c r="J436" s="32"/>
      <c r="K436" s="35"/>
      <c r="L436" s="7"/>
      <c r="M436" s="7"/>
      <c r="N436" s="7"/>
      <c r="O436" s="18" t="str">
        <f>IF(B436="","",IF(AND(ISNUMBER(F436),ISNUMBER(I436),I436&gt;=F436),ROUND((I436-F436)*24,4),IF(OR(F436&lt;&gt;"",I436&lt;&gt;""),"",IF(AND(ISNUMBER(J436),J436&gt;=0),J436,""))))</f>
        <v/>
      </c>
      <c r="P436" s="10" t="str">
        <f>IF(B436="","",IF(AND(ISNUMBER(F436),ISNUMBER(I436),I436&gt;=F436),"実績：門司発～門司着",IF(OR(F436&lt;&gt;"",I436&lt;&gt;""),"要確認：時刻不足・逆転",IF(AND(ISNUMBER(J436),J436&gt;=0),"実績：記録の時間","未確認"))))</f>
        <v/>
      </c>
      <c r="Q436" s="10" t="str">
        <f>IF(B436="","",IF(ISNUMBER(A436),YEAR(A436)-IF(MONTH(A436)&lt;4,1,0),""))</f>
        <v/>
      </c>
      <c r="R436" s="10" t="str">
        <f>IF(B436="","",IF(OR(NOT(ISNUMBER(A436)),C436="",D436="",L436="",M436="",AND(B436&lt;&gt;"関豊丸",B436&lt;&gt;"長豊丸")),"要確認：対象船・基本項目",IF(OR(P436="要確認：時刻不足・逆転",AND(ISNUMBER(G436),ISNUMBER(H436),H436&lt;G436),AND(ISNUMBER(F436),ISNUMBER(G436),G436&lt;F436),AND(ISNUMBER(H436),ISNUMBER(I436),I436&lt;H436),AND(ISNUMBER(J436),J436&lt;0),AND(ISNUMBER(K436),K436&lt;0)),"要確認：時刻・時間・料金",IF(COUNTIFS(OtherPorts[作業日],A436,OtherPorts[曳船名],B436,OtherPorts[船名],D436,OtherPorts[門司港発],F436)&gt;1,"要確認：同じ他港作業が重複",IF(OR(NOT(ISNUMBER(O436)),M436="未確認"),"要確認：時間・根拠未確認","確認済")))))</f>
        <v/>
      </c>
      <c r="S436" s="10" t="str">
        <f>IF(B436="","",IF(ISNUMBER(K436),0,1))</f>
        <v/>
      </c>
    </row>
    <row r="437" spans="1:19" ht="24.95" customHeight="1" x14ac:dyDescent="0.2">
      <c r="A437" s="20"/>
      <c r="B437" s="7"/>
      <c r="C437" s="7"/>
      <c r="D437" s="7"/>
      <c r="E437" s="7"/>
      <c r="F437" s="26"/>
      <c r="G437" s="26"/>
      <c r="H437" s="26"/>
      <c r="I437" s="26"/>
      <c r="J437" s="32"/>
      <c r="K437" s="35"/>
      <c r="L437" s="7"/>
      <c r="M437" s="7"/>
      <c r="N437" s="7"/>
      <c r="O437" s="18" t="str">
        <f>IF(B437="","",IF(AND(ISNUMBER(F437),ISNUMBER(I437),I437&gt;=F437),ROUND((I437-F437)*24,4),IF(OR(F437&lt;&gt;"",I437&lt;&gt;""),"",IF(AND(ISNUMBER(J437),J437&gt;=0),J437,""))))</f>
        <v/>
      </c>
      <c r="P437" s="10" t="str">
        <f>IF(B437="","",IF(AND(ISNUMBER(F437),ISNUMBER(I437),I437&gt;=F437),"実績：門司発～門司着",IF(OR(F437&lt;&gt;"",I437&lt;&gt;""),"要確認：時刻不足・逆転",IF(AND(ISNUMBER(J437),J437&gt;=0),"実績：記録の時間","未確認"))))</f>
        <v/>
      </c>
      <c r="Q437" s="10" t="str">
        <f>IF(B437="","",IF(ISNUMBER(A437),YEAR(A437)-IF(MONTH(A437)&lt;4,1,0),""))</f>
        <v/>
      </c>
      <c r="R437" s="10" t="str">
        <f>IF(B437="","",IF(OR(NOT(ISNUMBER(A437)),C437="",D437="",L437="",M437="",AND(B437&lt;&gt;"関豊丸",B437&lt;&gt;"長豊丸")),"要確認：対象船・基本項目",IF(OR(P437="要確認：時刻不足・逆転",AND(ISNUMBER(G437),ISNUMBER(H437),H437&lt;G437),AND(ISNUMBER(F437),ISNUMBER(G437),G437&lt;F437),AND(ISNUMBER(H437),ISNUMBER(I437),I437&lt;H437),AND(ISNUMBER(J437),J437&lt;0),AND(ISNUMBER(K437),K437&lt;0)),"要確認：時刻・時間・料金",IF(COUNTIFS(OtherPorts[作業日],A437,OtherPorts[曳船名],B437,OtherPorts[船名],D437,OtherPorts[門司港発],F437)&gt;1,"要確認：同じ他港作業が重複",IF(OR(NOT(ISNUMBER(O437)),M437="未確認"),"要確認：時間・根拠未確認","確認済")))))</f>
        <v/>
      </c>
      <c r="S437" s="10" t="str">
        <f>IF(B437="","",IF(ISNUMBER(K437),0,1))</f>
        <v/>
      </c>
    </row>
    <row r="438" spans="1:19" ht="24.95" customHeight="1" x14ac:dyDescent="0.2">
      <c r="A438" s="20"/>
      <c r="B438" s="7"/>
      <c r="C438" s="7"/>
      <c r="D438" s="7"/>
      <c r="E438" s="7"/>
      <c r="F438" s="26"/>
      <c r="G438" s="26"/>
      <c r="H438" s="26"/>
      <c r="I438" s="26"/>
      <c r="J438" s="32"/>
      <c r="K438" s="35"/>
      <c r="L438" s="7"/>
      <c r="M438" s="7"/>
      <c r="N438" s="7"/>
      <c r="O438" s="18" t="str">
        <f>IF(B438="","",IF(AND(ISNUMBER(F438),ISNUMBER(I438),I438&gt;=F438),ROUND((I438-F438)*24,4),IF(OR(F438&lt;&gt;"",I438&lt;&gt;""),"",IF(AND(ISNUMBER(J438),J438&gt;=0),J438,""))))</f>
        <v/>
      </c>
      <c r="P438" s="10" t="str">
        <f>IF(B438="","",IF(AND(ISNUMBER(F438),ISNUMBER(I438),I438&gt;=F438),"実績：門司発～門司着",IF(OR(F438&lt;&gt;"",I438&lt;&gt;""),"要確認：時刻不足・逆転",IF(AND(ISNUMBER(J438),J438&gt;=0),"実績：記録の時間","未確認"))))</f>
        <v/>
      </c>
      <c r="Q438" s="10" t="str">
        <f>IF(B438="","",IF(ISNUMBER(A438),YEAR(A438)-IF(MONTH(A438)&lt;4,1,0),""))</f>
        <v/>
      </c>
      <c r="R438" s="10" t="str">
        <f>IF(B438="","",IF(OR(NOT(ISNUMBER(A438)),C438="",D438="",L438="",M438="",AND(B438&lt;&gt;"関豊丸",B438&lt;&gt;"長豊丸")),"要確認：対象船・基本項目",IF(OR(P438="要確認：時刻不足・逆転",AND(ISNUMBER(G438),ISNUMBER(H438),H438&lt;G438),AND(ISNUMBER(F438),ISNUMBER(G438),G438&lt;F438),AND(ISNUMBER(H438),ISNUMBER(I438),I438&lt;H438),AND(ISNUMBER(J438),J438&lt;0),AND(ISNUMBER(K438),K438&lt;0)),"要確認：時刻・時間・料金",IF(COUNTIFS(OtherPorts[作業日],A438,OtherPorts[曳船名],B438,OtherPorts[船名],D438,OtherPorts[門司港発],F438)&gt;1,"要確認：同じ他港作業が重複",IF(OR(NOT(ISNUMBER(O438)),M438="未確認"),"要確認：時間・根拠未確認","確認済")))))</f>
        <v/>
      </c>
      <c r="S438" s="10" t="str">
        <f>IF(B438="","",IF(ISNUMBER(K438),0,1))</f>
        <v/>
      </c>
    </row>
    <row r="439" spans="1:19" ht="24.95" customHeight="1" x14ac:dyDescent="0.2">
      <c r="A439" s="20"/>
      <c r="B439" s="7"/>
      <c r="C439" s="7"/>
      <c r="D439" s="7"/>
      <c r="E439" s="7"/>
      <c r="F439" s="26"/>
      <c r="G439" s="26"/>
      <c r="H439" s="26"/>
      <c r="I439" s="26"/>
      <c r="J439" s="32"/>
      <c r="K439" s="35"/>
      <c r="L439" s="7"/>
      <c r="M439" s="7"/>
      <c r="N439" s="7"/>
      <c r="O439" s="18" t="str">
        <f>IF(B439="","",IF(AND(ISNUMBER(F439),ISNUMBER(I439),I439&gt;=F439),ROUND((I439-F439)*24,4),IF(OR(F439&lt;&gt;"",I439&lt;&gt;""),"",IF(AND(ISNUMBER(J439),J439&gt;=0),J439,""))))</f>
        <v/>
      </c>
      <c r="P439" s="10" t="str">
        <f>IF(B439="","",IF(AND(ISNUMBER(F439),ISNUMBER(I439),I439&gt;=F439),"実績：門司発～門司着",IF(OR(F439&lt;&gt;"",I439&lt;&gt;""),"要確認：時刻不足・逆転",IF(AND(ISNUMBER(J439),J439&gt;=0),"実績：記録の時間","未確認"))))</f>
        <v/>
      </c>
      <c r="Q439" s="10" t="str">
        <f>IF(B439="","",IF(ISNUMBER(A439),YEAR(A439)-IF(MONTH(A439)&lt;4,1,0),""))</f>
        <v/>
      </c>
      <c r="R439" s="10" t="str">
        <f>IF(B439="","",IF(OR(NOT(ISNUMBER(A439)),C439="",D439="",L439="",M439="",AND(B439&lt;&gt;"関豊丸",B439&lt;&gt;"長豊丸")),"要確認：対象船・基本項目",IF(OR(P439="要確認：時刻不足・逆転",AND(ISNUMBER(G439),ISNUMBER(H439),H439&lt;G439),AND(ISNUMBER(F439),ISNUMBER(G439),G439&lt;F439),AND(ISNUMBER(H439),ISNUMBER(I439),I439&lt;H439),AND(ISNUMBER(J439),J439&lt;0),AND(ISNUMBER(K439),K439&lt;0)),"要確認：時刻・時間・料金",IF(COUNTIFS(OtherPorts[作業日],A439,OtherPorts[曳船名],B439,OtherPorts[船名],D439,OtherPorts[門司港発],F439)&gt;1,"要確認：同じ他港作業が重複",IF(OR(NOT(ISNUMBER(O439)),M439="未確認"),"要確認：時間・根拠未確認","確認済")))))</f>
        <v/>
      </c>
      <c r="S439" s="10" t="str">
        <f>IF(B439="","",IF(ISNUMBER(K439),0,1))</f>
        <v/>
      </c>
    </row>
    <row r="440" spans="1:19" ht="24.95" customHeight="1" x14ac:dyDescent="0.2">
      <c r="A440" s="20"/>
      <c r="B440" s="7"/>
      <c r="C440" s="7"/>
      <c r="D440" s="7"/>
      <c r="E440" s="7"/>
      <c r="F440" s="26"/>
      <c r="G440" s="26"/>
      <c r="H440" s="26"/>
      <c r="I440" s="26"/>
      <c r="J440" s="32"/>
      <c r="K440" s="35"/>
      <c r="L440" s="7"/>
      <c r="M440" s="7"/>
      <c r="N440" s="7"/>
      <c r="O440" s="18" t="str">
        <f>IF(B440="","",IF(AND(ISNUMBER(F440),ISNUMBER(I440),I440&gt;=F440),ROUND((I440-F440)*24,4),IF(OR(F440&lt;&gt;"",I440&lt;&gt;""),"",IF(AND(ISNUMBER(J440),J440&gt;=0),J440,""))))</f>
        <v/>
      </c>
      <c r="P440" s="10" t="str">
        <f>IF(B440="","",IF(AND(ISNUMBER(F440),ISNUMBER(I440),I440&gt;=F440),"実績：門司発～門司着",IF(OR(F440&lt;&gt;"",I440&lt;&gt;""),"要確認：時刻不足・逆転",IF(AND(ISNUMBER(J440),J440&gt;=0),"実績：記録の時間","未確認"))))</f>
        <v/>
      </c>
      <c r="Q440" s="10" t="str">
        <f>IF(B440="","",IF(ISNUMBER(A440),YEAR(A440)-IF(MONTH(A440)&lt;4,1,0),""))</f>
        <v/>
      </c>
      <c r="R440" s="10" t="str">
        <f>IF(B440="","",IF(OR(NOT(ISNUMBER(A440)),C440="",D440="",L440="",M440="",AND(B440&lt;&gt;"関豊丸",B440&lt;&gt;"長豊丸")),"要確認：対象船・基本項目",IF(OR(P440="要確認：時刻不足・逆転",AND(ISNUMBER(G440),ISNUMBER(H440),H440&lt;G440),AND(ISNUMBER(F440),ISNUMBER(G440),G440&lt;F440),AND(ISNUMBER(H440),ISNUMBER(I440),I440&lt;H440),AND(ISNUMBER(J440),J440&lt;0),AND(ISNUMBER(K440),K440&lt;0)),"要確認：時刻・時間・料金",IF(COUNTIFS(OtherPorts[作業日],A440,OtherPorts[曳船名],B440,OtherPorts[船名],D440,OtherPorts[門司港発],F440)&gt;1,"要確認：同じ他港作業が重複",IF(OR(NOT(ISNUMBER(O440)),M440="未確認"),"要確認：時間・根拠未確認","確認済")))))</f>
        <v/>
      </c>
      <c r="S440" s="10" t="str">
        <f>IF(B440="","",IF(ISNUMBER(K440),0,1))</f>
        <v/>
      </c>
    </row>
    <row r="441" spans="1:19" ht="24.95" customHeight="1" x14ac:dyDescent="0.2">
      <c r="A441" s="20"/>
      <c r="B441" s="7"/>
      <c r="C441" s="7"/>
      <c r="D441" s="7"/>
      <c r="E441" s="7"/>
      <c r="F441" s="26"/>
      <c r="G441" s="26"/>
      <c r="H441" s="26"/>
      <c r="I441" s="26"/>
      <c r="J441" s="32"/>
      <c r="K441" s="35"/>
      <c r="L441" s="7"/>
      <c r="M441" s="7"/>
      <c r="N441" s="7"/>
      <c r="O441" s="18" t="str">
        <f>IF(B441="","",IF(AND(ISNUMBER(F441),ISNUMBER(I441),I441&gt;=F441),ROUND((I441-F441)*24,4),IF(OR(F441&lt;&gt;"",I441&lt;&gt;""),"",IF(AND(ISNUMBER(J441),J441&gt;=0),J441,""))))</f>
        <v/>
      </c>
      <c r="P441" s="10" t="str">
        <f>IF(B441="","",IF(AND(ISNUMBER(F441),ISNUMBER(I441),I441&gt;=F441),"実績：門司発～門司着",IF(OR(F441&lt;&gt;"",I441&lt;&gt;""),"要確認：時刻不足・逆転",IF(AND(ISNUMBER(J441),J441&gt;=0),"実績：記録の時間","未確認"))))</f>
        <v/>
      </c>
      <c r="Q441" s="10" t="str">
        <f>IF(B441="","",IF(ISNUMBER(A441),YEAR(A441)-IF(MONTH(A441)&lt;4,1,0),""))</f>
        <v/>
      </c>
      <c r="R441" s="10" t="str">
        <f>IF(B441="","",IF(OR(NOT(ISNUMBER(A441)),C441="",D441="",L441="",M441="",AND(B441&lt;&gt;"関豊丸",B441&lt;&gt;"長豊丸")),"要確認：対象船・基本項目",IF(OR(P441="要確認：時刻不足・逆転",AND(ISNUMBER(G441),ISNUMBER(H441),H441&lt;G441),AND(ISNUMBER(F441),ISNUMBER(G441),G441&lt;F441),AND(ISNUMBER(H441),ISNUMBER(I441),I441&lt;H441),AND(ISNUMBER(J441),J441&lt;0),AND(ISNUMBER(K441),K441&lt;0)),"要確認：時刻・時間・料金",IF(COUNTIFS(OtherPorts[作業日],A441,OtherPorts[曳船名],B441,OtherPorts[船名],D441,OtherPorts[門司港発],F441)&gt;1,"要確認：同じ他港作業が重複",IF(OR(NOT(ISNUMBER(O441)),M441="未確認"),"要確認：時間・根拠未確認","確認済")))))</f>
        <v/>
      </c>
      <c r="S441" s="10" t="str">
        <f>IF(B441="","",IF(ISNUMBER(K441),0,1))</f>
        <v/>
      </c>
    </row>
    <row r="442" spans="1:19" ht="24.95" customHeight="1" x14ac:dyDescent="0.2">
      <c r="A442" s="20"/>
      <c r="B442" s="7"/>
      <c r="C442" s="7"/>
      <c r="D442" s="7"/>
      <c r="E442" s="7"/>
      <c r="F442" s="26"/>
      <c r="G442" s="26"/>
      <c r="H442" s="26"/>
      <c r="I442" s="26"/>
      <c r="J442" s="32"/>
      <c r="K442" s="35"/>
      <c r="L442" s="7"/>
      <c r="M442" s="7"/>
      <c r="N442" s="7"/>
      <c r="O442" s="18" t="str">
        <f>IF(B442="","",IF(AND(ISNUMBER(F442),ISNUMBER(I442),I442&gt;=F442),ROUND((I442-F442)*24,4),IF(OR(F442&lt;&gt;"",I442&lt;&gt;""),"",IF(AND(ISNUMBER(J442),J442&gt;=0),J442,""))))</f>
        <v/>
      </c>
      <c r="P442" s="10" t="str">
        <f>IF(B442="","",IF(AND(ISNUMBER(F442),ISNUMBER(I442),I442&gt;=F442),"実績：門司発～門司着",IF(OR(F442&lt;&gt;"",I442&lt;&gt;""),"要確認：時刻不足・逆転",IF(AND(ISNUMBER(J442),J442&gt;=0),"実績：記録の時間","未確認"))))</f>
        <v/>
      </c>
      <c r="Q442" s="10" t="str">
        <f>IF(B442="","",IF(ISNUMBER(A442),YEAR(A442)-IF(MONTH(A442)&lt;4,1,0),""))</f>
        <v/>
      </c>
      <c r="R442" s="10" t="str">
        <f>IF(B442="","",IF(OR(NOT(ISNUMBER(A442)),C442="",D442="",L442="",M442="",AND(B442&lt;&gt;"関豊丸",B442&lt;&gt;"長豊丸")),"要確認：対象船・基本項目",IF(OR(P442="要確認：時刻不足・逆転",AND(ISNUMBER(G442),ISNUMBER(H442),H442&lt;G442),AND(ISNUMBER(F442),ISNUMBER(G442),G442&lt;F442),AND(ISNUMBER(H442),ISNUMBER(I442),I442&lt;H442),AND(ISNUMBER(J442),J442&lt;0),AND(ISNUMBER(K442),K442&lt;0)),"要確認：時刻・時間・料金",IF(COUNTIFS(OtherPorts[作業日],A442,OtherPorts[曳船名],B442,OtherPorts[船名],D442,OtherPorts[門司港発],F442)&gt;1,"要確認：同じ他港作業が重複",IF(OR(NOT(ISNUMBER(O442)),M442="未確認"),"要確認：時間・根拠未確認","確認済")))))</f>
        <v/>
      </c>
      <c r="S442" s="10" t="str">
        <f>IF(B442="","",IF(ISNUMBER(K442),0,1))</f>
        <v/>
      </c>
    </row>
    <row r="443" spans="1:19" ht="24.95" customHeight="1" x14ac:dyDescent="0.2">
      <c r="A443" s="20"/>
      <c r="B443" s="7"/>
      <c r="C443" s="7"/>
      <c r="D443" s="7"/>
      <c r="E443" s="7"/>
      <c r="F443" s="26"/>
      <c r="G443" s="26"/>
      <c r="H443" s="26"/>
      <c r="I443" s="26"/>
      <c r="J443" s="32"/>
      <c r="K443" s="35"/>
      <c r="L443" s="7"/>
      <c r="M443" s="7"/>
      <c r="N443" s="7"/>
      <c r="O443" s="18" t="str">
        <f>IF(B443="","",IF(AND(ISNUMBER(F443),ISNUMBER(I443),I443&gt;=F443),ROUND((I443-F443)*24,4),IF(OR(F443&lt;&gt;"",I443&lt;&gt;""),"",IF(AND(ISNUMBER(J443),J443&gt;=0),J443,""))))</f>
        <v/>
      </c>
      <c r="P443" s="10" t="str">
        <f>IF(B443="","",IF(AND(ISNUMBER(F443),ISNUMBER(I443),I443&gt;=F443),"実績：門司発～門司着",IF(OR(F443&lt;&gt;"",I443&lt;&gt;""),"要確認：時刻不足・逆転",IF(AND(ISNUMBER(J443),J443&gt;=0),"実績：記録の時間","未確認"))))</f>
        <v/>
      </c>
      <c r="Q443" s="10" t="str">
        <f>IF(B443="","",IF(ISNUMBER(A443),YEAR(A443)-IF(MONTH(A443)&lt;4,1,0),""))</f>
        <v/>
      </c>
      <c r="R443" s="10" t="str">
        <f>IF(B443="","",IF(OR(NOT(ISNUMBER(A443)),C443="",D443="",L443="",M443="",AND(B443&lt;&gt;"関豊丸",B443&lt;&gt;"長豊丸")),"要確認：対象船・基本項目",IF(OR(P443="要確認：時刻不足・逆転",AND(ISNUMBER(G443),ISNUMBER(H443),H443&lt;G443),AND(ISNUMBER(F443),ISNUMBER(G443),G443&lt;F443),AND(ISNUMBER(H443),ISNUMBER(I443),I443&lt;H443),AND(ISNUMBER(J443),J443&lt;0),AND(ISNUMBER(K443),K443&lt;0)),"要確認：時刻・時間・料金",IF(COUNTIFS(OtherPorts[作業日],A443,OtherPorts[曳船名],B443,OtherPorts[船名],D443,OtherPorts[門司港発],F443)&gt;1,"要確認：同じ他港作業が重複",IF(OR(NOT(ISNUMBER(O443)),M443="未確認"),"要確認：時間・根拠未確認","確認済")))))</f>
        <v/>
      </c>
      <c r="S443" s="10" t="str">
        <f>IF(B443="","",IF(ISNUMBER(K443),0,1))</f>
        <v/>
      </c>
    </row>
    <row r="444" spans="1:19" ht="24.95" customHeight="1" x14ac:dyDescent="0.2">
      <c r="A444" s="20"/>
      <c r="B444" s="7"/>
      <c r="C444" s="7"/>
      <c r="D444" s="7"/>
      <c r="E444" s="7"/>
      <c r="F444" s="26"/>
      <c r="G444" s="26"/>
      <c r="H444" s="26"/>
      <c r="I444" s="26"/>
      <c r="J444" s="32"/>
      <c r="K444" s="35"/>
      <c r="L444" s="7"/>
      <c r="M444" s="7"/>
      <c r="N444" s="7"/>
      <c r="O444" s="18" t="str">
        <f>IF(B444="","",IF(AND(ISNUMBER(F444),ISNUMBER(I444),I444&gt;=F444),ROUND((I444-F444)*24,4),IF(OR(F444&lt;&gt;"",I444&lt;&gt;""),"",IF(AND(ISNUMBER(J444),J444&gt;=0),J444,""))))</f>
        <v/>
      </c>
      <c r="P444" s="10" t="str">
        <f>IF(B444="","",IF(AND(ISNUMBER(F444),ISNUMBER(I444),I444&gt;=F444),"実績：門司発～門司着",IF(OR(F444&lt;&gt;"",I444&lt;&gt;""),"要確認：時刻不足・逆転",IF(AND(ISNUMBER(J444),J444&gt;=0),"実績：記録の時間","未確認"))))</f>
        <v/>
      </c>
      <c r="Q444" s="10" t="str">
        <f>IF(B444="","",IF(ISNUMBER(A444),YEAR(A444)-IF(MONTH(A444)&lt;4,1,0),""))</f>
        <v/>
      </c>
      <c r="R444" s="10" t="str">
        <f>IF(B444="","",IF(OR(NOT(ISNUMBER(A444)),C444="",D444="",L444="",M444="",AND(B444&lt;&gt;"関豊丸",B444&lt;&gt;"長豊丸")),"要確認：対象船・基本項目",IF(OR(P444="要確認：時刻不足・逆転",AND(ISNUMBER(G444),ISNUMBER(H444),H444&lt;G444),AND(ISNUMBER(F444),ISNUMBER(G444),G444&lt;F444),AND(ISNUMBER(H444),ISNUMBER(I444),I444&lt;H444),AND(ISNUMBER(J444),J444&lt;0),AND(ISNUMBER(K444),K444&lt;0)),"要確認：時刻・時間・料金",IF(COUNTIFS(OtherPorts[作業日],A444,OtherPorts[曳船名],B444,OtherPorts[船名],D444,OtherPorts[門司港発],F444)&gt;1,"要確認：同じ他港作業が重複",IF(OR(NOT(ISNUMBER(O444)),M444="未確認"),"要確認：時間・根拠未確認","確認済")))))</f>
        <v/>
      </c>
      <c r="S444" s="10" t="str">
        <f>IF(B444="","",IF(ISNUMBER(K444),0,1))</f>
        <v/>
      </c>
    </row>
    <row r="445" spans="1:19" ht="24.95" customHeight="1" x14ac:dyDescent="0.2">
      <c r="A445" s="20"/>
      <c r="B445" s="7"/>
      <c r="C445" s="7"/>
      <c r="D445" s="7"/>
      <c r="E445" s="7"/>
      <c r="F445" s="26"/>
      <c r="G445" s="26"/>
      <c r="H445" s="26"/>
      <c r="I445" s="26"/>
      <c r="J445" s="32"/>
      <c r="K445" s="35"/>
      <c r="L445" s="7"/>
      <c r="M445" s="7"/>
      <c r="N445" s="7"/>
      <c r="O445" s="18" t="str">
        <f>IF(B445="","",IF(AND(ISNUMBER(F445),ISNUMBER(I445),I445&gt;=F445),ROUND((I445-F445)*24,4),IF(OR(F445&lt;&gt;"",I445&lt;&gt;""),"",IF(AND(ISNUMBER(J445),J445&gt;=0),J445,""))))</f>
        <v/>
      </c>
      <c r="P445" s="10" t="str">
        <f>IF(B445="","",IF(AND(ISNUMBER(F445),ISNUMBER(I445),I445&gt;=F445),"実績：門司発～門司着",IF(OR(F445&lt;&gt;"",I445&lt;&gt;""),"要確認：時刻不足・逆転",IF(AND(ISNUMBER(J445),J445&gt;=0),"実績：記録の時間","未確認"))))</f>
        <v/>
      </c>
      <c r="Q445" s="10" t="str">
        <f>IF(B445="","",IF(ISNUMBER(A445),YEAR(A445)-IF(MONTH(A445)&lt;4,1,0),""))</f>
        <v/>
      </c>
      <c r="R445" s="10" t="str">
        <f>IF(B445="","",IF(OR(NOT(ISNUMBER(A445)),C445="",D445="",L445="",M445="",AND(B445&lt;&gt;"関豊丸",B445&lt;&gt;"長豊丸")),"要確認：対象船・基本項目",IF(OR(P445="要確認：時刻不足・逆転",AND(ISNUMBER(G445),ISNUMBER(H445),H445&lt;G445),AND(ISNUMBER(F445),ISNUMBER(G445),G445&lt;F445),AND(ISNUMBER(H445),ISNUMBER(I445),I445&lt;H445),AND(ISNUMBER(J445),J445&lt;0),AND(ISNUMBER(K445),K445&lt;0)),"要確認：時刻・時間・料金",IF(COUNTIFS(OtherPorts[作業日],A445,OtherPorts[曳船名],B445,OtherPorts[船名],D445,OtherPorts[門司港発],F445)&gt;1,"要確認：同じ他港作業が重複",IF(OR(NOT(ISNUMBER(O445)),M445="未確認"),"要確認：時間・根拠未確認","確認済")))))</f>
        <v/>
      </c>
      <c r="S445" s="10" t="str">
        <f>IF(B445="","",IF(ISNUMBER(K445),0,1))</f>
        <v/>
      </c>
    </row>
    <row r="446" spans="1:19" ht="24.95" customHeight="1" x14ac:dyDescent="0.2">
      <c r="A446" s="20"/>
      <c r="B446" s="7"/>
      <c r="C446" s="7"/>
      <c r="D446" s="7"/>
      <c r="E446" s="7"/>
      <c r="F446" s="26"/>
      <c r="G446" s="26"/>
      <c r="H446" s="26"/>
      <c r="I446" s="26"/>
      <c r="J446" s="32"/>
      <c r="K446" s="35"/>
      <c r="L446" s="7"/>
      <c r="M446" s="7"/>
      <c r="N446" s="7"/>
      <c r="O446" s="18" t="str">
        <f>IF(B446="","",IF(AND(ISNUMBER(F446),ISNUMBER(I446),I446&gt;=F446),ROUND((I446-F446)*24,4),IF(OR(F446&lt;&gt;"",I446&lt;&gt;""),"",IF(AND(ISNUMBER(J446),J446&gt;=0),J446,""))))</f>
        <v/>
      </c>
      <c r="P446" s="10" t="str">
        <f>IF(B446="","",IF(AND(ISNUMBER(F446),ISNUMBER(I446),I446&gt;=F446),"実績：門司発～門司着",IF(OR(F446&lt;&gt;"",I446&lt;&gt;""),"要確認：時刻不足・逆転",IF(AND(ISNUMBER(J446),J446&gt;=0),"実績：記録の時間","未確認"))))</f>
        <v/>
      </c>
      <c r="Q446" s="10" t="str">
        <f>IF(B446="","",IF(ISNUMBER(A446),YEAR(A446)-IF(MONTH(A446)&lt;4,1,0),""))</f>
        <v/>
      </c>
      <c r="R446" s="10" t="str">
        <f>IF(B446="","",IF(OR(NOT(ISNUMBER(A446)),C446="",D446="",L446="",M446="",AND(B446&lt;&gt;"関豊丸",B446&lt;&gt;"長豊丸")),"要確認：対象船・基本項目",IF(OR(P446="要確認：時刻不足・逆転",AND(ISNUMBER(G446),ISNUMBER(H446),H446&lt;G446),AND(ISNUMBER(F446),ISNUMBER(G446),G446&lt;F446),AND(ISNUMBER(H446),ISNUMBER(I446),I446&lt;H446),AND(ISNUMBER(J446),J446&lt;0),AND(ISNUMBER(K446),K446&lt;0)),"要確認：時刻・時間・料金",IF(COUNTIFS(OtherPorts[作業日],A446,OtherPorts[曳船名],B446,OtherPorts[船名],D446,OtherPorts[門司港発],F446)&gt;1,"要確認：同じ他港作業が重複",IF(OR(NOT(ISNUMBER(O446)),M446="未確認"),"要確認：時間・根拠未確認","確認済")))))</f>
        <v/>
      </c>
      <c r="S446" s="10" t="str">
        <f>IF(B446="","",IF(ISNUMBER(K446),0,1))</f>
        <v/>
      </c>
    </row>
    <row r="447" spans="1:19" ht="24.95" customHeight="1" x14ac:dyDescent="0.2">
      <c r="A447" s="20"/>
      <c r="B447" s="7"/>
      <c r="C447" s="7"/>
      <c r="D447" s="7"/>
      <c r="E447" s="7"/>
      <c r="F447" s="26"/>
      <c r="G447" s="26"/>
      <c r="H447" s="26"/>
      <c r="I447" s="26"/>
      <c r="J447" s="32"/>
      <c r="K447" s="35"/>
      <c r="L447" s="7"/>
      <c r="M447" s="7"/>
      <c r="N447" s="7"/>
      <c r="O447" s="18" t="str">
        <f>IF(B447="","",IF(AND(ISNUMBER(F447),ISNUMBER(I447),I447&gt;=F447),ROUND((I447-F447)*24,4),IF(OR(F447&lt;&gt;"",I447&lt;&gt;""),"",IF(AND(ISNUMBER(J447),J447&gt;=0),J447,""))))</f>
        <v/>
      </c>
      <c r="P447" s="10" t="str">
        <f>IF(B447="","",IF(AND(ISNUMBER(F447),ISNUMBER(I447),I447&gt;=F447),"実績：門司発～門司着",IF(OR(F447&lt;&gt;"",I447&lt;&gt;""),"要確認：時刻不足・逆転",IF(AND(ISNUMBER(J447),J447&gt;=0),"実績：記録の時間","未確認"))))</f>
        <v/>
      </c>
      <c r="Q447" s="10" t="str">
        <f>IF(B447="","",IF(ISNUMBER(A447),YEAR(A447)-IF(MONTH(A447)&lt;4,1,0),""))</f>
        <v/>
      </c>
      <c r="R447" s="10" t="str">
        <f>IF(B447="","",IF(OR(NOT(ISNUMBER(A447)),C447="",D447="",L447="",M447="",AND(B447&lt;&gt;"関豊丸",B447&lt;&gt;"長豊丸")),"要確認：対象船・基本項目",IF(OR(P447="要確認：時刻不足・逆転",AND(ISNUMBER(G447),ISNUMBER(H447),H447&lt;G447),AND(ISNUMBER(F447),ISNUMBER(G447),G447&lt;F447),AND(ISNUMBER(H447),ISNUMBER(I447),I447&lt;H447),AND(ISNUMBER(J447),J447&lt;0),AND(ISNUMBER(K447),K447&lt;0)),"要確認：時刻・時間・料金",IF(COUNTIFS(OtherPorts[作業日],A447,OtherPorts[曳船名],B447,OtherPorts[船名],D447,OtherPorts[門司港発],F447)&gt;1,"要確認：同じ他港作業が重複",IF(OR(NOT(ISNUMBER(O447)),M447="未確認"),"要確認：時間・根拠未確認","確認済")))))</f>
        <v/>
      </c>
      <c r="S447" s="10" t="str">
        <f>IF(B447="","",IF(ISNUMBER(K447),0,1))</f>
        <v/>
      </c>
    </row>
    <row r="448" spans="1:19" ht="24.95" customHeight="1" x14ac:dyDescent="0.2">
      <c r="A448" s="20"/>
      <c r="B448" s="7"/>
      <c r="C448" s="7"/>
      <c r="D448" s="7"/>
      <c r="E448" s="7"/>
      <c r="F448" s="26"/>
      <c r="G448" s="26"/>
      <c r="H448" s="26"/>
      <c r="I448" s="26"/>
      <c r="J448" s="32"/>
      <c r="K448" s="35"/>
      <c r="L448" s="7"/>
      <c r="M448" s="7"/>
      <c r="N448" s="7"/>
      <c r="O448" s="18" t="str">
        <f>IF(B448="","",IF(AND(ISNUMBER(F448),ISNUMBER(I448),I448&gt;=F448),ROUND((I448-F448)*24,4),IF(OR(F448&lt;&gt;"",I448&lt;&gt;""),"",IF(AND(ISNUMBER(J448),J448&gt;=0),J448,""))))</f>
        <v/>
      </c>
      <c r="P448" s="10" t="str">
        <f>IF(B448="","",IF(AND(ISNUMBER(F448),ISNUMBER(I448),I448&gt;=F448),"実績：門司発～門司着",IF(OR(F448&lt;&gt;"",I448&lt;&gt;""),"要確認：時刻不足・逆転",IF(AND(ISNUMBER(J448),J448&gt;=0),"実績：記録の時間","未確認"))))</f>
        <v/>
      </c>
      <c r="Q448" s="10" t="str">
        <f>IF(B448="","",IF(ISNUMBER(A448),YEAR(A448)-IF(MONTH(A448)&lt;4,1,0),""))</f>
        <v/>
      </c>
      <c r="R448" s="10" t="str">
        <f>IF(B448="","",IF(OR(NOT(ISNUMBER(A448)),C448="",D448="",L448="",M448="",AND(B448&lt;&gt;"関豊丸",B448&lt;&gt;"長豊丸")),"要確認：対象船・基本項目",IF(OR(P448="要確認：時刻不足・逆転",AND(ISNUMBER(G448),ISNUMBER(H448),H448&lt;G448),AND(ISNUMBER(F448),ISNUMBER(G448),G448&lt;F448),AND(ISNUMBER(H448),ISNUMBER(I448),I448&lt;H448),AND(ISNUMBER(J448),J448&lt;0),AND(ISNUMBER(K448),K448&lt;0)),"要確認：時刻・時間・料金",IF(COUNTIFS(OtherPorts[作業日],A448,OtherPorts[曳船名],B448,OtherPorts[船名],D448,OtherPorts[門司港発],F448)&gt;1,"要確認：同じ他港作業が重複",IF(OR(NOT(ISNUMBER(O448)),M448="未確認"),"要確認：時間・根拠未確認","確認済")))))</f>
        <v/>
      </c>
      <c r="S448" s="10" t="str">
        <f>IF(B448="","",IF(ISNUMBER(K448),0,1))</f>
        <v/>
      </c>
    </row>
    <row r="449" spans="1:19" ht="24.95" customHeight="1" x14ac:dyDescent="0.2">
      <c r="A449" s="20"/>
      <c r="B449" s="7"/>
      <c r="C449" s="7"/>
      <c r="D449" s="7"/>
      <c r="E449" s="7"/>
      <c r="F449" s="26"/>
      <c r="G449" s="26"/>
      <c r="H449" s="26"/>
      <c r="I449" s="26"/>
      <c r="J449" s="32"/>
      <c r="K449" s="35"/>
      <c r="L449" s="7"/>
      <c r="M449" s="7"/>
      <c r="N449" s="7"/>
      <c r="O449" s="18" t="str">
        <f>IF(B449="","",IF(AND(ISNUMBER(F449),ISNUMBER(I449),I449&gt;=F449),ROUND((I449-F449)*24,4),IF(OR(F449&lt;&gt;"",I449&lt;&gt;""),"",IF(AND(ISNUMBER(J449),J449&gt;=0),J449,""))))</f>
        <v/>
      </c>
      <c r="P449" s="10" t="str">
        <f>IF(B449="","",IF(AND(ISNUMBER(F449),ISNUMBER(I449),I449&gt;=F449),"実績：門司発～門司着",IF(OR(F449&lt;&gt;"",I449&lt;&gt;""),"要確認：時刻不足・逆転",IF(AND(ISNUMBER(J449),J449&gt;=0),"実績：記録の時間","未確認"))))</f>
        <v/>
      </c>
      <c r="Q449" s="10" t="str">
        <f>IF(B449="","",IF(ISNUMBER(A449),YEAR(A449)-IF(MONTH(A449)&lt;4,1,0),""))</f>
        <v/>
      </c>
      <c r="R449" s="10" t="str">
        <f>IF(B449="","",IF(OR(NOT(ISNUMBER(A449)),C449="",D449="",L449="",M449="",AND(B449&lt;&gt;"関豊丸",B449&lt;&gt;"長豊丸")),"要確認：対象船・基本項目",IF(OR(P449="要確認：時刻不足・逆転",AND(ISNUMBER(G449),ISNUMBER(H449),H449&lt;G449),AND(ISNUMBER(F449),ISNUMBER(G449),G449&lt;F449),AND(ISNUMBER(H449),ISNUMBER(I449),I449&lt;H449),AND(ISNUMBER(J449),J449&lt;0),AND(ISNUMBER(K449),K449&lt;0)),"要確認：時刻・時間・料金",IF(COUNTIFS(OtherPorts[作業日],A449,OtherPorts[曳船名],B449,OtherPorts[船名],D449,OtherPorts[門司港発],F449)&gt;1,"要確認：同じ他港作業が重複",IF(OR(NOT(ISNUMBER(O449)),M449="未確認"),"要確認：時間・根拠未確認","確認済")))))</f>
        <v/>
      </c>
      <c r="S449" s="10" t="str">
        <f>IF(B449="","",IF(ISNUMBER(K449),0,1))</f>
        <v/>
      </c>
    </row>
    <row r="450" spans="1:19" ht="24.95" customHeight="1" x14ac:dyDescent="0.2">
      <c r="A450" s="20"/>
      <c r="B450" s="7"/>
      <c r="C450" s="7"/>
      <c r="D450" s="7"/>
      <c r="E450" s="7"/>
      <c r="F450" s="26"/>
      <c r="G450" s="26"/>
      <c r="H450" s="26"/>
      <c r="I450" s="26"/>
      <c r="J450" s="32"/>
      <c r="K450" s="35"/>
      <c r="L450" s="7"/>
      <c r="M450" s="7"/>
      <c r="N450" s="7"/>
      <c r="O450" s="18" t="str">
        <f>IF(B450="","",IF(AND(ISNUMBER(F450),ISNUMBER(I450),I450&gt;=F450),ROUND((I450-F450)*24,4),IF(OR(F450&lt;&gt;"",I450&lt;&gt;""),"",IF(AND(ISNUMBER(J450),J450&gt;=0),J450,""))))</f>
        <v/>
      </c>
      <c r="P450" s="10" t="str">
        <f>IF(B450="","",IF(AND(ISNUMBER(F450),ISNUMBER(I450),I450&gt;=F450),"実績：門司発～門司着",IF(OR(F450&lt;&gt;"",I450&lt;&gt;""),"要確認：時刻不足・逆転",IF(AND(ISNUMBER(J450),J450&gt;=0),"実績：記録の時間","未確認"))))</f>
        <v/>
      </c>
      <c r="Q450" s="10" t="str">
        <f>IF(B450="","",IF(ISNUMBER(A450),YEAR(A450)-IF(MONTH(A450)&lt;4,1,0),""))</f>
        <v/>
      </c>
      <c r="R450" s="10" t="str">
        <f>IF(B450="","",IF(OR(NOT(ISNUMBER(A450)),C450="",D450="",L450="",M450="",AND(B450&lt;&gt;"関豊丸",B450&lt;&gt;"長豊丸")),"要確認：対象船・基本項目",IF(OR(P450="要確認：時刻不足・逆転",AND(ISNUMBER(G450),ISNUMBER(H450),H450&lt;G450),AND(ISNUMBER(F450),ISNUMBER(G450),G450&lt;F450),AND(ISNUMBER(H450),ISNUMBER(I450),I450&lt;H450),AND(ISNUMBER(J450),J450&lt;0),AND(ISNUMBER(K450),K450&lt;0)),"要確認：時刻・時間・料金",IF(COUNTIFS(OtherPorts[作業日],A450,OtherPorts[曳船名],B450,OtherPorts[船名],D450,OtherPorts[門司港発],F450)&gt;1,"要確認：同じ他港作業が重複",IF(OR(NOT(ISNUMBER(O450)),M450="未確認"),"要確認：時間・根拠未確認","確認済")))))</f>
        <v/>
      </c>
      <c r="S450" s="10" t="str">
        <f>IF(B450="","",IF(ISNUMBER(K450),0,1))</f>
        <v/>
      </c>
    </row>
    <row r="451" spans="1:19" ht="24.95" customHeight="1" x14ac:dyDescent="0.2">
      <c r="A451" s="20"/>
      <c r="B451" s="7"/>
      <c r="C451" s="7"/>
      <c r="D451" s="7"/>
      <c r="E451" s="7"/>
      <c r="F451" s="26"/>
      <c r="G451" s="26"/>
      <c r="H451" s="26"/>
      <c r="I451" s="26"/>
      <c r="J451" s="32"/>
      <c r="K451" s="35"/>
      <c r="L451" s="7"/>
      <c r="M451" s="7"/>
      <c r="N451" s="7"/>
      <c r="O451" s="18" t="str">
        <f>IF(B451="","",IF(AND(ISNUMBER(F451),ISNUMBER(I451),I451&gt;=F451),ROUND((I451-F451)*24,4),IF(OR(F451&lt;&gt;"",I451&lt;&gt;""),"",IF(AND(ISNUMBER(J451),J451&gt;=0),J451,""))))</f>
        <v/>
      </c>
      <c r="P451" s="10" t="str">
        <f>IF(B451="","",IF(AND(ISNUMBER(F451),ISNUMBER(I451),I451&gt;=F451),"実績：門司発～門司着",IF(OR(F451&lt;&gt;"",I451&lt;&gt;""),"要確認：時刻不足・逆転",IF(AND(ISNUMBER(J451),J451&gt;=0),"実績：記録の時間","未確認"))))</f>
        <v/>
      </c>
      <c r="Q451" s="10" t="str">
        <f>IF(B451="","",IF(ISNUMBER(A451),YEAR(A451)-IF(MONTH(A451)&lt;4,1,0),""))</f>
        <v/>
      </c>
      <c r="R451" s="10" t="str">
        <f>IF(B451="","",IF(OR(NOT(ISNUMBER(A451)),C451="",D451="",L451="",M451="",AND(B451&lt;&gt;"関豊丸",B451&lt;&gt;"長豊丸")),"要確認：対象船・基本項目",IF(OR(P451="要確認：時刻不足・逆転",AND(ISNUMBER(G451),ISNUMBER(H451),H451&lt;G451),AND(ISNUMBER(F451),ISNUMBER(G451),G451&lt;F451),AND(ISNUMBER(H451),ISNUMBER(I451),I451&lt;H451),AND(ISNUMBER(J451),J451&lt;0),AND(ISNUMBER(K451),K451&lt;0)),"要確認：時刻・時間・料金",IF(COUNTIFS(OtherPorts[作業日],A451,OtherPorts[曳船名],B451,OtherPorts[船名],D451,OtherPorts[門司港発],F451)&gt;1,"要確認：同じ他港作業が重複",IF(OR(NOT(ISNUMBER(O451)),M451="未確認"),"要確認：時間・根拠未確認","確認済")))))</f>
        <v/>
      </c>
      <c r="S451" s="10" t="str">
        <f>IF(B451="","",IF(ISNUMBER(K451),0,1))</f>
        <v/>
      </c>
    </row>
    <row r="452" spans="1:19" ht="24.95" customHeight="1" x14ac:dyDescent="0.2">
      <c r="A452" s="20"/>
      <c r="B452" s="7"/>
      <c r="C452" s="7"/>
      <c r="D452" s="7"/>
      <c r="E452" s="7"/>
      <c r="F452" s="26"/>
      <c r="G452" s="26"/>
      <c r="H452" s="26"/>
      <c r="I452" s="26"/>
      <c r="J452" s="32"/>
      <c r="K452" s="35"/>
      <c r="L452" s="7"/>
      <c r="M452" s="7"/>
      <c r="N452" s="7"/>
      <c r="O452" s="18" t="str">
        <f>IF(B452="","",IF(AND(ISNUMBER(F452),ISNUMBER(I452),I452&gt;=F452),ROUND((I452-F452)*24,4),IF(OR(F452&lt;&gt;"",I452&lt;&gt;""),"",IF(AND(ISNUMBER(J452),J452&gt;=0),J452,""))))</f>
        <v/>
      </c>
      <c r="P452" s="10" t="str">
        <f>IF(B452="","",IF(AND(ISNUMBER(F452),ISNUMBER(I452),I452&gt;=F452),"実績：門司発～門司着",IF(OR(F452&lt;&gt;"",I452&lt;&gt;""),"要確認：時刻不足・逆転",IF(AND(ISNUMBER(J452),J452&gt;=0),"実績：記録の時間","未確認"))))</f>
        <v/>
      </c>
      <c r="Q452" s="10" t="str">
        <f>IF(B452="","",IF(ISNUMBER(A452),YEAR(A452)-IF(MONTH(A452)&lt;4,1,0),""))</f>
        <v/>
      </c>
      <c r="R452" s="10" t="str">
        <f>IF(B452="","",IF(OR(NOT(ISNUMBER(A452)),C452="",D452="",L452="",M452="",AND(B452&lt;&gt;"関豊丸",B452&lt;&gt;"長豊丸")),"要確認：対象船・基本項目",IF(OR(P452="要確認：時刻不足・逆転",AND(ISNUMBER(G452),ISNUMBER(H452),H452&lt;G452),AND(ISNUMBER(F452),ISNUMBER(G452),G452&lt;F452),AND(ISNUMBER(H452),ISNUMBER(I452),I452&lt;H452),AND(ISNUMBER(J452),J452&lt;0),AND(ISNUMBER(K452),K452&lt;0)),"要確認：時刻・時間・料金",IF(COUNTIFS(OtherPorts[作業日],A452,OtherPorts[曳船名],B452,OtherPorts[船名],D452,OtherPorts[門司港発],F452)&gt;1,"要確認：同じ他港作業が重複",IF(OR(NOT(ISNUMBER(O452)),M452="未確認"),"要確認：時間・根拠未確認","確認済")))))</f>
        <v/>
      </c>
      <c r="S452" s="10" t="str">
        <f>IF(B452="","",IF(ISNUMBER(K452),0,1))</f>
        <v/>
      </c>
    </row>
    <row r="453" spans="1:19" ht="24.95" customHeight="1" x14ac:dyDescent="0.2">
      <c r="A453" s="20"/>
      <c r="B453" s="7"/>
      <c r="C453" s="7"/>
      <c r="D453" s="7"/>
      <c r="E453" s="7"/>
      <c r="F453" s="26"/>
      <c r="G453" s="26"/>
      <c r="H453" s="26"/>
      <c r="I453" s="26"/>
      <c r="J453" s="32"/>
      <c r="K453" s="35"/>
      <c r="L453" s="7"/>
      <c r="M453" s="7"/>
      <c r="N453" s="7"/>
      <c r="O453" s="18" t="str">
        <f>IF(B453="","",IF(AND(ISNUMBER(F453),ISNUMBER(I453),I453&gt;=F453),ROUND((I453-F453)*24,4),IF(OR(F453&lt;&gt;"",I453&lt;&gt;""),"",IF(AND(ISNUMBER(J453),J453&gt;=0),J453,""))))</f>
        <v/>
      </c>
      <c r="P453" s="10" t="str">
        <f>IF(B453="","",IF(AND(ISNUMBER(F453),ISNUMBER(I453),I453&gt;=F453),"実績：門司発～門司着",IF(OR(F453&lt;&gt;"",I453&lt;&gt;""),"要確認：時刻不足・逆転",IF(AND(ISNUMBER(J453),J453&gt;=0),"実績：記録の時間","未確認"))))</f>
        <v/>
      </c>
      <c r="Q453" s="10" t="str">
        <f>IF(B453="","",IF(ISNUMBER(A453),YEAR(A453)-IF(MONTH(A453)&lt;4,1,0),""))</f>
        <v/>
      </c>
      <c r="R453" s="10" t="str">
        <f>IF(B453="","",IF(OR(NOT(ISNUMBER(A453)),C453="",D453="",L453="",M453="",AND(B453&lt;&gt;"関豊丸",B453&lt;&gt;"長豊丸")),"要確認：対象船・基本項目",IF(OR(P453="要確認：時刻不足・逆転",AND(ISNUMBER(G453),ISNUMBER(H453),H453&lt;G453),AND(ISNUMBER(F453),ISNUMBER(G453),G453&lt;F453),AND(ISNUMBER(H453),ISNUMBER(I453),I453&lt;H453),AND(ISNUMBER(J453),J453&lt;0),AND(ISNUMBER(K453),K453&lt;0)),"要確認：時刻・時間・料金",IF(COUNTIFS(OtherPorts[作業日],A453,OtherPorts[曳船名],B453,OtherPorts[船名],D453,OtherPorts[門司港発],F453)&gt;1,"要確認：同じ他港作業が重複",IF(OR(NOT(ISNUMBER(O453)),M453="未確認"),"要確認：時間・根拠未確認","確認済")))))</f>
        <v/>
      </c>
      <c r="S453" s="10" t="str">
        <f>IF(B453="","",IF(ISNUMBER(K453),0,1))</f>
        <v/>
      </c>
    </row>
    <row r="454" spans="1:19" ht="24.95" customHeight="1" x14ac:dyDescent="0.2">
      <c r="A454" s="20"/>
      <c r="B454" s="7"/>
      <c r="C454" s="7"/>
      <c r="D454" s="7"/>
      <c r="E454" s="7"/>
      <c r="F454" s="26"/>
      <c r="G454" s="26"/>
      <c r="H454" s="26"/>
      <c r="I454" s="26"/>
      <c r="J454" s="32"/>
      <c r="K454" s="35"/>
      <c r="L454" s="7"/>
      <c r="M454" s="7"/>
      <c r="N454" s="7"/>
      <c r="O454" s="18" t="str">
        <f>IF(B454="","",IF(AND(ISNUMBER(F454),ISNUMBER(I454),I454&gt;=F454),ROUND((I454-F454)*24,4),IF(OR(F454&lt;&gt;"",I454&lt;&gt;""),"",IF(AND(ISNUMBER(J454),J454&gt;=0),J454,""))))</f>
        <v/>
      </c>
      <c r="P454" s="10" t="str">
        <f>IF(B454="","",IF(AND(ISNUMBER(F454),ISNUMBER(I454),I454&gt;=F454),"実績：門司発～門司着",IF(OR(F454&lt;&gt;"",I454&lt;&gt;""),"要確認：時刻不足・逆転",IF(AND(ISNUMBER(J454),J454&gt;=0),"実績：記録の時間","未確認"))))</f>
        <v/>
      </c>
      <c r="Q454" s="10" t="str">
        <f>IF(B454="","",IF(ISNUMBER(A454),YEAR(A454)-IF(MONTH(A454)&lt;4,1,0),""))</f>
        <v/>
      </c>
      <c r="R454" s="10" t="str">
        <f>IF(B454="","",IF(OR(NOT(ISNUMBER(A454)),C454="",D454="",L454="",M454="",AND(B454&lt;&gt;"関豊丸",B454&lt;&gt;"長豊丸")),"要確認：対象船・基本項目",IF(OR(P454="要確認：時刻不足・逆転",AND(ISNUMBER(G454),ISNUMBER(H454),H454&lt;G454),AND(ISNUMBER(F454),ISNUMBER(G454),G454&lt;F454),AND(ISNUMBER(H454),ISNUMBER(I454),I454&lt;H454),AND(ISNUMBER(J454),J454&lt;0),AND(ISNUMBER(K454),K454&lt;0)),"要確認：時刻・時間・料金",IF(COUNTIFS(OtherPorts[作業日],A454,OtherPorts[曳船名],B454,OtherPorts[船名],D454,OtherPorts[門司港発],F454)&gt;1,"要確認：同じ他港作業が重複",IF(OR(NOT(ISNUMBER(O454)),M454="未確認"),"要確認：時間・根拠未確認","確認済")))))</f>
        <v/>
      </c>
      <c r="S454" s="10" t="str">
        <f>IF(B454="","",IF(ISNUMBER(K454),0,1))</f>
        <v/>
      </c>
    </row>
    <row r="455" spans="1:19" ht="24.95" customHeight="1" x14ac:dyDescent="0.2">
      <c r="A455" s="20"/>
      <c r="B455" s="7"/>
      <c r="C455" s="7"/>
      <c r="D455" s="7"/>
      <c r="E455" s="7"/>
      <c r="F455" s="26"/>
      <c r="G455" s="26"/>
      <c r="H455" s="26"/>
      <c r="I455" s="26"/>
      <c r="J455" s="32"/>
      <c r="K455" s="35"/>
      <c r="L455" s="7"/>
      <c r="M455" s="7"/>
      <c r="N455" s="7"/>
      <c r="O455" s="18" t="str">
        <f>IF(B455="","",IF(AND(ISNUMBER(F455),ISNUMBER(I455),I455&gt;=F455),ROUND((I455-F455)*24,4),IF(OR(F455&lt;&gt;"",I455&lt;&gt;""),"",IF(AND(ISNUMBER(J455),J455&gt;=0),J455,""))))</f>
        <v/>
      </c>
      <c r="P455" s="10" t="str">
        <f>IF(B455="","",IF(AND(ISNUMBER(F455),ISNUMBER(I455),I455&gt;=F455),"実績：門司発～門司着",IF(OR(F455&lt;&gt;"",I455&lt;&gt;""),"要確認：時刻不足・逆転",IF(AND(ISNUMBER(J455),J455&gt;=0),"実績：記録の時間","未確認"))))</f>
        <v/>
      </c>
      <c r="Q455" s="10" t="str">
        <f>IF(B455="","",IF(ISNUMBER(A455),YEAR(A455)-IF(MONTH(A455)&lt;4,1,0),""))</f>
        <v/>
      </c>
      <c r="R455" s="10" t="str">
        <f>IF(B455="","",IF(OR(NOT(ISNUMBER(A455)),C455="",D455="",L455="",M455="",AND(B455&lt;&gt;"関豊丸",B455&lt;&gt;"長豊丸")),"要確認：対象船・基本項目",IF(OR(P455="要確認：時刻不足・逆転",AND(ISNUMBER(G455),ISNUMBER(H455),H455&lt;G455),AND(ISNUMBER(F455),ISNUMBER(G455),G455&lt;F455),AND(ISNUMBER(H455),ISNUMBER(I455),I455&lt;H455),AND(ISNUMBER(J455),J455&lt;0),AND(ISNUMBER(K455),K455&lt;0)),"要確認：時刻・時間・料金",IF(COUNTIFS(OtherPorts[作業日],A455,OtherPorts[曳船名],B455,OtherPorts[船名],D455,OtherPorts[門司港発],F455)&gt;1,"要確認：同じ他港作業が重複",IF(OR(NOT(ISNUMBER(O455)),M455="未確認"),"要確認：時間・根拠未確認","確認済")))))</f>
        <v/>
      </c>
      <c r="S455" s="10" t="str">
        <f>IF(B455="","",IF(ISNUMBER(K455),0,1))</f>
        <v/>
      </c>
    </row>
    <row r="456" spans="1:19" ht="24.95" customHeight="1" x14ac:dyDescent="0.2">
      <c r="A456" s="20"/>
      <c r="B456" s="7"/>
      <c r="C456" s="7"/>
      <c r="D456" s="7"/>
      <c r="E456" s="7"/>
      <c r="F456" s="26"/>
      <c r="G456" s="26"/>
      <c r="H456" s="26"/>
      <c r="I456" s="26"/>
      <c r="J456" s="32"/>
      <c r="K456" s="35"/>
      <c r="L456" s="7"/>
      <c r="M456" s="7"/>
      <c r="N456" s="7"/>
      <c r="O456" s="18" t="str">
        <f>IF(B456="","",IF(AND(ISNUMBER(F456),ISNUMBER(I456),I456&gt;=F456),ROUND((I456-F456)*24,4),IF(OR(F456&lt;&gt;"",I456&lt;&gt;""),"",IF(AND(ISNUMBER(J456),J456&gt;=0),J456,""))))</f>
        <v/>
      </c>
      <c r="P456" s="10" t="str">
        <f>IF(B456="","",IF(AND(ISNUMBER(F456),ISNUMBER(I456),I456&gt;=F456),"実績：門司発～門司着",IF(OR(F456&lt;&gt;"",I456&lt;&gt;""),"要確認：時刻不足・逆転",IF(AND(ISNUMBER(J456),J456&gt;=0),"実績：記録の時間","未確認"))))</f>
        <v/>
      </c>
      <c r="Q456" s="10" t="str">
        <f>IF(B456="","",IF(ISNUMBER(A456),YEAR(A456)-IF(MONTH(A456)&lt;4,1,0),""))</f>
        <v/>
      </c>
      <c r="R456" s="10" t="str">
        <f>IF(B456="","",IF(OR(NOT(ISNUMBER(A456)),C456="",D456="",L456="",M456="",AND(B456&lt;&gt;"関豊丸",B456&lt;&gt;"長豊丸")),"要確認：対象船・基本項目",IF(OR(P456="要確認：時刻不足・逆転",AND(ISNUMBER(G456),ISNUMBER(H456),H456&lt;G456),AND(ISNUMBER(F456),ISNUMBER(G456),G456&lt;F456),AND(ISNUMBER(H456),ISNUMBER(I456),I456&lt;H456),AND(ISNUMBER(J456),J456&lt;0),AND(ISNUMBER(K456),K456&lt;0)),"要確認：時刻・時間・料金",IF(COUNTIFS(OtherPorts[作業日],A456,OtherPorts[曳船名],B456,OtherPorts[船名],D456,OtherPorts[門司港発],F456)&gt;1,"要確認：同じ他港作業が重複",IF(OR(NOT(ISNUMBER(O456)),M456="未確認"),"要確認：時間・根拠未確認","確認済")))))</f>
        <v/>
      </c>
      <c r="S456" s="10" t="str">
        <f>IF(B456="","",IF(ISNUMBER(K456),0,1))</f>
        <v/>
      </c>
    </row>
    <row r="457" spans="1:19" ht="24.95" customHeight="1" x14ac:dyDescent="0.2">
      <c r="A457" s="20"/>
      <c r="B457" s="7"/>
      <c r="C457" s="7"/>
      <c r="D457" s="7"/>
      <c r="E457" s="7"/>
      <c r="F457" s="26"/>
      <c r="G457" s="26"/>
      <c r="H457" s="26"/>
      <c r="I457" s="26"/>
      <c r="J457" s="32"/>
      <c r="K457" s="35"/>
      <c r="L457" s="7"/>
      <c r="M457" s="7"/>
      <c r="N457" s="7"/>
      <c r="O457" s="18" t="str">
        <f>IF(B457="","",IF(AND(ISNUMBER(F457),ISNUMBER(I457),I457&gt;=F457),ROUND((I457-F457)*24,4),IF(OR(F457&lt;&gt;"",I457&lt;&gt;""),"",IF(AND(ISNUMBER(J457),J457&gt;=0),J457,""))))</f>
        <v/>
      </c>
      <c r="P457" s="10" t="str">
        <f>IF(B457="","",IF(AND(ISNUMBER(F457),ISNUMBER(I457),I457&gt;=F457),"実績：門司発～門司着",IF(OR(F457&lt;&gt;"",I457&lt;&gt;""),"要確認：時刻不足・逆転",IF(AND(ISNUMBER(J457),J457&gt;=0),"実績：記録の時間","未確認"))))</f>
        <v/>
      </c>
      <c r="Q457" s="10" t="str">
        <f>IF(B457="","",IF(ISNUMBER(A457),YEAR(A457)-IF(MONTH(A457)&lt;4,1,0),""))</f>
        <v/>
      </c>
      <c r="R457" s="10" t="str">
        <f>IF(B457="","",IF(OR(NOT(ISNUMBER(A457)),C457="",D457="",L457="",M457="",AND(B457&lt;&gt;"関豊丸",B457&lt;&gt;"長豊丸")),"要確認：対象船・基本項目",IF(OR(P457="要確認：時刻不足・逆転",AND(ISNUMBER(G457),ISNUMBER(H457),H457&lt;G457),AND(ISNUMBER(F457),ISNUMBER(G457),G457&lt;F457),AND(ISNUMBER(H457),ISNUMBER(I457),I457&lt;H457),AND(ISNUMBER(J457),J457&lt;0),AND(ISNUMBER(K457),K457&lt;0)),"要確認：時刻・時間・料金",IF(COUNTIFS(OtherPorts[作業日],A457,OtherPorts[曳船名],B457,OtherPorts[船名],D457,OtherPorts[門司港発],F457)&gt;1,"要確認：同じ他港作業が重複",IF(OR(NOT(ISNUMBER(O457)),M457="未確認"),"要確認：時間・根拠未確認","確認済")))))</f>
        <v/>
      </c>
      <c r="S457" s="10" t="str">
        <f>IF(B457="","",IF(ISNUMBER(K457),0,1))</f>
        <v/>
      </c>
    </row>
    <row r="458" spans="1:19" ht="24.95" customHeight="1" x14ac:dyDescent="0.2">
      <c r="A458" s="20"/>
      <c r="B458" s="7"/>
      <c r="C458" s="7"/>
      <c r="D458" s="7"/>
      <c r="E458" s="7"/>
      <c r="F458" s="26"/>
      <c r="G458" s="26"/>
      <c r="H458" s="26"/>
      <c r="I458" s="26"/>
      <c r="J458" s="32"/>
      <c r="K458" s="35"/>
      <c r="L458" s="7"/>
      <c r="M458" s="7"/>
      <c r="N458" s="7"/>
      <c r="O458" s="18" t="str">
        <f>IF(B458="","",IF(AND(ISNUMBER(F458),ISNUMBER(I458),I458&gt;=F458),ROUND((I458-F458)*24,4),IF(OR(F458&lt;&gt;"",I458&lt;&gt;""),"",IF(AND(ISNUMBER(J458),J458&gt;=0),J458,""))))</f>
        <v/>
      </c>
      <c r="P458" s="10" t="str">
        <f>IF(B458="","",IF(AND(ISNUMBER(F458),ISNUMBER(I458),I458&gt;=F458),"実績：門司発～門司着",IF(OR(F458&lt;&gt;"",I458&lt;&gt;""),"要確認：時刻不足・逆転",IF(AND(ISNUMBER(J458),J458&gt;=0),"実績：記録の時間","未確認"))))</f>
        <v/>
      </c>
      <c r="Q458" s="10" t="str">
        <f>IF(B458="","",IF(ISNUMBER(A458),YEAR(A458)-IF(MONTH(A458)&lt;4,1,0),""))</f>
        <v/>
      </c>
      <c r="R458" s="10" t="str">
        <f>IF(B458="","",IF(OR(NOT(ISNUMBER(A458)),C458="",D458="",L458="",M458="",AND(B458&lt;&gt;"関豊丸",B458&lt;&gt;"長豊丸")),"要確認：対象船・基本項目",IF(OR(P458="要確認：時刻不足・逆転",AND(ISNUMBER(G458),ISNUMBER(H458),H458&lt;G458),AND(ISNUMBER(F458),ISNUMBER(G458),G458&lt;F458),AND(ISNUMBER(H458),ISNUMBER(I458),I458&lt;H458),AND(ISNUMBER(J458),J458&lt;0),AND(ISNUMBER(K458),K458&lt;0)),"要確認：時刻・時間・料金",IF(COUNTIFS(OtherPorts[作業日],A458,OtherPorts[曳船名],B458,OtherPorts[船名],D458,OtherPorts[門司港発],F458)&gt;1,"要確認：同じ他港作業が重複",IF(OR(NOT(ISNUMBER(O458)),M458="未確認"),"要確認：時間・根拠未確認","確認済")))))</f>
        <v/>
      </c>
      <c r="S458" s="10" t="str">
        <f>IF(B458="","",IF(ISNUMBER(K458),0,1))</f>
        <v/>
      </c>
    </row>
    <row r="459" spans="1:19" ht="24.95" customHeight="1" x14ac:dyDescent="0.2">
      <c r="A459" s="20"/>
      <c r="B459" s="7"/>
      <c r="C459" s="7"/>
      <c r="D459" s="7"/>
      <c r="E459" s="7"/>
      <c r="F459" s="26"/>
      <c r="G459" s="26"/>
      <c r="H459" s="26"/>
      <c r="I459" s="26"/>
      <c r="J459" s="32"/>
      <c r="K459" s="35"/>
      <c r="L459" s="7"/>
      <c r="M459" s="7"/>
      <c r="N459" s="7"/>
      <c r="O459" s="18" t="str">
        <f>IF(B459="","",IF(AND(ISNUMBER(F459),ISNUMBER(I459),I459&gt;=F459),ROUND((I459-F459)*24,4),IF(OR(F459&lt;&gt;"",I459&lt;&gt;""),"",IF(AND(ISNUMBER(J459),J459&gt;=0),J459,""))))</f>
        <v/>
      </c>
      <c r="P459" s="10" t="str">
        <f>IF(B459="","",IF(AND(ISNUMBER(F459),ISNUMBER(I459),I459&gt;=F459),"実績：門司発～門司着",IF(OR(F459&lt;&gt;"",I459&lt;&gt;""),"要確認：時刻不足・逆転",IF(AND(ISNUMBER(J459),J459&gt;=0),"実績：記録の時間","未確認"))))</f>
        <v/>
      </c>
      <c r="Q459" s="10" t="str">
        <f>IF(B459="","",IF(ISNUMBER(A459),YEAR(A459)-IF(MONTH(A459)&lt;4,1,0),""))</f>
        <v/>
      </c>
      <c r="R459" s="10" t="str">
        <f>IF(B459="","",IF(OR(NOT(ISNUMBER(A459)),C459="",D459="",L459="",M459="",AND(B459&lt;&gt;"関豊丸",B459&lt;&gt;"長豊丸")),"要確認：対象船・基本項目",IF(OR(P459="要確認：時刻不足・逆転",AND(ISNUMBER(G459),ISNUMBER(H459),H459&lt;G459),AND(ISNUMBER(F459),ISNUMBER(G459),G459&lt;F459),AND(ISNUMBER(H459),ISNUMBER(I459),I459&lt;H459),AND(ISNUMBER(J459),J459&lt;0),AND(ISNUMBER(K459),K459&lt;0)),"要確認：時刻・時間・料金",IF(COUNTIFS(OtherPorts[作業日],A459,OtherPorts[曳船名],B459,OtherPorts[船名],D459,OtherPorts[門司港発],F459)&gt;1,"要確認：同じ他港作業が重複",IF(OR(NOT(ISNUMBER(O459)),M459="未確認"),"要確認：時間・根拠未確認","確認済")))))</f>
        <v/>
      </c>
      <c r="S459" s="10" t="str">
        <f>IF(B459="","",IF(ISNUMBER(K459),0,1))</f>
        <v/>
      </c>
    </row>
    <row r="460" spans="1:19" ht="24.95" customHeight="1" x14ac:dyDescent="0.2">
      <c r="A460" s="20"/>
      <c r="B460" s="7"/>
      <c r="C460" s="7"/>
      <c r="D460" s="7"/>
      <c r="E460" s="7"/>
      <c r="F460" s="26"/>
      <c r="G460" s="26"/>
      <c r="H460" s="26"/>
      <c r="I460" s="26"/>
      <c r="J460" s="32"/>
      <c r="K460" s="35"/>
      <c r="L460" s="7"/>
      <c r="M460" s="7"/>
      <c r="N460" s="7"/>
      <c r="O460" s="18" t="str">
        <f>IF(B460="","",IF(AND(ISNUMBER(F460),ISNUMBER(I460),I460&gt;=F460),ROUND((I460-F460)*24,4),IF(OR(F460&lt;&gt;"",I460&lt;&gt;""),"",IF(AND(ISNUMBER(J460),J460&gt;=0),J460,""))))</f>
        <v/>
      </c>
      <c r="P460" s="10" t="str">
        <f>IF(B460="","",IF(AND(ISNUMBER(F460),ISNUMBER(I460),I460&gt;=F460),"実績：門司発～門司着",IF(OR(F460&lt;&gt;"",I460&lt;&gt;""),"要確認：時刻不足・逆転",IF(AND(ISNUMBER(J460),J460&gt;=0),"実績：記録の時間","未確認"))))</f>
        <v/>
      </c>
      <c r="Q460" s="10" t="str">
        <f>IF(B460="","",IF(ISNUMBER(A460),YEAR(A460)-IF(MONTH(A460)&lt;4,1,0),""))</f>
        <v/>
      </c>
      <c r="R460" s="10" t="str">
        <f>IF(B460="","",IF(OR(NOT(ISNUMBER(A460)),C460="",D460="",L460="",M460="",AND(B460&lt;&gt;"関豊丸",B460&lt;&gt;"長豊丸")),"要確認：対象船・基本項目",IF(OR(P460="要確認：時刻不足・逆転",AND(ISNUMBER(G460),ISNUMBER(H460),H460&lt;G460),AND(ISNUMBER(F460),ISNUMBER(G460),G460&lt;F460),AND(ISNUMBER(H460),ISNUMBER(I460),I460&lt;H460),AND(ISNUMBER(J460),J460&lt;0),AND(ISNUMBER(K460),K460&lt;0)),"要確認：時刻・時間・料金",IF(COUNTIFS(OtherPorts[作業日],A460,OtherPorts[曳船名],B460,OtherPorts[船名],D460,OtherPorts[門司港発],F460)&gt;1,"要確認：同じ他港作業が重複",IF(OR(NOT(ISNUMBER(O460)),M460="未確認"),"要確認：時間・根拠未確認","確認済")))))</f>
        <v/>
      </c>
      <c r="S460" s="10" t="str">
        <f>IF(B460="","",IF(ISNUMBER(K460),0,1))</f>
        <v/>
      </c>
    </row>
    <row r="461" spans="1:19" ht="24.95" customHeight="1" x14ac:dyDescent="0.2">
      <c r="A461" s="20"/>
      <c r="B461" s="7"/>
      <c r="C461" s="7"/>
      <c r="D461" s="7"/>
      <c r="E461" s="7"/>
      <c r="F461" s="26"/>
      <c r="G461" s="26"/>
      <c r="H461" s="26"/>
      <c r="I461" s="26"/>
      <c r="J461" s="32"/>
      <c r="K461" s="35"/>
      <c r="L461" s="7"/>
      <c r="M461" s="7"/>
      <c r="N461" s="7"/>
      <c r="O461" s="18" t="str">
        <f>IF(B461="","",IF(AND(ISNUMBER(F461),ISNUMBER(I461),I461&gt;=F461),ROUND((I461-F461)*24,4),IF(OR(F461&lt;&gt;"",I461&lt;&gt;""),"",IF(AND(ISNUMBER(J461),J461&gt;=0),J461,""))))</f>
        <v/>
      </c>
      <c r="P461" s="10" t="str">
        <f>IF(B461="","",IF(AND(ISNUMBER(F461),ISNUMBER(I461),I461&gt;=F461),"実績：門司発～門司着",IF(OR(F461&lt;&gt;"",I461&lt;&gt;""),"要確認：時刻不足・逆転",IF(AND(ISNUMBER(J461),J461&gt;=0),"実績：記録の時間","未確認"))))</f>
        <v/>
      </c>
      <c r="Q461" s="10" t="str">
        <f>IF(B461="","",IF(ISNUMBER(A461),YEAR(A461)-IF(MONTH(A461)&lt;4,1,0),""))</f>
        <v/>
      </c>
      <c r="R461" s="10" t="str">
        <f>IF(B461="","",IF(OR(NOT(ISNUMBER(A461)),C461="",D461="",L461="",M461="",AND(B461&lt;&gt;"関豊丸",B461&lt;&gt;"長豊丸")),"要確認：対象船・基本項目",IF(OR(P461="要確認：時刻不足・逆転",AND(ISNUMBER(G461),ISNUMBER(H461),H461&lt;G461),AND(ISNUMBER(F461),ISNUMBER(G461),G461&lt;F461),AND(ISNUMBER(H461),ISNUMBER(I461),I461&lt;H461),AND(ISNUMBER(J461),J461&lt;0),AND(ISNUMBER(K461),K461&lt;0)),"要確認：時刻・時間・料金",IF(COUNTIFS(OtherPorts[作業日],A461,OtherPorts[曳船名],B461,OtherPorts[船名],D461,OtherPorts[門司港発],F461)&gt;1,"要確認：同じ他港作業が重複",IF(OR(NOT(ISNUMBER(O461)),M461="未確認"),"要確認：時間・根拠未確認","確認済")))))</f>
        <v/>
      </c>
      <c r="S461" s="10" t="str">
        <f>IF(B461="","",IF(ISNUMBER(K461),0,1))</f>
        <v/>
      </c>
    </row>
    <row r="462" spans="1:19" ht="24.95" customHeight="1" x14ac:dyDescent="0.2">
      <c r="A462" s="20"/>
      <c r="B462" s="7"/>
      <c r="C462" s="7"/>
      <c r="D462" s="7"/>
      <c r="E462" s="7"/>
      <c r="F462" s="26"/>
      <c r="G462" s="26"/>
      <c r="H462" s="26"/>
      <c r="I462" s="26"/>
      <c r="J462" s="32"/>
      <c r="K462" s="35"/>
      <c r="L462" s="7"/>
      <c r="M462" s="7"/>
      <c r="N462" s="7"/>
      <c r="O462" s="18" t="str">
        <f>IF(B462="","",IF(AND(ISNUMBER(F462),ISNUMBER(I462),I462&gt;=F462),ROUND((I462-F462)*24,4),IF(OR(F462&lt;&gt;"",I462&lt;&gt;""),"",IF(AND(ISNUMBER(J462),J462&gt;=0),J462,""))))</f>
        <v/>
      </c>
      <c r="P462" s="10" t="str">
        <f>IF(B462="","",IF(AND(ISNUMBER(F462),ISNUMBER(I462),I462&gt;=F462),"実績：門司発～門司着",IF(OR(F462&lt;&gt;"",I462&lt;&gt;""),"要確認：時刻不足・逆転",IF(AND(ISNUMBER(J462),J462&gt;=0),"実績：記録の時間","未確認"))))</f>
        <v/>
      </c>
      <c r="Q462" s="10" t="str">
        <f>IF(B462="","",IF(ISNUMBER(A462),YEAR(A462)-IF(MONTH(A462)&lt;4,1,0),""))</f>
        <v/>
      </c>
      <c r="R462" s="10" t="str">
        <f>IF(B462="","",IF(OR(NOT(ISNUMBER(A462)),C462="",D462="",L462="",M462="",AND(B462&lt;&gt;"関豊丸",B462&lt;&gt;"長豊丸")),"要確認：対象船・基本項目",IF(OR(P462="要確認：時刻不足・逆転",AND(ISNUMBER(G462),ISNUMBER(H462),H462&lt;G462),AND(ISNUMBER(F462),ISNUMBER(G462),G462&lt;F462),AND(ISNUMBER(H462),ISNUMBER(I462),I462&lt;H462),AND(ISNUMBER(J462),J462&lt;0),AND(ISNUMBER(K462),K462&lt;0)),"要確認：時刻・時間・料金",IF(COUNTIFS(OtherPorts[作業日],A462,OtherPorts[曳船名],B462,OtherPorts[船名],D462,OtherPorts[門司港発],F462)&gt;1,"要確認：同じ他港作業が重複",IF(OR(NOT(ISNUMBER(O462)),M462="未確認"),"要確認：時間・根拠未確認","確認済")))))</f>
        <v/>
      </c>
      <c r="S462" s="10" t="str">
        <f>IF(B462="","",IF(ISNUMBER(K462),0,1))</f>
        <v/>
      </c>
    </row>
    <row r="463" spans="1:19" ht="24.95" customHeight="1" x14ac:dyDescent="0.2">
      <c r="A463" s="20"/>
      <c r="B463" s="7"/>
      <c r="C463" s="7"/>
      <c r="D463" s="7"/>
      <c r="E463" s="7"/>
      <c r="F463" s="26"/>
      <c r="G463" s="26"/>
      <c r="H463" s="26"/>
      <c r="I463" s="26"/>
      <c r="J463" s="32"/>
      <c r="K463" s="35"/>
      <c r="L463" s="7"/>
      <c r="M463" s="7"/>
      <c r="N463" s="7"/>
      <c r="O463" s="18" t="str">
        <f>IF(B463="","",IF(AND(ISNUMBER(F463),ISNUMBER(I463),I463&gt;=F463),ROUND((I463-F463)*24,4),IF(OR(F463&lt;&gt;"",I463&lt;&gt;""),"",IF(AND(ISNUMBER(J463),J463&gt;=0),J463,""))))</f>
        <v/>
      </c>
      <c r="P463" s="10" t="str">
        <f>IF(B463="","",IF(AND(ISNUMBER(F463),ISNUMBER(I463),I463&gt;=F463),"実績：門司発～門司着",IF(OR(F463&lt;&gt;"",I463&lt;&gt;""),"要確認：時刻不足・逆転",IF(AND(ISNUMBER(J463),J463&gt;=0),"実績：記録の時間","未確認"))))</f>
        <v/>
      </c>
      <c r="Q463" s="10" t="str">
        <f>IF(B463="","",IF(ISNUMBER(A463),YEAR(A463)-IF(MONTH(A463)&lt;4,1,0),""))</f>
        <v/>
      </c>
      <c r="R463" s="10" t="str">
        <f>IF(B463="","",IF(OR(NOT(ISNUMBER(A463)),C463="",D463="",L463="",M463="",AND(B463&lt;&gt;"関豊丸",B463&lt;&gt;"長豊丸")),"要確認：対象船・基本項目",IF(OR(P463="要確認：時刻不足・逆転",AND(ISNUMBER(G463),ISNUMBER(H463),H463&lt;G463),AND(ISNUMBER(F463),ISNUMBER(G463),G463&lt;F463),AND(ISNUMBER(H463),ISNUMBER(I463),I463&lt;H463),AND(ISNUMBER(J463),J463&lt;0),AND(ISNUMBER(K463),K463&lt;0)),"要確認：時刻・時間・料金",IF(COUNTIFS(OtherPorts[作業日],A463,OtherPorts[曳船名],B463,OtherPorts[船名],D463,OtherPorts[門司港発],F463)&gt;1,"要確認：同じ他港作業が重複",IF(OR(NOT(ISNUMBER(O463)),M463="未確認"),"要確認：時間・根拠未確認","確認済")))))</f>
        <v/>
      </c>
      <c r="S463" s="10" t="str">
        <f>IF(B463="","",IF(ISNUMBER(K463),0,1))</f>
        <v/>
      </c>
    </row>
    <row r="464" spans="1:19" ht="24.95" customHeight="1" x14ac:dyDescent="0.2">
      <c r="A464" s="20"/>
      <c r="B464" s="7"/>
      <c r="C464" s="7"/>
      <c r="D464" s="7"/>
      <c r="E464" s="7"/>
      <c r="F464" s="26"/>
      <c r="G464" s="26"/>
      <c r="H464" s="26"/>
      <c r="I464" s="26"/>
      <c r="J464" s="32"/>
      <c r="K464" s="35"/>
      <c r="L464" s="7"/>
      <c r="M464" s="7"/>
      <c r="N464" s="7"/>
      <c r="O464" s="18" t="str">
        <f>IF(B464="","",IF(AND(ISNUMBER(F464),ISNUMBER(I464),I464&gt;=F464),ROUND((I464-F464)*24,4),IF(OR(F464&lt;&gt;"",I464&lt;&gt;""),"",IF(AND(ISNUMBER(J464),J464&gt;=0),J464,""))))</f>
        <v/>
      </c>
      <c r="P464" s="10" t="str">
        <f>IF(B464="","",IF(AND(ISNUMBER(F464),ISNUMBER(I464),I464&gt;=F464),"実績：門司発～門司着",IF(OR(F464&lt;&gt;"",I464&lt;&gt;""),"要確認：時刻不足・逆転",IF(AND(ISNUMBER(J464),J464&gt;=0),"実績：記録の時間","未確認"))))</f>
        <v/>
      </c>
      <c r="Q464" s="10" t="str">
        <f>IF(B464="","",IF(ISNUMBER(A464),YEAR(A464)-IF(MONTH(A464)&lt;4,1,0),""))</f>
        <v/>
      </c>
      <c r="R464" s="10" t="str">
        <f>IF(B464="","",IF(OR(NOT(ISNUMBER(A464)),C464="",D464="",L464="",M464="",AND(B464&lt;&gt;"関豊丸",B464&lt;&gt;"長豊丸")),"要確認：対象船・基本項目",IF(OR(P464="要確認：時刻不足・逆転",AND(ISNUMBER(G464),ISNUMBER(H464),H464&lt;G464),AND(ISNUMBER(F464),ISNUMBER(G464),G464&lt;F464),AND(ISNUMBER(H464),ISNUMBER(I464),I464&lt;H464),AND(ISNUMBER(J464),J464&lt;0),AND(ISNUMBER(K464),K464&lt;0)),"要確認：時刻・時間・料金",IF(COUNTIFS(OtherPorts[作業日],A464,OtherPorts[曳船名],B464,OtherPorts[船名],D464,OtherPorts[門司港発],F464)&gt;1,"要確認：同じ他港作業が重複",IF(OR(NOT(ISNUMBER(O464)),M464="未確認"),"要確認：時間・根拠未確認","確認済")))))</f>
        <v/>
      </c>
      <c r="S464" s="10" t="str">
        <f>IF(B464="","",IF(ISNUMBER(K464),0,1))</f>
        <v/>
      </c>
    </row>
    <row r="465" spans="1:19" ht="24.95" customHeight="1" x14ac:dyDescent="0.2">
      <c r="A465" s="20"/>
      <c r="B465" s="7"/>
      <c r="C465" s="7"/>
      <c r="D465" s="7"/>
      <c r="E465" s="7"/>
      <c r="F465" s="26"/>
      <c r="G465" s="26"/>
      <c r="H465" s="26"/>
      <c r="I465" s="26"/>
      <c r="J465" s="32"/>
      <c r="K465" s="35"/>
      <c r="L465" s="7"/>
      <c r="M465" s="7"/>
      <c r="N465" s="7"/>
      <c r="O465" s="18" t="str">
        <f>IF(B465="","",IF(AND(ISNUMBER(F465),ISNUMBER(I465),I465&gt;=F465),ROUND((I465-F465)*24,4),IF(OR(F465&lt;&gt;"",I465&lt;&gt;""),"",IF(AND(ISNUMBER(J465),J465&gt;=0),J465,""))))</f>
        <v/>
      </c>
      <c r="P465" s="10" t="str">
        <f>IF(B465="","",IF(AND(ISNUMBER(F465),ISNUMBER(I465),I465&gt;=F465),"実績：門司発～門司着",IF(OR(F465&lt;&gt;"",I465&lt;&gt;""),"要確認：時刻不足・逆転",IF(AND(ISNUMBER(J465),J465&gt;=0),"実績：記録の時間","未確認"))))</f>
        <v/>
      </c>
      <c r="Q465" s="10" t="str">
        <f>IF(B465="","",IF(ISNUMBER(A465),YEAR(A465)-IF(MONTH(A465)&lt;4,1,0),""))</f>
        <v/>
      </c>
      <c r="R465" s="10" t="str">
        <f>IF(B465="","",IF(OR(NOT(ISNUMBER(A465)),C465="",D465="",L465="",M465="",AND(B465&lt;&gt;"関豊丸",B465&lt;&gt;"長豊丸")),"要確認：対象船・基本項目",IF(OR(P465="要確認：時刻不足・逆転",AND(ISNUMBER(G465),ISNUMBER(H465),H465&lt;G465),AND(ISNUMBER(F465),ISNUMBER(G465),G465&lt;F465),AND(ISNUMBER(H465),ISNUMBER(I465),I465&lt;H465),AND(ISNUMBER(J465),J465&lt;0),AND(ISNUMBER(K465),K465&lt;0)),"要確認：時刻・時間・料金",IF(COUNTIFS(OtherPorts[作業日],A465,OtherPorts[曳船名],B465,OtherPorts[船名],D465,OtherPorts[門司港発],F465)&gt;1,"要確認：同じ他港作業が重複",IF(OR(NOT(ISNUMBER(O465)),M465="未確認"),"要確認：時間・根拠未確認","確認済")))))</f>
        <v/>
      </c>
      <c r="S465" s="10" t="str">
        <f>IF(B465="","",IF(ISNUMBER(K465),0,1))</f>
        <v/>
      </c>
    </row>
    <row r="466" spans="1:19" ht="24.95" customHeight="1" x14ac:dyDescent="0.2">
      <c r="A466" s="20"/>
      <c r="B466" s="7"/>
      <c r="C466" s="7"/>
      <c r="D466" s="7"/>
      <c r="E466" s="7"/>
      <c r="F466" s="26"/>
      <c r="G466" s="26"/>
      <c r="H466" s="26"/>
      <c r="I466" s="26"/>
      <c r="J466" s="32"/>
      <c r="K466" s="35"/>
      <c r="L466" s="7"/>
      <c r="M466" s="7"/>
      <c r="N466" s="7"/>
      <c r="O466" s="18" t="str">
        <f>IF(B466="","",IF(AND(ISNUMBER(F466),ISNUMBER(I466),I466&gt;=F466),ROUND((I466-F466)*24,4),IF(OR(F466&lt;&gt;"",I466&lt;&gt;""),"",IF(AND(ISNUMBER(J466),J466&gt;=0),J466,""))))</f>
        <v/>
      </c>
      <c r="P466" s="10" t="str">
        <f>IF(B466="","",IF(AND(ISNUMBER(F466),ISNUMBER(I466),I466&gt;=F466),"実績：門司発～門司着",IF(OR(F466&lt;&gt;"",I466&lt;&gt;""),"要確認：時刻不足・逆転",IF(AND(ISNUMBER(J466),J466&gt;=0),"実績：記録の時間","未確認"))))</f>
        <v/>
      </c>
      <c r="Q466" s="10" t="str">
        <f>IF(B466="","",IF(ISNUMBER(A466),YEAR(A466)-IF(MONTH(A466)&lt;4,1,0),""))</f>
        <v/>
      </c>
      <c r="R466" s="10" t="str">
        <f>IF(B466="","",IF(OR(NOT(ISNUMBER(A466)),C466="",D466="",L466="",M466="",AND(B466&lt;&gt;"関豊丸",B466&lt;&gt;"長豊丸")),"要確認：対象船・基本項目",IF(OR(P466="要確認：時刻不足・逆転",AND(ISNUMBER(G466),ISNUMBER(H466),H466&lt;G466),AND(ISNUMBER(F466),ISNUMBER(G466),G466&lt;F466),AND(ISNUMBER(H466),ISNUMBER(I466),I466&lt;H466),AND(ISNUMBER(J466),J466&lt;0),AND(ISNUMBER(K466),K466&lt;0)),"要確認：時刻・時間・料金",IF(COUNTIFS(OtherPorts[作業日],A466,OtherPorts[曳船名],B466,OtherPorts[船名],D466,OtherPorts[門司港発],F466)&gt;1,"要確認：同じ他港作業が重複",IF(OR(NOT(ISNUMBER(O466)),M466="未確認"),"要確認：時間・根拠未確認","確認済")))))</f>
        <v/>
      </c>
      <c r="S466" s="10" t="str">
        <f>IF(B466="","",IF(ISNUMBER(K466),0,1))</f>
        <v/>
      </c>
    </row>
    <row r="467" spans="1:19" ht="24.95" customHeight="1" x14ac:dyDescent="0.2">
      <c r="A467" s="20"/>
      <c r="B467" s="7"/>
      <c r="C467" s="7"/>
      <c r="D467" s="7"/>
      <c r="E467" s="7"/>
      <c r="F467" s="26"/>
      <c r="G467" s="26"/>
      <c r="H467" s="26"/>
      <c r="I467" s="26"/>
      <c r="J467" s="32"/>
      <c r="K467" s="35"/>
      <c r="L467" s="7"/>
      <c r="M467" s="7"/>
      <c r="N467" s="7"/>
      <c r="O467" s="18" t="str">
        <f>IF(B467="","",IF(AND(ISNUMBER(F467),ISNUMBER(I467),I467&gt;=F467),ROUND((I467-F467)*24,4),IF(OR(F467&lt;&gt;"",I467&lt;&gt;""),"",IF(AND(ISNUMBER(J467),J467&gt;=0),J467,""))))</f>
        <v/>
      </c>
      <c r="P467" s="10" t="str">
        <f>IF(B467="","",IF(AND(ISNUMBER(F467),ISNUMBER(I467),I467&gt;=F467),"実績：門司発～門司着",IF(OR(F467&lt;&gt;"",I467&lt;&gt;""),"要確認：時刻不足・逆転",IF(AND(ISNUMBER(J467),J467&gt;=0),"実績：記録の時間","未確認"))))</f>
        <v/>
      </c>
      <c r="Q467" s="10" t="str">
        <f>IF(B467="","",IF(ISNUMBER(A467),YEAR(A467)-IF(MONTH(A467)&lt;4,1,0),""))</f>
        <v/>
      </c>
      <c r="R467" s="10" t="str">
        <f>IF(B467="","",IF(OR(NOT(ISNUMBER(A467)),C467="",D467="",L467="",M467="",AND(B467&lt;&gt;"関豊丸",B467&lt;&gt;"長豊丸")),"要確認：対象船・基本項目",IF(OR(P467="要確認：時刻不足・逆転",AND(ISNUMBER(G467),ISNUMBER(H467),H467&lt;G467),AND(ISNUMBER(F467),ISNUMBER(G467),G467&lt;F467),AND(ISNUMBER(H467),ISNUMBER(I467),I467&lt;H467),AND(ISNUMBER(J467),J467&lt;0),AND(ISNUMBER(K467),K467&lt;0)),"要確認：時刻・時間・料金",IF(COUNTIFS(OtherPorts[作業日],A467,OtherPorts[曳船名],B467,OtherPorts[船名],D467,OtherPorts[門司港発],F467)&gt;1,"要確認：同じ他港作業が重複",IF(OR(NOT(ISNUMBER(O467)),M467="未確認"),"要確認：時間・根拠未確認","確認済")))))</f>
        <v/>
      </c>
      <c r="S467" s="10" t="str">
        <f>IF(B467="","",IF(ISNUMBER(K467),0,1))</f>
        <v/>
      </c>
    </row>
    <row r="468" spans="1:19" ht="24.95" customHeight="1" x14ac:dyDescent="0.2">
      <c r="A468" s="20"/>
      <c r="B468" s="7"/>
      <c r="C468" s="7"/>
      <c r="D468" s="7"/>
      <c r="E468" s="7"/>
      <c r="F468" s="26"/>
      <c r="G468" s="26"/>
      <c r="H468" s="26"/>
      <c r="I468" s="26"/>
      <c r="J468" s="32"/>
      <c r="K468" s="35"/>
      <c r="L468" s="7"/>
      <c r="M468" s="7"/>
      <c r="N468" s="7"/>
      <c r="O468" s="18" t="str">
        <f>IF(B468="","",IF(AND(ISNUMBER(F468),ISNUMBER(I468),I468&gt;=F468),ROUND((I468-F468)*24,4),IF(OR(F468&lt;&gt;"",I468&lt;&gt;""),"",IF(AND(ISNUMBER(J468),J468&gt;=0),J468,""))))</f>
        <v/>
      </c>
      <c r="P468" s="10" t="str">
        <f>IF(B468="","",IF(AND(ISNUMBER(F468),ISNUMBER(I468),I468&gt;=F468),"実績：門司発～門司着",IF(OR(F468&lt;&gt;"",I468&lt;&gt;""),"要確認：時刻不足・逆転",IF(AND(ISNUMBER(J468),J468&gt;=0),"実績：記録の時間","未確認"))))</f>
        <v/>
      </c>
      <c r="Q468" s="10" t="str">
        <f>IF(B468="","",IF(ISNUMBER(A468),YEAR(A468)-IF(MONTH(A468)&lt;4,1,0),""))</f>
        <v/>
      </c>
      <c r="R468" s="10" t="str">
        <f>IF(B468="","",IF(OR(NOT(ISNUMBER(A468)),C468="",D468="",L468="",M468="",AND(B468&lt;&gt;"関豊丸",B468&lt;&gt;"長豊丸")),"要確認：対象船・基本項目",IF(OR(P468="要確認：時刻不足・逆転",AND(ISNUMBER(G468),ISNUMBER(H468),H468&lt;G468),AND(ISNUMBER(F468),ISNUMBER(G468),G468&lt;F468),AND(ISNUMBER(H468),ISNUMBER(I468),I468&lt;H468),AND(ISNUMBER(J468),J468&lt;0),AND(ISNUMBER(K468),K468&lt;0)),"要確認：時刻・時間・料金",IF(COUNTIFS(OtherPorts[作業日],A468,OtherPorts[曳船名],B468,OtherPorts[船名],D468,OtherPorts[門司港発],F468)&gt;1,"要確認：同じ他港作業が重複",IF(OR(NOT(ISNUMBER(O468)),M468="未確認"),"要確認：時間・根拠未確認","確認済")))))</f>
        <v/>
      </c>
      <c r="S468" s="10" t="str">
        <f>IF(B468="","",IF(ISNUMBER(K468),0,1))</f>
        <v/>
      </c>
    </row>
    <row r="469" spans="1:19" ht="24.95" customHeight="1" x14ac:dyDescent="0.2">
      <c r="A469" s="20"/>
      <c r="B469" s="7"/>
      <c r="C469" s="7"/>
      <c r="D469" s="7"/>
      <c r="E469" s="7"/>
      <c r="F469" s="26"/>
      <c r="G469" s="26"/>
      <c r="H469" s="26"/>
      <c r="I469" s="26"/>
      <c r="J469" s="32"/>
      <c r="K469" s="35"/>
      <c r="L469" s="7"/>
      <c r="M469" s="7"/>
      <c r="N469" s="7"/>
      <c r="O469" s="18" t="str">
        <f>IF(B469="","",IF(AND(ISNUMBER(F469),ISNUMBER(I469),I469&gt;=F469),ROUND((I469-F469)*24,4),IF(OR(F469&lt;&gt;"",I469&lt;&gt;""),"",IF(AND(ISNUMBER(J469),J469&gt;=0),J469,""))))</f>
        <v/>
      </c>
      <c r="P469" s="10" t="str">
        <f>IF(B469="","",IF(AND(ISNUMBER(F469),ISNUMBER(I469),I469&gt;=F469),"実績：門司発～門司着",IF(OR(F469&lt;&gt;"",I469&lt;&gt;""),"要確認：時刻不足・逆転",IF(AND(ISNUMBER(J469),J469&gt;=0),"実績：記録の時間","未確認"))))</f>
        <v/>
      </c>
      <c r="Q469" s="10" t="str">
        <f>IF(B469="","",IF(ISNUMBER(A469),YEAR(A469)-IF(MONTH(A469)&lt;4,1,0),""))</f>
        <v/>
      </c>
      <c r="R469" s="10" t="str">
        <f>IF(B469="","",IF(OR(NOT(ISNUMBER(A469)),C469="",D469="",L469="",M469="",AND(B469&lt;&gt;"関豊丸",B469&lt;&gt;"長豊丸")),"要確認：対象船・基本項目",IF(OR(P469="要確認：時刻不足・逆転",AND(ISNUMBER(G469),ISNUMBER(H469),H469&lt;G469),AND(ISNUMBER(F469),ISNUMBER(G469),G469&lt;F469),AND(ISNUMBER(H469),ISNUMBER(I469),I469&lt;H469),AND(ISNUMBER(J469),J469&lt;0),AND(ISNUMBER(K469),K469&lt;0)),"要確認：時刻・時間・料金",IF(COUNTIFS(OtherPorts[作業日],A469,OtherPorts[曳船名],B469,OtherPorts[船名],D469,OtherPorts[門司港発],F469)&gt;1,"要確認：同じ他港作業が重複",IF(OR(NOT(ISNUMBER(O469)),M469="未確認"),"要確認：時間・根拠未確認","確認済")))))</f>
        <v/>
      </c>
      <c r="S469" s="10" t="str">
        <f>IF(B469="","",IF(ISNUMBER(K469),0,1))</f>
        <v/>
      </c>
    </row>
    <row r="470" spans="1:19" ht="24.95" customHeight="1" x14ac:dyDescent="0.2">
      <c r="A470" s="20"/>
      <c r="B470" s="7"/>
      <c r="C470" s="7"/>
      <c r="D470" s="7"/>
      <c r="E470" s="7"/>
      <c r="F470" s="26"/>
      <c r="G470" s="26"/>
      <c r="H470" s="26"/>
      <c r="I470" s="26"/>
      <c r="J470" s="32"/>
      <c r="K470" s="35"/>
      <c r="L470" s="7"/>
      <c r="M470" s="7"/>
      <c r="N470" s="7"/>
      <c r="O470" s="18" t="str">
        <f>IF(B470="","",IF(AND(ISNUMBER(F470),ISNUMBER(I470),I470&gt;=F470),ROUND((I470-F470)*24,4),IF(OR(F470&lt;&gt;"",I470&lt;&gt;""),"",IF(AND(ISNUMBER(J470),J470&gt;=0),J470,""))))</f>
        <v/>
      </c>
      <c r="P470" s="10" t="str">
        <f>IF(B470="","",IF(AND(ISNUMBER(F470),ISNUMBER(I470),I470&gt;=F470),"実績：門司発～門司着",IF(OR(F470&lt;&gt;"",I470&lt;&gt;""),"要確認：時刻不足・逆転",IF(AND(ISNUMBER(J470),J470&gt;=0),"実績：記録の時間","未確認"))))</f>
        <v/>
      </c>
      <c r="Q470" s="10" t="str">
        <f>IF(B470="","",IF(ISNUMBER(A470),YEAR(A470)-IF(MONTH(A470)&lt;4,1,0),""))</f>
        <v/>
      </c>
      <c r="R470" s="10" t="str">
        <f>IF(B470="","",IF(OR(NOT(ISNUMBER(A470)),C470="",D470="",L470="",M470="",AND(B470&lt;&gt;"関豊丸",B470&lt;&gt;"長豊丸")),"要確認：対象船・基本項目",IF(OR(P470="要確認：時刻不足・逆転",AND(ISNUMBER(G470),ISNUMBER(H470),H470&lt;G470),AND(ISNUMBER(F470),ISNUMBER(G470),G470&lt;F470),AND(ISNUMBER(H470),ISNUMBER(I470),I470&lt;H470),AND(ISNUMBER(J470),J470&lt;0),AND(ISNUMBER(K470),K470&lt;0)),"要確認：時刻・時間・料金",IF(COUNTIFS(OtherPorts[作業日],A470,OtherPorts[曳船名],B470,OtherPorts[船名],D470,OtherPorts[門司港発],F470)&gt;1,"要確認：同じ他港作業が重複",IF(OR(NOT(ISNUMBER(O470)),M470="未確認"),"要確認：時間・根拠未確認","確認済")))))</f>
        <v/>
      </c>
      <c r="S470" s="10" t="str">
        <f>IF(B470="","",IF(ISNUMBER(K470),0,1))</f>
        <v/>
      </c>
    </row>
    <row r="471" spans="1:19" ht="24.95" customHeight="1" x14ac:dyDescent="0.2">
      <c r="A471" s="20"/>
      <c r="B471" s="7"/>
      <c r="C471" s="7"/>
      <c r="D471" s="7"/>
      <c r="E471" s="7"/>
      <c r="F471" s="26"/>
      <c r="G471" s="26"/>
      <c r="H471" s="26"/>
      <c r="I471" s="26"/>
      <c r="J471" s="32"/>
      <c r="K471" s="35"/>
      <c r="L471" s="7"/>
      <c r="M471" s="7"/>
      <c r="N471" s="7"/>
      <c r="O471" s="18" t="str">
        <f>IF(B471="","",IF(AND(ISNUMBER(F471),ISNUMBER(I471),I471&gt;=F471),ROUND((I471-F471)*24,4),IF(OR(F471&lt;&gt;"",I471&lt;&gt;""),"",IF(AND(ISNUMBER(J471),J471&gt;=0),J471,""))))</f>
        <v/>
      </c>
      <c r="P471" s="10" t="str">
        <f>IF(B471="","",IF(AND(ISNUMBER(F471),ISNUMBER(I471),I471&gt;=F471),"実績：門司発～門司着",IF(OR(F471&lt;&gt;"",I471&lt;&gt;""),"要確認：時刻不足・逆転",IF(AND(ISNUMBER(J471),J471&gt;=0),"実績：記録の時間","未確認"))))</f>
        <v/>
      </c>
      <c r="Q471" s="10" t="str">
        <f>IF(B471="","",IF(ISNUMBER(A471),YEAR(A471)-IF(MONTH(A471)&lt;4,1,0),""))</f>
        <v/>
      </c>
      <c r="R471" s="10" t="str">
        <f>IF(B471="","",IF(OR(NOT(ISNUMBER(A471)),C471="",D471="",L471="",M471="",AND(B471&lt;&gt;"関豊丸",B471&lt;&gt;"長豊丸")),"要確認：対象船・基本項目",IF(OR(P471="要確認：時刻不足・逆転",AND(ISNUMBER(G471),ISNUMBER(H471),H471&lt;G471),AND(ISNUMBER(F471),ISNUMBER(G471),G471&lt;F471),AND(ISNUMBER(H471),ISNUMBER(I471),I471&lt;H471),AND(ISNUMBER(J471),J471&lt;0),AND(ISNUMBER(K471),K471&lt;0)),"要確認：時刻・時間・料金",IF(COUNTIFS(OtherPorts[作業日],A471,OtherPorts[曳船名],B471,OtherPorts[船名],D471,OtherPorts[門司港発],F471)&gt;1,"要確認：同じ他港作業が重複",IF(OR(NOT(ISNUMBER(O471)),M471="未確認"),"要確認：時間・根拠未確認","確認済")))))</f>
        <v/>
      </c>
      <c r="S471" s="10" t="str">
        <f>IF(B471="","",IF(ISNUMBER(K471),0,1))</f>
        <v/>
      </c>
    </row>
    <row r="472" spans="1:19" ht="24.95" customHeight="1" x14ac:dyDescent="0.2">
      <c r="A472" s="20"/>
      <c r="B472" s="7"/>
      <c r="C472" s="7"/>
      <c r="D472" s="7"/>
      <c r="E472" s="7"/>
      <c r="F472" s="26"/>
      <c r="G472" s="26"/>
      <c r="H472" s="26"/>
      <c r="I472" s="26"/>
      <c r="J472" s="32"/>
      <c r="K472" s="35"/>
      <c r="L472" s="7"/>
      <c r="M472" s="7"/>
      <c r="N472" s="7"/>
      <c r="O472" s="18" t="str">
        <f>IF(B472="","",IF(AND(ISNUMBER(F472),ISNUMBER(I472),I472&gt;=F472),ROUND((I472-F472)*24,4),IF(OR(F472&lt;&gt;"",I472&lt;&gt;""),"",IF(AND(ISNUMBER(J472),J472&gt;=0),J472,""))))</f>
        <v/>
      </c>
      <c r="P472" s="10" t="str">
        <f>IF(B472="","",IF(AND(ISNUMBER(F472),ISNUMBER(I472),I472&gt;=F472),"実績：門司発～門司着",IF(OR(F472&lt;&gt;"",I472&lt;&gt;""),"要確認：時刻不足・逆転",IF(AND(ISNUMBER(J472),J472&gt;=0),"実績：記録の時間","未確認"))))</f>
        <v/>
      </c>
      <c r="Q472" s="10" t="str">
        <f>IF(B472="","",IF(ISNUMBER(A472),YEAR(A472)-IF(MONTH(A472)&lt;4,1,0),""))</f>
        <v/>
      </c>
      <c r="R472" s="10" t="str">
        <f>IF(B472="","",IF(OR(NOT(ISNUMBER(A472)),C472="",D472="",L472="",M472="",AND(B472&lt;&gt;"関豊丸",B472&lt;&gt;"長豊丸")),"要確認：対象船・基本項目",IF(OR(P472="要確認：時刻不足・逆転",AND(ISNUMBER(G472),ISNUMBER(H472),H472&lt;G472),AND(ISNUMBER(F472),ISNUMBER(G472),G472&lt;F472),AND(ISNUMBER(H472),ISNUMBER(I472),I472&lt;H472),AND(ISNUMBER(J472),J472&lt;0),AND(ISNUMBER(K472),K472&lt;0)),"要確認：時刻・時間・料金",IF(COUNTIFS(OtherPorts[作業日],A472,OtherPorts[曳船名],B472,OtherPorts[船名],D472,OtherPorts[門司港発],F472)&gt;1,"要確認：同じ他港作業が重複",IF(OR(NOT(ISNUMBER(O472)),M472="未確認"),"要確認：時間・根拠未確認","確認済")))))</f>
        <v/>
      </c>
      <c r="S472" s="10" t="str">
        <f>IF(B472="","",IF(ISNUMBER(K472),0,1))</f>
        <v/>
      </c>
    </row>
    <row r="473" spans="1:19" ht="24.95" customHeight="1" x14ac:dyDescent="0.2">
      <c r="A473" s="20"/>
      <c r="B473" s="7"/>
      <c r="C473" s="7"/>
      <c r="D473" s="7"/>
      <c r="E473" s="7"/>
      <c r="F473" s="26"/>
      <c r="G473" s="26"/>
      <c r="H473" s="26"/>
      <c r="I473" s="26"/>
      <c r="J473" s="32"/>
      <c r="K473" s="35"/>
      <c r="L473" s="7"/>
      <c r="M473" s="7"/>
      <c r="N473" s="7"/>
      <c r="O473" s="18" t="str">
        <f>IF(B473="","",IF(AND(ISNUMBER(F473),ISNUMBER(I473),I473&gt;=F473),ROUND((I473-F473)*24,4),IF(OR(F473&lt;&gt;"",I473&lt;&gt;""),"",IF(AND(ISNUMBER(J473),J473&gt;=0),J473,""))))</f>
        <v/>
      </c>
      <c r="P473" s="10" t="str">
        <f>IF(B473="","",IF(AND(ISNUMBER(F473),ISNUMBER(I473),I473&gt;=F473),"実績：門司発～門司着",IF(OR(F473&lt;&gt;"",I473&lt;&gt;""),"要確認：時刻不足・逆転",IF(AND(ISNUMBER(J473),J473&gt;=0),"実績：記録の時間","未確認"))))</f>
        <v/>
      </c>
      <c r="Q473" s="10" t="str">
        <f>IF(B473="","",IF(ISNUMBER(A473),YEAR(A473)-IF(MONTH(A473)&lt;4,1,0),""))</f>
        <v/>
      </c>
      <c r="R473" s="10" t="str">
        <f>IF(B473="","",IF(OR(NOT(ISNUMBER(A473)),C473="",D473="",L473="",M473="",AND(B473&lt;&gt;"関豊丸",B473&lt;&gt;"長豊丸")),"要確認：対象船・基本項目",IF(OR(P473="要確認：時刻不足・逆転",AND(ISNUMBER(G473),ISNUMBER(H473),H473&lt;G473),AND(ISNUMBER(F473),ISNUMBER(G473),G473&lt;F473),AND(ISNUMBER(H473),ISNUMBER(I473),I473&lt;H473),AND(ISNUMBER(J473),J473&lt;0),AND(ISNUMBER(K473),K473&lt;0)),"要確認：時刻・時間・料金",IF(COUNTIFS(OtherPorts[作業日],A473,OtherPorts[曳船名],B473,OtherPorts[船名],D473,OtherPorts[門司港発],F473)&gt;1,"要確認：同じ他港作業が重複",IF(OR(NOT(ISNUMBER(O473)),M473="未確認"),"要確認：時間・根拠未確認","確認済")))))</f>
        <v/>
      </c>
      <c r="S473" s="10" t="str">
        <f>IF(B473="","",IF(ISNUMBER(K473),0,1))</f>
        <v/>
      </c>
    </row>
    <row r="474" spans="1:19" ht="24.95" customHeight="1" x14ac:dyDescent="0.2">
      <c r="A474" s="20"/>
      <c r="B474" s="7"/>
      <c r="C474" s="7"/>
      <c r="D474" s="7"/>
      <c r="E474" s="7"/>
      <c r="F474" s="26"/>
      <c r="G474" s="26"/>
      <c r="H474" s="26"/>
      <c r="I474" s="26"/>
      <c r="J474" s="32"/>
      <c r="K474" s="35"/>
      <c r="L474" s="7"/>
      <c r="M474" s="7"/>
      <c r="N474" s="7"/>
      <c r="O474" s="18" t="str">
        <f>IF(B474="","",IF(AND(ISNUMBER(F474),ISNUMBER(I474),I474&gt;=F474),ROUND((I474-F474)*24,4),IF(OR(F474&lt;&gt;"",I474&lt;&gt;""),"",IF(AND(ISNUMBER(J474),J474&gt;=0),J474,""))))</f>
        <v/>
      </c>
      <c r="P474" s="10" t="str">
        <f>IF(B474="","",IF(AND(ISNUMBER(F474),ISNUMBER(I474),I474&gt;=F474),"実績：門司発～門司着",IF(OR(F474&lt;&gt;"",I474&lt;&gt;""),"要確認：時刻不足・逆転",IF(AND(ISNUMBER(J474),J474&gt;=0),"実績：記録の時間","未確認"))))</f>
        <v/>
      </c>
      <c r="Q474" s="10" t="str">
        <f>IF(B474="","",IF(ISNUMBER(A474),YEAR(A474)-IF(MONTH(A474)&lt;4,1,0),""))</f>
        <v/>
      </c>
      <c r="R474" s="10" t="str">
        <f>IF(B474="","",IF(OR(NOT(ISNUMBER(A474)),C474="",D474="",L474="",M474="",AND(B474&lt;&gt;"関豊丸",B474&lt;&gt;"長豊丸")),"要確認：対象船・基本項目",IF(OR(P474="要確認：時刻不足・逆転",AND(ISNUMBER(G474),ISNUMBER(H474),H474&lt;G474),AND(ISNUMBER(F474),ISNUMBER(G474),G474&lt;F474),AND(ISNUMBER(H474),ISNUMBER(I474),I474&lt;H474),AND(ISNUMBER(J474),J474&lt;0),AND(ISNUMBER(K474),K474&lt;0)),"要確認：時刻・時間・料金",IF(COUNTIFS(OtherPorts[作業日],A474,OtherPorts[曳船名],B474,OtherPorts[船名],D474,OtherPorts[門司港発],F474)&gt;1,"要確認：同じ他港作業が重複",IF(OR(NOT(ISNUMBER(O474)),M474="未確認"),"要確認：時間・根拠未確認","確認済")))))</f>
        <v/>
      </c>
      <c r="S474" s="10" t="str">
        <f>IF(B474="","",IF(ISNUMBER(K474),0,1))</f>
        <v/>
      </c>
    </row>
    <row r="475" spans="1:19" ht="24.95" customHeight="1" x14ac:dyDescent="0.2">
      <c r="A475" s="20"/>
      <c r="B475" s="7"/>
      <c r="C475" s="7"/>
      <c r="D475" s="7"/>
      <c r="E475" s="7"/>
      <c r="F475" s="26"/>
      <c r="G475" s="26"/>
      <c r="H475" s="26"/>
      <c r="I475" s="26"/>
      <c r="J475" s="32"/>
      <c r="K475" s="35"/>
      <c r="L475" s="7"/>
      <c r="M475" s="7"/>
      <c r="N475" s="7"/>
      <c r="O475" s="18" t="str">
        <f>IF(B475="","",IF(AND(ISNUMBER(F475),ISNUMBER(I475),I475&gt;=F475),ROUND((I475-F475)*24,4),IF(OR(F475&lt;&gt;"",I475&lt;&gt;""),"",IF(AND(ISNUMBER(J475),J475&gt;=0),J475,""))))</f>
        <v/>
      </c>
      <c r="P475" s="10" t="str">
        <f>IF(B475="","",IF(AND(ISNUMBER(F475),ISNUMBER(I475),I475&gt;=F475),"実績：門司発～門司着",IF(OR(F475&lt;&gt;"",I475&lt;&gt;""),"要確認：時刻不足・逆転",IF(AND(ISNUMBER(J475),J475&gt;=0),"実績：記録の時間","未確認"))))</f>
        <v/>
      </c>
      <c r="Q475" s="10" t="str">
        <f>IF(B475="","",IF(ISNUMBER(A475),YEAR(A475)-IF(MONTH(A475)&lt;4,1,0),""))</f>
        <v/>
      </c>
      <c r="R475" s="10" t="str">
        <f>IF(B475="","",IF(OR(NOT(ISNUMBER(A475)),C475="",D475="",L475="",M475="",AND(B475&lt;&gt;"関豊丸",B475&lt;&gt;"長豊丸")),"要確認：対象船・基本項目",IF(OR(P475="要確認：時刻不足・逆転",AND(ISNUMBER(G475),ISNUMBER(H475),H475&lt;G475),AND(ISNUMBER(F475),ISNUMBER(G475),G475&lt;F475),AND(ISNUMBER(H475),ISNUMBER(I475),I475&lt;H475),AND(ISNUMBER(J475),J475&lt;0),AND(ISNUMBER(K475),K475&lt;0)),"要確認：時刻・時間・料金",IF(COUNTIFS(OtherPorts[作業日],A475,OtherPorts[曳船名],B475,OtherPorts[船名],D475,OtherPorts[門司港発],F475)&gt;1,"要確認：同じ他港作業が重複",IF(OR(NOT(ISNUMBER(O475)),M475="未確認"),"要確認：時間・根拠未確認","確認済")))))</f>
        <v/>
      </c>
      <c r="S475" s="10" t="str">
        <f>IF(B475="","",IF(ISNUMBER(K475),0,1))</f>
        <v/>
      </c>
    </row>
    <row r="476" spans="1:19" ht="24.95" customHeight="1" x14ac:dyDescent="0.2">
      <c r="A476" s="20"/>
      <c r="B476" s="7"/>
      <c r="C476" s="7"/>
      <c r="D476" s="7"/>
      <c r="E476" s="7"/>
      <c r="F476" s="26"/>
      <c r="G476" s="26"/>
      <c r="H476" s="26"/>
      <c r="I476" s="26"/>
      <c r="J476" s="32"/>
      <c r="K476" s="35"/>
      <c r="L476" s="7"/>
      <c r="M476" s="7"/>
      <c r="N476" s="7"/>
      <c r="O476" s="18" t="str">
        <f>IF(B476="","",IF(AND(ISNUMBER(F476),ISNUMBER(I476),I476&gt;=F476),ROUND((I476-F476)*24,4),IF(OR(F476&lt;&gt;"",I476&lt;&gt;""),"",IF(AND(ISNUMBER(J476),J476&gt;=0),J476,""))))</f>
        <v/>
      </c>
      <c r="P476" s="10" t="str">
        <f>IF(B476="","",IF(AND(ISNUMBER(F476),ISNUMBER(I476),I476&gt;=F476),"実績：門司発～門司着",IF(OR(F476&lt;&gt;"",I476&lt;&gt;""),"要確認：時刻不足・逆転",IF(AND(ISNUMBER(J476),J476&gt;=0),"実績：記録の時間","未確認"))))</f>
        <v/>
      </c>
      <c r="Q476" s="10" t="str">
        <f>IF(B476="","",IF(ISNUMBER(A476),YEAR(A476)-IF(MONTH(A476)&lt;4,1,0),""))</f>
        <v/>
      </c>
      <c r="R476" s="10" t="str">
        <f>IF(B476="","",IF(OR(NOT(ISNUMBER(A476)),C476="",D476="",L476="",M476="",AND(B476&lt;&gt;"関豊丸",B476&lt;&gt;"長豊丸")),"要確認：対象船・基本項目",IF(OR(P476="要確認：時刻不足・逆転",AND(ISNUMBER(G476),ISNUMBER(H476),H476&lt;G476),AND(ISNUMBER(F476),ISNUMBER(G476),G476&lt;F476),AND(ISNUMBER(H476),ISNUMBER(I476),I476&lt;H476),AND(ISNUMBER(J476),J476&lt;0),AND(ISNUMBER(K476),K476&lt;0)),"要確認：時刻・時間・料金",IF(COUNTIFS(OtherPorts[作業日],A476,OtherPorts[曳船名],B476,OtherPorts[船名],D476,OtherPorts[門司港発],F476)&gt;1,"要確認：同じ他港作業が重複",IF(OR(NOT(ISNUMBER(O476)),M476="未確認"),"要確認：時間・根拠未確認","確認済")))))</f>
        <v/>
      </c>
      <c r="S476" s="10" t="str">
        <f>IF(B476="","",IF(ISNUMBER(K476),0,1))</f>
        <v/>
      </c>
    </row>
    <row r="477" spans="1:19" ht="24.95" customHeight="1" x14ac:dyDescent="0.2">
      <c r="A477" s="20"/>
      <c r="B477" s="7"/>
      <c r="C477" s="7"/>
      <c r="D477" s="7"/>
      <c r="E477" s="7"/>
      <c r="F477" s="26"/>
      <c r="G477" s="26"/>
      <c r="H477" s="26"/>
      <c r="I477" s="26"/>
      <c r="J477" s="32"/>
      <c r="K477" s="35"/>
      <c r="L477" s="7"/>
      <c r="M477" s="7"/>
      <c r="N477" s="7"/>
      <c r="O477" s="18" t="str">
        <f>IF(B477="","",IF(AND(ISNUMBER(F477),ISNUMBER(I477),I477&gt;=F477),ROUND((I477-F477)*24,4),IF(OR(F477&lt;&gt;"",I477&lt;&gt;""),"",IF(AND(ISNUMBER(J477),J477&gt;=0),J477,""))))</f>
        <v/>
      </c>
      <c r="P477" s="10" t="str">
        <f>IF(B477="","",IF(AND(ISNUMBER(F477),ISNUMBER(I477),I477&gt;=F477),"実績：門司発～門司着",IF(OR(F477&lt;&gt;"",I477&lt;&gt;""),"要確認：時刻不足・逆転",IF(AND(ISNUMBER(J477),J477&gt;=0),"実績：記録の時間","未確認"))))</f>
        <v/>
      </c>
      <c r="Q477" s="10" t="str">
        <f>IF(B477="","",IF(ISNUMBER(A477),YEAR(A477)-IF(MONTH(A477)&lt;4,1,0),""))</f>
        <v/>
      </c>
      <c r="R477" s="10" t="str">
        <f>IF(B477="","",IF(OR(NOT(ISNUMBER(A477)),C477="",D477="",L477="",M477="",AND(B477&lt;&gt;"関豊丸",B477&lt;&gt;"長豊丸")),"要確認：対象船・基本項目",IF(OR(P477="要確認：時刻不足・逆転",AND(ISNUMBER(G477),ISNUMBER(H477),H477&lt;G477),AND(ISNUMBER(F477),ISNUMBER(G477),G477&lt;F477),AND(ISNUMBER(H477),ISNUMBER(I477),I477&lt;H477),AND(ISNUMBER(J477),J477&lt;0),AND(ISNUMBER(K477),K477&lt;0)),"要確認：時刻・時間・料金",IF(COUNTIFS(OtherPorts[作業日],A477,OtherPorts[曳船名],B477,OtherPorts[船名],D477,OtherPorts[門司港発],F477)&gt;1,"要確認：同じ他港作業が重複",IF(OR(NOT(ISNUMBER(O477)),M477="未確認"),"要確認：時間・根拠未確認","確認済")))))</f>
        <v/>
      </c>
      <c r="S477" s="10" t="str">
        <f>IF(B477="","",IF(ISNUMBER(K477),0,1))</f>
        <v/>
      </c>
    </row>
    <row r="478" spans="1:19" ht="24.95" customHeight="1" x14ac:dyDescent="0.2">
      <c r="A478" s="20"/>
      <c r="B478" s="7"/>
      <c r="C478" s="7"/>
      <c r="D478" s="7"/>
      <c r="E478" s="7"/>
      <c r="F478" s="26"/>
      <c r="G478" s="26"/>
      <c r="H478" s="26"/>
      <c r="I478" s="26"/>
      <c r="J478" s="32"/>
      <c r="K478" s="35"/>
      <c r="L478" s="7"/>
      <c r="M478" s="7"/>
      <c r="N478" s="7"/>
      <c r="O478" s="18" t="str">
        <f>IF(B478="","",IF(AND(ISNUMBER(F478),ISNUMBER(I478),I478&gt;=F478),ROUND((I478-F478)*24,4),IF(OR(F478&lt;&gt;"",I478&lt;&gt;""),"",IF(AND(ISNUMBER(J478),J478&gt;=0),J478,""))))</f>
        <v/>
      </c>
      <c r="P478" s="10" t="str">
        <f>IF(B478="","",IF(AND(ISNUMBER(F478),ISNUMBER(I478),I478&gt;=F478),"実績：門司発～門司着",IF(OR(F478&lt;&gt;"",I478&lt;&gt;""),"要確認：時刻不足・逆転",IF(AND(ISNUMBER(J478),J478&gt;=0),"実績：記録の時間","未確認"))))</f>
        <v/>
      </c>
      <c r="Q478" s="10" t="str">
        <f>IF(B478="","",IF(ISNUMBER(A478),YEAR(A478)-IF(MONTH(A478)&lt;4,1,0),""))</f>
        <v/>
      </c>
      <c r="R478" s="10" t="str">
        <f>IF(B478="","",IF(OR(NOT(ISNUMBER(A478)),C478="",D478="",L478="",M478="",AND(B478&lt;&gt;"関豊丸",B478&lt;&gt;"長豊丸")),"要確認：対象船・基本項目",IF(OR(P478="要確認：時刻不足・逆転",AND(ISNUMBER(G478),ISNUMBER(H478),H478&lt;G478),AND(ISNUMBER(F478),ISNUMBER(G478),G478&lt;F478),AND(ISNUMBER(H478),ISNUMBER(I478),I478&lt;H478),AND(ISNUMBER(J478),J478&lt;0),AND(ISNUMBER(K478),K478&lt;0)),"要確認：時刻・時間・料金",IF(COUNTIFS(OtherPorts[作業日],A478,OtherPorts[曳船名],B478,OtherPorts[船名],D478,OtherPorts[門司港発],F478)&gt;1,"要確認：同じ他港作業が重複",IF(OR(NOT(ISNUMBER(O478)),M478="未確認"),"要確認：時間・根拠未確認","確認済")))))</f>
        <v/>
      </c>
      <c r="S478" s="10" t="str">
        <f>IF(B478="","",IF(ISNUMBER(K478),0,1))</f>
        <v/>
      </c>
    </row>
    <row r="479" spans="1:19" ht="24.95" customHeight="1" x14ac:dyDescent="0.2">
      <c r="A479" s="20"/>
      <c r="B479" s="7"/>
      <c r="C479" s="7"/>
      <c r="D479" s="7"/>
      <c r="E479" s="7"/>
      <c r="F479" s="26"/>
      <c r="G479" s="26"/>
      <c r="H479" s="26"/>
      <c r="I479" s="26"/>
      <c r="J479" s="32"/>
      <c r="K479" s="35"/>
      <c r="L479" s="7"/>
      <c r="M479" s="7"/>
      <c r="N479" s="7"/>
      <c r="O479" s="18" t="str">
        <f>IF(B479="","",IF(AND(ISNUMBER(F479),ISNUMBER(I479),I479&gt;=F479),ROUND((I479-F479)*24,4),IF(OR(F479&lt;&gt;"",I479&lt;&gt;""),"",IF(AND(ISNUMBER(J479),J479&gt;=0),J479,""))))</f>
        <v/>
      </c>
      <c r="P479" s="10" t="str">
        <f>IF(B479="","",IF(AND(ISNUMBER(F479),ISNUMBER(I479),I479&gt;=F479),"実績：門司発～門司着",IF(OR(F479&lt;&gt;"",I479&lt;&gt;""),"要確認：時刻不足・逆転",IF(AND(ISNUMBER(J479),J479&gt;=0),"実績：記録の時間","未確認"))))</f>
        <v/>
      </c>
      <c r="Q479" s="10" t="str">
        <f>IF(B479="","",IF(ISNUMBER(A479),YEAR(A479)-IF(MONTH(A479)&lt;4,1,0),""))</f>
        <v/>
      </c>
      <c r="R479" s="10" t="str">
        <f>IF(B479="","",IF(OR(NOT(ISNUMBER(A479)),C479="",D479="",L479="",M479="",AND(B479&lt;&gt;"関豊丸",B479&lt;&gt;"長豊丸")),"要確認：対象船・基本項目",IF(OR(P479="要確認：時刻不足・逆転",AND(ISNUMBER(G479),ISNUMBER(H479),H479&lt;G479),AND(ISNUMBER(F479),ISNUMBER(G479),G479&lt;F479),AND(ISNUMBER(H479),ISNUMBER(I479),I479&lt;H479),AND(ISNUMBER(J479),J479&lt;0),AND(ISNUMBER(K479),K479&lt;0)),"要確認：時刻・時間・料金",IF(COUNTIFS(OtherPorts[作業日],A479,OtherPorts[曳船名],B479,OtherPorts[船名],D479,OtherPorts[門司港発],F479)&gt;1,"要確認：同じ他港作業が重複",IF(OR(NOT(ISNUMBER(O479)),M479="未確認"),"要確認：時間・根拠未確認","確認済")))))</f>
        <v/>
      </c>
      <c r="S479" s="10" t="str">
        <f>IF(B479="","",IF(ISNUMBER(K479),0,1))</f>
        <v/>
      </c>
    </row>
    <row r="480" spans="1:19" ht="24.95" customHeight="1" x14ac:dyDescent="0.2">
      <c r="A480" s="20"/>
      <c r="B480" s="7"/>
      <c r="C480" s="7"/>
      <c r="D480" s="7"/>
      <c r="E480" s="7"/>
      <c r="F480" s="26"/>
      <c r="G480" s="26"/>
      <c r="H480" s="26"/>
      <c r="I480" s="26"/>
      <c r="J480" s="32"/>
      <c r="K480" s="35"/>
      <c r="L480" s="7"/>
      <c r="M480" s="7"/>
      <c r="N480" s="7"/>
      <c r="O480" s="18" t="str">
        <f>IF(B480="","",IF(AND(ISNUMBER(F480),ISNUMBER(I480),I480&gt;=F480),ROUND((I480-F480)*24,4),IF(OR(F480&lt;&gt;"",I480&lt;&gt;""),"",IF(AND(ISNUMBER(J480),J480&gt;=0),J480,""))))</f>
        <v/>
      </c>
      <c r="P480" s="10" t="str">
        <f>IF(B480="","",IF(AND(ISNUMBER(F480),ISNUMBER(I480),I480&gt;=F480),"実績：門司発～門司着",IF(OR(F480&lt;&gt;"",I480&lt;&gt;""),"要確認：時刻不足・逆転",IF(AND(ISNUMBER(J480),J480&gt;=0),"実績：記録の時間","未確認"))))</f>
        <v/>
      </c>
      <c r="Q480" s="10" t="str">
        <f>IF(B480="","",IF(ISNUMBER(A480),YEAR(A480)-IF(MONTH(A480)&lt;4,1,0),""))</f>
        <v/>
      </c>
      <c r="R480" s="10" t="str">
        <f>IF(B480="","",IF(OR(NOT(ISNUMBER(A480)),C480="",D480="",L480="",M480="",AND(B480&lt;&gt;"関豊丸",B480&lt;&gt;"長豊丸")),"要確認：対象船・基本項目",IF(OR(P480="要確認：時刻不足・逆転",AND(ISNUMBER(G480),ISNUMBER(H480),H480&lt;G480),AND(ISNUMBER(F480),ISNUMBER(G480),G480&lt;F480),AND(ISNUMBER(H480),ISNUMBER(I480),I480&lt;H480),AND(ISNUMBER(J480),J480&lt;0),AND(ISNUMBER(K480),K480&lt;0)),"要確認：時刻・時間・料金",IF(COUNTIFS(OtherPorts[作業日],A480,OtherPorts[曳船名],B480,OtherPorts[船名],D480,OtherPorts[門司港発],F480)&gt;1,"要確認：同じ他港作業が重複",IF(OR(NOT(ISNUMBER(O480)),M480="未確認"),"要確認：時間・根拠未確認","確認済")))))</f>
        <v/>
      </c>
      <c r="S480" s="10" t="str">
        <f>IF(B480="","",IF(ISNUMBER(K480),0,1))</f>
        <v/>
      </c>
    </row>
    <row r="481" spans="1:19" ht="24.95" customHeight="1" x14ac:dyDescent="0.2">
      <c r="A481" s="20"/>
      <c r="B481" s="7"/>
      <c r="C481" s="7"/>
      <c r="D481" s="7"/>
      <c r="E481" s="7"/>
      <c r="F481" s="26"/>
      <c r="G481" s="26"/>
      <c r="H481" s="26"/>
      <c r="I481" s="26"/>
      <c r="J481" s="32"/>
      <c r="K481" s="35"/>
      <c r="L481" s="7"/>
      <c r="M481" s="7"/>
      <c r="N481" s="7"/>
      <c r="O481" s="18" t="str">
        <f>IF(B481="","",IF(AND(ISNUMBER(F481),ISNUMBER(I481),I481&gt;=F481),ROUND((I481-F481)*24,4),IF(OR(F481&lt;&gt;"",I481&lt;&gt;""),"",IF(AND(ISNUMBER(J481),J481&gt;=0),J481,""))))</f>
        <v/>
      </c>
      <c r="P481" s="10" t="str">
        <f>IF(B481="","",IF(AND(ISNUMBER(F481),ISNUMBER(I481),I481&gt;=F481),"実績：門司発～門司着",IF(OR(F481&lt;&gt;"",I481&lt;&gt;""),"要確認：時刻不足・逆転",IF(AND(ISNUMBER(J481),J481&gt;=0),"実績：記録の時間","未確認"))))</f>
        <v/>
      </c>
      <c r="Q481" s="10" t="str">
        <f>IF(B481="","",IF(ISNUMBER(A481),YEAR(A481)-IF(MONTH(A481)&lt;4,1,0),""))</f>
        <v/>
      </c>
      <c r="R481" s="10" t="str">
        <f>IF(B481="","",IF(OR(NOT(ISNUMBER(A481)),C481="",D481="",L481="",M481="",AND(B481&lt;&gt;"関豊丸",B481&lt;&gt;"長豊丸")),"要確認：対象船・基本項目",IF(OR(P481="要確認：時刻不足・逆転",AND(ISNUMBER(G481),ISNUMBER(H481),H481&lt;G481),AND(ISNUMBER(F481),ISNUMBER(G481),G481&lt;F481),AND(ISNUMBER(H481),ISNUMBER(I481),I481&lt;H481),AND(ISNUMBER(J481),J481&lt;0),AND(ISNUMBER(K481),K481&lt;0)),"要確認：時刻・時間・料金",IF(COUNTIFS(OtherPorts[作業日],A481,OtherPorts[曳船名],B481,OtherPorts[船名],D481,OtherPorts[門司港発],F481)&gt;1,"要確認：同じ他港作業が重複",IF(OR(NOT(ISNUMBER(O481)),M481="未確認"),"要確認：時間・根拠未確認","確認済")))))</f>
        <v/>
      </c>
      <c r="S481" s="10" t="str">
        <f>IF(B481="","",IF(ISNUMBER(K481),0,1))</f>
        <v/>
      </c>
    </row>
    <row r="482" spans="1:19" ht="24.95" customHeight="1" x14ac:dyDescent="0.2">
      <c r="A482" s="20"/>
      <c r="B482" s="7"/>
      <c r="C482" s="7"/>
      <c r="D482" s="7"/>
      <c r="E482" s="7"/>
      <c r="F482" s="26"/>
      <c r="G482" s="26"/>
      <c r="H482" s="26"/>
      <c r="I482" s="26"/>
      <c r="J482" s="32"/>
      <c r="K482" s="35"/>
      <c r="L482" s="7"/>
      <c r="M482" s="7"/>
      <c r="N482" s="7"/>
      <c r="O482" s="18" t="str">
        <f>IF(B482="","",IF(AND(ISNUMBER(F482),ISNUMBER(I482),I482&gt;=F482),ROUND((I482-F482)*24,4),IF(OR(F482&lt;&gt;"",I482&lt;&gt;""),"",IF(AND(ISNUMBER(J482),J482&gt;=0),J482,""))))</f>
        <v/>
      </c>
      <c r="P482" s="10" t="str">
        <f>IF(B482="","",IF(AND(ISNUMBER(F482),ISNUMBER(I482),I482&gt;=F482),"実績：門司発～門司着",IF(OR(F482&lt;&gt;"",I482&lt;&gt;""),"要確認：時刻不足・逆転",IF(AND(ISNUMBER(J482),J482&gt;=0),"実績：記録の時間","未確認"))))</f>
        <v/>
      </c>
      <c r="Q482" s="10" t="str">
        <f>IF(B482="","",IF(ISNUMBER(A482),YEAR(A482)-IF(MONTH(A482)&lt;4,1,0),""))</f>
        <v/>
      </c>
      <c r="R482" s="10" t="str">
        <f>IF(B482="","",IF(OR(NOT(ISNUMBER(A482)),C482="",D482="",L482="",M482="",AND(B482&lt;&gt;"関豊丸",B482&lt;&gt;"長豊丸")),"要確認：対象船・基本項目",IF(OR(P482="要確認：時刻不足・逆転",AND(ISNUMBER(G482),ISNUMBER(H482),H482&lt;G482),AND(ISNUMBER(F482),ISNUMBER(G482),G482&lt;F482),AND(ISNUMBER(H482),ISNUMBER(I482),I482&lt;H482),AND(ISNUMBER(J482),J482&lt;0),AND(ISNUMBER(K482),K482&lt;0)),"要確認：時刻・時間・料金",IF(COUNTIFS(OtherPorts[作業日],A482,OtherPorts[曳船名],B482,OtherPorts[船名],D482,OtherPorts[門司港発],F482)&gt;1,"要確認：同じ他港作業が重複",IF(OR(NOT(ISNUMBER(O482)),M482="未確認"),"要確認：時間・根拠未確認","確認済")))))</f>
        <v/>
      </c>
      <c r="S482" s="10" t="str">
        <f>IF(B482="","",IF(ISNUMBER(K482),0,1))</f>
        <v/>
      </c>
    </row>
    <row r="483" spans="1:19" ht="24.95" customHeight="1" x14ac:dyDescent="0.2">
      <c r="A483" s="20"/>
      <c r="B483" s="7"/>
      <c r="C483" s="7"/>
      <c r="D483" s="7"/>
      <c r="E483" s="7"/>
      <c r="F483" s="26"/>
      <c r="G483" s="26"/>
      <c r="H483" s="26"/>
      <c r="I483" s="26"/>
      <c r="J483" s="32"/>
      <c r="K483" s="35"/>
      <c r="L483" s="7"/>
      <c r="M483" s="7"/>
      <c r="N483" s="7"/>
      <c r="O483" s="18" t="str">
        <f>IF(B483="","",IF(AND(ISNUMBER(F483),ISNUMBER(I483),I483&gt;=F483),ROUND((I483-F483)*24,4),IF(OR(F483&lt;&gt;"",I483&lt;&gt;""),"",IF(AND(ISNUMBER(J483),J483&gt;=0),J483,""))))</f>
        <v/>
      </c>
      <c r="P483" s="10" t="str">
        <f>IF(B483="","",IF(AND(ISNUMBER(F483),ISNUMBER(I483),I483&gt;=F483),"実績：門司発～門司着",IF(OR(F483&lt;&gt;"",I483&lt;&gt;""),"要確認：時刻不足・逆転",IF(AND(ISNUMBER(J483),J483&gt;=0),"実績：記録の時間","未確認"))))</f>
        <v/>
      </c>
      <c r="Q483" s="10" t="str">
        <f>IF(B483="","",IF(ISNUMBER(A483),YEAR(A483)-IF(MONTH(A483)&lt;4,1,0),""))</f>
        <v/>
      </c>
      <c r="R483" s="10" t="str">
        <f>IF(B483="","",IF(OR(NOT(ISNUMBER(A483)),C483="",D483="",L483="",M483="",AND(B483&lt;&gt;"関豊丸",B483&lt;&gt;"長豊丸")),"要確認：対象船・基本項目",IF(OR(P483="要確認：時刻不足・逆転",AND(ISNUMBER(G483),ISNUMBER(H483),H483&lt;G483),AND(ISNUMBER(F483),ISNUMBER(G483),G483&lt;F483),AND(ISNUMBER(H483),ISNUMBER(I483),I483&lt;H483),AND(ISNUMBER(J483),J483&lt;0),AND(ISNUMBER(K483),K483&lt;0)),"要確認：時刻・時間・料金",IF(COUNTIFS(OtherPorts[作業日],A483,OtherPorts[曳船名],B483,OtherPorts[船名],D483,OtherPorts[門司港発],F483)&gt;1,"要確認：同じ他港作業が重複",IF(OR(NOT(ISNUMBER(O483)),M483="未確認"),"要確認：時間・根拠未確認","確認済")))))</f>
        <v/>
      </c>
      <c r="S483" s="10" t="str">
        <f>IF(B483="","",IF(ISNUMBER(K483),0,1))</f>
        <v/>
      </c>
    </row>
    <row r="484" spans="1:19" ht="24.95" customHeight="1" x14ac:dyDescent="0.2">
      <c r="A484" s="20"/>
      <c r="B484" s="7"/>
      <c r="C484" s="7"/>
      <c r="D484" s="7"/>
      <c r="E484" s="7"/>
      <c r="F484" s="26"/>
      <c r="G484" s="26"/>
      <c r="H484" s="26"/>
      <c r="I484" s="26"/>
      <c r="J484" s="32"/>
      <c r="K484" s="35"/>
      <c r="L484" s="7"/>
      <c r="M484" s="7"/>
      <c r="N484" s="7"/>
      <c r="O484" s="18" t="str">
        <f>IF(B484="","",IF(AND(ISNUMBER(F484),ISNUMBER(I484),I484&gt;=F484),ROUND((I484-F484)*24,4),IF(OR(F484&lt;&gt;"",I484&lt;&gt;""),"",IF(AND(ISNUMBER(J484),J484&gt;=0),J484,""))))</f>
        <v/>
      </c>
      <c r="P484" s="10" t="str">
        <f>IF(B484="","",IF(AND(ISNUMBER(F484),ISNUMBER(I484),I484&gt;=F484),"実績：門司発～門司着",IF(OR(F484&lt;&gt;"",I484&lt;&gt;""),"要確認：時刻不足・逆転",IF(AND(ISNUMBER(J484),J484&gt;=0),"実績：記録の時間","未確認"))))</f>
        <v/>
      </c>
      <c r="Q484" s="10" t="str">
        <f>IF(B484="","",IF(ISNUMBER(A484),YEAR(A484)-IF(MONTH(A484)&lt;4,1,0),""))</f>
        <v/>
      </c>
      <c r="R484" s="10" t="str">
        <f>IF(B484="","",IF(OR(NOT(ISNUMBER(A484)),C484="",D484="",L484="",M484="",AND(B484&lt;&gt;"関豊丸",B484&lt;&gt;"長豊丸")),"要確認：対象船・基本項目",IF(OR(P484="要確認：時刻不足・逆転",AND(ISNUMBER(G484),ISNUMBER(H484),H484&lt;G484),AND(ISNUMBER(F484),ISNUMBER(G484),G484&lt;F484),AND(ISNUMBER(H484),ISNUMBER(I484),I484&lt;H484),AND(ISNUMBER(J484),J484&lt;0),AND(ISNUMBER(K484),K484&lt;0)),"要確認：時刻・時間・料金",IF(COUNTIFS(OtherPorts[作業日],A484,OtherPorts[曳船名],B484,OtherPorts[船名],D484,OtherPorts[門司港発],F484)&gt;1,"要確認：同じ他港作業が重複",IF(OR(NOT(ISNUMBER(O484)),M484="未確認"),"要確認：時間・根拠未確認","確認済")))))</f>
        <v/>
      </c>
      <c r="S484" s="10" t="str">
        <f>IF(B484="","",IF(ISNUMBER(K484),0,1))</f>
        <v/>
      </c>
    </row>
    <row r="485" spans="1:19" ht="24.95" customHeight="1" x14ac:dyDescent="0.2">
      <c r="A485" s="20"/>
      <c r="B485" s="7"/>
      <c r="C485" s="7"/>
      <c r="D485" s="7"/>
      <c r="E485" s="7"/>
      <c r="F485" s="26"/>
      <c r="G485" s="26"/>
      <c r="H485" s="26"/>
      <c r="I485" s="26"/>
      <c r="J485" s="32"/>
      <c r="K485" s="35"/>
      <c r="L485" s="7"/>
      <c r="M485" s="7"/>
      <c r="N485" s="7"/>
      <c r="O485" s="18" t="str">
        <f>IF(B485="","",IF(AND(ISNUMBER(F485),ISNUMBER(I485),I485&gt;=F485),ROUND((I485-F485)*24,4),IF(OR(F485&lt;&gt;"",I485&lt;&gt;""),"",IF(AND(ISNUMBER(J485),J485&gt;=0),J485,""))))</f>
        <v/>
      </c>
      <c r="P485" s="10" t="str">
        <f>IF(B485="","",IF(AND(ISNUMBER(F485),ISNUMBER(I485),I485&gt;=F485),"実績：門司発～門司着",IF(OR(F485&lt;&gt;"",I485&lt;&gt;""),"要確認：時刻不足・逆転",IF(AND(ISNUMBER(J485),J485&gt;=0),"実績：記録の時間","未確認"))))</f>
        <v/>
      </c>
      <c r="Q485" s="10" t="str">
        <f>IF(B485="","",IF(ISNUMBER(A485),YEAR(A485)-IF(MONTH(A485)&lt;4,1,0),""))</f>
        <v/>
      </c>
      <c r="R485" s="10" t="str">
        <f>IF(B485="","",IF(OR(NOT(ISNUMBER(A485)),C485="",D485="",L485="",M485="",AND(B485&lt;&gt;"関豊丸",B485&lt;&gt;"長豊丸")),"要確認：対象船・基本項目",IF(OR(P485="要確認：時刻不足・逆転",AND(ISNUMBER(G485),ISNUMBER(H485),H485&lt;G485),AND(ISNUMBER(F485),ISNUMBER(G485),G485&lt;F485),AND(ISNUMBER(H485),ISNUMBER(I485),I485&lt;H485),AND(ISNUMBER(J485),J485&lt;0),AND(ISNUMBER(K485),K485&lt;0)),"要確認：時刻・時間・料金",IF(COUNTIFS(OtherPorts[作業日],A485,OtherPorts[曳船名],B485,OtherPorts[船名],D485,OtherPorts[門司港発],F485)&gt;1,"要確認：同じ他港作業が重複",IF(OR(NOT(ISNUMBER(O485)),M485="未確認"),"要確認：時間・根拠未確認","確認済")))))</f>
        <v/>
      </c>
      <c r="S485" s="10" t="str">
        <f>IF(B485="","",IF(ISNUMBER(K485),0,1))</f>
        <v/>
      </c>
    </row>
    <row r="486" spans="1:19" ht="24.95" customHeight="1" x14ac:dyDescent="0.2">
      <c r="A486" s="20"/>
      <c r="B486" s="7"/>
      <c r="C486" s="7"/>
      <c r="D486" s="7"/>
      <c r="E486" s="7"/>
      <c r="F486" s="26"/>
      <c r="G486" s="26"/>
      <c r="H486" s="26"/>
      <c r="I486" s="26"/>
      <c r="J486" s="32"/>
      <c r="K486" s="35"/>
      <c r="L486" s="7"/>
      <c r="M486" s="7"/>
      <c r="N486" s="7"/>
      <c r="O486" s="18" t="str">
        <f>IF(B486="","",IF(AND(ISNUMBER(F486),ISNUMBER(I486),I486&gt;=F486),ROUND((I486-F486)*24,4),IF(OR(F486&lt;&gt;"",I486&lt;&gt;""),"",IF(AND(ISNUMBER(J486),J486&gt;=0),J486,""))))</f>
        <v/>
      </c>
      <c r="P486" s="10" t="str">
        <f>IF(B486="","",IF(AND(ISNUMBER(F486),ISNUMBER(I486),I486&gt;=F486),"実績：門司発～門司着",IF(OR(F486&lt;&gt;"",I486&lt;&gt;""),"要確認：時刻不足・逆転",IF(AND(ISNUMBER(J486),J486&gt;=0),"実績：記録の時間","未確認"))))</f>
        <v/>
      </c>
      <c r="Q486" s="10" t="str">
        <f>IF(B486="","",IF(ISNUMBER(A486),YEAR(A486)-IF(MONTH(A486)&lt;4,1,0),""))</f>
        <v/>
      </c>
      <c r="R486" s="10" t="str">
        <f>IF(B486="","",IF(OR(NOT(ISNUMBER(A486)),C486="",D486="",L486="",M486="",AND(B486&lt;&gt;"関豊丸",B486&lt;&gt;"長豊丸")),"要確認：対象船・基本項目",IF(OR(P486="要確認：時刻不足・逆転",AND(ISNUMBER(G486),ISNUMBER(H486),H486&lt;G486),AND(ISNUMBER(F486),ISNUMBER(G486),G486&lt;F486),AND(ISNUMBER(H486),ISNUMBER(I486),I486&lt;H486),AND(ISNUMBER(J486),J486&lt;0),AND(ISNUMBER(K486),K486&lt;0)),"要確認：時刻・時間・料金",IF(COUNTIFS(OtherPorts[作業日],A486,OtherPorts[曳船名],B486,OtherPorts[船名],D486,OtherPorts[門司港発],F486)&gt;1,"要確認：同じ他港作業が重複",IF(OR(NOT(ISNUMBER(O486)),M486="未確認"),"要確認：時間・根拠未確認","確認済")))))</f>
        <v/>
      </c>
      <c r="S486" s="10" t="str">
        <f>IF(B486="","",IF(ISNUMBER(K486),0,1))</f>
        <v/>
      </c>
    </row>
    <row r="487" spans="1:19" ht="24.95" customHeight="1" x14ac:dyDescent="0.2">
      <c r="A487" s="20"/>
      <c r="B487" s="7"/>
      <c r="C487" s="7"/>
      <c r="D487" s="7"/>
      <c r="E487" s="7"/>
      <c r="F487" s="26"/>
      <c r="G487" s="26"/>
      <c r="H487" s="26"/>
      <c r="I487" s="26"/>
      <c r="J487" s="32"/>
      <c r="K487" s="35"/>
      <c r="L487" s="7"/>
      <c r="M487" s="7"/>
      <c r="N487" s="7"/>
      <c r="O487" s="18" t="str">
        <f>IF(B487="","",IF(AND(ISNUMBER(F487),ISNUMBER(I487),I487&gt;=F487),ROUND((I487-F487)*24,4),IF(OR(F487&lt;&gt;"",I487&lt;&gt;""),"",IF(AND(ISNUMBER(J487),J487&gt;=0),J487,""))))</f>
        <v/>
      </c>
      <c r="P487" s="10" t="str">
        <f>IF(B487="","",IF(AND(ISNUMBER(F487),ISNUMBER(I487),I487&gt;=F487),"実績：門司発～門司着",IF(OR(F487&lt;&gt;"",I487&lt;&gt;""),"要確認：時刻不足・逆転",IF(AND(ISNUMBER(J487),J487&gt;=0),"実績：記録の時間","未確認"))))</f>
        <v/>
      </c>
      <c r="Q487" s="10" t="str">
        <f>IF(B487="","",IF(ISNUMBER(A487),YEAR(A487)-IF(MONTH(A487)&lt;4,1,0),""))</f>
        <v/>
      </c>
      <c r="R487" s="10" t="str">
        <f>IF(B487="","",IF(OR(NOT(ISNUMBER(A487)),C487="",D487="",L487="",M487="",AND(B487&lt;&gt;"関豊丸",B487&lt;&gt;"長豊丸")),"要確認：対象船・基本項目",IF(OR(P487="要確認：時刻不足・逆転",AND(ISNUMBER(G487),ISNUMBER(H487),H487&lt;G487),AND(ISNUMBER(F487),ISNUMBER(G487),G487&lt;F487),AND(ISNUMBER(H487),ISNUMBER(I487),I487&lt;H487),AND(ISNUMBER(J487),J487&lt;0),AND(ISNUMBER(K487),K487&lt;0)),"要確認：時刻・時間・料金",IF(COUNTIFS(OtherPorts[作業日],A487,OtherPorts[曳船名],B487,OtherPorts[船名],D487,OtherPorts[門司港発],F487)&gt;1,"要確認：同じ他港作業が重複",IF(OR(NOT(ISNUMBER(O487)),M487="未確認"),"要確認：時間・根拠未確認","確認済")))))</f>
        <v/>
      </c>
      <c r="S487" s="10" t="str">
        <f>IF(B487="","",IF(ISNUMBER(K487),0,1))</f>
        <v/>
      </c>
    </row>
    <row r="488" spans="1:19" ht="24.95" customHeight="1" x14ac:dyDescent="0.2">
      <c r="A488" s="20"/>
      <c r="B488" s="7"/>
      <c r="C488" s="7"/>
      <c r="D488" s="7"/>
      <c r="E488" s="7"/>
      <c r="F488" s="26"/>
      <c r="G488" s="26"/>
      <c r="H488" s="26"/>
      <c r="I488" s="26"/>
      <c r="J488" s="32"/>
      <c r="K488" s="35"/>
      <c r="L488" s="7"/>
      <c r="M488" s="7"/>
      <c r="N488" s="7"/>
      <c r="O488" s="18" t="str">
        <f>IF(B488="","",IF(AND(ISNUMBER(F488),ISNUMBER(I488),I488&gt;=F488),ROUND((I488-F488)*24,4),IF(OR(F488&lt;&gt;"",I488&lt;&gt;""),"",IF(AND(ISNUMBER(J488),J488&gt;=0),J488,""))))</f>
        <v/>
      </c>
      <c r="P488" s="10" t="str">
        <f>IF(B488="","",IF(AND(ISNUMBER(F488),ISNUMBER(I488),I488&gt;=F488),"実績：門司発～門司着",IF(OR(F488&lt;&gt;"",I488&lt;&gt;""),"要確認：時刻不足・逆転",IF(AND(ISNUMBER(J488),J488&gt;=0),"実績：記録の時間","未確認"))))</f>
        <v/>
      </c>
      <c r="Q488" s="10" t="str">
        <f>IF(B488="","",IF(ISNUMBER(A488),YEAR(A488)-IF(MONTH(A488)&lt;4,1,0),""))</f>
        <v/>
      </c>
      <c r="R488" s="10" t="str">
        <f>IF(B488="","",IF(OR(NOT(ISNUMBER(A488)),C488="",D488="",L488="",M488="",AND(B488&lt;&gt;"関豊丸",B488&lt;&gt;"長豊丸")),"要確認：対象船・基本項目",IF(OR(P488="要確認：時刻不足・逆転",AND(ISNUMBER(G488),ISNUMBER(H488),H488&lt;G488),AND(ISNUMBER(F488),ISNUMBER(G488),G488&lt;F488),AND(ISNUMBER(H488),ISNUMBER(I488),I488&lt;H488),AND(ISNUMBER(J488),J488&lt;0),AND(ISNUMBER(K488),K488&lt;0)),"要確認：時刻・時間・料金",IF(COUNTIFS(OtherPorts[作業日],A488,OtherPorts[曳船名],B488,OtherPorts[船名],D488,OtherPorts[門司港発],F488)&gt;1,"要確認：同じ他港作業が重複",IF(OR(NOT(ISNUMBER(O488)),M488="未確認"),"要確認：時間・根拠未確認","確認済")))))</f>
        <v/>
      </c>
      <c r="S488" s="10" t="str">
        <f>IF(B488="","",IF(ISNUMBER(K488),0,1))</f>
        <v/>
      </c>
    </row>
    <row r="489" spans="1:19" ht="24.95" customHeight="1" x14ac:dyDescent="0.2">
      <c r="A489" s="20"/>
      <c r="B489" s="7"/>
      <c r="C489" s="7"/>
      <c r="D489" s="7"/>
      <c r="E489" s="7"/>
      <c r="F489" s="26"/>
      <c r="G489" s="26"/>
      <c r="H489" s="26"/>
      <c r="I489" s="26"/>
      <c r="J489" s="32"/>
      <c r="K489" s="35"/>
      <c r="L489" s="7"/>
      <c r="M489" s="7"/>
      <c r="N489" s="7"/>
      <c r="O489" s="18" t="str">
        <f>IF(B489="","",IF(AND(ISNUMBER(F489),ISNUMBER(I489),I489&gt;=F489),ROUND((I489-F489)*24,4),IF(OR(F489&lt;&gt;"",I489&lt;&gt;""),"",IF(AND(ISNUMBER(J489),J489&gt;=0),J489,""))))</f>
        <v/>
      </c>
      <c r="P489" s="10" t="str">
        <f>IF(B489="","",IF(AND(ISNUMBER(F489),ISNUMBER(I489),I489&gt;=F489),"実績：門司発～門司着",IF(OR(F489&lt;&gt;"",I489&lt;&gt;""),"要確認：時刻不足・逆転",IF(AND(ISNUMBER(J489),J489&gt;=0),"実績：記録の時間","未確認"))))</f>
        <v/>
      </c>
      <c r="Q489" s="10" t="str">
        <f>IF(B489="","",IF(ISNUMBER(A489),YEAR(A489)-IF(MONTH(A489)&lt;4,1,0),""))</f>
        <v/>
      </c>
      <c r="R489" s="10" t="str">
        <f>IF(B489="","",IF(OR(NOT(ISNUMBER(A489)),C489="",D489="",L489="",M489="",AND(B489&lt;&gt;"関豊丸",B489&lt;&gt;"長豊丸")),"要確認：対象船・基本項目",IF(OR(P489="要確認：時刻不足・逆転",AND(ISNUMBER(G489),ISNUMBER(H489),H489&lt;G489),AND(ISNUMBER(F489),ISNUMBER(G489),G489&lt;F489),AND(ISNUMBER(H489),ISNUMBER(I489),I489&lt;H489),AND(ISNUMBER(J489),J489&lt;0),AND(ISNUMBER(K489),K489&lt;0)),"要確認：時刻・時間・料金",IF(COUNTIFS(OtherPorts[作業日],A489,OtherPorts[曳船名],B489,OtherPorts[船名],D489,OtherPorts[門司港発],F489)&gt;1,"要確認：同じ他港作業が重複",IF(OR(NOT(ISNUMBER(O489)),M489="未確認"),"要確認：時間・根拠未確認","確認済")))))</f>
        <v/>
      </c>
      <c r="S489" s="10" t="str">
        <f>IF(B489="","",IF(ISNUMBER(K489),0,1))</f>
        <v/>
      </c>
    </row>
    <row r="490" spans="1:19" ht="24.95" customHeight="1" x14ac:dyDescent="0.2">
      <c r="A490" s="20"/>
      <c r="B490" s="7"/>
      <c r="C490" s="7"/>
      <c r="D490" s="7"/>
      <c r="E490" s="7"/>
      <c r="F490" s="26"/>
      <c r="G490" s="26"/>
      <c r="H490" s="26"/>
      <c r="I490" s="26"/>
      <c r="J490" s="32"/>
      <c r="K490" s="35"/>
      <c r="L490" s="7"/>
      <c r="M490" s="7"/>
      <c r="N490" s="7"/>
      <c r="O490" s="18" t="str">
        <f>IF(B490="","",IF(AND(ISNUMBER(F490),ISNUMBER(I490),I490&gt;=F490),ROUND((I490-F490)*24,4),IF(OR(F490&lt;&gt;"",I490&lt;&gt;""),"",IF(AND(ISNUMBER(J490),J490&gt;=0),J490,""))))</f>
        <v/>
      </c>
      <c r="P490" s="10" t="str">
        <f>IF(B490="","",IF(AND(ISNUMBER(F490),ISNUMBER(I490),I490&gt;=F490),"実績：門司発～門司着",IF(OR(F490&lt;&gt;"",I490&lt;&gt;""),"要確認：時刻不足・逆転",IF(AND(ISNUMBER(J490),J490&gt;=0),"実績：記録の時間","未確認"))))</f>
        <v/>
      </c>
      <c r="Q490" s="10" t="str">
        <f>IF(B490="","",IF(ISNUMBER(A490),YEAR(A490)-IF(MONTH(A490)&lt;4,1,0),""))</f>
        <v/>
      </c>
      <c r="R490" s="10" t="str">
        <f>IF(B490="","",IF(OR(NOT(ISNUMBER(A490)),C490="",D490="",L490="",M490="",AND(B490&lt;&gt;"関豊丸",B490&lt;&gt;"長豊丸")),"要確認：対象船・基本項目",IF(OR(P490="要確認：時刻不足・逆転",AND(ISNUMBER(G490),ISNUMBER(H490),H490&lt;G490),AND(ISNUMBER(F490),ISNUMBER(G490),G490&lt;F490),AND(ISNUMBER(H490),ISNUMBER(I490),I490&lt;H490),AND(ISNUMBER(J490),J490&lt;0),AND(ISNUMBER(K490),K490&lt;0)),"要確認：時刻・時間・料金",IF(COUNTIFS(OtherPorts[作業日],A490,OtherPorts[曳船名],B490,OtherPorts[船名],D490,OtherPorts[門司港発],F490)&gt;1,"要確認：同じ他港作業が重複",IF(OR(NOT(ISNUMBER(O490)),M490="未確認"),"要確認：時間・根拠未確認","確認済")))))</f>
        <v/>
      </c>
      <c r="S490" s="10" t="str">
        <f>IF(B490="","",IF(ISNUMBER(K490),0,1))</f>
        <v/>
      </c>
    </row>
    <row r="491" spans="1:19" ht="24.95" customHeight="1" x14ac:dyDescent="0.2">
      <c r="A491" s="20"/>
      <c r="B491" s="7"/>
      <c r="C491" s="7"/>
      <c r="D491" s="7"/>
      <c r="E491" s="7"/>
      <c r="F491" s="26"/>
      <c r="G491" s="26"/>
      <c r="H491" s="26"/>
      <c r="I491" s="26"/>
      <c r="J491" s="32"/>
      <c r="K491" s="35"/>
      <c r="L491" s="7"/>
      <c r="M491" s="7"/>
      <c r="N491" s="7"/>
      <c r="O491" s="18" t="str">
        <f>IF(B491="","",IF(AND(ISNUMBER(F491),ISNUMBER(I491),I491&gt;=F491),ROUND((I491-F491)*24,4),IF(OR(F491&lt;&gt;"",I491&lt;&gt;""),"",IF(AND(ISNUMBER(J491),J491&gt;=0),J491,""))))</f>
        <v/>
      </c>
      <c r="P491" s="10" t="str">
        <f>IF(B491="","",IF(AND(ISNUMBER(F491),ISNUMBER(I491),I491&gt;=F491),"実績：門司発～門司着",IF(OR(F491&lt;&gt;"",I491&lt;&gt;""),"要確認：時刻不足・逆転",IF(AND(ISNUMBER(J491),J491&gt;=0),"実績：記録の時間","未確認"))))</f>
        <v/>
      </c>
      <c r="Q491" s="10" t="str">
        <f>IF(B491="","",IF(ISNUMBER(A491),YEAR(A491)-IF(MONTH(A491)&lt;4,1,0),""))</f>
        <v/>
      </c>
      <c r="R491" s="10" t="str">
        <f>IF(B491="","",IF(OR(NOT(ISNUMBER(A491)),C491="",D491="",L491="",M491="",AND(B491&lt;&gt;"関豊丸",B491&lt;&gt;"長豊丸")),"要確認：対象船・基本項目",IF(OR(P491="要確認：時刻不足・逆転",AND(ISNUMBER(G491),ISNUMBER(H491),H491&lt;G491),AND(ISNUMBER(F491),ISNUMBER(G491),G491&lt;F491),AND(ISNUMBER(H491),ISNUMBER(I491),I491&lt;H491),AND(ISNUMBER(J491),J491&lt;0),AND(ISNUMBER(K491),K491&lt;0)),"要確認：時刻・時間・料金",IF(COUNTIFS(OtherPorts[作業日],A491,OtherPorts[曳船名],B491,OtherPorts[船名],D491,OtherPorts[門司港発],F491)&gt;1,"要確認：同じ他港作業が重複",IF(OR(NOT(ISNUMBER(O491)),M491="未確認"),"要確認：時間・根拠未確認","確認済")))))</f>
        <v/>
      </c>
      <c r="S491" s="10" t="str">
        <f>IF(B491="","",IF(ISNUMBER(K491),0,1))</f>
        <v/>
      </c>
    </row>
    <row r="492" spans="1:19" ht="24.95" customHeight="1" x14ac:dyDescent="0.2">
      <c r="A492" s="20"/>
      <c r="B492" s="7"/>
      <c r="C492" s="7"/>
      <c r="D492" s="7"/>
      <c r="E492" s="7"/>
      <c r="F492" s="26"/>
      <c r="G492" s="26"/>
      <c r="H492" s="26"/>
      <c r="I492" s="26"/>
      <c r="J492" s="32"/>
      <c r="K492" s="35"/>
      <c r="L492" s="7"/>
      <c r="M492" s="7"/>
      <c r="N492" s="7"/>
      <c r="O492" s="18" t="str">
        <f>IF(B492="","",IF(AND(ISNUMBER(F492),ISNUMBER(I492),I492&gt;=F492),ROUND((I492-F492)*24,4),IF(OR(F492&lt;&gt;"",I492&lt;&gt;""),"",IF(AND(ISNUMBER(J492),J492&gt;=0),J492,""))))</f>
        <v/>
      </c>
      <c r="P492" s="10" t="str">
        <f>IF(B492="","",IF(AND(ISNUMBER(F492),ISNUMBER(I492),I492&gt;=F492),"実績：門司発～門司着",IF(OR(F492&lt;&gt;"",I492&lt;&gt;""),"要確認：時刻不足・逆転",IF(AND(ISNUMBER(J492),J492&gt;=0),"実績：記録の時間","未確認"))))</f>
        <v/>
      </c>
      <c r="Q492" s="10" t="str">
        <f>IF(B492="","",IF(ISNUMBER(A492),YEAR(A492)-IF(MONTH(A492)&lt;4,1,0),""))</f>
        <v/>
      </c>
      <c r="R492" s="10" t="str">
        <f>IF(B492="","",IF(OR(NOT(ISNUMBER(A492)),C492="",D492="",L492="",M492="",AND(B492&lt;&gt;"関豊丸",B492&lt;&gt;"長豊丸")),"要確認：対象船・基本項目",IF(OR(P492="要確認：時刻不足・逆転",AND(ISNUMBER(G492),ISNUMBER(H492),H492&lt;G492),AND(ISNUMBER(F492),ISNUMBER(G492),G492&lt;F492),AND(ISNUMBER(H492),ISNUMBER(I492),I492&lt;H492),AND(ISNUMBER(J492),J492&lt;0),AND(ISNUMBER(K492),K492&lt;0)),"要確認：時刻・時間・料金",IF(COUNTIFS(OtherPorts[作業日],A492,OtherPorts[曳船名],B492,OtherPorts[船名],D492,OtherPorts[門司港発],F492)&gt;1,"要確認：同じ他港作業が重複",IF(OR(NOT(ISNUMBER(O492)),M492="未確認"),"要確認：時間・根拠未確認","確認済")))))</f>
        <v/>
      </c>
      <c r="S492" s="10" t="str">
        <f>IF(B492="","",IF(ISNUMBER(K492),0,1))</f>
        <v/>
      </c>
    </row>
    <row r="493" spans="1:19" ht="24.95" customHeight="1" x14ac:dyDescent="0.2">
      <c r="A493" s="20"/>
      <c r="B493" s="7"/>
      <c r="C493" s="7"/>
      <c r="D493" s="7"/>
      <c r="E493" s="7"/>
      <c r="F493" s="26"/>
      <c r="G493" s="26"/>
      <c r="H493" s="26"/>
      <c r="I493" s="26"/>
      <c r="J493" s="32"/>
      <c r="K493" s="35"/>
      <c r="L493" s="7"/>
      <c r="M493" s="7"/>
      <c r="N493" s="7"/>
      <c r="O493" s="18" t="str">
        <f>IF(B493="","",IF(AND(ISNUMBER(F493),ISNUMBER(I493),I493&gt;=F493),ROUND((I493-F493)*24,4),IF(OR(F493&lt;&gt;"",I493&lt;&gt;""),"",IF(AND(ISNUMBER(J493),J493&gt;=0),J493,""))))</f>
        <v/>
      </c>
      <c r="P493" s="10" t="str">
        <f>IF(B493="","",IF(AND(ISNUMBER(F493),ISNUMBER(I493),I493&gt;=F493),"実績：門司発～門司着",IF(OR(F493&lt;&gt;"",I493&lt;&gt;""),"要確認：時刻不足・逆転",IF(AND(ISNUMBER(J493),J493&gt;=0),"実績：記録の時間","未確認"))))</f>
        <v/>
      </c>
      <c r="Q493" s="10" t="str">
        <f>IF(B493="","",IF(ISNUMBER(A493),YEAR(A493)-IF(MONTH(A493)&lt;4,1,0),""))</f>
        <v/>
      </c>
      <c r="R493" s="10" t="str">
        <f>IF(B493="","",IF(OR(NOT(ISNUMBER(A493)),C493="",D493="",L493="",M493="",AND(B493&lt;&gt;"関豊丸",B493&lt;&gt;"長豊丸")),"要確認：対象船・基本項目",IF(OR(P493="要確認：時刻不足・逆転",AND(ISNUMBER(G493),ISNUMBER(H493),H493&lt;G493),AND(ISNUMBER(F493),ISNUMBER(G493),G493&lt;F493),AND(ISNUMBER(H493),ISNUMBER(I493),I493&lt;H493),AND(ISNUMBER(J493),J493&lt;0),AND(ISNUMBER(K493),K493&lt;0)),"要確認：時刻・時間・料金",IF(COUNTIFS(OtherPorts[作業日],A493,OtherPorts[曳船名],B493,OtherPorts[船名],D493,OtherPorts[門司港発],F493)&gt;1,"要確認：同じ他港作業が重複",IF(OR(NOT(ISNUMBER(O493)),M493="未確認"),"要確認：時間・根拠未確認","確認済")))))</f>
        <v/>
      </c>
      <c r="S493" s="10" t="str">
        <f>IF(B493="","",IF(ISNUMBER(K493),0,1))</f>
        <v/>
      </c>
    </row>
    <row r="494" spans="1:19" ht="24.95" customHeight="1" x14ac:dyDescent="0.2">
      <c r="A494" s="20"/>
      <c r="B494" s="7"/>
      <c r="C494" s="7"/>
      <c r="D494" s="7"/>
      <c r="E494" s="7"/>
      <c r="F494" s="26"/>
      <c r="G494" s="26"/>
      <c r="H494" s="26"/>
      <c r="I494" s="26"/>
      <c r="J494" s="32"/>
      <c r="K494" s="35"/>
      <c r="L494" s="7"/>
      <c r="M494" s="7"/>
      <c r="N494" s="7"/>
      <c r="O494" s="18" t="str">
        <f>IF(B494="","",IF(AND(ISNUMBER(F494),ISNUMBER(I494),I494&gt;=F494),ROUND((I494-F494)*24,4),IF(OR(F494&lt;&gt;"",I494&lt;&gt;""),"",IF(AND(ISNUMBER(J494),J494&gt;=0),J494,""))))</f>
        <v/>
      </c>
      <c r="P494" s="10" t="str">
        <f>IF(B494="","",IF(AND(ISNUMBER(F494),ISNUMBER(I494),I494&gt;=F494),"実績：門司発～門司着",IF(OR(F494&lt;&gt;"",I494&lt;&gt;""),"要確認：時刻不足・逆転",IF(AND(ISNUMBER(J494),J494&gt;=0),"実績：記録の時間","未確認"))))</f>
        <v/>
      </c>
      <c r="Q494" s="10" t="str">
        <f>IF(B494="","",IF(ISNUMBER(A494),YEAR(A494)-IF(MONTH(A494)&lt;4,1,0),""))</f>
        <v/>
      </c>
      <c r="R494" s="10" t="str">
        <f>IF(B494="","",IF(OR(NOT(ISNUMBER(A494)),C494="",D494="",L494="",M494="",AND(B494&lt;&gt;"関豊丸",B494&lt;&gt;"長豊丸")),"要確認：対象船・基本項目",IF(OR(P494="要確認：時刻不足・逆転",AND(ISNUMBER(G494),ISNUMBER(H494),H494&lt;G494),AND(ISNUMBER(F494),ISNUMBER(G494),G494&lt;F494),AND(ISNUMBER(H494),ISNUMBER(I494),I494&lt;H494),AND(ISNUMBER(J494),J494&lt;0),AND(ISNUMBER(K494),K494&lt;0)),"要確認：時刻・時間・料金",IF(COUNTIFS(OtherPorts[作業日],A494,OtherPorts[曳船名],B494,OtherPorts[船名],D494,OtherPorts[門司港発],F494)&gt;1,"要確認：同じ他港作業が重複",IF(OR(NOT(ISNUMBER(O494)),M494="未確認"),"要確認：時間・根拠未確認","確認済")))))</f>
        <v/>
      </c>
      <c r="S494" s="10" t="str">
        <f>IF(B494="","",IF(ISNUMBER(K494),0,1))</f>
        <v/>
      </c>
    </row>
    <row r="495" spans="1:19" ht="24.95" customHeight="1" x14ac:dyDescent="0.2">
      <c r="A495" s="20"/>
      <c r="B495" s="7"/>
      <c r="C495" s="7"/>
      <c r="D495" s="7"/>
      <c r="E495" s="7"/>
      <c r="F495" s="26"/>
      <c r="G495" s="26"/>
      <c r="H495" s="26"/>
      <c r="I495" s="26"/>
      <c r="J495" s="32"/>
      <c r="K495" s="35"/>
      <c r="L495" s="7"/>
      <c r="M495" s="7"/>
      <c r="N495" s="7"/>
      <c r="O495" s="18" t="str">
        <f>IF(B495="","",IF(AND(ISNUMBER(F495),ISNUMBER(I495),I495&gt;=F495),ROUND((I495-F495)*24,4),IF(OR(F495&lt;&gt;"",I495&lt;&gt;""),"",IF(AND(ISNUMBER(J495),J495&gt;=0),J495,""))))</f>
        <v/>
      </c>
      <c r="P495" s="10" t="str">
        <f>IF(B495="","",IF(AND(ISNUMBER(F495),ISNUMBER(I495),I495&gt;=F495),"実績：門司発～門司着",IF(OR(F495&lt;&gt;"",I495&lt;&gt;""),"要確認：時刻不足・逆転",IF(AND(ISNUMBER(J495),J495&gt;=0),"実績：記録の時間","未確認"))))</f>
        <v/>
      </c>
      <c r="Q495" s="10" t="str">
        <f>IF(B495="","",IF(ISNUMBER(A495),YEAR(A495)-IF(MONTH(A495)&lt;4,1,0),""))</f>
        <v/>
      </c>
      <c r="R495" s="10" t="str">
        <f>IF(B495="","",IF(OR(NOT(ISNUMBER(A495)),C495="",D495="",L495="",M495="",AND(B495&lt;&gt;"関豊丸",B495&lt;&gt;"長豊丸")),"要確認：対象船・基本項目",IF(OR(P495="要確認：時刻不足・逆転",AND(ISNUMBER(G495),ISNUMBER(H495),H495&lt;G495),AND(ISNUMBER(F495),ISNUMBER(G495),G495&lt;F495),AND(ISNUMBER(H495),ISNUMBER(I495),I495&lt;H495),AND(ISNUMBER(J495),J495&lt;0),AND(ISNUMBER(K495),K495&lt;0)),"要確認：時刻・時間・料金",IF(COUNTIFS(OtherPorts[作業日],A495,OtherPorts[曳船名],B495,OtherPorts[船名],D495,OtherPorts[門司港発],F495)&gt;1,"要確認：同じ他港作業が重複",IF(OR(NOT(ISNUMBER(O495)),M495="未確認"),"要確認：時間・根拠未確認","確認済")))))</f>
        <v/>
      </c>
      <c r="S495" s="10" t="str">
        <f>IF(B495="","",IF(ISNUMBER(K495),0,1))</f>
        <v/>
      </c>
    </row>
    <row r="496" spans="1:19" ht="24.95" customHeight="1" x14ac:dyDescent="0.2">
      <c r="A496" s="20"/>
      <c r="B496" s="7"/>
      <c r="C496" s="7"/>
      <c r="D496" s="7"/>
      <c r="E496" s="7"/>
      <c r="F496" s="26"/>
      <c r="G496" s="26"/>
      <c r="H496" s="26"/>
      <c r="I496" s="26"/>
      <c r="J496" s="32"/>
      <c r="K496" s="35"/>
      <c r="L496" s="7"/>
      <c r="M496" s="7"/>
      <c r="N496" s="7"/>
      <c r="O496" s="18" t="str">
        <f>IF(B496="","",IF(AND(ISNUMBER(F496),ISNUMBER(I496),I496&gt;=F496),ROUND((I496-F496)*24,4),IF(OR(F496&lt;&gt;"",I496&lt;&gt;""),"",IF(AND(ISNUMBER(J496),J496&gt;=0),J496,""))))</f>
        <v/>
      </c>
      <c r="P496" s="10" t="str">
        <f>IF(B496="","",IF(AND(ISNUMBER(F496),ISNUMBER(I496),I496&gt;=F496),"実績：門司発～門司着",IF(OR(F496&lt;&gt;"",I496&lt;&gt;""),"要確認：時刻不足・逆転",IF(AND(ISNUMBER(J496),J496&gt;=0),"実績：記録の時間","未確認"))))</f>
        <v/>
      </c>
      <c r="Q496" s="10" t="str">
        <f>IF(B496="","",IF(ISNUMBER(A496),YEAR(A496)-IF(MONTH(A496)&lt;4,1,0),""))</f>
        <v/>
      </c>
      <c r="R496" s="10" t="str">
        <f>IF(B496="","",IF(OR(NOT(ISNUMBER(A496)),C496="",D496="",L496="",M496="",AND(B496&lt;&gt;"関豊丸",B496&lt;&gt;"長豊丸")),"要確認：対象船・基本項目",IF(OR(P496="要確認：時刻不足・逆転",AND(ISNUMBER(G496),ISNUMBER(H496),H496&lt;G496),AND(ISNUMBER(F496),ISNUMBER(G496),G496&lt;F496),AND(ISNUMBER(H496),ISNUMBER(I496),I496&lt;H496),AND(ISNUMBER(J496),J496&lt;0),AND(ISNUMBER(K496),K496&lt;0)),"要確認：時刻・時間・料金",IF(COUNTIFS(OtherPorts[作業日],A496,OtherPorts[曳船名],B496,OtherPorts[船名],D496,OtherPorts[門司港発],F496)&gt;1,"要確認：同じ他港作業が重複",IF(OR(NOT(ISNUMBER(O496)),M496="未確認"),"要確認：時間・根拠未確認","確認済")))))</f>
        <v/>
      </c>
      <c r="S496" s="10" t="str">
        <f>IF(B496="","",IF(ISNUMBER(K496),0,1))</f>
        <v/>
      </c>
    </row>
    <row r="497" spans="1:19" ht="24.95" customHeight="1" x14ac:dyDescent="0.2">
      <c r="A497" s="20"/>
      <c r="B497" s="7"/>
      <c r="C497" s="7"/>
      <c r="D497" s="7"/>
      <c r="E497" s="7"/>
      <c r="F497" s="26"/>
      <c r="G497" s="26"/>
      <c r="H497" s="26"/>
      <c r="I497" s="26"/>
      <c r="J497" s="32"/>
      <c r="K497" s="35"/>
      <c r="L497" s="7"/>
      <c r="M497" s="7"/>
      <c r="N497" s="7"/>
      <c r="O497" s="18" t="str">
        <f>IF(B497="","",IF(AND(ISNUMBER(F497),ISNUMBER(I497),I497&gt;=F497),ROUND((I497-F497)*24,4),IF(OR(F497&lt;&gt;"",I497&lt;&gt;""),"",IF(AND(ISNUMBER(J497),J497&gt;=0),J497,""))))</f>
        <v/>
      </c>
      <c r="P497" s="10" t="str">
        <f>IF(B497="","",IF(AND(ISNUMBER(F497),ISNUMBER(I497),I497&gt;=F497),"実績：門司発～門司着",IF(OR(F497&lt;&gt;"",I497&lt;&gt;""),"要確認：時刻不足・逆転",IF(AND(ISNUMBER(J497),J497&gt;=0),"実績：記録の時間","未確認"))))</f>
        <v/>
      </c>
      <c r="Q497" s="10" t="str">
        <f>IF(B497="","",IF(ISNUMBER(A497),YEAR(A497)-IF(MONTH(A497)&lt;4,1,0),""))</f>
        <v/>
      </c>
      <c r="R497" s="10" t="str">
        <f>IF(B497="","",IF(OR(NOT(ISNUMBER(A497)),C497="",D497="",L497="",M497="",AND(B497&lt;&gt;"関豊丸",B497&lt;&gt;"長豊丸")),"要確認：対象船・基本項目",IF(OR(P497="要確認：時刻不足・逆転",AND(ISNUMBER(G497),ISNUMBER(H497),H497&lt;G497),AND(ISNUMBER(F497),ISNUMBER(G497),G497&lt;F497),AND(ISNUMBER(H497),ISNUMBER(I497),I497&lt;H497),AND(ISNUMBER(J497),J497&lt;0),AND(ISNUMBER(K497),K497&lt;0)),"要確認：時刻・時間・料金",IF(COUNTIFS(OtherPorts[作業日],A497,OtherPorts[曳船名],B497,OtherPorts[船名],D497,OtherPorts[門司港発],F497)&gt;1,"要確認：同じ他港作業が重複",IF(OR(NOT(ISNUMBER(O497)),M497="未確認"),"要確認：時間・根拠未確認","確認済")))))</f>
        <v/>
      </c>
      <c r="S497" s="10" t="str">
        <f>IF(B497="","",IF(ISNUMBER(K497),0,1))</f>
        <v/>
      </c>
    </row>
    <row r="498" spans="1:19" ht="24.95" customHeight="1" x14ac:dyDescent="0.2">
      <c r="A498" s="20"/>
      <c r="B498" s="7"/>
      <c r="C498" s="7"/>
      <c r="D498" s="7"/>
      <c r="E498" s="7"/>
      <c r="F498" s="26"/>
      <c r="G498" s="26"/>
      <c r="H498" s="26"/>
      <c r="I498" s="26"/>
      <c r="J498" s="32"/>
      <c r="K498" s="35"/>
      <c r="L498" s="7"/>
      <c r="M498" s="7"/>
      <c r="N498" s="7"/>
      <c r="O498" s="18" t="str">
        <f>IF(B498="","",IF(AND(ISNUMBER(F498),ISNUMBER(I498),I498&gt;=F498),ROUND((I498-F498)*24,4),IF(OR(F498&lt;&gt;"",I498&lt;&gt;""),"",IF(AND(ISNUMBER(J498),J498&gt;=0),J498,""))))</f>
        <v/>
      </c>
      <c r="P498" s="10" t="str">
        <f>IF(B498="","",IF(AND(ISNUMBER(F498),ISNUMBER(I498),I498&gt;=F498),"実績：門司発～門司着",IF(OR(F498&lt;&gt;"",I498&lt;&gt;""),"要確認：時刻不足・逆転",IF(AND(ISNUMBER(J498),J498&gt;=0),"実績：記録の時間","未確認"))))</f>
        <v/>
      </c>
      <c r="Q498" s="10" t="str">
        <f>IF(B498="","",IF(ISNUMBER(A498),YEAR(A498)-IF(MONTH(A498)&lt;4,1,0),""))</f>
        <v/>
      </c>
      <c r="R498" s="10" t="str">
        <f>IF(B498="","",IF(OR(NOT(ISNUMBER(A498)),C498="",D498="",L498="",M498="",AND(B498&lt;&gt;"関豊丸",B498&lt;&gt;"長豊丸")),"要確認：対象船・基本項目",IF(OR(P498="要確認：時刻不足・逆転",AND(ISNUMBER(G498),ISNUMBER(H498),H498&lt;G498),AND(ISNUMBER(F498),ISNUMBER(G498),G498&lt;F498),AND(ISNUMBER(H498),ISNUMBER(I498),I498&lt;H498),AND(ISNUMBER(J498),J498&lt;0),AND(ISNUMBER(K498),K498&lt;0)),"要確認：時刻・時間・料金",IF(COUNTIFS(OtherPorts[作業日],A498,OtherPorts[曳船名],B498,OtherPorts[船名],D498,OtherPorts[門司港発],F498)&gt;1,"要確認：同じ他港作業が重複",IF(OR(NOT(ISNUMBER(O498)),M498="未確認"),"要確認：時間・根拠未確認","確認済")))))</f>
        <v/>
      </c>
      <c r="S498" s="10" t="str">
        <f>IF(B498="","",IF(ISNUMBER(K498),0,1))</f>
        <v/>
      </c>
    </row>
    <row r="499" spans="1:19" ht="24.95" customHeight="1" x14ac:dyDescent="0.2">
      <c r="A499" s="20"/>
      <c r="B499" s="7"/>
      <c r="C499" s="7"/>
      <c r="D499" s="7"/>
      <c r="E499" s="7"/>
      <c r="F499" s="26"/>
      <c r="G499" s="26"/>
      <c r="H499" s="26"/>
      <c r="I499" s="26"/>
      <c r="J499" s="32"/>
      <c r="K499" s="35"/>
      <c r="L499" s="7"/>
      <c r="M499" s="7"/>
      <c r="N499" s="7"/>
      <c r="O499" s="18" t="str">
        <f>IF(B499="","",IF(AND(ISNUMBER(F499),ISNUMBER(I499),I499&gt;=F499),ROUND((I499-F499)*24,4),IF(OR(F499&lt;&gt;"",I499&lt;&gt;""),"",IF(AND(ISNUMBER(J499),J499&gt;=0),J499,""))))</f>
        <v/>
      </c>
      <c r="P499" s="10" t="str">
        <f>IF(B499="","",IF(AND(ISNUMBER(F499),ISNUMBER(I499),I499&gt;=F499),"実績：門司発～門司着",IF(OR(F499&lt;&gt;"",I499&lt;&gt;""),"要確認：時刻不足・逆転",IF(AND(ISNUMBER(J499),J499&gt;=0),"実績：記録の時間","未確認"))))</f>
        <v/>
      </c>
      <c r="Q499" s="10" t="str">
        <f>IF(B499="","",IF(ISNUMBER(A499),YEAR(A499)-IF(MONTH(A499)&lt;4,1,0),""))</f>
        <v/>
      </c>
      <c r="R499" s="10" t="str">
        <f>IF(B499="","",IF(OR(NOT(ISNUMBER(A499)),C499="",D499="",L499="",M499="",AND(B499&lt;&gt;"関豊丸",B499&lt;&gt;"長豊丸")),"要確認：対象船・基本項目",IF(OR(P499="要確認：時刻不足・逆転",AND(ISNUMBER(G499),ISNUMBER(H499),H499&lt;G499),AND(ISNUMBER(F499),ISNUMBER(G499),G499&lt;F499),AND(ISNUMBER(H499),ISNUMBER(I499),I499&lt;H499),AND(ISNUMBER(J499),J499&lt;0),AND(ISNUMBER(K499),K499&lt;0)),"要確認：時刻・時間・料金",IF(COUNTIFS(OtherPorts[作業日],A499,OtherPorts[曳船名],B499,OtherPorts[船名],D499,OtherPorts[門司港発],F499)&gt;1,"要確認：同じ他港作業が重複",IF(OR(NOT(ISNUMBER(O499)),M499="未確認"),"要確認：時間・根拠未確認","確認済")))))</f>
        <v/>
      </c>
      <c r="S499" s="10" t="str">
        <f>IF(B499="","",IF(ISNUMBER(K499),0,1))</f>
        <v/>
      </c>
    </row>
    <row r="500" spans="1:19" ht="24.95" customHeight="1" x14ac:dyDescent="0.2">
      <c r="A500" s="20"/>
      <c r="B500" s="7"/>
      <c r="C500" s="7"/>
      <c r="D500" s="7"/>
      <c r="E500" s="7"/>
      <c r="F500" s="26"/>
      <c r="G500" s="26"/>
      <c r="H500" s="26"/>
      <c r="I500" s="26"/>
      <c r="J500" s="32"/>
      <c r="K500" s="35"/>
      <c r="L500" s="7"/>
      <c r="M500" s="7"/>
      <c r="N500" s="7"/>
      <c r="O500" s="18" t="str">
        <f>IF(B500="","",IF(AND(ISNUMBER(F500),ISNUMBER(I500),I500&gt;=F500),ROUND((I500-F500)*24,4),IF(OR(F500&lt;&gt;"",I500&lt;&gt;""),"",IF(AND(ISNUMBER(J500),J500&gt;=0),J500,""))))</f>
        <v/>
      </c>
      <c r="P500" s="10" t="str">
        <f>IF(B500="","",IF(AND(ISNUMBER(F500),ISNUMBER(I500),I500&gt;=F500),"実績：門司発～門司着",IF(OR(F500&lt;&gt;"",I500&lt;&gt;""),"要確認：時刻不足・逆転",IF(AND(ISNUMBER(J500),J500&gt;=0),"実績：記録の時間","未確認"))))</f>
        <v/>
      </c>
      <c r="Q500" s="10" t="str">
        <f>IF(B500="","",IF(ISNUMBER(A500),YEAR(A500)-IF(MONTH(A500)&lt;4,1,0),""))</f>
        <v/>
      </c>
      <c r="R500" s="10" t="str">
        <f>IF(B500="","",IF(OR(NOT(ISNUMBER(A500)),C500="",D500="",L500="",M500="",AND(B500&lt;&gt;"関豊丸",B500&lt;&gt;"長豊丸")),"要確認：対象船・基本項目",IF(OR(P500="要確認：時刻不足・逆転",AND(ISNUMBER(G500),ISNUMBER(H500),H500&lt;G500),AND(ISNUMBER(F500),ISNUMBER(G500),G500&lt;F500),AND(ISNUMBER(H500),ISNUMBER(I500),I500&lt;H500),AND(ISNUMBER(J500),J500&lt;0),AND(ISNUMBER(K500),K500&lt;0)),"要確認：時刻・時間・料金",IF(COUNTIFS(OtherPorts[作業日],A500,OtherPorts[曳船名],B500,OtherPorts[船名],D500,OtherPorts[門司港発],F500)&gt;1,"要確認：同じ他港作業が重複",IF(OR(NOT(ISNUMBER(O500)),M500="未確認"),"要確認：時間・根拠未確認","確認済")))))</f>
        <v/>
      </c>
      <c r="S500" s="10" t="str">
        <f>IF(B500="","",IF(ISNUMBER(K500),0,1))</f>
        <v/>
      </c>
    </row>
    <row r="501" spans="1:19" ht="24.95" customHeight="1" x14ac:dyDescent="0.2">
      <c r="A501" s="20"/>
      <c r="B501" s="7"/>
      <c r="C501" s="7"/>
      <c r="D501" s="7"/>
      <c r="E501" s="7"/>
      <c r="F501" s="26"/>
      <c r="G501" s="26"/>
      <c r="H501" s="26"/>
      <c r="I501" s="26"/>
      <c r="J501" s="32"/>
      <c r="K501" s="35"/>
      <c r="L501" s="7"/>
      <c r="M501" s="7"/>
      <c r="N501" s="7"/>
      <c r="O501" s="18" t="str">
        <f>IF(B501="","",IF(AND(ISNUMBER(F501),ISNUMBER(I501),I501&gt;=F501),ROUND((I501-F501)*24,4),IF(OR(F501&lt;&gt;"",I501&lt;&gt;""),"",IF(AND(ISNUMBER(J501),J501&gt;=0),J501,""))))</f>
        <v/>
      </c>
      <c r="P501" s="10" t="str">
        <f>IF(B501="","",IF(AND(ISNUMBER(F501),ISNUMBER(I501),I501&gt;=F501),"実績：門司発～門司着",IF(OR(F501&lt;&gt;"",I501&lt;&gt;""),"要確認：時刻不足・逆転",IF(AND(ISNUMBER(J501),J501&gt;=0),"実績：記録の時間","未確認"))))</f>
        <v/>
      </c>
      <c r="Q501" s="10" t="str">
        <f>IF(B501="","",IF(ISNUMBER(A501),YEAR(A501)-IF(MONTH(A501)&lt;4,1,0),""))</f>
        <v/>
      </c>
      <c r="R501" s="10" t="str">
        <f>IF(B501="","",IF(OR(NOT(ISNUMBER(A501)),C501="",D501="",L501="",M501="",AND(B501&lt;&gt;"関豊丸",B501&lt;&gt;"長豊丸")),"要確認：対象船・基本項目",IF(OR(P501="要確認：時刻不足・逆転",AND(ISNUMBER(G501),ISNUMBER(H501),H501&lt;G501),AND(ISNUMBER(F501),ISNUMBER(G501),G501&lt;F501),AND(ISNUMBER(H501),ISNUMBER(I501),I501&lt;H501),AND(ISNUMBER(J501),J501&lt;0),AND(ISNUMBER(K501),K501&lt;0)),"要確認：時刻・時間・料金",IF(COUNTIFS(OtherPorts[作業日],A501,OtherPorts[曳船名],B501,OtherPorts[船名],D501,OtherPorts[門司港発],F501)&gt;1,"要確認：同じ他港作業が重複",IF(OR(NOT(ISNUMBER(O501)),M501="未確認"),"要確認：時間・根拠未確認","確認済")))))</f>
        <v/>
      </c>
      <c r="S501" s="10" t="str">
        <f>IF(B501="","",IF(ISNUMBER(K501),0,1))</f>
        <v/>
      </c>
    </row>
    <row r="502" spans="1:19" ht="24.95" customHeight="1" x14ac:dyDescent="0.2">
      <c r="A502" s="20"/>
      <c r="B502" s="7"/>
      <c r="C502" s="7"/>
      <c r="D502" s="7"/>
      <c r="E502" s="7"/>
      <c r="F502" s="26"/>
      <c r="G502" s="26"/>
      <c r="H502" s="26"/>
      <c r="I502" s="26"/>
      <c r="J502" s="32"/>
      <c r="K502" s="35"/>
      <c r="L502" s="7"/>
      <c r="M502" s="7"/>
      <c r="N502" s="7"/>
      <c r="O502" s="18" t="str">
        <f>IF(B502="","",IF(AND(ISNUMBER(F502),ISNUMBER(I502),I502&gt;=F502),ROUND((I502-F502)*24,4),IF(OR(F502&lt;&gt;"",I502&lt;&gt;""),"",IF(AND(ISNUMBER(J502),J502&gt;=0),J502,""))))</f>
        <v/>
      </c>
      <c r="P502" s="10" t="str">
        <f>IF(B502="","",IF(AND(ISNUMBER(F502),ISNUMBER(I502),I502&gt;=F502),"実績：門司発～門司着",IF(OR(F502&lt;&gt;"",I502&lt;&gt;""),"要確認：時刻不足・逆転",IF(AND(ISNUMBER(J502),J502&gt;=0),"実績：記録の時間","未確認"))))</f>
        <v/>
      </c>
      <c r="Q502" s="10" t="str">
        <f>IF(B502="","",IF(ISNUMBER(A502),YEAR(A502)-IF(MONTH(A502)&lt;4,1,0),""))</f>
        <v/>
      </c>
      <c r="R502" s="10" t="str">
        <f>IF(B502="","",IF(OR(NOT(ISNUMBER(A502)),C502="",D502="",L502="",M502="",AND(B502&lt;&gt;"関豊丸",B502&lt;&gt;"長豊丸")),"要確認：対象船・基本項目",IF(OR(P502="要確認：時刻不足・逆転",AND(ISNUMBER(G502),ISNUMBER(H502),H502&lt;G502),AND(ISNUMBER(F502),ISNUMBER(G502),G502&lt;F502),AND(ISNUMBER(H502),ISNUMBER(I502),I502&lt;H502),AND(ISNUMBER(J502),J502&lt;0),AND(ISNUMBER(K502),K502&lt;0)),"要確認：時刻・時間・料金",IF(COUNTIFS(OtherPorts[作業日],A502,OtherPorts[曳船名],B502,OtherPorts[船名],D502,OtherPorts[門司港発],F502)&gt;1,"要確認：同じ他港作業が重複",IF(OR(NOT(ISNUMBER(O502)),M502="未確認"),"要確認：時間・根拠未確認","確認済")))))</f>
        <v/>
      </c>
      <c r="S502" s="10" t="str">
        <f>IF(B502="","",IF(ISNUMBER(K502),0,1))</f>
        <v/>
      </c>
    </row>
    <row r="503" spans="1:19" ht="24.95" customHeight="1" x14ac:dyDescent="0.2">
      <c r="A503" s="20"/>
      <c r="B503" s="7"/>
      <c r="C503" s="7"/>
      <c r="D503" s="7"/>
      <c r="E503" s="7"/>
      <c r="F503" s="26"/>
      <c r="G503" s="26"/>
      <c r="H503" s="26"/>
      <c r="I503" s="26"/>
      <c r="J503" s="32"/>
      <c r="K503" s="35"/>
      <c r="L503" s="7"/>
      <c r="M503" s="7"/>
      <c r="N503" s="7"/>
      <c r="O503" s="18" t="str">
        <f>IF(B503="","",IF(AND(ISNUMBER(F503),ISNUMBER(I503),I503&gt;=F503),ROUND((I503-F503)*24,4),IF(OR(F503&lt;&gt;"",I503&lt;&gt;""),"",IF(AND(ISNUMBER(J503),J503&gt;=0),J503,""))))</f>
        <v/>
      </c>
      <c r="P503" s="10" t="str">
        <f>IF(B503="","",IF(AND(ISNUMBER(F503),ISNUMBER(I503),I503&gt;=F503),"実績：門司発～門司着",IF(OR(F503&lt;&gt;"",I503&lt;&gt;""),"要確認：時刻不足・逆転",IF(AND(ISNUMBER(J503),J503&gt;=0),"実績：記録の時間","未確認"))))</f>
        <v/>
      </c>
      <c r="Q503" s="10" t="str">
        <f>IF(B503="","",IF(ISNUMBER(A503),YEAR(A503)-IF(MONTH(A503)&lt;4,1,0),""))</f>
        <v/>
      </c>
      <c r="R503" s="10" t="str">
        <f>IF(B503="","",IF(OR(NOT(ISNUMBER(A503)),C503="",D503="",L503="",M503="",AND(B503&lt;&gt;"関豊丸",B503&lt;&gt;"長豊丸")),"要確認：対象船・基本項目",IF(OR(P503="要確認：時刻不足・逆転",AND(ISNUMBER(G503),ISNUMBER(H503),H503&lt;G503),AND(ISNUMBER(F503),ISNUMBER(G503),G503&lt;F503),AND(ISNUMBER(H503),ISNUMBER(I503),I503&lt;H503),AND(ISNUMBER(J503),J503&lt;0),AND(ISNUMBER(K503),K503&lt;0)),"要確認：時刻・時間・料金",IF(COUNTIFS(OtherPorts[作業日],A503,OtherPorts[曳船名],B503,OtherPorts[船名],D503,OtherPorts[門司港発],F503)&gt;1,"要確認：同じ他港作業が重複",IF(OR(NOT(ISNUMBER(O503)),M503="未確認"),"要確認：時間・根拠未確認","確認済")))))</f>
        <v/>
      </c>
      <c r="S503" s="10" t="str">
        <f>IF(B503="","",IF(ISNUMBER(K503),0,1))</f>
        <v/>
      </c>
    </row>
    <row r="504" spans="1:19" ht="24.95" customHeight="1" x14ac:dyDescent="0.2">
      <c r="A504" s="20"/>
      <c r="B504" s="7"/>
      <c r="C504" s="7"/>
      <c r="D504" s="7"/>
      <c r="E504" s="7"/>
      <c r="F504" s="26"/>
      <c r="G504" s="26"/>
      <c r="H504" s="26"/>
      <c r="I504" s="26"/>
      <c r="J504" s="32"/>
      <c r="K504" s="35"/>
      <c r="L504" s="7"/>
      <c r="M504" s="7"/>
      <c r="N504" s="7"/>
      <c r="O504" s="18" t="str">
        <f>IF(B504="","",IF(AND(ISNUMBER(F504),ISNUMBER(I504),I504&gt;=F504),ROUND((I504-F504)*24,4),IF(OR(F504&lt;&gt;"",I504&lt;&gt;""),"",IF(AND(ISNUMBER(J504),J504&gt;=0),J504,""))))</f>
        <v/>
      </c>
      <c r="P504" s="10" t="str">
        <f>IF(B504="","",IF(AND(ISNUMBER(F504),ISNUMBER(I504),I504&gt;=F504),"実績：門司発～門司着",IF(OR(F504&lt;&gt;"",I504&lt;&gt;""),"要確認：時刻不足・逆転",IF(AND(ISNUMBER(J504),J504&gt;=0),"実績：記録の時間","未確認"))))</f>
        <v/>
      </c>
      <c r="Q504" s="10" t="str">
        <f>IF(B504="","",IF(ISNUMBER(A504),YEAR(A504)-IF(MONTH(A504)&lt;4,1,0),""))</f>
        <v/>
      </c>
      <c r="R504" s="10" t="str">
        <f>IF(B504="","",IF(OR(NOT(ISNUMBER(A504)),C504="",D504="",L504="",M504="",AND(B504&lt;&gt;"関豊丸",B504&lt;&gt;"長豊丸")),"要確認：対象船・基本項目",IF(OR(P504="要確認：時刻不足・逆転",AND(ISNUMBER(G504),ISNUMBER(H504),H504&lt;G504),AND(ISNUMBER(F504),ISNUMBER(G504),G504&lt;F504),AND(ISNUMBER(H504),ISNUMBER(I504),I504&lt;H504),AND(ISNUMBER(J504),J504&lt;0),AND(ISNUMBER(K504),K504&lt;0)),"要確認：時刻・時間・料金",IF(COUNTIFS(OtherPorts[作業日],A504,OtherPorts[曳船名],B504,OtherPorts[船名],D504,OtherPorts[門司港発],F504)&gt;1,"要確認：同じ他港作業が重複",IF(OR(NOT(ISNUMBER(O504)),M504="未確認"),"要確認：時間・根拠未確認","確認済")))))</f>
        <v/>
      </c>
      <c r="S504" s="10" t="str">
        <f>IF(B504="","",IF(ISNUMBER(K504),0,1))</f>
        <v/>
      </c>
    </row>
    <row r="505" spans="1:19" ht="24.95" customHeight="1" x14ac:dyDescent="0.2">
      <c r="A505" s="20"/>
      <c r="B505" s="7"/>
      <c r="C505" s="7"/>
      <c r="D505" s="7"/>
      <c r="E505" s="7"/>
      <c r="F505" s="26"/>
      <c r="G505" s="26"/>
      <c r="H505" s="26"/>
      <c r="I505" s="26"/>
      <c r="J505" s="32"/>
      <c r="K505" s="35"/>
      <c r="L505" s="7"/>
      <c r="M505" s="7"/>
      <c r="N505" s="7"/>
      <c r="O505" s="18" t="str">
        <f>IF(B505="","",IF(AND(ISNUMBER(F505),ISNUMBER(I505),I505&gt;=F505),ROUND((I505-F505)*24,4),IF(OR(F505&lt;&gt;"",I505&lt;&gt;""),"",IF(AND(ISNUMBER(J505),J505&gt;=0),J505,""))))</f>
        <v/>
      </c>
      <c r="P505" s="10" t="str">
        <f>IF(B505="","",IF(AND(ISNUMBER(F505),ISNUMBER(I505),I505&gt;=F505),"実績：門司発～門司着",IF(OR(F505&lt;&gt;"",I505&lt;&gt;""),"要確認：時刻不足・逆転",IF(AND(ISNUMBER(J505),J505&gt;=0),"実績：記録の時間","未確認"))))</f>
        <v/>
      </c>
      <c r="Q505" s="10" t="str">
        <f>IF(B505="","",IF(ISNUMBER(A505),YEAR(A505)-IF(MONTH(A505)&lt;4,1,0),""))</f>
        <v/>
      </c>
      <c r="R505" s="10" t="str">
        <f>IF(B505="","",IF(OR(NOT(ISNUMBER(A505)),C505="",D505="",L505="",M505="",AND(B505&lt;&gt;"関豊丸",B505&lt;&gt;"長豊丸")),"要確認：対象船・基本項目",IF(OR(P505="要確認：時刻不足・逆転",AND(ISNUMBER(G505),ISNUMBER(H505),H505&lt;G505),AND(ISNUMBER(F505),ISNUMBER(G505),G505&lt;F505),AND(ISNUMBER(H505),ISNUMBER(I505),I505&lt;H505),AND(ISNUMBER(J505),J505&lt;0),AND(ISNUMBER(K505),K505&lt;0)),"要確認：時刻・時間・料金",IF(COUNTIFS(OtherPorts[作業日],A505,OtherPorts[曳船名],B505,OtherPorts[船名],D505,OtherPorts[門司港発],F505)&gt;1,"要確認：同じ他港作業が重複",IF(OR(NOT(ISNUMBER(O505)),M505="未確認"),"要確認：時間・根拠未確認","確認済")))))</f>
        <v/>
      </c>
      <c r="S505" s="10" t="str">
        <f>IF(B505="","",IF(ISNUMBER(K505),0,1))</f>
        <v/>
      </c>
    </row>
    <row r="506" spans="1:19" ht="24.95" customHeight="1" x14ac:dyDescent="0.2">
      <c r="A506" s="20"/>
      <c r="B506" s="7"/>
      <c r="C506" s="7"/>
      <c r="D506" s="7"/>
      <c r="E506" s="7"/>
      <c r="F506" s="26"/>
      <c r="G506" s="26"/>
      <c r="H506" s="26"/>
      <c r="I506" s="26"/>
      <c r="J506" s="32"/>
      <c r="K506" s="35"/>
      <c r="L506" s="7"/>
      <c r="M506" s="7"/>
      <c r="N506" s="7"/>
      <c r="O506" s="18" t="str">
        <f>IF(B506="","",IF(AND(ISNUMBER(F506),ISNUMBER(I506),I506&gt;=F506),ROUND((I506-F506)*24,4),IF(OR(F506&lt;&gt;"",I506&lt;&gt;""),"",IF(AND(ISNUMBER(J506),J506&gt;=0),J506,""))))</f>
        <v/>
      </c>
      <c r="P506" s="10" t="str">
        <f>IF(B506="","",IF(AND(ISNUMBER(F506),ISNUMBER(I506),I506&gt;=F506),"実績：門司発～門司着",IF(OR(F506&lt;&gt;"",I506&lt;&gt;""),"要確認：時刻不足・逆転",IF(AND(ISNUMBER(J506),J506&gt;=0),"実績：記録の時間","未確認"))))</f>
        <v/>
      </c>
      <c r="Q506" s="10" t="str">
        <f>IF(B506="","",IF(ISNUMBER(A506),YEAR(A506)-IF(MONTH(A506)&lt;4,1,0),""))</f>
        <v/>
      </c>
      <c r="R506" s="10" t="str">
        <f>IF(B506="","",IF(OR(NOT(ISNUMBER(A506)),C506="",D506="",L506="",M506="",AND(B506&lt;&gt;"関豊丸",B506&lt;&gt;"長豊丸")),"要確認：対象船・基本項目",IF(OR(P506="要確認：時刻不足・逆転",AND(ISNUMBER(G506),ISNUMBER(H506),H506&lt;G506),AND(ISNUMBER(F506),ISNUMBER(G506),G506&lt;F506),AND(ISNUMBER(H506),ISNUMBER(I506),I506&lt;H506),AND(ISNUMBER(J506),J506&lt;0),AND(ISNUMBER(K506),K506&lt;0)),"要確認：時刻・時間・料金",IF(COUNTIFS(OtherPorts[作業日],A506,OtherPorts[曳船名],B506,OtherPorts[船名],D506,OtherPorts[門司港発],F506)&gt;1,"要確認：同じ他港作業が重複",IF(OR(NOT(ISNUMBER(O506)),M506="未確認"),"要確認：時間・根拠未確認","確認済")))))</f>
        <v/>
      </c>
      <c r="S506" s="10" t="str">
        <f>IF(B506="","",IF(ISNUMBER(K506),0,1))</f>
        <v/>
      </c>
    </row>
    <row r="507" spans="1:19" ht="24.95" customHeight="1" x14ac:dyDescent="0.2">
      <c r="A507" s="20"/>
      <c r="B507" s="7"/>
      <c r="C507" s="7"/>
      <c r="D507" s="7"/>
      <c r="E507" s="7"/>
      <c r="F507" s="26"/>
      <c r="G507" s="26"/>
      <c r="H507" s="26"/>
      <c r="I507" s="26"/>
      <c r="J507" s="32"/>
      <c r="K507" s="35"/>
      <c r="L507" s="7"/>
      <c r="M507" s="7"/>
      <c r="N507" s="7"/>
      <c r="O507" s="18" t="str">
        <f>IF(B507="","",IF(AND(ISNUMBER(F507),ISNUMBER(I507),I507&gt;=F507),ROUND((I507-F507)*24,4),IF(OR(F507&lt;&gt;"",I507&lt;&gt;""),"",IF(AND(ISNUMBER(J507),J507&gt;=0),J507,""))))</f>
        <v/>
      </c>
      <c r="P507" s="10" t="str">
        <f>IF(B507="","",IF(AND(ISNUMBER(F507),ISNUMBER(I507),I507&gt;=F507),"実績：門司発～門司着",IF(OR(F507&lt;&gt;"",I507&lt;&gt;""),"要確認：時刻不足・逆転",IF(AND(ISNUMBER(J507),J507&gt;=0),"実績：記録の時間","未確認"))))</f>
        <v/>
      </c>
      <c r="Q507" s="10" t="str">
        <f>IF(B507="","",IF(ISNUMBER(A507),YEAR(A507)-IF(MONTH(A507)&lt;4,1,0),""))</f>
        <v/>
      </c>
      <c r="R507" s="10" t="str">
        <f>IF(B507="","",IF(OR(NOT(ISNUMBER(A507)),C507="",D507="",L507="",M507="",AND(B507&lt;&gt;"関豊丸",B507&lt;&gt;"長豊丸")),"要確認：対象船・基本項目",IF(OR(P507="要確認：時刻不足・逆転",AND(ISNUMBER(G507),ISNUMBER(H507),H507&lt;G507),AND(ISNUMBER(F507),ISNUMBER(G507),G507&lt;F507),AND(ISNUMBER(H507),ISNUMBER(I507),I507&lt;H507),AND(ISNUMBER(J507),J507&lt;0),AND(ISNUMBER(K507),K507&lt;0)),"要確認：時刻・時間・料金",IF(COUNTIFS(OtherPorts[作業日],A507,OtherPorts[曳船名],B507,OtherPorts[船名],D507,OtherPorts[門司港発],F507)&gt;1,"要確認：同じ他港作業が重複",IF(OR(NOT(ISNUMBER(O507)),M507="未確認"),"要確認：時間・根拠未確認","確認済")))))</f>
        <v/>
      </c>
      <c r="S507" s="10" t="str">
        <f>IF(B507="","",IF(ISNUMBER(K507),0,1))</f>
        <v/>
      </c>
    </row>
    <row r="508" spans="1:19" ht="24.95" customHeight="1" x14ac:dyDescent="0.2">
      <c r="A508" s="20"/>
      <c r="B508" s="7"/>
      <c r="C508" s="7"/>
      <c r="D508" s="7"/>
      <c r="E508" s="7"/>
      <c r="F508" s="26"/>
      <c r="G508" s="26"/>
      <c r="H508" s="26"/>
      <c r="I508" s="26"/>
      <c r="J508" s="32"/>
      <c r="K508" s="35"/>
      <c r="L508" s="7"/>
      <c r="M508" s="7"/>
      <c r="N508" s="7"/>
      <c r="O508" s="18" t="str">
        <f>IF(B508="","",IF(AND(ISNUMBER(F508),ISNUMBER(I508),I508&gt;=F508),ROUND((I508-F508)*24,4),IF(OR(F508&lt;&gt;"",I508&lt;&gt;""),"",IF(AND(ISNUMBER(J508),J508&gt;=0),J508,""))))</f>
        <v/>
      </c>
      <c r="P508" s="10" t="str">
        <f>IF(B508="","",IF(AND(ISNUMBER(F508),ISNUMBER(I508),I508&gt;=F508),"実績：門司発～門司着",IF(OR(F508&lt;&gt;"",I508&lt;&gt;""),"要確認：時刻不足・逆転",IF(AND(ISNUMBER(J508),J508&gt;=0),"実績：記録の時間","未確認"))))</f>
        <v/>
      </c>
      <c r="Q508" s="10" t="str">
        <f>IF(B508="","",IF(ISNUMBER(A508),YEAR(A508)-IF(MONTH(A508)&lt;4,1,0),""))</f>
        <v/>
      </c>
      <c r="R508" s="10" t="str">
        <f>IF(B508="","",IF(OR(NOT(ISNUMBER(A508)),C508="",D508="",L508="",M508="",AND(B508&lt;&gt;"関豊丸",B508&lt;&gt;"長豊丸")),"要確認：対象船・基本項目",IF(OR(P508="要確認：時刻不足・逆転",AND(ISNUMBER(G508),ISNUMBER(H508),H508&lt;G508),AND(ISNUMBER(F508),ISNUMBER(G508),G508&lt;F508),AND(ISNUMBER(H508),ISNUMBER(I508),I508&lt;H508),AND(ISNUMBER(J508),J508&lt;0),AND(ISNUMBER(K508),K508&lt;0)),"要確認：時刻・時間・料金",IF(COUNTIFS(OtherPorts[作業日],A508,OtherPorts[曳船名],B508,OtherPorts[船名],D508,OtherPorts[門司港発],F508)&gt;1,"要確認：同じ他港作業が重複",IF(OR(NOT(ISNUMBER(O508)),M508="未確認"),"要確認：時間・根拠未確認","確認済")))))</f>
        <v/>
      </c>
      <c r="S508" s="10" t="str">
        <f>IF(B508="","",IF(ISNUMBER(K508),0,1))</f>
        <v/>
      </c>
    </row>
    <row r="509" spans="1:19" ht="24.95" customHeight="1" x14ac:dyDescent="0.2">
      <c r="A509" s="20"/>
      <c r="B509" s="7"/>
      <c r="C509" s="7"/>
      <c r="D509" s="7"/>
      <c r="E509" s="7"/>
      <c r="F509" s="26"/>
      <c r="G509" s="26"/>
      <c r="H509" s="26"/>
      <c r="I509" s="26"/>
      <c r="J509" s="32"/>
      <c r="K509" s="35"/>
      <c r="L509" s="7"/>
      <c r="M509" s="7"/>
      <c r="N509" s="7"/>
      <c r="O509" s="18" t="str">
        <f>IF(B509="","",IF(AND(ISNUMBER(F509),ISNUMBER(I509),I509&gt;=F509),ROUND((I509-F509)*24,4),IF(OR(F509&lt;&gt;"",I509&lt;&gt;""),"",IF(AND(ISNUMBER(J509),J509&gt;=0),J509,""))))</f>
        <v/>
      </c>
      <c r="P509" s="10" t="str">
        <f>IF(B509="","",IF(AND(ISNUMBER(F509),ISNUMBER(I509),I509&gt;=F509),"実績：門司発～門司着",IF(OR(F509&lt;&gt;"",I509&lt;&gt;""),"要確認：時刻不足・逆転",IF(AND(ISNUMBER(J509),J509&gt;=0),"実績：記録の時間","未確認"))))</f>
        <v/>
      </c>
      <c r="Q509" s="10" t="str">
        <f>IF(B509="","",IF(ISNUMBER(A509),YEAR(A509)-IF(MONTH(A509)&lt;4,1,0),""))</f>
        <v/>
      </c>
      <c r="R509" s="10" t="str">
        <f>IF(B509="","",IF(OR(NOT(ISNUMBER(A509)),C509="",D509="",L509="",M509="",AND(B509&lt;&gt;"関豊丸",B509&lt;&gt;"長豊丸")),"要確認：対象船・基本項目",IF(OR(P509="要確認：時刻不足・逆転",AND(ISNUMBER(G509),ISNUMBER(H509),H509&lt;G509),AND(ISNUMBER(F509),ISNUMBER(G509),G509&lt;F509),AND(ISNUMBER(H509),ISNUMBER(I509),I509&lt;H509),AND(ISNUMBER(J509),J509&lt;0),AND(ISNUMBER(K509),K509&lt;0)),"要確認：時刻・時間・料金",IF(COUNTIFS(OtherPorts[作業日],A509,OtherPorts[曳船名],B509,OtherPorts[船名],D509,OtherPorts[門司港発],F509)&gt;1,"要確認：同じ他港作業が重複",IF(OR(NOT(ISNUMBER(O509)),M509="未確認"),"要確認：時間・根拠未確認","確認済")))))</f>
        <v/>
      </c>
      <c r="S509" s="10" t="str">
        <f>IF(B509="","",IF(ISNUMBER(K509),0,1))</f>
        <v/>
      </c>
    </row>
    <row r="510" spans="1:19" ht="24.95" customHeight="1" x14ac:dyDescent="0.2">
      <c r="A510" s="20"/>
      <c r="B510" s="7"/>
      <c r="C510" s="7"/>
      <c r="D510" s="7"/>
      <c r="E510" s="7"/>
      <c r="F510" s="26"/>
      <c r="G510" s="26"/>
      <c r="H510" s="26"/>
      <c r="I510" s="26"/>
      <c r="J510" s="32"/>
      <c r="K510" s="35"/>
      <c r="L510" s="7"/>
      <c r="M510" s="7"/>
      <c r="N510" s="7"/>
      <c r="O510" s="18" t="str">
        <f>IF(B510="","",IF(AND(ISNUMBER(F510),ISNUMBER(I510),I510&gt;=F510),ROUND((I510-F510)*24,4),IF(OR(F510&lt;&gt;"",I510&lt;&gt;""),"",IF(AND(ISNUMBER(J510),J510&gt;=0),J510,""))))</f>
        <v/>
      </c>
      <c r="P510" s="10" t="str">
        <f>IF(B510="","",IF(AND(ISNUMBER(F510),ISNUMBER(I510),I510&gt;=F510),"実績：門司発～門司着",IF(OR(F510&lt;&gt;"",I510&lt;&gt;""),"要確認：時刻不足・逆転",IF(AND(ISNUMBER(J510),J510&gt;=0),"実績：記録の時間","未確認"))))</f>
        <v/>
      </c>
      <c r="Q510" s="10" t="str">
        <f>IF(B510="","",IF(ISNUMBER(A510),YEAR(A510)-IF(MONTH(A510)&lt;4,1,0),""))</f>
        <v/>
      </c>
      <c r="R510" s="10" t="str">
        <f>IF(B510="","",IF(OR(NOT(ISNUMBER(A510)),C510="",D510="",L510="",M510="",AND(B510&lt;&gt;"関豊丸",B510&lt;&gt;"長豊丸")),"要確認：対象船・基本項目",IF(OR(P510="要確認：時刻不足・逆転",AND(ISNUMBER(G510),ISNUMBER(H510),H510&lt;G510),AND(ISNUMBER(F510),ISNUMBER(G510),G510&lt;F510),AND(ISNUMBER(H510),ISNUMBER(I510),I510&lt;H510),AND(ISNUMBER(J510),J510&lt;0),AND(ISNUMBER(K510),K510&lt;0)),"要確認：時刻・時間・料金",IF(COUNTIFS(OtherPorts[作業日],A510,OtherPorts[曳船名],B510,OtherPorts[船名],D510,OtherPorts[門司港発],F510)&gt;1,"要確認：同じ他港作業が重複",IF(OR(NOT(ISNUMBER(O510)),M510="未確認"),"要確認：時間・根拠未確認","確認済")))))</f>
        <v/>
      </c>
      <c r="S510" s="10" t="str">
        <f>IF(B510="","",IF(ISNUMBER(K510),0,1))</f>
        <v/>
      </c>
    </row>
    <row r="511" spans="1:19" ht="24.95" customHeight="1" x14ac:dyDescent="0.2">
      <c r="A511" s="20"/>
      <c r="B511" s="7"/>
      <c r="C511" s="7"/>
      <c r="D511" s="7"/>
      <c r="E511" s="7"/>
      <c r="F511" s="26"/>
      <c r="G511" s="26"/>
      <c r="H511" s="26"/>
      <c r="I511" s="26"/>
      <c r="J511" s="32"/>
      <c r="K511" s="35"/>
      <c r="L511" s="7"/>
      <c r="M511" s="7"/>
      <c r="N511" s="7"/>
      <c r="O511" s="18" t="str">
        <f>IF(B511="","",IF(AND(ISNUMBER(F511),ISNUMBER(I511),I511&gt;=F511),ROUND((I511-F511)*24,4),IF(OR(F511&lt;&gt;"",I511&lt;&gt;""),"",IF(AND(ISNUMBER(J511),J511&gt;=0),J511,""))))</f>
        <v/>
      </c>
      <c r="P511" s="10" t="str">
        <f>IF(B511="","",IF(AND(ISNUMBER(F511),ISNUMBER(I511),I511&gt;=F511),"実績：門司発～門司着",IF(OR(F511&lt;&gt;"",I511&lt;&gt;""),"要確認：時刻不足・逆転",IF(AND(ISNUMBER(J511),J511&gt;=0),"実績：記録の時間","未確認"))))</f>
        <v/>
      </c>
      <c r="Q511" s="10" t="str">
        <f>IF(B511="","",IF(ISNUMBER(A511),YEAR(A511)-IF(MONTH(A511)&lt;4,1,0),""))</f>
        <v/>
      </c>
      <c r="R511" s="10" t="str">
        <f>IF(B511="","",IF(OR(NOT(ISNUMBER(A511)),C511="",D511="",L511="",M511="",AND(B511&lt;&gt;"関豊丸",B511&lt;&gt;"長豊丸")),"要確認：対象船・基本項目",IF(OR(P511="要確認：時刻不足・逆転",AND(ISNUMBER(G511),ISNUMBER(H511),H511&lt;G511),AND(ISNUMBER(F511),ISNUMBER(G511),G511&lt;F511),AND(ISNUMBER(H511),ISNUMBER(I511),I511&lt;H511),AND(ISNUMBER(J511),J511&lt;0),AND(ISNUMBER(K511),K511&lt;0)),"要確認：時刻・時間・料金",IF(COUNTIFS(OtherPorts[作業日],A511,OtherPorts[曳船名],B511,OtherPorts[船名],D511,OtherPorts[門司港発],F511)&gt;1,"要確認：同じ他港作業が重複",IF(OR(NOT(ISNUMBER(O511)),M511="未確認"),"要確認：時間・根拠未確認","確認済")))))</f>
        <v/>
      </c>
      <c r="S511" s="10" t="str">
        <f>IF(B511="","",IF(ISNUMBER(K511),0,1))</f>
        <v/>
      </c>
    </row>
    <row r="512" spans="1:19" ht="24.95" customHeight="1" x14ac:dyDescent="0.2">
      <c r="A512" s="20"/>
      <c r="B512" s="7"/>
      <c r="C512" s="7"/>
      <c r="D512" s="7"/>
      <c r="E512" s="7"/>
      <c r="F512" s="26"/>
      <c r="G512" s="26"/>
      <c r="H512" s="26"/>
      <c r="I512" s="26"/>
      <c r="J512" s="32"/>
      <c r="K512" s="35"/>
      <c r="L512" s="7"/>
      <c r="M512" s="7"/>
      <c r="N512" s="7"/>
      <c r="O512" s="18" t="str">
        <f>IF(B512="","",IF(AND(ISNUMBER(F512),ISNUMBER(I512),I512&gt;=F512),ROUND((I512-F512)*24,4),IF(OR(F512&lt;&gt;"",I512&lt;&gt;""),"",IF(AND(ISNUMBER(J512),J512&gt;=0),J512,""))))</f>
        <v/>
      </c>
      <c r="P512" s="10" t="str">
        <f>IF(B512="","",IF(AND(ISNUMBER(F512),ISNUMBER(I512),I512&gt;=F512),"実績：門司発～門司着",IF(OR(F512&lt;&gt;"",I512&lt;&gt;""),"要確認：時刻不足・逆転",IF(AND(ISNUMBER(J512),J512&gt;=0),"実績：記録の時間","未確認"))))</f>
        <v/>
      </c>
      <c r="Q512" s="10" t="str">
        <f>IF(B512="","",IF(ISNUMBER(A512),YEAR(A512)-IF(MONTH(A512)&lt;4,1,0),""))</f>
        <v/>
      </c>
      <c r="R512" s="10" t="str">
        <f>IF(B512="","",IF(OR(NOT(ISNUMBER(A512)),C512="",D512="",L512="",M512="",AND(B512&lt;&gt;"関豊丸",B512&lt;&gt;"長豊丸")),"要確認：対象船・基本項目",IF(OR(P512="要確認：時刻不足・逆転",AND(ISNUMBER(G512),ISNUMBER(H512),H512&lt;G512),AND(ISNUMBER(F512),ISNUMBER(G512),G512&lt;F512),AND(ISNUMBER(H512),ISNUMBER(I512),I512&lt;H512),AND(ISNUMBER(J512),J512&lt;0),AND(ISNUMBER(K512),K512&lt;0)),"要確認：時刻・時間・料金",IF(COUNTIFS(OtherPorts[作業日],A512,OtherPorts[曳船名],B512,OtherPorts[船名],D512,OtherPorts[門司港発],F512)&gt;1,"要確認：同じ他港作業が重複",IF(OR(NOT(ISNUMBER(O512)),M512="未確認"),"要確認：時間・根拠未確認","確認済")))))</f>
        <v/>
      </c>
      <c r="S512" s="10" t="str">
        <f>IF(B512="","",IF(ISNUMBER(K512),0,1))</f>
        <v/>
      </c>
    </row>
    <row r="513" spans="1:19" ht="24.95" customHeight="1" x14ac:dyDescent="0.2">
      <c r="A513" s="20"/>
      <c r="B513" s="7"/>
      <c r="C513" s="7"/>
      <c r="D513" s="7"/>
      <c r="E513" s="7"/>
      <c r="F513" s="26"/>
      <c r="G513" s="26"/>
      <c r="H513" s="26"/>
      <c r="I513" s="26"/>
      <c r="J513" s="32"/>
      <c r="K513" s="35"/>
      <c r="L513" s="7"/>
      <c r="M513" s="7"/>
      <c r="N513" s="7"/>
      <c r="O513" s="18" t="str">
        <f>IF(B513="","",IF(AND(ISNUMBER(F513),ISNUMBER(I513),I513&gt;=F513),ROUND((I513-F513)*24,4),IF(OR(F513&lt;&gt;"",I513&lt;&gt;""),"",IF(AND(ISNUMBER(J513),J513&gt;=0),J513,""))))</f>
        <v/>
      </c>
      <c r="P513" s="10" t="str">
        <f>IF(B513="","",IF(AND(ISNUMBER(F513),ISNUMBER(I513),I513&gt;=F513),"実績：門司発～門司着",IF(OR(F513&lt;&gt;"",I513&lt;&gt;""),"要確認：時刻不足・逆転",IF(AND(ISNUMBER(J513),J513&gt;=0),"実績：記録の時間","未確認"))))</f>
        <v/>
      </c>
      <c r="Q513" s="10" t="str">
        <f>IF(B513="","",IF(ISNUMBER(A513),YEAR(A513)-IF(MONTH(A513)&lt;4,1,0),""))</f>
        <v/>
      </c>
      <c r="R513" s="10" t="str">
        <f>IF(B513="","",IF(OR(NOT(ISNUMBER(A513)),C513="",D513="",L513="",M513="",AND(B513&lt;&gt;"関豊丸",B513&lt;&gt;"長豊丸")),"要確認：対象船・基本項目",IF(OR(P513="要確認：時刻不足・逆転",AND(ISNUMBER(G513),ISNUMBER(H513),H513&lt;G513),AND(ISNUMBER(F513),ISNUMBER(G513),G513&lt;F513),AND(ISNUMBER(H513),ISNUMBER(I513),I513&lt;H513),AND(ISNUMBER(J513),J513&lt;0),AND(ISNUMBER(K513),K513&lt;0)),"要確認：時刻・時間・料金",IF(COUNTIFS(OtherPorts[作業日],A513,OtherPorts[曳船名],B513,OtherPorts[船名],D513,OtherPorts[門司港発],F513)&gt;1,"要確認：同じ他港作業が重複",IF(OR(NOT(ISNUMBER(O513)),M513="未確認"),"要確認：時間・根拠未確認","確認済")))))</f>
        <v/>
      </c>
      <c r="S513" s="10" t="str">
        <f>IF(B513="","",IF(ISNUMBER(K513),0,1))</f>
        <v/>
      </c>
    </row>
    <row r="514" spans="1:19" ht="24.95" customHeight="1" x14ac:dyDescent="0.2">
      <c r="A514" s="20"/>
      <c r="B514" s="7"/>
      <c r="C514" s="7"/>
      <c r="D514" s="7"/>
      <c r="E514" s="7"/>
      <c r="F514" s="26"/>
      <c r="G514" s="26"/>
      <c r="H514" s="26"/>
      <c r="I514" s="26"/>
      <c r="J514" s="32"/>
      <c r="K514" s="35"/>
      <c r="L514" s="7"/>
      <c r="M514" s="7"/>
      <c r="N514" s="7"/>
      <c r="O514" s="18" t="str">
        <f>IF(B514="","",IF(AND(ISNUMBER(F514),ISNUMBER(I514),I514&gt;=F514),ROUND((I514-F514)*24,4),IF(OR(F514&lt;&gt;"",I514&lt;&gt;""),"",IF(AND(ISNUMBER(J514),J514&gt;=0),J514,""))))</f>
        <v/>
      </c>
      <c r="P514" s="10" t="str">
        <f>IF(B514="","",IF(AND(ISNUMBER(F514),ISNUMBER(I514),I514&gt;=F514),"実績：門司発～門司着",IF(OR(F514&lt;&gt;"",I514&lt;&gt;""),"要確認：時刻不足・逆転",IF(AND(ISNUMBER(J514),J514&gt;=0),"実績：記録の時間","未確認"))))</f>
        <v/>
      </c>
      <c r="Q514" s="10" t="str">
        <f>IF(B514="","",IF(ISNUMBER(A514),YEAR(A514)-IF(MONTH(A514)&lt;4,1,0),""))</f>
        <v/>
      </c>
      <c r="R514" s="10" t="str">
        <f>IF(B514="","",IF(OR(NOT(ISNUMBER(A514)),C514="",D514="",L514="",M514="",AND(B514&lt;&gt;"関豊丸",B514&lt;&gt;"長豊丸")),"要確認：対象船・基本項目",IF(OR(P514="要確認：時刻不足・逆転",AND(ISNUMBER(G514),ISNUMBER(H514),H514&lt;G514),AND(ISNUMBER(F514),ISNUMBER(G514),G514&lt;F514),AND(ISNUMBER(H514),ISNUMBER(I514),I514&lt;H514),AND(ISNUMBER(J514),J514&lt;0),AND(ISNUMBER(K514),K514&lt;0)),"要確認：時刻・時間・料金",IF(COUNTIFS(OtherPorts[作業日],A514,OtherPorts[曳船名],B514,OtherPorts[船名],D514,OtherPorts[門司港発],F514)&gt;1,"要確認：同じ他港作業が重複",IF(OR(NOT(ISNUMBER(O514)),M514="未確認"),"要確認：時間・根拠未確認","確認済")))))</f>
        <v/>
      </c>
      <c r="S514" s="10" t="str">
        <f>IF(B514="","",IF(ISNUMBER(K514),0,1))</f>
        <v/>
      </c>
    </row>
    <row r="515" spans="1:19" ht="24.95" customHeight="1" x14ac:dyDescent="0.2">
      <c r="A515" s="20"/>
      <c r="B515" s="7"/>
      <c r="C515" s="7"/>
      <c r="D515" s="7"/>
      <c r="E515" s="7"/>
      <c r="F515" s="26"/>
      <c r="G515" s="26"/>
      <c r="H515" s="26"/>
      <c r="I515" s="26"/>
      <c r="J515" s="32"/>
      <c r="K515" s="35"/>
      <c r="L515" s="7"/>
      <c r="M515" s="7"/>
      <c r="N515" s="7"/>
      <c r="O515" s="18" t="str">
        <f>IF(B515="","",IF(AND(ISNUMBER(F515),ISNUMBER(I515),I515&gt;=F515),ROUND((I515-F515)*24,4),IF(OR(F515&lt;&gt;"",I515&lt;&gt;""),"",IF(AND(ISNUMBER(J515),J515&gt;=0),J515,""))))</f>
        <v/>
      </c>
      <c r="P515" s="10" t="str">
        <f>IF(B515="","",IF(AND(ISNUMBER(F515),ISNUMBER(I515),I515&gt;=F515),"実績：門司発～門司着",IF(OR(F515&lt;&gt;"",I515&lt;&gt;""),"要確認：時刻不足・逆転",IF(AND(ISNUMBER(J515),J515&gt;=0),"実績：記録の時間","未確認"))))</f>
        <v/>
      </c>
      <c r="Q515" s="10" t="str">
        <f>IF(B515="","",IF(ISNUMBER(A515),YEAR(A515)-IF(MONTH(A515)&lt;4,1,0),""))</f>
        <v/>
      </c>
      <c r="R515" s="10" t="str">
        <f>IF(B515="","",IF(OR(NOT(ISNUMBER(A515)),C515="",D515="",L515="",M515="",AND(B515&lt;&gt;"関豊丸",B515&lt;&gt;"長豊丸")),"要確認：対象船・基本項目",IF(OR(P515="要確認：時刻不足・逆転",AND(ISNUMBER(G515),ISNUMBER(H515),H515&lt;G515),AND(ISNUMBER(F515),ISNUMBER(G515),G515&lt;F515),AND(ISNUMBER(H515),ISNUMBER(I515),I515&lt;H515),AND(ISNUMBER(J515),J515&lt;0),AND(ISNUMBER(K515),K515&lt;0)),"要確認：時刻・時間・料金",IF(COUNTIFS(OtherPorts[作業日],A515,OtherPorts[曳船名],B515,OtherPorts[船名],D515,OtherPorts[門司港発],F515)&gt;1,"要確認：同じ他港作業が重複",IF(OR(NOT(ISNUMBER(O515)),M515="未確認"),"要確認：時間・根拠未確認","確認済")))))</f>
        <v/>
      </c>
      <c r="S515" s="10" t="str">
        <f>IF(B515="","",IF(ISNUMBER(K515),0,1))</f>
        <v/>
      </c>
    </row>
    <row r="516" spans="1:19" ht="24.95" customHeight="1" x14ac:dyDescent="0.2">
      <c r="A516" s="20"/>
      <c r="B516" s="7"/>
      <c r="C516" s="7"/>
      <c r="D516" s="7"/>
      <c r="E516" s="7"/>
      <c r="F516" s="26"/>
      <c r="G516" s="26"/>
      <c r="H516" s="26"/>
      <c r="I516" s="26"/>
      <c r="J516" s="32"/>
      <c r="K516" s="35"/>
      <c r="L516" s="7"/>
      <c r="M516" s="7"/>
      <c r="N516" s="7"/>
      <c r="O516" s="18" t="str">
        <f>IF(B516="","",IF(AND(ISNUMBER(F516),ISNUMBER(I516),I516&gt;=F516),ROUND((I516-F516)*24,4),IF(OR(F516&lt;&gt;"",I516&lt;&gt;""),"",IF(AND(ISNUMBER(J516),J516&gt;=0),J516,""))))</f>
        <v/>
      </c>
      <c r="P516" s="10" t="str">
        <f>IF(B516="","",IF(AND(ISNUMBER(F516),ISNUMBER(I516),I516&gt;=F516),"実績：門司発～門司着",IF(OR(F516&lt;&gt;"",I516&lt;&gt;""),"要確認：時刻不足・逆転",IF(AND(ISNUMBER(J516),J516&gt;=0),"実績：記録の時間","未確認"))))</f>
        <v/>
      </c>
      <c r="Q516" s="10" t="str">
        <f>IF(B516="","",IF(ISNUMBER(A516),YEAR(A516)-IF(MONTH(A516)&lt;4,1,0),""))</f>
        <v/>
      </c>
      <c r="R516" s="10" t="str">
        <f>IF(B516="","",IF(OR(NOT(ISNUMBER(A516)),C516="",D516="",L516="",M516="",AND(B516&lt;&gt;"関豊丸",B516&lt;&gt;"長豊丸")),"要確認：対象船・基本項目",IF(OR(P516="要確認：時刻不足・逆転",AND(ISNUMBER(G516),ISNUMBER(H516),H516&lt;G516),AND(ISNUMBER(F516),ISNUMBER(G516),G516&lt;F516),AND(ISNUMBER(H516),ISNUMBER(I516),I516&lt;H516),AND(ISNUMBER(J516),J516&lt;0),AND(ISNUMBER(K516),K516&lt;0)),"要確認：時刻・時間・料金",IF(COUNTIFS(OtherPorts[作業日],A516,OtherPorts[曳船名],B516,OtherPorts[船名],D516,OtherPorts[門司港発],F516)&gt;1,"要確認：同じ他港作業が重複",IF(OR(NOT(ISNUMBER(O516)),M516="未確認"),"要確認：時間・根拠未確認","確認済")))))</f>
        <v/>
      </c>
      <c r="S516" s="10" t="str">
        <f>IF(B516="","",IF(ISNUMBER(K516),0,1))</f>
        <v/>
      </c>
    </row>
    <row r="517" spans="1:19" ht="24.95" customHeight="1" x14ac:dyDescent="0.2">
      <c r="A517" s="20"/>
      <c r="B517" s="7"/>
      <c r="C517" s="7"/>
      <c r="D517" s="7"/>
      <c r="E517" s="7"/>
      <c r="F517" s="26"/>
      <c r="G517" s="26"/>
      <c r="H517" s="26"/>
      <c r="I517" s="26"/>
      <c r="J517" s="32"/>
      <c r="K517" s="35"/>
      <c r="L517" s="7"/>
      <c r="M517" s="7"/>
      <c r="N517" s="7"/>
      <c r="O517" s="18" t="str">
        <f>IF(B517="","",IF(AND(ISNUMBER(F517),ISNUMBER(I517),I517&gt;=F517),ROUND((I517-F517)*24,4),IF(OR(F517&lt;&gt;"",I517&lt;&gt;""),"",IF(AND(ISNUMBER(J517),J517&gt;=0),J517,""))))</f>
        <v/>
      </c>
      <c r="P517" s="10" t="str">
        <f>IF(B517="","",IF(AND(ISNUMBER(F517),ISNUMBER(I517),I517&gt;=F517),"実績：門司発～門司着",IF(OR(F517&lt;&gt;"",I517&lt;&gt;""),"要確認：時刻不足・逆転",IF(AND(ISNUMBER(J517),J517&gt;=0),"実績：記録の時間","未確認"))))</f>
        <v/>
      </c>
      <c r="Q517" s="10" t="str">
        <f>IF(B517="","",IF(ISNUMBER(A517),YEAR(A517)-IF(MONTH(A517)&lt;4,1,0),""))</f>
        <v/>
      </c>
      <c r="R517" s="10" t="str">
        <f>IF(B517="","",IF(OR(NOT(ISNUMBER(A517)),C517="",D517="",L517="",M517="",AND(B517&lt;&gt;"関豊丸",B517&lt;&gt;"長豊丸")),"要確認：対象船・基本項目",IF(OR(P517="要確認：時刻不足・逆転",AND(ISNUMBER(G517),ISNUMBER(H517),H517&lt;G517),AND(ISNUMBER(F517),ISNUMBER(G517),G517&lt;F517),AND(ISNUMBER(H517),ISNUMBER(I517),I517&lt;H517),AND(ISNUMBER(J517),J517&lt;0),AND(ISNUMBER(K517),K517&lt;0)),"要確認：時刻・時間・料金",IF(COUNTIFS(OtherPorts[作業日],A517,OtherPorts[曳船名],B517,OtherPorts[船名],D517,OtherPorts[門司港発],F517)&gt;1,"要確認：同じ他港作業が重複",IF(OR(NOT(ISNUMBER(O517)),M517="未確認"),"要確認：時間・根拠未確認","確認済")))))</f>
        <v/>
      </c>
      <c r="S517" s="10" t="str">
        <f>IF(B517="","",IF(ISNUMBER(K517),0,1))</f>
        <v/>
      </c>
    </row>
    <row r="518" spans="1:19" ht="24.95" customHeight="1" x14ac:dyDescent="0.2">
      <c r="A518" s="20"/>
      <c r="B518" s="7"/>
      <c r="C518" s="7"/>
      <c r="D518" s="7"/>
      <c r="E518" s="7"/>
      <c r="F518" s="26"/>
      <c r="G518" s="26"/>
      <c r="H518" s="26"/>
      <c r="I518" s="26"/>
      <c r="J518" s="32"/>
      <c r="K518" s="35"/>
      <c r="L518" s="7"/>
      <c r="M518" s="7"/>
      <c r="N518" s="7"/>
      <c r="O518" s="18" t="str">
        <f>IF(B518="","",IF(AND(ISNUMBER(F518),ISNUMBER(I518),I518&gt;=F518),ROUND((I518-F518)*24,4),IF(OR(F518&lt;&gt;"",I518&lt;&gt;""),"",IF(AND(ISNUMBER(J518),J518&gt;=0),J518,""))))</f>
        <v/>
      </c>
      <c r="P518" s="10" t="str">
        <f>IF(B518="","",IF(AND(ISNUMBER(F518),ISNUMBER(I518),I518&gt;=F518),"実績：門司発～門司着",IF(OR(F518&lt;&gt;"",I518&lt;&gt;""),"要確認：時刻不足・逆転",IF(AND(ISNUMBER(J518),J518&gt;=0),"実績：記録の時間","未確認"))))</f>
        <v/>
      </c>
      <c r="Q518" s="10" t="str">
        <f>IF(B518="","",IF(ISNUMBER(A518),YEAR(A518)-IF(MONTH(A518)&lt;4,1,0),""))</f>
        <v/>
      </c>
      <c r="R518" s="10" t="str">
        <f>IF(B518="","",IF(OR(NOT(ISNUMBER(A518)),C518="",D518="",L518="",M518="",AND(B518&lt;&gt;"関豊丸",B518&lt;&gt;"長豊丸")),"要確認：対象船・基本項目",IF(OR(P518="要確認：時刻不足・逆転",AND(ISNUMBER(G518),ISNUMBER(H518),H518&lt;G518),AND(ISNUMBER(F518),ISNUMBER(G518),G518&lt;F518),AND(ISNUMBER(H518),ISNUMBER(I518),I518&lt;H518),AND(ISNUMBER(J518),J518&lt;0),AND(ISNUMBER(K518),K518&lt;0)),"要確認：時刻・時間・料金",IF(COUNTIFS(OtherPorts[作業日],A518,OtherPorts[曳船名],B518,OtherPorts[船名],D518,OtherPorts[門司港発],F518)&gt;1,"要確認：同じ他港作業が重複",IF(OR(NOT(ISNUMBER(O518)),M518="未確認"),"要確認：時間・根拠未確認","確認済")))))</f>
        <v/>
      </c>
      <c r="S518" s="10" t="str">
        <f>IF(B518="","",IF(ISNUMBER(K518),0,1))</f>
        <v/>
      </c>
    </row>
    <row r="519" spans="1:19" ht="24.95" customHeight="1" x14ac:dyDescent="0.2">
      <c r="A519" s="20"/>
      <c r="B519" s="7"/>
      <c r="C519" s="7"/>
      <c r="D519" s="7"/>
      <c r="E519" s="7"/>
      <c r="F519" s="26"/>
      <c r="G519" s="26"/>
      <c r="H519" s="26"/>
      <c r="I519" s="26"/>
      <c r="J519" s="32"/>
      <c r="K519" s="35"/>
      <c r="L519" s="7"/>
      <c r="M519" s="7"/>
      <c r="N519" s="7"/>
      <c r="O519" s="18" t="str">
        <f>IF(B519="","",IF(AND(ISNUMBER(F519),ISNUMBER(I519),I519&gt;=F519),ROUND((I519-F519)*24,4),IF(OR(F519&lt;&gt;"",I519&lt;&gt;""),"",IF(AND(ISNUMBER(J519),J519&gt;=0),J519,""))))</f>
        <v/>
      </c>
      <c r="P519" s="10" t="str">
        <f>IF(B519="","",IF(AND(ISNUMBER(F519),ISNUMBER(I519),I519&gt;=F519),"実績：門司発～門司着",IF(OR(F519&lt;&gt;"",I519&lt;&gt;""),"要確認：時刻不足・逆転",IF(AND(ISNUMBER(J519),J519&gt;=0),"実績：記録の時間","未確認"))))</f>
        <v/>
      </c>
      <c r="Q519" s="10" t="str">
        <f>IF(B519="","",IF(ISNUMBER(A519),YEAR(A519)-IF(MONTH(A519)&lt;4,1,0),""))</f>
        <v/>
      </c>
      <c r="R519" s="10" t="str">
        <f>IF(B519="","",IF(OR(NOT(ISNUMBER(A519)),C519="",D519="",L519="",M519="",AND(B519&lt;&gt;"関豊丸",B519&lt;&gt;"長豊丸")),"要確認：対象船・基本項目",IF(OR(P519="要確認：時刻不足・逆転",AND(ISNUMBER(G519),ISNUMBER(H519),H519&lt;G519),AND(ISNUMBER(F519),ISNUMBER(G519),G519&lt;F519),AND(ISNUMBER(H519),ISNUMBER(I519),I519&lt;H519),AND(ISNUMBER(J519),J519&lt;0),AND(ISNUMBER(K519),K519&lt;0)),"要確認：時刻・時間・料金",IF(COUNTIFS(OtherPorts[作業日],A519,OtherPorts[曳船名],B519,OtherPorts[船名],D519,OtherPorts[門司港発],F519)&gt;1,"要確認：同じ他港作業が重複",IF(OR(NOT(ISNUMBER(O519)),M519="未確認"),"要確認：時間・根拠未確認","確認済")))))</f>
        <v/>
      </c>
      <c r="S519" s="10" t="str">
        <f>IF(B519="","",IF(ISNUMBER(K519),0,1))</f>
        <v/>
      </c>
    </row>
    <row r="520" spans="1:19" ht="24.95" customHeight="1" x14ac:dyDescent="0.2">
      <c r="A520" s="20"/>
      <c r="B520" s="7"/>
      <c r="C520" s="7"/>
      <c r="D520" s="7"/>
      <c r="E520" s="7"/>
      <c r="F520" s="26"/>
      <c r="G520" s="26"/>
      <c r="H520" s="26"/>
      <c r="I520" s="26"/>
      <c r="J520" s="32"/>
      <c r="K520" s="35"/>
      <c r="L520" s="7"/>
      <c r="M520" s="7"/>
      <c r="N520" s="7"/>
      <c r="O520" s="18" t="str">
        <f>IF(B520="","",IF(AND(ISNUMBER(F520),ISNUMBER(I520),I520&gt;=F520),ROUND((I520-F520)*24,4),IF(OR(F520&lt;&gt;"",I520&lt;&gt;""),"",IF(AND(ISNUMBER(J520),J520&gt;=0),J520,""))))</f>
        <v/>
      </c>
      <c r="P520" s="10" t="str">
        <f>IF(B520="","",IF(AND(ISNUMBER(F520),ISNUMBER(I520),I520&gt;=F520),"実績：門司発～門司着",IF(OR(F520&lt;&gt;"",I520&lt;&gt;""),"要確認：時刻不足・逆転",IF(AND(ISNUMBER(J520),J520&gt;=0),"実績：記録の時間","未確認"))))</f>
        <v/>
      </c>
      <c r="Q520" s="10" t="str">
        <f>IF(B520="","",IF(ISNUMBER(A520),YEAR(A520)-IF(MONTH(A520)&lt;4,1,0),""))</f>
        <v/>
      </c>
      <c r="R520" s="10" t="str">
        <f>IF(B520="","",IF(OR(NOT(ISNUMBER(A520)),C520="",D520="",L520="",M520="",AND(B520&lt;&gt;"関豊丸",B520&lt;&gt;"長豊丸")),"要確認：対象船・基本項目",IF(OR(P520="要確認：時刻不足・逆転",AND(ISNUMBER(G520),ISNUMBER(H520),H520&lt;G520),AND(ISNUMBER(F520),ISNUMBER(G520),G520&lt;F520),AND(ISNUMBER(H520),ISNUMBER(I520),I520&lt;H520),AND(ISNUMBER(J520),J520&lt;0),AND(ISNUMBER(K520),K520&lt;0)),"要確認：時刻・時間・料金",IF(COUNTIFS(OtherPorts[作業日],A520,OtherPorts[曳船名],B520,OtherPorts[船名],D520,OtherPorts[門司港発],F520)&gt;1,"要確認：同じ他港作業が重複",IF(OR(NOT(ISNUMBER(O520)),M520="未確認"),"要確認：時間・根拠未確認","確認済")))))</f>
        <v/>
      </c>
      <c r="S520" s="10" t="str">
        <f>IF(B520="","",IF(ISNUMBER(K520),0,1))</f>
        <v/>
      </c>
    </row>
    <row r="521" spans="1:19" ht="24.95" customHeight="1" x14ac:dyDescent="0.2">
      <c r="A521" s="20"/>
      <c r="B521" s="7"/>
      <c r="C521" s="7"/>
      <c r="D521" s="7"/>
      <c r="E521" s="7"/>
      <c r="F521" s="26"/>
      <c r="G521" s="26"/>
      <c r="H521" s="26"/>
      <c r="I521" s="26"/>
      <c r="J521" s="32"/>
      <c r="K521" s="35"/>
      <c r="L521" s="7"/>
      <c r="M521" s="7"/>
      <c r="N521" s="7"/>
      <c r="O521" s="18" t="str">
        <f>IF(B521="","",IF(AND(ISNUMBER(F521),ISNUMBER(I521),I521&gt;=F521),ROUND((I521-F521)*24,4),IF(OR(F521&lt;&gt;"",I521&lt;&gt;""),"",IF(AND(ISNUMBER(J521),J521&gt;=0),J521,""))))</f>
        <v/>
      </c>
      <c r="P521" s="10" t="str">
        <f>IF(B521="","",IF(AND(ISNUMBER(F521),ISNUMBER(I521),I521&gt;=F521),"実績：門司発～門司着",IF(OR(F521&lt;&gt;"",I521&lt;&gt;""),"要確認：時刻不足・逆転",IF(AND(ISNUMBER(J521),J521&gt;=0),"実績：記録の時間","未確認"))))</f>
        <v/>
      </c>
      <c r="Q521" s="10" t="str">
        <f>IF(B521="","",IF(ISNUMBER(A521),YEAR(A521)-IF(MONTH(A521)&lt;4,1,0),""))</f>
        <v/>
      </c>
      <c r="R521" s="10" t="str">
        <f>IF(B521="","",IF(OR(NOT(ISNUMBER(A521)),C521="",D521="",L521="",M521="",AND(B521&lt;&gt;"関豊丸",B521&lt;&gt;"長豊丸")),"要確認：対象船・基本項目",IF(OR(P521="要確認：時刻不足・逆転",AND(ISNUMBER(G521),ISNUMBER(H521),H521&lt;G521),AND(ISNUMBER(F521),ISNUMBER(G521),G521&lt;F521),AND(ISNUMBER(H521),ISNUMBER(I521),I521&lt;H521),AND(ISNUMBER(J521),J521&lt;0),AND(ISNUMBER(K521),K521&lt;0)),"要確認：時刻・時間・料金",IF(COUNTIFS(OtherPorts[作業日],A521,OtherPorts[曳船名],B521,OtherPorts[船名],D521,OtherPorts[門司港発],F521)&gt;1,"要確認：同じ他港作業が重複",IF(OR(NOT(ISNUMBER(O521)),M521="未確認"),"要確認：時間・根拠未確認","確認済")))))</f>
        <v/>
      </c>
      <c r="S521" s="10" t="str">
        <f>IF(B521="","",IF(ISNUMBER(K521),0,1))</f>
        <v/>
      </c>
    </row>
    <row r="522" spans="1:19" ht="24.95" customHeight="1" x14ac:dyDescent="0.2">
      <c r="A522" s="20"/>
      <c r="B522" s="7"/>
      <c r="C522" s="7"/>
      <c r="D522" s="7"/>
      <c r="E522" s="7"/>
      <c r="F522" s="26"/>
      <c r="G522" s="26"/>
      <c r="H522" s="26"/>
      <c r="I522" s="26"/>
      <c r="J522" s="32"/>
      <c r="K522" s="35"/>
      <c r="L522" s="7"/>
      <c r="M522" s="7"/>
      <c r="N522" s="7"/>
      <c r="O522" s="18" t="str">
        <f>IF(B522="","",IF(AND(ISNUMBER(F522),ISNUMBER(I522),I522&gt;=F522),ROUND((I522-F522)*24,4),IF(OR(F522&lt;&gt;"",I522&lt;&gt;""),"",IF(AND(ISNUMBER(J522),J522&gt;=0),J522,""))))</f>
        <v/>
      </c>
      <c r="P522" s="10" t="str">
        <f>IF(B522="","",IF(AND(ISNUMBER(F522),ISNUMBER(I522),I522&gt;=F522),"実績：門司発～門司着",IF(OR(F522&lt;&gt;"",I522&lt;&gt;""),"要確認：時刻不足・逆転",IF(AND(ISNUMBER(J522),J522&gt;=0),"実績：記録の時間","未確認"))))</f>
        <v/>
      </c>
      <c r="Q522" s="10" t="str">
        <f>IF(B522="","",IF(ISNUMBER(A522),YEAR(A522)-IF(MONTH(A522)&lt;4,1,0),""))</f>
        <v/>
      </c>
      <c r="R522" s="10" t="str">
        <f>IF(B522="","",IF(OR(NOT(ISNUMBER(A522)),C522="",D522="",L522="",M522="",AND(B522&lt;&gt;"関豊丸",B522&lt;&gt;"長豊丸")),"要確認：対象船・基本項目",IF(OR(P522="要確認：時刻不足・逆転",AND(ISNUMBER(G522),ISNUMBER(H522),H522&lt;G522),AND(ISNUMBER(F522),ISNUMBER(G522),G522&lt;F522),AND(ISNUMBER(H522),ISNUMBER(I522),I522&lt;H522),AND(ISNUMBER(J522),J522&lt;0),AND(ISNUMBER(K522),K522&lt;0)),"要確認：時刻・時間・料金",IF(COUNTIFS(OtherPorts[作業日],A522,OtherPorts[曳船名],B522,OtherPorts[船名],D522,OtherPorts[門司港発],F522)&gt;1,"要確認：同じ他港作業が重複",IF(OR(NOT(ISNUMBER(O522)),M522="未確認"),"要確認：時間・根拠未確認","確認済")))))</f>
        <v/>
      </c>
      <c r="S522" s="10" t="str">
        <f>IF(B522="","",IF(ISNUMBER(K522),0,1))</f>
        <v/>
      </c>
    </row>
    <row r="523" spans="1:19" ht="24.95" customHeight="1" x14ac:dyDescent="0.2">
      <c r="A523" s="20"/>
      <c r="B523" s="7"/>
      <c r="C523" s="7"/>
      <c r="D523" s="7"/>
      <c r="E523" s="7"/>
      <c r="F523" s="26"/>
      <c r="G523" s="26"/>
      <c r="H523" s="26"/>
      <c r="I523" s="26"/>
      <c r="J523" s="32"/>
      <c r="K523" s="35"/>
      <c r="L523" s="7"/>
      <c r="M523" s="7"/>
      <c r="N523" s="7"/>
      <c r="O523" s="18" t="str">
        <f>IF(B523="","",IF(AND(ISNUMBER(F523),ISNUMBER(I523),I523&gt;=F523),ROUND((I523-F523)*24,4),IF(OR(F523&lt;&gt;"",I523&lt;&gt;""),"",IF(AND(ISNUMBER(J523),J523&gt;=0),J523,""))))</f>
        <v/>
      </c>
      <c r="P523" s="10" t="str">
        <f>IF(B523="","",IF(AND(ISNUMBER(F523),ISNUMBER(I523),I523&gt;=F523),"実績：門司発～門司着",IF(OR(F523&lt;&gt;"",I523&lt;&gt;""),"要確認：時刻不足・逆転",IF(AND(ISNUMBER(J523),J523&gt;=0),"実績：記録の時間","未確認"))))</f>
        <v/>
      </c>
      <c r="Q523" s="10" t="str">
        <f>IF(B523="","",IF(ISNUMBER(A523),YEAR(A523)-IF(MONTH(A523)&lt;4,1,0),""))</f>
        <v/>
      </c>
      <c r="R523" s="10" t="str">
        <f>IF(B523="","",IF(OR(NOT(ISNUMBER(A523)),C523="",D523="",L523="",M523="",AND(B523&lt;&gt;"関豊丸",B523&lt;&gt;"長豊丸")),"要確認：対象船・基本項目",IF(OR(P523="要確認：時刻不足・逆転",AND(ISNUMBER(G523),ISNUMBER(H523),H523&lt;G523),AND(ISNUMBER(F523),ISNUMBER(G523),G523&lt;F523),AND(ISNUMBER(H523),ISNUMBER(I523),I523&lt;H523),AND(ISNUMBER(J523),J523&lt;0),AND(ISNUMBER(K523),K523&lt;0)),"要確認：時刻・時間・料金",IF(COUNTIFS(OtherPorts[作業日],A523,OtherPorts[曳船名],B523,OtherPorts[船名],D523,OtherPorts[門司港発],F523)&gt;1,"要確認：同じ他港作業が重複",IF(OR(NOT(ISNUMBER(O523)),M523="未確認"),"要確認：時間・根拠未確認","確認済")))))</f>
        <v/>
      </c>
      <c r="S523" s="10" t="str">
        <f>IF(B523="","",IF(ISNUMBER(K523),0,1))</f>
        <v/>
      </c>
    </row>
    <row r="524" spans="1:19" ht="24.95" customHeight="1" x14ac:dyDescent="0.2">
      <c r="A524" s="20"/>
      <c r="B524" s="7"/>
      <c r="C524" s="7"/>
      <c r="D524" s="7"/>
      <c r="E524" s="7"/>
      <c r="F524" s="26"/>
      <c r="G524" s="26"/>
      <c r="H524" s="26"/>
      <c r="I524" s="26"/>
      <c r="J524" s="32"/>
      <c r="K524" s="35"/>
      <c r="L524" s="7"/>
      <c r="M524" s="7"/>
      <c r="N524" s="7"/>
      <c r="O524" s="18" t="str">
        <f>IF(B524="","",IF(AND(ISNUMBER(F524),ISNUMBER(I524),I524&gt;=F524),ROUND((I524-F524)*24,4),IF(OR(F524&lt;&gt;"",I524&lt;&gt;""),"",IF(AND(ISNUMBER(J524),J524&gt;=0),J524,""))))</f>
        <v/>
      </c>
      <c r="P524" s="10" t="str">
        <f>IF(B524="","",IF(AND(ISNUMBER(F524),ISNUMBER(I524),I524&gt;=F524),"実績：門司発～門司着",IF(OR(F524&lt;&gt;"",I524&lt;&gt;""),"要確認：時刻不足・逆転",IF(AND(ISNUMBER(J524),J524&gt;=0),"実績：記録の時間","未確認"))))</f>
        <v/>
      </c>
      <c r="Q524" s="10" t="str">
        <f>IF(B524="","",IF(ISNUMBER(A524),YEAR(A524)-IF(MONTH(A524)&lt;4,1,0),""))</f>
        <v/>
      </c>
      <c r="R524" s="10" t="str">
        <f>IF(B524="","",IF(OR(NOT(ISNUMBER(A524)),C524="",D524="",L524="",M524="",AND(B524&lt;&gt;"関豊丸",B524&lt;&gt;"長豊丸")),"要確認：対象船・基本項目",IF(OR(P524="要確認：時刻不足・逆転",AND(ISNUMBER(G524),ISNUMBER(H524),H524&lt;G524),AND(ISNUMBER(F524),ISNUMBER(G524),G524&lt;F524),AND(ISNUMBER(H524),ISNUMBER(I524),I524&lt;H524),AND(ISNUMBER(J524),J524&lt;0),AND(ISNUMBER(K524),K524&lt;0)),"要確認：時刻・時間・料金",IF(COUNTIFS(OtherPorts[作業日],A524,OtherPorts[曳船名],B524,OtherPorts[船名],D524,OtherPorts[門司港発],F524)&gt;1,"要確認：同じ他港作業が重複",IF(OR(NOT(ISNUMBER(O524)),M524="未確認"),"要確認：時間・根拠未確認","確認済")))))</f>
        <v/>
      </c>
      <c r="S524" s="10" t="str">
        <f>IF(B524="","",IF(ISNUMBER(K524),0,1))</f>
        <v/>
      </c>
    </row>
    <row r="525" spans="1:19" ht="24.95" customHeight="1" x14ac:dyDescent="0.2">
      <c r="A525" s="20"/>
      <c r="B525" s="7"/>
      <c r="C525" s="7"/>
      <c r="D525" s="7"/>
      <c r="E525" s="7"/>
      <c r="F525" s="26"/>
      <c r="G525" s="26"/>
      <c r="H525" s="26"/>
      <c r="I525" s="26"/>
      <c r="J525" s="32"/>
      <c r="K525" s="35"/>
      <c r="L525" s="7"/>
      <c r="M525" s="7"/>
      <c r="N525" s="7"/>
      <c r="O525" s="18" t="str">
        <f>IF(B525="","",IF(AND(ISNUMBER(F525),ISNUMBER(I525),I525&gt;=F525),ROUND((I525-F525)*24,4),IF(OR(F525&lt;&gt;"",I525&lt;&gt;""),"",IF(AND(ISNUMBER(J525),J525&gt;=0),J525,""))))</f>
        <v/>
      </c>
      <c r="P525" s="10" t="str">
        <f>IF(B525="","",IF(AND(ISNUMBER(F525),ISNUMBER(I525),I525&gt;=F525),"実績：門司発～門司着",IF(OR(F525&lt;&gt;"",I525&lt;&gt;""),"要確認：時刻不足・逆転",IF(AND(ISNUMBER(J525),J525&gt;=0),"実績：記録の時間","未確認"))))</f>
        <v/>
      </c>
      <c r="Q525" s="10" t="str">
        <f>IF(B525="","",IF(ISNUMBER(A525),YEAR(A525)-IF(MONTH(A525)&lt;4,1,0),""))</f>
        <v/>
      </c>
      <c r="R525" s="10" t="str">
        <f>IF(B525="","",IF(OR(NOT(ISNUMBER(A525)),C525="",D525="",L525="",M525="",AND(B525&lt;&gt;"関豊丸",B525&lt;&gt;"長豊丸")),"要確認：対象船・基本項目",IF(OR(P525="要確認：時刻不足・逆転",AND(ISNUMBER(G525),ISNUMBER(H525),H525&lt;G525),AND(ISNUMBER(F525),ISNUMBER(G525),G525&lt;F525),AND(ISNUMBER(H525),ISNUMBER(I525),I525&lt;H525),AND(ISNUMBER(J525),J525&lt;0),AND(ISNUMBER(K525),K525&lt;0)),"要確認：時刻・時間・料金",IF(COUNTIFS(OtherPorts[作業日],A525,OtherPorts[曳船名],B525,OtherPorts[船名],D525,OtherPorts[門司港発],F525)&gt;1,"要確認：同じ他港作業が重複",IF(OR(NOT(ISNUMBER(O525)),M525="未確認"),"要確認：時間・根拠未確認","確認済")))))</f>
        <v/>
      </c>
      <c r="S525" s="10" t="str">
        <f>IF(B525="","",IF(ISNUMBER(K525),0,1))</f>
        <v/>
      </c>
    </row>
    <row r="526" spans="1:19" ht="24.95" customHeight="1" x14ac:dyDescent="0.2">
      <c r="A526" s="20"/>
      <c r="B526" s="7"/>
      <c r="C526" s="7"/>
      <c r="D526" s="7"/>
      <c r="E526" s="7"/>
      <c r="F526" s="26"/>
      <c r="G526" s="26"/>
      <c r="H526" s="26"/>
      <c r="I526" s="26"/>
      <c r="J526" s="32"/>
      <c r="K526" s="35"/>
      <c r="L526" s="7"/>
      <c r="M526" s="7"/>
      <c r="N526" s="7"/>
      <c r="O526" s="18" t="str">
        <f>IF(B526="","",IF(AND(ISNUMBER(F526),ISNUMBER(I526),I526&gt;=F526),ROUND((I526-F526)*24,4),IF(OR(F526&lt;&gt;"",I526&lt;&gt;""),"",IF(AND(ISNUMBER(J526),J526&gt;=0),J526,""))))</f>
        <v/>
      </c>
      <c r="P526" s="10" t="str">
        <f>IF(B526="","",IF(AND(ISNUMBER(F526),ISNUMBER(I526),I526&gt;=F526),"実績：門司発～門司着",IF(OR(F526&lt;&gt;"",I526&lt;&gt;""),"要確認：時刻不足・逆転",IF(AND(ISNUMBER(J526),J526&gt;=0),"実績：記録の時間","未確認"))))</f>
        <v/>
      </c>
      <c r="Q526" s="10" t="str">
        <f>IF(B526="","",IF(ISNUMBER(A526),YEAR(A526)-IF(MONTH(A526)&lt;4,1,0),""))</f>
        <v/>
      </c>
      <c r="R526" s="10" t="str">
        <f>IF(B526="","",IF(OR(NOT(ISNUMBER(A526)),C526="",D526="",L526="",M526="",AND(B526&lt;&gt;"関豊丸",B526&lt;&gt;"長豊丸")),"要確認：対象船・基本項目",IF(OR(P526="要確認：時刻不足・逆転",AND(ISNUMBER(G526),ISNUMBER(H526),H526&lt;G526),AND(ISNUMBER(F526),ISNUMBER(G526),G526&lt;F526),AND(ISNUMBER(H526),ISNUMBER(I526),I526&lt;H526),AND(ISNUMBER(J526),J526&lt;0),AND(ISNUMBER(K526),K526&lt;0)),"要確認：時刻・時間・料金",IF(COUNTIFS(OtherPorts[作業日],A526,OtherPorts[曳船名],B526,OtherPorts[船名],D526,OtherPorts[門司港発],F526)&gt;1,"要確認：同じ他港作業が重複",IF(OR(NOT(ISNUMBER(O526)),M526="未確認"),"要確認：時間・根拠未確認","確認済")))))</f>
        <v/>
      </c>
      <c r="S526" s="10" t="str">
        <f>IF(B526="","",IF(ISNUMBER(K526),0,1))</f>
        <v/>
      </c>
    </row>
    <row r="527" spans="1:19" ht="24.95" customHeight="1" x14ac:dyDescent="0.2">
      <c r="A527" s="20"/>
      <c r="B527" s="7"/>
      <c r="C527" s="7"/>
      <c r="D527" s="7"/>
      <c r="E527" s="7"/>
      <c r="F527" s="26"/>
      <c r="G527" s="26"/>
      <c r="H527" s="26"/>
      <c r="I527" s="26"/>
      <c r="J527" s="32"/>
      <c r="K527" s="35"/>
      <c r="L527" s="7"/>
      <c r="M527" s="7"/>
      <c r="N527" s="7"/>
      <c r="O527" s="18" t="str">
        <f>IF(B527="","",IF(AND(ISNUMBER(F527),ISNUMBER(I527),I527&gt;=F527),ROUND((I527-F527)*24,4),IF(OR(F527&lt;&gt;"",I527&lt;&gt;""),"",IF(AND(ISNUMBER(J527),J527&gt;=0),J527,""))))</f>
        <v/>
      </c>
      <c r="P527" s="10" t="str">
        <f>IF(B527="","",IF(AND(ISNUMBER(F527),ISNUMBER(I527),I527&gt;=F527),"実績：門司発～門司着",IF(OR(F527&lt;&gt;"",I527&lt;&gt;""),"要確認：時刻不足・逆転",IF(AND(ISNUMBER(J527),J527&gt;=0),"実績：記録の時間","未確認"))))</f>
        <v/>
      </c>
      <c r="Q527" s="10" t="str">
        <f>IF(B527="","",IF(ISNUMBER(A527),YEAR(A527)-IF(MONTH(A527)&lt;4,1,0),""))</f>
        <v/>
      </c>
      <c r="R527" s="10" t="str">
        <f>IF(B527="","",IF(OR(NOT(ISNUMBER(A527)),C527="",D527="",L527="",M527="",AND(B527&lt;&gt;"関豊丸",B527&lt;&gt;"長豊丸")),"要確認：対象船・基本項目",IF(OR(P527="要確認：時刻不足・逆転",AND(ISNUMBER(G527),ISNUMBER(H527),H527&lt;G527),AND(ISNUMBER(F527),ISNUMBER(G527),G527&lt;F527),AND(ISNUMBER(H527),ISNUMBER(I527),I527&lt;H527),AND(ISNUMBER(J527),J527&lt;0),AND(ISNUMBER(K527),K527&lt;0)),"要確認：時刻・時間・料金",IF(COUNTIFS(OtherPorts[作業日],A527,OtherPorts[曳船名],B527,OtherPorts[船名],D527,OtherPorts[門司港発],F527)&gt;1,"要確認：同じ他港作業が重複",IF(OR(NOT(ISNUMBER(O527)),M527="未確認"),"要確認：時間・根拠未確認","確認済")))))</f>
        <v/>
      </c>
      <c r="S527" s="10" t="str">
        <f>IF(B527="","",IF(ISNUMBER(K527),0,1))</f>
        <v/>
      </c>
    </row>
    <row r="528" spans="1:19" ht="24.95" customHeight="1" x14ac:dyDescent="0.2">
      <c r="A528" s="20"/>
      <c r="B528" s="7"/>
      <c r="C528" s="7"/>
      <c r="D528" s="7"/>
      <c r="E528" s="7"/>
      <c r="F528" s="26"/>
      <c r="G528" s="26"/>
      <c r="H528" s="26"/>
      <c r="I528" s="26"/>
      <c r="J528" s="32"/>
      <c r="K528" s="35"/>
      <c r="L528" s="7"/>
      <c r="M528" s="7"/>
      <c r="N528" s="7"/>
      <c r="O528" s="18" t="str">
        <f>IF(B528="","",IF(AND(ISNUMBER(F528),ISNUMBER(I528),I528&gt;=F528),ROUND((I528-F528)*24,4),IF(OR(F528&lt;&gt;"",I528&lt;&gt;""),"",IF(AND(ISNUMBER(J528),J528&gt;=0),J528,""))))</f>
        <v/>
      </c>
      <c r="P528" s="10" t="str">
        <f>IF(B528="","",IF(AND(ISNUMBER(F528),ISNUMBER(I528),I528&gt;=F528),"実績：門司発～門司着",IF(OR(F528&lt;&gt;"",I528&lt;&gt;""),"要確認：時刻不足・逆転",IF(AND(ISNUMBER(J528),J528&gt;=0),"実績：記録の時間","未確認"))))</f>
        <v/>
      </c>
      <c r="Q528" s="10" t="str">
        <f>IF(B528="","",IF(ISNUMBER(A528),YEAR(A528)-IF(MONTH(A528)&lt;4,1,0),""))</f>
        <v/>
      </c>
      <c r="R528" s="10" t="str">
        <f>IF(B528="","",IF(OR(NOT(ISNUMBER(A528)),C528="",D528="",L528="",M528="",AND(B528&lt;&gt;"関豊丸",B528&lt;&gt;"長豊丸")),"要確認：対象船・基本項目",IF(OR(P528="要確認：時刻不足・逆転",AND(ISNUMBER(G528),ISNUMBER(H528),H528&lt;G528),AND(ISNUMBER(F528),ISNUMBER(G528),G528&lt;F528),AND(ISNUMBER(H528),ISNUMBER(I528),I528&lt;H528),AND(ISNUMBER(J528),J528&lt;0),AND(ISNUMBER(K528),K528&lt;0)),"要確認：時刻・時間・料金",IF(COUNTIFS(OtherPorts[作業日],A528,OtherPorts[曳船名],B528,OtherPorts[船名],D528,OtherPorts[門司港発],F528)&gt;1,"要確認：同じ他港作業が重複",IF(OR(NOT(ISNUMBER(O528)),M528="未確認"),"要確認：時間・根拠未確認","確認済")))))</f>
        <v/>
      </c>
      <c r="S528" s="10" t="str">
        <f>IF(B528="","",IF(ISNUMBER(K528),0,1))</f>
        <v/>
      </c>
    </row>
    <row r="529" spans="1:19" ht="24.95" customHeight="1" x14ac:dyDescent="0.2">
      <c r="A529" s="20"/>
      <c r="B529" s="7"/>
      <c r="C529" s="7"/>
      <c r="D529" s="7"/>
      <c r="E529" s="7"/>
      <c r="F529" s="26"/>
      <c r="G529" s="26"/>
      <c r="H529" s="26"/>
      <c r="I529" s="26"/>
      <c r="J529" s="32"/>
      <c r="K529" s="35"/>
      <c r="L529" s="7"/>
      <c r="M529" s="7"/>
      <c r="N529" s="7"/>
      <c r="O529" s="18" t="str">
        <f>IF(B529="","",IF(AND(ISNUMBER(F529),ISNUMBER(I529),I529&gt;=F529),ROUND((I529-F529)*24,4),IF(OR(F529&lt;&gt;"",I529&lt;&gt;""),"",IF(AND(ISNUMBER(J529),J529&gt;=0),J529,""))))</f>
        <v/>
      </c>
      <c r="P529" s="10" t="str">
        <f>IF(B529="","",IF(AND(ISNUMBER(F529),ISNUMBER(I529),I529&gt;=F529),"実績：門司発～門司着",IF(OR(F529&lt;&gt;"",I529&lt;&gt;""),"要確認：時刻不足・逆転",IF(AND(ISNUMBER(J529),J529&gt;=0),"実績：記録の時間","未確認"))))</f>
        <v/>
      </c>
      <c r="Q529" s="10" t="str">
        <f>IF(B529="","",IF(ISNUMBER(A529),YEAR(A529)-IF(MONTH(A529)&lt;4,1,0),""))</f>
        <v/>
      </c>
      <c r="R529" s="10" t="str">
        <f>IF(B529="","",IF(OR(NOT(ISNUMBER(A529)),C529="",D529="",L529="",M529="",AND(B529&lt;&gt;"関豊丸",B529&lt;&gt;"長豊丸")),"要確認：対象船・基本項目",IF(OR(P529="要確認：時刻不足・逆転",AND(ISNUMBER(G529),ISNUMBER(H529),H529&lt;G529),AND(ISNUMBER(F529),ISNUMBER(G529),G529&lt;F529),AND(ISNUMBER(H529),ISNUMBER(I529),I529&lt;H529),AND(ISNUMBER(J529),J529&lt;0),AND(ISNUMBER(K529),K529&lt;0)),"要確認：時刻・時間・料金",IF(COUNTIFS(OtherPorts[作業日],A529,OtherPorts[曳船名],B529,OtherPorts[船名],D529,OtherPorts[門司港発],F529)&gt;1,"要確認：同じ他港作業が重複",IF(OR(NOT(ISNUMBER(O529)),M529="未確認"),"要確認：時間・根拠未確認","確認済")))))</f>
        <v/>
      </c>
      <c r="S529" s="10" t="str">
        <f>IF(B529="","",IF(ISNUMBER(K529),0,1))</f>
        <v/>
      </c>
    </row>
    <row r="530" spans="1:19" ht="24.95" customHeight="1" x14ac:dyDescent="0.2">
      <c r="A530" s="20"/>
      <c r="B530" s="7"/>
      <c r="C530" s="7"/>
      <c r="D530" s="7"/>
      <c r="E530" s="7"/>
      <c r="F530" s="26"/>
      <c r="G530" s="26"/>
      <c r="H530" s="26"/>
      <c r="I530" s="26"/>
      <c r="J530" s="32"/>
      <c r="K530" s="35"/>
      <c r="L530" s="7"/>
      <c r="M530" s="7"/>
      <c r="N530" s="7"/>
      <c r="O530" s="18" t="str">
        <f>IF(B530="","",IF(AND(ISNUMBER(F530),ISNUMBER(I530),I530&gt;=F530),ROUND((I530-F530)*24,4),IF(OR(F530&lt;&gt;"",I530&lt;&gt;""),"",IF(AND(ISNUMBER(J530),J530&gt;=0),J530,""))))</f>
        <v/>
      </c>
      <c r="P530" s="10" t="str">
        <f>IF(B530="","",IF(AND(ISNUMBER(F530),ISNUMBER(I530),I530&gt;=F530),"実績：門司発～門司着",IF(OR(F530&lt;&gt;"",I530&lt;&gt;""),"要確認：時刻不足・逆転",IF(AND(ISNUMBER(J530),J530&gt;=0),"実績：記録の時間","未確認"))))</f>
        <v/>
      </c>
      <c r="Q530" s="10" t="str">
        <f>IF(B530="","",IF(ISNUMBER(A530),YEAR(A530)-IF(MONTH(A530)&lt;4,1,0),""))</f>
        <v/>
      </c>
      <c r="R530" s="10" t="str">
        <f>IF(B530="","",IF(OR(NOT(ISNUMBER(A530)),C530="",D530="",L530="",M530="",AND(B530&lt;&gt;"関豊丸",B530&lt;&gt;"長豊丸")),"要確認：対象船・基本項目",IF(OR(P530="要確認：時刻不足・逆転",AND(ISNUMBER(G530),ISNUMBER(H530),H530&lt;G530),AND(ISNUMBER(F530),ISNUMBER(G530),G530&lt;F530),AND(ISNUMBER(H530),ISNUMBER(I530),I530&lt;H530),AND(ISNUMBER(J530),J530&lt;0),AND(ISNUMBER(K530),K530&lt;0)),"要確認：時刻・時間・料金",IF(COUNTIFS(OtherPorts[作業日],A530,OtherPorts[曳船名],B530,OtherPorts[船名],D530,OtherPorts[門司港発],F530)&gt;1,"要確認：同じ他港作業が重複",IF(OR(NOT(ISNUMBER(O530)),M530="未確認"),"要確認：時間・根拠未確認","確認済")))))</f>
        <v/>
      </c>
      <c r="S530" s="10" t="str">
        <f>IF(B530="","",IF(ISNUMBER(K530),0,1))</f>
        <v/>
      </c>
    </row>
    <row r="531" spans="1:19" ht="24.95" customHeight="1" x14ac:dyDescent="0.2">
      <c r="A531" s="20"/>
      <c r="B531" s="7"/>
      <c r="C531" s="7"/>
      <c r="D531" s="7"/>
      <c r="E531" s="7"/>
      <c r="F531" s="26"/>
      <c r="G531" s="26"/>
      <c r="H531" s="26"/>
      <c r="I531" s="26"/>
      <c r="J531" s="32"/>
      <c r="K531" s="35"/>
      <c r="L531" s="7"/>
      <c r="M531" s="7"/>
      <c r="N531" s="7"/>
      <c r="O531" s="18" t="str">
        <f>IF(B531="","",IF(AND(ISNUMBER(F531),ISNUMBER(I531),I531&gt;=F531),ROUND((I531-F531)*24,4),IF(OR(F531&lt;&gt;"",I531&lt;&gt;""),"",IF(AND(ISNUMBER(J531),J531&gt;=0),J531,""))))</f>
        <v/>
      </c>
      <c r="P531" s="10" t="str">
        <f>IF(B531="","",IF(AND(ISNUMBER(F531),ISNUMBER(I531),I531&gt;=F531),"実績：門司発～門司着",IF(OR(F531&lt;&gt;"",I531&lt;&gt;""),"要確認：時刻不足・逆転",IF(AND(ISNUMBER(J531),J531&gt;=0),"実績：記録の時間","未確認"))))</f>
        <v/>
      </c>
      <c r="Q531" s="10" t="str">
        <f>IF(B531="","",IF(ISNUMBER(A531),YEAR(A531)-IF(MONTH(A531)&lt;4,1,0),""))</f>
        <v/>
      </c>
      <c r="R531" s="10" t="str">
        <f>IF(B531="","",IF(OR(NOT(ISNUMBER(A531)),C531="",D531="",L531="",M531="",AND(B531&lt;&gt;"関豊丸",B531&lt;&gt;"長豊丸")),"要確認：対象船・基本項目",IF(OR(P531="要確認：時刻不足・逆転",AND(ISNUMBER(G531),ISNUMBER(H531),H531&lt;G531),AND(ISNUMBER(F531),ISNUMBER(G531),G531&lt;F531),AND(ISNUMBER(H531),ISNUMBER(I531),I531&lt;H531),AND(ISNUMBER(J531),J531&lt;0),AND(ISNUMBER(K531),K531&lt;0)),"要確認：時刻・時間・料金",IF(COUNTIFS(OtherPorts[作業日],A531,OtherPorts[曳船名],B531,OtherPorts[船名],D531,OtherPorts[門司港発],F531)&gt;1,"要確認：同じ他港作業が重複",IF(OR(NOT(ISNUMBER(O531)),M531="未確認"),"要確認：時間・根拠未確認","確認済")))))</f>
        <v/>
      </c>
      <c r="S531" s="10" t="str">
        <f>IF(B531="","",IF(ISNUMBER(K531),0,1))</f>
        <v/>
      </c>
    </row>
    <row r="532" spans="1:19" ht="24.95" customHeight="1" x14ac:dyDescent="0.2">
      <c r="A532" s="20"/>
      <c r="B532" s="7"/>
      <c r="C532" s="7"/>
      <c r="D532" s="7"/>
      <c r="E532" s="7"/>
      <c r="F532" s="26"/>
      <c r="G532" s="26"/>
      <c r="H532" s="26"/>
      <c r="I532" s="26"/>
      <c r="J532" s="32"/>
      <c r="K532" s="35"/>
      <c r="L532" s="7"/>
      <c r="M532" s="7"/>
      <c r="N532" s="7"/>
      <c r="O532" s="18" t="str">
        <f>IF(B532="","",IF(AND(ISNUMBER(F532),ISNUMBER(I532),I532&gt;=F532),ROUND((I532-F532)*24,4),IF(OR(F532&lt;&gt;"",I532&lt;&gt;""),"",IF(AND(ISNUMBER(J532),J532&gt;=0),J532,""))))</f>
        <v/>
      </c>
      <c r="P532" s="10" t="str">
        <f>IF(B532="","",IF(AND(ISNUMBER(F532),ISNUMBER(I532),I532&gt;=F532),"実績：門司発～門司着",IF(OR(F532&lt;&gt;"",I532&lt;&gt;""),"要確認：時刻不足・逆転",IF(AND(ISNUMBER(J532),J532&gt;=0),"実績：記録の時間","未確認"))))</f>
        <v/>
      </c>
      <c r="Q532" s="10" t="str">
        <f>IF(B532="","",IF(ISNUMBER(A532),YEAR(A532)-IF(MONTH(A532)&lt;4,1,0),""))</f>
        <v/>
      </c>
      <c r="R532" s="10" t="str">
        <f>IF(B532="","",IF(OR(NOT(ISNUMBER(A532)),C532="",D532="",L532="",M532="",AND(B532&lt;&gt;"関豊丸",B532&lt;&gt;"長豊丸")),"要確認：対象船・基本項目",IF(OR(P532="要確認：時刻不足・逆転",AND(ISNUMBER(G532),ISNUMBER(H532),H532&lt;G532),AND(ISNUMBER(F532),ISNUMBER(G532),G532&lt;F532),AND(ISNUMBER(H532),ISNUMBER(I532),I532&lt;H532),AND(ISNUMBER(J532),J532&lt;0),AND(ISNUMBER(K532),K532&lt;0)),"要確認：時刻・時間・料金",IF(COUNTIFS(OtherPorts[作業日],A532,OtherPorts[曳船名],B532,OtherPorts[船名],D532,OtherPorts[門司港発],F532)&gt;1,"要確認：同じ他港作業が重複",IF(OR(NOT(ISNUMBER(O532)),M532="未確認"),"要確認：時間・根拠未確認","確認済")))))</f>
        <v/>
      </c>
      <c r="S532" s="10" t="str">
        <f>IF(B532="","",IF(ISNUMBER(K532),0,1))</f>
        <v/>
      </c>
    </row>
    <row r="533" spans="1:19" ht="24.95" customHeight="1" x14ac:dyDescent="0.2">
      <c r="A533" s="20"/>
      <c r="B533" s="7"/>
      <c r="C533" s="7"/>
      <c r="D533" s="7"/>
      <c r="E533" s="7"/>
      <c r="F533" s="26"/>
      <c r="G533" s="26"/>
      <c r="H533" s="26"/>
      <c r="I533" s="26"/>
      <c r="J533" s="32"/>
      <c r="K533" s="35"/>
      <c r="L533" s="7"/>
      <c r="M533" s="7"/>
      <c r="N533" s="7"/>
      <c r="O533" s="18" t="str">
        <f>IF(B533="","",IF(AND(ISNUMBER(F533),ISNUMBER(I533),I533&gt;=F533),ROUND((I533-F533)*24,4),IF(OR(F533&lt;&gt;"",I533&lt;&gt;""),"",IF(AND(ISNUMBER(J533),J533&gt;=0),J533,""))))</f>
        <v/>
      </c>
      <c r="P533" s="10" t="str">
        <f>IF(B533="","",IF(AND(ISNUMBER(F533),ISNUMBER(I533),I533&gt;=F533),"実績：門司発～門司着",IF(OR(F533&lt;&gt;"",I533&lt;&gt;""),"要確認：時刻不足・逆転",IF(AND(ISNUMBER(J533),J533&gt;=0),"実績：記録の時間","未確認"))))</f>
        <v/>
      </c>
      <c r="Q533" s="10" t="str">
        <f>IF(B533="","",IF(ISNUMBER(A533),YEAR(A533)-IF(MONTH(A533)&lt;4,1,0),""))</f>
        <v/>
      </c>
      <c r="R533" s="10" t="str">
        <f>IF(B533="","",IF(OR(NOT(ISNUMBER(A533)),C533="",D533="",L533="",M533="",AND(B533&lt;&gt;"関豊丸",B533&lt;&gt;"長豊丸")),"要確認：対象船・基本項目",IF(OR(P533="要確認：時刻不足・逆転",AND(ISNUMBER(G533),ISNUMBER(H533),H533&lt;G533),AND(ISNUMBER(F533),ISNUMBER(G533),G533&lt;F533),AND(ISNUMBER(H533),ISNUMBER(I533),I533&lt;H533),AND(ISNUMBER(J533),J533&lt;0),AND(ISNUMBER(K533),K533&lt;0)),"要確認：時刻・時間・料金",IF(COUNTIFS(OtherPorts[作業日],A533,OtherPorts[曳船名],B533,OtherPorts[船名],D533,OtherPorts[門司港発],F533)&gt;1,"要確認：同じ他港作業が重複",IF(OR(NOT(ISNUMBER(O533)),M533="未確認"),"要確認：時間・根拠未確認","確認済")))))</f>
        <v/>
      </c>
      <c r="S533" s="10" t="str">
        <f>IF(B533="","",IF(ISNUMBER(K533),0,1))</f>
        <v/>
      </c>
    </row>
    <row r="534" spans="1:19" ht="24.95" customHeight="1" x14ac:dyDescent="0.2">
      <c r="A534" s="20"/>
      <c r="B534" s="7"/>
      <c r="C534" s="7"/>
      <c r="D534" s="7"/>
      <c r="E534" s="7"/>
      <c r="F534" s="26"/>
      <c r="G534" s="26"/>
      <c r="H534" s="26"/>
      <c r="I534" s="26"/>
      <c r="J534" s="32"/>
      <c r="K534" s="35"/>
      <c r="L534" s="7"/>
      <c r="M534" s="7"/>
      <c r="N534" s="7"/>
      <c r="O534" s="18" t="str">
        <f>IF(B534="","",IF(AND(ISNUMBER(F534),ISNUMBER(I534),I534&gt;=F534),ROUND((I534-F534)*24,4),IF(OR(F534&lt;&gt;"",I534&lt;&gt;""),"",IF(AND(ISNUMBER(J534),J534&gt;=0),J534,""))))</f>
        <v/>
      </c>
      <c r="P534" s="10" t="str">
        <f>IF(B534="","",IF(AND(ISNUMBER(F534),ISNUMBER(I534),I534&gt;=F534),"実績：門司発～門司着",IF(OR(F534&lt;&gt;"",I534&lt;&gt;""),"要確認：時刻不足・逆転",IF(AND(ISNUMBER(J534),J534&gt;=0),"実績：記録の時間","未確認"))))</f>
        <v/>
      </c>
      <c r="Q534" s="10" t="str">
        <f>IF(B534="","",IF(ISNUMBER(A534),YEAR(A534)-IF(MONTH(A534)&lt;4,1,0),""))</f>
        <v/>
      </c>
      <c r="R534" s="10" t="str">
        <f>IF(B534="","",IF(OR(NOT(ISNUMBER(A534)),C534="",D534="",L534="",M534="",AND(B534&lt;&gt;"関豊丸",B534&lt;&gt;"長豊丸")),"要確認：対象船・基本項目",IF(OR(P534="要確認：時刻不足・逆転",AND(ISNUMBER(G534),ISNUMBER(H534),H534&lt;G534),AND(ISNUMBER(F534),ISNUMBER(G534),G534&lt;F534),AND(ISNUMBER(H534),ISNUMBER(I534),I534&lt;H534),AND(ISNUMBER(J534),J534&lt;0),AND(ISNUMBER(K534),K534&lt;0)),"要確認：時刻・時間・料金",IF(COUNTIFS(OtherPorts[作業日],A534,OtherPorts[曳船名],B534,OtherPorts[船名],D534,OtherPorts[門司港発],F534)&gt;1,"要確認：同じ他港作業が重複",IF(OR(NOT(ISNUMBER(O534)),M534="未確認"),"要確認：時間・根拠未確認","確認済")))))</f>
        <v/>
      </c>
      <c r="S534" s="10" t="str">
        <f>IF(B534="","",IF(ISNUMBER(K534),0,1))</f>
        <v/>
      </c>
    </row>
    <row r="535" spans="1:19" ht="24.95" customHeight="1" x14ac:dyDescent="0.2">
      <c r="A535" s="20"/>
      <c r="B535" s="7"/>
      <c r="C535" s="7"/>
      <c r="D535" s="7"/>
      <c r="E535" s="7"/>
      <c r="F535" s="26"/>
      <c r="G535" s="26"/>
      <c r="H535" s="26"/>
      <c r="I535" s="26"/>
      <c r="J535" s="32"/>
      <c r="K535" s="35"/>
      <c r="L535" s="7"/>
      <c r="M535" s="7"/>
      <c r="N535" s="7"/>
      <c r="O535" s="18" t="str">
        <f>IF(B535="","",IF(AND(ISNUMBER(F535),ISNUMBER(I535),I535&gt;=F535),ROUND((I535-F535)*24,4),IF(OR(F535&lt;&gt;"",I535&lt;&gt;""),"",IF(AND(ISNUMBER(J535),J535&gt;=0),J535,""))))</f>
        <v/>
      </c>
      <c r="P535" s="10" t="str">
        <f>IF(B535="","",IF(AND(ISNUMBER(F535),ISNUMBER(I535),I535&gt;=F535),"実績：門司発～門司着",IF(OR(F535&lt;&gt;"",I535&lt;&gt;""),"要確認：時刻不足・逆転",IF(AND(ISNUMBER(J535),J535&gt;=0),"実績：記録の時間","未確認"))))</f>
        <v/>
      </c>
      <c r="Q535" s="10" t="str">
        <f>IF(B535="","",IF(ISNUMBER(A535),YEAR(A535)-IF(MONTH(A535)&lt;4,1,0),""))</f>
        <v/>
      </c>
      <c r="R535" s="10" t="str">
        <f>IF(B535="","",IF(OR(NOT(ISNUMBER(A535)),C535="",D535="",L535="",M535="",AND(B535&lt;&gt;"関豊丸",B535&lt;&gt;"長豊丸")),"要確認：対象船・基本項目",IF(OR(P535="要確認：時刻不足・逆転",AND(ISNUMBER(G535),ISNUMBER(H535),H535&lt;G535),AND(ISNUMBER(F535),ISNUMBER(G535),G535&lt;F535),AND(ISNUMBER(H535),ISNUMBER(I535),I535&lt;H535),AND(ISNUMBER(J535),J535&lt;0),AND(ISNUMBER(K535),K535&lt;0)),"要確認：時刻・時間・料金",IF(COUNTIFS(OtherPorts[作業日],A535,OtherPorts[曳船名],B535,OtherPorts[船名],D535,OtherPorts[門司港発],F535)&gt;1,"要確認：同じ他港作業が重複",IF(OR(NOT(ISNUMBER(O535)),M535="未確認"),"要確認：時間・根拠未確認","確認済")))))</f>
        <v/>
      </c>
      <c r="S535" s="10" t="str">
        <f>IF(B535="","",IF(ISNUMBER(K535),0,1))</f>
        <v/>
      </c>
    </row>
    <row r="536" spans="1:19" ht="24.95" customHeight="1" x14ac:dyDescent="0.2">
      <c r="A536" s="20"/>
      <c r="B536" s="7"/>
      <c r="C536" s="7"/>
      <c r="D536" s="7"/>
      <c r="E536" s="7"/>
      <c r="F536" s="26"/>
      <c r="G536" s="26"/>
      <c r="H536" s="26"/>
      <c r="I536" s="26"/>
      <c r="J536" s="32"/>
      <c r="K536" s="35"/>
      <c r="L536" s="7"/>
      <c r="M536" s="7"/>
      <c r="N536" s="7"/>
      <c r="O536" s="18" t="str">
        <f>IF(B536="","",IF(AND(ISNUMBER(F536),ISNUMBER(I536),I536&gt;=F536),ROUND((I536-F536)*24,4),IF(OR(F536&lt;&gt;"",I536&lt;&gt;""),"",IF(AND(ISNUMBER(J536),J536&gt;=0),J536,""))))</f>
        <v/>
      </c>
      <c r="P536" s="10" t="str">
        <f>IF(B536="","",IF(AND(ISNUMBER(F536),ISNUMBER(I536),I536&gt;=F536),"実績：門司発～門司着",IF(OR(F536&lt;&gt;"",I536&lt;&gt;""),"要確認：時刻不足・逆転",IF(AND(ISNUMBER(J536),J536&gt;=0),"実績：記録の時間","未確認"))))</f>
        <v/>
      </c>
      <c r="Q536" s="10" t="str">
        <f>IF(B536="","",IF(ISNUMBER(A536),YEAR(A536)-IF(MONTH(A536)&lt;4,1,0),""))</f>
        <v/>
      </c>
      <c r="R536" s="10" t="str">
        <f>IF(B536="","",IF(OR(NOT(ISNUMBER(A536)),C536="",D536="",L536="",M536="",AND(B536&lt;&gt;"関豊丸",B536&lt;&gt;"長豊丸")),"要確認：対象船・基本項目",IF(OR(P536="要確認：時刻不足・逆転",AND(ISNUMBER(G536),ISNUMBER(H536),H536&lt;G536),AND(ISNUMBER(F536),ISNUMBER(G536),G536&lt;F536),AND(ISNUMBER(H536),ISNUMBER(I536),I536&lt;H536),AND(ISNUMBER(J536),J536&lt;0),AND(ISNUMBER(K536),K536&lt;0)),"要確認：時刻・時間・料金",IF(COUNTIFS(OtherPorts[作業日],A536,OtherPorts[曳船名],B536,OtherPorts[船名],D536,OtherPorts[門司港発],F536)&gt;1,"要確認：同じ他港作業が重複",IF(OR(NOT(ISNUMBER(O536)),M536="未確認"),"要確認：時間・根拠未確認","確認済")))))</f>
        <v/>
      </c>
      <c r="S536" s="10" t="str">
        <f>IF(B536="","",IF(ISNUMBER(K536),0,1))</f>
        <v/>
      </c>
    </row>
    <row r="537" spans="1:19" ht="24.95" customHeight="1" x14ac:dyDescent="0.2">
      <c r="A537" s="20"/>
      <c r="B537" s="7"/>
      <c r="C537" s="7"/>
      <c r="D537" s="7"/>
      <c r="E537" s="7"/>
      <c r="F537" s="26"/>
      <c r="G537" s="26"/>
      <c r="H537" s="26"/>
      <c r="I537" s="26"/>
      <c r="J537" s="32"/>
      <c r="K537" s="35"/>
      <c r="L537" s="7"/>
      <c r="M537" s="7"/>
      <c r="N537" s="7"/>
      <c r="O537" s="18" t="str">
        <f>IF(B537="","",IF(AND(ISNUMBER(F537),ISNUMBER(I537),I537&gt;=F537),ROUND((I537-F537)*24,4),IF(OR(F537&lt;&gt;"",I537&lt;&gt;""),"",IF(AND(ISNUMBER(J537),J537&gt;=0),J537,""))))</f>
        <v/>
      </c>
      <c r="P537" s="10" t="str">
        <f>IF(B537="","",IF(AND(ISNUMBER(F537),ISNUMBER(I537),I537&gt;=F537),"実績：門司発～門司着",IF(OR(F537&lt;&gt;"",I537&lt;&gt;""),"要確認：時刻不足・逆転",IF(AND(ISNUMBER(J537),J537&gt;=0),"実績：記録の時間","未確認"))))</f>
        <v/>
      </c>
      <c r="Q537" s="10" t="str">
        <f>IF(B537="","",IF(ISNUMBER(A537),YEAR(A537)-IF(MONTH(A537)&lt;4,1,0),""))</f>
        <v/>
      </c>
      <c r="R537" s="10" t="str">
        <f>IF(B537="","",IF(OR(NOT(ISNUMBER(A537)),C537="",D537="",L537="",M537="",AND(B537&lt;&gt;"関豊丸",B537&lt;&gt;"長豊丸")),"要確認：対象船・基本項目",IF(OR(P537="要確認：時刻不足・逆転",AND(ISNUMBER(G537),ISNUMBER(H537),H537&lt;G537),AND(ISNUMBER(F537),ISNUMBER(G537),G537&lt;F537),AND(ISNUMBER(H537),ISNUMBER(I537),I537&lt;H537),AND(ISNUMBER(J537),J537&lt;0),AND(ISNUMBER(K537),K537&lt;0)),"要確認：時刻・時間・料金",IF(COUNTIFS(OtherPorts[作業日],A537,OtherPorts[曳船名],B537,OtherPorts[船名],D537,OtherPorts[門司港発],F537)&gt;1,"要確認：同じ他港作業が重複",IF(OR(NOT(ISNUMBER(O537)),M537="未確認"),"要確認：時間・根拠未確認","確認済")))))</f>
        <v/>
      </c>
      <c r="S537" s="10" t="str">
        <f>IF(B537="","",IF(ISNUMBER(K537),0,1))</f>
        <v/>
      </c>
    </row>
    <row r="538" spans="1:19" ht="24.95" customHeight="1" x14ac:dyDescent="0.2">
      <c r="A538" s="20"/>
      <c r="B538" s="7"/>
      <c r="C538" s="7"/>
      <c r="D538" s="7"/>
      <c r="E538" s="7"/>
      <c r="F538" s="26"/>
      <c r="G538" s="26"/>
      <c r="H538" s="26"/>
      <c r="I538" s="26"/>
      <c r="J538" s="32"/>
      <c r="K538" s="35"/>
      <c r="L538" s="7"/>
      <c r="M538" s="7"/>
      <c r="N538" s="7"/>
      <c r="O538" s="18" t="str">
        <f>IF(B538="","",IF(AND(ISNUMBER(F538),ISNUMBER(I538),I538&gt;=F538),ROUND((I538-F538)*24,4),IF(OR(F538&lt;&gt;"",I538&lt;&gt;""),"",IF(AND(ISNUMBER(J538),J538&gt;=0),J538,""))))</f>
        <v/>
      </c>
      <c r="P538" s="10" t="str">
        <f>IF(B538="","",IF(AND(ISNUMBER(F538),ISNUMBER(I538),I538&gt;=F538),"実績：門司発～門司着",IF(OR(F538&lt;&gt;"",I538&lt;&gt;""),"要確認：時刻不足・逆転",IF(AND(ISNUMBER(J538),J538&gt;=0),"実績：記録の時間","未確認"))))</f>
        <v/>
      </c>
      <c r="Q538" s="10" t="str">
        <f>IF(B538="","",IF(ISNUMBER(A538),YEAR(A538)-IF(MONTH(A538)&lt;4,1,0),""))</f>
        <v/>
      </c>
      <c r="R538" s="10" t="str">
        <f>IF(B538="","",IF(OR(NOT(ISNUMBER(A538)),C538="",D538="",L538="",M538="",AND(B538&lt;&gt;"関豊丸",B538&lt;&gt;"長豊丸")),"要確認：対象船・基本項目",IF(OR(P538="要確認：時刻不足・逆転",AND(ISNUMBER(G538),ISNUMBER(H538),H538&lt;G538),AND(ISNUMBER(F538),ISNUMBER(G538),G538&lt;F538),AND(ISNUMBER(H538),ISNUMBER(I538),I538&lt;H538),AND(ISNUMBER(J538),J538&lt;0),AND(ISNUMBER(K538),K538&lt;0)),"要確認：時刻・時間・料金",IF(COUNTIFS(OtherPorts[作業日],A538,OtherPorts[曳船名],B538,OtherPorts[船名],D538,OtherPorts[門司港発],F538)&gt;1,"要確認：同じ他港作業が重複",IF(OR(NOT(ISNUMBER(O538)),M538="未確認"),"要確認：時間・根拠未確認","確認済")))))</f>
        <v/>
      </c>
      <c r="S538" s="10" t="str">
        <f>IF(B538="","",IF(ISNUMBER(K538),0,1))</f>
        <v/>
      </c>
    </row>
    <row r="539" spans="1:19" ht="24.95" customHeight="1" x14ac:dyDescent="0.2">
      <c r="A539" s="20"/>
      <c r="B539" s="7"/>
      <c r="C539" s="7"/>
      <c r="D539" s="7"/>
      <c r="E539" s="7"/>
      <c r="F539" s="26"/>
      <c r="G539" s="26"/>
      <c r="H539" s="26"/>
      <c r="I539" s="26"/>
      <c r="J539" s="32"/>
      <c r="K539" s="35"/>
      <c r="L539" s="7"/>
      <c r="M539" s="7"/>
      <c r="N539" s="7"/>
      <c r="O539" s="18" t="str">
        <f>IF(B539="","",IF(AND(ISNUMBER(F539),ISNUMBER(I539),I539&gt;=F539),ROUND((I539-F539)*24,4),IF(OR(F539&lt;&gt;"",I539&lt;&gt;""),"",IF(AND(ISNUMBER(J539),J539&gt;=0),J539,""))))</f>
        <v/>
      </c>
      <c r="P539" s="10" t="str">
        <f>IF(B539="","",IF(AND(ISNUMBER(F539),ISNUMBER(I539),I539&gt;=F539),"実績：門司発～門司着",IF(OR(F539&lt;&gt;"",I539&lt;&gt;""),"要確認：時刻不足・逆転",IF(AND(ISNUMBER(J539),J539&gt;=0),"実績：記録の時間","未確認"))))</f>
        <v/>
      </c>
      <c r="Q539" s="10" t="str">
        <f>IF(B539="","",IF(ISNUMBER(A539),YEAR(A539)-IF(MONTH(A539)&lt;4,1,0),""))</f>
        <v/>
      </c>
      <c r="R539" s="10" t="str">
        <f>IF(B539="","",IF(OR(NOT(ISNUMBER(A539)),C539="",D539="",L539="",M539="",AND(B539&lt;&gt;"関豊丸",B539&lt;&gt;"長豊丸")),"要確認：対象船・基本項目",IF(OR(P539="要確認：時刻不足・逆転",AND(ISNUMBER(G539),ISNUMBER(H539),H539&lt;G539),AND(ISNUMBER(F539),ISNUMBER(G539),G539&lt;F539),AND(ISNUMBER(H539),ISNUMBER(I539),I539&lt;H539),AND(ISNUMBER(J539),J539&lt;0),AND(ISNUMBER(K539),K539&lt;0)),"要確認：時刻・時間・料金",IF(COUNTIFS(OtherPorts[作業日],A539,OtherPorts[曳船名],B539,OtherPorts[船名],D539,OtherPorts[門司港発],F539)&gt;1,"要確認：同じ他港作業が重複",IF(OR(NOT(ISNUMBER(O539)),M539="未確認"),"要確認：時間・根拠未確認","確認済")))))</f>
        <v/>
      </c>
      <c r="S539" s="10" t="str">
        <f>IF(B539="","",IF(ISNUMBER(K539),0,1))</f>
        <v/>
      </c>
    </row>
    <row r="540" spans="1:19" ht="24.95" customHeight="1" x14ac:dyDescent="0.2">
      <c r="A540" s="20"/>
      <c r="B540" s="7"/>
      <c r="C540" s="7"/>
      <c r="D540" s="7"/>
      <c r="E540" s="7"/>
      <c r="F540" s="26"/>
      <c r="G540" s="26"/>
      <c r="H540" s="26"/>
      <c r="I540" s="26"/>
      <c r="J540" s="32"/>
      <c r="K540" s="35"/>
      <c r="L540" s="7"/>
      <c r="M540" s="7"/>
      <c r="N540" s="7"/>
      <c r="O540" s="18" t="str">
        <f>IF(B540="","",IF(AND(ISNUMBER(F540),ISNUMBER(I540),I540&gt;=F540),ROUND((I540-F540)*24,4),IF(OR(F540&lt;&gt;"",I540&lt;&gt;""),"",IF(AND(ISNUMBER(J540),J540&gt;=0),J540,""))))</f>
        <v/>
      </c>
      <c r="P540" s="10" t="str">
        <f>IF(B540="","",IF(AND(ISNUMBER(F540),ISNUMBER(I540),I540&gt;=F540),"実績：門司発～門司着",IF(OR(F540&lt;&gt;"",I540&lt;&gt;""),"要確認：時刻不足・逆転",IF(AND(ISNUMBER(J540),J540&gt;=0),"実績：記録の時間","未確認"))))</f>
        <v/>
      </c>
      <c r="Q540" s="10" t="str">
        <f>IF(B540="","",IF(ISNUMBER(A540),YEAR(A540)-IF(MONTH(A540)&lt;4,1,0),""))</f>
        <v/>
      </c>
      <c r="R540" s="10" t="str">
        <f>IF(B540="","",IF(OR(NOT(ISNUMBER(A540)),C540="",D540="",L540="",M540="",AND(B540&lt;&gt;"関豊丸",B540&lt;&gt;"長豊丸")),"要確認：対象船・基本項目",IF(OR(P540="要確認：時刻不足・逆転",AND(ISNUMBER(G540),ISNUMBER(H540),H540&lt;G540),AND(ISNUMBER(F540),ISNUMBER(G540),G540&lt;F540),AND(ISNUMBER(H540),ISNUMBER(I540),I540&lt;H540),AND(ISNUMBER(J540),J540&lt;0),AND(ISNUMBER(K540),K540&lt;0)),"要確認：時刻・時間・料金",IF(COUNTIFS(OtherPorts[作業日],A540,OtherPorts[曳船名],B540,OtherPorts[船名],D540,OtherPorts[門司港発],F540)&gt;1,"要確認：同じ他港作業が重複",IF(OR(NOT(ISNUMBER(O540)),M540="未確認"),"要確認：時間・根拠未確認","確認済")))))</f>
        <v/>
      </c>
      <c r="S540" s="10" t="str">
        <f>IF(B540="","",IF(ISNUMBER(K540),0,1))</f>
        <v/>
      </c>
    </row>
    <row r="541" spans="1:19" ht="24.95" customHeight="1" x14ac:dyDescent="0.2">
      <c r="A541" s="20"/>
      <c r="B541" s="7"/>
      <c r="C541" s="7"/>
      <c r="D541" s="7"/>
      <c r="E541" s="7"/>
      <c r="F541" s="26"/>
      <c r="G541" s="26"/>
      <c r="H541" s="26"/>
      <c r="I541" s="26"/>
      <c r="J541" s="32"/>
      <c r="K541" s="35"/>
      <c r="L541" s="7"/>
      <c r="M541" s="7"/>
      <c r="N541" s="7"/>
      <c r="O541" s="18" t="str">
        <f>IF(B541="","",IF(AND(ISNUMBER(F541),ISNUMBER(I541),I541&gt;=F541),ROUND((I541-F541)*24,4),IF(OR(F541&lt;&gt;"",I541&lt;&gt;""),"",IF(AND(ISNUMBER(J541),J541&gt;=0),J541,""))))</f>
        <v/>
      </c>
      <c r="P541" s="10" t="str">
        <f>IF(B541="","",IF(AND(ISNUMBER(F541),ISNUMBER(I541),I541&gt;=F541),"実績：門司発～門司着",IF(OR(F541&lt;&gt;"",I541&lt;&gt;""),"要確認：時刻不足・逆転",IF(AND(ISNUMBER(J541),J541&gt;=0),"実績：記録の時間","未確認"))))</f>
        <v/>
      </c>
      <c r="Q541" s="10" t="str">
        <f>IF(B541="","",IF(ISNUMBER(A541),YEAR(A541)-IF(MONTH(A541)&lt;4,1,0),""))</f>
        <v/>
      </c>
      <c r="R541" s="10" t="str">
        <f>IF(B541="","",IF(OR(NOT(ISNUMBER(A541)),C541="",D541="",L541="",M541="",AND(B541&lt;&gt;"関豊丸",B541&lt;&gt;"長豊丸")),"要確認：対象船・基本項目",IF(OR(P541="要確認：時刻不足・逆転",AND(ISNUMBER(G541),ISNUMBER(H541),H541&lt;G541),AND(ISNUMBER(F541),ISNUMBER(G541),G541&lt;F541),AND(ISNUMBER(H541),ISNUMBER(I541),I541&lt;H541),AND(ISNUMBER(J541),J541&lt;0),AND(ISNUMBER(K541),K541&lt;0)),"要確認：時刻・時間・料金",IF(COUNTIFS(OtherPorts[作業日],A541,OtherPorts[曳船名],B541,OtherPorts[船名],D541,OtherPorts[門司港発],F541)&gt;1,"要確認：同じ他港作業が重複",IF(OR(NOT(ISNUMBER(O541)),M541="未確認"),"要確認：時間・根拠未確認","確認済")))))</f>
        <v/>
      </c>
      <c r="S541" s="10" t="str">
        <f>IF(B541="","",IF(ISNUMBER(K541),0,1))</f>
        <v/>
      </c>
    </row>
    <row r="542" spans="1:19" ht="24.95" customHeight="1" x14ac:dyDescent="0.2">
      <c r="A542" s="20"/>
      <c r="B542" s="7"/>
      <c r="C542" s="7"/>
      <c r="D542" s="7"/>
      <c r="E542" s="7"/>
      <c r="F542" s="26"/>
      <c r="G542" s="26"/>
      <c r="H542" s="26"/>
      <c r="I542" s="26"/>
      <c r="J542" s="32"/>
      <c r="K542" s="35"/>
      <c r="L542" s="7"/>
      <c r="M542" s="7"/>
      <c r="N542" s="7"/>
      <c r="O542" s="18" t="str">
        <f>IF(B542="","",IF(AND(ISNUMBER(F542),ISNUMBER(I542),I542&gt;=F542),ROUND((I542-F542)*24,4),IF(OR(F542&lt;&gt;"",I542&lt;&gt;""),"",IF(AND(ISNUMBER(J542),J542&gt;=0),J542,""))))</f>
        <v/>
      </c>
      <c r="P542" s="10" t="str">
        <f>IF(B542="","",IF(AND(ISNUMBER(F542),ISNUMBER(I542),I542&gt;=F542),"実績：門司発～門司着",IF(OR(F542&lt;&gt;"",I542&lt;&gt;""),"要確認：時刻不足・逆転",IF(AND(ISNUMBER(J542),J542&gt;=0),"実績：記録の時間","未確認"))))</f>
        <v/>
      </c>
      <c r="Q542" s="10" t="str">
        <f>IF(B542="","",IF(ISNUMBER(A542),YEAR(A542)-IF(MONTH(A542)&lt;4,1,0),""))</f>
        <v/>
      </c>
      <c r="R542" s="10" t="str">
        <f>IF(B542="","",IF(OR(NOT(ISNUMBER(A542)),C542="",D542="",L542="",M542="",AND(B542&lt;&gt;"関豊丸",B542&lt;&gt;"長豊丸")),"要確認：対象船・基本項目",IF(OR(P542="要確認：時刻不足・逆転",AND(ISNUMBER(G542),ISNUMBER(H542),H542&lt;G542),AND(ISNUMBER(F542),ISNUMBER(G542),G542&lt;F542),AND(ISNUMBER(H542),ISNUMBER(I542),I542&lt;H542),AND(ISNUMBER(J542),J542&lt;0),AND(ISNUMBER(K542),K542&lt;0)),"要確認：時刻・時間・料金",IF(COUNTIFS(OtherPorts[作業日],A542,OtherPorts[曳船名],B542,OtherPorts[船名],D542,OtherPorts[門司港発],F542)&gt;1,"要確認：同じ他港作業が重複",IF(OR(NOT(ISNUMBER(O542)),M542="未確認"),"要確認：時間・根拠未確認","確認済")))))</f>
        <v/>
      </c>
      <c r="S542" s="10" t="str">
        <f>IF(B542="","",IF(ISNUMBER(K542),0,1))</f>
        <v/>
      </c>
    </row>
    <row r="543" spans="1:19" ht="24.95" customHeight="1" x14ac:dyDescent="0.2">
      <c r="A543" s="20"/>
      <c r="B543" s="7"/>
      <c r="C543" s="7"/>
      <c r="D543" s="7"/>
      <c r="E543" s="7"/>
      <c r="F543" s="26"/>
      <c r="G543" s="26"/>
      <c r="H543" s="26"/>
      <c r="I543" s="26"/>
      <c r="J543" s="32"/>
      <c r="K543" s="35"/>
      <c r="L543" s="7"/>
      <c r="M543" s="7"/>
      <c r="N543" s="7"/>
      <c r="O543" s="18" t="str">
        <f>IF(B543="","",IF(AND(ISNUMBER(F543),ISNUMBER(I543),I543&gt;=F543),ROUND((I543-F543)*24,4),IF(OR(F543&lt;&gt;"",I543&lt;&gt;""),"",IF(AND(ISNUMBER(J543),J543&gt;=0),J543,""))))</f>
        <v/>
      </c>
      <c r="P543" s="10" t="str">
        <f>IF(B543="","",IF(AND(ISNUMBER(F543),ISNUMBER(I543),I543&gt;=F543),"実績：門司発～門司着",IF(OR(F543&lt;&gt;"",I543&lt;&gt;""),"要確認：時刻不足・逆転",IF(AND(ISNUMBER(J543),J543&gt;=0),"実績：記録の時間","未確認"))))</f>
        <v/>
      </c>
      <c r="Q543" s="10" t="str">
        <f>IF(B543="","",IF(ISNUMBER(A543),YEAR(A543)-IF(MONTH(A543)&lt;4,1,0),""))</f>
        <v/>
      </c>
      <c r="R543" s="10" t="str">
        <f>IF(B543="","",IF(OR(NOT(ISNUMBER(A543)),C543="",D543="",L543="",M543="",AND(B543&lt;&gt;"関豊丸",B543&lt;&gt;"長豊丸")),"要確認：対象船・基本項目",IF(OR(P543="要確認：時刻不足・逆転",AND(ISNUMBER(G543),ISNUMBER(H543),H543&lt;G543),AND(ISNUMBER(F543),ISNUMBER(G543),G543&lt;F543),AND(ISNUMBER(H543),ISNUMBER(I543),I543&lt;H543),AND(ISNUMBER(J543),J543&lt;0),AND(ISNUMBER(K543),K543&lt;0)),"要確認：時刻・時間・料金",IF(COUNTIFS(OtherPorts[作業日],A543,OtherPorts[曳船名],B543,OtherPorts[船名],D543,OtherPorts[門司港発],F543)&gt;1,"要確認：同じ他港作業が重複",IF(OR(NOT(ISNUMBER(O543)),M543="未確認"),"要確認：時間・根拠未確認","確認済")))))</f>
        <v/>
      </c>
      <c r="S543" s="10" t="str">
        <f>IF(B543="","",IF(ISNUMBER(K543),0,1))</f>
        <v/>
      </c>
    </row>
    <row r="544" spans="1:19" ht="24.95" customHeight="1" x14ac:dyDescent="0.2">
      <c r="A544" s="20"/>
      <c r="B544" s="7"/>
      <c r="C544" s="7"/>
      <c r="D544" s="7"/>
      <c r="E544" s="7"/>
      <c r="F544" s="26"/>
      <c r="G544" s="26"/>
      <c r="H544" s="26"/>
      <c r="I544" s="26"/>
      <c r="J544" s="32"/>
      <c r="K544" s="35"/>
      <c r="L544" s="7"/>
      <c r="M544" s="7"/>
      <c r="N544" s="7"/>
      <c r="O544" s="18" t="str">
        <f>IF(B544="","",IF(AND(ISNUMBER(F544),ISNUMBER(I544),I544&gt;=F544),ROUND((I544-F544)*24,4),IF(OR(F544&lt;&gt;"",I544&lt;&gt;""),"",IF(AND(ISNUMBER(J544),J544&gt;=0),J544,""))))</f>
        <v/>
      </c>
      <c r="P544" s="10" t="str">
        <f>IF(B544="","",IF(AND(ISNUMBER(F544),ISNUMBER(I544),I544&gt;=F544),"実績：門司発～門司着",IF(OR(F544&lt;&gt;"",I544&lt;&gt;""),"要確認：時刻不足・逆転",IF(AND(ISNUMBER(J544),J544&gt;=0),"実績：記録の時間","未確認"))))</f>
        <v/>
      </c>
      <c r="Q544" s="10" t="str">
        <f>IF(B544="","",IF(ISNUMBER(A544),YEAR(A544)-IF(MONTH(A544)&lt;4,1,0),""))</f>
        <v/>
      </c>
      <c r="R544" s="10" t="str">
        <f>IF(B544="","",IF(OR(NOT(ISNUMBER(A544)),C544="",D544="",L544="",M544="",AND(B544&lt;&gt;"関豊丸",B544&lt;&gt;"長豊丸")),"要確認：対象船・基本項目",IF(OR(P544="要確認：時刻不足・逆転",AND(ISNUMBER(G544),ISNUMBER(H544),H544&lt;G544),AND(ISNUMBER(F544),ISNUMBER(G544),G544&lt;F544),AND(ISNUMBER(H544),ISNUMBER(I544),I544&lt;H544),AND(ISNUMBER(J544),J544&lt;0),AND(ISNUMBER(K544),K544&lt;0)),"要確認：時刻・時間・料金",IF(COUNTIFS(OtherPorts[作業日],A544,OtherPorts[曳船名],B544,OtherPorts[船名],D544,OtherPorts[門司港発],F544)&gt;1,"要確認：同じ他港作業が重複",IF(OR(NOT(ISNUMBER(O544)),M544="未確認"),"要確認：時間・根拠未確認","確認済")))))</f>
        <v/>
      </c>
      <c r="S544" s="10" t="str">
        <f>IF(B544="","",IF(ISNUMBER(K544),0,1))</f>
        <v/>
      </c>
    </row>
    <row r="545" spans="1:19" ht="24.95" customHeight="1" x14ac:dyDescent="0.2">
      <c r="A545" s="20"/>
      <c r="B545" s="7"/>
      <c r="C545" s="7"/>
      <c r="D545" s="7"/>
      <c r="E545" s="7"/>
      <c r="F545" s="26"/>
      <c r="G545" s="26"/>
      <c r="H545" s="26"/>
      <c r="I545" s="26"/>
      <c r="J545" s="32"/>
      <c r="K545" s="35"/>
      <c r="L545" s="7"/>
      <c r="M545" s="7"/>
      <c r="N545" s="7"/>
      <c r="O545" s="18" t="str">
        <f>IF(B545="","",IF(AND(ISNUMBER(F545),ISNUMBER(I545),I545&gt;=F545),ROUND((I545-F545)*24,4),IF(OR(F545&lt;&gt;"",I545&lt;&gt;""),"",IF(AND(ISNUMBER(J545),J545&gt;=0),J545,""))))</f>
        <v/>
      </c>
      <c r="P545" s="10" t="str">
        <f>IF(B545="","",IF(AND(ISNUMBER(F545),ISNUMBER(I545),I545&gt;=F545),"実績：門司発～門司着",IF(OR(F545&lt;&gt;"",I545&lt;&gt;""),"要確認：時刻不足・逆転",IF(AND(ISNUMBER(J545),J545&gt;=0),"実績：記録の時間","未確認"))))</f>
        <v/>
      </c>
      <c r="Q545" s="10" t="str">
        <f>IF(B545="","",IF(ISNUMBER(A545),YEAR(A545)-IF(MONTH(A545)&lt;4,1,0),""))</f>
        <v/>
      </c>
      <c r="R545" s="10" t="str">
        <f>IF(B545="","",IF(OR(NOT(ISNUMBER(A545)),C545="",D545="",L545="",M545="",AND(B545&lt;&gt;"関豊丸",B545&lt;&gt;"長豊丸")),"要確認：対象船・基本項目",IF(OR(P545="要確認：時刻不足・逆転",AND(ISNUMBER(G545),ISNUMBER(H545),H545&lt;G545),AND(ISNUMBER(F545),ISNUMBER(G545),G545&lt;F545),AND(ISNUMBER(H545),ISNUMBER(I545),I545&lt;H545),AND(ISNUMBER(J545),J545&lt;0),AND(ISNUMBER(K545),K545&lt;0)),"要確認：時刻・時間・料金",IF(COUNTIFS(OtherPorts[作業日],A545,OtherPorts[曳船名],B545,OtherPorts[船名],D545,OtherPorts[門司港発],F545)&gt;1,"要確認：同じ他港作業が重複",IF(OR(NOT(ISNUMBER(O545)),M545="未確認"),"要確認：時間・根拠未確認","確認済")))))</f>
        <v/>
      </c>
      <c r="S545" s="10" t="str">
        <f>IF(B545="","",IF(ISNUMBER(K545),0,1))</f>
        <v/>
      </c>
    </row>
    <row r="546" spans="1:19" ht="24.95" customHeight="1" x14ac:dyDescent="0.2">
      <c r="A546" s="20"/>
      <c r="B546" s="7"/>
      <c r="C546" s="7"/>
      <c r="D546" s="7"/>
      <c r="E546" s="7"/>
      <c r="F546" s="26"/>
      <c r="G546" s="26"/>
      <c r="H546" s="26"/>
      <c r="I546" s="26"/>
      <c r="J546" s="32"/>
      <c r="K546" s="35"/>
      <c r="L546" s="7"/>
      <c r="M546" s="7"/>
      <c r="N546" s="7"/>
      <c r="O546" s="18" t="str">
        <f>IF(B546="","",IF(AND(ISNUMBER(F546),ISNUMBER(I546),I546&gt;=F546),ROUND((I546-F546)*24,4),IF(OR(F546&lt;&gt;"",I546&lt;&gt;""),"",IF(AND(ISNUMBER(J546),J546&gt;=0),J546,""))))</f>
        <v/>
      </c>
      <c r="P546" s="10" t="str">
        <f>IF(B546="","",IF(AND(ISNUMBER(F546),ISNUMBER(I546),I546&gt;=F546),"実績：門司発～門司着",IF(OR(F546&lt;&gt;"",I546&lt;&gt;""),"要確認：時刻不足・逆転",IF(AND(ISNUMBER(J546),J546&gt;=0),"実績：記録の時間","未確認"))))</f>
        <v/>
      </c>
      <c r="Q546" s="10" t="str">
        <f>IF(B546="","",IF(ISNUMBER(A546),YEAR(A546)-IF(MONTH(A546)&lt;4,1,0),""))</f>
        <v/>
      </c>
      <c r="R546" s="10" t="str">
        <f>IF(B546="","",IF(OR(NOT(ISNUMBER(A546)),C546="",D546="",L546="",M546="",AND(B546&lt;&gt;"関豊丸",B546&lt;&gt;"長豊丸")),"要確認：対象船・基本項目",IF(OR(P546="要確認：時刻不足・逆転",AND(ISNUMBER(G546),ISNUMBER(H546),H546&lt;G546),AND(ISNUMBER(F546),ISNUMBER(G546),G546&lt;F546),AND(ISNUMBER(H546),ISNUMBER(I546),I546&lt;H546),AND(ISNUMBER(J546),J546&lt;0),AND(ISNUMBER(K546),K546&lt;0)),"要確認：時刻・時間・料金",IF(COUNTIFS(OtherPorts[作業日],A546,OtherPorts[曳船名],B546,OtherPorts[船名],D546,OtherPorts[門司港発],F546)&gt;1,"要確認：同じ他港作業が重複",IF(OR(NOT(ISNUMBER(O546)),M546="未確認"),"要確認：時間・根拠未確認","確認済")))))</f>
        <v/>
      </c>
      <c r="S546" s="10" t="str">
        <f>IF(B546="","",IF(ISNUMBER(K546),0,1))</f>
        <v/>
      </c>
    </row>
    <row r="547" spans="1:19" ht="24.95" customHeight="1" x14ac:dyDescent="0.2">
      <c r="A547" s="20"/>
      <c r="B547" s="7"/>
      <c r="C547" s="7"/>
      <c r="D547" s="7"/>
      <c r="E547" s="7"/>
      <c r="F547" s="26"/>
      <c r="G547" s="26"/>
      <c r="H547" s="26"/>
      <c r="I547" s="26"/>
      <c r="J547" s="32"/>
      <c r="K547" s="35"/>
      <c r="L547" s="7"/>
      <c r="M547" s="7"/>
      <c r="N547" s="7"/>
      <c r="O547" s="18" t="str">
        <f>IF(B547="","",IF(AND(ISNUMBER(F547),ISNUMBER(I547),I547&gt;=F547),ROUND((I547-F547)*24,4),IF(OR(F547&lt;&gt;"",I547&lt;&gt;""),"",IF(AND(ISNUMBER(J547),J547&gt;=0),J547,""))))</f>
        <v/>
      </c>
      <c r="P547" s="10" t="str">
        <f>IF(B547="","",IF(AND(ISNUMBER(F547),ISNUMBER(I547),I547&gt;=F547),"実績：門司発～門司着",IF(OR(F547&lt;&gt;"",I547&lt;&gt;""),"要確認：時刻不足・逆転",IF(AND(ISNUMBER(J547),J547&gt;=0),"実績：記録の時間","未確認"))))</f>
        <v/>
      </c>
      <c r="Q547" s="10" t="str">
        <f>IF(B547="","",IF(ISNUMBER(A547),YEAR(A547)-IF(MONTH(A547)&lt;4,1,0),""))</f>
        <v/>
      </c>
      <c r="R547" s="10" t="str">
        <f>IF(B547="","",IF(OR(NOT(ISNUMBER(A547)),C547="",D547="",L547="",M547="",AND(B547&lt;&gt;"関豊丸",B547&lt;&gt;"長豊丸")),"要確認：対象船・基本項目",IF(OR(P547="要確認：時刻不足・逆転",AND(ISNUMBER(G547),ISNUMBER(H547),H547&lt;G547),AND(ISNUMBER(F547),ISNUMBER(G547),G547&lt;F547),AND(ISNUMBER(H547),ISNUMBER(I547),I547&lt;H547),AND(ISNUMBER(J547),J547&lt;0),AND(ISNUMBER(K547),K547&lt;0)),"要確認：時刻・時間・料金",IF(COUNTIFS(OtherPorts[作業日],A547,OtherPorts[曳船名],B547,OtherPorts[船名],D547,OtherPorts[門司港発],F547)&gt;1,"要確認：同じ他港作業が重複",IF(OR(NOT(ISNUMBER(O547)),M547="未確認"),"要確認：時間・根拠未確認","確認済")))))</f>
        <v/>
      </c>
      <c r="S547" s="10" t="str">
        <f>IF(B547="","",IF(ISNUMBER(K547),0,1))</f>
        <v/>
      </c>
    </row>
    <row r="548" spans="1:19" ht="24.95" customHeight="1" x14ac:dyDescent="0.2">
      <c r="A548" s="20"/>
      <c r="B548" s="7"/>
      <c r="C548" s="7"/>
      <c r="D548" s="7"/>
      <c r="E548" s="7"/>
      <c r="F548" s="26"/>
      <c r="G548" s="26"/>
      <c r="H548" s="26"/>
      <c r="I548" s="26"/>
      <c r="J548" s="32"/>
      <c r="K548" s="35"/>
      <c r="L548" s="7"/>
      <c r="M548" s="7"/>
      <c r="N548" s="7"/>
      <c r="O548" s="18" t="str">
        <f>IF(B548="","",IF(AND(ISNUMBER(F548),ISNUMBER(I548),I548&gt;=F548),ROUND((I548-F548)*24,4),IF(OR(F548&lt;&gt;"",I548&lt;&gt;""),"",IF(AND(ISNUMBER(J548),J548&gt;=0),J548,""))))</f>
        <v/>
      </c>
      <c r="P548" s="10" t="str">
        <f>IF(B548="","",IF(AND(ISNUMBER(F548),ISNUMBER(I548),I548&gt;=F548),"実績：門司発～門司着",IF(OR(F548&lt;&gt;"",I548&lt;&gt;""),"要確認：時刻不足・逆転",IF(AND(ISNUMBER(J548),J548&gt;=0),"実績：記録の時間","未確認"))))</f>
        <v/>
      </c>
      <c r="Q548" s="10" t="str">
        <f>IF(B548="","",IF(ISNUMBER(A548),YEAR(A548)-IF(MONTH(A548)&lt;4,1,0),""))</f>
        <v/>
      </c>
      <c r="R548" s="10" t="str">
        <f>IF(B548="","",IF(OR(NOT(ISNUMBER(A548)),C548="",D548="",L548="",M548="",AND(B548&lt;&gt;"関豊丸",B548&lt;&gt;"長豊丸")),"要確認：対象船・基本項目",IF(OR(P548="要確認：時刻不足・逆転",AND(ISNUMBER(G548),ISNUMBER(H548),H548&lt;G548),AND(ISNUMBER(F548),ISNUMBER(G548),G548&lt;F548),AND(ISNUMBER(H548),ISNUMBER(I548),I548&lt;H548),AND(ISNUMBER(J548),J548&lt;0),AND(ISNUMBER(K548),K548&lt;0)),"要確認：時刻・時間・料金",IF(COUNTIFS(OtherPorts[作業日],A548,OtherPorts[曳船名],B548,OtherPorts[船名],D548,OtherPorts[門司港発],F548)&gt;1,"要確認：同じ他港作業が重複",IF(OR(NOT(ISNUMBER(O548)),M548="未確認"),"要確認：時間・根拠未確認","確認済")))))</f>
        <v/>
      </c>
      <c r="S548" s="10" t="str">
        <f>IF(B548="","",IF(ISNUMBER(K548),0,1))</f>
        <v/>
      </c>
    </row>
    <row r="549" spans="1:19" ht="24.95" customHeight="1" x14ac:dyDescent="0.2">
      <c r="A549" s="20"/>
      <c r="B549" s="7"/>
      <c r="C549" s="7"/>
      <c r="D549" s="7"/>
      <c r="E549" s="7"/>
      <c r="F549" s="26"/>
      <c r="G549" s="26"/>
      <c r="H549" s="26"/>
      <c r="I549" s="26"/>
      <c r="J549" s="32"/>
      <c r="K549" s="35"/>
      <c r="L549" s="7"/>
      <c r="M549" s="7"/>
      <c r="N549" s="7"/>
      <c r="O549" s="18" t="str">
        <f>IF(B549="","",IF(AND(ISNUMBER(F549),ISNUMBER(I549),I549&gt;=F549),ROUND((I549-F549)*24,4),IF(OR(F549&lt;&gt;"",I549&lt;&gt;""),"",IF(AND(ISNUMBER(J549),J549&gt;=0),J549,""))))</f>
        <v/>
      </c>
      <c r="P549" s="10" t="str">
        <f>IF(B549="","",IF(AND(ISNUMBER(F549),ISNUMBER(I549),I549&gt;=F549),"実績：門司発～門司着",IF(OR(F549&lt;&gt;"",I549&lt;&gt;""),"要確認：時刻不足・逆転",IF(AND(ISNUMBER(J549),J549&gt;=0),"実績：記録の時間","未確認"))))</f>
        <v/>
      </c>
      <c r="Q549" s="10" t="str">
        <f>IF(B549="","",IF(ISNUMBER(A549),YEAR(A549)-IF(MONTH(A549)&lt;4,1,0),""))</f>
        <v/>
      </c>
      <c r="R549" s="10" t="str">
        <f>IF(B549="","",IF(OR(NOT(ISNUMBER(A549)),C549="",D549="",L549="",M549="",AND(B549&lt;&gt;"関豊丸",B549&lt;&gt;"長豊丸")),"要確認：対象船・基本項目",IF(OR(P549="要確認：時刻不足・逆転",AND(ISNUMBER(G549),ISNUMBER(H549),H549&lt;G549),AND(ISNUMBER(F549),ISNUMBER(G549),G549&lt;F549),AND(ISNUMBER(H549),ISNUMBER(I549),I549&lt;H549),AND(ISNUMBER(J549),J549&lt;0),AND(ISNUMBER(K549),K549&lt;0)),"要確認：時刻・時間・料金",IF(COUNTIFS(OtherPorts[作業日],A549,OtherPorts[曳船名],B549,OtherPorts[船名],D549,OtherPorts[門司港発],F549)&gt;1,"要確認：同じ他港作業が重複",IF(OR(NOT(ISNUMBER(O549)),M549="未確認"),"要確認：時間・根拠未確認","確認済")))))</f>
        <v/>
      </c>
      <c r="S549" s="10" t="str">
        <f>IF(B549="","",IF(ISNUMBER(K549),0,1))</f>
        <v/>
      </c>
    </row>
    <row r="550" spans="1:19" ht="24.95" customHeight="1" x14ac:dyDescent="0.2">
      <c r="A550" s="20"/>
      <c r="B550" s="7"/>
      <c r="C550" s="7"/>
      <c r="D550" s="7"/>
      <c r="E550" s="7"/>
      <c r="F550" s="26"/>
      <c r="G550" s="26"/>
      <c r="H550" s="26"/>
      <c r="I550" s="26"/>
      <c r="J550" s="32"/>
      <c r="K550" s="35"/>
      <c r="L550" s="7"/>
      <c r="M550" s="7"/>
      <c r="N550" s="7"/>
      <c r="O550" s="18" t="str">
        <f>IF(B550="","",IF(AND(ISNUMBER(F550),ISNUMBER(I550),I550&gt;=F550),ROUND((I550-F550)*24,4),IF(OR(F550&lt;&gt;"",I550&lt;&gt;""),"",IF(AND(ISNUMBER(J550),J550&gt;=0),J550,""))))</f>
        <v/>
      </c>
      <c r="P550" s="10" t="str">
        <f>IF(B550="","",IF(AND(ISNUMBER(F550),ISNUMBER(I550),I550&gt;=F550),"実績：門司発～門司着",IF(OR(F550&lt;&gt;"",I550&lt;&gt;""),"要確認：時刻不足・逆転",IF(AND(ISNUMBER(J550),J550&gt;=0),"実績：記録の時間","未確認"))))</f>
        <v/>
      </c>
      <c r="Q550" s="10" t="str">
        <f>IF(B550="","",IF(ISNUMBER(A550),YEAR(A550)-IF(MONTH(A550)&lt;4,1,0),""))</f>
        <v/>
      </c>
      <c r="R550" s="10" t="str">
        <f>IF(B550="","",IF(OR(NOT(ISNUMBER(A550)),C550="",D550="",L550="",M550="",AND(B550&lt;&gt;"関豊丸",B550&lt;&gt;"長豊丸")),"要確認：対象船・基本項目",IF(OR(P550="要確認：時刻不足・逆転",AND(ISNUMBER(G550),ISNUMBER(H550),H550&lt;G550),AND(ISNUMBER(F550),ISNUMBER(G550),G550&lt;F550),AND(ISNUMBER(H550),ISNUMBER(I550),I550&lt;H550),AND(ISNUMBER(J550),J550&lt;0),AND(ISNUMBER(K550),K550&lt;0)),"要確認：時刻・時間・料金",IF(COUNTIFS(OtherPorts[作業日],A550,OtherPorts[曳船名],B550,OtherPorts[船名],D550,OtherPorts[門司港発],F550)&gt;1,"要確認：同じ他港作業が重複",IF(OR(NOT(ISNUMBER(O550)),M550="未確認"),"要確認：時間・根拠未確認","確認済")))))</f>
        <v/>
      </c>
      <c r="S550" s="10" t="str">
        <f>IF(B550="","",IF(ISNUMBER(K550),0,1))</f>
        <v/>
      </c>
    </row>
    <row r="551" spans="1:19" ht="24.95" customHeight="1" x14ac:dyDescent="0.2">
      <c r="A551" s="20"/>
      <c r="B551" s="7"/>
      <c r="C551" s="7"/>
      <c r="D551" s="7"/>
      <c r="E551" s="7"/>
      <c r="F551" s="26"/>
      <c r="G551" s="26"/>
      <c r="H551" s="26"/>
      <c r="I551" s="26"/>
      <c r="J551" s="32"/>
      <c r="K551" s="35"/>
      <c r="L551" s="7"/>
      <c r="M551" s="7"/>
      <c r="N551" s="7"/>
      <c r="O551" s="18" t="str">
        <f>IF(B551="","",IF(AND(ISNUMBER(F551),ISNUMBER(I551),I551&gt;=F551),ROUND((I551-F551)*24,4),IF(OR(F551&lt;&gt;"",I551&lt;&gt;""),"",IF(AND(ISNUMBER(J551),J551&gt;=0),J551,""))))</f>
        <v/>
      </c>
      <c r="P551" s="10" t="str">
        <f>IF(B551="","",IF(AND(ISNUMBER(F551),ISNUMBER(I551),I551&gt;=F551),"実績：門司発～門司着",IF(OR(F551&lt;&gt;"",I551&lt;&gt;""),"要確認：時刻不足・逆転",IF(AND(ISNUMBER(J551),J551&gt;=0),"実績：記録の時間","未確認"))))</f>
        <v/>
      </c>
      <c r="Q551" s="10" t="str">
        <f>IF(B551="","",IF(ISNUMBER(A551),YEAR(A551)-IF(MONTH(A551)&lt;4,1,0),""))</f>
        <v/>
      </c>
      <c r="R551" s="10" t="str">
        <f>IF(B551="","",IF(OR(NOT(ISNUMBER(A551)),C551="",D551="",L551="",M551="",AND(B551&lt;&gt;"関豊丸",B551&lt;&gt;"長豊丸")),"要確認：対象船・基本項目",IF(OR(P551="要確認：時刻不足・逆転",AND(ISNUMBER(G551),ISNUMBER(H551),H551&lt;G551),AND(ISNUMBER(F551),ISNUMBER(G551),G551&lt;F551),AND(ISNUMBER(H551),ISNUMBER(I551),I551&lt;H551),AND(ISNUMBER(J551),J551&lt;0),AND(ISNUMBER(K551),K551&lt;0)),"要確認：時刻・時間・料金",IF(COUNTIFS(OtherPorts[作業日],A551,OtherPorts[曳船名],B551,OtherPorts[船名],D551,OtherPorts[門司港発],F551)&gt;1,"要確認：同じ他港作業が重複",IF(OR(NOT(ISNUMBER(O551)),M551="未確認"),"要確認：時間・根拠未確認","確認済")))))</f>
        <v/>
      </c>
      <c r="S551" s="10" t="str">
        <f>IF(B551="","",IF(ISNUMBER(K551),0,1))</f>
        <v/>
      </c>
    </row>
    <row r="552" spans="1:19" ht="24.95" customHeight="1" x14ac:dyDescent="0.2">
      <c r="A552" s="20"/>
      <c r="B552" s="7"/>
      <c r="C552" s="7"/>
      <c r="D552" s="7"/>
      <c r="E552" s="7"/>
      <c r="F552" s="26"/>
      <c r="G552" s="26"/>
      <c r="H552" s="26"/>
      <c r="I552" s="26"/>
      <c r="J552" s="32"/>
      <c r="K552" s="35"/>
      <c r="L552" s="7"/>
      <c r="M552" s="7"/>
      <c r="N552" s="7"/>
      <c r="O552" s="18" t="str">
        <f>IF(B552="","",IF(AND(ISNUMBER(F552),ISNUMBER(I552),I552&gt;=F552),ROUND((I552-F552)*24,4),IF(OR(F552&lt;&gt;"",I552&lt;&gt;""),"",IF(AND(ISNUMBER(J552),J552&gt;=0),J552,""))))</f>
        <v/>
      </c>
      <c r="P552" s="10" t="str">
        <f>IF(B552="","",IF(AND(ISNUMBER(F552),ISNUMBER(I552),I552&gt;=F552),"実績：門司発～門司着",IF(OR(F552&lt;&gt;"",I552&lt;&gt;""),"要確認：時刻不足・逆転",IF(AND(ISNUMBER(J552),J552&gt;=0),"実績：記録の時間","未確認"))))</f>
        <v/>
      </c>
      <c r="Q552" s="10" t="str">
        <f>IF(B552="","",IF(ISNUMBER(A552),YEAR(A552)-IF(MONTH(A552)&lt;4,1,0),""))</f>
        <v/>
      </c>
      <c r="R552" s="10" t="str">
        <f>IF(B552="","",IF(OR(NOT(ISNUMBER(A552)),C552="",D552="",L552="",M552="",AND(B552&lt;&gt;"関豊丸",B552&lt;&gt;"長豊丸")),"要確認：対象船・基本項目",IF(OR(P552="要確認：時刻不足・逆転",AND(ISNUMBER(G552),ISNUMBER(H552),H552&lt;G552),AND(ISNUMBER(F552),ISNUMBER(G552),G552&lt;F552),AND(ISNUMBER(H552),ISNUMBER(I552),I552&lt;H552),AND(ISNUMBER(J552),J552&lt;0),AND(ISNUMBER(K552),K552&lt;0)),"要確認：時刻・時間・料金",IF(COUNTIFS(OtherPorts[作業日],A552,OtherPorts[曳船名],B552,OtherPorts[船名],D552,OtherPorts[門司港発],F552)&gt;1,"要確認：同じ他港作業が重複",IF(OR(NOT(ISNUMBER(O552)),M552="未確認"),"要確認：時間・根拠未確認","確認済")))))</f>
        <v/>
      </c>
      <c r="S552" s="10" t="str">
        <f>IF(B552="","",IF(ISNUMBER(K552),0,1))</f>
        <v/>
      </c>
    </row>
    <row r="553" spans="1:19" ht="24.95" customHeight="1" x14ac:dyDescent="0.2">
      <c r="A553" s="20"/>
      <c r="B553" s="7"/>
      <c r="C553" s="7"/>
      <c r="D553" s="7"/>
      <c r="E553" s="7"/>
      <c r="F553" s="26"/>
      <c r="G553" s="26"/>
      <c r="H553" s="26"/>
      <c r="I553" s="26"/>
      <c r="J553" s="32"/>
      <c r="K553" s="35"/>
      <c r="L553" s="7"/>
      <c r="M553" s="7"/>
      <c r="N553" s="7"/>
      <c r="O553" s="18" t="str">
        <f>IF(B553="","",IF(AND(ISNUMBER(F553),ISNUMBER(I553),I553&gt;=F553),ROUND((I553-F553)*24,4),IF(OR(F553&lt;&gt;"",I553&lt;&gt;""),"",IF(AND(ISNUMBER(J553),J553&gt;=0),J553,""))))</f>
        <v/>
      </c>
      <c r="P553" s="10" t="str">
        <f>IF(B553="","",IF(AND(ISNUMBER(F553),ISNUMBER(I553),I553&gt;=F553),"実績：門司発～門司着",IF(OR(F553&lt;&gt;"",I553&lt;&gt;""),"要確認：時刻不足・逆転",IF(AND(ISNUMBER(J553),J553&gt;=0),"実績：記録の時間","未確認"))))</f>
        <v/>
      </c>
      <c r="Q553" s="10" t="str">
        <f>IF(B553="","",IF(ISNUMBER(A553),YEAR(A553)-IF(MONTH(A553)&lt;4,1,0),""))</f>
        <v/>
      </c>
      <c r="R553" s="10" t="str">
        <f>IF(B553="","",IF(OR(NOT(ISNUMBER(A553)),C553="",D553="",L553="",M553="",AND(B553&lt;&gt;"関豊丸",B553&lt;&gt;"長豊丸")),"要確認：対象船・基本項目",IF(OR(P553="要確認：時刻不足・逆転",AND(ISNUMBER(G553),ISNUMBER(H553),H553&lt;G553),AND(ISNUMBER(F553),ISNUMBER(G553),G553&lt;F553),AND(ISNUMBER(H553),ISNUMBER(I553),I553&lt;H553),AND(ISNUMBER(J553),J553&lt;0),AND(ISNUMBER(K553),K553&lt;0)),"要確認：時刻・時間・料金",IF(COUNTIFS(OtherPorts[作業日],A553,OtherPorts[曳船名],B553,OtherPorts[船名],D553,OtherPorts[門司港発],F553)&gt;1,"要確認：同じ他港作業が重複",IF(OR(NOT(ISNUMBER(O553)),M553="未確認"),"要確認：時間・根拠未確認","確認済")))))</f>
        <v/>
      </c>
      <c r="S553" s="10" t="str">
        <f>IF(B553="","",IF(ISNUMBER(K553),0,1))</f>
        <v/>
      </c>
    </row>
    <row r="554" spans="1:19" ht="24.95" customHeight="1" x14ac:dyDescent="0.2">
      <c r="A554" s="20"/>
      <c r="B554" s="7"/>
      <c r="C554" s="7"/>
      <c r="D554" s="7"/>
      <c r="E554" s="7"/>
      <c r="F554" s="26"/>
      <c r="G554" s="26"/>
      <c r="H554" s="26"/>
      <c r="I554" s="26"/>
      <c r="J554" s="32"/>
      <c r="K554" s="35"/>
      <c r="L554" s="7"/>
      <c r="M554" s="7"/>
      <c r="N554" s="7"/>
      <c r="O554" s="18" t="str">
        <f>IF(B554="","",IF(AND(ISNUMBER(F554),ISNUMBER(I554),I554&gt;=F554),ROUND((I554-F554)*24,4),IF(OR(F554&lt;&gt;"",I554&lt;&gt;""),"",IF(AND(ISNUMBER(J554),J554&gt;=0),J554,""))))</f>
        <v/>
      </c>
      <c r="P554" s="10" t="str">
        <f>IF(B554="","",IF(AND(ISNUMBER(F554),ISNUMBER(I554),I554&gt;=F554),"実績：門司発～門司着",IF(OR(F554&lt;&gt;"",I554&lt;&gt;""),"要確認：時刻不足・逆転",IF(AND(ISNUMBER(J554),J554&gt;=0),"実績：記録の時間","未確認"))))</f>
        <v/>
      </c>
      <c r="Q554" s="10" t="str">
        <f>IF(B554="","",IF(ISNUMBER(A554),YEAR(A554)-IF(MONTH(A554)&lt;4,1,0),""))</f>
        <v/>
      </c>
      <c r="R554" s="10" t="str">
        <f>IF(B554="","",IF(OR(NOT(ISNUMBER(A554)),C554="",D554="",L554="",M554="",AND(B554&lt;&gt;"関豊丸",B554&lt;&gt;"長豊丸")),"要確認：対象船・基本項目",IF(OR(P554="要確認：時刻不足・逆転",AND(ISNUMBER(G554),ISNUMBER(H554),H554&lt;G554),AND(ISNUMBER(F554),ISNUMBER(G554),G554&lt;F554),AND(ISNUMBER(H554),ISNUMBER(I554),I554&lt;H554),AND(ISNUMBER(J554),J554&lt;0),AND(ISNUMBER(K554),K554&lt;0)),"要確認：時刻・時間・料金",IF(COUNTIFS(OtherPorts[作業日],A554,OtherPorts[曳船名],B554,OtherPorts[船名],D554,OtherPorts[門司港発],F554)&gt;1,"要確認：同じ他港作業が重複",IF(OR(NOT(ISNUMBER(O554)),M554="未確認"),"要確認：時間・根拠未確認","確認済")))))</f>
        <v/>
      </c>
      <c r="S554" s="10" t="str">
        <f>IF(B554="","",IF(ISNUMBER(K554),0,1))</f>
        <v/>
      </c>
    </row>
    <row r="555" spans="1:19" ht="24.95" customHeight="1" x14ac:dyDescent="0.2">
      <c r="A555" s="20"/>
      <c r="B555" s="7"/>
      <c r="C555" s="7"/>
      <c r="D555" s="7"/>
      <c r="E555" s="7"/>
      <c r="F555" s="26"/>
      <c r="G555" s="26"/>
      <c r="H555" s="26"/>
      <c r="I555" s="26"/>
      <c r="J555" s="32"/>
      <c r="K555" s="35"/>
      <c r="L555" s="7"/>
      <c r="M555" s="7"/>
      <c r="N555" s="7"/>
      <c r="O555" s="18" t="str">
        <f>IF(B555="","",IF(AND(ISNUMBER(F555),ISNUMBER(I555),I555&gt;=F555),ROUND((I555-F555)*24,4),IF(OR(F555&lt;&gt;"",I555&lt;&gt;""),"",IF(AND(ISNUMBER(J555),J555&gt;=0),J555,""))))</f>
        <v/>
      </c>
      <c r="P555" s="10" t="str">
        <f>IF(B555="","",IF(AND(ISNUMBER(F555),ISNUMBER(I555),I555&gt;=F555),"実績：門司発～門司着",IF(OR(F555&lt;&gt;"",I555&lt;&gt;""),"要確認：時刻不足・逆転",IF(AND(ISNUMBER(J555),J555&gt;=0),"実績：記録の時間","未確認"))))</f>
        <v/>
      </c>
      <c r="Q555" s="10" t="str">
        <f>IF(B555="","",IF(ISNUMBER(A555),YEAR(A555)-IF(MONTH(A555)&lt;4,1,0),""))</f>
        <v/>
      </c>
      <c r="R555" s="10" t="str">
        <f>IF(B555="","",IF(OR(NOT(ISNUMBER(A555)),C555="",D555="",L555="",M555="",AND(B555&lt;&gt;"関豊丸",B555&lt;&gt;"長豊丸")),"要確認：対象船・基本項目",IF(OR(P555="要確認：時刻不足・逆転",AND(ISNUMBER(G555),ISNUMBER(H555),H555&lt;G555),AND(ISNUMBER(F555),ISNUMBER(G555),G555&lt;F555),AND(ISNUMBER(H555),ISNUMBER(I555),I555&lt;H555),AND(ISNUMBER(J555),J555&lt;0),AND(ISNUMBER(K555),K555&lt;0)),"要確認：時刻・時間・料金",IF(COUNTIFS(OtherPorts[作業日],A555,OtherPorts[曳船名],B555,OtherPorts[船名],D555,OtherPorts[門司港発],F555)&gt;1,"要確認：同じ他港作業が重複",IF(OR(NOT(ISNUMBER(O555)),M555="未確認"),"要確認：時間・根拠未確認","確認済")))))</f>
        <v/>
      </c>
      <c r="S555" s="10" t="str">
        <f>IF(B555="","",IF(ISNUMBER(K555),0,1))</f>
        <v/>
      </c>
    </row>
    <row r="556" spans="1:19" ht="24.95" customHeight="1" x14ac:dyDescent="0.2">
      <c r="A556" s="20"/>
      <c r="B556" s="7"/>
      <c r="C556" s="7"/>
      <c r="D556" s="7"/>
      <c r="E556" s="7"/>
      <c r="F556" s="26"/>
      <c r="G556" s="26"/>
      <c r="H556" s="26"/>
      <c r="I556" s="26"/>
      <c r="J556" s="32"/>
      <c r="K556" s="35"/>
      <c r="L556" s="7"/>
      <c r="M556" s="7"/>
      <c r="N556" s="7"/>
      <c r="O556" s="18" t="str">
        <f>IF(B556="","",IF(AND(ISNUMBER(F556),ISNUMBER(I556),I556&gt;=F556),ROUND((I556-F556)*24,4),IF(OR(F556&lt;&gt;"",I556&lt;&gt;""),"",IF(AND(ISNUMBER(J556),J556&gt;=0),J556,""))))</f>
        <v/>
      </c>
      <c r="P556" s="10" t="str">
        <f>IF(B556="","",IF(AND(ISNUMBER(F556),ISNUMBER(I556),I556&gt;=F556),"実績：門司発～門司着",IF(OR(F556&lt;&gt;"",I556&lt;&gt;""),"要確認：時刻不足・逆転",IF(AND(ISNUMBER(J556),J556&gt;=0),"実績：記録の時間","未確認"))))</f>
        <v/>
      </c>
      <c r="Q556" s="10" t="str">
        <f>IF(B556="","",IF(ISNUMBER(A556),YEAR(A556)-IF(MONTH(A556)&lt;4,1,0),""))</f>
        <v/>
      </c>
      <c r="R556" s="10" t="str">
        <f>IF(B556="","",IF(OR(NOT(ISNUMBER(A556)),C556="",D556="",L556="",M556="",AND(B556&lt;&gt;"関豊丸",B556&lt;&gt;"長豊丸")),"要確認：対象船・基本項目",IF(OR(P556="要確認：時刻不足・逆転",AND(ISNUMBER(G556),ISNUMBER(H556),H556&lt;G556),AND(ISNUMBER(F556),ISNUMBER(G556),G556&lt;F556),AND(ISNUMBER(H556),ISNUMBER(I556),I556&lt;H556),AND(ISNUMBER(J556),J556&lt;0),AND(ISNUMBER(K556),K556&lt;0)),"要確認：時刻・時間・料金",IF(COUNTIFS(OtherPorts[作業日],A556,OtherPorts[曳船名],B556,OtherPorts[船名],D556,OtherPorts[門司港発],F556)&gt;1,"要確認：同じ他港作業が重複",IF(OR(NOT(ISNUMBER(O556)),M556="未確認"),"要確認：時間・根拠未確認","確認済")))))</f>
        <v/>
      </c>
      <c r="S556" s="10" t="str">
        <f>IF(B556="","",IF(ISNUMBER(K556),0,1))</f>
        <v/>
      </c>
    </row>
    <row r="557" spans="1:19" ht="24.95" customHeight="1" x14ac:dyDescent="0.2">
      <c r="A557" s="20"/>
      <c r="B557" s="7"/>
      <c r="C557" s="7"/>
      <c r="D557" s="7"/>
      <c r="E557" s="7"/>
      <c r="F557" s="26"/>
      <c r="G557" s="26"/>
      <c r="H557" s="26"/>
      <c r="I557" s="26"/>
      <c r="J557" s="32"/>
      <c r="K557" s="35"/>
      <c r="L557" s="7"/>
      <c r="M557" s="7"/>
      <c r="N557" s="7"/>
      <c r="O557" s="18" t="str">
        <f>IF(B557="","",IF(AND(ISNUMBER(F557),ISNUMBER(I557),I557&gt;=F557),ROUND((I557-F557)*24,4),IF(OR(F557&lt;&gt;"",I557&lt;&gt;""),"",IF(AND(ISNUMBER(J557),J557&gt;=0),J557,""))))</f>
        <v/>
      </c>
      <c r="P557" s="10" t="str">
        <f>IF(B557="","",IF(AND(ISNUMBER(F557),ISNUMBER(I557),I557&gt;=F557),"実績：門司発～門司着",IF(OR(F557&lt;&gt;"",I557&lt;&gt;""),"要確認：時刻不足・逆転",IF(AND(ISNUMBER(J557),J557&gt;=0),"実績：記録の時間","未確認"))))</f>
        <v/>
      </c>
      <c r="Q557" s="10" t="str">
        <f>IF(B557="","",IF(ISNUMBER(A557),YEAR(A557)-IF(MONTH(A557)&lt;4,1,0),""))</f>
        <v/>
      </c>
      <c r="R557" s="10" t="str">
        <f>IF(B557="","",IF(OR(NOT(ISNUMBER(A557)),C557="",D557="",L557="",M557="",AND(B557&lt;&gt;"関豊丸",B557&lt;&gt;"長豊丸")),"要確認：対象船・基本項目",IF(OR(P557="要確認：時刻不足・逆転",AND(ISNUMBER(G557),ISNUMBER(H557),H557&lt;G557),AND(ISNUMBER(F557),ISNUMBER(G557),G557&lt;F557),AND(ISNUMBER(H557),ISNUMBER(I557),I557&lt;H557),AND(ISNUMBER(J557),J557&lt;0),AND(ISNUMBER(K557),K557&lt;0)),"要確認：時刻・時間・料金",IF(COUNTIFS(OtherPorts[作業日],A557,OtherPorts[曳船名],B557,OtherPorts[船名],D557,OtherPorts[門司港発],F557)&gt;1,"要確認：同じ他港作業が重複",IF(OR(NOT(ISNUMBER(O557)),M557="未確認"),"要確認：時間・根拠未確認","確認済")))))</f>
        <v/>
      </c>
      <c r="S557" s="10" t="str">
        <f>IF(B557="","",IF(ISNUMBER(K557),0,1))</f>
        <v/>
      </c>
    </row>
    <row r="558" spans="1:19" ht="24.95" customHeight="1" x14ac:dyDescent="0.2">
      <c r="A558" s="20"/>
      <c r="B558" s="7"/>
      <c r="C558" s="7"/>
      <c r="D558" s="7"/>
      <c r="E558" s="7"/>
      <c r="F558" s="26"/>
      <c r="G558" s="26"/>
      <c r="H558" s="26"/>
      <c r="I558" s="26"/>
      <c r="J558" s="32"/>
      <c r="K558" s="35"/>
      <c r="L558" s="7"/>
      <c r="M558" s="7"/>
      <c r="N558" s="7"/>
      <c r="O558" s="18" t="str">
        <f>IF(B558="","",IF(AND(ISNUMBER(F558),ISNUMBER(I558),I558&gt;=F558),ROUND((I558-F558)*24,4),IF(OR(F558&lt;&gt;"",I558&lt;&gt;""),"",IF(AND(ISNUMBER(J558),J558&gt;=0),J558,""))))</f>
        <v/>
      </c>
      <c r="P558" s="10" t="str">
        <f>IF(B558="","",IF(AND(ISNUMBER(F558),ISNUMBER(I558),I558&gt;=F558),"実績：門司発～門司着",IF(OR(F558&lt;&gt;"",I558&lt;&gt;""),"要確認：時刻不足・逆転",IF(AND(ISNUMBER(J558),J558&gt;=0),"実績：記録の時間","未確認"))))</f>
        <v/>
      </c>
      <c r="Q558" s="10" t="str">
        <f>IF(B558="","",IF(ISNUMBER(A558),YEAR(A558)-IF(MONTH(A558)&lt;4,1,0),""))</f>
        <v/>
      </c>
      <c r="R558" s="10" t="str">
        <f>IF(B558="","",IF(OR(NOT(ISNUMBER(A558)),C558="",D558="",L558="",M558="",AND(B558&lt;&gt;"関豊丸",B558&lt;&gt;"長豊丸")),"要確認：対象船・基本項目",IF(OR(P558="要確認：時刻不足・逆転",AND(ISNUMBER(G558),ISNUMBER(H558),H558&lt;G558),AND(ISNUMBER(F558),ISNUMBER(G558),G558&lt;F558),AND(ISNUMBER(H558),ISNUMBER(I558),I558&lt;H558),AND(ISNUMBER(J558),J558&lt;0),AND(ISNUMBER(K558),K558&lt;0)),"要確認：時刻・時間・料金",IF(COUNTIFS(OtherPorts[作業日],A558,OtherPorts[曳船名],B558,OtherPorts[船名],D558,OtherPorts[門司港発],F558)&gt;1,"要確認：同じ他港作業が重複",IF(OR(NOT(ISNUMBER(O558)),M558="未確認"),"要確認：時間・根拠未確認","確認済")))))</f>
        <v/>
      </c>
      <c r="S558" s="10" t="str">
        <f>IF(B558="","",IF(ISNUMBER(K558),0,1))</f>
        <v/>
      </c>
    </row>
    <row r="559" spans="1:19" ht="24.95" customHeight="1" x14ac:dyDescent="0.2">
      <c r="A559" s="20"/>
      <c r="B559" s="7"/>
      <c r="C559" s="7"/>
      <c r="D559" s="7"/>
      <c r="E559" s="7"/>
      <c r="F559" s="26"/>
      <c r="G559" s="26"/>
      <c r="H559" s="26"/>
      <c r="I559" s="26"/>
      <c r="J559" s="32"/>
      <c r="K559" s="35"/>
      <c r="L559" s="7"/>
      <c r="M559" s="7"/>
      <c r="N559" s="7"/>
      <c r="O559" s="18" t="str">
        <f>IF(B559="","",IF(AND(ISNUMBER(F559),ISNUMBER(I559),I559&gt;=F559),ROUND((I559-F559)*24,4),IF(OR(F559&lt;&gt;"",I559&lt;&gt;""),"",IF(AND(ISNUMBER(J559),J559&gt;=0),J559,""))))</f>
        <v/>
      </c>
      <c r="P559" s="10" t="str">
        <f>IF(B559="","",IF(AND(ISNUMBER(F559),ISNUMBER(I559),I559&gt;=F559),"実績：門司発～門司着",IF(OR(F559&lt;&gt;"",I559&lt;&gt;""),"要確認：時刻不足・逆転",IF(AND(ISNUMBER(J559),J559&gt;=0),"実績：記録の時間","未確認"))))</f>
        <v/>
      </c>
      <c r="Q559" s="10" t="str">
        <f>IF(B559="","",IF(ISNUMBER(A559),YEAR(A559)-IF(MONTH(A559)&lt;4,1,0),""))</f>
        <v/>
      </c>
      <c r="R559" s="10" t="str">
        <f>IF(B559="","",IF(OR(NOT(ISNUMBER(A559)),C559="",D559="",L559="",M559="",AND(B559&lt;&gt;"関豊丸",B559&lt;&gt;"長豊丸")),"要確認：対象船・基本項目",IF(OR(P559="要確認：時刻不足・逆転",AND(ISNUMBER(G559),ISNUMBER(H559),H559&lt;G559),AND(ISNUMBER(F559),ISNUMBER(G559),G559&lt;F559),AND(ISNUMBER(H559),ISNUMBER(I559),I559&lt;H559),AND(ISNUMBER(J559),J559&lt;0),AND(ISNUMBER(K559),K559&lt;0)),"要確認：時刻・時間・料金",IF(COUNTIFS(OtherPorts[作業日],A559,OtherPorts[曳船名],B559,OtherPorts[船名],D559,OtherPorts[門司港発],F559)&gt;1,"要確認：同じ他港作業が重複",IF(OR(NOT(ISNUMBER(O559)),M559="未確認"),"要確認：時間・根拠未確認","確認済")))))</f>
        <v/>
      </c>
      <c r="S559" s="10" t="str">
        <f>IF(B559="","",IF(ISNUMBER(K559),0,1))</f>
        <v/>
      </c>
    </row>
    <row r="560" spans="1:19" ht="24.95" customHeight="1" x14ac:dyDescent="0.2">
      <c r="A560" s="20"/>
      <c r="B560" s="7"/>
      <c r="C560" s="7"/>
      <c r="D560" s="7"/>
      <c r="E560" s="7"/>
      <c r="F560" s="26"/>
      <c r="G560" s="26"/>
      <c r="H560" s="26"/>
      <c r="I560" s="26"/>
      <c r="J560" s="32"/>
      <c r="K560" s="35"/>
      <c r="L560" s="7"/>
      <c r="M560" s="7"/>
      <c r="N560" s="7"/>
      <c r="O560" s="18" t="str">
        <f>IF(B560="","",IF(AND(ISNUMBER(F560),ISNUMBER(I560),I560&gt;=F560),ROUND((I560-F560)*24,4),IF(OR(F560&lt;&gt;"",I560&lt;&gt;""),"",IF(AND(ISNUMBER(J560),J560&gt;=0),J560,""))))</f>
        <v/>
      </c>
      <c r="P560" s="10" t="str">
        <f>IF(B560="","",IF(AND(ISNUMBER(F560),ISNUMBER(I560),I560&gt;=F560),"実績：門司発～門司着",IF(OR(F560&lt;&gt;"",I560&lt;&gt;""),"要確認：時刻不足・逆転",IF(AND(ISNUMBER(J560),J560&gt;=0),"実績：記録の時間","未確認"))))</f>
        <v/>
      </c>
      <c r="Q560" s="10" t="str">
        <f>IF(B560="","",IF(ISNUMBER(A560),YEAR(A560)-IF(MONTH(A560)&lt;4,1,0),""))</f>
        <v/>
      </c>
      <c r="R560" s="10" t="str">
        <f>IF(B560="","",IF(OR(NOT(ISNUMBER(A560)),C560="",D560="",L560="",M560="",AND(B560&lt;&gt;"関豊丸",B560&lt;&gt;"長豊丸")),"要確認：対象船・基本項目",IF(OR(P560="要確認：時刻不足・逆転",AND(ISNUMBER(G560),ISNUMBER(H560),H560&lt;G560),AND(ISNUMBER(F560),ISNUMBER(G560),G560&lt;F560),AND(ISNUMBER(H560),ISNUMBER(I560),I560&lt;H560),AND(ISNUMBER(J560),J560&lt;0),AND(ISNUMBER(K560),K560&lt;0)),"要確認：時刻・時間・料金",IF(COUNTIFS(OtherPorts[作業日],A560,OtherPorts[曳船名],B560,OtherPorts[船名],D560,OtherPorts[門司港発],F560)&gt;1,"要確認：同じ他港作業が重複",IF(OR(NOT(ISNUMBER(O560)),M560="未確認"),"要確認：時間・根拠未確認","確認済")))))</f>
        <v/>
      </c>
      <c r="S560" s="10" t="str">
        <f>IF(B560="","",IF(ISNUMBER(K560),0,1))</f>
        <v/>
      </c>
    </row>
    <row r="561" spans="1:19" ht="24.95" customHeight="1" x14ac:dyDescent="0.2">
      <c r="A561" s="20"/>
      <c r="B561" s="7"/>
      <c r="C561" s="7"/>
      <c r="D561" s="7"/>
      <c r="E561" s="7"/>
      <c r="F561" s="26"/>
      <c r="G561" s="26"/>
      <c r="H561" s="26"/>
      <c r="I561" s="26"/>
      <c r="J561" s="32"/>
      <c r="K561" s="35"/>
      <c r="L561" s="7"/>
      <c r="M561" s="7"/>
      <c r="N561" s="7"/>
      <c r="O561" s="18" t="str">
        <f>IF(B561="","",IF(AND(ISNUMBER(F561),ISNUMBER(I561),I561&gt;=F561),ROUND((I561-F561)*24,4),IF(OR(F561&lt;&gt;"",I561&lt;&gt;""),"",IF(AND(ISNUMBER(J561),J561&gt;=0),J561,""))))</f>
        <v/>
      </c>
      <c r="P561" s="10" t="str">
        <f>IF(B561="","",IF(AND(ISNUMBER(F561),ISNUMBER(I561),I561&gt;=F561),"実績：門司発～門司着",IF(OR(F561&lt;&gt;"",I561&lt;&gt;""),"要確認：時刻不足・逆転",IF(AND(ISNUMBER(J561),J561&gt;=0),"実績：記録の時間","未確認"))))</f>
        <v/>
      </c>
      <c r="Q561" s="10" t="str">
        <f>IF(B561="","",IF(ISNUMBER(A561),YEAR(A561)-IF(MONTH(A561)&lt;4,1,0),""))</f>
        <v/>
      </c>
      <c r="R561" s="10" t="str">
        <f>IF(B561="","",IF(OR(NOT(ISNUMBER(A561)),C561="",D561="",L561="",M561="",AND(B561&lt;&gt;"関豊丸",B561&lt;&gt;"長豊丸")),"要確認：対象船・基本項目",IF(OR(P561="要確認：時刻不足・逆転",AND(ISNUMBER(G561),ISNUMBER(H561),H561&lt;G561),AND(ISNUMBER(F561),ISNUMBER(G561),G561&lt;F561),AND(ISNUMBER(H561),ISNUMBER(I561),I561&lt;H561),AND(ISNUMBER(J561),J561&lt;0),AND(ISNUMBER(K561),K561&lt;0)),"要確認：時刻・時間・料金",IF(COUNTIFS(OtherPorts[作業日],A561,OtherPorts[曳船名],B561,OtherPorts[船名],D561,OtherPorts[門司港発],F561)&gt;1,"要確認：同じ他港作業が重複",IF(OR(NOT(ISNUMBER(O561)),M561="未確認"),"要確認：時間・根拠未確認","確認済")))))</f>
        <v/>
      </c>
      <c r="S561" s="10" t="str">
        <f>IF(B561="","",IF(ISNUMBER(K561),0,1))</f>
        <v/>
      </c>
    </row>
    <row r="562" spans="1:19" ht="24.95" customHeight="1" x14ac:dyDescent="0.2">
      <c r="A562" s="20"/>
      <c r="B562" s="7"/>
      <c r="C562" s="7"/>
      <c r="D562" s="7"/>
      <c r="E562" s="7"/>
      <c r="F562" s="26"/>
      <c r="G562" s="26"/>
      <c r="H562" s="26"/>
      <c r="I562" s="26"/>
      <c r="J562" s="32"/>
      <c r="K562" s="35"/>
      <c r="L562" s="7"/>
      <c r="M562" s="7"/>
      <c r="N562" s="7"/>
      <c r="O562" s="18" t="str">
        <f>IF(B562="","",IF(AND(ISNUMBER(F562),ISNUMBER(I562),I562&gt;=F562),ROUND((I562-F562)*24,4),IF(OR(F562&lt;&gt;"",I562&lt;&gt;""),"",IF(AND(ISNUMBER(J562),J562&gt;=0),J562,""))))</f>
        <v/>
      </c>
      <c r="P562" s="10" t="str">
        <f>IF(B562="","",IF(AND(ISNUMBER(F562),ISNUMBER(I562),I562&gt;=F562),"実績：門司発～門司着",IF(OR(F562&lt;&gt;"",I562&lt;&gt;""),"要確認：時刻不足・逆転",IF(AND(ISNUMBER(J562),J562&gt;=0),"実績：記録の時間","未確認"))))</f>
        <v/>
      </c>
      <c r="Q562" s="10" t="str">
        <f>IF(B562="","",IF(ISNUMBER(A562),YEAR(A562)-IF(MONTH(A562)&lt;4,1,0),""))</f>
        <v/>
      </c>
      <c r="R562" s="10" t="str">
        <f>IF(B562="","",IF(OR(NOT(ISNUMBER(A562)),C562="",D562="",L562="",M562="",AND(B562&lt;&gt;"関豊丸",B562&lt;&gt;"長豊丸")),"要確認：対象船・基本項目",IF(OR(P562="要確認：時刻不足・逆転",AND(ISNUMBER(G562),ISNUMBER(H562),H562&lt;G562),AND(ISNUMBER(F562),ISNUMBER(G562),G562&lt;F562),AND(ISNUMBER(H562),ISNUMBER(I562),I562&lt;H562),AND(ISNUMBER(J562),J562&lt;0),AND(ISNUMBER(K562),K562&lt;0)),"要確認：時刻・時間・料金",IF(COUNTIFS(OtherPorts[作業日],A562,OtherPorts[曳船名],B562,OtherPorts[船名],D562,OtherPorts[門司港発],F562)&gt;1,"要確認：同じ他港作業が重複",IF(OR(NOT(ISNUMBER(O562)),M562="未確認"),"要確認：時間・根拠未確認","確認済")))))</f>
        <v/>
      </c>
      <c r="S562" s="10" t="str">
        <f>IF(B562="","",IF(ISNUMBER(K562),0,1))</f>
        <v/>
      </c>
    </row>
    <row r="563" spans="1:19" ht="24.95" customHeight="1" x14ac:dyDescent="0.2">
      <c r="A563" s="20"/>
      <c r="B563" s="7"/>
      <c r="C563" s="7"/>
      <c r="D563" s="7"/>
      <c r="E563" s="7"/>
      <c r="F563" s="26"/>
      <c r="G563" s="26"/>
      <c r="H563" s="26"/>
      <c r="I563" s="26"/>
      <c r="J563" s="32"/>
      <c r="K563" s="35"/>
      <c r="L563" s="7"/>
      <c r="M563" s="7"/>
      <c r="N563" s="7"/>
      <c r="O563" s="18" t="str">
        <f>IF(B563="","",IF(AND(ISNUMBER(F563),ISNUMBER(I563),I563&gt;=F563),ROUND((I563-F563)*24,4),IF(OR(F563&lt;&gt;"",I563&lt;&gt;""),"",IF(AND(ISNUMBER(J563),J563&gt;=0),J563,""))))</f>
        <v/>
      </c>
      <c r="P563" s="10" t="str">
        <f>IF(B563="","",IF(AND(ISNUMBER(F563),ISNUMBER(I563),I563&gt;=F563),"実績：門司発～門司着",IF(OR(F563&lt;&gt;"",I563&lt;&gt;""),"要確認：時刻不足・逆転",IF(AND(ISNUMBER(J563),J563&gt;=0),"実績：記録の時間","未確認"))))</f>
        <v/>
      </c>
      <c r="Q563" s="10" t="str">
        <f>IF(B563="","",IF(ISNUMBER(A563),YEAR(A563)-IF(MONTH(A563)&lt;4,1,0),""))</f>
        <v/>
      </c>
      <c r="R563" s="10" t="str">
        <f>IF(B563="","",IF(OR(NOT(ISNUMBER(A563)),C563="",D563="",L563="",M563="",AND(B563&lt;&gt;"関豊丸",B563&lt;&gt;"長豊丸")),"要確認：対象船・基本項目",IF(OR(P563="要確認：時刻不足・逆転",AND(ISNUMBER(G563),ISNUMBER(H563),H563&lt;G563),AND(ISNUMBER(F563),ISNUMBER(G563),G563&lt;F563),AND(ISNUMBER(H563),ISNUMBER(I563),I563&lt;H563),AND(ISNUMBER(J563),J563&lt;0),AND(ISNUMBER(K563),K563&lt;0)),"要確認：時刻・時間・料金",IF(COUNTIFS(OtherPorts[作業日],A563,OtherPorts[曳船名],B563,OtherPorts[船名],D563,OtherPorts[門司港発],F563)&gt;1,"要確認：同じ他港作業が重複",IF(OR(NOT(ISNUMBER(O563)),M563="未確認"),"要確認：時間・根拠未確認","確認済")))))</f>
        <v/>
      </c>
      <c r="S563" s="10" t="str">
        <f>IF(B563="","",IF(ISNUMBER(K563),0,1))</f>
        <v/>
      </c>
    </row>
    <row r="564" spans="1:19" ht="24.95" customHeight="1" x14ac:dyDescent="0.2">
      <c r="A564" s="20"/>
      <c r="B564" s="7"/>
      <c r="C564" s="7"/>
      <c r="D564" s="7"/>
      <c r="E564" s="7"/>
      <c r="F564" s="26"/>
      <c r="G564" s="26"/>
      <c r="H564" s="26"/>
      <c r="I564" s="26"/>
      <c r="J564" s="32"/>
      <c r="K564" s="35"/>
      <c r="L564" s="7"/>
      <c r="M564" s="7"/>
      <c r="N564" s="7"/>
      <c r="O564" s="18" t="str">
        <f>IF(B564="","",IF(AND(ISNUMBER(F564),ISNUMBER(I564),I564&gt;=F564),ROUND((I564-F564)*24,4),IF(OR(F564&lt;&gt;"",I564&lt;&gt;""),"",IF(AND(ISNUMBER(J564),J564&gt;=0),J564,""))))</f>
        <v/>
      </c>
      <c r="P564" s="10" t="str">
        <f>IF(B564="","",IF(AND(ISNUMBER(F564),ISNUMBER(I564),I564&gt;=F564),"実績：門司発～門司着",IF(OR(F564&lt;&gt;"",I564&lt;&gt;""),"要確認：時刻不足・逆転",IF(AND(ISNUMBER(J564),J564&gt;=0),"実績：記録の時間","未確認"))))</f>
        <v/>
      </c>
      <c r="Q564" s="10" t="str">
        <f>IF(B564="","",IF(ISNUMBER(A564),YEAR(A564)-IF(MONTH(A564)&lt;4,1,0),""))</f>
        <v/>
      </c>
      <c r="R564" s="10" t="str">
        <f>IF(B564="","",IF(OR(NOT(ISNUMBER(A564)),C564="",D564="",L564="",M564="",AND(B564&lt;&gt;"関豊丸",B564&lt;&gt;"長豊丸")),"要確認：対象船・基本項目",IF(OR(P564="要確認：時刻不足・逆転",AND(ISNUMBER(G564),ISNUMBER(H564),H564&lt;G564),AND(ISNUMBER(F564),ISNUMBER(G564),G564&lt;F564),AND(ISNUMBER(H564),ISNUMBER(I564),I564&lt;H564),AND(ISNUMBER(J564),J564&lt;0),AND(ISNUMBER(K564),K564&lt;0)),"要確認：時刻・時間・料金",IF(COUNTIFS(OtherPorts[作業日],A564,OtherPorts[曳船名],B564,OtherPorts[船名],D564,OtherPorts[門司港発],F564)&gt;1,"要確認：同じ他港作業が重複",IF(OR(NOT(ISNUMBER(O564)),M564="未確認"),"要確認：時間・根拠未確認","確認済")))))</f>
        <v/>
      </c>
      <c r="S564" s="10" t="str">
        <f>IF(B564="","",IF(ISNUMBER(K564),0,1))</f>
        <v/>
      </c>
    </row>
    <row r="565" spans="1:19" ht="24.95" customHeight="1" x14ac:dyDescent="0.2">
      <c r="A565" s="20"/>
      <c r="B565" s="7"/>
      <c r="C565" s="7"/>
      <c r="D565" s="7"/>
      <c r="E565" s="7"/>
      <c r="F565" s="26"/>
      <c r="G565" s="26"/>
      <c r="H565" s="26"/>
      <c r="I565" s="26"/>
      <c r="J565" s="32"/>
      <c r="K565" s="35"/>
      <c r="L565" s="7"/>
      <c r="M565" s="7"/>
      <c r="N565" s="7"/>
      <c r="O565" s="18" t="str">
        <f>IF(B565="","",IF(AND(ISNUMBER(F565),ISNUMBER(I565),I565&gt;=F565),ROUND((I565-F565)*24,4),IF(OR(F565&lt;&gt;"",I565&lt;&gt;""),"",IF(AND(ISNUMBER(J565),J565&gt;=0),J565,""))))</f>
        <v/>
      </c>
      <c r="P565" s="10" t="str">
        <f>IF(B565="","",IF(AND(ISNUMBER(F565),ISNUMBER(I565),I565&gt;=F565),"実績：門司発～門司着",IF(OR(F565&lt;&gt;"",I565&lt;&gt;""),"要確認：時刻不足・逆転",IF(AND(ISNUMBER(J565),J565&gt;=0),"実績：記録の時間","未確認"))))</f>
        <v/>
      </c>
      <c r="Q565" s="10" t="str">
        <f>IF(B565="","",IF(ISNUMBER(A565),YEAR(A565)-IF(MONTH(A565)&lt;4,1,0),""))</f>
        <v/>
      </c>
      <c r="R565" s="10" t="str">
        <f>IF(B565="","",IF(OR(NOT(ISNUMBER(A565)),C565="",D565="",L565="",M565="",AND(B565&lt;&gt;"関豊丸",B565&lt;&gt;"長豊丸")),"要確認：対象船・基本項目",IF(OR(P565="要確認：時刻不足・逆転",AND(ISNUMBER(G565),ISNUMBER(H565),H565&lt;G565),AND(ISNUMBER(F565),ISNUMBER(G565),G565&lt;F565),AND(ISNUMBER(H565),ISNUMBER(I565),I565&lt;H565),AND(ISNUMBER(J565),J565&lt;0),AND(ISNUMBER(K565),K565&lt;0)),"要確認：時刻・時間・料金",IF(COUNTIFS(OtherPorts[作業日],A565,OtherPorts[曳船名],B565,OtherPorts[船名],D565,OtherPorts[門司港発],F565)&gt;1,"要確認：同じ他港作業が重複",IF(OR(NOT(ISNUMBER(O565)),M565="未確認"),"要確認：時間・根拠未確認","確認済")))))</f>
        <v/>
      </c>
      <c r="S565" s="10" t="str">
        <f>IF(B565="","",IF(ISNUMBER(K565),0,1))</f>
        <v/>
      </c>
    </row>
    <row r="566" spans="1:19" ht="24.95" customHeight="1" x14ac:dyDescent="0.2">
      <c r="A566" s="20"/>
      <c r="B566" s="7"/>
      <c r="C566" s="7"/>
      <c r="D566" s="7"/>
      <c r="E566" s="7"/>
      <c r="F566" s="26"/>
      <c r="G566" s="26"/>
      <c r="H566" s="26"/>
      <c r="I566" s="26"/>
      <c r="J566" s="32"/>
      <c r="K566" s="35"/>
      <c r="L566" s="7"/>
      <c r="M566" s="7"/>
      <c r="N566" s="7"/>
      <c r="O566" s="18" t="str">
        <f>IF(B566="","",IF(AND(ISNUMBER(F566),ISNUMBER(I566),I566&gt;=F566),ROUND((I566-F566)*24,4),IF(OR(F566&lt;&gt;"",I566&lt;&gt;""),"",IF(AND(ISNUMBER(J566),J566&gt;=0),J566,""))))</f>
        <v/>
      </c>
      <c r="P566" s="10" t="str">
        <f>IF(B566="","",IF(AND(ISNUMBER(F566),ISNUMBER(I566),I566&gt;=F566),"実績：門司発～門司着",IF(OR(F566&lt;&gt;"",I566&lt;&gt;""),"要確認：時刻不足・逆転",IF(AND(ISNUMBER(J566),J566&gt;=0),"実績：記録の時間","未確認"))))</f>
        <v/>
      </c>
      <c r="Q566" s="10" t="str">
        <f>IF(B566="","",IF(ISNUMBER(A566),YEAR(A566)-IF(MONTH(A566)&lt;4,1,0),""))</f>
        <v/>
      </c>
      <c r="R566" s="10" t="str">
        <f>IF(B566="","",IF(OR(NOT(ISNUMBER(A566)),C566="",D566="",L566="",M566="",AND(B566&lt;&gt;"関豊丸",B566&lt;&gt;"長豊丸")),"要確認：対象船・基本項目",IF(OR(P566="要確認：時刻不足・逆転",AND(ISNUMBER(G566),ISNUMBER(H566),H566&lt;G566),AND(ISNUMBER(F566),ISNUMBER(G566),G566&lt;F566),AND(ISNUMBER(H566),ISNUMBER(I566),I566&lt;H566),AND(ISNUMBER(J566),J566&lt;0),AND(ISNUMBER(K566),K566&lt;0)),"要確認：時刻・時間・料金",IF(COUNTIFS(OtherPorts[作業日],A566,OtherPorts[曳船名],B566,OtherPorts[船名],D566,OtherPorts[門司港発],F566)&gt;1,"要確認：同じ他港作業が重複",IF(OR(NOT(ISNUMBER(O566)),M566="未確認"),"要確認：時間・根拠未確認","確認済")))))</f>
        <v/>
      </c>
      <c r="S566" s="10" t="str">
        <f>IF(B566="","",IF(ISNUMBER(K566),0,1))</f>
        <v/>
      </c>
    </row>
    <row r="567" spans="1:19" ht="24.95" customHeight="1" x14ac:dyDescent="0.2">
      <c r="A567" s="20"/>
      <c r="B567" s="7"/>
      <c r="C567" s="7"/>
      <c r="D567" s="7"/>
      <c r="E567" s="7"/>
      <c r="F567" s="26"/>
      <c r="G567" s="26"/>
      <c r="H567" s="26"/>
      <c r="I567" s="26"/>
      <c r="J567" s="32"/>
      <c r="K567" s="35"/>
      <c r="L567" s="7"/>
      <c r="M567" s="7"/>
      <c r="N567" s="7"/>
      <c r="O567" s="18" t="str">
        <f>IF(B567="","",IF(AND(ISNUMBER(F567),ISNUMBER(I567),I567&gt;=F567),ROUND((I567-F567)*24,4),IF(OR(F567&lt;&gt;"",I567&lt;&gt;""),"",IF(AND(ISNUMBER(J567),J567&gt;=0),J567,""))))</f>
        <v/>
      </c>
      <c r="P567" s="10" t="str">
        <f>IF(B567="","",IF(AND(ISNUMBER(F567),ISNUMBER(I567),I567&gt;=F567),"実績：門司発～門司着",IF(OR(F567&lt;&gt;"",I567&lt;&gt;""),"要確認：時刻不足・逆転",IF(AND(ISNUMBER(J567),J567&gt;=0),"実績：記録の時間","未確認"))))</f>
        <v/>
      </c>
      <c r="Q567" s="10" t="str">
        <f>IF(B567="","",IF(ISNUMBER(A567),YEAR(A567)-IF(MONTH(A567)&lt;4,1,0),""))</f>
        <v/>
      </c>
      <c r="R567" s="10" t="str">
        <f>IF(B567="","",IF(OR(NOT(ISNUMBER(A567)),C567="",D567="",L567="",M567="",AND(B567&lt;&gt;"関豊丸",B567&lt;&gt;"長豊丸")),"要確認：対象船・基本項目",IF(OR(P567="要確認：時刻不足・逆転",AND(ISNUMBER(G567),ISNUMBER(H567),H567&lt;G567),AND(ISNUMBER(F567),ISNUMBER(G567),G567&lt;F567),AND(ISNUMBER(H567),ISNUMBER(I567),I567&lt;H567),AND(ISNUMBER(J567),J567&lt;0),AND(ISNUMBER(K567),K567&lt;0)),"要確認：時刻・時間・料金",IF(COUNTIFS(OtherPorts[作業日],A567,OtherPorts[曳船名],B567,OtherPorts[船名],D567,OtherPorts[門司港発],F567)&gt;1,"要確認：同じ他港作業が重複",IF(OR(NOT(ISNUMBER(O567)),M567="未確認"),"要確認：時間・根拠未確認","確認済")))))</f>
        <v/>
      </c>
      <c r="S567" s="10" t="str">
        <f>IF(B567="","",IF(ISNUMBER(K567),0,1))</f>
        <v/>
      </c>
    </row>
    <row r="568" spans="1:19" ht="24.95" customHeight="1" x14ac:dyDescent="0.2">
      <c r="A568" s="20"/>
      <c r="B568" s="7"/>
      <c r="C568" s="7"/>
      <c r="D568" s="7"/>
      <c r="E568" s="7"/>
      <c r="F568" s="26"/>
      <c r="G568" s="26"/>
      <c r="H568" s="26"/>
      <c r="I568" s="26"/>
      <c r="J568" s="32"/>
      <c r="K568" s="35"/>
      <c r="L568" s="7"/>
      <c r="M568" s="7"/>
      <c r="N568" s="7"/>
      <c r="O568" s="18" t="str">
        <f>IF(B568="","",IF(AND(ISNUMBER(F568),ISNUMBER(I568),I568&gt;=F568),ROUND((I568-F568)*24,4),IF(OR(F568&lt;&gt;"",I568&lt;&gt;""),"",IF(AND(ISNUMBER(J568),J568&gt;=0),J568,""))))</f>
        <v/>
      </c>
      <c r="P568" s="10" t="str">
        <f>IF(B568="","",IF(AND(ISNUMBER(F568),ISNUMBER(I568),I568&gt;=F568),"実績：門司発～門司着",IF(OR(F568&lt;&gt;"",I568&lt;&gt;""),"要確認：時刻不足・逆転",IF(AND(ISNUMBER(J568),J568&gt;=0),"実績：記録の時間","未確認"))))</f>
        <v/>
      </c>
      <c r="Q568" s="10" t="str">
        <f>IF(B568="","",IF(ISNUMBER(A568),YEAR(A568)-IF(MONTH(A568)&lt;4,1,0),""))</f>
        <v/>
      </c>
      <c r="R568" s="10" t="str">
        <f>IF(B568="","",IF(OR(NOT(ISNUMBER(A568)),C568="",D568="",L568="",M568="",AND(B568&lt;&gt;"関豊丸",B568&lt;&gt;"長豊丸")),"要確認：対象船・基本項目",IF(OR(P568="要確認：時刻不足・逆転",AND(ISNUMBER(G568),ISNUMBER(H568),H568&lt;G568),AND(ISNUMBER(F568),ISNUMBER(G568),G568&lt;F568),AND(ISNUMBER(H568),ISNUMBER(I568),I568&lt;H568),AND(ISNUMBER(J568),J568&lt;0),AND(ISNUMBER(K568),K568&lt;0)),"要確認：時刻・時間・料金",IF(COUNTIFS(OtherPorts[作業日],A568,OtherPorts[曳船名],B568,OtherPorts[船名],D568,OtherPorts[門司港発],F568)&gt;1,"要確認：同じ他港作業が重複",IF(OR(NOT(ISNUMBER(O568)),M568="未確認"),"要確認：時間・根拠未確認","確認済")))))</f>
        <v/>
      </c>
      <c r="S568" s="10" t="str">
        <f>IF(B568="","",IF(ISNUMBER(K568),0,1))</f>
        <v/>
      </c>
    </row>
    <row r="569" spans="1:19" ht="24.95" customHeight="1" x14ac:dyDescent="0.2">
      <c r="A569" s="20"/>
      <c r="B569" s="7"/>
      <c r="C569" s="7"/>
      <c r="D569" s="7"/>
      <c r="E569" s="7"/>
      <c r="F569" s="26"/>
      <c r="G569" s="26"/>
      <c r="H569" s="26"/>
      <c r="I569" s="26"/>
      <c r="J569" s="32"/>
      <c r="K569" s="35"/>
      <c r="L569" s="7"/>
      <c r="M569" s="7"/>
      <c r="N569" s="7"/>
      <c r="O569" s="18" t="str">
        <f>IF(B569="","",IF(AND(ISNUMBER(F569),ISNUMBER(I569),I569&gt;=F569),ROUND((I569-F569)*24,4),IF(OR(F569&lt;&gt;"",I569&lt;&gt;""),"",IF(AND(ISNUMBER(J569),J569&gt;=0),J569,""))))</f>
        <v/>
      </c>
      <c r="P569" s="10" t="str">
        <f>IF(B569="","",IF(AND(ISNUMBER(F569),ISNUMBER(I569),I569&gt;=F569),"実績：門司発～門司着",IF(OR(F569&lt;&gt;"",I569&lt;&gt;""),"要確認：時刻不足・逆転",IF(AND(ISNUMBER(J569),J569&gt;=0),"実績：記録の時間","未確認"))))</f>
        <v/>
      </c>
      <c r="Q569" s="10" t="str">
        <f>IF(B569="","",IF(ISNUMBER(A569),YEAR(A569)-IF(MONTH(A569)&lt;4,1,0),""))</f>
        <v/>
      </c>
      <c r="R569" s="10" t="str">
        <f>IF(B569="","",IF(OR(NOT(ISNUMBER(A569)),C569="",D569="",L569="",M569="",AND(B569&lt;&gt;"関豊丸",B569&lt;&gt;"長豊丸")),"要確認：対象船・基本項目",IF(OR(P569="要確認：時刻不足・逆転",AND(ISNUMBER(G569),ISNUMBER(H569),H569&lt;G569),AND(ISNUMBER(F569),ISNUMBER(G569),G569&lt;F569),AND(ISNUMBER(H569),ISNUMBER(I569),I569&lt;H569),AND(ISNUMBER(J569),J569&lt;0),AND(ISNUMBER(K569),K569&lt;0)),"要確認：時刻・時間・料金",IF(COUNTIFS(OtherPorts[作業日],A569,OtherPorts[曳船名],B569,OtherPorts[船名],D569,OtherPorts[門司港発],F569)&gt;1,"要確認：同じ他港作業が重複",IF(OR(NOT(ISNUMBER(O569)),M569="未確認"),"要確認：時間・根拠未確認","確認済")))))</f>
        <v/>
      </c>
      <c r="S569" s="10" t="str">
        <f>IF(B569="","",IF(ISNUMBER(K569),0,1))</f>
        <v/>
      </c>
    </row>
    <row r="570" spans="1:19" ht="24.95" customHeight="1" x14ac:dyDescent="0.2">
      <c r="A570" s="20"/>
      <c r="B570" s="7"/>
      <c r="C570" s="7"/>
      <c r="D570" s="7"/>
      <c r="E570" s="7"/>
      <c r="F570" s="26"/>
      <c r="G570" s="26"/>
      <c r="H570" s="26"/>
      <c r="I570" s="26"/>
      <c r="J570" s="32"/>
      <c r="K570" s="35"/>
      <c r="L570" s="7"/>
      <c r="M570" s="7"/>
      <c r="N570" s="7"/>
      <c r="O570" s="18" t="str">
        <f>IF(B570="","",IF(AND(ISNUMBER(F570),ISNUMBER(I570),I570&gt;=F570),ROUND((I570-F570)*24,4),IF(OR(F570&lt;&gt;"",I570&lt;&gt;""),"",IF(AND(ISNUMBER(J570),J570&gt;=0),J570,""))))</f>
        <v/>
      </c>
      <c r="P570" s="10" t="str">
        <f>IF(B570="","",IF(AND(ISNUMBER(F570),ISNUMBER(I570),I570&gt;=F570),"実績：門司発～門司着",IF(OR(F570&lt;&gt;"",I570&lt;&gt;""),"要確認：時刻不足・逆転",IF(AND(ISNUMBER(J570),J570&gt;=0),"実績：記録の時間","未確認"))))</f>
        <v/>
      </c>
      <c r="Q570" s="10" t="str">
        <f>IF(B570="","",IF(ISNUMBER(A570),YEAR(A570)-IF(MONTH(A570)&lt;4,1,0),""))</f>
        <v/>
      </c>
      <c r="R570" s="10" t="str">
        <f>IF(B570="","",IF(OR(NOT(ISNUMBER(A570)),C570="",D570="",L570="",M570="",AND(B570&lt;&gt;"関豊丸",B570&lt;&gt;"長豊丸")),"要確認：対象船・基本項目",IF(OR(P570="要確認：時刻不足・逆転",AND(ISNUMBER(G570),ISNUMBER(H570),H570&lt;G570),AND(ISNUMBER(F570),ISNUMBER(G570),G570&lt;F570),AND(ISNUMBER(H570),ISNUMBER(I570),I570&lt;H570),AND(ISNUMBER(J570),J570&lt;0),AND(ISNUMBER(K570),K570&lt;0)),"要確認：時刻・時間・料金",IF(COUNTIFS(OtherPorts[作業日],A570,OtherPorts[曳船名],B570,OtherPorts[船名],D570,OtherPorts[門司港発],F570)&gt;1,"要確認：同じ他港作業が重複",IF(OR(NOT(ISNUMBER(O570)),M570="未確認"),"要確認：時間・根拠未確認","確認済")))))</f>
        <v/>
      </c>
      <c r="S570" s="10" t="str">
        <f>IF(B570="","",IF(ISNUMBER(K570),0,1))</f>
        <v/>
      </c>
    </row>
    <row r="571" spans="1:19" ht="24.95" customHeight="1" x14ac:dyDescent="0.2">
      <c r="A571" s="20"/>
      <c r="B571" s="7"/>
      <c r="C571" s="7"/>
      <c r="D571" s="7"/>
      <c r="E571" s="7"/>
      <c r="F571" s="26"/>
      <c r="G571" s="26"/>
      <c r="H571" s="26"/>
      <c r="I571" s="26"/>
      <c r="J571" s="32"/>
      <c r="K571" s="35"/>
      <c r="L571" s="7"/>
      <c r="M571" s="7"/>
      <c r="N571" s="7"/>
      <c r="O571" s="18" t="str">
        <f>IF(B571="","",IF(AND(ISNUMBER(F571),ISNUMBER(I571),I571&gt;=F571),ROUND((I571-F571)*24,4),IF(OR(F571&lt;&gt;"",I571&lt;&gt;""),"",IF(AND(ISNUMBER(J571),J571&gt;=0),J571,""))))</f>
        <v/>
      </c>
      <c r="P571" s="10" t="str">
        <f>IF(B571="","",IF(AND(ISNUMBER(F571),ISNUMBER(I571),I571&gt;=F571),"実績：門司発～門司着",IF(OR(F571&lt;&gt;"",I571&lt;&gt;""),"要確認：時刻不足・逆転",IF(AND(ISNUMBER(J571),J571&gt;=0),"実績：記録の時間","未確認"))))</f>
        <v/>
      </c>
      <c r="Q571" s="10" t="str">
        <f>IF(B571="","",IF(ISNUMBER(A571),YEAR(A571)-IF(MONTH(A571)&lt;4,1,0),""))</f>
        <v/>
      </c>
      <c r="R571" s="10" t="str">
        <f>IF(B571="","",IF(OR(NOT(ISNUMBER(A571)),C571="",D571="",L571="",M571="",AND(B571&lt;&gt;"関豊丸",B571&lt;&gt;"長豊丸")),"要確認：対象船・基本項目",IF(OR(P571="要確認：時刻不足・逆転",AND(ISNUMBER(G571),ISNUMBER(H571),H571&lt;G571),AND(ISNUMBER(F571),ISNUMBER(G571),G571&lt;F571),AND(ISNUMBER(H571),ISNUMBER(I571),I571&lt;H571),AND(ISNUMBER(J571),J571&lt;0),AND(ISNUMBER(K571),K571&lt;0)),"要確認：時刻・時間・料金",IF(COUNTIFS(OtherPorts[作業日],A571,OtherPorts[曳船名],B571,OtherPorts[船名],D571,OtherPorts[門司港発],F571)&gt;1,"要確認：同じ他港作業が重複",IF(OR(NOT(ISNUMBER(O571)),M571="未確認"),"要確認：時間・根拠未確認","確認済")))))</f>
        <v/>
      </c>
      <c r="S571" s="10" t="str">
        <f>IF(B571="","",IF(ISNUMBER(K571),0,1))</f>
        <v/>
      </c>
    </row>
    <row r="572" spans="1:19" ht="24.95" customHeight="1" x14ac:dyDescent="0.2">
      <c r="A572" s="20"/>
      <c r="B572" s="7"/>
      <c r="C572" s="7"/>
      <c r="D572" s="7"/>
      <c r="E572" s="7"/>
      <c r="F572" s="26"/>
      <c r="G572" s="26"/>
      <c r="H572" s="26"/>
      <c r="I572" s="26"/>
      <c r="J572" s="32"/>
      <c r="K572" s="35"/>
      <c r="L572" s="7"/>
      <c r="M572" s="7"/>
      <c r="N572" s="7"/>
      <c r="O572" s="18" t="str">
        <f>IF(B572="","",IF(AND(ISNUMBER(F572),ISNUMBER(I572),I572&gt;=F572),ROUND((I572-F572)*24,4),IF(OR(F572&lt;&gt;"",I572&lt;&gt;""),"",IF(AND(ISNUMBER(J572),J572&gt;=0),J572,""))))</f>
        <v/>
      </c>
      <c r="P572" s="10" t="str">
        <f>IF(B572="","",IF(AND(ISNUMBER(F572),ISNUMBER(I572),I572&gt;=F572),"実績：門司発～門司着",IF(OR(F572&lt;&gt;"",I572&lt;&gt;""),"要確認：時刻不足・逆転",IF(AND(ISNUMBER(J572),J572&gt;=0),"実績：記録の時間","未確認"))))</f>
        <v/>
      </c>
      <c r="Q572" s="10" t="str">
        <f>IF(B572="","",IF(ISNUMBER(A572),YEAR(A572)-IF(MONTH(A572)&lt;4,1,0),""))</f>
        <v/>
      </c>
      <c r="R572" s="10" t="str">
        <f>IF(B572="","",IF(OR(NOT(ISNUMBER(A572)),C572="",D572="",L572="",M572="",AND(B572&lt;&gt;"関豊丸",B572&lt;&gt;"長豊丸")),"要確認：対象船・基本項目",IF(OR(P572="要確認：時刻不足・逆転",AND(ISNUMBER(G572),ISNUMBER(H572),H572&lt;G572),AND(ISNUMBER(F572),ISNUMBER(G572),G572&lt;F572),AND(ISNUMBER(H572),ISNUMBER(I572),I572&lt;H572),AND(ISNUMBER(J572),J572&lt;0),AND(ISNUMBER(K572),K572&lt;0)),"要確認：時刻・時間・料金",IF(COUNTIFS(OtherPorts[作業日],A572,OtherPorts[曳船名],B572,OtherPorts[船名],D572,OtherPorts[門司港発],F572)&gt;1,"要確認：同じ他港作業が重複",IF(OR(NOT(ISNUMBER(O572)),M572="未確認"),"要確認：時間・根拠未確認","確認済")))))</f>
        <v/>
      </c>
      <c r="S572" s="10" t="str">
        <f>IF(B572="","",IF(ISNUMBER(K572),0,1))</f>
        <v/>
      </c>
    </row>
    <row r="573" spans="1:19" ht="24.95" customHeight="1" x14ac:dyDescent="0.2">
      <c r="A573" s="20"/>
      <c r="B573" s="7"/>
      <c r="C573" s="7"/>
      <c r="D573" s="7"/>
      <c r="E573" s="7"/>
      <c r="F573" s="26"/>
      <c r="G573" s="26"/>
      <c r="H573" s="26"/>
      <c r="I573" s="26"/>
      <c r="J573" s="32"/>
      <c r="K573" s="35"/>
      <c r="L573" s="7"/>
      <c r="M573" s="7"/>
      <c r="N573" s="7"/>
      <c r="O573" s="18" t="str">
        <f>IF(B573="","",IF(AND(ISNUMBER(F573),ISNUMBER(I573),I573&gt;=F573),ROUND((I573-F573)*24,4),IF(OR(F573&lt;&gt;"",I573&lt;&gt;""),"",IF(AND(ISNUMBER(J573),J573&gt;=0),J573,""))))</f>
        <v/>
      </c>
      <c r="P573" s="10" t="str">
        <f>IF(B573="","",IF(AND(ISNUMBER(F573),ISNUMBER(I573),I573&gt;=F573),"実績：門司発～門司着",IF(OR(F573&lt;&gt;"",I573&lt;&gt;""),"要確認：時刻不足・逆転",IF(AND(ISNUMBER(J573),J573&gt;=0),"実績：記録の時間","未確認"))))</f>
        <v/>
      </c>
      <c r="Q573" s="10" t="str">
        <f>IF(B573="","",IF(ISNUMBER(A573),YEAR(A573)-IF(MONTH(A573)&lt;4,1,0),""))</f>
        <v/>
      </c>
      <c r="R573" s="10" t="str">
        <f>IF(B573="","",IF(OR(NOT(ISNUMBER(A573)),C573="",D573="",L573="",M573="",AND(B573&lt;&gt;"関豊丸",B573&lt;&gt;"長豊丸")),"要確認：対象船・基本項目",IF(OR(P573="要確認：時刻不足・逆転",AND(ISNUMBER(G573),ISNUMBER(H573),H573&lt;G573),AND(ISNUMBER(F573),ISNUMBER(G573),G573&lt;F573),AND(ISNUMBER(H573),ISNUMBER(I573),I573&lt;H573),AND(ISNUMBER(J573),J573&lt;0),AND(ISNUMBER(K573),K573&lt;0)),"要確認：時刻・時間・料金",IF(COUNTIFS(OtherPorts[作業日],A573,OtherPorts[曳船名],B573,OtherPorts[船名],D573,OtherPorts[門司港発],F573)&gt;1,"要確認：同じ他港作業が重複",IF(OR(NOT(ISNUMBER(O573)),M573="未確認"),"要確認：時間・根拠未確認","確認済")))))</f>
        <v/>
      </c>
      <c r="S573" s="10" t="str">
        <f>IF(B573="","",IF(ISNUMBER(K573),0,1))</f>
        <v/>
      </c>
    </row>
    <row r="574" spans="1:19" ht="24.95" customHeight="1" x14ac:dyDescent="0.2">
      <c r="A574" s="20"/>
      <c r="B574" s="7"/>
      <c r="C574" s="7"/>
      <c r="D574" s="7"/>
      <c r="E574" s="7"/>
      <c r="F574" s="26"/>
      <c r="G574" s="26"/>
      <c r="H574" s="26"/>
      <c r="I574" s="26"/>
      <c r="J574" s="32"/>
      <c r="K574" s="35"/>
      <c r="L574" s="7"/>
      <c r="M574" s="7"/>
      <c r="N574" s="7"/>
      <c r="O574" s="18" t="str">
        <f>IF(B574="","",IF(AND(ISNUMBER(F574),ISNUMBER(I574),I574&gt;=F574),ROUND((I574-F574)*24,4),IF(OR(F574&lt;&gt;"",I574&lt;&gt;""),"",IF(AND(ISNUMBER(J574),J574&gt;=0),J574,""))))</f>
        <v/>
      </c>
      <c r="P574" s="10" t="str">
        <f>IF(B574="","",IF(AND(ISNUMBER(F574),ISNUMBER(I574),I574&gt;=F574),"実績：門司発～門司着",IF(OR(F574&lt;&gt;"",I574&lt;&gt;""),"要確認：時刻不足・逆転",IF(AND(ISNUMBER(J574),J574&gt;=0),"実績：記録の時間","未確認"))))</f>
        <v/>
      </c>
      <c r="Q574" s="10" t="str">
        <f>IF(B574="","",IF(ISNUMBER(A574),YEAR(A574)-IF(MONTH(A574)&lt;4,1,0),""))</f>
        <v/>
      </c>
      <c r="R574" s="10" t="str">
        <f>IF(B574="","",IF(OR(NOT(ISNUMBER(A574)),C574="",D574="",L574="",M574="",AND(B574&lt;&gt;"関豊丸",B574&lt;&gt;"長豊丸")),"要確認：対象船・基本項目",IF(OR(P574="要確認：時刻不足・逆転",AND(ISNUMBER(G574),ISNUMBER(H574),H574&lt;G574),AND(ISNUMBER(F574),ISNUMBER(G574),G574&lt;F574),AND(ISNUMBER(H574),ISNUMBER(I574),I574&lt;H574),AND(ISNUMBER(J574),J574&lt;0),AND(ISNUMBER(K574),K574&lt;0)),"要確認：時刻・時間・料金",IF(COUNTIFS(OtherPorts[作業日],A574,OtherPorts[曳船名],B574,OtherPorts[船名],D574,OtherPorts[門司港発],F574)&gt;1,"要確認：同じ他港作業が重複",IF(OR(NOT(ISNUMBER(O574)),M574="未確認"),"要確認：時間・根拠未確認","確認済")))))</f>
        <v/>
      </c>
      <c r="S574" s="10" t="str">
        <f>IF(B574="","",IF(ISNUMBER(K574),0,1))</f>
        <v/>
      </c>
    </row>
    <row r="575" spans="1:19" ht="24.95" customHeight="1" x14ac:dyDescent="0.2">
      <c r="A575" s="20"/>
      <c r="B575" s="7"/>
      <c r="C575" s="7"/>
      <c r="D575" s="7"/>
      <c r="E575" s="7"/>
      <c r="F575" s="26"/>
      <c r="G575" s="26"/>
      <c r="H575" s="26"/>
      <c r="I575" s="26"/>
      <c r="J575" s="32"/>
      <c r="K575" s="35"/>
      <c r="L575" s="7"/>
      <c r="M575" s="7"/>
      <c r="N575" s="7"/>
      <c r="O575" s="18" t="str">
        <f>IF(B575="","",IF(AND(ISNUMBER(F575),ISNUMBER(I575),I575&gt;=F575),ROUND((I575-F575)*24,4),IF(OR(F575&lt;&gt;"",I575&lt;&gt;""),"",IF(AND(ISNUMBER(J575),J575&gt;=0),J575,""))))</f>
        <v/>
      </c>
      <c r="P575" s="10" t="str">
        <f>IF(B575="","",IF(AND(ISNUMBER(F575),ISNUMBER(I575),I575&gt;=F575),"実績：門司発～門司着",IF(OR(F575&lt;&gt;"",I575&lt;&gt;""),"要確認：時刻不足・逆転",IF(AND(ISNUMBER(J575),J575&gt;=0),"実績：記録の時間","未確認"))))</f>
        <v/>
      </c>
      <c r="Q575" s="10" t="str">
        <f>IF(B575="","",IF(ISNUMBER(A575),YEAR(A575)-IF(MONTH(A575)&lt;4,1,0),""))</f>
        <v/>
      </c>
      <c r="R575" s="10" t="str">
        <f>IF(B575="","",IF(OR(NOT(ISNUMBER(A575)),C575="",D575="",L575="",M575="",AND(B575&lt;&gt;"関豊丸",B575&lt;&gt;"長豊丸")),"要確認：対象船・基本項目",IF(OR(P575="要確認：時刻不足・逆転",AND(ISNUMBER(G575),ISNUMBER(H575),H575&lt;G575),AND(ISNUMBER(F575),ISNUMBER(G575),G575&lt;F575),AND(ISNUMBER(H575),ISNUMBER(I575),I575&lt;H575),AND(ISNUMBER(J575),J575&lt;0),AND(ISNUMBER(K575),K575&lt;0)),"要確認：時刻・時間・料金",IF(COUNTIFS(OtherPorts[作業日],A575,OtherPorts[曳船名],B575,OtherPorts[船名],D575,OtherPorts[門司港発],F575)&gt;1,"要確認：同じ他港作業が重複",IF(OR(NOT(ISNUMBER(O575)),M575="未確認"),"要確認：時間・根拠未確認","確認済")))))</f>
        <v/>
      </c>
      <c r="S575" s="10" t="str">
        <f>IF(B575="","",IF(ISNUMBER(K575),0,1))</f>
        <v/>
      </c>
    </row>
    <row r="576" spans="1:19" ht="24.95" customHeight="1" x14ac:dyDescent="0.2">
      <c r="A576" s="20"/>
      <c r="B576" s="7"/>
      <c r="C576" s="7"/>
      <c r="D576" s="7"/>
      <c r="E576" s="7"/>
      <c r="F576" s="26"/>
      <c r="G576" s="26"/>
      <c r="H576" s="26"/>
      <c r="I576" s="26"/>
      <c r="J576" s="32"/>
      <c r="K576" s="35"/>
      <c r="L576" s="7"/>
      <c r="M576" s="7"/>
      <c r="N576" s="7"/>
      <c r="O576" s="18" t="str">
        <f>IF(B576="","",IF(AND(ISNUMBER(F576),ISNUMBER(I576),I576&gt;=F576),ROUND((I576-F576)*24,4),IF(OR(F576&lt;&gt;"",I576&lt;&gt;""),"",IF(AND(ISNUMBER(J576),J576&gt;=0),J576,""))))</f>
        <v/>
      </c>
      <c r="P576" s="10" t="str">
        <f>IF(B576="","",IF(AND(ISNUMBER(F576),ISNUMBER(I576),I576&gt;=F576),"実績：門司発～門司着",IF(OR(F576&lt;&gt;"",I576&lt;&gt;""),"要確認：時刻不足・逆転",IF(AND(ISNUMBER(J576),J576&gt;=0),"実績：記録の時間","未確認"))))</f>
        <v/>
      </c>
      <c r="Q576" s="10" t="str">
        <f>IF(B576="","",IF(ISNUMBER(A576),YEAR(A576)-IF(MONTH(A576)&lt;4,1,0),""))</f>
        <v/>
      </c>
      <c r="R576" s="10" t="str">
        <f>IF(B576="","",IF(OR(NOT(ISNUMBER(A576)),C576="",D576="",L576="",M576="",AND(B576&lt;&gt;"関豊丸",B576&lt;&gt;"長豊丸")),"要確認：対象船・基本項目",IF(OR(P576="要確認：時刻不足・逆転",AND(ISNUMBER(G576),ISNUMBER(H576),H576&lt;G576),AND(ISNUMBER(F576),ISNUMBER(G576),G576&lt;F576),AND(ISNUMBER(H576),ISNUMBER(I576),I576&lt;H576),AND(ISNUMBER(J576),J576&lt;0),AND(ISNUMBER(K576),K576&lt;0)),"要確認：時刻・時間・料金",IF(COUNTIFS(OtherPorts[作業日],A576,OtherPorts[曳船名],B576,OtherPorts[船名],D576,OtherPorts[門司港発],F576)&gt;1,"要確認：同じ他港作業が重複",IF(OR(NOT(ISNUMBER(O576)),M576="未確認"),"要確認：時間・根拠未確認","確認済")))))</f>
        <v/>
      </c>
      <c r="S576" s="10" t="str">
        <f>IF(B576="","",IF(ISNUMBER(K576),0,1))</f>
        <v/>
      </c>
    </row>
    <row r="577" spans="1:19" ht="24.95" customHeight="1" x14ac:dyDescent="0.2">
      <c r="A577" s="20"/>
      <c r="B577" s="7"/>
      <c r="C577" s="7"/>
      <c r="D577" s="7"/>
      <c r="E577" s="7"/>
      <c r="F577" s="26"/>
      <c r="G577" s="26"/>
      <c r="H577" s="26"/>
      <c r="I577" s="26"/>
      <c r="J577" s="32"/>
      <c r="K577" s="35"/>
      <c r="L577" s="7"/>
      <c r="M577" s="7"/>
      <c r="N577" s="7"/>
      <c r="O577" s="18" t="str">
        <f>IF(B577="","",IF(AND(ISNUMBER(F577),ISNUMBER(I577),I577&gt;=F577),ROUND((I577-F577)*24,4),IF(OR(F577&lt;&gt;"",I577&lt;&gt;""),"",IF(AND(ISNUMBER(J577),J577&gt;=0),J577,""))))</f>
        <v/>
      </c>
      <c r="P577" s="10" t="str">
        <f>IF(B577="","",IF(AND(ISNUMBER(F577),ISNUMBER(I577),I577&gt;=F577),"実績：門司発～門司着",IF(OR(F577&lt;&gt;"",I577&lt;&gt;""),"要確認：時刻不足・逆転",IF(AND(ISNUMBER(J577),J577&gt;=0),"実績：記録の時間","未確認"))))</f>
        <v/>
      </c>
      <c r="Q577" s="10" t="str">
        <f>IF(B577="","",IF(ISNUMBER(A577),YEAR(A577)-IF(MONTH(A577)&lt;4,1,0),""))</f>
        <v/>
      </c>
      <c r="R577" s="10" t="str">
        <f>IF(B577="","",IF(OR(NOT(ISNUMBER(A577)),C577="",D577="",L577="",M577="",AND(B577&lt;&gt;"関豊丸",B577&lt;&gt;"長豊丸")),"要確認：対象船・基本項目",IF(OR(P577="要確認：時刻不足・逆転",AND(ISNUMBER(G577),ISNUMBER(H577),H577&lt;G577),AND(ISNUMBER(F577),ISNUMBER(G577),G577&lt;F577),AND(ISNUMBER(H577),ISNUMBER(I577),I577&lt;H577),AND(ISNUMBER(J577),J577&lt;0),AND(ISNUMBER(K577),K577&lt;0)),"要確認：時刻・時間・料金",IF(COUNTIFS(OtherPorts[作業日],A577,OtherPorts[曳船名],B577,OtherPorts[船名],D577,OtherPorts[門司港発],F577)&gt;1,"要確認：同じ他港作業が重複",IF(OR(NOT(ISNUMBER(O577)),M577="未確認"),"要確認：時間・根拠未確認","確認済")))))</f>
        <v/>
      </c>
      <c r="S577" s="10" t="str">
        <f>IF(B577="","",IF(ISNUMBER(K577),0,1))</f>
        <v/>
      </c>
    </row>
    <row r="578" spans="1:19" ht="24.95" customHeight="1" x14ac:dyDescent="0.2">
      <c r="A578" s="20"/>
      <c r="B578" s="7"/>
      <c r="C578" s="7"/>
      <c r="D578" s="7"/>
      <c r="E578" s="7"/>
      <c r="F578" s="26"/>
      <c r="G578" s="26"/>
      <c r="H578" s="26"/>
      <c r="I578" s="26"/>
      <c r="J578" s="32"/>
      <c r="K578" s="35"/>
      <c r="L578" s="7"/>
      <c r="M578" s="7"/>
      <c r="N578" s="7"/>
      <c r="O578" s="18" t="str">
        <f>IF(B578="","",IF(AND(ISNUMBER(F578),ISNUMBER(I578),I578&gt;=F578),ROUND((I578-F578)*24,4),IF(OR(F578&lt;&gt;"",I578&lt;&gt;""),"",IF(AND(ISNUMBER(J578),J578&gt;=0),J578,""))))</f>
        <v/>
      </c>
      <c r="P578" s="10" t="str">
        <f>IF(B578="","",IF(AND(ISNUMBER(F578),ISNUMBER(I578),I578&gt;=F578),"実績：門司発～門司着",IF(OR(F578&lt;&gt;"",I578&lt;&gt;""),"要確認：時刻不足・逆転",IF(AND(ISNUMBER(J578),J578&gt;=0),"実績：記録の時間","未確認"))))</f>
        <v/>
      </c>
      <c r="Q578" s="10" t="str">
        <f>IF(B578="","",IF(ISNUMBER(A578),YEAR(A578)-IF(MONTH(A578)&lt;4,1,0),""))</f>
        <v/>
      </c>
      <c r="R578" s="10" t="str">
        <f>IF(B578="","",IF(OR(NOT(ISNUMBER(A578)),C578="",D578="",L578="",M578="",AND(B578&lt;&gt;"関豊丸",B578&lt;&gt;"長豊丸")),"要確認：対象船・基本項目",IF(OR(P578="要確認：時刻不足・逆転",AND(ISNUMBER(G578),ISNUMBER(H578),H578&lt;G578),AND(ISNUMBER(F578),ISNUMBER(G578),G578&lt;F578),AND(ISNUMBER(H578),ISNUMBER(I578),I578&lt;H578),AND(ISNUMBER(J578),J578&lt;0),AND(ISNUMBER(K578),K578&lt;0)),"要確認：時刻・時間・料金",IF(COUNTIFS(OtherPorts[作業日],A578,OtherPorts[曳船名],B578,OtherPorts[船名],D578,OtherPorts[門司港発],F578)&gt;1,"要確認：同じ他港作業が重複",IF(OR(NOT(ISNUMBER(O578)),M578="未確認"),"要確認：時間・根拠未確認","確認済")))))</f>
        <v/>
      </c>
      <c r="S578" s="10" t="str">
        <f>IF(B578="","",IF(ISNUMBER(K578),0,1))</f>
        <v/>
      </c>
    </row>
    <row r="579" spans="1:19" ht="24.95" customHeight="1" x14ac:dyDescent="0.2">
      <c r="A579" s="20"/>
      <c r="B579" s="7"/>
      <c r="C579" s="7"/>
      <c r="D579" s="7"/>
      <c r="E579" s="7"/>
      <c r="F579" s="26"/>
      <c r="G579" s="26"/>
      <c r="H579" s="26"/>
      <c r="I579" s="26"/>
      <c r="J579" s="32"/>
      <c r="K579" s="35"/>
      <c r="L579" s="7"/>
      <c r="M579" s="7"/>
      <c r="N579" s="7"/>
      <c r="O579" s="18" t="str">
        <f>IF(B579="","",IF(AND(ISNUMBER(F579),ISNUMBER(I579),I579&gt;=F579),ROUND((I579-F579)*24,4),IF(OR(F579&lt;&gt;"",I579&lt;&gt;""),"",IF(AND(ISNUMBER(J579),J579&gt;=0),J579,""))))</f>
        <v/>
      </c>
      <c r="P579" s="10" t="str">
        <f>IF(B579="","",IF(AND(ISNUMBER(F579),ISNUMBER(I579),I579&gt;=F579),"実績：門司発～門司着",IF(OR(F579&lt;&gt;"",I579&lt;&gt;""),"要確認：時刻不足・逆転",IF(AND(ISNUMBER(J579),J579&gt;=0),"実績：記録の時間","未確認"))))</f>
        <v/>
      </c>
      <c r="Q579" s="10" t="str">
        <f>IF(B579="","",IF(ISNUMBER(A579),YEAR(A579)-IF(MONTH(A579)&lt;4,1,0),""))</f>
        <v/>
      </c>
      <c r="R579" s="10" t="str">
        <f>IF(B579="","",IF(OR(NOT(ISNUMBER(A579)),C579="",D579="",L579="",M579="",AND(B579&lt;&gt;"関豊丸",B579&lt;&gt;"長豊丸")),"要確認：対象船・基本項目",IF(OR(P579="要確認：時刻不足・逆転",AND(ISNUMBER(G579),ISNUMBER(H579),H579&lt;G579),AND(ISNUMBER(F579),ISNUMBER(G579),G579&lt;F579),AND(ISNUMBER(H579),ISNUMBER(I579),I579&lt;H579),AND(ISNUMBER(J579),J579&lt;0),AND(ISNUMBER(K579),K579&lt;0)),"要確認：時刻・時間・料金",IF(COUNTIFS(OtherPorts[作業日],A579,OtherPorts[曳船名],B579,OtherPorts[船名],D579,OtherPorts[門司港発],F579)&gt;1,"要確認：同じ他港作業が重複",IF(OR(NOT(ISNUMBER(O579)),M579="未確認"),"要確認：時間・根拠未確認","確認済")))))</f>
        <v/>
      </c>
      <c r="S579" s="10" t="str">
        <f>IF(B579="","",IF(ISNUMBER(K579),0,1))</f>
        <v/>
      </c>
    </row>
    <row r="580" spans="1:19" ht="24.95" customHeight="1" x14ac:dyDescent="0.2">
      <c r="A580" s="20"/>
      <c r="B580" s="7"/>
      <c r="C580" s="7"/>
      <c r="D580" s="7"/>
      <c r="E580" s="7"/>
      <c r="F580" s="26"/>
      <c r="G580" s="26"/>
      <c r="H580" s="26"/>
      <c r="I580" s="26"/>
      <c r="J580" s="32"/>
      <c r="K580" s="35"/>
      <c r="L580" s="7"/>
      <c r="M580" s="7"/>
      <c r="N580" s="7"/>
      <c r="O580" s="18" t="str">
        <f>IF(B580="","",IF(AND(ISNUMBER(F580),ISNUMBER(I580),I580&gt;=F580),ROUND((I580-F580)*24,4),IF(OR(F580&lt;&gt;"",I580&lt;&gt;""),"",IF(AND(ISNUMBER(J580),J580&gt;=0),J580,""))))</f>
        <v/>
      </c>
      <c r="P580" s="10" t="str">
        <f>IF(B580="","",IF(AND(ISNUMBER(F580),ISNUMBER(I580),I580&gt;=F580),"実績：門司発～門司着",IF(OR(F580&lt;&gt;"",I580&lt;&gt;""),"要確認：時刻不足・逆転",IF(AND(ISNUMBER(J580),J580&gt;=0),"実績：記録の時間","未確認"))))</f>
        <v/>
      </c>
      <c r="Q580" s="10" t="str">
        <f>IF(B580="","",IF(ISNUMBER(A580),YEAR(A580)-IF(MONTH(A580)&lt;4,1,0),""))</f>
        <v/>
      </c>
      <c r="R580" s="10" t="str">
        <f>IF(B580="","",IF(OR(NOT(ISNUMBER(A580)),C580="",D580="",L580="",M580="",AND(B580&lt;&gt;"関豊丸",B580&lt;&gt;"長豊丸")),"要確認：対象船・基本項目",IF(OR(P580="要確認：時刻不足・逆転",AND(ISNUMBER(G580),ISNUMBER(H580),H580&lt;G580),AND(ISNUMBER(F580),ISNUMBER(G580),G580&lt;F580),AND(ISNUMBER(H580),ISNUMBER(I580),I580&lt;H580),AND(ISNUMBER(J580),J580&lt;0),AND(ISNUMBER(K580),K580&lt;0)),"要確認：時刻・時間・料金",IF(COUNTIFS(OtherPorts[作業日],A580,OtherPorts[曳船名],B580,OtherPorts[船名],D580,OtherPorts[門司港発],F580)&gt;1,"要確認：同じ他港作業が重複",IF(OR(NOT(ISNUMBER(O580)),M580="未確認"),"要確認：時間・根拠未確認","確認済")))))</f>
        <v/>
      </c>
      <c r="S580" s="10" t="str">
        <f>IF(B580="","",IF(ISNUMBER(K580),0,1))</f>
        <v/>
      </c>
    </row>
    <row r="581" spans="1:19" ht="24.95" customHeight="1" x14ac:dyDescent="0.2">
      <c r="A581" s="20"/>
      <c r="B581" s="7"/>
      <c r="C581" s="7"/>
      <c r="D581" s="7"/>
      <c r="E581" s="7"/>
      <c r="F581" s="26"/>
      <c r="G581" s="26"/>
      <c r="H581" s="26"/>
      <c r="I581" s="26"/>
      <c r="J581" s="32"/>
      <c r="K581" s="35"/>
      <c r="L581" s="7"/>
      <c r="M581" s="7"/>
      <c r="N581" s="7"/>
      <c r="O581" s="18" t="str">
        <f>IF(B581="","",IF(AND(ISNUMBER(F581),ISNUMBER(I581),I581&gt;=F581),ROUND((I581-F581)*24,4),IF(OR(F581&lt;&gt;"",I581&lt;&gt;""),"",IF(AND(ISNUMBER(J581),J581&gt;=0),J581,""))))</f>
        <v/>
      </c>
      <c r="P581" s="10" t="str">
        <f>IF(B581="","",IF(AND(ISNUMBER(F581),ISNUMBER(I581),I581&gt;=F581),"実績：門司発～門司着",IF(OR(F581&lt;&gt;"",I581&lt;&gt;""),"要確認：時刻不足・逆転",IF(AND(ISNUMBER(J581),J581&gt;=0),"実績：記録の時間","未確認"))))</f>
        <v/>
      </c>
      <c r="Q581" s="10" t="str">
        <f>IF(B581="","",IF(ISNUMBER(A581),YEAR(A581)-IF(MONTH(A581)&lt;4,1,0),""))</f>
        <v/>
      </c>
      <c r="R581" s="10" t="str">
        <f>IF(B581="","",IF(OR(NOT(ISNUMBER(A581)),C581="",D581="",L581="",M581="",AND(B581&lt;&gt;"関豊丸",B581&lt;&gt;"長豊丸")),"要確認：対象船・基本項目",IF(OR(P581="要確認：時刻不足・逆転",AND(ISNUMBER(G581),ISNUMBER(H581),H581&lt;G581),AND(ISNUMBER(F581),ISNUMBER(G581),G581&lt;F581),AND(ISNUMBER(H581),ISNUMBER(I581),I581&lt;H581),AND(ISNUMBER(J581),J581&lt;0),AND(ISNUMBER(K581),K581&lt;0)),"要確認：時刻・時間・料金",IF(COUNTIFS(OtherPorts[作業日],A581,OtherPorts[曳船名],B581,OtherPorts[船名],D581,OtherPorts[門司港発],F581)&gt;1,"要確認：同じ他港作業が重複",IF(OR(NOT(ISNUMBER(O581)),M581="未確認"),"要確認：時間・根拠未確認","確認済")))))</f>
        <v/>
      </c>
      <c r="S581" s="10" t="str">
        <f>IF(B581="","",IF(ISNUMBER(K581),0,1))</f>
        <v/>
      </c>
    </row>
    <row r="582" spans="1:19" ht="24.95" customHeight="1" x14ac:dyDescent="0.2">
      <c r="A582" s="20"/>
      <c r="B582" s="7"/>
      <c r="C582" s="7"/>
      <c r="D582" s="7"/>
      <c r="E582" s="7"/>
      <c r="F582" s="26"/>
      <c r="G582" s="26"/>
      <c r="H582" s="26"/>
      <c r="I582" s="26"/>
      <c r="J582" s="32"/>
      <c r="K582" s="35"/>
      <c r="L582" s="7"/>
      <c r="M582" s="7"/>
      <c r="N582" s="7"/>
      <c r="O582" s="18" t="str">
        <f>IF(B582="","",IF(AND(ISNUMBER(F582),ISNUMBER(I582),I582&gt;=F582),ROUND((I582-F582)*24,4),IF(OR(F582&lt;&gt;"",I582&lt;&gt;""),"",IF(AND(ISNUMBER(J582),J582&gt;=0),J582,""))))</f>
        <v/>
      </c>
      <c r="P582" s="10" t="str">
        <f>IF(B582="","",IF(AND(ISNUMBER(F582),ISNUMBER(I582),I582&gt;=F582),"実績：門司発～門司着",IF(OR(F582&lt;&gt;"",I582&lt;&gt;""),"要確認：時刻不足・逆転",IF(AND(ISNUMBER(J582),J582&gt;=0),"実績：記録の時間","未確認"))))</f>
        <v/>
      </c>
      <c r="Q582" s="10" t="str">
        <f>IF(B582="","",IF(ISNUMBER(A582),YEAR(A582)-IF(MONTH(A582)&lt;4,1,0),""))</f>
        <v/>
      </c>
      <c r="R582" s="10" t="str">
        <f>IF(B582="","",IF(OR(NOT(ISNUMBER(A582)),C582="",D582="",L582="",M582="",AND(B582&lt;&gt;"関豊丸",B582&lt;&gt;"長豊丸")),"要確認：対象船・基本項目",IF(OR(P582="要確認：時刻不足・逆転",AND(ISNUMBER(G582),ISNUMBER(H582),H582&lt;G582),AND(ISNUMBER(F582),ISNUMBER(G582),G582&lt;F582),AND(ISNUMBER(H582),ISNUMBER(I582),I582&lt;H582),AND(ISNUMBER(J582),J582&lt;0),AND(ISNUMBER(K582),K582&lt;0)),"要確認：時刻・時間・料金",IF(COUNTIFS(OtherPorts[作業日],A582,OtherPorts[曳船名],B582,OtherPorts[船名],D582,OtherPorts[門司港発],F582)&gt;1,"要確認：同じ他港作業が重複",IF(OR(NOT(ISNUMBER(O582)),M582="未確認"),"要確認：時間・根拠未確認","確認済")))))</f>
        <v/>
      </c>
      <c r="S582" s="10" t="str">
        <f>IF(B582="","",IF(ISNUMBER(K582),0,1))</f>
        <v/>
      </c>
    </row>
    <row r="583" spans="1:19" ht="24.95" customHeight="1" x14ac:dyDescent="0.2">
      <c r="A583" s="20"/>
      <c r="B583" s="7"/>
      <c r="C583" s="7"/>
      <c r="D583" s="7"/>
      <c r="E583" s="7"/>
      <c r="F583" s="26"/>
      <c r="G583" s="26"/>
      <c r="H583" s="26"/>
      <c r="I583" s="26"/>
      <c r="J583" s="32"/>
      <c r="K583" s="35"/>
      <c r="L583" s="7"/>
      <c r="M583" s="7"/>
      <c r="N583" s="7"/>
      <c r="O583" s="18" t="str">
        <f>IF(B583="","",IF(AND(ISNUMBER(F583),ISNUMBER(I583),I583&gt;=F583),ROUND((I583-F583)*24,4),IF(OR(F583&lt;&gt;"",I583&lt;&gt;""),"",IF(AND(ISNUMBER(J583),J583&gt;=0),J583,""))))</f>
        <v/>
      </c>
      <c r="P583" s="10" t="str">
        <f>IF(B583="","",IF(AND(ISNUMBER(F583),ISNUMBER(I583),I583&gt;=F583),"実績：門司発～門司着",IF(OR(F583&lt;&gt;"",I583&lt;&gt;""),"要確認：時刻不足・逆転",IF(AND(ISNUMBER(J583),J583&gt;=0),"実績：記録の時間","未確認"))))</f>
        <v/>
      </c>
      <c r="Q583" s="10" t="str">
        <f>IF(B583="","",IF(ISNUMBER(A583),YEAR(A583)-IF(MONTH(A583)&lt;4,1,0),""))</f>
        <v/>
      </c>
      <c r="R583" s="10" t="str">
        <f>IF(B583="","",IF(OR(NOT(ISNUMBER(A583)),C583="",D583="",L583="",M583="",AND(B583&lt;&gt;"関豊丸",B583&lt;&gt;"長豊丸")),"要確認：対象船・基本項目",IF(OR(P583="要確認：時刻不足・逆転",AND(ISNUMBER(G583),ISNUMBER(H583),H583&lt;G583),AND(ISNUMBER(F583),ISNUMBER(G583),G583&lt;F583),AND(ISNUMBER(H583),ISNUMBER(I583),I583&lt;H583),AND(ISNUMBER(J583),J583&lt;0),AND(ISNUMBER(K583),K583&lt;0)),"要確認：時刻・時間・料金",IF(COUNTIFS(OtherPorts[作業日],A583,OtherPorts[曳船名],B583,OtherPorts[船名],D583,OtherPorts[門司港発],F583)&gt;1,"要確認：同じ他港作業が重複",IF(OR(NOT(ISNUMBER(O583)),M583="未確認"),"要確認：時間・根拠未確認","確認済")))))</f>
        <v/>
      </c>
      <c r="S583" s="10" t="str">
        <f>IF(B583="","",IF(ISNUMBER(K583),0,1))</f>
        <v/>
      </c>
    </row>
    <row r="584" spans="1:19" ht="24.95" customHeight="1" x14ac:dyDescent="0.2">
      <c r="A584" s="20"/>
      <c r="B584" s="7"/>
      <c r="C584" s="7"/>
      <c r="D584" s="7"/>
      <c r="E584" s="7"/>
      <c r="F584" s="26"/>
      <c r="G584" s="26"/>
      <c r="H584" s="26"/>
      <c r="I584" s="26"/>
      <c r="J584" s="32"/>
      <c r="K584" s="35"/>
      <c r="L584" s="7"/>
      <c r="M584" s="7"/>
      <c r="N584" s="7"/>
      <c r="O584" s="18" t="str">
        <f>IF(B584="","",IF(AND(ISNUMBER(F584),ISNUMBER(I584),I584&gt;=F584),ROUND((I584-F584)*24,4),IF(OR(F584&lt;&gt;"",I584&lt;&gt;""),"",IF(AND(ISNUMBER(J584),J584&gt;=0),J584,""))))</f>
        <v/>
      </c>
      <c r="P584" s="10" t="str">
        <f>IF(B584="","",IF(AND(ISNUMBER(F584),ISNUMBER(I584),I584&gt;=F584),"実績：門司発～門司着",IF(OR(F584&lt;&gt;"",I584&lt;&gt;""),"要確認：時刻不足・逆転",IF(AND(ISNUMBER(J584),J584&gt;=0),"実績：記録の時間","未確認"))))</f>
        <v/>
      </c>
      <c r="Q584" s="10" t="str">
        <f>IF(B584="","",IF(ISNUMBER(A584),YEAR(A584)-IF(MONTH(A584)&lt;4,1,0),""))</f>
        <v/>
      </c>
      <c r="R584" s="10" t="str">
        <f>IF(B584="","",IF(OR(NOT(ISNUMBER(A584)),C584="",D584="",L584="",M584="",AND(B584&lt;&gt;"関豊丸",B584&lt;&gt;"長豊丸")),"要確認：対象船・基本項目",IF(OR(P584="要確認：時刻不足・逆転",AND(ISNUMBER(G584),ISNUMBER(H584),H584&lt;G584),AND(ISNUMBER(F584),ISNUMBER(G584),G584&lt;F584),AND(ISNUMBER(H584),ISNUMBER(I584),I584&lt;H584),AND(ISNUMBER(J584),J584&lt;0),AND(ISNUMBER(K584),K584&lt;0)),"要確認：時刻・時間・料金",IF(COUNTIFS(OtherPorts[作業日],A584,OtherPorts[曳船名],B584,OtherPorts[船名],D584,OtherPorts[門司港発],F584)&gt;1,"要確認：同じ他港作業が重複",IF(OR(NOT(ISNUMBER(O584)),M584="未確認"),"要確認：時間・根拠未確認","確認済")))))</f>
        <v/>
      </c>
      <c r="S584" s="10" t="str">
        <f>IF(B584="","",IF(ISNUMBER(K584),0,1))</f>
        <v/>
      </c>
    </row>
    <row r="585" spans="1:19" ht="24.95" customHeight="1" x14ac:dyDescent="0.2">
      <c r="A585" s="20"/>
      <c r="B585" s="7"/>
      <c r="C585" s="7"/>
      <c r="D585" s="7"/>
      <c r="E585" s="7"/>
      <c r="F585" s="26"/>
      <c r="G585" s="26"/>
      <c r="H585" s="26"/>
      <c r="I585" s="26"/>
      <c r="J585" s="32"/>
      <c r="K585" s="35"/>
      <c r="L585" s="7"/>
      <c r="M585" s="7"/>
      <c r="N585" s="7"/>
      <c r="O585" s="18" t="str">
        <f>IF(B585="","",IF(AND(ISNUMBER(F585),ISNUMBER(I585),I585&gt;=F585),ROUND((I585-F585)*24,4),IF(OR(F585&lt;&gt;"",I585&lt;&gt;""),"",IF(AND(ISNUMBER(J585),J585&gt;=0),J585,""))))</f>
        <v/>
      </c>
      <c r="P585" s="10" t="str">
        <f>IF(B585="","",IF(AND(ISNUMBER(F585),ISNUMBER(I585),I585&gt;=F585),"実績：門司発～門司着",IF(OR(F585&lt;&gt;"",I585&lt;&gt;""),"要確認：時刻不足・逆転",IF(AND(ISNUMBER(J585),J585&gt;=0),"実績：記録の時間","未確認"))))</f>
        <v/>
      </c>
      <c r="Q585" s="10" t="str">
        <f>IF(B585="","",IF(ISNUMBER(A585),YEAR(A585)-IF(MONTH(A585)&lt;4,1,0),""))</f>
        <v/>
      </c>
      <c r="R585" s="10" t="str">
        <f>IF(B585="","",IF(OR(NOT(ISNUMBER(A585)),C585="",D585="",L585="",M585="",AND(B585&lt;&gt;"関豊丸",B585&lt;&gt;"長豊丸")),"要確認：対象船・基本項目",IF(OR(P585="要確認：時刻不足・逆転",AND(ISNUMBER(G585),ISNUMBER(H585),H585&lt;G585),AND(ISNUMBER(F585),ISNUMBER(G585),G585&lt;F585),AND(ISNUMBER(H585),ISNUMBER(I585),I585&lt;H585),AND(ISNUMBER(J585),J585&lt;0),AND(ISNUMBER(K585),K585&lt;0)),"要確認：時刻・時間・料金",IF(COUNTIFS(OtherPorts[作業日],A585,OtherPorts[曳船名],B585,OtherPorts[船名],D585,OtherPorts[門司港発],F585)&gt;1,"要確認：同じ他港作業が重複",IF(OR(NOT(ISNUMBER(O585)),M585="未確認"),"要確認：時間・根拠未確認","確認済")))))</f>
        <v/>
      </c>
      <c r="S585" s="10" t="str">
        <f>IF(B585="","",IF(ISNUMBER(K585),0,1))</f>
        <v/>
      </c>
    </row>
    <row r="586" spans="1:19" ht="24.95" customHeight="1" x14ac:dyDescent="0.2">
      <c r="A586" s="20"/>
      <c r="B586" s="7"/>
      <c r="C586" s="7"/>
      <c r="D586" s="7"/>
      <c r="E586" s="7"/>
      <c r="F586" s="26"/>
      <c r="G586" s="26"/>
      <c r="H586" s="26"/>
      <c r="I586" s="26"/>
      <c r="J586" s="32"/>
      <c r="K586" s="35"/>
      <c r="L586" s="7"/>
      <c r="M586" s="7"/>
      <c r="N586" s="7"/>
      <c r="O586" s="18" t="str">
        <f>IF(B586="","",IF(AND(ISNUMBER(F586),ISNUMBER(I586),I586&gt;=F586),ROUND((I586-F586)*24,4),IF(OR(F586&lt;&gt;"",I586&lt;&gt;""),"",IF(AND(ISNUMBER(J586),J586&gt;=0),J586,""))))</f>
        <v/>
      </c>
      <c r="P586" s="10" t="str">
        <f>IF(B586="","",IF(AND(ISNUMBER(F586),ISNUMBER(I586),I586&gt;=F586),"実績：門司発～門司着",IF(OR(F586&lt;&gt;"",I586&lt;&gt;""),"要確認：時刻不足・逆転",IF(AND(ISNUMBER(J586),J586&gt;=0),"実績：記録の時間","未確認"))))</f>
        <v/>
      </c>
      <c r="Q586" s="10" t="str">
        <f>IF(B586="","",IF(ISNUMBER(A586),YEAR(A586)-IF(MONTH(A586)&lt;4,1,0),""))</f>
        <v/>
      </c>
      <c r="R586" s="10" t="str">
        <f>IF(B586="","",IF(OR(NOT(ISNUMBER(A586)),C586="",D586="",L586="",M586="",AND(B586&lt;&gt;"関豊丸",B586&lt;&gt;"長豊丸")),"要確認：対象船・基本項目",IF(OR(P586="要確認：時刻不足・逆転",AND(ISNUMBER(G586),ISNUMBER(H586),H586&lt;G586),AND(ISNUMBER(F586),ISNUMBER(G586),G586&lt;F586),AND(ISNUMBER(H586),ISNUMBER(I586),I586&lt;H586),AND(ISNUMBER(J586),J586&lt;0),AND(ISNUMBER(K586),K586&lt;0)),"要確認：時刻・時間・料金",IF(COUNTIFS(OtherPorts[作業日],A586,OtherPorts[曳船名],B586,OtherPorts[船名],D586,OtherPorts[門司港発],F586)&gt;1,"要確認：同じ他港作業が重複",IF(OR(NOT(ISNUMBER(O586)),M586="未確認"),"要確認：時間・根拠未確認","確認済")))))</f>
        <v/>
      </c>
      <c r="S586" s="10" t="str">
        <f>IF(B586="","",IF(ISNUMBER(K586),0,1))</f>
        <v/>
      </c>
    </row>
    <row r="587" spans="1:19" ht="24.95" customHeight="1" x14ac:dyDescent="0.2">
      <c r="A587" s="20"/>
      <c r="B587" s="7"/>
      <c r="C587" s="7"/>
      <c r="D587" s="7"/>
      <c r="E587" s="7"/>
      <c r="F587" s="26"/>
      <c r="G587" s="26"/>
      <c r="H587" s="26"/>
      <c r="I587" s="26"/>
      <c r="J587" s="32"/>
      <c r="K587" s="35"/>
      <c r="L587" s="7"/>
      <c r="M587" s="7"/>
      <c r="N587" s="7"/>
      <c r="O587" s="18" t="str">
        <f>IF(B587="","",IF(AND(ISNUMBER(F587),ISNUMBER(I587),I587&gt;=F587),ROUND((I587-F587)*24,4),IF(OR(F587&lt;&gt;"",I587&lt;&gt;""),"",IF(AND(ISNUMBER(J587),J587&gt;=0),J587,""))))</f>
        <v/>
      </c>
      <c r="P587" s="10" t="str">
        <f>IF(B587="","",IF(AND(ISNUMBER(F587),ISNUMBER(I587),I587&gt;=F587),"実績：門司発～門司着",IF(OR(F587&lt;&gt;"",I587&lt;&gt;""),"要確認：時刻不足・逆転",IF(AND(ISNUMBER(J587),J587&gt;=0),"実績：記録の時間","未確認"))))</f>
        <v/>
      </c>
      <c r="Q587" s="10" t="str">
        <f>IF(B587="","",IF(ISNUMBER(A587),YEAR(A587)-IF(MONTH(A587)&lt;4,1,0),""))</f>
        <v/>
      </c>
      <c r="R587" s="10" t="str">
        <f>IF(B587="","",IF(OR(NOT(ISNUMBER(A587)),C587="",D587="",L587="",M587="",AND(B587&lt;&gt;"関豊丸",B587&lt;&gt;"長豊丸")),"要確認：対象船・基本項目",IF(OR(P587="要確認：時刻不足・逆転",AND(ISNUMBER(G587),ISNUMBER(H587),H587&lt;G587),AND(ISNUMBER(F587),ISNUMBER(G587),G587&lt;F587),AND(ISNUMBER(H587),ISNUMBER(I587),I587&lt;H587),AND(ISNUMBER(J587),J587&lt;0),AND(ISNUMBER(K587),K587&lt;0)),"要確認：時刻・時間・料金",IF(COUNTIFS(OtherPorts[作業日],A587,OtherPorts[曳船名],B587,OtherPorts[船名],D587,OtherPorts[門司港発],F587)&gt;1,"要確認：同じ他港作業が重複",IF(OR(NOT(ISNUMBER(O587)),M587="未確認"),"要確認：時間・根拠未確認","確認済")))))</f>
        <v/>
      </c>
      <c r="S587" s="10" t="str">
        <f>IF(B587="","",IF(ISNUMBER(K587),0,1))</f>
        <v/>
      </c>
    </row>
    <row r="588" spans="1:19" ht="24.95" customHeight="1" x14ac:dyDescent="0.2">
      <c r="A588" s="20"/>
      <c r="B588" s="7"/>
      <c r="C588" s="7"/>
      <c r="D588" s="7"/>
      <c r="E588" s="7"/>
      <c r="F588" s="26"/>
      <c r="G588" s="26"/>
      <c r="H588" s="26"/>
      <c r="I588" s="26"/>
      <c r="J588" s="32"/>
      <c r="K588" s="35"/>
      <c r="L588" s="7"/>
      <c r="M588" s="7"/>
      <c r="N588" s="7"/>
      <c r="O588" s="18" t="str">
        <f>IF(B588="","",IF(AND(ISNUMBER(F588),ISNUMBER(I588),I588&gt;=F588),ROUND((I588-F588)*24,4),IF(OR(F588&lt;&gt;"",I588&lt;&gt;""),"",IF(AND(ISNUMBER(J588),J588&gt;=0),J588,""))))</f>
        <v/>
      </c>
      <c r="P588" s="10" t="str">
        <f>IF(B588="","",IF(AND(ISNUMBER(F588),ISNUMBER(I588),I588&gt;=F588),"実績：門司発～門司着",IF(OR(F588&lt;&gt;"",I588&lt;&gt;""),"要確認：時刻不足・逆転",IF(AND(ISNUMBER(J588),J588&gt;=0),"実績：記録の時間","未確認"))))</f>
        <v/>
      </c>
      <c r="Q588" s="10" t="str">
        <f>IF(B588="","",IF(ISNUMBER(A588),YEAR(A588)-IF(MONTH(A588)&lt;4,1,0),""))</f>
        <v/>
      </c>
      <c r="R588" s="10" t="str">
        <f>IF(B588="","",IF(OR(NOT(ISNUMBER(A588)),C588="",D588="",L588="",M588="",AND(B588&lt;&gt;"関豊丸",B588&lt;&gt;"長豊丸")),"要確認：対象船・基本項目",IF(OR(P588="要確認：時刻不足・逆転",AND(ISNUMBER(G588),ISNUMBER(H588),H588&lt;G588),AND(ISNUMBER(F588),ISNUMBER(G588),G588&lt;F588),AND(ISNUMBER(H588),ISNUMBER(I588),I588&lt;H588),AND(ISNUMBER(J588),J588&lt;0),AND(ISNUMBER(K588),K588&lt;0)),"要確認：時刻・時間・料金",IF(COUNTIFS(OtherPorts[作業日],A588,OtherPorts[曳船名],B588,OtherPorts[船名],D588,OtherPorts[門司港発],F588)&gt;1,"要確認：同じ他港作業が重複",IF(OR(NOT(ISNUMBER(O588)),M588="未確認"),"要確認：時間・根拠未確認","確認済")))))</f>
        <v/>
      </c>
      <c r="S588" s="10" t="str">
        <f>IF(B588="","",IF(ISNUMBER(K588),0,1))</f>
        <v/>
      </c>
    </row>
    <row r="589" spans="1:19" ht="24.95" customHeight="1" x14ac:dyDescent="0.2">
      <c r="A589" s="20"/>
      <c r="B589" s="7"/>
      <c r="C589" s="7"/>
      <c r="D589" s="7"/>
      <c r="E589" s="7"/>
      <c r="F589" s="26"/>
      <c r="G589" s="26"/>
      <c r="H589" s="26"/>
      <c r="I589" s="26"/>
      <c r="J589" s="32"/>
      <c r="K589" s="35"/>
      <c r="L589" s="7"/>
      <c r="M589" s="7"/>
      <c r="N589" s="7"/>
      <c r="O589" s="18" t="str">
        <f>IF(B589="","",IF(AND(ISNUMBER(F589),ISNUMBER(I589),I589&gt;=F589),ROUND((I589-F589)*24,4),IF(OR(F589&lt;&gt;"",I589&lt;&gt;""),"",IF(AND(ISNUMBER(J589),J589&gt;=0),J589,""))))</f>
        <v/>
      </c>
      <c r="P589" s="10" t="str">
        <f>IF(B589="","",IF(AND(ISNUMBER(F589),ISNUMBER(I589),I589&gt;=F589),"実績：門司発～門司着",IF(OR(F589&lt;&gt;"",I589&lt;&gt;""),"要確認：時刻不足・逆転",IF(AND(ISNUMBER(J589),J589&gt;=0),"実績：記録の時間","未確認"))))</f>
        <v/>
      </c>
      <c r="Q589" s="10" t="str">
        <f>IF(B589="","",IF(ISNUMBER(A589),YEAR(A589)-IF(MONTH(A589)&lt;4,1,0),""))</f>
        <v/>
      </c>
      <c r="R589" s="10" t="str">
        <f>IF(B589="","",IF(OR(NOT(ISNUMBER(A589)),C589="",D589="",L589="",M589="",AND(B589&lt;&gt;"関豊丸",B589&lt;&gt;"長豊丸")),"要確認：対象船・基本項目",IF(OR(P589="要確認：時刻不足・逆転",AND(ISNUMBER(G589),ISNUMBER(H589),H589&lt;G589),AND(ISNUMBER(F589),ISNUMBER(G589),G589&lt;F589),AND(ISNUMBER(H589),ISNUMBER(I589),I589&lt;H589),AND(ISNUMBER(J589),J589&lt;0),AND(ISNUMBER(K589),K589&lt;0)),"要確認：時刻・時間・料金",IF(COUNTIFS(OtherPorts[作業日],A589,OtherPorts[曳船名],B589,OtherPorts[船名],D589,OtherPorts[門司港発],F589)&gt;1,"要確認：同じ他港作業が重複",IF(OR(NOT(ISNUMBER(O589)),M589="未確認"),"要確認：時間・根拠未確認","確認済")))))</f>
        <v/>
      </c>
      <c r="S589" s="10" t="str">
        <f>IF(B589="","",IF(ISNUMBER(K589),0,1))</f>
        <v/>
      </c>
    </row>
    <row r="590" spans="1:19" ht="24.95" customHeight="1" x14ac:dyDescent="0.2">
      <c r="A590" s="20"/>
      <c r="B590" s="7"/>
      <c r="C590" s="7"/>
      <c r="D590" s="7"/>
      <c r="E590" s="7"/>
      <c r="F590" s="26"/>
      <c r="G590" s="26"/>
      <c r="H590" s="26"/>
      <c r="I590" s="26"/>
      <c r="J590" s="32"/>
      <c r="K590" s="35"/>
      <c r="L590" s="7"/>
      <c r="M590" s="7"/>
      <c r="N590" s="7"/>
      <c r="O590" s="18" t="str">
        <f>IF(B590="","",IF(AND(ISNUMBER(F590),ISNUMBER(I590),I590&gt;=F590),ROUND((I590-F590)*24,4),IF(OR(F590&lt;&gt;"",I590&lt;&gt;""),"",IF(AND(ISNUMBER(J590),J590&gt;=0),J590,""))))</f>
        <v/>
      </c>
      <c r="P590" s="10" t="str">
        <f>IF(B590="","",IF(AND(ISNUMBER(F590),ISNUMBER(I590),I590&gt;=F590),"実績：門司発～門司着",IF(OR(F590&lt;&gt;"",I590&lt;&gt;""),"要確認：時刻不足・逆転",IF(AND(ISNUMBER(J590),J590&gt;=0),"実績：記録の時間","未確認"))))</f>
        <v/>
      </c>
      <c r="Q590" s="10" t="str">
        <f>IF(B590="","",IF(ISNUMBER(A590),YEAR(A590)-IF(MONTH(A590)&lt;4,1,0),""))</f>
        <v/>
      </c>
      <c r="R590" s="10" t="str">
        <f>IF(B590="","",IF(OR(NOT(ISNUMBER(A590)),C590="",D590="",L590="",M590="",AND(B590&lt;&gt;"関豊丸",B590&lt;&gt;"長豊丸")),"要確認：対象船・基本項目",IF(OR(P590="要確認：時刻不足・逆転",AND(ISNUMBER(G590),ISNUMBER(H590),H590&lt;G590),AND(ISNUMBER(F590),ISNUMBER(G590),G590&lt;F590),AND(ISNUMBER(H590),ISNUMBER(I590),I590&lt;H590),AND(ISNUMBER(J590),J590&lt;0),AND(ISNUMBER(K590),K590&lt;0)),"要確認：時刻・時間・料金",IF(COUNTIFS(OtherPorts[作業日],A590,OtherPorts[曳船名],B590,OtherPorts[船名],D590,OtherPorts[門司港発],F590)&gt;1,"要確認：同じ他港作業が重複",IF(OR(NOT(ISNUMBER(O590)),M590="未確認"),"要確認：時間・根拠未確認","確認済")))))</f>
        <v/>
      </c>
      <c r="S590" s="10" t="str">
        <f>IF(B590="","",IF(ISNUMBER(K590),0,1))</f>
        <v/>
      </c>
    </row>
    <row r="591" spans="1:19" ht="24.95" customHeight="1" x14ac:dyDescent="0.2">
      <c r="A591" s="20"/>
      <c r="B591" s="7"/>
      <c r="C591" s="7"/>
      <c r="D591" s="7"/>
      <c r="E591" s="7"/>
      <c r="F591" s="26"/>
      <c r="G591" s="26"/>
      <c r="H591" s="26"/>
      <c r="I591" s="26"/>
      <c r="J591" s="32"/>
      <c r="K591" s="35"/>
      <c r="L591" s="7"/>
      <c r="M591" s="7"/>
      <c r="N591" s="7"/>
      <c r="O591" s="18" t="str">
        <f>IF(B591="","",IF(AND(ISNUMBER(F591),ISNUMBER(I591),I591&gt;=F591),ROUND((I591-F591)*24,4),IF(OR(F591&lt;&gt;"",I591&lt;&gt;""),"",IF(AND(ISNUMBER(J591),J591&gt;=0),J591,""))))</f>
        <v/>
      </c>
      <c r="P591" s="10" t="str">
        <f>IF(B591="","",IF(AND(ISNUMBER(F591),ISNUMBER(I591),I591&gt;=F591),"実績：門司発～門司着",IF(OR(F591&lt;&gt;"",I591&lt;&gt;""),"要確認：時刻不足・逆転",IF(AND(ISNUMBER(J591),J591&gt;=0),"実績：記録の時間","未確認"))))</f>
        <v/>
      </c>
      <c r="Q591" s="10" t="str">
        <f>IF(B591="","",IF(ISNUMBER(A591),YEAR(A591)-IF(MONTH(A591)&lt;4,1,0),""))</f>
        <v/>
      </c>
      <c r="R591" s="10" t="str">
        <f>IF(B591="","",IF(OR(NOT(ISNUMBER(A591)),C591="",D591="",L591="",M591="",AND(B591&lt;&gt;"関豊丸",B591&lt;&gt;"長豊丸")),"要確認：対象船・基本項目",IF(OR(P591="要確認：時刻不足・逆転",AND(ISNUMBER(G591),ISNUMBER(H591),H591&lt;G591),AND(ISNUMBER(F591),ISNUMBER(G591),G591&lt;F591),AND(ISNUMBER(H591),ISNUMBER(I591),I591&lt;H591),AND(ISNUMBER(J591),J591&lt;0),AND(ISNUMBER(K591),K591&lt;0)),"要確認：時刻・時間・料金",IF(COUNTIFS(OtherPorts[作業日],A591,OtherPorts[曳船名],B591,OtherPorts[船名],D591,OtherPorts[門司港発],F591)&gt;1,"要確認：同じ他港作業が重複",IF(OR(NOT(ISNUMBER(O591)),M591="未確認"),"要確認：時間・根拠未確認","確認済")))))</f>
        <v/>
      </c>
      <c r="S591" s="10" t="str">
        <f>IF(B591="","",IF(ISNUMBER(K591),0,1))</f>
        <v/>
      </c>
    </row>
    <row r="592" spans="1:19" ht="24.95" customHeight="1" x14ac:dyDescent="0.2">
      <c r="A592" s="20"/>
      <c r="B592" s="7"/>
      <c r="C592" s="7"/>
      <c r="D592" s="7"/>
      <c r="E592" s="7"/>
      <c r="F592" s="26"/>
      <c r="G592" s="26"/>
      <c r="H592" s="26"/>
      <c r="I592" s="26"/>
      <c r="J592" s="32"/>
      <c r="K592" s="35"/>
      <c r="L592" s="7"/>
      <c r="M592" s="7"/>
      <c r="N592" s="7"/>
      <c r="O592" s="18" t="str">
        <f>IF(B592="","",IF(AND(ISNUMBER(F592),ISNUMBER(I592),I592&gt;=F592),ROUND((I592-F592)*24,4),IF(OR(F592&lt;&gt;"",I592&lt;&gt;""),"",IF(AND(ISNUMBER(J592),J592&gt;=0),J592,""))))</f>
        <v/>
      </c>
      <c r="P592" s="10" t="str">
        <f>IF(B592="","",IF(AND(ISNUMBER(F592),ISNUMBER(I592),I592&gt;=F592),"実績：門司発～門司着",IF(OR(F592&lt;&gt;"",I592&lt;&gt;""),"要確認：時刻不足・逆転",IF(AND(ISNUMBER(J592),J592&gt;=0),"実績：記録の時間","未確認"))))</f>
        <v/>
      </c>
      <c r="Q592" s="10" t="str">
        <f>IF(B592="","",IF(ISNUMBER(A592),YEAR(A592)-IF(MONTH(A592)&lt;4,1,0),""))</f>
        <v/>
      </c>
      <c r="R592" s="10" t="str">
        <f>IF(B592="","",IF(OR(NOT(ISNUMBER(A592)),C592="",D592="",L592="",M592="",AND(B592&lt;&gt;"関豊丸",B592&lt;&gt;"長豊丸")),"要確認：対象船・基本項目",IF(OR(P592="要確認：時刻不足・逆転",AND(ISNUMBER(G592),ISNUMBER(H592),H592&lt;G592),AND(ISNUMBER(F592),ISNUMBER(G592),G592&lt;F592),AND(ISNUMBER(H592),ISNUMBER(I592),I592&lt;H592),AND(ISNUMBER(J592),J592&lt;0),AND(ISNUMBER(K592),K592&lt;0)),"要確認：時刻・時間・料金",IF(COUNTIFS(OtherPorts[作業日],A592,OtherPorts[曳船名],B592,OtherPorts[船名],D592,OtherPorts[門司港発],F592)&gt;1,"要確認：同じ他港作業が重複",IF(OR(NOT(ISNUMBER(O592)),M592="未確認"),"要確認：時間・根拠未確認","確認済")))))</f>
        <v/>
      </c>
      <c r="S592" s="10" t="str">
        <f>IF(B592="","",IF(ISNUMBER(K592),0,1))</f>
        <v/>
      </c>
    </row>
    <row r="593" spans="1:19" ht="24.95" customHeight="1" x14ac:dyDescent="0.2">
      <c r="A593" s="20"/>
      <c r="B593" s="7"/>
      <c r="C593" s="7"/>
      <c r="D593" s="7"/>
      <c r="E593" s="7"/>
      <c r="F593" s="26"/>
      <c r="G593" s="26"/>
      <c r="H593" s="26"/>
      <c r="I593" s="26"/>
      <c r="J593" s="32"/>
      <c r="K593" s="35"/>
      <c r="L593" s="7"/>
      <c r="M593" s="7"/>
      <c r="N593" s="7"/>
      <c r="O593" s="18" t="str">
        <f>IF(B593="","",IF(AND(ISNUMBER(F593),ISNUMBER(I593),I593&gt;=F593),ROUND((I593-F593)*24,4),IF(OR(F593&lt;&gt;"",I593&lt;&gt;""),"",IF(AND(ISNUMBER(J593),J593&gt;=0),J593,""))))</f>
        <v/>
      </c>
      <c r="P593" s="10" t="str">
        <f>IF(B593="","",IF(AND(ISNUMBER(F593),ISNUMBER(I593),I593&gt;=F593),"実績：門司発～門司着",IF(OR(F593&lt;&gt;"",I593&lt;&gt;""),"要確認：時刻不足・逆転",IF(AND(ISNUMBER(J593),J593&gt;=0),"実績：記録の時間","未確認"))))</f>
        <v/>
      </c>
      <c r="Q593" s="10" t="str">
        <f>IF(B593="","",IF(ISNUMBER(A593),YEAR(A593)-IF(MONTH(A593)&lt;4,1,0),""))</f>
        <v/>
      </c>
      <c r="R593" s="10" t="str">
        <f>IF(B593="","",IF(OR(NOT(ISNUMBER(A593)),C593="",D593="",L593="",M593="",AND(B593&lt;&gt;"関豊丸",B593&lt;&gt;"長豊丸")),"要確認：対象船・基本項目",IF(OR(P593="要確認：時刻不足・逆転",AND(ISNUMBER(G593),ISNUMBER(H593),H593&lt;G593),AND(ISNUMBER(F593),ISNUMBER(G593),G593&lt;F593),AND(ISNUMBER(H593),ISNUMBER(I593),I593&lt;H593),AND(ISNUMBER(J593),J593&lt;0),AND(ISNUMBER(K593),K593&lt;0)),"要確認：時刻・時間・料金",IF(COUNTIFS(OtherPorts[作業日],A593,OtherPorts[曳船名],B593,OtherPorts[船名],D593,OtherPorts[門司港発],F593)&gt;1,"要確認：同じ他港作業が重複",IF(OR(NOT(ISNUMBER(O593)),M593="未確認"),"要確認：時間・根拠未確認","確認済")))))</f>
        <v/>
      </c>
      <c r="S593" s="10" t="str">
        <f>IF(B593="","",IF(ISNUMBER(K593),0,1))</f>
        <v/>
      </c>
    </row>
    <row r="594" spans="1:19" ht="24.95" customHeight="1" x14ac:dyDescent="0.2">
      <c r="A594" s="20"/>
      <c r="B594" s="7"/>
      <c r="C594" s="7"/>
      <c r="D594" s="7"/>
      <c r="E594" s="7"/>
      <c r="F594" s="26"/>
      <c r="G594" s="26"/>
      <c r="H594" s="26"/>
      <c r="I594" s="26"/>
      <c r="J594" s="32"/>
      <c r="K594" s="35"/>
      <c r="L594" s="7"/>
      <c r="M594" s="7"/>
      <c r="N594" s="7"/>
      <c r="O594" s="18" t="str">
        <f>IF(B594="","",IF(AND(ISNUMBER(F594),ISNUMBER(I594),I594&gt;=F594),ROUND((I594-F594)*24,4),IF(OR(F594&lt;&gt;"",I594&lt;&gt;""),"",IF(AND(ISNUMBER(J594),J594&gt;=0),J594,""))))</f>
        <v/>
      </c>
      <c r="P594" s="10" t="str">
        <f>IF(B594="","",IF(AND(ISNUMBER(F594),ISNUMBER(I594),I594&gt;=F594),"実績：門司発～門司着",IF(OR(F594&lt;&gt;"",I594&lt;&gt;""),"要確認：時刻不足・逆転",IF(AND(ISNUMBER(J594),J594&gt;=0),"実績：記録の時間","未確認"))))</f>
        <v/>
      </c>
      <c r="Q594" s="10" t="str">
        <f>IF(B594="","",IF(ISNUMBER(A594),YEAR(A594)-IF(MONTH(A594)&lt;4,1,0),""))</f>
        <v/>
      </c>
      <c r="R594" s="10" t="str">
        <f>IF(B594="","",IF(OR(NOT(ISNUMBER(A594)),C594="",D594="",L594="",M594="",AND(B594&lt;&gt;"関豊丸",B594&lt;&gt;"長豊丸")),"要確認：対象船・基本項目",IF(OR(P594="要確認：時刻不足・逆転",AND(ISNUMBER(G594),ISNUMBER(H594),H594&lt;G594),AND(ISNUMBER(F594),ISNUMBER(G594),G594&lt;F594),AND(ISNUMBER(H594),ISNUMBER(I594),I594&lt;H594),AND(ISNUMBER(J594),J594&lt;0),AND(ISNUMBER(K594),K594&lt;0)),"要確認：時刻・時間・料金",IF(COUNTIFS(OtherPorts[作業日],A594,OtherPorts[曳船名],B594,OtherPorts[船名],D594,OtherPorts[門司港発],F594)&gt;1,"要確認：同じ他港作業が重複",IF(OR(NOT(ISNUMBER(O594)),M594="未確認"),"要確認：時間・根拠未確認","確認済")))))</f>
        <v/>
      </c>
      <c r="S594" s="10" t="str">
        <f>IF(B594="","",IF(ISNUMBER(K594),0,1))</f>
        <v/>
      </c>
    </row>
    <row r="595" spans="1:19" ht="24.95" customHeight="1" x14ac:dyDescent="0.2">
      <c r="A595" s="20"/>
      <c r="B595" s="7"/>
      <c r="C595" s="7"/>
      <c r="D595" s="7"/>
      <c r="E595" s="7"/>
      <c r="F595" s="26"/>
      <c r="G595" s="26"/>
      <c r="H595" s="26"/>
      <c r="I595" s="26"/>
      <c r="J595" s="32"/>
      <c r="K595" s="35"/>
      <c r="L595" s="7"/>
      <c r="M595" s="7"/>
      <c r="N595" s="7"/>
      <c r="O595" s="18" t="str">
        <f>IF(B595="","",IF(AND(ISNUMBER(F595),ISNUMBER(I595),I595&gt;=F595),ROUND((I595-F595)*24,4),IF(OR(F595&lt;&gt;"",I595&lt;&gt;""),"",IF(AND(ISNUMBER(J595),J595&gt;=0),J595,""))))</f>
        <v/>
      </c>
      <c r="P595" s="10" t="str">
        <f>IF(B595="","",IF(AND(ISNUMBER(F595),ISNUMBER(I595),I595&gt;=F595),"実績：門司発～門司着",IF(OR(F595&lt;&gt;"",I595&lt;&gt;""),"要確認：時刻不足・逆転",IF(AND(ISNUMBER(J595),J595&gt;=0),"実績：記録の時間","未確認"))))</f>
        <v/>
      </c>
      <c r="Q595" s="10" t="str">
        <f>IF(B595="","",IF(ISNUMBER(A595),YEAR(A595)-IF(MONTH(A595)&lt;4,1,0),""))</f>
        <v/>
      </c>
      <c r="R595" s="10" t="str">
        <f>IF(B595="","",IF(OR(NOT(ISNUMBER(A595)),C595="",D595="",L595="",M595="",AND(B595&lt;&gt;"関豊丸",B595&lt;&gt;"長豊丸")),"要確認：対象船・基本項目",IF(OR(P595="要確認：時刻不足・逆転",AND(ISNUMBER(G595),ISNUMBER(H595),H595&lt;G595),AND(ISNUMBER(F595),ISNUMBER(G595),G595&lt;F595),AND(ISNUMBER(H595),ISNUMBER(I595),I595&lt;H595),AND(ISNUMBER(J595),J595&lt;0),AND(ISNUMBER(K595),K595&lt;0)),"要確認：時刻・時間・料金",IF(COUNTIFS(OtherPorts[作業日],A595,OtherPorts[曳船名],B595,OtherPorts[船名],D595,OtherPorts[門司港発],F595)&gt;1,"要確認：同じ他港作業が重複",IF(OR(NOT(ISNUMBER(O595)),M595="未確認"),"要確認：時間・根拠未確認","確認済")))))</f>
        <v/>
      </c>
      <c r="S595" s="10" t="str">
        <f>IF(B595="","",IF(ISNUMBER(K595),0,1))</f>
        <v/>
      </c>
    </row>
    <row r="596" spans="1:19" ht="24.95" customHeight="1" x14ac:dyDescent="0.2">
      <c r="A596" s="20"/>
      <c r="B596" s="7"/>
      <c r="C596" s="7"/>
      <c r="D596" s="7"/>
      <c r="E596" s="7"/>
      <c r="F596" s="26"/>
      <c r="G596" s="26"/>
      <c r="H596" s="26"/>
      <c r="I596" s="26"/>
      <c r="J596" s="32"/>
      <c r="K596" s="35"/>
      <c r="L596" s="7"/>
      <c r="M596" s="7"/>
      <c r="N596" s="7"/>
      <c r="O596" s="18" t="str">
        <f>IF(B596="","",IF(AND(ISNUMBER(F596),ISNUMBER(I596),I596&gt;=F596),ROUND((I596-F596)*24,4),IF(OR(F596&lt;&gt;"",I596&lt;&gt;""),"",IF(AND(ISNUMBER(J596),J596&gt;=0),J596,""))))</f>
        <v/>
      </c>
      <c r="P596" s="10" t="str">
        <f>IF(B596="","",IF(AND(ISNUMBER(F596),ISNUMBER(I596),I596&gt;=F596),"実績：門司発～門司着",IF(OR(F596&lt;&gt;"",I596&lt;&gt;""),"要確認：時刻不足・逆転",IF(AND(ISNUMBER(J596),J596&gt;=0),"実績：記録の時間","未確認"))))</f>
        <v/>
      </c>
      <c r="Q596" s="10" t="str">
        <f>IF(B596="","",IF(ISNUMBER(A596),YEAR(A596)-IF(MONTH(A596)&lt;4,1,0),""))</f>
        <v/>
      </c>
      <c r="R596" s="10" t="str">
        <f>IF(B596="","",IF(OR(NOT(ISNUMBER(A596)),C596="",D596="",L596="",M596="",AND(B596&lt;&gt;"関豊丸",B596&lt;&gt;"長豊丸")),"要確認：対象船・基本項目",IF(OR(P596="要確認：時刻不足・逆転",AND(ISNUMBER(G596),ISNUMBER(H596),H596&lt;G596),AND(ISNUMBER(F596),ISNUMBER(G596),G596&lt;F596),AND(ISNUMBER(H596),ISNUMBER(I596),I596&lt;H596),AND(ISNUMBER(J596),J596&lt;0),AND(ISNUMBER(K596),K596&lt;0)),"要確認：時刻・時間・料金",IF(COUNTIFS(OtherPorts[作業日],A596,OtherPorts[曳船名],B596,OtherPorts[船名],D596,OtherPorts[門司港発],F596)&gt;1,"要確認：同じ他港作業が重複",IF(OR(NOT(ISNUMBER(O596)),M596="未確認"),"要確認：時間・根拠未確認","確認済")))))</f>
        <v/>
      </c>
      <c r="S596" s="10" t="str">
        <f>IF(B596="","",IF(ISNUMBER(K596),0,1))</f>
        <v/>
      </c>
    </row>
    <row r="597" spans="1:19" ht="24.95" customHeight="1" x14ac:dyDescent="0.2">
      <c r="A597" s="20"/>
      <c r="B597" s="7"/>
      <c r="C597" s="7"/>
      <c r="D597" s="7"/>
      <c r="E597" s="7"/>
      <c r="F597" s="26"/>
      <c r="G597" s="26"/>
      <c r="H597" s="26"/>
      <c r="I597" s="26"/>
      <c r="J597" s="32"/>
      <c r="K597" s="35"/>
      <c r="L597" s="7"/>
      <c r="M597" s="7"/>
      <c r="N597" s="7"/>
      <c r="O597" s="18" t="str">
        <f>IF(B597="","",IF(AND(ISNUMBER(F597),ISNUMBER(I597),I597&gt;=F597),ROUND((I597-F597)*24,4),IF(OR(F597&lt;&gt;"",I597&lt;&gt;""),"",IF(AND(ISNUMBER(J597),J597&gt;=0),J597,""))))</f>
        <v/>
      </c>
      <c r="P597" s="10" t="str">
        <f>IF(B597="","",IF(AND(ISNUMBER(F597),ISNUMBER(I597),I597&gt;=F597),"実績：門司発～門司着",IF(OR(F597&lt;&gt;"",I597&lt;&gt;""),"要確認：時刻不足・逆転",IF(AND(ISNUMBER(J597),J597&gt;=0),"実績：記録の時間","未確認"))))</f>
        <v/>
      </c>
      <c r="Q597" s="10" t="str">
        <f>IF(B597="","",IF(ISNUMBER(A597),YEAR(A597)-IF(MONTH(A597)&lt;4,1,0),""))</f>
        <v/>
      </c>
      <c r="R597" s="10" t="str">
        <f>IF(B597="","",IF(OR(NOT(ISNUMBER(A597)),C597="",D597="",L597="",M597="",AND(B597&lt;&gt;"関豊丸",B597&lt;&gt;"長豊丸")),"要確認：対象船・基本項目",IF(OR(P597="要確認：時刻不足・逆転",AND(ISNUMBER(G597),ISNUMBER(H597),H597&lt;G597),AND(ISNUMBER(F597),ISNUMBER(G597),G597&lt;F597),AND(ISNUMBER(H597),ISNUMBER(I597),I597&lt;H597),AND(ISNUMBER(J597),J597&lt;0),AND(ISNUMBER(K597),K597&lt;0)),"要確認：時刻・時間・料金",IF(COUNTIFS(OtherPorts[作業日],A597,OtherPorts[曳船名],B597,OtherPorts[船名],D597,OtherPorts[門司港発],F597)&gt;1,"要確認：同じ他港作業が重複",IF(OR(NOT(ISNUMBER(O597)),M597="未確認"),"要確認：時間・根拠未確認","確認済")))))</f>
        <v/>
      </c>
      <c r="S597" s="10" t="str">
        <f>IF(B597="","",IF(ISNUMBER(K597),0,1))</f>
        <v/>
      </c>
    </row>
    <row r="598" spans="1:19" ht="24.95" customHeight="1" x14ac:dyDescent="0.2">
      <c r="A598" s="20"/>
      <c r="B598" s="7"/>
      <c r="C598" s="7"/>
      <c r="D598" s="7"/>
      <c r="E598" s="7"/>
      <c r="F598" s="26"/>
      <c r="G598" s="26"/>
      <c r="H598" s="26"/>
      <c r="I598" s="26"/>
      <c r="J598" s="32"/>
      <c r="K598" s="35"/>
      <c r="L598" s="7"/>
      <c r="M598" s="7"/>
      <c r="N598" s="7"/>
      <c r="O598" s="18" t="str">
        <f>IF(B598="","",IF(AND(ISNUMBER(F598),ISNUMBER(I598),I598&gt;=F598),ROUND((I598-F598)*24,4),IF(OR(F598&lt;&gt;"",I598&lt;&gt;""),"",IF(AND(ISNUMBER(J598),J598&gt;=0),J598,""))))</f>
        <v/>
      </c>
      <c r="P598" s="10" t="str">
        <f>IF(B598="","",IF(AND(ISNUMBER(F598),ISNUMBER(I598),I598&gt;=F598),"実績：門司発～門司着",IF(OR(F598&lt;&gt;"",I598&lt;&gt;""),"要確認：時刻不足・逆転",IF(AND(ISNUMBER(J598),J598&gt;=0),"実績：記録の時間","未確認"))))</f>
        <v/>
      </c>
      <c r="Q598" s="10" t="str">
        <f>IF(B598="","",IF(ISNUMBER(A598),YEAR(A598)-IF(MONTH(A598)&lt;4,1,0),""))</f>
        <v/>
      </c>
      <c r="R598" s="10" t="str">
        <f>IF(B598="","",IF(OR(NOT(ISNUMBER(A598)),C598="",D598="",L598="",M598="",AND(B598&lt;&gt;"関豊丸",B598&lt;&gt;"長豊丸")),"要確認：対象船・基本項目",IF(OR(P598="要確認：時刻不足・逆転",AND(ISNUMBER(G598),ISNUMBER(H598),H598&lt;G598),AND(ISNUMBER(F598),ISNUMBER(G598),G598&lt;F598),AND(ISNUMBER(H598),ISNUMBER(I598),I598&lt;H598),AND(ISNUMBER(J598),J598&lt;0),AND(ISNUMBER(K598),K598&lt;0)),"要確認：時刻・時間・料金",IF(COUNTIFS(OtherPorts[作業日],A598,OtherPorts[曳船名],B598,OtherPorts[船名],D598,OtherPorts[門司港発],F598)&gt;1,"要確認：同じ他港作業が重複",IF(OR(NOT(ISNUMBER(O598)),M598="未確認"),"要確認：時間・根拠未確認","確認済")))))</f>
        <v/>
      </c>
      <c r="S598" s="10" t="str">
        <f>IF(B598="","",IF(ISNUMBER(K598),0,1))</f>
        <v/>
      </c>
    </row>
    <row r="599" spans="1:19" ht="24.95" customHeight="1" x14ac:dyDescent="0.2">
      <c r="A599" s="20"/>
      <c r="B599" s="7"/>
      <c r="C599" s="7"/>
      <c r="D599" s="7"/>
      <c r="E599" s="7"/>
      <c r="F599" s="26"/>
      <c r="G599" s="26"/>
      <c r="H599" s="26"/>
      <c r="I599" s="26"/>
      <c r="J599" s="32"/>
      <c r="K599" s="35"/>
      <c r="L599" s="7"/>
      <c r="M599" s="7"/>
      <c r="N599" s="7"/>
      <c r="O599" s="18" t="str">
        <f>IF(B599="","",IF(AND(ISNUMBER(F599),ISNUMBER(I599),I599&gt;=F599),ROUND((I599-F599)*24,4),IF(OR(F599&lt;&gt;"",I599&lt;&gt;""),"",IF(AND(ISNUMBER(J599),J599&gt;=0),J599,""))))</f>
        <v/>
      </c>
      <c r="P599" s="10" t="str">
        <f>IF(B599="","",IF(AND(ISNUMBER(F599),ISNUMBER(I599),I599&gt;=F599),"実績：門司発～門司着",IF(OR(F599&lt;&gt;"",I599&lt;&gt;""),"要確認：時刻不足・逆転",IF(AND(ISNUMBER(J599),J599&gt;=0),"実績：記録の時間","未確認"))))</f>
        <v/>
      </c>
      <c r="Q599" s="10" t="str">
        <f>IF(B599="","",IF(ISNUMBER(A599),YEAR(A599)-IF(MONTH(A599)&lt;4,1,0),""))</f>
        <v/>
      </c>
      <c r="R599" s="10" t="str">
        <f>IF(B599="","",IF(OR(NOT(ISNUMBER(A599)),C599="",D599="",L599="",M599="",AND(B599&lt;&gt;"関豊丸",B599&lt;&gt;"長豊丸")),"要確認：対象船・基本項目",IF(OR(P599="要確認：時刻不足・逆転",AND(ISNUMBER(G599),ISNUMBER(H599),H599&lt;G599),AND(ISNUMBER(F599),ISNUMBER(G599),G599&lt;F599),AND(ISNUMBER(H599),ISNUMBER(I599),I599&lt;H599),AND(ISNUMBER(J599),J599&lt;0),AND(ISNUMBER(K599),K599&lt;0)),"要確認：時刻・時間・料金",IF(COUNTIFS(OtherPorts[作業日],A599,OtherPorts[曳船名],B599,OtherPorts[船名],D599,OtherPorts[門司港発],F599)&gt;1,"要確認：同じ他港作業が重複",IF(OR(NOT(ISNUMBER(O599)),M599="未確認"),"要確認：時間・根拠未確認","確認済")))))</f>
        <v/>
      </c>
      <c r="S599" s="10" t="str">
        <f>IF(B599="","",IF(ISNUMBER(K599),0,1))</f>
        <v/>
      </c>
    </row>
    <row r="600" spans="1:19" ht="24.95" customHeight="1" x14ac:dyDescent="0.2">
      <c r="A600" s="20"/>
      <c r="B600" s="7"/>
      <c r="C600" s="7"/>
      <c r="D600" s="7"/>
      <c r="E600" s="7"/>
      <c r="F600" s="26"/>
      <c r="G600" s="26"/>
      <c r="H600" s="26"/>
      <c r="I600" s="26"/>
      <c r="J600" s="32"/>
      <c r="K600" s="35"/>
      <c r="L600" s="7"/>
      <c r="M600" s="7"/>
      <c r="N600" s="7"/>
      <c r="O600" s="18" t="str">
        <f>IF(B600="","",IF(AND(ISNUMBER(F600),ISNUMBER(I600),I600&gt;=F600),ROUND((I600-F600)*24,4),IF(OR(F600&lt;&gt;"",I600&lt;&gt;""),"",IF(AND(ISNUMBER(J600),J600&gt;=0),J600,""))))</f>
        <v/>
      </c>
      <c r="P600" s="10" t="str">
        <f>IF(B600="","",IF(AND(ISNUMBER(F600),ISNUMBER(I600),I600&gt;=F600),"実績：門司発～門司着",IF(OR(F600&lt;&gt;"",I600&lt;&gt;""),"要確認：時刻不足・逆転",IF(AND(ISNUMBER(J600),J600&gt;=0),"実績：記録の時間","未確認"))))</f>
        <v/>
      </c>
      <c r="Q600" s="10" t="str">
        <f>IF(B600="","",IF(ISNUMBER(A600),YEAR(A600)-IF(MONTH(A600)&lt;4,1,0),""))</f>
        <v/>
      </c>
      <c r="R600" s="10" t="str">
        <f>IF(B600="","",IF(OR(NOT(ISNUMBER(A600)),C600="",D600="",L600="",M600="",AND(B600&lt;&gt;"関豊丸",B600&lt;&gt;"長豊丸")),"要確認：対象船・基本項目",IF(OR(P600="要確認：時刻不足・逆転",AND(ISNUMBER(G600),ISNUMBER(H600),H600&lt;G600),AND(ISNUMBER(F600),ISNUMBER(G600),G600&lt;F600),AND(ISNUMBER(H600),ISNUMBER(I600),I600&lt;H600),AND(ISNUMBER(J600),J600&lt;0),AND(ISNUMBER(K600),K600&lt;0)),"要確認：時刻・時間・料金",IF(COUNTIFS(OtherPorts[作業日],A600,OtherPorts[曳船名],B600,OtherPorts[船名],D600,OtherPorts[門司港発],F600)&gt;1,"要確認：同じ他港作業が重複",IF(OR(NOT(ISNUMBER(O600)),M600="未確認"),"要確認：時間・根拠未確認","確認済")))))</f>
        <v/>
      </c>
      <c r="S600" s="10" t="str">
        <f>IF(B600="","",IF(ISNUMBER(K600),0,1))</f>
        <v/>
      </c>
    </row>
    <row r="601" spans="1:19" ht="24.95" customHeight="1" x14ac:dyDescent="0.2">
      <c r="A601" s="20"/>
      <c r="B601" s="7"/>
      <c r="C601" s="7"/>
      <c r="D601" s="7"/>
      <c r="E601" s="7"/>
      <c r="F601" s="26"/>
      <c r="G601" s="26"/>
      <c r="H601" s="26"/>
      <c r="I601" s="26"/>
      <c r="J601" s="32"/>
      <c r="K601" s="35"/>
      <c r="L601" s="7"/>
      <c r="M601" s="7"/>
      <c r="N601" s="7"/>
      <c r="O601" s="18" t="str">
        <f>IF(B601="","",IF(AND(ISNUMBER(F601),ISNUMBER(I601),I601&gt;=F601),ROUND((I601-F601)*24,4),IF(OR(F601&lt;&gt;"",I601&lt;&gt;""),"",IF(AND(ISNUMBER(J601),J601&gt;=0),J601,""))))</f>
        <v/>
      </c>
      <c r="P601" s="10" t="str">
        <f>IF(B601="","",IF(AND(ISNUMBER(F601),ISNUMBER(I601),I601&gt;=F601),"実績：門司発～門司着",IF(OR(F601&lt;&gt;"",I601&lt;&gt;""),"要確認：時刻不足・逆転",IF(AND(ISNUMBER(J601),J601&gt;=0),"実績：記録の時間","未確認"))))</f>
        <v/>
      </c>
      <c r="Q601" s="10" t="str">
        <f>IF(B601="","",IF(ISNUMBER(A601),YEAR(A601)-IF(MONTH(A601)&lt;4,1,0),""))</f>
        <v/>
      </c>
      <c r="R601" s="10" t="str">
        <f>IF(B601="","",IF(OR(NOT(ISNUMBER(A601)),C601="",D601="",L601="",M601="",AND(B601&lt;&gt;"関豊丸",B601&lt;&gt;"長豊丸")),"要確認：対象船・基本項目",IF(OR(P601="要確認：時刻不足・逆転",AND(ISNUMBER(G601),ISNUMBER(H601),H601&lt;G601),AND(ISNUMBER(F601),ISNUMBER(G601),G601&lt;F601),AND(ISNUMBER(H601),ISNUMBER(I601),I601&lt;H601),AND(ISNUMBER(J601),J601&lt;0),AND(ISNUMBER(K601),K601&lt;0)),"要確認：時刻・時間・料金",IF(COUNTIFS(OtherPorts[作業日],A601,OtherPorts[曳船名],B601,OtherPorts[船名],D601,OtherPorts[門司港発],F601)&gt;1,"要確認：同じ他港作業が重複",IF(OR(NOT(ISNUMBER(O601)),M601="未確認"),"要確認：時間・根拠未確認","確認済")))))</f>
        <v/>
      </c>
      <c r="S601" s="10" t="str">
        <f>IF(B601="","",IF(ISNUMBER(K601),0,1))</f>
        <v/>
      </c>
    </row>
    <row r="602" spans="1:19" ht="24.95" customHeight="1" x14ac:dyDescent="0.2">
      <c r="A602" s="20"/>
      <c r="B602" s="7"/>
      <c r="C602" s="7"/>
      <c r="D602" s="7"/>
      <c r="E602" s="7"/>
      <c r="F602" s="26"/>
      <c r="G602" s="26"/>
      <c r="H602" s="26"/>
      <c r="I602" s="26"/>
      <c r="J602" s="32"/>
      <c r="K602" s="35"/>
      <c r="L602" s="7"/>
      <c r="M602" s="7"/>
      <c r="N602" s="7"/>
      <c r="O602" s="18" t="str">
        <f>IF(B602="","",IF(AND(ISNUMBER(F602),ISNUMBER(I602),I602&gt;=F602),ROUND((I602-F602)*24,4),IF(OR(F602&lt;&gt;"",I602&lt;&gt;""),"",IF(AND(ISNUMBER(J602),J602&gt;=0),J602,""))))</f>
        <v/>
      </c>
      <c r="P602" s="10" t="str">
        <f>IF(B602="","",IF(AND(ISNUMBER(F602),ISNUMBER(I602),I602&gt;=F602),"実績：門司発～門司着",IF(OR(F602&lt;&gt;"",I602&lt;&gt;""),"要確認：時刻不足・逆転",IF(AND(ISNUMBER(J602),J602&gt;=0),"実績：記録の時間","未確認"))))</f>
        <v/>
      </c>
      <c r="Q602" s="10" t="str">
        <f>IF(B602="","",IF(ISNUMBER(A602),YEAR(A602)-IF(MONTH(A602)&lt;4,1,0),""))</f>
        <v/>
      </c>
      <c r="R602" s="10" t="str">
        <f>IF(B602="","",IF(OR(NOT(ISNUMBER(A602)),C602="",D602="",L602="",M602="",AND(B602&lt;&gt;"関豊丸",B602&lt;&gt;"長豊丸")),"要確認：対象船・基本項目",IF(OR(P602="要確認：時刻不足・逆転",AND(ISNUMBER(G602),ISNUMBER(H602),H602&lt;G602),AND(ISNUMBER(F602),ISNUMBER(G602),G602&lt;F602),AND(ISNUMBER(H602),ISNUMBER(I602),I602&lt;H602),AND(ISNUMBER(J602),J602&lt;0),AND(ISNUMBER(K602),K602&lt;0)),"要確認：時刻・時間・料金",IF(COUNTIFS(OtherPorts[作業日],A602,OtherPorts[曳船名],B602,OtherPorts[船名],D602,OtherPorts[門司港発],F602)&gt;1,"要確認：同じ他港作業が重複",IF(OR(NOT(ISNUMBER(O602)),M602="未確認"),"要確認：時間・根拠未確認","確認済")))))</f>
        <v/>
      </c>
      <c r="S602" s="10" t="str">
        <f>IF(B602="","",IF(ISNUMBER(K602),0,1))</f>
        <v/>
      </c>
    </row>
    <row r="603" spans="1:19" ht="24.95" customHeight="1" x14ac:dyDescent="0.2">
      <c r="A603" s="20"/>
      <c r="B603" s="7"/>
      <c r="C603" s="7"/>
      <c r="D603" s="7"/>
      <c r="E603" s="7"/>
      <c r="F603" s="26"/>
      <c r="G603" s="26"/>
      <c r="H603" s="26"/>
      <c r="I603" s="26"/>
      <c r="J603" s="32"/>
      <c r="K603" s="35"/>
      <c r="L603" s="7"/>
      <c r="M603" s="7"/>
      <c r="N603" s="7"/>
      <c r="O603" s="18" t="str">
        <f>IF(B603="","",IF(AND(ISNUMBER(F603),ISNUMBER(I603),I603&gt;=F603),ROUND((I603-F603)*24,4),IF(OR(F603&lt;&gt;"",I603&lt;&gt;""),"",IF(AND(ISNUMBER(J603),J603&gt;=0),J603,""))))</f>
        <v/>
      </c>
      <c r="P603" s="10" t="str">
        <f>IF(B603="","",IF(AND(ISNUMBER(F603),ISNUMBER(I603),I603&gt;=F603),"実績：門司発～門司着",IF(OR(F603&lt;&gt;"",I603&lt;&gt;""),"要確認：時刻不足・逆転",IF(AND(ISNUMBER(J603),J603&gt;=0),"実績：記録の時間","未確認"))))</f>
        <v/>
      </c>
      <c r="Q603" s="10" t="str">
        <f>IF(B603="","",IF(ISNUMBER(A603),YEAR(A603)-IF(MONTH(A603)&lt;4,1,0),""))</f>
        <v/>
      </c>
      <c r="R603" s="10" t="str">
        <f>IF(B603="","",IF(OR(NOT(ISNUMBER(A603)),C603="",D603="",L603="",M603="",AND(B603&lt;&gt;"関豊丸",B603&lt;&gt;"長豊丸")),"要確認：対象船・基本項目",IF(OR(P603="要確認：時刻不足・逆転",AND(ISNUMBER(G603),ISNUMBER(H603),H603&lt;G603),AND(ISNUMBER(F603),ISNUMBER(G603),G603&lt;F603),AND(ISNUMBER(H603),ISNUMBER(I603),I603&lt;H603),AND(ISNUMBER(J603),J603&lt;0),AND(ISNUMBER(K603),K603&lt;0)),"要確認：時刻・時間・料金",IF(COUNTIFS(OtherPorts[作業日],A603,OtherPorts[曳船名],B603,OtherPorts[船名],D603,OtherPorts[門司港発],F603)&gt;1,"要確認：同じ他港作業が重複",IF(OR(NOT(ISNUMBER(O603)),M603="未確認"),"要確認：時間・根拠未確認","確認済")))))</f>
        <v/>
      </c>
      <c r="S603" s="10" t="str">
        <f>IF(B603="","",IF(ISNUMBER(K603),0,1))</f>
        <v/>
      </c>
    </row>
    <row r="604" spans="1:19" ht="24.95" customHeight="1" x14ac:dyDescent="0.2">
      <c r="A604" s="20"/>
      <c r="B604" s="7"/>
      <c r="C604" s="7"/>
      <c r="D604" s="7"/>
      <c r="E604" s="7"/>
      <c r="F604" s="26"/>
      <c r="G604" s="26"/>
      <c r="H604" s="26"/>
      <c r="I604" s="26"/>
      <c r="J604" s="32"/>
      <c r="K604" s="35"/>
      <c r="L604" s="7"/>
      <c r="M604" s="7"/>
      <c r="N604" s="7"/>
      <c r="O604" s="18" t="str">
        <f>IF(B604="","",IF(AND(ISNUMBER(F604),ISNUMBER(I604),I604&gt;=F604),ROUND((I604-F604)*24,4),IF(OR(F604&lt;&gt;"",I604&lt;&gt;""),"",IF(AND(ISNUMBER(J604),J604&gt;=0),J604,""))))</f>
        <v/>
      </c>
      <c r="P604" s="10" t="str">
        <f>IF(B604="","",IF(AND(ISNUMBER(F604),ISNUMBER(I604),I604&gt;=F604),"実績：門司発～門司着",IF(OR(F604&lt;&gt;"",I604&lt;&gt;""),"要確認：時刻不足・逆転",IF(AND(ISNUMBER(J604),J604&gt;=0),"実績：記録の時間","未確認"))))</f>
        <v/>
      </c>
      <c r="Q604" s="10" t="str">
        <f>IF(B604="","",IF(ISNUMBER(A604),YEAR(A604)-IF(MONTH(A604)&lt;4,1,0),""))</f>
        <v/>
      </c>
      <c r="R604" s="10" t="str">
        <f>IF(B604="","",IF(OR(NOT(ISNUMBER(A604)),C604="",D604="",L604="",M604="",AND(B604&lt;&gt;"関豊丸",B604&lt;&gt;"長豊丸")),"要確認：対象船・基本項目",IF(OR(P604="要確認：時刻不足・逆転",AND(ISNUMBER(G604),ISNUMBER(H604),H604&lt;G604),AND(ISNUMBER(F604),ISNUMBER(G604),G604&lt;F604),AND(ISNUMBER(H604),ISNUMBER(I604),I604&lt;H604),AND(ISNUMBER(J604),J604&lt;0),AND(ISNUMBER(K604),K604&lt;0)),"要確認：時刻・時間・料金",IF(COUNTIFS(OtherPorts[作業日],A604,OtherPorts[曳船名],B604,OtherPorts[船名],D604,OtherPorts[門司港発],F604)&gt;1,"要確認：同じ他港作業が重複",IF(OR(NOT(ISNUMBER(O604)),M604="未確認"),"要確認：時間・根拠未確認","確認済")))))</f>
        <v/>
      </c>
      <c r="S604" s="10" t="str">
        <f>IF(B604="","",IF(ISNUMBER(K604),0,1))</f>
        <v/>
      </c>
    </row>
    <row r="605" spans="1:19" ht="24.95" customHeight="1" x14ac:dyDescent="0.2">
      <c r="A605" s="20"/>
      <c r="B605" s="7"/>
      <c r="C605" s="7"/>
      <c r="D605" s="7"/>
      <c r="E605" s="7"/>
      <c r="F605" s="26"/>
      <c r="G605" s="26"/>
      <c r="H605" s="26"/>
      <c r="I605" s="26"/>
      <c r="J605" s="32"/>
      <c r="K605" s="35"/>
      <c r="L605" s="7"/>
      <c r="M605" s="7"/>
      <c r="N605" s="7"/>
      <c r="O605" s="18" t="str">
        <f>IF(B605="","",IF(AND(ISNUMBER(F605),ISNUMBER(I605),I605&gt;=F605),ROUND((I605-F605)*24,4),IF(OR(F605&lt;&gt;"",I605&lt;&gt;""),"",IF(AND(ISNUMBER(J605),J605&gt;=0),J605,""))))</f>
        <v/>
      </c>
      <c r="P605" s="10" t="str">
        <f>IF(B605="","",IF(AND(ISNUMBER(F605),ISNUMBER(I605),I605&gt;=F605),"実績：門司発～門司着",IF(OR(F605&lt;&gt;"",I605&lt;&gt;""),"要確認：時刻不足・逆転",IF(AND(ISNUMBER(J605),J605&gt;=0),"実績：記録の時間","未確認"))))</f>
        <v/>
      </c>
      <c r="Q605" s="10" t="str">
        <f>IF(B605="","",IF(ISNUMBER(A605),YEAR(A605)-IF(MONTH(A605)&lt;4,1,0),""))</f>
        <v/>
      </c>
      <c r="R605" s="10" t="str">
        <f>IF(B605="","",IF(OR(NOT(ISNUMBER(A605)),C605="",D605="",L605="",M605="",AND(B605&lt;&gt;"関豊丸",B605&lt;&gt;"長豊丸")),"要確認：対象船・基本項目",IF(OR(P605="要確認：時刻不足・逆転",AND(ISNUMBER(G605),ISNUMBER(H605),H605&lt;G605),AND(ISNUMBER(F605),ISNUMBER(G605),G605&lt;F605),AND(ISNUMBER(H605),ISNUMBER(I605),I605&lt;H605),AND(ISNUMBER(J605),J605&lt;0),AND(ISNUMBER(K605),K605&lt;0)),"要確認：時刻・時間・料金",IF(COUNTIFS(OtherPorts[作業日],A605,OtherPorts[曳船名],B605,OtherPorts[船名],D605,OtherPorts[門司港発],F605)&gt;1,"要確認：同じ他港作業が重複",IF(OR(NOT(ISNUMBER(O605)),M605="未確認"),"要確認：時間・根拠未確認","確認済")))))</f>
        <v/>
      </c>
      <c r="S605" s="10" t="str">
        <f>IF(B605="","",IF(ISNUMBER(K605),0,1))</f>
        <v/>
      </c>
    </row>
    <row r="606" spans="1:19" ht="24.95" customHeight="1" x14ac:dyDescent="0.2">
      <c r="A606" s="20"/>
      <c r="B606" s="7"/>
      <c r="C606" s="7"/>
      <c r="D606" s="7"/>
      <c r="E606" s="7"/>
      <c r="F606" s="26"/>
      <c r="G606" s="26"/>
      <c r="H606" s="26"/>
      <c r="I606" s="26"/>
      <c r="J606" s="32"/>
      <c r="K606" s="35"/>
      <c r="L606" s="7"/>
      <c r="M606" s="7"/>
      <c r="N606" s="7"/>
      <c r="O606" s="18" t="str">
        <f>IF(B606="","",IF(AND(ISNUMBER(F606),ISNUMBER(I606),I606&gt;=F606),ROUND((I606-F606)*24,4),IF(OR(F606&lt;&gt;"",I606&lt;&gt;""),"",IF(AND(ISNUMBER(J606),J606&gt;=0),J606,""))))</f>
        <v/>
      </c>
      <c r="P606" s="10" t="str">
        <f>IF(B606="","",IF(AND(ISNUMBER(F606),ISNUMBER(I606),I606&gt;=F606),"実績：門司発～門司着",IF(OR(F606&lt;&gt;"",I606&lt;&gt;""),"要確認：時刻不足・逆転",IF(AND(ISNUMBER(J606),J606&gt;=0),"実績：記録の時間","未確認"))))</f>
        <v/>
      </c>
      <c r="Q606" s="10" t="str">
        <f>IF(B606="","",IF(ISNUMBER(A606),YEAR(A606)-IF(MONTH(A606)&lt;4,1,0),""))</f>
        <v/>
      </c>
      <c r="R606" s="10" t="str">
        <f>IF(B606="","",IF(OR(NOT(ISNUMBER(A606)),C606="",D606="",L606="",M606="",AND(B606&lt;&gt;"関豊丸",B606&lt;&gt;"長豊丸")),"要確認：対象船・基本項目",IF(OR(P606="要確認：時刻不足・逆転",AND(ISNUMBER(G606),ISNUMBER(H606),H606&lt;G606),AND(ISNUMBER(F606),ISNUMBER(G606),G606&lt;F606),AND(ISNUMBER(H606),ISNUMBER(I606),I606&lt;H606),AND(ISNUMBER(J606),J606&lt;0),AND(ISNUMBER(K606),K606&lt;0)),"要確認：時刻・時間・料金",IF(COUNTIFS(OtherPorts[作業日],A606,OtherPorts[曳船名],B606,OtherPorts[船名],D606,OtherPorts[門司港発],F606)&gt;1,"要確認：同じ他港作業が重複",IF(OR(NOT(ISNUMBER(O606)),M606="未確認"),"要確認：時間・根拠未確認","確認済")))))</f>
        <v/>
      </c>
      <c r="S606" s="10" t="str">
        <f>IF(B606="","",IF(ISNUMBER(K606),0,1))</f>
        <v/>
      </c>
    </row>
    <row r="607" spans="1:19" ht="24.95" customHeight="1" x14ac:dyDescent="0.2">
      <c r="A607" s="20"/>
      <c r="B607" s="7"/>
      <c r="C607" s="7"/>
      <c r="D607" s="7"/>
      <c r="E607" s="7"/>
      <c r="F607" s="26"/>
      <c r="G607" s="26"/>
      <c r="H607" s="26"/>
      <c r="I607" s="26"/>
      <c r="J607" s="32"/>
      <c r="K607" s="35"/>
      <c r="L607" s="7"/>
      <c r="M607" s="7"/>
      <c r="N607" s="7"/>
      <c r="O607" s="18" t="str">
        <f>IF(B607="","",IF(AND(ISNUMBER(F607),ISNUMBER(I607),I607&gt;=F607),ROUND((I607-F607)*24,4),IF(OR(F607&lt;&gt;"",I607&lt;&gt;""),"",IF(AND(ISNUMBER(J607),J607&gt;=0),J607,""))))</f>
        <v/>
      </c>
      <c r="P607" s="10" t="str">
        <f>IF(B607="","",IF(AND(ISNUMBER(F607),ISNUMBER(I607),I607&gt;=F607),"実績：門司発～門司着",IF(OR(F607&lt;&gt;"",I607&lt;&gt;""),"要確認：時刻不足・逆転",IF(AND(ISNUMBER(J607),J607&gt;=0),"実績：記録の時間","未確認"))))</f>
        <v/>
      </c>
      <c r="Q607" s="10" t="str">
        <f>IF(B607="","",IF(ISNUMBER(A607),YEAR(A607)-IF(MONTH(A607)&lt;4,1,0),""))</f>
        <v/>
      </c>
      <c r="R607" s="10" t="str">
        <f>IF(B607="","",IF(OR(NOT(ISNUMBER(A607)),C607="",D607="",L607="",M607="",AND(B607&lt;&gt;"関豊丸",B607&lt;&gt;"長豊丸")),"要確認：対象船・基本項目",IF(OR(P607="要確認：時刻不足・逆転",AND(ISNUMBER(G607),ISNUMBER(H607),H607&lt;G607),AND(ISNUMBER(F607),ISNUMBER(G607),G607&lt;F607),AND(ISNUMBER(H607),ISNUMBER(I607),I607&lt;H607),AND(ISNUMBER(J607),J607&lt;0),AND(ISNUMBER(K607),K607&lt;0)),"要確認：時刻・時間・料金",IF(COUNTIFS(OtherPorts[作業日],A607,OtherPorts[曳船名],B607,OtherPorts[船名],D607,OtherPorts[門司港発],F607)&gt;1,"要確認：同じ他港作業が重複",IF(OR(NOT(ISNUMBER(O607)),M607="未確認"),"要確認：時間・根拠未確認","確認済")))))</f>
        <v/>
      </c>
      <c r="S607" s="10" t="str">
        <f>IF(B607="","",IF(ISNUMBER(K607),0,1))</f>
        <v/>
      </c>
    </row>
    <row r="608" spans="1:19" ht="24.95" customHeight="1" x14ac:dyDescent="0.2">
      <c r="A608" s="20"/>
      <c r="B608" s="7"/>
      <c r="C608" s="7"/>
      <c r="D608" s="7"/>
      <c r="E608" s="7"/>
      <c r="F608" s="26"/>
      <c r="G608" s="26"/>
      <c r="H608" s="26"/>
      <c r="I608" s="26"/>
      <c r="J608" s="32"/>
      <c r="K608" s="35"/>
      <c r="L608" s="7"/>
      <c r="M608" s="7"/>
      <c r="N608" s="7"/>
      <c r="O608" s="18" t="str">
        <f>IF(B608="","",IF(AND(ISNUMBER(F608),ISNUMBER(I608),I608&gt;=F608),ROUND((I608-F608)*24,4),IF(OR(F608&lt;&gt;"",I608&lt;&gt;""),"",IF(AND(ISNUMBER(J608),J608&gt;=0),J608,""))))</f>
        <v/>
      </c>
      <c r="P608" s="10" t="str">
        <f>IF(B608="","",IF(AND(ISNUMBER(F608),ISNUMBER(I608),I608&gt;=F608),"実績：門司発～門司着",IF(OR(F608&lt;&gt;"",I608&lt;&gt;""),"要確認：時刻不足・逆転",IF(AND(ISNUMBER(J608),J608&gt;=0),"実績：記録の時間","未確認"))))</f>
        <v/>
      </c>
      <c r="Q608" s="10" t="str">
        <f>IF(B608="","",IF(ISNUMBER(A608),YEAR(A608)-IF(MONTH(A608)&lt;4,1,0),""))</f>
        <v/>
      </c>
      <c r="R608" s="10" t="str">
        <f>IF(B608="","",IF(OR(NOT(ISNUMBER(A608)),C608="",D608="",L608="",M608="",AND(B608&lt;&gt;"関豊丸",B608&lt;&gt;"長豊丸")),"要確認：対象船・基本項目",IF(OR(P608="要確認：時刻不足・逆転",AND(ISNUMBER(G608),ISNUMBER(H608),H608&lt;G608),AND(ISNUMBER(F608),ISNUMBER(G608),G608&lt;F608),AND(ISNUMBER(H608),ISNUMBER(I608),I608&lt;H608),AND(ISNUMBER(J608),J608&lt;0),AND(ISNUMBER(K608),K608&lt;0)),"要確認：時刻・時間・料金",IF(COUNTIFS(OtherPorts[作業日],A608,OtherPorts[曳船名],B608,OtherPorts[船名],D608,OtherPorts[門司港発],F608)&gt;1,"要確認：同じ他港作業が重複",IF(OR(NOT(ISNUMBER(O608)),M608="未確認"),"要確認：時間・根拠未確認","確認済")))))</f>
        <v/>
      </c>
      <c r="S608" s="10" t="str">
        <f>IF(B608="","",IF(ISNUMBER(K608),0,1))</f>
        <v/>
      </c>
    </row>
    <row r="609" spans="1:19" ht="24.95" customHeight="1" x14ac:dyDescent="0.2">
      <c r="A609" s="20"/>
      <c r="B609" s="7"/>
      <c r="C609" s="7"/>
      <c r="D609" s="7"/>
      <c r="E609" s="7"/>
      <c r="F609" s="26"/>
      <c r="G609" s="26"/>
      <c r="H609" s="26"/>
      <c r="I609" s="26"/>
      <c r="J609" s="32"/>
      <c r="K609" s="35"/>
      <c r="L609" s="7"/>
      <c r="M609" s="7"/>
      <c r="N609" s="7"/>
      <c r="O609" s="18" t="str">
        <f>IF(B609="","",IF(AND(ISNUMBER(F609),ISNUMBER(I609),I609&gt;=F609),ROUND((I609-F609)*24,4),IF(OR(F609&lt;&gt;"",I609&lt;&gt;""),"",IF(AND(ISNUMBER(J609),J609&gt;=0),J609,""))))</f>
        <v/>
      </c>
      <c r="P609" s="10" t="str">
        <f>IF(B609="","",IF(AND(ISNUMBER(F609),ISNUMBER(I609),I609&gt;=F609),"実績：門司発～門司着",IF(OR(F609&lt;&gt;"",I609&lt;&gt;""),"要確認：時刻不足・逆転",IF(AND(ISNUMBER(J609),J609&gt;=0),"実績：記録の時間","未確認"))))</f>
        <v/>
      </c>
      <c r="Q609" s="10" t="str">
        <f>IF(B609="","",IF(ISNUMBER(A609),YEAR(A609)-IF(MONTH(A609)&lt;4,1,0),""))</f>
        <v/>
      </c>
      <c r="R609" s="10" t="str">
        <f>IF(B609="","",IF(OR(NOT(ISNUMBER(A609)),C609="",D609="",L609="",M609="",AND(B609&lt;&gt;"関豊丸",B609&lt;&gt;"長豊丸")),"要確認：対象船・基本項目",IF(OR(P609="要確認：時刻不足・逆転",AND(ISNUMBER(G609),ISNUMBER(H609),H609&lt;G609),AND(ISNUMBER(F609),ISNUMBER(G609),G609&lt;F609),AND(ISNUMBER(H609),ISNUMBER(I609),I609&lt;H609),AND(ISNUMBER(J609),J609&lt;0),AND(ISNUMBER(K609),K609&lt;0)),"要確認：時刻・時間・料金",IF(COUNTIFS(OtherPorts[作業日],A609,OtherPorts[曳船名],B609,OtherPorts[船名],D609,OtherPorts[門司港発],F609)&gt;1,"要確認：同じ他港作業が重複",IF(OR(NOT(ISNUMBER(O609)),M609="未確認"),"要確認：時間・根拠未確認","確認済")))))</f>
        <v/>
      </c>
      <c r="S609" s="10" t="str">
        <f>IF(B609="","",IF(ISNUMBER(K609),0,1))</f>
        <v/>
      </c>
    </row>
    <row r="610" spans="1:19" ht="24.95" customHeight="1" x14ac:dyDescent="0.2">
      <c r="A610" s="20"/>
      <c r="B610" s="7"/>
      <c r="C610" s="7"/>
      <c r="D610" s="7"/>
      <c r="E610" s="7"/>
      <c r="F610" s="26"/>
      <c r="G610" s="26"/>
      <c r="H610" s="26"/>
      <c r="I610" s="26"/>
      <c r="J610" s="32"/>
      <c r="K610" s="35"/>
      <c r="L610" s="7"/>
      <c r="M610" s="7"/>
      <c r="N610" s="7"/>
      <c r="O610" s="18" t="str">
        <f>IF(B610="","",IF(AND(ISNUMBER(F610),ISNUMBER(I610),I610&gt;=F610),ROUND((I610-F610)*24,4),IF(OR(F610&lt;&gt;"",I610&lt;&gt;""),"",IF(AND(ISNUMBER(J610),J610&gt;=0),J610,""))))</f>
        <v/>
      </c>
      <c r="P610" s="10" t="str">
        <f>IF(B610="","",IF(AND(ISNUMBER(F610),ISNUMBER(I610),I610&gt;=F610),"実績：門司発～門司着",IF(OR(F610&lt;&gt;"",I610&lt;&gt;""),"要確認：時刻不足・逆転",IF(AND(ISNUMBER(J610),J610&gt;=0),"実績：記録の時間","未確認"))))</f>
        <v/>
      </c>
      <c r="Q610" s="10" t="str">
        <f>IF(B610="","",IF(ISNUMBER(A610),YEAR(A610)-IF(MONTH(A610)&lt;4,1,0),""))</f>
        <v/>
      </c>
      <c r="R610" s="10" t="str">
        <f>IF(B610="","",IF(OR(NOT(ISNUMBER(A610)),C610="",D610="",L610="",M610="",AND(B610&lt;&gt;"関豊丸",B610&lt;&gt;"長豊丸")),"要確認：対象船・基本項目",IF(OR(P610="要確認：時刻不足・逆転",AND(ISNUMBER(G610),ISNUMBER(H610),H610&lt;G610),AND(ISNUMBER(F610),ISNUMBER(G610),G610&lt;F610),AND(ISNUMBER(H610),ISNUMBER(I610),I610&lt;H610),AND(ISNUMBER(J610),J610&lt;0),AND(ISNUMBER(K610),K610&lt;0)),"要確認：時刻・時間・料金",IF(COUNTIFS(OtherPorts[作業日],A610,OtherPorts[曳船名],B610,OtherPorts[船名],D610,OtherPorts[門司港発],F610)&gt;1,"要確認：同じ他港作業が重複",IF(OR(NOT(ISNUMBER(O610)),M610="未確認"),"要確認：時間・根拠未確認","確認済")))))</f>
        <v/>
      </c>
      <c r="S610" s="10" t="str">
        <f>IF(B610="","",IF(ISNUMBER(K610),0,1))</f>
        <v/>
      </c>
    </row>
    <row r="611" spans="1:19" ht="24.95" customHeight="1" x14ac:dyDescent="0.2">
      <c r="A611" s="20"/>
      <c r="B611" s="7"/>
      <c r="C611" s="7"/>
      <c r="D611" s="7"/>
      <c r="E611" s="7"/>
      <c r="F611" s="26"/>
      <c r="G611" s="26"/>
      <c r="H611" s="26"/>
      <c r="I611" s="26"/>
      <c r="J611" s="32"/>
      <c r="K611" s="35"/>
      <c r="L611" s="7"/>
      <c r="M611" s="7"/>
      <c r="N611" s="7"/>
      <c r="O611" s="18" t="str">
        <f>IF(B611="","",IF(AND(ISNUMBER(F611),ISNUMBER(I611),I611&gt;=F611),ROUND((I611-F611)*24,4),IF(OR(F611&lt;&gt;"",I611&lt;&gt;""),"",IF(AND(ISNUMBER(J611),J611&gt;=0),J611,""))))</f>
        <v/>
      </c>
      <c r="P611" s="10" t="str">
        <f>IF(B611="","",IF(AND(ISNUMBER(F611),ISNUMBER(I611),I611&gt;=F611),"実績：門司発～門司着",IF(OR(F611&lt;&gt;"",I611&lt;&gt;""),"要確認：時刻不足・逆転",IF(AND(ISNUMBER(J611),J611&gt;=0),"実績：記録の時間","未確認"))))</f>
        <v/>
      </c>
      <c r="Q611" s="10" t="str">
        <f>IF(B611="","",IF(ISNUMBER(A611),YEAR(A611)-IF(MONTH(A611)&lt;4,1,0),""))</f>
        <v/>
      </c>
      <c r="R611" s="10" t="str">
        <f>IF(B611="","",IF(OR(NOT(ISNUMBER(A611)),C611="",D611="",L611="",M611="",AND(B611&lt;&gt;"関豊丸",B611&lt;&gt;"長豊丸")),"要確認：対象船・基本項目",IF(OR(P611="要確認：時刻不足・逆転",AND(ISNUMBER(G611),ISNUMBER(H611),H611&lt;G611),AND(ISNUMBER(F611),ISNUMBER(G611),G611&lt;F611),AND(ISNUMBER(H611),ISNUMBER(I611),I611&lt;H611),AND(ISNUMBER(J611),J611&lt;0),AND(ISNUMBER(K611),K611&lt;0)),"要確認：時刻・時間・料金",IF(COUNTIFS(OtherPorts[作業日],A611,OtherPorts[曳船名],B611,OtherPorts[船名],D611,OtherPorts[門司港発],F611)&gt;1,"要確認：同じ他港作業が重複",IF(OR(NOT(ISNUMBER(O611)),M611="未確認"),"要確認：時間・根拠未確認","確認済")))))</f>
        <v/>
      </c>
      <c r="S611" s="10" t="str">
        <f>IF(B611="","",IF(ISNUMBER(K611),0,1))</f>
        <v/>
      </c>
    </row>
    <row r="612" spans="1:19" ht="24.95" customHeight="1" x14ac:dyDescent="0.2">
      <c r="A612" s="20"/>
      <c r="B612" s="7"/>
      <c r="C612" s="7"/>
      <c r="D612" s="7"/>
      <c r="E612" s="7"/>
      <c r="F612" s="26"/>
      <c r="G612" s="26"/>
      <c r="H612" s="26"/>
      <c r="I612" s="26"/>
      <c r="J612" s="32"/>
      <c r="K612" s="35"/>
      <c r="L612" s="7"/>
      <c r="M612" s="7"/>
      <c r="N612" s="7"/>
      <c r="O612" s="18" t="str">
        <f>IF(B612="","",IF(AND(ISNUMBER(F612),ISNUMBER(I612),I612&gt;=F612),ROUND((I612-F612)*24,4),IF(OR(F612&lt;&gt;"",I612&lt;&gt;""),"",IF(AND(ISNUMBER(J612),J612&gt;=0),J612,""))))</f>
        <v/>
      </c>
      <c r="P612" s="10" t="str">
        <f>IF(B612="","",IF(AND(ISNUMBER(F612),ISNUMBER(I612),I612&gt;=F612),"実績：門司発～門司着",IF(OR(F612&lt;&gt;"",I612&lt;&gt;""),"要確認：時刻不足・逆転",IF(AND(ISNUMBER(J612),J612&gt;=0),"実績：記録の時間","未確認"))))</f>
        <v/>
      </c>
      <c r="Q612" s="10" t="str">
        <f>IF(B612="","",IF(ISNUMBER(A612),YEAR(A612)-IF(MONTH(A612)&lt;4,1,0),""))</f>
        <v/>
      </c>
      <c r="R612" s="10" t="str">
        <f>IF(B612="","",IF(OR(NOT(ISNUMBER(A612)),C612="",D612="",L612="",M612="",AND(B612&lt;&gt;"関豊丸",B612&lt;&gt;"長豊丸")),"要確認：対象船・基本項目",IF(OR(P612="要確認：時刻不足・逆転",AND(ISNUMBER(G612),ISNUMBER(H612),H612&lt;G612),AND(ISNUMBER(F612),ISNUMBER(G612),G612&lt;F612),AND(ISNUMBER(H612),ISNUMBER(I612),I612&lt;H612),AND(ISNUMBER(J612),J612&lt;0),AND(ISNUMBER(K612),K612&lt;0)),"要確認：時刻・時間・料金",IF(COUNTIFS(OtherPorts[作業日],A612,OtherPorts[曳船名],B612,OtherPorts[船名],D612,OtherPorts[門司港発],F612)&gt;1,"要確認：同じ他港作業が重複",IF(OR(NOT(ISNUMBER(O612)),M612="未確認"),"要確認：時間・根拠未確認","確認済")))))</f>
        <v/>
      </c>
      <c r="S612" s="10" t="str">
        <f>IF(B612="","",IF(ISNUMBER(K612),0,1))</f>
        <v/>
      </c>
    </row>
    <row r="613" spans="1:19" ht="24.95" customHeight="1" x14ac:dyDescent="0.2">
      <c r="A613" s="20"/>
      <c r="B613" s="7"/>
      <c r="C613" s="7"/>
      <c r="D613" s="7"/>
      <c r="E613" s="7"/>
      <c r="F613" s="26"/>
      <c r="G613" s="26"/>
      <c r="H613" s="26"/>
      <c r="I613" s="26"/>
      <c r="J613" s="32"/>
      <c r="K613" s="35"/>
      <c r="L613" s="7"/>
      <c r="M613" s="7"/>
      <c r="N613" s="7"/>
      <c r="O613" s="18" t="str">
        <f>IF(B613="","",IF(AND(ISNUMBER(F613),ISNUMBER(I613),I613&gt;=F613),ROUND((I613-F613)*24,4),IF(OR(F613&lt;&gt;"",I613&lt;&gt;""),"",IF(AND(ISNUMBER(J613),J613&gt;=0),J613,""))))</f>
        <v/>
      </c>
      <c r="P613" s="10" t="str">
        <f>IF(B613="","",IF(AND(ISNUMBER(F613),ISNUMBER(I613),I613&gt;=F613),"実績：門司発～門司着",IF(OR(F613&lt;&gt;"",I613&lt;&gt;""),"要確認：時刻不足・逆転",IF(AND(ISNUMBER(J613),J613&gt;=0),"実績：記録の時間","未確認"))))</f>
        <v/>
      </c>
      <c r="Q613" s="10" t="str">
        <f>IF(B613="","",IF(ISNUMBER(A613),YEAR(A613)-IF(MONTH(A613)&lt;4,1,0),""))</f>
        <v/>
      </c>
      <c r="R613" s="10" t="str">
        <f>IF(B613="","",IF(OR(NOT(ISNUMBER(A613)),C613="",D613="",L613="",M613="",AND(B613&lt;&gt;"関豊丸",B613&lt;&gt;"長豊丸")),"要確認：対象船・基本項目",IF(OR(P613="要確認：時刻不足・逆転",AND(ISNUMBER(G613),ISNUMBER(H613),H613&lt;G613),AND(ISNUMBER(F613),ISNUMBER(G613),G613&lt;F613),AND(ISNUMBER(H613),ISNUMBER(I613),I613&lt;H613),AND(ISNUMBER(J613),J613&lt;0),AND(ISNUMBER(K613),K613&lt;0)),"要確認：時刻・時間・料金",IF(COUNTIFS(OtherPorts[作業日],A613,OtherPorts[曳船名],B613,OtherPorts[船名],D613,OtherPorts[門司港発],F613)&gt;1,"要確認：同じ他港作業が重複",IF(OR(NOT(ISNUMBER(O613)),M613="未確認"),"要確認：時間・根拠未確認","確認済")))))</f>
        <v/>
      </c>
      <c r="S613" s="10" t="str">
        <f>IF(B613="","",IF(ISNUMBER(K613),0,1))</f>
        <v/>
      </c>
    </row>
    <row r="614" spans="1:19" ht="24.95" customHeight="1" x14ac:dyDescent="0.2">
      <c r="A614" s="20"/>
      <c r="B614" s="7"/>
      <c r="C614" s="7"/>
      <c r="D614" s="7"/>
      <c r="E614" s="7"/>
      <c r="F614" s="26"/>
      <c r="G614" s="26"/>
      <c r="H614" s="26"/>
      <c r="I614" s="26"/>
      <c r="J614" s="32"/>
      <c r="K614" s="35"/>
      <c r="L614" s="7"/>
      <c r="M614" s="7"/>
      <c r="N614" s="7"/>
      <c r="O614" s="18" t="str">
        <f>IF(B614="","",IF(AND(ISNUMBER(F614),ISNUMBER(I614),I614&gt;=F614),ROUND((I614-F614)*24,4),IF(OR(F614&lt;&gt;"",I614&lt;&gt;""),"",IF(AND(ISNUMBER(J614),J614&gt;=0),J614,""))))</f>
        <v/>
      </c>
      <c r="P614" s="10" t="str">
        <f>IF(B614="","",IF(AND(ISNUMBER(F614),ISNUMBER(I614),I614&gt;=F614),"実績：門司発～門司着",IF(OR(F614&lt;&gt;"",I614&lt;&gt;""),"要確認：時刻不足・逆転",IF(AND(ISNUMBER(J614),J614&gt;=0),"実績：記録の時間","未確認"))))</f>
        <v/>
      </c>
      <c r="Q614" s="10" t="str">
        <f>IF(B614="","",IF(ISNUMBER(A614),YEAR(A614)-IF(MONTH(A614)&lt;4,1,0),""))</f>
        <v/>
      </c>
      <c r="R614" s="10" t="str">
        <f>IF(B614="","",IF(OR(NOT(ISNUMBER(A614)),C614="",D614="",L614="",M614="",AND(B614&lt;&gt;"関豊丸",B614&lt;&gt;"長豊丸")),"要確認：対象船・基本項目",IF(OR(P614="要確認：時刻不足・逆転",AND(ISNUMBER(G614),ISNUMBER(H614),H614&lt;G614),AND(ISNUMBER(F614),ISNUMBER(G614),G614&lt;F614),AND(ISNUMBER(H614),ISNUMBER(I614),I614&lt;H614),AND(ISNUMBER(J614),J614&lt;0),AND(ISNUMBER(K614),K614&lt;0)),"要確認：時刻・時間・料金",IF(COUNTIFS(OtherPorts[作業日],A614,OtherPorts[曳船名],B614,OtherPorts[船名],D614,OtherPorts[門司港発],F614)&gt;1,"要確認：同じ他港作業が重複",IF(OR(NOT(ISNUMBER(O614)),M614="未確認"),"要確認：時間・根拠未確認","確認済")))))</f>
        <v/>
      </c>
      <c r="S614" s="10" t="str">
        <f>IF(B614="","",IF(ISNUMBER(K614),0,1))</f>
        <v/>
      </c>
    </row>
    <row r="615" spans="1:19" ht="24.95" customHeight="1" x14ac:dyDescent="0.2">
      <c r="A615" s="20"/>
      <c r="B615" s="7"/>
      <c r="C615" s="7"/>
      <c r="D615" s="7"/>
      <c r="E615" s="7"/>
      <c r="F615" s="26"/>
      <c r="G615" s="26"/>
      <c r="H615" s="26"/>
      <c r="I615" s="26"/>
      <c r="J615" s="32"/>
      <c r="K615" s="35"/>
      <c r="L615" s="7"/>
      <c r="M615" s="7"/>
      <c r="N615" s="7"/>
      <c r="O615" s="18" t="str">
        <f>IF(B615="","",IF(AND(ISNUMBER(F615),ISNUMBER(I615),I615&gt;=F615),ROUND((I615-F615)*24,4),IF(OR(F615&lt;&gt;"",I615&lt;&gt;""),"",IF(AND(ISNUMBER(J615),J615&gt;=0),J615,""))))</f>
        <v/>
      </c>
      <c r="P615" s="10" t="str">
        <f>IF(B615="","",IF(AND(ISNUMBER(F615),ISNUMBER(I615),I615&gt;=F615),"実績：門司発～門司着",IF(OR(F615&lt;&gt;"",I615&lt;&gt;""),"要確認：時刻不足・逆転",IF(AND(ISNUMBER(J615),J615&gt;=0),"実績：記録の時間","未確認"))))</f>
        <v/>
      </c>
      <c r="Q615" s="10" t="str">
        <f>IF(B615="","",IF(ISNUMBER(A615),YEAR(A615)-IF(MONTH(A615)&lt;4,1,0),""))</f>
        <v/>
      </c>
      <c r="R615" s="10" t="str">
        <f>IF(B615="","",IF(OR(NOT(ISNUMBER(A615)),C615="",D615="",L615="",M615="",AND(B615&lt;&gt;"関豊丸",B615&lt;&gt;"長豊丸")),"要確認：対象船・基本項目",IF(OR(P615="要確認：時刻不足・逆転",AND(ISNUMBER(G615),ISNUMBER(H615),H615&lt;G615),AND(ISNUMBER(F615),ISNUMBER(G615),G615&lt;F615),AND(ISNUMBER(H615),ISNUMBER(I615),I615&lt;H615),AND(ISNUMBER(J615),J615&lt;0),AND(ISNUMBER(K615),K615&lt;0)),"要確認：時刻・時間・料金",IF(COUNTIFS(OtherPorts[作業日],A615,OtherPorts[曳船名],B615,OtherPorts[船名],D615,OtherPorts[門司港発],F615)&gt;1,"要確認：同じ他港作業が重複",IF(OR(NOT(ISNUMBER(O615)),M615="未確認"),"要確認：時間・根拠未確認","確認済")))))</f>
        <v/>
      </c>
      <c r="S615" s="10" t="str">
        <f>IF(B615="","",IF(ISNUMBER(K615),0,1))</f>
        <v/>
      </c>
    </row>
    <row r="616" spans="1:19" ht="24.95" customHeight="1" x14ac:dyDescent="0.2">
      <c r="A616" s="20"/>
      <c r="B616" s="7"/>
      <c r="C616" s="7"/>
      <c r="D616" s="7"/>
      <c r="E616" s="7"/>
      <c r="F616" s="26"/>
      <c r="G616" s="26"/>
      <c r="H616" s="26"/>
      <c r="I616" s="26"/>
      <c r="J616" s="32"/>
      <c r="K616" s="35"/>
      <c r="L616" s="7"/>
      <c r="M616" s="7"/>
      <c r="N616" s="7"/>
      <c r="O616" s="18" t="str">
        <f>IF(B616="","",IF(AND(ISNUMBER(F616),ISNUMBER(I616),I616&gt;=F616),ROUND((I616-F616)*24,4),IF(OR(F616&lt;&gt;"",I616&lt;&gt;""),"",IF(AND(ISNUMBER(J616),J616&gt;=0),J616,""))))</f>
        <v/>
      </c>
      <c r="P616" s="10" t="str">
        <f>IF(B616="","",IF(AND(ISNUMBER(F616),ISNUMBER(I616),I616&gt;=F616),"実績：門司発～門司着",IF(OR(F616&lt;&gt;"",I616&lt;&gt;""),"要確認：時刻不足・逆転",IF(AND(ISNUMBER(J616),J616&gt;=0),"実績：記録の時間","未確認"))))</f>
        <v/>
      </c>
      <c r="Q616" s="10" t="str">
        <f>IF(B616="","",IF(ISNUMBER(A616),YEAR(A616)-IF(MONTH(A616)&lt;4,1,0),""))</f>
        <v/>
      </c>
      <c r="R616" s="10" t="str">
        <f>IF(B616="","",IF(OR(NOT(ISNUMBER(A616)),C616="",D616="",L616="",M616="",AND(B616&lt;&gt;"関豊丸",B616&lt;&gt;"長豊丸")),"要確認：対象船・基本項目",IF(OR(P616="要確認：時刻不足・逆転",AND(ISNUMBER(G616),ISNUMBER(H616),H616&lt;G616),AND(ISNUMBER(F616),ISNUMBER(G616),G616&lt;F616),AND(ISNUMBER(H616),ISNUMBER(I616),I616&lt;H616),AND(ISNUMBER(J616),J616&lt;0),AND(ISNUMBER(K616),K616&lt;0)),"要確認：時刻・時間・料金",IF(COUNTIFS(OtherPorts[作業日],A616,OtherPorts[曳船名],B616,OtherPorts[船名],D616,OtherPorts[門司港発],F616)&gt;1,"要確認：同じ他港作業が重複",IF(OR(NOT(ISNUMBER(O616)),M616="未確認"),"要確認：時間・根拠未確認","確認済")))))</f>
        <v/>
      </c>
      <c r="S616" s="10" t="str">
        <f>IF(B616="","",IF(ISNUMBER(K616),0,1))</f>
        <v/>
      </c>
    </row>
    <row r="617" spans="1:19" ht="24.95" customHeight="1" x14ac:dyDescent="0.2">
      <c r="A617" s="20"/>
      <c r="B617" s="7"/>
      <c r="C617" s="7"/>
      <c r="D617" s="7"/>
      <c r="E617" s="7"/>
      <c r="F617" s="26"/>
      <c r="G617" s="26"/>
      <c r="H617" s="26"/>
      <c r="I617" s="26"/>
      <c r="J617" s="32"/>
      <c r="K617" s="35"/>
      <c r="L617" s="7"/>
      <c r="M617" s="7"/>
      <c r="N617" s="7"/>
      <c r="O617" s="18" t="str">
        <f>IF(B617="","",IF(AND(ISNUMBER(F617),ISNUMBER(I617),I617&gt;=F617),ROUND((I617-F617)*24,4),IF(OR(F617&lt;&gt;"",I617&lt;&gt;""),"",IF(AND(ISNUMBER(J617),J617&gt;=0),J617,""))))</f>
        <v/>
      </c>
      <c r="P617" s="10" t="str">
        <f>IF(B617="","",IF(AND(ISNUMBER(F617),ISNUMBER(I617),I617&gt;=F617),"実績：門司発～門司着",IF(OR(F617&lt;&gt;"",I617&lt;&gt;""),"要確認：時刻不足・逆転",IF(AND(ISNUMBER(J617),J617&gt;=0),"実績：記録の時間","未確認"))))</f>
        <v/>
      </c>
      <c r="Q617" s="10" t="str">
        <f>IF(B617="","",IF(ISNUMBER(A617),YEAR(A617)-IF(MONTH(A617)&lt;4,1,0),""))</f>
        <v/>
      </c>
      <c r="R617" s="10" t="str">
        <f>IF(B617="","",IF(OR(NOT(ISNUMBER(A617)),C617="",D617="",L617="",M617="",AND(B617&lt;&gt;"関豊丸",B617&lt;&gt;"長豊丸")),"要確認：対象船・基本項目",IF(OR(P617="要確認：時刻不足・逆転",AND(ISNUMBER(G617),ISNUMBER(H617),H617&lt;G617),AND(ISNUMBER(F617),ISNUMBER(G617),G617&lt;F617),AND(ISNUMBER(H617),ISNUMBER(I617),I617&lt;H617),AND(ISNUMBER(J617),J617&lt;0),AND(ISNUMBER(K617),K617&lt;0)),"要確認：時刻・時間・料金",IF(COUNTIFS(OtherPorts[作業日],A617,OtherPorts[曳船名],B617,OtherPorts[船名],D617,OtherPorts[門司港発],F617)&gt;1,"要確認：同じ他港作業が重複",IF(OR(NOT(ISNUMBER(O617)),M617="未確認"),"要確認：時間・根拠未確認","確認済")))))</f>
        <v/>
      </c>
      <c r="S617" s="10" t="str">
        <f>IF(B617="","",IF(ISNUMBER(K617),0,1))</f>
        <v/>
      </c>
    </row>
    <row r="618" spans="1:19" ht="24.95" customHeight="1" x14ac:dyDescent="0.2">
      <c r="A618" s="20"/>
      <c r="B618" s="7"/>
      <c r="C618" s="7"/>
      <c r="D618" s="7"/>
      <c r="E618" s="7"/>
      <c r="F618" s="26"/>
      <c r="G618" s="26"/>
      <c r="H618" s="26"/>
      <c r="I618" s="26"/>
      <c r="J618" s="32"/>
      <c r="K618" s="35"/>
      <c r="L618" s="7"/>
      <c r="M618" s="7"/>
      <c r="N618" s="7"/>
      <c r="O618" s="18" t="str">
        <f>IF(B618="","",IF(AND(ISNUMBER(F618),ISNUMBER(I618),I618&gt;=F618),ROUND((I618-F618)*24,4),IF(OR(F618&lt;&gt;"",I618&lt;&gt;""),"",IF(AND(ISNUMBER(J618),J618&gt;=0),J618,""))))</f>
        <v/>
      </c>
      <c r="P618" s="10" t="str">
        <f>IF(B618="","",IF(AND(ISNUMBER(F618),ISNUMBER(I618),I618&gt;=F618),"実績：門司発～門司着",IF(OR(F618&lt;&gt;"",I618&lt;&gt;""),"要確認：時刻不足・逆転",IF(AND(ISNUMBER(J618),J618&gt;=0),"実績：記録の時間","未確認"))))</f>
        <v/>
      </c>
      <c r="Q618" s="10" t="str">
        <f>IF(B618="","",IF(ISNUMBER(A618),YEAR(A618)-IF(MONTH(A618)&lt;4,1,0),""))</f>
        <v/>
      </c>
      <c r="R618" s="10" t="str">
        <f>IF(B618="","",IF(OR(NOT(ISNUMBER(A618)),C618="",D618="",L618="",M618="",AND(B618&lt;&gt;"関豊丸",B618&lt;&gt;"長豊丸")),"要確認：対象船・基本項目",IF(OR(P618="要確認：時刻不足・逆転",AND(ISNUMBER(G618),ISNUMBER(H618),H618&lt;G618),AND(ISNUMBER(F618),ISNUMBER(G618),G618&lt;F618),AND(ISNUMBER(H618),ISNUMBER(I618),I618&lt;H618),AND(ISNUMBER(J618),J618&lt;0),AND(ISNUMBER(K618),K618&lt;0)),"要確認：時刻・時間・料金",IF(COUNTIFS(OtherPorts[作業日],A618,OtherPorts[曳船名],B618,OtherPorts[船名],D618,OtherPorts[門司港発],F618)&gt;1,"要確認：同じ他港作業が重複",IF(OR(NOT(ISNUMBER(O618)),M618="未確認"),"要確認：時間・根拠未確認","確認済")))))</f>
        <v/>
      </c>
      <c r="S618" s="10" t="str">
        <f>IF(B618="","",IF(ISNUMBER(K618),0,1))</f>
        <v/>
      </c>
    </row>
    <row r="619" spans="1:19" ht="24.95" customHeight="1" x14ac:dyDescent="0.2">
      <c r="A619" s="20"/>
      <c r="B619" s="7"/>
      <c r="C619" s="7"/>
      <c r="D619" s="7"/>
      <c r="E619" s="7"/>
      <c r="F619" s="26"/>
      <c r="G619" s="26"/>
      <c r="H619" s="26"/>
      <c r="I619" s="26"/>
      <c r="J619" s="32"/>
      <c r="K619" s="35"/>
      <c r="L619" s="7"/>
      <c r="M619" s="7"/>
      <c r="N619" s="7"/>
      <c r="O619" s="18" t="str">
        <f>IF(B619="","",IF(AND(ISNUMBER(F619),ISNUMBER(I619),I619&gt;=F619),ROUND((I619-F619)*24,4),IF(OR(F619&lt;&gt;"",I619&lt;&gt;""),"",IF(AND(ISNUMBER(J619),J619&gt;=0),J619,""))))</f>
        <v/>
      </c>
      <c r="P619" s="10" t="str">
        <f>IF(B619="","",IF(AND(ISNUMBER(F619),ISNUMBER(I619),I619&gt;=F619),"実績：門司発～門司着",IF(OR(F619&lt;&gt;"",I619&lt;&gt;""),"要確認：時刻不足・逆転",IF(AND(ISNUMBER(J619),J619&gt;=0),"実績：記録の時間","未確認"))))</f>
        <v/>
      </c>
      <c r="Q619" s="10" t="str">
        <f>IF(B619="","",IF(ISNUMBER(A619),YEAR(A619)-IF(MONTH(A619)&lt;4,1,0),""))</f>
        <v/>
      </c>
      <c r="R619" s="10" t="str">
        <f>IF(B619="","",IF(OR(NOT(ISNUMBER(A619)),C619="",D619="",L619="",M619="",AND(B619&lt;&gt;"関豊丸",B619&lt;&gt;"長豊丸")),"要確認：対象船・基本項目",IF(OR(P619="要確認：時刻不足・逆転",AND(ISNUMBER(G619),ISNUMBER(H619),H619&lt;G619),AND(ISNUMBER(F619),ISNUMBER(G619),G619&lt;F619),AND(ISNUMBER(H619),ISNUMBER(I619),I619&lt;H619),AND(ISNUMBER(J619),J619&lt;0),AND(ISNUMBER(K619),K619&lt;0)),"要確認：時刻・時間・料金",IF(COUNTIFS(OtherPorts[作業日],A619,OtherPorts[曳船名],B619,OtherPorts[船名],D619,OtherPorts[門司港発],F619)&gt;1,"要確認：同じ他港作業が重複",IF(OR(NOT(ISNUMBER(O619)),M619="未確認"),"要確認：時間・根拠未確認","確認済")))))</f>
        <v/>
      </c>
      <c r="S619" s="10" t="str">
        <f>IF(B619="","",IF(ISNUMBER(K619),0,1))</f>
        <v/>
      </c>
    </row>
    <row r="620" spans="1:19" ht="24.95" customHeight="1" x14ac:dyDescent="0.2">
      <c r="A620" s="20"/>
      <c r="B620" s="7"/>
      <c r="C620" s="7"/>
      <c r="D620" s="7"/>
      <c r="E620" s="7"/>
      <c r="F620" s="26"/>
      <c r="G620" s="26"/>
      <c r="H620" s="26"/>
      <c r="I620" s="26"/>
      <c r="J620" s="32"/>
      <c r="K620" s="35"/>
      <c r="L620" s="7"/>
      <c r="M620" s="7"/>
      <c r="N620" s="7"/>
      <c r="O620" s="18" t="str">
        <f>IF(B620="","",IF(AND(ISNUMBER(F620),ISNUMBER(I620),I620&gt;=F620),ROUND((I620-F620)*24,4),IF(OR(F620&lt;&gt;"",I620&lt;&gt;""),"",IF(AND(ISNUMBER(J620),J620&gt;=0),J620,""))))</f>
        <v/>
      </c>
      <c r="P620" s="10" t="str">
        <f>IF(B620="","",IF(AND(ISNUMBER(F620),ISNUMBER(I620),I620&gt;=F620),"実績：門司発～門司着",IF(OR(F620&lt;&gt;"",I620&lt;&gt;""),"要確認：時刻不足・逆転",IF(AND(ISNUMBER(J620),J620&gt;=0),"実績：記録の時間","未確認"))))</f>
        <v/>
      </c>
      <c r="Q620" s="10" t="str">
        <f>IF(B620="","",IF(ISNUMBER(A620),YEAR(A620)-IF(MONTH(A620)&lt;4,1,0),""))</f>
        <v/>
      </c>
      <c r="R620" s="10" t="str">
        <f>IF(B620="","",IF(OR(NOT(ISNUMBER(A620)),C620="",D620="",L620="",M620="",AND(B620&lt;&gt;"関豊丸",B620&lt;&gt;"長豊丸")),"要確認：対象船・基本項目",IF(OR(P620="要確認：時刻不足・逆転",AND(ISNUMBER(G620),ISNUMBER(H620),H620&lt;G620),AND(ISNUMBER(F620),ISNUMBER(G620),G620&lt;F620),AND(ISNUMBER(H620),ISNUMBER(I620),I620&lt;H620),AND(ISNUMBER(J620),J620&lt;0),AND(ISNUMBER(K620),K620&lt;0)),"要確認：時刻・時間・料金",IF(COUNTIFS(OtherPorts[作業日],A620,OtherPorts[曳船名],B620,OtherPorts[船名],D620,OtherPorts[門司港発],F620)&gt;1,"要確認：同じ他港作業が重複",IF(OR(NOT(ISNUMBER(O620)),M620="未確認"),"要確認：時間・根拠未確認","確認済")))))</f>
        <v/>
      </c>
      <c r="S620" s="10" t="str">
        <f>IF(B620="","",IF(ISNUMBER(K620),0,1))</f>
        <v/>
      </c>
    </row>
    <row r="621" spans="1:19" ht="24.95" customHeight="1" x14ac:dyDescent="0.2">
      <c r="A621" s="20"/>
      <c r="B621" s="7"/>
      <c r="C621" s="7"/>
      <c r="D621" s="7"/>
      <c r="E621" s="7"/>
      <c r="F621" s="26"/>
      <c r="G621" s="26"/>
      <c r="H621" s="26"/>
      <c r="I621" s="26"/>
      <c r="J621" s="32"/>
      <c r="K621" s="35"/>
      <c r="L621" s="7"/>
      <c r="M621" s="7"/>
      <c r="N621" s="7"/>
      <c r="O621" s="18" t="str">
        <f>IF(B621="","",IF(AND(ISNUMBER(F621),ISNUMBER(I621),I621&gt;=F621),ROUND((I621-F621)*24,4),IF(OR(F621&lt;&gt;"",I621&lt;&gt;""),"",IF(AND(ISNUMBER(J621),J621&gt;=0),J621,""))))</f>
        <v/>
      </c>
      <c r="P621" s="10" t="str">
        <f>IF(B621="","",IF(AND(ISNUMBER(F621),ISNUMBER(I621),I621&gt;=F621),"実績：門司発～門司着",IF(OR(F621&lt;&gt;"",I621&lt;&gt;""),"要確認：時刻不足・逆転",IF(AND(ISNUMBER(J621),J621&gt;=0),"実績：記録の時間","未確認"))))</f>
        <v/>
      </c>
      <c r="Q621" s="10" t="str">
        <f>IF(B621="","",IF(ISNUMBER(A621),YEAR(A621)-IF(MONTH(A621)&lt;4,1,0),""))</f>
        <v/>
      </c>
      <c r="R621" s="10" t="str">
        <f>IF(B621="","",IF(OR(NOT(ISNUMBER(A621)),C621="",D621="",L621="",M621="",AND(B621&lt;&gt;"関豊丸",B621&lt;&gt;"長豊丸")),"要確認：対象船・基本項目",IF(OR(P621="要確認：時刻不足・逆転",AND(ISNUMBER(G621),ISNUMBER(H621),H621&lt;G621),AND(ISNUMBER(F621),ISNUMBER(G621),G621&lt;F621),AND(ISNUMBER(H621),ISNUMBER(I621),I621&lt;H621),AND(ISNUMBER(J621),J621&lt;0),AND(ISNUMBER(K621),K621&lt;0)),"要確認：時刻・時間・料金",IF(COUNTIFS(OtherPorts[作業日],A621,OtherPorts[曳船名],B621,OtherPorts[船名],D621,OtherPorts[門司港発],F621)&gt;1,"要確認：同じ他港作業が重複",IF(OR(NOT(ISNUMBER(O621)),M621="未確認"),"要確認：時間・根拠未確認","確認済")))))</f>
        <v/>
      </c>
      <c r="S621" s="10" t="str">
        <f>IF(B621="","",IF(ISNUMBER(K621),0,1))</f>
        <v/>
      </c>
    </row>
    <row r="622" spans="1:19" ht="24.95" customHeight="1" x14ac:dyDescent="0.2">
      <c r="A622" s="20"/>
      <c r="B622" s="7"/>
      <c r="C622" s="7"/>
      <c r="D622" s="7"/>
      <c r="E622" s="7"/>
      <c r="F622" s="26"/>
      <c r="G622" s="26"/>
      <c r="H622" s="26"/>
      <c r="I622" s="26"/>
      <c r="J622" s="32"/>
      <c r="K622" s="35"/>
      <c r="L622" s="7"/>
      <c r="M622" s="7"/>
      <c r="N622" s="7"/>
      <c r="O622" s="18" t="str">
        <f>IF(B622="","",IF(AND(ISNUMBER(F622),ISNUMBER(I622),I622&gt;=F622),ROUND((I622-F622)*24,4),IF(OR(F622&lt;&gt;"",I622&lt;&gt;""),"",IF(AND(ISNUMBER(J622),J622&gt;=0),J622,""))))</f>
        <v/>
      </c>
      <c r="P622" s="10" t="str">
        <f>IF(B622="","",IF(AND(ISNUMBER(F622),ISNUMBER(I622),I622&gt;=F622),"実績：門司発～門司着",IF(OR(F622&lt;&gt;"",I622&lt;&gt;""),"要確認：時刻不足・逆転",IF(AND(ISNUMBER(J622),J622&gt;=0),"実績：記録の時間","未確認"))))</f>
        <v/>
      </c>
      <c r="Q622" s="10" t="str">
        <f>IF(B622="","",IF(ISNUMBER(A622),YEAR(A622)-IF(MONTH(A622)&lt;4,1,0),""))</f>
        <v/>
      </c>
      <c r="R622" s="10" t="str">
        <f>IF(B622="","",IF(OR(NOT(ISNUMBER(A622)),C622="",D622="",L622="",M622="",AND(B622&lt;&gt;"関豊丸",B622&lt;&gt;"長豊丸")),"要確認：対象船・基本項目",IF(OR(P622="要確認：時刻不足・逆転",AND(ISNUMBER(G622),ISNUMBER(H622),H622&lt;G622),AND(ISNUMBER(F622),ISNUMBER(G622),G622&lt;F622),AND(ISNUMBER(H622),ISNUMBER(I622),I622&lt;H622),AND(ISNUMBER(J622),J622&lt;0),AND(ISNUMBER(K622),K622&lt;0)),"要確認：時刻・時間・料金",IF(COUNTIFS(OtherPorts[作業日],A622,OtherPorts[曳船名],B622,OtherPorts[船名],D622,OtherPorts[門司港発],F622)&gt;1,"要確認：同じ他港作業が重複",IF(OR(NOT(ISNUMBER(O622)),M622="未確認"),"要確認：時間・根拠未確認","確認済")))))</f>
        <v/>
      </c>
      <c r="S622" s="10" t="str">
        <f>IF(B622="","",IF(ISNUMBER(K622),0,1))</f>
        <v/>
      </c>
    </row>
    <row r="623" spans="1:19" ht="24.95" customHeight="1" x14ac:dyDescent="0.2">
      <c r="A623" s="20"/>
      <c r="B623" s="7"/>
      <c r="C623" s="7"/>
      <c r="D623" s="7"/>
      <c r="E623" s="7"/>
      <c r="F623" s="26"/>
      <c r="G623" s="26"/>
      <c r="H623" s="26"/>
      <c r="I623" s="26"/>
      <c r="J623" s="32"/>
      <c r="K623" s="35"/>
      <c r="L623" s="7"/>
      <c r="M623" s="7"/>
      <c r="N623" s="7"/>
      <c r="O623" s="18" t="str">
        <f>IF(B623="","",IF(AND(ISNUMBER(F623),ISNUMBER(I623),I623&gt;=F623),ROUND((I623-F623)*24,4),IF(OR(F623&lt;&gt;"",I623&lt;&gt;""),"",IF(AND(ISNUMBER(J623),J623&gt;=0),J623,""))))</f>
        <v/>
      </c>
      <c r="P623" s="10" t="str">
        <f>IF(B623="","",IF(AND(ISNUMBER(F623),ISNUMBER(I623),I623&gt;=F623),"実績：門司発～門司着",IF(OR(F623&lt;&gt;"",I623&lt;&gt;""),"要確認：時刻不足・逆転",IF(AND(ISNUMBER(J623),J623&gt;=0),"実績：記録の時間","未確認"))))</f>
        <v/>
      </c>
      <c r="Q623" s="10" t="str">
        <f>IF(B623="","",IF(ISNUMBER(A623),YEAR(A623)-IF(MONTH(A623)&lt;4,1,0),""))</f>
        <v/>
      </c>
      <c r="R623" s="10" t="str">
        <f>IF(B623="","",IF(OR(NOT(ISNUMBER(A623)),C623="",D623="",L623="",M623="",AND(B623&lt;&gt;"関豊丸",B623&lt;&gt;"長豊丸")),"要確認：対象船・基本項目",IF(OR(P623="要確認：時刻不足・逆転",AND(ISNUMBER(G623),ISNUMBER(H623),H623&lt;G623),AND(ISNUMBER(F623),ISNUMBER(G623),G623&lt;F623),AND(ISNUMBER(H623),ISNUMBER(I623),I623&lt;H623),AND(ISNUMBER(J623),J623&lt;0),AND(ISNUMBER(K623),K623&lt;0)),"要確認：時刻・時間・料金",IF(COUNTIFS(OtherPorts[作業日],A623,OtherPorts[曳船名],B623,OtherPorts[船名],D623,OtherPorts[門司港発],F623)&gt;1,"要確認：同じ他港作業が重複",IF(OR(NOT(ISNUMBER(O623)),M623="未確認"),"要確認：時間・根拠未確認","確認済")))))</f>
        <v/>
      </c>
      <c r="S623" s="10" t="str">
        <f>IF(B623="","",IF(ISNUMBER(K623),0,1))</f>
        <v/>
      </c>
    </row>
    <row r="624" spans="1:19" ht="24.95" customHeight="1" x14ac:dyDescent="0.2">
      <c r="A624" s="20"/>
      <c r="B624" s="7"/>
      <c r="C624" s="7"/>
      <c r="D624" s="7"/>
      <c r="E624" s="7"/>
      <c r="F624" s="26"/>
      <c r="G624" s="26"/>
      <c r="H624" s="26"/>
      <c r="I624" s="26"/>
      <c r="J624" s="32"/>
      <c r="K624" s="35"/>
      <c r="L624" s="7"/>
      <c r="M624" s="7"/>
      <c r="N624" s="7"/>
      <c r="O624" s="18" t="str">
        <f>IF(B624="","",IF(AND(ISNUMBER(F624),ISNUMBER(I624),I624&gt;=F624),ROUND((I624-F624)*24,4),IF(OR(F624&lt;&gt;"",I624&lt;&gt;""),"",IF(AND(ISNUMBER(J624),J624&gt;=0),J624,""))))</f>
        <v/>
      </c>
      <c r="P624" s="10" t="str">
        <f>IF(B624="","",IF(AND(ISNUMBER(F624),ISNUMBER(I624),I624&gt;=F624),"実績：門司発～門司着",IF(OR(F624&lt;&gt;"",I624&lt;&gt;""),"要確認：時刻不足・逆転",IF(AND(ISNUMBER(J624),J624&gt;=0),"実績：記録の時間","未確認"))))</f>
        <v/>
      </c>
      <c r="Q624" s="10" t="str">
        <f>IF(B624="","",IF(ISNUMBER(A624),YEAR(A624)-IF(MONTH(A624)&lt;4,1,0),""))</f>
        <v/>
      </c>
      <c r="R624" s="10" t="str">
        <f>IF(B624="","",IF(OR(NOT(ISNUMBER(A624)),C624="",D624="",L624="",M624="",AND(B624&lt;&gt;"関豊丸",B624&lt;&gt;"長豊丸")),"要確認：対象船・基本項目",IF(OR(P624="要確認：時刻不足・逆転",AND(ISNUMBER(G624),ISNUMBER(H624),H624&lt;G624),AND(ISNUMBER(F624),ISNUMBER(G624),G624&lt;F624),AND(ISNUMBER(H624),ISNUMBER(I624),I624&lt;H624),AND(ISNUMBER(J624),J624&lt;0),AND(ISNUMBER(K624),K624&lt;0)),"要確認：時刻・時間・料金",IF(COUNTIFS(OtherPorts[作業日],A624,OtherPorts[曳船名],B624,OtherPorts[船名],D624,OtherPorts[門司港発],F624)&gt;1,"要確認：同じ他港作業が重複",IF(OR(NOT(ISNUMBER(O624)),M624="未確認"),"要確認：時間・根拠未確認","確認済")))))</f>
        <v/>
      </c>
      <c r="S624" s="10" t="str">
        <f>IF(B624="","",IF(ISNUMBER(K624),0,1))</f>
        <v/>
      </c>
    </row>
    <row r="625" spans="1:19" ht="24.95" customHeight="1" x14ac:dyDescent="0.2">
      <c r="A625" s="20"/>
      <c r="B625" s="7"/>
      <c r="C625" s="7"/>
      <c r="D625" s="7"/>
      <c r="E625" s="7"/>
      <c r="F625" s="26"/>
      <c r="G625" s="26"/>
      <c r="H625" s="26"/>
      <c r="I625" s="26"/>
      <c r="J625" s="32"/>
      <c r="K625" s="35"/>
      <c r="L625" s="7"/>
      <c r="M625" s="7"/>
      <c r="N625" s="7"/>
      <c r="O625" s="18" t="str">
        <f>IF(B625="","",IF(AND(ISNUMBER(F625),ISNUMBER(I625),I625&gt;=F625),ROUND((I625-F625)*24,4),IF(OR(F625&lt;&gt;"",I625&lt;&gt;""),"",IF(AND(ISNUMBER(J625),J625&gt;=0),J625,""))))</f>
        <v/>
      </c>
      <c r="P625" s="10" t="str">
        <f>IF(B625="","",IF(AND(ISNUMBER(F625),ISNUMBER(I625),I625&gt;=F625),"実績：門司発～門司着",IF(OR(F625&lt;&gt;"",I625&lt;&gt;""),"要確認：時刻不足・逆転",IF(AND(ISNUMBER(J625),J625&gt;=0),"実績：記録の時間","未確認"))))</f>
        <v/>
      </c>
      <c r="Q625" s="10" t="str">
        <f>IF(B625="","",IF(ISNUMBER(A625),YEAR(A625)-IF(MONTH(A625)&lt;4,1,0),""))</f>
        <v/>
      </c>
      <c r="R625" s="10" t="str">
        <f>IF(B625="","",IF(OR(NOT(ISNUMBER(A625)),C625="",D625="",L625="",M625="",AND(B625&lt;&gt;"関豊丸",B625&lt;&gt;"長豊丸")),"要確認：対象船・基本項目",IF(OR(P625="要確認：時刻不足・逆転",AND(ISNUMBER(G625),ISNUMBER(H625),H625&lt;G625),AND(ISNUMBER(F625),ISNUMBER(G625),G625&lt;F625),AND(ISNUMBER(H625),ISNUMBER(I625),I625&lt;H625),AND(ISNUMBER(J625),J625&lt;0),AND(ISNUMBER(K625),K625&lt;0)),"要確認：時刻・時間・料金",IF(COUNTIFS(OtherPorts[作業日],A625,OtherPorts[曳船名],B625,OtherPorts[船名],D625,OtherPorts[門司港発],F625)&gt;1,"要確認：同じ他港作業が重複",IF(OR(NOT(ISNUMBER(O625)),M625="未確認"),"要確認：時間・根拠未確認","確認済")))))</f>
        <v/>
      </c>
      <c r="S625" s="10" t="str">
        <f>IF(B625="","",IF(ISNUMBER(K625),0,1))</f>
        <v/>
      </c>
    </row>
    <row r="626" spans="1:19" ht="24.95" customHeight="1" x14ac:dyDescent="0.2">
      <c r="A626" s="20"/>
      <c r="B626" s="7"/>
      <c r="C626" s="7"/>
      <c r="D626" s="7"/>
      <c r="E626" s="7"/>
      <c r="F626" s="26"/>
      <c r="G626" s="26"/>
      <c r="H626" s="26"/>
      <c r="I626" s="26"/>
      <c r="J626" s="32"/>
      <c r="K626" s="35"/>
      <c r="L626" s="7"/>
      <c r="M626" s="7"/>
      <c r="N626" s="7"/>
      <c r="O626" s="18" t="str">
        <f>IF(B626="","",IF(AND(ISNUMBER(F626),ISNUMBER(I626),I626&gt;=F626),ROUND((I626-F626)*24,4),IF(OR(F626&lt;&gt;"",I626&lt;&gt;""),"",IF(AND(ISNUMBER(J626),J626&gt;=0),J626,""))))</f>
        <v/>
      </c>
      <c r="P626" s="10" t="str">
        <f>IF(B626="","",IF(AND(ISNUMBER(F626),ISNUMBER(I626),I626&gt;=F626),"実績：門司発～門司着",IF(OR(F626&lt;&gt;"",I626&lt;&gt;""),"要確認：時刻不足・逆転",IF(AND(ISNUMBER(J626),J626&gt;=0),"実績：記録の時間","未確認"))))</f>
        <v/>
      </c>
      <c r="Q626" s="10" t="str">
        <f>IF(B626="","",IF(ISNUMBER(A626),YEAR(A626)-IF(MONTH(A626)&lt;4,1,0),""))</f>
        <v/>
      </c>
      <c r="R626" s="10" t="str">
        <f>IF(B626="","",IF(OR(NOT(ISNUMBER(A626)),C626="",D626="",L626="",M626="",AND(B626&lt;&gt;"関豊丸",B626&lt;&gt;"長豊丸")),"要確認：対象船・基本項目",IF(OR(P626="要確認：時刻不足・逆転",AND(ISNUMBER(G626),ISNUMBER(H626),H626&lt;G626),AND(ISNUMBER(F626),ISNUMBER(G626),G626&lt;F626),AND(ISNUMBER(H626),ISNUMBER(I626),I626&lt;H626),AND(ISNUMBER(J626),J626&lt;0),AND(ISNUMBER(K626),K626&lt;0)),"要確認：時刻・時間・料金",IF(COUNTIFS(OtherPorts[作業日],A626,OtherPorts[曳船名],B626,OtherPorts[船名],D626,OtherPorts[門司港発],F626)&gt;1,"要確認：同じ他港作業が重複",IF(OR(NOT(ISNUMBER(O626)),M626="未確認"),"要確認：時間・根拠未確認","確認済")))))</f>
        <v/>
      </c>
      <c r="S626" s="10" t="str">
        <f>IF(B626="","",IF(ISNUMBER(K626),0,1))</f>
        <v/>
      </c>
    </row>
    <row r="627" spans="1:19" ht="24.95" customHeight="1" x14ac:dyDescent="0.2">
      <c r="A627" s="20"/>
      <c r="B627" s="7"/>
      <c r="C627" s="7"/>
      <c r="D627" s="7"/>
      <c r="E627" s="7"/>
      <c r="F627" s="26"/>
      <c r="G627" s="26"/>
      <c r="H627" s="26"/>
      <c r="I627" s="26"/>
      <c r="J627" s="32"/>
      <c r="K627" s="35"/>
      <c r="L627" s="7"/>
      <c r="M627" s="7"/>
      <c r="N627" s="7"/>
      <c r="O627" s="18" t="str">
        <f>IF(B627="","",IF(AND(ISNUMBER(F627),ISNUMBER(I627),I627&gt;=F627),ROUND((I627-F627)*24,4),IF(OR(F627&lt;&gt;"",I627&lt;&gt;""),"",IF(AND(ISNUMBER(J627),J627&gt;=0),J627,""))))</f>
        <v/>
      </c>
      <c r="P627" s="10" t="str">
        <f>IF(B627="","",IF(AND(ISNUMBER(F627),ISNUMBER(I627),I627&gt;=F627),"実績：門司発～門司着",IF(OR(F627&lt;&gt;"",I627&lt;&gt;""),"要確認：時刻不足・逆転",IF(AND(ISNUMBER(J627),J627&gt;=0),"実績：記録の時間","未確認"))))</f>
        <v/>
      </c>
      <c r="Q627" s="10" t="str">
        <f>IF(B627="","",IF(ISNUMBER(A627),YEAR(A627)-IF(MONTH(A627)&lt;4,1,0),""))</f>
        <v/>
      </c>
      <c r="R627" s="10" t="str">
        <f>IF(B627="","",IF(OR(NOT(ISNUMBER(A627)),C627="",D627="",L627="",M627="",AND(B627&lt;&gt;"関豊丸",B627&lt;&gt;"長豊丸")),"要確認：対象船・基本項目",IF(OR(P627="要確認：時刻不足・逆転",AND(ISNUMBER(G627),ISNUMBER(H627),H627&lt;G627),AND(ISNUMBER(F627),ISNUMBER(G627),G627&lt;F627),AND(ISNUMBER(H627),ISNUMBER(I627),I627&lt;H627),AND(ISNUMBER(J627),J627&lt;0),AND(ISNUMBER(K627),K627&lt;0)),"要確認：時刻・時間・料金",IF(COUNTIFS(OtherPorts[作業日],A627,OtherPorts[曳船名],B627,OtherPorts[船名],D627,OtherPorts[門司港発],F627)&gt;1,"要確認：同じ他港作業が重複",IF(OR(NOT(ISNUMBER(O627)),M627="未確認"),"要確認：時間・根拠未確認","確認済")))))</f>
        <v/>
      </c>
      <c r="S627" s="10" t="str">
        <f>IF(B627="","",IF(ISNUMBER(K627),0,1))</f>
        <v/>
      </c>
    </row>
    <row r="628" spans="1:19" ht="24.95" customHeight="1" x14ac:dyDescent="0.2">
      <c r="A628" s="20"/>
      <c r="B628" s="7"/>
      <c r="C628" s="7"/>
      <c r="D628" s="7"/>
      <c r="E628" s="7"/>
      <c r="F628" s="26"/>
      <c r="G628" s="26"/>
      <c r="H628" s="26"/>
      <c r="I628" s="26"/>
      <c r="J628" s="32"/>
      <c r="K628" s="35"/>
      <c r="L628" s="7"/>
      <c r="M628" s="7"/>
      <c r="N628" s="7"/>
      <c r="O628" s="18" t="str">
        <f>IF(B628="","",IF(AND(ISNUMBER(F628),ISNUMBER(I628),I628&gt;=F628),ROUND((I628-F628)*24,4),IF(OR(F628&lt;&gt;"",I628&lt;&gt;""),"",IF(AND(ISNUMBER(J628),J628&gt;=0),J628,""))))</f>
        <v/>
      </c>
      <c r="P628" s="10" t="str">
        <f>IF(B628="","",IF(AND(ISNUMBER(F628),ISNUMBER(I628),I628&gt;=F628),"実績：門司発～門司着",IF(OR(F628&lt;&gt;"",I628&lt;&gt;""),"要確認：時刻不足・逆転",IF(AND(ISNUMBER(J628),J628&gt;=0),"実績：記録の時間","未確認"))))</f>
        <v/>
      </c>
      <c r="Q628" s="10" t="str">
        <f>IF(B628="","",IF(ISNUMBER(A628),YEAR(A628)-IF(MONTH(A628)&lt;4,1,0),""))</f>
        <v/>
      </c>
      <c r="R628" s="10" t="str">
        <f>IF(B628="","",IF(OR(NOT(ISNUMBER(A628)),C628="",D628="",L628="",M628="",AND(B628&lt;&gt;"関豊丸",B628&lt;&gt;"長豊丸")),"要確認：対象船・基本項目",IF(OR(P628="要確認：時刻不足・逆転",AND(ISNUMBER(G628),ISNUMBER(H628),H628&lt;G628),AND(ISNUMBER(F628),ISNUMBER(G628),G628&lt;F628),AND(ISNUMBER(H628),ISNUMBER(I628),I628&lt;H628),AND(ISNUMBER(J628),J628&lt;0),AND(ISNUMBER(K628),K628&lt;0)),"要確認：時刻・時間・料金",IF(COUNTIFS(OtherPorts[作業日],A628,OtherPorts[曳船名],B628,OtherPorts[船名],D628,OtherPorts[門司港発],F628)&gt;1,"要確認：同じ他港作業が重複",IF(OR(NOT(ISNUMBER(O628)),M628="未確認"),"要確認：時間・根拠未確認","確認済")))))</f>
        <v/>
      </c>
      <c r="S628" s="10" t="str">
        <f>IF(B628="","",IF(ISNUMBER(K628),0,1))</f>
        <v/>
      </c>
    </row>
    <row r="629" spans="1:19" ht="24.95" customHeight="1" x14ac:dyDescent="0.2">
      <c r="A629" s="20"/>
      <c r="B629" s="7"/>
      <c r="C629" s="7"/>
      <c r="D629" s="7"/>
      <c r="E629" s="7"/>
      <c r="F629" s="26"/>
      <c r="G629" s="26"/>
      <c r="H629" s="26"/>
      <c r="I629" s="26"/>
      <c r="J629" s="32"/>
      <c r="K629" s="35"/>
      <c r="L629" s="7"/>
      <c r="M629" s="7"/>
      <c r="N629" s="7"/>
      <c r="O629" s="18" t="str">
        <f>IF(B629="","",IF(AND(ISNUMBER(F629),ISNUMBER(I629),I629&gt;=F629),ROUND((I629-F629)*24,4),IF(OR(F629&lt;&gt;"",I629&lt;&gt;""),"",IF(AND(ISNUMBER(J629),J629&gt;=0),J629,""))))</f>
        <v/>
      </c>
      <c r="P629" s="10" t="str">
        <f>IF(B629="","",IF(AND(ISNUMBER(F629),ISNUMBER(I629),I629&gt;=F629),"実績：門司発～門司着",IF(OR(F629&lt;&gt;"",I629&lt;&gt;""),"要確認：時刻不足・逆転",IF(AND(ISNUMBER(J629),J629&gt;=0),"実績：記録の時間","未確認"))))</f>
        <v/>
      </c>
      <c r="Q629" s="10" t="str">
        <f>IF(B629="","",IF(ISNUMBER(A629),YEAR(A629)-IF(MONTH(A629)&lt;4,1,0),""))</f>
        <v/>
      </c>
      <c r="R629" s="10" t="str">
        <f>IF(B629="","",IF(OR(NOT(ISNUMBER(A629)),C629="",D629="",L629="",M629="",AND(B629&lt;&gt;"関豊丸",B629&lt;&gt;"長豊丸")),"要確認：対象船・基本項目",IF(OR(P629="要確認：時刻不足・逆転",AND(ISNUMBER(G629),ISNUMBER(H629),H629&lt;G629),AND(ISNUMBER(F629),ISNUMBER(G629),G629&lt;F629),AND(ISNUMBER(H629),ISNUMBER(I629),I629&lt;H629),AND(ISNUMBER(J629),J629&lt;0),AND(ISNUMBER(K629),K629&lt;0)),"要確認：時刻・時間・料金",IF(COUNTIFS(OtherPorts[作業日],A629,OtherPorts[曳船名],B629,OtherPorts[船名],D629,OtherPorts[門司港発],F629)&gt;1,"要確認：同じ他港作業が重複",IF(OR(NOT(ISNUMBER(O629)),M629="未確認"),"要確認：時間・根拠未確認","確認済")))))</f>
        <v/>
      </c>
      <c r="S629" s="10" t="str">
        <f>IF(B629="","",IF(ISNUMBER(K629),0,1))</f>
        <v/>
      </c>
    </row>
    <row r="630" spans="1:19" ht="24.95" customHeight="1" x14ac:dyDescent="0.2">
      <c r="A630" s="20"/>
      <c r="B630" s="7"/>
      <c r="C630" s="7"/>
      <c r="D630" s="7"/>
      <c r="E630" s="7"/>
      <c r="F630" s="26"/>
      <c r="G630" s="26"/>
      <c r="H630" s="26"/>
      <c r="I630" s="26"/>
      <c r="J630" s="32"/>
      <c r="K630" s="35"/>
      <c r="L630" s="7"/>
      <c r="M630" s="7"/>
      <c r="N630" s="7"/>
      <c r="O630" s="18" t="str">
        <f>IF(B630="","",IF(AND(ISNUMBER(F630),ISNUMBER(I630),I630&gt;=F630),ROUND((I630-F630)*24,4),IF(OR(F630&lt;&gt;"",I630&lt;&gt;""),"",IF(AND(ISNUMBER(J630),J630&gt;=0),J630,""))))</f>
        <v/>
      </c>
      <c r="P630" s="10" t="str">
        <f>IF(B630="","",IF(AND(ISNUMBER(F630),ISNUMBER(I630),I630&gt;=F630),"実績：門司発～門司着",IF(OR(F630&lt;&gt;"",I630&lt;&gt;""),"要確認：時刻不足・逆転",IF(AND(ISNUMBER(J630),J630&gt;=0),"実績：記録の時間","未確認"))))</f>
        <v/>
      </c>
      <c r="Q630" s="10" t="str">
        <f>IF(B630="","",IF(ISNUMBER(A630),YEAR(A630)-IF(MONTH(A630)&lt;4,1,0),""))</f>
        <v/>
      </c>
      <c r="R630" s="10" t="str">
        <f>IF(B630="","",IF(OR(NOT(ISNUMBER(A630)),C630="",D630="",L630="",M630="",AND(B630&lt;&gt;"関豊丸",B630&lt;&gt;"長豊丸")),"要確認：対象船・基本項目",IF(OR(P630="要確認：時刻不足・逆転",AND(ISNUMBER(G630),ISNUMBER(H630),H630&lt;G630),AND(ISNUMBER(F630),ISNUMBER(G630),G630&lt;F630),AND(ISNUMBER(H630),ISNUMBER(I630),I630&lt;H630),AND(ISNUMBER(J630),J630&lt;0),AND(ISNUMBER(K630),K630&lt;0)),"要確認：時刻・時間・料金",IF(COUNTIFS(OtherPorts[作業日],A630,OtherPorts[曳船名],B630,OtherPorts[船名],D630,OtherPorts[門司港発],F630)&gt;1,"要確認：同じ他港作業が重複",IF(OR(NOT(ISNUMBER(O630)),M630="未確認"),"要確認：時間・根拠未確認","確認済")))))</f>
        <v/>
      </c>
      <c r="S630" s="10" t="str">
        <f>IF(B630="","",IF(ISNUMBER(K630),0,1))</f>
        <v/>
      </c>
    </row>
    <row r="631" spans="1:19" ht="24.95" customHeight="1" x14ac:dyDescent="0.2">
      <c r="A631" s="20"/>
      <c r="B631" s="7"/>
      <c r="C631" s="7"/>
      <c r="D631" s="7"/>
      <c r="E631" s="7"/>
      <c r="F631" s="26"/>
      <c r="G631" s="26"/>
      <c r="H631" s="26"/>
      <c r="I631" s="26"/>
      <c r="J631" s="32"/>
      <c r="K631" s="35"/>
      <c r="L631" s="7"/>
      <c r="M631" s="7"/>
      <c r="N631" s="7"/>
      <c r="O631" s="18" t="str">
        <f>IF(B631="","",IF(AND(ISNUMBER(F631),ISNUMBER(I631),I631&gt;=F631),ROUND((I631-F631)*24,4),IF(OR(F631&lt;&gt;"",I631&lt;&gt;""),"",IF(AND(ISNUMBER(J631),J631&gt;=0),J631,""))))</f>
        <v/>
      </c>
      <c r="P631" s="10" t="str">
        <f>IF(B631="","",IF(AND(ISNUMBER(F631),ISNUMBER(I631),I631&gt;=F631),"実績：門司発～門司着",IF(OR(F631&lt;&gt;"",I631&lt;&gt;""),"要確認：時刻不足・逆転",IF(AND(ISNUMBER(J631),J631&gt;=0),"実績：記録の時間","未確認"))))</f>
        <v/>
      </c>
      <c r="Q631" s="10" t="str">
        <f>IF(B631="","",IF(ISNUMBER(A631),YEAR(A631)-IF(MONTH(A631)&lt;4,1,0),""))</f>
        <v/>
      </c>
      <c r="R631" s="10" t="str">
        <f>IF(B631="","",IF(OR(NOT(ISNUMBER(A631)),C631="",D631="",L631="",M631="",AND(B631&lt;&gt;"関豊丸",B631&lt;&gt;"長豊丸")),"要確認：対象船・基本項目",IF(OR(P631="要確認：時刻不足・逆転",AND(ISNUMBER(G631),ISNUMBER(H631),H631&lt;G631),AND(ISNUMBER(F631),ISNUMBER(G631),G631&lt;F631),AND(ISNUMBER(H631),ISNUMBER(I631),I631&lt;H631),AND(ISNUMBER(J631),J631&lt;0),AND(ISNUMBER(K631),K631&lt;0)),"要確認：時刻・時間・料金",IF(COUNTIFS(OtherPorts[作業日],A631,OtherPorts[曳船名],B631,OtherPorts[船名],D631,OtherPorts[門司港発],F631)&gt;1,"要確認：同じ他港作業が重複",IF(OR(NOT(ISNUMBER(O631)),M631="未確認"),"要確認：時間・根拠未確認","確認済")))))</f>
        <v/>
      </c>
      <c r="S631" s="10" t="str">
        <f>IF(B631="","",IF(ISNUMBER(K631),0,1))</f>
        <v/>
      </c>
    </row>
    <row r="632" spans="1:19" ht="24.95" customHeight="1" x14ac:dyDescent="0.2">
      <c r="A632" s="20"/>
      <c r="B632" s="7"/>
      <c r="C632" s="7"/>
      <c r="D632" s="7"/>
      <c r="E632" s="7"/>
      <c r="F632" s="26"/>
      <c r="G632" s="26"/>
      <c r="H632" s="26"/>
      <c r="I632" s="26"/>
      <c r="J632" s="32"/>
      <c r="K632" s="35"/>
      <c r="L632" s="7"/>
      <c r="M632" s="7"/>
      <c r="N632" s="7"/>
      <c r="O632" s="18" t="str">
        <f>IF(B632="","",IF(AND(ISNUMBER(F632),ISNUMBER(I632),I632&gt;=F632),ROUND((I632-F632)*24,4),IF(OR(F632&lt;&gt;"",I632&lt;&gt;""),"",IF(AND(ISNUMBER(J632),J632&gt;=0),J632,""))))</f>
        <v/>
      </c>
      <c r="P632" s="10" t="str">
        <f>IF(B632="","",IF(AND(ISNUMBER(F632),ISNUMBER(I632),I632&gt;=F632),"実績：門司発～門司着",IF(OR(F632&lt;&gt;"",I632&lt;&gt;""),"要確認：時刻不足・逆転",IF(AND(ISNUMBER(J632),J632&gt;=0),"実績：記録の時間","未確認"))))</f>
        <v/>
      </c>
      <c r="Q632" s="10" t="str">
        <f>IF(B632="","",IF(ISNUMBER(A632),YEAR(A632)-IF(MONTH(A632)&lt;4,1,0),""))</f>
        <v/>
      </c>
      <c r="R632" s="10" t="str">
        <f>IF(B632="","",IF(OR(NOT(ISNUMBER(A632)),C632="",D632="",L632="",M632="",AND(B632&lt;&gt;"関豊丸",B632&lt;&gt;"長豊丸")),"要確認：対象船・基本項目",IF(OR(P632="要確認：時刻不足・逆転",AND(ISNUMBER(G632),ISNUMBER(H632),H632&lt;G632),AND(ISNUMBER(F632),ISNUMBER(G632),G632&lt;F632),AND(ISNUMBER(H632),ISNUMBER(I632),I632&lt;H632),AND(ISNUMBER(J632),J632&lt;0),AND(ISNUMBER(K632),K632&lt;0)),"要確認：時刻・時間・料金",IF(COUNTIFS(OtherPorts[作業日],A632,OtherPorts[曳船名],B632,OtherPorts[船名],D632,OtherPorts[門司港発],F632)&gt;1,"要確認：同じ他港作業が重複",IF(OR(NOT(ISNUMBER(O632)),M632="未確認"),"要確認：時間・根拠未確認","確認済")))))</f>
        <v/>
      </c>
      <c r="S632" s="10" t="str">
        <f>IF(B632="","",IF(ISNUMBER(K632),0,1))</f>
        <v/>
      </c>
    </row>
    <row r="633" spans="1:19" ht="24.95" customHeight="1" x14ac:dyDescent="0.2">
      <c r="A633" s="20"/>
      <c r="B633" s="7"/>
      <c r="C633" s="7"/>
      <c r="D633" s="7"/>
      <c r="E633" s="7"/>
      <c r="F633" s="26"/>
      <c r="G633" s="26"/>
      <c r="H633" s="26"/>
      <c r="I633" s="26"/>
      <c r="J633" s="32"/>
      <c r="K633" s="35"/>
      <c r="L633" s="7"/>
      <c r="M633" s="7"/>
      <c r="N633" s="7"/>
      <c r="O633" s="18" t="str">
        <f>IF(B633="","",IF(AND(ISNUMBER(F633),ISNUMBER(I633),I633&gt;=F633),ROUND((I633-F633)*24,4),IF(OR(F633&lt;&gt;"",I633&lt;&gt;""),"",IF(AND(ISNUMBER(J633),J633&gt;=0),J633,""))))</f>
        <v/>
      </c>
      <c r="P633" s="10" t="str">
        <f>IF(B633="","",IF(AND(ISNUMBER(F633),ISNUMBER(I633),I633&gt;=F633),"実績：門司発～門司着",IF(OR(F633&lt;&gt;"",I633&lt;&gt;""),"要確認：時刻不足・逆転",IF(AND(ISNUMBER(J633),J633&gt;=0),"実績：記録の時間","未確認"))))</f>
        <v/>
      </c>
      <c r="Q633" s="10" t="str">
        <f>IF(B633="","",IF(ISNUMBER(A633),YEAR(A633)-IF(MONTH(A633)&lt;4,1,0),""))</f>
        <v/>
      </c>
      <c r="R633" s="10" t="str">
        <f>IF(B633="","",IF(OR(NOT(ISNUMBER(A633)),C633="",D633="",L633="",M633="",AND(B633&lt;&gt;"関豊丸",B633&lt;&gt;"長豊丸")),"要確認：対象船・基本項目",IF(OR(P633="要確認：時刻不足・逆転",AND(ISNUMBER(G633),ISNUMBER(H633),H633&lt;G633),AND(ISNUMBER(F633),ISNUMBER(G633),G633&lt;F633),AND(ISNUMBER(H633),ISNUMBER(I633),I633&lt;H633),AND(ISNUMBER(J633),J633&lt;0),AND(ISNUMBER(K633),K633&lt;0)),"要確認：時刻・時間・料金",IF(COUNTIFS(OtherPorts[作業日],A633,OtherPorts[曳船名],B633,OtherPorts[船名],D633,OtherPorts[門司港発],F633)&gt;1,"要確認：同じ他港作業が重複",IF(OR(NOT(ISNUMBER(O633)),M633="未確認"),"要確認：時間・根拠未確認","確認済")))))</f>
        <v/>
      </c>
      <c r="S633" s="10" t="str">
        <f>IF(B633="","",IF(ISNUMBER(K633),0,1))</f>
        <v/>
      </c>
    </row>
    <row r="634" spans="1:19" ht="24.95" customHeight="1" x14ac:dyDescent="0.2">
      <c r="A634" s="20"/>
      <c r="B634" s="7"/>
      <c r="C634" s="7"/>
      <c r="D634" s="7"/>
      <c r="E634" s="7"/>
      <c r="F634" s="26"/>
      <c r="G634" s="26"/>
      <c r="H634" s="26"/>
      <c r="I634" s="26"/>
      <c r="J634" s="32"/>
      <c r="K634" s="35"/>
      <c r="L634" s="7"/>
      <c r="M634" s="7"/>
      <c r="N634" s="7"/>
      <c r="O634" s="18" t="str">
        <f>IF(B634="","",IF(AND(ISNUMBER(F634),ISNUMBER(I634),I634&gt;=F634),ROUND((I634-F634)*24,4),IF(OR(F634&lt;&gt;"",I634&lt;&gt;""),"",IF(AND(ISNUMBER(J634),J634&gt;=0),J634,""))))</f>
        <v/>
      </c>
      <c r="P634" s="10" t="str">
        <f>IF(B634="","",IF(AND(ISNUMBER(F634),ISNUMBER(I634),I634&gt;=F634),"実績：門司発～門司着",IF(OR(F634&lt;&gt;"",I634&lt;&gt;""),"要確認：時刻不足・逆転",IF(AND(ISNUMBER(J634),J634&gt;=0),"実績：記録の時間","未確認"))))</f>
        <v/>
      </c>
      <c r="Q634" s="10" t="str">
        <f>IF(B634="","",IF(ISNUMBER(A634),YEAR(A634)-IF(MONTH(A634)&lt;4,1,0),""))</f>
        <v/>
      </c>
      <c r="R634" s="10" t="str">
        <f>IF(B634="","",IF(OR(NOT(ISNUMBER(A634)),C634="",D634="",L634="",M634="",AND(B634&lt;&gt;"関豊丸",B634&lt;&gt;"長豊丸")),"要確認：対象船・基本項目",IF(OR(P634="要確認：時刻不足・逆転",AND(ISNUMBER(G634),ISNUMBER(H634),H634&lt;G634),AND(ISNUMBER(F634),ISNUMBER(G634),G634&lt;F634),AND(ISNUMBER(H634),ISNUMBER(I634),I634&lt;H634),AND(ISNUMBER(J634),J634&lt;0),AND(ISNUMBER(K634),K634&lt;0)),"要確認：時刻・時間・料金",IF(COUNTIFS(OtherPorts[作業日],A634,OtherPorts[曳船名],B634,OtherPorts[船名],D634,OtherPorts[門司港発],F634)&gt;1,"要確認：同じ他港作業が重複",IF(OR(NOT(ISNUMBER(O634)),M634="未確認"),"要確認：時間・根拠未確認","確認済")))))</f>
        <v/>
      </c>
      <c r="S634" s="10" t="str">
        <f>IF(B634="","",IF(ISNUMBER(K634),0,1))</f>
        <v/>
      </c>
    </row>
    <row r="635" spans="1:19" ht="24.95" customHeight="1" x14ac:dyDescent="0.2">
      <c r="A635" s="20"/>
      <c r="B635" s="7"/>
      <c r="C635" s="7"/>
      <c r="D635" s="7"/>
      <c r="E635" s="7"/>
      <c r="F635" s="26"/>
      <c r="G635" s="26"/>
      <c r="H635" s="26"/>
      <c r="I635" s="26"/>
      <c r="J635" s="32"/>
      <c r="K635" s="35"/>
      <c r="L635" s="7"/>
      <c r="M635" s="7"/>
      <c r="N635" s="7"/>
      <c r="O635" s="18" t="str">
        <f>IF(B635="","",IF(AND(ISNUMBER(F635),ISNUMBER(I635),I635&gt;=F635),ROUND((I635-F635)*24,4),IF(OR(F635&lt;&gt;"",I635&lt;&gt;""),"",IF(AND(ISNUMBER(J635),J635&gt;=0),J635,""))))</f>
        <v/>
      </c>
      <c r="P635" s="10" t="str">
        <f>IF(B635="","",IF(AND(ISNUMBER(F635),ISNUMBER(I635),I635&gt;=F635),"実績：門司発～門司着",IF(OR(F635&lt;&gt;"",I635&lt;&gt;""),"要確認：時刻不足・逆転",IF(AND(ISNUMBER(J635),J635&gt;=0),"実績：記録の時間","未確認"))))</f>
        <v/>
      </c>
      <c r="Q635" s="10" t="str">
        <f>IF(B635="","",IF(ISNUMBER(A635),YEAR(A635)-IF(MONTH(A635)&lt;4,1,0),""))</f>
        <v/>
      </c>
      <c r="R635" s="10" t="str">
        <f>IF(B635="","",IF(OR(NOT(ISNUMBER(A635)),C635="",D635="",L635="",M635="",AND(B635&lt;&gt;"関豊丸",B635&lt;&gt;"長豊丸")),"要確認：対象船・基本項目",IF(OR(P635="要確認：時刻不足・逆転",AND(ISNUMBER(G635),ISNUMBER(H635),H635&lt;G635),AND(ISNUMBER(F635),ISNUMBER(G635),G635&lt;F635),AND(ISNUMBER(H635),ISNUMBER(I635),I635&lt;H635),AND(ISNUMBER(J635),J635&lt;0),AND(ISNUMBER(K635),K635&lt;0)),"要確認：時刻・時間・料金",IF(COUNTIFS(OtherPorts[作業日],A635,OtherPorts[曳船名],B635,OtherPorts[船名],D635,OtherPorts[門司港発],F635)&gt;1,"要確認：同じ他港作業が重複",IF(OR(NOT(ISNUMBER(O635)),M635="未確認"),"要確認：時間・根拠未確認","確認済")))))</f>
        <v/>
      </c>
      <c r="S635" s="10" t="str">
        <f>IF(B635="","",IF(ISNUMBER(K635),0,1))</f>
        <v/>
      </c>
    </row>
    <row r="636" spans="1:19" ht="24.95" customHeight="1" x14ac:dyDescent="0.2">
      <c r="A636" s="20"/>
      <c r="B636" s="7"/>
      <c r="C636" s="7"/>
      <c r="D636" s="7"/>
      <c r="E636" s="7"/>
      <c r="F636" s="26"/>
      <c r="G636" s="26"/>
      <c r="H636" s="26"/>
      <c r="I636" s="26"/>
      <c r="J636" s="32"/>
      <c r="K636" s="35"/>
      <c r="L636" s="7"/>
      <c r="M636" s="7"/>
      <c r="N636" s="7"/>
      <c r="O636" s="18" t="str">
        <f>IF(B636="","",IF(AND(ISNUMBER(F636),ISNUMBER(I636),I636&gt;=F636),ROUND((I636-F636)*24,4),IF(OR(F636&lt;&gt;"",I636&lt;&gt;""),"",IF(AND(ISNUMBER(J636),J636&gt;=0),J636,""))))</f>
        <v/>
      </c>
      <c r="P636" s="10" t="str">
        <f>IF(B636="","",IF(AND(ISNUMBER(F636),ISNUMBER(I636),I636&gt;=F636),"実績：門司発～門司着",IF(OR(F636&lt;&gt;"",I636&lt;&gt;""),"要確認：時刻不足・逆転",IF(AND(ISNUMBER(J636),J636&gt;=0),"実績：記録の時間","未確認"))))</f>
        <v/>
      </c>
      <c r="Q636" s="10" t="str">
        <f>IF(B636="","",IF(ISNUMBER(A636),YEAR(A636)-IF(MONTH(A636)&lt;4,1,0),""))</f>
        <v/>
      </c>
      <c r="R636" s="10" t="str">
        <f>IF(B636="","",IF(OR(NOT(ISNUMBER(A636)),C636="",D636="",L636="",M636="",AND(B636&lt;&gt;"関豊丸",B636&lt;&gt;"長豊丸")),"要確認：対象船・基本項目",IF(OR(P636="要確認：時刻不足・逆転",AND(ISNUMBER(G636),ISNUMBER(H636),H636&lt;G636),AND(ISNUMBER(F636),ISNUMBER(G636),G636&lt;F636),AND(ISNUMBER(H636),ISNUMBER(I636),I636&lt;H636),AND(ISNUMBER(J636),J636&lt;0),AND(ISNUMBER(K636),K636&lt;0)),"要確認：時刻・時間・料金",IF(COUNTIFS(OtherPorts[作業日],A636,OtherPorts[曳船名],B636,OtherPorts[船名],D636,OtherPorts[門司港発],F636)&gt;1,"要確認：同じ他港作業が重複",IF(OR(NOT(ISNUMBER(O636)),M636="未確認"),"要確認：時間・根拠未確認","確認済")))))</f>
        <v/>
      </c>
      <c r="S636" s="10" t="str">
        <f>IF(B636="","",IF(ISNUMBER(K636),0,1))</f>
        <v/>
      </c>
    </row>
    <row r="637" spans="1:19" ht="24.95" customHeight="1" x14ac:dyDescent="0.2">
      <c r="A637" s="20"/>
      <c r="B637" s="7"/>
      <c r="C637" s="7"/>
      <c r="D637" s="7"/>
      <c r="E637" s="7"/>
      <c r="F637" s="26"/>
      <c r="G637" s="26"/>
      <c r="H637" s="26"/>
      <c r="I637" s="26"/>
      <c r="J637" s="32"/>
      <c r="K637" s="35"/>
      <c r="L637" s="7"/>
      <c r="M637" s="7"/>
      <c r="N637" s="7"/>
      <c r="O637" s="18" t="str">
        <f>IF(B637="","",IF(AND(ISNUMBER(F637),ISNUMBER(I637),I637&gt;=F637),ROUND((I637-F637)*24,4),IF(OR(F637&lt;&gt;"",I637&lt;&gt;""),"",IF(AND(ISNUMBER(J637),J637&gt;=0),J637,""))))</f>
        <v/>
      </c>
      <c r="P637" s="10" t="str">
        <f>IF(B637="","",IF(AND(ISNUMBER(F637),ISNUMBER(I637),I637&gt;=F637),"実績：門司発～門司着",IF(OR(F637&lt;&gt;"",I637&lt;&gt;""),"要確認：時刻不足・逆転",IF(AND(ISNUMBER(J637),J637&gt;=0),"実績：記録の時間","未確認"))))</f>
        <v/>
      </c>
      <c r="Q637" s="10" t="str">
        <f>IF(B637="","",IF(ISNUMBER(A637),YEAR(A637)-IF(MONTH(A637)&lt;4,1,0),""))</f>
        <v/>
      </c>
      <c r="R637" s="10" t="str">
        <f>IF(B637="","",IF(OR(NOT(ISNUMBER(A637)),C637="",D637="",L637="",M637="",AND(B637&lt;&gt;"関豊丸",B637&lt;&gt;"長豊丸")),"要確認：対象船・基本項目",IF(OR(P637="要確認：時刻不足・逆転",AND(ISNUMBER(G637),ISNUMBER(H637),H637&lt;G637),AND(ISNUMBER(F637),ISNUMBER(G637),G637&lt;F637),AND(ISNUMBER(H637),ISNUMBER(I637),I637&lt;H637),AND(ISNUMBER(J637),J637&lt;0),AND(ISNUMBER(K637),K637&lt;0)),"要確認：時刻・時間・料金",IF(COUNTIFS(OtherPorts[作業日],A637,OtherPorts[曳船名],B637,OtherPorts[船名],D637,OtherPorts[門司港発],F637)&gt;1,"要確認：同じ他港作業が重複",IF(OR(NOT(ISNUMBER(O637)),M637="未確認"),"要確認：時間・根拠未確認","確認済")))))</f>
        <v/>
      </c>
      <c r="S637" s="10" t="str">
        <f>IF(B637="","",IF(ISNUMBER(K637),0,1))</f>
        <v/>
      </c>
    </row>
    <row r="638" spans="1:19" ht="24.95" customHeight="1" x14ac:dyDescent="0.2">
      <c r="A638" s="20"/>
      <c r="B638" s="7"/>
      <c r="C638" s="7"/>
      <c r="D638" s="7"/>
      <c r="E638" s="7"/>
      <c r="F638" s="26"/>
      <c r="G638" s="26"/>
      <c r="H638" s="26"/>
      <c r="I638" s="26"/>
      <c r="J638" s="32"/>
      <c r="K638" s="35"/>
      <c r="L638" s="7"/>
      <c r="M638" s="7"/>
      <c r="N638" s="7"/>
      <c r="O638" s="18" t="str">
        <f>IF(B638="","",IF(AND(ISNUMBER(F638),ISNUMBER(I638),I638&gt;=F638),ROUND((I638-F638)*24,4),IF(OR(F638&lt;&gt;"",I638&lt;&gt;""),"",IF(AND(ISNUMBER(J638),J638&gt;=0),J638,""))))</f>
        <v/>
      </c>
      <c r="P638" s="10" t="str">
        <f>IF(B638="","",IF(AND(ISNUMBER(F638),ISNUMBER(I638),I638&gt;=F638),"実績：門司発～門司着",IF(OR(F638&lt;&gt;"",I638&lt;&gt;""),"要確認：時刻不足・逆転",IF(AND(ISNUMBER(J638),J638&gt;=0),"実績：記録の時間","未確認"))))</f>
        <v/>
      </c>
      <c r="Q638" s="10" t="str">
        <f>IF(B638="","",IF(ISNUMBER(A638),YEAR(A638)-IF(MONTH(A638)&lt;4,1,0),""))</f>
        <v/>
      </c>
      <c r="R638" s="10" t="str">
        <f>IF(B638="","",IF(OR(NOT(ISNUMBER(A638)),C638="",D638="",L638="",M638="",AND(B638&lt;&gt;"関豊丸",B638&lt;&gt;"長豊丸")),"要確認：対象船・基本項目",IF(OR(P638="要確認：時刻不足・逆転",AND(ISNUMBER(G638),ISNUMBER(H638),H638&lt;G638),AND(ISNUMBER(F638),ISNUMBER(G638),G638&lt;F638),AND(ISNUMBER(H638),ISNUMBER(I638),I638&lt;H638),AND(ISNUMBER(J638),J638&lt;0),AND(ISNUMBER(K638),K638&lt;0)),"要確認：時刻・時間・料金",IF(COUNTIFS(OtherPorts[作業日],A638,OtherPorts[曳船名],B638,OtherPorts[船名],D638,OtherPorts[門司港発],F638)&gt;1,"要確認：同じ他港作業が重複",IF(OR(NOT(ISNUMBER(O638)),M638="未確認"),"要確認：時間・根拠未確認","確認済")))))</f>
        <v/>
      </c>
      <c r="S638" s="10" t="str">
        <f>IF(B638="","",IF(ISNUMBER(K638),0,1))</f>
        <v/>
      </c>
    </row>
    <row r="639" spans="1:19" ht="24.95" customHeight="1" x14ac:dyDescent="0.2">
      <c r="A639" s="20"/>
      <c r="B639" s="7"/>
      <c r="C639" s="7"/>
      <c r="D639" s="7"/>
      <c r="E639" s="7"/>
      <c r="F639" s="26"/>
      <c r="G639" s="26"/>
      <c r="H639" s="26"/>
      <c r="I639" s="26"/>
      <c r="J639" s="32"/>
      <c r="K639" s="35"/>
      <c r="L639" s="7"/>
      <c r="M639" s="7"/>
      <c r="N639" s="7"/>
      <c r="O639" s="18" t="str">
        <f>IF(B639="","",IF(AND(ISNUMBER(F639),ISNUMBER(I639),I639&gt;=F639),ROUND((I639-F639)*24,4),IF(OR(F639&lt;&gt;"",I639&lt;&gt;""),"",IF(AND(ISNUMBER(J639),J639&gt;=0),J639,""))))</f>
        <v/>
      </c>
      <c r="P639" s="10" t="str">
        <f>IF(B639="","",IF(AND(ISNUMBER(F639),ISNUMBER(I639),I639&gt;=F639),"実績：門司発～門司着",IF(OR(F639&lt;&gt;"",I639&lt;&gt;""),"要確認：時刻不足・逆転",IF(AND(ISNUMBER(J639),J639&gt;=0),"実績：記録の時間","未確認"))))</f>
        <v/>
      </c>
      <c r="Q639" s="10" t="str">
        <f>IF(B639="","",IF(ISNUMBER(A639),YEAR(A639)-IF(MONTH(A639)&lt;4,1,0),""))</f>
        <v/>
      </c>
      <c r="R639" s="10" t="str">
        <f>IF(B639="","",IF(OR(NOT(ISNUMBER(A639)),C639="",D639="",L639="",M639="",AND(B639&lt;&gt;"関豊丸",B639&lt;&gt;"長豊丸")),"要確認：対象船・基本項目",IF(OR(P639="要確認：時刻不足・逆転",AND(ISNUMBER(G639),ISNUMBER(H639),H639&lt;G639),AND(ISNUMBER(F639),ISNUMBER(G639),G639&lt;F639),AND(ISNUMBER(H639),ISNUMBER(I639),I639&lt;H639),AND(ISNUMBER(J639),J639&lt;0),AND(ISNUMBER(K639),K639&lt;0)),"要確認：時刻・時間・料金",IF(COUNTIFS(OtherPorts[作業日],A639,OtherPorts[曳船名],B639,OtherPorts[船名],D639,OtherPorts[門司港発],F639)&gt;1,"要確認：同じ他港作業が重複",IF(OR(NOT(ISNUMBER(O639)),M639="未確認"),"要確認：時間・根拠未確認","確認済")))))</f>
        <v/>
      </c>
      <c r="S639" s="10" t="str">
        <f>IF(B639="","",IF(ISNUMBER(K639),0,1))</f>
        <v/>
      </c>
    </row>
    <row r="640" spans="1:19" ht="24.95" customHeight="1" x14ac:dyDescent="0.2">
      <c r="A640" s="20"/>
      <c r="B640" s="7"/>
      <c r="C640" s="7"/>
      <c r="D640" s="7"/>
      <c r="E640" s="7"/>
      <c r="F640" s="26"/>
      <c r="G640" s="26"/>
      <c r="H640" s="26"/>
      <c r="I640" s="26"/>
      <c r="J640" s="32"/>
      <c r="K640" s="35"/>
      <c r="L640" s="7"/>
      <c r="M640" s="7"/>
      <c r="N640" s="7"/>
      <c r="O640" s="18" t="str">
        <f>IF(B640="","",IF(AND(ISNUMBER(F640),ISNUMBER(I640),I640&gt;=F640),ROUND((I640-F640)*24,4),IF(OR(F640&lt;&gt;"",I640&lt;&gt;""),"",IF(AND(ISNUMBER(J640),J640&gt;=0),J640,""))))</f>
        <v/>
      </c>
      <c r="P640" s="10" t="str">
        <f>IF(B640="","",IF(AND(ISNUMBER(F640),ISNUMBER(I640),I640&gt;=F640),"実績：門司発～門司着",IF(OR(F640&lt;&gt;"",I640&lt;&gt;""),"要確認：時刻不足・逆転",IF(AND(ISNUMBER(J640),J640&gt;=0),"実績：記録の時間","未確認"))))</f>
        <v/>
      </c>
      <c r="Q640" s="10" t="str">
        <f>IF(B640="","",IF(ISNUMBER(A640),YEAR(A640)-IF(MONTH(A640)&lt;4,1,0),""))</f>
        <v/>
      </c>
      <c r="R640" s="10" t="str">
        <f>IF(B640="","",IF(OR(NOT(ISNUMBER(A640)),C640="",D640="",L640="",M640="",AND(B640&lt;&gt;"関豊丸",B640&lt;&gt;"長豊丸")),"要確認：対象船・基本項目",IF(OR(P640="要確認：時刻不足・逆転",AND(ISNUMBER(G640),ISNUMBER(H640),H640&lt;G640),AND(ISNUMBER(F640),ISNUMBER(G640),G640&lt;F640),AND(ISNUMBER(H640),ISNUMBER(I640),I640&lt;H640),AND(ISNUMBER(J640),J640&lt;0),AND(ISNUMBER(K640),K640&lt;0)),"要確認：時刻・時間・料金",IF(COUNTIFS(OtherPorts[作業日],A640,OtherPorts[曳船名],B640,OtherPorts[船名],D640,OtherPorts[門司港発],F640)&gt;1,"要確認：同じ他港作業が重複",IF(OR(NOT(ISNUMBER(O640)),M640="未確認"),"要確認：時間・根拠未確認","確認済")))))</f>
        <v/>
      </c>
      <c r="S640" s="10" t="str">
        <f>IF(B640="","",IF(ISNUMBER(K640),0,1))</f>
        <v/>
      </c>
    </row>
    <row r="641" spans="1:19" ht="24.95" customHeight="1" x14ac:dyDescent="0.2">
      <c r="A641" s="20"/>
      <c r="B641" s="7"/>
      <c r="C641" s="7"/>
      <c r="D641" s="7"/>
      <c r="E641" s="7"/>
      <c r="F641" s="26"/>
      <c r="G641" s="26"/>
      <c r="H641" s="26"/>
      <c r="I641" s="26"/>
      <c r="J641" s="32"/>
      <c r="K641" s="35"/>
      <c r="L641" s="7"/>
      <c r="M641" s="7"/>
      <c r="N641" s="7"/>
      <c r="O641" s="18" t="str">
        <f>IF(B641="","",IF(AND(ISNUMBER(F641),ISNUMBER(I641),I641&gt;=F641),ROUND((I641-F641)*24,4),IF(OR(F641&lt;&gt;"",I641&lt;&gt;""),"",IF(AND(ISNUMBER(J641),J641&gt;=0),J641,""))))</f>
        <v/>
      </c>
      <c r="P641" s="10" t="str">
        <f>IF(B641="","",IF(AND(ISNUMBER(F641),ISNUMBER(I641),I641&gt;=F641),"実績：門司発～門司着",IF(OR(F641&lt;&gt;"",I641&lt;&gt;""),"要確認：時刻不足・逆転",IF(AND(ISNUMBER(J641),J641&gt;=0),"実績：記録の時間","未確認"))))</f>
        <v/>
      </c>
      <c r="Q641" s="10" t="str">
        <f>IF(B641="","",IF(ISNUMBER(A641),YEAR(A641)-IF(MONTH(A641)&lt;4,1,0),""))</f>
        <v/>
      </c>
      <c r="R641" s="10" t="str">
        <f>IF(B641="","",IF(OR(NOT(ISNUMBER(A641)),C641="",D641="",L641="",M641="",AND(B641&lt;&gt;"関豊丸",B641&lt;&gt;"長豊丸")),"要確認：対象船・基本項目",IF(OR(P641="要確認：時刻不足・逆転",AND(ISNUMBER(G641),ISNUMBER(H641),H641&lt;G641),AND(ISNUMBER(F641),ISNUMBER(G641),G641&lt;F641),AND(ISNUMBER(H641),ISNUMBER(I641),I641&lt;H641),AND(ISNUMBER(J641),J641&lt;0),AND(ISNUMBER(K641),K641&lt;0)),"要確認：時刻・時間・料金",IF(COUNTIFS(OtherPorts[作業日],A641,OtherPorts[曳船名],B641,OtherPorts[船名],D641,OtherPorts[門司港発],F641)&gt;1,"要確認：同じ他港作業が重複",IF(OR(NOT(ISNUMBER(O641)),M641="未確認"),"要確認：時間・根拠未確認","確認済")))))</f>
        <v/>
      </c>
      <c r="S641" s="10" t="str">
        <f>IF(B641="","",IF(ISNUMBER(K641),0,1))</f>
        <v/>
      </c>
    </row>
    <row r="642" spans="1:19" ht="24.95" customHeight="1" x14ac:dyDescent="0.2">
      <c r="A642" s="20"/>
      <c r="B642" s="7"/>
      <c r="C642" s="7"/>
      <c r="D642" s="7"/>
      <c r="E642" s="7"/>
      <c r="F642" s="26"/>
      <c r="G642" s="26"/>
      <c r="H642" s="26"/>
      <c r="I642" s="26"/>
      <c r="J642" s="32"/>
      <c r="K642" s="35"/>
      <c r="L642" s="7"/>
      <c r="M642" s="7"/>
      <c r="N642" s="7"/>
      <c r="O642" s="18" t="str">
        <f>IF(B642="","",IF(AND(ISNUMBER(F642),ISNUMBER(I642),I642&gt;=F642),ROUND((I642-F642)*24,4),IF(OR(F642&lt;&gt;"",I642&lt;&gt;""),"",IF(AND(ISNUMBER(J642),J642&gt;=0),J642,""))))</f>
        <v/>
      </c>
      <c r="P642" s="10" t="str">
        <f>IF(B642="","",IF(AND(ISNUMBER(F642),ISNUMBER(I642),I642&gt;=F642),"実績：門司発～門司着",IF(OR(F642&lt;&gt;"",I642&lt;&gt;""),"要確認：時刻不足・逆転",IF(AND(ISNUMBER(J642),J642&gt;=0),"実績：記録の時間","未確認"))))</f>
        <v/>
      </c>
      <c r="Q642" s="10" t="str">
        <f>IF(B642="","",IF(ISNUMBER(A642),YEAR(A642)-IF(MONTH(A642)&lt;4,1,0),""))</f>
        <v/>
      </c>
      <c r="R642" s="10" t="str">
        <f>IF(B642="","",IF(OR(NOT(ISNUMBER(A642)),C642="",D642="",L642="",M642="",AND(B642&lt;&gt;"関豊丸",B642&lt;&gt;"長豊丸")),"要確認：対象船・基本項目",IF(OR(P642="要確認：時刻不足・逆転",AND(ISNUMBER(G642),ISNUMBER(H642),H642&lt;G642),AND(ISNUMBER(F642),ISNUMBER(G642),G642&lt;F642),AND(ISNUMBER(H642),ISNUMBER(I642),I642&lt;H642),AND(ISNUMBER(J642),J642&lt;0),AND(ISNUMBER(K642),K642&lt;0)),"要確認：時刻・時間・料金",IF(COUNTIFS(OtherPorts[作業日],A642,OtherPorts[曳船名],B642,OtherPorts[船名],D642,OtherPorts[門司港発],F642)&gt;1,"要確認：同じ他港作業が重複",IF(OR(NOT(ISNUMBER(O642)),M642="未確認"),"要確認：時間・根拠未確認","確認済")))))</f>
        <v/>
      </c>
      <c r="S642" s="10" t="str">
        <f>IF(B642="","",IF(ISNUMBER(K642),0,1))</f>
        <v/>
      </c>
    </row>
    <row r="643" spans="1:19" ht="24.95" customHeight="1" x14ac:dyDescent="0.2">
      <c r="A643" s="20"/>
      <c r="B643" s="7"/>
      <c r="C643" s="7"/>
      <c r="D643" s="7"/>
      <c r="E643" s="7"/>
      <c r="F643" s="26"/>
      <c r="G643" s="26"/>
      <c r="H643" s="26"/>
      <c r="I643" s="26"/>
      <c r="J643" s="32"/>
      <c r="K643" s="35"/>
      <c r="L643" s="7"/>
      <c r="M643" s="7"/>
      <c r="N643" s="7"/>
      <c r="O643" s="18" t="str">
        <f>IF(B643="","",IF(AND(ISNUMBER(F643),ISNUMBER(I643),I643&gt;=F643),ROUND((I643-F643)*24,4),IF(OR(F643&lt;&gt;"",I643&lt;&gt;""),"",IF(AND(ISNUMBER(J643),J643&gt;=0),J643,""))))</f>
        <v/>
      </c>
      <c r="P643" s="10" t="str">
        <f>IF(B643="","",IF(AND(ISNUMBER(F643),ISNUMBER(I643),I643&gt;=F643),"実績：門司発～門司着",IF(OR(F643&lt;&gt;"",I643&lt;&gt;""),"要確認：時刻不足・逆転",IF(AND(ISNUMBER(J643),J643&gt;=0),"実績：記録の時間","未確認"))))</f>
        <v/>
      </c>
      <c r="Q643" s="10" t="str">
        <f>IF(B643="","",IF(ISNUMBER(A643),YEAR(A643)-IF(MONTH(A643)&lt;4,1,0),""))</f>
        <v/>
      </c>
      <c r="R643" s="10" t="str">
        <f>IF(B643="","",IF(OR(NOT(ISNUMBER(A643)),C643="",D643="",L643="",M643="",AND(B643&lt;&gt;"関豊丸",B643&lt;&gt;"長豊丸")),"要確認：対象船・基本項目",IF(OR(P643="要確認：時刻不足・逆転",AND(ISNUMBER(G643),ISNUMBER(H643),H643&lt;G643),AND(ISNUMBER(F643),ISNUMBER(G643),G643&lt;F643),AND(ISNUMBER(H643),ISNUMBER(I643),I643&lt;H643),AND(ISNUMBER(J643),J643&lt;0),AND(ISNUMBER(K643),K643&lt;0)),"要確認：時刻・時間・料金",IF(COUNTIFS(OtherPorts[作業日],A643,OtherPorts[曳船名],B643,OtherPorts[船名],D643,OtherPorts[門司港発],F643)&gt;1,"要確認：同じ他港作業が重複",IF(OR(NOT(ISNUMBER(O643)),M643="未確認"),"要確認：時間・根拠未確認","確認済")))))</f>
        <v/>
      </c>
      <c r="S643" s="10" t="str">
        <f>IF(B643="","",IF(ISNUMBER(K643),0,1))</f>
        <v/>
      </c>
    </row>
    <row r="644" spans="1:19" ht="24.95" customHeight="1" x14ac:dyDescent="0.2">
      <c r="A644" s="20"/>
      <c r="B644" s="7"/>
      <c r="C644" s="7"/>
      <c r="D644" s="7"/>
      <c r="E644" s="7"/>
      <c r="F644" s="26"/>
      <c r="G644" s="26"/>
      <c r="H644" s="26"/>
      <c r="I644" s="26"/>
      <c r="J644" s="32"/>
      <c r="K644" s="35"/>
      <c r="L644" s="7"/>
      <c r="M644" s="7"/>
      <c r="N644" s="7"/>
      <c r="O644" s="18" t="str">
        <f>IF(B644="","",IF(AND(ISNUMBER(F644),ISNUMBER(I644),I644&gt;=F644),ROUND((I644-F644)*24,4),IF(OR(F644&lt;&gt;"",I644&lt;&gt;""),"",IF(AND(ISNUMBER(J644),J644&gt;=0),J644,""))))</f>
        <v/>
      </c>
      <c r="P644" s="10" t="str">
        <f>IF(B644="","",IF(AND(ISNUMBER(F644),ISNUMBER(I644),I644&gt;=F644),"実績：門司発～門司着",IF(OR(F644&lt;&gt;"",I644&lt;&gt;""),"要確認：時刻不足・逆転",IF(AND(ISNUMBER(J644),J644&gt;=0),"実績：記録の時間","未確認"))))</f>
        <v/>
      </c>
      <c r="Q644" s="10" t="str">
        <f>IF(B644="","",IF(ISNUMBER(A644),YEAR(A644)-IF(MONTH(A644)&lt;4,1,0),""))</f>
        <v/>
      </c>
      <c r="R644" s="10" t="str">
        <f>IF(B644="","",IF(OR(NOT(ISNUMBER(A644)),C644="",D644="",L644="",M644="",AND(B644&lt;&gt;"関豊丸",B644&lt;&gt;"長豊丸")),"要確認：対象船・基本項目",IF(OR(P644="要確認：時刻不足・逆転",AND(ISNUMBER(G644),ISNUMBER(H644),H644&lt;G644),AND(ISNUMBER(F644),ISNUMBER(G644),G644&lt;F644),AND(ISNUMBER(H644),ISNUMBER(I644),I644&lt;H644),AND(ISNUMBER(J644),J644&lt;0),AND(ISNUMBER(K644),K644&lt;0)),"要確認：時刻・時間・料金",IF(COUNTIFS(OtherPorts[作業日],A644,OtherPorts[曳船名],B644,OtherPorts[船名],D644,OtherPorts[門司港発],F644)&gt;1,"要確認：同じ他港作業が重複",IF(OR(NOT(ISNUMBER(O644)),M644="未確認"),"要確認：時間・根拠未確認","確認済")))))</f>
        <v/>
      </c>
      <c r="S644" s="10" t="str">
        <f>IF(B644="","",IF(ISNUMBER(K644),0,1))</f>
        <v/>
      </c>
    </row>
    <row r="645" spans="1:19" ht="24.95" customHeight="1" x14ac:dyDescent="0.2">
      <c r="A645" s="20"/>
      <c r="B645" s="7"/>
      <c r="C645" s="7"/>
      <c r="D645" s="7"/>
      <c r="E645" s="7"/>
      <c r="F645" s="26"/>
      <c r="G645" s="26"/>
      <c r="H645" s="26"/>
      <c r="I645" s="26"/>
      <c r="J645" s="32"/>
      <c r="K645" s="35"/>
      <c r="L645" s="7"/>
      <c r="M645" s="7"/>
      <c r="N645" s="7"/>
      <c r="O645" s="18" t="str">
        <f>IF(B645="","",IF(AND(ISNUMBER(F645),ISNUMBER(I645),I645&gt;=F645),ROUND((I645-F645)*24,4),IF(OR(F645&lt;&gt;"",I645&lt;&gt;""),"",IF(AND(ISNUMBER(J645),J645&gt;=0),J645,""))))</f>
        <v/>
      </c>
      <c r="P645" s="10" t="str">
        <f>IF(B645="","",IF(AND(ISNUMBER(F645),ISNUMBER(I645),I645&gt;=F645),"実績：門司発～門司着",IF(OR(F645&lt;&gt;"",I645&lt;&gt;""),"要確認：時刻不足・逆転",IF(AND(ISNUMBER(J645),J645&gt;=0),"実績：記録の時間","未確認"))))</f>
        <v/>
      </c>
      <c r="Q645" s="10" t="str">
        <f>IF(B645="","",IF(ISNUMBER(A645),YEAR(A645)-IF(MONTH(A645)&lt;4,1,0),""))</f>
        <v/>
      </c>
      <c r="R645" s="10" t="str">
        <f>IF(B645="","",IF(OR(NOT(ISNUMBER(A645)),C645="",D645="",L645="",M645="",AND(B645&lt;&gt;"関豊丸",B645&lt;&gt;"長豊丸")),"要確認：対象船・基本項目",IF(OR(P645="要確認：時刻不足・逆転",AND(ISNUMBER(G645),ISNUMBER(H645),H645&lt;G645),AND(ISNUMBER(F645),ISNUMBER(G645),G645&lt;F645),AND(ISNUMBER(H645),ISNUMBER(I645),I645&lt;H645),AND(ISNUMBER(J645),J645&lt;0),AND(ISNUMBER(K645),K645&lt;0)),"要確認：時刻・時間・料金",IF(COUNTIFS(OtherPorts[作業日],A645,OtherPorts[曳船名],B645,OtherPorts[船名],D645,OtherPorts[門司港発],F645)&gt;1,"要確認：同じ他港作業が重複",IF(OR(NOT(ISNUMBER(O645)),M645="未確認"),"要確認：時間・根拠未確認","確認済")))))</f>
        <v/>
      </c>
      <c r="S645" s="10" t="str">
        <f>IF(B645="","",IF(ISNUMBER(K645),0,1))</f>
        <v/>
      </c>
    </row>
    <row r="646" spans="1:19" ht="24.95" customHeight="1" x14ac:dyDescent="0.2">
      <c r="A646" s="20"/>
      <c r="B646" s="7"/>
      <c r="C646" s="7"/>
      <c r="D646" s="7"/>
      <c r="E646" s="7"/>
      <c r="F646" s="26"/>
      <c r="G646" s="26"/>
      <c r="H646" s="26"/>
      <c r="I646" s="26"/>
      <c r="J646" s="32"/>
      <c r="K646" s="35"/>
      <c r="L646" s="7"/>
      <c r="M646" s="7"/>
      <c r="N646" s="7"/>
      <c r="O646" s="18" t="str">
        <f>IF(B646="","",IF(AND(ISNUMBER(F646),ISNUMBER(I646),I646&gt;=F646),ROUND((I646-F646)*24,4),IF(OR(F646&lt;&gt;"",I646&lt;&gt;""),"",IF(AND(ISNUMBER(J646),J646&gt;=0),J646,""))))</f>
        <v/>
      </c>
      <c r="P646" s="10" t="str">
        <f>IF(B646="","",IF(AND(ISNUMBER(F646),ISNUMBER(I646),I646&gt;=F646),"実績：門司発～門司着",IF(OR(F646&lt;&gt;"",I646&lt;&gt;""),"要確認：時刻不足・逆転",IF(AND(ISNUMBER(J646),J646&gt;=0),"実績：記録の時間","未確認"))))</f>
        <v/>
      </c>
      <c r="Q646" s="10" t="str">
        <f>IF(B646="","",IF(ISNUMBER(A646),YEAR(A646)-IF(MONTH(A646)&lt;4,1,0),""))</f>
        <v/>
      </c>
      <c r="R646" s="10" t="str">
        <f>IF(B646="","",IF(OR(NOT(ISNUMBER(A646)),C646="",D646="",L646="",M646="",AND(B646&lt;&gt;"関豊丸",B646&lt;&gt;"長豊丸")),"要確認：対象船・基本項目",IF(OR(P646="要確認：時刻不足・逆転",AND(ISNUMBER(G646),ISNUMBER(H646),H646&lt;G646),AND(ISNUMBER(F646),ISNUMBER(G646),G646&lt;F646),AND(ISNUMBER(H646),ISNUMBER(I646),I646&lt;H646),AND(ISNUMBER(J646),J646&lt;0),AND(ISNUMBER(K646),K646&lt;0)),"要確認：時刻・時間・料金",IF(COUNTIFS(OtherPorts[作業日],A646,OtherPorts[曳船名],B646,OtherPorts[船名],D646,OtherPorts[門司港発],F646)&gt;1,"要確認：同じ他港作業が重複",IF(OR(NOT(ISNUMBER(O646)),M646="未確認"),"要確認：時間・根拠未確認","確認済")))))</f>
        <v/>
      </c>
      <c r="S646" s="10" t="str">
        <f>IF(B646="","",IF(ISNUMBER(K646),0,1))</f>
        <v/>
      </c>
    </row>
    <row r="647" spans="1:19" ht="24.95" customHeight="1" x14ac:dyDescent="0.2">
      <c r="A647" s="20"/>
      <c r="B647" s="7"/>
      <c r="C647" s="7"/>
      <c r="D647" s="7"/>
      <c r="E647" s="7"/>
      <c r="F647" s="26"/>
      <c r="G647" s="26"/>
      <c r="H647" s="26"/>
      <c r="I647" s="26"/>
      <c r="J647" s="32"/>
      <c r="K647" s="35"/>
      <c r="L647" s="7"/>
      <c r="M647" s="7"/>
      <c r="N647" s="7"/>
      <c r="O647" s="18" t="str">
        <f>IF(B647="","",IF(AND(ISNUMBER(F647),ISNUMBER(I647),I647&gt;=F647),ROUND((I647-F647)*24,4),IF(OR(F647&lt;&gt;"",I647&lt;&gt;""),"",IF(AND(ISNUMBER(J647),J647&gt;=0),J647,""))))</f>
        <v/>
      </c>
      <c r="P647" s="10" t="str">
        <f>IF(B647="","",IF(AND(ISNUMBER(F647),ISNUMBER(I647),I647&gt;=F647),"実績：門司発～門司着",IF(OR(F647&lt;&gt;"",I647&lt;&gt;""),"要確認：時刻不足・逆転",IF(AND(ISNUMBER(J647),J647&gt;=0),"実績：記録の時間","未確認"))))</f>
        <v/>
      </c>
      <c r="Q647" s="10" t="str">
        <f>IF(B647="","",IF(ISNUMBER(A647),YEAR(A647)-IF(MONTH(A647)&lt;4,1,0),""))</f>
        <v/>
      </c>
      <c r="R647" s="10" t="str">
        <f>IF(B647="","",IF(OR(NOT(ISNUMBER(A647)),C647="",D647="",L647="",M647="",AND(B647&lt;&gt;"関豊丸",B647&lt;&gt;"長豊丸")),"要確認：対象船・基本項目",IF(OR(P647="要確認：時刻不足・逆転",AND(ISNUMBER(G647),ISNUMBER(H647),H647&lt;G647),AND(ISNUMBER(F647),ISNUMBER(G647),G647&lt;F647),AND(ISNUMBER(H647),ISNUMBER(I647),I647&lt;H647),AND(ISNUMBER(J647),J647&lt;0),AND(ISNUMBER(K647),K647&lt;0)),"要確認：時刻・時間・料金",IF(COUNTIFS(OtherPorts[作業日],A647,OtherPorts[曳船名],B647,OtherPorts[船名],D647,OtherPorts[門司港発],F647)&gt;1,"要確認：同じ他港作業が重複",IF(OR(NOT(ISNUMBER(O647)),M647="未確認"),"要確認：時間・根拠未確認","確認済")))))</f>
        <v/>
      </c>
      <c r="S647" s="10" t="str">
        <f>IF(B647="","",IF(ISNUMBER(K647),0,1))</f>
        <v/>
      </c>
    </row>
    <row r="648" spans="1:19" ht="24.95" customHeight="1" x14ac:dyDescent="0.2">
      <c r="A648" s="20"/>
      <c r="B648" s="7"/>
      <c r="C648" s="7"/>
      <c r="D648" s="7"/>
      <c r="E648" s="7"/>
      <c r="F648" s="26"/>
      <c r="G648" s="26"/>
      <c r="H648" s="26"/>
      <c r="I648" s="26"/>
      <c r="J648" s="32"/>
      <c r="K648" s="35"/>
      <c r="L648" s="7"/>
      <c r="M648" s="7"/>
      <c r="N648" s="7"/>
      <c r="O648" s="18" t="str">
        <f>IF(B648="","",IF(AND(ISNUMBER(F648),ISNUMBER(I648),I648&gt;=F648),ROUND((I648-F648)*24,4),IF(OR(F648&lt;&gt;"",I648&lt;&gt;""),"",IF(AND(ISNUMBER(J648),J648&gt;=0),J648,""))))</f>
        <v/>
      </c>
      <c r="P648" s="10" t="str">
        <f>IF(B648="","",IF(AND(ISNUMBER(F648),ISNUMBER(I648),I648&gt;=F648),"実績：門司発～門司着",IF(OR(F648&lt;&gt;"",I648&lt;&gt;""),"要確認：時刻不足・逆転",IF(AND(ISNUMBER(J648),J648&gt;=0),"実績：記録の時間","未確認"))))</f>
        <v/>
      </c>
      <c r="Q648" s="10" t="str">
        <f>IF(B648="","",IF(ISNUMBER(A648),YEAR(A648)-IF(MONTH(A648)&lt;4,1,0),""))</f>
        <v/>
      </c>
      <c r="R648" s="10" t="str">
        <f>IF(B648="","",IF(OR(NOT(ISNUMBER(A648)),C648="",D648="",L648="",M648="",AND(B648&lt;&gt;"関豊丸",B648&lt;&gt;"長豊丸")),"要確認：対象船・基本項目",IF(OR(P648="要確認：時刻不足・逆転",AND(ISNUMBER(G648),ISNUMBER(H648),H648&lt;G648),AND(ISNUMBER(F648),ISNUMBER(G648),G648&lt;F648),AND(ISNUMBER(H648),ISNUMBER(I648),I648&lt;H648),AND(ISNUMBER(J648),J648&lt;0),AND(ISNUMBER(K648),K648&lt;0)),"要確認：時刻・時間・料金",IF(COUNTIFS(OtherPorts[作業日],A648,OtherPorts[曳船名],B648,OtherPorts[船名],D648,OtherPorts[門司港発],F648)&gt;1,"要確認：同じ他港作業が重複",IF(OR(NOT(ISNUMBER(O648)),M648="未確認"),"要確認：時間・根拠未確認","確認済")))))</f>
        <v/>
      </c>
      <c r="S648" s="10" t="str">
        <f>IF(B648="","",IF(ISNUMBER(K648),0,1))</f>
        <v/>
      </c>
    </row>
    <row r="649" spans="1:19" ht="24.95" customHeight="1" x14ac:dyDescent="0.2">
      <c r="A649" s="20"/>
      <c r="B649" s="7"/>
      <c r="C649" s="7"/>
      <c r="D649" s="7"/>
      <c r="E649" s="7"/>
      <c r="F649" s="26"/>
      <c r="G649" s="26"/>
      <c r="H649" s="26"/>
      <c r="I649" s="26"/>
      <c r="J649" s="32"/>
      <c r="K649" s="35"/>
      <c r="L649" s="7"/>
      <c r="M649" s="7"/>
      <c r="N649" s="7"/>
      <c r="O649" s="18" t="str">
        <f>IF(B649="","",IF(AND(ISNUMBER(F649),ISNUMBER(I649),I649&gt;=F649),ROUND((I649-F649)*24,4),IF(OR(F649&lt;&gt;"",I649&lt;&gt;""),"",IF(AND(ISNUMBER(J649),J649&gt;=0),J649,""))))</f>
        <v/>
      </c>
      <c r="P649" s="10" t="str">
        <f>IF(B649="","",IF(AND(ISNUMBER(F649),ISNUMBER(I649),I649&gt;=F649),"実績：門司発～門司着",IF(OR(F649&lt;&gt;"",I649&lt;&gt;""),"要確認：時刻不足・逆転",IF(AND(ISNUMBER(J649),J649&gt;=0),"実績：記録の時間","未確認"))))</f>
        <v/>
      </c>
      <c r="Q649" s="10" t="str">
        <f>IF(B649="","",IF(ISNUMBER(A649),YEAR(A649)-IF(MONTH(A649)&lt;4,1,0),""))</f>
        <v/>
      </c>
      <c r="R649" s="10" t="str">
        <f>IF(B649="","",IF(OR(NOT(ISNUMBER(A649)),C649="",D649="",L649="",M649="",AND(B649&lt;&gt;"関豊丸",B649&lt;&gt;"長豊丸")),"要確認：対象船・基本項目",IF(OR(P649="要確認：時刻不足・逆転",AND(ISNUMBER(G649),ISNUMBER(H649),H649&lt;G649),AND(ISNUMBER(F649),ISNUMBER(G649),G649&lt;F649),AND(ISNUMBER(H649),ISNUMBER(I649),I649&lt;H649),AND(ISNUMBER(J649),J649&lt;0),AND(ISNUMBER(K649),K649&lt;0)),"要確認：時刻・時間・料金",IF(COUNTIFS(OtherPorts[作業日],A649,OtherPorts[曳船名],B649,OtherPorts[船名],D649,OtherPorts[門司港発],F649)&gt;1,"要確認：同じ他港作業が重複",IF(OR(NOT(ISNUMBER(O649)),M649="未確認"),"要確認：時間・根拠未確認","確認済")))))</f>
        <v/>
      </c>
      <c r="S649" s="10" t="str">
        <f>IF(B649="","",IF(ISNUMBER(K649),0,1))</f>
        <v/>
      </c>
    </row>
    <row r="650" spans="1:19" ht="24.95" customHeight="1" x14ac:dyDescent="0.2">
      <c r="A650" s="20"/>
      <c r="B650" s="7"/>
      <c r="C650" s="7"/>
      <c r="D650" s="7"/>
      <c r="E650" s="7"/>
      <c r="F650" s="26"/>
      <c r="G650" s="26"/>
      <c r="H650" s="26"/>
      <c r="I650" s="26"/>
      <c r="J650" s="32"/>
      <c r="K650" s="35"/>
      <c r="L650" s="7"/>
      <c r="M650" s="7"/>
      <c r="N650" s="7"/>
      <c r="O650" s="18" t="str">
        <f>IF(B650="","",IF(AND(ISNUMBER(F650),ISNUMBER(I650),I650&gt;=F650),ROUND((I650-F650)*24,4),IF(OR(F650&lt;&gt;"",I650&lt;&gt;""),"",IF(AND(ISNUMBER(J650),J650&gt;=0),J650,""))))</f>
        <v/>
      </c>
      <c r="P650" s="10" t="str">
        <f>IF(B650="","",IF(AND(ISNUMBER(F650),ISNUMBER(I650),I650&gt;=F650),"実績：門司発～門司着",IF(OR(F650&lt;&gt;"",I650&lt;&gt;""),"要確認：時刻不足・逆転",IF(AND(ISNUMBER(J650),J650&gt;=0),"実績：記録の時間","未確認"))))</f>
        <v/>
      </c>
      <c r="Q650" s="10" t="str">
        <f>IF(B650="","",IF(ISNUMBER(A650),YEAR(A650)-IF(MONTH(A650)&lt;4,1,0),""))</f>
        <v/>
      </c>
      <c r="R650" s="10" t="str">
        <f>IF(B650="","",IF(OR(NOT(ISNUMBER(A650)),C650="",D650="",L650="",M650="",AND(B650&lt;&gt;"関豊丸",B650&lt;&gt;"長豊丸")),"要確認：対象船・基本項目",IF(OR(P650="要確認：時刻不足・逆転",AND(ISNUMBER(G650),ISNUMBER(H650),H650&lt;G650),AND(ISNUMBER(F650),ISNUMBER(G650),G650&lt;F650),AND(ISNUMBER(H650),ISNUMBER(I650),I650&lt;H650),AND(ISNUMBER(J650),J650&lt;0),AND(ISNUMBER(K650),K650&lt;0)),"要確認：時刻・時間・料金",IF(COUNTIFS(OtherPorts[作業日],A650,OtherPorts[曳船名],B650,OtherPorts[船名],D650,OtherPorts[門司港発],F650)&gt;1,"要確認：同じ他港作業が重複",IF(OR(NOT(ISNUMBER(O650)),M650="未確認"),"要確認：時間・根拠未確認","確認済")))))</f>
        <v/>
      </c>
      <c r="S650" s="10" t="str">
        <f>IF(B650="","",IF(ISNUMBER(K650),0,1))</f>
        <v/>
      </c>
    </row>
    <row r="651" spans="1:19" ht="24.95" customHeight="1" x14ac:dyDescent="0.2">
      <c r="A651" s="20"/>
      <c r="B651" s="7"/>
      <c r="C651" s="7"/>
      <c r="D651" s="7"/>
      <c r="E651" s="7"/>
      <c r="F651" s="26"/>
      <c r="G651" s="26"/>
      <c r="H651" s="26"/>
      <c r="I651" s="26"/>
      <c r="J651" s="32"/>
      <c r="K651" s="35"/>
      <c r="L651" s="7"/>
      <c r="M651" s="7"/>
      <c r="N651" s="7"/>
      <c r="O651" s="18" t="str">
        <f>IF(B651="","",IF(AND(ISNUMBER(F651),ISNUMBER(I651),I651&gt;=F651),ROUND((I651-F651)*24,4),IF(OR(F651&lt;&gt;"",I651&lt;&gt;""),"",IF(AND(ISNUMBER(J651),J651&gt;=0),J651,""))))</f>
        <v/>
      </c>
      <c r="P651" s="10" t="str">
        <f>IF(B651="","",IF(AND(ISNUMBER(F651),ISNUMBER(I651),I651&gt;=F651),"実績：門司発～門司着",IF(OR(F651&lt;&gt;"",I651&lt;&gt;""),"要確認：時刻不足・逆転",IF(AND(ISNUMBER(J651),J651&gt;=0),"実績：記録の時間","未確認"))))</f>
        <v/>
      </c>
      <c r="Q651" s="10" t="str">
        <f>IF(B651="","",IF(ISNUMBER(A651),YEAR(A651)-IF(MONTH(A651)&lt;4,1,0),""))</f>
        <v/>
      </c>
      <c r="R651" s="10" t="str">
        <f>IF(B651="","",IF(OR(NOT(ISNUMBER(A651)),C651="",D651="",L651="",M651="",AND(B651&lt;&gt;"関豊丸",B651&lt;&gt;"長豊丸")),"要確認：対象船・基本項目",IF(OR(P651="要確認：時刻不足・逆転",AND(ISNUMBER(G651),ISNUMBER(H651),H651&lt;G651),AND(ISNUMBER(F651),ISNUMBER(G651),G651&lt;F651),AND(ISNUMBER(H651),ISNUMBER(I651),I651&lt;H651),AND(ISNUMBER(J651),J651&lt;0),AND(ISNUMBER(K651),K651&lt;0)),"要確認：時刻・時間・料金",IF(COUNTIFS(OtherPorts[作業日],A651,OtherPorts[曳船名],B651,OtherPorts[船名],D651,OtherPorts[門司港発],F651)&gt;1,"要確認：同じ他港作業が重複",IF(OR(NOT(ISNUMBER(O651)),M651="未確認"),"要確認：時間・根拠未確認","確認済")))))</f>
        <v/>
      </c>
      <c r="S651" s="10" t="str">
        <f>IF(B651="","",IF(ISNUMBER(K651),0,1))</f>
        <v/>
      </c>
    </row>
    <row r="652" spans="1:19" ht="24.95" customHeight="1" x14ac:dyDescent="0.2">
      <c r="A652" s="20"/>
      <c r="B652" s="7"/>
      <c r="C652" s="7"/>
      <c r="D652" s="7"/>
      <c r="E652" s="7"/>
      <c r="F652" s="26"/>
      <c r="G652" s="26"/>
      <c r="H652" s="26"/>
      <c r="I652" s="26"/>
      <c r="J652" s="32"/>
      <c r="K652" s="35"/>
      <c r="L652" s="7"/>
      <c r="M652" s="7"/>
      <c r="N652" s="7"/>
      <c r="O652" s="18" t="str">
        <f>IF(B652="","",IF(AND(ISNUMBER(F652),ISNUMBER(I652),I652&gt;=F652),ROUND((I652-F652)*24,4),IF(OR(F652&lt;&gt;"",I652&lt;&gt;""),"",IF(AND(ISNUMBER(J652),J652&gt;=0),J652,""))))</f>
        <v/>
      </c>
      <c r="P652" s="10" t="str">
        <f>IF(B652="","",IF(AND(ISNUMBER(F652),ISNUMBER(I652),I652&gt;=F652),"実績：門司発～門司着",IF(OR(F652&lt;&gt;"",I652&lt;&gt;""),"要確認：時刻不足・逆転",IF(AND(ISNUMBER(J652),J652&gt;=0),"実績：記録の時間","未確認"))))</f>
        <v/>
      </c>
      <c r="Q652" s="10" t="str">
        <f>IF(B652="","",IF(ISNUMBER(A652),YEAR(A652)-IF(MONTH(A652)&lt;4,1,0),""))</f>
        <v/>
      </c>
      <c r="R652" s="10" t="str">
        <f>IF(B652="","",IF(OR(NOT(ISNUMBER(A652)),C652="",D652="",L652="",M652="",AND(B652&lt;&gt;"関豊丸",B652&lt;&gt;"長豊丸")),"要確認：対象船・基本項目",IF(OR(P652="要確認：時刻不足・逆転",AND(ISNUMBER(G652),ISNUMBER(H652),H652&lt;G652),AND(ISNUMBER(F652),ISNUMBER(G652),G652&lt;F652),AND(ISNUMBER(H652),ISNUMBER(I652),I652&lt;H652),AND(ISNUMBER(J652),J652&lt;0),AND(ISNUMBER(K652),K652&lt;0)),"要確認：時刻・時間・料金",IF(COUNTIFS(OtherPorts[作業日],A652,OtherPorts[曳船名],B652,OtherPorts[船名],D652,OtherPorts[門司港発],F652)&gt;1,"要確認：同じ他港作業が重複",IF(OR(NOT(ISNUMBER(O652)),M652="未確認"),"要確認：時間・根拠未確認","確認済")))))</f>
        <v/>
      </c>
      <c r="S652" s="10" t="str">
        <f>IF(B652="","",IF(ISNUMBER(K652),0,1))</f>
        <v/>
      </c>
    </row>
    <row r="653" spans="1:19" ht="24.95" customHeight="1" x14ac:dyDescent="0.2">
      <c r="A653" s="20"/>
      <c r="B653" s="7"/>
      <c r="C653" s="7"/>
      <c r="D653" s="7"/>
      <c r="E653" s="7"/>
      <c r="F653" s="26"/>
      <c r="G653" s="26"/>
      <c r="H653" s="26"/>
      <c r="I653" s="26"/>
      <c r="J653" s="32"/>
      <c r="K653" s="35"/>
      <c r="L653" s="7"/>
      <c r="M653" s="7"/>
      <c r="N653" s="7"/>
      <c r="O653" s="18" t="str">
        <f>IF(B653="","",IF(AND(ISNUMBER(F653),ISNUMBER(I653),I653&gt;=F653),ROUND((I653-F653)*24,4),IF(OR(F653&lt;&gt;"",I653&lt;&gt;""),"",IF(AND(ISNUMBER(J653),J653&gt;=0),J653,""))))</f>
        <v/>
      </c>
      <c r="P653" s="10" t="str">
        <f>IF(B653="","",IF(AND(ISNUMBER(F653),ISNUMBER(I653),I653&gt;=F653),"実績：門司発～門司着",IF(OR(F653&lt;&gt;"",I653&lt;&gt;""),"要確認：時刻不足・逆転",IF(AND(ISNUMBER(J653),J653&gt;=0),"実績：記録の時間","未確認"))))</f>
        <v/>
      </c>
      <c r="Q653" s="10" t="str">
        <f>IF(B653="","",IF(ISNUMBER(A653),YEAR(A653)-IF(MONTH(A653)&lt;4,1,0),""))</f>
        <v/>
      </c>
      <c r="R653" s="10" t="str">
        <f>IF(B653="","",IF(OR(NOT(ISNUMBER(A653)),C653="",D653="",L653="",M653="",AND(B653&lt;&gt;"関豊丸",B653&lt;&gt;"長豊丸")),"要確認：対象船・基本項目",IF(OR(P653="要確認：時刻不足・逆転",AND(ISNUMBER(G653),ISNUMBER(H653),H653&lt;G653),AND(ISNUMBER(F653),ISNUMBER(G653),G653&lt;F653),AND(ISNUMBER(H653),ISNUMBER(I653),I653&lt;H653),AND(ISNUMBER(J653),J653&lt;0),AND(ISNUMBER(K653),K653&lt;0)),"要確認：時刻・時間・料金",IF(COUNTIFS(OtherPorts[作業日],A653,OtherPorts[曳船名],B653,OtherPorts[船名],D653,OtherPorts[門司港発],F653)&gt;1,"要確認：同じ他港作業が重複",IF(OR(NOT(ISNUMBER(O653)),M653="未確認"),"要確認：時間・根拠未確認","確認済")))))</f>
        <v/>
      </c>
      <c r="S653" s="10" t="str">
        <f>IF(B653="","",IF(ISNUMBER(K653),0,1))</f>
        <v/>
      </c>
    </row>
    <row r="654" spans="1:19" ht="24.95" customHeight="1" x14ac:dyDescent="0.2">
      <c r="A654" s="20"/>
      <c r="B654" s="7"/>
      <c r="C654" s="7"/>
      <c r="D654" s="7"/>
      <c r="E654" s="7"/>
      <c r="F654" s="26"/>
      <c r="G654" s="26"/>
      <c r="H654" s="26"/>
      <c r="I654" s="26"/>
      <c r="J654" s="32"/>
      <c r="K654" s="35"/>
      <c r="L654" s="7"/>
      <c r="M654" s="7"/>
      <c r="N654" s="7"/>
      <c r="O654" s="18" t="str">
        <f>IF(B654="","",IF(AND(ISNUMBER(F654),ISNUMBER(I654),I654&gt;=F654),ROUND((I654-F654)*24,4),IF(OR(F654&lt;&gt;"",I654&lt;&gt;""),"",IF(AND(ISNUMBER(J654),J654&gt;=0),J654,""))))</f>
        <v/>
      </c>
      <c r="P654" s="10" t="str">
        <f>IF(B654="","",IF(AND(ISNUMBER(F654),ISNUMBER(I654),I654&gt;=F654),"実績：門司発～門司着",IF(OR(F654&lt;&gt;"",I654&lt;&gt;""),"要確認：時刻不足・逆転",IF(AND(ISNUMBER(J654),J654&gt;=0),"実績：記録の時間","未確認"))))</f>
        <v/>
      </c>
      <c r="Q654" s="10" t="str">
        <f>IF(B654="","",IF(ISNUMBER(A654),YEAR(A654)-IF(MONTH(A654)&lt;4,1,0),""))</f>
        <v/>
      </c>
      <c r="R654" s="10" t="str">
        <f>IF(B654="","",IF(OR(NOT(ISNUMBER(A654)),C654="",D654="",L654="",M654="",AND(B654&lt;&gt;"関豊丸",B654&lt;&gt;"長豊丸")),"要確認：対象船・基本項目",IF(OR(P654="要確認：時刻不足・逆転",AND(ISNUMBER(G654),ISNUMBER(H654),H654&lt;G654),AND(ISNUMBER(F654),ISNUMBER(G654),G654&lt;F654),AND(ISNUMBER(H654),ISNUMBER(I654),I654&lt;H654),AND(ISNUMBER(J654),J654&lt;0),AND(ISNUMBER(K654),K654&lt;0)),"要確認：時刻・時間・料金",IF(COUNTIFS(OtherPorts[作業日],A654,OtherPorts[曳船名],B654,OtherPorts[船名],D654,OtherPorts[門司港発],F654)&gt;1,"要確認：同じ他港作業が重複",IF(OR(NOT(ISNUMBER(O654)),M654="未確認"),"要確認：時間・根拠未確認","確認済")))))</f>
        <v/>
      </c>
      <c r="S654" s="10" t="str">
        <f>IF(B654="","",IF(ISNUMBER(K654),0,1))</f>
        <v/>
      </c>
    </row>
    <row r="655" spans="1:19" ht="24.95" customHeight="1" x14ac:dyDescent="0.2">
      <c r="A655" s="20"/>
      <c r="B655" s="7"/>
      <c r="C655" s="7"/>
      <c r="D655" s="7"/>
      <c r="E655" s="7"/>
      <c r="F655" s="26"/>
      <c r="G655" s="26"/>
      <c r="H655" s="26"/>
      <c r="I655" s="26"/>
      <c r="J655" s="32"/>
      <c r="K655" s="35"/>
      <c r="L655" s="7"/>
      <c r="M655" s="7"/>
      <c r="N655" s="7"/>
      <c r="O655" s="18" t="str">
        <f>IF(B655="","",IF(AND(ISNUMBER(F655),ISNUMBER(I655),I655&gt;=F655),ROUND((I655-F655)*24,4),IF(OR(F655&lt;&gt;"",I655&lt;&gt;""),"",IF(AND(ISNUMBER(J655),J655&gt;=0),J655,""))))</f>
        <v/>
      </c>
      <c r="P655" s="10" t="str">
        <f>IF(B655="","",IF(AND(ISNUMBER(F655),ISNUMBER(I655),I655&gt;=F655),"実績：門司発～門司着",IF(OR(F655&lt;&gt;"",I655&lt;&gt;""),"要確認：時刻不足・逆転",IF(AND(ISNUMBER(J655),J655&gt;=0),"実績：記録の時間","未確認"))))</f>
        <v/>
      </c>
      <c r="Q655" s="10" t="str">
        <f>IF(B655="","",IF(ISNUMBER(A655),YEAR(A655)-IF(MONTH(A655)&lt;4,1,0),""))</f>
        <v/>
      </c>
      <c r="R655" s="10" t="str">
        <f>IF(B655="","",IF(OR(NOT(ISNUMBER(A655)),C655="",D655="",L655="",M655="",AND(B655&lt;&gt;"関豊丸",B655&lt;&gt;"長豊丸")),"要確認：対象船・基本項目",IF(OR(P655="要確認：時刻不足・逆転",AND(ISNUMBER(G655),ISNUMBER(H655),H655&lt;G655),AND(ISNUMBER(F655),ISNUMBER(G655),G655&lt;F655),AND(ISNUMBER(H655),ISNUMBER(I655),I655&lt;H655),AND(ISNUMBER(J655),J655&lt;0),AND(ISNUMBER(K655),K655&lt;0)),"要確認：時刻・時間・料金",IF(COUNTIFS(OtherPorts[作業日],A655,OtherPorts[曳船名],B655,OtherPorts[船名],D655,OtherPorts[門司港発],F655)&gt;1,"要確認：同じ他港作業が重複",IF(OR(NOT(ISNUMBER(O655)),M655="未確認"),"要確認：時間・根拠未確認","確認済")))))</f>
        <v/>
      </c>
      <c r="S655" s="10" t="str">
        <f>IF(B655="","",IF(ISNUMBER(K655),0,1))</f>
        <v/>
      </c>
    </row>
    <row r="656" spans="1:19" ht="24.95" customHeight="1" x14ac:dyDescent="0.2">
      <c r="A656" s="20"/>
      <c r="B656" s="7"/>
      <c r="C656" s="7"/>
      <c r="D656" s="7"/>
      <c r="E656" s="7"/>
      <c r="F656" s="26"/>
      <c r="G656" s="26"/>
      <c r="H656" s="26"/>
      <c r="I656" s="26"/>
      <c r="J656" s="32"/>
      <c r="K656" s="35"/>
      <c r="L656" s="7"/>
      <c r="M656" s="7"/>
      <c r="N656" s="7"/>
      <c r="O656" s="18" t="str">
        <f>IF(B656="","",IF(AND(ISNUMBER(F656),ISNUMBER(I656),I656&gt;=F656),ROUND((I656-F656)*24,4),IF(OR(F656&lt;&gt;"",I656&lt;&gt;""),"",IF(AND(ISNUMBER(J656),J656&gt;=0),J656,""))))</f>
        <v/>
      </c>
      <c r="P656" s="10" t="str">
        <f>IF(B656="","",IF(AND(ISNUMBER(F656),ISNUMBER(I656),I656&gt;=F656),"実績：門司発～門司着",IF(OR(F656&lt;&gt;"",I656&lt;&gt;""),"要確認：時刻不足・逆転",IF(AND(ISNUMBER(J656),J656&gt;=0),"実績：記録の時間","未確認"))))</f>
        <v/>
      </c>
      <c r="Q656" s="10" t="str">
        <f>IF(B656="","",IF(ISNUMBER(A656),YEAR(A656)-IF(MONTH(A656)&lt;4,1,0),""))</f>
        <v/>
      </c>
      <c r="R656" s="10" t="str">
        <f>IF(B656="","",IF(OR(NOT(ISNUMBER(A656)),C656="",D656="",L656="",M656="",AND(B656&lt;&gt;"関豊丸",B656&lt;&gt;"長豊丸")),"要確認：対象船・基本項目",IF(OR(P656="要確認：時刻不足・逆転",AND(ISNUMBER(G656),ISNUMBER(H656),H656&lt;G656),AND(ISNUMBER(F656),ISNUMBER(G656),G656&lt;F656),AND(ISNUMBER(H656),ISNUMBER(I656),I656&lt;H656),AND(ISNUMBER(J656),J656&lt;0),AND(ISNUMBER(K656),K656&lt;0)),"要確認：時刻・時間・料金",IF(COUNTIFS(OtherPorts[作業日],A656,OtherPorts[曳船名],B656,OtherPorts[船名],D656,OtherPorts[門司港発],F656)&gt;1,"要確認：同じ他港作業が重複",IF(OR(NOT(ISNUMBER(O656)),M656="未確認"),"要確認：時間・根拠未確認","確認済")))))</f>
        <v/>
      </c>
      <c r="S656" s="10" t="str">
        <f>IF(B656="","",IF(ISNUMBER(K656),0,1))</f>
        <v/>
      </c>
    </row>
    <row r="657" spans="1:19" ht="24.95" customHeight="1" x14ac:dyDescent="0.2">
      <c r="A657" s="20"/>
      <c r="B657" s="7"/>
      <c r="C657" s="7"/>
      <c r="D657" s="7"/>
      <c r="E657" s="7"/>
      <c r="F657" s="26"/>
      <c r="G657" s="26"/>
      <c r="H657" s="26"/>
      <c r="I657" s="26"/>
      <c r="J657" s="32"/>
      <c r="K657" s="35"/>
      <c r="L657" s="7"/>
      <c r="M657" s="7"/>
      <c r="N657" s="7"/>
      <c r="O657" s="18" t="str">
        <f>IF(B657="","",IF(AND(ISNUMBER(F657),ISNUMBER(I657),I657&gt;=F657),ROUND((I657-F657)*24,4),IF(OR(F657&lt;&gt;"",I657&lt;&gt;""),"",IF(AND(ISNUMBER(J657),J657&gt;=0),J657,""))))</f>
        <v/>
      </c>
      <c r="P657" s="10" t="str">
        <f>IF(B657="","",IF(AND(ISNUMBER(F657),ISNUMBER(I657),I657&gt;=F657),"実績：門司発～門司着",IF(OR(F657&lt;&gt;"",I657&lt;&gt;""),"要確認：時刻不足・逆転",IF(AND(ISNUMBER(J657),J657&gt;=0),"実績：記録の時間","未確認"))))</f>
        <v/>
      </c>
      <c r="Q657" s="10" t="str">
        <f>IF(B657="","",IF(ISNUMBER(A657),YEAR(A657)-IF(MONTH(A657)&lt;4,1,0),""))</f>
        <v/>
      </c>
      <c r="R657" s="10" t="str">
        <f>IF(B657="","",IF(OR(NOT(ISNUMBER(A657)),C657="",D657="",L657="",M657="",AND(B657&lt;&gt;"関豊丸",B657&lt;&gt;"長豊丸")),"要確認：対象船・基本項目",IF(OR(P657="要確認：時刻不足・逆転",AND(ISNUMBER(G657),ISNUMBER(H657),H657&lt;G657),AND(ISNUMBER(F657),ISNUMBER(G657),G657&lt;F657),AND(ISNUMBER(H657),ISNUMBER(I657),I657&lt;H657),AND(ISNUMBER(J657),J657&lt;0),AND(ISNUMBER(K657),K657&lt;0)),"要確認：時刻・時間・料金",IF(COUNTIFS(OtherPorts[作業日],A657,OtherPorts[曳船名],B657,OtherPorts[船名],D657,OtherPorts[門司港発],F657)&gt;1,"要確認：同じ他港作業が重複",IF(OR(NOT(ISNUMBER(O657)),M657="未確認"),"要確認：時間・根拠未確認","確認済")))))</f>
        <v/>
      </c>
      <c r="S657" s="10" t="str">
        <f>IF(B657="","",IF(ISNUMBER(K657),0,1))</f>
        <v/>
      </c>
    </row>
    <row r="658" spans="1:19" ht="24.95" customHeight="1" x14ac:dyDescent="0.2">
      <c r="A658" s="20"/>
      <c r="B658" s="7"/>
      <c r="C658" s="7"/>
      <c r="D658" s="7"/>
      <c r="E658" s="7"/>
      <c r="F658" s="26"/>
      <c r="G658" s="26"/>
      <c r="H658" s="26"/>
      <c r="I658" s="26"/>
      <c r="J658" s="32"/>
      <c r="K658" s="35"/>
      <c r="L658" s="7"/>
      <c r="M658" s="7"/>
      <c r="N658" s="7"/>
      <c r="O658" s="18" t="str">
        <f>IF(B658="","",IF(AND(ISNUMBER(F658),ISNUMBER(I658),I658&gt;=F658),ROUND((I658-F658)*24,4),IF(OR(F658&lt;&gt;"",I658&lt;&gt;""),"",IF(AND(ISNUMBER(J658),J658&gt;=0),J658,""))))</f>
        <v/>
      </c>
      <c r="P658" s="10" t="str">
        <f>IF(B658="","",IF(AND(ISNUMBER(F658),ISNUMBER(I658),I658&gt;=F658),"実績：門司発～門司着",IF(OR(F658&lt;&gt;"",I658&lt;&gt;""),"要確認：時刻不足・逆転",IF(AND(ISNUMBER(J658),J658&gt;=0),"実績：記録の時間","未確認"))))</f>
        <v/>
      </c>
      <c r="Q658" s="10" t="str">
        <f>IF(B658="","",IF(ISNUMBER(A658),YEAR(A658)-IF(MONTH(A658)&lt;4,1,0),""))</f>
        <v/>
      </c>
      <c r="R658" s="10" t="str">
        <f>IF(B658="","",IF(OR(NOT(ISNUMBER(A658)),C658="",D658="",L658="",M658="",AND(B658&lt;&gt;"関豊丸",B658&lt;&gt;"長豊丸")),"要確認：対象船・基本項目",IF(OR(P658="要確認：時刻不足・逆転",AND(ISNUMBER(G658),ISNUMBER(H658),H658&lt;G658),AND(ISNUMBER(F658),ISNUMBER(G658),G658&lt;F658),AND(ISNUMBER(H658),ISNUMBER(I658),I658&lt;H658),AND(ISNUMBER(J658),J658&lt;0),AND(ISNUMBER(K658),K658&lt;0)),"要確認：時刻・時間・料金",IF(COUNTIFS(OtherPorts[作業日],A658,OtherPorts[曳船名],B658,OtherPorts[船名],D658,OtherPorts[門司港発],F658)&gt;1,"要確認：同じ他港作業が重複",IF(OR(NOT(ISNUMBER(O658)),M658="未確認"),"要確認：時間・根拠未確認","確認済")))))</f>
        <v/>
      </c>
      <c r="S658" s="10" t="str">
        <f>IF(B658="","",IF(ISNUMBER(K658),0,1))</f>
        <v/>
      </c>
    </row>
    <row r="659" spans="1:19" ht="24.95" customHeight="1" x14ac:dyDescent="0.2">
      <c r="A659" s="20"/>
      <c r="B659" s="7"/>
      <c r="C659" s="7"/>
      <c r="D659" s="7"/>
      <c r="E659" s="7"/>
      <c r="F659" s="26"/>
      <c r="G659" s="26"/>
      <c r="H659" s="26"/>
      <c r="I659" s="26"/>
      <c r="J659" s="32"/>
      <c r="K659" s="35"/>
      <c r="L659" s="7"/>
      <c r="M659" s="7"/>
      <c r="N659" s="7"/>
      <c r="O659" s="18" t="str">
        <f>IF(B659="","",IF(AND(ISNUMBER(F659),ISNUMBER(I659),I659&gt;=F659),ROUND((I659-F659)*24,4),IF(OR(F659&lt;&gt;"",I659&lt;&gt;""),"",IF(AND(ISNUMBER(J659),J659&gt;=0),J659,""))))</f>
        <v/>
      </c>
      <c r="P659" s="10" t="str">
        <f>IF(B659="","",IF(AND(ISNUMBER(F659),ISNUMBER(I659),I659&gt;=F659),"実績：門司発～門司着",IF(OR(F659&lt;&gt;"",I659&lt;&gt;""),"要確認：時刻不足・逆転",IF(AND(ISNUMBER(J659),J659&gt;=0),"実績：記録の時間","未確認"))))</f>
        <v/>
      </c>
      <c r="Q659" s="10" t="str">
        <f>IF(B659="","",IF(ISNUMBER(A659),YEAR(A659)-IF(MONTH(A659)&lt;4,1,0),""))</f>
        <v/>
      </c>
      <c r="R659" s="10" t="str">
        <f>IF(B659="","",IF(OR(NOT(ISNUMBER(A659)),C659="",D659="",L659="",M659="",AND(B659&lt;&gt;"関豊丸",B659&lt;&gt;"長豊丸")),"要確認：対象船・基本項目",IF(OR(P659="要確認：時刻不足・逆転",AND(ISNUMBER(G659),ISNUMBER(H659),H659&lt;G659),AND(ISNUMBER(F659),ISNUMBER(G659),G659&lt;F659),AND(ISNUMBER(H659),ISNUMBER(I659),I659&lt;H659),AND(ISNUMBER(J659),J659&lt;0),AND(ISNUMBER(K659),K659&lt;0)),"要確認：時刻・時間・料金",IF(COUNTIFS(OtherPorts[作業日],A659,OtherPorts[曳船名],B659,OtherPorts[船名],D659,OtherPorts[門司港発],F659)&gt;1,"要確認：同じ他港作業が重複",IF(OR(NOT(ISNUMBER(O659)),M659="未確認"),"要確認：時間・根拠未確認","確認済")))))</f>
        <v/>
      </c>
      <c r="S659" s="10" t="str">
        <f>IF(B659="","",IF(ISNUMBER(K659),0,1))</f>
        <v/>
      </c>
    </row>
    <row r="660" spans="1:19" ht="24.95" customHeight="1" x14ac:dyDescent="0.2">
      <c r="A660" s="20"/>
      <c r="B660" s="7"/>
      <c r="C660" s="7"/>
      <c r="D660" s="7"/>
      <c r="E660" s="7"/>
      <c r="F660" s="26"/>
      <c r="G660" s="26"/>
      <c r="H660" s="26"/>
      <c r="I660" s="26"/>
      <c r="J660" s="32"/>
      <c r="K660" s="35"/>
      <c r="L660" s="7"/>
      <c r="M660" s="7"/>
      <c r="N660" s="7"/>
      <c r="O660" s="18" t="str">
        <f>IF(B660="","",IF(AND(ISNUMBER(F660),ISNUMBER(I660),I660&gt;=F660),ROUND((I660-F660)*24,4),IF(OR(F660&lt;&gt;"",I660&lt;&gt;""),"",IF(AND(ISNUMBER(J660),J660&gt;=0),J660,""))))</f>
        <v/>
      </c>
      <c r="P660" s="10" t="str">
        <f>IF(B660="","",IF(AND(ISNUMBER(F660),ISNUMBER(I660),I660&gt;=F660),"実績：門司発～門司着",IF(OR(F660&lt;&gt;"",I660&lt;&gt;""),"要確認：時刻不足・逆転",IF(AND(ISNUMBER(J660),J660&gt;=0),"実績：記録の時間","未確認"))))</f>
        <v/>
      </c>
      <c r="Q660" s="10" t="str">
        <f>IF(B660="","",IF(ISNUMBER(A660),YEAR(A660)-IF(MONTH(A660)&lt;4,1,0),""))</f>
        <v/>
      </c>
      <c r="R660" s="10" t="str">
        <f>IF(B660="","",IF(OR(NOT(ISNUMBER(A660)),C660="",D660="",L660="",M660="",AND(B660&lt;&gt;"関豊丸",B660&lt;&gt;"長豊丸")),"要確認：対象船・基本項目",IF(OR(P660="要確認：時刻不足・逆転",AND(ISNUMBER(G660),ISNUMBER(H660),H660&lt;G660),AND(ISNUMBER(F660),ISNUMBER(G660),G660&lt;F660),AND(ISNUMBER(H660),ISNUMBER(I660),I660&lt;H660),AND(ISNUMBER(J660),J660&lt;0),AND(ISNUMBER(K660),K660&lt;0)),"要確認：時刻・時間・料金",IF(COUNTIFS(OtherPorts[作業日],A660,OtherPorts[曳船名],B660,OtherPorts[船名],D660,OtherPorts[門司港発],F660)&gt;1,"要確認：同じ他港作業が重複",IF(OR(NOT(ISNUMBER(O660)),M660="未確認"),"要確認：時間・根拠未確認","確認済")))))</f>
        <v/>
      </c>
      <c r="S660" s="10" t="str">
        <f>IF(B660="","",IF(ISNUMBER(K660),0,1))</f>
        <v/>
      </c>
    </row>
    <row r="661" spans="1:19" ht="24.95" customHeight="1" x14ac:dyDescent="0.2">
      <c r="A661" s="20"/>
      <c r="B661" s="7"/>
      <c r="C661" s="7"/>
      <c r="D661" s="7"/>
      <c r="E661" s="7"/>
      <c r="F661" s="26"/>
      <c r="G661" s="26"/>
      <c r="H661" s="26"/>
      <c r="I661" s="26"/>
      <c r="J661" s="32"/>
      <c r="K661" s="35"/>
      <c r="L661" s="7"/>
      <c r="M661" s="7"/>
      <c r="N661" s="7"/>
      <c r="O661" s="18" t="str">
        <f>IF(B661="","",IF(AND(ISNUMBER(F661),ISNUMBER(I661),I661&gt;=F661),ROUND((I661-F661)*24,4),IF(OR(F661&lt;&gt;"",I661&lt;&gt;""),"",IF(AND(ISNUMBER(J661),J661&gt;=0),J661,""))))</f>
        <v/>
      </c>
      <c r="P661" s="10" t="str">
        <f>IF(B661="","",IF(AND(ISNUMBER(F661),ISNUMBER(I661),I661&gt;=F661),"実績：門司発～門司着",IF(OR(F661&lt;&gt;"",I661&lt;&gt;""),"要確認：時刻不足・逆転",IF(AND(ISNUMBER(J661),J661&gt;=0),"実績：記録の時間","未確認"))))</f>
        <v/>
      </c>
      <c r="Q661" s="10" t="str">
        <f>IF(B661="","",IF(ISNUMBER(A661),YEAR(A661)-IF(MONTH(A661)&lt;4,1,0),""))</f>
        <v/>
      </c>
      <c r="R661" s="10" t="str">
        <f>IF(B661="","",IF(OR(NOT(ISNUMBER(A661)),C661="",D661="",L661="",M661="",AND(B661&lt;&gt;"関豊丸",B661&lt;&gt;"長豊丸")),"要確認：対象船・基本項目",IF(OR(P661="要確認：時刻不足・逆転",AND(ISNUMBER(G661),ISNUMBER(H661),H661&lt;G661),AND(ISNUMBER(F661),ISNUMBER(G661),G661&lt;F661),AND(ISNUMBER(H661),ISNUMBER(I661),I661&lt;H661),AND(ISNUMBER(J661),J661&lt;0),AND(ISNUMBER(K661),K661&lt;0)),"要確認：時刻・時間・料金",IF(COUNTIFS(OtherPorts[作業日],A661,OtherPorts[曳船名],B661,OtherPorts[船名],D661,OtherPorts[門司港発],F661)&gt;1,"要確認：同じ他港作業が重複",IF(OR(NOT(ISNUMBER(O661)),M661="未確認"),"要確認：時間・根拠未確認","確認済")))))</f>
        <v/>
      </c>
      <c r="S661" s="10" t="str">
        <f>IF(B661="","",IF(ISNUMBER(K661),0,1))</f>
        <v/>
      </c>
    </row>
    <row r="662" spans="1:19" ht="24.95" customHeight="1" x14ac:dyDescent="0.2">
      <c r="A662" s="20"/>
      <c r="B662" s="7"/>
      <c r="C662" s="7"/>
      <c r="D662" s="7"/>
      <c r="E662" s="7"/>
      <c r="F662" s="26"/>
      <c r="G662" s="26"/>
      <c r="H662" s="26"/>
      <c r="I662" s="26"/>
      <c r="J662" s="32"/>
      <c r="K662" s="35"/>
      <c r="L662" s="7"/>
      <c r="M662" s="7"/>
      <c r="N662" s="7"/>
      <c r="O662" s="18" t="str">
        <f>IF(B662="","",IF(AND(ISNUMBER(F662),ISNUMBER(I662),I662&gt;=F662),ROUND((I662-F662)*24,4),IF(OR(F662&lt;&gt;"",I662&lt;&gt;""),"",IF(AND(ISNUMBER(J662),J662&gt;=0),J662,""))))</f>
        <v/>
      </c>
      <c r="P662" s="10" t="str">
        <f>IF(B662="","",IF(AND(ISNUMBER(F662),ISNUMBER(I662),I662&gt;=F662),"実績：門司発～門司着",IF(OR(F662&lt;&gt;"",I662&lt;&gt;""),"要確認：時刻不足・逆転",IF(AND(ISNUMBER(J662),J662&gt;=0),"実績：記録の時間","未確認"))))</f>
        <v/>
      </c>
      <c r="Q662" s="10" t="str">
        <f>IF(B662="","",IF(ISNUMBER(A662),YEAR(A662)-IF(MONTH(A662)&lt;4,1,0),""))</f>
        <v/>
      </c>
      <c r="R662" s="10" t="str">
        <f>IF(B662="","",IF(OR(NOT(ISNUMBER(A662)),C662="",D662="",L662="",M662="",AND(B662&lt;&gt;"関豊丸",B662&lt;&gt;"長豊丸")),"要確認：対象船・基本項目",IF(OR(P662="要確認：時刻不足・逆転",AND(ISNUMBER(G662),ISNUMBER(H662),H662&lt;G662),AND(ISNUMBER(F662),ISNUMBER(G662),G662&lt;F662),AND(ISNUMBER(H662),ISNUMBER(I662),I662&lt;H662),AND(ISNUMBER(J662),J662&lt;0),AND(ISNUMBER(K662),K662&lt;0)),"要確認：時刻・時間・料金",IF(COUNTIFS(OtherPorts[作業日],A662,OtherPorts[曳船名],B662,OtherPorts[船名],D662,OtherPorts[門司港発],F662)&gt;1,"要確認：同じ他港作業が重複",IF(OR(NOT(ISNUMBER(O662)),M662="未確認"),"要確認：時間・根拠未確認","確認済")))))</f>
        <v/>
      </c>
      <c r="S662" s="10" t="str">
        <f>IF(B662="","",IF(ISNUMBER(K662),0,1))</f>
        <v/>
      </c>
    </row>
    <row r="663" spans="1:19" ht="24.95" customHeight="1" x14ac:dyDescent="0.2">
      <c r="A663" s="20"/>
      <c r="B663" s="7"/>
      <c r="C663" s="7"/>
      <c r="D663" s="7"/>
      <c r="E663" s="7"/>
      <c r="F663" s="26"/>
      <c r="G663" s="26"/>
      <c r="H663" s="26"/>
      <c r="I663" s="26"/>
      <c r="J663" s="32"/>
      <c r="K663" s="35"/>
      <c r="L663" s="7"/>
      <c r="M663" s="7"/>
      <c r="N663" s="7"/>
      <c r="O663" s="18" t="str">
        <f>IF(B663="","",IF(AND(ISNUMBER(F663),ISNUMBER(I663),I663&gt;=F663),ROUND((I663-F663)*24,4),IF(OR(F663&lt;&gt;"",I663&lt;&gt;""),"",IF(AND(ISNUMBER(J663),J663&gt;=0),J663,""))))</f>
        <v/>
      </c>
      <c r="P663" s="10" t="str">
        <f>IF(B663="","",IF(AND(ISNUMBER(F663),ISNUMBER(I663),I663&gt;=F663),"実績：門司発～門司着",IF(OR(F663&lt;&gt;"",I663&lt;&gt;""),"要確認：時刻不足・逆転",IF(AND(ISNUMBER(J663),J663&gt;=0),"実績：記録の時間","未確認"))))</f>
        <v/>
      </c>
      <c r="Q663" s="10" t="str">
        <f>IF(B663="","",IF(ISNUMBER(A663),YEAR(A663)-IF(MONTH(A663)&lt;4,1,0),""))</f>
        <v/>
      </c>
      <c r="R663" s="10" t="str">
        <f>IF(B663="","",IF(OR(NOT(ISNUMBER(A663)),C663="",D663="",L663="",M663="",AND(B663&lt;&gt;"関豊丸",B663&lt;&gt;"長豊丸")),"要確認：対象船・基本項目",IF(OR(P663="要確認：時刻不足・逆転",AND(ISNUMBER(G663),ISNUMBER(H663),H663&lt;G663),AND(ISNUMBER(F663),ISNUMBER(G663),G663&lt;F663),AND(ISNUMBER(H663),ISNUMBER(I663),I663&lt;H663),AND(ISNUMBER(J663),J663&lt;0),AND(ISNUMBER(K663),K663&lt;0)),"要確認：時刻・時間・料金",IF(COUNTIFS(OtherPorts[作業日],A663,OtherPorts[曳船名],B663,OtherPorts[船名],D663,OtherPorts[門司港発],F663)&gt;1,"要確認：同じ他港作業が重複",IF(OR(NOT(ISNUMBER(O663)),M663="未確認"),"要確認：時間・根拠未確認","確認済")))))</f>
        <v/>
      </c>
      <c r="S663" s="10" t="str">
        <f>IF(B663="","",IF(ISNUMBER(K663),0,1))</f>
        <v/>
      </c>
    </row>
    <row r="664" spans="1:19" ht="24.95" customHeight="1" x14ac:dyDescent="0.2">
      <c r="A664" s="20"/>
      <c r="B664" s="7"/>
      <c r="C664" s="7"/>
      <c r="D664" s="7"/>
      <c r="E664" s="7"/>
      <c r="F664" s="26"/>
      <c r="G664" s="26"/>
      <c r="H664" s="26"/>
      <c r="I664" s="26"/>
      <c r="J664" s="32"/>
      <c r="K664" s="35"/>
      <c r="L664" s="7"/>
      <c r="M664" s="7"/>
      <c r="N664" s="7"/>
      <c r="O664" s="18" t="str">
        <f>IF(B664="","",IF(AND(ISNUMBER(F664),ISNUMBER(I664),I664&gt;=F664),ROUND((I664-F664)*24,4),IF(OR(F664&lt;&gt;"",I664&lt;&gt;""),"",IF(AND(ISNUMBER(J664),J664&gt;=0),J664,""))))</f>
        <v/>
      </c>
      <c r="P664" s="10" t="str">
        <f>IF(B664="","",IF(AND(ISNUMBER(F664),ISNUMBER(I664),I664&gt;=F664),"実績：門司発～門司着",IF(OR(F664&lt;&gt;"",I664&lt;&gt;""),"要確認：時刻不足・逆転",IF(AND(ISNUMBER(J664),J664&gt;=0),"実績：記録の時間","未確認"))))</f>
        <v/>
      </c>
      <c r="Q664" s="10" t="str">
        <f>IF(B664="","",IF(ISNUMBER(A664),YEAR(A664)-IF(MONTH(A664)&lt;4,1,0),""))</f>
        <v/>
      </c>
      <c r="R664" s="10" t="str">
        <f>IF(B664="","",IF(OR(NOT(ISNUMBER(A664)),C664="",D664="",L664="",M664="",AND(B664&lt;&gt;"関豊丸",B664&lt;&gt;"長豊丸")),"要確認：対象船・基本項目",IF(OR(P664="要確認：時刻不足・逆転",AND(ISNUMBER(G664),ISNUMBER(H664),H664&lt;G664),AND(ISNUMBER(F664),ISNUMBER(G664),G664&lt;F664),AND(ISNUMBER(H664),ISNUMBER(I664),I664&lt;H664),AND(ISNUMBER(J664),J664&lt;0),AND(ISNUMBER(K664),K664&lt;0)),"要確認：時刻・時間・料金",IF(COUNTIFS(OtherPorts[作業日],A664,OtherPorts[曳船名],B664,OtherPorts[船名],D664,OtherPorts[門司港発],F664)&gt;1,"要確認：同じ他港作業が重複",IF(OR(NOT(ISNUMBER(O664)),M664="未確認"),"要確認：時間・根拠未確認","確認済")))))</f>
        <v/>
      </c>
      <c r="S664" s="10" t="str">
        <f>IF(B664="","",IF(ISNUMBER(K664),0,1))</f>
        <v/>
      </c>
    </row>
    <row r="665" spans="1:19" ht="24.95" customHeight="1" x14ac:dyDescent="0.2">
      <c r="A665" s="20"/>
      <c r="B665" s="7"/>
      <c r="C665" s="7"/>
      <c r="D665" s="7"/>
      <c r="E665" s="7"/>
      <c r="F665" s="26"/>
      <c r="G665" s="26"/>
      <c r="H665" s="26"/>
      <c r="I665" s="26"/>
      <c r="J665" s="32"/>
      <c r="K665" s="35"/>
      <c r="L665" s="7"/>
      <c r="M665" s="7"/>
      <c r="N665" s="7"/>
      <c r="O665" s="18" t="str">
        <f>IF(B665="","",IF(AND(ISNUMBER(F665),ISNUMBER(I665),I665&gt;=F665),ROUND((I665-F665)*24,4),IF(OR(F665&lt;&gt;"",I665&lt;&gt;""),"",IF(AND(ISNUMBER(J665),J665&gt;=0),J665,""))))</f>
        <v/>
      </c>
      <c r="P665" s="10" t="str">
        <f>IF(B665="","",IF(AND(ISNUMBER(F665),ISNUMBER(I665),I665&gt;=F665),"実績：門司発～門司着",IF(OR(F665&lt;&gt;"",I665&lt;&gt;""),"要確認：時刻不足・逆転",IF(AND(ISNUMBER(J665),J665&gt;=0),"実績：記録の時間","未確認"))))</f>
        <v/>
      </c>
      <c r="Q665" s="10" t="str">
        <f>IF(B665="","",IF(ISNUMBER(A665),YEAR(A665)-IF(MONTH(A665)&lt;4,1,0),""))</f>
        <v/>
      </c>
      <c r="R665" s="10" t="str">
        <f>IF(B665="","",IF(OR(NOT(ISNUMBER(A665)),C665="",D665="",L665="",M665="",AND(B665&lt;&gt;"関豊丸",B665&lt;&gt;"長豊丸")),"要確認：対象船・基本項目",IF(OR(P665="要確認：時刻不足・逆転",AND(ISNUMBER(G665),ISNUMBER(H665),H665&lt;G665),AND(ISNUMBER(F665),ISNUMBER(G665),G665&lt;F665),AND(ISNUMBER(H665),ISNUMBER(I665),I665&lt;H665),AND(ISNUMBER(J665),J665&lt;0),AND(ISNUMBER(K665),K665&lt;0)),"要確認：時刻・時間・料金",IF(COUNTIFS(OtherPorts[作業日],A665,OtherPorts[曳船名],B665,OtherPorts[船名],D665,OtherPorts[門司港発],F665)&gt;1,"要確認：同じ他港作業が重複",IF(OR(NOT(ISNUMBER(O665)),M665="未確認"),"要確認：時間・根拠未確認","確認済")))))</f>
        <v/>
      </c>
      <c r="S665" s="10" t="str">
        <f>IF(B665="","",IF(ISNUMBER(K665),0,1))</f>
        <v/>
      </c>
    </row>
    <row r="666" spans="1:19" ht="24.95" customHeight="1" x14ac:dyDescent="0.2">
      <c r="A666" s="20"/>
      <c r="B666" s="7"/>
      <c r="C666" s="7"/>
      <c r="D666" s="7"/>
      <c r="E666" s="7"/>
      <c r="F666" s="26"/>
      <c r="G666" s="26"/>
      <c r="H666" s="26"/>
      <c r="I666" s="26"/>
      <c r="J666" s="32"/>
      <c r="K666" s="35"/>
      <c r="L666" s="7"/>
      <c r="M666" s="7"/>
      <c r="N666" s="7"/>
      <c r="O666" s="18" t="str">
        <f>IF(B666="","",IF(AND(ISNUMBER(F666),ISNUMBER(I666),I666&gt;=F666),ROUND((I666-F666)*24,4),IF(OR(F666&lt;&gt;"",I666&lt;&gt;""),"",IF(AND(ISNUMBER(J666),J666&gt;=0),J666,""))))</f>
        <v/>
      </c>
      <c r="P666" s="10" t="str">
        <f>IF(B666="","",IF(AND(ISNUMBER(F666),ISNUMBER(I666),I666&gt;=F666),"実績：門司発～門司着",IF(OR(F666&lt;&gt;"",I666&lt;&gt;""),"要確認：時刻不足・逆転",IF(AND(ISNUMBER(J666),J666&gt;=0),"実績：記録の時間","未確認"))))</f>
        <v/>
      </c>
      <c r="Q666" s="10" t="str">
        <f>IF(B666="","",IF(ISNUMBER(A666),YEAR(A666)-IF(MONTH(A666)&lt;4,1,0),""))</f>
        <v/>
      </c>
      <c r="R666" s="10" t="str">
        <f>IF(B666="","",IF(OR(NOT(ISNUMBER(A666)),C666="",D666="",L666="",M666="",AND(B666&lt;&gt;"関豊丸",B666&lt;&gt;"長豊丸")),"要確認：対象船・基本項目",IF(OR(P666="要確認：時刻不足・逆転",AND(ISNUMBER(G666),ISNUMBER(H666),H666&lt;G666),AND(ISNUMBER(F666),ISNUMBER(G666),G666&lt;F666),AND(ISNUMBER(H666),ISNUMBER(I666),I666&lt;H666),AND(ISNUMBER(J666),J666&lt;0),AND(ISNUMBER(K666),K666&lt;0)),"要確認：時刻・時間・料金",IF(COUNTIFS(OtherPorts[作業日],A666,OtherPorts[曳船名],B666,OtherPorts[船名],D666,OtherPorts[門司港発],F666)&gt;1,"要確認：同じ他港作業が重複",IF(OR(NOT(ISNUMBER(O666)),M666="未確認"),"要確認：時間・根拠未確認","確認済")))))</f>
        <v/>
      </c>
      <c r="S666" s="10" t="str">
        <f>IF(B666="","",IF(ISNUMBER(K666),0,1))</f>
        <v/>
      </c>
    </row>
    <row r="667" spans="1:19" ht="24.95" customHeight="1" x14ac:dyDescent="0.2">
      <c r="A667" s="20"/>
      <c r="B667" s="7"/>
      <c r="C667" s="7"/>
      <c r="D667" s="7"/>
      <c r="E667" s="7"/>
      <c r="F667" s="26"/>
      <c r="G667" s="26"/>
      <c r="H667" s="26"/>
      <c r="I667" s="26"/>
      <c r="J667" s="32"/>
      <c r="K667" s="35"/>
      <c r="L667" s="7"/>
      <c r="M667" s="7"/>
      <c r="N667" s="7"/>
      <c r="O667" s="18" t="str">
        <f>IF(B667="","",IF(AND(ISNUMBER(F667),ISNUMBER(I667),I667&gt;=F667),ROUND((I667-F667)*24,4),IF(OR(F667&lt;&gt;"",I667&lt;&gt;""),"",IF(AND(ISNUMBER(J667),J667&gt;=0),J667,""))))</f>
        <v/>
      </c>
      <c r="P667" s="10" t="str">
        <f>IF(B667="","",IF(AND(ISNUMBER(F667),ISNUMBER(I667),I667&gt;=F667),"実績：門司発～門司着",IF(OR(F667&lt;&gt;"",I667&lt;&gt;""),"要確認：時刻不足・逆転",IF(AND(ISNUMBER(J667),J667&gt;=0),"実績：記録の時間","未確認"))))</f>
        <v/>
      </c>
      <c r="Q667" s="10" t="str">
        <f>IF(B667="","",IF(ISNUMBER(A667),YEAR(A667)-IF(MONTH(A667)&lt;4,1,0),""))</f>
        <v/>
      </c>
      <c r="R667" s="10" t="str">
        <f>IF(B667="","",IF(OR(NOT(ISNUMBER(A667)),C667="",D667="",L667="",M667="",AND(B667&lt;&gt;"関豊丸",B667&lt;&gt;"長豊丸")),"要確認：対象船・基本項目",IF(OR(P667="要確認：時刻不足・逆転",AND(ISNUMBER(G667),ISNUMBER(H667),H667&lt;G667),AND(ISNUMBER(F667),ISNUMBER(G667),G667&lt;F667),AND(ISNUMBER(H667),ISNUMBER(I667),I667&lt;H667),AND(ISNUMBER(J667),J667&lt;0),AND(ISNUMBER(K667),K667&lt;0)),"要確認：時刻・時間・料金",IF(COUNTIFS(OtherPorts[作業日],A667,OtherPorts[曳船名],B667,OtherPorts[船名],D667,OtherPorts[門司港発],F667)&gt;1,"要確認：同じ他港作業が重複",IF(OR(NOT(ISNUMBER(O667)),M667="未確認"),"要確認：時間・根拠未確認","確認済")))))</f>
        <v/>
      </c>
      <c r="S667" s="10" t="str">
        <f>IF(B667="","",IF(ISNUMBER(K667),0,1))</f>
        <v/>
      </c>
    </row>
    <row r="668" spans="1:19" ht="24.95" customHeight="1" x14ac:dyDescent="0.2">
      <c r="A668" s="20"/>
      <c r="B668" s="7"/>
      <c r="C668" s="7"/>
      <c r="D668" s="7"/>
      <c r="E668" s="7"/>
      <c r="F668" s="26"/>
      <c r="G668" s="26"/>
      <c r="H668" s="26"/>
      <c r="I668" s="26"/>
      <c r="J668" s="32"/>
      <c r="K668" s="35"/>
      <c r="L668" s="7"/>
      <c r="M668" s="7"/>
      <c r="N668" s="7"/>
      <c r="O668" s="18" t="str">
        <f>IF(B668="","",IF(AND(ISNUMBER(F668),ISNUMBER(I668),I668&gt;=F668),ROUND((I668-F668)*24,4),IF(OR(F668&lt;&gt;"",I668&lt;&gt;""),"",IF(AND(ISNUMBER(J668),J668&gt;=0),J668,""))))</f>
        <v/>
      </c>
      <c r="P668" s="10" t="str">
        <f>IF(B668="","",IF(AND(ISNUMBER(F668),ISNUMBER(I668),I668&gt;=F668),"実績：門司発～門司着",IF(OR(F668&lt;&gt;"",I668&lt;&gt;""),"要確認：時刻不足・逆転",IF(AND(ISNUMBER(J668),J668&gt;=0),"実績：記録の時間","未確認"))))</f>
        <v/>
      </c>
      <c r="Q668" s="10" t="str">
        <f>IF(B668="","",IF(ISNUMBER(A668),YEAR(A668)-IF(MONTH(A668)&lt;4,1,0),""))</f>
        <v/>
      </c>
      <c r="R668" s="10" t="str">
        <f>IF(B668="","",IF(OR(NOT(ISNUMBER(A668)),C668="",D668="",L668="",M668="",AND(B668&lt;&gt;"関豊丸",B668&lt;&gt;"長豊丸")),"要確認：対象船・基本項目",IF(OR(P668="要確認：時刻不足・逆転",AND(ISNUMBER(G668),ISNUMBER(H668),H668&lt;G668),AND(ISNUMBER(F668),ISNUMBER(G668),G668&lt;F668),AND(ISNUMBER(H668),ISNUMBER(I668),I668&lt;H668),AND(ISNUMBER(J668),J668&lt;0),AND(ISNUMBER(K668),K668&lt;0)),"要確認：時刻・時間・料金",IF(COUNTIFS(OtherPorts[作業日],A668,OtherPorts[曳船名],B668,OtherPorts[船名],D668,OtherPorts[門司港発],F668)&gt;1,"要確認：同じ他港作業が重複",IF(OR(NOT(ISNUMBER(O668)),M668="未確認"),"要確認：時間・根拠未確認","確認済")))))</f>
        <v/>
      </c>
      <c r="S668" s="10" t="str">
        <f>IF(B668="","",IF(ISNUMBER(K668),0,1))</f>
        <v/>
      </c>
    </row>
    <row r="669" spans="1:19" ht="24.95" customHeight="1" x14ac:dyDescent="0.2">
      <c r="A669" s="20"/>
      <c r="B669" s="7"/>
      <c r="C669" s="7"/>
      <c r="D669" s="7"/>
      <c r="E669" s="7"/>
      <c r="F669" s="26"/>
      <c r="G669" s="26"/>
      <c r="H669" s="26"/>
      <c r="I669" s="26"/>
      <c r="J669" s="32"/>
      <c r="K669" s="35"/>
      <c r="L669" s="7"/>
      <c r="M669" s="7"/>
      <c r="N669" s="7"/>
      <c r="O669" s="18" t="str">
        <f>IF(B669="","",IF(AND(ISNUMBER(F669),ISNUMBER(I669),I669&gt;=F669),ROUND((I669-F669)*24,4),IF(OR(F669&lt;&gt;"",I669&lt;&gt;""),"",IF(AND(ISNUMBER(J669),J669&gt;=0),J669,""))))</f>
        <v/>
      </c>
      <c r="P669" s="10" t="str">
        <f>IF(B669="","",IF(AND(ISNUMBER(F669),ISNUMBER(I669),I669&gt;=F669),"実績：門司発～門司着",IF(OR(F669&lt;&gt;"",I669&lt;&gt;""),"要確認：時刻不足・逆転",IF(AND(ISNUMBER(J669),J669&gt;=0),"実績：記録の時間","未確認"))))</f>
        <v/>
      </c>
      <c r="Q669" s="10" t="str">
        <f>IF(B669="","",IF(ISNUMBER(A669),YEAR(A669)-IF(MONTH(A669)&lt;4,1,0),""))</f>
        <v/>
      </c>
      <c r="R669" s="10" t="str">
        <f>IF(B669="","",IF(OR(NOT(ISNUMBER(A669)),C669="",D669="",L669="",M669="",AND(B669&lt;&gt;"関豊丸",B669&lt;&gt;"長豊丸")),"要確認：対象船・基本項目",IF(OR(P669="要確認：時刻不足・逆転",AND(ISNUMBER(G669),ISNUMBER(H669),H669&lt;G669),AND(ISNUMBER(F669),ISNUMBER(G669),G669&lt;F669),AND(ISNUMBER(H669),ISNUMBER(I669),I669&lt;H669),AND(ISNUMBER(J669),J669&lt;0),AND(ISNUMBER(K669),K669&lt;0)),"要確認：時刻・時間・料金",IF(COUNTIFS(OtherPorts[作業日],A669,OtherPorts[曳船名],B669,OtherPorts[船名],D669,OtherPorts[門司港発],F669)&gt;1,"要確認：同じ他港作業が重複",IF(OR(NOT(ISNUMBER(O669)),M669="未確認"),"要確認：時間・根拠未確認","確認済")))))</f>
        <v/>
      </c>
      <c r="S669" s="10" t="str">
        <f>IF(B669="","",IF(ISNUMBER(K669),0,1))</f>
        <v/>
      </c>
    </row>
    <row r="670" spans="1:19" ht="24.95" customHeight="1" x14ac:dyDescent="0.2">
      <c r="A670" s="20"/>
      <c r="B670" s="7"/>
      <c r="C670" s="7"/>
      <c r="D670" s="7"/>
      <c r="E670" s="7"/>
      <c r="F670" s="26"/>
      <c r="G670" s="26"/>
      <c r="H670" s="26"/>
      <c r="I670" s="26"/>
      <c r="J670" s="32"/>
      <c r="K670" s="35"/>
      <c r="L670" s="7"/>
      <c r="M670" s="7"/>
      <c r="N670" s="7"/>
      <c r="O670" s="18" t="str">
        <f>IF(B670="","",IF(AND(ISNUMBER(F670),ISNUMBER(I670),I670&gt;=F670),ROUND((I670-F670)*24,4),IF(OR(F670&lt;&gt;"",I670&lt;&gt;""),"",IF(AND(ISNUMBER(J670),J670&gt;=0),J670,""))))</f>
        <v/>
      </c>
      <c r="P670" s="10" t="str">
        <f>IF(B670="","",IF(AND(ISNUMBER(F670),ISNUMBER(I670),I670&gt;=F670),"実績：門司発～門司着",IF(OR(F670&lt;&gt;"",I670&lt;&gt;""),"要確認：時刻不足・逆転",IF(AND(ISNUMBER(J670),J670&gt;=0),"実績：記録の時間","未確認"))))</f>
        <v/>
      </c>
      <c r="Q670" s="10" t="str">
        <f>IF(B670="","",IF(ISNUMBER(A670),YEAR(A670)-IF(MONTH(A670)&lt;4,1,0),""))</f>
        <v/>
      </c>
      <c r="R670" s="10" t="str">
        <f>IF(B670="","",IF(OR(NOT(ISNUMBER(A670)),C670="",D670="",L670="",M670="",AND(B670&lt;&gt;"関豊丸",B670&lt;&gt;"長豊丸")),"要確認：対象船・基本項目",IF(OR(P670="要確認：時刻不足・逆転",AND(ISNUMBER(G670),ISNUMBER(H670),H670&lt;G670),AND(ISNUMBER(F670),ISNUMBER(G670),G670&lt;F670),AND(ISNUMBER(H670),ISNUMBER(I670),I670&lt;H670),AND(ISNUMBER(J670),J670&lt;0),AND(ISNUMBER(K670),K670&lt;0)),"要確認：時刻・時間・料金",IF(COUNTIFS(OtherPorts[作業日],A670,OtherPorts[曳船名],B670,OtherPorts[船名],D670,OtherPorts[門司港発],F670)&gt;1,"要確認：同じ他港作業が重複",IF(OR(NOT(ISNUMBER(O670)),M670="未確認"),"要確認：時間・根拠未確認","確認済")))))</f>
        <v/>
      </c>
      <c r="S670" s="10" t="str">
        <f>IF(B670="","",IF(ISNUMBER(K670),0,1))</f>
        <v/>
      </c>
    </row>
    <row r="671" spans="1:19" ht="24.95" customHeight="1" x14ac:dyDescent="0.2">
      <c r="A671" s="20"/>
      <c r="B671" s="7"/>
      <c r="C671" s="7"/>
      <c r="D671" s="7"/>
      <c r="E671" s="7"/>
      <c r="F671" s="26"/>
      <c r="G671" s="26"/>
      <c r="H671" s="26"/>
      <c r="I671" s="26"/>
      <c r="J671" s="32"/>
      <c r="K671" s="35"/>
      <c r="L671" s="7"/>
      <c r="M671" s="7"/>
      <c r="N671" s="7"/>
      <c r="O671" s="18" t="str">
        <f>IF(B671="","",IF(AND(ISNUMBER(F671),ISNUMBER(I671),I671&gt;=F671),ROUND((I671-F671)*24,4),IF(OR(F671&lt;&gt;"",I671&lt;&gt;""),"",IF(AND(ISNUMBER(J671),J671&gt;=0),J671,""))))</f>
        <v/>
      </c>
      <c r="P671" s="10" t="str">
        <f>IF(B671="","",IF(AND(ISNUMBER(F671),ISNUMBER(I671),I671&gt;=F671),"実績：門司発～門司着",IF(OR(F671&lt;&gt;"",I671&lt;&gt;""),"要確認：時刻不足・逆転",IF(AND(ISNUMBER(J671),J671&gt;=0),"実績：記録の時間","未確認"))))</f>
        <v/>
      </c>
      <c r="Q671" s="10" t="str">
        <f>IF(B671="","",IF(ISNUMBER(A671),YEAR(A671)-IF(MONTH(A671)&lt;4,1,0),""))</f>
        <v/>
      </c>
      <c r="R671" s="10" t="str">
        <f>IF(B671="","",IF(OR(NOT(ISNUMBER(A671)),C671="",D671="",L671="",M671="",AND(B671&lt;&gt;"関豊丸",B671&lt;&gt;"長豊丸")),"要確認：対象船・基本項目",IF(OR(P671="要確認：時刻不足・逆転",AND(ISNUMBER(G671),ISNUMBER(H671),H671&lt;G671),AND(ISNUMBER(F671),ISNUMBER(G671),G671&lt;F671),AND(ISNUMBER(H671),ISNUMBER(I671),I671&lt;H671),AND(ISNUMBER(J671),J671&lt;0),AND(ISNUMBER(K671),K671&lt;0)),"要確認：時刻・時間・料金",IF(COUNTIFS(OtherPorts[作業日],A671,OtherPorts[曳船名],B671,OtherPorts[船名],D671,OtherPorts[門司港発],F671)&gt;1,"要確認：同じ他港作業が重複",IF(OR(NOT(ISNUMBER(O671)),M671="未確認"),"要確認：時間・根拠未確認","確認済")))))</f>
        <v/>
      </c>
      <c r="S671" s="10" t="str">
        <f>IF(B671="","",IF(ISNUMBER(K671),0,1))</f>
        <v/>
      </c>
    </row>
    <row r="672" spans="1:19" ht="24.95" customHeight="1" x14ac:dyDescent="0.2">
      <c r="A672" s="20"/>
      <c r="B672" s="7"/>
      <c r="C672" s="7"/>
      <c r="D672" s="7"/>
      <c r="E672" s="7"/>
      <c r="F672" s="26"/>
      <c r="G672" s="26"/>
      <c r="H672" s="26"/>
      <c r="I672" s="26"/>
      <c r="J672" s="32"/>
      <c r="K672" s="35"/>
      <c r="L672" s="7"/>
      <c r="M672" s="7"/>
      <c r="N672" s="7"/>
      <c r="O672" s="18" t="str">
        <f>IF(B672="","",IF(AND(ISNUMBER(F672),ISNUMBER(I672),I672&gt;=F672),ROUND((I672-F672)*24,4),IF(OR(F672&lt;&gt;"",I672&lt;&gt;""),"",IF(AND(ISNUMBER(J672),J672&gt;=0),J672,""))))</f>
        <v/>
      </c>
      <c r="P672" s="10" t="str">
        <f>IF(B672="","",IF(AND(ISNUMBER(F672),ISNUMBER(I672),I672&gt;=F672),"実績：門司発～門司着",IF(OR(F672&lt;&gt;"",I672&lt;&gt;""),"要確認：時刻不足・逆転",IF(AND(ISNUMBER(J672),J672&gt;=0),"実績：記録の時間","未確認"))))</f>
        <v/>
      </c>
      <c r="Q672" s="10" t="str">
        <f>IF(B672="","",IF(ISNUMBER(A672),YEAR(A672)-IF(MONTH(A672)&lt;4,1,0),""))</f>
        <v/>
      </c>
      <c r="R672" s="10" t="str">
        <f>IF(B672="","",IF(OR(NOT(ISNUMBER(A672)),C672="",D672="",L672="",M672="",AND(B672&lt;&gt;"関豊丸",B672&lt;&gt;"長豊丸")),"要確認：対象船・基本項目",IF(OR(P672="要確認：時刻不足・逆転",AND(ISNUMBER(G672),ISNUMBER(H672),H672&lt;G672),AND(ISNUMBER(F672),ISNUMBER(G672),G672&lt;F672),AND(ISNUMBER(H672),ISNUMBER(I672),I672&lt;H672),AND(ISNUMBER(J672),J672&lt;0),AND(ISNUMBER(K672),K672&lt;0)),"要確認：時刻・時間・料金",IF(COUNTIFS(OtherPorts[作業日],A672,OtherPorts[曳船名],B672,OtherPorts[船名],D672,OtherPorts[門司港発],F672)&gt;1,"要確認：同じ他港作業が重複",IF(OR(NOT(ISNUMBER(O672)),M672="未確認"),"要確認：時間・根拠未確認","確認済")))))</f>
        <v/>
      </c>
      <c r="S672" s="10" t="str">
        <f>IF(B672="","",IF(ISNUMBER(K672),0,1))</f>
        <v/>
      </c>
    </row>
    <row r="673" spans="1:19" ht="24.95" customHeight="1" x14ac:dyDescent="0.2">
      <c r="A673" s="20"/>
      <c r="B673" s="7"/>
      <c r="C673" s="7"/>
      <c r="D673" s="7"/>
      <c r="E673" s="7"/>
      <c r="F673" s="26"/>
      <c r="G673" s="26"/>
      <c r="H673" s="26"/>
      <c r="I673" s="26"/>
      <c r="J673" s="32"/>
      <c r="K673" s="35"/>
      <c r="L673" s="7"/>
      <c r="M673" s="7"/>
      <c r="N673" s="7"/>
      <c r="O673" s="18" t="str">
        <f>IF(B673="","",IF(AND(ISNUMBER(F673),ISNUMBER(I673),I673&gt;=F673),ROUND((I673-F673)*24,4),IF(OR(F673&lt;&gt;"",I673&lt;&gt;""),"",IF(AND(ISNUMBER(J673),J673&gt;=0),J673,""))))</f>
        <v/>
      </c>
      <c r="P673" s="10" t="str">
        <f>IF(B673="","",IF(AND(ISNUMBER(F673),ISNUMBER(I673),I673&gt;=F673),"実績：門司発～門司着",IF(OR(F673&lt;&gt;"",I673&lt;&gt;""),"要確認：時刻不足・逆転",IF(AND(ISNUMBER(J673),J673&gt;=0),"実績：記録の時間","未確認"))))</f>
        <v/>
      </c>
      <c r="Q673" s="10" t="str">
        <f>IF(B673="","",IF(ISNUMBER(A673),YEAR(A673)-IF(MONTH(A673)&lt;4,1,0),""))</f>
        <v/>
      </c>
      <c r="R673" s="10" t="str">
        <f>IF(B673="","",IF(OR(NOT(ISNUMBER(A673)),C673="",D673="",L673="",M673="",AND(B673&lt;&gt;"関豊丸",B673&lt;&gt;"長豊丸")),"要確認：対象船・基本項目",IF(OR(P673="要確認：時刻不足・逆転",AND(ISNUMBER(G673),ISNUMBER(H673),H673&lt;G673),AND(ISNUMBER(F673),ISNUMBER(G673),G673&lt;F673),AND(ISNUMBER(H673),ISNUMBER(I673),I673&lt;H673),AND(ISNUMBER(J673),J673&lt;0),AND(ISNUMBER(K673),K673&lt;0)),"要確認：時刻・時間・料金",IF(COUNTIFS(OtherPorts[作業日],A673,OtherPorts[曳船名],B673,OtherPorts[船名],D673,OtherPorts[門司港発],F673)&gt;1,"要確認：同じ他港作業が重複",IF(OR(NOT(ISNUMBER(O673)),M673="未確認"),"要確認：時間・根拠未確認","確認済")))))</f>
        <v/>
      </c>
      <c r="S673" s="10" t="str">
        <f>IF(B673="","",IF(ISNUMBER(K673),0,1))</f>
        <v/>
      </c>
    </row>
    <row r="674" spans="1:19" ht="24.95" customHeight="1" x14ac:dyDescent="0.2">
      <c r="A674" s="20"/>
      <c r="B674" s="7"/>
      <c r="C674" s="7"/>
      <c r="D674" s="7"/>
      <c r="E674" s="7"/>
      <c r="F674" s="26"/>
      <c r="G674" s="26"/>
      <c r="H674" s="26"/>
      <c r="I674" s="26"/>
      <c r="J674" s="32"/>
      <c r="K674" s="35"/>
      <c r="L674" s="7"/>
      <c r="M674" s="7"/>
      <c r="N674" s="7"/>
      <c r="O674" s="18" t="str">
        <f>IF(B674="","",IF(AND(ISNUMBER(F674),ISNUMBER(I674),I674&gt;=F674),ROUND((I674-F674)*24,4),IF(OR(F674&lt;&gt;"",I674&lt;&gt;""),"",IF(AND(ISNUMBER(J674),J674&gt;=0),J674,""))))</f>
        <v/>
      </c>
      <c r="P674" s="10" t="str">
        <f>IF(B674="","",IF(AND(ISNUMBER(F674),ISNUMBER(I674),I674&gt;=F674),"実績：門司発～門司着",IF(OR(F674&lt;&gt;"",I674&lt;&gt;""),"要確認：時刻不足・逆転",IF(AND(ISNUMBER(J674),J674&gt;=0),"実績：記録の時間","未確認"))))</f>
        <v/>
      </c>
      <c r="Q674" s="10" t="str">
        <f>IF(B674="","",IF(ISNUMBER(A674),YEAR(A674)-IF(MONTH(A674)&lt;4,1,0),""))</f>
        <v/>
      </c>
      <c r="R674" s="10" t="str">
        <f>IF(B674="","",IF(OR(NOT(ISNUMBER(A674)),C674="",D674="",L674="",M674="",AND(B674&lt;&gt;"関豊丸",B674&lt;&gt;"長豊丸")),"要確認：対象船・基本項目",IF(OR(P674="要確認：時刻不足・逆転",AND(ISNUMBER(G674),ISNUMBER(H674),H674&lt;G674),AND(ISNUMBER(F674),ISNUMBER(G674),G674&lt;F674),AND(ISNUMBER(H674),ISNUMBER(I674),I674&lt;H674),AND(ISNUMBER(J674),J674&lt;0),AND(ISNUMBER(K674),K674&lt;0)),"要確認：時刻・時間・料金",IF(COUNTIFS(OtherPorts[作業日],A674,OtherPorts[曳船名],B674,OtherPorts[船名],D674,OtherPorts[門司港発],F674)&gt;1,"要確認：同じ他港作業が重複",IF(OR(NOT(ISNUMBER(O674)),M674="未確認"),"要確認：時間・根拠未確認","確認済")))))</f>
        <v/>
      </c>
      <c r="S674" s="10" t="str">
        <f>IF(B674="","",IF(ISNUMBER(K674),0,1))</f>
        <v/>
      </c>
    </row>
    <row r="675" spans="1:19" ht="24.95" customHeight="1" x14ac:dyDescent="0.2">
      <c r="A675" s="20"/>
      <c r="B675" s="7"/>
      <c r="C675" s="7"/>
      <c r="D675" s="7"/>
      <c r="E675" s="7"/>
      <c r="F675" s="26"/>
      <c r="G675" s="26"/>
      <c r="H675" s="26"/>
      <c r="I675" s="26"/>
      <c r="J675" s="32"/>
      <c r="K675" s="35"/>
      <c r="L675" s="7"/>
      <c r="M675" s="7"/>
      <c r="N675" s="7"/>
      <c r="O675" s="18" t="str">
        <f>IF(B675="","",IF(AND(ISNUMBER(F675),ISNUMBER(I675),I675&gt;=F675),ROUND((I675-F675)*24,4),IF(OR(F675&lt;&gt;"",I675&lt;&gt;""),"",IF(AND(ISNUMBER(J675),J675&gt;=0),J675,""))))</f>
        <v/>
      </c>
      <c r="P675" s="10" t="str">
        <f>IF(B675="","",IF(AND(ISNUMBER(F675),ISNUMBER(I675),I675&gt;=F675),"実績：門司発～門司着",IF(OR(F675&lt;&gt;"",I675&lt;&gt;""),"要確認：時刻不足・逆転",IF(AND(ISNUMBER(J675),J675&gt;=0),"実績：記録の時間","未確認"))))</f>
        <v/>
      </c>
      <c r="Q675" s="10" t="str">
        <f>IF(B675="","",IF(ISNUMBER(A675),YEAR(A675)-IF(MONTH(A675)&lt;4,1,0),""))</f>
        <v/>
      </c>
      <c r="R675" s="10" t="str">
        <f>IF(B675="","",IF(OR(NOT(ISNUMBER(A675)),C675="",D675="",L675="",M675="",AND(B675&lt;&gt;"関豊丸",B675&lt;&gt;"長豊丸")),"要確認：対象船・基本項目",IF(OR(P675="要確認：時刻不足・逆転",AND(ISNUMBER(G675),ISNUMBER(H675),H675&lt;G675),AND(ISNUMBER(F675),ISNUMBER(G675),G675&lt;F675),AND(ISNUMBER(H675),ISNUMBER(I675),I675&lt;H675),AND(ISNUMBER(J675),J675&lt;0),AND(ISNUMBER(K675),K675&lt;0)),"要確認：時刻・時間・料金",IF(COUNTIFS(OtherPorts[作業日],A675,OtherPorts[曳船名],B675,OtherPorts[船名],D675,OtherPorts[門司港発],F675)&gt;1,"要確認：同じ他港作業が重複",IF(OR(NOT(ISNUMBER(O675)),M675="未確認"),"要確認：時間・根拠未確認","確認済")))))</f>
        <v/>
      </c>
      <c r="S675" s="10" t="str">
        <f>IF(B675="","",IF(ISNUMBER(K675),0,1))</f>
        <v/>
      </c>
    </row>
    <row r="676" spans="1:19" ht="24.95" customHeight="1" x14ac:dyDescent="0.2">
      <c r="A676" s="20"/>
      <c r="B676" s="7"/>
      <c r="C676" s="7"/>
      <c r="D676" s="7"/>
      <c r="E676" s="7"/>
      <c r="F676" s="26"/>
      <c r="G676" s="26"/>
      <c r="H676" s="26"/>
      <c r="I676" s="26"/>
      <c r="J676" s="32"/>
      <c r="K676" s="35"/>
      <c r="L676" s="7"/>
      <c r="M676" s="7"/>
      <c r="N676" s="7"/>
      <c r="O676" s="18" t="str">
        <f>IF(B676="","",IF(AND(ISNUMBER(F676),ISNUMBER(I676),I676&gt;=F676),ROUND((I676-F676)*24,4),IF(OR(F676&lt;&gt;"",I676&lt;&gt;""),"",IF(AND(ISNUMBER(J676),J676&gt;=0),J676,""))))</f>
        <v/>
      </c>
      <c r="P676" s="10" t="str">
        <f>IF(B676="","",IF(AND(ISNUMBER(F676),ISNUMBER(I676),I676&gt;=F676),"実績：門司発～門司着",IF(OR(F676&lt;&gt;"",I676&lt;&gt;""),"要確認：時刻不足・逆転",IF(AND(ISNUMBER(J676),J676&gt;=0),"実績：記録の時間","未確認"))))</f>
        <v/>
      </c>
      <c r="Q676" s="10" t="str">
        <f>IF(B676="","",IF(ISNUMBER(A676),YEAR(A676)-IF(MONTH(A676)&lt;4,1,0),""))</f>
        <v/>
      </c>
      <c r="R676" s="10" t="str">
        <f>IF(B676="","",IF(OR(NOT(ISNUMBER(A676)),C676="",D676="",L676="",M676="",AND(B676&lt;&gt;"関豊丸",B676&lt;&gt;"長豊丸")),"要確認：対象船・基本項目",IF(OR(P676="要確認：時刻不足・逆転",AND(ISNUMBER(G676),ISNUMBER(H676),H676&lt;G676),AND(ISNUMBER(F676),ISNUMBER(G676),G676&lt;F676),AND(ISNUMBER(H676),ISNUMBER(I676),I676&lt;H676),AND(ISNUMBER(J676),J676&lt;0),AND(ISNUMBER(K676),K676&lt;0)),"要確認：時刻・時間・料金",IF(COUNTIFS(OtherPorts[作業日],A676,OtherPorts[曳船名],B676,OtherPorts[船名],D676,OtherPorts[門司港発],F676)&gt;1,"要確認：同じ他港作業が重複",IF(OR(NOT(ISNUMBER(O676)),M676="未確認"),"要確認：時間・根拠未確認","確認済")))))</f>
        <v/>
      </c>
      <c r="S676" s="10" t="str">
        <f>IF(B676="","",IF(ISNUMBER(K676),0,1))</f>
        <v/>
      </c>
    </row>
    <row r="677" spans="1:19" ht="24.95" customHeight="1" x14ac:dyDescent="0.2">
      <c r="A677" s="20"/>
      <c r="B677" s="7"/>
      <c r="C677" s="7"/>
      <c r="D677" s="7"/>
      <c r="E677" s="7"/>
      <c r="F677" s="26"/>
      <c r="G677" s="26"/>
      <c r="H677" s="26"/>
      <c r="I677" s="26"/>
      <c r="J677" s="32"/>
      <c r="K677" s="35"/>
      <c r="L677" s="7"/>
      <c r="M677" s="7"/>
      <c r="N677" s="7"/>
      <c r="O677" s="18" t="str">
        <f>IF(B677="","",IF(AND(ISNUMBER(F677),ISNUMBER(I677),I677&gt;=F677),ROUND((I677-F677)*24,4),IF(OR(F677&lt;&gt;"",I677&lt;&gt;""),"",IF(AND(ISNUMBER(J677),J677&gt;=0),J677,""))))</f>
        <v/>
      </c>
      <c r="P677" s="10" t="str">
        <f>IF(B677="","",IF(AND(ISNUMBER(F677),ISNUMBER(I677),I677&gt;=F677),"実績：門司発～門司着",IF(OR(F677&lt;&gt;"",I677&lt;&gt;""),"要確認：時刻不足・逆転",IF(AND(ISNUMBER(J677),J677&gt;=0),"実績：記録の時間","未確認"))))</f>
        <v/>
      </c>
      <c r="Q677" s="10" t="str">
        <f>IF(B677="","",IF(ISNUMBER(A677),YEAR(A677)-IF(MONTH(A677)&lt;4,1,0),""))</f>
        <v/>
      </c>
      <c r="R677" s="10" t="str">
        <f>IF(B677="","",IF(OR(NOT(ISNUMBER(A677)),C677="",D677="",L677="",M677="",AND(B677&lt;&gt;"関豊丸",B677&lt;&gt;"長豊丸")),"要確認：対象船・基本項目",IF(OR(P677="要確認：時刻不足・逆転",AND(ISNUMBER(G677),ISNUMBER(H677),H677&lt;G677),AND(ISNUMBER(F677),ISNUMBER(G677),G677&lt;F677),AND(ISNUMBER(H677),ISNUMBER(I677),I677&lt;H677),AND(ISNUMBER(J677),J677&lt;0),AND(ISNUMBER(K677),K677&lt;0)),"要確認：時刻・時間・料金",IF(COUNTIFS(OtherPorts[作業日],A677,OtherPorts[曳船名],B677,OtherPorts[船名],D677,OtherPorts[門司港発],F677)&gt;1,"要確認：同じ他港作業が重複",IF(OR(NOT(ISNUMBER(O677)),M677="未確認"),"要確認：時間・根拠未確認","確認済")))))</f>
        <v/>
      </c>
      <c r="S677" s="10" t="str">
        <f>IF(B677="","",IF(ISNUMBER(K677),0,1))</f>
        <v/>
      </c>
    </row>
    <row r="678" spans="1:19" ht="24.95" customHeight="1" x14ac:dyDescent="0.2">
      <c r="A678" s="20"/>
      <c r="B678" s="7"/>
      <c r="C678" s="7"/>
      <c r="D678" s="7"/>
      <c r="E678" s="7"/>
      <c r="F678" s="26"/>
      <c r="G678" s="26"/>
      <c r="H678" s="26"/>
      <c r="I678" s="26"/>
      <c r="J678" s="32"/>
      <c r="K678" s="35"/>
      <c r="L678" s="7"/>
      <c r="M678" s="7"/>
      <c r="N678" s="7"/>
      <c r="O678" s="18" t="str">
        <f>IF(B678="","",IF(AND(ISNUMBER(F678),ISNUMBER(I678),I678&gt;=F678),ROUND((I678-F678)*24,4),IF(OR(F678&lt;&gt;"",I678&lt;&gt;""),"",IF(AND(ISNUMBER(J678),J678&gt;=0),J678,""))))</f>
        <v/>
      </c>
      <c r="P678" s="10" t="str">
        <f>IF(B678="","",IF(AND(ISNUMBER(F678),ISNUMBER(I678),I678&gt;=F678),"実績：門司発～門司着",IF(OR(F678&lt;&gt;"",I678&lt;&gt;""),"要確認：時刻不足・逆転",IF(AND(ISNUMBER(J678),J678&gt;=0),"実績：記録の時間","未確認"))))</f>
        <v/>
      </c>
      <c r="Q678" s="10" t="str">
        <f>IF(B678="","",IF(ISNUMBER(A678),YEAR(A678)-IF(MONTH(A678)&lt;4,1,0),""))</f>
        <v/>
      </c>
      <c r="R678" s="10" t="str">
        <f>IF(B678="","",IF(OR(NOT(ISNUMBER(A678)),C678="",D678="",L678="",M678="",AND(B678&lt;&gt;"関豊丸",B678&lt;&gt;"長豊丸")),"要確認：対象船・基本項目",IF(OR(P678="要確認：時刻不足・逆転",AND(ISNUMBER(G678),ISNUMBER(H678),H678&lt;G678),AND(ISNUMBER(F678),ISNUMBER(G678),G678&lt;F678),AND(ISNUMBER(H678),ISNUMBER(I678),I678&lt;H678),AND(ISNUMBER(J678),J678&lt;0),AND(ISNUMBER(K678),K678&lt;0)),"要確認：時刻・時間・料金",IF(COUNTIFS(OtherPorts[作業日],A678,OtherPorts[曳船名],B678,OtherPorts[船名],D678,OtherPorts[門司港発],F678)&gt;1,"要確認：同じ他港作業が重複",IF(OR(NOT(ISNUMBER(O678)),M678="未確認"),"要確認：時間・根拠未確認","確認済")))))</f>
        <v/>
      </c>
      <c r="S678" s="10" t="str">
        <f>IF(B678="","",IF(ISNUMBER(K678),0,1))</f>
        <v/>
      </c>
    </row>
    <row r="679" spans="1:19" ht="24.95" customHeight="1" x14ac:dyDescent="0.2">
      <c r="A679" s="20"/>
      <c r="B679" s="7"/>
      <c r="C679" s="7"/>
      <c r="D679" s="7"/>
      <c r="E679" s="7"/>
      <c r="F679" s="26"/>
      <c r="G679" s="26"/>
      <c r="H679" s="26"/>
      <c r="I679" s="26"/>
      <c r="J679" s="32"/>
      <c r="K679" s="35"/>
      <c r="L679" s="7"/>
      <c r="M679" s="7"/>
      <c r="N679" s="7"/>
      <c r="O679" s="18" t="str">
        <f>IF(B679="","",IF(AND(ISNUMBER(F679),ISNUMBER(I679),I679&gt;=F679),ROUND((I679-F679)*24,4),IF(OR(F679&lt;&gt;"",I679&lt;&gt;""),"",IF(AND(ISNUMBER(J679),J679&gt;=0),J679,""))))</f>
        <v/>
      </c>
      <c r="P679" s="10" t="str">
        <f>IF(B679="","",IF(AND(ISNUMBER(F679),ISNUMBER(I679),I679&gt;=F679),"実績：門司発～門司着",IF(OR(F679&lt;&gt;"",I679&lt;&gt;""),"要確認：時刻不足・逆転",IF(AND(ISNUMBER(J679),J679&gt;=0),"実績：記録の時間","未確認"))))</f>
        <v/>
      </c>
      <c r="Q679" s="10" t="str">
        <f>IF(B679="","",IF(ISNUMBER(A679),YEAR(A679)-IF(MONTH(A679)&lt;4,1,0),""))</f>
        <v/>
      </c>
      <c r="R679" s="10" t="str">
        <f>IF(B679="","",IF(OR(NOT(ISNUMBER(A679)),C679="",D679="",L679="",M679="",AND(B679&lt;&gt;"関豊丸",B679&lt;&gt;"長豊丸")),"要確認：対象船・基本項目",IF(OR(P679="要確認：時刻不足・逆転",AND(ISNUMBER(G679),ISNUMBER(H679),H679&lt;G679),AND(ISNUMBER(F679),ISNUMBER(G679),G679&lt;F679),AND(ISNUMBER(H679),ISNUMBER(I679),I679&lt;H679),AND(ISNUMBER(J679),J679&lt;0),AND(ISNUMBER(K679),K679&lt;0)),"要確認：時刻・時間・料金",IF(COUNTIFS(OtherPorts[作業日],A679,OtherPorts[曳船名],B679,OtherPorts[船名],D679,OtherPorts[門司港発],F679)&gt;1,"要確認：同じ他港作業が重複",IF(OR(NOT(ISNUMBER(O679)),M679="未確認"),"要確認：時間・根拠未確認","確認済")))))</f>
        <v/>
      </c>
      <c r="S679" s="10" t="str">
        <f>IF(B679="","",IF(ISNUMBER(K679),0,1))</f>
        <v/>
      </c>
    </row>
    <row r="680" spans="1:19" ht="24.95" customHeight="1" x14ac:dyDescent="0.2">
      <c r="A680" s="20"/>
      <c r="B680" s="7"/>
      <c r="C680" s="7"/>
      <c r="D680" s="7"/>
      <c r="E680" s="7"/>
      <c r="F680" s="26"/>
      <c r="G680" s="26"/>
      <c r="H680" s="26"/>
      <c r="I680" s="26"/>
      <c r="J680" s="32"/>
      <c r="K680" s="35"/>
      <c r="L680" s="7"/>
      <c r="M680" s="7"/>
      <c r="N680" s="7"/>
      <c r="O680" s="18" t="str">
        <f>IF(B680="","",IF(AND(ISNUMBER(F680),ISNUMBER(I680),I680&gt;=F680),ROUND((I680-F680)*24,4),IF(OR(F680&lt;&gt;"",I680&lt;&gt;""),"",IF(AND(ISNUMBER(J680),J680&gt;=0),J680,""))))</f>
        <v/>
      </c>
      <c r="P680" s="10" t="str">
        <f>IF(B680="","",IF(AND(ISNUMBER(F680),ISNUMBER(I680),I680&gt;=F680),"実績：門司発～門司着",IF(OR(F680&lt;&gt;"",I680&lt;&gt;""),"要確認：時刻不足・逆転",IF(AND(ISNUMBER(J680),J680&gt;=0),"実績：記録の時間","未確認"))))</f>
        <v/>
      </c>
      <c r="Q680" s="10" t="str">
        <f>IF(B680="","",IF(ISNUMBER(A680),YEAR(A680)-IF(MONTH(A680)&lt;4,1,0),""))</f>
        <v/>
      </c>
      <c r="R680" s="10" t="str">
        <f>IF(B680="","",IF(OR(NOT(ISNUMBER(A680)),C680="",D680="",L680="",M680="",AND(B680&lt;&gt;"関豊丸",B680&lt;&gt;"長豊丸")),"要確認：対象船・基本項目",IF(OR(P680="要確認：時刻不足・逆転",AND(ISNUMBER(G680),ISNUMBER(H680),H680&lt;G680),AND(ISNUMBER(F680),ISNUMBER(G680),G680&lt;F680),AND(ISNUMBER(H680),ISNUMBER(I680),I680&lt;H680),AND(ISNUMBER(J680),J680&lt;0),AND(ISNUMBER(K680),K680&lt;0)),"要確認：時刻・時間・料金",IF(COUNTIFS(OtherPorts[作業日],A680,OtherPorts[曳船名],B680,OtherPorts[船名],D680,OtherPorts[門司港発],F680)&gt;1,"要確認：同じ他港作業が重複",IF(OR(NOT(ISNUMBER(O680)),M680="未確認"),"要確認：時間・根拠未確認","確認済")))))</f>
        <v/>
      </c>
      <c r="S680" s="10" t="str">
        <f>IF(B680="","",IF(ISNUMBER(K680),0,1))</f>
        <v/>
      </c>
    </row>
    <row r="681" spans="1:19" ht="24.95" customHeight="1" x14ac:dyDescent="0.2">
      <c r="A681" s="20"/>
      <c r="B681" s="7"/>
      <c r="C681" s="7"/>
      <c r="D681" s="7"/>
      <c r="E681" s="7"/>
      <c r="F681" s="26"/>
      <c r="G681" s="26"/>
      <c r="H681" s="26"/>
      <c r="I681" s="26"/>
      <c r="J681" s="32"/>
      <c r="K681" s="35"/>
      <c r="L681" s="7"/>
      <c r="M681" s="7"/>
      <c r="N681" s="7"/>
      <c r="O681" s="18" t="str">
        <f>IF(B681="","",IF(AND(ISNUMBER(F681),ISNUMBER(I681),I681&gt;=F681),ROUND((I681-F681)*24,4),IF(OR(F681&lt;&gt;"",I681&lt;&gt;""),"",IF(AND(ISNUMBER(J681),J681&gt;=0),J681,""))))</f>
        <v/>
      </c>
      <c r="P681" s="10" t="str">
        <f>IF(B681="","",IF(AND(ISNUMBER(F681),ISNUMBER(I681),I681&gt;=F681),"実績：門司発～門司着",IF(OR(F681&lt;&gt;"",I681&lt;&gt;""),"要確認：時刻不足・逆転",IF(AND(ISNUMBER(J681),J681&gt;=0),"実績：記録の時間","未確認"))))</f>
        <v/>
      </c>
      <c r="Q681" s="10" t="str">
        <f>IF(B681="","",IF(ISNUMBER(A681),YEAR(A681)-IF(MONTH(A681)&lt;4,1,0),""))</f>
        <v/>
      </c>
      <c r="R681" s="10" t="str">
        <f>IF(B681="","",IF(OR(NOT(ISNUMBER(A681)),C681="",D681="",L681="",M681="",AND(B681&lt;&gt;"関豊丸",B681&lt;&gt;"長豊丸")),"要確認：対象船・基本項目",IF(OR(P681="要確認：時刻不足・逆転",AND(ISNUMBER(G681),ISNUMBER(H681),H681&lt;G681),AND(ISNUMBER(F681),ISNUMBER(G681),G681&lt;F681),AND(ISNUMBER(H681),ISNUMBER(I681),I681&lt;H681),AND(ISNUMBER(J681),J681&lt;0),AND(ISNUMBER(K681),K681&lt;0)),"要確認：時刻・時間・料金",IF(COUNTIFS(OtherPorts[作業日],A681,OtherPorts[曳船名],B681,OtherPorts[船名],D681,OtherPorts[門司港発],F681)&gt;1,"要確認：同じ他港作業が重複",IF(OR(NOT(ISNUMBER(O681)),M681="未確認"),"要確認：時間・根拠未確認","確認済")))))</f>
        <v/>
      </c>
      <c r="S681" s="10" t="str">
        <f>IF(B681="","",IF(ISNUMBER(K681),0,1))</f>
        <v/>
      </c>
    </row>
    <row r="682" spans="1:19" ht="24.95" customHeight="1" x14ac:dyDescent="0.2">
      <c r="A682" s="20"/>
      <c r="B682" s="7"/>
      <c r="C682" s="7"/>
      <c r="D682" s="7"/>
      <c r="E682" s="7"/>
      <c r="F682" s="26"/>
      <c r="G682" s="26"/>
      <c r="H682" s="26"/>
      <c r="I682" s="26"/>
      <c r="J682" s="32"/>
      <c r="K682" s="35"/>
      <c r="L682" s="7"/>
      <c r="M682" s="7"/>
      <c r="N682" s="7"/>
      <c r="O682" s="18" t="str">
        <f>IF(B682="","",IF(AND(ISNUMBER(F682),ISNUMBER(I682),I682&gt;=F682),ROUND((I682-F682)*24,4),IF(OR(F682&lt;&gt;"",I682&lt;&gt;""),"",IF(AND(ISNUMBER(J682),J682&gt;=0),J682,""))))</f>
        <v/>
      </c>
      <c r="P682" s="10" t="str">
        <f>IF(B682="","",IF(AND(ISNUMBER(F682),ISNUMBER(I682),I682&gt;=F682),"実績：門司発～門司着",IF(OR(F682&lt;&gt;"",I682&lt;&gt;""),"要確認：時刻不足・逆転",IF(AND(ISNUMBER(J682),J682&gt;=0),"実績：記録の時間","未確認"))))</f>
        <v/>
      </c>
      <c r="Q682" s="10" t="str">
        <f>IF(B682="","",IF(ISNUMBER(A682),YEAR(A682)-IF(MONTH(A682)&lt;4,1,0),""))</f>
        <v/>
      </c>
      <c r="R682" s="10" t="str">
        <f>IF(B682="","",IF(OR(NOT(ISNUMBER(A682)),C682="",D682="",L682="",M682="",AND(B682&lt;&gt;"関豊丸",B682&lt;&gt;"長豊丸")),"要確認：対象船・基本項目",IF(OR(P682="要確認：時刻不足・逆転",AND(ISNUMBER(G682),ISNUMBER(H682),H682&lt;G682),AND(ISNUMBER(F682),ISNUMBER(G682),G682&lt;F682),AND(ISNUMBER(H682),ISNUMBER(I682),I682&lt;H682),AND(ISNUMBER(J682),J682&lt;0),AND(ISNUMBER(K682),K682&lt;0)),"要確認：時刻・時間・料金",IF(COUNTIFS(OtherPorts[作業日],A682,OtherPorts[曳船名],B682,OtherPorts[船名],D682,OtherPorts[門司港発],F682)&gt;1,"要確認：同じ他港作業が重複",IF(OR(NOT(ISNUMBER(O682)),M682="未確認"),"要確認：時間・根拠未確認","確認済")))))</f>
        <v/>
      </c>
      <c r="S682" s="10" t="str">
        <f>IF(B682="","",IF(ISNUMBER(K682),0,1))</f>
        <v/>
      </c>
    </row>
    <row r="683" spans="1:19" ht="24.95" customHeight="1" x14ac:dyDescent="0.2">
      <c r="A683" s="20"/>
      <c r="B683" s="7"/>
      <c r="C683" s="7"/>
      <c r="D683" s="7"/>
      <c r="E683" s="7"/>
      <c r="F683" s="26"/>
      <c r="G683" s="26"/>
      <c r="H683" s="26"/>
      <c r="I683" s="26"/>
      <c r="J683" s="32"/>
      <c r="K683" s="35"/>
      <c r="L683" s="7"/>
      <c r="M683" s="7"/>
      <c r="N683" s="7"/>
      <c r="O683" s="18" t="str">
        <f>IF(B683="","",IF(AND(ISNUMBER(F683),ISNUMBER(I683),I683&gt;=F683),ROUND((I683-F683)*24,4),IF(OR(F683&lt;&gt;"",I683&lt;&gt;""),"",IF(AND(ISNUMBER(J683),J683&gt;=0),J683,""))))</f>
        <v/>
      </c>
      <c r="P683" s="10" t="str">
        <f>IF(B683="","",IF(AND(ISNUMBER(F683),ISNUMBER(I683),I683&gt;=F683),"実績：門司発～門司着",IF(OR(F683&lt;&gt;"",I683&lt;&gt;""),"要確認：時刻不足・逆転",IF(AND(ISNUMBER(J683),J683&gt;=0),"実績：記録の時間","未確認"))))</f>
        <v/>
      </c>
      <c r="Q683" s="10" t="str">
        <f>IF(B683="","",IF(ISNUMBER(A683),YEAR(A683)-IF(MONTH(A683)&lt;4,1,0),""))</f>
        <v/>
      </c>
      <c r="R683" s="10" t="str">
        <f>IF(B683="","",IF(OR(NOT(ISNUMBER(A683)),C683="",D683="",L683="",M683="",AND(B683&lt;&gt;"関豊丸",B683&lt;&gt;"長豊丸")),"要確認：対象船・基本項目",IF(OR(P683="要確認：時刻不足・逆転",AND(ISNUMBER(G683),ISNUMBER(H683),H683&lt;G683),AND(ISNUMBER(F683),ISNUMBER(G683),G683&lt;F683),AND(ISNUMBER(H683),ISNUMBER(I683),I683&lt;H683),AND(ISNUMBER(J683),J683&lt;0),AND(ISNUMBER(K683),K683&lt;0)),"要確認：時刻・時間・料金",IF(COUNTIFS(OtherPorts[作業日],A683,OtherPorts[曳船名],B683,OtherPorts[船名],D683,OtherPorts[門司港発],F683)&gt;1,"要確認：同じ他港作業が重複",IF(OR(NOT(ISNUMBER(O683)),M683="未確認"),"要確認：時間・根拠未確認","確認済")))))</f>
        <v/>
      </c>
      <c r="S683" s="10" t="str">
        <f>IF(B683="","",IF(ISNUMBER(K683),0,1))</f>
        <v/>
      </c>
    </row>
    <row r="684" spans="1:19" ht="24.95" customHeight="1" x14ac:dyDescent="0.2">
      <c r="A684" s="20"/>
      <c r="B684" s="7"/>
      <c r="C684" s="7"/>
      <c r="D684" s="7"/>
      <c r="E684" s="7"/>
      <c r="F684" s="26"/>
      <c r="G684" s="26"/>
      <c r="H684" s="26"/>
      <c r="I684" s="26"/>
      <c r="J684" s="32"/>
      <c r="K684" s="35"/>
      <c r="L684" s="7"/>
      <c r="M684" s="7"/>
      <c r="N684" s="7"/>
      <c r="O684" s="18" t="str">
        <f>IF(B684="","",IF(AND(ISNUMBER(F684),ISNUMBER(I684),I684&gt;=F684),ROUND((I684-F684)*24,4),IF(OR(F684&lt;&gt;"",I684&lt;&gt;""),"",IF(AND(ISNUMBER(J684),J684&gt;=0),J684,""))))</f>
        <v/>
      </c>
      <c r="P684" s="10" t="str">
        <f>IF(B684="","",IF(AND(ISNUMBER(F684),ISNUMBER(I684),I684&gt;=F684),"実績：門司発～門司着",IF(OR(F684&lt;&gt;"",I684&lt;&gt;""),"要確認：時刻不足・逆転",IF(AND(ISNUMBER(J684),J684&gt;=0),"実績：記録の時間","未確認"))))</f>
        <v/>
      </c>
      <c r="Q684" s="10" t="str">
        <f>IF(B684="","",IF(ISNUMBER(A684),YEAR(A684)-IF(MONTH(A684)&lt;4,1,0),""))</f>
        <v/>
      </c>
      <c r="R684" s="10" t="str">
        <f>IF(B684="","",IF(OR(NOT(ISNUMBER(A684)),C684="",D684="",L684="",M684="",AND(B684&lt;&gt;"関豊丸",B684&lt;&gt;"長豊丸")),"要確認：対象船・基本項目",IF(OR(P684="要確認：時刻不足・逆転",AND(ISNUMBER(G684),ISNUMBER(H684),H684&lt;G684),AND(ISNUMBER(F684),ISNUMBER(G684),G684&lt;F684),AND(ISNUMBER(H684),ISNUMBER(I684),I684&lt;H684),AND(ISNUMBER(J684),J684&lt;0),AND(ISNUMBER(K684),K684&lt;0)),"要確認：時刻・時間・料金",IF(COUNTIFS(OtherPorts[作業日],A684,OtherPorts[曳船名],B684,OtherPorts[船名],D684,OtherPorts[門司港発],F684)&gt;1,"要確認：同じ他港作業が重複",IF(OR(NOT(ISNUMBER(O684)),M684="未確認"),"要確認：時間・根拠未確認","確認済")))))</f>
        <v/>
      </c>
      <c r="S684" s="10" t="str">
        <f>IF(B684="","",IF(ISNUMBER(K684),0,1))</f>
        <v/>
      </c>
    </row>
    <row r="685" spans="1:19" ht="24.95" customHeight="1" x14ac:dyDescent="0.2">
      <c r="A685" s="20"/>
      <c r="B685" s="7"/>
      <c r="C685" s="7"/>
      <c r="D685" s="7"/>
      <c r="E685" s="7"/>
      <c r="F685" s="26"/>
      <c r="G685" s="26"/>
      <c r="H685" s="26"/>
      <c r="I685" s="26"/>
      <c r="J685" s="32"/>
      <c r="K685" s="35"/>
      <c r="L685" s="7"/>
      <c r="M685" s="7"/>
      <c r="N685" s="7"/>
      <c r="O685" s="18" t="str">
        <f>IF(B685="","",IF(AND(ISNUMBER(F685),ISNUMBER(I685),I685&gt;=F685),ROUND((I685-F685)*24,4),IF(OR(F685&lt;&gt;"",I685&lt;&gt;""),"",IF(AND(ISNUMBER(J685),J685&gt;=0),J685,""))))</f>
        <v/>
      </c>
      <c r="P685" s="10" t="str">
        <f>IF(B685="","",IF(AND(ISNUMBER(F685),ISNUMBER(I685),I685&gt;=F685),"実績：門司発～門司着",IF(OR(F685&lt;&gt;"",I685&lt;&gt;""),"要確認：時刻不足・逆転",IF(AND(ISNUMBER(J685),J685&gt;=0),"実績：記録の時間","未確認"))))</f>
        <v/>
      </c>
      <c r="Q685" s="10" t="str">
        <f>IF(B685="","",IF(ISNUMBER(A685),YEAR(A685)-IF(MONTH(A685)&lt;4,1,0),""))</f>
        <v/>
      </c>
      <c r="R685" s="10" t="str">
        <f>IF(B685="","",IF(OR(NOT(ISNUMBER(A685)),C685="",D685="",L685="",M685="",AND(B685&lt;&gt;"関豊丸",B685&lt;&gt;"長豊丸")),"要確認：対象船・基本項目",IF(OR(P685="要確認：時刻不足・逆転",AND(ISNUMBER(G685),ISNUMBER(H685),H685&lt;G685),AND(ISNUMBER(F685),ISNUMBER(G685),G685&lt;F685),AND(ISNUMBER(H685),ISNUMBER(I685),I685&lt;H685),AND(ISNUMBER(J685),J685&lt;0),AND(ISNUMBER(K685),K685&lt;0)),"要確認：時刻・時間・料金",IF(COUNTIFS(OtherPorts[作業日],A685,OtherPorts[曳船名],B685,OtherPorts[船名],D685,OtherPorts[門司港発],F685)&gt;1,"要確認：同じ他港作業が重複",IF(OR(NOT(ISNUMBER(O685)),M685="未確認"),"要確認：時間・根拠未確認","確認済")))))</f>
        <v/>
      </c>
      <c r="S685" s="10" t="str">
        <f>IF(B685="","",IF(ISNUMBER(K685),0,1))</f>
        <v/>
      </c>
    </row>
    <row r="686" spans="1:19" ht="24.95" customHeight="1" x14ac:dyDescent="0.2">
      <c r="A686" s="20"/>
      <c r="B686" s="7"/>
      <c r="C686" s="7"/>
      <c r="D686" s="7"/>
      <c r="E686" s="7"/>
      <c r="F686" s="26"/>
      <c r="G686" s="26"/>
      <c r="H686" s="26"/>
      <c r="I686" s="26"/>
      <c r="J686" s="32"/>
      <c r="K686" s="35"/>
      <c r="L686" s="7"/>
      <c r="M686" s="7"/>
      <c r="N686" s="7"/>
      <c r="O686" s="18" t="str">
        <f>IF(B686="","",IF(AND(ISNUMBER(F686),ISNUMBER(I686),I686&gt;=F686),ROUND((I686-F686)*24,4),IF(OR(F686&lt;&gt;"",I686&lt;&gt;""),"",IF(AND(ISNUMBER(J686),J686&gt;=0),J686,""))))</f>
        <v/>
      </c>
      <c r="P686" s="10" t="str">
        <f>IF(B686="","",IF(AND(ISNUMBER(F686),ISNUMBER(I686),I686&gt;=F686),"実績：門司発～門司着",IF(OR(F686&lt;&gt;"",I686&lt;&gt;""),"要確認：時刻不足・逆転",IF(AND(ISNUMBER(J686),J686&gt;=0),"実績：記録の時間","未確認"))))</f>
        <v/>
      </c>
      <c r="Q686" s="10" t="str">
        <f>IF(B686="","",IF(ISNUMBER(A686),YEAR(A686)-IF(MONTH(A686)&lt;4,1,0),""))</f>
        <v/>
      </c>
      <c r="R686" s="10" t="str">
        <f>IF(B686="","",IF(OR(NOT(ISNUMBER(A686)),C686="",D686="",L686="",M686="",AND(B686&lt;&gt;"関豊丸",B686&lt;&gt;"長豊丸")),"要確認：対象船・基本項目",IF(OR(P686="要確認：時刻不足・逆転",AND(ISNUMBER(G686),ISNUMBER(H686),H686&lt;G686),AND(ISNUMBER(F686),ISNUMBER(G686),G686&lt;F686),AND(ISNUMBER(H686),ISNUMBER(I686),I686&lt;H686),AND(ISNUMBER(J686),J686&lt;0),AND(ISNUMBER(K686),K686&lt;0)),"要確認：時刻・時間・料金",IF(COUNTIFS(OtherPorts[作業日],A686,OtherPorts[曳船名],B686,OtherPorts[船名],D686,OtherPorts[門司港発],F686)&gt;1,"要確認：同じ他港作業が重複",IF(OR(NOT(ISNUMBER(O686)),M686="未確認"),"要確認：時間・根拠未確認","確認済")))))</f>
        <v/>
      </c>
      <c r="S686" s="10" t="str">
        <f>IF(B686="","",IF(ISNUMBER(K686),0,1))</f>
        <v/>
      </c>
    </row>
    <row r="687" spans="1:19" ht="24.95" customHeight="1" x14ac:dyDescent="0.2">
      <c r="A687" s="20"/>
      <c r="B687" s="7"/>
      <c r="C687" s="7"/>
      <c r="D687" s="7"/>
      <c r="E687" s="7"/>
      <c r="F687" s="26"/>
      <c r="G687" s="26"/>
      <c r="H687" s="26"/>
      <c r="I687" s="26"/>
      <c r="J687" s="32"/>
      <c r="K687" s="35"/>
      <c r="L687" s="7"/>
      <c r="M687" s="7"/>
      <c r="N687" s="7"/>
      <c r="O687" s="18" t="str">
        <f>IF(B687="","",IF(AND(ISNUMBER(F687),ISNUMBER(I687),I687&gt;=F687),ROUND((I687-F687)*24,4),IF(OR(F687&lt;&gt;"",I687&lt;&gt;""),"",IF(AND(ISNUMBER(J687),J687&gt;=0),J687,""))))</f>
        <v/>
      </c>
      <c r="P687" s="10" t="str">
        <f>IF(B687="","",IF(AND(ISNUMBER(F687),ISNUMBER(I687),I687&gt;=F687),"実績：門司発～門司着",IF(OR(F687&lt;&gt;"",I687&lt;&gt;""),"要確認：時刻不足・逆転",IF(AND(ISNUMBER(J687),J687&gt;=0),"実績：記録の時間","未確認"))))</f>
        <v/>
      </c>
      <c r="Q687" s="10" t="str">
        <f>IF(B687="","",IF(ISNUMBER(A687),YEAR(A687)-IF(MONTH(A687)&lt;4,1,0),""))</f>
        <v/>
      </c>
      <c r="R687" s="10" t="str">
        <f>IF(B687="","",IF(OR(NOT(ISNUMBER(A687)),C687="",D687="",L687="",M687="",AND(B687&lt;&gt;"関豊丸",B687&lt;&gt;"長豊丸")),"要確認：対象船・基本項目",IF(OR(P687="要確認：時刻不足・逆転",AND(ISNUMBER(G687),ISNUMBER(H687),H687&lt;G687),AND(ISNUMBER(F687),ISNUMBER(G687),G687&lt;F687),AND(ISNUMBER(H687),ISNUMBER(I687),I687&lt;H687),AND(ISNUMBER(J687),J687&lt;0),AND(ISNUMBER(K687),K687&lt;0)),"要確認：時刻・時間・料金",IF(COUNTIFS(OtherPorts[作業日],A687,OtherPorts[曳船名],B687,OtherPorts[船名],D687,OtherPorts[門司港発],F687)&gt;1,"要確認：同じ他港作業が重複",IF(OR(NOT(ISNUMBER(O687)),M687="未確認"),"要確認：時間・根拠未確認","確認済")))))</f>
        <v/>
      </c>
      <c r="S687" s="10" t="str">
        <f>IF(B687="","",IF(ISNUMBER(K687),0,1))</f>
        <v/>
      </c>
    </row>
    <row r="688" spans="1:19" ht="24.95" customHeight="1" x14ac:dyDescent="0.2">
      <c r="A688" s="20"/>
      <c r="B688" s="7"/>
      <c r="C688" s="7"/>
      <c r="D688" s="7"/>
      <c r="E688" s="7"/>
      <c r="F688" s="26"/>
      <c r="G688" s="26"/>
      <c r="H688" s="26"/>
      <c r="I688" s="26"/>
      <c r="J688" s="32"/>
      <c r="K688" s="35"/>
      <c r="L688" s="7"/>
      <c r="M688" s="7"/>
      <c r="N688" s="7"/>
      <c r="O688" s="18" t="str">
        <f>IF(B688="","",IF(AND(ISNUMBER(F688),ISNUMBER(I688),I688&gt;=F688),ROUND((I688-F688)*24,4),IF(OR(F688&lt;&gt;"",I688&lt;&gt;""),"",IF(AND(ISNUMBER(J688),J688&gt;=0),J688,""))))</f>
        <v/>
      </c>
      <c r="P688" s="10" t="str">
        <f>IF(B688="","",IF(AND(ISNUMBER(F688),ISNUMBER(I688),I688&gt;=F688),"実績：門司発～門司着",IF(OR(F688&lt;&gt;"",I688&lt;&gt;""),"要確認：時刻不足・逆転",IF(AND(ISNUMBER(J688),J688&gt;=0),"実績：記録の時間","未確認"))))</f>
        <v/>
      </c>
      <c r="Q688" s="10" t="str">
        <f>IF(B688="","",IF(ISNUMBER(A688),YEAR(A688)-IF(MONTH(A688)&lt;4,1,0),""))</f>
        <v/>
      </c>
      <c r="R688" s="10" t="str">
        <f>IF(B688="","",IF(OR(NOT(ISNUMBER(A688)),C688="",D688="",L688="",M688="",AND(B688&lt;&gt;"関豊丸",B688&lt;&gt;"長豊丸")),"要確認：対象船・基本項目",IF(OR(P688="要確認：時刻不足・逆転",AND(ISNUMBER(G688),ISNUMBER(H688),H688&lt;G688),AND(ISNUMBER(F688),ISNUMBER(G688),G688&lt;F688),AND(ISNUMBER(H688),ISNUMBER(I688),I688&lt;H688),AND(ISNUMBER(J688),J688&lt;0),AND(ISNUMBER(K688),K688&lt;0)),"要確認：時刻・時間・料金",IF(COUNTIFS(OtherPorts[作業日],A688,OtherPorts[曳船名],B688,OtherPorts[船名],D688,OtherPorts[門司港発],F688)&gt;1,"要確認：同じ他港作業が重複",IF(OR(NOT(ISNUMBER(O688)),M688="未確認"),"要確認：時間・根拠未確認","確認済")))))</f>
        <v/>
      </c>
      <c r="S688" s="10" t="str">
        <f>IF(B688="","",IF(ISNUMBER(K688),0,1))</f>
        <v/>
      </c>
    </row>
    <row r="689" spans="1:19" ht="24.95" customHeight="1" x14ac:dyDescent="0.2">
      <c r="A689" s="20"/>
      <c r="B689" s="7"/>
      <c r="C689" s="7"/>
      <c r="D689" s="7"/>
      <c r="E689" s="7"/>
      <c r="F689" s="26"/>
      <c r="G689" s="26"/>
      <c r="H689" s="26"/>
      <c r="I689" s="26"/>
      <c r="J689" s="32"/>
      <c r="K689" s="35"/>
      <c r="L689" s="7"/>
      <c r="M689" s="7"/>
      <c r="N689" s="7"/>
      <c r="O689" s="18" t="str">
        <f>IF(B689="","",IF(AND(ISNUMBER(F689),ISNUMBER(I689),I689&gt;=F689),ROUND((I689-F689)*24,4),IF(OR(F689&lt;&gt;"",I689&lt;&gt;""),"",IF(AND(ISNUMBER(J689),J689&gt;=0),J689,""))))</f>
        <v/>
      </c>
      <c r="P689" s="10" t="str">
        <f>IF(B689="","",IF(AND(ISNUMBER(F689),ISNUMBER(I689),I689&gt;=F689),"実績：門司発～門司着",IF(OR(F689&lt;&gt;"",I689&lt;&gt;""),"要確認：時刻不足・逆転",IF(AND(ISNUMBER(J689),J689&gt;=0),"実績：記録の時間","未確認"))))</f>
        <v/>
      </c>
      <c r="Q689" s="10" t="str">
        <f>IF(B689="","",IF(ISNUMBER(A689),YEAR(A689)-IF(MONTH(A689)&lt;4,1,0),""))</f>
        <v/>
      </c>
      <c r="R689" s="10" t="str">
        <f>IF(B689="","",IF(OR(NOT(ISNUMBER(A689)),C689="",D689="",L689="",M689="",AND(B689&lt;&gt;"関豊丸",B689&lt;&gt;"長豊丸")),"要確認：対象船・基本項目",IF(OR(P689="要確認：時刻不足・逆転",AND(ISNUMBER(G689),ISNUMBER(H689),H689&lt;G689),AND(ISNUMBER(F689),ISNUMBER(G689),G689&lt;F689),AND(ISNUMBER(H689),ISNUMBER(I689),I689&lt;H689),AND(ISNUMBER(J689),J689&lt;0),AND(ISNUMBER(K689),K689&lt;0)),"要確認：時刻・時間・料金",IF(COUNTIFS(OtherPorts[作業日],A689,OtherPorts[曳船名],B689,OtherPorts[船名],D689,OtherPorts[門司港発],F689)&gt;1,"要確認：同じ他港作業が重複",IF(OR(NOT(ISNUMBER(O689)),M689="未確認"),"要確認：時間・根拠未確認","確認済")))))</f>
        <v/>
      </c>
      <c r="S689" s="10" t="str">
        <f>IF(B689="","",IF(ISNUMBER(K689),0,1))</f>
        <v/>
      </c>
    </row>
    <row r="690" spans="1:19" ht="24.95" customHeight="1" x14ac:dyDescent="0.2">
      <c r="A690" s="20"/>
      <c r="B690" s="7"/>
      <c r="C690" s="7"/>
      <c r="D690" s="7"/>
      <c r="E690" s="7"/>
      <c r="F690" s="26"/>
      <c r="G690" s="26"/>
      <c r="H690" s="26"/>
      <c r="I690" s="26"/>
      <c r="J690" s="32"/>
      <c r="K690" s="35"/>
      <c r="L690" s="7"/>
      <c r="M690" s="7"/>
      <c r="N690" s="7"/>
      <c r="O690" s="18" t="str">
        <f>IF(B690="","",IF(AND(ISNUMBER(F690),ISNUMBER(I690),I690&gt;=F690),ROUND((I690-F690)*24,4),IF(OR(F690&lt;&gt;"",I690&lt;&gt;""),"",IF(AND(ISNUMBER(J690),J690&gt;=0),J690,""))))</f>
        <v/>
      </c>
      <c r="P690" s="10" t="str">
        <f>IF(B690="","",IF(AND(ISNUMBER(F690),ISNUMBER(I690),I690&gt;=F690),"実績：門司発～門司着",IF(OR(F690&lt;&gt;"",I690&lt;&gt;""),"要確認：時刻不足・逆転",IF(AND(ISNUMBER(J690),J690&gt;=0),"実績：記録の時間","未確認"))))</f>
        <v/>
      </c>
      <c r="Q690" s="10" t="str">
        <f>IF(B690="","",IF(ISNUMBER(A690),YEAR(A690)-IF(MONTH(A690)&lt;4,1,0),""))</f>
        <v/>
      </c>
      <c r="R690" s="10" t="str">
        <f>IF(B690="","",IF(OR(NOT(ISNUMBER(A690)),C690="",D690="",L690="",M690="",AND(B690&lt;&gt;"関豊丸",B690&lt;&gt;"長豊丸")),"要確認：対象船・基本項目",IF(OR(P690="要確認：時刻不足・逆転",AND(ISNUMBER(G690),ISNUMBER(H690),H690&lt;G690),AND(ISNUMBER(F690),ISNUMBER(G690),G690&lt;F690),AND(ISNUMBER(H690),ISNUMBER(I690),I690&lt;H690),AND(ISNUMBER(J690),J690&lt;0),AND(ISNUMBER(K690),K690&lt;0)),"要確認：時刻・時間・料金",IF(COUNTIFS(OtherPorts[作業日],A690,OtherPorts[曳船名],B690,OtherPorts[船名],D690,OtherPorts[門司港発],F690)&gt;1,"要確認：同じ他港作業が重複",IF(OR(NOT(ISNUMBER(O690)),M690="未確認"),"要確認：時間・根拠未確認","確認済")))))</f>
        <v/>
      </c>
      <c r="S690" s="10" t="str">
        <f>IF(B690="","",IF(ISNUMBER(K690),0,1))</f>
        <v/>
      </c>
    </row>
    <row r="691" spans="1:19" ht="24.95" customHeight="1" x14ac:dyDescent="0.2">
      <c r="A691" s="20"/>
      <c r="B691" s="7"/>
      <c r="C691" s="7"/>
      <c r="D691" s="7"/>
      <c r="E691" s="7"/>
      <c r="F691" s="26"/>
      <c r="G691" s="26"/>
      <c r="H691" s="26"/>
      <c r="I691" s="26"/>
      <c r="J691" s="32"/>
      <c r="K691" s="35"/>
      <c r="L691" s="7"/>
      <c r="M691" s="7"/>
      <c r="N691" s="7"/>
      <c r="O691" s="18" t="str">
        <f>IF(B691="","",IF(AND(ISNUMBER(F691),ISNUMBER(I691),I691&gt;=F691),ROUND((I691-F691)*24,4),IF(OR(F691&lt;&gt;"",I691&lt;&gt;""),"",IF(AND(ISNUMBER(J691),J691&gt;=0),J691,""))))</f>
        <v/>
      </c>
      <c r="P691" s="10" t="str">
        <f>IF(B691="","",IF(AND(ISNUMBER(F691),ISNUMBER(I691),I691&gt;=F691),"実績：門司発～門司着",IF(OR(F691&lt;&gt;"",I691&lt;&gt;""),"要確認：時刻不足・逆転",IF(AND(ISNUMBER(J691),J691&gt;=0),"実績：記録の時間","未確認"))))</f>
        <v/>
      </c>
      <c r="Q691" s="10" t="str">
        <f>IF(B691="","",IF(ISNUMBER(A691),YEAR(A691)-IF(MONTH(A691)&lt;4,1,0),""))</f>
        <v/>
      </c>
      <c r="R691" s="10" t="str">
        <f>IF(B691="","",IF(OR(NOT(ISNUMBER(A691)),C691="",D691="",L691="",M691="",AND(B691&lt;&gt;"関豊丸",B691&lt;&gt;"長豊丸")),"要確認：対象船・基本項目",IF(OR(P691="要確認：時刻不足・逆転",AND(ISNUMBER(G691),ISNUMBER(H691),H691&lt;G691),AND(ISNUMBER(F691),ISNUMBER(G691),G691&lt;F691),AND(ISNUMBER(H691),ISNUMBER(I691),I691&lt;H691),AND(ISNUMBER(J691),J691&lt;0),AND(ISNUMBER(K691),K691&lt;0)),"要確認：時刻・時間・料金",IF(COUNTIFS(OtherPorts[作業日],A691,OtherPorts[曳船名],B691,OtherPorts[船名],D691,OtherPorts[門司港発],F691)&gt;1,"要確認：同じ他港作業が重複",IF(OR(NOT(ISNUMBER(O691)),M691="未確認"),"要確認：時間・根拠未確認","確認済")))))</f>
        <v/>
      </c>
      <c r="S691" s="10" t="str">
        <f>IF(B691="","",IF(ISNUMBER(K691),0,1))</f>
        <v/>
      </c>
    </row>
    <row r="692" spans="1:19" ht="24.95" customHeight="1" x14ac:dyDescent="0.2">
      <c r="A692" s="20"/>
      <c r="B692" s="7"/>
      <c r="C692" s="7"/>
      <c r="D692" s="7"/>
      <c r="E692" s="7"/>
      <c r="F692" s="26"/>
      <c r="G692" s="26"/>
      <c r="H692" s="26"/>
      <c r="I692" s="26"/>
      <c r="J692" s="32"/>
      <c r="K692" s="35"/>
      <c r="L692" s="7"/>
      <c r="M692" s="7"/>
      <c r="N692" s="7"/>
      <c r="O692" s="18" t="str">
        <f>IF(B692="","",IF(AND(ISNUMBER(F692),ISNUMBER(I692),I692&gt;=F692),ROUND((I692-F692)*24,4),IF(OR(F692&lt;&gt;"",I692&lt;&gt;""),"",IF(AND(ISNUMBER(J692),J692&gt;=0),J692,""))))</f>
        <v/>
      </c>
      <c r="P692" s="10" t="str">
        <f>IF(B692="","",IF(AND(ISNUMBER(F692),ISNUMBER(I692),I692&gt;=F692),"実績：門司発～門司着",IF(OR(F692&lt;&gt;"",I692&lt;&gt;""),"要確認：時刻不足・逆転",IF(AND(ISNUMBER(J692),J692&gt;=0),"実績：記録の時間","未確認"))))</f>
        <v/>
      </c>
      <c r="Q692" s="10" t="str">
        <f>IF(B692="","",IF(ISNUMBER(A692),YEAR(A692)-IF(MONTH(A692)&lt;4,1,0),""))</f>
        <v/>
      </c>
      <c r="R692" s="10" t="str">
        <f>IF(B692="","",IF(OR(NOT(ISNUMBER(A692)),C692="",D692="",L692="",M692="",AND(B692&lt;&gt;"関豊丸",B692&lt;&gt;"長豊丸")),"要確認：対象船・基本項目",IF(OR(P692="要確認：時刻不足・逆転",AND(ISNUMBER(G692),ISNUMBER(H692),H692&lt;G692),AND(ISNUMBER(F692),ISNUMBER(G692),G692&lt;F692),AND(ISNUMBER(H692),ISNUMBER(I692),I692&lt;H692),AND(ISNUMBER(J692),J692&lt;0),AND(ISNUMBER(K692),K692&lt;0)),"要確認：時刻・時間・料金",IF(COUNTIFS(OtherPorts[作業日],A692,OtherPorts[曳船名],B692,OtherPorts[船名],D692,OtherPorts[門司港発],F692)&gt;1,"要確認：同じ他港作業が重複",IF(OR(NOT(ISNUMBER(O692)),M692="未確認"),"要確認：時間・根拠未確認","確認済")))))</f>
        <v/>
      </c>
      <c r="S692" s="10" t="str">
        <f>IF(B692="","",IF(ISNUMBER(K692),0,1))</f>
        <v/>
      </c>
    </row>
    <row r="693" spans="1:19" ht="24.95" customHeight="1" x14ac:dyDescent="0.2">
      <c r="A693" s="20"/>
      <c r="B693" s="7"/>
      <c r="C693" s="7"/>
      <c r="D693" s="7"/>
      <c r="E693" s="7"/>
      <c r="F693" s="26"/>
      <c r="G693" s="26"/>
      <c r="H693" s="26"/>
      <c r="I693" s="26"/>
      <c r="J693" s="32"/>
      <c r="K693" s="35"/>
      <c r="L693" s="7"/>
      <c r="M693" s="7"/>
      <c r="N693" s="7"/>
      <c r="O693" s="18" t="str">
        <f>IF(B693="","",IF(AND(ISNUMBER(F693),ISNUMBER(I693),I693&gt;=F693),ROUND((I693-F693)*24,4),IF(OR(F693&lt;&gt;"",I693&lt;&gt;""),"",IF(AND(ISNUMBER(J693),J693&gt;=0),J693,""))))</f>
        <v/>
      </c>
      <c r="P693" s="10" t="str">
        <f>IF(B693="","",IF(AND(ISNUMBER(F693),ISNUMBER(I693),I693&gt;=F693),"実績：門司発～門司着",IF(OR(F693&lt;&gt;"",I693&lt;&gt;""),"要確認：時刻不足・逆転",IF(AND(ISNUMBER(J693),J693&gt;=0),"実績：記録の時間","未確認"))))</f>
        <v/>
      </c>
      <c r="Q693" s="10" t="str">
        <f>IF(B693="","",IF(ISNUMBER(A693),YEAR(A693)-IF(MONTH(A693)&lt;4,1,0),""))</f>
        <v/>
      </c>
      <c r="R693" s="10" t="str">
        <f>IF(B693="","",IF(OR(NOT(ISNUMBER(A693)),C693="",D693="",L693="",M693="",AND(B693&lt;&gt;"関豊丸",B693&lt;&gt;"長豊丸")),"要確認：対象船・基本項目",IF(OR(P693="要確認：時刻不足・逆転",AND(ISNUMBER(G693),ISNUMBER(H693),H693&lt;G693),AND(ISNUMBER(F693),ISNUMBER(G693),G693&lt;F693),AND(ISNUMBER(H693),ISNUMBER(I693),I693&lt;H693),AND(ISNUMBER(J693),J693&lt;0),AND(ISNUMBER(K693),K693&lt;0)),"要確認：時刻・時間・料金",IF(COUNTIFS(OtherPorts[作業日],A693,OtherPorts[曳船名],B693,OtherPorts[船名],D693,OtherPorts[門司港発],F693)&gt;1,"要確認：同じ他港作業が重複",IF(OR(NOT(ISNUMBER(O693)),M693="未確認"),"要確認：時間・根拠未確認","確認済")))))</f>
        <v/>
      </c>
      <c r="S693" s="10" t="str">
        <f>IF(B693="","",IF(ISNUMBER(K693),0,1))</f>
        <v/>
      </c>
    </row>
    <row r="694" spans="1:19" ht="24.95" customHeight="1" x14ac:dyDescent="0.2">
      <c r="A694" s="20"/>
      <c r="B694" s="7"/>
      <c r="C694" s="7"/>
      <c r="D694" s="7"/>
      <c r="E694" s="7"/>
      <c r="F694" s="26"/>
      <c r="G694" s="26"/>
      <c r="H694" s="26"/>
      <c r="I694" s="26"/>
      <c r="J694" s="32"/>
      <c r="K694" s="35"/>
      <c r="L694" s="7"/>
      <c r="M694" s="7"/>
      <c r="N694" s="7"/>
      <c r="O694" s="18" t="str">
        <f>IF(B694="","",IF(AND(ISNUMBER(F694),ISNUMBER(I694),I694&gt;=F694),ROUND((I694-F694)*24,4),IF(OR(F694&lt;&gt;"",I694&lt;&gt;""),"",IF(AND(ISNUMBER(J694),J694&gt;=0),J694,""))))</f>
        <v/>
      </c>
      <c r="P694" s="10" t="str">
        <f>IF(B694="","",IF(AND(ISNUMBER(F694),ISNUMBER(I694),I694&gt;=F694),"実績：門司発～門司着",IF(OR(F694&lt;&gt;"",I694&lt;&gt;""),"要確認：時刻不足・逆転",IF(AND(ISNUMBER(J694),J694&gt;=0),"実績：記録の時間","未確認"))))</f>
        <v/>
      </c>
      <c r="Q694" s="10" t="str">
        <f>IF(B694="","",IF(ISNUMBER(A694),YEAR(A694)-IF(MONTH(A694)&lt;4,1,0),""))</f>
        <v/>
      </c>
      <c r="R694" s="10" t="str">
        <f>IF(B694="","",IF(OR(NOT(ISNUMBER(A694)),C694="",D694="",L694="",M694="",AND(B694&lt;&gt;"関豊丸",B694&lt;&gt;"長豊丸")),"要確認：対象船・基本項目",IF(OR(P694="要確認：時刻不足・逆転",AND(ISNUMBER(G694),ISNUMBER(H694),H694&lt;G694),AND(ISNUMBER(F694),ISNUMBER(G694),G694&lt;F694),AND(ISNUMBER(H694),ISNUMBER(I694),I694&lt;H694),AND(ISNUMBER(J694),J694&lt;0),AND(ISNUMBER(K694),K694&lt;0)),"要確認：時刻・時間・料金",IF(COUNTIFS(OtherPorts[作業日],A694,OtherPorts[曳船名],B694,OtherPorts[船名],D694,OtherPorts[門司港発],F694)&gt;1,"要確認：同じ他港作業が重複",IF(OR(NOT(ISNUMBER(O694)),M694="未確認"),"要確認：時間・根拠未確認","確認済")))))</f>
        <v/>
      </c>
      <c r="S694" s="10" t="str">
        <f>IF(B694="","",IF(ISNUMBER(K694),0,1))</f>
        <v/>
      </c>
    </row>
    <row r="695" spans="1:19" ht="24.95" customHeight="1" x14ac:dyDescent="0.2">
      <c r="A695" s="20"/>
      <c r="B695" s="7"/>
      <c r="C695" s="7"/>
      <c r="D695" s="7"/>
      <c r="E695" s="7"/>
      <c r="F695" s="26"/>
      <c r="G695" s="26"/>
      <c r="H695" s="26"/>
      <c r="I695" s="26"/>
      <c r="J695" s="32"/>
      <c r="K695" s="35"/>
      <c r="L695" s="7"/>
      <c r="M695" s="7"/>
      <c r="N695" s="7"/>
      <c r="O695" s="18" t="str">
        <f>IF(B695="","",IF(AND(ISNUMBER(F695),ISNUMBER(I695),I695&gt;=F695),ROUND((I695-F695)*24,4),IF(OR(F695&lt;&gt;"",I695&lt;&gt;""),"",IF(AND(ISNUMBER(J695),J695&gt;=0),J695,""))))</f>
        <v/>
      </c>
      <c r="P695" s="10" t="str">
        <f>IF(B695="","",IF(AND(ISNUMBER(F695),ISNUMBER(I695),I695&gt;=F695),"実績：門司発～門司着",IF(OR(F695&lt;&gt;"",I695&lt;&gt;""),"要確認：時刻不足・逆転",IF(AND(ISNUMBER(J695),J695&gt;=0),"実績：記録の時間","未確認"))))</f>
        <v/>
      </c>
      <c r="Q695" s="10" t="str">
        <f>IF(B695="","",IF(ISNUMBER(A695),YEAR(A695)-IF(MONTH(A695)&lt;4,1,0),""))</f>
        <v/>
      </c>
      <c r="R695" s="10" t="str">
        <f>IF(B695="","",IF(OR(NOT(ISNUMBER(A695)),C695="",D695="",L695="",M695="",AND(B695&lt;&gt;"関豊丸",B695&lt;&gt;"長豊丸")),"要確認：対象船・基本項目",IF(OR(P695="要確認：時刻不足・逆転",AND(ISNUMBER(G695),ISNUMBER(H695),H695&lt;G695),AND(ISNUMBER(F695),ISNUMBER(G695),G695&lt;F695),AND(ISNUMBER(H695),ISNUMBER(I695),I695&lt;H695),AND(ISNUMBER(J695),J695&lt;0),AND(ISNUMBER(K695),K695&lt;0)),"要確認：時刻・時間・料金",IF(COUNTIFS(OtherPorts[作業日],A695,OtherPorts[曳船名],B695,OtherPorts[船名],D695,OtherPorts[門司港発],F695)&gt;1,"要確認：同じ他港作業が重複",IF(OR(NOT(ISNUMBER(O695)),M695="未確認"),"要確認：時間・根拠未確認","確認済")))))</f>
        <v/>
      </c>
      <c r="S695" s="10" t="str">
        <f>IF(B695="","",IF(ISNUMBER(K695),0,1))</f>
        <v/>
      </c>
    </row>
    <row r="696" spans="1:19" ht="24.95" customHeight="1" x14ac:dyDescent="0.2">
      <c r="A696" s="20"/>
      <c r="B696" s="7"/>
      <c r="C696" s="7"/>
      <c r="D696" s="7"/>
      <c r="E696" s="7"/>
      <c r="F696" s="26"/>
      <c r="G696" s="26"/>
      <c r="H696" s="26"/>
      <c r="I696" s="26"/>
      <c r="J696" s="32"/>
      <c r="K696" s="35"/>
      <c r="L696" s="7"/>
      <c r="M696" s="7"/>
      <c r="N696" s="7"/>
      <c r="O696" s="18" t="str">
        <f>IF(B696="","",IF(AND(ISNUMBER(F696),ISNUMBER(I696),I696&gt;=F696),ROUND((I696-F696)*24,4),IF(OR(F696&lt;&gt;"",I696&lt;&gt;""),"",IF(AND(ISNUMBER(J696),J696&gt;=0),J696,""))))</f>
        <v/>
      </c>
      <c r="P696" s="10" t="str">
        <f>IF(B696="","",IF(AND(ISNUMBER(F696),ISNUMBER(I696),I696&gt;=F696),"実績：門司発～門司着",IF(OR(F696&lt;&gt;"",I696&lt;&gt;""),"要確認：時刻不足・逆転",IF(AND(ISNUMBER(J696),J696&gt;=0),"実績：記録の時間","未確認"))))</f>
        <v/>
      </c>
      <c r="Q696" s="10" t="str">
        <f>IF(B696="","",IF(ISNUMBER(A696),YEAR(A696)-IF(MONTH(A696)&lt;4,1,0),""))</f>
        <v/>
      </c>
      <c r="R696" s="10" t="str">
        <f>IF(B696="","",IF(OR(NOT(ISNUMBER(A696)),C696="",D696="",L696="",M696="",AND(B696&lt;&gt;"関豊丸",B696&lt;&gt;"長豊丸")),"要確認：対象船・基本項目",IF(OR(P696="要確認：時刻不足・逆転",AND(ISNUMBER(G696),ISNUMBER(H696),H696&lt;G696),AND(ISNUMBER(F696),ISNUMBER(G696),G696&lt;F696),AND(ISNUMBER(H696),ISNUMBER(I696),I696&lt;H696),AND(ISNUMBER(J696),J696&lt;0),AND(ISNUMBER(K696),K696&lt;0)),"要確認：時刻・時間・料金",IF(COUNTIFS(OtherPorts[作業日],A696,OtherPorts[曳船名],B696,OtherPorts[船名],D696,OtherPorts[門司港発],F696)&gt;1,"要確認：同じ他港作業が重複",IF(OR(NOT(ISNUMBER(O696)),M696="未確認"),"要確認：時間・根拠未確認","確認済")))))</f>
        <v/>
      </c>
      <c r="S696" s="10" t="str">
        <f>IF(B696="","",IF(ISNUMBER(K696),0,1))</f>
        <v/>
      </c>
    </row>
    <row r="697" spans="1:19" ht="24.95" customHeight="1" x14ac:dyDescent="0.2">
      <c r="A697" s="20"/>
      <c r="B697" s="7"/>
      <c r="C697" s="7"/>
      <c r="D697" s="7"/>
      <c r="E697" s="7"/>
      <c r="F697" s="26"/>
      <c r="G697" s="26"/>
      <c r="H697" s="26"/>
      <c r="I697" s="26"/>
      <c r="J697" s="32"/>
      <c r="K697" s="35"/>
      <c r="L697" s="7"/>
      <c r="M697" s="7"/>
      <c r="N697" s="7"/>
      <c r="O697" s="18" t="str">
        <f>IF(B697="","",IF(AND(ISNUMBER(F697),ISNUMBER(I697),I697&gt;=F697),ROUND((I697-F697)*24,4),IF(OR(F697&lt;&gt;"",I697&lt;&gt;""),"",IF(AND(ISNUMBER(J697),J697&gt;=0),J697,""))))</f>
        <v/>
      </c>
      <c r="P697" s="10" t="str">
        <f>IF(B697="","",IF(AND(ISNUMBER(F697),ISNUMBER(I697),I697&gt;=F697),"実績：門司発～門司着",IF(OR(F697&lt;&gt;"",I697&lt;&gt;""),"要確認：時刻不足・逆転",IF(AND(ISNUMBER(J697),J697&gt;=0),"実績：記録の時間","未確認"))))</f>
        <v/>
      </c>
      <c r="Q697" s="10" t="str">
        <f>IF(B697="","",IF(ISNUMBER(A697),YEAR(A697)-IF(MONTH(A697)&lt;4,1,0),""))</f>
        <v/>
      </c>
      <c r="R697" s="10" t="str">
        <f>IF(B697="","",IF(OR(NOT(ISNUMBER(A697)),C697="",D697="",L697="",M697="",AND(B697&lt;&gt;"関豊丸",B697&lt;&gt;"長豊丸")),"要確認：対象船・基本項目",IF(OR(P697="要確認：時刻不足・逆転",AND(ISNUMBER(G697),ISNUMBER(H697),H697&lt;G697),AND(ISNUMBER(F697),ISNUMBER(G697),G697&lt;F697),AND(ISNUMBER(H697),ISNUMBER(I697),I697&lt;H697),AND(ISNUMBER(J697),J697&lt;0),AND(ISNUMBER(K697),K697&lt;0)),"要確認：時刻・時間・料金",IF(COUNTIFS(OtherPorts[作業日],A697,OtherPorts[曳船名],B697,OtherPorts[船名],D697,OtherPorts[門司港発],F697)&gt;1,"要確認：同じ他港作業が重複",IF(OR(NOT(ISNUMBER(O697)),M697="未確認"),"要確認：時間・根拠未確認","確認済")))))</f>
        <v/>
      </c>
      <c r="S697" s="10" t="str">
        <f>IF(B697="","",IF(ISNUMBER(K697),0,1))</f>
        <v/>
      </c>
    </row>
    <row r="698" spans="1:19" ht="24.95" customHeight="1" x14ac:dyDescent="0.2">
      <c r="A698" s="20"/>
      <c r="B698" s="7"/>
      <c r="C698" s="7"/>
      <c r="D698" s="7"/>
      <c r="E698" s="7"/>
      <c r="F698" s="26"/>
      <c r="G698" s="26"/>
      <c r="H698" s="26"/>
      <c r="I698" s="26"/>
      <c r="J698" s="32"/>
      <c r="K698" s="35"/>
      <c r="L698" s="7"/>
      <c r="M698" s="7"/>
      <c r="N698" s="7"/>
      <c r="O698" s="18" t="str">
        <f>IF(B698="","",IF(AND(ISNUMBER(F698),ISNUMBER(I698),I698&gt;=F698),ROUND((I698-F698)*24,4),IF(OR(F698&lt;&gt;"",I698&lt;&gt;""),"",IF(AND(ISNUMBER(J698),J698&gt;=0),J698,""))))</f>
        <v/>
      </c>
      <c r="P698" s="10" t="str">
        <f>IF(B698="","",IF(AND(ISNUMBER(F698),ISNUMBER(I698),I698&gt;=F698),"実績：門司発～門司着",IF(OR(F698&lt;&gt;"",I698&lt;&gt;""),"要確認：時刻不足・逆転",IF(AND(ISNUMBER(J698),J698&gt;=0),"実績：記録の時間","未確認"))))</f>
        <v/>
      </c>
      <c r="Q698" s="10" t="str">
        <f>IF(B698="","",IF(ISNUMBER(A698),YEAR(A698)-IF(MONTH(A698)&lt;4,1,0),""))</f>
        <v/>
      </c>
      <c r="R698" s="10" t="str">
        <f>IF(B698="","",IF(OR(NOT(ISNUMBER(A698)),C698="",D698="",L698="",M698="",AND(B698&lt;&gt;"関豊丸",B698&lt;&gt;"長豊丸")),"要確認：対象船・基本項目",IF(OR(P698="要確認：時刻不足・逆転",AND(ISNUMBER(G698),ISNUMBER(H698),H698&lt;G698),AND(ISNUMBER(F698),ISNUMBER(G698),G698&lt;F698),AND(ISNUMBER(H698),ISNUMBER(I698),I698&lt;H698),AND(ISNUMBER(J698),J698&lt;0),AND(ISNUMBER(K698),K698&lt;0)),"要確認：時刻・時間・料金",IF(COUNTIFS(OtherPorts[作業日],A698,OtherPorts[曳船名],B698,OtherPorts[船名],D698,OtherPorts[門司港発],F698)&gt;1,"要確認：同じ他港作業が重複",IF(OR(NOT(ISNUMBER(O698)),M698="未確認"),"要確認：時間・根拠未確認","確認済")))))</f>
        <v/>
      </c>
      <c r="S698" s="10" t="str">
        <f>IF(B698="","",IF(ISNUMBER(K698),0,1))</f>
        <v/>
      </c>
    </row>
    <row r="699" spans="1:19" ht="24.95" customHeight="1" x14ac:dyDescent="0.2">
      <c r="A699" s="20"/>
      <c r="B699" s="7"/>
      <c r="C699" s="7"/>
      <c r="D699" s="7"/>
      <c r="E699" s="7"/>
      <c r="F699" s="26"/>
      <c r="G699" s="26"/>
      <c r="H699" s="26"/>
      <c r="I699" s="26"/>
      <c r="J699" s="32"/>
      <c r="K699" s="35"/>
      <c r="L699" s="7"/>
      <c r="M699" s="7"/>
      <c r="N699" s="7"/>
      <c r="O699" s="18" t="str">
        <f>IF(B699="","",IF(AND(ISNUMBER(F699),ISNUMBER(I699),I699&gt;=F699),ROUND((I699-F699)*24,4),IF(OR(F699&lt;&gt;"",I699&lt;&gt;""),"",IF(AND(ISNUMBER(J699),J699&gt;=0),J699,""))))</f>
        <v/>
      </c>
      <c r="P699" s="10" t="str">
        <f>IF(B699="","",IF(AND(ISNUMBER(F699),ISNUMBER(I699),I699&gt;=F699),"実績：門司発～門司着",IF(OR(F699&lt;&gt;"",I699&lt;&gt;""),"要確認：時刻不足・逆転",IF(AND(ISNUMBER(J699),J699&gt;=0),"実績：記録の時間","未確認"))))</f>
        <v/>
      </c>
      <c r="Q699" s="10" t="str">
        <f>IF(B699="","",IF(ISNUMBER(A699),YEAR(A699)-IF(MONTH(A699)&lt;4,1,0),""))</f>
        <v/>
      </c>
      <c r="R699" s="10" t="str">
        <f>IF(B699="","",IF(OR(NOT(ISNUMBER(A699)),C699="",D699="",L699="",M699="",AND(B699&lt;&gt;"関豊丸",B699&lt;&gt;"長豊丸")),"要確認：対象船・基本項目",IF(OR(P699="要確認：時刻不足・逆転",AND(ISNUMBER(G699),ISNUMBER(H699),H699&lt;G699),AND(ISNUMBER(F699),ISNUMBER(G699),G699&lt;F699),AND(ISNUMBER(H699),ISNUMBER(I699),I699&lt;H699),AND(ISNUMBER(J699),J699&lt;0),AND(ISNUMBER(K699),K699&lt;0)),"要確認：時刻・時間・料金",IF(COUNTIFS(OtherPorts[作業日],A699,OtherPorts[曳船名],B699,OtherPorts[船名],D699,OtherPorts[門司港発],F699)&gt;1,"要確認：同じ他港作業が重複",IF(OR(NOT(ISNUMBER(O699)),M699="未確認"),"要確認：時間・根拠未確認","確認済")))))</f>
        <v/>
      </c>
      <c r="S699" s="10" t="str">
        <f>IF(B699="","",IF(ISNUMBER(K699),0,1))</f>
        <v/>
      </c>
    </row>
    <row r="700" spans="1:19" ht="24.95" customHeight="1" x14ac:dyDescent="0.2">
      <c r="A700" s="20"/>
      <c r="B700" s="7"/>
      <c r="C700" s="7"/>
      <c r="D700" s="7"/>
      <c r="E700" s="7"/>
      <c r="F700" s="26"/>
      <c r="G700" s="26"/>
      <c r="H700" s="26"/>
      <c r="I700" s="26"/>
      <c r="J700" s="32"/>
      <c r="K700" s="35"/>
      <c r="L700" s="7"/>
      <c r="M700" s="7"/>
      <c r="N700" s="7"/>
      <c r="O700" s="18" t="str">
        <f>IF(B700="","",IF(AND(ISNUMBER(F700),ISNUMBER(I700),I700&gt;=F700),ROUND((I700-F700)*24,4),IF(OR(F700&lt;&gt;"",I700&lt;&gt;""),"",IF(AND(ISNUMBER(J700),J700&gt;=0),J700,""))))</f>
        <v/>
      </c>
      <c r="P700" s="10" t="str">
        <f>IF(B700="","",IF(AND(ISNUMBER(F700),ISNUMBER(I700),I700&gt;=F700),"実績：門司発～門司着",IF(OR(F700&lt;&gt;"",I700&lt;&gt;""),"要確認：時刻不足・逆転",IF(AND(ISNUMBER(J700),J700&gt;=0),"実績：記録の時間","未確認"))))</f>
        <v/>
      </c>
      <c r="Q700" s="10" t="str">
        <f>IF(B700="","",IF(ISNUMBER(A700),YEAR(A700)-IF(MONTH(A700)&lt;4,1,0),""))</f>
        <v/>
      </c>
      <c r="R700" s="10" t="str">
        <f>IF(B700="","",IF(OR(NOT(ISNUMBER(A700)),C700="",D700="",L700="",M700="",AND(B700&lt;&gt;"関豊丸",B700&lt;&gt;"長豊丸")),"要確認：対象船・基本項目",IF(OR(P700="要確認：時刻不足・逆転",AND(ISNUMBER(G700),ISNUMBER(H700),H700&lt;G700),AND(ISNUMBER(F700),ISNUMBER(G700),G700&lt;F700),AND(ISNUMBER(H700),ISNUMBER(I700),I700&lt;H700),AND(ISNUMBER(J700),J700&lt;0),AND(ISNUMBER(K700),K700&lt;0)),"要確認：時刻・時間・料金",IF(COUNTIFS(OtherPorts[作業日],A700,OtherPorts[曳船名],B700,OtherPorts[船名],D700,OtherPorts[門司港発],F700)&gt;1,"要確認：同じ他港作業が重複",IF(OR(NOT(ISNUMBER(O700)),M700="未確認"),"要確認：時間・根拠未確認","確認済")))))</f>
        <v/>
      </c>
      <c r="S700" s="10" t="str">
        <f>IF(B700="","",IF(ISNUMBER(K700),0,1))</f>
        <v/>
      </c>
    </row>
    <row r="701" spans="1:19" ht="24.95" customHeight="1" x14ac:dyDescent="0.2">
      <c r="A701" s="20"/>
      <c r="B701" s="7"/>
      <c r="C701" s="7"/>
      <c r="D701" s="7"/>
      <c r="E701" s="7"/>
      <c r="F701" s="26"/>
      <c r="G701" s="26"/>
      <c r="H701" s="26"/>
      <c r="I701" s="26"/>
      <c r="J701" s="32"/>
      <c r="K701" s="35"/>
      <c r="L701" s="7"/>
      <c r="M701" s="7"/>
      <c r="N701" s="7"/>
      <c r="O701" s="18" t="str">
        <f>IF(B701="","",IF(AND(ISNUMBER(F701),ISNUMBER(I701),I701&gt;=F701),ROUND((I701-F701)*24,4),IF(OR(F701&lt;&gt;"",I701&lt;&gt;""),"",IF(AND(ISNUMBER(J701),J701&gt;=0),J701,""))))</f>
        <v/>
      </c>
      <c r="P701" s="10" t="str">
        <f>IF(B701="","",IF(AND(ISNUMBER(F701),ISNUMBER(I701),I701&gt;=F701),"実績：門司発～門司着",IF(OR(F701&lt;&gt;"",I701&lt;&gt;""),"要確認：時刻不足・逆転",IF(AND(ISNUMBER(J701),J701&gt;=0),"実績：記録の時間","未確認"))))</f>
        <v/>
      </c>
      <c r="Q701" s="10" t="str">
        <f>IF(B701="","",IF(ISNUMBER(A701),YEAR(A701)-IF(MONTH(A701)&lt;4,1,0),""))</f>
        <v/>
      </c>
      <c r="R701" s="10" t="str">
        <f>IF(B701="","",IF(OR(NOT(ISNUMBER(A701)),C701="",D701="",L701="",M701="",AND(B701&lt;&gt;"関豊丸",B701&lt;&gt;"長豊丸")),"要確認：対象船・基本項目",IF(OR(P701="要確認：時刻不足・逆転",AND(ISNUMBER(G701),ISNUMBER(H701),H701&lt;G701),AND(ISNUMBER(F701),ISNUMBER(G701),G701&lt;F701),AND(ISNUMBER(H701),ISNUMBER(I701),I701&lt;H701),AND(ISNUMBER(J701),J701&lt;0),AND(ISNUMBER(K701),K701&lt;0)),"要確認：時刻・時間・料金",IF(COUNTIFS(OtherPorts[作業日],A701,OtherPorts[曳船名],B701,OtherPorts[船名],D701,OtherPorts[門司港発],F701)&gt;1,"要確認：同じ他港作業が重複",IF(OR(NOT(ISNUMBER(O701)),M701="未確認"),"要確認：時間・根拠未確認","確認済")))))</f>
        <v/>
      </c>
      <c r="S701" s="10" t="str">
        <f>IF(B701="","",IF(ISNUMBER(K701),0,1))</f>
        <v/>
      </c>
    </row>
    <row r="702" spans="1:19" ht="24.95" customHeight="1" x14ac:dyDescent="0.2">
      <c r="A702" s="20"/>
      <c r="B702" s="7"/>
      <c r="C702" s="7"/>
      <c r="D702" s="7"/>
      <c r="E702" s="7"/>
      <c r="F702" s="26"/>
      <c r="G702" s="26"/>
      <c r="H702" s="26"/>
      <c r="I702" s="26"/>
      <c r="J702" s="32"/>
      <c r="K702" s="35"/>
      <c r="L702" s="7"/>
      <c r="M702" s="7"/>
      <c r="N702" s="7"/>
      <c r="O702" s="18" t="str">
        <f>IF(B702="","",IF(AND(ISNUMBER(F702),ISNUMBER(I702),I702&gt;=F702),ROUND((I702-F702)*24,4),IF(OR(F702&lt;&gt;"",I702&lt;&gt;""),"",IF(AND(ISNUMBER(J702),J702&gt;=0),J702,""))))</f>
        <v/>
      </c>
      <c r="P702" s="10" t="str">
        <f>IF(B702="","",IF(AND(ISNUMBER(F702),ISNUMBER(I702),I702&gt;=F702),"実績：門司発～門司着",IF(OR(F702&lt;&gt;"",I702&lt;&gt;""),"要確認：時刻不足・逆転",IF(AND(ISNUMBER(J702),J702&gt;=0),"実績：記録の時間","未確認"))))</f>
        <v/>
      </c>
      <c r="Q702" s="10" t="str">
        <f>IF(B702="","",IF(ISNUMBER(A702),YEAR(A702)-IF(MONTH(A702)&lt;4,1,0),""))</f>
        <v/>
      </c>
      <c r="R702" s="10" t="str">
        <f>IF(B702="","",IF(OR(NOT(ISNUMBER(A702)),C702="",D702="",L702="",M702="",AND(B702&lt;&gt;"関豊丸",B702&lt;&gt;"長豊丸")),"要確認：対象船・基本項目",IF(OR(P702="要確認：時刻不足・逆転",AND(ISNUMBER(G702),ISNUMBER(H702),H702&lt;G702),AND(ISNUMBER(F702),ISNUMBER(G702),G702&lt;F702),AND(ISNUMBER(H702),ISNUMBER(I702),I702&lt;H702),AND(ISNUMBER(J702),J702&lt;0),AND(ISNUMBER(K702),K702&lt;0)),"要確認：時刻・時間・料金",IF(COUNTIFS(OtherPorts[作業日],A702,OtherPorts[曳船名],B702,OtherPorts[船名],D702,OtherPorts[門司港発],F702)&gt;1,"要確認：同じ他港作業が重複",IF(OR(NOT(ISNUMBER(O702)),M702="未確認"),"要確認：時間・根拠未確認","確認済")))))</f>
        <v/>
      </c>
      <c r="S702" s="10" t="str">
        <f>IF(B702="","",IF(ISNUMBER(K702),0,1))</f>
        <v/>
      </c>
    </row>
    <row r="703" spans="1:19" ht="24.95" customHeight="1" x14ac:dyDescent="0.2">
      <c r="A703" s="20"/>
      <c r="B703" s="7"/>
      <c r="C703" s="7"/>
      <c r="D703" s="7"/>
      <c r="E703" s="7"/>
      <c r="F703" s="26"/>
      <c r="G703" s="26"/>
      <c r="H703" s="26"/>
      <c r="I703" s="26"/>
      <c r="J703" s="32"/>
      <c r="K703" s="35"/>
      <c r="L703" s="7"/>
      <c r="M703" s="7"/>
      <c r="N703" s="7"/>
      <c r="O703" s="18" t="str">
        <f>IF(B703="","",IF(AND(ISNUMBER(F703),ISNUMBER(I703),I703&gt;=F703),ROUND((I703-F703)*24,4),IF(OR(F703&lt;&gt;"",I703&lt;&gt;""),"",IF(AND(ISNUMBER(J703),J703&gt;=0),J703,""))))</f>
        <v/>
      </c>
      <c r="P703" s="10" t="str">
        <f>IF(B703="","",IF(AND(ISNUMBER(F703),ISNUMBER(I703),I703&gt;=F703),"実績：門司発～門司着",IF(OR(F703&lt;&gt;"",I703&lt;&gt;""),"要確認：時刻不足・逆転",IF(AND(ISNUMBER(J703),J703&gt;=0),"実績：記録の時間","未確認"))))</f>
        <v/>
      </c>
      <c r="Q703" s="10" t="str">
        <f>IF(B703="","",IF(ISNUMBER(A703),YEAR(A703)-IF(MONTH(A703)&lt;4,1,0),""))</f>
        <v/>
      </c>
      <c r="R703" s="10" t="str">
        <f>IF(B703="","",IF(OR(NOT(ISNUMBER(A703)),C703="",D703="",L703="",M703="",AND(B703&lt;&gt;"関豊丸",B703&lt;&gt;"長豊丸")),"要確認：対象船・基本項目",IF(OR(P703="要確認：時刻不足・逆転",AND(ISNUMBER(G703),ISNUMBER(H703),H703&lt;G703),AND(ISNUMBER(F703),ISNUMBER(G703),G703&lt;F703),AND(ISNUMBER(H703),ISNUMBER(I703),I703&lt;H703),AND(ISNUMBER(J703),J703&lt;0),AND(ISNUMBER(K703),K703&lt;0)),"要確認：時刻・時間・料金",IF(COUNTIFS(OtherPorts[作業日],A703,OtherPorts[曳船名],B703,OtherPorts[船名],D703,OtherPorts[門司港発],F703)&gt;1,"要確認：同じ他港作業が重複",IF(OR(NOT(ISNUMBER(O703)),M703="未確認"),"要確認：時間・根拠未確認","確認済")))))</f>
        <v/>
      </c>
      <c r="S703" s="10" t="str">
        <f>IF(B703="","",IF(ISNUMBER(K703),0,1))</f>
        <v/>
      </c>
    </row>
    <row r="704" spans="1:19" ht="24.95" customHeight="1" x14ac:dyDescent="0.2">
      <c r="A704" s="20"/>
      <c r="B704" s="7"/>
      <c r="C704" s="7"/>
      <c r="D704" s="7"/>
      <c r="E704" s="7"/>
      <c r="F704" s="26"/>
      <c r="G704" s="26"/>
      <c r="H704" s="26"/>
      <c r="I704" s="26"/>
      <c r="J704" s="32"/>
      <c r="K704" s="35"/>
      <c r="L704" s="7"/>
      <c r="M704" s="7"/>
      <c r="N704" s="7"/>
      <c r="O704" s="18" t="str">
        <f>IF(B704="","",IF(AND(ISNUMBER(F704),ISNUMBER(I704),I704&gt;=F704),ROUND((I704-F704)*24,4),IF(OR(F704&lt;&gt;"",I704&lt;&gt;""),"",IF(AND(ISNUMBER(J704),J704&gt;=0),J704,""))))</f>
        <v/>
      </c>
      <c r="P704" s="10" t="str">
        <f>IF(B704="","",IF(AND(ISNUMBER(F704),ISNUMBER(I704),I704&gt;=F704),"実績：門司発～門司着",IF(OR(F704&lt;&gt;"",I704&lt;&gt;""),"要確認：時刻不足・逆転",IF(AND(ISNUMBER(J704),J704&gt;=0),"実績：記録の時間","未確認"))))</f>
        <v/>
      </c>
      <c r="Q704" s="10" t="str">
        <f>IF(B704="","",IF(ISNUMBER(A704),YEAR(A704)-IF(MONTH(A704)&lt;4,1,0),""))</f>
        <v/>
      </c>
      <c r="R704" s="10" t="str">
        <f>IF(B704="","",IF(OR(NOT(ISNUMBER(A704)),C704="",D704="",L704="",M704="",AND(B704&lt;&gt;"関豊丸",B704&lt;&gt;"長豊丸")),"要確認：対象船・基本項目",IF(OR(P704="要確認：時刻不足・逆転",AND(ISNUMBER(G704),ISNUMBER(H704),H704&lt;G704),AND(ISNUMBER(F704),ISNUMBER(G704),G704&lt;F704),AND(ISNUMBER(H704),ISNUMBER(I704),I704&lt;H704),AND(ISNUMBER(J704),J704&lt;0),AND(ISNUMBER(K704),K704&lt;0)),"要確認：時刻・時間・料金",IF(COUNTIFS(OtherPorts[作業日],A704,OtherPorts[曳船名],B704,OtherPorts[船名],D704,OtherPorts[門司港発],F704)&gt;1,"要確認：同じ他港作業が重複",IF(OR(NOT(ISNUMBER(O704)),M704="未確認"),"要確認：時間・根拠未確認","確認済")))))</f>
        <v/>
      </c>
      <c r="S704" s="10" t="str">
        <f>IF(B704="","",IF(ISNUMBER(K704),0,1))</f>
        <v/>
      </c>
    </row>
    <row r="705" spans="1:19" ht="24.95" customHeight="1" x14ac:dyDescent="0.2">
      <c r="A705" s="20"/>
      <c r="B705" s="7"/>
      <c r="C705" s="7"/>
      <c r="D705" s="7"/>
      <c r="E705" s="7"/>
      <c r="F705" s="26"/>
      <c r="G705" s="26"/>
      <c r="H705" s="26"/>
      <c r="I705" s="26"/>
      <c r="J705" s="32"/>
      <c r="K705" s="35"/>
      <c r="L705" s="7"/>
      <c r="M705" s="7"/>
      <c r="N705" s="7"/>
      <c r="O705" s="18" t="str">
        <f>IF(B705="","",IF(AND(ISNUMBER(F705),ISNUMBER(I705),I705&gt;=F705),ROUND((I705-F705)*24,4),IF(OR(F705&lt;&gt;"",I705&lt;&gt;""),"",IF(AND(ISNUMBER(J705),J705&gt;=0),J705,""))))</f>
        <v/>
      </c>
      <c r="P705" s="10" t="str">
        <f>IF(B705="","",IF(AND(ISNUMBER(F705),ISNUMBER(I705),I705&gt;=F705),"実績：門司発～門司着",IF(OR(F705&lt;&gt;"",I705&lt;&gt;""),"要確認：時刻不足・逆転",IF(AND(ISNUMBER(J705),J705&gt;=0),"実績：記録の時間","未確認"))))</f>
        <v/>
      </c>
      <c r="Q705" s="10" t="str">
        <f>IF(B705="","",IF(ISNUMBER(A705),YEAR(A705)-IF(MONTH(A705)&lt;4,1,0),""))</f>
        <v/>
      </c>
      <c r="R705" s="10" t="str">
        <f>IF(B705="","",IF(OR(NOT(ISNUMBER(A705)),C705="",D705="",L705="",M705="",AND(B705&lt;&gt;"関豊丸",B705&lt;&gt;"長豊丸")),"要確認：対象船・基本項目",IF(OR(P705="要確認：時刻不足・逆転",AND(ISNUMBER(G705),ISNUMBER(H705),H705&lt;G705),AND(ISNUMBER(F705),ISNUMBER(G705),G705&lt;F705),AND(ISNUMBER(H705),ISNUMBER(I705),I705&lt;H705),AND(ISNUMBER(J705),J705&lt;0),AND(ISNUMBER(K705),K705&lt;0)),"要確認：時刻・時間・料金",IF(COUNTIFS(OtherPorts[作業日],A705,OtherPorts[曳船名],B705,OtherPorts[船名],D705,OtherPorts[門司港発],F705)&gt;1,"要確認：同じ他港作業が重複",IF(OR(NOT(ISNUMBER(O705)),M705="未確認"),"要確認：時間・根拠未確認","確認済")))))</f>
        <v/>
      </c>
      <c r="S705" s="10" t="str">
        <f>IF(B705="","",IF(ISNUMBER(K705),0,1))</f>
        <v/>
      </c>
    </row>
    <row r="706" spans="1:19" ht="24.95" customHeight="1" x14ac:dyDescent="0.2">
      <c r="A706" s="20"/>
      <c r="B706" s="7"/>
      <c r="C706" s="7"/>
      <c r="D706" s="7"/>
      <c r="E706" s="7"/>
      <c r="F706" s="26"/>
      <c r="G706" s="26"/>
      <c r="H706" s="26"/>
      <c r="I706" s="26"/>
      <c r="J706" s="32"/>
      <c r="K706" s="35"/>
      <c r="L706" s="7"/>
      <c r="M706" s="7"/>
      <c r="N706" s="7"/>
      <c r="O706" s="18" t="str">
        <f>IF(B706="","",IF(AND(ISNUMBER(F706),ISNUMBER(I706),I706&gt;=F706),ROUND((I706-F706)*24,4),IF(OR(F706&lt;&gt;"",I706&lt;&gt;""),"",IF(AND(ISNUMBER(J706),J706&gt;=0),J706,""))))</f>
        <v/>
      </c>
      <c r="P706" s="10" t="str">
        <f>IF(B706="","",IF(AND(ISNUMBER(F706),ISNUMBER(I706),I706&gt;=F706),"実績：門司発～門司着",IF(OR(F706&lt;&gt;"",I706&lt;&gt;""),"要確認：時刻不足・逆転",IF(AND(ISNUMBER(J706),J706&gt;=0),"実績：記録の時間","未確認"))))</f>
        <v/>
      </c>
      <c r="Q706" s="10" t="str">
        <f>IF(B706="","",IF(ISNUMBER(A706),YEAR(A706)-IF(MONTH(A706)&lt;4,1,0),""))</f>
        <v/>
      </c>
      <c r="R706" s="10" t="str">
        <f>IF(B706="","",IF(OR(NOT(ISNUMBER(A706)),C706="",D706="",L706="",M706="",AND(B706&lt;&gt;"関豊丸",B706&lt;&gt;"長豊丸")),"要確認：対象船・基本項目",IF(OR(P706="要確認：時刻不足・逆転",AND(ISNUMBER(G706),ISNUMBER(H706),H706&lt;G706),AND(ISNUMBER(F706),ISNUMBER(G706),G706&lt;F706),AND(ISNUMBER(H706),ISNUMBER(I706),I706&lt;H706),AND(ISNUMBER(J706),J706&lt;0),AND(ISNUMBER(K706),K706&lt;0)),"要確認：時刻・時間・料金",IF(COUNTIFS(OtherPorts[作業日],A706,OtherPorts[曳船名],B706,OtherPorts[船名],D706,OtherPorts[門司港発],F706)&gt;1,"要確認：同じ他港作業が重複",IF(OR(NOT(ISNUMBER(O706)),M706="未確認"),"要確認：時間・根拠未確認","確認済")))))</f>
        <v/>
      </c>
      <c r="S706" s="10" t="str">
        <f>IF(B706="","",IF(ISNUMBER(K706),0,1))</f>
        <v/>
      </c>
    </row>
    <row r="707" spans="1:19" ht="24.95" customHeight="1" x14ac:dyDescent="0.2">
      <c r="A707" s="20"/>
      <c r="B707" s="7"/>
      <c r="C707" s="7"/>
      <c r="D707" s="7"/>
      <c r="E707" s="7"/>
      <c r="F707" s="26"/>
      <c r="G707" s="26"/>
      <c r="H707" s="26"/>
      <c r="I707" s="26"/>
      <c r="J707" s="32"/>
      <c r="K707" s="35"/>
      <c r="L707" s="7"/>
      <c r="M707" s="7"/>
      <c r="N707" s="7"/>
      <c r="O707" s="18" t="str">
        <f>IF(B707="","",IF(AND(ISNUMBER(F707),ISNUMBER(I707),I707&gt;=F707),ROUND((I707-F707)*24,4),IF(OR(F707&lt;&gt;"",I707&lt;&gt;""),"",IF(AND(ISNUMBER(J707),J707&gt;=0),J707,""))))</f>
        <v/>
      </c>
      <c r="P707" s="10" t="str">
        <f>IF(B707="","",IF(AND(ISNUMBER(F707),ISNUMBER(I707),I707&gt;=F707),"実績：門司発～門司着",IF(OR(F707&lt;&gt;"",I707&lt;&gt;""),"要確認：時刻不足・逆転",IF(AND(ISNUMBER(J707),J707&gt;=0),"実績：記録の時間","未確認"))))</f>
        <v/>
      </c>
      <c r="Q707" s="10" t="str">
        <f>IF(B707="","",IF(ISNUMBER(A707),YEAR(A707)-IF(MONTH(A707)&lt;4,1,0),""))</f>
        <v/>
      </c>
      <c r="R707" s="10" t="str">
        <f>IF(B707="","",IF(OR(NOT(ISNUMBER(A707)),C707="",D707="",L707="",M707="",AND(B707&lt;&gt;"関豊丸",B707&lt;&gt;"長豊丸")),"要確認：対象船・基本項目",IF(OR(P707="要確認：時刻不足・逆転",AND(ISNUMBER(G707),ISNUMBER(H707),H707&lt;G707),AND(ISNUMBER(F707),ISNUMBER(G707),G707&lt;F707),AND(ISNUMBER(H707),ISNUMBER(I707),I707&lt;H707),AND(ISNUMBER(J707),J707&lt;0),AND(ISNUMBER(K707),K707&lt;0)),"要確認：時刻・時間・料金",IF(COUNTIFS(OtherPorts[作業日],A707,OtherPorts[曳船名],B707,OtherPorts[船名],D707,OtherPorts[門司港発],F707)&gt;1,"要確認：同じ他港作業が重複",IF(OR(NOT(ISNUMBER(O707)),M707="未確認"),"要確認：時間・根拠未確認","確認済")))))</f>
        <v/>
      </c>
      <c r="S707" s="10" t="str">
        <f>IF(B707="","",IF(ISNUMBER(K707),0,1))</f>
        <v/>
      </c>
    </row>
    <row r="708" spans="1:19" ht="24.95" customHeight="1" x14ac:dyDescent="0.2">
      <c r="A708" s="20"/>
      <c r="B708" s="7"/>
      <c r="C708" s="7"/>
      <c r="D708" s="7"/>
      <c r="E708" s="7"/>
      <c r="F708" s="26"/>
      <c r="G708" s="26"/>
      <c r="H708" s="26"/>
      <c r="I708" s="26"/>
      <c r="J708" s="32"/>
      <c r="K708" s="35"/>
      <c r="L708" s="7"/>
      <c r="M708" s="7"/>
      <c r="N708" s="7"/>
      <c r="O708" s="18" t="str">
        <f>IF(B708="","",IF(AND(ISNUMBER(F708),ISNUMBER(I708),I708&gt;=F708),ROUND((I708-F708)*24,4),IF(OR(F708&lt;&gt;"",I708&lt;&gt;""),"",IF(AND(ISNUMBER(J708),J708&gt;=0),J708,""))))</f>
        <v/>
      </c>
      <c r="P708" s="10" t="str">
        <f>IF(B708="","",IF(AND(ISNUMBER(F708),ISNUMBER(I708),I708&gt;=F708),"実績：門司発～門司着",IF(OR(F708&lt;&gt;"",I708&lt;&gt;""),"要確認：時刻不足・逆転",IF(AND(ISNUMBER(J708),J708&gt;=0),"実績：記録の時間","未確認"))))</f>
        <v/>
      </c>
      <c r="Q708" s="10" t="str">
        <f>IF(B708="","",IF(ISNUMBER(A708),YEAR(A708)-IF(MONTH(A708)&lt;4,1,0),""))</f>
        <v/>
      </c>
      <c r="R708" s="10" t="str">
        <f>IF(B708="","",IF(OR(NOT(ISNUMBER(A708)),C708="",D708="",L708="",M708="",AND(B708&lt;&gt;"関豊丸",B708&lt;&gt;"長豊丸")),"要確認：対象船・基本項目",IF(OR(P708="要確認：時刻不足・逆転",AND(ISNUMBER(G708),ISNUMBER(H708),H708&lt;G708),AND(ISNUMBER(F708),ISNUMBER(G708),G708&lt;F708),AND(ISNUMBER(H708),ISNUMBER(I708),I708&lt;H708),AND(ISNUMBER(J708),J708&lt;0),AND(ISNUMBER(K708),K708&lt;0)),"要確認：時刻・時間・料金",IF(COUNTIFS(OtherPorts[作業日],A708,OtherPorts[曳船名],B708,OtherPorts[船名],D708,OtherPorts[門司港発],F708)&gt;1,"要確認：同じ他港作業が重複",IF(OR(NOT(ISNUMBER(O708)),M708="未確認"),"要確認：時間・根拠未確認","確認済")))))</f>
        <v/>
      </c>
      <c r="S708" s="10" t="str">
        <f>IF(B708="","",IF(ISNUMBER(K708),0,1))</f>
        <v/>
      </c>
    </row>
    <row r="709" spans="1:19" ht="24.95" customHeight="1" x14ac:dyDescent="0.2">
      <c r="A709" s="20"/>
      <c r="B709" s="7"/>
      <c r="C709" s="7"/>
      <c r="D709" s="7"/>
      <c r="E709" s="7"/>
      <c r="F709" s="26"/>
      <c r="G709" s="26"/>
      <c r="H709" s="26"/>
      <c r="I709" s="26"/>
      <c r="J709" s="32"/>
      <c r="K709" s="35"/>
      <c r="L709" s="7"/>
      <c r="M709" s="7"/>
      <c r="N709" s="7"/>
      <c r="O709" s="18" t="str">
        <f>IF(B709="","",IF(AND(ISNUMBER(F709),ISNUMBER(I709),I709&gt;=F709),ROUND((I709-F709)*24,4),IF(OR(F709&lt;&gt;"",I709&lt;&gt;""),"",IF(AND(ISNUMBER(J709),J709&gt;=0),J709,""))))</f>
        <v/>
      </c>
      <c r="P709" s="10" t="str">
        <f>IF(B709="","",IF(AND(ISNUMBER(F709),ISNUMBER(I709),I709&gt;=F709),"実績：門司発～門司着",IF(OR(F709&lt;&gt;"",I709&lt;&gt;""),"要確認：時刻不足・逆転",IF(AND(ISNUMBER(J709),J709&gt;=0),"実績：記録の時間","未確認"))))</f>
        <v/>
      </c>
      <c r="Q709" s="10" t="str">
        <f>IF(B709="","",IF(ISNUMBER(A709),YEAR(A709)-IF(MONTH(A709)&lt;4,1,0),""))</f>
        <v/>
      </c>
      <c r="R709" s="10" t="str">
        <f>IF(B709="","",IF(OR(NOT(ISNUMBER(A709)),C709="",D709="",L709="",M709="",AND(B709&lt;&gt;"関豊丸",B709&lt;&gt;"長豊丸")),"要確認：対象船・基本項目",IF(OR(P709="要確認：時刻不足・逆転",AND(ISNUMBER(G709),ISNUMBER(H709),H709&lt;G709),AND(ISNUMBER(F709),ISNUMBER(G709),G709&lt;F709),AND(ISNUMBER(H709),ISNUMBER(I709),I709&lt;H709),AND(ISNUMBER(J709),J709&lt;0),AND(ISNUMBER(K709),K709&lt;0)),"要確認：時刻・時間・料金",IF(COUNTIFS(OtherPorts[作業日],A709,OtherPorts[曳船名],B709,OtherPorts[船名],D709,OtherPorts[門司港発],F709)&gt;1,"要確認：同じ他港作業が重複",IF(OR(NOT(ISNUMBER(O709)),M709="未確認"),"要確認：時間・根拠未確認","確認済")))))</f>
        <v/>
      </c>
      <c r="S709" s="10" t="str">
        <f>IF(B709="","",IF(ISNUMBER(K709),0,1))</f>
        <v/>
      </c>
    </row>
    <row r="710" spans="1:19" ht="24.95" customHeight="1" x14ac:dyDescent="0.2">
      <c r="A710" s="20"/>
      <c r="B710" s="7"/>
      <c r="C710" s="7"/>
      <c r="D710" s="7"/>
      <c r="E710" s="7"/>
      <c r="F710" s="26"/>
      <c r="G710" s="26"/>
      <c r="H710" s="26"/>
      <c r="I710" s="26"/>
      <c r="J710" s="32"/>
      <c r="K710" s="35"/>
      <c r="L710" s="7"/>
      <c r="M710" s="7"/>
      <c r="N710" s="7"/>
      <c r="O710" s="18" t="str">
        <f>IF(B710="","",IF(AND(ISNUMBER(F710),ISNUMBER(I710),I710&gt;=F710),ROUND((I710-F710)*24,4),IF(OR(F710&lt;&gt;"",I710&lt;&gt;""),"",IF(AND(ISNUMBER(J710),J710&gt;=0),J710,""))))</f>
        <v/>
      </c>
      <c r="P710" s="10" t="str">
        <f>IF(B710="","",IF(AND(ISNUMBER(F710),ISNUMBER(I710),I710&gt;=F710),"実績：門司発～門司着",IF(OR(F710&lt;&gt;"",I710&lt;&gt;""),"要確認：時刻不足・逆転",IF(AND(ISNUMBER(J710),J710&gt;=0),"実績：記録の時間","未確認"))))</f>
        <v/>
      </c>
      <c r="Q710" s="10" t="str">
        <f>IF(B710="","",IF(ISNUMBER(A710),YEAR(A710)-IF(MONTH(A710)&lt;4,1,0),""))</f>
        <v/>
      </c>
      <c r="R710" s="10" t="str">
        <f>IF(B710="","",IF(OR(NOT(ISNUMBER(A710)),C710="",D710="",L710="",M710="",AND(B710&lt;&gt;"関豊丸",B710&lt;&gt;"長豊丸")),"要確認：対象船・基本項目",IF(OR(P710="要確認：時刻不足・逆転",AND(ISNUMBER(G710),ISNUMBER(H710),H710&lt;G710),AND(ISNUMBER(F710),ISNUMBER(G710),G710&lt;F710),AND(ISNUMBER(H710),ISNUMBER(I710),I710&lt;H710),AND(ISNUMBER(J710),J710&lt;0),AND(ISNUMBER(K710),K710&lt;0)),"要確認：時刻・時間・料金",IF(COUNTIFS(OtherPorts[作業日],A710,OtherPorts[曳船名],B710,OtherPorts[船名],D710,OtherPorts[門司港発],F710)&gt;1,"要確認：同じ他港作業が重複",IF(OR(NOT(ISNUMBER(O710)),M710="未確認"),"要確認：時間・根拠未確認","確認済")))))</f>
        <v/>
      </c>
      <c r="S710" s="10" t="str">
        <f>IF(B710="","",IF(ISNUMBER(K710),0,1))</f>
        <v/>
      </c>
    </row>
    <row r="711" spans="1:19" ht="24.95" customHeight="1" x14ac:dyDescent="0.2">
      <c r="A711" s="20"/>
      <c r="B711" s="7"/>
      <c r="C711" s="7"/>
      <c r="D711" s="7"/>
      <c r="E711" s="7"/>
      <c r="F711" s="26"/>
      <c r="G711" s="26"/>
      <c r="H711" s="26"/>
      <c r="I711" s="26"/>
      <c r="J711" s="32"/>
      <c r="K711" s="35"/>
      <c r="L711" s="7"/>
      <c r="M711" s="7"/>
      <c r="N711" s="7"/>
      <c r="O711" s="18" t="str">
        <f>IF(B711="","",IF(AND(ISNUMBER(F711),ISNUMBER(I711),I711&gt;=F711),ROUND((I711-F711)*24,4),IF(OR(F711&lt;&gt;"",I711&lt;&gt;""),"",IF(AND(ISNUMBER(J711),J711&gt;=0),J711,""))))</f>
        <v/>
      </c>
      <c r="P711" s="10" t="str">
        <f>IF(B711="","",IF(AND(ISNUMBER(F711),ISNUMBER(I711),I711&gt;=F711),"実績：門司発～門司着",IF(OR(F711&lt;&gt;"",I711&lt;&gt;""),"要確認：時刻不足・逆転",IF(AND(ISNUMBER(J711),J711&gt;=0),"実績：記録の時間","未確認"))))</f>
        <v/>
      </c>
      <c r="Q711" s="10" t="str">
        <f>IF(B711="","",IF(ISNUMBER(A711),YEAR(A711)-IF(MONTH(A711)&lt;4,1,0),""))</f>
        <v/>
      </c>
      <c r="R711" s="10" t="str">
        <f>IF(B711="","",IF(OR(NOT(ISNUMBER(A711)),C711="",D711="",L711="",M711="",AND(B711&lt;&gt;"関豊丸",B711&lt;&gt;"長豊丸")),"要確認：対象船・基本項目",IF(OR(P711="要確認：時刻不足・逆転",AND(ISNUMBER(G711),ISNUMBER(H711),H711&lt;G711),AND(ISNUMBER(F711),ISNUMBER(G711),G711&lt;F711),AND(ISNUMBER(H711),ISNUMBER(I711),I711&lt;H711),AND(ISNUMBER(J711),J711&lt;0),AND(ISNUMBER(K711),K711&lt;0)),"要確認：時刻・時間・料金",IF(COUNTIFS(OtherPorts[作業日],A711,OtherPorts[曳船名],B711,OtherPorts[船名],D711,OtherPorts[門司港発],F711)&gt;1,"要確認：同じ他港作業が重複",IF(OR(NOT(ISNUMBER(O711)),M711="未確認"),"要確認：時間・根拠未確認","確認済")))))</f>
        <v/>
      </c>
      <c r="S711" s="10" t="str">
        <f>IF(B711="","",IF(ISNUMBER(K711),0,1))</f>
        <v/>
      </c>
    </row>
    <row r="712" spans="1:19" ht="24.95" customHeight="1" x14ac:dyDescent="0.2">
      <c r="A712" s="20"/>
      <c r="B712" s="7"/>
      <c r="C712" s="7"/>
      <c r="D712" s="7"/>
      <c r="E712" s="7"/>
      <c r="F712" s="26"/>
      <c r="G712" s="26"/>
      <c r="H712" s="26"/>
      <c r="I712" s="26"/>
      <c r="J712" s="32"/>
      <c r="K712" s="35"/>
      <c r="L712" s="7"/>
      <c r="M712" s="7"/>
      <c r="N712" s="7"/>
      <c r="O712" s="18" t="str">
        <f>IF(B712="","",IF(AND(ISNUMBER(F712),ISNUMBER(I712),I712&gt;=F712),ROUND((I712-F712)*24,4),IF(OR(F712&lt;&gt;"",I712&lt;&gt;""),"",IF(AND(ISNUMBER(J712),J712&gt;=0),J712,""))))</f>
        <v/>
      </c>
      <c r="P712" s="10" t="str">
        <f>IF(B712="","",IF(AND(ISNUMBER(F712),ISNUMBER(I712),I712&gt;=F712),"実績：門司発～門司着",IF(OR(F712&lt;&gt;"",I712&lt;&gt;""),"要確認：時刻不足・逆転",IF(AND(ISNUMBER(J712),J712&gt;=0),"実績：記録の時間","未確認"))))</f>
        <v/>
      </c>
      <c r="Q712" s="10" t="str">
        <f>IF(B712="","",IF(ISNUMBER(A712),YEAR(A712)-IF(MONTH(A712)&lt;4,1,0),""))</f>
        <v/>
      </c>
      <c r="R712" s="10" t="str">
        <f>IF(B712="","",IF(OR(NOT(ISNUMBER(A712)),C712="",D712="",L712="",M712="",AND(B712&lt;&gt;"関豊丸",B712&lt;&gt;"長豊丸")),"要確認：対象船・基本項目",IF(OR(P712="要確認：時刻不足・逆転",AND(ISNUMBER(G712),ISNUMBER(H712),H712&lt;G712),AND(ISNUMBER(F712),ISNUMBER(G712),G712&lt;F712),AND(ISNUMBER(H712),ISNUMBER(I712),I712&lt;H712),AND(ISNUMBER(J712),J712&lt;0),AND(ISNUMBER(K712),K712&lt;0)),"要確認：時刻・時間・料金",IF(COUNTIFS(OtherPorts[作業日],A712,OtherPorts[曳船名],B712,OtherPorts[船名],D712,OtherPorts[門司港発],F712)&gt;1,"要確認：同じ他港作業が重複",IF(OR(NOT(ISNUMBER(O712)),M712="未確認"),"要確認：時間・根拠未確認","確認済")))))</f>
        <v/>
      </c>
      <c r="S712" s="10" t="str">
        <f>IF(B712="","",IF(ISNUMBER(K712),0,1))</f>
        <v/>
      </c>
    </row>
    <row r="713" spans="1:19" ht="24.95" customHeight="1" x14ac:dyDescent="0.2">
      <c r="A713" s="20"/>
      <c r="B713" s="7"/>
      <c r="C713" s="7"/>
      <c r="D713" s="7"/>
      <c r="E713" s="7"/>
      <c r="F713" s="26"/>
      <c r="G713" s="26"/>
      <c r="H713" s="26"/>
      <c r="I713" s="26"/>
      <c r="J713" s="32"/>
      <c r="K713" s="35"/>
      <c r="L713" s="7"/>
      <c r="M713" s="7"/>
      <c r="N713" s="7"/>
      <c r="O713" s="18" t="str">
        <f>IF(B713="","",IF(AND(ISNUMBER(F713),ISNUMBER(I713),I713&gt;=F713),ROUND((I713-F713)*24,4),IF(OR(F713&lt;&gt;"",I713&lt;&gt;""),"",IF(AND(ISNUMBER(J713),J713&gt;=0),J713,""))))</f>
        <v/>
      </c>
      <c r="P713" s="10" t="str">
        <f>IF(B713="","",IF(AND(ISNUMBER(F713),ISNUMBER(I713),I713&gt;=F713),"実績：門司発～門司着",IF(OR(F713&lt;&gt;"",I713&lt;&gt;""),"要確認：時刻不足・逆転",IF(AND(ISNUMBER(J713),J713&gt;=0),"実績：記録の時間","未確認"))))</f>
        <v/>
      </c>
      <c r="Q713" s="10" t="str">
        <f>IF(B713="","",IF(ISNUMBER(A713),YEAR(A713)-IF(MONTH(A713)&lt;4,1,0),""))</f>
        <v/>
      </c>
      <c r="R713" s="10" t="str">
        <f>IF(B713="","",IF(OR(NOT(ISNUMBER(A713)),C713="",D713="",L713="",M713="",AND(B713&lt;&gt;"関豊丸",B713&lt;&gt;"長豊丸")),"要確認：対象船・基本項目",IF(OR(P713="要確認：時刻不足・逆転",AND(ISNUMBER(G713),ISNUMBER(H713),H713&lt;G713),AND(ISNUMBER(F713),ISNUMBER(G713),G713&lt;F713),AND(ISNUMBER(H713),ISNUMBER(I713),I713&lt;H713),AND(ISNUMBER(J713),J713&lt;0),AND(ISNUMBER(K713),K713&lt;0)),"要確認：時刻・時間・料金",IF(COUNTIFS(OtherPorts[作業日],A713,OtherPorts[曳船名],B713,OtherPorts[船名],D713,OtherPorts[門司港発],F713)&gt;1,"要確認：同じ他港作業が重複",IF(OR(NOT(ISNUMBER(O713)),M713="未確認"),"要確認：時間・根拠未確認","確認済")))))</f>
        <v/>
      </c>
      <c r="S713" s="10" t="str">
        <f>IF(B713="","",IF(ISNUMBER(K713),0,1))</f>
        <v/>
      </c>
    </row>
    <row r="714" spans="1:19" ht="24.95" customHeight="1" x14ac:dyDescent="0.2">
      <c r="A714" s="20"/>
      <c r="B714" s="7"/>
      <c r="C714" s="7"/>
      <c r="D714" s="7"/>
      <c r="E714" s="7"/>
      <c r="F714" s="26"/>
      <c r="G714" s="26"/>
      <c r="H714" s="26"/>
      <c r="I714" s="26"/>
      <c r="J714" s="32"/>
      <c r="K714" s="35"/>
      <c r="L714" s="7"/>
      <c r="M714" s="7"/>
      <c r="N714" s="7"/>
      <c r="O714" s="18" t="str">
        <f>IF(B714="","",IF(AND(ISNUMBER(F714),ISNUMBER(I714),I714&gt;=F714),ROUND((I714-F714)*24,4),IF(OR(F714&lt;&gt;"",I714&lt;&gt;""),"",IF(AND(ISNUMBER(J714),J714&gt;=0),J714,""))))</f>
        <v/>
      </c>
      <c r="P714" s="10" t="str">
        <f>IF(B714="","",IF(AND(ISNUMBER(F714),ISNUMBER(I714),I714&gt;=F714),"実績：門司発～門司着",IF(OR(F714&lt;&gt;"",I714&lt;&gt;""),"要確認：時刻不足・逆転",IF(AND(ISNUMBER(J714),J714&gt;=0),"実績：記録の時間","未確認"))))</f>
        <v/>
      </c>
      <c r="Q714" s="10" t="str">
        <f>IF(B714="","",IF(ISNUMBER(A714),YEAR(A714)-IF(MONTH(A714)&lt;4,1,0),""))</f>
        <v/>
      </c>
      <c r="R714" s="10" t="str">
        <f>IF(B714="","",IF(OR(NOT(ISNUMBER(A714)),C714="",D714="",L714="",M714="",AND(B714&lt;&gt;"関豊丸",B714&lt;&gt;"長豊丸")),"要確認：対象船・基本項目",IF(OR(P714="要確認：時刻不足・逆転",AND(ISNUMBER(G714),ISNUMBER(H714),H714&lt;G714),AND(ISNUMBER(F714),ISNUMBER(G714),G714&lt;F714),AND(ISNUMBER(H714),ISNUMBER(I714),I714&lt;H714),AND(ISNUMBER(J714),J714&lt;0),AND(ISNUMBER(K714),K714&lt;0)),"要確認：時刻・時間・料金",IF(COUNTIFS(OtherPorts[作業日],A714,OtherPorts[曳船名],B714,OtherPorts[船名],D714,OtherPorts[門司港発],F714)&gt;1,"要確認：同じ他港作業が重複",IF(OR(NOT(ISNUMBER(O714)),M714="未確認"),"要確認：時間・根拠未確認","確認済")))))</f>
        <v/>
      </c>
      <c r="S714" s="10" t="str">
        <f>IF(B714="","",IF(ISNUMBER(K714),0,1))</f>
        <v/>
      </c>
    </row>
    <row r="715" spans="1:19" ht="24.95" customHeight="1" x14ac:dyDescent="0.2">
      <c r="A715" s="20"/>
      <c r="B715" s="7"/>
      <c r="C715" s="7"/>
      <c r="D715" s="7"/>
      <c r="E715" s="7"/>
      <c r="F715" s="26"/>
      <c r="G715" s="26"/>
      <c r="H715" s="26"/>
      <c r="I715" s="26"/>
      <c r="J715" s="32"/>
      <c r="K715" s="35"/>
      <c r="L715" s="7"/>
      <c r="M715" s="7"/>
      <c r="N715" s="7"/>
      <c r="O715" s="18" t="str">
        <f>IF(B715="","",IF(AND(ISNUMBER(F715),ISNUMBER(I715),I715&gt;=F715),ROUND((I715-F715)*24,4),IF(OR(F715&lt;&gt;"",I715&lt;&gt;""),"",IF(AND(ISNUMBER(J715),J715&gt;=0),J715,""))))</f>
        <v/>
      </c>
      <c r="P715" s="10" t="str">
        <f>IF(B715="","",IF(AND(ISNUMBER(F715),ISNUMBER(I715),I715&gt;=F715),"実績：門司発～門司着",IF(OR(F715&lt;&gt;"",I715&lt;&gt;""),"要確認：時刻不足・逆転",IF(AND(ISNUMBER(J715),J715&gt;=0),"実績：記録の時間","未確認"))))</f>
        <v/>
      </c>
      <c r="Q715" s="10" t="str">
        <f>IF(B715="","",IF(ISNUMBER(A715),YEAR(A715)-IF(MONTH(A715)&lt;4,1,0),""))</f>
        <v/>
      </c>
      <c r="R715" s="10" t="str">
        <f>IF(B715="","",IF(OR(NOT(ISNUMBER(A715)),C715="",D715="",L715="",M715="",AND(B715&lt;&gt;"関豊丸",B715&lt;&gt;"長豊丸")),"要確認：対象船・基本項目",IF(OR(P715="要確認：時刻不足・逆転",AND(ISNUMBER(G715),ISNUMBER(H715),H715&lt;G715),AND(ISNUMBER(F715),ISNUMBER(G715),G715&lt;F715),AND(ISNUMBER(H715),ISNUMBER(I715),I715&lt;H715),AND(ISNUMBER(J715),J715&lt;0),AND(ISNUMBER(K715),K715&lt;0)),"要確認：時刻・時間・料金",IF(COUNTIFS(OtherPorts[作業日],A715,OtherPorts[曳船名],B715,OtherPorts[船名],D715,OtherPorts[門司港発],F715)&gt;1,"要確認：同じ他港作業が重複",IF(OR(NOT(ISNUMBER(O715)),M715="未確認"),"要確認：時間・根拠未確認","確認済")))))</f>
        <v/>
      </c>
      <c r="S715" s="10" t="str">
        <f>IF(B715="","",IF(ISNUMBER(K715),0,1))</f>
        <v/>
      </c>
    </row>
    <row r="716" spans="1:19" ht="24.95" customHeight="1" x14ac:dyDescent="0.2">
      <c r="A716" s="20"/>
      <c r="B716" s="7"/>
      <c r="C716" s="7"/>
      <c r="D716" s="7"/>
      <c r="E716" s="7"/>
      <c r="F716" s="26"/>
      <c r="G716" s="26"/>
      <c r="H716" s="26"/>
      <c r="I716" s="26"/>
      <c r="J716" s="32"/>
      <c r="K716" s="35"/>
      <c r="L716" s="7"/>
      <c r="M716" s="7"/>
      <c r="N716" s="7"/>
      <c r="O716" s="18" t="str">
        <f>IF(B716="","",IF(AND(ISNUMBER(F716),ISNUMBER(I716),I716&gt;=F716),ROUND((I716-F716)*24,4),IF(OR(F716&lt;&gt;"",I716&lt;&gt;""),"",IF(AND(ISNUMBER(J716),J716&gt;=0),J716,""))))</f>
        <v/>
      </c>
      <c r="P716" s="10" t="str">
        <f>IF(B716="","",IF(AND(ISNUMBER(F716),ISNUMBER(I716),I716&gt;=F716),"実績：門司発～門司着",IF(OR(F716&lt;&gt;"",I716&lt;&gt;""),"要確認：時刻不足・逆転",IF(AND(ISNUMBER(J716),J716&gt;=0),"実績：記録の時間","未確認"))))</f>
        <v/>
      </c>
      <c r="Q716" s="10" t="str">
        <f>IF(B716="","",IF(ISNUMBER(A716),YEAR(A716)-IF(MONTH(A716)&lt;4,1,0),""))</f>
        <v/>
      </c>
      <c r="R716" s="10" t="str">
        <f>IF(B716="","",IF(OR(NOT(ISNUMBER(A716)),C716="",D716="",L716="",M716="",AND(B716&lt;&gt;"関豊丸",B716&lt;&gt;"長豊丸")),"要確認：対象船・基本項目",IF(OR(P716="要確認：時刻不足・逆転",AND(ISNUMBER(G716),ISNUMBER(H716),H716&lt;G716),AND(ISNUMBER(F716),ISNUMBER(G716),G716&lt;F716),AND(ISNUMBER(H716),ISNUMBER(I716),I716&lt;H716),AND(ISNUMBER(J716),J716&lt;0),AND(ISNUMBER(K716),K716&lt;0)),"要確認：時刻・時間・料金",IF(COUNTIFS(OtherPorts[作業日],A716,OtherPorts[曳船名],B716,OtherPorts[船名],D716,OtherPorts[門司港発],F716)&gt;1,"要確認：同じ他港作業が重複",IF(OR(NOT(ISNUMBER(O716)),M716="未確認"),"要確認：時間・根拠未確認","確認済")))))</f>
        <v/>
      </c>
      <c r="S716" s="10" t="str">
        <f>IF(B716="","",IF(ISNUMBER(K716),0,1))</f>
        <v/>
      </c>
    </row>
    <row r="717" spans="1:19" ht="24.95" customHeight="1" x14ac:dyDescent="0.2">
      <c r="A717" s="20"/>
      <c r="B717" s="7"/>
      <c r="C717" s="7"/>
      <c r="D717" s="7"/>
      <c r="E717" s="7"/>
      <c r="F717" s="26"/>
      <c r="G717" s="26"/>
      <c r="H717" s="26"/>
      <c r="I717" s="26"/>
      <c r="J717" s="32"/>
      <c r="K717" s="35"/>
      <c r="L717" s="7"/>
      <c r="M717" s="7"/>
      <c r="N717" s="7"/>
      <c r="O717" s="18" t="str">
        <f>IF(B717="","",IF(AND(ISNUMBER(F717),ISNUMBER(I717),I717&gt;=F717),ROUND((I717-F717)*24,4),IF(OR(F717&lt;&gt;"",I717&lt;&gt;""),"",IF(AND(ISNUMBER(J717),J717&gt;=0),J717,""))))</f>
        <v/>
      </c>
      <c r="P717" s="10" t="str">
        <f>IF(B717="","",IF(AND(ISNUMBER(F717),ISNUMBER(I717),I717&gt;=F717),"実績：門司発～門司着",IF(OR(F717&lt;&gt;"",I717&lt;&gt;""),"要確認：時刻不足・逆転",IF(AND(ISNUMBER(J717),J717&gt;=0),"実績：記録の時間","未確認"))))</f>
        <v/>
      </c>
      <c r="Q717" s="10" t="str">
        <f>IF(B717="","",IF(ISNUMBER(A717),YEAR(A717)-IF(MONTH(A717)&lt;4,1,0),""))</f>
        <v/>
      </c>
      <c r="R717" s="10" t="str">
        <f>IF(B717="","",IF(OR(NOT(ISNUMBER(A717)),C717="",D717="",L717="",M717="",AND(B717&lt;&gt;"関豊丸",B717&lt;&gt;"長豊丸")),"要確認：対象船・基本項目",IF(OR(P717="要確認：時刻不足・逆転",AND(ISNUMBER(G717),ISNUMBER(H717),H717&lt;G717),AND(ISNUMBER(F717),ISNUMBER(G717),G717&lt;F717),AND(ISNUMBER(H717),ISNUMBER(I717),I717&lt;H717),AND(ISNUMBER(J717),J717&lt;0),AND(ISNUMBER(K717),K717&lt;0)),"要確認：時刻・時間・料金",IF(COUNTIFS(OtherPorts[作業日],A717,OtherPorts[曳船名],B717,OtherPorts[船名],D717,OtherPorts[門司港発],F717)&gt;1,"要確認：同じ他港作業が重複",IF(OR(NOT(ISNUMBER(O717)),M717="未確認"),"要確認：時間・根拠未確認","確認済")))))</f>
        <v/>
      </c>
      <c r="S717" s="10" t="str">
        <f>IF(B717="","",IF(ISNUMBER(K717),0,1))</f>
        <v/>
      </c>
    </row>
    <row r="718" spans="1:19" ht="24.95" customHeight="1" x14ac:dyDescent="0.2">
      <c r="A718" s="20"/>
      <c r="B718" s="7"/>
      <c r="C718" s="7"/>
      <c r="D718" s="7"/>
      <c r="E718" s="7"/>
      <c r="F718" s="26"/>
      <c r="G718" s="26"/>
      <c r="H718" s="26"/>
      <c r="I718" s="26"/>
      <c r="J718" s="32"/>
      <c r="K718" s="35"/>
      <c r="L718" s="7"/>
      <c r="M718" s="7"/>
      <c r="N718" s="7"/>
      <c r="O718" s="18" t="str">
        <f>IF(B718="","",IF(AND(ISNUMBER(F718),ISNUMBER(I718),I718&gt;=F718),ROUND((I718-F718)*24,4),IF(OR(F718&lt;&gt;"",I718&lt;&gt;""),"",IF(AND(ISNUMBER(J718),J718&gt;=0),J718,""))))</f>
        <v/>
      </c>
      <c r="P718" s="10" t="str">
        <f>IF(B718="","",IF(AND(ISNUMBER(F718),ISNUMBER(I718),I718&gt;=F718),"実績：門司発～門司着",IF(OR(F718&lt;&gt;"",I718&lt;&gt;""),"要確認：時刻不足・逆転",IF(AND(ISNUMBER(J718),J718&gt;=0),"実績：記録の時間","未確認"))))</f>
        <v/>
      </c>
      <c r="Q718" s="10" t="str">
        <f>IF(B718="","",IF(ISNUMBER(A718),YEAR(A718)-IF(MONTH(A718)&lt;4,1,0),""))</f>
        <v/>
      </c>
      <c r="R718" s="10" t="str">
        <f>IF(B718="","",IF(OR(NOT(ISNUMBER(A718)),C718="",D718="",L718="",M718="",AND(B718&lt;&gt;"関豊丸",B718&lt;&gt;"長豊丸")),"要確認：対象船・基本項目",IF(OR(P718="要確認：時刻不足・逆転",AND(ISNUMBER(G718),ISNUMBER(H718),H718&lt;G718),AND(ISNUMBER(F718),ISNUMBER(G718),G718&lt;F718),AND(ISNUMBER(H718),ISNUMBER(I718),I718&lt;H718),AND(ISNUMBER(J718),J718&lt;0),AND(ISNUMBER(K718),K718&lt;0)),"要確認：時刻・時間・料金",IF(COUNTIFS(OtherPorts[作業日],A718,OtherPorts[曳船名],B718,OtherPorts[船名],D718,OtherPorts[門司港発],F718)&gt;1,"要確認：同じ他港作業が重複",IF(OR(NOT(ISNUMBER(O718)),M718="未確認"),"要確認：時間・根拠未確認","確認済")))))</f>
        <v/>
      </c>
      <c r="S718" s="10" t="str">
        <f>IF(B718="","",IF(ISNUMBER(K718),0,1))</f>
        <v/>
      </c>
    </row>
    <row r="719" spans="1:19" ht="24.95" customHeight="1" x14ac:dyDescent="0.2">
      <c r="A719" s="20"/>
      <c r="B719" s="7"/>
      <c r="C719" s="7"/>
      <c r="D719" s="7"/>
      <c r="E719" s="7"/>
      <c r="F719" s="26"/>
      <c r="G719" s="26"/>
      <c r="H719" s="26"/>
      <c r="I719" s="26"/>
      <c r="J719" s="32"/>
      <c r="K719" s="35"/>
      <c r="L719" s="7"/>
      <c r="M719" s="7"/>
      <c r="N719" s="7"/>
      <c r="O719" s="18" t="str">
        <f>IF(B719="","",IF(AND(ISNUMBER(F719),ISNUMBER(I719),I719&gt;=F719),ROUND((I719-F719)*24,4),IF(OR(F719&lt;&gt;"",I719&lt;&gt;""),"",IF(AND(ISNUMBER(J719),J719&gt;=0),J719,""))))</f>
        <v/>
      </c>
      <c r="P719" s="10" t="str">
        <f>IF(B719="","",IF(AND(ISNUMBER(F719),ISNUMBER(I719),I719&gt;=F719),"実績：門司発～門司着",IF(OR(F719&lt;&gt;"",I719&lt;&gt;""),"要確認：時刻不足・逆転",IF(AND(ISNUMBER(J719),J719&gt;=0),"実績：記録の時間","未確認"))))</f>
        <v/>
      </c>
      <c r="Q719" s="10" t="str">
        <f>IF(B719="","",IF(ISNUMBER(A719),YEAR(A719)-IF(MONTH(A719)&lt;4,1,0),""))</f>
        <v/>
      </c>
      <c r="R719" s="10" t="str">
        <f>IF(B719="","",IF(OR(NOT(ISNUMBER(A719)),C719="",D719="",L719="",M719="",AND(B719&lt;&gt;"関豊丸",B719&lt;&gt;"長豊丸")),"要確認：対象船・基本項目",IF(OR(P719="要確認：時刻不足・逆転",AND(ISNUMBER(G719),ISNUMBER(H719),H719&lt;G719),AND(ISNUMBER(F719),ISNUMBER(G719),G719&lt;F719),AND(ISNUMBER(H719),ISNUMBER(I719),I719&lt;H719),AND(ISNUMBER(J719),J719&lt;0),AND(ISNUMBER(K719),K719&lt;0)),"要確認：時刻・時間・料金",IF(COUNTIFS(OtherPorts[作業日],A719,OtherPorts[曳船名],B719,OtherPorts[船名],D719,OtherPorts[門司港発],F719)&gt;1,"要確認：同じ他港作業が重複",IF(OR(NOT(ISNUMBER(O719)),M719="未確認"),"要確認：時間・根拠未確認","確認済")))))</f>
        <v/>
      </c>
      <c r="S719" s="10" t="str">
        <f>IF(B719="","",IF(ISNUMBER(K719),0,1))</f>
        <v/>
      </c>
    </row>
    <row r="720" spans="1:19" ht="24.95" customHeight="1" x14ac:dyDescent="0.2">
      <c r="A720" s="20"/>
      <c r="B720" s="7"/>
      <c r="C720" s="7"/>
      <c r="D720" s="7"/>
      <c r="E720" s="7"/>
      <c r="F720" s="26"/>
      <c r="G720" s="26"/>
      <c r="H720" s="26"/>
      <c r="I720" s="26"/>
      <c r="J720" s="32"/>
      <c r="K720" s="35"/>
      <c r="L720" s="7"/>
      <c r="M720" s="7"/>
      <c r="N720" s="7"/>
      <c r="O720" s="18" t="str">
        <f>IF(B720="","",IF(AND(ISNUMBER(F720),ISNUMBER(I720),I720&gt;=F720),ROUND((I720-F720)*24,4),IF(OR(F720&lt;&gt;"",I720&lt;&gt;""),"",IF(AND(ISNUMBER(J720),J720&gt;=0),J720,""))))</f>
        <v/>
      </c>
      <c r="P720" s="10" t="str">
        <f>IF(B720="","",IF(AND(ISNUMBER(F720),ISNUMBER(I720),I720&gt;=F720),"実績：門司発～門司着",IF(OR(F720&lt;&gt;"",I720&lt;&gt;""),"要確認：時刻不足・逆転",IF(AND(ISNUMBER(J720),J720&gt;=0),"実績：記録の時間","未確認"))))</f>
        <v/>
      </c>
      <c r="Q720" s="10" t="str">
        <f>IF(B720="","",IF(ISNUMBER(A720),YEAR(A720)-IF(MONTH(A720)&lt;4,1,0),""))</f>
        <v/>
      </c>
      <c r="R720" s="10" t="str">
        <f>IF(B720="","",IF(OR(NOT(ISNUMBER(A720)),C720="",D720="",L720="",M720="",AND(B720&lt;&gt;"関豊丸",B720&lt;&gt;"長豊丸")),"要確認：対象船・基本項目",IF(OR(P720="要確認：時刻不足・逆転",AND(ISNUMBER(G720),ISNUMBER(H720),H720&lt;G720),AND(ISNUMBER(F720),ISNUMBER(G720),G720&lt;F720),AND(ISNUMBER(H720),ISNUMBER(I720),I720&lt;H720),AND(ISNUMBER(J720),J720&lt;0),AND(ISNUMBER(K720),K720&lt;0)),"要確認：時刻・時間・料金",IF(COUNTIFS(OtherPorts[作業日],A720,OtherPorts[曳船名],B720,OtherPorts[船名],D720,OtherPorts[門司港発],F720)&gt;1,"要確認：同じ他港作業が重複",IF(OR(NOT(ISNUMBER(O720)),M720="未確認"),"要確認：時間・根拠未確認","確認済")))))</f>
        <v/>
      </c>
      <c r="S720" s="10" t="str">
        <f>IF(B720="","",IF(ISNUMBER(K720),0,1))</f>
        <v/>
      </c>
    </row>
    <row r="721" spans="1:19" ht="24.95" customHeight="1" x14ac:dyDescent="0.2">
      <c r="A721" s="20"/>
      <c r="B721" s="7"/>
      <c r="C721" s="7"/>
      <c r="D721" s="7"/>
      <c r="E721" s="7"/>
      <c r="F721" s="26"/>
      <c r="G721" s="26"/>
      <c r="H721" s="26"/>
      <c r="I721" s="26"/>
      <c r="J721" s="32"/>
      <c r="K721" s="35"/>
      <c r="L721" s="7"/>
      <c r="M721" s="7"/>
      <c r="N721" s="7"/>
      <c r="O721" s="18" t="str">
        <f>IF(B721="","",IF(AND(ISNUMBER(F721),ISNUMBER(I721),I721&gt;=F721),ROUND((I721-F721)*24,4),IF(OR(F721&lt;&gt;"",I721&lt;&gt;""),"",IF(AND(ISNUMBER(J721),J721&gt;=0),J721,""))))</f>
        <v/>
      </c>
      <c r="P721" s="10" t="str">
        <f>IF(B721="","",IF(AND(ISNUMBER(F721),ISNUMBER(I721),I721&gt;=F721),"実績：門司発～門司着",IF(OR(F721&lt;&gt;"",I721&lt;&gt;""),"要確認：時刻不足・逆転",IF(AND(ISNUMBER(J721),J721&gt;=0),"実績：記録の時間","未確認"))))</f>
        <v/>
      </c>
      <c r="Q721" s="10" t="str">
        <f>IF(B721="","",IF(ISNUMBER(A721),YEAR(A721)-IF(MONTH(A721)&lt;4,1,0),""))</f>
        <v/>
      </c>
      <c r="R721" s="10" t="str">
        <f>IF(B721="","",IF(OR(NOT(ISNUMBER(A721)),C721="",D721="",L721="",M721="",AND(B721&lt;&gt;"関豊丸",B721&lt;&gt;"長豊丸")),"要確認：対象船・基本項目",IF(OR(P721="要確認：時刻不足・逆転",AND(ISNUMBER(G721),ISNUMBER(H721),H721&lt;G721),AND(ISNUMBER(F721),ISNUMBER(G721),G721&lt;F721),AND(ISNUMBER(H721),ISNUMBER(I721),I721&lt;H721),AND(ISNUMBER(J721),J721&lt;0),AND(ISNUMBER(K721),K721&lt;0)),"要確認：時刻・時間・料金",IF(COUNTIFS(OtherPorts[作業日],A721,OtherPorts[曳船名],B721,OtherPorts[船名],D721,OtherPorts[門司港発],F721)&gt;1,"要確認：同じ他港作業が重複",IF(OR(NOT(ISNUMBER(O721)),M721="未確認"),"要確認：時間・根拠未確認","確認済")))))</f>
        <v/>
      </c>
      <c r="S721" s="10" t="str">
        <f>IF(B721="","",IF(ISNUMBER(K721),0,1))</f>
        <v/>
      </c>
    </row>
    <row r="722" spans="1:19" ht="24.95" customHeight="1" x14ac:dyDescent="0.2">
      <c r="A722" s="20"/>
      <c r="B722" s="7"/>
      <c r="C722" s="7"/>
      <c r="D722" s="7"/>
      <c r="E722" s="7"/>
      <c r="F722" s="26"/>
      <c r="G722" s="26"/>
      <c r="H722" s="26"/>
      <c r="I722" s="26"/>
      <c r="J722" s="32"/>
      <c r="K722" s="35"/>
      <c r="L722" s="7"/>
      <c r="M722" s="7"/>
      <c r="N722" s="7"/>
      <c r="O722" s="18" t="str">
        <f>IF(B722="","",IF(AND(ISNUMBER(F722),ISNUMBER(I722),I722&gt;=F722),ROUND((I722-F722)*24,4),IF(OR(F722&lt;&gt;"",I722&lt;&gt;""),"",IF(AND(ISNUMBER(J722),J722&gt;=0),J722,""))))</f>
        <v/>
      </c>
      <c r="P722" s="10" t="str">
        <f>IF(B722="","",IF(AND(ISNUMBER(F722),ISNUMBER(I722),I722&gt;=F722),"実績：門司発～門司着",IF(OR(F722&lt;&gt;"",I722&lt;&gt;""),"要確認：時刻不足・逆転",IF(AND(ISNUMBER(J722),J722&gt;=0),"実績：記録の時間","未確認"))))</f>
        <v/>
      </c>
      <c r="Q722" s="10" t="str">
        <f>IF(B722="","",IF(ISNUMBER(A722),YEAR(A722)-IF(MONTH(A722)&lt;4,1,0),""))</f>
        <v/>
      </c>
      <c r="R722" s="10" t="str">
        <f>IF(B722="","",IF(OR(NOT(ISNUMBER(A722)),C722="",D722="",L722="",M722="",AND(B722&lt;&gt;"関豊丸",B722&lt;&gt;"長豊丸")),"要確認：対象船・基本項目",IF(OR(P722="要確認：時刻不足・逆転",AND(ISNUMBER(G722),ISNUMBER(H722),H722&lt;G722),AND(ISNUMBER(F722),ISNUMBER(G722),G722&lt;F722),AND(ISNUMBER(H722),ISNUMBER(I722),I722&lt;H722),AND(ISNUMBER(J722),J722&lt;0),AND(ISNUMBER(K722),K722&lt;0)),"要確認：時刻・時間・料金",IF(COUNTIFS(OtherPorts[作業日],A722,OtherPorts[曳船名],B722,OtherPorts[船名],D722,OtherPorts[門司港発],F722)&gt;1,"要確認：同じ他港作業が重複",IF(OR(NOT(ISNUMBER(O722)),M722="未確認"),"要確認：時間・根拠未確認","確認済")))))</f>
        <v/>
      </c>
      <c r="S722" s="10" t="str">
        <f>IF(B722="","",IF(ISNUMBER(K722),0,1))</f>
        <v/>
      </c>
    </row>
    <row r="723" spans="1:19" ht="24.95" customHeight="1" x14ac:dyDescent="0.2">
      <c r="A723" s="20"/>
      <c r="B723" s="7"/>
      <c r="C723" s="7"/>
      <c r="D723" s="7"/>
      <c r="E723" s="7"/>
      <c r="F723" s="26"/>
      <c r="G723" s="26"/>
      <c r="H723" s="26"/>
      <c r="I723" s="26"/>
      <c r="J723" s="32"/>
      <c r="K723" s="35"/>
      <c r="L723" s="7"/>
      <c r="M723" s="7"/>
      <c r="N723" s="7"/>
      <c r="O723" s="18" t="str">
        <f>IF(B723="","",IF(AND(ISNUMBER(F723),ISNUMBER(I723),I723&gt;=F723),ROUND((I723-F723)*24,4),IF(OR(F723&lt;&gt;"",I723&lt;&gt;""),"",IF(AND(ISNUMBER(J723),J723&gt;=0),J723,""))))</f>
        <v/>
      </c>
      <c r="P723" s="10" t="str">
        <f>IF(B723="","",IF(AND(ISNUMBER(F723),ISNUMBER(I723),I723&gt;=F723),"実績：門司発～門司着",IF(OR(F723&lt;&gt;"",I723&lt;&gt;""),"要確認：時刻不足・逆転",IF(AND(ISNUMBER(J723),J723&gt;=0),"実績：記録の時間","未確認"))))</f>
        <v/>
      </c>
      <c r="Q723" s="10" t="str">
        <f>IF(B723="","",IF(ISNUMBER(A723),YEAR(A723)-IF(MONTH(A723)&lt;4,1,0),""))</f>
        <v/>
      </c>
      <c r="R723" s="10" t="str">
        <f>IF(B723="","",IF(OR(NOT(ISNUMBER(A723)),C723="",D723="",L723="",M723="",AND(B723&lt;&gt;"関豊丸",B723&lt;&gt;"長豊丸")),"要確認：対象船・基本項目",IF(OR(P723="要確認：時刻不足・逆転",AND(ISNUMBER(G723),ISNUMBER(H723),H723&lt;G723),AND(ISNUMBER(F723),ISNUMBER(G723),G723&lt;F723),AND(ISNUMBER(H723),ISNUMBER(I723),I723&lt;H723),AND(ISNUMBER(J723),J723&lt;0),AND(ISNUMBER(K723),K723&lt;0)),"要確認：時刻・時間・料金",IF(COUNTIFS(OtherPorts[作業日],A723,OtherPorts[曳船名],B723,OtherPorts[船名],D723,OtherPorts[門司港発],F723)&gt;1,"要確認：同じ他港作業が重複",IF(OR(NOT(ISNUMBER(O723)),M723="未確認"),"要確認：時間・根拠未確認","確認済")))))</f>
        <v/>
      </c>
      <c r="S723" s="10" t="str">
        <f>IF(B723="","",IF(ISNUMBER(K723),0,1))</f>
        <v/>
      </c>
    </row>
    <row r="724" spans="1:19" ht="24.95" customHeight="1" x14ac:dyDescent="0.2">
      <c r="A724" s="20"/>
      <c r="B724" s="7"/>
      <c r="C724" s="7"/>
      <c r="D724" s="7"/>
      <c r="E724" s="7"/>
      <c r="F724" s="26"/>
      <c r="G724" s="26"/>
      <c r="H724" s="26"/>
      <c r="I724" s="26"/>
      <c r="J724" s="32"/>
      <c r="K724" s="35"/>
      <c r="L724" s="7"/>
      <c r="M724" s="7"/>
      <c r="N724" s="7"/>
      <c r="O724" s="18" t="str">
        <f>IF(B724="","",IF(AND(ISNUMBER(F724),ISNUMBER(I724),I724&gt;=F724),ROUND((I724-F724)*24,4),IF(OR(F724&lt;&gt;"",I724&lt;&gt;""),"",IF(AND(ISNUMBER(J724),J724&gt;=0),J724,""))))</f>
        <v/>
      </c>
      <c r="P724" s="10" t="str">
        <f>IF(B724="","",IF(AND(ISNUMBER(F724),ISNUMBER(I724),I724&gt;=F724),"実績：門司発～門司着",IF(OR(F724&lt;&gt;"",I724&lt;&gt;""),"要確認：時刻不足・逆転",IF(AND(ISNUMBER(J724),J724&gt;=0),"実績：記録の時間","未確認"))))</f>
        <v/>
      </c>
      <c r="Q724" s="10" t="str">
        <f>IF(B724="","",IF(ISNUMBER(A724),YEAR(A724)-IF(MONTH(A724)&lt;4,1,0),""))</f>
        <v/>
      </c>
      <c r="R724" s="10" t="str">
        <f>IF(B724="","",IF(OR(NOT(ISNUMBER(A724)),C724="",D724="",L724="",M724="",AND(B724&lt;&gt;"関豊丸",B724&lt;&gt;"長豊丸")),"要確認：対象船・基本項目",IF(OR(P724="要確認：時刻不足・逆転",AND(ISNUMBER(G724),ISNUMBER(H724),H724&lt;G724),AND(ISNUMBER(F724),ISNUMBER(G724),G724&lt;F724),AND(ISNUMBER(H724),ISNUMBER(I724),I724&lt;H724),AND(ISNUMBER(J724),J724&lt;0),AND(ISNUMBER(K724),K724&lt;0)),"要確認：時刻・時間・料金",IF(COUNTIFS(OtherPorts[作業日],A724,OtherPorts[曳船名],B724,OtherPorts[船名],D724,OtherPorts[門司港発],F724)&gt;1,"要確認：同じ他港作業が重複",IF(OR(NOT(ISNUMBER(O724)),M724="未確認"),"要確認：時間・根拠未確認","確認済")))))</f>
        <v/>
      </c>
      <c r="S724" s="10" t="str">
        <f>IF(B724="","",IF(ISNUMBER(K724),0,1))</f>
        <v/>
      </c>
    </row>
    <row r="725" spans="1:19" ht="24.95" customHeight="1" x14ac:dyDescent="0.2">
      <c r="A725" s="20"/>
      <c r="B725" s="7"/>
      <c r="C725" s="7"/>
      <c r="D725" s="7"/>
      <c r="E725" s="7"/>
      <c r="F725" s="26"/>
      <c r="G725" s="26"/>
      <c r="H725" s="26"/>
      <c r="I725" s="26"/>
      <c r="J725" s="32"/>
      <c r="K725" s="35"/>
      <c r="L725" s="7"/>
      <c r="M725" s="7"/>
      <c r="N725" s="7"/>
      <c r="O725" s="18" t="str">
        <f>IF(B725="","",IF(AND(ISNUMBER(F725),ISNUMBER(I725),I725&gt;=F725),ROUND((I725-F725)*24,4),IF(OR(F725&lt;&gt;"",I725&lt;&gt;""),"",IF(AND(ISNUMBER(J725),J725&gt;=0),J725,""))))</f>
        <v/>
      </c>
      <c r="P725" s="10" t="str">
        <f>IF(B725="","",IF(AND(ISNUMBER(F725),ISNUMBER(I725),I725&gt;=F725),"実績：門司発～門司着",IF(OR(F725&lt;&gt;"",I725&lt;&gt;""),"要確認：時刻不足・逆転",IF(AND(ISNUMBER(J725),J725&gt;=0),"実績：記録の時間","未確認"))))</f>
        <v/>
      </c>
      <c r="Q725" s="10" t="str">
        <f>IF(B725="","",IF(ISNUMBER(A725),YEAR(A725)-IF(MONTH(A725)&lt;4,1,0),""))</f>
        <v/>
      </c>
      <c r="R725" s="10" t="str">
        <f>IF(B725="","",IF(OR(NOT(ISNUMBER(A725)),C725="",D725="",L725="",M725="",AND(B725&lt;&gt;"関豊丸",B725&lt;&gt;"長豊丸")),"要確認：対象船・基本項目",IF(OR(P725="要確認：時刻不足・逆転",AND(ISNUMBER(G725),ISNUMBER(H725),H725&lt;G725),AND(ISNUMBER(F725),ISNUMBER(G725),G725&lt;F725),AND(ISNUMBER(H725),ISNUMBER(I725),I725&lt;H725),AND(ISNUMBER(J725),J725&lt;0),AND(ISNUMBER(K725),K725&lt;0)),"要確認：時刻・時間・料金",IF(COUNTIFS(OtherPorts[作業日],A725,OtherPorts[曳船名],B725,OtherPorts[船名],D725,OtherPorts[門司港発],F725)&gt;1,"要確認：同じ他港作業が重複",IF(OR(NOT(ISNUMBER(O725)),M725="未確認"),"要確認：時間・根拠未確認","確認済")))))</f>
        <v/>
      </c>
      <c r="S725" s="10" t="str">
        <f>IF(B725="","",IF(ISNUMBER(K725),0,1))</f>
        <v/>
      </c>
    </row>
    <row r="726" spans="1:19" ht="24.95" customHeight="1" x14ac:dyDescent="0.2">
      <c r="A726" s="20"/>
      <c r="B726" s="7"/>
      <c r="C726" s="7"/>
      <c r="D726" s="7"/>
      <c r="E726" s="7"/>
      <c r="F726" s="26"/>
      <c r="G726" s="26"/>
      <c r="H726" s="26"/>
      <c r="I726" s="26"/>
      <c r="J726" s="32"/>
      <c r="K726" s="35"/>
      <c r="L726" s="7"/>
      <c r="M726" s="7"/>
      <c r="N726" s="7"/>
      <c r="O726" s="18" t="str">
        <f>IF(B726="","",IF(AND(ISNUMBER(F726),ISNUMBER(I726),I726&gt;=F726),ROUND((I726-F726)*24,4),IF(OR(F726&lt;&gt;"",I726&lt;&gt;""),"",IF(AND(ISNUMBER(J726),J726&gt;=0),J726,""))))</f>
        <v/>
      </c>
      <c r="P726" s="10" t="str">
        <f>IF(B726="","",IF(AND(ISNUMBER(F726),ISNUMBER(I726),I726&gt;=F726),"実績：門司発～門司着",IF(OR(F726&lt;&gt;"",I726&lt;&gt;""),"要確認：時刻不足・逆転",IF(AND(ISNUMBER(J726),J726&gt;=0),"実績：記録の時間","未確認"))))</f>
        <v/>
      </c>
      <c r="Q726" s="10" t="str">
        <f>IF(B726="","",IF(ISNUMBER(A726),YEAR(A726)-IF(MONTH(A726)&lt;4,1,0),""))</f>
        <v/>
      </c>
      <c r="R726" s="10" t="str">
        <f>IF(B726="","",IF(OR(NOT(ISNUMBER(A726)),C726="",D726="",L726="",M726="",AND(B726&lt;&gt;"関豊丸",B726&lt;&gt;"長豊丸")),"要確認：対象船・基本項目",IF(OR(P726="要確認：時刻不足・逆転",AND(ISNUMBER(G726),ISNUMBER(H726),H726&lt;G726),AND(ISNUMBER(F726),ISNUMBER(G726),G726&lt;F726),AND(ISNUMBER(H726),ISNUMBER(I726),I726&lt;H726),AND(ISNUMBER(J726),J726&lt;0),AND(ISNUMBER(K726),K726&lt;0)),"要確認：時刻・時間・料金",IF(COUNTIFS(OtherPorts[作業日],A726,OtherPorts[曳船名],B726,OtherPorts[船名],D726,OtherPorts[門司港発],F726)&gt;1,"要確認：同じ他港作業が重複",IF(OR(NOT(ISNUMBER(O726)),M726="未確認"),"要確認：時間・根拠未確認","確認済")))))</f>
        <v/>
      </c>
      <c r="S726" s="10" t="str">
        <f>IF(B726="","",IF(ISNUMBER(K726),0,1))</f>
        <v/>
      </c>
    </row>
    <row r="727" spans="1:19" ht="24.95" customHeight="1" x14ac:dyDescent="0.2">
      <c r="A727" s="20"/>
      <c r="B727" s="7"/>
      <c r="C727" s="7"/>
      <c r="D727" s="7"/>
      <c r="E727" s="7"/>
      <c r="F727" s="26"/>
      <c r="G727" s="26"/>
      <c r="H727" s="26"/>
      <c r="I727" s="26"/>
      <c r="J727" s="32"/>
      <c r="K727" s="35"/>
      <c r="L727" s="7"/>
      <c r="M727" s="7"/>
      <c r="N727" s="7"/>
      <c r="O727" s="18" t="str">
        <f>IF(B727="","",IF(AND(ISNUMBER(F727),ISNUMBER(I727),I727&gt;=F727),ROUND((I727-F727)*24,4),IF(OR(F727&lt;&gt;"",I727&lt;&gt;""),"",IF(AND(ISNUMBER(J727),J727&gt;=0),J727,""))))</f>
        <v/>
      </c>
      <c r="P727" s="10" t="str">
        <f>IF(B727="","",IF(AND(ISNUMBER(F727),ISNUMBER(I727),I727&gt;=F727),"実績：門司発～門司着",IF(OR(F727&lt;&gt;"",I727&lt;&gt;""),"要確認：時刻不足・逆転",IF(AND(ISNUMBER(J727),J727&gt;=0),"実績：記録の時間","未確認"))))</f>
        <v/>
      </c>
      <c r="Q727" s="10" t="str">
        <f>IF(B727="","",IF(ISNUMBER(A727),YEAR(A727)-IF(MONTH(A727)&lt;4,1,0),""))</f>
        <v/>
      </c>
      <c r="R727" s="10" t="str">
        <f>IF(B727="","",IF(OR(NOT(ISNUMBER(A727)),C727="",D727="",L727="",M727="",AND(B727&lt;&gt;"関豊丸",B727&lt;&gt;"長豊丸")),"要確認：対象船・基本項目",IF(OR(P727="要確認：時刻不足・逆転",AND(ISNUMBER(G727),ISNUMBER(H727),H727&lt;G727),AND(ISNUMBER(F727),ISNUMBER(G727),G727&lt;F727),AND(ISNUMBER(H727),ISNUMBER(I727),I727&lt;H727),AND(ISNUMBER(J727),J727&lt;0),AND(ISNUMBER(K727),K727&lt;0)),"要確認：時刻・時間・料金",IF(COUNTIFS(OtherPorts[作業日],A727,OtherPorts[曳船名],B727,OtherPorts[船名],D727,OtherPorts[門司港発],F727)&gt;1,"要確認：同じ他港作業が重複",IF(OR(NOT(ISNUMBER(O727)),M727="未確認"),"要確認：時間・根拠未確認","確認済")))))</f>
        <v/>
      </c>
      <c r="S727" s="10" t="str">
        <f>IF(B727="","",IF(ISNUMBER(K727),0,1))</f>
        <v/>
      </c>
    </row>
    <row r="728" spans="1:19" ht="24.95" customHeight="1" x14ac:dyDescent="0.2">
      <c r="A728" s="20"/>
      <c r="B728" s="7"/>
      <c r="C728" s="7"/>
      <c r="D728" s="7"/>
      <c r="E728" s="7"/>
      <c r="F728" s="26"/>
      <c r="G728" s="26"/>
      <c r="H728" s="26"/>
      <c r="I728" s="26"/>
      <c r="J728" s="32"/>
      <c r="K728" s="35"/>
      <c r="L728" s="7"/>
      <c r="M728" s="7"/>
      <c r="N728" s="7"/>
      <c r="O728" s="18" t="str">
        <f>IF(B728="","",IF(AND(ISNUMBER(F728),ISNUMBER(I728),I728&gt;=F728),ROUND((I728-F728)*24,4),IF(OR(F728&lt;&gt;"",I728&lt;&gt;""),"",IF(AND(ISNUMBER(J728),J728&gt;=0),J728,""))))</f>
        <v/>
      </c>
      <c r="P728" s="10" t="str">
        <f>IF(B728="","",IF(AND(ISNUMBER(F728),ISNUMBER(I728),I728&gt;=F728),"実績：門司発～門司着",IF(OR(F728&lt;&gt;"",I728&lt;&gt;""),"要確認：時刻不足・逆転",IF(AND(ISNUMBER(J728),J728&gt;=0),"実績：記録の時間","未確認"))))</f>
        <v/>
      </c>
      <c r="Q728" s="10" t="str">
        <f>IF(B728="","",IF(ISNUMBER(A728),YEAR(A728)-IF(MONTH(A728)&lt;4,1,0),""))</f>
        <v/>
      </c>
      <c r="R728" s="10" t="str">
        <f>IF(B728="","",IF(OR(NOT(ISNUMBER(A728)),C728="",D728="",L728="",M728="",AND(B728&lt;&gt;"関豊丸",B728&lt;&gt;"長豊丸")),"要確認：対象船・基本項目",IF(OR(P728="要確認：時刻不足・逆転",AND(ISNUMBER(G728),ISNUMBER(H728),H728&lt;G728),AND(ISNUMBER(F728),ISNUMBER(G728),G728&lt;F728),AND(ISNUMBER(H728),ISNUMBER(I728),I728&lt;H728),AND(ISNUMBER(J728),J728&lt;0),AND(ISNUMBER(K728),K728&lt;0)),"要確認：時刻・時間・料金",IF(COUNTIFS(OtherPorts[作業日],A728,OtherPorts[曳船名],B728,OtherPorts[船名],D728,OtherPorts[門司港発],F728)&gt;1,"要確認：同じ他港作業が重複",IF(OR(NOT(ISNUMBER(O728)),M728="未確認"),"要確認：時間・根拠未確認","確認済")))))</f>
        <v/>
      </c>
      <c r="S728" s="10" t="str">
        <f>IF(B728="","",IF(ISNUMBER(K728),0,1))</f>
        <v/>
      </c>
    </row>
    <row r="729" spans="1:19" ht="24.95" customHeight="1" x14ac:dyDescent="0.2">
      <c r="A729" s="20"/>
      <c r="B729" s="7"/>
      <c r="C729" s="7"/>
      <c r="D729" s="7"/>
      <c r="E729" s="7"/>
      <c r="F729" s="26"/>
      <c r="G729" s="26"/>
      <c r="H729" s="26"/>
      <c r="I729" s="26"/>
      <c r="J729" s="32"/>
      <c r="K729" s="35"/>
      <c r="L729" s="7"/>
      <c r="M729" s="7"/>
      <c r="N729" s="7"/>
      <c r="O729" s="18" t="str">
        <f>IF(B729="","",IF(AND(ISNUMBER(F729),ISNUMBER(I729),I729&gt;=F729),ROUND((I729-F729)*24,4),IF(OR(F729&lt;&gt;"",I729&lt;&gt;""),"",IF(AND(ISNUMBER(J729),J729&gt;=0),J729,""))))</f>
        <v/>
      </c>
      <c r="P729" s="10" t="str">
        <f>IF(B729="","",IF(AND(ISNUMBER(F729),ISNUMBER(I729),I729&gt;=F729),"実績：門司発～門司着",IF(OR(F729&lt;&gt;"",I729&lt;&gt;""),"要確認：時刻不足・逆転",IF(AND(ISNUMBER(J729),J729&gt;=0),"実績：記録の時間","未確認"))))</f>
        <v/>
      </c>
      <c r="Q729" s="10" t="str">
        <f>IF(B729="","",IF(ISNUMBER(A729),YEAR(A729)-IF(MONTH(A729)&lt;4,1,0),""))</f>
        <v/>
      </c>
      <c r="R729" s="10" t="str">
        <f>IF(B729="","",IF(OR(NOT(ISNUMBER(A729)),C729="",D729="",L729="",M729="",AND(B729&lt;&gt;"関豊丸",B729&lt;&gt;"長豊丸")),"要確認：対象船・基本項目",IF(OR(P729="要確認：時刻不足・逆転",AND(ISNUMBER(G729),ISNUMBER(H729),H729&lt;G729),AND(ISNUMBER(F729),ISNUMBER(G729),G729&lt;F729),AND(ISNUMBER(H729),ISNUMBER(I729),I729&lt;H729),AND(ISNUMBER(J729),J729&lt;0),AND(ISNUMBER(K729),K729&lt;0)),"要確認：時刻・時間・料金",IF(COUNTIFS(OtherPorts[作業日],A729,OtherPorts[曳船名],B729,OtherPorts[船名],D729,OtherPorts[門司港発],F729)&gt;1,"要確認：同じ他港作業が重複",IF(OR(NOT(ISNUMBER(O729)),M729="未確認"),"要確認：時間・根拠未確認","確認済")))))</f>
        <v/>
      </c>
      <c r="S729" s="10" t="str">
        <f>IF(B729="","",IF(ISNUMBER(K729),0,1))</f>
        <v/>
      </c>
    </row>
    <row r="730" spans="1:19" ht="24.95" customHeight="1" x14ac:dyDescent="0.2">
      <c r="A730" s="20"/>
      <c r="B730" s="7"/>
      <c r="C730" s="7"/>
      <c r="D730" s="7"/>
      <c r="E730" s="7"/>
      <c r="F730" s="26"/>
      <c r="G730" s="26"/>
      <c r="H730" s="26"/>
      <c r="I730" s="26"/>
      <c r="J730" s="32"/>
      <c r="K730" s="35"/>
      <c r="L730" s="7"/>
      <c r="M730" s="7"/>
      <c r="N730" s="7"/>
      <c r="O730" s="18" t="str">
        <f>IF(B730="","",IF(AND(ISNUMBER(F730),ISNUMBER(I730),I730&gt;=F730),ROUND((I730-F730)*24,4),IF(OR(F730&lt;&gt;"",I730&lt;&gt;""),"",IF(AND(ISNUMBER(J730),J730&gt;=0),J730,""))))</f>
        <v/>
      </c>
      <c r="P730" s="10" t="str">
        <f>IF(B730="","",IF(AND(ISNUMBER(F730),ISNUMBER(I730),I730&gt;=F730),"実績：門司発～門司着",IF(OR(F730&lt;&gt;"",I730&lt;&gt;""),"要確認：時刻不足・逆転",IF(AND(ISNUMBER(J730),J730&gt;=0),"実績：記録の時間","未確認"))))</f>
        <v/>
      </c>
      <c r="Q730" s="10" t="str">
        <f>IF(B730="","",IF(ISNUMBER(A730),YEAR(A730)-IF(MONTH(A730)&lt;4,1,0),""))</f>
        <v/>
      </c>
      <c r="R730" s="10" t="str">
        <f>IF(B730="","",IF(OR(NOT(ISNUMBER(A730)),C730="",D730="",L730="",M730="",AND(B730&lt;&gt;"関豊丸",B730&lt;&gt;"長豊丸")),"要確認：対象船・基本項目",IF(OR(P730="要確認：時刻不足・逆転",AND(ISNUMBER(G730),ISNUMBER(H730),H730&lt;G730),AND(ISNUMBER(F730),ISNUMBER(G730),G730&lt;F730),AND(ISNUMBER(H730),ISNUMBER(I730),I730&lt;H730),AND(ISNUMBER(J730),J730&lt;0),AND(ISNUMBER(K730),K730&lt;0)),"要確認：時刻・時間・料金",IF(COUNTIFS(OtherPorts[作業日],A730,OtherPorts[曳船名],B730,OtherPorts[船名],D730,OtherPorts[門司港発],F730)&gt;1,"要確認：同じ他港作業が重複",IF(OR(NOT(ISNUMBER(O730)),M730="未確認"),"要確認：時間・根拠未確認","確認済")))))</f>
        <v/>
      </c>
      <c r="S730" s="10" t="str">
        <f>IF(B730="","",IF(ISNUMBER(K730),0,1))</f>
        <v/>
      </c>
    </row>
    <row r="731" spans="1:19" ht="24.95" customHeight="1" x14ac:dyDescent="0.2">
      <c r="A731" s="20"/>
      <c r="B731" s="7"/>
      <c r="C731" s="7"/>
      <c r="D731" s="7"/>
      <c r="E731" s="7"/>
      <c r="F731" s="26"/>
      <c r="G731" s="26"/>
      <c r="H731" s="26"/>
      <c r="I731" s="26"/>
      <c r="J731" s="32"/>
      <c r="K731" s="35"/>
      <c r="L731" s="7"/>
      <c r="M731" s="7"/>
      <c r="N731" s="7"/>
      <c r="O731" s="18" t="str">
        <f>IF(B731="","",IF(AND(ISNUMBER(F731),ISNUMBER(I731),I731&gt;=F731),ROUND((I731-F731)*24,4),IF(OR(F731&lt;&gt;"",I731&lt;&gt;""),"",IF(AND(ISNUMBER(J731),J731&gt;=0),J731,""))))</f>
        <v/>
      </c>
      <c r="P731" s="10" t="str">
        <f>IF(B731="","",IF(AND(ISNUMBER(F731),ISNUMBER(I731),I731&gt;=F731),"実績：門司発～門司着",IF(OR(F731&lt;&gt;"",I731&lt;&gt;""),"要確認：時刻不足・逆転",IF(AND(ISNUMBER(J731),J731&gt;=0),"実績：記録の時間","未確認"))))</f>
        <v/>
      </c>
      <c r="Q731" s="10" t="str">
        <f>IF(B731="","",IF(ISNUMBER(A731),YEAR(A731)-IF(MONTH(A731)&lt;4,1,0),""))</f>
        <v/>
      </c>
      <c r="R731" s="10" t="str">
        <f>IF(B731="","",IF(OR(NOT(ISNUMBER(A731)),C731="",D731="",L731="",M731="",AND(B731&lt;&gt;"関豊丸",B731&lt;&gt;"長豊丸")),"要確認：対象船・基本項目",IF(OR(P731="要確認：時刻不足・逆転",AND(ISNUMBER(G731),ISNUMBER(H731),H731&lt;G731),AND(ISNUMBER(F731),ISNUMBER(G731),G731&lt;F731),AND(ISNUMBER(H731),ISNUMBER(I731),I731&lt;H731),AND(ISNUMBER(J731),J731&lt;0),AND(ISNUMBER(K731),K731&lt;0)),"要確認：時刻・時間・料金",IF(COUNTIFS(OtherPorts[作業日],A731,OtherPorts[曳船名],B731,OtherPorts[船名],D731,OtherPorts[門司港発],F731)&gt;1,"要確認：同じ他港作業が重複",IF(OR(NOT(ISNUMBER(O731)),M731="未確認"),"要確認：時間・根拠未確認","確認済")))))</f>
        <v/>
      </c>
      <c r="S731" s="10" t="str">
        <f>IF(B731="","",IF(ISNUMBER(K731),0,1))</f>
        <v/>
      </c>
    </row>
    <row r="732" spans="1:19" ht="24.95" customHeight="1" x14ac:dyDescent="0.2">
      <c r="A732" s="20"/>
      <c r="B732" s="7"/>
      <c r="C732" s="7"/>
      <c r="D732" s="7"/>
      <c r="E732" s="7"/>
      <c r="F732" s="26"/>
      <c r="G732" s="26"/>
      <c r="H732" s="26"/>
      <c r="I732" s="26"/>
      <c r="J732" s="32"/>
      <c r="K732" s="35"/>
      <c r="L732" s="7"/>
      <c r="M732" s="7"/>
      <c r="N732" s="7"/>
      <c r="O732" s="18" t="str">
        <f>IF(B732="","",IF(AND(ISNUMBER(F732),ISNUMBER(I732),I732&gt;=F732),ROUND((I732-F732)*24,4),IF(OR(F732&lt;&gt;"",I732&lt;&gt;""),"",IF(AND(ISNUMBER(J732),J732&gt;=0),J732,""))))</f>
        <v/>
      </c>
      <c r="P732" s="10" t="str">
        <f>IF(B732="","",IF(AND(ISNUMBER(F732),ISNUMBER(I732),I732&gt;=F732),"実績：門司発～門司着",IF(OR(F732&lt;&gt;"",I732&lt;&gt;""),"要確認：時刻不足・逆転",IF(AND(ISNUMBER(J732),J732&gt;=0),"実績：記録の時間","未確認"))))</f>
        <v/>
      </c>
      <c r="Q732" s="10" t="str">
        <f>IF(B732="","",IF(ISNUMBER(A732),YEAR(A732)-IF(MONTH(A732)&lt;4,1,0),""))</f>
        <v/>
      </c>
      <c r="R732" s="10" t="str">
        <f>IF(B732="","",IF(OR(NOT(ISNUMBER(A732)),C732="",D732="",L732="",M732="",AND(B732&lt;&gt;"関豊丸",B732&lt;&gt;"長豊丸")),"要確認：対象船・基本項目",IF(OR(P732="要確認：時刻不足・逆転",AND(ISNUMBER(G732),ISNUMBER(H732),H732&lt;G732),AND(ISNUMBER(F732),ISNUMBER(G732),G732&lt;F732),AND(ISNUMBER(H732),ISNUMBER(I732),I732&lt;H732),AND(ISNUMBER(J732),J732&lt;0),AND(ISNUMBER(K732),K732&lt;0)),"要確認：時刻・時間・料金",IF(COUNTIFS(OtherPorts[作業日],A732,OtherPorts[曳船名],B732,OtherPorts[船名],D732,OtherPorts[門司港発],F732)&gt;1,"要確認：同じ他港作業が重複",IF(OR(NOT(ISNUMBER(O732)),M732="未確認"),"要確認：時間・根拠未確認","確認済")))))</f>
        <v/>
      </c>
      <c r="S732" s="10" t="str">
        <f>IF(B732="","",IF(ISNUMBER(K732),0,1))</f>
        <v/>
      </c>
    </row>
    <row r="733" spans="1:19" ht="24.95" customHeight="1" x14ac:dyDescent="0.2">
      <c r="A733" s="20"/>
      <c r="B733" s="7"/>
      <c r="C733" s="7"/>
      <c r="D733" s="7"/>
      <c r="E733" s="7"/>
      <c r="F733" s="26"/>
      <c r="G733" s="26"/>
      <c r="H733" s="26"/>
      <c r="I733" s="26"/>
      <c r="J733" s="32"/>
      <c r="K733" s="35"/>
      <c r="L733" s="7"/>
      <c r="M733" s="7"/>
      <c r="N733" s="7"/>
      <c r="O733" s="18" t="str">
        <f>IF(B733="","",IF(AND(ISNUMBER(F733),ISNUMBER(I733),I733&gt;=F733),ROUND((I733-F733)*24,4),IF(OR(F733&lt;&gt;"",I733&lt;&gt;""),"",IF(AND(ISNUMBER(J733),J733&gt;=0),J733,""))))</f>
        <v/>
      </c>
      <c r="P733" s="10" t="str">
        <f>IF(B733="","",IF(AND(ISNUMBER(F733),ISNUMBER(I733),I733&gt;=F733),"実績：門司発～門司着",IF(OR(F733&lt;&gt;"",I733&lt;&gt;""),"要確認：時刻不足・逆転",IF(AND(ISNUMBER(J733),J733&gt;=0),"実績：記録の時間","未確認"))))</f>
        <v/>
      </c>
      <c r="Q733" s="10" t="str">
        <f>IF(B733="","",IF(ISNUMBER(A733),YEAR(A733)-IF(MONTH(A733)&lt;4,1,0),""))</f>
        <v/>
      </c>
      <c r="R733" s="10" t="str">
        <f>IF(B733="","",IF(OR(NOT(ISNUMBER(A733)),C733="",D733="",L733="",M733="",AND(B733&lt;&gt;"関豊丸",B733&lt;&gt;"長豊丸")),"要確認：対象船・基本項目",IF(OR(P733="要確認：時刻不足・逆転",AND(ISNUMBER(G733),ISNUMBER(H733),H733&lt;G733),AND(ISNUMBER(F733),ISNUMBER(G733),G733&lt;F733),AND(ISNUMBER(H733),ISNUMBER(I733),I733&lt;H733),AND(ISNUMBER(J733),J733&lt;0),AND(ISNUMBER(K733),K733&lt;0)),"要確認：時刻・時間・料金",IF(COUNTIFS(OtherPorts[作業日],A733,OtherPorts[曳船名],B733,OtherPorts[船名],D733,OtherPorts[門司港発],F733)&gt;1,"要確認：同じ他港作業が重複",IF(OR(NOT(ISNUMBER(O733)),M733="未確認"),"要確認：時間・根拠未確認","確認済")))))</f>
        <v/>
      </c>
      <c r="S733" s="10" t="str">
        <f>IF(B733="","",IF(ISNUMBER(K733),0,1))</f>
        <v/>
      </c>
    </row>
    <row r="734" spans="1:19" ht="24.95" customHeight="1" x14ac:dyDescent="0.2">
      <c r="A734" s="20"/>
      <c r="B734" s="7"/>
      <c r="C734" s="7"/>
      <c r="D734" s="7"/>
      <c r="E734" s="7"/>
      <c r="F734" s="26"/>
      <c r="G734" s="26"/>
      <c r="H734" s="26"/>
      <c r="I734" s="26"/>
      <c r="J734" s="32"/>
      <c r="K734" s="35"/>
      <c r="L734" s="7"/>
      <c r="M734" s="7"/>
      <c r="N734" s="7"/>
      <c r="O734" s="18" t="str">
        <f>IF(B734="","",IF(AND(ISNUMBER(F734),ISNUMBER(I734),I734&gt;=F734),ROUND((I734-F734)*24,4),IF(OR(F734&lt;&gt;"",I734&lt;&gt;""),"",IF(AND(ISNUMBER(J734),J734&gt;=0),J734,""))))</f>
        <v/>
      </c>
      <c r="P734" s="10" t="str">
        <f>IF(B734="","",IF(AND(ISNUMBER(F734),ISNUMBER(I734),I734&gt;=F734),"実績：門司発～門司着",IF(OR(F734&lt;&gt;"",I734&lt;&gt;""),"要確認：時刻不足・逆転",IF(AND(ISNUMBER(J734),J734&gt;=0),"実績：記録の時間","未確認"))))</f>
        <v/>
      </c>
      <c r="Q734" s="10" t="str">
        <f>IF(B734="","",IF(ISNUMBER(A734),YEAR(A734)-IF(MONTH(A734)&lt;4,1,0),""))</f>
        <v/>
      </c>
      <c r="R734" s="10" t="str">
        <f>IF(B734="","",IF(OR(NOT(ISNUMBER(A734)),C734="",D734="",L734="",M734="",AND(B734&lt;&gt;"関豊丸",B734&lt;&gt;"長豊丸")),"要確認：対象船・基本項目",IF(OR(P734="要確認：時刻不足・逆転",AND(ISNUMBER(G734),ISNUMBER(H734),H734&lt;G734),AND(ISNUMBER(F734),ISNUMBER(G734),G734&lt;F734),AND(ISNUMBER(H734),ISNUMBER(I734),I734&lt;H734),AND(ISNUMBER(J734),J734&lt;0),AND(ISNUMBER(K734),K734&lt;0)),"要確認：時刻・時間・料金",IF(COUNTIFS(OtherPorts[作業日],A734,OtherPorts[曳船名],B734,OtherPorts[船名],D734,OtherPorts[門司港発],F734)&gt;1,"要確認：同じ他港作業が重複",IF(OR(NOT(ISNUMBER(O734)),M734="未確認"),"要確認：時間・根拠未確認","確認済")))))</f>
        <v/>
      </c>
      <c r="S734" s="10" t="str">
        <f>IF(B734="","",IF(ISNUMBER(K734),0,1))</f>
        <v/>
      </c>
    </row>
    <row r="735" spans="1:19" ht="24.95" customHeight="1" x14ac:dyDescent="0.2">
      <c r="A735" s="20"/>
      <c r="B735" s="7"/>
      <c r="C735" s="7"/>
      <c r="D735" s="7"/>
      <c r="E735" s="7"/>
      <c r="F735" s="26"/>
      <c r="G735" s="26"/>
      <c r="H735" s="26"/>
      <c r="I735" s="26"/>
      <c r="J735" s="32"/>
      <c r="K735" s="35"/>
      <c r="L735" s="7"/>
      <c r="M735" s="7"/>
      <c r="N735" s="7"/>
      <c r="O735" s="18" t="str">
        <f>IF(B735="","",IF(AND(ISNUMBER(F735),ISNUMBER(I735),I735&gt;=F735),ROUND((I735-F735)*24,4),IF(OR(F735&lt;&gt;"",I735&lt;&gt;""),"",IF(AND(ISNUMBER(J735),J735&gt;=0),J735,""))))</f>
        <v/>
      </c>
      <c r="P735" s="10" t="str">
        <f>IF(B735="","",IF(AND(ISNUMBER(F735),ISNUMBER(I735),I735&gt;=F735),"実績：門司発～門司着",IF(OR(F735&lt;&gt;"",I735&lt;&gt;""),"要確認：時刻不足・逆転",IF(AND(ISNUMBER(J735),J735&gt;=0),"実績：記録の時間","未確認"))))</f>
        <v/>
      </c>
      <c r="Q735" s="10" t="str">
        <f>IF(B735="","",IF(ISNUMBER(A735),YEAR(A735)-IF(MONTH(A735)&lt;4,1,0),""))</f>
        <v/>
      </c>
      <c r="R735" s="10" t="str">
        <f>IF(B735="","",IF(OR(NOT(ISNUMBER(A735)),C735="",D735="",L735="",M735="",AND(B735&lt;&gt;"関豊丸",B735&lt;&gt;"長豊丸")),"要確認：対象船・基本項目",IF(OR(P735="要確認：時刻不足・逆転",AND(ISNUMBER(G735),ISNUMBER(H735),H735&lt;G735),AND(ISNUMBER(F735),ISNUMBER(G735),G735&lt;F735),AND(ISNUMBER(H735),ISNUMBER(I735),I735&lt;H735),AND(ISNUMBER(J735),J735&lt;0),AND(ISNUMBER(K735),K735&lt;0)),"要確認：時刻・時間・料金",IF(COUNTIFS(OtherPorts[作業日],A735,OtherPorts[曳船名],B735,OtherPorts[船名],D735,OtherPorts[門司港発],F735)&gt;1,"要確認：同じ他港作業が重複",IF(OR(NOT(ISNUMBER(O735)),M735="未確認"),"要確認：時間・根拠未確認","確認済")))))</f>
        <v/>
      </c>
      <c r="S735" s="10" t="str">
        <f>IF(B735="","",IF(ISNUMBER(K735),0,1))</f>
        <v/>
      </c>
    </row>
    <row r="736" spans="1:19" ht="24.95" customHeight="1" x14ac:dyDescent="0.2">
      <c r="A736" s="20"/>
      <c r="B736" s="7"/>
      <c r="C736" s="7"/>
      <c r="D736" s="7"/>
      <c r="E736" s="7"/>
      <c r="F736" s="26"/>
      <c r="G736" s="26"/>
      <c r="H736" s="26"/>
      <c r="I736" s="26"/>
      <c r="J736" s="32"/>
      <c r="K736" s="35"/>
      <c r="L736" s="7"/>
      <c r="M736" s="7"/>
      <c r="N736" s="7"/>
      <c r="O736" s="18" t="str">
        <f>IF(B736="","",IF(AND(ISNUMBER(F736),ISNUMBER(I736),I736&gt;=F736),ROUND((I736-F736)*24,4),IF(OR(F736&lt;&gt;"",I736&lt;&gt;""),"",IF(AND(ISNUMBER(J736),J736&gt;=0),J736,""))))</f>
        <v/>
      </c>
      <c r="P736" s="10" t="str">
        <f>IF(B736="","",IF(AND(ISNUMBER(F736),ISNUMBER(I736),I736&gt;=F736),"実績：門司発～門司着",IF(OR(F736&lt;&gt;"",I736&lt;&gt;""),"要確認：時刻不足・逆転",IF(AND(ISNUMBER(J736),J736&gt;=0),"実績：記録の時間","未確認"))))</f>
        <v/>
      </c>
      <c r="Q736" s="10" t="str">
        <f>IF(B736="","",IF(ISNUMBER(A736),YEAR(A736)-IF(MONTH(A736)&lt;4,1,0),""))</f>
        <v/>
      </c>
      <c r="R736" s="10" t="str">
        <f>IF(B736="","",IF(OR(NOT(ISNUMBER(A736)),C736="",D736="",L736="",M736="",AND(B736&lt;&gt;"関豊丸",B736&lt;&gt;"長豊丸")),"要確認：対象船・基本項目",IF(OR(P736="要確認：時刻不足・逆転",AND(ISNUMBER(G736),ISNUMBER(H736),H736&lt;G736),AND(ISNUMBER(F736),ISNUMBER(G736),G736&lt;F736),AND(ISNUMBER(H736),ISNUMBER(I736),I736&lt;H736),AND(ISNUMBER(J736),J736&lt;0),AND(ISNUMBER(K736),K736&lt;0)),"要確認：時刻・時間・料金",IF(COUNTIFS(OtherPorts[作業日],A736,OtherPorts[曳船名],B736,OtherPorts[船名],D736,OtherPorts[門司港発],F736)&gt;1,"要確認：同じ他港作業が重複",IF(OR(NOT(ISNUMBER(O736)),M736="未確認"),"要確認：時間・根拠未確認","確認済")))))</f>
        <v/>
      </c>
      <c r="S736" s="10" t="str">
        <f>IF(B736="","",IF(ISNUMBER(K736),0,1))</f>
        <v/>
      </c>
    </row>
    <row r="737" spans="1:19" ht="24.95" customHeight="1" x14ac:dyDescent="0.2">
      <c r="A737" s="20"/>
      <c r="B737" s="7"/>
      <c r="C737" s="7"/>
      <c r="D737" s="7"/>
      <c r="E737" s="7"/>
      <c r="F737" s="26"/>
      <c r="G737" s="26"/>
      <c r="H737" s="26"/>
      <c r="I737" s="26"/>
      <c r="J737" s="32"/>
      <c r="K737" s="35"/>
      <c r="L737" s="7"/>
      <c r="M737" s="7"/>
      <c r="N737" s="7"/>
      <c r="O737" s="18" t="str">
        <f>IF(B737="","",IF(AND(ISNUMBER(F737),ISNUMBER(I737),I737&gt;=F737),ROUND((I737-F737)*24,4),IF(OR(F737&lt;&gt;"",I737&lt;&gt;""),"",IF(AND(ISNUMBER(J737),J737&gt;=0),J737,""))))</f>
        <v/>
      </c>
      <c r="P737" s="10" t="str">
        <f>IF(B737="","",IF(AND(ISNUMBER(F737),ISNUMBER(I737),I737&gt;=F737),"実績：門司発～門司着",IF(OR(F737&lt;&gt;"",I737&lt;&gt;""),"要確認：時刻不足・逆転",IF(AND(ISNUMBER(J737),J737&gt;=0),"実績：記録の時間","未確認"))))</f>
        <v/>
      </c>
      <c r="Q737" s="10" t="str">
        <f>IF(B737="","",IF(ISNUMBER(A737),YEAR(A737)-IF(MONTH(A737)&lt;4,1,0),""))</f>
        <v/>
      </c>
      <c r="R737" s="10" t="str">
        <f>IF(B737="","",IF(OR(NOT(ISNUMBER(A737)),C737="",D737="",L737="",M737="",AND(B737&lt;&gt;"関豊丸",B737&lt;&gt;"長豊丸")),"要確認：対象船・基本項目",IF(OR(P737="要確認：時刻不足・逆転",AND(ISNUMBER(G737),ISNUMBER(H737),H737&lt;G737),AND(ISNUMBER(F737),ISNUMBER(G737),G737&lt;F737),AND(ISNUMBER(H737),ISNUMBER(I737),I737&lt;H737),AND(ISNUMBER(J737),J737&lt;0),AND(ISNUMBER(K737),K737&lt;0)),"要確認：時刻・時間・料金",IF(COUNTIFS(OtherPorts[作業日],A737,OtherPorts[曳船名],B737,OtherPorts[船名],D737,OtherPorts[門司港発],F737)&gt;1,"要確認：同じ他港作業が重複",IF(OR(NOT(ISNUMBER(O737)),M737="未確認"),"要確認：時間・根拠未確認","確認済")))))</f>
        <v/>
      </c>
      <c r="S737" s="10" t="str">
        <f>IF(B737="","",IF(ISNUMBER(K737),0,1))</f>
        <v/>
      </c>
    </row>
    <row r="738" spans="1:19" ht="24.95" customHeight="1" x14ac:dyDescent="0.2">
      <c r="A738" s="20"/>
      <c r="B738" s="7"/>
      <c r="C738" s="7"/>
      <c r="D738" s="7"/>
      <c r="E738" s="7"/>
      <c r="F738" s="26"/>
      <c r="G738" s="26"/>
      <c r="H738" s="26"/>
      <c r="I738" s="26"/>
      <c r="J738" s="32"/>
      <c r="K738" s="35"/>
      <c r="L738" s="7"/>
      <c r="M738" s="7"/>
      <c r="N738" s="7"/>
      <c r="O738" s="18" t="str">
        <f>IF(B738="","",IF(AND(ISNUMBER(F738),ISNUMBER(I738),I738&gt;=F738),ROUND((I738-F738)*24,4),IF(OR(F738&lt;&gt;"",I738&lt;&gt;""),"",IF(AND(ISNUMBER(J738),J738&gt;=0),J738,""))))</f>
        <v/>
      </c>
      <c r="P738" s="10" t="str">
        <f>IF(B738="","",IF(AND(ISNUMBER(F738),ISNUMBER(I738),I738&gt;=F738),"実績：門司発～門司着",IF(OR(F738&lt;&gt;"",I738&lt;&gt;""),"要確認：時刻不足・逆転",IF(AND(ISNUMBER(J738),J738&gt;=0),"実績：記録の時間","未確認"))))</f>
        <v/>
      </c>
      <c r="Q738" s="10" t="str">
        <f>IF(B738="","",IF(ISNUMBER(A738),YEAR(A738)-IF(MONTH(A738)&lt;4,1,0),""))</f>
        <v/>
      </c>
      <c r="R738" s="10" t="str">
        <f>IF(B738="","",IF(OR(NOT(ISNUMBER(A738)),C738="",D738="",L738="",M738="",AND(B738&lt;&gt;"関豊丸",B738&lt;&gt;"長豊丸")),"要確認：対象船・基本項目",IF(OR(P738="要確認：時刻不足・逆転",AND(ISNUMBER(G738),ISNUMBER(H738),H738&lt;G738),AND(ISNUMBER(F738),ISNUMBER(G738),G738&lt;F738),AND(ISNUMBER(H738),ISNUMBER(I738),I738&lt;H738),AND(ISNUMBER(J738),J738&lt;0),AND(ISNUMBER(K738),K738&lt;0)),"要確認：時刻・時間・料金",IF(COUNTIFS(OtherPorts[作業日],A738,OtherPorts[曳船名],B738,OtherPorts[船名],D738,OtherPorts[門司港発],F738)&gt;1,"要確認：同じ他港作業が重複",IF(OR(NOT(ISNUMBER(O738)),M738="未確認"),"要確認：時間・根拠未確認","確認済")))))</f>
        <v/>
      </c>
      <c r="S738" s="10" t="str">
        <f>IF(B738="","",IF(ISNUMBER(K738),0,1))</f>
        <v/>
      </c>
    </row>
    <row r="739" spans="1:19" ht="24.95" customHeight="1" x14ac:dyDescent="0.2">
      <c r="A739" s="20"/>
      <c r="B739" s="7"/>
      <c r="C739" s="7"/>
      <c r="D739" s="7"/>
      <c r="E739" s="7"/>
      <c r="F739" s="26"/>
      <c r="G739" s="26"/>
      <c r="H739" s="26"/>
      <c r="I739" s="26"/>
      <c r="J739" s="32"/>
      <c r="K739" s="35"/>
      <c r="L739" s="7"/>
      <c r="M739" s="7"/>
      <c r="N739" s="7"/>
      <c r="O739" s="18" t="str">
        <f>IF(B739="","",IF(AND(ISNUMBER(F739),ISNUMBER(I739),I739&gt;=F739),ROUND((I739-F739)*24,4),IF(OR(F739&lt;&gt;"",I739&lt;&gt;""),"",IF(AND(ISNUMBER(J739),J739&gt;=0),J739,""))))</f>
        <v/>
      </c>
      <c r="P739" s="10" t="str">
        <f>IF(B739="","",IF(AND(ISNUMBER(F739),ISNUMBER(I739),I739&gt;=F739),"実績：門司発～門司着",IF(OR(F739&lt;&gt;"",I739&lt;&gt;""),"要確認：時刻不足・逆転",IF(AND(ISNUMBER(J739),J739&gt;=0),"実績：記録の時間","未確認"))))</f>
        <v/>
      </c>
      <c r="Q739" s="10" t="str">
        <f>IF(B739="","",IF(ISNUMBER(A739),YEAR(A739)-IF(MONTH(A739)&lt;4,1,0),""))</f>
        <v/>
      </c>
      <c r="R739" s="10" t="str">
        <f>IF(B739="","",IF(OR(NOT(ISNUMBER(A739)),C739="",D739="",L739="",M739="",AND(B739&lt;&gt;"関豊丸",B739&lt;&gt;"長豊丸")),"要確認：対象船・基本項目",IF(OR(P739="要確認：時刻不足・逆転",AND(ISNUMBER(G739),ISNUMBER(H739),H739&lt;G739),AND(ISNUMBER(F739),ISNUMBER(G739),G739&lt;F739),AND(ISNUMBER(H739),ISNUMBER(I739),I739&lt;H739),AND(ISNUMBER(J739),J739&lt;0),AND(ISNUMBER(K739),K739&lt;0)),"要確認：時刻・時間・料金",IF(COUNTIFS(OtherPorts[作業日],A739,OtherPorts[曳船名],B739,OtherPorts[船名],D739,OtherPorts[門司港発],F739)&gt;1,"要確認：同じ他港作業が重複",IF(OR(NOT(ISNUMBER(O739)),M739="未確認"),"要確認：時間・根拠未確認","確認済")))))</f>
        <v/>
      </c>
      <c r="S739" s="10" t="str">
        <f>IF(B739="","",IF(ISNUMBER(K739),0,1))</f>
        <v/>
      </c>
    </row>
    <row r="740" spans="1:19" ht="24.95" customHeight="1" x14ac:dyDescent="0.2">
      <c r="A740" s="20"/>
      <c r="B740" s="7"/>
      <c r="C740" s="7"/>
      <c r="D740" s="7"/>
      <c r="E740" s="7"/>
      <c r="F740" s="26"/>
      <c r="G740" s="26"/>
      <c r="H740" s="26"/>
      <c r="I740" s="26"/>
      <c r="J740" s="32"/>
      <c r="K740" s="35"/>
      <c r="L740" s="7"/>
      <c r="M740" s="7"/>
      <c r="N740" s="7"/>
      <c r="O740" s="18" t="str">
        <f>IF(B740="","",IF(AND(ISNUMBER(F740),ISNUMBER(I740),I740&gt;=F740),ROUND((I740-F740)*24,4),IF(OR(F740&lt;&gt;"",I740&lt;&gt;""),"",IF(AND(ISNUMBER(J740),J740&gt;=0),J740,""))))</f>
        <v/>
      </c>
      <c r="P740" s="10" t="str">
        <f>IF(B740="","",IF(AND(ISNUMBER(F740),ISNUMBER(I740),I740&gt;=F740),"実績：門司発～門司着",IF(OR(F740&lt;&gt;"",I740&lt;&gt;""),"要確認：時刻不足・逆転",IF(AND(ISNUMBER(J740),J740&gt;=0),"実績：記録の時間","未確認"))))</f>
        <v/>
      </c>
      <c r="Q740" s="10" t="str">
        <f>IF(B740="","",IF(ISNUMBER(A740),YEAR(A740)-IF(MONTH(A740)&lt;4,1,0),""))</f>
        <v/>
      </c>
      <c r="R740" s="10" t="str">
        <f>IF(B740="","",IF(OR(NOT(ISNUMBER(A740)),C740="",D740="",L740="",M740="",AND(B740&lt;&gt;"関豊丸",B740&lt;&gt;"長豊丸")),"要確認：対象船・基本項目",IF(OR(P740="要確認：時刻不足・逆転",AND(ISNUMBER(G740),ISNUMBER(H740),H740&lt;G740),AND(ISNUMBER(F740),ISNUMBER(G740),G740&lt;F740),AND(ISNUMBER(H740),ISNUMBER(I740),I740&lt;H740),AND(ISNUMBER(J740),J740&lt;0),AND(ISNUMBER(K740),K740&lt;0)),"要確認：時刻・時間・料金",IF(COUNTIFS(OtherPorts[作業日],A740,OtherPorts[曳船名],B740,OtherPorts[船名],D740,OtherPorts[門司港発],F740)&gt;1,"要確認：同じ他港作業が重複",IF(OR(NOT(ISNUMBER(O740)),M740="未確認"),"要確認：時間・根拠未確認","確認済")))))</f>
        <v/>
      </c>
      <c r="S740" s="10" t="str">
        <f>IF(B740="","",IF(ISNUMBER(K740),0,1))</f>
        <v/>
      </c>
    </row>
    <row r="741" spans="1:19" ht="24.95" customHeight="1" x14ac:dyDescent="0.2">
      <c r="A741" s="20"/>
      <c r="B741" s="7"/>
      <c r="C741" s="7"/>
      <c r="D741" s="7"/>
      <c r="E741" s="7"/>
      <c r="F741" s="26"/>
      <c r="G741" s="26"/>
      <c r="H741" s="26"/>
      <c r="I741" s="26"/>
      <c r="J741" s="32"/>
      <c r="K741" s="35"/>
      <c r="L741" s="7"/>
      <c r="M741" s="7"/>
      <c r="N741" s="7"/>
      <c r="O741" s="18" t="str">
        <f>IF(B741="","",IF(AND(ISNUMBER(F741),ISNUMBER(I741),I741&gt;=F741),ROUND((I741-F741)*24,4),IF(OR(F741&lt;&gt;"",I741&lt;&gt;""),"",IF(AND(ISNUMBER(J741),J741&gt;=0),J741,""))))</f>
        <v/>
      </c>
      <c r="P741" s="10" t="str">
        <f>IF(B741="","",IF(AND(ISNUMBER(F741),ISNUMBER(I741),I741&gt;=F741),"実績：門司発～門司着",IF(OR(F741&lt;&gt;"",I741&lt;&gt;""),"要確認：時刻不足・逆転",IF(AND(ISNUMBER(J741),J741&gt;=0),"実績：記録の時間","未確認"))))</f>
        <v/>
      </c>
      <c r="Q741" s="10" t="str">
        <f>IF(B741="","",IF(ISNUMBER(A741),YEAR(A741)-IF(MONTH(A741)&lt;4,1,0),""))</f>
        <v/>
      </c>
      <c r="R741" s="10" t="str">
        <f>IF(B741="","",IF(OR(NOT(ISNUMBER(A741)),C741="",D741="",L741="",M741="",AND(B741&lt;&gt;"関豊丸",B741&lt;&gt;"長豊丸")),"要確認：対象船・基本項目",IF(OR(P741="要確認：時刻不足・逆転",AND(ISNUMBER(G741),ISNUMBER(H741),H741&lt;G741),AND(ISNUMBER(F741),ISNUMBER(G741),G741&lt;F741),AND(ISNUMBER(H741),ISNUMBER(I741),I741&lt;H741),AND(ISNUMBER(J741),J741&lt;0),AND(ISNUMBER(K741),K741&lt;0)),"要確認：時刻・時間・料金",IF(COUNTIFS(OtherPorts[作業日],A741,OtherPorts[曳船名],B741,OtherPorts[船名],D741,OtherPorts[門司港発],F741)&gt;1,"要確認：同じ他港作業が重複",IF(OR(NOT(ISNUMBER(O741)),M741="未確認"),"要確認：時間・根拠未確認","確認済")))))</f>
        <v/>
      </c>
      <c r="S741" s="10" t="str">
        <f>IF(B741="","",IF(ISNUMBER(K741),0,1))</f>
        <v/>
      </c>
    </row>
    <row r="742" spans="1:19" ht="24.95" customHeight="1" x14ac:dyDescent="0.2">
      <c r="A742" s="20"/>
      <c r="B742" s="7"/>
      <c r="C742" s="7"/>
      <c r="D742" s="7"/>
      <c r="E742" s="7"/>
      <c r="F742" s="26"/>
      <c r="G742" s="26"/>
      <c r="H742" s="26"/>
      <c r="I742" s="26"/>
      <c r="J742" s="32"/>
      <c r="K742" s="35"/>
      <c r="L742" s="7"/>
      <c r="M742" s="7"/>
      <c r="N742" s="7"/>
      <c r="O742" s="18" t="str">
        <f>IF(B742="","",IF(AND(ISNUMBER(F742),ISNUMBER(I742),I742&gt;=F742),ROUND((I742-F742)*24,4),IF(OR(F742&lt;&gt;"",I742&lt;&gt;""),"",IF(AND(ISNUMBER(J742),J742&gt;=0),J742,""))))</f>
        <v/>
      </c>
      <c r="P742" s="10" t="str">
        <f>IF(B742="","",IF(AND(ISNUMBER(F742),ISNUMBER(I742),I742&gt;=F742),"実績：門司発～門司着",IF(OR(F742&lt;&gt;"",I742&lt;&gt;""),"要確認：時刻不足・逆転",IF(AND(ISNUMBER(J742),J742&gt;=0),"実績：記録の時間","未確認"))))</f>
        <v/>
      </c>
      <c r="Q742" s="10" t="str">
        <f>IF(B742="","",IF(ISNUMBER(A742),YEAR(A742)-IF(MONTH(A742)&lt;4,1,0),""))</f>
        <v/>
      </c>
      <c r="R742" s="10" t="str">
        <f>IF(B742="","",IF(OR(NOT(ISNUMBER(A742)),C742="",D742="",L742="",M742="",AND(B742&lt;&gt;"関豊丸",B742&lt;&gt;"長豊丸")),"要確認：対象船・基本項目",IF(OR(P742="要確認：時刻不足・逆転",AND(ISNUMBER(G742),ISNUMBER(H742),H742&lt;G742),AND(ISNUMBER(F742),ISNUMBER(G742),G742&lt;F742),AND(ISNUMBER(H742),ISNUMBER(I742),I742&lt;H742),AND(ISNUMBER(J742),J742&lt;0),AND(ISNUMBER(K742),K742&lt;0)),"要確認：時刻・時間・料金",IF(COUNTIFS(OtherPorts[作業日],A742,OtherPorts[曳船名],B742,OtherPorts[船名],D742,OtherPorts[門司港発],F742)&gt;1,"要確認：同じ他港作業が重複",IF(OR(NOT(ISNUMBER(O742)),M742="未確認"),"要確認：時間・根拠未確認","確認済")))))</f>
        <v/>
      </c>
      <c r="S742" s="10" t="str">
        <f>IF(B742="","",IF(ISNUMBER(K742),0,1))</f>
        <v/>
      </c>
    </row>
    <row r="743" spans="1:19" ht="24.95" customHeight="1" x14ac:dyDescent="0.2">
      <c r="A743" s="20"/>
      <c r="B743" s="7"/>
      <c r="C743" s="7"/>
      <c r="D743" s="7"/>
      <c r="E743" s="7"/>
      <c r="F743" s="26"/>
      <c r="G743" s="26"/>
      <c r="H743" s="26"/>
      <c r="I743" s="26"/>
      <c r="J743" s="32"/>
      <c r="K743" s="35"/>
      <c r="L743" s="7"/>
      <c r="M743" s="7"/>
      <c r="N743" s="7"/>
      <c r="O743" s="18" t="str">
        <f>IF(B743="","",IF(AND(ISNUMBER(F743),ISNUMBER(I743),I743&gt;=F743),ROUND((I743-F743)*24,4),IF(OR(F743&lt;&gt;"",I743&lt;&gt;""),"",IF(AND(ISNUMBER(J743),J743&gt;=0),J743,""))))</f>
        <v/>
      </c>
      <c r="P743" s="10" t="str">
        <f>IF(B743="","",IF(AND(ISNUMBER(F743),ISNUMBER(I743),I743&gt;=F743),"実績：門司発～門司着",IF(OR(F743&lt;&gt;"",I743&lt;&gt;""),"要確認：時刻不足・逆転",IF(AND(ISNUMBER(J743),J743&gt;=0),"実績：記録の時間","未確認"))))</f>
        <v/>
      </c>
      <c r="Q743" s="10" t="str">
        <f>IF(B743="","",IF(ISNUMBER(A743),YEAR(A743)-IF(MONTH(A743)&lt;4,1,0),""))</f>
        <v/>
      </c>
      <c r="R743" s="10" t="str">
        <f>IF(B743="","",IF(OR(NOT(ISNUMBER(A743)),C743="",D743="",L743="",M743="",AND(B743&lt;&gt;"関豊丸",B743&lt;&gt;"長豊丸")),"要確認：対象船・基本項目",IF(OR(P743="要確認：時刻不足・逆転",AND(ISNUMBER(G743),ISNUMBER(H743),H743&lt;G743),AND(ISNUMBER(F743),ISNUMBER(G743),G743&lt;F743),AND(ISNUMBER(H743),ISNUMBER(I743),I743&lt;H743),AND(ISNUMBER(J743),J743&lt;0),AND(ISNUMBER(K743),K743&lt;0)),"要確認：時刻・時間・料金",IF(COUNTIFS(OtherPorts[作業日],A743,OtherPorts[曳船名],B743,OtherPorts[船名],D743,OtherPorts[門司港発],F743)&gt;1,"要確認：同じ他港作業が重複",IF(OR(NOT(ISNUMBER(O743)),M743="未確認"),"要確認：時間・根拠未確認","確認済")))))</f>
        <v/>
      </c>
      <c r="S743" s="10" t="str">
        <f>IF(B743="","",IF(ISNUMBER(K743),0,1))</f>
        <v/>
      </c>
    </row>
    <row r="744" spans="1:19" ht="24.95" customHeight="1" x14ac:dyDescent="0.2">
      <c r="A744" s="20"/>
      <c r="B744" s="7"/>
      <c r="C744" s="7"/>
      <c r="D744" s="7"/>
      <c r="E744" s="7"/>
      <c r="F744" s="26"/>
      <c r="G744" s="26"/>
      <c r="H744" s="26"/>
      <c r="I744" s="26"/>
      <c r="J744" s="32"/>
      <c r="K744" s="35"/>
      <c r="L744" s="7"/>
      <c r="M744" s="7"/>
      <c r="N744" s="7"/>
      <c r="O744" s="18" t="str">
        <f>IF(B744="","",IF(AND(ISNUMBER(F744),ISNUMBER(I744),I744&gt;=F744),ROUND((I744-F744)*24,4),IF(OR(F744&lt;&gt;"",I744&lt;&gt;""),"",IF(AND(ISNUMBER(J744),J744&gt;=0),J744,""))))</f>
        <v/>
      </c>
      <c r="P744" s="10" t="str">
        <f>IF(B744="","",IF(AND(ISNUMBER(F744),ISNUMBER(I744),I744&gt;=F744),"実績：門司発～門司着",IF(OR(F744&lt;&gt;"",I744&lt;&gt;""),"要確認：時刻不足・逆転",IF(AND(ISNUMBER(J744),J744&gt;=0),"実績：記録の時間","未確認"))))</f>
        <v/>
      </c>
      <c r="Q744" s="10" t="str">
        <f>IF(B744="","",IF(ISNUMBER(A744),YEAR(A744)-IF(MONTH(A744)&lt;4,1,0),""))</f>
        <v/>
      </c>
      <c r="R744" s="10" t="str">
        <f>IF(B744="","",IF(OR(NOT(ISNUMBER(A744)),C744="",D744="",L744="",M744="",AND(B744&lt;&gt;"関豊丸",B744&lt;&gt;"長豊丸")),"要確認：対象船・基本項目",IF(OR(P744="要確認：時刻不足・逆転",AND(ISNUMBER(G744),ISNUMBER(H744),H744&lt;G744),AND(ISNUMBER(F744),ISNUMBER(G744),G744&lt;F744),AND(ISNUMBER(H744),ISNUMBER(I744),I744&lt;H744),AND(ISNUMBER(J744),J744&lt;0),AND(ISNUMBER(K744),K744&lt;0)),"要確認：時刻・時間・料金",IF(COUNTIFS(OtherPorts[作業日],A744,OtherPorts[曳船名],B744,OtherPorts[船名],D744,OtherPorts[門司港発],F744)&gt;1,"要確認：同じ他港作業が重複",IF(OR(NOT(ISNUMBER(O744)),M744="未確認"),"要確認：時間・根拠未確認","確認済")))))</f>
        <v/>
      </c>
      <c r="S744" s="10" t="str">
        <f>IF(B744="","",IF(ISNUMBER(K744),0,1))</f>
        <v/>
      </c>
    </row>
    <row r="745" spans="1:19" ht="24.95" customHeight="1" x14ac:dyDescent="0.2">
      <c r="A745" s="20"/>
      <c r="B745" s="7"/>
      <c r="C745" s="7"/>
      <c r="D745" s="7"/>
      <c r="E745" s="7"/>
      <c r="F745" s="26"/>
      <c r="G745" s="26"/>
      <c r="H745" s="26"/>
      <c r="I745" s="26"/>
      <c r="J745" s="32"/>
      <c r="K745" s="35"/>
      <c r="L745" s="7"/>
      <c r="M745" s="7"/>
      <c r="N745" s="7"/>
      <c r="O745" s="18" t="str">
        <f>IF(B745="","",IF(AND(ISNUMBER(F745),ISNUMBER(I745),I745&gt;=F745),ROUND((I745-F745)*24,4),IF(OR(F745&lt;&gt;"",I745&lt;&gt;""),"",IF(AND(ISNUMBER(J745),J745&gt;=0),J745,""))))</f>
        <v/>
      </c>
      <c r="P745" s="10" t="str">
        <f>IF(B745="","",IF(AND(ISNUMBER(F745),ISNUMBER(I745),I745&gt;=F745),"実績：門司発～門司着",IF(OR(F745&lt;&gt;"",I745&lt;&gt;""),"要確認：時刻不足・逆転",IF(AND(ISNUMBER(J745),J745&gt;=0),"実績：記録の時間","未確認"))))</f>
        <v/>
      </c>
      <c r="Q745" s="10" t="str">
        <f>IF(B745="","",IF(ISNUMBER(A745),YEAR(A745)-IF(MONTH(A745)&lt;4,1,0),""))</f>
        <v/>
      </c>
      <c r="R745" s="10" t="str">
        <f>IF(B745="","",IF(OR(NOT(ISNUMBER(A745)),C745="",D745="",L745="",M745="",AND(B745&lt;&gt;"関豊丸",B745&lt;&gt;"長豊丸")),"要確認：対象船・基本項目",IF(OR(P745="要確認：時刻不足・逆転",AND(ISNUMBER(G745),ISNUMBER(H745),H745&lt;G745),AND(ISNUMBER(F745),ISNUMBER(G745),G745&lt;F745),AND(ISNUMBER(H745),ISNUMBER(I745),I745&lt;H745),AND(ISNUMBER(J745),J745&lt;0),AND(ISNUMBER(K745),K745&lt;0)),"要確認：時刻・時間・料金",IF(COUNTIFS(OtherPorts[作業日],A745,OtherPorts[曳船名],B745,OtherPorts[船名],D745,OtherPorts[門司港発],F745)&gt;1,"要確認：同じ他港作業が重複",IF(OR(NOT(ISNUMBER(O745)),M745="未確認"),"要確認：時間・根拠未確認","確認済")))))</f>
        <v/>
      </c>
      <c r="S745" s="10" t="str">
        <f>IF(B745="","",IF(ISNUMBER(K745),0,1))</f>
        <v/>
      </c>
    </row>
    <row r="746" spans="1:19" ht="24.95" customHeight="1" x14ac:dyDescent="0.2">
      <c r="A746" s="20"/>
      <c r="B746" s="7"/>
      <c r="C746" s="7"/>
      <c r="D746" s="7"/>
      <c r="E746" s="7"/>
      <c r="F746" s="26"/>
      <c r="G746" s="26"/>
      <c r="H746" s="26"/>
      <c r="I746" s="26"/>
      <c r="J746" s="32"/>
      <c r="K746" s="35"/>
      <c r="L746" s="7"/>
      <c r="M746" s="7"/>
      <c r="N746" s="7"/>
      <c r="O746" s="18" t="str">
        <f>IF(B746="","",IF(AND(ISNUMBER(F746),ISNUMBER(I746),I746&gt;=F746),ROUND((I746-F746)*24,4),IF(OR(F746&lt;&gt;"",I746&lt;&gt;""),"",IF(AND(ISNUMBER(J746),J746&gt;=0),J746,""))))</f>
        <v/>
      </c>
      <c r="P746" s="10" t="str">
        <f>IF(B746="","",IF(AND(ISNUMBER(F746),ISNUMBER(I746),I746&gt;=F746),"実績：門司発～門司着",IF(OR(F746&lt;&gt;"",I746&lt;&gt;""),"要確認：時刻不足・逆転",IF(AND(ISNUMBER(J746),J746&gt;=0),"実績：記録の時間","未確認"))))</f>
        <v/>
      </c>
      <c r="Q746" s="10" t="str">
        <f>IF(B746="","",IF(ISNUMBER(A746),YEAR(A746)-IF(MONTH(A746)&lt;4,1,0),""))</f>
        <v/>
      </c>
      <c r="R746" s="10" t="str">
        <f>IF(B746="","",IF(OR(NOT(ISNUMBER(A746)),C746="",D746="",L746="",M746="",AND(B746&lt;&gt;"関豊丸",B746&lt;&gt;"長豊丸")),"要確認：対象船・基本項目",IF(OR(P746="要確認：時刻不足・逆転",AND(ISNUMBER(G746),ISNUMBER(H746),H746&lt;G746),AND(ISNUMBER(F746),ISNUMBER(G746),G746&lt;F746),AND(ISNUMBER(H746),ISNUMBER(I746),I746&lt;H746),AND(ISNUMBER(J746),J746&lt;0),AND(ISNUMBER(K746),K746&lt;0)),"要確認：時刻・時間・料金",IF(COUNTIFS(OtherPorts[作業日],A746,OtherPorts[曳船名],B746,OtherPorts[船名],D746,OtherPorts[門司港発],F746)&gt;1,"要確認：同じ他港作業が重複",IF(OR(NOT(ISNUMBER(O746)),M746="未確認"),"要確認：時間・根拠未確認","確認済")))))</f>
        <v/>
      </c>
      <c r="S746" s="10" t="str">
        <f>IF(B746="","",IF(ISNUMBER(K746),0,1))</f>
        <v/>
      </c>
    </row>
    <row r="747" spans="1:19" ht="24.95" customHeight="1" x14ac:dyDescent="0.2">
      <c r="A747" s="20"/>
      <c r="B747" s="7"/>
      <c r="C747" s="7"/>
      <c r="D747" s="7"/>
      <c r="E747" s="7"/>
      <c r="F747" s="26"/>
      <c r="G747" s="26"/>
      <c r="H747" s="26"/>
      <c r="I747" s="26"/>
      <c r="J747" s="32"/>
      <c r="K747" s="35"/>
      <c r="L747" s="7"/>
      <c r="M747" s="7"/>
      <c r="N747" s="7"/>
      <c r="O747" s="18" t="str">
        <f>IF(B747="","",IF(AND(ISNUMBER(F747),ISNUMBER(I747),I747&gt;=F747),ROUND((I747-F747)*24,4),IF(OR(F747&lt;&gt;"",I747&lt;&gt;""),"",IF(AND(ISNUMBER(J747),J747&gt;=0),J747,""))))</f>
        <v/>
      </c>
      <c r="P747" s="10" t="str">
        <f>IF(B747="","",IF(AND(ISNUMBER(F747),ISNUMBER(I747),I747&gt;=F747),"実績：門司発～門司着",IF(OR(F747&lt;&gt;"",I747&lt;&gt;""),"要確認：時刻不足・逆転",IF(AND(ISNUMBER(J747),J747&gt;=0),"実績：記録の時間","未確認"))))</f>
        <v/>
      </c>
      <c r="Q747" s="10" t="str">
        <f>IF(B747="","",IF(ISNUMBER(A747),YEAR(A747)-IF(MONTH(A747)&lt;4,1,0),""))</f>
        <v/>
      </c>
      <c r="R747" s="10" t="str">
        <f>IF(B747="","",IF(OR(NOT(ISNUMBER(A747)),C747="",D747="",L747="",M747="",AND(B747&lt;&gt;"関豊丸",B747&lt;&gt;"長豊丸")),"要確認：対象船・基本項目",IF(OR(P747="要確認：時刻不足・逆転",AND(ISNUMBER(G747),ISNUMBER(H747),H747&lt;G747),AND(ISNUMBER(F747),ISNUMBER(G747),G747&lt;F747),AND(ISNUMBER(H747),ISNUMBER(I747),I747&lt;H747),AND(ISNUMBER(J747),J747&lt;0),AND(ISNUMBER(K747),K747&lt;0)),"要確認：時刻・時間・料金",IF(COUNTIFS(OtherPorts[作業日],A747,OtherPorts[曳船名],B747,OtherPorts[船名],D747,OtherPorts[門司港発],F747)&gt;1,"要確認：同じ他港作業が重複",IF(OR(NOT(ISNUMBER(O747)),M747="未確認"),"要確認：時間・根拠未確認","確認済")))))</f>
        <v/>
      </c>
      <c r="S747" s="10" t="str">
        <f>IF(B747="","",IF(ISNUMBER(K747),0,1))</f>
        <v/>
      </c>
    </row>
    <row r="748" spans="1:19" ht="24.95" customHeight="1" x14ac:dyDescent="0.2">
      <c r="A748" s="20"/>
      <c r="B748" s="7"/>
      <c r="C748" s="7"/>
      <c r="D748" s="7"/>
      <c r="E748" s="7"/>
      <c r="F748" s="26"/>
      <c r="G748" s="26"/>
      <c r="H748" s="26"/>
      <c r="I748" s="26"/>
      <c r="J748" s="32"/>
      <c r="K748" s="35"/>
      <c r="L748" s="7"/>
      <c r="M748" s="7"/>
      <c r="N748" s="7"/>
      <c r="O748" s="18" t="str">
        <f>IF(B748="","",IF(AND(ISNUMBER(F748),ISNUMBER(I748),I748&gt;=F748),ROUND((I748-F748)*24,4),IF(OR(F748&lt;&gt;"",I748&lt;&gt;""),"",IF(AND(ISNUMBER(J748),J748&gt;=0),J748,""))))</f>
        <v/>
      </c>
      <c r="P748" s="10" t="str">
        <f>IF(B748="","",IF(AND(ISNUMBER(F748),ISNUMBER(I748),I748&gt;=F748),"実績：門司発～門司着",IF(OR(F748&lt;&gt;"",I748&lt;&gt;""),"要確認：時刻不足・逆転",IF(AND(ISNUMBER(J748),J748&gt;=0),"実績：記録の時間","未確認"))))</f>
        <v/>
      </c>
      <c r="Q748" s="10" t="str">
        <f>IF(B748="","",IF(ISNUMBER(A748),YEAR(A748)-IF(MONTH(A748)&lt;4,1,0),""))</f>
        <v/>
      </c>
      <c r="R748" s="10" t="str">
        <f>IF(B748="","",IF(OR(NOT(ISNUMBER(A748)),C748="",D748="",L748="",M748="",AND(B748&lt;&gt;"関豊丸",B748&lt;&gt;"長豊丸")),"要確認：対象船・基本項目",IF(OR(P748="要確認：時刻不足・逆転",AND(ISNUMBER(G748),ISNUMBER(H748),H748&lt;G748),AND(ISNUMBER(F748),ISNUMBER(G748),G748&lt;F748),AND(ISNUMBER(H748),ISNUMBER(I748),I748&lt;H748),AND(ISNUMBER(J748),J748&lt;0),AND(ISNUMBER(K748),K748&lt;0)),"要確認：時刻・時間・料金",IF(COUNTIFS(OtherPorts[作業日],A748,OtherPorts[曳船名],B748,OtherPorts[船名],D748,OtherPorts[門司港発],F748)&gt;1,"要確認：同じ他港作業が重複",IF(OR(NOT(ISNUMBER(O748)),M748="未確認"),"要確認：時間・根拠未確認","確認済")))))</f>
        <v/>
      </c>
      <c r="S748" s="10" t="str">
        <f>IF(B748="","",IF(ISNUMBER(K748),0,1))</f>
        <v/>
      </c>
    </row>
    <row r="749" spans="1:19" ht="24.95" customHeight="1" x14ac:dyDescent="0.2">
      <c r="A749" s="20"/>
      <c r="B749" s="7"/>
      <c r="C749" s="7"/>
      <c r="D749" s="7"/>
      <c r="E749" s="7"/>
      <c r="F749" s="26"/>
      <c r="G749" s="26"/>
      <c r="H749" s="26"/>
      <c r="I749" s="26"/>
      <c r="J749" s="32"/>
      <c r="K749" s="35"/>
      <c r="L749" s="7"/>
      <c r="M749" s="7"/>
      <c r="N749" s="7"/>
      <c r="O749" s="18" t="str">
        <f>IF(B749="","",IF(AND(ISNUMBER(F749),ISNUMBER(I749),I749&gt;=F749),ROUND((I749-F749)*24,4),IF(OR(F749&lt;&gt;"",I749&lt;&gt;""),"",IF(AND(ISNUMBER(J749),J749&gt;=0),J749,""))))</f>
        <v/>
      </c>
      <c r="P749" s="10" t="str">
        <f>IF(B749="","",IF(AND(ISNUMBER(F749),ISNUMBER(I749),I749&gt;=F749),"実績：門司発～門司着",IF(OR(F749&lt;&gt;"",I749&lt;&gt;""),"要確認：時刻不足・逆転",IF(AND(ISNUMBER(J749),J749&gt;=0),"実績：記録の時間","未確認"))))</f>
        <v/>
      </c>
      <c r="Q749" s="10" t="str">
        <f>IF(B749="","",IF(ISNUMBER(A749),YEAR(A749)-IF(MONTH(A749)&lt;4,1,0),""))</f>
        <v/>
      </c>
      <c r="R749" s="10" t="str">
        <f>IF(B749="","",IF(OR(NOT(ISNUMBER(A749)),C749="",D749="",L749="",M749="",AND(B749&lt;&gt;"関豊丸",B749&lt;&gt;"長豊丸")),"要確認：対象船・基本項目",IF(OR(P749="要確認：時刻不足・逆転",AND(ISNUMBER(G749),ISNUMBER(H749),H749&lt;G749),AND(ISNUMBER(F749),ISNUMBER(G749),G749&lt;F749),AND(ISNUMBER(H749),ISNUMBER(I749),I749&lt;H749),AND(ISNUMBER(J749),J749&lt;0),AND(ISNUMBER(K749),K749&lt;0)),"要確認：時刻・時間・料金",IF(COUNTIFS(OtherPorts[作業日],A749,OtherPorts[曳船名],B749,OtherPorts[船名],D749,OtherPorts[門司港発],F749)&gt;1,"要確認：同じ他港作業が重複",IF(OR(NOT(ISNUMBER(O749)),M749="未確認"),"要確認：時間・根拠未確認","確認済")))))</f>
        <v/>
      </c>
      <c r="S749" s="10" t="str">
        <f>IF(B749="","",IF(ISNUMBER(K749),0,1))</f>
        <v/>
      </c>
    </row>
    <row r="750" spans="1:19" ht="24.95" customHeight="1" x14ac:dyDescent="0.2">
      <c r="A750" s="20"/>
      <c r="B750" s="7"/>
      <c r="C750" s="7"/>
      <c r="D750" s="7"/>
      <c r="E750" s="7"/>
      <c r="F750" s="26"/>
      <c r="G750" s="26"/>
      <c r="H750" s="26"/>
      <c r="I750" s="26"/>
      <c r="J750" s="32"/>
      <c r="K750" s="35"/>
      <c r="L750" s="7"/>
      <c r="M750" s="7"/>
      <c r="N750" s="7"/>
      <c r="O750" s="18" t="str">
        <f>IF(B750="","",IF(AND(ISNUMBER(F750),ISNUMBER(I750),I750&gt;=F750),ROUND((I750-F750)*24,4),IF(OR(F750&lt;&gt;"",I750&lt;&gt;""),"",IF(AND(ISNUMBER(J750),J750&gt;=0),J750,""))))</f>
        <v/>
      </c>
      <c r="P750" s="10" t="str">
        <f>IF(B750="","",IF(AND(ISNUMBER(F750),ISNUMBER(I750),I750&gt;=F750),"実績：門司発～門司着",IF(OR(F750&lt;&gt;"",I750&lt;&gt;""),"要確認：時刻不足・逆転",IF(AND(ISNUMBER(J750),J750&gt;=0),"実績：記録の時間","未確認"))))</f>
        <v/>
      </c>
      <c r="Q750" s="10" t="str">
        <f>IF(B750="","",IF(ISNUMBER(A750),YEAR(A750)-IF(MONTH(A750)&lt;4,1,0),""))</f>
        <v/>
      </c>
      <c r="R750" s="10" t="str">
        <f>IF(B750="","",IF(OR(NOT(ISNUMBER(A750)),C750="",D750="",L750="",M750="",AND(B750&lt;&gt;"関豊丸",B750&lt;&gt;"長豊丸")),"要確認：対象船・基本項目",IF(OR(P750="要確認：時刻不足・逆転",AND(ISNUMBER(G750),ISNUMBER(H750),H750&lt;G750),AND(ISNUMBER(F750),ISNUMBER(G750),G750&lt;F750),AND(ISNUMBER(H750),ISNUMBER(I750),I750&lt;H750),AND(ISNUMBER(J750),J750&lt;0),AND(ISNUMBER(K750),K750&lt;0)),"要確認：時刻・時間・料金",IF(COUNTIFS(OtherPorts[作業日],A750,OtherPorts[曳船名],B750,OtherPorts[船名],D750,OtherPorts[門司港発],F750)&gt;1,"要確認：同じ他港作業が重複",IF(OR(NOT(ISNUMBER(O750)),M750="未確認"),"要確認：時間・根拠未確認","確認済")))))</f>
        <v/>
      </c>
      <c r="S750" s="10" t="str">
        <f>IF(B750="","",IF(ISNUMBER(K750),0,1))</f>
        <v/>
      </c>
    </row>
    <row r="751" spans="1:19" ht="24.95" customHeight="1" x14ac:dyDescent="0.2">
      <c r="A751" s="20"/>
      <c r="B751" s="7"/>
      <c r="C751" s="7"/>
      <c r="D751" s="7"/>
      <c r="E751" s="7"/>
      <c r="F751" s="26"/>
      <c r="G751" s="26"/>
      <c r="H751" s="26"/>
      <c r="I751" s="26"/>
      <c r="J751" s="32"/>
      <c r="K751" s="35"/>
      <c r="L751" s="7"/>
      <c r="M751" s="7"/>
      <c r="N751" s="7"/>
      <c r="O751" s="18" t="str">
        <f>IF(B751="","",IF(AND(ISNUMBER(F751),ISNUMBER(I751),I751&gt;=F751),ROUND((I751-F751)*24,4),IF(OR(F751&lt;&gt;"",I751&lt;&gt;""),"",IF(AND(ISNUMBER(J751),J751&gt;=0),J751,""))))</f>
        <v/>
      </c>
      <c r="P751" s="10" t="str">
        <f>IF(B751="","",IF(AND(ISNUMBER(F751),ISNUMBER(I751),I751&gt;=F751),"実績：門司発～門司着",IF(OR(F751&lt;&gt;"",I751&lt;&gt;""),"要確認：時刻不足・逆転",IF(AND(ISNUMBER(J751),J751&gt;=0),"実績：記録の時間","未確認"))))</f>
        <v/>
      </c>
      <c r="Q751" s="10" t="str">
        <f>IF(B751="","",IF(ISNUMBER(A751),YEAR(A751)-IF(MONTH(A751)&lt;4,1,0),""))</f>
        <v/>
      </c>
      <c r="R751" s="10" t="str">
        <f>IF(B751="","",IF(OR(NOT(ISNUMBER(A751)),C751="",D751="",L751="",M751="",AND(B751&lt;&gt;"関豊丸",B751&lt;&gt;"長豊丸")),"要確認：対象船・基本項目",IF(OR(P751="要確認：時刻不足・逆転",AND(ISNUMBER(G751),ISNUMBER(H751),H751&lt;G751),AND(ISNUMBER(F751),ISNUMBER(G751),G751&lt;F751),AND(ISNUMBER(H751),ISNUMBER(I751),I751&lt;H751),AND(ISNUMBER(J751),J751&lt;0),AND(ISNUMBER(K751),K751&lt;0)),"要確認：時刻・時間・料金",IF(COUNTIFS(OtherPorts[作業日],A751,OtherPorts[曳船名],B751,OtherPorts[船名],D751,OtherPorts[門司港発],F751)&gt;1,"要確認：同じ他港作業が重複",IF(OR(NOT(ISNUMBER(O751)),M751="未確認"),"要確認：時間・根拠未確認","確認済")))))</f>
        <v/>
      </c>
      <c r="S751" s="10" t="str">
        <f>IF(B751="","",IF(ISNUMBER(K751),0,1))</f>
        <v/>
      </c>
    </row>
    <row r="752" spans="1:19" ht="24.95" customHeight="1" x14ac:dyDescent="0.2">
      <c r="A752" s="20"/>
      <c r="B752" s="7"/>
      <c r="C752" s="7"/>
      <c r="D752" s="7"/>
      <c r="E752" s="7"/>
      <c r="F752" s="26"/>
      <c r="G752" s="26"/>
      <c r="H752" s="26"/>
      <c r="I752" s="26"/>
      <c r="J752" s="32"/>
      <c r="K752" s="35"/>
      <c r="L752" s="7"/>
      <c r="M752" s="7"/>
      <c r="N752" s="7"/>
      <c r="O752" s="18" t="str">
        <f>IF(B752="","",IF(AND(ISNUMBER(F752),ISNUMBER(I752),I752&gt;=F752),ROUND((I752-F752)*24,4),IF(OR(F752&lt;&gt;"",I752&lt;&gt;""),"",IF(AND(ISNUMBER(J752),J752&gt;=0),J752,""))))</f>
        <v/>
      </c>
      <c r="P752" s="10" t="str">
        <f>IF(B752="","",IF(AND(ISNUMBER(F752),ISNUMBER(I752),I752&gt;=F752),"実績：門司発～門司着",IF(OR(F752&lt;&gt;"",I752&lt;&gt;""),"要確認：時刻不足・逆転",IF(AND(ISNUMBER(J752),J752&gt;=0),"実績：記録の時間","未確認"))))</f>
        <v/>
      </c>
      <c r="Q752" s="10" t="str">
        <f>IF(B752="","",IF(ISNUMBER(A752),YEAR(A752)-IF(MONTH(A752)&lt;4,1,0),""))</f>
        <v/>
      </c>
      <c r="R752" s="10" t="str">
        <f>IF(B752="","",IF(OR(NOT(ISNUMBER(A752)),C752="",D752="",L752="",M752="",AND(B752&lt;&gt;"関豊丸",B752&lt;&gt;"長豊丸")),"要確認：対象船・基本項目",IF(OR(P752="要確認：時刻不足・逆転",AND(ISNUMBER(G752),ISNUMBER(H752),H752&lt;G752),AND(ISNUMBER(F752),ISNUMBER(G752),G752&lt;F752),AND(ISNUMBER(H752),ISNUMBER(I752),I752&lt;H752),AND(ISNUMBER(J752),J752&lt;0),AND(ISNUMBER(K752),K752&lt;0)),"要確認：時刻・時間・料金",IF(COUNTIFS(OtherPorts[作業日],A752,OtherPorts[曳船名],B752,OtherPorts[船名],D752,OtherPorts[門司港発],F752)&gt;1,"要確認：同じ他港作業が重複",IF(OR(NOT(ISNUMBER(O752)),M752="未確認"),"要確認：時間・根拠未確認","確認済")))))</f>
        <v/>
      </c>
      <c r="S752" s="10" t="str">
        <f>IF(B752="","",IF(ISNUMBER(K752),0,1))</f>
        <v/>
      </c>
    </row>
    <row r="753" spans="1:19" ht="24.95" customHeight="1" x14ac:dyDescent="0.2">
      <c r="A753" s="20"/>
      <c r="B753" s="7"/>
      <c r="C753" s="7"/>
      <c r="D753" s="7"/>
      <c r="E753" s="7"/>
      <c r="F753" s="26"/>
      <c r="G753" s="26"/>
      <c r="H753" s="26"/>
      <c r="I753" s="26"/>
      <c r="J753" s="32"/>
      <c r="K753" s="35"/>
      <c r="L753" s="7"/>
      <c r="M753" s="7"/>
      <c r="N753" s="7"/>
      <c r="O753" s="18" t="str">
        <f>IF(B753="","",IF(AND(ISNUMBER(F753),ISNUMBER(I753),I753&gt;=F753),ROUND((I753-F753)*24,4),IF(OR(F753&lt;&gt;"",I753&lt;&gt;""),"",IF(AND(ISNUMBER(J753),J753&gt;=0),J753,""))))</f>
        <v/>
      </c>
      <c r="P753" s="10" t="str">
        <f>IF(B753="","",IF(AND(ISNUMBER(F753),ISNUMBER(I753),I753&gt;=F753),"実績：門司発～門司着",IF(OR(F753&lt;&gt;"",I753&lt;&gt;""),"要確認：時刻不足・逆転",IF(AND(ISNUMBER(J753),J753&gt;=0),"実績：記録の時間","未確認"))))</f>
        <v/>
      </c>
      <c r="Q753" s="10" t="str">
        <f>IF(B753="","",IF(ISNUMBER(A753),YEAR(A753)-IF(MONTH(A753)&lt;4,1,0),""))</f>
        <v/>
      </c>
      <c r="R753" s="10" t="str">
        <f>IF(B753="","",IF(OR(NOT(ISNUMBER(A753)),C753="",D753="",L753="",M753="",AND(B753&lt;&gt;"関豊丸",B753&lt;&gt;"長豊丸")),"要確認：対象船・基本項目",IF(OR(P753="要確認：時刻不足・逆転",AND(ISNUMBER(G753),ISNUMBER(H753),H753&lt;G753),AND(ISNUMBER(F753),ISNUMBER(G753),G753&lt;F753),AND(ISNUMBER(H753),ISNUMBER(I753),I753&lt;H753),AND(ISNUMBER(J753),J753&lt;0),AND(ISNUMBER(K753),K753&lt;0)),"要確認：時刻・時間・料金",IF(COUNTIFS(OtherPorts[作業日],A753,OtherPorts[曳船名],B753,OtherPorts[船名],D753,OtherPorts[門司港発],F753)&gt;1,"要確認：同じ他港作業が重複",IF(OR(NOT(ISNUMBER(O753)),M753="未確認"),"要確認：時間・根拠未確認","確認済")))))</f>
        <v/>
      </c>
      <c r="S753" s="10" t="str">
        <f>IF(B753="","",IF(ISNUMBER(K753),0,1))</f>
        <v/>
      </c>
    </row>
    <row r="754" spans="1:19" ht="24.95" customHeight="1" x14ac:dyDescent="0.2">
      <c r="A754" s="20"/>
      <c r="B754" s="7"/>
      <c r="C754" s="7"/>
      <c r="D754" s="7"/>
      <c r="E754" s="7"/>
      <c r="F754" s="26"/>
      <c r="G754" s="26"/>
      <c r="H754" s="26"/>
      <c r="I754" s="26"/>
      <c r="J754" s="32"/>
      <c r="K754" s="35"/>
      <c r="L754" s="7"/>
      <c r="M754" s="7"/>
      <c r="N754" s="7"/>
      <c r="O754" s="18" t="str">
        <f>IF(B754="","",IF(AND(ISNUMBER(F754),ISNUMBER(I754),I754&gt;=F754),ROUND((I754-F754)*24,4),IF(OR(F754&lt;&gt;"",I754&lt;&gt;""),"",IF(AND(ISNUMBER(J754),J754&gt;=0),J754,""))))</f>
        <v/>
      </c>
      <c r="P754" s="10" t="str">
        <f>IF(B754="","",IF(AND(ISNUMBER(F754),ISNUMBER(I754),I754&gt;=F754),"実績：門司発～門司着",IF(OR(F754&lt;&gt;"",I754&lt;&gt;""),"要確認：時刻不足・逆転",IF(AND(ISNUMBER(J754),J754&gt;=0),"実績：記録の時間","未確認"))))</f>
        <v/>
      </c>
      <c r="Q754" s="10" t="str">
        <f>IF(B754="","",IF(ISNUMBER(A754),YEAR(A754)-IF(MONTH(A754)&lt;4,1,0),""))</f>
        <v/>
      </c>
      <c r="R754" s="10" t="str">
        <f>IF(B754="","",IF(OR(NOT(ISNUMBER(A754)),C754="",D754="",L754="",M754="",AND(B754&lt;&gt;"関豊丸",B754&lt;&gt;"長豊丸")),"要確認：対象船・基本項目",IF(OR(P754="要確認：時刻不足・逆転",AND(ISNUMBER(G754),ISNUMBER(H754),H754&lt;G754),AND(ISNUMBER(F754),ISNUMBER(G754),G754&lt;F754),AND(ISNUMBER(H754),ISNUMBER(I754),I754&lt;H754),AND(ISNUMBER(J754),J754&lt;0),AND(ISNUMBER(K754),K754&lt;0)),"要確認：時刻・時間・料金",IF(COUNTIFS(OtherPorts[作業日],A754,OtherPorts[曳船名],B754,OtherPorts[船名],D754,OtherPorts[門司港発],F754)&gt;1,"要確認：同じ他港作業が重複",IF(OR(NOT(ISNUMBER(O754)),M754="未確認"),"要確認：時間・根拠未確認","確認済")))))</f>
        <v/>
      </c>
      <c r="S754" s="10" t="str">
        <f>IF(B754="","",IF(ISNUMBER(K754),0,1))</f>
        <v/>
      </c>
    </row>
    <row r="755" spans="1:19" ht="24.95" customHeight="1" x14ac:dyDescent="0.2">
      <c r="A755" s="20"/>
      <c r="B755" s="7"/>
      <c r="C755" s="7"/>
      <c r="D755" s="7"/>
      <c r="E755" s="7"/>
      <c r="F755" s="26"/>
      <c r="G755" s="26"/>
      <c r="H755" s="26"/>
      <c r="I755" s="26"/>
      <c r="J755" s="32"/>
      <c r="K755" s="35"/>
      <c r="L755" s="7"/>
      <c r="M755" s="7"/>
      <c r="N755" s="7"/>
      <c r="O755" s="18" t="str">
        <f>IF(B755="","",IF(AND(ISNUMBER(F755),ISNUMBER(I755),I755&gt;=F755),ROUND((I755-F755)*24,4),IF(OR(F755&lt;&gt;"",I755&lt;&gt;""),"",IF(AND(ISNUMBER(J755),J755&gt;=0),J755,""))))</f>
        <v/>
      </c>
      <c r="P755" s="10" t="str">
        <f>IF(B755="","",IF(AND(ISNUMBER(F755),ISNUMBER(I755),I755&gt;=F755),"実績：門司発～門司着",IF(OR(F755&lt;&gt;"",I755&lt;&gt;""),"要確認：時刻不足・逆転",IF(AND(ISNUMBER(J755),J755&gt;=0),"実績：記録の時間","未確認"))))</f>
        <v/>
      </c>
      <c r="Q755" s="10" t="str">
        <f>IF(B755="","",IF(ISNUMBER(A755),YEAR(A755)-IF(MONTH(A755)&lt;4,1,0),""))</f>
        <v/>
      </c>
      <c r="R755" s="10" t="str">
        <f>IF(B755="","",IF(OR(NOT(ISNUMBER(A755)),C755="",D755="",L755="",M755="",AND(B755&lt;&gt;"関豊丸",B755&lt;&gt;"長豊丸")),"要確認：対象船・基本項目",IF(OR(P755="要確認：時刻不足・逆転",AND(ISNUMBER(G755),ISNUMBER(H755),H755&lt;G755),AND(ISNUMBER(F755),ISNUMBER(G755),G755&lt;F755),AND(ISNUMBER(H755),ISNUMBER(I755),I755&lt;H755),AND(ISNUMBER(J755),J755&lt;0),AND(ISNUMBER(K755),K755&lt;0)),"要確認：時刻・時間・料金",IF(COUNTIFS(OtherPorts[作業日],A755,OtherPorts[曳船名],B755,OtherPorts[船名],D755,OtherPorts[門司港発],F755)&gt;1,"要確認：同じ他港作業が重複",IF(OR(NOT(ISNUMBER(O755)),M755="未確認"),"要確認：時間・根拠未確認","確認済")))))</f>
        <v/>
      </c>
      <c r="S755" s="10" t="str">
        <f>IF(B755="","",IF(ISNUMBER(K755),0,1))</f>
        <v/>
      </c>
    </row>
    <row r="756" spans="1:19" ht="24.95" customHeight="1" x14ac:dyDescent="0.2">
      <c r="A756" s="20"/>
      <c r="B756" s="7"/>
      <c r="C756" s="7"/>
      <c r="D756" s="7"/>
      <c r="E756" s="7"/>
      <c r="F756" s="26"/>
      <c r="G756" s="26"/>
      <c r="H756" s="26"/>
      <c r="I756" s="26"/>
      <c r="J756" s="32"/>
      <c r="K756" s="35"/>
      <c r="L756" s="7"/>
      <c r="M756" s="7"/>
      <c r="N756" s="7"/>
      <c r="O756" s="18" t="str">
        <f>IF(B756="","",IF(AND(ISNUMBER(F756),ISNUMBER(I756),I756&gt;=F756),ROUND((I756-F756)*24,4),IF(OR(F756&lt;&gt;"",I756&lt;&gt;""),"",IF(AND(ISNUMBER(J756),J756&gt;=0),J756,""))))</f>
        <v/>
      </c>
      <c r="P756" s="10" t="str">
        <f>IF(B756="","",IF(AND(ISNUMBER(F756),ISNUMBER(I756),I756&gt;=F756),"実績：門司発～門司着",IF(OR(F756&lt;&gt;"",I756&lt;&gt;""),"要確認：時刻不足・逆転",IF(AND(ISNUMBER(J756),J756&gt;=0),"実績：記録の時間","未確認"))))</f>
        <v/>
      </c>
      <c r="Q756" s="10" t="str">
        <f>IF(B756="","",IF(ISNUMBER(A756),YEAR(A756)-IF(MONTH(A756)&lt;4,1,0),""))</f>
        <v/>
      </c>
      <c r="R756" s="10" t="str">
        <f>IF(B756="","",IF(OR(NOT(ISNUMBER(A756)),C756="",D756="",L756="",M756="",AND(B756&lt;&gt;"関豊丸",B756&lt;&gt;"長豊丸")),"要確認：対象船・基本項目",IF(OR(P756="要確認：時刻不足・逆転",AND(ISNUMBER(G756),ISNUMBER(H756),H756&lt;G756),AND(ISNUMBER(F756),ISNUMBER(G756),G756&lt;F756),AND(ISNUMBER(H756),ISNUMBER(I756),I756&lt;H756),AND(ISNUMBER(J756),J756&lt;0),AND(ISNUMBER(K756),K756&lt;0)),"要確認：時刻・時間・料金",IF(COUNTIFS(OtherPorts[作業日],A756,OtherPorts[曳船名],B756,OtherPorts[船名],D756,OtherPorts[門司港発],F756)&gt;1,"要確認：同じ他港作業が重複",IF(OR(NOT(ISNUMBER(O756)),M756="未確認"),"要確認：時間・根拠未確認","確認済")))))</f>
        <v/>
      </c>
      <c r="S756" s="10" t="str">
        <f>IF(B756="","",IF(ISNUMBER(K756),0,1))</f>
        <v/>
      </c>
    </row>
    <row r="757" spans="1:19" ht="24.95" customHeight="1" x14ac:dyDescent="0.2">
      <c r="A757" s="20"/>
      <c r="B757" s="7"/>
      <c r="C757" s="7"/>
      <c r="D757" s="7"/>
      <c r="E757" s="7"/>
      <c r="F757" s="26"/>
      <c r="G757" s="26"/>
      <c r="H757" s="26"/>
      <c r="I757" s="26"/>
      <c r="J757" s="32"/>
      <c r="K757" s="35"/>
      <c r="L757" s="7"/>
      <c r="M757" s="7"/>
      <c r="N757" s="7"/>
      <c r="O757" s="18" t="str">
        <f>IF(B757="","",IF(AND(ISNUMBER(F757),ISNUMBER(I757),I757&gt;=F757),ROUND((I757-F757)*24,4),IF(OR(F757&lt;&gt;"",I757&lt;&gt;""),"",IF(AND(ISNUMBER(J757),J757&gt;=0),J757,""))))</f>
        <v/>
      </c>
      <c r="P757" s="10" t="str">
        <f>IF(B757="","",IF(AND(ISNUMBER(F757),ISNUMBER(I757),I757&gt;=F757),"実績：門司発～門司着",IF(OR(F757&lt;&gt;"",I757&lt;&gt;""),"要確認：時刻不足・逆転",IF(AND(ISNUMBER(J757),J757&gt;=0),"実績：記録の時間","未確認"))))</f>
        <v/>
      </c>
      <c r="Q757" s="10" t="str">
        <f>IF(B757="","",IF(ISNUMBER(A757),YEAR(A757)-IF(MONTH(A757)&lt;4,1,0),""))</f>
        <v/>
      </c>
      <c r="R757" s="10" t="str">
        <f>IF(B757="","",IF(OR(NOT(ISNUMBER(A757)),C757="",D757="",L757="",M757="",AND(B757&lt;&gt;"関豊丸",B757&lt;&gt;"長豊丸")),"要確認：対象船・基本項目",IF(OR(P757="要確認：時刻不足・逆転",AND(ISNUMBER(G757),ISNUMBER(H757),H757&lt;G757),AND(ISNUMBER(F757),ISNUMBER(G757),G757&lt;F757),AND(ISNUMBER(H757),ISNUMBER(I757),I757&lt;H757),AND(ISNUMBER(J757),J757&lt;0),AND(ISNUMBER(K757),K757&lt;0)),"要確認：時刻・時間・料金",IF(COUNTIFS(OtherPorts[作業日],A757,OtherPorts[曳船名],B757,OtherPorts[船名],D757,OtherPorts[門司港発],F757)&gt;1,"要確認：同じ他港作業が重複",IF(OR(NOT(ISNUMBER(O757)),M757="未確認"),"要確認：時間・根拠未確認","確認済")))))</f>
        <v/>
      </c>
      <c r="S757" s="10" t="str">
        <f>IF(B757="","",IF(ISNUMBER(K757),0,1))</f>
        <v/>
      </c>
    </row>
    <row r="758" spans="1:19" ht="24.95" customHeight="1" x14ac:dyDescent="0.2">
      <c r="A758" s="20"/>
      <c r="B758" s="7"/>
      <c r="C758" s="7"/>
      <c r="D758" s="7"/>
      <c r="E758" s="7"/>
      <c r="F758" s="26"/>
      <c r="G758" s="26"/>
      <c r="H758" s="26"/>
      <c r="I758" s="26"/>
      <c r="J758" s="32"/>
      <c r="K758" s="35"/>
      <c r="L758" s="7"/>
      <c r="M758" s="7"/>
      <c r="N758" s="7"/>
      <c r="O758" s="18" t="str">
        <f>IF(B758="","",IF(AND(ISNUMBER(F758),ISNUMBER(I758),I758&gt;=F758),ROUND((I758-F758)*24,4),IF(OR(F758&lt;&gt;"",I758&lt;&gt;""),"",IF(AND(ISNUMBER(J758),J758&gt;=0),J758,""))))</f>
        <v/>
      </c>
      <c r="P758" s="10" t="str">
        <f>IF(B758="","",IF(AND(ISNUMBER(F758),ISNUMBER(I758),I758&gt;=F758),"実績：門司発～門司着",IF(OR(F758&lt;&gt;"",I758&lt;&gt;""),"要確認：時刻不足・逆転",IF(AND(ISNUMBER(J758),J758&gt;=0),"実績：記録の時間","未確認"))))</f>
        <v/>
      </c>
      <c r="Q758" s="10" t="str">
        <f>IF(B758="","",IF(ISNUMBER(A758),YEAR(A758)-IF(MONTH(A758)&lt;4,1,0),""))</f>
        <v/>
      </c>
      <c r="R758" s="10" t="str">
        <f>IF(B758="","",IF(OR(NOT(ISNUMBER(A758)),C758="",D758="",L758="",M758="",AND(B758&lt;&gt;"関豊丸",B758&lt;&gt;"長豊丸")),"要確認：対象船・基本項目",IF(OR(P758="要確認：時刻不足・逆転",AND(ISNUMBER(G758),ISNUMBER(H758),H758&lt;G758),AND(ISNUMBER(F758),ISNUMBER(G758),G758&lt;F758),AND(ISNUMBER(H758),ISNUMBER(I758),I758&lt;H758),AND(ISNUMBER(J758),J758&lt;0),AND(ISNUMBER(K758),K758&lt;0)),"要確認：時刻・時間・料金",IF(COUNTIFS(OtherPorts[作業日],A758,OtherPorts[曳船名],B758,OtherPorts[船名],D758,OtherPorts[門司港発],F758)&gt;1,"要確認：同じ他港作業が重複",IF(OR(NOT(ISNUMBER(O758)),M758="未確認"),"要確認：時間・根拠未確認","確認済")))))</f>
        <v/>
      </c>
      <c r="S758" s="10" t="str">
        <f>IF(B758="","",IF(ISNUMBER(K758),0,1))</f>
        <v/>
      </c>
    </row>
    <row r="759" spans="1:19" ht="24.95" customHeight="1" x14ac:dyDescent="0.2">
      <c r="A759" s="20"/>
      <c r="B759" s="7"/>
      <c r="C759" s="7"/>
      <c r="D759" s="7"/>
      <c r="E759" s="7"/>
      <c r="F759" s="26"/>
      <c r="G759" s="26"/>
      <c r="H759" s="26"/>
      <c r="I759" s="26"/>
      <c r="J759" s="32"/>
      <c r="K759" s="35"/>
      <c r="L759" s="7"/>
      <c r="M759" s="7"/>
      <c r="N759" s="7"/>
      <c r="O759" s="18" t="str">
        <f>IF(B759="","",IF(AND(ISNUMBER(F759),ISNUMBER(I759),I759&gt;=F759),ROUND((I759-F759)*24,4),IF(OR(F759&lt;&gt;"",I759&lt;&gt;""),"",IF(AND(ISNUMBER(J759),J759&gt;=0),J759,""))))</f>
        <v/>
      </c>
      <c r="P759" s="10" t="str">
        <f>IF(B759="","",IF(AND(ISNUMBER(F759),ISNUMBER(I759),I759&gt;=F759),"実績：門司発～門司着",IF(OR(F759&lt;&gt;"",I759&lt;&gt;""),"要確認：時刻不足・逆転",IF(AND(ISNUMBER(J759),J759&gt;=0),"実績：記録の時間","未確認"))))</f>
        <v/>
      </c>
      <c r="Q759" s="10" t="str">
        <f>IF(B759="","",IF(ISNUMBER(A759),YEAR(A759)-IF(MONTH(A759)&lt;4,1,0),""))</f>
        <v/>
      </c>
      <c r="R759" s="10" t="str">
        <f>IF(B759="","",IF(OR(NOT(ISNUMBER(A759)),C759="",D759="",L759="",M759="",AND(B759&lt;&gt;"関豊丸",B759&lt;&gt;"長豊丸")),"要確認：対象船・基本項目",IF(OR(P759="要確認：時刻不足・逆転",AND(ISNUMBER(G759),ISNUMBER(H759),H759&lt;G759),AND(ISNUMBER(F759),ISNUMBER(G759),G759&lt;F759),AND(ISNUMBER(H759),ISNUMBER(I759),I759&lt;H759),AND(ISNUMBER(J759),J759&lt;0),AND(ISNUMBER(K759),K759&lt;0)),"要確認：時刻・時間・料金",IF(COUNTIFS(OtherPorts[作業日],A759,OtherPorts[曳船名],B759,OtherPorts[船名],D759,OtherPorts[門司港発],F759)&gt;1,"要確認：同じ他港作業が重複",IF(OR(NOT(ISNUMBER(O759)),M759="未確認"),"要確認：時間・根拠未確認","確認済")))))</f>
        <v/>
      </c>
      <c r="S759" s="10" t="str">
        <f>IF(B759="","",IF(ISNUMBER(K759),0,1))</f>
        <v/>
      </c>
    </row>
    <row r="760" spans="1:19" ht="24.95" customHeight="1" x14ac:dyDescent="0.2">
      <c r="A760" s="20"/>
      <c r="B760" s="7"/>
      <c r="C760" s="7"/>
      <c r="D760" s="7"/>
      <c r="E760" s="7"/>
      <c r="F760" s="26"/>
      <c r="G760" s="26"/>
      <c r="H760" s="26"/>
      <c r="I760" s="26"/>
      <c r="J760" s="32"/>
      <c r="K760" s="35"/>
      <c r="L760" s="7"/>
      <c r="M760" s="7"/>
      <c r="N760" s="7"/>
      <c r="O760" s="18" t="str">
        <f>IF(B760="","",IF(AND(ISNUMBER(F760),ISNUMBER(I760),I760&gt;=F760),ROUND((I760-F760)*24,4),IF(OR(F760&lt;&gt;"",I760&lt;&gt;""),"",IF(AND(ISNUMBER(J760),J760&gt;=0),J760,""))))</f>
        <v/>
      </c>
      <c r="P760" s="10" t="str">
        <f>IF(B760="","",IF(AND(ISNUMBER(F760),ISNUMBER(I760),I760&gt;=F760),"実績：門司発～門司着",IF(OR(F760&lt;&gt;"",I760&lt;&gt;""),"要確認：時刻不足・逆転",IF(AND(ISNUMBER(J760),J760&gt;=0),"実績：記録の時間","未確認"))))</f>
        <v/>
      </c>
      <c r="Q760" s="10" t="str">
        <f>IF(B760="","",IF(ISNUMBER(A760),YEAR(A760)-IF(MONTH(A760)&lt;4,1,0),""))</f>
        <v/>
      </c>
      <c r="R760" s="10" t="str">
        <f>IF(B760="","",IF(OR(NOT(ISNUMBER(A760)),C760="",D760="",L760="",M760="",AND(B760&lt;&gt;"関豊丸",B760&lt;&gt;"長豊丸")),"要確認：対象船・基本項目",IF(OR(P760="要確認：時刻不足・逆転",AND(ISNUMBER(G760),ISNUMBER(H760),H760&lt;G760),AND(ISNUMBER(F760),ISNUMBER(G760),G760&lt;F760),AND(ISNUMBER(H760),ISNUMBER(I760),I760&lt;H760),AND(ISNUMBER(J760),J760&lt;0),AND(ISNUMBER(K760),K760&lt;0)),"要確認：時刻・時間・料金",IF(COUNTIFS(OtherPorts[作業日],A760,OtherPorts[曳船名],B760,OtherPorts[船名],D760,OtherPorts[門司港発],F760)&gt;1,"要確認：同じ他港作業が重複",IF(OR(NOT(ISNUMBER(O760)),M760="未確認"),"要確認：時間・根拠未確認","確認済")))))</f>
        <v/>
      </c>
      <c r="S760" s="10" t="str">
        <f>IF(B760="","",IF(ISNUMBER(K760),0,1))</f>
        <v/>
      </c>
    </row>
    <row r="761" spans="1:19" ht="24.95" customHeight="1" x14ac:dyDescent="0.2">
      <c r="A761" s="20"/>
      <c r="B761" s="7"/>
      <c r="C761" s="7"/>
      <c r="D761" s="7"/>
      <c r="E761" s="7"/>
      <c r="F761" s="26"/>
      <c r="G761" s="26"/>
      <c r="H761" s="26"/>
      <c r="I761" s="26"/>
      <c r="J761" s="32"/>
      <c r="K761" s="35"/>
      <c r="L761" s="7"/>
      <c r="M761" s="7"/>
      <c r="N761" s="7"/>
      <c r="O761" s="18" t="str">
        <f>IF(B761="","",IF(AND(ISNUMBER(F761),ISNUMBER(I761),I761&gt;=F761),ROUND((I761-F761)*24,4),IF(OR(F761&lt;&gt;"",I761&lt;&gt;""),"",IF(AND(ISNUMBER(J761),J761&gt;=0),J761,""))))</f>
        <v/>
      </c>
      <c r="P761" s="10" t="str">
        <f>IF(B761="","",IF(AND(ISNUMBER(F761),ISNUMBER(I761),I761&gt;=F761),"実績：門司発～門司着",IF(OR(F761&lt;&gt;"",I761&lt;&gt;""),"要確認：時刻不足・逆転",IF(AND(ISNUMBER(J761),J761&gt;=0),"実績：記録の時間","未確認"))))</f>
        <v/>
      </c>
      <c r="Q761" s="10" t="str">
        <f>IF(B761="","",IF(ISNUMBER(A761),YEAR(A761)-IF(MONTH(A761)&lt;4,1,0),""))</f>
        <v/>
      </c>
      <c r="R761" s="10" t="str">
        <f>IF(B761="","",IF(OR(NOT(ISNUMBER(A761)),C761="",D761="",L761="",M761="",AND(B761&lt;&gt;"関豊丸",B761&lt;&gt;"長豊丸")),"要確認：対象船・基本項目",IF(OR(P761="要確認：時刻不足・逆転",AND(ISNUMBER(G761),ISNUMBER(H761),H761&lt;G761),AND(ISNUMBER(F761),ISNUMBER(G761),G761&lt;F761),AND(ISNUMBER(H761),ISNUMBER(I761),I761&lt;H761),AND(ISNUMBER(J761),J761&lt;0),AND(ISNUMBER(K761),K761&lt;0)),"要確認：時刻・時間・料金",IF(COUNTIFS(OtherPorts[作業日],A761,OtherPorts[曳船名],B761,OtherPorts[船名],D761,OtherPorts[門司港発],F761)&gt;1,"要確認：同じ他港作業が重複",IF(OR(NOT(ISNUMBER(O761)),M761="未確認"),"要確認：時間・根拠未確認","確認済")))))</f>
        <v/>
      </c>
      <c r="S761" s="10" t="str">
        <f>IF(B761="","",IF(ISNUMBER(K761),0,1))</f>
        <v/>
      </c>
    </row>
    <row r="762" spans="1:19" ht="24.95" customHeight="1" x14ac:dyDescent="0.2">
      <c r="A762" s="20"/>
      <c r="B762" s="7"/>
      <c r="C762" s="7"/>
      <c r="D762" s="7"/>
      <c r="E762" s="7"/>
      <c r="F762" s="26"/>
      <c r="G762" s="26"/>
      <c r="H762" s="26"/>
      <c r="I762" s="26"/>
      <c r="J762" s="32"/>
      <c r="K762" s="35"/>
      <c r="L762" s="7"/>
      <c r="M762" s="7"/>
      <c r="N762" s="7"/>
      <c r="O762" s="18" t="str">
        <f>IF(B762="","",IF(AND(ISNUMBER(F762),ISNUMBER(I762),I762&gt;=F762),ROUND((I762-F762)*24,4),IF(OR(F762&lt;&gt;"",I762&lt;&gt;""),"",IF(AND(ISNUMBER(J762),J762&gt;=0),J762,""))))</f>
        <v/>
      </c>
      <c r="P762" s="10" t="str">
        <f>IF(B762="","",IF(AND(ISNUMBER(F762),ISNUMBER(I762),I762&gt;=F762),"実績：門司発～門司着",IF(OR(F762&lt;&gt;"",I762&lt;&gt;""),"要確認：時刻不足・逆転",IF(AND(ISNUMBER(J762),J762&gt;=0),"実績：記録の時間","未確認"))))</f>
        <v/>
      </c>
      <c r="Q762" s="10" t="str">
        <f>IF(B762="","",IF(ISNUMBER(A762),YEAR(A762)-IF(MONTH(A762)&lt;4,1,0),""))</f>
        <v/>
      </c>
      <c r="R762" s="10" t="str">
        <f>IF(B762="","",IF(OR(NOT(ISNUMBER(A762)),C762="",D762="",L762="",M762="",AND(B762&lt;&gt;"関豊丸",B762&lt;&gt;"長豊丸")),"要確認：対象船・基本項目",IF(OR(P762="要確認：時刻不足・逆転",AND(ISNUMBER(G762),ISNUMBER(H762),H762&lt;G762),AND(ISNUMBER(F762),ISNUMBER(G762),G762&lt;F762),AND(ISNUMBER(H762),ISNUMBER(I762),I762&lt;H762),AND(ISNUMBER(J762),J762&lt;0),AND(ISNUMBER(K762),K762&lt;0)),"要確認：時刻・時間・料金",IF(COUNTIFS(OtherPorts[作業日],A762,OtherPorts[曳船名],B762,OtherPorts[船名],D762,OtherPorts[門司港発],F762)&gt;1,"要確認：同じ他港作業が重複",IF(OR(NOT(ISNUMBER(O762)),M762="未確認"),"要確認：時間・根拠未確認","確認済")))))</f>
        <v/>
      </c>
      <c r="S762" s="10" t="str">
        <f>IF(B762="","",IF(ISNUMBER(K762),0,1))</f>
        <v/>
      </c>
    </row>
    <row r="763" spans="1:19" ht="24.95" customHeight="1" x14ac:dyDescent="0.2">
      <c r="A763" s="20"/>
      <c r="B763" s="7"/>
      <c r="C763" s="7"/>
      <c r="D763" s="7"/>
      <c r="E763" s="7"/>
      <c r="F763" s="26"/>
      <c r="G763" s="26"/>
      <c r="H763" s="26"/>
      <c r="I763" s="26"/>
      <c r="J763" s="32"/>
      <c r="K763" s="35"/>
      <c r="L763" s="7"/>
      <c r="M763" s="7"/>
      <c r="N763" s="7"/>
      <c r="O763" s="18" t="str">
        <f>IF(B763="","",IF(AND(ISNUMBER(F763),ISNUMBER(I763),I763&gt;=F763),ROUND((I763-F763)*24,4),IF(OR(F763&lt;&gt;"",I763&lt;&gt;""),"",IF(AND(ISNUMBER(J763),J763&gt;=0),J763,""))))</f>
        <v/>
      </c>
      <c r="P763" s="10" t="str">
        <f>IF(B763="","",IF(AND(ISNUMBER(F763),ISNUMBER(I763),I763&gt;=F763),"実績：門司発～門司着",IF(OR(F763&lt;&gt;"",I763&lt;&gt;""),"要確認：時刻不足・逆転",IF(AND(ISNUMBER(J763),J763&gt;=0),"実績：記録の時間","未確認"))))</f>
        <v/>
      </c>
      <c r="Q763" s="10" t="str">
        <f>IF(B763="","",IF(ISNUMBER(A763),YEAR(A763)-IF(MONTH(A763)&lt;4,1,0),""))</f>
        <v/>
      </c>
      <c r="R763" s="10" t="str">
        <f>IF(B763="","",IF(OR(NOT(ISNUMBER(A763)),C763="",D763="",L763="",M763="",AND(B763&lt;&gt;"関豊丸",B763&lt;&gt;"長豊丸")),"要確認：対象船・基本項目",IF(OR(P763="要確認：時刻不足・逆転",AND(ISNUMBER(G763),ISNUMBER(H763),H763&lt;G763),AND(ISNUMBER(F763),ISNUMBER(G763),G763&lt;F763),AND(ISNUMBER(H763),ISNUMBER(I763),I763&lt;H763),AND(ISNUMBER(J763),J763&lt;0),AND(ISNUMBER(K763),K763&lt;0)),"要確認：時刻・時間・料金",IF(COUNTIFS(OtherPorts[作業日],A763,OtherPorts[曳船名],B763,OtherPorts[船名],D763,OtherPorts[門司港発],F763)&gt;1,"要確認：同じ他港作業が重複",IF(OR(NOT(ISNUMBER(O763)),M763="未確認"),"要確認：時間・根拠未確認","確認済")))))</f>
        <v/>
      </c>
      <c r="S763" s="10" t="str">
        <f>IF(B763="","",IF(ISNUMBER(K763),0,1))</f>
        <v/>
      </c>
    </row>
    <row r="764" spans="1:19" ht="24.95" customHeight="1" x14ac:dyDescent="0.2">
      <c r="A764" s="20"/>
      <c r="B764" s="7"/>
      <c r="C764" s="7"/>
      <c r="D764" s="7"/>
      <c r="E764" s="7"/>
      <c r="F764" s="26"/>
      <c r="G764" s="26"/>
      <c r="H764" s="26"/>
      <c r="I764" s="26"/>
      <c r="J764" s="32"/>
      <c r="K764" s="35"/>
      <c r="L764" s="7"/>
      <c r="M764" s="7"/>
      <c r="N764" s="7"/>
      <c r="O764" s="18" t="str">
        <f>IF(B764="","",IF(AND(ISNUMBER(F764),ISNUMBER(I764),I764&gt;=F764),ROUND((I764-F764)*24,4),IF(OR(F764&lt;&gt;"",I764&lt;&gt;""),"",IF(AND(ISNUMBER(J764),J764&gt;=0),J764,""))))</f>
        <v/>
      </c>
      <c r="P764" s="10" t="str">
        <f>IF(B764="","",IF(AND(ISNUMBER(F764),ISNUMBER(I764),I764&gt;=F764),"実績：門司発～門司着",IF(OR(F764&lt;&gt;"",I764&lt;&gt;""),"要確認：時刻不足・逆転",IF(AND(ISNUMBER(J764),J764&gt;=0),"実績：記録の時間","未確認"))))</f>
        <v/>
      </c>
      <c r="Q764" s="10" t="str">
        <f>IF(B764="","",IF(ISNUMBER(A764),YEAR(A764)-IF(MONTH(A764)&lt;4,1,0),""))</f>
        <v/>
      </c>
      <c r="R764" s="10" t="str">
        <f>IF(B764="","",IF(OR(NOT(ISNUMBER(A764)),C764="",D764="",L764="",M764="",AND(B764&lt;&gt;"関豊丸",B764&lt;&gt;"長豊丸")),"要確認：対象船・基本項目",IF(OR(P764="要確認：時刻不足・逆転",AND(ISNUMBER(G764),ISNUMBER(H764),H764&lt;G764),AND(ISNUMBER(F764),ISNUMBER(G764),G764&lt;F764),AND(ISNUMBER(H764),ISNUMBER(I764),I764&lt;H764),AND(ISNUMBER(J764),J764&lt;0),AND(ISNUMBER(K764),K764&lt;0)),"要確認：時刻・時間・料金",IF(COUNTIFS(OtherPorts[作業日],A764,OtherPorts[曳船名],B764,OtherPorts[船名],D764,OtherPorts[門司港発],F764)&gt;1,"要確認：同じ他港作業が重複",IF(OR(NOT(ISNUMBER(O764)),M764="未確認"),"要確認：時間・根拠未確認","確認済")))))</f>
        <v/>
      </c>
      <c r="S764" s="10" t="str">
        <f>IF(B764="","",IF(ISNUMBER(K764),0,1))</f>
        <v/>
      </c>
    </row>
    <row r="765" spans="1:19" ht="24.95" customHeight="1" x14ac:dyDescent="0.2">
      <c r="A765" s="20"/>
      <c r="B765" s="7"/>
      <c r="C765" s="7"/>
      <c r="D765" s="7"/>
      <c r="E765" s="7"/>
      <c r="F765" s="26"/>
      <c r="G765" s="26"/>
      <c r="H765" s="26"/>
      <c r="I765" s="26"/>
      <c r="J765" s="32"/>
      <c r="K765" s="35"/>
      <c r="L765" s="7"/>
      <c r="M765" s="7"/>
      <c r="N765" s="7"/>
      <c r="O765" s="18" t="str">
        <f>IF(B765="","",IF(AND(ISNUMBER(F765),ISNUMBER(I765),I765&gt;=F765),ROUND((I765-F765)*24,4),IF(OR(F765&lt;&gt;"",I765&lt;&gt;""),"",IF(AND(ISNUMBER(J765),J765&gt;=0),J765,""))))</f>
        <v/>
      </c>
      <c r="P765" s="10" t="str">
        <f>IF(B765="","",IF(AND(ISNUMBER(F765),ISNUMBER(I765),I765&gt;=F765),"実績：門司発～門司着",IF(OR(F765&lt;&gt;"",I765&lt;&gt;""),"要確認：時刻不足・逆転",IF(AND(ISNUMBER(J765),J765&gt;=0),"実績：記録の時間","未確認"))))</f>
        <v/>
      </c>
      <c r="Q765" s="10" t="str">
        <f>IF(B765="","",IF(ISNUMBER(A765),YEAR(A765)-IF(MONTH(A765)&lt;4,1,0),""))</f>
        <v/>
      </c>
      <c r="R765" s="10" t="str">
        <f>IF(B765="","",IF(OR(NOT(ISNUMBER(A765)),C765="",D765="",L765="",M765="",AND(B765&lt;&gt;"関豊丸",B765&lt;&gt;"長豊丸")),"要確認：対象船・基本項目",IF(OR(P765="要確認：時刻不足・逆転",AND(ISNUMBER(G765),ISNUMBER(H765),H765&lt;G765),AND(ISNUMBER(F765),ISNUMBER(G765),G765&lt;F765),AND(ISNUMBER(H765),ISNUMBER(I765),I765&lt;H765),AND(ISNUMBER(J765),J765&lt;0),AND(ISNUMBER(K765),K765&lt;0)),"要確認：時刻・時間・料金",IF(COUNTIFS(OtherPorts[作業日],A765,OtherPorts[曳船名],B765,OtherPorts[船名],D765,OtherPorts[門司港発],F765)&gt;1,"要確認：同じ他港作業が重複",IF(OR(NOT(ISNUMBER(O765)),M765="未確認"),"要確認：時間・根拠未確認","確認済")))))</f>
        <v/>
      </c>
      <c r="S765" s="10" t="str">
        <f>IF(B765="","",IF(ISNUMBER(K765),0,1))</f>
        <v/>
      </c>
    </row>
    <row r="766" spans="1:19" ht="24.95" customHeight="1" x14ac:dyDescent="0.2">
      <c r="A766" s="20"/>
      <c r="B766" s="7"/>
      <c r="C766" s="7"/>
      <c r="D766" s="7"/>
      <c r="E766" s="7"/>
      <c r="F766" s="26"/>
      <c r="G766" s="26"/>
      <c r="H766" s="26"/>
      <c r="I766" s="26"/>
      <c r="J766" s="32"/>
      <c r="K766" s="35"/>
      <c r="L766" s="7"/>
      <c r="M766" s="7"/>
      <c r="N766" s="7"/>
      <c r="O766" s="18" t="str">
        <f>IF(B766="","",IF(AND(ISNUMBER(F766),ISNUMBER(I766),I766&gt;=F766),ROUND((I766-F766)*24,4),IF(OR(F766&lt;&gt;"",I766&lt;&gt;""),"",IF(AND(ISNUMBER(J766),J766&gt;=0),J766,""))))</f>
        <v/>
      </c>
      <c r="P766" s="10" t="str">
        <f>IF(B766="","",IF(AND(ISNUMBER(F766),ISNUMBER(I766),I766&gt;=F766),"実績：門司発～門司着",IF(OR(F766&lt;&gt;"",I766&lt;&gt;""),"要確認：時刻不足・逆転",IF(AND(ISNUMBER(J766),J766&gt;=0),"実績：記録の時間","未確認"))))</f>
        <v/>
      </c>
      <c r="Q766" s="10" t="str">
        <f>IF(B766="","",IF(ISNUMBER(A766),YEAR(A766)-IF(MONTH(A766)&lt;4,1,0),""))</f>
        <v/>
      </c>
      <c r="R766" s="10" t="str">
        <f>IF(B766="","",IF(OR(NOT(ISNUMBER(A766)),C766="",D766="",L766="",M766="",AND(B766&lt;&gt;"関豊丸",B766&lt;&gt;"長豊丸")),"要確認：対象船・基本項目",IF(OR(P766="要確認：時刻不足・逆転",AND(ISNUMBER(G766),ISNUMBER(H766),H766&lt;G766),AND(ISNUMBER(F766),ISNUMBER(G766),G766&lt;F766),AND(ISNUMBER(H766),ISNUMBER(I766),I766&lt;H766),AND(ISNUMBER(J766),J766&lt;0),AND(ISNUMBER(K766),K766&lt;0)),"要確認：時刻・時間・料金",IF(COUNTIFS(OtherPorts[作業日],A766,OtherPorts[曳船名],B766,OtherPorts[船名],D766,OtherPorts[門司港発],F766)&gt;1,"要確認：同じ他港作業が重複",IF(OR(NOT(ISNUMBER(O766)),M766="未確認"),"要確認：時間・根拠未確認","確認済")))))</f>
        <v/>
      </c>
      <c r="S766" s="10" t="str">
        <f>IF(B766="","",IF(ISNUMBER(K766),0,1))</f>
        <v/>
      </c>
    </row>
    <row r="767" spans="1:19" ht="24.95" customHeight="1" x14ac:dyDescent="0.2">
      <c r="A767" s="20"/>
      <c r="B767" s="7"/>
      <c r="C767" s="7"/>
      <c r="D767" s="7"/>
      <c r="E767" s="7"/>
      <c r="F767" s="26"/>
      <c r="G767" s="26"/>
      <c r="H767" s="26"/>
      <c r="I767" s="26"/>
      <c r="J767" s="32"/>
      <c r="K767" s="35"/>
      <c r="L767" s="7"/>
      <c r="M767" s="7"/>
      <c r="N767" s="7"/>
      <c r="O767" s="18" t="str">
        <f>IF(B767="","",IF(AND(ISNUMBER(F767),ISNUMBER(I767),I767&gt;=F767),ROUND((I767-F767)*24,4),IF(OR(F767&lt;&gt;"",I767&lt;&gt;""),"",IF(AND(ISNUMBER(J767),J767&gt;=0),J767,""))))</f>
        <v/>
      </c>
      <c r="P767" s="10" t="str">
        <f>IF(B767="","",IF(AND(ISNUMBER(F767),ISNUMBER(I767),I767&gt;=F767),"実績：門司発～門司着",IF(OR(F767&lt;&gt;"",I767&lt;&gt;""),"要確認：時刻不足・逆転",IF(AND(ISNUMBER(J767),J767&gt;=0),"実績：記録の時間","未確認"))))</f>
        <v/>
      </c>
      <c r="Q767" s="10" t="str">
        <f>IF(B767="","",IF(ISNUMBER(A767),YEAR(A767)-IF(MONTH(A767)&lt;4,1,0),""))</f>
        <v/>
      </c>
      <c r="R767" s="10" t="str">
        <f>IF(B767="","",IF(OR(NOT(ISNUMBER(A767)),C767="",D767="",L767="",M767="",AND(B767&lt;&gt;"関豊丸",B767&lt;&gt;"長豊丸")),"要確認：対象船・基本項目",IF(OR(P767="要確認：時刻不足・逆転",AND(ISNUMBER(G767),ISNUMBER(H767),H767&lt;G767),AND(ISNUMBER(F767),ISNUMBER(G767),G767&lt;F767),AND(ISNUMBER(H767),ISNUMBER(I767),I767&lt;H767),AND(ISNUMBER(J767),J767&lt;0),AND(ISNUMBER(K767),K767&lt;0)),"要確認：時刻・時間・料金",IF(COUNTIFS(OtherPorts[作業日],A767,OtherPorts[曳船名],B767,OtherPorts[船名],D767,OtherPorts[門司港発],F767)&gt;1,"要確認：同じ他港作業が重複",IF(OR(NOT(ISNUMBER(O767)),M767="未確認"),"要確認：時間・根拠未確認","確認済")))))</f>
        <v/>
      </c>
      <c r="S767" s="10" t="str">
        <f>IF(B767="","",IF(ISNUMBER(K767),0,1))</f>
        <v/>
      </c>
    </row>
    <row r="768" spans="1:19" ht="24.95" customHeight="1" x14ac:dyDescent="0.2">
      <c r="A768" s="20"/>
      <c r="B768" s="7"/>
      <c r="C768" s="7"/>
      <c r="D768" s="7"/>
      <c r="E768" s="7"/>
      <c r="F768" s="26"/>
      <c r="G768" s="26"/>
      <c r="H768" s="26"/>
      <c r="I768" s="26"/>
      <c r="J768" s="32"/>
      <c r="K768" s="35"/>
      <c r="L768" s="7"/>
      <c r="M768" s="7"/>
      <c r="N768" s="7"/>
      <c r="O768" s="18" t="str">
        <f>IF(B768="","",IF(AND(ISNUMBER(F768),ISNUMBER(I768),I768&gt;=F768),ROUND((I768-F768)*24,4),IF(OR(F768&lt;&gt;"",I768&lt;&gt;""),"",IF(AND(ISNUMBER(J768),J768&gt;=0),J768,""))))</f>
        <v/>
      </c>
      <c r="P768" s="10" t="str">
        <f>IF(B768="","",IF(AND(ISNUMBER(F768),ISNUMBER(I768),I768&gt;=F768),"実績：門司発～門司着",IF(OR(F768&lt;&gt;"",I768&lt;&gt;""),"要確認：時刻不足・逆転",IF(AND(ISNUMBER(J768),J768&gt;=0),"実績：記録の時間","未確認"))))</f>
        <v/>
      </c>
      <c r="Q768" s="10" t="str">
        <f>IF(B768="","",IF(ISNUMBER(A768),YEAR(A768)-IF(MONTH(A768)&lt;4,1,0),""))</f>
        <v/>
      </c>
      <c r="R768" s="10" t="str">
        <f>IF(B768="","",IF(OR(NOT(ISNUMBER(A768)),C768="",D768="",L768="",M768="",AND(B768&lt;&gt;"関豊丸",B768&lt;&gt;"長豊丸")),"要確認：対象船・基本項目",IF(OR(P768="要確認：時刻不足・逆転",AND(ISNUMBER(G768),ISNUMBER(H768),H768&lt;G768),AND(ISNUMBER(F768),ISNUMBER(G768),G768&lt;F768),AND(ISNUMBER(H768),ISNUMBER(I768),I768&lt;H768),AND(ISNUMBER(J768),J768&lt;0),AND(ISNUMBER(K768),K768&lt;0)),"要確認：時刻・時間・料金",IF(COUNTIFS(OtherPorts[作業日],A768,OtherPorts[曳船名],B768,OtherPorts[船名],D768,OtherPorts[門司港発],F768)&gt;1,"要確認：同じ他港作業が重複",IF(OR(NOT(ISNUMBER(O768)),M768="未確認"),"要確認：時間・根拠未確認","確認済")))))</f>
        <v/>
      </c>
      <c r="S768" s="10" t="str">
        <f>IF(B768="","",IF(ISNUMBER(K768),0,1))</f>
        <v/>
      </c>
    </row>
    <row r="769" spans="1:19" ht="24.95" customHeight="1" x14ac:dyDescent="0.2">
      <c r="A769" s="20"/>
      <c r="B769" s="7"/>
      <c r="C769" s="7"/>
      <c r="D769" s="7"/>
      <c r="E769" s="7"/>
      <c r="F769" s="26"/>
      <c r="G769" s="26"/>
      <c r="H769" s="26"/>
      <c r="I769" s="26"/>
      <c r="J769" s="32"/>
      <c r="K769" s="35"/>
      <c r="L769" s="7"/>
      <c r="M769" s="7"/>
      <c r="N769" s="7"/>
      <c r="O769" s="18" t="str">
        <f>IF(B769="","",IF(AND(ISNUMBER(F769),ISNUMBER(I769),I769&gt;=F769),ROUND((I769-F769)*24,4),IF(OR(F769&lt;&gt;"",I769&lt;&gt;""),"",IF(AND(ISNUMBER(J769),J769&gt;=0),J769,""))))</f>
        <v/>
      </c>
      <c r="P769" s="10" t="str">
        <f>IF(B769="","",IF(AND(ISNUMBER(F769),ISNUMBER(I769),I769&gt;=F769),"実績：門司発～門司着",IF(OR(F769&lt;&gt;"",I769&lt;&gt;""),"要確認：時刻不足・逆転",IF(AND(ISNUMBER(J769),J769&gt;=0),"実績：記録の時間","未確認"))))</f>
        <v/>
      </c>
      <c r="Q769" s="10" t="str">
        <f>IF(B769="","",IF(ISNUMBER(A769),YEAR(A769)-IF(MONTH(A769)&lt;4,1,0),""))</f>
        <v/>
      </c>
      <c r="R769" s="10" t="str">
        <f>IF(B769="","",IF(OR(NOT(ISNUMBER(A769)),C769="",D769="",L769="",M769="",AND(B769&lt;&gt;"関豊丸",B769&lt;&gt;"長豊丸")),"要確認：対象船・基本項目",IF(OR(P769="要確認：時刻不足・逆転",AND(ISNUMBER(G769),ISNUMBER(H769),H769&lt;G769),AND(ISNUMBER(F769),ISNUMBER(G769),G769&lt;F769),AND(ISNUMBER(H769),ISNUMBER(I769),I769&lt;H769),AND(ISNUMBER(J769),J769&lt;0),AND(ISNUMBER(K769),K769&lt;0)),"要確認：時刻・時間・料金",IF(COUNTIFS(OtherPorts[作業日],A769,OtherPorts[曳船名],B769,OtherPorts[船名],D769,OtherPorts[門司港発],F769)&gt;1,"要確認：同じ他港作業が重複",IF(OR(NOT(ISNUMBER(O769)),M769="未確認"),"要確認：時間・根拠未確認","確認済")))))</f>
        <v/>
      </c>
      <c r="S769" s="10" t="str">
        <f>IF(B769="","",IF(ISNUMBER(K769),0,1))</f>
        <v/>
      </c>
    </row>
    <row r="770" spans="1:19" ht="24.95" customHeight="1" x14ac:dyDescent="0.2">
      <c r="A770" s="20"/>
      <c r="B770" s="7"/>
      <c r="C770" s="7"/>
      <c r="D770" s="7"/>
      <c r="E770" s="7"/>
      <c r="F770" s="26"/>
      <c r="G770" s="26"/>
      <c r="H770" s="26"/>
      <c r="I770" s="26"/>
      <c r="J770" s="32"/>
      <c r="K770" s="35"/>
      <c r="L770" s="7"/>
      <c r="M770" s="7"/>
      <c r="N770" s="7"/>
      <c r="O770" s="18" t="str">
        <f>IF(B770="","",IF(AND(ISNUMBER(F770),ISNUMBER(I770),I770&gt;=F770),ROUND((I770-F770)*24,4),IF(OR(F770&lt;&gt;"",I770&lt;&gt;""),"",IF(AND(ISNUMBER(J770),J770&gt;=0),J770,""))))</f>
        <v/>
      </c>
      <c r="P770" s="10" t="str">
        <f>IF(B770="","",IF(AND(ISNUMBER(F770),ISNUMBER(I770),I770&gt;=F770),"実績：門司発～門司着",IF(OR(F770&lt;&gt;"",I770&lt;&gt;""),"要確認：時刻不足・逆転",IF(AND(ISNUMBER(J770),J770&gt;=0),"実績：記録の時間","未確認"))))</f>
        <v/>
      </c>
      <c r="Q770" s="10" t="str">
        <f>IF(B770="","",IF(ISNUMBER(A770),YEAR(A770)-IF(MONTH(A770)&lt;4,1,0),""))</f>
        <v/>
      </c>
      <c r="R770" s="10" t="str">
        <f>IF(B770="","",IF(OR(NOT(ISNUMBER(A770)),C770="",D770="",L770="",M770="",AND(B770&lt;&gt;"関豊丸",B770&lt;&gt;"長豊丸")),"要確認：対象船・基本項目",IF(OR(P770="要確認：時刻不足・逆転",AND(ISNUMBER(G770),ISNUMBER(H770),H770&lt;G770),AND(ISNUMBER(F770),ISNUMBER(G770),G770&lt;F770),AND(ISNUMBER(H770),ISNUMBER(I770),I770&lt;H770),AND(ISNUMBER(J770),J770&lt;0),AND(ISNUMBER(K770),K770&lt;0)),"要確認：時刻・時間・料金",IF(COUNTIFS(OtherPorts[作業日],A770,OtherPorts[曳船名],B770,OtherPorts[船名],D770,OtherPorts[門司港発],F770)&gt;1,"要確認：同じ他港作業が重複",IF(OR(NOT(ISNUMBER(O770)),M770="未確認"),"要確認：時間・根拠未確認","確認済")))))</f>
        <v/>
      </c>
      <c r="S770" s="10" t="str">
        <f>IF(B770="","",IF(ISNUMBER(K770),0,1))</f>
        <v/>
      </c>
    </row>
    <row r="771" spans="1:19" ht="24.95" customHeight="1" x14ac:dyDescent="0.2">
      <c r="A771" s="20"/>
      <c r="B771" s="7"/>
      <c r="C771" s="7"/>
      <c r="D771" s="7"/>
      <c r="E771" s="7"/>
      <c r="F771" s="26"/>
      <c r="G771" s="26"/>
      <c r="H771" s="26"/>
      <c r="I771" s="26"/>
      <c r="J771" s="32"/>
      <c r="K771" s="35"/>
      <c r="L771" s="7"/>
      <c r="M771" s="7"/>
      <c r="N771" s="7"/>
      <c r="O771" s="18" t="str">
        <f>IF(B771="","",IF(AND(ISNUMBER(F771),ISNUMBER(I771),I771&gt;=F771),ROUND((I771-F771)*24,4),IF(OR(F771&lt;&gt;"",I771&lt;&gt;""),"",IF(AND(ISNUMBER(J771),J771&gt;=0),J771,""))))</f>
        <v/>
      </c>
      <c r="P771" s="10" t="str">
        <f>IF(B771="","",IF(AND(ISNUMBER(F771),ISNUMBER(I771),I771&gt;=F771),"実績：門司発～門司着",IF(OR(F771&lt;&gt;"",I771&lt;&gt;""),"要確認：時刻不足・逆転",IF(AND(ISNUMBER(J771),J771&gt;=0),"実績：記録の時間","未確認"))))</f>
        <v/>
      </c>
      <c r="Q771" s="10" t="str">
        <f>IF(B771="","",IF(ISNUMBER(A771),YEAR(A771)-IF(MONTH(A771)&lt;4,1,0),""))</f>
        <v/>
      </c>
      <c r="R771" s="10" t="str">
        <f>IF(B771="","",IF(OR(NOT(ISNUMBER(A771)),C771="",D771="",L771="",M771="",AND(B771&lt;&gt;"関豊丸",B771&lt;&gt;"長豊丸")),"要確認：対象船・基本項目",IF(OR(P771="要確認：時刻不足・逆転",AND(ISNUMBER(G771),ISNUMBER(H771),H771&lt;G771),AND(ISNUMBER(F771),ISNUMBER(G771),G771&lt;F771),AND(ISNUMBER(H771),ISNUMBER(I771),I771&lt;H771),AND(ISNUMBER(J771),J771&lt;0),AND(ISNUMBER(K771),K771&lt;0)),"要確認：時刻・時間・料金",IF(COUNTIFS(OtherPorts[作業日],A771,OtherPorts[曳船名],B771,OtherPorts[船名],D771,OtherPorts[門司港発],F771)&gt;1,"要確認：同じ他港作業が重複",IF(OR(NOT(ISNUMBER(O771)),M771="未確認"),"要確認：時間・根拠未確認","確認済")))))</f>
        <v/>
      </c>
      <c r="S771" s="10" t="str">
        <f>IF(B771="","",IF(ISNUMBER(K771),0,1))</f>
        <v/>
      </c>
    </row>
    <row r="772" spans="1:19" ht="24.95" customHeight="1" x14ac:dyDescent="0.2">
      <c r="A772" s="20"/>
      <c r="B772" s="7"/>
      <c r="C772" s="7"/>
      <c r="D772" s="7"/>
      <c r="E772" s="7"/>
      <c r="F772" s="26"/>
      <c r="G772" s="26"/>
      <c r="H772" s="26"/>
      <c r="I772" s="26"/>
      <c r="J772" s="32"/>
      <c r="K772" s="35"/>
      <c r="L772" s="7"/>
      <c r="M772" s="7"/>
      <c r="N772" s="7"/>
      <c r="O772" s="18" t="str">
        <f>IF(B772="","",IF(AND(ISNUMBER(F772),ISNUMBER(I772),I772&gt;=F772),ROUND((I772-F772)*24,4),IF(OR(F772&lt;&gt;"",I772&lt;&gt;""),"",IF(AND(ISNUMBER(J772),J772&gt;=0),J772,""))))</f>
        <v/>
      </c>
      <c r="P772" s="10" t="str">
        <f>IF(B772="","",IF(AND(ISNUMBER(F772),ISNUMBER(I772),I772&gt;=F772),"実績：門司発～門司着",IF(OR(F772&lt;&gt;"",I772&lt;&gt;""),"要確認：時刻不足・逆転",IF(AND(ISNUMBER(J772),J772&gt;=0),"実績：記録の時間","未確認"))))</f>
        <v/>
      </c>
      <c r="Q772" s="10" t="str">
        <f>IF(B772="","",IF(ISNUMBER(A772),YEAR(A772)-IF(MONTH(A772)&lt;4,1,0),""))</f>
        <v/>
      </c>
      <c r="R772" s="10" t="str">
        <f>IF(B772="","",IF(OR(NOT(ISNUMBER(A772)),C772="",D772="",L772="",M772="",AND(B772&lt;&gt;"関豊丸",B772&lt;&gt;"長豊丸")),"要確認：対象船・基本項目",IF(OR(P772="要確認：時刻不足・逆転",AND(ISNUMBER(G772),ISNUMBER(H772),H772&lt;G772),AND(ISNUMBER(F772),ISNUMBER(G772),G772&lt;F772),AND(ISNUMBER(H772),ISNUMBER(I772),I772&lt;H772),AND(ISNUMBER(J772),J772&lt;0),AND(ISNUMBER(K772),K772&lt;0)),"要確認：時刻・時間・料金",IF(COUNTIFS(OtherPorts[作業日],A772,OtherPorts[曳船名],B772,OtherPorts[船名],D772,OtherPorts[門司港発],F772)&gt;1,"要確認：同じ他港作業が重複",IF(OR(NOT(ISNUMBER(O772)),M772="未確認"),"要確認：時間・根拠未確認","確認済")))))</f>
        <v/>
      </c>
      <c r="S772" s="10" t="str">
        <f>IF(B772="","",IF(ISNUMBER(K772),0,1))</f>
        <v/>
      </c>
    </row>
    <row r="773" spans="1:19" ht="24.95" customHeight="1" x14ac:dyDescent="0.2">
      <c r="A773" s="20"/>
      <c r="B773" s="7"/>
      <c r="C773" s="7"/>
      <c r="D773" s="7"/>
      <c r="E773" s="7"/>
      <c r="F773" s="26"/>
      <c r="G773" s="26"/>
      <c r="H773" s="26"/>
      <c r="I773" s="26"/>
      <c r="J773" s="32"/>
      <c r="K773" s="35"/>
      <c r="L773" s="7"/>
      <c r="M773" s="7"/>
      <c r="N773" s="7"/>
      <c r="O773" s="18" t="str">
        <f>IF(B773="","",IF(AND(ISNUMBER(F773),ISNUMBER(I773),I773&gt;=F773),ROUND((I773-F773)*24,4),IF(OR(F773&lt;&gt;"",I773&lt;&gt;""),"",IF(AND(ISNUMBER(J773),J773&gt;=0),J773,""))))</f>
        <v/>
      </c>
      <c r="P773" s="10" t="str">
        <f>IF(B773="","",IF(AND(ISNUMBER(F773),ISNUMBER(I773),I773&gt;=F773),"実績：門司発～門司着",IF(OR(F773&lt;&gt;"",I773&lt;&gt;""),"要確認：時刻不足・逆転",IF(AND(ISNUMBER(J773),J773&gt;=0),"実績：記録の時間","未確認"))))</f>
        <v/>
      </c>
      <c r="Q773" s="10" t="str">
        <f>IF(B773="","",IF(ISNUMBER(A773),YEAR(A773)-IF(MONTH(A773)&lt;4,1,0),""))</f>
        <v/>
      </c>
      <c r="R773" s="10" t="str">
        <f>IF(B773="","",IF(OR(NOT(ISNUMBER(A773)),C773="",D773="",L773="",M773="",AND(B773&lt;&gt;"関豊丸",B773&lt;&gt;"長豊丸")),"要確認：対象船・基本項目",IF(OR(P773="要確認：時刻不足・逆転",AND(ISNUMBER(G773),ISNUMBER(H773),H773&lt;G773),AND(ISNUMBER(F773),ISNUMBER(G773),G773&lt;F773),AND(ISNUMBER(H773),ISNUMBER(I773),I773&lt;H773),AND(ISNUMBER(J773),J773&lt;0),AND(ISNUMBER(K773),K773&lt;0)),"要確認：時刻・時間・料金",IF(COUNTIFS(OtherPorts[作業日],A773,OtherPorts[曳船名],B773,OtherPorts[船名],D773,OtherPorts[門司港発],F773)&gt;1,"要確認：同じ他港作業が重複",IF(OR(NOT(ISNUMBER(O773)),M773="未確認"),"要確認：時間・根拠未確認","確認済")))))</f>
        <v/>
      </c>
      <c r="S773" s="10" t="str">
        <f>IF(B773="","",IF(ISNUMBER(K773),0,1))</f>
        <v/>
      </c>
    </row>
    <row r="774" spans="1:19" ht="24.95" customHeight="1" x14ac:dyDescent="0.2">
      <c r="A774" s="20"/>
      <c r="B774" s="7"/>
      <c r="C774" s="7"/>
      <c r="D774" s="7"/>
      <c r="E774" s="7"/>
      <c r="F774" s="26"/>
      <c r="G774" s="26"/>
      <c r="H774" s="26"/>
      <c r="I774" s="26"/>
      <c r="J774" s="32"/>
      <c r="K774" s="35"/>
      <c r="L774" s="7"/>
      <c r="M774" s="7"/>
      <c r="N774" s="7"/>
      <c r="O774" s="18" t="str">
        <f>IF(B774="","",IF(AND(ISNUMBER(F774),ISNUMBER(I774),I774&gt;=F774),ROUND((I774-F774)*24,4),IF(OR(F774&lt;&gt;"",I774&lt;&gt;""),"",IF(AND(ISNUMBER(J774),J774&gt;=0),J774,""))))</f>
        <v/>
      </c>
      <c r="P774" s="10" t="str">
        <f>IF(B774="","",IF(AND(ISNUMBER(F774),ISNUMBER(I774),I774&gt;=F774),"実績：門司発～門司着",IF(OR(F774&lt;&gt;"",I774&lt;&gt;""),"要確認：時刻不足・逆転",IF(AND(ISNUMBER(J774),J774&gt;=0),"実績：記録の時間","未確認"))))</f>
        <v/>
      </c>
      <c r="Q774" s="10" t="str">
        <f>IF(B774="","",IF(ISNUMBER(A774),YEAR(A774)-IF(MONTH(A774)&lt;4,1,0),""))</f>
        <v/>
      </c>
      <c r="R774" s="10" t="str">
        <f>IF(B774="","",IF(OR(NOT(ISNUMBER(A774)),C774="",D774="",L774="",M774="",AND(B774&lt;&gt;"関豊丸",B774&lt;&gt;"長豊丸")),"要確認：対象船・基本項目",IF(OR(P774="要確認：時刻不足・逆転",AND(ISNUMBER(G774),ISNUMBER(H774),H774&lt;G774),AND(ISNUMBER(F774),ISNUMBER(G774),G774&lt;F774),AND(ISNUMBER(H774),ISNUMBER(I774),I774&lt;H774),AND(ISNUMBER(J774),J774&lt;0),AND(ISNUMBER(K774),K774&lt;0)),"要確認：時刻・時間・料金",IF(COUNTIFS(OtherPorts[作業日],A774,OtherPorts[曳船名],B774,OtherPorts[船名],D774,OtherPorts[門司港発],F774)&gt;1,"要確認：同じ他港作業が重複",IF(OR(NOT(ISNUMBER(O774)),M774="未確認"),"要確認：時間・根拠未確認","確認済")))))</f>
        <v/>
      </c>
      <c r="S774" s="10" t="str">
        <f>IF(B774="","",IF(ISNUMBER(K774),0,1))</f>
        <v/>
      </c>
    </row>
    <row r="775" spans="1:19" ht="24.95" customHeight="1" x14ac:dyDescent="0.2">
      <c r="A775" s="20"/>
      <c r="B775" s="7"/>
      <c r="C775" s="7"/>
      <c r="D775" s="7"/>
      <c r="E775" s="7"/>
      <c r="F775" s="26"/>
      <c r="G775" s="26"/>
      <c r="H775" s="26"/>
      <c r="I775" s="26"/>
      <c r="J775" s="32"/>
      <c r="K775" s="35"/>
      <c r="L775" s="7"/>
      <c r="M775" s="7"/>
      <c r="N775" s="7"/>
      <c r="O775" s="18" t="str">
        <f>IF(B775="","",IF(AND(ISNUMBER(F775),ISNUMBER(I775),I775&gt;=F775),ROUND((I775-F775)*24,4),IF(OR(F775&lt;&gt;"",I775&lt;&gt;""),"",IF(AND(ISNUMBER(J775),J775&gt;=0),J775,""))))</f>
        <v/>
      </c>
      <c r="P775" s="10" t="str">
        <f>IF(B775="","",IF(AND(ISNUMBER(F775),ISNUMBER(I775),I775&gt;=F775),"実績：門司発～門司着",IF(OR(F775&lt;&gt;"",I775&lt;&gt;""),"要確認：時刻不足・逆転",IF(AND(ISNUMBER(J775),J775&gt;=0),"実績：記録の時間","未確認"))))</f>
        <v/>
      </c>
      <c r="Q775" s="10" t="str">
        <f>IF(B775="","",IF(ISNUMBER(A775),YEAR(A775)-IF(MONTH(A775)&lt;4,1,0),""))</f>
        <v/>
      </c>
      <c r="R775" s="10" t="str">
        <f>IF(B775="","",IF(OR(NOT(ISNUMBER(A775)),C775="",D775="",L775="",M775="",AND(B775&lt;&gt;"関豊丸",B775&lt;&gt;"長豊丸")),"要確認：対象船・基本項目",IF(OR(P775="要確認：時刻不足・逆転",AND(ISNUMBER(G775),ISNUMBER(H775),H775&lt;G775),AND(ISNUMBER(F775),ISNUMBER(G775),G775&lt;F775),AND(ISNUMBER(H775),ISNUMBER(I775),I775&lt;H775),AND(ISNUMBER(J775),J775&lt;0),AND(ISNUMBER(K775),K775&lt;0)),"要確認：時刻・時間・料金",IF(COUNTIFS(OtherPorts[作業日],A775,OtherPorts[曳船名],B775,OtherPorts[船名],D775,OtherPorts[門司港発],F775)&gt;1,"要確認：同じ他港作業が重複",IF(OR(NOT(ISNUMBER(O775)),M775="未確認"),"要確認：時間・根拠未確認","確認済")))))</f>
        <v/>
      </c>
      <c r="S775" s="10" t="str">
        <f>IF(B775="","",IF(ISNUMBER(K775),0,1))</f>
        <v/>
      </c>
    </row>
    <row r="776" spans="1:19" ht="24.95" customHeight="1" x14ac:dyDescent="0.2">
      <c r="A776" s="20"/>
      <c r="B776" s="7"/>
      <c r="C776" s="7"/>
      <c r="D776" s="7"/>
      <c r="E776" s="7"/>
      <c r="F776" s="26"/>
      <c r="G776" s="26"/>
      <c r="H776" s="26"/>
      <c r="I776" s="26"/>
      <c r="J776" s="32"/>
      <c r="K776" s="35"/>
      <c r="L776" s="7"/>
      <c r="M776" s="7"/>
      <c r="N776" s="7"/>
      <c r="O776" s="18" t="str">
        <f>IF(B776="","",IF(AND(ISNUMBER(F776),ISNUMBER(I776),I776&gt;=F776),ROUND((I776-F776)*24,4),IF(OR(F776&lt;&gt;"",I776&lt;&gt;""),"",IF(AND(ISNUMBER(J776),J776&gt;=0),J776,""))))</f>
        <v/>
      </c>
      <c r="P776" s="10" t="str">
        <f>IF(B776="","",IF(AND(ISNUMBER(F776),ISNUMBER(I776),I776&gt;=F776),"実績：門司発～門司着",IF(OR(F776&lt;&gt;"",I776&lt;&gt;""),"要確認：時刻不足・逆転",IF(AND(ISNUMBER(J776),J776&gt;=0),"実績：記録の時間","未確認"))))</f>
        <v/>
      </c>
      <c r="Q776" s="10" t="str">
        <f>IF(B776="","",IF(ISNUMBER(A776),YEAR(A776)-IF(MONTH(A776)&lt;4,1,0),""))</f>
        <v/>
      </c>
      <c r="R776" s="10" t="str">
        <f>IF(B776="","",IF(OR(NOT(ISNUMBER(A776)),C776="",D776="",L776="",M776="",AND(B776&lt;&gt;"関豊丸",B776&lt;&gt;"長豊丸")),"要確認：対象船・基本項目",IF(OR(P776="要確認：時刻不足・逆転",AND(ISNUMBER(G776),ISNUMBER(H776),H776&lt;G776),AND(ISNUMBER(F776),ISNUMBER(G776),G776&lt;F776),AND(ISNUMBER(H776),ISNUMBER(I776),I776&lt;H776),AND(ISNUMBER(J776),J776&lt;0),AND(ISNUMBER(K776),K776&lt;0)),"要確認：時刻・時間・料金",IF(COUNTIFS(OtherPorts[作業日],A776,OtherPorts[曳船名],B776,OtherPorts[船名],D776,OtherPorts[門司港発],F776)&gt;1,"要確認：同じ他港作業が重複",IF(OR(NOT(ISNUMBER(O776)),M776="未確認"),"要確認：時間・根拠未確認","確認済")))))</f>
        <v/>
      </c>
      <c r="S776" s="10" t="str">
        <f>IF(B776="","",IF(ISNUMBER(K776),0,1))</f>
        <v/>
      </c>
    </row>
    <row r="777" spans="1:19" ht="24.95" customHeight="1" x14ac:dyDescent="0.2">
      <c r="A777" s="20"/>
      <c r="B777" s="7"/>
      <c r="C777" s="7"/>
      <c r="D777" s="7"/>
      <c r="E777" s="7"/>
      <c r="F777" s="26"/>
      <c r="G777" s="26"/>
      <c r="H777" s="26"/>
      <c r="I777" s="26"/>
      <c r="J777" s="32"/>
      <c r="K777" s="35"/>
      <c r="L777" s="7"/>
      <c r="M777" s="7"/>
      <c r="N777" s="7"/>
      <c r="O777" s="18" t="str">
        <f>IF(B777="","",IF(AND(ISNUMBER(F777),ISNUMBER(I777),I777&gt;=F777),ROUND((I777-F777)*24,4),IF(OR(F777&lt;&gt;"",I777&lt;&gt;""),"",IF(AND(ISNUMBER(J777),J777&gt;=0),J777,""))))</f>
        <v/>
      </c>
      <c r="P777" s="10" t="str">
        <f>IF(B777="","",IF(AND(ISNUMBER(F777),ISNUMBER(I777),I777&gt;=F777),"実績：門司発～門司着",IF(OR(F777&lt;&gt;"",I777&lt;&gt;""),"要確認：時刻不足・逆転",IF(AND(ISNUMBER(J777),J777&gt;=0),"実績：記録の時間","未確認"))))</f>
        <v/>
      </c>
      <c r="Q777" s="10" t="str">
        <f>IF(B777="","",IF(ISNUMBER(A777),YEAR(A777)-IF(MONTH(A777)&lt;4,1,0),""))</f>
        <v/>
      </c>
      <c r="R777" s="10" t="str">
        <f>IF(B777="","",IF(OR(NOT(ISNUMBER(A777)),C777="",D777="",L777="",M777="",AND(B777&lt;&gt;"関豊丸",B777&lt;&gt;"長豊丸")),"要確認：対象船・基本項目",IF(OR(P777="要確認：時刻不足・逆転",AND(ISNUMBER(G777),ISNUMBER(H777),H777&lt;G777),AND(ISNUMBER(F777),ISNUMBER(G777),G777&lt;F777),AND(ISNUMBER(H777),ISNUMBER(I777),I777&lt;H777),AND(ISNUMBER(J777),J777&lt;0),AND(ISNUMBER(K777),K777&lt;0)),"要確認：時刻・時間・料金",IF(COUNTIFS(OtherPorts[作業日],A777,OtherPorts[曳船名],B777,OtherPorts[船名],D777,OtherPorts[門司港発],F777)&gt;1,"要確認：同じ他港作業が重複",IF(OR(NOT(ISNUMBER(O777)),M777="未確認"),"要確認：時間・根拠未確認","確認済")))))</f>
        <v/>
      </c>
      <c r="S777" s="10" t="str">
        <f>IF(B777="","",IF(ISNUMBER(K777),0,1))</f>
        <v/>
      </c>
    </row>
    <row r="778" spans="1:19" ht="24.95" customHeight="1" x14ac:dyDescent="0.2">
      <c r="A778" s="20"/>
      <c r="B778" s="7"/>
      <c r="C778" s="7"/>
      <c r="D778" s="7"/>
      <c r="E778" s="7"/>
      <c r="F778" s="26"/>
      <c r="G778" s="26"/>
      <c r="H778" s="26"/>
      <c r="I778" s="26"/>
      <c r="J778" s="32"/>
      <c r="K778" s="35"/>
      <c r="L778" s="7"/>
      <c r="M778" s="7"/>
      <c r="N778" s="7"/>
      <c r="O778" s="18" t="str">
        <f>IF(B778="","",IF(AND(ISNUMBER(F778),ISNUMBER(I778),I778&gt;=F778),ROUND((I778-F778)*24,4),IF(OR(F778&lt;&gt;"",I778&lt;&gt;""),"",IF(AND(ISNUMBER(J778),J778&gt;=0),J778,""))))</f>
        <v/>
      </c>
      <c r="P778" s="10" t="str">
        <f>IF(B778="","",IF(AND(ISNUMBER(F778),ISNUMBER(I778),I778&gt;=F778),"実績：門司発～門司着",IF(OR(F778&lt;&gt;"",I778&lt;&gt;""),"要確認：時刻不足・逆転",IF(AND(ISNUMBER(J778),J778&gt;=0),"実績：記録の時間","未確認"))))</f>
        <v/>
      </c>
      <c r="Q778" s="10" t="str">
        <f>IF(B778="","",IF(ISNUMBER(A778),YEAR(A778)-IF(MONTH(A778)&lt;4,1,0),""))</f>
        <v/>
      </c>
      <c r="R778" s="10" t="str">
        <f>IF(B778="","",IF(OR(NOT(ISNUMBER(A778)),C778="",D778="",L778="",M778="",AND(B778&lt;&gt;"関豊丸",B778&lt;&gt;"長豊丸")),"要確認：対象船・基本項目",IF(OR(P778="要確認：時刻不足・逆転",AND(ISNUMBER(G778),ISNUMBER(H778),H778&lt;G778),AND(ISNUMBER(F778),ISNUMBER(G778),G778&lt;F778),AND(ISNUMBER(H778),ISNUMBER(I778),I778&lt;H778),AND(ISNUMBER(J778),J778&lt;0),AND(ISNUMBER(K778),K778&lt;0)),"要確認：時刻・時間・料金",IF(COUNTIFS(OtherPorts[作業日],A778,OtherPorts[曳船名],B778,OtherPorts[船名],D778,OtherPorts[門司港発],F778)&gt;1,"要確認：同じ他港作業が重複",IF(OR(NOT(ISNUMBER(O778)),M778="未確認"),"要確認：時間・根拠未確認","確認済")))))</f>
        <v/>
      </c>
      <c r="S778" s="10" t="str">
        <f>IF(B778="","",IF(ISNUMBER(K778),0,1))</f>
        <v/>
      </c>
    </row>
    <row r="779" spans="1:19" ht="24.95" customHeight="1" x14ac:dyDescent="0.2">
      <c r="A779" s="20"/>
      <c r="B779" s="7"/>
      <c r="C779" s="7"/>
      <c r="D779" s="7"/>
      <c r="E779" s="7"/>
      <c r="F779" s="26"/>
      <c r="G779" s="26"/>
      <c r="H779" s="26"/>
      <c r="I779" s="26"/>
      <c r="J779" s="32"/>
      <c r="K779" s="35"/>
      <c r="L779" s="7"/>
      <c r="M779" s="7"/>
      <c r="N779" s="7"/>
      <c r="O779" s="18" t="str">
        <f>IF(B779="","",IF(AND(ISNUMBER(F779),ISNUMBER(I779),I779&gt;=F779),ROUND((I779-F779)*24,4),IF(OR(F779&lt;&gt;"",I779&lt;&gt;""),"",IF(AND(ISNUMBER(J779),J779&gt;=0),J779,""))))</f>
        <v/>
      </c>
      <c r="P779" s="10" t="str">
        <f>IF(B779="","",IF(AND(ISNUMBER(F779),ISNUMBER(I779),I779&gt;=F779),"実績：門司発～門司着",IF(OR(F779&lt;&gt;"",I779&lt;&gt;""),"要確認：時刻不足・逆転",IF(AND(ISNUMBER(J779),J779&gt;=0),"実績：記録の時間","未確認"))))</f>
        <v/>
      </c>
      <c r="Q779" s="10" t="str">
        <f>IF(B779="","",IF(ISNUMBER(A779),YEAR(A779)-IF(MONTH(A779)&lt;4,1,0),""))</f>
        <v/>
      </c>
      <c r="R779" s="10" t="str">
        <f>IF(B779="","",IF(OR(NOT(ISNUMBER(A779)),C779="",D779="",L779="",M779="",AND(B779&lt;&gt;"関豊丸",B779&lt;&gt;"長豊丸")),"要確認：対象船・基本項目",IF(OR(P779="要確認：時刻不足・逆転",AND(ISNUMBER(G779),ISNUMBER(H779),H779&lt;G779),AND(ISNUMBER(F779),ISNUMBER(G779),G779&lt;F779),AND(ISNUMBER(H779),ISNUMBER(I779),I779&lt;H779),AND(ISNUMBER(J779),J779&lt;0),AND(ISNUMBER(K779),K779&lt;0)),"要確認：時刻・時間・料金",IF(COUNTIFS(OtherPorts[作業日],A779,OtherPorts[曳船名],B779,OtherPorts[船名],D779,OtherPorts[門司港発],F779)&gt;1,"要確認：同じ他港作業が重複",IF(OR(NOT(ISNUMBER(O779)),M779="未確認"),"要確認：時間・根拠未確認","確認済")))))</f>
        <v/>
      </c>
      <c r="S779" s="10" t="str">
        <f>IF(B779="","",IF(ISNUMBER(K779),0,1))</f>
        <v/>
      </c>
    </row>
    <row r="780" spans="1:19" ht="24.95" customHeight="1" x14ac:dyDescent="0.2">
      <c r="A780" s="20"/>
      <c r="B780" s="7"/>
      <c r="C780" s="7"/>
      <c r="D780" s="7"/>
      <c r="E780" s="7"/>
      <c r="F780" s="26"/>
      <c r="G780" s="26"/>
      <c r="H780" s="26"/>
      <c r="I780" s="26"/>
      <c r="J780" s="32"/>
      <c r="K780" s="35"/>
      <c r="L780" s="7"/>
      <c r="M780" s="7"/>
      <c r="N780" s="7"/>
      <c r="O780" s="18" t="str">
        <f>IF(B780="","",IF(AND(ISNUMBER(F780),ISNUMBER(I780),I780&gt;=F780),ROUND((I780-F780)*24,4),IF(OR(F780&lt;&gt;"",I780&lt;&gt;""),"",IF(AND(ISNUMBER(J780),J780&gt;=0),J780,""))))</f>
        <v/>
      </c>
      <c r="P780" s="10" t="str">
        <f>IF(B780="","",IF(AND(ISNUMBER(F780),ISNUMBER(I780),I780&gt;=F780),"実績：門司発～門司着",IF(OR(F780&lt;&gt;"",I780&lt;&gt;""),"要確認：時刻不足・逆転",IF(AND(ISNUMBER(J780),J780&gt;=0),"実績：記録の時間","未確認"))))</f>
        <v/>
      </c>
      <c r="Q780" s="10" t="str">
        <f>IF(B780="","",IF(ISNUMBER(A780),YEAR(A780)-IF(MONTH(A780)&lt;4,1,0),""))</f>
        <v/>
      </c>
      <c r="R780" s="10" t="str">
        <f>IF(B780="","",IF(OR(NOT(ISNUMBER(A780)),C780="",D780="",L780="",M780="",AND(B780&lt;&gt;"関豊丸",B780&lt;&gt;"長豊丸")),"要確認：対象船・基本項目",IF(OR(P780="要確認：時刻不足・逆転",AND(ISNUMBER(G780),ISNUMBER(H780),H780&lt;G780),AND(ISNUMBER(F780),ISNUMBER(G780),G780&lt;F780),AND(ISNUMBER(H780),ISNUMBER(I780),I780&lt;H780),AND(ISNUMBER(J780),J780&lt;0),AND(ISNUMBER(K780),K780&lt;0)),"要確認：時刻・時間・料金",IF(COUNTIFS(OtherPorts[作業日],A780,OtherPorts[曳船名],B780,OtherPorts[船名],D780,OtherPorts[門司港発],F780)&gt;1,"要確認：同じ他港作業が重複",IF(OR(NOT(ISNUMBER(O780)),M780="未確認"),"要確認：時間・根拠未確認","確認済")))))</f>
        <v/>
      </c>
      <c r="S780" s="10" t="str">
        <f>IF(B780="","",IF(ISNUMBER(K780),0,1))</f>
        <v/>
      </c>
    </row>
    <row r="781" spans="1:19" ht="24.95" customHeight="1" x14ac:dyDescent="0.2">
      <c r="A781" s="20"/>
      <c r="B781" s="7"/>
      <c r="C781" s="7"/>
      <c r="D781" s="7"/>
      <c r="E781" s="7"/>
      <c r="F781" s="26"/>
      <c r="G781" s="26"/>
      <c r="H781" s="26"/>
      <c r="I781" s="26"/>
      <c r="J781" s="32"/>
      <c r="K781" s="35"/>
      <c r="L781" s="7"/>
      <c r="M781" s="7"/>
      <c r="N781" s="7"/>
      <c r="O781" s="18" t="str">
        <f>IF(B781="","",IF(AND(ISNUMBER(F781),ISNUMBER(I781),I781&gt;=F781),ROUND((I781-F781)*24,4),IF(OR(F781&lt;&gt;"",I781&lt;&gt;""),"",IF(AND(ISNUMBER(J781),J781&gt;=0),J781,""))))</f>
        <v/>
      </c>
      <c r="P781" s="10" t="str">
        <f>IF(B781="","",IF(AND(ISNUMBER(F781),ISNUMBER(I781),I781&gt;=F781),"実績：門司発～門司着",IF(OR(F781&lt;&gt;"",I781&lt;&gt;""),"要確認：時刻不足・逆転",IF(AND(ISNUMBER(J781),J781&gt;=0),"実績：記録の時間","未確認"))))</f>
        <v/>
      </c>
      <c r="Q781" s="10" t="str">
        <f>IF(B781="","",IF(ISNUMBER(A781),YEAR(A781)-IF(MONTH(A781)&lt;4,1,0),""))</f>
        <v/>
      </c>
      <c r="R781" s="10" t="str">
        <f>IF(B781="","",IF(OR(NOT(ISNUMBER(A781)),C781="",D781="",L781="",M781="",AND(B781&lt;&gt;"関豊丸",B781&lt;&gt;"長豊丸")),"要確認：対象船・基本項目",IF(OR(P781="要確認：時刻不足・逆転",AND(ISNUMBER(G781),ISNUMBER(H781),H781&lt;G781),AND(ISNUMBER(F781),ISNUMBER(G781),G781&lt;F781),AND(ISNUMBER(H781),ISNUMBER(I781),I781&lt;H781),AND(ISNUMBER(J781),J781&lt;0),AND(ISNUMBER(K781),K781&lt;0)),"要確認：時刻・時間・料金",IF(COUNTIFS(OtherPorts[作業日],A781,OtherPorts[曳船名],B781,OtherPorts[船名],D781,OtherPorts[門司港発],F781)&gt;1,"要確認：同じ他港作業が重複",IF(OR(NOT(ISNUMBER(O781)),M781="未確認"),"要確認：時間・根拠未確認","確認済")))))</f>
        <v/>
      </c>
      <c r="S781" s="10" t="str">
        <f>IF(B781="","",IF(ISNUMBER(K781),0,1))</f>
        <v/>
      </c>
    </row>
    <row r="782" spans="1:19" ht="24.95" customHeight="1" x14ac:dyDescent="0.2">
      <c r="A782" s="20"/>
      <c r="B782" s="7"/>
      <c r="C782" s="7"/>
      <c r="D782" s="7"/>
      <c r="E782" s="7"/>
      <c r="F782" s="26"/>
      <c r="G782" s="26"/>
      <c r="H782" s="26"/>
      <c r="I782" s="26"/>
      <c r="J782" s="32"/>
      <c r="K782" s="35"/>
      <c r="L782" s="7"/>
      <c r="M782" s="7"/>
      <c r="N782" s="7"/>
      <c r="O782" s="18" t="str">
        <f>IF(B782="","",IF(AND(ISNUMBER(F782),ISNUMBER(I782),I782&gt;=F782),ROUND((I782-F782)*24,4),IF(OR(F782&lt;&gt;"",I782&lt;&gt;""),"",IF(AND(ISNUMBER(J782),J782&gt;=0),J782,""))))</f>
        <v/>
      </c>
      <c r="P782" s="10" t="str">
        <f>IF(B782="","",IF(AND(ISNUMBER(F782),ISNUMBER(I782),I782&gt;=F782),"実績：門司発～門司着",IF(OR(F782&lt;&gt;"",I782&lt;&gt;""),"要確認：時刻不足・逆転",IF(AND(ISNUMBER(J782),J782&gt;=0),"実績：記録の時間","未確認"))))</f>
        <v/>
      </c>
      <c r="Q782" s="10" t="str">
        <f>IF(B782="","",IF(ISNUMBER(A782),YEAR(A782)-IF(MONTH(A782)&lt;4,1,0),""))</f>
        <v/>
      </c>
      <c r="R782" s="10" t="str">
        <f>IF(B782="","",IF(OR(NOT(ISNUMBER(A782)),C782="",D782="",L782="",M782="",AND(B782&lt;&gt;"関豊丸",B782&lt;&gt;"長豊丸")),"要確認：対象船・基本項目",IF(OR(P782="要確認：時刻不足・逆転",AND(ISNUMBER(G782),ISNUMBER(H782),H782&lt;G782),AND(ISNUMBER(F782),ISNUMBER(G782),G782&lt;F782),AND(ISNUMBER(H782),ISNUMBER(I782),I782&lt;H782),AND(ISNUMBER(J782),J782&lt;0),AND(ISNUMBER(K782),K782&lt;0)),"要確認：時刻・時間・料金",IF(COUNTIFS(OtherPorts[作業日],A782,OtherPorts[曳船名],B782,OtherPorts[船名],D782,OtherPorts[門司港発],F782)&gt;1,"要確認：同じ他港作業が重複",IF(OR(NOT(ISNUMBER(O782)),M782="未確認"),"要確認：時間・根拠未確認","確認済")))))</f>
        <v/>
      </c>
      <c r="S782" s="10" t="str">
        <f>IF(B782="","",IF(ISNUMBER(K782),0,1))</f>
        <v/>
      </c>
    </row>
    <row r="783" spans="1:19" ht="24.95" customHeight="1" x14ac:dyDescent="0.2">
      <c r="A783" s="20"/>
      <c r="B783" s="7"/>
      <c r="C783" s="7"/>
      <c r="D783" s="7"/>
      <c r="E783" s="7"/>
      <c r="F783" s="26"/>
      <c r="G783" s="26"/>
      <c r="H783" s="26"/>
      <c r="I783" s="26"/>
      <c r="J783" s="32"/>
      <c r="K783" s="35"/>
      <c r="L783" s="7"/>
      <c r="M783" s="7"/>
      <c r="N783" s="7"/>
      <c r="O783" s="18" t="str">
        <f>IF(B783="","",IF(AND(ISNUMBER(F783),ISNUMBER(I783),I783&gt;=F783),ROUND((I783-F783)*24,4),IF(OR(F783&lt;&gt;"",I783&lt;&gt;""),"",IF(AND(ISNUMBER(J783),J783&gt;=0),J783,""))))</f>
        <v/>
      </c>
      <c r="P783" s="10" t="str">
        <f>IF(B783="","",IF(AND(ISNUMBER(F783),ISNUMBER(I783),I783&gt;=F783),"実績：門司発～門司着",IF(OR(F783&lt;&gt;"",I783&lt;&gt;""),"要確認：時刻不足・逆転",IF(AND(ISNUMBER(J783),J783&gt;=0),"実績：記録の時間","未確認"))))</f>
        <v/>
      </c>
      <c r="Q783" s="10" t="str">
        <f>IF(B783="","",IF(ISNUMBER(A783),YEAR(A783)-IF(MONTH(A783)&lt;4,1,0),""))</f>
        <v/>
      </c>
      <c r="R783" s="10" t="str">
        <f>IF(B783="","",IF(OR(NOT(ISNUMBER(A783)),C783="",D783="",L783="",M783="",AND(B783&lt;&gt;"関豊丸",B783&lt;&gt;"長豊丸")),"要確認：対象船・基本項目",IF(OR(P783="要確認：時刻不足・逆転",AND(ISNUMBER(G783),ISNUMBER(H783),H783&lt;G783),AND(ISNUMBER(F783),ISNUMBER(G783),G783&lt;F783),AND(ISNUMBER(H783),ISNUMBER(I783),I783&lt;H783),AND(ISNUMBER(J783),J783&lt;0),AND(ISNUMBER(K783),K783&lt;0)),"要確認：時刻・時間・料金",IF(COUNTIFS(OtherPorts[作業日],A783,OtherPorts[曳船名],B783,OtherPorts[船名],D783,OtherPorts[門司港発],F783)&gt;1,"要確認：同じ他港作業が重複",IF(OR(NOT(ISNUMBER(O783)),M783="未確認"),"要確認：時間・根拠未確認","確認済")))))</f>
        <v/>
      </c>
      <c r="S783" s="10" t="str">
        <f>IF(B783="","",IF(ISNUMBER(K783),0,1))</f>
        <v/>
      </c>
    </row>
    <row r="784" spans="1:19" ht="24.95" customHeight="1" x14ac:dyDescent="0.2">
      <c r="A784" s="20"/>
      <c r="B784" s="7"/>
      <c r="C784" s="7"/>
      <c r="D784" s="7"/>
      <c r="E784" s="7"/>
      <c r="F784" s="26"/>
      <c r="G784" s="26"/>
      <c r="H784" s="26"/>
      <c r="I784" s="26"/>
      <c r="J784" s="32"/>
      <c r="K784" s="35"/>
      <c r="L784" s="7"/>
      <c r="M784" s="7"/>
      <c r="N784" s="7"/>
      <c r="O784" s="18" t="str">
        <f>IF(B784="","",IF(AND(ISNUMBER(F784),ISNUMBER(I784),I784&gt;=F784),ROUND((I784-F784)*24,4),IF(OR(F784&lt;&gt;"",I784&lt;&gt;""),"",IF(AND(ISNUMBER(J784),J784&gt;=0),J784,""))))</f>
        <v/>
      </c>
      <c r="P784" s="10" t="str">
        <f>IF(B784="","",IF(AND(ISNUMBER(F784),ISNUMBER(I784),I784&gt;=F784),"実績：門司発～門司着",IF(OR(F784&lt;&gt;"",I784&lt;&gt;""),"要確認：時刻不足・逆転",IF(AND(ISNUMBER(J784),J784&gt;=0),"実績：記録の時間","未確認"))))</f>
        <v/>
      </c>
      <c r="Q784" s="10" t="str">
        <f>IF(B784="","",IF(ISNUMBER(A784),YEAR(A784)-IF(MONTH(A784)&lt;4,1,0),""))</f>
        <v/>
      </c>
      <c r="R784" s="10" t="str">
        <f>IF(B784="","",IF(OR(NOT(ISNUMBER(A784)),C784="",D784="",L784="",M784="",AND(B784&lt;&gt;"関豊丸",B784&lt;&gt;"長豊丸")),"要確認：対象船・基本項目",IF(OR(P784="要確認：時刻不足・逆転",AND(ISNUMBER(G784),ISNUMBER(H784),H784&lt;G784),AND(ISNUMBER(F784),ISNUMBER(G784),G784&lt;F784),AND(ISNUMBER(H784),ISNUMBER(I784),I784&lt;H784),AND(ISNUMBER(J784),J784&lt;0),AND(ISNUMBER(K784),K784&lt;0)),"要確認：時刻・時間・料金",IF(COUNTIFS(OtherPorts[作業日],A784,OtherPorts[曳船名],B784,OtherPorts[船名],D784,OtherPorts[門司港発],F784)&gt;1,"要確認：同じ他港作業が重複",IF(OR(NOT(ISNUMBER(O784)),M784="未確認"),"要確認：時間・根拠未確認","確認済")))))</f>
        <v/>
      </c>
      <c r="S784" s="10" t="str">
        <f>IF(B784="","",IF(ISNUMBER(K784),0,1))</f>
        <v/>
      </c>
    </row>
    <row r="785" spans="1:19" ht="24.95" customHeight="1" x14ac:dyDescent="0.2">
      <c r="A785" s="20"/>
      <c r="B785" s="7"/>
      <c r="C785" s="7"/>
      <c r="D785" s="7"/>
      <c r="E785" s="7"/>
      <c r="F785" s="26"/>
      <c r="G785" s="26"/>
      <c r="H785" s="26"/>
      <c r="I785" s="26"/>
      <c r="J785" s="32"/>
      <c r="K785" s="35"/>
      <c r="L785" s="7"/>
      <c r="M785" s="7"/>
      <c r="N785" s="7"/>
      <c r="O785" s="18" t="str">
        <f>IF(B785="","",IF(AND(ISNUMBER(F785),ISNUMBER(I785),I785&gt;=F785),ROUND((I785-F785)*24,4),IF(OR(F785&lt;&gt;"",I785&lt;&gt;""),"",IF(AND(ISNUMBER(J785),J785&gt;=0),J785,""))))</f>
        <v/>
      </c>
      <c r="P785" s="10" t="str">
        <f>IF(B785="","",IF(AND(ISNUMBER(F785),ISNUMBER(I785),I785&gt;=F785),"実績：門司発～門司着",IF(OR(F785&lt;&gt;"",I785&lt;&gt;""),"要確認：時刻不足・逆転",IF(AND(ISNUMBER(J785),J785&gt;=0),"実績：記録の時間","未確認"))))</f>
        <v/>
      </c>
      <c r="Q785" s="10" t="str">
        <f>IF(B785="","",IF(ISNUMBER(A785),YEAR(A785)-IF(MONTH(A785)&lt;4,1,0),""))</f>
        <v/>
      </c>
      <c r="R785" s="10" t="str">
        <f>IF(B785="","",IF(OR(NOT(ISNUMBER(A785)),C785="",D785="",L785="",M785="",AND(B785&lt;&gt;"関豊丸",B785&lt;&gt;"長豊丸")),"要確認：対象船・基本項目",IF(OR(P785="要確認：時刻不足・逆転",AND(ISNUMBER(G785),ISNUMBER(H785),H785&lt;G785),AND(ISNUMBER(F785),ISNUMBER(G785),G785&lt;F785),AND(ISNUMBER(H785),ISNUMBER(I785),I785&lt;H785),AND(ISNUMBER(J785),J785&lt;0),AND(ISNUMBER(K785),K785&lt;0)),"要確認：時刻・時間・料金",IF(COUNTIFS(OtherPorts[作業日],A785,OtherPorts[曳船名],B785,OtherPorts[船名],D785,OtherPorts[門司港発],F785)&gt;1,"要確認：同じ他港作業が重複",IF(OR(NOT(ISNUMBER(O785)),M785="未確認"),"要確認：時間・根拠未確認","確認済")))))</f>
        <v/>
      </c>
      <c r="S785" s="10" t="str">
        <f>IF(B785="","",IF(ISNUMBER(K785),0,1))</f>
        <v/>
      </c>
    </row>
    <row r="786" spans="1:19" ht="24.95" customHeight="1" x14ac:dyDescent="0.2">
      <c r="A786" s="20"/>
      <c r="B786" s="7"/>
      <c r="C786" s="7"/>
      <c r="D786" s="7"/>
      <c r="E786" s="7"/>
      <c r="F786" s="26"/>
      <c r="G786" s="26"/>
      <c r="H786" s="26"/>
      <c r="I786" s="26"/>
      <c r="J786" s="32"/>
      <c r="K786" s="35"/>
      <c r="L786" s="7"/>
      <c r="M786" s="7"/>
      <c r="N786" s="7"/>
      <c r="O786" s="18" t="str">
        <f>IF(B786="","",IF(AND(ISNUMBER(F786),ISNUMBER(I786),I786&gt;=F786),ROUND((I786-F786)*24,4),IF(OR(F786&lt;&gt;"",I786&lt;&gt;""),"",IF(AND(ISNUMBER(J786),J786&gt;=0),J786,""))))</f>
        <v/>
      </c>
      <c r="P786" s="10" t="str">
        <f>IF(B786="","",IF(AND(ISNUMBER(F786),ISNUMBER(I786),I786&gt;=F786),"実績：門司発～門司着",IF(OR(F786&lt;&gt;"",I786&lt;&gt;""),"要確認：時刻不足・逆転",IF(AND(ISNUMBER(J786),J786&gt;=0),"実績：記録の時間","未確認"))))</f>
        <v/>
      </c>
      <c r="Q786" s="10" t="str">
        <f>IF(B786="","",IF(ISNUMBER(A786),YEAR(A786)-IF(MONTH(A786)&lt;4,1,0),""))</f>
        <v/>
      </c>
      <c r="R786" s="10" t="str">
        <f>IF(B786="","",IF(OR(NOT(ISNUMBER(A786)),C786="",D786="",L786="",M786="",AND(B786&lt;&gt;"関豊丸",B786&lt;&gt;"長豊丸")),"要確認：対象船・基本項目",IF(OR(P786="要確認：時刻不足・逆転",AND(ISNUMBER(G786),ISNUMBER(H786),H786&lt;G786),AND(ISNUMBER(F786),ISNUMBER(G786),G786&lt;F786),AND(ISNUMBER(H786),ISNUMBER(I786),I786&lt;H786),AND(ISNUMBER(J786),J786&lt;0),AND(ISNUMBER(K786),K786&lt;0)),"要確認：時刻・時間・料金",IF(COUNTIFS(OtherPorts[作業日],A786,OtherPorts[曳船名],B786,OtherPorts[船名],D786,OtherPorts[門司港発],F786)&gt;1,"要確認：同じ他港作業が重複",IF(OR(NOT(ISNUMBER(O786)),M786="未確認"),"要確認：時間・根拠未確認","確認済")))))</f>
        <v/>
      </c>
      <c r="S786" s="10" t="str">
        <f>IF(B786="","",IF(ISNUMBER(K786),0,1))</f>
        <v/>
      </c>
    </row>
    <row r="787" spans="1:19" ht="24.95" customHeight="1" x14ac:dyDescent="0.2">
      <c r="A787" s="20"/>
      <c r="B787" s="7"/>
      <c r="C787" s="7"/>
      <c r="D787" s="7"/>
      <c r="E787" s="7"/>
      <c r="F787" s="26"/>
      <c r="G787" s="26"/>
      <c r="H787" s="26"/>
      <c r="I787" s="26"/>
      <c r="J787" s="32"/>
      <c r="K787" s="35"/>
      <c r="L787" s="7"/>
      <c r="M787" s="7"/>
      <c r="N787" s="7"/>
      <c r="O787" s="18" t="str">
        <f>IF(B787="","",IF(AND(ISNUMBER(F787),ISNUMBER(I787),I787&gt;=F787),ROUND((I787-F787)*24,4),IF(OR(F787&lt;&gt;"",I787&lt;&gt;""),"",IF(AND(ISNUMBER(J787),J787&gt;=0),J787,""))))</f>
        <v/>
      </c>
      <c r="P787" s="10" t="str">
        <f>IF(B787="","",IF(AND(ISNUMBER(F787),ISNUMBER(I787),I787&gt;=F787),"実績：門司発～門司着",IF(OR(F787&lt;&gt;"",I787&lt;&gt;""),"要確認：時刻不足・逆転",IF(AND(ISNUMBER(J787),J787&gt;=0),"実績：記録の時間","未確認"))))</f>
        <v/>
      </c>
      <c r="Q787" s="10" t="str">
        <f>IF(B787="","",IF(ISNUMBER(A787),YEAR(A787)-IF(MONTH(A787)&lt;4,1,0),""))</f>
        <v/>
      </c>
      <c r="R787" s="10" t="str">
        <f>IF(B787="","",IF(OR(NOT(ISNUMBER(A787)),C787="",D787="",L787="",M787="",AND(B787&lt;&gt;"関豊丸",B787&lt;&gt;"長豊丸")),"要確認：対象船・基本項目",IF(OR(P787="要確認：時刻不足・逆転",AND(ISNUMBER(G787),ISNUMBER(H787),H787&lt;G787),AND(ISNUMBER(F787),ISNUMBER(G787),G787&lt;F787),AND(ISNUMBER(H787),ISNUMBER(I787),I787&lt;H787),AND(ISNUMBER(J787),J787&lt;0),AND(ISNUMBER(K787),K787&lt;0)),"要確認：時刻・時間・料金",IF(COUNTIFS(OtherPorts[作業日],A787,OtherPorts[曳船名],B787,OtherPorts[船名],D787,OtherPorts[門司港発],F787)&gt;1,"要確認：同じ他港作業が重複",IF(OR(NOT(ISNUMBER(O787)),M787="未確認"),"要確認：時間・根拠未確認","確認済")))))</f>
        <v/>
      </c>
      <c r="S787" s="10" t="str">
        <f>IF(B787="","",IF(ISNUMBER(K787),0,1))</f>
        <v/>
      </c>
    </row>
    <row r="788" spans="1:19" ht="24.95" customHeight="1" x14ac:dyDescent="0.2">
      <c r="A788" s="20"/>
      <c r="B788" s="7"/>
      <c r="C788" s="7"/>
      <c r="D788" s="7"/>
      <c r="E788" s="7"/>
      <c r="F788" s="26"/>
      <c r="G788" s="26"/>
      <c r="H788" s="26"/>
      <c r="I788" s="26"/>
      <c r="J788" s="32"/>
      <c r="K788" s="35"/>
      <c r="L788" s="7"/>
      <c r="M788" s="7"/>
      <c r="N788" s="7"/>
      <c r="O788" s="18" t="str">
        <f>IF(B788="","",IF(AND(ISNUMBER(F788),ISNUMBER(I788),I788&gt;=F788),ROUND((I788-F788)*24,4),IF(OR(F788&lt;&gt;"",I788&lt;&gt;""),"",IF(AND(ISNUMBER(J788),J788&gt;=0),J788,""))))</f>
        <v/>
      </c>
      <c r="P788" s="10" t="str">
        <f>IF(B788="","",IF(AND(ISNUMBER(F788),ISNUMBER(I788),I788&gt;=F788),"実績：門司発～門司着",IF(OR(F788&lt;&gt;"",I788&lt;&gt;""),"要確認：時刻不足・逆転",IF(AND(ISNUMBER(J788),J788&gt;=0),"実績：記録の時間","未確認"))))</f>
        <v/>
      </c>
      <c r="Q788" s="10" t="str">
        <f>IF(B788="","",IF(ISNUMBER(A788),YEAR(A788)-IF(MONTH(A788)&lt;4,1,0),""))</f>
        <v/>
      </c>
      <c r="R788" s="10" t="str">
        <f>IF(B788="","",IF(OR(NOT(ISNUMBER(A788)),C788="",D788="",L788="",M788="",AND(B788&lt;&gt;"関豊丸",B788&lt;&gt;"長豊丸")),"要確認：対象船・基本項目",IF(OR(P788="要確認：時刻不足・逆転",AND(ISNUMBER(G788),ISNUMBER(H788),H788&lt;G788),AND(ISNUMBER(F788),ISNUMBER(G788),G788&lt;F788),AND(ISNUMBER(H788),ISNUMBER(I788),I788&lt;H788),AND(ISNUMBER(J788),J788&lt;0),AND(ISNUMBER(K788),K788&lt;0)),"要確認：時刻・時間・料金",IF(COUNTIFS(OtherPorts[作業日],A788,OtherPorts[曳船名],B788,OtherPorts[船名],D788,OtherPorts[門司港発],F788)&gt;1,"要確認：同じ他港作業が重複",IF(OR(NOT(ISNUMBER(O788)),M788="未確認"),"要確認：時間・根拠未確認","確認済")))))</f>
        <v/>
      </c>
      <c r="S788" s="10" t="str">
        <f>IF(B788="","",IF(ISNUMBER(K788),0,1))</f>
        <v/>
      </c>
    </row>
    <row r="789" spans="1:19" ht="24.95" customHeight="1" x14ac:dyDescent="0.2">
      <c r="A789" s="20"/>
      <c r="B789" s="7"/>
      <c r="C789" s="7"/>
      <c r="D789" s="7"/>
      <c r="E789" s="7"/>
      <c r="F789" s="26"/>
      <c r="G789" s="26"/>
      <c r="H789" s="26"/>
      <c r="I789" s="26"/>
      <c r="J789" s="32"/>
      <c r="K789" s="35"/>
      <c r="L789" s="7"/>
      <c r="M789" s="7"/>
      <c r="N789" s="7"/>
      <c r="O789" s="18" t="str">
        <f>IF(B789="","",IF(AND(ISNUMBER(F789),ISNUMBER(I789),I789&gt;=F789),ROUND((I789-F789)*24,4),IF(OR(F789&lt;&gt;"",I789&lt;&gt;""),"",IF(AND(ISNUMBER(J789),J789&gt;=0),J789,""))))</f>
        <v/>
      </c>
      <c r="P789" s="10" t="str">
        <f>IF(B789="","",IF(AND(ISNUMBER(F789),ISNUMBER(I789),I789&gt;=F789),"実績：門司発～門司着",IF(OR(F789&lt;&gt;"",I789&lt;&gt;""),"要確認：時刻不足・逆転",IF(AND(ISNUMBER(J789),J789&gt;=0),"実績：記録の時間","未確認"))))</f>
        <v/>
      </c>
      <c r="Q789" s="10" t="str">
        <f>IF(B789="","",IF(ISNUMBER(A789),YEAR(A789)-IF(MONTH(A789)&lt;4,1,0),""))</f>
        <v/>
      </c>
      <c r="R789" s="10" t="str">
        <f>IF(B789="","",IF(OR(NOT(ISNUMBER(A789)),C789="",D789="",L789="",M789="",AND(B789&lt;&gt;"関豊丸",B789&lt;&gt;"長豊丸")),"要確認：対象船・基本項目",IF(OR(P789="要確認：時刻不足・逆転",AND(ISNUMBER(G789),ISNUMBER(H789),H789&lt;G789),AND(ISNUMBER(F789),ISNUMBER(G789),G789&lt;F789),AND(ISNUMBER(H789),ISNUMBER(I789),I789&lt;H789),AND(ISNUMBER(J789),J789&lt;0),AND(ISNUMBER(K789),K789&lt;0)),"要確認：時刻・時間・料金",IF(COUNTIFS(OtherPorts[作業日],A789,OtherPorts[曳船名],B789,OtherPorts[船名],D789,OtherPorts[門司港発],F789)&gt;1,"要確認：同じ他港作業が重複",IF(OR(NOT(ISNUMBER(O789)),M789="未確認"),"要確認：時間・根拠未確認","確認済")))))</f>
        <v/>
      </c>
      <c r="S789" s="10" t="str">
        <f>IF(B789="","",IF(ISNUMBER(K789),0,1))</f>
        <v/>
      </c>
    </row>
    <row r="790" spans="1:19" ht="24.95" customHeight="1" x14ac:dyDescent="0.2">
      <c r="A790" s="20"/>
      <c r="B790" s="7"/>
      <c r="C790" s="7"/>
      <c r="D790" s="7"/>
      <c r="E790" s="7"/>
      <c r="F790" s="26"/>
      <c r="G790" s="26"/>
      <c r="H790" s="26"/>
      <c r="I790" s="26"/>
      <c r="J790" s="32"/>
      <c r="K790" s="35"/>
      <c r="L790" s="7"/>
      <c r="M790" s="7"/>
      <c r="N790" s="7"/>
      <c r="O790" s="18" t="str">
        <f>IF(B790="","",IF(AND(ISNUMBER(F790),ISNUMBER(I790),I790&gt;=F790),ROUND((I790-F790)*24,4),IF(OR(F790&lt;&gt;"",I790&lt;&gt;""),"",IF(AND(ISNUMBER(J790),J790&gt;=0),J790,""))))</f>
        <v/>
      </c>
      <c r="P790" s="10" t="str">
        <f>IF(B790="","",IF(AND(ISNUMBER(F790),ISNUMBER(I790),I790&gt;=F790),"実績：門司発～門司着",IF(OR(F790&lt;&gt;"",I790&lt;&gt;""),"要確認：時刻不足・逆転",IF(AND(ISNUMBER(J790),J790&gt;=0),"実績：記録の時間","未確認"))))</f>
        <v/>
      </c>
      <c r="Q790" s="10" t="str">
        <f>IF(B790="","",IF(ISNUMBER(A790),YEAR(A790)-IF(MONTH(A790)&lt;4,1,0),""))</f>
        <v/>
      </c>
      <c r="R790" s="10" t="str">
        <f>IF(B790="","",IF(OR(NOT(ISNUMBER(A790)),C790="",D790="",L790="",M790="",AND(B790&lt;&gt;"関豊丸",B790&lt;&gt;"長豊丸")),"要確認：対象船・基本項目",IF(OR(P790="要確認：時刻不足・逆転",AND(ISNUMBER(G790),ISNUMBER(H790),H790&lt;G790),AND(ISNUMBER(F790),ISNUMBER(G790),G790&lt;F790),AND(ISNUMBER(H790),ISNUMBER(I790),I790&lt;H790),AND(ISNUMBER(J790),J790&lt;0),AND(ISNUMBER(K790),K790&lt;0)),"要確認：時刻・時間・料金",IF(COUNTIFS(OtherPorts[作業日],A790,OtherPorts[曳船名],B790,OtherPorts[船名],D790,OtherPorts[門司港発],F790)&gt;1,"要確認：同じ他港作業が重複",IF(OR(NOT(ISNUMBER(O790)),M790="未確認"),"要確認：時間・根拠未確認","確認済")))))</f>
        <v/>
      </c>
      <c r="S790" s="10" t="str">
        <f>IF(B790="","",IF(ISNUMBER(K790),0,1))</f>
        <v/>
      </c>
    </row>
    <row r="791" spans="1:19" ht="24.95" customHeight="1" x14ac:dyDescent="0.2">
      <c r="A791" s="20"/>
      <c r="B791" s="7"/>
      <c r="C791" s="7"/>
      <c r="D791" s="7"/>
      <c r="E791" s="7"/>
      <c r="F791" s="26"/>
      <c r="G791" s="26"/>
      <c r="H791" s="26"/>
      <c r="I791" s="26"/>
      <c r="J791" s="32"/>
      <c r="K791" s="35"/>
      <c r="L791" s="7"/>
      <c r="M791" s="7"/>
      <c r="N791" s="7"/>
      <c r="O791" s="18" t="str">
        <f>IF(B791="","",IF(AND(ISNUMBER(F791),ISNUMBER(I791),I791&gt;=F791),ROUND((I791-F791)*24,4),IF(OR(F791&lt;&gt;"",I791&lt;&gt;""),"",IF(AND(ISNUMBER(J791),J791&gt;=0),J791,""))))</f>
        <v/>
      </c>
      <c r="P791" s="10" t="str">
        <f>IF(B791="","",IF(AND(ISNUMBER(F791),ISNUMBER(I791),I791&gt;=F791),"実績：門司発～門司着",IF(OR(F791&lt;&gt;"",I791&lt;&gt;""),"要確認：時刻不足・逆転",IF(AND(ISNUMBER(J791),J791&gt;=0),"実績：記録の時間","未確認"))))</f>
        <v/>
      </c>
      <c r="Q791" s="10" t="str">
        <f>IF(B791="","",IF(ISNUMBER(A791),YEAR(A791)-IF(MONTH(A791)&lt;4,1,0),""))</f>
        <v/>
      </c>
      <c r="R791" s="10" t="str">
        <f>IF(B791="","",IF(OR(NOT(ISNUMBER(A791)),C791="",D791="",L791="",M791="",AND(B791&lt;&gt;"関豊丸",B791&lt;&gt;"長豊丸")),"要確認：対象船・基本項目",IF(OR(P791="要確認：時刻不足・逆転",AND(ISNUMBER(G791),ISNUMBER(H791),H791&lt;G791),AND(ISNUMBER(F791),ISNUMBER(G791),G791&lt;F791),AND(ISNUMBER(H791),ISNUMBER(I791),I791&lt;H791),AND(ISNUMBER(J791),J791&lt;0),AND(ISNUMBER(K791),K791&lt;0)),"要確認：時刻・時間・料金",IF(COUNTIFS(OtherPorts[作業日],A791,OtherPorts[曳船名],B791,OtherPorts[船名],D791,OtherPorts[門司港発],F791)&gt;1,"要確認：同じ他港作業が重複",IF(OR(NOT(ISNUMBER(O791)),M791="未確認"),"要確認：時間・根拠未確認","確認済")))))</f>
        <v/>
      </c>
      <c r="S791" s="10" t="str">
        <f>IF(B791="","",IF(ISNUMBER(K791),0,1))</f>
        <v/>
      </c>
    </row>
    <row r="792" spans="1:19" ht="24.95" customHeight="1" x14ac:dyDescent="0.2">
      <c r="A792" s="20"/>
      <c r="B792" s="7"/>
      <c r="C792" s="7"/>
      <c r="D792" s="7"/>
      <c r="E792" s="7"/>
      <c r="F792" s="26"/>
      <c r="G792" s="26"/>
      <c r="H792" s="26"/>
      <c r="I792" s="26"/>
      <c r="J792" s="32"/>
      <c r="K792" s="35"/>
      <c r="L792" s="7"/>
      <c r="M792" s="7"/>
      <c r="N792" s="7"/>
      <c r="O792" s="18" t="str">
        <f>IF(B792="","",IF(AND(ISNUMBER(F792),ISNUMBER(I792),I792&gt;=F792),ROUND((I792-F792)*24,4),IF(OR(F792&lt;&gt;"",I792&lt;&gt;""),"",IF(AND(ISNUMBER(J792),J792&gt;=0),J792,""))))</f>
        <v/>
      </c>
      <c r="P792" s="10" t="str">
        <f>IF(B792="","",IF(AND(ISNUMBER(F792),ISNUMBER(I792),I792&gt;=F792),"実績：門司発～門司着",IF(OR(F792&lt;&gt;"",I792&lt;&gt;""),"要確認：時刻不足・逆転",IF(AND(ISNUMBER(J792),J792&gt;=0),"実績：記録の時間","未確認"))))</f>
        <v/>
      </c>
      <c r="Q792" s="10" t="str">
        <f>IF(B792="","",IF(ISNUMBER(A792),YEAR(A792)-IF(MONTH(A792)&lt;4,1,0),""))</f>
        <v/>
      </c>
      <c r="R792" s="10" t="str">
        <f>IF(B792="","",IF(OR(NOT(ISNUMBER(A792)),C792="",D792="",L792="",M792="",AND(B792&lt;&gt;"関豊丸",B792&lt;&gt;"長豊丸")),"要確認：対象船・基本項目",IF(OR(P792="要確認：時刻不足・逆転",AND(ISNUMBER(G792),ISNUMBER(H792),H792&lt;G792),AND(ISNUMBER(F792),ISNUMBER(G792),G792&lt;F792),AND(ISNUMBER(H792),ISNUMBER(I792),I792&lt;H792),AND(ISNUMBER(J792),J792&lt;0),AND(ISNUMBER(K792),K792&lt;0)),"要確認：時刻・時間・料金",IF(COUNTIFS(OtherPorts[作業日],A792,OtherPorts[曳船名],B792,OtherPorts[船名],D792,OtherPorts[門司港発],F792)&gt;1,"要確認：同じ他港作業が重複",IF(OR(NOT(ISNUMBER(O792)),M792="未確認"),"要確認：時間・根拠未確認","確認済")))))</f>
        <v/>
      </c>
      <c r="S792" s="10" t="str">
        <f>IF(B792="","",IF(ISNUMBER(K792),0,1))</f>
        <v/>
      </c>
    </row>
    <row r="793" spans="1:19" ht="24.95" customHeight="1" x14ac:dyDescent="0.2">
      <c r="A793" s="20"/>
      <c r="B793" s="7"/>
      <c r="C793" s="7"/>
      <c r="D793" s="7"/>
      <c r="E793" s="7"/>
      <c r="F793" s="26"/>
      <c r="G793" s="26"/>
      <c r="H793" s="26"/>
      <c r="I793" s="26"/>
      <c r="J793" s="32"/>
      <c r="K793" s="35"/>
      <c r="L793" s="7"/>
      <c r="M793" s="7"/>
      <c r="N793" s="7"/>
      <c r="O793" s="18" t="str">
        <f>IF(B793="","",IF(AND(ISNUMBER(F793),ISNUMBER(I793),I793&gt;=F793),ROUND((I793-F793)*24,4),IF(OR(F793&lt;&gt;"",I793&lt;&gt;""),"",IF(AND(ISNUMBER(J793),J793&gt;=0),J793,""))))</f>
        <v/>
      </c>
      <c r="P793" s="10" t="str">
        <f>IF(B793="","",IF(AND(ISNUMBER(F793),ISNUMBER(I793),I793&gt;=F793),"実績：門司発～門司着",IF(OR(F793&lt;&gt;"",I793&lt;&gt;""),"要確認：時刻不足・逆転",IF(AND(ISNUMBER(J793),J793&gt;=0),"実績：記録の時間","未確認"))))</f>
        <v/>
      </c>
      <c r="Q793" s="10" t="str">
        <f>IF(B793="","",IF(ISNUMBER(A793),YEAR(A793)-IF(MONTH(A793)&lt;4,1,0),""))</f>
        <v/>
      </c>
      <c r="R793" s="10" t="str">
        <f>IF(B793="","",IF(OR(NOT(ISNUMBER(A793)),C793="",D793="",L793="",M793="",AND(B793&lt;&gt;"関豊丸",B793&lt;&gt;"長豊丸")),"要確認：対象船・基本項目",IF(OR(P793="要確認：時刻不足・逆転",AND(ISNUMBER(G793),ISNUMBER(H793),H793&lt;G793),AND(ISNUMBER(F793),ISNUMBER(G793),G793&lt;F793),AND(ISNUMBER(H793),ISNUMBER(I793),I793&lt;H793),AND(ISNUMBER(J793),J793&lt;0),AND(ISNUMBER(K793),K793&lt;0)),"要確認：時刻・時間・料金",IF(COUNTIFS(OtherPorts[作業日],A793,OtherPorts[曳船名],B793,OtherPorts[船名],D793,OtherPorts[門司港発],F793)&gt;1,"要確認：同じ他港作業が重複",IF(OR(NOT(ISNUMBER(O793)),M793="未確認"),"要確認：時間・根拠未確認","確認済")))))</f>
        <v/>
      </c>
      <c r="S793" s="10" t="str">
        <f>IF(B793="","",IF(ISNUMBER(K793),0,1))</f>
        <v/>
      </c>
    </row>
    <row r="794" spans="1:19" ht="24.95" customHeight="1" x14ac:dyDescent="0.2">
      <c r="A794" s="20"/>
      <c r="B794" s="7"/>
      <c r="C794" s="7"/>
      <c r="D794" s="7"/>
      <c r="E794" s="7"/>
      <c r="F794" s="26"/>
      <c r="G794" s="26"/>
      <c r="H794" s="26"/>
      <c r="I794" s="26"/>
      <c r="J794" s="32"/>
      <c r="K794" s="35"/>
      <c r="L794" s="7"/>
      <c r="M794" s="7"/>
      <c r="N794" s="7"/>
      <c r="O794" s="18" t="str">
        <f>IF(B794="","",IF(AND(ISNUMBER(F794),ISNUMBER(I794),I794&gt;=F794),ROUND((I794-F794)*24,4),IF(OR(F794&lt;&gt;"",I794&lt;&gt;""),"",IF(AND(ISNUMBER(J794),J794&gt;=0),J794,""))))</f>
        <v/>
      </c>
      <c r="P794" s="10" t="str">
        <f>IF(B794="","",IF(AND(ISNUMBER(F794),ISNUMBER(I794),I794&gt;=F794),"実績：門司発～門司着",IF(OR(F794&lt;&gt;"",I794&lt;&gt;""),"要確認：時刻不足・逆転",IF(AND(ISNUMBER(J794),J794&gt;=0),"実績：記録の時間","未確認"))))</f>
        <v/>
      </c>
      <c r="Q794" s="10" t="str">
        <f>IF(B794="","",IF(ISNUMBER(A794),YEAR(A794)-IF(MONTH(A794)&lt;4,1,0),""))</f>
        <v/>
      </c>
      <c r="R794" s="10" t="str">
        <f>IF(B794="","",IF(OR(NOT(ISNUMBER(A794)),C794="",D794="",L794="",M794="",AND(B794&lt;&gt;"関豊丸",B794&lt;&gt;"長豊丸")),"要確認：対象船・基本項目",IF(OR(P794="要確認：時刻不足・逆転",AND(ISNUMBER(G794),ISNUMBER(H794),H794&lt;G794),AND(ISNUMBER(F794),ISNUMBER(G794),G794&lt;F794),AND(ISNUMBER(H794),ISNUMBER(I794),I794&lt;H794),AND(ISNUMBER(J794),J794&lt;0),AND(ISNUMBER(K794),K794&lt;0)),"要確認：時刻・時間・料金",IF(COUNTIFS(OtherPorts[作業日],A794,OtherPorts[曳船名],B794,OtherPorts[船名],D794,OtherPorts[門司港発],F794)&gt;1,"要確認：同じ他港作業が重複",IF(OR(NOT(ISNUMBER(O794)),M794="未確認"),"要確認：時間・根拠未確認","確認済")))))</f>
        <v/>
      </c>
      <c r="S794" s="10" t="str">
        <f>IF(B794="","",IF(ISNUMBER(K794),0,1))</f>
        <v/>
      </c>
    </row>
    <row r="795" spans="1:19" ht="24.95" customHeight="1" x14ac:dyDescent="0.2">
      <c r="A795" s="20"/>
      <c r="B795" s="7"/>
      <c r="C795" s="7"/>
      <c r="D795" s="7"/>
      <c r="E795" s="7"/>
      <c r="F795" s="26"/>
      <c r="G795" s="26"/>
      <c r="H795" s="26"/>
      <c r="I795" s="26"/>
      <c r="J795" s="32"/>
      <c r="K795" s="35"/>
      <c r="L795" s="7"/>
      <c r="M795" s="7"/>
      <c r="N795" s="7"/>
      <c r="O795" s="18" t="str">
        <f>IF(B795="","",IF(AND(ISNUMBER(F795),ISNUMBER(I795),I795&gt;=F795),ROUND((I795-F795)*24,4),IF(OR(F795&lt;&gt;"",I795&lt;&gt;""),"",IF(AND(ISNUMBER(J795),J795&gt;=0),J795,""))))</f>
        <v/>
      </c>
      <c r="P795" s="10" t="str">
        <f>IF(B795="","",IF(AND(ISNUMBER(F795),ISNUMBER(I795),I795&gt;=F795),"実績：門司発～門司着",IF(OR(F795&lt;&gt;"",I795&lt;&gt;""),"要確認：時刻不足・逆転",IF(AND(ISNUMBER(J795),J795&gt;=0),"実績：記録の時間","未確認"))))</f>
        <v/>
      </c>
      <c r="Q795" s="10" t="str">
        <f>IF(B795="","",IF(ISNUMBER(A795),YEAR(A795)-IF(MONTH(A795)&lt;4,1,0),""))</f>
        <v/>
      </c>
      <c r="R795" s="10" t="str">
        <f>IF(B795="","",IF(OR(NOT(ISNUMBER(A795)),C795="",D795="",L795="",M795="",AND(B795&lt;&gt;"関豊丸",B795&lt;&gt;"長豊丸")),"要確認：対象船・基本項目",IF(OR(P795="要確認：時刻不足・逆転",AND(ISNUMBER(G795),ISNUMBER(H795),H795&lt;G795),AND(ISNUMBER(F795),ISNUMBER(G795),G795&lt;F795),AND(ISNUMBER(H795),ISNUMBER(I795),I795&lt;H795),AND(ISNUMBER(J795),J795&lt;0),AND(ISNUMBER(K795),K795&lt;0)),"要確認：時刻・時間・料金",IF(COUNTIFS(OtherPorts[作業日],A795,OtherPorts[曳船名],B795,OtherPorts[船名],D795,OtherPorts[門司港発],F795)&gt;1,"要確認：同じ他港作業が重複",IF(OR(NOT(ISNUMBER(O795)),M795="未確認"),"要確認：時間・根拠未確認","確認済")))))</f>
        <v/>
      </c>
      <c r="S795" s="10" t="str">
        <f>IF(B795="","",IF(ISNUMBER(K795),0,1))</f>
        <v/>
      </c>
    </row>
    <row r="796" spans="1:19" ht="24.95" customHeight="1" x14ac:dyDescent="0.2">
      <c r="A796" s="20"/>
      <c r="B796" s="7"/>
      <c r="C796" s="7"/>
      <c r="D796" s="7"/>
      <c r="E796" s="7"/>
      <c r="F796" s="26"/>
      <c r="G796" s="26"/>
      <c r="H796" s="26"/>
      <c r="I796" s="26"/>
      <c r="J796" s="32"/>
      <c r="K796" s="35"/>
      <c r="L796" s="7"/>
      <c r="M796" s="7"/>
      <c r="N796" s="7"/>
      <c r="O796" s="18" t="str">
        <f>IF(B796="","",IF(AND(ISNUMBER(F796),ISNUMBER(I796),I796&gt;=F796),ROUND((I796-F796)*24,4),IF(OR(F796&lt;&gt;"",I796&lt;&gt;""),"",IF(AND(ISNUMBER(J796),J796&gt;=0),J796,""))))</f>
        <v/>
      </c>
      <c r="P796" s="10" t="str">
        <f>IF(B796="","",IF(AND(ISNUMBER(F796),ISNUMBER(I796),I796&gt;=F796),"実績：門司発～門司着",IF(OR(F796&lt;&gt;"",I796&lt;&gt;""),"要確認：時刻不足・逆転",IF(AND(ISNUMBER(J796),J796&gt;=0),"実績：記録の時間","未確認"))))</f>
        <v/>
      </c>
      <c r="Q796" s="10" t="str">
        <f>IF(B796="","",IF(ISNUMBER(A796),YEAR(A796)-IF(MONTH(A796)&lt;4,1,0),""))</f>
        <v/>
      </c>
      <c r="R796" s="10" t="str">
        <f>IF(B796="","",IF(OR(NOT(ISNUMBER(A796)),C796="",D796="",L796="",M796="",AND(B796&lt;&gt;"関豊丸",B796&lt;&gt;"長豊丸")),"要確認：対象船・基本項目",IF(OR(P796="要確認：時刻不足・逆転",AND(ISNUMBER(G796),ISNUMBER(H796),H796&lt;G796),AND(ISNUMBER(F796),ISNUMBER(G796),G796&lt;F796),AND(ISNUMBER(H796),ISNUMBER(I796),I796&lt;H796),AND(ISNUMBER(J796),J796&lt;0),AND(ISNUMBER(K796),K796&lt;0)),"要確認：時刻・時間・料金",IF(COUNTIFS(OtherPorts[作業日],A796,OtherPorts[曳船名],B796,OtherPorts[船名],D796,OtherPorts[門司港発],F796)&gt;1,"要確認：同じ他港作業が重複",IF(OR(NOT(ISNUMBER(O796)),M796="未確認"),"要確認：時間・根拠未確認","確認済")))))</f>
        <v/>
      </c>
      <c r="S796" s="10" t="str">
        <f>IF(B796="","",IF(ISNUMBER(K796),0,1))</f>
        <v/>
      </c>
    </row>
    <row r="797" spans="1:19" ht="24.95" customHeight="1" x14ac:dyDescent="0.2">
      <c r="A797" s="20"/>
      <c r="B797" s="7"/>
      <c r="C797" s="7"/>
      <c r="D797" s="7"/>
      <c r="E797" s="7"/>
      <c r="F797" s="26"/>
      <c r="G797" s="26"/>
      <c r="H797" s="26"/>
      <c r="I797" s="26"/>
      <c r="J797" s="32"/>
      <c r="K797" s="35"/>
      <c r="L797" s="7"/>
      <c r="M797" s="7"/>
      <c r="N797" s="7"/>
      <c r="O797" s="18" t="str">
        <f>IF(B797="","",IF(AND(ISNUMBER(F797),ISNUMBER(I797),I797&gt;=F797),ROUND((I797-F797)*24,4),IF(OR(F797&lt;&gt;"",I797&lt;&gt;""),"",IF(AND(ISNUMBER(J797),J797&gt;=0),J797,""))))</f>
        <v/>
      </c>
      <c r="P797" s="10" t="str">
        <f>IF(B797="","",IF(AND(ISNUMBER(F797),ISNUMBER(I797),I797&gt;=F797),"実績：門司発～門司着",IF(OR(F797&lt;&gt;"",I797&lt;&gt;""),"要確認：時刻不足・逆転",IF(AND(ISNUMBER(J797),J797&gt;=0),"実績：記録の時間","未確認"))))</f>
        <v/>
      </c>
      <c r="Q797" s="10" t="str">
        <f>IF(B797="","",IF(ISNUMBER(A797),YEAR(A797)-IF(MONTH(A797)&lt;4,1,0),""))</f>
        <v/>
      </c>
      <c r="R797" s="10" t="str">
        <f>IF(B797="","",IF(OR(NOT(ISNUMBER(A797)),C797="",D797="",L797="",M797="",AND(B797&lt;&gt;"関豊丸",B797&lt;&gt;"長豊丸")),"要確認：対象船・基本項目",IF(OR(P797="要確認：時刻不足・逆転",AND(ISNUMBER(G797),ISNUMBER(H797),H797&lt;G797),AND(ISNUMBER(F797),ISNUMBER(G797),G797&lt;F797),AND(ISNUMBER(H797),ISNUMBER(I797),I797&lt;H797),AND(ISNUMBER(J797),J797&lt;0),AND(ISNUMBER(K797),K797&lt;0)),"要確認：時刻・時間・料金",IF(COUNTIFS(OtherPorts[作業日],A797,OtherPorts[曳船名],B797,OtherPorts[船名],D797,OtherPorts[門司港発],F797)&gt;1,"要確認：同じ他港作業が重複",IF(OR(NOT(ISNUMBER(O797)),M797="未確認"),"要確認：時間・根拠未確認","確認済")))))</f>
        <v/>
      </c>
      <c r="S797" s="10" t="str">
        <f>IF(B797="","",IF(ISNUMBER(K797),0,1))</f>
        <v/>
      </c>
    </row>
    <row r="798" spans="1:19" ht="24.95" customHeight="1" x14ac:dyDescent="0.2">
      <c r="A798" s="20"/>
      <c r="B798" s="7"/>
      <c r="C798" s="7"/>
      <c r="D798" s="7"/>
      <c r="E798" s="7"/>
      <c r="F798" s="26"/>
      <c r="G798" s="26"/>
      <c r="H798" s="26"/>
      <c r="I798" s="26"/>
      <c r="J798" s="32"/>
      <c r="K798" s="35"/>
      <c r="L798" s="7"/>
      <c r="M798" s="7"/>
      <c r="N798" s="7"/>
      <c r="O798" s="18" t="str">
        <f>IF(B798="","",IF(AND(ISNUMBER(F798),ISNUMBER(I798),I798&gt;=F798),ROUND((I798-F798)*24,4),IF(OR(F798&lt;&gt;"",I798&lt;&gt;""),"",IF(AND(ISNUMBER(J798),J798&gt;=0),J798,""))))</f>
        <v/>
      </c>
      <c r="P798" s="10" t="str">
        <f>IF(B798="","",IF(AND(ISNUMBER(F798),ISNUMBER(I798),I798&gt;=F798),"実績：門司発～門司着",IF(OR(F798&lt;&gt;"",I798&lt;&gt;""),"要確認：時刻不足・逆転",IF(AND(ISNUMBER(J798),J798&gt;=0),"実績：記録の時間","未確認"))))</f>
        <v/>
      </c>
      <c r="Q798" s="10" t="str">
        <f>IF(B798="","",IF(ISNUMBER(A798),YEAR(A798)-IF(MONTH(A798)&lt;4,1,0),""))</f>
        <v/>
      </c>
      <c r="R798" s="10" t="str">
        <f>IF(B798="","",IF(OR(NOT(ISNUMBER(A798)),C798="",D798="",L798="",M798="",AND(B798&lt;&gt;"関豊丸",B798&lt;&gt;"長豊丸")),"要確認：対象船・基本項目",IF(OR(P798="要確認：時刻不足・逆転",AND(ISNUMBER(G798),ISNUMBER(H798),H798&lt;G798),AND(ISNUMBER(F798),ISNUMBER(G798),G798&lt;F798),AND(ISNUMBER(H798),ISNUMBER(I798),I798&lt;H798),AND(ISNUMBER(J798),J798&lt;0),AND(ISNUMBER(K798),K798&lt;0)),"要確認：時刻・時間・料金",IF(COUNTIFS(OtherPorts[作業日],A798,OtherPorts[曳船名],B798,OtherPorts[船名],D798,OtherPorts[門司港発],F798)&gt;1,"要確認：同じ他港作業が重複",IF(OR(NOT(ISNUMBER(O798)),M798="未確認"),"要確認：時間・根拠未確認","確認済")))))</f>
        <v/>
      </c>
      <c r="S798" s="10" t="str">
        <f>IF(B798="","",IF(ISNUMBER(K798),0,1))</f>
        <v/>
      </c>
    </row>
    <row r="799" spans="1:19" ht="24.95" customHeight="1" x14ac:dyDescent="0.2">
      <c r="A799" s="20"/>
      <c r="B799" s="7"/>
      <c r="C799" s="7"/>
      <c r="D799" s="7"/>
      <c r="E799" s="7"/>
      <c r="F799" s="26"/>
      <c r="G799" s="26"/>
      <c r="H799" s="26"/>
      <c r="I799" s="26"/>
      <c r="J799" s="32"/>
      <c r="K799" s="35"/>
      <c r="L799" s="7"/>
      <c r="M799" s="7"/>
      <c r="N799" s="7"/>
      <c r="O799" s="18" t="str">
        <f>IF(B799="","",IF(AND(ISNUMBER(F799),ISNUMBER(I799),I799&gt;=F799),ROUND((I799-F799)*24,4),IF(OR(F799&lt;&gt;"",I799&lt;&gt;""),"",IF(AND(ISNUMBER(J799),J799&gt;=0),J799,""))))</f>
        <v/>
      </c>
      <c r="P799" s="10" t="str">
        <f>IF(B799="","",IF(AND(ISNUMBER(F799),ISNUMBER(I799),I799&gt;=F799),"実績：門司発～門司着",IF(OR(F799&lt;&gt;"",I799&lt;&gt;""),"要確認：時刻不足・逆転",IF(AND(ISNUMBER(J799),J799&gt;=0),"実績：記録の時間","未確認"))))</f>
        <v/>
      </c>
      <c r="Q799" s="10" t="str">
        <f>IF(B799="","",IF(ISNUMBER(A799),YEAR(A799)-IF(MONTH(A799)&lt;4,1,0),""))</f>
        <v/>
      </c>
      <c r="R799" s="10" t="str">
        <f>IF(B799="","",IF(OR(NOT(ISNUMBER(A799)),C799="",D799="",L799="",M799="",AND(B799&lt;&gt;"関豊丸",B799&lt;&gt;"長豊丸")),"要確認：対象船・基本項目",IF(OR(P799="要確認：時刻不足・逆転",AND(ISNUMBER(G799),ISNUMBER(H799),H799&lt;G799),AND(ISNUMBER(F799),ISNUMBER(G799),G799&lt;F799),AND(ISNUMBER(H799),ISNUMBER(I799),I799&lt;H799),AND(ISNUMBER(J799),J799&lt;0),AND(ISNUMBER(K799),K799&lt;0)),"要確認：時刻・時間・料金",IF(COUNTIFS(OtherPorts[作業日],A799,OtherPorts[曳船名],B799,OtherPorts[船名],D799,OtherPorts[門司港発],F799)&gt;1,"要確認：同じ他港作業が重複",IF(OR(NOT(ISNUMBER(O799)),M799="未確認"),"要確認：時間・根拠未確認","確認済")))))</f>
        <v/>
      </c>
      <c r="S799" s="10" t="str">
        <f>IF(B799="","",IF(ISNUMBER(K799),0,1))</f>
        <v/>
      </c>
    </row>
    <row r="800" spans="1:19" ht="24.95" customHeight="1" x14ac:dyDescent="0.2">
      <c r="A800" s="20"/>
      <c r="B800" s="7"/>
      <c r="C800" s="7"/>
      <c r="D800" s="7"/>
      <c r="E800" s="7"/>
      <c r="F800" s="26"/>
      <c r="G800" s="26"/>
      <c r="H800" s="26"/>
      <c r="I800" s="26"/>
      <c r="J800" s="32"/>
      <c r="K800" s="35"/>
      <c r="L800" s="7"/>
      <c r="M800" s="7"/>
      <c r="N800" s="7"/>
      <c r="O800" s="18" t="str">
        <f>IF(B800="","",IF(AND(ISNUMBER(F800),ISNUMBER(I800),I800&gt;=F800),ROUND((I800-F800)*24,4),IF(OR(F800&lt;&gt;"",I800&lt;&gt;""),"",IF(AND(ISNUMBER(J800),J800&gt;=0),J800,""))))</f>
        <v/>
      </c>
      <c r="P800" s="10" t="str">
        <f>IF(B800="","",IF(AND(ISNUMBER(F800),ISNUMBER(I800),I800&gt;=F800),"実績：門司発～門司着",IF(OR(F800&lt;&gt;"",I800&lt;&gt;""),"要確認：時刻不足・逆転",IF(AND(ISNUMBER(J800),J800&gt;=0),"実績：記録の時間","未確認"))))</f>
        <v/>
      </c>
      <c r="Q800" s="10" t="str">
        <f>IF(B800="","",IF(ISNUMBER(A800),YEAR(A800)-IF(MONTH(A800)&lt;4,1,0),""))</f>
        <v/>
      </c>
      <c r="R800" s="10" t="str">
        <f>IF(B800="","",IF(OR(NOT(ISNUMBER(A800)),C800="",D800="",L800="",M800="",AND(B800&lt;&gt;"関豊丸",B800&lt;&gt;"長豊丸")),"要確認：対象船・基本項目",IF(OR(P800="要確認：時刻不足・逆転",AND(ISNUMBER(G800),ISNUMBER(H800),H800&lt;G800),AND(ISNUMBER(F800),ISNUMBER(G800),G800&lt;F800),AND(ISNUMBER(H800),ISNUMBER(I800),I800&lt;H800),AND(ISNUMBER(J800),J800&lt;0),AND(ISNUMBER(K800),K800&lt;0)),"要確認：時刻・時間・料金",IF(COUNTIFS(OtherPorts[作業日],A800,OtherPorts[曳船名],B800,OtherPorts[船名],D800,OtherPorts[門司港発],F800)&gt;1,"要確認：同じ他港作業が重複",IF(OR(NOT(ISNUMBER(O800)),M800="未確認"),"要確認：時間・根拠未確認","確認済")))))</f>
        <v/>
      </c>
      <c r="S800" s="10" t="str">
        <f>IF(B800="","",IF(ISNUMBER(K800),0,1))</f>
        <v/>
      </c>
    </row>
    <row r="801" spans="1:19" ht="24.95" customHeight="1" x14ac:dyDescent="0.2">
      <c r="A801" s="20"/>
      <c r="B801" s="7"/>
      <c r="C801" s="7"/>
      <c r="D801" s="7"/>
      <c r="E801" s="7"/>
      <c r="F801" s="26"/>
      <c r="G801" s="26"/>
      <c r="H801" s="26"/>
      <c r="I801" s="26"/>
      <c r="J801" s="32"/>
      <c r="K801" s="35"/>
      <c r="L801" s="7"/>
      <c r="M801" s="7"/>
      <c r="N801" s="7"/>
      <c r="O801" s="18" t="str">
        <f>IF(B801="","",IF(AND(ISNUMBER(F801),ISNUMBER(I801),I801&gt;=F801),ROUND((I801-F801)*24,4),IF(OR(F801&lt;&gt;"",I801&lt;&gt;""),"",IF(AND(ISNUMBER(J801),J801&gt;=0),J801,""))))</f>
        <v/>
      </c>
      <c r="P801" s="10" t="str">
        <f>IF(B801="","",IF(AND(ISNUMBER(F801),ISNUMBER(I801),I801&gt;=F801),"実績：門司発～門司着",IF(OR(F801&lt;&gt;"",I801&lt;&gt;""),"要確認：時刻不足・逆転",IF(AND(ISNUMBER(J801),J801&gt;=0),"実績：記録の時間","未確認"))))</f>
        <v/>
      </c>
      <c r="Q801" s="10" t="str">
        <f>IF(B801="","",IF(ISNUMBER(A801),YEAR(A801)-IF(MONTH(A801)&lt;4,1,0),""))</f>
        <v/>
      </c>
      <c r="R801" s="10" t="str">
        <f>IF(B801="","",IF(OR(NOT(ISNUMBER(A801)),C801="",D801="",L801="",M801="",AND(B801&lt;&gt;"関豊丸",B801&lt;&gt;"長豊丸")),"要確認：対象船・基本項目",IF(OR(P801="要確認：時刻不足・逆転",AND(ISNUMBER(G801),ISNUMBER(H801),H801&lt;G801),AND(ISNUMBER(F801),ISNUMBER(G801),G801&lt;F801),AND(ISNUMBER(H801),ISNUMBER(I801),I801&lt;H801),AND(ISNUMBER(J801),J801&lt;0),AND(ISNUMBER(K801),K801&lt;0)),"要確認：時刻・時間・料金",IF(COUNTIFS(OtherPorts[作業日],A801,OtherPorts[曳船名],B801,OtherPorts[船名],D801,OtherPorts[門司港発],F801)&gt;1,"要確認：同じ他港作業が重複",IF(OR(NOT(ISNUMBER(O801)),M801="未確認"),"要確認：時間・根拠未確認","確認済")))))</f>
        <v/>
      </c>
      <c r="S801" s="10" t="str">
        <f>IF(B801="","",IF(ISNUMBER(K801),0,1))</f>
        <v/>
      </c>
    </row>
    <row r="802" spans="1:19" ht="24.95" customHeight="1" x14ac:dyDescent="0.2">
      <c r="A802" s="20"/>
      <c r="B802" s="7"/>
      <c r="C802" s="7"/>
      <c r="D802" s="7"/>
      <c r="E802" s="7"/>
      <c r="F802" s="26"/>
      <c r="G802" s="26"/>
      <c r="H802" s="26"/>
      <c r="I802" s="26"/>
      <c r="J802" s="32"/>
      <c r="K802" s="35"/>
      <c r="L802" s="7"/>
      <c r="M802" s="7"/>
      <c r="N802" s="7"/>
      <c r="O802" s="18" t="str">
        <f>IF(B802="","",IF(AND(ISNUMBER(F802),ISNUMBER(I802),I802&gt;=F802),ROUND((I802-F802)*24,4),IF(OR(F802&lt;&gt;"",I802&lt;&gt;""),"",IF(AND(ISNUMBER(J802),J802&gt;=0),J802,""))))</f>
        <v/>
      </c>
      <c r="P802" s="10" t="str">
        <f>IF(B802="","",IF(AND(ISNUMBER(F802),ISNUMBER(I802),I802&gt;=F802),"実績：門司発～門司着",IF(OR(F802&lt;&gt;"",I802&lt;&gt;""),"要確認：時刻不足・逆転",IF(AND(ISNUMBER(J802),J802&gt;=0),"実績：記録の時間","未確認"))))</f>
        <v/>
      </c>
      <c r="Q802" s="10" t="str">
        <f>IF(B802="","",IF(ISNUMBER(A802),YEAR(A802)-IF(MONTH(A802)&lt;4,1,0),""))</f>
        <v/>
      </c>
      <c r="R802" s="10" t="str">
        <f>IF(B802="","",IF(OR(NOT(ISNUMBER(A802)),C802="",D802="",L802="",M802="",AND(B802&lt;&gt;"関豊丸",B802&lt;&gt;"長豊丸")),"要確認：対象船・基本項目",IF(OR(P802="要確認：時刻不足・逆転",AND(ISNUMBER(G802),ISNUMBER(H802),H802&lt;G802),AND(ISNUMBER(F802),ISNUMBER(G802),G802&lt;F802),AND(ISNUMBER(H802),ISNUMBER(I802),I802&lt;H802),AND(ISNUMBER(J802),J802&lt;0),AND(ISNUMBER(K802),K802&lt;0)),"要確認：時刻・時間・料金",IF(COUNTIFS(OtherPorts[作業日],A802,OtherPorts[曳船名],B802,OtherPorts[船名],D802,OtherPorts[門司港発],F802)&gt;1,"要確認：同じ他港作業が重複",IF(OR(NOT(ISNUMBER(O802)),M802="未確認"),"要確認：時間・根拠未確認","確認済")))))</f>
        <v/>
      </c>
      <c r="S802" s="10" t="str">
        <f>IF(B802="","",IF(ISNUMBER(K802),0,1))</f>
        <v/>
      </c>
    </row>
    <row r="803" spans="1:19" ht="24.95" customHeight="1" x14ac:dyDescent="0.2">
      <c r="A803" s="20"/>
      <c r="B803" s="7"/>
      <c r="C803" s="7"/>
      <c r="D803" s="7"/>
      <c r="E803" s="7"/>
      <c r="F803" s="26"/>
      <c r="G803" s="26"/>
      <c r="H803" s="26"/>
      <c r="I803" s="26"/>
      <c r="J803" s="32"/>
      <c r="K803" s="35"/>
      <c r="L803" s="7"/>
      <c r="M803" s="7"/>
      <c r="N803" s="7"/>
      <c r="O803" s="18" t="str">
        <f>IF(B803="","",IF(AND(ISNUMBER(F803),ISNUMBER(I803),I803&gt;=F803),ROUND((I803-F803)*24,4),IF(OR(F803&lt;&gt;"",I803&lt;&gt;""),"",IF(AND(ISNUMBER(J803),J803&gt;=0),J803,""))))</f>
        <v/>
      </c>
      <c r="P803" s="10" t="str">
        <f>IF(B803="","",IF(AND(ISNUMBER(F803),ISNUMBER(I803),I803&gt;=F803),"実績：門司発～門司着",IF(OR(F803&lt;&gt;"",I803&lt;&gt;""),"要確認：時刻不足・逆転",IF(AND(ISNUMBER(J803),J803&gt;=0),"実績：記録の時間","未確認"))))</f>
        <v/>
      </c>
      <c r="Q803" s="10" t="str">
        <f>IF(B803="","",IF(ISNUMBER(A803),YEAR(A803)-IF(MONTH(A803)&lt;4,1,0),""))</f>
        <v/>
      </c>
      <c r="R803" s="10" t="str">
        <f>IF(B803="","",IF(OR(NOT(ISNUMBER(A803)),C803="",D803="",L803="",M803="",AND(B803&lt;&gt;"関豊丸",B803&lt;&gt;"長豊丸")),"要確認：対象船・基本項目",IF(OR(P803="要確認：時刻不足・逆転",AND(ISNUMBER(G803),ISNUMBER(H803),H803&lt;G803),AND(ISNUMBER(F803),ISNUMBER(G803),G803&lt;F803),AND(ISNUMBER(H803),ISNUMBER(I803),I803&lt;H803),AND(ISNUMBER(J803),J803&lt;0),AND(ISNUMBER(K803),K803&lt;0)),"要確認：時刻・時間・料金",IF(COUNTIFS(OtherPorts[作業日],A803,OtherPorts[曳船名],B803,OtherPorts[船名],D803,OtherPorts[門司港発],F803)&gt;1,"要確認：同じ他港作業が重複",IF(OR(NOT(ISNUMBER(O803)),M803="未確認"),"要確認：時間・根拠未確認","確認済")))))</f>
        <v/>
      </c>
      <c r="S803" s="10" t="str">
        <f>IF(B803="","",IF(ISNUMBER(K803),0,1))</f>
        <v/>
      </c>
    </row>
    <row r="804" spans="1:19" ht="24.95" customHeight="1" x14ac:dyDescent="0.2">
      <c r="A804" s="20"/>
      <c r="B804" s="7"/>
      <c r="C804" s="7"/>
      <c r="D804" s="7"/>
      <c r="E804" s="7"/>
      <c r="F804" s="26"/>
      <c r="G804" s="26"/>
      <c r="H804" s="26"/>
      <c r="I804" s="26"/>
      <c r="J804" s="32"/>
      <c r="K804" s="35"/>
      <c r="L804" s="7"/>
      <c r="M804" s="7"/>
      <c r="N804" s="7"/>
      <c r="O804" s="18" t="str">
        <f>IF(B804="","",IF(AND(ISNUMBER(F804),ISNUMBER(I804),I804&gt;=F804),ROUND((I804-F804)*24,4),IF(OR(F804&lt;&gt;"",I804&lt;&gt;""),"",IF(AND(ISNUMBER(J804),J804&gt;=0),J804,""))))</f>
        <v/>
      </c>
      <c r="P804" s="10" t="str">
        <f>IF(B804="","",IF(AND(ISNUMBER(F804),ISNUMBER(I804),I804&gt;=F804),"実績：門司発～門司着",IF(OR(F804&lt;&gt;"",I804&lt;&gt;""),"要確認：時刻不足・逆転",IF(AND(ISNUMBER(J804),J804&gt;=0),"実績：記録の時間","未確認"))))</f>
        <v/>
      </c>
      <c r="Q804" s="10" t="str">
        <f>IF(B804="","",IF(ISNUMBER(A804),YEAR(A804)-IF(MONTH(A804)&lt;4,1,0),""))</f>
        <v/>
      </c>
      <c r="R804" s="10" t="str">
        <f>IF(B804="","",IF(OR(NOT(ISNUMBER(A804)),C804="",D804="",L804="",M804="",AND(B804&lt;&gt;"関豊丸",B804&lt;&gt;"長豊丸")),"要確認：対象船・基本項目",IF(OR(P804="要確認：時刻不足・逆転",AND(ISNUMBER(G804),ISNUMBER(H804),H804&lt;G804),AND(ISNUMBER(F804),ISNUMBER(G804),G804&lt;F804),AND(ISNUMBER(H804),ISNUMBER(I804),I804&lt;H804),AND(ISNUMBER(J804),J804&lt;0),AND(ISNUMBER(K804),K804&lt;0)),"要確認：時刻・時間・料金",IF(COUNTIFS(OtherPorts[作業日],A804,OtherPorts[曳船名],B804,OtherPorts[船名],D804,OtherPorts[門司港発],F804)&gt;1,"要確認：同じ他港作業が重複",IF(OR(NOT(ISNUMBER(O804)),M804="未確認"),"要確認：時間・根拠未確認","確認済")))))</f>
        <v/>
      </c>
      <c r="S804" s="10" t="str">
        <f>IF(B804="","",IF(ISNUMBER(K804),0,1))</f>
        <v/>
      </c>
    </row>
    <row r="805" spans="1:19" ht="24.95" customHeight="1" x14ac:dyDescent="0.2">
      <c r="A805" s="20"/>
      <c r="B805" s="7"/>
      <c r="C805" s="7"/>
      <c r="D805" s="7"/>
      <c r="E805" s="7"/>
      <c r="F805" s="26"/>
      <c r="G805" s="26"/>
      <c r="H805" s="26"/>
      <c r="I805" s="26"/>
      <c r="J805" s="32"/>
      <c r="K805" s="35"/>
      <c r="L805" s="7"/>
      <c r="M805" s="7"/>
      <c r="N805" s="7"/>
      <c r="O805" s="18" t="str">
        <f>IF(B805="","",IF(AND(ISNUMBER(F805),ISNUMBER(I805),I805&gt;=F805),ROUND((I805-F805)*24,4),IF(OR(F805&lt;&gt;"",I805&lt;&gt;""),"",IF(AND(ISNUMBER(J805),J805&gt;=0),J805,""))))</f>
        <v/>
      </c>
      <c r="P805" s="10" t="str">
        <f>IF(B805="","",IF(AND(ISNUMBER(F805),ISNUMBER(I805),I805&gt;=F805),"実績：門司発～門司着",IF(OR(F805&lt;&gt;"",I805&lt;&gt;""),"要確認：時刻不足・逆転",IF(AND(ISNUMBER(J805),J805&gt;=0),"実績：記録の時間","未確認"))))</f>
        <v/>
      </c>
      <c r="Q805" s="10" t="str">
        <f>IF(B805="","",IF(ISNUMBER(A805),YEAR(A805)-IF(MONTH(A805)&lt;4,1,0),""))</f>
        <v/>
      </c>
      <c r="R805" s="10" t="str">
        <f>IF(B805="","",IF(OR(NOT(ISNUMBER(A805)),C805="",D805="",L805="",M805="",AND(B805&lt;&gt;"関豊丸",B805&lt;&gt;"長豊丸")),"要確認：対象船・基本項目",IF(OR(P805="要確認：時刻不足・逆転",AND(ISNUMBER(G805),ISNUMBER(H805),H805&lt;G805),AND(ISNUMBER(F805),ISNUMBER(G805),G805&lt;F805),AND(ISNUMBER(H805),ISNUMBER(I805),I805&lt;H805),AND(ISNUMBER(J805),J805&lt;0),AND(ISNUMBER(K805),K805&lt;0)),"要確認：時刻・時間・料金",IF(COUNTIFS(OtherPorts[作業日],A805,OtherPorts[曳船名],B805,OtherPorts[船名],D805,OtherPorts[門司港発],F805)&gt;1,"要確認：同じ他港作業が重複",IF(OR(NOT(ISNUMBER(O805)),M805="未確認"),"要確認：時間・根拠未確認","確認済")))))</f>
        <v/>
      </c>
      <c r="S805" s="10" t="str">
        <f>IF(B805="","",IF(ISNUMBER(K805),0,1))</f>
        <v/>
      </c>
    </row>
    <row r="806" spans="1:19" ht="24.95" customHeight="1" x14ac:dyDescent="0.2">
      <c r="A806" s="20"/>
      <c r="B806" s="7"/>
      <c r="C806" s="7"/>
      <c r="D806" s="7"/>
      <c r="E806" s="7"/>
      <c r="F806" s="26"/>
      <c r="G806" s="26"/>
      <c r="H806" s="26"/>
      <c r="I806" s="26"/>
      <c r="J806" s="32"/>
      <c r="K806" s="35"/>
      <c r="L806" s="7"/>
      <c r="M806" s="7"/>
      <c r="N806" s="7"/>
      <c r="O806" s="18" t="str">
        <f>IF(B806="","",IF(AND(ISNUMBER(F806),ISNUMBER(I806),I806&gt;=F806),ROUND((I806-F806)*24,4),IF(OR(F806&lt;&gt;"",I806&lt;&gt;""),"",IF(AND(ISNUMBER(J806),J806&gt;=0),J806,""))))</f>
        <v/>
      </c>
      <c r="P806" s="10" t="str">
        <f>IF(B806="","",IF(AND(ISNUMBER(F806),ISNUMBER(I806),I806&gt;=F806),"実績：門司発～門司着",IF(OR(F806&lt;&gt;"",I806&lt;&gt;""),"要確認：時刻不足・逆転",IF(AND(ISNUMBER(J806),J806&gt;=0),"実績：記録の時間","未確認"))))</f>
        <v/>
      </c>
      <c r="Q806" s="10" t="str">
        <f>IF(B806="","",IF(ISNUMBER(A806),YEAR(A806)-IF(MONTH(A806)&lt;4,1,0),""))</f>
        <v/>
      </c>
      <c r="R806" s="10" t="str">
        <f>IF(B806="","",IF(OR(NOT(ISNUMBER(A806)),C806="",D806="",L806="",M806="",AND(B806&lt;&gt;"関豊丸",B806&lt;&gt;"長豊丸")),"要確認：対象船・基本項目",IF(OR(P806="要確認：時刻不足・逆転",AND(ISNUMBER(G806),ISNUMBER(H806),H806&lt;G806),AND(ISNUMBER(F806),ISNUMBER(G806),G806&lt;F806),AND(ISNUMBER(H806),ISNUMBER(I806),I806&lt;H806),AND(ISNUMBER(J806),J806&lt;0),AND(ISNUMBER(K806),K806&lt;0)),"要確認：時刻・時間・料金",IF(COUNTIFS(OtherPorts[作業日],A806,OtherPorts[曳船名],B806,OtherPorts[船名],D806,OtherPorts[門司港発],F806)&gt;1,"要確認：同じ他港作業が重複",IF(OR(NOT(ISNUMBER(O806)),M806="未確認"),"要確認：時間・根拠未確認","確認済")))))</f>
        <v/>
      </c>
      <c r="S806" s="10" t="str">
        <f>IF(B806="","",IF(ISNUMBER(K806),0,1))</f>
        <v/>
      </c>
    </row>
    <row r="807" spans="1:19" ht="24.95" customHeight="1" x14ac:dyDescent="0.2">
      <c r="A807" s="20"/>
      <c r="B807" s="7"/>
      <c r="C807" s="7"/>
      <c r="D807" s="7"/>
      <c r="E807" s="7"/>
      <c r="F807" s="26"/>
      <c r="G807" s="26"/>
      <c r="H807" s="26"/>
      <c r="I807" s="26"/>
      <c r="J807" s="32"/>
      <c r="K807" s="35"/>
      <c r="L807" s="7"/>
      <c r="M807" s="7"/>
      <c r="N807" s="7"/>
      <c r="O807" s="18" t="str">
        <f>IF(B807="","",IF(AND(ISNUMBER(F807),ISNUMBER(I807),I807&gt;=F807),ROUND((I807-F807)*24,4),IF(OR(F807&lt;&gt;"",I807&lt;&gt;""),"",IF(AND(ISNUMBER(J807),J807&gt;=0),J807,""))))</f>
        <v/>
      </c>
      <c r="P807" s="10" t="str">
        <f>IF(B807="","",IF(AND(ISNUMBER(F807),ISNUMBER(I807),I807&gt;=F807),"実績：門司発～門司着",IF(OR(F807&lt;&gt;"",I807&lt;&gt;""),"要確認：時刻不足・逆転",IF(AND(ISNUMBER(J807),J807&gt;=0),"実績：記録の時間","未確認"))))</f>
        <v/>
      </c>
      <c r="Q807" s="10" t="str">
        <f>IF(B807="","",IF(ISNUMBER(A807),YEAR(A807)-IF(MONTH(A807)&lt;4,1,0),""))</f>
        <v/>
      </c>
      <c r="R807" s="10" t="str">
        <f>IF(B807="","",IF(OR(NOT(ISNUMBER(A807)),C807="",D807="",L807="",M807="",AND(B807&lt;&gt;"関豊丸",B807&lt;&gt;"長豊丸")),"要確認：対象船・基本項目",IF(OR(P807="要確認：時刻不足・逆転",AND(ISNUMBER(G807),ISNUMBER(H807),H807&lt;G807),AND(ISNUMBER(F807),ISNUMBER(G807),G807&lt;F807),AND(ISNUMBER(H807),ISNUMBER(I807),I807&lt;H807),AND(ISNUMBER(J807),J807&lt;0),AND(ISNUMBER(K807),K807&lt;0)),"要確認：時刻・時間・料金",IF(COUNTIFS(OtherPorts[作業日],A807,OtherPorts[曳船名],B807,OtherPorts[船名],D807,OtherPorts[門司港発],F807)&gt;1,"要確認：同じ他港作業が重複",IF(OR(NOT(ISNUMBER(O807)),M807="未確認"),"要確認：時間・根拠未確認","確認済")))))</f>
        <v/>
      </c>
      <c r="S807" s="10" t="str">
        <f>IF(B807="","",IF(ISNUMBER(K807),0,1))</f>
        <v/>
      </c>
    </row>
    <row r="808" spans="1:19" ht="24.95" customHeight="1" x14ac:dyDescent="0.2">
      <c r="A808" s="20"/>
      <c r="B808" s="7"/>
      <c r="C808" s="7"/>
      <c r="D808" s="7"/>
      <c r="E808" s="7"/>
      <c r="F808" s="26"/>
      <c r="G808" s="26"/>
      <c r="H808" s="26"/>
      <c r="I808" s="26"/>
      <c r="J808" s="32"/>
      <c r="K808" s="35"/>
      <c r="L808" s="7"/>
      <c r="M808" s="7"/>
      <c r="N808" s="7"/>
      <c r="O808" s="18" t="str">
        <f>IF(B808="","",IF(AND(ISNUMBER(F808),ISNUMBER(I808),I808&gt;=F808),ROUND((I808-F808)*24,4),IF(OR(F808&lt;&gt;"",I808&lt;&gt;""),"",IF(AND(ISNUMBER(J808),J808&gt;=0),J808,""))))</f>
        <v/>
      </c>
      <c r="P808" s="10" t="str">
        <f>IF(B808="","",IF(AND(ISNUMBER(F808),ISNUMBER(I808),I808&gt;=F808),"実績：門司発～門司着",IF(OR(F808&lt;&gt;"",I808&lt;&gt;""),"要確認：時刻不足・逆転",IF(AND(ISNUMBER(J808),J808&gt;=0),"実績：記録の時間","未確認"))))</f>
        <v/>
      </c>
      <c r="Q808" s="10" t="str">
        <f>IF(B808="","",IF(ISNUMBER(A808),YEAR(A808)-IF(MONTH(A808)&lt;4,1,0),""))</f>
        <v/>
      </c>
      <c r="R808" s="10" t="str">
        <f>IF(B808="","",IF(OR(NOT(ISNUMBER(A808)),C808="",D808="",L808="",M808="",AND(B808&lt;&gt;"関豊丸",B808&lt;&gt;"長豊丸")),"要確認：対象船・基本項目",IF(OR(P808="要確認：時刻不足・逆転",AND(ISNUMBER(G808),ISNUMBER(H808),H808&lt;G808),AND(ISNUMBER(F808),ISNUMBER(G808),G808&lt;F808),AND(ISNUMBER(H808),ISNUMBER(I808),I808&lt;H808),AND(ISNUMBER(J808),J808&lt;0),AND(ISNUMBER(K808),K808&lt;0)),"要確認：時刻・時間・料金",IF(COUNTIFS(OtherPorts[作業日],A808,OtherPorts[曳船名],B808,OtherPorts[船名],D808,OtherPorts[門司港発],F808)&gt;1,"要確認：同じ他港作業が重複",IF(OR(NOT(ISNUMBER(O808)),M808="未確認"),"要確認：時間・根拠未確認","確認済")))))</f>
        <v/>
      </c>
      <c r="S808" s="10" t="str">
        <f>IF(B808="","",IF(ISNUMBER(K808),0,1))</f>
        <v/>
      </c>
    </row>
    <row r="809" spans="1:19" ht="24.95" customHeight="1" x14ac:dyDescent="0.2">
      <c r="A809" s="20"/>
      <c r="B809" s="7"/>
      <c r="C809" s="7"/>
      <c r="D809" s="7"/>
      <c r="E809" s="7"/>
      <c r="F809" s="26"/>
      <c r="G809" s="26"/>
      <c r="H809" s="26"/>
      <c r="I809" s="26"/>
      <c r="J809" s="32"/>
      <c r="K809" s="35"/>
      <c r="L809" s="7"/>
      <c r="M809" s="7"/>
      <c r="N809" s="7"/>
      <c r="O809" s="18" t="str">
        <f>IF(B809="","",IF(AND(ISNUMBER(F809),ISNUMBER(I809),I809&gt;=F809),ROUND((I809-F809)*24,4),IF(OR(F809&lt;&gt;"",I809&lt;&gt;""),"",IF(AND(ISNUMBER(J809),J809&gt;=0),J809,""))))</f>
        <v/>
      </c>
      <c r="P809" s="10" t="str">
        <f>IF(B809="","",IF(AND(ISNUMBER(F809),ISNUMBER(I809),I809&gt;=F809),"実績：門司発～門司着",IF(OR(F809&lt;&gt;"",I809&lt;&gt;""),"要確認：時刻不足・逆転",IF(AND(ISNUMBER(J809),J809&gt;=0),"実績：記録の時間","未確認"))))</f>
        <v/>
      </c>
      <c r="Q809" s="10" t="str">
        <f>IF(B809="","",IF(ISNUMBER(A809),YEAR(A809)-IF(MONTH(A809)&lt;4,1,0),""))</f>
        <v/>
      </c>
      <c r="R809" s="10" t="str">
        <f>IF(B809="","",IF(OR(NOT(ISNUMBER(A809)),C809="",D809="",L809="",M809="",AND(B809&lt;&gt;"関豊丸",B809&lt;&gt;"長豊丸")),"要確認：対象船・基本項目",IF(OR(P809="要確認：時刻不足・逆転",AND(ISNUMBER(G809),ISNUMBER(H809),H809&lt;G809),AND(ISNUMBER(F809),ISNUMBER(G809),G809&lt;F809),AND(ISNUMBER(H809),ISNUMBER(I809),I809&lt;H809),AND(ISNUMBER(J809),J809&lt;0),AND(ISNUMBER(K809),K809&lt;0)),"要確認：時刻・時間・料金",IF(COUNTIFS(OtherPorts[作業日],A809,OtherPorts[曳船名],B809,OtherPorts[船名],D809,OtherPorts[門司港発],F809)&gt;1,"要確認：同じ他港作業が重複",IF(OR(NOT(ISNUMBER(O809)),M809="未確認"),"要確認：時間・根拠未確認","確認済")))))</f>
        <v/>
      </c>
      <c r="S809" s="10" t="str">
        <f>IF(B809="","",IF(ISNUMBER(K809),0,1))</f>
        <v/>
      </c>
    </row>
    <row r="810" spans="1:19" ht="24.95" customHeight="1" x14ac:dyDescent="0.2">
      <c r="A810" s="20"/>
      <c r="B810" s="7"/>
      <c r="C810" s="7"/>
      <c r="D810" s="7"/>
      <c r="E810" s="7"/>
      <c r="F810" s="26"/>
      <c r="G810" s="26"/>
      <c r="H810" s="26"/>
      <c r="I810" s="26"/>
      <c r="J810" s="32"/>
      <c r="K810" s="35"/>
      <c r="L810" s="7"/>
      <c r="M810" s="7"/>
      <c r="N810" s="7"/>
      <c r="O810" s="18" t="str">
        <f>IF(B810="","",IF(AND(ISNUMBER(F810),ISNUMBER(I810),I810&gt;=F810),ROUND((I810-F810)*24,4),IF(OR(F810&lt;&gt;"",I810&lt;&gt;""),"",IF(AND(ISNUMBER(J810),J810&gt;=0),J810,""))))</f>
        <v/>
      </c>
      <c r="P810" s="10" t="str">
        <f>IF(B810="","",IF(AND(ISNUMBER(F810),ISNUMBER(I810),I810&gt;=F810),"実績：門司発～門司着",IF(OR(F810&lt;&gt;"",I810&lt;&gt;""),"要確認：時刻不足・逆転",IF(AND(ISNUMBER(J810),J810&gt;=0),"実績：記録の時間","未確認"))))</f>
        <v/>
      </c>
      <c r="Q810" s="10" t="str">
        <f>IF(B810="","",IF(ISNUMBER(A810),YEAR(A810)-IF(MONTH(A810)&lt;4,1,0),""))</f>
        <v/>
      </c>
      <c r="R810" s="10" t="str">
        <f>IF(B810="","",IF(OR(NOT(ISNUMBER(A810)),C810="",D810="",L810="",M810="",AND(B810&lt;&gt;"関豊丸",B810&lt;&gt;"長豊丸")),"要確認：対象船・基本項目",IF(OR(P810="要確認：時刻不足・逆転",AND(ISNUMBER(G810),ISNUMBER(H810),H810&lt;G810),AND(ISNUMBER(F810),ISNUMBER(G810),G810&lt;F810),AND(ISNUMBER(H810),ISNUMBER(I810),I810&lt;H810),AND(ISNUMBER(J810),J810&lt;0),AND(ISNUMBER(K810),K810&lt;0)),"要確認：時刻・時間・料金",IF(COUNTIFS(OtherPorts[作業日],A810,OtherPorts[曳船名],B810,OtherPorts[船名],D810,OtherPorts[門司港発],F810)&gt;1,"要確認：同じ他港作業が重複",IF(OR(NOT(ISNUMBER(O810)),M810="未確認"),"要確認：時間・根拠未確認","確認済")))))</f>
        <v/>
      </c>
      <c r="S810" s="10" t="str">
        <f>IF(B810="","",IF(ISNUMBER(K810),0,1))</f>
        <v/>
      </c>
    </row>
    <row r="811" spans="1:19" ht="24.95" customHeight="1" x14ac:dyDescent="0.2">
      <c r="A811" s="20"/>
      <c r="B811" s="7"/>
      <c r="C811" s="7"/>
      <c r="D811" s="7"/>
      <c r="E811" s="7"/>
      <c r="F811" s="26"/>
      <c r="G811" s="26"/>
      <c r="H811" s="26"/>
      <c r="I811" s="26"/>
      <c r="J811" s="32"/>
      <c r="K811" s="35"/>
      <c r="L811" s="7"/>
      <c r="M811" s="7"/>
      <c r="N811" s="7"/>
      <c r="O811" s="18" t="str">
        <f>IF(B811="","",IF(AND(ISNUMBER(F811),ISNUMBER(I811),I811&gt;=F811),ROUND((I811-F811)*24,4),IF(OR(F811&lt;&gt;"",I811&lt;&gt;""),"",IF(AND(ISNUMBER(J811),J811&gt;=0),J811,""))))</f>
        <v/>
      </c>
      <c r="P811" s="10" t="str">
        <f>IF(B811="","",IF(AND(ISNUMBER(F811),ISNUMBER(I811),I811&gt;=F811),"実績：門司発～門司着",IF(OR(F811&lt;&gt;"",I811&lt;&gt;""),"要確認：時刻不足・逆転",IF(AND(ISNUMBER(J811),J811&gt;=0),"実績：記録の時間","未確認"))))</f>
        <v/>
      </c>
      <c r="Q811" s="10" t="str">
        <f>IF(B811="","",IF(ISNUMBER(A811),YEAR(A811)-IF(MONTH(A811)&lt;4,1,0),""))</f>
        <v/>
      </c>
      <c r="R811" s="10" t="str">
        <f>IF(B811="","",IF(OR(NOT(ISNUMBER(A811)),C811="",D811="",L811="",M811="",AND(B811&lt;&gt;"関豊丸",B811&lt;&gt;"長豊丸")),"要確認：対象船・基本項目",IF(OR(P811="要確認：時刻不足・逆転",AND(ISNUMBER(G811),ISNUMBER(H811),H811&lt;G811),AND(ISNUMBER(F811),ISNUMBER(G811),G811&lt;F811),AND(ISNUMBER(H811),ISNUMBER(I811),I811&lt;H811),AND(ISNUMBER(J811),J811&lt;0),AND(ISNUMBER(K811),K811&lt;0)),"要確認：時刻・時間・料金",IF(COUNTIFS(OtherPorts[作業日],A811,OtherPorts[曳船名],B811,OtherPorts[船名],D811,OtherPorts[門司港発],F811)&gt;1,"要確認：同じ他港作業が重複",IF(OR(NOT(ISNUMBER(O811)),M811="未確認"),"要確認：時間・根拠未確認","確認済")))))</f>
        <v/>
      </c>
      <c r="S811" s="10" t="str">
        <f>IF(B811="","",IF(ISNUMBER(K811),0,1))</f>
        <v/>
      </c>
    </row>
    <row r="812" spans="1:19" ht="24.95" customHeight="1" x14ac:dyDescent="0.2">
      <c r="A812" s="20"/>
      <c r="B812" s="7"/>
      <c r="C812" s="7"/>
      <c r="D812" s="7"/>
      <c r="E812" s="7"/>
      <c r="F812" s="26"/>
      <c r="G812" s="26"/>
      <c r="H812" s="26"/>
      <c r="I812" s="26"/>
      <c r="J812" s="32"/>
      <c r="K812" s="35"/>
      <c r="L812" s="7"/>
      <c r="M812" s="7"/>
      <c r="N812" s="7"/>
      <c r="O812" s="18" t="str">
        <f>IF(B812="","",IF(AND(ISNUMBER(F812),ISNUMBER(I812),I812&gt;=F812),ROUND((I812-F812)*24,4),IF(OR(F812&lt;&gt;"",I812&lt;&gt;""),"",IF(AND(ISNUMBER(J812),J812&gt;=0),J812,""))))</f>
        <v/>
      </c>
      <c r="P812" s="10" t="str">
        <f>IF(B812="","",IF(AND(ISNUMBER(F812),ISNUMBER(I812),I812&gt;=F812),"実績：門司発～門司着",IF(OR(F812&lt;&gt;"",I812&lt;&gt;""),"要確認：時刻不足・逆転",IF(AND(ISNUMBER(J812),J812&gt;=0),"実績：記録の時間","未確認"))))</f>
        <v/>
      </c>
      <c r="Q812" s="10" t="str">
        <f>IF(B812="","",IF(ISNUMBER(A812),YEAR(A812)-IF(MONTH(A812)&lt;4,1,0),""))</f>
        <v/>
      </c>
      <c r="R812" s="10" t="str">
        <f>IF(B812="","",IF(OR(NOT(ISNUMBER(A812)),C812="",D812="",L812="",M812="",AND(B812&lt;&gt;"関豊丸",B812&lt;&gt;"長豊丸")),"要確認：対象船・基本項目",IF(OR(P812="要確認：時刻不足・逆転",AND(ISNUMBER(G812),ISNUMBER(H812),H812&lt;G812),AND(ISNUMBER(F812),ISNUMBER(G812),G812&lt;F812),AND(ISNUMBER(H812),ISNUMBER(I812),I812&lt;H812),AND(ISNUMBER(J812),J812&lt;0),AND(ISNUMBER(K812),K812&lt;0)),"要確認：時刻・時間・料金",IF(COUNTIFS(OtherPorts[作業日],A812,OtherPorts[曳船名],B812,OtherPorts[船名],D812,OtherPorts[門司港発],F812)&gt;1,"要確認：同じ他港作業が重複",IF(OR(NOT(ISNUMBER(O812)),M812="未確認"),"要確認：時間・根拠未確認","確認済")))))</f>
        <v/>
      </c>
      <c r="S812" s="10" t="str">
        <f>IF(B812="","",IF(ISNUMBER(K812),0,1))</f>
        <v/>
      </c>
    </row>
    <row r="813" spans="1:19" ht="24.95" customHeight="1" x14ac:dyDescent="0.2">
      <c r="A813" s="20"/>
      <c r="B813" s="7"/>
      <c r="C813" s="7"/>
      <c r="D813" s="7"/>
      <c r="E813" s="7"/>
      <c r="F813" s="26"/>
      <c r="G813" s="26"/>
      <c r="H813" s="26"/>
      <c r="I813" s="26"/>
      <c r="J813" s="32"/>
      <c r="K813" s="35"/>
      <c r="L813" s="7"/>
      <c r="M813" s="7"/>
      <c r="N813" s="7"/>
      <c r="O813" s="18" t="str">
        <f>IF(B813="","",IF(AND(ISNUMBER(F813),ISNUMBER(I813),I813&gt;=F813),ROUND((I813-F813)*24,4),IF(OR(F813&lt;&gt;"",I813&lt;&gt;""),"",IF(AND(ISNUMBER(J813),J813&gt;=0),J813,""))))</f>
        <v/>
      </c>
      <c r="P813" s="10" t="str">
        <f>IF(B813="","",IF(AND(ISNUMBER(F813),ISNUMBER(I813),I813&gt;=F813),"実績：門司発～門司着",IF(OR(F813&lt;&gt;"",I813&lt;&gt;""),"要確認：時刻不足・逆転",IF(AND(ISNUMBER(J813),J813&gt;=0),"実績：記録の時間","未確認"))))</f>
        <v/>
      </c>
      <c r="Q813" s="10" t="str">
        <f>IF(B813="","",IF(ISNUMBER(A813),YEAR(A813)-IF(MONTH(A813)&lt;4,1,0),""))</f>
        <v/>
      </c>
      <c r="R813" s="10" t="str">
        <f>IF(B813="","",IF(OR(NOT(ISNUMBER(A813)),C813="",D813="",L813="",M813="",AND(B813&lt;&gt;"関豊丸",B813&lt;&gt;"長豊丸")),"要確認：対象船・基本項目",IF(OR(P813="要確認：時刻不足・逆転",AND(ISNUMBER(G813),ISNUMBER(H813),H813&lt;G813),AND(ISNUMBER(F813),ISNUMBER(G813),G813&lt;F813),AND(ISNUMBER(H813),ISNUMBER(I813),I813&lt;H813),AND(ISNUMBER(J813),J813&lt;0),AND(ISNUMBER(K813),K813&lt;0)),"要確認：時刻・時間・料金",IF(COUNTIFS(OtherPorts[作業日],A813,OtherPorts[曳船名],B813,OtherPorts[船名],D813,OtherPorts[門司港発],F813)&gt;1,"要確認：同じ他港作業が重複",IF(OR(NOT(ISNUMBER(O813)),M813="未確認"),"要確認：時間・根拠未確認","確認済")))))</f>
        <v/>
      </c>
      <c r="S813" s="10" t="str">
        <f>IF(B813="","",IF(ISNUMBER(K813),0,1))</f>
        <v/>
      </c>
    </row>
    <row r="814" spans="1:19" ht="24.95" customHeight="1" x14ac:dyDescent="0.2">
      <c r="A814" s="20"/>
      <c r="B814" s="7"/>
      <c r="C814" s="7"/>
      <c r="D814" s="7"/>
      <c r="E814" s="7"/>
      <c r="F814" s="26"/>
      <c r="G814" s="26"/>
      <c r="H814" s="26"/>
      <c r="I814" s="26"/>
      <c r="J814" s="32"/>
      <c r="K814" s="35"/>
      <c r="L814" s="7"/>
      <c r="M814" s="7"/>
      <c r="N814" s="7"/>
      <c r="O814" s="18" t="str">
        <f>IF(B814="","",IF(AND(ISNUMBER(F814),ISNUMBER(I814),I814&gt;=F814),ROUND((I814-F814)*24,4),IF(OR(F814&lt;&gt;"",I814&lt;&gt;""),"",IF(AND(ISNUMBER(J814),J814&gt;=0),J814,""))))</f>
        <v/>
      </c>
      <c r="P814" s="10" t="str">
        <f>IF(B814="","",IF(AND(ISNUMBER(F814),ISNUMBER(I814),I814&gt;=F814),"実績：門司発～門司着",IF(OR(F814&lt;&gt;"",I814&lt;&gt;""),"要確認：時刻不足・逆転",IF(AND(ISNUMBER(J814),J814&gt;=0),"実績：記録の時間","未確認"))))</f>
        <v/>
      </c>
      <c r="Q814" s="10" t="str">
        <f>IF(B814="","",IF(ISNUMBER(A814),YEAR(A814)-IF(MONTH(A814)&lt;4,1,0),""))</f>
        <v/>
      </c>
      <c r="R814" s="10" t="str">
        <f>IF(B814="","",IF(OR(NOT(ISNUMBER(A814)),C814="",D814="",L814="",M814="",AND(B814&lt;&gt;"関豊丸",B814&lt;&gt;"長豊丸")),"要確認：対象船・基本項目",IF(OR(P814="要確認：時刻不足・逆転",AND(ISNUMBER(G814),ISNUMBER(H814),H814&lt;G814),AND(ISNUMBER(F814),ISNUMBER(G814),G814&lt;F814),AND(ISNUMBER(H814),ISNUMBER(I814),I814&lt;H814),AND(ISNUMBER(J814),J814&lt;0),AND(ISNUMBER(K814),K814&lt;0)),"要確認：時刻・時間・料金",IF(COUNTIFS(OtherPorts[作業日],A814,OtherPorts[曳船名],B814,OtherPorts[船名],D814,OtherPorts[門司港発],F814)&gt;1,"要確認：同じ他港作業が重複",IF(OR(NOT(ISNUMBER(O814)),M814="未確認"),"要確認：時間・根拠未確認","確認済")))))</f>
        <v/>
      </c>
      <c r="S814" s="10" t="str">
        <f>IF(B814="","",IF(ISNUMBER(K814),0,1))</f>
        <v/>
      </c>
    </row>
    <row r="815" spans="1:19" ht="24.95" customHeight="1" x14ac:dyDescent="0.2">
      <c r="A815" s="20"/>
      <c r="B815" s="7"/>
      <c r="C815" s="7"/>
      <c r="D815" s="7"/>
      <c r="E815" s="7"/>
      <c r="F815" s="26"/>
      <c r="G815" s="26"/>
      <c r="H815" s="26"/>
      <c r="I815" s="26"/>
      <c r="J815" s="32"/>
      <c r="K815" s="35"/>
      <c r="L815" s="7"/>
      <c r="M815" s="7"/>
      <c r="N815" s="7"/>
      <c r="O815" s="18" t="str">
        <f>IF(B815="","",IF(AND(ISNUMBER(F815),ISNUMBER(I815),I815&gt;=F815),ROUND((I815-F815)*24,4),IF(OR(F815&lt;&gt;"",I815&lt;&gt;""),"",IF(AND(ISNUMBER(J815),J815&gt;=0),J815,""))))</f>
        <v/>
      </c>
      <c r="P815" s="10" t="str">
        <f>IF(B815="","",IF(AND(ISNUMBER(F815),ISNUMBER(I815),I815&gt;=F815),"実績：門司発～門司着",IF(OR(F815&lt;&gt;"",I815&lt;&gt;""),"要確認：時刻不足・逆転",IF(AND(ISNUMBER(J815),J815&gt;=0),"実績：記録の時間","未確認"))))</f>
        <v/>
      </c>
      <c r="Q815" s="10" t="str">
        <f>IF(B815="","",IF(ISNUMBER(A815),YEAR(A815)-IF(MONTH(A815)&lt;4,1,0),""))</f>
        <v/>
      </c>
      <c r="R815" s="10" t="str">
        <f>IF(B815="","",IF(OR(NOT(ISNUMBER(A815)),C815="",D815="",L815="",M815="",AND(B815&lt;&gt;"関豊丸",B815&lt;&gt;"長豊丸")),"要確認：対象船・基本項目",IF(OR(P815="要確認：時刻不足・逆転",AND(ISNUMBER(G815),ISNUMBER(H815),H815&lt;G815),AND(ISNUMBER(F815),ISNUMBER(G815),G815&lt;F815),AND(ISNUMBER(H815),ISNUMBER(I815),I815&lt;H815),AND(ISNUMBER(J815),J815&lt;0),AND(ISNUMBER(K815),K815&lt;0)),"要確認：時刻・時間・料金",IF(COUNTIFS(OtherPorts[作業日],A815,OtherPorts[曳船名],B815,OtherPorts[船名],D815,OtherPorts[門司港発],F815)&gt;1,"要確認：同じ他港作業が重複",IF(OR(NOT(ISNUMBER(O815)),M815="未確認"),"要確認：時間・根拠未確認","確認済")))))</f>
        <v/>
      </c>
      <c r="S815" s="10" t="str">
        <f>IF(B815="","",IF(ISNUMBER(K815),0,1))</f>
        <v/>
      </c>
    </row>
    <row r="816" spans="1:19" ht="24.95" customHeight="1" x14ac:dyDescent="0.2">
      <c r="A816" s="20"/>
      <c r="B816" s="7"/>
      <c r="C816" s="7"/>
      <c r="D816" s="7"/>
      <c r="E816" s="7"/>
      <c r="F816" s="26"/>
      <c r="G816" s="26"/>
      <c r="H816" s="26"/>
      <c r="I816" s="26"/>
      <c r="J816" s="32"/>
      <c r="K816" s="35"/>
      <c r="L816" s="7"/>
      <c r="M816" s="7"/>
      <c r="N816" s="7"/>
      <c r="O816" s="18" t="str">
        <f>IF(B816="","",IF(AND(ISNUMBER(F816),ISNUMBER(I816),I816&gt;=F816),ROUND((I816-F816)*24,4),IF(OR(F816&lt;&gt;"",I816&lt;&gt;""),"",IF(AND(ISNUMBER(J816),J816&gt;=0),J816,""))))</f>
        <v/>
      </c>
      <c r="P816" s="10" t="str">
        <f>IF(B816="","",IF(AND(ISNUMBER(F816),ISNUMBER(I816),I816&gt;=F816),"実績：門司発～門司着",IF(OR(F816&lt;&gt;"",I816&lt;&gt;""),"要確認：時刻不足・逆転",IF(AND(ISNUMBER(J816),J816&gt;=0),"実績：記録の時間","未確認"))))</f>
        <v/>
      </c>
      <c r="Q816" s="10" t="str">
        <f>IF(B816="","",IF(ISNUMBER(A816),YEAR(A816)-IF(MONTH(A816)&lt;4,1,0),""))</f>
        <v/>
      </c>
      <c r="R816" s="10" t="str">
        <f>IF(B816="","",IF(OR(NOT(ISNUMBER(A816)),C816="",D816="",L816="",M816="",AND(B816&lt;&gt;"関豊丸",B816&lt;&gt;"長豊丸")),"要確認：対象船・基本項目",IF(OR(P816="要確認：時刻不足・逆転",AND(ISNUMBER(G816),ISNUMBER(H816),H816&lt;G816),AND(ISNUMBER(F816),ISNUMBER(G816),G816&lt;F816),AND(ISNUMBER(H816),ISNUMBER(I816),I816&lt;H816),AND(ISNUMBER(J816),J816&lt;0),AND(ISNUMBER(K816),K816&lt;0)),"要確認：時刻・時間・料金",IF(COUNTIFS(OtherPorts[作業日],A816,OtherPorts[曳船名],B816,OtherPorts[船名],D816,OtherPorts[門司港発],F816)&gt;1,"要確認：同じ他港作業が重複",IF(OR(NOT(ISNUMBER(O816)),M816="未確認"),"要確認：時間・根拠未確認","確認済")))))</f>
        <v/>
      </c>
      <c r="S816" s="10" t="str">
        <f>IF(B816="","",IF(ISNUMBER(K816),0,1))</f>
        <v/>
      </c>
    </row>
    <row r="817" spans="1:19" ht="24.95" customHeight="1" x14ac:dyDescent="0.2">
      <c r="A817" s="20"/>
      <c r="B817" s="7"/>
      <c r="C817" s="7"/>
      <c r="D817" s="7"/>
      <c r="E817" s="7"/>
      <c r="F817" s="26"/>
      <c r="G817" s="26"/>
      <c r="H817" s="26"/>
      <c r="I817" s="26"/>
      <c r="J817" s="32"/>
      <c r="K817" s="35"/>
      <c r="L817" s="7"/>
      <c r="M817" s="7"/>
      <c r="N817" s="7"/>
      <c r="O817" s="18" t="str">
        <f>IF(B817="","",IF(AND(ISNUMBER(F817),ISNUMBER(I817),I817&gt;=F817),ROUND((I817-F817)*24,4),IF(OR(F817&lt;&gt;"",I817&lt;&gt;""),"",IF(AND(ISNUMBER(J817),J817&gt;=0),J817,""))))</f>
        <v/>
      </c>
      <c r="P817" s="10" t="str">
        <f>IF(B817="","",IF(AND(ISNUMBER(F817),ISNUMBER(I817),I817&gt;=F817),"実績：門司発～門司着",IF(OR(F817&lt;&gt;"",I817&lt;&gt;""),"要確認：時刻不足・逆転",IF(AND(ISNUMBER(J817),J817&gt;=0),"実績：記録の時間","未確認"))))</f>
        <v/>
      </c>
      <c r="Q817" s="10" t="str">
        <f>IF(B817="","",IF(ISNUMBER(A817),YEAR(A817)-IF(MONTH(A817)&lt;4,1,0),""))</f>
        <v/>
      </c>
      <c r="R817" s="10" t="str">
        <f>IF(B817="","",IF(OR(NOT(ISNUMBER(A817)),C817="",D817="",L817="",M817="",AND(B817&lt;&gt;"関豊丸",B817&lt;&gt;"長豊丸")),"要確認：対象船・基本項目",IF(OR(P817="要確認：時刻不足・逆転",AND(ISNUMBER(G817),ISNUMBER(H817),H817&lt;G817),AND(ISNUMBER(F817),ISNUMBER(G817),G817&lt;F817),AND(ISNUMBER(H817),ISNUMBER(I817),I817&lt;H817),AND(ISNUMBER(J817),J817&lt;0),AND(ISNUMBER(K817),K817&lt;0)),"要確認：時刻・時間・料金",IF(COUNTIFS(OtherPorts[作業日],A817,OtherPorts[曳船名],B817,OtherPorts[船名],D817,OtherPorts[門司港発],F817)&gt;1,"要確認：同じ他港作業が重複",IF(OR(NOT(ISNUMBER(O817)),M817="未確認"),"要確認：時間・根拠未確認","確認済")))))</f>
        <v/>
      </c>
      <c r="S817" s="10" t="str">
        <f>IF(B817="","",IF(ISNUMBER(K817),0,1))</f>
        <v/>
      </c>
    </row>
    <row r="818" spans="1:19" ht="24.95" customHeight="1" x14ac:dyDescent="0.2">
      <c r="A818" s="20"/>
      <c r="B818" s="7"/>
      <c r="C818" s="7"/>
      <c r="D818" s="7"/>
      <c r="E818" s="7"/>
      <c r="F818" s="26"/>
      <c r="G818" s="26"/>
      <c r="H818" s="26"/>
      <c r="I818" s="26"/>
      <c r="J818" s="32"/>
      <c r="K818" s="35"/>
      <c r="L818" s="7"/>
      <c r="M818" s="7"/>
      <c r="N818" s="7"/>
      <c r="O818" s="18" t="str">
        <f>IF(B818="","",IF(AND(ISNUMBER(F818),ISNUMBER(I818),I818&gt;=F818),ROUND((I818-F818)*24,4),IF(OR(F818&lt;&gt;"",I818&lt;&gt;""),"",IF(AND(ISNUMBER(J818),J818&gt;=0),J818,""))))</f>
        <v/>
      </c>
      <c r="P818" s="10" t="str">
        <f>IF(B818="","",IF(AND(ISNUMBER(F818),ISNUMBER(I818),I818&gt;=F818),"実績：門司発～門司着",IF(OR(F818&lt;&gt;"",I818&lt;&gt;""),"要確認：時刻不足・逆転",IF(AND(ISNUMBER(J818),J818&gt;=0),"実績：記録の時間","未確認"))))</f>
        <v/>
      </c>
      <c r="Q818" s="10" t="str">
        <f>IF(B818="","",IF(ISNUMBER(A818),YEAR(A818)-IF(MONTH(A818)&lt;4,1,0),""))</f>
        <v/>
      </c>
      <c r="R818" s="10" t="str">
        <f>IF(B818="","",IF(OR(NOT(ISNUMBER(A818)),C818="",D818="",L818="",M818="",AND(B818&lt;&gt;"関豊丸",B818&lt;&gt;"長豊丸")),"要確認：対象船・基本項目",IF(OR(P818="要確認：時刻不足・逆転",AND(ISNUMBER(G818),ISNUMBER(H818),H818&lt;G818),AND(ISNUMBER(F818),ISNUMBER(G818),G818&lt;F818),AND(ISNUMBER(H818),ISNUMBER(I818),I818&lt;H818),AND(ISNUMBER(J818),J818&lt;0),AND(ISNUMBER(K818),K818&lt;0)),"要確認：時刻・時間・料金",IF(COUNTIFS(OtherPorts[作業日],A818,OtherPorts[曳船名],B818,OtherPorts[船名],D818,OtherPorts[門司港発],F818)&gt;1,"要確認：同じ他港作業が重複",IF(OR(NOT(ISNUMBER(O818)),M818="未確認"),"要確認：時間・根拠未確認","確認済")))))</f>
        <v/>
      </c>
      <c r="S818" s="10" t="str">
        <f>IF(B818="","",IF(ISNUMBER(K818),0,1))</f>
        <v/>
      </c>
    </row>
    <row r="819" spans="1:19" ht="24.95" customHeight="1" x14ac:dyDescent="0.2">
      <c r="A819" s="20"/>
      <c r="B819" s="7"/>
      <c r="C819" s="7"/>
      <c r="D819" s="7"/>
      <c r="E819" s="7"/>
      <c r="F819" s="26"/>
      <c r="G819" s="26"/>
      <c r="H819" s="26"/>
      <c r="I819" s="26"/>
      <c r="J819" s="32"/>
      <c r="K819" s="35"/>
      <c r="L819" s="7"/>
      <c r="M819" s="7"/>
      <c r="N819" s="7"/>
      <c r="O819" s="18" t="str">
        <f>IF(B819="","",IF(AND(ISNUMBER(F819),ISNUMBER(I819),I819&gt;=F819),ROUND((I819-F819)*24,4),IF(OR(F819&lt;&gt;"",I819&lt;&gt;""),"",IF(AND(ISNUMBER(J819),J819&gt;=0),J819,""))))</f>
        <v/>
      </c>
      <c r="P819" s="10" t="str">
        <f>IF(B819="","",IF(AND(ISNUMBER(F819),ISNUMBER(I819),I819&gt;=F819),"実績：門司発～門司着",IF(OR(F819&lt;&gt;"",I819&lt;&gt;""),"要確認：時刻不足・逆転",IF(AND(ISNUMBER(J819),J819&gt;=0),"実績：記録の時間","未確認"))))</f>
        <v/>
      </c>
      <c r="Q819" s="10" t="str">
        <f>IF(B819="","",IF(ISNUMBER(A819),YEAR(A819)-IF(MONTH(A819)&lt;4,1,0),""))</f>
        <v/>
      </c>
      <c r="R819" s="10" t="str">
        <f>IF(B819="","",IF(OR(NOT(ISNUMBER(A819)),C819="",D819="",L819="",M819="",AND(B819&lt;&gt;"関豊丸",B819&lt;&gt;"長豊丸")),"要確認：対象船・基本項目",IF(OR(P819="要確認：時刻不足・逆転",AND(ISNUMBER(G819),ISNUMBER(H819),H819&lt;G819),AND(ISNUMBER(F819),ISNUMBER(G819),G819&lt;F819),AND(ISNUMBER(H819),ISNUMBER(I819),I819&lt;H819),AND(ISNUMBER(J819),J819&lt;0),AND(ISNUMBER(K819),K819&lt;0)),"要確認：時刻・時間・料金",IF(COUNTIFS(OtherPorts[作業日],A819,OtherPorts[曳船名],B819,OtherPorts[船名],D819,OtherPorts[門司港発],F819)&gt;1,"要確認：同じ他港作業が重複",IF(OR(NOT(ISNUMBER(O819)),M819="未確認"),"要確認：時間・根拠未確認","確認済")))))</f>
        <v/>
      </c>
      <c r="S819" s="10" t="str">
        <f>IF(B819="","",IF(ISNUMBER(K819),0,1))</f>
        <v/>
      </c>
    </row>
    <row r="820" spans="1:19" ht="24.95" customHeight="1" x14ac:dyDescent="0.2">
      <c r="A820" s="20"/>
      <c r="B820" s="7"/>
      <c r="C820" s="7"/>
      <c r="D820" s="7"/>
      <c r="E820" s="7"/>
      <c r="F820" s="26"/>
      <c r="G820" s="26"/>
      <c r="H820" s="26"/>
      <c r="I820" s="26"/>
      <c r="J820" s="32"/>
      <c r="K820" s="35"/>
      <c r="L820" s="7"/>
      <c r="M820" s="7"/>
      <c r="N820" s="7"/>
      <c r="O820" s="18" t="str">
        <f>IF(B820="","",IF(AND(ISNUMBER(F820),ISNUMBER(I820),I820&gt;=F820),ROUND((I820-F820)*24,4),IF(OR(F820&lt;&gt;"",I820&lt;&gt;""),"",IF(AND(ISNUMBER(J820),J820&gt;=0),J820,""))))</f>
        <v/>
      </c>
      <c r="P820" s="10" t="str">
        <f>IF(B820="","",IF(AND(ISNUMBER(F820),ISNUMBER(I820),I820&gt;=F820),"実績：門司発～門司着",IF(OR(F820&lt;&gt;"",I820&lt;&gt;""),"要確認：時刻不足・逆転",IF(AND(ISNUMBER(J820),J820&gt;=0),"実績：記録の時間","未確認"))))</f>
        <v/>
      </c>
      <c r="Q820" s="10" t="str">
        <f>IF(B820="","",IF(ISNUMBER(A820),YEAR(A820)-IF(MONTH(A820)&lt;4,1,0),""))</f>
        <v/>
      </c>
      <c r="R820" s="10" t="str">
        <f>IF(B820="","",IF(OR(NOT(ISNUMBER(A820)),C820="",D820="",L820="",M820="",AND(B820&lt;&gt;"関豊丸",B820&lt;&gt;"長豊丸")),"要確認：対象船・基本項目",IF(OR(P820="要確認：時刻不足・逆転",AND(ISNUMBER(G820),ISNUMBER(H820),H820&lt;G820),AND(ISNUMBER(F820),ISNUMBER(G820),G820&lt;F820),AND(ISNUMBER(H820),ISNUMBER(I820),I820&lt;H820),AND(ISNUMBER(J820),J820&lt;0),AND(ISNUMBER(K820),K820&lt;0)),"要確認：時刻・時間・料金",IF(COUNTIFS(OtherPorts[作業日],A820,OtherPorts[曳船名],B820,OtherPorts[船名],D820,OtherPorts[門司港発],F820)&gt;1,"要確認：同じ他港作業が重複",IF(OR(NOT(ISNUMBER(O820)),M820="未確認"),"要確認：時間・根拠未確認","確認済")))))</f>
        <v/>
      </c>
      <c r="S820" s="10" t="str">
        <f>IF(B820="","",IF(ISNUMBER(K820),0,1))</f>
        <v/>
      </c>
    </row>
    <row r="821" spans="1:19" ht="24.95" customHeight="1" x14ac:dyDescent="0.2">
      <c r="A821" s="20"/>
      <c r="B821" s="7"/>
      <c r="C821" s="7"/>
      <c r="D821" s="7"/>
      <c r="E821" s="7"/>
      <c r="F821" s="26"/>
      <c r="G821" s="26"/>
      <c r="H821" s="26"/>
      <c r="I821" s="26"/>
      <c r="J821" s="32"/>
      <c r="K821" s="35"/>
      <c r="L821" s="7"/>
      <c r="M821" s="7"/>
      <c r="N821" s="7"/>
      <c r="O821" s="18" t="str">
        <f>IF(B821="","",IF(AND(ISNUMBER(F821),ISNUMBER(I821),I821&gt;=F821),ROUND((I821-F821)*24,4),IF(OR(F821&lt;&gt;"",I821&lt;&gt;""),"",IF(AND(ISNUMBER(J821),J821&gt;=0),J821,""))))</f>
        <v/>
      </c>
      <c r="P821" s="10" t="str">
        <f>IF(B821="","",IF(AND(ISNUMBER(F821),ISNUMBER(I821),I821&gt;=F821),"実績：門司発～門司着",IF(OR(F821&lt;&gt;"",I821&lt;&gt;""),"要確認：時刻不足・逆転",IF(AND(ISNUMBER(J821),J821&gt;=0),"実績：記録の時間","未確認"))))</f>
        <v/>
      </c>
      <c r="Q821" s="10" t="str">
        <f>IF(B821="","",IF(ISNUMBER(A821),YEAR(A821)-IF(MONTH(A821)&lt;4,1,0),""))</f>
        <v/>
      </c>
      <c r="R821" s="10" t="str">
        <f>IF(B821="","",IF(OR(NOT(ISNUMBER(A821)),C821="",D821="",L821="",M821="",AND(B821&lt;&gt;"関豊丸",B821&lt;&gt;"長豊丸")),"要確認：対象船・基本項目",IF(OR(P821="要確認：時刻不足・逆転",AND(ISNUMBER(G821),ISNUMBER(H821),H821&lt;G821),AND(ISNUMBER(F821),ISNUMBER(G821),G821&lt;F821),AND(ISNUMBER(H821),ISNUMBER(I821),I821&lt;H821),AND(ISNUMBER(J821),J821&lt;0),AND(ISNUMBER(K821),K821&lt;0)),"要確認：時刻・時間・料金",IF(COUNTIFS(OtherPorts[作業日],A821,OtherPorts[曳船名],B821,OtherPorts[船名],D821,OtherPorts[門司港発],F821)&gt;1,"要確認：同じ他港作業が重複",IF(OR(NOT(ISNUMBER(O821)),M821="未確認"),"要確認：時間・根拠未確認","確認済")))))</f>
        <v/>
      </c>
      <c r="S821" s="10" t="str">
        <f>IF(B821="","",IF(ISNUMBER(K821),0,1))</f>
        <v/>
      </c>
    </row>
    <row r="822" spans="1:19" ht="24.95" customHeight="1" x14ac:dyDescent="0.2">
      <c r="A822" s="20"/>
      <c r="B822" s="7"/>
      <c r="C822" s="7"/>
      <c r="D822" s="7"/>
      <c r="E822" s="7"/>
      <c r="F822" s="26"/>
      <c r="G822" s="26"/>
      <c r="H822" s="26"/>
      <c r="I822" s="26"/>
      <c r="J822" s="32"/>
      <c r="K822" s="35"/>
      <c r="L822" s="7"/>
      <c r="M822" s="7"/>
      <c r="N822" s="7"/>
      <c r="O822" s="18" t="str">
        <f>IF(B822="","",IF(AND(ISNUMBER(F822),ISNUMBER(I822),I822&gt;=F822),ROUND((I822-F822)*24,4),IF(OR(F822&lt;&gt;"",I822&lt;&gt;""),"",IF(AND(ISNUMBER(J822),J822&gt;=0),J822,""))))</f>
        <v/>
      </c>
      <c r="P822" s="10" t="str">
        <f>IF(B822="","",IF(AND(ISNUMBER(F822),ISNUMBER(I822),I822&gt;=F822),"実績：門司発～門司着",IF(OR(F822&lt;&gt;"",I822&lt;&gt;""),"要確認：時刻不足・逆転",IF(AND(ISNUMBER(J822),J822&gt;=0),"実績：記録の時間","未確認"))))</f>
        <v/>
      </c>
      <c r="Q822" s="10" t="str">
        <f>IF(B822="","",IF(ISNUMBER(A822),YEAR(A822)-IF(MONTH(A822)&lt;4,1,0),""))</f>
        <v/>
      </c>
      <c r="R822" s="10" t="str">
        <f>IF(B822="","",IF(OR(NOT(ISNUMBER(A822)),C822="",D822="",L822="",M822="",AND(B822&lt;&gt;"関豊丸",B822&lt;&gt;"長豊丸")),"要確認：対象船・基本項目",IF(OR(P822="要確認：時刻不足・逆転",AND(ISNUMBER(G822),ISNUMBER(H822),H822&lt;G822),AND(ISNUMBER(F822),ISNUMBER(G822),G822&lt;F822),AND(ISNUMBER(H822),ISNUMBER(I822),I822&lt;H822),AND(ISNUMBER(J822),J822&lt;0),AND(ISNUMBER(K822),K822&lt;0)),"要確認：時刻・時間・料金",IF(COUNTIFS(OtherPorts[作業日],A822,OtherPorts[曳船名],B822,OtherPorts[船名],D822,OtherPorts[門司港発],F822)&gt;1,"要確認：同じ他港作業が重複",IF(OR(NOT(ISNUMBER(O822)),M822="未確認"),"要確認：時間・根拠未確認","確認済")))))</f>
        <v/>
      </c>
      <c r="S822" s="10" t="str">
        <f>IF(B822="","",IF(ISNUMBER(K822),0,1))</f>
        <v/>
      </c>
    </row>
    <row r="823" spans="1:19" ht="24.95" customHeight="1" x14ac:dyDescent="0.2">
      <c r="A823" s="20"/>
      <c r="B823" s="7"/>
      <c r="C823" s="7"/>
      <c r="D823" s="7"/>
      <c r="E823" s="7"/>
      <c r="F823" s="26"/>
      <c r="G823" s="26"/>
      <c r="H823" s="26"/>
      <c r="I823" s="26"/>
      <c r="J823" s="32"/>
      <c r="K823" s="35"/>
      <c r="L823" s="7"/>
      <c r="M823" s="7"/>
      <c r="N823" s="7"/>
      <c r="O823" s="18" t="str">
        <f>IF(B823="","",IF(AND(ISNUMBER(F823),ISNUMBER(I823),I823&gt;=F823),ROUND((I823-F823)*24,4),IF(OR(F823&lt;&gt;"",I823&lt;&gt;""),"",IF(AND(ISNUMBER(J823),J823&gt;=0),J823,""))))</f>
        <v/>
      </c>
      <c r="P823" s="10" t="str">
        <f>IF(B823="","",IF(AND(ISNUMBER(F823),ISNUMBER(I823),I823&gt;=F823),"実績：門司発～門司着",IF(OR(F823&lt;&gt;"",I823&lt;&gt;""),"要確認：時刻不足・逆転",IF(AND(ISNUMBER(J823),J823&gt;=0),"実績：記録の時間","未確認"))))</f>
        <v/>
      </c>
      <c r="Q823" s="10" t="str">
        <f>IF(B823="","",IF(ISNUMBER(A823),YEAR(A823)-IF(MONTH(A823)&lt;4,1,0),""))</f>
        <v/>
      </c>
      <c r="R823" s="10" t="str">
        <f>IF(B823="","",IF(OR(NOT(ISNUMBER(A823)),C823="",D823="",L823="",M823="",AND(B823&lt;&gt;"関豊丸",B823&lt;&gt;"長豊丸")),"要確認：対象船・基本項目",IF(OR(P823="要確認：時刻不足・逆転",AND(ISNUMBER(G823),ISNUMBER(H823),H823&lt;G823),AND(ISNUMBER(F823),ISNUMBER(G823),G823&lt;F823),AND(ISNUMBER(H823),ISNUMBER(I823),I823&lt;H823),AND(ISNUMBER(J823),J823&lt;0),AND(ISNUMBER(K823),K823&lt;0)),"要確認：時刻・時間・料金",IF(COUNTIFS(OtherPorts[作業日],A823,OtherPorts[曳船名],B823,OtherPorts[船名],D823,OtherPorts[門司港発],F823)&gt;1,"要確認：同じ他港作業が重複",IF(OR(NOT(ISNUMBER(O823)),M823="未確認"),"要確認：時間・根拠未確認","確認済")))))</f>
        <v/>
      </c>
      <c r="S823" s="10" t="str">
        <f>IF(B823="","",IF(ISNUMBER(K823),0,1))</f>
        <v/>
      </c>
    </row>
    <row r="824" spans="1:19" ht="24.95" customHeight="1" x14ac:dyDescent="0.2">
      <c r="A824" s="20"/>
      <c r="B824" s="7"/>
      <c r="C824" s="7"/>
      <c r="D824" s="7"/>
      <c r="E824" s="7"/>
      <c r="F824" s="26"/>
      <c r="G824" s="26"/>
      <c r="H824" s="26"/>
      <c r="I824" s="26"/>
      <c r="J824" s="32"/>
      <c r="K824" s="35"/>
      <c r="L824" s="7"/>
      <c r="M824" s="7"/>
      <c r="N824" s="7"/>
      <c r="O824" s="18" t="str">
        <f>IF(B824="","",IF(AND(ISNUMBER(F824),ISNUMBER(I824),I824&gt;=F824),ROUND((I824-F824)*24,4),IF(OR(F824&lt;&gt;"",I824&lt;&gt;""),"",IF(AND(ISNUMBER(J824),J824&gt;=0),J824,""))))</f>
        <v/>
      </c>
      <c r="P824" s="10" t="str">
        <f>IF(B824="","",IF(AND(ISNUMBER(F824),ISNUMBER(I824),I824&gt;=F824),"実績：門司発～門司着",IF(OR(F824&lt;&gt;"",I824&lt;&gt;""),"要確認：時刻不足・逆転",IF(AND(ISNUMBER(J824),J824&gt;=0),"実績：記録の時間","未確認"))))</f>
        <v/>
      </c>
      <c r="Q824" s="10" t="str">
        <f>IF(B824="","",IF(ISNUMBER(A824),YEAR(A824)-IF(MONTH(A824)&lt;4,1,0),""))</f>
        <v/>
      </c>
      <c r="R824" s="10" t="str">
        <f>IF(B824="","",IF(OR(NOT(ISNUMBER(A824)),C824="",D824="",L824="",M824="",AND(B824&lt;&gt;"関豊丸",B824&lt;&gt;"長豊丸")),"要確認：対象船・基本項目",IF(OR(P824="要確認：時刻不足・逆転",AND(ISNUMBER(G824),ISNUMBER(H824),H824&lt;G824),AND(ISNUMBER(F824),ISNUMBER(G824),G824&lt;F824),AND(ISNUMBER(H824),ISNUMBER(I824),I824&lt;H824),AND(ISNUMBER(J824),J824&lt;0),AND(ISNUMBER(K824),K824&lt;0)),"要確認：時刻・時間・料金",IF(COUNTIFS(OtherPorts[作業日],A824,OtherPorts[曳船名],B824,OtherPorts[船名],D824,OtherPorts[門司港発],F824)&gt;1,"要確認：同じ他港作業が重複",IF(OR(NOT(ISNUMBER(O824)),M824="未確認"),"要確認：時間・根拠未確認","確認済")))))</f>
        <v/>
      </c>
      <c r="S824" s="10" t="str">
        <f>IF(B824="","",IF(ISNUMBER(K824),0,1))</f>
        <v/>
      </c>
    </row>
    <row r="825" spans="1:19" ht="24.95" customHeight="1" x14ac:dyDescent="0.2">
      <c r="A825" s="20"/>
      <c r="B825" s="7"/>
      <c r="C825" s="7"/>
      <c r="D825" s="7"/>
      <c r="E825" s="7"/>
      <c r="F825" s="26"/>
      <c r="G825" s="26"/>
      <c r="H825" s="26"/>
      <c r="I825" s="26"/>
      <c r="J825" s="32"/>
      <c r="K825" s="35"/>
      <c r="L825" s="7"/>
      <c r="M825" s="7"/>
      <c r="N825" s="7"/>
      <c r="O825" s="18" t="str">
        <f>IF(B825="","",IF(AND(ISNUMBER(F825),ISNUMBER(I825),I825&gt;=F825),ROUND((I825-F825)*24,4),IF(OR(F825&lt;&gt;"",I825&lt;&gt;""),"",IF(AND(ISNUMBER(J825),J825&gt;=0),J825,""))))</f>
        <v/>
      </c>
      <c r="P825" s="10" t="str">
        <f>IF(B825="","",IF(AND(ISNUMBER(F825),ISNUMBER(I825),I825&gt;=F825),"実績：門司発～門司着",IF(OR(F825&lt;&gt;"",I825&lt;&gt;""),"要確認：時刻不足・逆転",IF(AND(ISNUMBER(J825),J825&gt;=0),"実績：記録の時間","未確認"))))</f>
        <v/>
      </c>
      <c r="Q825" s="10" t="str">
        <f>IF(B825="","",IF(ISNUMBER(A825),YEAR(A825)-IF(MONTH(A825)&lt;4,1,0),""))</f>
        <v/>
      </c>
      <c r="R825" s="10" t="str">
        <f>IF(B825="","",IF(OR(NOT(ISNUMBER(A825)),C825="",D825="",L825="",M825="",AND(B825&lt;&gt;"関豊丸",B825&lt;&gt;"長豊丸")),"要確認：対象船・基本項目",IF(OR(P825="要確認：時刻不足・逆転",AND(ISNUMBER(G825),ISNUMBER(H825),H825&lt;G825),AND(ISNUMBER(F825),ISNUMBER(G825),G825&lt;F825),AND(ISNUMBER(H825),ISNUMBER(I825),I825&lt;H825),AND(ISNUMBER(J825),J825&lt;0),AND(ISNUMBER(K825),K825&lt;0)),"要確認：時刻・時間・料金",IF(COUNTIFS(OtherPorts[作業日],A825,OtherPorts[曳船名],B825,OtherPorts[船名],D825,OtherPorts[門司港発],F825)&gt;1,"要確認：同じ他港作業が重複",IF(OR(NOT(ISNUMBER(O825)),M825="未確認"),"要確認：時間・根拠未確認","確認済")))))</f>
        <v/>
      </c>
      <c r="S825" s="10" t="str">
        <f>IF(B825="","",IF(ISNUMBER(K825),0,1))</f>
        <v/>
      </c>
    </row>
    <row r="826" spans="1:19" ht="24.95" customHeight="1" x14ac:dyDescent="0.2">
      <c r="A826" s="20"/>
      <c r="B826" s="7"/>
      <c r="C826" s="7"/>
      <c r="D826" s="7"/>
      <c r="E826" s="7"/>
      <c r="F826" s="26"/>
      <c r="G826" s="26"/>
      <c r="H826" s="26"/>
      <c r="I826" s="26"/>
      <c r="J826" s="32"/>
      <c r="K826" s="35"/>
      <c r="L826" s="7"/>
      <c r="M826" s="7"/>
      <c r="N826" s="7"/>
      <c r="O826" s="18" t="str">
        <f>IF(B826="","",IF(AND(ISNUMBER(F826),ISNUMBER(I826),I826&gt;=F826),ROUND((I826-F826)*24,4),IF(OR(F826&lt;&gt;"",I826&lt;&gt;""),"",IF(AND(ISNUMBER(J826),J826&gt;=0),J826,""))))</f>
        <v/>
      </c>
      <c r="P826" s="10" t="str">
        <f>IF(B826="","",IF(AND(ISNUMBER(F826),ISNUMBER(I826),I826&gt;=F826),"実績：門司発～門司着",IF(OR(F826&lt;&gt;"",I826&lt;&gt;""),"要確認：時刻不足・逆転",IF(AND(ISNUMBER(J826),J826&gt;=0),"実績：記録の時間","未確認"))))</f>
        <v/>
      </c>
      <c r="Q826" s="10" t="str">
        <f>IF(B826="","",IF(ISNUMBER(A826),YEAR(A826)-IF(MONTH(A826)&lt;4,1,0),""))</f>
        <v/>
      </c>
      <c r="R826" s="10" t="str">
        <f>IF(B826="","",IF(OR(NOT(ISNUMBER(A826)),C826="",D826="",L826="",M826="",AND(B826&lt;&gt;"関豊丸",B826&lt;&gt;"長豊丸")),"要確認：対象船・基本項目",IF(OR(P826="要確認：時刻不足・逆転",AND(ISNUMBER(G826),ISNUMBER(H826),H826&lt;G826),AND(ISNUMBER(F826),ISNUMBER(G826),G826&lt;F826),AND(ISNUMBER(H826),ISNUMBER(I826),I826&lt;H826),AND(ISNUMBER(J826),J826&lt;0),AND(ISNUMBER(K826),K826&lt;0)),"要確認：時刻・時間・料金",IF(COUNTIFS(OtherPorts[作業日],A826,OtherPorts[曳船名],B826,OtherPorts[船名],D826,OtherPorts[門司港発],F826)&gt;1,"要確認：同じ他港作業が重複",IF(OR(NOT(ISNUMBER(O826)),M826="未確認"),"要確認：時間・根拠未確認","確認済")))))</f>
        <v/>
      </c>
      <c r="S826" s="10" t="str">
        <f>IF(B826="","",IF(ISNUMBER(K826),0,1))</f>
        <v/>
      </c>
    </row>
    <row r="827" spans="1:19" ht="24.95" customHeight="1" x14ac:dyDescent="0.2">
      <c r="A827" s="20"/>
      <c r="B827" s="7"/>
      <c r="C827" s="7"/>
      <c r="D827" s="7"/>
      <c r="E827" s="7"/>
      <c r="F827" s="26"/>
      <c r="G827" s="26"/>
      <c r="H827" s="26"/>
      <c r="I827" s="26"/>
      <c r="J827" s="32"/>
      <c r="K827" s="35"/>
      <c r="L827" s="7"/>
      <c r="M827" s="7"/>
      <c r="N827" s="7"/>
      <c r="O827" s="18" t="str">
        <f>IF(B827="","",IF(AND(ISNUMBER(F827),ISNUMBER(I827),I827&gt;=F827),ROUND((I827-F827)*24,4),IF(OR(F827&lt;&gt;"",I827&lt;&gt;""),"",IF(AND(ISNUMBER(J827),J827&gt;=0),J827,""))))</f>
        <v/>
      </c>
      <c r="P827" s="10" t="str">
        <f>IF(B827="","",IF(AND(ISNUMBER(F827),ISNUMBER(I827),I827&gt;=F827),"実績：門司発～門司着",IF(OR(F827&lt;&gt;"",I827&lt;&gt;""),"要確認：時刻不足・逆転",IF(AND(ISNUMBER(J827),J827&gt;=0),"実績：記録の時間","未確認"))))</f>
        <v/>
      </c>
      <c r="Q827" s="10" t="str">
        <f>IF(B827="","",IF(ISNUMBER(A827),YEAR(A827)-IF(MONTH(A827)&lt;4,1,0),""))</f>
        <v/>
      </c>
      <c r="R827" s="10" t="str">
        <f>IF(B827="","",IF(OR(NOT(ISNUMBER(A827)),C827="",D827="",L827="",M827="",AND(B827&lt;&gt;"関豊丸",B827&lt;&gt;"長豊丸")),"要確認：対象船・基本項目",IF(OR(P827="要確認：時刻不足・逆転",AND(ISNUMBER(G827),ISNUMBER(H827),H827&lt;G827),AND(ISNUMBER(F827),ISNUMBER(G827),G827&lt;F827),AND(ISNUMBER(H827),ISNUMBER(I827),I827&lt;H827),AND(ISNUMBER(J827),J827&lt;0),AND(ISNUMBER(K827),K827&lt;0)),"要確認：時刻・時間・料金",IF(COUNTIFS(OtherPorts[作業日],A827,OtherPorts[曳船名],B827,OtherPorts[船名],D827,OtherPorts[門司港発],F827)&gt;1,"要確認：同じ他港作業が重複",IF(OR(NOT(ISNUMBER(O827)),M827="未確認"),"要確認：時間・根拠未確認","確認済")))))</f>
        <v/>
      </c>
      <c r="S827" s="10" t="str">
        <f>IF(B827="","",IF(ISNUMBER(K827),0,1))</f>
        <v/>
      </c>
    </row>
    <row r="828" spans="1:19" ht="24.95" customHeight="1" x14ac:dyDescent="0.2">
      <c r="A828" s="20"/>
      <c r="B828" s="7"/>
      <c r="C828" s="7"/>
      <c r="D828" s="7"/>
      <c r="E828" s="7"/>
      <c r="F828" s="26"/>
      <c r="G828" s="26"/>
      <c r="H828" s="26"/>
      <c r="I828" s="26"/>
      <c r="J828" s="32"/>
      <c r="K828" s="35"/>
      <c r="L828" s="7"/>
      <c r="M828" s="7"/>
      <c r="N828" s="7"/>
      <c r="O828" s="18" t="str">
        <f>IF(B828="","",IF(AND(ISNUMBER(F828),ISNUMBER(I828),I828&gt;=F828),ROUND((I828-F828)*24,4),IF(OR(F828&lt;&gt;"",I828&lt;&gt;""),"",IF(AND(ISNUMBER(J828),J828&gt;=0),J828,""))))</f>
        <v/>
      </c>
      <c r="P828" s="10" t="str">
        <f>IF(B828="","",IF(AND(ISNUMBER(F828),ISNUMBER(I828),I828&gt;=F828),"実績：門司発～門司着",IF(OR(F828&lt;&gt;"",I828&lt;&gt;""),"要確認：時刻不足・逆転",IF(AND(ISNUMBER(J828),J828&gt;=0),"実績：記録の時間","未確認"))))</f>
        <v/>
      </c>
      <c r="Q828" s="10" t="str">
        <f>IF(B828="","",IF(ISNUMBER(A828),YEAR(A828)-IF(MONTH(A828)&lt;4,1,0),""))</f>
        <v/>
      </c>
      <c r="R828" s="10" t="str">
        <f>IF(B828="","",IF(OR(NOT(ISNUMBER(A828)),C828="",D828="",L828="",M828="",AND(B828&lt;&gt;"関豊丸",B828&lt;&gt;"長豊丸")),"要確認：対象船・基本項目",IF(OR(P828="要確認：時刻不足・逆転",AND(ISNUMBER(G828),ISNUMBER(H828),H828&lt;G828),AND(ISNUMBER(F828),ISNUMBER(G828),G828&lt;F828),AND(ISNUMBER(H828),ISNUMBER(I828),I828&lt;H828),AND(ISNUMBER(J828),J828&lt;0),AND(ISNUMBER(K828),K828&lt;0)),"要確認：時刻・時間・料金",IF(COUNTIFS(OtherPorts[作業日],A828,OtherPorts[曳船名],B828,OtherPorts[船名],D828,OtherPorts[門司港発],F828)&gt;1,"要確認：同じ他港作業が重複",IF(OR(NOT(ISNUMBER(O828)),M828="未確認"),"要確認：時間・根拠未確認","確認済")))))</f>
        <v/>
      </c>
      <c r="S828" s="10" t="str">
        <f>IF(B828="","",IF(ISNUMBER(K828),0,1))</f>
        <v/>
      </c>
    </row>
    <row r="829" spans="1:19" ht="24.95" customHeight="1" x14ac:dyDescent="0.2">
      <c r="A829" s="20"/>
      <c r="B829" s="7"/>
      <c r="C829" s="7"/>
      <c r="D829" s="7"/>
      <c r="E829" s="7"/>
      <c r="F829" s="26"/>
      <c r="G829" s="26"/>
      <c r="H829" s="26"/>
      <c r="I829" s="26"/>
      <c r="J829" s="32"/>
      <c r="K829" s="35"/>
      <c r="L829" s="7"/>
      <c r="M829" s="7"/>
      <c r="N829" s="7"/>
      <c r="O829" s="18" t="str">
        <f>IF(B829="","",IF(AND(ISNUMBER(F829),ISNUMBER(I829),I829&gt;=F829),ROUND((I829-F829)*24,4),IF(OR(F829&lt;&gt;"",I829&lt;&gt;""),"",IF(AND(ISNUMBER(J829),J829&gt;=0),J829,""))))</f>
        <v/>
      </c>
      <c r="P829" s="10" t="str">
        <f>IF(B829="","",IF(AND(ISNUMBER(F829),ISNUMBER(I829),I829&gt;=F829),"実績：門司発～門司着",IF(OR(F829&lt;&gt;"",I829&lt;&gt;""),"要確認：時刻不足・逆転",IF(AND(ISNUMBER(J829),J829&gt;=0),"実績：記録の時間","未確認"))))</f>
        <v/>
      </c>
      <c r="Q829" s="10" t="str">
        <f>IF(B829="","",IF(ISNUMBER(A829),YEAR(A829)-IF(MONTH(A829)&lt;4,1,0),""))</f>
        <v/>
      </c>
      <c r="R829" s="10" t="str">
        <f>IF(B829="","",IF(OR(NOT(ISNUMBER(A829)),C829="",D829="",L829="",M829="",AND(B829&lt;&gt;"関豊丸",B829&lt;&gt;"長豊丸")),"要確認：対象船・基本項目",IF(OR(P829="要確認：時刻不足・逆転",AND(ISNUMBER(G829),ISNUMBER(H829),H829&lt;G829),AND(ISNUMBER(F829),ISNUMBER(G829),G829&lt;F829),AND(ISNUMBER(H829),ISNUMBER(I829),I829&lt;H829),AND(ISNUMBER(J829),J829&lt;0),AND(ISNUMBER(K829),K829&lt;0)),"要確認：時刻・時間・料金",IF(COUNTIFS(OtherPorts[作業日],A829,OtherPorts[曳船名],B829,OtherPorts[船名],D829,OtherPorts[門司港発],F829)&gt;1,"要確認：同じ他港作業が重複",IF(OR(NOT(ISNUMBER(O829)),M829="未確認"),"要確認：時間・根拠未確認","確認済")))))</f>
        <v/>
      </c>
      <c r="S829" s="10" t="str">
        <f>IF(B829="","",IF(ISNUMBER(K829),0,1))</f>
        <v/>
      </c>
    </row>
    <row r="830" spans="1:19" ht="24.95" customHeight="1" x14ac:dyDescent="0.2">
      <c r="A830" s="20"/>
      <c r="B830" s="7"/>
      <c r="C830" s="7"/>
      <c r="D830" s="7"/>
      <c r="E830" s="7"/>
      <c r="F830" s="26"/>
      <c r="G830" s="26"/>
      <c r="H830" s="26"/>
      <c r="I830" s="26"/>
      <c r="J830" s="32"/>
      <c r="K830" s="35"/>
      <c r="L830" s="7"/>
      <c r="M830" s="7"/>
      <c r="N830" s="7"/>
      <c r="O830" s="18" t="str">
        <f>IF(B830="","",IF(AND(ISNUMBER(F830),ISNUMBER(I830),I830&gt;=F830),ROUND((I830-F830)*24,4),IF(OR(F830&lt;&gt;"",I830&lt;&gt;""),"",IF(AND(ISNUMBER(J830),J830&gt;=0),J830,""))))</f>
        <v/>
      </c>
      <c r="P830" s="10" t="str">
        <f>IF(B830="","",IF(AND(ISNUMBER(F830),ISNUMBER(I830),I830&gt;=F830),"実績：門司発～門司着",IF(OR(F830&lt;&gt;"",I830&lt;&gt;""),"要確認：時刻不足・逆転",IF(AND(ISNUMBER(J830),J830&gt;=0),"実績：記録の時間","未確認"))))</f>
        <v/>
      </c>
      <c r="Q830" s="10" t="str">
        <f>IF(B830="","",IF(ISNUMBER(A830),YEAR(A830)-IF(MONTH(A830)&lt;4,1,0),""))</f>
        <v/>
      </c>
      <c r="R830" s="10" t="str">
        <f>IF(B830="","",IF(OR(NOT(ISNUMBER(A830)),C830="",D830="",L830="",M830="",AND(B830&lt;&gt;"関豊丸",B830&lt;&gt;"長豊丸")),"要確認：対象船・基本項目",IF(OR(P830="要確認：時刻不足・逆転",AND(ISNUMBER(G830),ISNUMBER(H830),H830&lt;G830),AND(ISNUMBER(F830),ISNUMBER(G830),G830&lt;F830),AND(ISNUMBER(H830),ISNUMBER(I830),I830&lt;H830),AND(ISNUMBER(J830),J830&lt;0),AND(ISNUMBER(K830),K830&lt;0)),"要確認：時刻・時間・料金",IF(COUNTIFS(OtherPorts[作業日],A830,OtherPorts[曳船名],B830,OtherPorts[船名],D830,OtherPorts[門司港発],F830)&gt;1,"要確認：同じ他港作業が重複",IF(OR(NOT(ISNUMBER(O830)),M830="未確認"),"要確認：時間・根拠未確認","確認済")))))</f>
        <v/>
      </c>
      <c r="S830" s="10" t="str">
        <f>IF(B830="","",IF(ISNUMBER(K830),0,1))</f>
        <v/>
      </c>
    </row>
    <row r="831" spans="1:19" ht="24.95" customHeight="1" x14ac:dyDescent="0.2">
      <c r="A831" s="20"/>
      <c r="B831" s="7"/>
      <c r="C831" s="7"/>
      <c r="D831" s="7"/>
      <c r="E831" s="7"/>
      <c r="F831" s="26"/>
      <c r="G831" s="26"/>
      <c r="H831" s="26"/>
      <c r="I831" s="26"/>
      <c r="J831" s="32"/>
      <c r="K831" s="35"/>
      <c r="L831" s="7"/>
      <c r="M831" s="7"/>
      <c r="N831" s="7"/>
      <c r="O831" s="18" t="str">
        <f>IF(B831="","",IF(AND(ISNUMBER(F831),ISNUMBER(I831),I831&gt;=F831),ROUND((I831-F831)*24,4),IF(OR(F831&lt;&gt;"",I831&lt;&gt;""),"",IF(AND(ISNUMBER(J831),J831&gt;=0),J831,""))))</f>
        <v/>
      </c>
      <c r="P831" s="10" t="str">
        <f>IF(B831="","",IF(AND(ISNUMBER(F831),ISNUMBER(I831),I831&gt;=F831),"実績：門司発～門司着",IF(OR(F831&lt;&gt;"",I831&lt;&gt;""),"要確認：時刻不足・逆転",IF(AND(ISNUMBER(J831),J831&gt;=0),"実績：記録の時間","未確認"))))</f>
        <v/>
      </c>
      <c r="Q831" s="10" t="str">
        <f>IF(B831="","",IF(ISNUMBER(A831),YEAR(A831)-IF(MONTH(A831)&lt;4,1,0),""))</f>
        <v/>
      </c>
      <c r="R831" s="10" t="str">
        <f>IF(B831="","",IF(OR(NOT(ISNUMBER(A831)),C831="",D831="",L831="",M831="",AND(B831&lt;&gt;"関豊丸",B831&lt;&gt;"長豊丸")),"要確認：対象船・基本項目",IF(OR(P831="要確認：時刻不足・逆転",AND(ISNUMBER(G831),ISNUMBER(H831),H831&lt;G831),AND(ISNUMBER(F831),ISNUMBER(G831),G831&lt;F831),AND(ISNUMBER(H831),ISNUMBER(I831),I831&lt;H831),AND(ISNUMBER(J831),J831&lt;0),AND(ISNUMBER(K831),K831&lt;0)),"要確認：時刻・時間・料金",IF(COUNTIFS(OtherPorts[作業日],A831,OtherPorts[曳船名],B831,OtherPorts[船名],D831,OtherPorts[門司港発],F831)&gt;1,"要確認：同じ他港作業が重複",IF(OR(NOT(ISNUMBER(O831)),M831="未確認"),"要確認：時間・根拠未確認","確認済")))))</f>
        <v/>
      </c>
      <c r="S831" s="10" t="str">
        <f>IF(B831="","",IF(ISNUMBER(K831),0,1))</f>
        <v/>
      </c>
    </row>
    <row r="832" spans="1:19" ht="24.95" customHeight="1" x14ac:dyDescent="0.2">
      <c r="A832" s="20"/>
      <c r="B832" s="7"/>
      <c r="C832" s="7"/>
      <c r="D832" s="7"/>
      <c r="E832" s="7"/>
      <c r="F832" s="26"/>
      <c r="G832" s="26"/>
      <c r="H832" s="26"/>
      <c r="I832" s="26"/>
      <c r="J832" s="32"/>
      <c r="K832" s="35"/>
      <c r="L832" s="7"/>
      <c r="M832" s="7"/>
      <c r="N832" s="7"/>
      <c r="O832" s="18" t="str">
        <f>IF(B832="","",IF(AND(ISNUMBER(F832),ISNUMBER(I832),I832&gt;=F832),ROUND((I832-F832)*24,4),IF(OR(F832&lt;&gt;"",I832&lt;&gt;""),"",IF(AND(ISNUMBER(J832),J832&gt;=0),J832,""))))</f>
        <v/>
      </c>
      <c r="P832" s="10" t="str">
        <f>IF(B832="","",IF(AND(ISNUMBER(F832),ISNUMBER(I832),I832&gt;=F832),"実績：門司発～門司着",IF(OR(F832&lt;&gt;"",I832&lt;&gt;""),"要確認：時刻不足・逆転",IF(AND(ISNUMBER(J832),J832&gt;=0),"実績：記録の時間","未確認"))))</f>
        <v/>
      </c>
      <c r="Q832" s="10" t="str">
        <f>IF(B832="","",IF(ISNUMBER(A832),YEAR(A832)-IF(MONTH(A832)&lt;4,1,0),""))</f>
        <v/>
      </c>
      <c r="R832" s="10" t="str">
        <f>IF(B832="","",IF(OR(NOT(ISNUMBER(A832)),C832="",D832="",L832="",M832="",AND(B832&lt;&gt;"関豊丸",B832&lt;&gt;"長豊丸")),"要確認：対象船・基本項目",IF(OR(P832="要確認：時刻不足・逆転",AND(ISNUMBER(G832),ISNUMBER(H832),H832&lt;G832),AND(ISNUMBER(F832),ISNUMBER(G832),G832&lt;F832),AND(ISNUMBER(H832),ISNUMBER(I832),I832&lt;H832),AND(ISNUMBER(J832),J832&lt;0),AND(ISNUMBER(K832),K832&lt;0)),"要確認：時刻・時間・料金",IF(COUNTIFS(OtherPorts[作業日],A832,OtherPorts[曳船名],B832,OtherPorts[船名],D832,OtherPorts[門司港発],F832)&gt;1,"要確認：同じ他港作業が重複",IF(OR(NOT(ISNUMBER(O832)),M832="未確認"),"要確認：時間・根拠未確認","確認済")))))</f>
        <v/>
      </c>
      <c r="S832" s="10" t="str">
        <f>IF(B832="","",IF(ISNUMBER(K832),0,1))</f>
        <v/>
      </c>
    </row>
    <row r="833" spans="1:19" ht="24.95" customHeight="1" x14ac:dyDescent="0.2">
      <c r="A833" s="20"/>
      <c r="B833" s="7"/>
      <c r="C833" s="7"/>
      <c r="D833" s="7"/>
      <c r="E833" s="7"/>
      <c r="F833" s="26"/>
      <c r="G833" s="26"/>
      <c r="H833" s="26"/>
      <c r="I833" s="26"/>
      <c r="J833" s="32"/>
      <c r="K833" s="35"/>
      <c r="L833" s="7"/>
      <c r="M833" s="7"/>
      <c r="N833" s="7"/>
      <c r="O833" s="18" t="str">
        <f>IF(B833="","",IF(AND(ISNUMBER(F833),ISNUMBER(I833),I833&gt;=F833),ROUND((I833-F833)*24,4),IF(OR(F833&lt;&gt;"",I833&lt;&gt;""),"",IF(AND(ISNUMBER(J833),J833&gt;=0),J833,""))))</f>
        <v/>
      </c>
      <c r="P833" s="10" t="str">
        <f>IF(B833="","",IF(AND(ISNUMBER(F833),ISNUMBER(I833),I833&gt;=F833),"実績：門司発～門司着",IF(OR(F833&lt;&gt;"",I833&lt;&gt;""),"要確認：時刻不足・逆転",IF(AND(ISNUMBER(J833),J833&gt;=0),"実績：記録の時間","未確認"))))</f>
        <v/>
      </c>
      <c r="Q833" s="10" t="str">
        <f>IF(B833="","",IF(ISNUMBER(A833),YEAR(A833)-IF(MONTH(A833)&lt;4,1,0),""))</f>
        <v/>
      </c>
      <c r="R833" s="10" t="str">
        <f>IF(B833="","",IF(OR(NOT(ISNUMBER(A833)),C833="",D833="",L833="",M833="",AND(B833&lt;&gt;"関豊丸",B833&lt;&gt;"長豊丸")),"要確認：対象船・基本項目",IF(OR(P833="要確認：時刻不足・逆転",AND(ISNUMBER(G833),ISNUMBER(H833),H833&lt;G833),AND(ISNUMBER(F833),ISNUMBER(G833),G833&lt;F833),AND(ISNUMBER(H833),ISNUMBER(I833),I833&lt;H833),AND(ISNUMBER(J833),J833&lt;0),AND(ISNUMBER(K833),K833&lt;0)),"要確認：時刻・時間・料金",IF(COUNTIFS(OtherPorts[作業日],A833,OtherPorts[曳船名],B833,OtherPorts[船名],D833,OtherPorts[門司港発],F833)&gt;1,"要確認：同じ他港作業が重複",IF(OR(NOT(ISNUMBER(O833)),M833="未確認"),"要確認：時間・根拠未確認","確認済")))))</f>
        <v/>
      </c>
      <c r="S833" s="10" t="str">
        <f>IF(B833="","",IF(ISNUMBER(K833),0,1))</f>
        <v/>
      </c>
    </row>
    <row r="834" spans="1:19" ht="24.95" customHeight="1" x14ac:dyDescent="0.2">
      <c r="A834" s="20"/>
      <c r="B834" s="7"/>
      <c r="C834" s="7"/>
      <c r="D834" s="7"/>
      <c r="E834" s="7"/>
      <c r="F834" s="26"/>
      <c r="G834" s="26"/>
      <c r="H834" s="26"/>
      <c r="I834" s="26"/>
      <c r="J834" s="32"/>
      <c r="K834" s="35"/>
      <c r="L834" s="7"/>
      <c r="M834" s="7"/>
      <c r="N834" s="7"/>
      <c r="O834" s="18" t="str">
        <f>IF(B834="","",IF(AND(ISNUMBER(F834),ISNUMBER(I834),I834&gt;=F834),ROUND((I834-F834)*24,4),IF(OR(F834&lt;&gt;"",I834&lt;&gt;""),"",IF(AND(ISNUMBER(J834),J834&gt;=0),J834,""))))</f>
        <v/>
      </c>
      <c r="P834" s="10" t="str">
        <f>IF(B834="","",IF(AND(ISNUMBER(F834),ISNUMBER(I834),I834&gt;=F834),"実績：門司発～門司着",IF(OR(F834&lt;&gt;"",I834&lt;&gt;""),"要確認：時刻不足・逆転",IF(AND(ISNUMBER(J834),J834&gt;=0),"実績：記録の時間","未確認"))))</f>
        <v/>
      </c>
      <c r="Q834" s="10" t="str">
        <f>IF(B834="","",IF(ISNUMBER(A834),YEAR(A834)-IF(MONTH(A834)&lt;4,1,0),""))</f>
        <v/>
      </c>
      <c r="R834" s="10" t="str">
        <f>IF(B834="","",IF(OR(NOT(ISNUMBER(A834)),C834="",D834="",L834="",M834="",AND(B834&lt;&gt;"関豊丸",B834&lt;&gt;"長豊丸")),"要確認：対象船・基本項目",IF(OR(P834="要確認：時刻不足・逆転",AND(ISNUMBER(G834),ISNUMBER(H834),H834&lt;G834),AND(ISNUMBER(F834),ISNUMBER(G834),G834&lt;F834),AND(ISNUMBER(H834),ISNUMBER(I834),I834&lt;H834),AND(ISNUMBER(J834),J834&lt;0),AND(ISNUMBER(K834),K834&lt;0)),"要確認：時刻・時間・料金",IF(COUNTIFS(OtherPorts[作業日],A834,OtherPorts[曳船名],B834,OtherPorts[船名],D834,OtherPorts[門司港発],F834)&gt;1,"要確認：同じ他港作業が重複",IF(OR(NOT(ISNUMBER(O834)),M834="未確認"),"要確認：時間・根拠未確認","確認済")))))</f>
        <v/>
      </c>
      <c r="S834" s="10" t="str">
        <f>IF(B834="","",IF(ISNUMBER(K834),0,1))</f>
        <v/>
      </c>
    </row>
    <row r="835" spans="1:19" ht="24.95" customHeight="1" x14ac:dyDescent="0.2">
      <c r="A835" s="20"/>
      <c r="B835" s="7"/>
      <c r="C835" s="7"/>
      <c r="D835" s="7"/>
      <c r="E835" s="7"/>
      <c r="F835" s="26"/>
      <c r="G835" s="26"/>
      <c r="H835" s="26"/>
      <c r="I835" s="26"/>
      <c r="J835" s="32"/>
      <c r="K835" s="35"/>
      <c r="L835" s="7"/>
      <c r="M835" s="7"/>
      <c r="N835" s="7"/>
      <c r="O835" s="18" t="str">
        <f>IF(B835="","",IF(AND(ISNUMBER(F835),ISNUMBER(I835),I835&gt;=F835),ROUND((I835-F835)*24,4),IF(OR(F835&lt;&gt;"",I835&lt;&gt;""),"",IF(AND(ISNUMBER(J835),J835&gt;=0),J835,""))))</f>
        <v/>
      </c>
      <c r="P835" s="10" t="str">
        <f>IF(B835="","",IF(AND(ISNUMBER(F835),ISNUMBER(I835),I835&gt;=F835),"実績：門司発～門司着",IF(OR(F835&lt;&gt;"",I835&lt;&gt;""),"要確認：時刻不足・逆転",IF(AND(ISNUMBER(J835),J835&gt;=0),"実績：記録の時間","未確認"))))</f>
        <v/>
      </c>
      <c r="Q835" s="10" t="str">
        <f>IF(B835="","",IF(ISNUMBER(A835),YEAR(A835)-IF(MONTH(A835)&lt;4,1,0),""))</f>
        <v/>
      </c>
      <c r="R835" s="10" t="str">
        <f>IF(B835="","",IF(OR(NOT(ISNUMBER(A835)),C835="",D835="",L835="",M835="",AND(B835&lt;&gt;"関豊丸",B835&lt;&gt;"長豊丸")),"要確認：対象船・基本項目",IF(OR(P835="要確認：時刻不足・逆転",AND(ISNUMBER(G835),ISNUMBER(H835),H835&lt;G835),AND(ISNUMBER(F835),ISNUMBER(G835),G835&lt;F835),AND(ISNUMBER(H835),ISNUMBER(I835),I835&lt;H835),AND(ISNUMBER(J835),J835&lt;0),AND(ISNUMBER(K835),K835&lt;0)),"要確認：時刻・時間・料金",IF(COUNTIFS(OtherPorts[作業日],A835,OtherPorts[曳船名],B835,OtherPorts[船名],D835,OtherPorts[門司港発],F835)&gt;1,"要確認：同じ他港作業が重複",IF(OR(NOT(ISNUMBER(O835)),M835="未確認"),"要確認：時間・根拠未確認","確認済")))))</f>
        <v/>
      </c>
      <c r="S835" s="10" t="str">
        <f>IF(B835="","",IF(ISNUMBER(K835),0,1))</f>
        <v/>
      </c>
    </row>
    <row r="836" spans="1:19" ht="24.95" customHeight="1" x14ac:dyDescent="0.2">
      <c r="A836" s="20"/>
      <c r="B836" s="7"/>
      <c r="C836" s="7"/>
      <c r="D836" s="7"/>
      <c r="E836" s="7"/>
      <c r="F836" s="26"/>
      <c r="G836" s="26"/>
      <c r="H836" s="26"/>
      <c r="I836" s="26"/>
      <c r="J836" s="32"/>
      <c r="K836" s="35"/>
      <c r="L836" s="7"/>
      <c r="M836" s="7"/>
      <c r="N836" s="7"/>
      <c r="O836" s="18" t="str">
        <f>IF(B836="","",IF(AND(ISNUMBER(F836),ISNUMBER(I836),I836&gt;=F836),ROUND((I836-F836)*24,4),IF(OR(F836&lt;&gt;"",I836&lt;&gt;""),"",IF(AND(ISNUMBER(J836),J836&gt;=0),J836,""))))</f>
        <v/>
      </c>
      <c r="P836" s="10" t="str">
        <f>IF(B836="","",IF(AND(ISNUMBER(F836),ISNUMBER(I836),I836&gt;=F836),"実績：門司発～門司着",IF(OR(F836&lt;&gt;"",I836&lt;&gt;""),"要確認：時刻不足・逆転",IF(AND(ISNUMBER(J836),J836&gt;=0),"実績：記録の時間","未確認"))))</f>
        <v/>
      </c>
      <c r="Q836" s="10" t="str">
        <f>IF(B836="","",IF(ISNUMBER(A836),YEAR(A836)-IF(MONTH(A836)&lt;4,1,0),""))</f>
        <v/>
      </c>
      <c r="R836" s="10" t="str">
        <f>IF(B836="","",IF(OR(NOT(ISNUMBER(A836)),C836="",D836="",L836="",M836="",AND(B836&lt;&gt;"関豊丸",B836&lt;&gt;"長豊丸")),"要確認：対象船・基本項目",IF(OR(P836="要確認：時刻不足・逆転",AND(ISNUMBER(G836),ISNUMBER(H836),H836&lt;G836),AND(ISNUMBER(F836),ISNUMBER(G836),G836&lt;F836),AND(ISNUMBER(H836),ISNUMBER(I836),I836&lt;H836),AND(ISNUMBER(J836),J836&lt;0),AND(ISNUMBER(K836),K836&lt;0)),"要確認：時刻・時間・料金",IF(COUNTIFS(OtherPorts[作業日],A836,OtherPorts[曳船名],B836,OtherPorts[船名],D836,OtherPorts[門司港発],F836)&gt;1,"要確認：同じ他港作業が重複",IF(OR(NOT(ISNUMBER(O836)),M836="未確認"),"要確認：時間・根拠未確認","確認済")))))</f>
        <v/>
      </c>
      <c r="S836" s="10" t="str">
        <f>IF(B836="","",IF(ISNUMBER(K836),0,1))</f>
        <v/>
      </c>
    </row>
    <row r="837" spans="1:19" ht="24.95" customHeight="1" x14ac:dyDescent="0.2">
      <c r="A837" s="20"/>
      <c r="B837" s="7"/>
      <c r="C837" s="7"/>
      <c r="D837" s="7"/>
      <c r="E837" s="7"/>
      <c r="F837" s="26"/>
      <c r="G837" s="26"/>
      <c r="H837" s="26"/>
      <c r="I837" s="26"/>
      <c r="J837" s="32"/>
      <c r="K837" s="35"/>
      <c r="L837" s="7"/>
      <c r="M837" s="7"/>
      <c r="N837" s="7"/>
      <c r="O837" s="18" t="str">
        <f>IF(B837="","",IF(AND(ISNUMBER(F837),ISNUMBER(I837),I837&gt;=F837),ROUND((I837-F837)*24,4),IF(OR(F837&lt;&gt;"",I837&lt;&gt;""),"",IF(AND(ISNUMBER(J837),J837&gt;=0),J837,""))))</f>
        <v/>
      </c>
      <c r="P837" s="10" t="str">
        <f>IF(B837="","",IF(AND(ISNUMBER(F837),ISNUMBER(I837),I837&gt;=F837),"実績：門司発～門司着",IF(OR(F837&lt;&gt;"",I837&lt;&gt;""),"要確認：時刻不足・逆転",IF(AND(ISNUMBER(J837),J837&gt;=0),"実績：記録の時間","未確認"))))</f>
        <v/>
      </c>
      <c r="Q837" s="10" t="str">
        <f>IF(B837="","",IF(ISNUMBER(A837),YEAR(A837)-IF(MONTH(A837)&lt;4,1,0),""))</f>
        <v/>
      </c>
      <c r="R837" s="10" t="str">
        <f>IF(B837="","",IF(OR(NOT(ISNUMBER(A837)),C837="",D837="",L837="",M837="",AND(B837&lt;&gt;"関豊丸",B837&lt;&gt;"長豊丸")),"要確認：対象船・基本項目",IF(OR(P837="要確認：時刻不足・逆転",AND(ISNUMBER(G837),ISNUMBER(H837),H837&lt;G837),AND(ISNUMBER(F837),ISNUMBER(G837),G837&lt;F837),AND(ISNUMBER(H837),ISNUMBER(I837),I837&lt;H837),AND(ISNUMBER(J837),J837&lt;0),AND(ISNUMBER(K837),K837&lt;0)),"要確認：時刻・時間・料金",IF(COUNTIFS(OtherPorts[作業日],A837,OtherPorts[曳船名],B837,OtherPorts[船名],D837,OtherPorts[門司港発],F837)&gt;1,"要確認：同じ他港作業が重複",IF(OR(NOT(ISNUMBER(O837)),M837="未確認"),"要確認：時間・根拠未確認","確認済")))))</f>
        <v/>
      </c>
      <c r="S837" s="10" t="str">
        <f>IF(B837="","",IF(ISNUMBER(K837),0,1))</f>
        <v/>
      </c>
    </row>
    <row r="838" spans="1:19" ht="24.95" customHeight="1" x14ac:dyDescent="0.2">
      <c r="A838" s="20"/>
      <c r="B838" s="7"/>
      <c r="C838" s="7"/>
      <c r="D838" s="7"/>
      <c r="E838" s="7"/>
      <c r="F838" s="26"/>
      <c r="G838" s="26"/>
      <c r="H838" s="26"/>
      <c r="I838" s="26"/>
      <c r="J838" s="32"/>
      <c r="K838" s="35"/>
      <c r="L838" s="7"/>
      <c r="M838" s="7"/>
      <c r="N838" s="7"/>
      <c r="O838" s="18" t="str">
        <f>IF(B838="","",IF(AND(ISNUMBER(F838),ISNUMBER(I838),I838&gt;=F838),ROUND((I838-F838)*24,4),IF(OR(F838&lt;&gt;"",I838&lt;&gt;""),"",IF(AND(ISNUMBER(J838),J838&gt;=0),J838,""))))</f>
        <v/>
      </c>
      <c r="P838" s="10" t="str">
        <f>IF(B838="","",IF(AND(ISNUMBER(F838),ISNUMBER(I838),I838&gt;=F838),"実績：門司発～門司着",IF(OR(F838&lt;&gt;"",I838&lt;&gt;""),"要確認：時刻不足・逆転",IF(AND(ISNUMBER(J838),J838&gt;=0),"実績：記録の時間","未確認"))))</f>
        <v/>
      </c>
      <c r="Q838" s="10" t="str">
        <f>IF(B838="","",IF(ISNUMBER(A838),YEAR(A838)-IF(MONTH(A838)&lt;4,1,0),""))</f>
        <v/>
      </c>
      <c r="R838" s="10" t="str">
        <f>IF(B838="","",IF(OR(NOT(ISNUMBER(A838)),C838="",D838="",L838="",M838="",AND(B838&lt;&gt;"関豊丸",B838&lt;&gt;"長豊丸")),"要確認：対象船・基本項目",IF(OR(P838="要確認：時刻不足・逆転",AND(ISNUMBER(G838),ISNUMBER(H838),H838&lt;G838),AND(ISNUMBER(F838),ISNUMBER(G838),G838&lt;F838),AND(ISNUMBER(H838),ISNUMBER(I838),I838&lt;H838),AND(ISNUMBER(J838),J838&lt;0),AND(ISNUMBER(K838),K838&lt;0)),"要確認：時刻・時間・料金",IF(COUNTIFS(OtherPorts[作業日],A838,OtherPorts[曳船名],B838,OtherPorts[船名],D838,OtherPorts[門司港発],F838)&gt;1,"要確認：同じ他港作業が重複",IF(OR(NOT(ISNUMBER(O838)),M838="未確認"),"要確認：時間・根拠未確認","確認済")))))</f>
        <v/>
      </c>
      <c r="S838" s="10" t="str">
        <f>IF(B838="","",IF(ISNUMBER(K838),0,1))</f>
        <v/>
      </c>
    </row>
    <row r="839" spans="1:19" ht="24.95" customHeight="1" x14ac:dyDescent="0.2">
      <c r="A839" s="20"/>
      <c r="B839" s="7"/>
      <c r="C839" s="7"/>
      <c r="D839" s="7"/>
      <c r="E839" s="7"/>
      <c r="F839" s="26"/>
      <c r="G839" s="26"/>
      <c r="H839" s="26"/>
      <c r="I839" s="26"/>
      <c r="J839" s="32"/>
      <c r="K839" s="35"/>
      <c r="L839" s="7"/>
      <c r="M839" s="7"/>
      <c r="N839" s="7"/>
      <c r="O839" s="18" t="str">
        <f>IF(B839="","",IF(AND(ISNUMBER(F839),ISNUMBER(I839),I839&gt;=F839),ROUND((I839-F839)*24,4),IF(OR(F839&lt;&gt;"",I839&lt;&gt;""),"",IF(AND(ISNUMBER(J839),J839&gt;=0),J839,""))))</f>
        <v/>
      </c>
      <c r="P839" s="10" t="str">
        <f>IF(B839="","",IF(AND(ISNUMBER(F839),ISNUMBER(I839),I839&gt;=F839),"実績：門司発～門司着",IF(OR(F839&lt;&gt;"",I839&lt;&gt;""),"要確認：時刻不足・逆転",IF(AND(ISNUMBER(J839),J839&gt;=0),"実績：記録の時間","未確認"))))</f>
        <v/>
      </c>
      <c r="Q839" s="10" t="str">
        <f>IF(B839="","",IF(ISNUMBER(A839),YEAR(A839)-IF(MONTH(A839)&lt;4,1,0),""))</f>
        <v/>
      </c>
      <c r="R839" s="10" t="str">
        <f>IF(B839="","",IF(OR(NOT(ISNUMBER(A839)),C839="",D839="",L839="",M839="",AND(B839&lt;&gt;"関豊丸",B839&lt;&gt;"長豊丸")),"要確認：対象船・基本項目",IF(OR(P839="要確認：時刻不足・逆転",AND(ISNUMBER(G839),ISNUMBER(H839),H839&lt;G839),AND(ISNUMBER(F839),ISNUMBER(G839),G839&lt;F839),AND(ISNUMBER(H839),ISNUMBER(I839),I839&lt;H839),AND(ISNUMBER(J839),J839&lt;0),AND(ISNUMBER(K839),K839&lt;0)),"要確認：時刻・時間・料金",IF(COUNTIFS(OtherPorts[作業日],A839,OtherPorts[曳船名],B839,OtherPorts[船名],D839,OtherPorts[門司港発],F839)&gt;1,"要確認：同じ他港作業が重複",IF(OR(NOT(ISNUMBER(O839)),M839="未確認"),"要確認：時間・根拠未確認","確認済")))))</f>
        <v/>
      </c>
      <c r="S839" s="10" t="str">
        <f>IF(B839="","",IF(ISNUMBER(K839),0,1))</f>
        <v/>
      </c>
    </row>
    <row r="840" spans="1:19" ht="24.95" customHeight="1" x14ac:dyDescent="0.2">
      <c r="A840" s="20"/>
      <c r="B840" s="7"/>
      <c r="C840" s="7"/>
      <c r="D840" s="7"/>
      <c r="E840" s="7"/>
      <c r="F840" s="26"/>
      <c r="G840" s="26"/>
      <c r="H840" s="26"/>
      <c r="I840" s="26"/>
      <c r="J840" s="32"/>
      <c r="K840" s="35"/>
      <c r="L840" s="7"/>
      <c r="M840" s="7"/>
      <c r="N840" s="7"/>
      <c r="O840" s="18" t="str">
        <f>IF(B840="","",IF(AND(ISNUMBER(F840),ISNUMBER(I840),I840&gt;=F840),ROUND((I840-F840)*24,4),IF(OR(F840&lt;&gt;"",I840&lt;&gt;""),"",IF(AND(ISNUMBER(J840),J840&gt;=0),J840,""))))</f>
        <v/>
      </c>
      <c r="P840" s="10" t="str">
        <f>IF(B840="","",IF(AND(ISNUMBER(F840),ISNUMBER(I840),I840&gt;=F840),"実績：門司発～門司着",IF(OR(F840&lt;&gt;"",I840&lt;&gt;""),"要確認：時刻不足・逆転",IF(AND(ISNUMBER(J840),J840&gt;=0),"実績：記録の時間","未確認"))))</f>
        <v/>
      </c>
      <c r="Q840" s="10" t="str">
        <f>IF(B840="","",IF(ISNUMBER(A840),YEAR(A840)-IF(MONTH(A840)&lt;4,1,0),""))</f>
        <v/>
      </c>
      <c r="R840" s="10" t="str">
        <f>IF(B840="","",IF(OR(NOT(ISNUMBER(A840)),C840="",D840="",L840="",M840="",AND(B840&lt;&gt;"関豊丸",B840&lt;&gt;"長豊丸")),"要確認：対象船・基本項目",IF(OR(P840="要確認：時刻不足・逆転",AND(ISNUMBER(G840),ISNUMBER(H840),H840&lt;G840),AND(ISNUMBER(F840),ISNUMBER(G840),G840&lt;F840),AND(ISNUMBER(H840),ISNUMBER(I840),I840&lt;H840),AND(ISNUMBER(J840),J840&lt;0),AND(ISNUMBER(K840),K840&lt;0)),"要確認：時刻・時間・料金",IF(COUNTIFS(OtherPorts[作業日],A840,OtherPorts[曳船名],B840,OtherPorts[船名],D840,OtherPorts[門司港発],F840)&gt;1,"要確認：同じ他港作業が重複",IF(OR(NOT(ISNUMBER(O840)),M840="未確認"),"要確認：時間・根拠未確認","確認済")))))</f>
        <v/>
      </c>
      <c r="S840" s="10" t="str">
        <f>IF(B840="","",IF(ISNUMBER(K840),0,1))</f>
        <v/>
      </c>
    </row>
    <row r="841" spans="1:19" ht="24.95" customHeight="1" x14ac:dyDescent="0.2">
      <c r="A841" s="20"/>
      <c r="B841" s="7"/>
      <c r="C841" s="7"/>
      <c r="D841" s="7"/>
      <c r="E841" s="7"/>
      <c r="F841" s="26"/>
      <c r="G841" s="26"/>
      <c r="H841" s="26"/>
      <c r="I841" s="26"/>
      <c r="J841" s="32"/>
      <c r="K841" s="35"/>
      <c r="L841" s="7"/>
      <c r="M841" s="7"/>
      <c r="N841" s="7"/>
      <c r="O841" s="18" t="str">
        <f>IF(B841="","",IF(AND(ISNUMBER(F841),ISNUMBER(I841),I841&gt;=F841),ROUND((I841-F841)*24,4),IF(OR(F841&lt;&gt;"",I841&lt;&gt;""),"",IF(AND(ISNUMBER(J841),J841&gt;=0),J841,""))))</f>
        <v/>
      </c>
      <c r="P841" s="10" t="str">
        <f>IF(B841="","",IF(AND(ISNUMBER(F841),ISNUMBER(I841),I841&gt;=F841),"実績：門司発～門司着",IF(OR(F841&lt;&gt;"",I841&lt;&gt;""),"要確認：時刻不足・逆転",IF(AND(ISNUMBER(J841),J841&gt;=0),"実績：記録の時間","未確認"))))</f>
        <v/>
      </c>
      <c r="Q841" s="10" t="str">
        <f>IF(B841="","",IF(ISNUMBER(A841),YEAR(A841)-IF(MONTH(A841)&lt;4,1,0),""))</f>
        <v/>
      </c>
      <c r="R841" s="10" t="str">
        <f>IF(B841="","",IF(OR(NOT(ISNUMBER(A841)),C841="",D841="",L841="",M841="",AND(B841&lt;&gt;"関豊丸",B841&lt;&gt;"長豊丸")),"要確認：対象船・基本項目",IF(OR(P841="要確認：時刻不足・逆転",AND(ISNUMBER(G841),ISNUMBER(H841),H841&lt;G841),AND(ISNUMBER(F841),ISNUMBER(G841),G841&lt;F841),AND(ISNUMBER(H841),ISNUMBER(I841),I841&lt;H841),AND(ISNUMBER(J841),J841&lt;0),AND(ISNUMBER(K841),K841&lt;0)),"要確認：時刻・時間・料金",IF(COUNTIFS(OtherPorts[作業日],A841,OtherPorts[曳船名],B841,OtherPorts[船名],D841,OtherPorts[門司港発],F841)&gt;1,"要確認：同じ他港作業が重複",IF(OR(NOT(ISNUMBER(O841)),M841="未確認"),"要確認：時間・根拠未確認","確認済")))))</f>
        <v/>
      </c>
      <c r="S841" s="10" t="str">
        <f>IF(B841="","",IF(ISNUMBER(K841),0,1))</f>
        <v/>
      </c>
    </row>
    <row r="842" spans="1:19" ht="24.95" customHeight="1" x14ac:dyDescent="0.2">
      <c r="A842" s="20"/>
      <c r="B842" s="7"/>
      <c r="C842" s="7"/>
      <c r="D842" s="7"/>
      <c r="E842" s="7"/>
      <c r="F842" s="26"/>
      <c r="G842" s="26"/>
      <c r="H842" s="26"/>
      <c r="I842" s="26"/>
      <c r="J842" s="32"/>
      <c r="K842" s="35"/>
      <c r="L842" s="7"/>
      <c r="M842" s="7"/>
      <c r="N842" s="7"/>
      <c r="O842" s="18" t="str">
        <f>IF(B842="","",IF(AND(ISNUMBER(F842),ISNUMBER(I842),I842&gt;=F842),ROUND((I842-F842)*24,4),IF(OR(F842&lt;&gt;"",I842&lt;&gt;""),"",IF(AND(ISNUMBER(J842),J842&gt;=0),J842,""))))</f>
        <v/>
      </c>
      <c r="P842" s="10" t="str">
        <f>IF(B842="","",IF(AND(ISNUMBER(F842),ISNUMBER(I842),I842&gt;=F842),"実績：門司発～門司着",IF(OR(F842&lt;&gt;"",I842&lt;&gt;""),"要確認：時刻不足・逆転",IF(AND(ISNUMBER(J842),J842&gt;=0),"実績：記録の時間","未確認"))))</f>
        <v/>
      </c>
      <c r="Q842" s="10" t="str">
        <f>IF(B842="","",IF(ISNUMBER(A842),YEAR(A842)-IF(MONTH(A842)&lt;4,1,0),""))</f>
        <v/>
      </c>
      <c r="R842" s="10" t="str">
        <f>IF(B842="","",IF(OR(NOT(ISNUMBER(A842)),C842="",D842="",L842="",M842="",AND(B842&lt;&gt;"関豊丸",B842&lt;&gt;"長豊丸")),"要確認：対象船・基本項目",IF(OR(P842="要確認：時刻不足・逆転",AND(ISNUMBER(G842),ISNUMBER(H842),H842&lt;G842),AND(ISNUMBER(F842),ISNUMBER(G842),G842&lt;F842),AND(ISNUMBER(H842),ISNUMBER(I842),I842&lt;H842),AND(ISNUMBER(J842),J842&lt;0),AND(ISNUMBER(K842),K842&lt;0)),"要確認：時刻・時間・料金",IF(COUNTIFS(OtherPorts[作業日],A842,OtherPorts[曳船名],B842,OtherPorts[船名],D842,OtherPorts[門司港発],F842)&gt;1,"要確認：同じ他港作業が重複",IF(OR(NOT(ISNUMBER(O842)),M842="未確認"),"要確認：時間・根拠未確認","確認済")))))</f>
        <v/>
      </c>
      <c r="S842" s="10" t="str">
        <f>IF(B842="","",IF(ISNUMBER(K842),0,1))</f>
        <v/>
      </c>
    </row>
    <row r="843" spans="1:19" ht="24.95" customHeight="1" x14ac:dyDescent="0.2">
      <c r="A843" s="20"/>
      <c r="B843" s="7"/>
      <c r="C843" s="7"/>
      <c r="D843" s="7"/>
      <c r="E843" s="7"/>
      <c r="F843" s="26"/>
      <c r="G843" s="26"/>
      <c r="H843" s="26"/>
      <c r="I843" s="26"/>
      <c r="J843" s="32"/>
      <c r="K843" s="35"/>
      <c r="L843" s="7"/>
      <c r="M843" s="7"/>
      <c r="N843" s="7"/>
      <c r="O843" s="18" t="str">
        <f>IF(B843="","",IF(AND(ISNUMBER(F843),ISNUMBER(I843),I843&gt;=F843),ROUND((I843-F843)*24,4),IF(OR(F843&lt;&gt;"",I843&lt;&gt;""),"",IF(AND(ISNUMBER(J843),J843&gt;=0),J843,""))))</f>
        <v/>
      </c>
      <c r="P843" s="10" t="str">
        <f>IF(B843="","",IF(AND(ISNUMBER(F843),ISNUMBER(I843),I843&gt;=F843),"実績：門司発～門司着",IF(OR(F843&lt;&gt;"",I843&lt;&gt;""),"要確認：時刻不足・逆転",IF(AND(ISNUMBER(J843),J843&gt;=0),"実績：記録の時間","未確認"))))</f>
        <v/>
      </c>
      <c r="Q843" s="10" t="str">
        <f>IF(B843="","",IF(ISNUMBER(A843),YEAR(A843)-IF(MONTH(A843)&lt;4,1,0),""))</f>
        <v/>
      </c>
      <c r="R843" s="10" t="str">
        <f>IF(B843="","",IF(OR(NOT(ISNUMBER(A843)),C843="",D843="",L843="",M843="",AND(B843&lt;&gt;"関豊丸",B843&lt;&gt;"長豊丸")),"要確認：対象船・基本項目",IF(OR(P843="要確認：時刻不足・逆転",AND(ISNUMBER(G843),ISNUMBER(H843),H843&lt;G843),AND(ISNUMBER(F843),ISNUMBER(G843),G843&lt;F843),AND(ISNUMBER(H843),ISNUMBER(I843),I843&lt;H843),AND(ISNUMBER(J843),J843&lt;0),AND(ISNUMBER(K843),K843&lt;0)),"要確認：時刻・時間・料金",IF(COUNTIFS(OtherPorts[作業日],A843,OtherPorts[曳船名],B843,OtherPorts[船名],D843,OtherPorts[門司港発],F843)&gt;1,"要確認：同じ他港作業が重複",IF(OR(NOT(ISNUMBER(O843)),M843="未確認"),"要確認：時間・根拠未確認","確認済")))))</f>
        <v/>
      </c>
      <c r="S843" s="10" t="str">
        <f>IF(B843="","",IF(ISNUMBER(K843),0,1))</f>
        <v/>
      </c>
    </row>
    <row r="844" spans="1:19" ht="24.95" customHeight="1" x14ac:dyDescent="0.2">
      <c r="A844" s="20"/>
      <c r="B844" s="7"/>
      <c r="C844" s="7"/>
      <c r="D844" s="7"/>
      <c r="E844" s="7"/>
      <c r="F844" s="26"/>
      <c r="G844" s="26"/>
      <c r="H844" s="26"/>
      <c r="I844" s="26"/>
      <c r="J844" s="32"/>
      <c r="K844" s="35"/>
      <c r="L844" s="7"/>
      <c r="M844" s="7"/>
      <c r="N844" s="7"/>
      <c r="O844" s="18" t="str">
        <f>IF(B844="","",IF(AND(ISNUMBER(F844),ISNUMBER(I844),I844&gt;=F844),ROUND((I844-F844)*24,4),IF(OR(F844&lt;&gt;"",I844&lt;&gt;""),"",IF(AND(ISNUMBER(J844),J844&gt;=0),J844,""))))</f>
        <v/>
      </c>
      <c r="P844" s="10" t="str">
        <f>IF(B844="","",IF(AND(ISNUMBER(F844),ISNUMBER(I844),I844&gt;=F844),"実績：門司発～門司着",IF(OR(F844&lt;&gt;"",I844&lt;&gt;""),"要確認：時刻不足・逆転",IF(AND(ISNUMBER(J844),J844&gt;=0),"実績：記録の時間","未確認"))))</f>
        <v/>
      </c>
      <c r="Q844" s="10" t="str">
        <f>IF(B844="","",IF(ISNUMBER(A844),YEAR(A844)-IF(MONTH(A844)&lt;4,1,0),""))</f>
        <v/>
      </c>
      <c r="R844" s="10" t="str">
        <f>IF(B844="","",IF(OR(NOT(ISNUMBER(A844)),C844="",D844="",L844="",M844="",AND(B844&lt;&gt;"関豊丸",B844&lt;&gt;"長豊丸")),"要確認：対象船・基本項目",IF(OR(P844="要確認：時刻不足・逆転",AND(ISNUMBER(G844),ISNUMBER(H844),H844&lt;G844),AND(ISNUMBER(F844),ISNUMBER(G844),G844&lt;F844),AND(ISNUMBER(H844),ISNUMBER(I844),I844&lt;H844),AND(ISNUMBER(J844),J844&lt;0),AND(ISNUMBER(K844),K844&lt;0)),"要確認：時刻・時間・料金",IF(COUNTIFS(OtherPorts[作業日],A844,OtherPorts[曳船名],B844,OtherPorts[船名],D844,OtherPorts[門司港発],F844)&gt;1,"要確認：同じ他港作業が重複",IF(OR(NOT(ISNUMBER(O844)),M844="未確認"),"要確認：時間・根拠未確認","確認済")))))</f>
        <v/>
      </c>
      <c r="S844" s="10" t="str">
        <f>IF(B844="","",IF(ISNUMBER(K844),0,1))</f>
        <v/>
      </c>
    </row>
    <row r="845" spans="1:19" ht="24.95" customHeight="1" x14ac:dyDescent="0.2">
      <c r="A845" s="20"/>
      <c r="B845" s="7"/>
      <c r="C845" s="7"/>
      <c r="D845" s="7"/>
      <c r="E845" s="7"/>
      <c r="F845" s="26"/>
      <c r="G845" s="26"/>
      <c r="H845" s="26"/>
      <c r="I845" s="26"/>
      <c r="J845" s="32"/>
      <c r="K845" s="35"/>
      <c r="L845" s="7"/>
      <c r="M845" s="7"/>
      <c r="N845" s="7"/>
      <c r="O845" s="18" t="str">
        <f>IF(B845="","",IF(AND(ISNUMBER(F845),ISNUMBER(I845),I845&gt;=F845),ROUND((I845-F845)*24,4),IF(OR(F845&lt;&gt;"",I845&lt;&gt;""),"",IF(AND(ISNUMBER(J845),J845&gt;=0),J845,""))))</f>
        <v/>
      </c>
      <c r="P845" s="10" t="str">
        <f>IF(B845="","",IF(AND(ISNUMBER(F845),ISNUMBER(I845),I845&gt;=F845),"実績：門司発～門司着",IF(OR(F845&lt;&gt;"",I845&lt;&gt;""),"要確認：時刻不足・逆転",IF(AND(ISNUMBER(J845),J845&gt;=0),"実績：記録の時間","未確認"))))</f>
        <v/>
      </c>
      <c r="Q845" s="10" t="str">
        <f>IF(B845="","",IF(ISNUMBER(A845),YEAR(A845)-IF(MONTH(A845)&lt;4,1,0),""))</f>
        <v/>
      </c>
      <c r="R845" s="10" t="str">
        <f>IF(B845="","",IF(OR(NOT(ISNUMBER(A845)),C845="",D845="",L845="",M845="",AND(B845&lt;&gt;"関豊丸",B845&lt;&gt;"長豊丸")),"要確認：対象船・基本項目",IF(OR(P845="要確認：時刻不足・逆転",AND(ISNUMBER(G845),ISNUMBER(H845),H845&lt;G845),AND(ISNUMBER(F845),ISNUMBER(G845),G845&lt;F845),AND(ISNUMBER(H845),ISNUMBER(I845),I845&lt;H845),AND(ISNUMBER(J845),J845&lt;0),AND(ISNUMBER(K845),K845&lt;0)),"要確認：時刻・時間・料金",IF(COUNTIFS(OtherPorts[作業日],A845,OtherPorts[曳船名],B845,OtherPorts[船名],D845,OtherPorts[門司港発],F845)&gt;1,"要確認：同じ他港作業が重複",IF(OR(NOT(ISNUMBER(O845)),M845="未確認"),"要確認：時間・根拠未確認","確認済")))))</f>
        <v/>
      </c>
      <c r="S845" s="10" t="str">
        <f>IF(B845="","",IF(ISNUMBER(K845),0,1))</f>
        <v/>
      </c>
    </row>
    <row r="846" spans="1:19" ht="24.95" customHeight="1" x14ac:dyDescent="0.2">
      <c r="A846" s="20"/>
      <c r="B846" s="7"/>
      <c r="C846" s="7"/>
      <c r="D846" s="7"/>
      <c r="E846" s="7"/>
      <c r="F846" s="26"/>
      <c r="G846" s="26"/>
      <c r="H846" s="26"/>
      <c r="I846" s="26"/>
      <c r="J846" s="32"/>
      <c r="K846" s="35"/>
      <c r="L846" s="7"/>
      <c r="M846" s="7"/>
      <c r="N846" s="7"/>
      <c r="O846" s="18" t="str">
        <f>IF(B846="","",IF(AND(ISNUMBER(F846),ISNUMBER(I846),I846&gt;=F846),ROUND((I846-F846)*24,4),IF(OR(F846&lt;&gt;"",I846&lt;&gt;""),"",IF(AND(ISNUMBER(J846),J846&gt;=0),J846,""))))</f>
        <v/>
      </c>
      <c r="P846" s="10" t="str">
        <f>IF(B846="","",IF(AND(ISNUMBER(F846),ISNUMBER(I846),I846&gt;=F846),"実績：門司発～門司着",IF(OR(F846&lt;&gt;"",I846&lt;&gt;""),"要確認：時刻不足・逆転",IF(AND(ISNUMBER(J846),J846&gt;=0),"実績：記録の時間","未確認"))))</f>
        <v/>
      </c>
      <c r="Q846" s="10" t="str">
        <f>IF(B846="","",IF(ISNUMBER(A846),YEAR(A846)-IF(MONTH(A846)&lt;4,1,0),""))</f>
        <v/>
      </c>
      <c r="R846" s="10" t="str">
        <f>IF(B846="","",IF(OR(NOT(ISNUMBER(A846)),C846="",D846="",L846="",M846="",AND(B846&lt;&gt;"関豊丸",B846&lt;&gt;"長豊丸")),"要確認：対象船・基本項目",IF(OR(P846="要確認：時刻不足・逆転",AND(ISNUMBER(G846),ISNUMBER(H846),H846&lt;G846),AND(ISNUMBER(F846),ISNUMBER(G846),G846&lt;F846),AND(ISNUMBER(H846),ISNUMBER(I846),I846&lt;H846),AND(ISNUMBER(J846),J846&lt;0),AND(ISNUMBER(K846),K846&lt;0)),"要確認：時刻・時間・料金",IF(COUNTIFS(OtherPorts[作業日],A846,OtherPorts[曳船名],B846,OtherPorts[船名],D846,OtherPorts[門司港発],F846)&gt;1,"要確認：同じ他港作業が重複",IF(OR(NOT(ISNUMBER(O846)),M846="未確認"),"要確認：時間・根拠未確認","確認済")))))</f>
        <v/>
      </c>
      <c r="S846" s="10" t="str">
        <f>IF(B846="","",IF(ISNUMBER(K846),0,1))</f>
        <v/>
      </c>
    </row>
    <row r="847" spans="1:19" ht="24.95" customHeight="1" x14ac:dyDescent="0.2">
      <c r="A847" s="20"/>
      <c r="B847" s="7"/>
      <c r="C847" s="7"/>
      <c r="D847" s="7"/>
      <c r="E847" s="7"/>
      <c r="F847" s="26"/>
      <c r="G847" s="26"/>
      <c r="H847" s="26"/>
      <c r="I847" s="26"/>
      <c r="J847" s="32"/>
      <c r="K847" s="35"/>
      <c r="L847" s="7"/>
      <c r="M847" s="7"/>
      <c r="N847" s="7"/>
      <c r="O847" s="18" t="str">
        <f>IF(B847="","",IF(AND(ISNUMBER(F847),ISNUMBER(I847),I847&gt;=F847),ROUND((I847-F847)*24,4),IF(OR(F847&lt;&gt;"",I847&lt;&gt;""),"",IF(AND(ISNUMBER(J847),J847&gt;=0),J847,""))))</f>
        <v/>
      </c>
      <c r="P847" s="10" t="str">
        <f>IF(B847="","",IF(AND(ISNUMBER(F847),ISNUMBER(I847),I847&gt;=F847),"実績：門司発～門司着",IF(OR(F847&lt;&gt;"",I847&lt;&gt;""),"要確認：時刻不足・逆転",IF(AND(ISNUMBER(J847),J847&gt;=0),"実績：記録の時間","未確認"))))</f>
        <v/>
      </c>
      <c r="Q847" s="10" t="str">
        <f>IF(B847="","",IF(ISNUMBER(A847),YEAR(A847)-IF(MONTH(A847)&lt;4,1,0),""))</f>
        <v/>
      </c>
      <c r="R847" s="10" t="str">
        <f>IF(B847="","",IF(OR(NOT(ISNUMBER(A847)),C847="",D847="",L847="",M847="",AND(B847&lt;&gt;"関豊丸",B847&lt;&gt;"長豊丸")),"要確認：対象船・基本項目",IF(OR(P847="要確認：時刻不足・逆転",AND(ISNUMBER(G847),ISNUMBER(H847),H847&lt;G847),AND(ISNUMBER(F847),ISNUMBER(G847),G847&lt;F847),AND(ISNUMBER(H847),ISNUMBER(I847),I847&lt;H847),AND(ISNUMBER(J847),J847&lt;0),AND(ISNUMBER(K847),K847&lt;0)),"要確認：時刻・時間・料金",IF(COUNTIFS(OtherPorts[作業日],A847,OtherPorts[曳船名],B847,OtherPorts[船名],D847,OtherPorts[門司港発],F847)&gt;1,"要確認：同じ他港作業が重複",IF(OR(NOT(ISNUMBER(O847)),M847="未確認"),"要確認：時間・根拠未確認","確認済")))))</f>
        <v/>
      </c>
      <c r="S847" s="10" t="str">
        <f>IF(B847="","",IF(ISNUMBER(K847),0,1))</f>
        <v/>
      </c>
    </row>
    <row r="848" spans="1:19" ht="24.95" customHeight="1" x14ac:dyDescent="0.2">
      <c r="A848" s="20"/>
      <c r="B848" s="7"/>
      <c r="C848" s="7"/>
      <c r="D848" s="7"/>
      <c r="E848" s="7"/>
      <c r="F848" s="26"/>
      <c r="G848" s="26"/>
      <c r="H848" s="26"/>
      <c r="I848" s="26"/>
      <c r="J848" s="32"/>
      <c r="K848" s="35"/>
      <c r="L848" s="7"/>
      <c r="M848" s="7"/>
      <c r="N848" s="7"/>
      <c r="O848" s="18" t="str">
        <f>IF(B848="","",IF(AND(ISNUMBER(F848),ISNUMBER(I848),I848&gt;=F848),ROUND((I848-F848)*24,4),IF(OR(F848&lt;&gt;"",I848&lt;&gt;""),"",IF(AND(ISNUMBER(J848),J848&gt;=0),J848,""))))</f>
        <v/>
      </c>
      <c r="P848" s="10" t="str">
        <f>IF(B848="","",IF(AND(ISNUMBER(F848),ISNUMBER(I848),I848&gt;=F848),"実績：門司発～門司着",IF(OR(F848&lt;&gt;"",I848&lt;&gt;""),"要確認：時刻不足・逆転",IF(AND(ISNUMBER(J848),J848&gt;=0),"実績：記録の時間","未確認"))))</f>
        <v/>
      </c>
      <c r="Q848" s="10" t="str">
        <f>IF(B848="","",IF(ISNUMBER(A848),YEAR(A848)-IF(MONTH(A848)&lt;4,1,0),""))</f>
        <v/>
      </c>
      <c r="R848" s="10" t="str">
        <f>IF(B848="","",IF(OR(NOT(ISNUMBER(A848)),C848="",D848="",L848="",M848="",AND(B848&lt;&gt;"関豊丸",B848&lt;&gt;"長豊丸")),"要確認：対象船・基本項目",IF(OR(P848="要確認：時刻不足・逆転",AND(ISNUMBER(G848),ISNUMBER(H848),H848&lt;G848),AND(ISNUMBER(F848),ISNUMBER(G848),G848&lt;F848),AND(ISNUMBER(H848),ISNUMBER(I848),I848&lt;H848),AND(ISNUMBER(J848),J848&lt;0),AND(ISNUMBER(K848),K848&lt;0)),"要確認：時刻・時間・料金",IF(COUNTIFS(OtherPorts[作業日],A848,OtherPorts[曳船名],B848,OtherPorts[船名],D848,OtherPorts[門司港発],F848)&gt;1,"要確認：同じ他港作業が重複",IF(OR(NOT(ISNUMBER(O848)),M848="未確認"),"要確認：時間・根拠未確認","確認済")))))</f>
        <v/>
      </c>
      <c r="S848" s="10" t="str">
        <f>IF(B848="","",IF(ISNUMBER(K848),0,1))</f>
        <v/>
      </c>
    </row>
    <row r="849" spans="1:19" ht="24.95" customHeight="1" x14ac:dyDescent="0.2">
      <c r="A849" s="20"/>
      <c r="B849" s="7"/>
      <c r="C849" s="7"/>
      <c r="D849" s="7"/>
      <c r="E849" s="7"/>
      <c r="F849" s="26"/>
      <c r="G849" s="26"/>
      <c r="H849" s="26"/>
      <c r="I849" s="26"/>
      <c r="J849" s="32"/>
      <c r="K849" s="35"/>
      <c r="L849" s="7"/>
      <c r="M849" s="7"/>
      <c r="N849" s="7"/>
      <c r="O849" s="18" t="str">
        <f>IF(B849="","",IF(AND(ISNUMBER(F849),ISNUMBER(I849),I849&gt;=F849),ROUND((I849-F849)*24,4),IF(OR(F849&lt;&gt;"",I849&lt;&gt;""),"",IF(AND(ISNUMBER(J849),J849&gt;=0),J849,""))))</f>
        <v/>
      </c>
      <c r="P849" s="10" t="str">
        <f>IF(B849="","",IF(AND(ISNUMBER(F849),ISNUMBER(I849),I849&gt;=F849),"実績：門司発～門司着",IF(OR(F849&lt;&gt;"",I849&lt;&gt;""),"要確認：時刻不足・逆転",IF(AND(ISNUMBER(J849),J849&gt;=0),"実績：記録の時間","未確認"))))</f>
        <v/>
      </c>
      <c r="Q849" s="10" t="str">
        <f>IF(B849="","",IF(ISNUMBER(A849),YEAR(A849)-IF(MONTH(A849)&lt;4,1,0),""))</f>
        <v/>
      </c>
      <c r="R849" s="10" t="str">
        <f>IF(B849="","",IF(OR(NOT(ISNUMBER(A849)),C849="",D849="",L849="",M849="",AND(B849&lt;&gt;"関豊丸",B849&lt;&gt;"長豊丸")),"要確認：対象船・基本項目",IF(OR(P849="要確認：時刻不足・逆転",AND(ISNUMBER(G849),ISNUMBER(H849),H849&lt;G849),AND(ISNUMBER(F849),ISNUMBER(G849),G849&lt;F849),AND(ISNUMBER(H849),ISNUMBER(I849),I849&lt;H849),AND(ISNUMBER(J849),J849&lt;0),AND(ISNUMBER(K849),K849&lt;0)),"要確認：時刻・時間・料金",IF(COUNTIFS(OtherPorts[作業日],A849,OtherPorts[曳船名],B849,OtherPorts[船名],D849,OtherPorts[門司港発],F849)&gt;1,"要確認：同じ他港作業が重複",IF(OR(NOT(ISNUMBER(O849)),M849="未確認"),"要確認：時間・根拠未確認","確認済")))))</f>
        <v/>
      </c>
      <c r="S849" s="10" t="str">
        <f>IF(B849="","",IF(ISNUMBER(K849),0,1))</f>
        <v/>
      </c>
    </row>
    <row r="850" spans="1:19" ht="24.95" customHeight="1" x14ac:dyDescent="0.2">
      <c r="A850" s="20"/>
      <c r="B850" s="7"/>
      <c r="C850" s="7"/>
      <c r="D850" s="7"/>
      <c r="E850" s="7"/>
      <c r="F850" s="26"/>
      <c r="G850" s="26"/>
      <c r="H850" s="26"/>
      <c r="I850" s="26"/>
      <c r="J850" s="32"/>
      <c r="K850" s="35"/>
      <c r="L850" s="7"/>
      <c r="M850" s="7"/>
      <c r="N850" s="7"/>
      <c r="O850" s="18" t="str">
        <f>IF(B850="","",IF(AND(ISNUMBER(F850),ISNUMBER(I850),I850&gt;=F850),ROUND((I850-F850)*24,4),IF(OR(F850&lt;&gt;"",I850&lt;&gt;""),"",IF(AND(ISNUMBER(J850),J850&gt;=0),J850,""))))</f>
        <v/>
      </c>
      <c r="P850" s="10" t="str">
        <f>IF(B850="","",IF(AND(ISNUMBER(F850),ISNUMBER(I850),I850&gt;=F850),"実績：門司発～門司着",IF(OR(F850&lt;&gt;"",I850&lt;&gt;""),"要確認：時刻不足・逆転",IF(AND(ISNUMBER(J850),J850&gt;=0),"実績：記録の時間","未確認"))))</f>
        <v/>
      </c>
      <c r="Q850" s="10" t="str">
        <f>IF(B850="","",IF(ISNUMBER(A850),YEAR(A850)-IF(MONTH(A850)&lt;4,1,0),""))</f>
        <v/>
      </c>
      <c r="R850" s="10" t="str">
        <f>IF(B850="","",IF(OR(NOT(ISNUMBER(A850)),C850="",D850="",L850="",M850="",AND(B850&lt;&gt;"関豊丸",B850&lt;&gt;"長豊丸")),"要確認：対象船・基本項目",IF(OR(P850="要確認：時刻不足・逆転",AND(ISNUMBER(G850),ISNUMBER(H850),H850&lt;G850),AND(ISNUMBER(F850),ISNUMBER(G850),G850&lt;F850),AND(ISNUMBER(H850),ISNUMBER(I850),I850&lt;H850),AND(ISNUMBER(J850),J850&lt;0),AND(ISNUMBER(K850),K850&lt;0)),"要確認：時刻・時間・料金",IF(COUNTIFS(OtherPorts[作業日],A850,OtherPorts[曳船名],B850,OtherPorts[船名],D850,OtherPorts[門司港発],F850)&gt;1,"要確認：同じ他港作業が重複",IF(OR(NOT(ISNUMBER(O850)),M850="未確認"),"要確認：時間・根拠未確認","確認済")))))</f>
        <v/>
      </c>
      <c r="S850" s="10" t="str">
        <f>IF(B850="","",IF(ISNUMBER(K850),0,1))</f>
        <v/>
      </c>
    </row>
    <row r="851" spans="1:19" ht="24.95" customHeight="1" x14ac:dyDescent="0.2">
      <c r="A851" s="20"/>
      <c r="B851" s="7"/>
      <c r="C851" s="7"/>
      <c r="D851" s="7"/>
      <c r="E851" s="7"/>
      <c r="F851" s="26"/>
      <c r="G851" s="26"/>
      <c r="H851" s="26"/>
      <c r="I851" s="26"/>
      <c r="J851" s="32"/>
      <c r="K851" s="35"/>
      <c r="L851" s="7"/>
      <c r="M851" s="7"/>
      <c r="N851" s="7"/>
      <c r="O851" s="18" t="str">
        <f>IF(B851="","",IF(AND(ISNUMBER(F851),ISNUMBER(I851),I851&gt;=F851),ROUND((I851-F851)*24,4),IF(OR(F851&lt;&gt;"",I851&lt;&gt;""),"",IF(AND(ISNUMBER(J851),J851&gt;=0),J851,""))))</f>
        <v/>
      </c>
      <c r="P851" s="10" t="str">
        <f>IF(B851="","",IF(AND(ISNUMBER(F851),ISNUMBER(I851),I851&gt;=F851),"実績：門司発～門司着",IF(OR(F851&lt;&gt;"",I851&lt;&gt;""),"要確認：時刻不足・逆転",IF(AND(ISNUMBER(J851),J851&gt;=0),"実績：記録の時間","未確認"))))</f>
        <v/>
      </c>
      <c r="Q851" s="10" t="str">
        <f>IF(B851="","",IF(ISNUMBER(A851),YEAR(A851)-IF(MONTH(A851)&lt;4,1,0),""))</f>
        <v/>
      </c>
      <c r="R851" s="10" t="str">
        <f>IF(B851="","",IF(OR(NOT(ISNUMBER(A851)),C851="",D851="",L851="",M851="",AND(B851&lt;&gt;"関豊丸",B851&lt;&gt;"長豊丸")),"要確認：対象船・基本項目",IF(OR(P851="要確認：時刻不足・逆転",AND(ISNUMBER(G851),ISNUMBER(H851),H851&lt;G851),AND(ISNUMBER(F851),ISNUMBER(G851),G851&lt;F851),AND(ISNUMBER(H851),ISNUMBER(I851),I851&lt;H851),AND(ISNUMBER(J851),J851&lt;0),AND(ISNUMBER(K851),K851&lt;0)),"要確認：時刻・時間・料金",IF(COUNTIFS(OtherPorts[作業日],A851,OtherPorts[曳船名],B851,OtherPorts[船名],D851,OtherPorts[門司港発],F851)&gt;1,"要確認：同じ他港作業が重複",IF(OR(NOT(ISNUMBER(O851)),M851="未確認"),"要確認：時間・根拠未確認","確認済")))))</f>
        <v/>
      </c>
      <c r="S851" s="10" t="str">
        <f>IF(B851="","",IF(ISNUMBER(K851),0,1))</f>
        <v/>
      </c>
    </row>
    <row r="852" spans="1:19" ht="24.95" customHeight="1" x14ac:dyDescent="0.2">
      <c r="A852" s="20"/>
      <c r="B852" s="7"/>
      <c r="C852" s="7"/>
      <c r="D852" s="7"/>
      <c r="E852" s="7"/>
      <c r="F852" s="26"/>
      <c r="G852" s="26"/>
      <c r="H852" s="26"/>
      <c r="I852" s="26"/>
      <c r="J852" s="32"/>
      <c r="K852" s="35"/>
      <c r="L852" s="7"/>
      <c r="M852" s="7"/>
      <c r="N852" s="7"/>
      <c r="O852" s="18" t="str">
        <f>IF(B852="","",IF(AND(ISNUMBER(F852),ISNUMBER(I852),I852&gt;=F852),ROUND((I852-F852)*24,4),IF(OR(F852&lt;&gt;"",I852&lt;&gt;""),"",IF(AND(ISNUMBER(J852),J852&gt;=0),J852,""))))</f>
        <v/>
      </c>
      <c r="P852" s="10" t="str">
        <f>IF(B852="","",IF(AND(ISNUMBER(F852),ISNUMBER(I852),I852&gt;=F852),"実績：門司発～門司着",IF(OR(F852&lt;&gt;"",I852&lt;&gt;""),"要確認：時刻不足・逆転",IF(AND(ISNUMBER(J852),J852&gt;=0),"実績：記録の時間","未確認"))))</f>
        <v/>
      </c>
      <c r="Q852" s="10" t="str">
        <f>IF(B852="","",IF(ISNUMBER(A852),YEAR(A852)-IF(MONTH(A852)&lt;4,1,0),""))</f>
        <v/>
      </c>
      <c r="R852" s="10" t="str">
        <f>IF(B852="","",IF(OR(NOT(ISNUMBER(A852)),C852="",D852="",L852="",M852="",AND(B852&lt;&gt;"関豊丸",B852&lt;&gt;"長豊丸")),"要確認：対象船・基本項目",IF(OR(P852="要確認：時刻不足・逆転",AND(ISNUMBER(G852),ISNUMBER(H852),H852&lt;G852),AND(ISNUMBER(F852),ISNUMBER(G852),G852&lt;F852),AND(ISNUMBER(H852),ISNUMBER(I852),I852&lt;H852),AND(ISNUMBER(J852),J852&lt;0),AND(ISNUMBER(K852),K852&lt;0)),"要確認：時刻・時間・料金",IF(COUNTIFS(OtherPorts[作業日],A852,OtherPorts[曳船名],B852,OtherPorts[船名],D852,OtherPorts[門司港発],F852)&gt;1,"要確認：同じ他港作業が重複",IF(OR(NOT(ISNUMBER(O852)),M852="未確認"),"要確認：時間・根拠未確認","確認済")))))</f>
        <v/>
      </c>
      <c r="S852" s="10" t="str">
        <f>IF(B852="","",IF(ISNUMBER(K852),0,1))</f>
        <v/>
      </c>
    </row>
    <row r="853" spans="1:19" ht="24.95" customHeight="1" x14ac:dyDescent="0.2">
      <c r="A853" s="20"/>
      <c r="B853" s="7"/>
      <c r="C853" s="7"/>
      <c r="D853" s="7"/>
      <c r="E853" s="7"/>
      <c r="F853" s="26"/>
      <c r="G853" s="26"/>
      <c r="H853" s="26"/>
      <c r="I853" s="26"/>
      <c r="J853" s="32"/>
      <c r="K853" s="35"/>
      <c r="L853" s="7"/>
      <c r="M853" s="7"/>
      <c r="N853" s="7"/>
      <c r="O853" s="18" t="str">
        <f>IF(B853="","",IF(AND(ISNUMBER(F853),ISNUMBER(I853),I853&gt;=F853),ROUND((I853-F853)*24,4),IF(OR(F853&lt;&gt;"",I853&lt;&gt;""),"",IF(AND(ISNUMBER(J853),J853&gt;=0),J853,""))))</f>
        <v/>
      </c>
      <c r="P853" s="10" t="str">
        <f>IF(B853="","",IF(AND(ISNUMBER(F853),ISNUMBER(I853),I853&gt;=F853),"実績：門司発～門司着",IF(OR(F853&lt;&gt;"",I853&lt;&gt;""),"要確認：時刻不足・逆転",IF(AND(ISNUMBER(J853),J853&gt;=0),"実績：記録の時間","未確認"))))</f>
        <v/>
      </c>
      <c r="Q853" s="10" t="str">
        <f>IF(B853="","",IF(ISNUMBER(A853),YEAR(A853)-IF(MONTH(A853)&lt;4,1,0),""))</f>
        <v/>
      </c>
      <c r="R853" s="10" t="str">
        <f>IF(B853="","",IF(OR(NOT(ISNUMBER(A853)),C853="",D853="",L853="",M853="",AND(B853&lt;&gt;"関豊丸",B853&lt;&gt;"長豊丸")),"要確認：対象船・基本項目",IF(OR(P853="要確認：時刻不足・逆転",AND(ISNUMBER(G853),ISNUMBER(H853),H853&lt;G853),AND(ISNUMBER(F853),ISNUMBER(G853),G853&lt;F853),AND(ISNUMBER(H853),ISNUMBER(I853),I853&lt;H853),AND(ISNUMBER(J853),J853&lt;0),AND(ISNUMBER(K853),K853&lt;0)),"要確認：時刻・時間・料金",IF(COUNTIFS(OtherPorts[作業日],A853,OtherPorts[曳船名],B853,OtherPorts[船名],D853,OtherPorts[門司港発],F853)&gt;1,"要確認：同じ他港作業が重複",IF(OR(NOT(ISNUMBER(O853)),M853="未確認"),"要確認：時間・根拠未確認","確認済")))))</f>
        <v/>
      </c>
      <c r="S853" s="10" t="str">
        <f>IF(B853="","",IF(ISNUMBER(K853),0,1))</f>
        <v/>
      </c>
    </row>
    <row r="854" spans="1:19" ht="24.95" customHeight="1" x14ac:dyDescent="0.2">
      <c r="A854" s="20"/>
      <c r="B854" s="7"/>
      <c r="C854" s="7"/>
      <c r="D854" s="7"/>
      <c r="E854" s="7"/>
      <c r="F854" s="26"/>
      <c r="G854" s="26"/>
      <c r="H854" s="26"/>
      <c r="I854" s="26"/>
      <c r="J854" s="32"/>
      <c r="K854" s="35"/>
      <c r="L854" s="7"/>
      <c r="M854" s="7"/>
      <c r="N854" s="7"/>
      <c r="O854" s="18" t="str">
        <f>IF(B854="","",IF(AND(ISNUMBER(F854),ISNUMBER(I854),I854&gt;=F854),ROUND((I854-F854)*24,4),IF(OR(F854&lt;&gt;"",I854&lt;&gt;""),"",IF(AND(ISNUMBER(J854),J854&gt;=0),J854,""))))</f>
        <v/>
      </c>
      <c r="P854" s="10" t="str">
        <f>IF(B854="","",IF(AND(ISNUMBER(F854),ISNUMBER(I854),I854&gt;=F854),"実績：門司発～門司着",IF(OR(F854&lt;&gt;"",I854&lt;&gt;""),"要確認：時刻不足・逆転",IF(AND(ISNUMBER(J854),J854&gt;=0),"実績：記録の時間","未確認"))))</f>
        <v/>
      </c>
      <c r="Q854" s="10" t="str">
        <f>IF(B854="","",IF(ISNUMBER(A854),YEAR(A854)-IF(MONTH(A854)&lt;4,1,0),""))</f>
        <v/>
      </c>
      <c r="R854" s="10" t="str">
        <f>IF(B854="","",IF(OR(NOT(ISNUMBER(A854)),C854="",D854="",L854="",M854="",AND(B854&lt;&gt;"関豊丸",B854&lt;&gt;"長豊丸")),"要確認：対象船・基本項目",IF(OR(P854="要確認：時刻不足・逆転",AND(ISNUMBER(G854),ISNUMBER(H854),H854&lt;G854),AND(ISNUMBER(F854),ISNUMBER(G854),G854&lt;F854),AND(ISNUMBER(H854),ISNUMBER(I854),I854&lt;H854),AND(ISNUMBER(J854),J854&lt;0),AND(ISNUMBER(K854),K854&lt;0)),"要確認：時刻・時間・料金",IF(COUNTIFS(OtherPorts[作業日],A854,OtherPorts[曳船名],B854,OtherPorts[船名],D854,OtherPorts[門司港発],F854)&gt;1,"要確認：同じ他港作業が重複",IF(OR(NOT(ISNUMBER(O854)),M854="未確認"),"要確認：時間・根拠未確認","確認済")))))</f>
        <v/>
      </c>
      <c r="S854" s="10" t="str">
        <f>IF(B854="","",IF(ISNUMBER(K854),0,1))</f>
        <v/>
      </c>
    </row>
    <row r="855" spans="1:19" ht="24.95" customHeight="1" x14ac:dyDescent="0.2">
      <c r="A855" s="20"/>
      <c r="B855" s="7"/>
      <c r="C855" s="7"/>
      <c r="D855" s="7"/>
      <c r="E855" s="7"/>
      <c r="F855" s="26"/>
      <c r="G855" s="26"/>
      <c r="H855" s="26"/>
      <c r="I855" s="26"/>
      <c r="J855" s="32"/>
      <c r="K855" s="35"/>
      <c r="L855" s="7"/>
      <c r="M855" s="7"/>
      <c r="N855" s="7"/>
      <c r="O855" s="18" t="str">
        <f>IF(B855="","",IF(AND(ISNUMBER(F855),ISNUMBER(I855),I855&gt;=F855),ROUND((I855-F855)*24,4),IF(OR(F855&lt;&gt;"",I855&lt;&gt;""),"",IF(AND(ISNUMBER(J855),J855&gt;=0),J855,""))))</f>
        <v/>
      </c>
      <c r="P855" s="10" t="str">
        <f>IF(B855="","",IF(AND(ISNUMBER(F855),ISNUMBER(I855),I855&gt;=F855),"実績：門司発～門司着",IF(OR(F855&lt;&gt;"",I855&lt;&gt;""),"要確認：時刻不足・逆転",IF(AND(ISNUMBER(J855),J855&gt;=0),"実績：記録の時間","未確認"))))</f>
        <v/>
      </c>
      <c r="Q855" s="10" t="str">
        <f>IF(B855="","",IF(ISNUMBER(A855),YEAR(A855)-IF(MONTH(A855)&lt;4,1,0),""))</f>
        <v/>
      </c>
      <c r="R855" s="10" t="str">
        <f>IF(B855="","",IF(OR(NOT(ISNUMBER(A855)),C855="",D855="",L855="",M855="",AND(B855&lt;&gt;"関豊丸",B855&lt;&gt;"長豊丸")),"要確認：対象船・基本項目",IF(OR(P855="要確認：時刻不足・逆転",AND(ISNUMBER(G855),ISNUMBER(H855),H855&lt;G855),AND(ISNUMBER(F855),ISNUMBER(G855),G855&lt;F855),AND(ISNUMBER(H855),ISNUMBER(I855),I855&lt;H855),AND(ISNUMBER(J855),J855&lt;0),AND(ISNUMBER(K855),K855&lt;0)),"要確認：時刻・時間・料金",IF(COUNTIFS(OtherPorts[作業日],A855,OtherPorts[曳船名],B855,OtherPorts[船名],D855,OtherPorts[門司港発],F855)&gt;1,"要確認：同じ他港作業が重複",IF(OR(NOT(ISNUMBER(O855)),M855="未確認"),"要確認：時間・根拠未確認","確認済")))))</f>
        <v/>
      </c>
      <c r="S855" s="10" t="str">
        <f>IF(B855="","",IF(ISNUMBER(K855),0,1))</f>
        <v/>
      </c>
    </row>
    <row r="856" spans="1:19" ht="24.95" customHeight="1" x14ac:dyDescent="0.2">
      <c r="A856" s="20"/>
      <c r="B856" s="7"/>
      <c r="C856" s="7"/>
      <c r="D856" s="7"/>
      <c r="E856" s="7"/>
      <c r="F856" s="26"/>
      <c r="G856" s="26"/>
      <c r="H856" s="26"/>
      <c r="I856" s="26"/>
      <c r="J856" s="32"/>
      <c r="K856" s="35"/>
      <c r="L856" s="7"/>
      <c r="M856" s="7"/>
      <c r="N856" s="7"/>
      <c r="O856" s="18" t="str">
        <f>IF(B856="","",IF(AND(ISNUMBER(F856),ISNUMBER(I856),I856&gt;=F856),ROUND((I856-F856)*24,4),IF(OR(F856&lt;&gt;"",I856&lt;&gt;""),"",IF(AND(ISNUMBER(J856),J856&gt;=0),J856,""))))</f>
        <v/>
      </c>
      <c r="P856" s="10" t="str">
        <f>IF(B856="","",IF(AND(ISNUMBER(F856),ISNUMBER(I856),I856&gt;=F856),"実績：門司発～門司着",IF(OR(F856&lt;&gt;"",I856&lt;&gt;""),"要確認：時刻不足・逆転",IF(AND(ISNUMBER(J856),J856&gt;=0),"実績：記録の時間","未確認"))))</f>
        <v/>
      </c>
      <c r="Q856" s="10" t="str">
        <f>IF(B856="","",IF(ISNUMBER(A856),YEAR(A856)-IF(MONTH(A856)&lt;4,1,0),""))</f>
        <v/>
      </c>
      <c r="R856" s="10" t="str">
        <f>IF(B856="","",IF(OR(NOT(ISNUMBER(A856)),C856="",D856="",L856="",M856="",AND(B856&lt;&gt;"関豊丸",B856&lt;&gt;"長豊丸")),"要確認：対象船・基本項目",IF(OR(P856="要確認：時刻不足・逆転",AND(ISNUMBER(G856),ISNUMBER(H856),H856&lt;G856),AND(ISNUMBER(F856),ISNUMBER(G856),G856&lt;F856),AND(ISNUMBER(H856),ISNUMBER(I856),I856&lt;H856),AND(ISNUMBER(J856),J856&lt;0),AND(ISNUMBER(K856),K856&lt;0)),"要確認：時刻・時間・料金",IF(COUNTIFS(OtherPorts[作業日],A856,OtherPorts[曳船名],B856,OtherPorts[船名],D856,OtherPorts[門司港発],F856)&gt;1,"要確認：同じ他港作業が重複",IF(OR(NOT(ISNUMBER(O856)),M856="未確認"),"要確認：時間・根拠未確認","確認済")))))</f>
        <v/>
      </c>
      <c r="S856" s="10" t="str">
        <f>IF(B856="","",IF(ISNUMBER(K856),0,1))</f>
        <v/>
      </c>
    </row>
    <row r="857" spans="1:19" ht="24.95" customHeight="1" x14ac:dyDescent="0.2">
      <c r="A857" s="20"/>
      <c r="B857" s="7"/>
      <c r="C857" s="7"/>
      <c r="D857" s="7"/>
      <c r="E857" s="7"/>
      <c r="F857" s="26"/>
      <c r="G857" s="26"/>
      <c r="H857" s="26"/>
      <c r="I857" s="26"/>
      <c r="J857" s="32"/>
      <c r="K857" s="35"/>
      <c r="L857" s="7"/>
      <c r="M857" s="7"/>
      <c r="N857" s="7"/>
      <c r="O857" s="18" t="str">
        <f>IF(B857="","",IF(AND(ISNUMBER(F857),ISNUMBER(I857),I857&gt;=F857),ROUND((I857-F857)*24,4),IF(OR(F857&lt;&gt;"",I857&lt;&gt;""),"",IF(AND(ISNUMBER(J857),J857&gt;=0),J857,""))))</f>
        <v/>
      </c>
      <c r="P857" s="10" t="str">
        <f>IF(B857="","",IF(AND(ISNUMBER(F857),ISNUMBER(I857),I857&gt;=F857),"実績：門司発～門司着",IF(OR(F857&lt;&gt;"",I857&lt;&gt;""),"要確認：時刻不足・逆転",IF(AND(ISNUMBER(J857),J857&gt;=0),"実績：記録の時間","未確認"))))</f>
        <v/>
      </c>
      <c r="Q857" s="10" t="str">
        <f>IF(B857="","",IF(ISNUMBER(A857),YEAR(A857)-IF(MONTH(A857)&lt;4,1,0),""))</f>
        <v/>
      </c>
      <c r="R857" s="10" t="str">
        <f>IF(B857="","",IF(OR(NOT(ISNUMBER(A857)),C857="",D857="",L857="",M857="",AND(B857&lt;&gt;"関豊丸",B857&lt;&gt;"長豊丸")),"要確認：対象船・基本項目",IF(OR(P857="要確認：時刻不足・逆転",AND(ISNUMBER(G857),ISNUMBER(H857),H857&lt;G857),AND(ISNUMBER(F857),ISNUMBER(G857),G857&lt;F857),AND(ISNUMBER(H857),ISNUMBER(I857),I857&lt;H857),AND(ISNUMBER(J857),J857&lt;0),AND(ISNUMBER(K857),K857&lt;0)),"要確認：時刻・時間・料金",IF(COUNTIFS(OtherPorts[作業日],A857,OtherPorts[曳船名],B857,OtherPorts[船名],D857,OtherPorts[門司港発],F857)&gt;1,"要確認：同じ他港作業が重複",IF(OR(NOT(ISNUMBER(O857)),M857="未確認"),"要確認：時間・根拠未確認","確認済")))))</f>
        <v/>
      </c>
      <c r="S857" s="10" t="str">
        <f>IF(B857="","",IF(ISNUMBER(K857),0,1))</f>
        <v/>
      </c>
    </row>
    <row r="858" spans="1:19" ht="24.95" customHeight="1" x14ac:dyDescent="0.2">
      <c r="A858" s="20"/>
      <c r="B858" s="7"/>
      <c r="C858" s="7"/>
      <c r="D858" s="7"/>
      <c r="E858" s="7"/>
      <c r="F858" s="26"/>
      <c r="G858" s="26"/>
      <c r="H858" s="26"/>
      <c r="I858" s="26"/>
      <c r="J858" s="32"/>
      <c r="K858" s="35"/>
      <c r="L858" s="7"/>
      <c r="M858" s="7"/>
      <c r="N858" s="7"/>
      <c r="O858" s="18" t="str">
        <f>IF(B858="","",IF(AND(ISNUMBER(F858),ISNUMBER(I858),I858&gt;=F858),ROUND((I858-F858)*24,4),IF(OR(F858&lt;&gt;"",I858&lt;&gt;""),"",IF(AND(ISNUMBER(J858),J858&gt;=0),J858,""))))</f>
        <v/>
      </c>
      <c r="P858" s="10" t="str">
        <f>IF(B858="","",IF(AND(ISNUMBER(F858),ISNUMBER(I858),I858&gt;=F858),"実績：門司発～門司着",IF(OR(F858&lt;&gt;"",I858&lt;&gt;""),"要確認：時刻不足・逆転",IF(AND(ISNUMBER(J858),J858&gt;=0),"実績：記録の時間","未確認"))))</f>
        <v/>
      </c>
      <c r="Q858" s="10" t="str">
        <f>IF(B858="","",IF(ISNUMBER(A858),YEAR(A858)-IF(MONTH(A858)&lt;4,1,0),""))</f>
        <v/>
      </c>
      <c r="R858" s="10" t="str">
        <f>IF(B858="","",IF(OR(NOT(ISNUMBER(A858)),C858="",D858="",L858="",M858="",AND(B858&lt;&gt;"関豊丸",B858&lt;&gt;"長豊丸")),"要確認：対象船・基本項目",IF(OR(P858="要確認：時刻不足・逆転",AND(ISNUMBER(G858),ISNUMBER(H858),H858&lt;G858),AND(ISNUMBER(F858),ISNUMBER(G858),G858&lt;F858),AND(ISNUMBER(H858),ISNUMBER(I858),I858&lt;H858),AND(ISNUMBER(J858),J858&lt;0),AND(ISNUMBER(K858),K858&lt;0)),"要確認：時刻・時間・料金",IF(COUNTIFS(OtherPorts[作業日],A858,OtherPorts[曳船名],B858,OtherPorts[船名],D858,OtherPorts[門司港発],F858)&gt;1,"要確認：同じ他港作業が重複",IF(OR(NOT(ISNUMBER(O858)),M858="未確認"),"要確認：時間・根拠未確認","確認済")))))</f>
        <v/>
      </c>
      <c r="S858" s="10" t="str">
        <f>IF(B858="","",IF(ISNUMBER(K858),0,1))</f>
        <v/>
      </c>
    </row>
    <row r="859" spans="1:19" ht="24.95" customHeight="1" x14ac:dyDescent="0.2">
      <c r="A859" s="20"/>
      <c r="B859" s="7"/>
      <c r="C859" s="7"/>
      <c r="D859" s="7"/>
      <c r="E859" s="7"/>
      <c r="F859" s="26"/>
      <c r="G859" s="26"/>
      <c r="H859" s="26"/>
      <c r="I859" s="26"/>
      <c r="J859" s="32"/>
      <c r="K859" s="35"/>
      <c r="L859" s="7"/>
      <c r="M859" s="7"/>
      <c r="N859" s="7"/>
      <c r="O859" s="18" t="str">
        <f>IF(B859="","",IF(AND(ISNUMBER(F859),ISNUMBER(I859),I859&gt;=F859),ROUND((I859-F859)*24,4),IF(OR(F859&lt;&gt;"",I859&lt;&gt;""),"",IF(AND(ISNUMBER(J859),J859&gt;=0),J859,""))))</f>
        <v/>
      </c>
      <c r="P859" s="10" t="str">
        <f>IF(B859="","",IF(AND(ISNUMBER(F859),ISNUMBER(I859),I859&gt;=F859),"実績：門司発～門司着",IF(OR(F859&lt;&gt;"",I859&lt;&gt;""),"要確認：時刻不足・逆転",IF(AND(ISNUMBER(J859),J859&gt;=0),"実績：記録の時間","未確認"))))</f>
        <v/>
      </c>
      <c r="Q859" s="10" t="str">
        <f>IF(B859="","",IF(ISNUMBER(A859),YEAR(A859)-IF(MONTH(A859)&lt;4,1,0),""))</f>
        <v/>
      </c>
      <c r="R859" s="10" t="str">
        <f>IF(B859="","",IF(OR(NOT(ISNUMBER(A859)),C859="",D859="",L859="",M859="",AND(B859&lt;&gt;"関豊丸",B859&lt;&gt;"長豊丸")),"要確認：対象船・基本項目",IF(OR(P859="要確認：時刻不足・逆転",AND(ISNUMBER(G859),ISNUMBER(H859),H859&lt;G859),AND(ISNUMBER(F859),ISNUMBER(G859),G859&lt;F859),AND(ISNUMBER(H859),ISNUMBER(I859),I859&lt;H859),AND(ISNUMBER(J859),J859&lt;0),AND(ISNUMBER(K859),K859&lt;0)),"要確認：時刻・時間・料金",IF(COUNTIFS(OtherPorts[作業日],A859,OtherPorts[曳船名],B859,OtherPorts[船名],D859,OtherPorts[門司港発],F859)&gt;1,"要確認：同じ他港作業が重複",IF(OR(NOT(ISNUMBER(O859)),M859="未確認"),"要確認：時間・根拠未確認","確認済")))))</f>
        <v/>
      </c>
      <c r="S859" s="10" t="str">
        <f>IF(B859="","",IF(ISNUMBER(K859),0,1))</f>
        <v/>
      </c>
    </row>
    <row r="860" spans="1:19" ht="24.95" customHeight="1" x14ac:dyDescent="0.2">
      <c r="A860" s="20"/>
      <c r="B860" s="7"/>
      <c r="C860" s="7"/>
      <c r="D860" s="7"/>
      <c r="E860" s="7"/>
      <c r="F860" s="26"/>
      <c r="G860" s="26"/>
      <c r="H860" s="26"/>
      <c r="I860" s="26"/>
      <c r="J860" s="32"/>
      <c r="K860" s="35"/>
      <c r="L860" s="7"/>
      <c r="M860" s="7"/>
      <c r="N860" s="7"/>
      <c r="O860" s="18" t="str">
        <f>IF(B860="","",IF(AND(ISNUMBER(F860),ISNUMBER(I860),I860&gt;=F860),ROUND((I860-F860)*24,4),IF(OR(F860&lt;&gt;"",I860&lt;&gt;""),"",IF(AND(ISNUMBER(J860),J860&gt;=0),J860,""))))</f>
        <v/>
      </c>
      <c r="P860" s="10" t="str">
        <f>IF(B860="","",IF(AND(ISNUMBER(F860),ISNUMBER(I860),I860&gt;=F860),"実績：門司発～門司着",IF(OR(F860&lt;&gt;"",I860&lt;&gt;""),"要確認：時刻不足・逆転",IF(AND(ISNUMBER(J860),J860&gt;=0),"実績：記録の時間","未確認"))))</f>
        <v/>
      </c>
      <c r="Q860" s="10" t="str">
        <f>IF(B860="","",IF(ISNUMBER(A860),YEAR(A860)-IF(MONTH(A860)&lt;4,1,0),""))</f>
        <v/>
      </c>
      <c r="R860" s="10" t="str">
        <f>IF(B860="","",IF(OR(NOT(ISNUMBER(A860)),C860="",D860="",L860="",M860="",AND(B860&lt;&gt;"関豊丸",B860&lt;&gt;"長豊丸")),"要確認：対象船・基本項目",IF(OR(P860="要確認：時刻不足・逆転",AND(ISNUMBER(G860),ISNUMBER(H860),H860&lt;G860),AND(ISNUMBER(F860),ISNUMBER(G860),G860&lt;F860),AND(ISNUMBER(H860),ISNUMBER(I860),I860&lt;H860),AND(ISNUMBER(J860),J860&lt;0),AND(ISNUMBER(K860),K860&lt;0)),"要確認：時刻・時間・料金",IF(COUNTIFS(OtherPorts[作業日],A860,OtherPorts[曳船名],B860,OtherPorts[船名],D860,OtherPorts[門司港発],F860)&gt;1,"要確認：同じ他港作業が重複",IF(OR(NOT(ISNUMBER(O860)),M860="未確認"),"要確認：時間・根拠未確認","確認済")))))</f>
        <v/>
      </c>
      <c r="S860" s="10" t="str">
        <f>IF(B860="","",IF(ISNUMBER(K860),0,1))</f>
        <v/>
      </c>
    </row>
    <row r="861" spans="1:19" ht="24.95" customHeight="1" x14ac:dyDescent="0.2">
      <c r="A861" s="20"/>
      <c r="B861" s="7"/>
      <c r="C861" s="7"/>
      <c r="D861" s="7"/>
      <c r="E861" s="7"/>
      <c r="F861" s="26"/>
      <c r="G861" s="26"/>
      <c r="H861" s="26"/>
      <c r="I861" s="26"/>
      <c r="J861" s="32"/>
      <c r="K861" s="35"/>
      <c r="L861" s="7"/>
      <c r="M861" s="7"/>
      <c r="N861" s="7"/>
      <c r="O861" s="18" t="str">
        <f>IF(B861="","",IF(AND(ISNUMBER(F861),ISNUMBER(I861),I861&gt;=F861),ROUND((I861-F861)*24,4),IF(OR(F861&lt;&gt;"",I861&lt;&gt;""),"",IF(AND(ISNUMBER(J861),J861&gt;=0),J861,""))))</f>
        <v/>
      </c>
      <c r="P861" s="10" t="str">
        <f>IF(B861="","",IF(AND(ISNUMBER(F861),ISNUMBER(I861),I861&gt;=F861),"実績：門司発～門司着",IF(OR(F861&lt;&gt;"",I861&lt;&gt;""),"要確認：時刻不足・逆転",IF(AND(ISNUMBER(J861),J861&gt;=0),"実績：記録の時間","未確認"))))</f>
        <v/>
      </c>
      <c r="Q861" s="10" t="str">
        <f>IF(B861="","",IF(ISNUMBER(A861),YEAR(A861)-IF(MONTH(A861)&lt;4,1,0),""))</f>
        <v/>
      </c>
      <c r="R861" s="10" t="str">
        <f>IF(B861="","",IF(OR(NOT(ISNUMBER(A861)),C861="",D861="",L861="",M861="",AND(B861&lt;&gt;"関豊丸",B861&lt;&gt;"長豊丸")),"要確認：対象船・基本項目",IF(OR(P861="要確認：時刻不足・逆転",AND(ISNUMBER(G861),ISNUMBER(H861),H861&lt;G861),AND(ISNUMBER(F861),ISNUMBER(G861),G861&lt;F861),AND(ISNUMBER(H861),ISNUMBER(I861),I861&lt;H861),AND(ISNUMBER(J861),J861&lt;0),AND(ISNUMBER(K861),K861&lt;0)),"要確認：時刻・時間・料金",IF(COUNTIFS(OtherPorts[作業日],A861,OtherPorts[曳船名],B861,OtherPorts[船名],D861,OtherPorts[門司港発],F861)&gt;1,"要確認：同じ他港作業が重複",IF(OR(NOT(ISNUMBER(O861)),M861="未確認"),"要確認：時間・根拠未確認","確認済")))))</f>
        <v/>
      </c>
      <c r="S861" s="10" t="str">
        <f>IF(B861="","",IF(ISNUMBER(K861),0,1))</f>
        <v/>
      </c>
    </row>
    <row r="862" spans="1:19" ht="24.95" customHeight="1" x14ac:dyDescent="0.2">
      <c r="A862" s="20"/>
      <c r="B862" s="7"/>
      <c r="C862" s="7"/>
      <c r="D862" s="7"/>
      <c r="E862" s="7"/>
      <c r="F862" s="26"/>
      <c r="G862" s="26"/>
      <c r="H862" s="26"/>
      <c r="I862" s="26"/>
      <c r="J862" s="32"/>
      <c r="K862" s="35"/>
      <c r="L862" s="7"/>
      <c r="M862" s="7"/>
      <c r="N862" s="7"/>
      <c r="O862" s="18" t="str">
        <f>IF(B862="","",IF(AND(ISNUMBER(F862),ISNUMBER(I862),I862&gt;=F862),ROUND((I862-F862)*24,4),IF(OR(F862&lt;&gt;"",I862&lt;&gt;""),"",IF(AND(ISNUMBER(J862),J862&gt;=0),J862,""))))</f>
        <v/>
      </c>
      <c r="P862" s="10" t="str">
        <f>IF(B862="","",IF(AND(ISNUMBER(F862),ISNUMBER(I862),I862&gt;=F862),"実績：門司発～門司着",IF(OR(F862&lt;&gt;"",I862&lt;&gt;""),"要確認：時刻不足・逆転",IF(AND(ISNUMBER(J862),J862&gt;=0),"実績：記録の時間","未確認"))))</f>
        <v/>
      </c>
      <c r="Q862" s="10" t="str">
        <f>IF(B862="","",IF(ISNUMBER(A862),YEAR(A862)-IF(MONTH(A862)&lt;4,1,0),""))</f>
        <v/>
      </c>
      <c r="R862" s="10" t="str">
        <f>IF(B862="","",IF(OR(NOT(ISNUMBER(A862)),C862="",D862="",L862="",M862="",AND(B862&lt;&gt;"関豊丸",B862&lt;&gt;"長豊丸")),"要確認：対象船・基本項目",IF(OR(P862="要確認：時刻不足・逆転",AND(ISNUMBER(G862),ISNUMBER(H862),H862&lt;G862),AND(ISNUMBER(F862),ISNUMBER(G862),G862&lt;F862),AND(ISNUMBER(H862),ISNUMBER(I862),I862&lt;H862),AND(ISNUMBER(J862),J862&lt;0),AND(ISNUMBER(K862),K862&lt;0)),"要確認：時刻・時間・料金",IF(COUNTIFS(OtherPorts[作業日],A862,OtherPorts[曳船名],B862,OtherPorts[船名],D862,OtherPorts[門司港発],F862)&gt;1,"要確認：同じ他港作業が重複",IF(OR(NOT(ISNUMBER(O862)),M862="未確認"),"要確認：時間・根拠未確認","確認済")))))</f>
        <v/>
      </c>
      <c r="S862" s="10" t="str">
        <f>IF(B862="","",IF(ISNUMBER(K862),0,1))</f>
        <v/>
      </c>
    </row>
    <row r="863" spans="1:19" ht="24.95" customHeight="1" x14ac:dyDescent="0.2">
      <c r="A863" s="20"/>
      <c r="B863" s="7"/>
      <c r="C863" s="7"/>
      <c r="D863" s="7"/>
      <c r="E863" s="7"/>
      <c r="F863" s="26"/>
      <c r="G863" s="26"/>
      <c r="H863" s="26"/>
      <c r="I863" s="26"/>
      <c r="J863" s="32"/>
      <c r="K863" s="35"/>
      <c r="L863" s="7"/>
      <c r="M863" s="7"/>
      <c r="N863" s="7"/>
      <c r="O863" s="18" t="str">
        <f>IF(B863="","",IF(AND(ISNUMBER(F863),ISNUMBER(I863),I863&gt;=F863),ROUND((I863-F863)*24,4),IF(OR(F863&lt;&gt;"",I863&lt;&gt;""),"",IF(AND(ISNUMBER(J863),J863&gt;=0),J863,""))))</f>
        <v/>
      </c>
      <c r="P863" s="10" t="str">
        <f>IF(B863="","",IF(AND(ISNUMBER(F863),ISNUMBER(I863),I863&gt;=F863),"実績：門司発～門司着",IF(OR(F863&lt;&gt;"",I863&lt;&gt;""),"要確認：時刻不足・逆転",IF(AND(ISNUMBER(J863),J863&gt;=0),"実績：記録の時間","未確認"))))</f>
        <v/>
      </c>
      <c r="Q863" s="10" t="str">
        <f>IF(B863="","",IF(ISNUMBER(A863),YEAR(A863)-IF(MONTH(A863)&lt;4,1,0),""))</f>
        <v/>
      </c>
      <c r="R863" s="10" t="str">
        <f>IF(B863="","",IF(OR(NOT(ISNUMBER(A863)),C863="",D863="",L863="",M863="",AND(B863&lt;&gt;"関豊丸",B863&lt;&gt;"長豊丸")),"要確認：対象船・基本項目",IF(OR(P863="要確認：時刻不足・逆転",AND(ISNUMBER(G863),ISNUMBER(H863),H863&lt;G863),AND(ISNUMBER(F863),ISNUMBER(G863),G863&lt;F863),AND(ISNUMBER(H863),ISNUMBER(I863),I863&lt;H863),AND(ISNUMBER(J863),J863&lt;0),AND(ISNUMBER(K863),K863&lt;0)),"要確認：時刻・時間・料金",IF(COUNTIFS(OtherPorts[作業日],A863,OtherPorts[曳船名],B863,OtherPorts[船名],D863,OtherPorts[門司港発],F863)&gt;1,"要確認：同じ他港作業が重複",IF(OR(NOT(ISNUMBER(O863)),M863="未確認"),"要確認：時間・根拠未確認","確認済")))))</f>
        <v/>
      </c>
      <c r="S863" s="10" t="str">
        <f>IF(B863="","",IF(ISNUMBER(K863),0,1))</f>
        <v/>
      </c>
    </row>
    <row r="864" spans="1:19" ht="24.95" customHeight="1" x14ac:dyDescent="0.2">
      <c r="A864" s="20"/>
      <c r="B864" s="7"/>
      <c r="C864" s="7"/>
      <c r="D864" s="7"/>
      <c r="E864" s="7"/>
      <c r="F864" s="26"/>
      <c r="G864" s="26"/>
      <c r="H864" s="26"/>
      <c r="I864" s="26"/>
      <c r="J864" s="32"/>
      <c r="K864" s="35"/>
      <c r="L864" s="7"/>
      <c r="M864" s="7"/>
      <c r="N864" s="7"/>
      <c r="O864" s="18" t="str">
        <f>IF(B864="","",IF(AND(ISNUMBER(F864),ISNUMBER(I864),I864&gt;=F864),ROUND((I864-F864)*24,4),IF(OR(F864&lt;&gt;"",I864&lt;&gt;""),"",IF(AND(ISNUMBER(J864),J864&gt;=0),J864,""))))</f>
        <v/>
      </c>
      <c r="P864" s="10" t="str">
        <f>IF(B864="","",IF(AND(ISNUMBER(F864),ISNUMBER(I864),I864&gt;=F864),"実績：門司発～門司着",IF(OR(F864&lt;&gt;"",I864&lt;&gt;""),"要確認：時刻不足・逆転",IF(AND(ISNUMBER(J864),J864&gt;=0),"実績：記録の時間","未確認"))))</f>
        <v/>
      </c>
      <c r="Q864" s="10" t="str">
        <f>IF(B864="","",IF(ISNUMBER(A864),YEAR(A864)-IF(MONTH(A864)&lt;4,1,0),""))</f>
        <v/>
      </c>
      <c r="R864" s="10" t="str">
        <f>IF(B864="","",IF(OR(NOT(ISNUMBER(A864)),C864="",D864="",L864="",M864="",AND(B864&lt;&gt;"関豊丸",B864&lt;&gt;"長豊丸")),"要確認：対象船・基本項目",IF(OR(P864="要確認：時刻不足・逆転",AND(ISNUMBER(G864),ISNUMBER(H864),H864&lt;G864),AND(ISNUMBER(F864),ISNUMBER(G864),G864&lt;F864),AND(ISNUMBER(H864),ISNUMBER(I864),I864&lt;H864),AND(ISNUMBER(J864),J864&lt;0),AND(ISNUMBER(K864),K864&lt;0)),"要確認：時刻・時間・料金",IF(COUNTIFS(OtherPorts[作業日],A864,OtherPorts[曳船名],B864,OtherPorts[船名],D864,OtherPorts[門司港発],F864)&gt;1,"要確認：同じ他港作業が重複",IF(OR(NOT(ISNUMBER(O864)),M864="未確認"),"要確認：時間・根拠未確認","確認済")))))</f>
        <v/>
      </c>
      <c r="S864" s="10" t="str">
        <f>IF(B864="","",IF(ISNUMBER(K864),0,1))</f>
        <v/>
      </c>
    </row>
    <row r="865" spans="1:19" ht="24.95" customHeight="1" x14ac:dyDescent="0.2">
      <c r="A865" s="20"/>
      <c r="B865" s="7"/>
      <c r="C865" s="7"/>
      <c r="D865" s="7"/>
      <c r="E865" s="7"/>
      <c r="F865" s="26"/>
      <c r="G865" s="26"/>
      <c r="H865" s="26"/>
      <c r="I865" s="26"/>
      <c r="J865" s="32"/>
      <c r="K865" s="35"/>
      <c r="L865" s="7"/>
      <c r="M865" s="7"/>
      <c r="N865" s="7"/>
      <c r="O865" s="18" t="str">
        <f>IF(B865="","",IF(AND(ISNUMBER(F865),ISNUMBER(I865),I865&gt;=F865),ROUND((I865-F865)*24,4),IF(OR(F865&lt;&gt;"",I865&lt;&gt;""),"",IF(AND(ISNUMBER(J865),J865&gt;=0),J865,""))))</f>
        <v/>
      </c>
      <c r="P865" s="10" t="str">
        <f>IF(B865="","",IF(AND(ISNUMBER(F865),ISNUMBER(I865),I865&gt;=F865),"実績：門司発～門司着",IF(OR(F865&lt;&gt;"",I865&lt;&gt;""),"要確認：時刻不足・逆転",IF(AND(ISNUMBER(J865),J865&gt;=0),"実績：記録の時間","未確認"))))</f>
        <v/>
      </c>
      <c r="Q865" s="10" t="str">
        <f>IF(B865="","",IF(ISNUMBER(A865),YEAR(A865)-IF(MONTH(A865)&lt;4,1,0),""))</f>
        <v/>
      </c>
      <c r="R865" s="10" t="str">
        <f>IF(B865="","",IF(OR(NOT(ISNUMBER(A865)),C865="",D865="",L865="",M865="",AND(B865&lt;&gt;"関豊丸",B865&lt;&gt;"長豊丸")),"要確認：対象船・基本項目",IF(OR(P865="要確認：時刻不足・逆転",AND(ISNUMBER(G865),ISNUMBER(H865),H865&lt;G865),AND(ISNUMBER(F865),ISNUMBER(G865),G865&lt;F865),AND(ISNUMBER(H865),ISNUMBER(I865),I865&lt;H865),AND(ISNUMBER(J865),J865&lt;0),AND(ISNUMBER(K865),K865&lt;0)),"要確認：時刻・時間・料金",IF(COUNTIFS(OtherPorts[作業日],A865,OtherPorts[曳船名],B865,OtherPorts[船名],D865,OtherPorts[門司港発],F865)&gt;1,"要確認：同じ他港作業が重複",IF(OR(NOT(ISNUMBER(O865)),M865="未確認"),"要確認：時間・根拠未確認","確認済")))))</f>
        <v/>
      </c>
      <c r="S865" s="10" t="str">
        <f>IF(B865="","",IF(ISNUMBER(K865),0,1))</f>
        <v/>
      </c>
    </row>
    <row r="866" spans="1:19" ht="24.95" customHeight="1" x14ac:dyDescent="0.2">
      <c r="A866" s="20"/>
      <c r="B866" s="7"/>
      <c r="C866" s="7"/>
      <c r="D866" s="7"/>
      <c r="E866" s="7"/>
      <c r="F866" s="26"/>
      <c r="G866" s="26"/>
      <c r="H866" s="26"/>
      <c r="I866" s="26"/>
      <c r="J866" s="32"/>
      <c r="K866" s="35"/>
      <c r="L866" s="7"/>
      <c r="M866" s="7"/>
      <c r="N866" s="7"/>
      <c r="O866" s="18" t="str">
        <f>IF(B866="","",IF(AND(ISNUMBER(F866),ISNUMBER(I866),I866&gt;=F866),ROUND((I866-F866)*24,4),IF(OR(F866&lt;&gt;"",I866&lt;&gt;""),"",IF(AND(ISNUMBER(J866),J866&gt;=0),J866,""))))</f>
        <v/>
      </c>
      <c r="P866" s="10" t="str">
        <f>IF(B866="","",IF(AND(ISNUMBER(F866),ISNUMBER(I866),I866&gt;=F866),"実績：門司発～門司着",IF(OR(F866&lt;&gt;"",I866&lt;&gt;""),"要確認：時刻不足・逆転",IF(AND(ISNUMBER(J866),J866&gt;=0),"実績：記録の時間","未確認"))))</f>
        <v/>
      </c>
      <c r="Q866" s="10" t="str">
        <f>IF(B866="","",IF(ISNUMBER(A866),YEAR(A866)-IF(MONTH(A866)&lt;4,1,0),""))</f>
        <v/>
      </c>
      <c r="R866" s="10" t="str">
        <f>IF(B866="","",IF(OR(NOT(ISNUMBER(A866)),C866="",D866="",L866="",M866="",AND(B866&lt;&gt;"関豊丸",B866&lt;&gt;"長豊丸")),"要確認：対象船・基本項目",IF(OR(P866="要確認：時刻不足・逆転",AND(ISNUMBER(G866),ISNUMBER(H866),H866&lt;G866),AND(ISNUMBER(F866),ISNUMBER(G866),G866&lt;F866),AND(ISNUMBER(H866),ISNUMBER(I866),I866&lt;H866),AND(ISNUMBER(J866),J866&lt;0),AND(ISNUMBER(K866),K866&lt;0)),"要確認：時刻・時間・料金",IF(COUNTIFS(OtherPorts[作業日],A866,OtherPorts[曳船名],B866,OtherPorts[船名],D866,OtherPorts[門司港発],F866)&gt;1,"要確認：同じ他港作業が重複",IF(OR(NOT(ISNUMBER(O866)),M866="未確認"),"要確認：時間・根拠未確認","確認済")))))</f>
        <v/>
      </c>
      <c r="S866" s="10" t="str">
        <f>IF(B866="","",IF(ISNUMBER(K866),0,1))</f>
        <v/>
      </c>
    </row>
    <row r="867" spans="1:19" ht="24.95" customHeight="1" x14ac:dyDescent="0.2">
      <c r="A867" s="20"/>
      <c r="B867" s="7"/>
      <c r="C867" s="7"/>
      <c r="D867" s="7"/>
      <c r="E867" s="7"/>
      <c r="F867" s="26"/>
      <c r="G867" s="26"/>
      <c r="H867" s="26"/>
      <c r="I867" s="26"/>
      <c r="J867" s="32"/>
      <c r="K867" s="35"/>
      <c r="L867" s="7"/>
      <c r="M867" s="7"/>
      <c r="N867" s="7"/>
      <c r="O867" s="18" t="str">
        <f>IF(B867="","",IF(AND(ISNUMBER(F867),ISNUMBER(I867),I867&gt;=F867),ROUND((I867-F867)*24,4),IF(OR(F867&lt;&gt;"",I867&lt;&gt;""),"",IF(AND(ISNUMBER(J867),J867&gt;=0),J867,""))))</f>
        <v/>
      </c>
      <c r="P867" s="10" t="str">
        <f>IF(B867="","",IF(AND(ISNUMBER(F867),ISNUMBER(I867),I867&gt;=F867),"実績：門司発～門司着",IF(OR(F867&lt;&gt;"",I867&lt;&gt;""),"要確認：時刻不足・逆転",IF(AND(ISNUMBER(J867),J867&gt;=0),"実績：記録の時間","未確認"))))</f>
        <v/>
      </c>
      <c r="Q867" s="10" t="str">
        <f>IF(B867="","",IF(ISNUMBER(A867),YEAR(A867)-IF(MONTH(A867)&lt;4,1,0),""))</f>
        <v/>
      </c>
      <c r="R867" s="10" t="str">
        <f>IF(B867="","",IF(OR(NOT(ISNUMBER(A867)),C867="",D867="",L867="",M867="",AND(B867&lt;&gt;"関豊丸",B867&lt;&gt;"長豊丸")),"要確認：対象船・基本項目",IF(OR(P867="要確認：時刻不足・逆転",AND(ISNUMBER(G867),ISNUMBER(H867),H867&lt;G867),AND(ISNUMBER(F867),ISNUMBER(G867),G867&lt;F867),AND(ISNUMBER(H867),ISNUMBER(I867),I867&lt;H867),AND(ISNUMBER(J867),J867&lt;0),AND(ISNUMBER(K867),K867&lt;0)),"要確認：時刻・時間・料金",IF(COUNTIFS(OtherPorts[作業日],A867,OtherPorts[曳船名],B867,OtherPorts[船名],D867,OtherPorts[門司港発],F867)&gt;1,"要確認：同じ他港作業が重複",IF(OR(NOT(ISNUMBER(O867)),M867="未確認"),"要確認：時間・根拠未確認","確認済")))))</f>
        <v/>
      </c>
      <c r="S867" s="10" t="str">
        <f>IF(B867="","",IF(ISNUMBER(K867),0,1))</f>
        <v/>
      </c>
    </row>
    <row r="868" spans="1:19" ht="24.95" customHeight="1" x14ac:dyDescent="0.2">
      <c r="A868" s="20"/>
      <c r="B868" s="7"/>
      <c r="C868" s="7"/>
      <c r="D868" s="7"/>
      <c r="E868" s="7"/>
      <c r="F868" s="26"/>
      <c r="G868" s="26"/>
      <c r="H868" s="26"/>
      <c r="I868" s="26"/>
      <c r="J868" s="32"/>
      <c r="K868" s="35"/>
      <c r="L868" s="7"/>
      <c r="M868" s="7"/>
      <c r="N868" s="7"/>
      <c r="O868" s="18" t="str">
        <f>IF(B868="","",IF(AND(ISNUMBER(F868),ISNUMBER(I868),I868&gt;=F868),ROUND((I868-F868)*24,4),IF(OR(F868&lt;&gt;"",I868&lt;&gt;""),"",IF(AND(ISNUMBER(J868),J868&gt;=0),J868,""))))</f>
        <v/>
      </c>
      <c r="P868" s="10" t="str">
        <f>IF(B868="","",IF(AND(ISNUMBER(F868),ISNUMBER(I868),I868&gt;=F868),"実績：門司発～門司着",IF(OR(F868&lt;&gt;"",I868&lt;&gt;""),"要確認：時刻不足・逆転",IF(AND(ISNUMBER(J868),J868&gt;=0),"実績：記録の時間","未確認"))))</f>
        <v/>
      </c>
      <c r="Q868" s="10" t="str">
        <f>IF(B868="","",IF(ISNUMBER(A868),YEAR(A868)-IF(MONTH(A868)&lt;4,1,0),""))</f>
        <v/>
      </c>
      <c r="R868" s="10" t="str">
        <f>IF(B868="","",IF(OR(NOT(ISNUMBER(A868)),C868="",D868="",L868="",M868="",AND(B868&lt;&gt;"関豊丸",B868&lt;&gt;"長豊丸")),"要確認：対象船・基本項目",IF(OR(P868="要確認：時刻不足・逆転",AND(ISNUMBER(G868),ISNUMBER(H868),H868&lt;G868),AND(ISNUMBER(F868),ISNUMBER(G868),G868&lt;F868),AND(ISNUMBER(H868),ISNUMBER(I868),I868&lt;H868),AND(ISNUMBER(J868),J868&lt;0),AND(ISNUMBER(K868),K868&lt;0)),"要確認：時刻・時間・料金",IF(COUNTIFS(OtherPorts[作業日],A868,OtherPorts[曳船名],B868,OtherPorts[船名],D868,OtherPorts[門司港発],F868)&gt;1,"要確認：同じ他港作業が重複",IF(OR(NOT(ISNUMBER(O868)),M868="未確認"),"要確認：時間・根拠未確認","確認済")))))</f>
        <v/>
      </c>
      <c r="S868" s="10" t="str">
        <f>IF(B868="","",IF(ISNUMBER(K868),0,1))</f>
        <v/>
      </c>
    </row>
    <row r="869" spans="1:19" ht="24.95" customHeight="1" x14ac:dyDescent="0.2">
      <c r="A869" s="20"/>
      <c r="B869" s="7"/>
      <c r="C869" s="7"/>
      <c r="D869" s="7"/>
      <c r="E869" s="7"/>
      <c r="F869" s="26"/>
      <c r="G869" s="26"/>
      <c r="H869" s="26"/>
      <c r="I869" s="26"/>
      <c r="J869" s="32"/>
      <c r="K869" s="35"/>
      <c r="L869" s="7"/>
      <c r="M869" s="7"/>
      <c r="N869" s="7"/>
      <c r="O869" s="18" t="str">
        <f>IF(B869="","",IF(AND(ISNUMBER(F869),ISNUMBER(I869),I869&gt;=F869),ROUND((I869-F869)*24,4),IF(OR(F869&lt;&gt;"",I869&lt;&gt;""),"",IF(AND(ISNUMBER(J869),J869&gt;=0),J869,""))))</f>
        <v/>
      </c>
      <c r="P869" s="10" t="str">
        <f>IF(B869="","",IF(AND(ISNUMBER(F869),ISNUMBER(I869),I869&gt;=F869),"実績：門司発～門司着",IF(OR(F869&lt;&gt;"",I869&lt;&gt;""),"要確認：時刻不足・逆転",IF(AND(ISNUMBER(J869),J869&gt;=0),"実績：記録の時間","未確認"))))</f>
        <v/>
      </c>
      <c r="Q869" s="10" t="str">
        <f>IF(B869="","",IF(ISNUMBER(A869),YEAR(A869)-IF(MONTH(A869)&lt;4,1,0),""))</f>
        <v/>
      </c>
      <c r="R869" s="10" t="str">
        <f>IF(B869="","",IF(OR(NOT(ISNUMBER(A869)),C869="",D869="",L869="",M869="",AND(B869&lt;&gt;"関豊丸",B869&lt;&gt;"長豊丸")),"要確認：対象船・基本項目",IF(OR(P869="要確認：時刻不足・逆転",AND(ISNUMBER(G869),ISNUMBER(H869),H869&lt;G869),AND(ISNUMBER(F869),ISNUMBER(G869),G869&lt;F869),AND(ISNUMBER(H869),ISNUMBER(I869),I869&lt;H869),AND(ISNUMBER(J869),J869&lt;0),AND(ISNUMBER(K869),K869&lt;0)),"要確認：時刻・時間・料金",IF(COUNTIFS(OtherPorts[作業日],A869,OtherPorts[曳船名],B869,OtherPorts[船名],D869,OtherPorts[門司港発],F869)&gt;1,"要確認：同じ他港作業が重複",IF(OR(NOT(ISNUMBER(O869)),M869="未確認"),"要確認：時間・根拠未確認","確認済")))))</f>
        <v/>
      </c>
      <c r="S869" s="10" t="str">
        <f>IF(B869="","",IF(ISNUMBER(K869),0,1))</f>
        <v/>
      </c>
    </row>
    <row r="870" spans="1:19" ht="24.95" customHeight="1" x14ac:dyDescent="0.2">
      <c r="A870" s="20"/>
      <c r="B870" s="7"/>
      <c r="C870" s="7"/>
      <c r="D870" s="7"/>
      <c r="E870" s="7"/>
      <c r="F870" s="26"/>
      <c r="G870" s="26"/>
      <c r="H870" s="26"/>
      <c r="I870" s="26"/>
      <c r="J870" s="32"/>
      <c r="K870" s="35"/>
      <c r="L870" s="7"/>
      <c r="M870" s="7"/>
      <c r="N870" s="7"/>
      <c r="O870" s="18" t="str">
        <f>IF(B870="","",IF(AND(ISNUMBER(F870),ISNUMBER(I870),I870&gt;=F870),ROUND((I870-F870)*24,4),IF(OR(F870&lt;&gt;"",I870&lt;&gt;""),"",IF(AND(ISNUMBER(J870),J870&gt;=0),J870,""))))</f>
        <v/>
      </c>
      <c r="P870" s="10" t="str">
        <f>IF(B870="","",IF(AND(ISNUMBER(F870),ISNUMBER(I870),I870&gt;=F870),"実績：門司発～門司着",IF(OR(F870&lt;&gt;"",I870&lt;&gt;""),"要確認：時刻不足・逆転",IF(AND(ISNUMBER(J870),J870&gt;=0),"実績：記録の時間","未確認"))))</f>
        <v/>
      </c>
      <c r="Q870" s="10" t="str">
        <f>IF(B870="","",IF(ISNUMBER(A870),YEAR(A870)-IF(MONTH(A870)&lt;4,1,0),""))</f>
        <v/>
      </c>
      <c r="R870" s="10" t="str">
        <f>IF(B870="","",IF(OR(NOT(ISNUMBER(A870)),C870="",D870="",L870="",M870="",AND(B870&lt;&gt;"関豊丸",B870&lt;&gt;"長豊丸")),"要確認：対象船・基本項目",IF(OR(P870="要確認：時刻不足・逆転",AND(ISNUMBER(G870),ISNUMBER(H870),H870&lt;G870),AND(ISNUMBER(F870),ISNUMBER(G870),G870&lt;F870),AND(ISNUMBER(H870),ISNUMBER(I870),I870&lt;H870),AND(ISNUMBER(J870),J870&lt;0),AND(ISNUMBER(K870),K870&lt;0)),"要確認：時刻・時間・料金",IF(COUNTIFS(OtherPorts[作業日],A870,OtherPorts[曳船名],B870,OtherPorts[船名],D870,OtherPorts[門司港発],F870)&gt;1,"要確認：同じ他港作業が重複",IF(OR(NOT(ISNUMBER(O870)),M870="未確認"),"要確認：時間・根拠未確認","確認済")))))</f>
        <v/>
      </c>
      <c r="S870" s="10" t="str">
        <f>IF(B870="","",IF(ISNUMBER(K870),0,1))</f>
        <v/>
      </c>
    </row>
    <row r="871" spans="1:19" ht="24.95" customHeight="1" x14ac:dyDescent="0.2">
      <c r="A871" s="20"/>
      <c r="B871" s="7"/>
      <c r="C871" s="7"/>
      <c r="D871" s="7"/>
      <c r="E871" s="7"/>
      <c r="F871" s="26"/>
      <c r="G871" s="26"/>
      <c r="H871" s="26"/>
      <c r="I871" s="26"/>
      <c r="J871" s="32"/>
      <c r="K871" s="35"/>
      <c r="L871" s="7"/>
      <c r="M871" s="7"/>
      <c r="N871" s="7"/>
      <c r="O871" s="18" t="str">
        <f>IF(B871="","",IF(AND(ISNUMBER(F871),ISNUMBER(I871),I871&gt;=F871),ROUND((I871-F871)*24,4),IF(OR(F871&lt;&gt;"",I871&lt;&gt;""),"",IF(AND(ISNUMBER(J871),J871&gt;=0),J871,""))))</f>
        <v/>
      </c>
      <c r="P871" s="10" t="str">
        <f>IF(B871="","",IF(AND(ISNUMBER(F871),ISNUMBER(I871),I871&gt;=F871),"実績：門司発～門司着",IF(OR(F871&lt;&gt;"",I871&lt;&gt;""),"要確認：時刻不足・逆転",IF(AND(ISNUMBER(J871),J871&gt;=0),"実績：記録の時間","未確認"))))</f>
        <v/>
      </c>
      <c r="Q871" s="10" t="str">
        <f>IF(B871="","",IF(ISNUMBER(A871),YEAR(A871)-IF(MONTH(A871)&lt;4,1,0),""))</f>
        <v/>
      </c>
      <c r="R871" s="10" t="str">
        <f>IF(B871="","",IF(OR(NOT(ISNUMBER(A871)),C871="",D871="",L871="",M871="",AND(B871&lt;&gt;"関豊丸",B871&lt;&gt;"長豊丸")),"要確認：対象船・基本項目",IF(OR(P871="要確認：時刻不足・逆転",AND(ISNUMBER(G871),ISNUMBER(H871),H871&lt;G871),AND(ISNUMBER(F871),ISNUMBER(G871),G871&lt;F871),AND(ISNUMBER(H871),ISNUMBER(I871),I871&lt;H871),AND(ISNUMBER(J871),J871&lt;0),AND(ISNUMBER(K871),K871&lt;0)),"要確認：時刻・時間・料金",IF(COUNTIFS(OtherPorts[作業日],A871,OtherPorts[曳船名],B871,OtherPorts[船名],D871,OtherPorts[門司港発],F871)&gt;1,"要確認：同じ他港作業が重複",IF(OR(NOT(ISNUMBER(O871)),M871="未確認"),"要確認：時間・根拠未確認","確認済")))))</f>
        <v/>
      </c>
      <c r="S871" s="10" t="str">
        <f>IF(B871="","",IF(ISNUMBER(K871),0,1))</f>
        <v/>
      </c>
    </row>
    <row r="872" spans="1:19" ht="24.95" customHeight="1" x14ac:dyDescent="0.2">
      <c r="A872" s="20"/>
      <c r="B872" s="7"/>
      <c r="C872" s="7"/>
      <c r="D872" s="7"/>
      <c r="E872" s="7"/>
      <c r="F872" s="26"/>
      <c r="G872" s="26"/>
      <c r="H872" s="26"/>
      <c r="I872" s="26"/>
      <c r="J872" s="32"/>
      <c r="K872" s="35"/>
      <c r="L872" s="7"/>
      <c r="M872" s="7"/>
      <c r="N872" s="7"/>
      <c r="O872" s="18" t="str">
        <f>IF(B872="","",IF(AND(ISNUMBER(F872),ISNUMBER(I872),I872&gt;=F872),ROUND((I872-F872)*24,4),IF(OR(F872&lt;&gt;"",I872&lt;&gt;""),"",IF(AND(ISNUMBER(J872),J872&gt;=0),J872,""))))</f>
        <v/>
      </c>
      <c r="P872" s="10" t="str">
        <f>IF(B872="","",IF(AND(ISNUMBER(F872),ISNUMBER(I872),I872&gt;=F872),"実績：門司発～門司着",IF(OR(F872&lt;&gt;"",I872&lt;&gt;""),"要確認：時刻不足・逆転",IF(AND(ISNUMBER(J872),J872&gt;=0),"実績：記録の時間","未確認"))))</f>
        <v/>
      </c>
      <c r="Q872" s="10" t="str">
        <f>IF(B872="","",IF(ISNUMBER(A872),YEAR(A872)-IF(MONTH(A872)&lt;4,1,0),""))</f>
        <v/>
      </c>
      <c r="R872" s="10" t="str">
        <f>IF(B872="","",IF(OR(NOT(ISNUMBER(A872)),C872="",D872="",L872="",M872="",AND(B872&lt;&gt;"関豊丸",B872&lt;&gt;"長豊丸")),"要確認：対象船・基本項目",IF(OR(P872="要確認：時刻不足・逆転",AND(ISNUMBER(G872),ISNUMBER(H872),H872&lt;G872),AND(ISNUMBER(F872),ISNUMBER(G872),G872&lt;F872),AND(ISNUMBER(H872),ISNUMBER(I872),I872&lt;H872),AND(ISNUMBER(J872),J872&lt;0),AND(ISNUMBER(K872),K872&lt;0)),"要確認：時刻・時間・料金",IF(COUNTIFS(OtherPorts[作業日],A872,OtherPorts[曳船名],B872,OtherPorts[船名],D872,OtherPorts[門司港発],F872)&gt;1,"要確認：同じ他港作業が重複",IF(OR(NOT(ISNUMBER(O872)),M872="未確認"),"要確認：時間・根拠未確認","確認済")))))</f>
        <v/>
      </c>
      <c r="S872" s="10" t="str">
        <f>IF(B872="","",IF(ISNUMBER(K872),0,1))</f>
        <v/>
      </c>
    </row>
    <row r="873" spans="1:19" ht="24.95" customHeight="1" x14ac:dyDescent="0.2">
      <c r="A873" s="20"/>
      <c r="B873" s="7"/>
      <c r="C873" s="7"/>
      <c r="D873" s="7"/>
      <c r="E873" s="7"/>
      <c r="F873" s="26"/>
      <c r="G873" s="26"/>
      <c r="H873" s="26"/>
      <c r="I873" s="26"/>
      <c r="J873" s="32"/>
      <c r="K873" s="35"/>
      <c r="L873" s="7"/>
      <c r="M873" s="7"/>
      <c r="N873" s="7"/>
      <c r="O873" s="18" t="str">
        <f>IF(B873="","",IF(AND(ISNUMBER(F873),ISNUMBER(I873),I873&gt;=F873),ROUND((I873-F873)*24,4),IF(OR(F873&lt;&gt;"",I873&lt;&gt;""),"",IF(AND(ISNUMBER(J873),J873&gt;=0),J873,""))))</f>
        <v/>
      </c>
      <c r="P873" s="10" t="str">
        <f>IF(B873="","",IF(AND(ISNUMBER(F873),ISNUMBER(I873),I873&gt;=F873),"実績：門司発～門司着",IF(OR(F873&lt;&gt;"",I873&lt;&gt;""),"要確認：時刻不足・逆転",IF(AND(ISNUMBER(J873),J873&gt;=0),"実績：記録の時間","未確認"))))</f>
        <v/>
      </c>
      <c r="Q873" s="10" t="str">
        <f>IF(B873="","",IF(ISNUMBER(A873),YEAR(A873)-IF(MONTH(A873)&lt;4,1,0),""))</f>
        <v/>
      </c>
      <c r="R873" s="10" t="str">
        <f>IF(B873="","",IF(OR(NOT(ISNUMBER(A873)),C873="",D873="",L873="",M873="",AND(B873&lt;&gt;"関豊丸",B873&lt;&gt;"長豊丸")),"要確認：対象船・基本項目",IF(OR(P873="要確認：時刻不足・逆転",AND(ISNUMBER(G873),ISNUMBER(H873),H873&lt;G873),AND(ISNUMBER(F873),ISNUMBER(G873),G873&lt;F873),AND(ISNUMBER(H873),ISNUMBER(I873),I873&lt;H873),AND(ISNUMBER(J873),J873&lt;0),AND(ISNUMBER(K873),K873&lt;0)),"要確認：時刻・時間・料金",IF(COUNTIFS(OtherPorts[作業日],A873,OtherPorts[曳船名],B873,OtherPorts[船名],D873,OtherPorts[門司港発],F873)&gt;1,"要確認：同じ他港作業が重複",IF(OR(NOT(ISNUMBER(O873)),M873="未確認"),"要確認：時間・根拠未確認","確認済")))))</f>
        <v/>
      </c>
      <c r="S873" s="10" t="str">
        <f>IF(B873="","",IF(ISNUMBER(K873),0,1))</f>
        <v/>
      </c>
    </row>
    <row r="874" spans="1:19" ht="24.95" customHeight="1" x14ac:dyDescent="0.2">
      <c r="A874" s="20"/>
      <c r="B874" s="7"/>
      <c r="C874" s="7"/>
      <c r="D874" s="7"/>
      <c r="E874" s="7"/>
      <c r="F874" s="26"/>
      <c r="G874" s="26"/>
      <c r="H874" s="26"/>
      <c r="I874" s="26"/>
      <c r="J874" s="32"/>
      <c r="K874" s="35"/>
      <c r="L874" s="7"/>
      <c r="M874" s="7"/>
      <c r="N874" s="7"/>
      <c r="O874" s="18" t="str">
        <f>IF(B874="","",IF(AND(ISNUMBER(F874),ISNUMBER(I874),I874&gt;=F874),ROUND((I874-F874)*24,4),IF(OR(F874&lt;&gt;"",I874&lt;&gt;""),"",IF(AND(ISNUMBER(J874),J874&gt;=0),J874,""))))</f>
        <v/>
      </c>
      <c r="P874" s="10" t="str">
        <f>IF(B874="","",IF(AND(ISNUMBER(F874),ISNUMBER(I874),I874&gt;=F874),"実績：門司発～門司着",IF(OR(F874&lt;&gt;"",I874&lt;&gt;""),"要確認：時刻不足・逆転",IF(AND(ISNUMBER(J874),J874&gt;=0),"実績：記録の時間","未確認"))))</f>
        <v/>
      </c>
      <c r="Q874" s="10" t="str">
        <f>IF(B874="","",IF(ISNUMBER(A874),YEAR(A874)-IF(MONTH(A874)&lt;4,1,0),""))</f>
        <v/>
      </c>
      <c r="R874" s="10" t="str">
        <f>IF(B874="","",IF(OR(NOT(ISNUMBER(A874)),C874="",D874="",L874="",M874="",AND(B874&lt;&gt;"関豊丸",B874&lt;&gt;"長豊丸")),"要確認：対象船・基本項目",IF(OR(P874="要確認：時刻不足・逆転",AND(ISNUMBER(G874),ISNUMBER(H874),H874&lt;G874),AND(ISNUMBER(F874),ISNUMBER(G874),G874&lt;F874),AND(ISNUMBER(H874),ISNUMBER(I874),I874&lt;H874),AND(ISNUMBER(J874),J874&lt;0),AND(ISNUMBER(K874),K874&lt;0)),"要確認：時刻・時間・料金",IF(COUNTIFS(OtherPorts[作業日],A874,OtherPorts[曳船名],B874,OtherPorts[船名],D874,OtherPorts[門司港発],F874)&gt;1,"要確認：同じ他港作業が重複",IF(OR(NOT(ISNUMBER(O874)),M874="未確認"),"要確認：時間・根拠未確認","確認済")))))</f>
        <v/>
      </c>
      <c r="S874" s="10" t="str">
        <f>IF(B874="","",IF(ISNUMBER(K874),0,1))</f>
        <v/>
      </c>
    </row>
    <row r="875" spans="1:19" ht="24.95" customHeight="1" x14ac:dyDescent="0.2">
      <c r="A875" s="20"/>
      <c r="B875" s="7"/>
      <c r="C875" s="7"/>
      <c r="D875" s="7"/>
      <c r="E875" s="7"/>
      <c r="F875" s="26"/>
      <c r="G875" s="26"/>
      <c r="H875" s="26"/>
      <c r="I875" s="26"/>
      <c r="J875" s="32"/>
      <c r="K875" s="35"/>
      <c r="L875" s="7"/>
      <c r="M875" s="7"/>
      <c r="N875" s="7"/>
      <c r="O875" s="18" t="str">
        <f>IF(B875="","",IF(AND(ISNUMBER(F875),ISNUMBER(I875),I875&gt;=F875),ROUND((I875-F875)*24,4),IF(OR(F875&lt;&gt;"",I875&lt;&gt;""),"",IF(AND(ISNUMBER(J875),J875&gt;=0),J875,""))))</f>
        <v/>
      </c>
      <c r="P875" s="10" t="str">
        <f>IF(B875="","",IF(AND(ISNUMBER(F875),ISNUMBER(I875),I875&gt;=F875),"実績：門司発～門司着",IF(OR(F875&lt;&gt;"",I875&lt;&gt;""),"要確認：時刻不足・逆転",IF(AND(ISNUMBER(J875),J875&gt;=0),"実績：記録の時間","未確認"))))</f>
        <v/>
      </c>
      <c r="Q875" s="10" t="str">
        <f>IF(B875="","",IF(ISNUMBER(A875),YEAR(A875)-IF(MONTH(A875)&lt;4,1,0),""))</f>
        <v/>
      </c>
      <c r="R875" s="10" t="str">
        <f>IF(B875="","",IF(OR(NOT(ISNUMBER(A875)),C875="",D875="",L875="",M875="",AND(B875&lt;&gt;"関豊丸",B875&lt;&gt;"長豊丸")),"要確認：対象船・基本項目",IF(OR(P875="要確認：時刻不足・逆転",AND(ISNUMBER(G875),ISNUMBER(H875),H875&lt;G875),AND(ISNUMBER(F875),ISNUMBER(G875),G875&lt;F875),AND(ISNUMBER(H875),ISNUMBER(I875),I875&lt;H875),AND(ISNUMBER(J875),J875&lt;0),AND(ISNUMBER(K875),K875&lt;0)),"要確認：時刻・時間・料金",IF(COUNTIFS(OtherPorts[作業日],A875,OtherPorts[曳船名],B875,OtherPorts[船名],D875,OtherPorts[門司港発],F875)&gt;1,"要確認：同じ他港作業が重複",IF(OR(NOT(ISNUMBER(O875)),M875="未確認"),"要確認：時間・根拠未確認","確認済")))))</f>
        <v/>
      </c>
      <c r="S875" s="10" t="str">
        <f>IF(B875="","",IF(ISNUMBER(K875),0,1))</f>
        <v/>
      </c>
    </row>
    <row r="876" spans="1:19" ht="24.95" customHeight="1" x14ac:dyDescent="0.2">
      <c r="A876" s="20"/>
      <c r="B876" s="7"/>
      <c r="C876" s="7"/>
      <c r="D876" s="7"/>
      <c r="E876" s="7"/>
      <c r="F876" s="26"/>
      <c r="G876" s="26"/>
      <c r="H876" s="26"/>
      <c r="I876" s="26"/>
      <c r="J876" s="32"/>
      <c r="K876" s="35"/>
      <c r="L876" s="7"/>
      <c r="M876" s="7"/>
      <c r="N876" s="7"/>
      <c r="O876" s="18" t="str">
        <f>IF(B876="","",IF(AND(ISNUMBER(F876),ISNUMBER(I876),I876&gt;=F876),ROUND((I876-F876)*24,4),IF(OR(F876&lt;&gt;"",I876&lt;&gt;""),"",IF(AND(ISNUMBER(J876),J876&gt;=0),J876,""))))</f>
        <v/>
      </c>
      <c r="P876" s="10" t="str">
        <f>IF(B876="","",IF(AND(ISNUMBER(F876),ISNUMBER(I876),I876&gt;=F876),"実績：門司発～門司着",IF(OR(F876&lt;&gt;"",I876&lt;&gt;""),"要確認：時刻不足・逆転",IF(AND(ISNUMBER(J876),J876&gt;=0),"実績：記録の時間","未確認"))))</f>
        <v/>
      </c>
      <c r="Q876" s="10" t="str">
        <f>IF(B876="","",IF(ISNUMBER(A876),YEAR(A876)-IF(MONTH(A876)&lt;4,1,0),""))</f>
        <v/>
      </c>
      <c r="R876" s="10" t="str">
        <f>IF(B876="","",IF(OR(NOT(ISNUMBER(A876)),C876="",D876="",L876="",M876="",AND(B876&lt;&gt;"関豊丸",B876&lt;&gt;"長豊丸")),"要確認：対象船・基本項目",IF(OR(P876="要確認：時刻不足・逆転",AND(ISNUMBER(G876),ISNUMBER(H876),H876&lt;G876),AND(ISNUMBER(F876),ISNUMBER(G876),G876&lt;F876),AND(ISNUMBER(H876),ISNUMBER(I876),I876&lt;H876),AND(ISNUMBER(J876),J876&lt;0),AND(ISNUMBER(K876),K876&lt;0)),"要確認：時刻・時間・料金",IF(COUNTIFS(OtherPorts[作業日],A876,OtherPorts[曳船名],B876,OtherPorts[船名],D876,OtherPorts[門司港発],F876)&gt;1,"要確認：同じ他港作業が重複",IF(OR(NOT(ISNUMBER(O876)),M876="未確認"),"要確認：時間・根拠未確認","確認済")))))</f>
        <v/>
      </c>
      <c r="S876" s="10" t="str">
        <f>IF(B876="","",IF(ISNUMBER(K876),0,1))</f>
        <v/>
      </c>
    </row>
    <row r="877" spans="1:19" ht="24.95" customHeight="1" x14ac:dyDescent="0.2">
      <c r="A877" s="20"/>
      <c r="B877" s="7"/>
      <c r="C877" s="7"/>
      <c r="D877" s="7"/>
      <c r="E877" s="7"/>
      <c r="F877" s="26"/>
      <c r="G877" s="26"/>
      <c r="H877" s="26"/>
      <c r="I877" s="26"/>
      <c r="J877" s="32"/>
      <c r="K877" s="35"/>
      <c r="L877" s="7"/>
      <c r="M877" s="7"/>
      <c r="N877" s="7"/>
      <c r="O877" s="18" t="str">
        <f>IF(B877="","",IF(AND(ISNUMBER(F877),ISNUMBER(I877),I877&gt;=F877),ROUND((I877-F877)*24,4),IF(OR(F877&lt;&gt;"",I877&lt;&gt;""),"",IF(AND(ISNUMBER(J877),J877&gt;=0),J877,""))))</f>
        <v/>
      </c>
      <c r="P877" s="10" t="str">
        <f>IF(B877="","",IF(AND(ISNUMBER(F877),ISNUMBER(I877),I877&gt;=F877),"実績：門司発～門司着",IF(OR(F877&lt;&gt;"",I877&lt;&gt;""),"要確認：時刻不足・逆転",IF(AND(ISNUMBER(J877),J877&gt;=0),"実績：記録の時間","未確認"))))</f>
        <v/>
      </c>
      <c r="Q877" s="10" t="str">
        <f>IF(B877="","",IF(ISNUMBER(A877),YEAR(A877)-IF(MONTH(A877)&lt;4,1,0),""))</f>
        <v/>
      </c>
      <c r="R877" s="10" t="str">
        <f>IF(B877="","",IF(OR(NOT(ISNUMBER(A877)),C877="",D877="",L877="",M877="",AND(B877&lt;&gt;"関豊丸",B877&lt;&gt;"長豊丸")),"要確認：対象船・基本項目",IF(OR(P877="要確認：時刻不足・逆転",AND(ISNUMBER(G877),ISNUMBER(H877),H877&lt;G877),AND(ISNUMBER(F877),ISNUMBER(G877),G877&lt;F877),AND(ISNUMBER(H877),ISNUMBER(I877),I877&lt;H877),AND(ISNUMBER(J877),J877&lt;0),AND(ISNUMBER(K877),K877&lt;0)),"要確認：時刻・時間・料金",IF(COUNTIFS(OtherPorts[作業日],A877,OtherPorts[曳船名],B877,OtherPorts[船名],D877,OtherPorts[門司港発],F877)&gt;1,"要確認：同じ他港作業が重複",IF(OR(NOT(ISNUMBER(O877)),M877="未確認"),"要確認：時間・根拠未確認","確認済")))))</f>
        <v/>
      </c>
      <c r="S877" s="10" t="str">
        <f>IF(B877="","",IF(ISNUMBER(K877),0,1))</f>
        <v/>
      </c>
    </row>
    <row r="878" spans="1:19" ht="24.95" customHeight="1" x14ac:dyDescent="0.2">
      <c r="A878" s="20"/>
      <c r="B878" s="7"/>
      <c r="C878" s="7"/>
      <c r="D878" s="7"/>
      <c r="E878" s="7"/>
      <c r="F878" s="26"/>
      <c r="G878" s="26"/>
      <c r="H878" s="26"/>
      <c r="I878" s="26"/>
      <c r="J878" s="32"/>
      <c r="K878" s="35"/>
      <c r="L878" s="7"/>
      <c r="M878" s="7"/>
      <c r="N878" s="7"/>
      <c r="O878" s="18" t="str">
        <f>IF(B878="","",IF(AND(ISNUMBER(F878),ISNUMBER(I878),I878&gt;=F878),ROUND((I878-F878)*24,4),IF(OR(F878&lt;&gt;"",I878&lt;&gt;""),"",IF(AND(ISNUMBER(J878),J878&gt;=0),J878,""))))</f>
        <v/>
      </c>
      <c r="P878" s="10" t="str">
        <f>IF(B878="","",IF(AND(ISNUMBER(F878),ISNUMBER(I878),I878&gt;=F878),"実績：門司発～門司着",IF(OR(F878&lt;&gt;"",I878&lt;&gt;""),"要確認：時刻不足・逆転",IF(AND(ISNUMBER(J878),J878&gt;=0),"実績：記録の時間","未確認"))))</f>
        <v/>
      </c>
      <c r="Q878" s="10" t="str">
        <f>IF(B878="","",IF(ISNUMBER(A878),YEAR(A878)-IF(MONTH(A878)&lt;4,1,0),""))</f>
        <v/>
      </c>
      <c r="R878" s="10" t="str">
        <f>IF(B878="","",IF(OR(NOT(ISNUMBER(A878)),C878="",D878="",L878="",M878="",AND(B878&lt;&gt;"関豊丸",B878&lt;&gt;"長豊丸")),"要確認：対象船・基本項目",IF(OR(P878="要確認：時刻不足・逆転",AND(ISNUMBER(G878),ISNUMBER(H878),H878&lt;G878),AND(ISNUMBER(F878),ISNUMBER(G878),G878&lt;F878),AND(ISNUMBER(H878),ISNUMBER(I878),I878&lt;H878),AND(ISNUMBER(J878),J878&lt;0),AND(ISNUMBER(K878),K878&lt;0)),"要確認：時刻・時間・料金",IF(COUNTIFS(OtherPorts[作業日],A878,OtherPorts[曳船名],B878,OtherPorts[船名],D878,OtherPorts[門司港発],F878)&gt;1,"要確認：同じ他港作業が重複",IF(OR(NOT(ISNUMBER(O878)),M878="未確認"),"要確認：時間・根拠未確認","確認済")))))</f>
        <v/>
      </c>
      <c r="S878" s="10" t="str">
        <f>IF(B878="","",IF(ISNUMBER(K878),0,1))</f>
        <v/>
      </c>
    </row>
    <row r="879" spans="1:19" ht="24.95" customHeight="1" x14ac:dyDescent="0.2">
      <c r="A879" s="20"/>
      <c r="B879" s="7"/>
      <c r="C879" s="7"/>
      <c r="D879" s="7"/>
      <c r="E879" s="7"/>
      <c r="F879" s="26"/>
      <c r="G879" s="26"/>
      <c r="H879" s="26"/>
      <c r="I879" s="26"/>
      <c r="J879" s="32"/>
      <c r="K879" s="35"/>
      <c r="L879" s="7"/>
      <c r="M879" s="7"/>
      <c r="N879" s="7"/>
      <c r="O879" s="18" t="str">
        <f>IF(B879="","",IF(AND(ISNUMBER(F879),ISNUMBER(I879),I879&gt;=F879),ROUND((I879-F879)*24,4),IF(OR(F879&lt;&gt;"",I879&lt;&gt;""),"",IF(AND(ISNUMBER(J879),J879&gt;=0),J879,""))))</f>
        <v/>
      </c>
      <c r="P879" s="10" t="str">
        <f>IF(B879="","",IF(AND(ISNUMBER(F879),ISNUMBER(I879),I879&gt;=F879),"実績：門司発～門司着",IF(OR(F879&lt;&gt;"",I879&lt;&gt;""),"要確認：時刻不足・逆転",IF(AND(ISNUMBER(J879),J879&gt;=0),"実績：記録の時間","未確認"))))</f>
        <v/>
      </c>
      <c r="Q879" s="10" t="str">
        <f>IF(B879="","",IF(ISNUMBER(A879),YEAR(A879)-IF(MONTH(A879)&lt;4,1,0),""))</f>
        <v/>
      </c>
      <c r="R879" s="10" t="str">
        <f>IF(B879="","",IF(OR(NOT(ISNUMBER(A879)),C879="",D879="",L879="",M879="",AND(B879&lt;&gt;"関豊丸",B879&lt;&gt;"長豊丸")),"要確認：対象船・基本項目",IF(OR(P879="要確認：時刻不足・逆転",AND(ISNUMBER(G879),ISNUMBER(H879),H879&lt;G879),AND(ISNUMBER(F879),ISNUMBER(G879),G879&lt;F879),AND(ISNUMBER(H879),ISNUMBER(I879),I879&lt;H879),AND(ISNUMBER(J879),J879&lt;0),AND(ISNUMBER(K879),K879&lt;0)),"要確認：時刻・時間・料金",IF(COUNTIFS(OtherPorts[作業日],A879,OtherPorts[曳船名],B879,OtherPorts[船名],D879,OtherPorts[門司港発],F879)&gt;1,"要確認：同じ他港作業が重複",IF(OR(NOT(ISNUMBER(O879)),M879="未確認"),"要確認：時間・根拠未確認","確認済")))))</f>
        <v/>
      </c>
      <c r="S879" s="10" t="str">
        <f>IF(B879="","",IF(ISNUMBER(K879),0,1))</f>
        <v/>
      </c>
    </row>
    <row r="880" spans="1:19" ht="24.95" customHeight="1" x14ac:dyDescent="0.2">
      <c r="A880" s="20"/>
      <c r="B880" s="7"/>
      <c r="C880" s="7"/>
      <c r="D880" s="7"/>
      <c r="E880" s="7"/>
      <c r="F880" s="26"/>
      <c r="G880" s="26"/>
      <c r="H880" s="26"/>
      <c r="I880" s="26"/>
      <c r="J880" s="32"/>
      <c r="K880" s="35"/>
      <c r="L880" s="7"/>
      <c r="M880" s="7"/>
      <c r="N880" s="7"/>
      <c r="O880" s="18" t="str">
        <f>IF(B880="","",IF(AND(ISNUMBER(F880),ISNUMBER(I880),I880&gt;=F880),ROUND((I880-F880)*24,4),IF(OR(F880&lt;&gt;"",I880&lt;&gt;""),"",IF(AND(ISNUMBER(J880),J880&gt;=0),J880,""))))</f>
        <v/>
      </c>
      <c r="P880" s="10" t="str">
        <f>IF(B880="","",IF(AND(ISNUMBER(F880),ISNUMBER(I880),I880&gt;=F880),"実績：門司発～門司着",IF(OR(F880&lt;&gt;"",I880&lt;&gt;""),"要確認：時刻不足・逆転",IF(AND(ISNUMBER(J880),J880&gt;=0),"実績：記録の時間","未確認"))))</f>
        <v/>
      </c>
      <c r="Q880" s="10" t="str">
        <f>IF(B880="","",IF(ISNUMBER(A880),YEAR(A880)-IF(MONTH(A880)&lt;4,1,0),""))</f>
        <v/>
      </c>
      <c r="R880" s="10" t="str">
        <f>IF(B880="","",IF(OR(NOT(ISNUMBER(A880)),C880="",D880="",L880="",M880="",AND(B880&lt;&gt;"関豊丸",B880&lt;&gt;"長豊丸")),"要確認：対象船・基本項目",IF(OR(P880="要確認：時刻不足・逆転",AND(ISNUMBER(G880),ISNUMBER(H880),H880&lt;G880),AND(ISNUMBER(F880),ISNUMBER(G880),G880&lt;F880),AND(ISNUMBER(H880),ISNUMBER(I880),I880&lt;H880),AND(ISNUMBER(J880),J880&lt;0),AND(ISNUMBER(K880),K880&lt;0)),"要確認：時刻・時間・料金",IF(COUNTIFS(OtherPorts[作業日],A880,OtherPorts[曳船名],B880,OtherPorts[船名],D880,OtherPorts[門司港発],F880)&gt;1,"要確認：同じ他港作業が重複",IF(OR(NOT(ISNUMBER(O880)),M880="未確認"),"要確認：時間・根拠未確認","確認済")))))</f>
        <v/>
      </c>
      <c r="S880" s="10" t="str">
        <f>IF(B880="","",IF(ISNUMBER(K880),0,1))</f>
        <v/>
      </c>
    </row>
    <row r="881" spans="1:19" ht="24.95" customHeight="1" x14ac:dyDescent="0.2">
      <c r="A881" s="20"/>
      <c r="B881" s="7"/>
      <c r="C881" s="7"/>
      <c r="D881" s="7"/>
      <c r="E881" s="7"/>
      <c r="F881" s="26"/>
      <c r="G881" s="26"/>
      <c r="H881" s="26"/>
      <c r="I881" s="26"/>
      <c r="J881" s="32"/>
      <c r="K881" s="35"/>
      <c r="L881" s="7"/>
      <c r="M881" s="7"/>
      <c r="N881" s="7"/>
      <c r="O881" s="18" t="str">
        <f>IF(B881="","",IF(AND(ISNUMBER(F881),ISNUMBER(I881),I881&gt;=F881),ROUND((I881-F881)*24,4),IF(OR(F881&lt;&gt;"",I881&lt;&gt;""),"",IF(AND(ISNUMBER(J881),J881&gt;=0),J881,""))))</f>
        <v/>
      </c>
      <c r="P881" s="10" t="str">
        <f>IF(B881="","",IF(AND(ISNUMBER(F881),ISNUMBER(I881),I881&gt;=F881),"実績：門司発～門司着",IF(OR(F881&lt;&gt;"",I881&lt;&gt;""),"要確認：時刻不足・逆転",IF(AND(ISNUMBER(J881),J881&gt;=0),"実績：記録の時間","未確認"))))</f>
        <v/>
      </c>
      <c r="Q881" s="10" t="str">
        <f>IF(B881="","",IF(ISNUMBER(A881),YEAR(A881)-IF(MONTH(A881)&lt;4,1,0),""))</f>
        <v/>
      </c>
      <c r="R881" s="10" t="str">
        <f>IF(B881="","",IF(OR(NOT(ISNUMBER(A881)),C881="",D881="",L881="",M881="",AND(B881&lt;&gt;"関豊丸",B881&lt;&gt;"長豊丸")),"要確認：対象船・基本項目",IF(OR(P881="要確認：時刻不足・逆転",AND(ISNUMBER(G881),ISNUMBER(H881),H881&lt;G881),AND(ISNUMBER(F881),ISNUMBER(G881),G881&lt;F881),AND(ISNUMBER(H881),ISNUMBER(I881),I881&lt;H881),AND(ISNUMBER(J881),J881&lt;0),AND(ISNUMBER(K881),K881&lt;0)),"要確認：時刻・時間・料金",IF(COUNTIFS(OtherPorts[作業日],A881,OtherPorts[曳船名],B881,OtherPorts[船名],D881,OtherPorts[門司港発],F881)&gt;1,"要確認：同じ他港作業が重複",IF(OR(NOT(ISNUMBER(O881)),M881="未確認"),"要確認：時間・根拠未確認","確認済")))))</f>
        <v/>
      </c>
      <c r="S881" s="10" t="str">
        <f>IF(B881="","",IF(ISNUMBER(K881),0,1))</f>
        <v/>
      </c>
    </row>
    <row r="882" spans="1:19" ht="24.95" customHeight="1" x14ac:dyDescent="0.2">
      <c r="A882" s="20"/>
      <c r="B882" s="7"/>
      <c r="C882" s="7"/>
      <c r="D882" s="7"/>
      <c r="E882" s="7"/>
      <c r="F882" s="26"/>
      <c r="G882" s="26"/>
      <c r="H882" s="26"/>
      <c r="I882" s="26"/>
      <c r="J882" s="32"/>
      <c r="K882" s="35"/>
      <c r="L882" s="7"/>
      <c r="M882" s="7"/>
      <c r="N882" s="7"/>
      <c r="O882" s="18" t="str">
        <f>IF(B882="","",IF(AND(ISNUMBER(F882),ISNUMBER(I882),I882&gt;=F882),ROUND((I882-F882)*24,4),IF(OR(F882&lt;&gt;"",I882&lt;&gt;""),"",IF(AND(ISNUMBER(J882),J882&gt;=0),J882,""))))</f>
        <v/>
      </c>
      <c r="P882" s="10" t="str">
        <f>IF(B882="","",IF(AND(ISNUMBER(F882),ISNUMBER(I882),I882&gt;=F882),"実績：門司発～門司着",IF(OR(F882&lt;&gt;"",I882&lt;&gt;""),"要確認：時刻不足・逆転",IF(AND(ISNUMBER(J882),J882&gt;=0),"実績：記録の時間","未確認"))))</f>
        <v/>
      </c>
      <c r="Q882" s="10" t="str">
        <f>IF(B882="","",IF(ISNUMBER(A882),YEAR(A882)-IF(MONTH(A882)&lt;4,1,0),""))</f>
        <v/>
      </c>
      <c r="R882" s="10" t="str">
        <f>IF(B882="","",IF(OR(NOT(ISNUMBER(A882)),C882="",D882="",L882="",M882="",AND(B882&lt;&gt;"関豊丸",B882&lt;&gt;"長豊丸")),"要確認：対象船・基本項目",IF(OR(P882="要確認：時刻不足・逆転",AND(ISNUMBER(G882),ISNUMBER(H882),H882&lt;G882),AND(ISNUMBER(F882),ISNUMBER(G882),G882&lt;F882),AND(ISNUMBER(H882),ISNUMBER(I882),I882&lt;H882),AND(ISNUMBER(J882),J882&lt;0),AND(ISNUMBER(K882),K882&lt;0)),"要確認：時刻・時間・料金",IF(COUNTIFS(OtherPorts[作業日],A882,OtherPorts[曳船名],B882,OtherPorts[船名],D882,OtherPorts[門司港発],F882)&gt;1,"要確認：同じ他港作業が重複",IF(OR(NOT(ISNUMBER(O882)),M882="未確認"),"要確認：時間・根拠未確認","確認済")))))</f>
        <v/>
      </c>
      <c r="S882" s="10" t="str">
        <f>IF(B882="","",IF(ISNUMBER(K882),0,1))</f>
        <v/>
      </c>
    </row>
    <row r="883" spans="1:19" ht="24.95" customHeight="1" x14ac:dyDescent="0.2">
      <c r="A883" s="20"/>
      <c r="B883" s="7"/>
      <c r="C883" s="7"/>
      <c r="D883" s="7"/>
      <c r="E883" s="7"/>
      <c r="F883" s="26"/>
      <c r="G883" s="26"/>
      <c r="H883" s="26"/>
      <c r="I883" s="26"/>
      <c r="J883" s="32"/>
      <c r="K883" s="35"/>
      <c r="L883" s="7"/>
      <c r="M883" s="7"/>
      <c r="N883" s="7"/>
      <c r="O883" s="18" t="str">
        <f>IF(B883="","",IF(AND(ISNUMBER(F883),ISNUMBER(I883),I883&gt;=F883),ROUND((I883-F883)*24,4),IF(OR(F883&lt;&gt;"",I883&lt;&gt;""),"",IF(AND(ISNUMBER(J883),J883&gt;=0),J883,""))))</f>
        <v/>
      </c>
      <c r="P883" s="10" t="str">
        <f>IF(B883="","",IF(AND(ISNUMBER(F883),ISNUMBER(I883),I883&gt;=F883),"実績：門司発～門司着",IF(OR(F883&lt;&gt;"",I883&lt;&gt;""),"要確認：時刻不足・逆転",IF(AND(ISNUMBER(J883),J883&gt;=0),"実績：記録の時間","未確認"))))</f>
        <v/>
      </c>
      <c r="Q883" s="10" t="str">
        <f>IF(B883="","",IF(ISNUMBER(A883),YEAR(A883)-IF(MONTH(A883)&lt;4,1,0),""))</f>
        <v/>
      </c>
      <c r="R883" s="10" t="str">
        <f>IF(B883="","",IF(OR(NOT(ISNUMBER(A883)),C883="",D883="",L883="",M883="",AND(B883&lt;&gt;"関豊丸",B883&lt;&gt;"長豊丸")),"要確認：対象船・基本項目",IF(OR(P883="要確認：時刻不足・逆転",AND(ISNUMBER(G883),ISNUMBER(H883),H883&lt;G883),AND(ISNUMBER(F883),ISNUMBER(G883),G883&lt;F883),AND(ISNUMBER(H883),ISNUMBER(I883),I883&lt;H883),AND(ISNUMBER(J883),J883&lt;0),AND(ISNUMBER(K883),K883&lt;0)),"要確認：時刻・時間・料金",IF(COUNTIFS(OtherPorts[作業日],A883,OtherPorts[曳船名],B883,OtherPorts[船名],D883,OtherPorts[門司港発],F883)&gt;1,"要確認：同じ他港作業が重複",IF(OR(NOT(ISNUMBER(O883)),M883="未確認"),"要確認：時間・根拠未確認","確認済")))))</f>
        <v/>
      </c>
      <c r="S883" s="10" t="str">
        <f>IF(B883="","",IF(ISNUMBER(K883),0,1))</f>
        <v/>
      </c>
    </row>
    <row r="884" spans="1:19" ht="24.95" customHeight="1" x14ac:dyDescent="0.2">
      <c r="A884" s="20"/>
      <c r="B884" s="7"/>
      <c r="C884" s="7"/>
      <c r="D884" s="7"/>
      <c r="E884" s="7"/>
      <c r="F884" s="26"/>
      <c r="G884" s="26"/>
      <c r="H884" s="26"/>
      <c r="I884" s="26"/>
      <c r="J884" s="32"/>
      <c r="K884" s="35"/>
      <c r="L884" s="7"/>
      <c r="M884" s="7"/>
      <c r="N884" s="7"/>
      <c r="O884" s="18" t="str">
        <f>IF(B884="","",IF(AND(ISNUMBER(F884),ISNUMBER(I884),I884&gt;=F884),ROUND((I884-F884)*24,4),IF(OR(F884&lt;&gt;"",I884&lt;&gt;""),"",IF(AND(ISNUMBER(J884),J884&gt;=0),J884,""))))</f>
        <v/>
      </c>
      <c r="P884" s="10" t="str">
        <f>IF(B884="","",IF(AND(ISNUMBER(F884),ISNUMBER(I884),I884&gt;=F884),"実績：門司発～門司着",IF(OR(F884&lt;&gt;"",I884&lt;&gt;""),"要確認：時刻不足・逆転",IF(AND(ISNUMBER(J884),J884&gt;=0),"実績：記録の時間","未確認"))))</f>
        <v/>
      </c>
      <c r="Q884" s="10" t="str">
        <f>IF(B884="","",IF(ISNUMBER(A884),YEAR(A884)-IF(MONTH(A884)&lt;4,1,0),""))</f>
        <v/>
      </c>
      <c r="R884" s="10" t="str">
        <f>IF(B884="","",IF(OR(NOT(ISNUMBER(A884)),C884="",D884="",L884="",M884="",AND(B884&lt;&gt;"関豊丸",B884&lt;&gt;"長豊丸")),"要確認：対象船・基本項目",IF(OR(P884="要確認：時刻不足・逆転",AND(ISNUMBER(G884),ISNUMBER(H884),H884&lt;G884),AND(ISNUMBER(F884),ISNUMBER(G884),G884&lt;F884),AND(ISNUMBER(H884),ISNUMBER(I884),I884&lt;H884),AND(ISNUMBER(J884),J884&lt;0),AND(ISNUMBER(K884),K884&lt;0)),"要確認：時刻・時間・料金",IF(COUNTIFS(OtherPorts[作業日],A884,OtherPorts[曳船名],B884,OtherPorts[船名],D884,OtherPorts[門司港発],F884)&gt;1,"要確認：同じ他港作業が重複",IF(OR(NOT(ISNUMBER(O884)),M884="未確認"),"要確認：時間・根拠未確認","確認済")))))</f>
        <v/>
      </c>
      <c r="S884" s="10" t="str">
        <f>IF(B884="","",IF(ISNUMBER(K884),0,1))</f>
        <v/>
      </c>
    </row>
    <row r="885" spans="1:19" ht="24.95" customHeight="1" x14ac:dyDescent="0.2">
      <c r="A885" s="20"/>
      <c r="B885" s="7"/>
      <c r="C885" s="7"/>
      <c r="D885" s="7"/>
      <c r="E885" s="7"/>
      <c r="F885" s="26"/>
      <c r="G885" s="26"/>
      <c r="H885" s="26"/>
      <c r="I885" s="26"/>
      <c r="J885" s="32"/>
      <c r="K885" s="35"/>
      <c r="L885" s="7"/>
      <c r="M885" s="7"/>
      <c r="N885" s="7"/>
      <c r="O885" s="18" t="str">
        <f>IF(B885="","",IF(AND(ISNUMBER(F885),ISNUMBER(I885),I885&gt;=F885),ROUND((I885-F885)*24,4),IF(OR(F885&lt;&gt;"",I885&lt;&gt;""),"",IF(AND(ISNUMBER(J885),J885&gt;=0),J885,""))))</f>
        <v/>
      </c>
      <c r="P885" s="10" t="str">
        <f>IF(B885="","",IF(AND(ISNUMBER(F885),ISNUMBER(I885),I885&gt;=F885),"実績：門司発～門司着",IF(OR(F885&lt;&gt;"",I885&lt;&gt;""),"要確認：時刻不足・逆転",IF(AND(ISNUMBER(J885),J885&gt;=0),"実績：記録の時間","未確認"))))</f>
        <v/>
      </c>
      <c r="Q885" s="10" t="str">
        <f>IF(B885="","",IF(ISNUMBER(A885),YEAR(A885)-IF(MONTH(A885)&lt;4,1,0),""))</f>
        <v/>
      </c>
      <c r="R885" s="10" t="str">
        <f>IF(B885="","",IF(OR(NOT(ISNUMBER(A885)),C885="",D885="",L885="",M885="",AND(B885&lt;&gt;"関豊丸",B885&lt;&gt;"長豊丸")),"要確認：対象船・基本項目",IF(OR(P885="要確認：時刻不足・逆転",AND(ISNUMBER(G885),ISNUMBER(H885),H885&lt;G885),AND(ISNUMBER(F885),ISNUMBER(G885),G885&lt;F885),AND(ISNUMBER(H885),ISNUMBER(I885),I885&lt;H885),AND(ISNUMBER(J885),J885&lt;0),AND(ISNUMBER(K885),K885&lt;0)),"要確認：時刻・時間・料金",IF(COUNTIFS(OtherPorts[作業日],A885,OtherPorts[曳船名],B885,OtherPorts[船名],D885,OtherPorts[門司港発],F885)&gt;1,"要確認：同じ他港作業が重複",IF(OR(NOT(ISNUMBER(O885)),M885="未確認"),"要確認：時間・根拠未確認","確認済")))))</f>
        <v/>
      </c>
      <c r="S885" s="10" t="str">
        <f>IF(B885="","",IF(ISNUMBER(K885),0,1))</f>
        <v/>
      </c>
    </row>
    <row r="886" spans="1:19" ht="24.95" customHeight="1" x14ac:dyDescent="0.2">
      <c r="A886" s="20"/>
      <c r="B886" s="7"/>
      <c r="C886" s="7"/>
      <c r="D886" s="7"/>
      <c r="E886" s="7"/>
      <c r="F886" s="26"/>
      <c r="G886" s="26"/>
      <c r="H886" s="26"/>
      <c r="I886" s="26"/>
      <c r="J886" s="32"/>
      <c r="K886" s="35"/>
      <c r="L886" s="7"/>
      <c r="M886" s="7"/>
      <c r="N886" s="7"/>
      <c r="O886" s="18" t="str">
        <f>IF(B886="","",IF(AND(ISNUMBER(F886),ISNUMBER(I886),I886&gt;=F886),ROUND((I886-F886)*24,4),IF(OR(F886&lt;&gt;"",I886&lt;&gt;""),"",IF(AND(ISNUMBER(J886),J886&gt;=0),J886,""))))</f>
        <v/>
      </c>
      <c r="P886" s="10" t="str">
        <f>IF(B886="","",IF(AND(ISNUMBER(F886),ISNUMBER(I886),I886&gt;=F886),"実績：門司発～門司着",IF(OR(F886&lt;&gt;"",I886&lt;&gt;""),"要確認：時刻不足・逆転",IF(AND(ISNUMBER(J886),J886&gt;=0),"実績：記録の時間","未確認"))))</f>
        <v/>
      </c>
      <c r="Q886" s="10" t="str">
        <f>IF(B886="","",IF(ISNUMBER(A886),YEAR(A886)-IF(MONTH(A886)&lt;4,1,0),""))</f>
        <v/>
      </c>
      <c r="R886" s="10" t="str">
        <f>IF(B886="","",IF(OR(NOT(ISNUMBER(A886)),C886="",D886="",L886="",M886="",AND(B886&lt;&gt;"関豊丸",B886&lt;&gt;"長豊丸")),"要確認：対象船・基本項目",IF(OR(P886="要確認：時刻不足・逆転",AND(ISNUMBER(G886),ISNUMBER(H886),H886&lt;G886),AND(ISNUMBER(F886),ISNUMBER(G886),G886&lt;F886),AND(ISNUMBER(H886),ISNUMBER(I886),I886&lt;H886),AND(ISNUMBER(J886),J886&lt;0),AND(ISNUMBER(K886),K886&lt;0)),"要確認：時刻・時間・料金",IF(COUNTIFS(OtherPorts[作業日],A886,OtherPorts[曳船名],B886,OtherPorts[船名],D886,OtherPorts[門司港発],F886)&gt;1,"要確認：同じ他港作業が重複",IF(OR(NOT(ISNUMBER(O886)),M886="未確認"),"要確認：時間・根拠未確認","確認済")))))</f>
        <v/>
      </c>
      <c r="S886" s="10" t="str">
        <f>IF(B886="","",IF(ISNUMBER(K886),0,1))</f>
        <v/>
      </c>
    </row>
    <row r="887" spans="1:19" ht="24.95" customHeight="1" x14ac:dyDescent="0.2">
      <c r="A887" s="20"/>
      <c r="B887" s="7"/>
      <c r="C887" s="7"/>
      <c r="D887" s="7"/>
      <c r="E887" s="7"/>
      <c r="F887" s="26"/>
      <c r="G887" s="26"/>
      <c r="H887" s="26"/>
      <c r="I887" s="26"/>
      <c r="J887" s="32"/>
      <c r="K887" s="35"/>
      <c r="L887" s="7"/>
      <c r="M887" s="7"/>
      <c r="N887" s="7"/>
      <c r="O887" s="18" t="str">
        <f>IF(B887="","",IF(AND(ISNUMBER(F887),ISNUMBER(I887),I887&gt;=F887),ROUND((I887-F887)*24,4),IF(OR(F887&lt;&gt;"",I887&lt;&gt;""),"",IF(AND(ISNUMBER(J887),J887&gt;=0),J887,""))))</f>
        <v/>
      </c>
      <c r="P887" s="10" t="str">
        <f>IF(B887="","",IF(AND(ISNUMBER(F887),ISNUMBER(I887),I887&gt;=F887),"実績：門司発～門司着",IF(OR(F887&lt;&gt;"",I887&lt;&gt;""),"要確認：時刻不足・逆転",IF(AND(ISNUMBER(J887),J887&gt;=0),"実績：記録の時間","未確認"))))</f>
        <v/>
      </c>
      <c r="Q887" s="10" t="str">
        <f>IF(B887="","",IF(ISNUMBER(A887),YEAR(A887)-IF(MONTH(A887)&lt;4,1,0),""))</f>
        <v/>
      </c>
      <c r="R887" s="10" t="str">
        <f>IF(B887="","",IF(OR(NOT(ISNUMBER(A887)),C887="",D887="",L887="",M887="",AND(B887&lt;&gt;"関豊丸",B887&lt;&gt;"長豊丸")),"要確認：対象船・基本項目",IF(OR(P887="要確認：時刻不足・逆転",AND(ISNUMBER(G887),ISNUMBER(H887),H887&lt;G887),AND(ISNUMBER(F887),ISNUMBER(G887),G887&lt;F887),AND(ISNUMBER(H887),ISNUMBER(I887),I887&lt;H887),AND(ISNUMBER(J887),J887&lt;0),AND(ISNUMBER(K887),K887&lt;0)),"要確認：時刻・時間・料金",IF(COUNTIFS(OtherPorts[作業日],A887,OtherPorts[曳船名],B887,OtherPorts[船名],D887,OtherPorts[門司港発],F887)&gt;1,"要確認：同じ他港作業が重複",IF(OR(NOT(ISNUMBER(O887)),M887="未確認"),"要確認：時間・根拠未確認","確認済")))))</f>
        <v/>
      </c>
      <c r="S887" s="10" t="str">
        <f>IF(B887="","",IF(ISNUMBER(K887),0,1))</f>
        <v/>
      </c>
    </row>
    <row r="888" spans="1:19" ht="24.95" customHeight="1" x14ac:dyDescent="0.2">
      <c r="A888" s="20"/>
      <c r="B888" s="7"/>
      <c r="C888" s="7"/>
      <c r="D888" s="7"/>
      <c r="E888" s="7"/>
      <c r="F888" s="26"/>
      <c r="G888" s="26"/>
      <c r="H888" s="26"/>
      <c r="I888" s="26"/>
      <c r="J888" s="32"/>
      <c r="K888" s="35"/>
      <c r="L888" s="7"/>
      <c r="M888" s="7"/>
      <c r="N888" s="7"/>
      <c r="O888" s="18" t="str">
        <f>IF(B888="","",IF(AND(ISNUMBER(F888),ISNUMBER(I888),I888&gt;=F888),ROUND((I888-F888)*24,4),IF(OR(F888&lt;&gt;"",I888&lt;&gt;""),"",IF(AND(ISNUMBER(J888),J888&gt;=0),J888,""))))</f>
        <v/>
      </c>
      <c r="P888" s="10" t="str">
        <f>IF(B888="","",IF(AND(ISNUMBER(F888),ISNUMBER(I888),I888&gt;=F888),"実績：門司発～門司着",IF(OR(F888&lt;&gt;"",I888&lt;&gt;""),"要確認：時刻不足・逆転",IF(AND(ISNUMBER(J888),J888&gt;=0),"実績：記録の時間","未確認"))))</f>
        <v/>
      </c>
      <c r="Q888" s="10" t="str">
        <f>IF(B888="","",IF(ISNUMBER(A888),YEAR(A888)-IF(MONTH(A888)&lt;4,1,0),""))</f>
        <v/>
      </c>
      <c r="R888" s="10" t="str">
        <f>IF(B888="","",IF(OR(NOT(ISNUMBER(A888)),C888="",D888="",L888="",M888="",AND(B888&lt;&gt;"関豊丸",B888&lt;&gt;"長豊丸")),"要確認：対象船・基本項目",IF(OR(P888="要確認：時刻不足・逆転",AND(ISNUMBER(G888),ISNUMBER(H888),H888&lt;G888),AND(ISNUMBER(F888),ISNUMBER(G888),G888&lt;F888),AND(ISNUMBER(H888),ISNUMBER(I888),I888&lt;H888),AND(ISNUMBER(J888),J888&lt;0),AND(ISNUMBER(K888),K888&lt;0)),"要確認：時刻・時間・料金",IF(COUNTIFS(OtherPorts[作業日],A888,OtherPorts[曳船名],B888,OtherPorts[船名],D888,OtherPorts[門司港発],F888)&gt;1,"要確認：同じ他港作業が重複",IF(OR(NOT(ISNUMBER(O888)),M888="未確認"),"要確認：時間・根拠未確認","確認済")))))</f>
        <v/>
      </c>
      <c r="S888" s="10" t="str">
        <f>IF(B888="","",IF(ISNUMBER(K888),0,1))</f>
        <v/>
      </c>
    </row>
    <row r="889" spans="1:19" ht="24.95" customHeight="1" x14ac:dyDescent="0.2">
      <c r="A889" s="20"/>
      <c r="B889" s="7"/>
      <c r="C889" s="7"/>
      <c r="D889" s="7"/>
      <c r="E889" s="7"/>
      <c r="F889" s="26"/>
      <c r="G889" s="26"/>
      <c r="H889" s="26"/>
      <c r="I889" s="26"/>
      <c r="J889" s="32"/>
      <c r="K889" s="35"/>
      <c r="L889" s="7"/>
      <c r="M889" s="7"/>
      <c r="N889" s="7"/>
      <c r="O889" s="18" t="str">
        <f>IF(B889="","",IF(AND(ISNUMBER(F889),ISNUMBER(I889),I889&gt;=F889),ROUND((I889-F889)*24,4),IF(OR(F889&lt;&gt;"",I889&lt;&gt;""),"",IF(AND(ISNUMBER(J889),J889&gt;=0),J889,""))))</f>
        <v/>
      </c>
      <c r="P889" s="10" t="str">
        <f>IF(B889="","",IF(AND(ISNUMBER(F889),ISNUMBER(I889),I889&gt;=F889),"実績：門司発～門司着",IF(OR(F889&lt;&gt;"",I889&lt;&gt;""),"要確認：時刻不足・逆転",IF(AND(ISNUMBER(J889),J889&gt;=0),"実績：記録の時間","未確認"))))</f>
        <v/>
      </c>
      <c r="Q889" s="10" t="str">
        <f>IF(B889="","",IF(ISNUMBER(A889),YEAR(A889)-IF(MONTH(A889)&lt;4,1,0),""))</f>
        <v/>
      </c>
      <c r="R889" s="10" t="str">
        <f>IF(B889="","",IF(OR(NOT(ISNUMBER(A889)),C889="",D889="",L889="",M889="",AND(B889&lt;&gt;"関豊丸",B889&lt;&gt;"長豊丸")),"要確認：対象船・基本項目",IF(OR(P889="要確認：時刻不足・逆転",AND(ISNUMBER(G889),ISNUMBER(H889),H889&lt;G889),AND(ISNUMBER(F889),ISNUMBER(G889),G889&lt;F889),AND(ISNUMBER(H889),ISNUMBER(I889),I889&lt;H889),AND(ISNUMBER(J889),J889&lt;0),AND(ISNUMBER(K889),K889&lt;0)),"要確認：時刻・時間・料金",IF(COUNTIFS(OtherPorts[作業日],A889,OtherPorts[曳船名],B889,OtherPorts[船名],D889,OtherPorts[門司港発],F889)&gt;1,"要確認：同じ他港作業が重複",IF(OR(NOT(ISNUMBER(O889)),M889="未確認"),"要確認：時間・根拠未確認","確認済")))))</f>
        <v/>
      </c>
      <c r="S889" s="10" t="str">
        <f>IF(B889="","",IF(ISNUMBER(K889),0,1))</f>
        <v/>
      </c>
    </row>
    <row r="890" spans="1:19" ht="24.95" customHeight="1" x14ac:dyDescent="0.2">
      <c r="A890" s="20"/>
      <c r="B890" s="7"/>
      <c r="C890" s="7"/>
      <c r="D890" s="7"/>
      <c r="E890" s="7"/>
      <c r="F890" s="26"/>
      <c r="G890" s="26"/>
      <c r="H890" s="26"/>
      <c r="I890" s="26"/>
      <c r="J890" s="32"/>
      <c r="K890" s="35"/>
      <c r="L890" s="7"/>
      <c r="M890" s="7"/>
      <c r="N890" s="7"/>
      <c r="O890" s="18" t="str">
        <f>IF(B890="","",IF(AND(ISNUMBER(F890),ISNUMBER(I890),I890&gt;=F890),ROUND((I890-F890)*24,4),IF(OR(F890&lt;&gt;"",I890&lt;&gt;""),"",IF(AND(ISNUMBER(J890),J890&gt;=0),J890,""))))</f>
        <v/>
      </c>
      <c r="P890" s="10" t="str">
        <f>IF(B890="","",IF(AND(ISNUMBER(F890),ISNUMBER(I890),I890&gt;=F890),"実績：門司発～門司着",IF(OR(F890&lt;&gt;"",I890&lt;&gt;""),"要確認：時刻不足・逆転",IF(AND(ISNUMBER(J890),J890&gt;=0),"実績：記録の時間","未確認"))))</f>
        <v/>
      </c>
      <c r="Q890" s="10" t="str">
        <f>IF(B890="","",IF(ISNUMBER(A890),YEAR(A890)-IF(MONTH(A890)&lt;4,1,0),""))</f>
        <v/>
      </c>
      <c r="R890" s="10" t="str">
        <f>IF(B890="","",IF(OR(NOT(ISNUMBER(A890)),C890="",D890="",L890="",M890="",AND(B890&lt;&gt;"関豊丸",B890&lt;&gt;"長豊丸")),"要確認：対象船・基本項目",IF(OR(P890="要確認：時刻不足・逆転",AND(ISNUMBER(G890),ISNUMBER(H890),H890&lt;G890),AND(ISNUMBER(F890),ISNUMBER(G890),G890&lt;F890),AND(ISNUMBER(H890),ISNUMBER(I890),I890&lt;H890),AND(ISNUMBER(J890),J890&lt;0),AND(ISNUMBER(K890),K890&lt;0)),"要確認：時刻・時間・料金",IF(COUNTIFS(OtherPorts[作業日],A890,OtherPorts[曳船名],B890,OtherPorts[船名],D890,OtherPorts[門司港発],F890)&gt;1,"要確認：同じ他港作業が重複",IF(OR(NOT(ISNUMBER(O890)),M890="未確認"),"要確認：時間・根拠未確認","確認済")))))</f>
        <v/>
      </c>
      <c r="S890" s="10" t="str">
        <f>IF(B890="","",IF(ISNUMBER(K890),0,1))</f>
        <v/>
      </c>
    </row>
    <row r="891" spans="1:19" ht="24.95" customHeight="1" x14ac:dyDescent="0.2">
      <c r="A891" s="20"/>
      <c r="B891" s="7"/>
      <c r="C891" s="7"/>
      <c r="D891" s="7"/>
      <c r="E891" s="7"/>
      <c r="F891" s="26"/>
      <c r="G891" s="26"/>
      <c r="H891" s="26"/>
      <c r="I891" s="26"/>
      <c r="J891" s="32"/>
      <c r="K891" s="35"/>
      <c r="L891" s="7"/>
      <c r="M891" s="7"/>
      <c r="N891" s="7"/>
      <c r="O891" s="18" t="str">
        <f>IF(B891="","",IF(AND(ISNUMBER(F891),ISNUMBER(I891),I891&gt;=F891),ROUND((I891-F891)*24,4),IF(OR(F891&lt;&gt;"",I891&lt;&gt;""),"",IF(AND(ISNUMBER(J891),J891&gt;=0),J891,""))))</f>
        <v/>
      </c>
      <c r="P891" s="10" t="str">
        <f>IF(B891="","",IF(AND(ISNUMBER(F891),ISNUMBER(I891),I891&gt;=F891),"実績：門司発～門司着",IF(OR(F891&lt;&gt;"",I891&lt;&gt;""),"要確認：時刻不足・逆転",IF(AND(ISNUMBER(J891),J891&gt;=0),"実績：記録の時間","未確認"))))</f>
        <v/>
      </c>
      <c r="Q891" s="10" t="str">
        <f>IF(B891="","",IF(ISNUMBER(A891),YEAR(A891)-IF(MONTH(A891)&lt;4,1,0),""))</f>
        <v/>
      </c>
      <c r="R891" s="10" t="str">
        <f>IF(B891="","",IF(OR(NOT(ISNUMBER(A891)),C891="",D891="",L891="",M891="",AND(B891&lt;&gt;"関豊丸",B891&lt;&gt;"長豊丸")),"要確認：対象船・基本項目",IF(OR(P891="要確認：時刻不足・逆転",AND(ISNUMBER(G891),ISNUMBER(H891),H891&lt;G891),AND(ISNUMBER(F891),ISNUMBER(G891),G891&lt;F891),AND(ISNUMBER(H891),ISNUMBER(I891),I891&lt;H891),AND(ISNUMBER(J891),J891&lt;0),AND(ISNUMBER(K891),K891&lt;0)),"要確認：時刻・時間・料金",IF(COUNTIFS(OtherPorts[作業日],A891,OtherPorts[曳船名],B891,OtherPorts[船名],D891,OtherPorts[門司港発],F891)&gt;1,"要確認：同じ他港作業が重複",IF(OR(NOT(ISNUMBER(O891)),M891="未確認"),"要確認：時間・根拠未確認","確認済")))))</f>
        <v/>
      </c>
      <c r="S891" s="10" t="str">
        <f>IF(B891="","",IF(ISNUMBER(K891),0,1))</f>
        <v/>
      </c>
    </row>
    <row r="892" spans="1:19" ht="24.95" customHeight="1" x14ac:dyDescent="0.2">
      <c r="A892" s="20"/>
      <c r="B892" s="7"/>
      <c r="C892" s="7"/>
      <c r="D892" s="7"/>
      <c r="E892" s="7"/>
      <c r="F892" s="26"/>
      <c r="G892" s="26"/>
      <c r="H892" s="26"/>
      <c r="I892" s="26"/>
      <c r="J892" s="32"/>
      <c r="K892" s="35"/>
      <c r="L892" s="7"/>
      <c r="M892" s="7"/>
      <c r="N892" s="7"/>
      <c r="O892" s="18" t="str">
        <f>IF(B892="","",IF(AND(ISNUMBER(F892),ISNUMBER(I892),I892&gt;=F892),ROUND((I892-F892)*24,4),IF(OR(F892&lt;&gt;"",I892&lt;&gt;""),"",IF(AND(ISNUMBER(J892),J892&gt;=0),J892,""))))</f>
        <v/>
      </c>
      <c r="P892" s="10" t="str">
        <f>IF(B892="","",IF(AND(ISNUMBER(F892),ISNUMBER(I892),I892&gt;=F892),"実績：門司発～門司着",IF(OR(F892&lt;&gt;"",I892&lt;&gt;""),"要確認：時刻不足・逆転",IF(AND(ISNUMBER(J892),J892&gt;=0),"実績：記録の時間","未確認"))))</f>
        <v/>
      </c>
      <c r="Q892" s="10" t="str">
        <f>IF(B892="","",IF(ISNUMBER(A892),YEAR(A892)-IF(MONTH(A892)&lt;4,1,0),""))</f>
        <v/>
      </c>
      <c r="R892" s="10" t="str">
        <f>IF(B892="","",IF(OR(NOT(ISNUMBER(A892)),C892="",D892="",L892="",M892="",AND(B892&lt;&gt;"関豊丸",B892&lt;&gt;"長豊丸")),"要確認：対象船・基本項目",IF(OR(P892="要確認：時刻不足・逆転",AND(ISNUMBER(G892),ISNUMBER(H892),H892&lt;G892),AND(ISNUMBER(F892),ISNUMBER(G892),G892&lt;F892),AND(ISNUMBER(H892),ISNUMBER(I892),I892&lt;H892),AND(ISNUMBER(J892),J892&lt;0),AND(ISNUMBER(K892),K892&lt;0)),"要確認：時刻・時間・料金",IF(COUNTIFS(OtherPorts[作業日],A892,OtherPorts[曳船名],B892,OtherPorts[船名],D892,OtherPorts[門司港発],F892)&gt;1,"要確認：同じ他港作業が重複",IF(OR(NOT(ISNUMBER(O892)),M892="未確認"),"要確認：時間・根拠未確認","確認済")))))</f>
        <v/>
      </c>
      <c r="S892" s="10" t="str">
        <f>IF(B892="","",IF(ISNUMBER(K892),0,1))</f>
        <v/>
      </c>
    </row>
    <row r="893" spans="1:19" ht="24.95" customHeight="1" x14ac:dyDescent="0.2">
      <c r="A893" s="20"/>
      <c r="B893" s="7"/>
      <c r="C893" s="7"/>
      <c r="D893" s="7"/>
      <c r="E893" s="7"/>
      <c r="F893" s="26"/>
      <c r="G893" s="26"/>
      <c r="H893" s="26"/>
      <c r="I893" s="26"/>
      <c r="J893" s="32"/>
      <c r="K893" s="35"/>
      <c r="L893" s="7"/>
      <c r="M893" s="7"/>
      <c r="N893" s="7"/>
      <c r="O893" s="18" t="str">
        <f>IF(B893="","",IF(AND(ISNUMBER(F893),ISNUMBER(I893),I893&gt;=F893),ROUND((I893-F893)*24,4),IF(OR(F893&lt;&gt;"",I893&lt;&gt;""),"",IF(AND(ISNUMBER(J893),J893&gt;=0),J893,""))))</f>
        <v/>
      </c>
      <c r="P893" s="10" t="str">
        <f>IF(B893="","",IF(AND(ISNUMBER(F893),ISNUMBER(I893),I893&gt;=F893),"実績：門司発～門司着",IF(OR(F893&lt;&gt;"",I893&lt;&gt;""),"要確認：時刻不足・逆転",IF(AND(ISNUMBER(J893),J893&gt;=0),"実績：記録の時間","未確認"))))</f>
        <v/>
      </c>
      <c r="Q893" s="10" t="str">
        <f>IF(B893="","",IF(ISNUMBER(A893),YEAR(A893)-IF(MONTH(A893)&lt;4,1,0),""))</f>
        <v/>
      </c>
      <c r="R893" s="10" t="str">
        <f>IF(B893="","",IF(OR(NOT(ISNUMBER(A893)),C893="",D893="",L893="",M893="",AND(B893&lt;&gt;"関豊丸",B893&lt;&gt;"長豊丸")),"要確認：対象船・基本項目",IF(OR(P893="要確認：時刻不足・逆転",AND(ISNUMBER(G893),ISNUMBER(H893),H893&lt;G893),AND(ISNUMBER(F893),ISNUMBER(G893),G893&lt;F893),AND(ISNUMBER(H893),ISNUMBER(I893),I893&lt;H893),AND(ISNUMBER(J893),J893&lt;0),AND(ISNUMBER(K893),K893&lt;0)),"要確認：時刻・時間・料金",IF(COUNTIFS(OtherPorts[作業日],A893,OtherPorts[曳船名],B893,OtherPorts[船名],D893,OtherPorts[門司港発],F893)&gt;1,"要確認：同じ他港作業が重複",IF(OR(NOT(ISNUMBER(O893)),M893="未確認"),"要確認：時間・根拠未確認","確認済")))))</f>
        <v/>
      </c>
      <c r="S893" s="10" t="str">
        <f>IF(B893="","",IF(ISNUMBER(K893),0,1))</f>
        <v/>
      </c>
    </row>
    <row r="894" spans="1:19" ht="24.95" customHeight="1" x14ac:dyDescent="0.2">
      <c r="A894" s="20"/>
      <c r="B894" s="7"/>
      <c r="C894" s="7"/>
      <c r="D894" s="7"/>
      <c r="E894" s="7"/>
      <c r="F894" s="26"/>
      <c r="G894" s="26"/>
      <c r="H894" s="26"/>
      <c r="I894" s="26"/>
      <c r="J894" s="32"/>
      <c r="K894" s="35"/>
      <c r="L894" s="7"/>
      <c r="M894" s="7"/>
      <c r="N894" s="7"/>
      <c r="O894" s="18" t="str">
        <f>IF(B894="","",IF(AND(ISNUMBER(F894),ISNUMBER(I894),I894&gt;=F894),ROUND((I894-F894)*24,4),IF(OR(F894&lt;&gt;"",I894&lt;&gt;""),"",IF(AND(ISNUMBER(J894),J894&gt;=0),J894,""))))</f>
        <v/>
      </c>
      <c r="P894" s="10" t="str">
        <f>IF(B894="","",IF(AND(ISNUMBER(F894),ISNUMBER(I894),I894&gt;=F894),"実績：門司発～門司着",IF(OR(F894&lt;&gt;"",I894&lt;&gt;""),"要確認：時刻不足・逆転",IF(AND(ISNUMBER(J894),J894&gt;=0),"実績：記録の時間","未確認"))))</f>
        <v/>
      </c>
      <c r="Q894" s="10" t="str">
        <f>IF(B894="","",IF(ISNUMBER(A894),YEAR(A894)-IF(MONTH(A894)&lt;4,1,0),""))</f>
        <v/>
      </c>
      <c r="R894" s="10" t="str">
        <f>IF(B894="","",IF(OR(NOT(ISNUMBER(A894)),C894="",D894="",L894="",M894="",AND(B894&lt;&gt;"関豊丸",B894&lt;&gt;"長豊丸")),"要確認：対象船・基本項目",IF(OR(P894="要確認：時刻不足・逆転",AND(ISNUMBER(G894),ISNUMBER(H894),H894&lt;G894),AND(ISNUMBER(F894),ISNUMBER(G894),G894&lt;F894),AND(ISNUMBER(H894),ISNUMBER(I894),I894&lt;H894),AND(ISNUMBER(J894),J894&lt;0),AND(ISNUMBER(K894),K894&lt;0)),"要確認：時刻・時間・料金",IF(COUNTIFS(OtherPorts[作業日],A894,OtherPorts[曳船名],B894,OtherPorts[船名],D894,OtherPorts[門司港発],F894)&gt;1,"要確認：同じ他港作業が重複",IF(OR(NOT(ISNUMBER(O894)),M894="未確認"),"要確認：時間・根拠未確認","確認済")))))</f>
        <v/>
      </c>
      <c r="S894" s="10" t="str">
        <f>IF(B894="","",IF(ISNUMBER(K894),0,1))</f>
        <v/>
      </c>
    </row>
    <row r="895" spans="1:19" ht="24.95" customHeight="1" x14ac:dyDescent="0.2">
      <c r="A895" s="20"/>
      <c r="B895" s="7"/>
      <c r="C895" s="7"/>
      <c r="D895" s="7"/>
      <c r="E895" s="7"/>
      <c r="F895" s="26"/>
      <c r="G895" s="26"/>
      <c r="H895" s="26"/>
      <c r="I895" s="26"/>
      <c r="J895" s="32"/>
      <c r="K895" s="35"/>
      <c r="L895" s="7"/>
      <c r="M895" s="7"/>
      <c r="N895" s="7"/>
      <c r="O895" s="18" t="str">
        <f>IF(B895="","",IF(AND(ISNUMBER(F895),ISNUMBER(I895),I895&gt;=F895),ROUND((I895-F895)*24,4),IF(OR(F895&lt;&gt;"",I895&lt;&gt;""),"",IF(AND(ISNUMBER(J895),J895&gt;=0),J895,""))))</f>
        <v/>
      </c>
      <c r="P895" s="10" t="str">
        <f>IF(B895="","",IF(AND(ISNUMBER(F895),ISNUMBER(I895),I895&gt;=F895),"実績：門司発～門司着",IF(OR(F895&lt;&gt;"",I895&lt;&gt;""),"要確認：時刻不足・逆転",IF(AND(ISNUMBER(J895),J895&gt;=0),"実績：記録の時間","未確認"))))</f>
        <v/>
      </c>
      <c r="Q895" s="10" t="str">
        <f>IF(B895="","",IF(ISNUMBER(A895),YEAR(A895)-IF(MONTH(A895)&lt;4,1,0),""))</f>
        <v/>
      </c>
      <c r="R895" s="10" t="str">
        <f>IF(B895="","",IF(OR(NOT(ISNUMBER(A895)),C895="",D895="",L895="",M895="",AND(B895&lt;&gt;"関豊丸",B895&lt;&gt;"長豊丸")),"要確認：対象船・基本項目",IF(OR(P895="要確認：時刻不足・逆転",AND(ISNUMBER(G895),ISNUMBER(H895),H895&lt;G895),AND(ISNUMBER(F895),ISNUMBER(G895),G895&lt;F895),AND(ISNUMBER(H895),ISNUMBER(I895),I895&lt;H895),AND(ISNUMBER(J895),J895&lt;0),AND(ISNUMBER(K895),K895&lt;0)),"要確認：時刻・時間・料金",IF(COUNTIFS(OtherPorts[作業日],A895,OtherPorts[曳船名],B895,OtherPorts[船名],D895,OtherPorts[門司港発],F895)&gt;1,"要確認：同じ他港作業が重複",IF(OR(NOT(ISNUMBER(O895)),M895="未確認"),"要確認：時間・根拠未確認","確認済")))))</f>
        <v/>
      </c>
      <c r="S895" s="10" t="str">
        <f>IF(B895="","",IF(ISNUMBER(K895),0,1))</f>
        <v/>
      </c>
    </row>
    <row r="896" spans="1:19" ht="24.95" customHeight="1" x14ac:dyDescent="0.2">
      <c r="A896" s="20"/>
      <c r="B896" s="7"/>
      <c r="C896" s="7"/>
      <c r="D896" s="7"/>
      <c r="E896" s="7"/>
      <c r="F896" s="26"/>
      <c r="G896" s="26"/>
      <c r="H896" s="26"/>
      <c r="I896" s="26"/>
      <c r="J896" s="32"/>
      <c r="K896" s="35"/>
      <c r="L896" s="7"/>
      <c r="M896" s="7"/>
      <c r="N896" s="7"/>
      <c r="O896" s="18" t="str">
        <f>IF(B896="","",IF(AND(ISNUMBER(F896),ISNUMBER(I896),I896&gt;=F896),ROUND((I896-F896)*24,4),IF(OR(F896&lt;&gt;"",I896&lt;&gt;""),"",IF(AND(ISNUMBER(J896),J896&gt;=0),J896,""))))</f>
        <v/>
      </c>
      <c r="P896" s="10" t="str">
        <f>IF(B896="","",IF(AND(ISNUMBER(F896),ISNUMBER(I896),I896&gt;=F896),"実績：門司発～門司着",IF(OR(F896&lt;&gt;"",I896&lt;&gt;""),"要確認：時刻不足・逆転",IF(AND(ISNUMBER(J896),J896&gt;=0),"実績：記録の時間","未確認"))))</f>
        <v/>
      </c>
      <c r="Q896" s="10" t="str">
        <f>IF(B896="","",IF(ISNUMBER(A896),YEAR(A896)-IF(MONTH(A896)&lt;4,1,0),""))</f>
        <v/>
      </c>
      <c r="R896" s="10" t="str">
        <f>IF(B896="","",IF(OR(NOT(ISNUMBER(A896)),C896="",D896="",L896="",M896="",AND(B896&lt;&gt;"関豊丸",B896&lt;&gt;"長豊丸")),"要確認：対象船・基本項目",IF(OR(P896="要確認：時刻不足・逆転",AND(ISNUMBER(G896),ISNUMBER(H896),H896&lt;G896),AND(ISNUMBER(F896),ISNUMBER(G896),G896&lt;F896),AND(ISNUMBER(H896),ISNUMBER(I896),I896&lt;H896),AND(ISNUMBER(J896),J896&lt;0),AND(ISNUMBER(K896),K896&lt;0)),"要確認：時刻・時間・料金",IF(COUNTIFS(OtherPorts[作業日],A896,OtherPorts[曳船名],B896,OtherPorts[船名],D896,OtherPorts[門司港発],F896)&gt;1,"要確認：同じ他港作業が重複",IF(OR(NOT(ISNUMBER(O896)),M896="未確認"),"要確認：時間・根拠未確認","確認済")))))</f>
        <v/>
      </c>
      <c r="S896" s="10" t="str">
        <f>IF(B896="","",IF(ISNUMBER(K896),0,1))</f>
        <v/>
      </c>
    </row>
    <row r="897" spans="1:19" ht="24.95" customHeight="1" x14ac:dyDescent="0.2">
      <c r="A897" s="20"/>
      <c r="B897" s="7"/>
      <c r="C897" s="7"/>
      <c r="D897" s="7"/>
      <c r="E897" s="7"/>
      <c r="F897" s="26"/>
      <c r="G897" s="26"/>
      <c r="H897" s="26"/>
      <c r="I897" s="26"/>
      <c r="J897" s="32"/>
      <c r="K897" s="35"/>
      <c r="L897" s="7"/>
      <c r="M897" s="7"/>
      <c r="N897" s="7"/>
      <c r="O897" s="18" t="str">
        <f>IF(B897="","",IF(AND(ISNUMBER(F897),ISNUMBER(I897),I897&gt;=F897),ROUND((I897-F897)*24,4),IF(OR(F897&lt;&gt;"",I897&lt;&gt;""),"",IF(AND(ISNUMBER(J897),J897&gt;=0),J897,""))))</f>
        <v/>
      </c>
      <c r="P897" s="10" t="str">
        <f>IF(B897="","",IF(AND(ISNUMBER(F897),ISNUMBER(I897),I897&gt;=F897),"実績：門司発～門司着",IF(OR(F897&lt;&gt;"",I897&lt;&gt;""),"要確認：時刻不足・逆転",IF(AND(ISNUMBER(J897),J897&gt;=0),"実績：記録の時間","未確認"))))</f>
        <v/>
      </c>
      <c r="Q897" s="10" t="str">
        <f>IF(B897="","",IF(ISNUMBER(A897),YEAR(A897)-IF(MONTH(A897)&lt;4,1,0),""))</f>
        <v/>
      </c>
      <c r="R897" s="10" t="str">
        <f>IF(B897="","",IF(OR(NOT(ISNUMBER(A897)),C897="",D897="",L897="",M897="",AND(B897&lt;&gt;"関豊丸",B897&lt;&gt;"長豊丸")),"要確認：対象船・基本項目",IF(OR(P897="要確認：時刻不足・逆転",AND(ISNUMBER(G897),ISNUMBER(H897),H897&lt;G897),AND(ISNUMBER(F897),ISNUMBER(G897),G897&lt;F897),AND(ISNUMBER(H897),ISNUMBER(I897),I897&lt;H897),AND(ISNUMBER(J897),J897&lt;0),AND(ISNUMBER(K897),K897&lt;0)),"要確認：時刻・時間・料金",IF(COUNTIFS(OtherPorts[作業日],A897,OtherPorts[曳船名],B897,OtherPorts[船名],D897,OtherPorts[門司港発],F897)&gt;1,"要確認：同じ他港作業が重複",IF(OR(NOT(ISNUMBER(O897)),M897="未確認"),"要確認：時間・根拠未確認","確認済")))))</f>
        <v/>
      </c>
      <c r="S897" s="10" t="str">
        <f>IF(B897="","",IF(ISNUMBER(K897),0,1))</f>
        <v/>
      </c>
    </row>
    <row r="898" spans="1:19" ht="24.95" customHeight="1" x14ac:dyDescent="0.2">
      <c r="A898" s="20"/>
      <c r="B898" s="7"/>
      <c r="C898" s="7"/>
      <c r="D898" s="7"/>
      <c r="E898" s="7"/>
      <c r="F898" s="26"/>
      <c r="G898" s="26"/>
      <c r="H898" s="26"/>
      <c r="I898" s="26"/>
      <c r="J898" s="32"/>
      <c r="K898" s="35"/>
      <c r="L898" s="7"/>
      <c r="M898" s="7"/>
      <c r="N898" s="7"/>
      <c r="O898" s="18" t="str">
        <f>IF(B898="","",IF(AND(ISNUMBER(F898),ISNUMBER(I898),I898&gt;=F898),ROUND((I898-F898)*24,4),IF(OR(F898&lt;&gt;"",I898&lt;&gt;""),"",IF(AND(ISNUMBER(J898),J898&gt;=0),J898,""))))</f>
        <v/>
      </c>
      <c r="P898" s="10" t="str">
        <f>IF(B898="","",IF(AND(ISNUMBER(F898),ISNUMBER(I898),I898&gt;=F898),"実績：門司発～門司着",IF(OR(F898&lt;&gt;"",I898&lt;&gt;""),"要確認：時刻不足・逆転",IF(AND(ISNUMBER(J898),J898&gt;=0),"実績：記録の時間","未確認"))))</f>
        <v/>
      </c>
      <c r="Q898" s="10" t="str">
        <f>IF(B898="","",IF(ISNUMBER(A898),YEAR(A898)-IF(MONTH(A898)&lt;4,1,0),""))</f>
        <v/>
      </c>
      <c r="R898" s="10" t="str">
        <f>IF(B898="","",IF(OR(NOT(ISNUMBER(A898)),C898="",D898="",L898="",M898="",AND(B898&lt;&gt;"関豊丸",B898&lt;&gt;"長豊丸")),"要確認：対象船・基本項目",IF(OR(P898="要確認：時刻不足・逆転",AND(ISNUMBER(G898),ISNUMBER(H898),H898&lt;G898),AND(ISNUMBER(F898),ISNUMBER(G898),G898&lt;F898),AND(ISNUMBER(H898),ISNUMBER(I898),I898&lt;H898),AND(ISNUMBER(J898),J898&lt;0),AND(ISNUMBER(K898),K898&lt;0)),"要確認：時刻・時間・料金",IF(COUNTIFS(OtherPorts[作業日],A898,OtherPorts[曳船名],B898,OtherPorts[船名],D898,OtherPorts[門司港発],F898)&gt;1,"要確認：同じ他港作業が重複",IF(OR(NOT(ISNUMBER(O898)),M898="未確認"),"要確認：時間・根拠未確認","確認済")))))</f>
        <v/>
      </c>
      <c r="S898" s="10" t="str">
        <f>IF(B898="","",IF(ISNUMBER(K898),0,1))</f>
        <v/>
      </c>
    </row>
    <row r="899" spans="1:19" ht="24.95" customHeight="1" x14ac:dyDescent="0.2">
      <c r="A899" s="20"/>
      <c r="B899" s="7"/>
      <c r="C899" s="7"/>
      <c r="D899" s="7"/>
      <c r="E899" s="7"/>
      <c r="F899" s="26"/>
      <c r="G899" s="26"/>
      <c r="H899" s="26"/>
      <c r="I899" s="26"/>
      <c r="J899" s="32"/>
      <c r="K899" s="35"/>
      <c r="L899" s="7"/>
      <c r="M899" s="7"/>
      <c r="N899" s="7"/>
      <c r="O899" s="18" t="str">
        <f>IF(B899="","",IF(AND(ISNUMBER(F899),ISNUMBER(I899),I899&gt;=F899),ROUND((I899-F899)*24,4),IF(OR(F899&lt;&gt;"",I899&lt;&gt;""),"",IF(AND(ISNUMBER(J899),J899&gt;=0),J899,""))))</f>
        <v/>
      </c>
      <c r="P899" s="10" t="str">
        <f>IF(B899="","",IF(AND(ISNUMBER(F899),ISNUMBER(I899),I899&gt;=F899),"実績：門司発～門司着",IF(OR(F899&lt;&gt;"",I899&lt;&gt;""),"要確認：時刻不足・逆転",IF(AND(ISNUMBER(J899),J899&gt;=0),"実績：記録の時間","未確認"))))</f>
        <v/>
      </c>
      <c r="Q899" s="10" t="str">
        <f>IF(B899="","",IF(ISNUMBER(A899),YEAR(A899)-IF(MONTH(A899)&lt;4,1,0),""))</f>
        <v/>
      </c>
      <c r="R899" s="10" t="str">
        <f>IF(B899="","",IF(OR(NOT(ISNUMBER(A899)),C899="",D899="",L899="",M899="",AND(B899&lt;&gt;"関豊丸",B899&lt;&gt;"長豊丸")),"要確認：対象船・基本項目",IF(OR(P899="要確認：時刻不足・逆転",AND(ISNUMBER(G899),ISNUMBER(H899),H899&lt;G899),AND(ISNUMBER(F899),ISNUMBER(G899),G899&lt;F899),AND(ISNUMBER(H899),ISNUMBER(I899),I899&lt;H899),AND(ISNUMBER(J899),J899&lt;0),AND(ISNUMBER(K899),K899&lt;0)),"要確認：時刻・時間・料金",IF(COUNTIFS(OtherPorts[作業日],A899,OtherPorts[曳船名],B899,OtherPorts[船名],D899,OtherPorts[門司港発],F899)&gt;1,"要確認：同じ他港作業が重複",IF(OR(NOT(ISNUMBER(O899)),M899="未確認"),"要確認：時間・根拠未確認","確認済")))))</f>
        <v/>
      </c>
      <c r="S899" s="10" t="str">
        <f>IF(B899="","",IF(ISNUMBER(K899),0,1))</f>
        <v/>
      </c>
    </row>
    <row r="900" spans="1:19" ht="24.95" customHeight="1" x14ac:dyDescent="0.2">
      <c r="A900" s="20"/>
      <c r="B900" s="7"/>
      <c r="C900" s="7"/>
      <c r="D900" s="7"/>
      <c r="E900" s="7"/>
      <c r="F900" s="26"/>
      <c r="G900" s="26"/>
      <c r="H900" s="26"/>
      <c r="I900" s="26"/>
      <c r="J900" s="32"/>
      <c r="K900" s="35"/>
      <c r="L900" s="7"/>
      <c r="M900" s="7"/>
      <c r="N900" s="7"/>
      <c r="O900" s="18" t="str">
        <f>IF(B900="","",IF(AND(ISNUMBER(F900),ISNUMBER(I900),I900&gt;=F900),ROUND((I900-F900)*24,4),IF(OR(F900&lt;&gt;"",I900&lt;&gt;""),"",IF(AND(ISNUMBER(J900),J900&gt;=0),J900,""))))</f>
        <v/>
      </c>
      <c r="P900" s="10" t="str">
        <f>IF(B900="","",IF(AND(ISNUMBER(F900),ISNUMBER(I900),I900&gt;=F900),"実績：門司発～門司着",IF(OR(F900&lt;&gt;"",I900&lt;&gt;""),"要確認：時刻不足・逆転",IF(AND(ISNUMBER(J900),J900&gt;=0),"実績：記録の時間","未確認"))))</f>
        <v/>
      </c>
      <c r="Q900" s="10" t="str">
        <f>IF(B900="","",IF(ISNUMBER(A900),YEAR(A900)-IF(MONTH(A900)&lt;4,1,0),""))</f>
        <v/>
      </c>
      <c r="R900" s="10" t="str">
        <f>IF(B900="","",IF(OR(NOT(ISNUMBER(A900)),C900="",D900="",L900="",M900="",AND(B900&lt;&gt;"関豊丸",B900&lt;&gt;"長豊丸")),"要確認：対象船・基本項目",IF(OR(P900="要確認：時刻不足・逆転",AND(ISNUMBER(G900),ISNUMBER(H900),H900&lt;G900),AND(ISNUMBER(F900),ISNUMBER(G900),G900&lt;F900),AND(ISNUMBER(H900),ISNUMBER(I900),I900&lt;H900),AND(ISNUMBER(J900),J900&lt;0),AND(ISNUMBER(K900),K900&lt;0)),"要確認：時刻・時間・料金",IF(COUNTIFS(OtherPorts[作業日],A900,OtherPorts[曳船名],B900,OtherPorts[船名],D900,OtherPorts[門司港発],F900)&gt;1,"要確認：同じ他港作業が重複",IF(OR(NOT(ISNUMBER(O900)),M900="未確認"),"要確認：時間・根拠未確認","確認済")))))</f>
        <v/>
      </c>
      <c r="S900" s="10" t="str">
        <f>IF(B900="","",IF(ISNUMBER(K900),0,1))</f>
        <v/>
      </c>
    </row>
    <row r="901" spans="1:19" ht="24.95" customHeight="1" x14ac:dyDescent="0.2">
      <c r="A901" s="20"/>
      <c r="B901" s="7"/>
      <c r="C901" s="7"/>
      <c r="D901" s="7"/>
      <c r="E901" s="7"/>
      <c r="F901" s="26"/>
      <c r="G901" s="26"/>
      <c r="H901" s="26"/>
      <c r="I901" s="26"/>
      <c r="J901" s="32"/>
      <c r="K901" s="35"/>
      <c r="L901" s="7"/>
      <c r="M901" s="7"/>
      <c r="N901" s="7"/>
      <c r="O901" s="18" t="str">
        <f>IF(B901="","",IF(AND(ISNUMBER(F901),ISNUMBER(I901),I901&gt;=F901),ROUND((I901-F901)*24,4),IF(OR(F901&lt;&gt;"",I901&lt;&gt;""),"",IF(AND(ISNUMBER(J901),J901&gt;=0),J901,""))))</f>
        <v/>
      </c>
      <c r="P901" s="10" t="str">
        <f>IF(B901="","",IF(AND(ISNUMBER(F901),ISNUMBER(I901),I901&gt;=F901),"実績：門司発～門司着",IF(OR(F901&lt;&gt;"",I901&lt;&gt;""),"要確認：時刻不足・逆転",IF(AND(ISNUMBER(J901),J901&gt;=0),"実績：記録の時間","未確認"))))</f>
        <v/>
      </c>
      <c r="Q901" s="10" t="str">
        <f>IF(B901="","",IF(ISNUMBER(A901),YEAR(A901)-IF(MONTH(A901)&lt;4,1,0),""))</f>
        <v/>
      </c>
      <c r="R901" s="10" t="str">
        <f>IF(B901="","",IF(OR(NOT(ISNUMBER(A901)),C901="",D901="",L901="",M901="",AND(B901&lt;&gt;"関豊丸",B901&lt;&gt;"長豊丸")),"要確認：対象船・基本項目",IF(OR(P901="要確認：時刻不足・逆転",AND(ISNUMBER(G901),ISNUMBER(H901),H901&lt;G901),AND(ISNUMBER(F901),ISNUMBER(G901),G901&lt;F901),AND(ISNUMBER(H901),ISNUMBER(I901),I901&lt;H901),AND(ISNUMBER(J901),J901&lt;0),AND(ISNUMBER(K901),K901&lt;0)),"要確認：時刻・時間・料金",IF(COUNTIFS(OtherPorts[作業日],A901,OtherPorts[曳船名],B901,OtherPorts[船名],D901,OtherPorts[門司港発],F901)&gt;1,"要確認：同じ他港作業が重複",IF(OR(NOT(ISNUMBER(O901)),M901="未確認"),"要確認：時間・根拠未確認","確認済")))))</f>
        <v/>
      </c>
      <c r="S901" s="10" t="str">
        <f>IF(B901="","",IF(ISNUMBER(K901),0,1))</f>
        <v/>
      </c>
    </row>
    <row r="902" spans="1:19" ht="24.95" customHeight="1" x14ac:dyDescent="0.2">
      <c r="A902" s="20"/>
      <c r="B902" s="7"/>
      <c r="C902" s="7"/>
      <c r="D902" s="7"/>
      <c r="E902" s="7"/>
      <c r="F902" s="26"/>
      <c r="G902" s="26"/>
      <c r="H902" s="26"/>
      <c r="I902" s="26"/>
      <c r="J902" s="32"/>
      <c r="K902" s="35"/>
      <c r="L902" s="7"/>
      <c r="M902" s="7"/>
      <c r="N902" s="7"/>
      <c r="O902" s="18" t="str">
        <f>IF(B902="","",IF(AND(ISNUMBER(F902),ISNUMBER(I902),I902&gt;=F902),ROUND((I902-F902)*24,4),IF(OR(F902&lt;&gt;"",I902&lt;&gt;""),"",IF(AND(ISNUMBER(J902),J902&gt;=0),J902,""))))</f>
        <v/>
      </c>
      <c r="P902" s="10" t="str">
        <f>IF(B902="","",IF(AND(ISNUMBER(F902),ISNUMBER(I902),I902&gt;=F902),"実績：門司発～門司着",IF(OR(F902&lt;&gt;"",I902&lt;&gt;""),"要確認：時刻不足・逆転",IF(AND(ISNUMBER(J902),J902&gt;=0),"実績：記録の時間","未確認"))))</f>
        <v/>
      </c>
      <c r="Q902" s="10" t="str">
        <f>IF(B902="","",IF(ISNUMBER(A902),YEAR(A902)-IF(MONTH(A902)&lt;4,1,0),""))</f>
        <v/>
      </c>
      <c r="R902" s="10" t="str">
        <f>IF(B902="","",IF(OR(NOT(ISNUMBER(A902)),C902="",D902="",L902="",M902="",AND(B902&lt;&gt;"関豊丸",B902&lt;&gt;"長豊丸")),"要確認：対象船・基本項目",IF(OR(P902="要確認：時刻不足・逆転",AND(ISNUMBER(G902),ISNUMBER(H902),H902&lt;G902),AND(ISNUMBER(F902),ISNUMBER(G902),G902&lt;F902),AND(ISNUMBER(H902),ISNUMBER(I902),I902&lt;H902),AND(ISNUMBER(J902),J902&lt;0),AND(ISNUMBER(K902),K902&lt;0)),"要確認：時刻・時間・料金",IF(COUNTIFS(OtherPorts[作業日],A902,OtherPorts[曳船名],B902,OtherPorts[船名],D902,OtherPorts[門司港発],F902)&gt;1,"要確認：同じ他港作業が重複",IF(OR(NOT(ISNUMBER(O902)),M902="未確認"),"要確認：時間・根拠未確認","確認済")))))</f>
        <v/>
      </c>
      <c r="S902" s="10" t="str">
        <f>IF(B902="","",IF(ISNUMBER(K902),0,1))</f>
        <v/>
      </c>
    </row>
    <row r="903" spans="1:19" ht="24.95" customHeight="1" x14ac:dyDescent="0.2">
      <c r="A903" s="20"/>
      <c r="B903" s="7"/>
      <c r="C903" s="7"/>
      <c r="D903" s="7"/>
      <c r="E903" s="7"/>
      <c r="F903" s="26"/>
      <c r="G903" s="26"/>
      <c r="H903" s="26"/>
      <c r="I903" s="26"/>
      <c r="J903" s="32"/>
      <c r="K903" s="35"/>
      <c r="L903" s="7"/>
      <c r="M903" s="7"/>
      <c r="N903" s="7"/>
      <c r="O903" s="18" t="str">
        <f>IF(B903="","",IF(AND(ISNUMBER(F903),ISNUMBER(I903),I903&gt;=F903),ROUND((I903-F903)*24,4),IF(OR(F903&lt;&gt;"",I903&lt;&gt;""),"",IF(AND(ISNUMBER(J903),J903&gt;=0),J903,""))))</f>
        <v/>
      </c>
      <c r="P903" s="10" t="str">
        <f>IF(B903="","",IF(AND(ISNUMBER(F903),ISNUMBER(I903),I903&gt;=F903),"実績：門司発～門司着",IF(OR(F903&lt;&gt;"",I903&lt;&gt;""),"要確認：時刻不足・逆転",IF(AND(ISNUMBER(J903),J903&gt;=0),"実績：記録の時間","未確認"))))</f>
        <v/>
      </c>
      <c r="Q903" s="10" t="str">
        <f>IF(B903="","",IF(ISNUMBER(A903),YEAR(A903)-IF(MONTH(A903)&lt;4,1,0),""))</f>
        <v/>
      </c>
      <c r="R903" s="10" t="str">
        <f>IF(B903="","",IF(OR(NOT(ISNUMBER(A903)),C903="",D903="",L903="",M903="",AND(B903&lt;&gt;"関豊丸",B903&lt;&gt;"長豊丸")),"要確認：対象船・基本項目",IF(OR(P903="要確認：時刻不足・逆転",AND(ISNUMBER(G903),ISNUMBER(H903),H903&lt;G903),AND(ISNUMBER(F903),ISNUMBER(G903),G903&lt;F903),AND(ISNUMBER(H903),ISNUMBER(I903),I903&lt;H903),AND(ISNUMBER(J903),J903&lt;0),AND(ISNUMBER(K903),K903&lt;0)),"要確認：時刻・時間・料金",IF(COUNTIFS(OtherPorts[作業日],A903,OtherPorts[曳船名],B903,OtherPorts[船名],D903,OtherPorts[門司港発],F903)&gt;1,"要確認：同じ他港作業が重複",IF(OR(NOT(ISNUMBER(O903)),M903="未確認"),"要確認：時間・根拠未確認","確認済")))))</f>
        <v/>
      </c>
      <c r="S903" s="10" t="str">
        <f>IF(B903="","",IF(ISNUMBER(K903),0,1))</f>
        <v/>
      </c>
    </row>
    <row r="904" spans="1:19" ht="24.95" customHeight="1" x14ac:dyDescent="0.2">
      <c r="A904" s="20"/>
      <c r="B904" s="7"/>
      <c r="C904" s="7"/>
      <c r="D904" s="7"/>
      <c r="E904" s="7"/>
      <c r="F904" s="26"/>
      <c r="G904" s="26"/>
      <c r="H904" s="26"/>
      <c r="I904" s="26"/>
      <c r="J904" s="32"/>
      <c r="K904" s="35"/>
      <c r="L904" s="7"/>
      <c r="M904" s="7"/>
      <c r="N904" s="7"/>
      <c r="O904" s="18" t="str">
        <f>IF(B904="","",IF(AND(ISNUMBER(F904),ISNUMBER(I904),I904&gt;=F904),ROUND((I904-F904)*24,4),IF(OR(F904&lt;&gt;"",I904&lt;&gt;""),"",IF(AND(ISNUMBER(J904),J904&gt;=0),J904,""))))</f>
        <v/>
      </c>
      <c r="P904" s="10" t="str">
        <f>IF(B904="","",IF(AND(ISNUMBER(F904),ISNUMBER(I904),I904&gt;=F904),"実績：門司発～門司着",IF(OR(F904&lt;&gt;"",I904&lt;&gt;""),"要確認：時刻不足・逆転",IF(AND(ISNUMBER(J904),J904&gt;=0),"実績：記録の時間","未確認"))))</f>
        <v/>
      </c>
      <c r="Q904" s="10" t="str">
        <f>IF(B904="","",IF(ISNUMBER(A904),YEAR(A904)-IF(MONTH(A904)&lt;4,1,0),""))</f>
        <v/>
      </c>
      <c r="R904" s="10" t="str">
        <f>IF(B904="","",IF(OR(NOT(ISNUMBER(A904)),C904="",D904="",L904="",M904="",AND(B904&lt;&gt;"関豊丸",B904&lt;&gt;"長豊丸")),"要確認：対象船・基本項目",IF(OR(P904="要確認：時刻不足・逆転",AND(ISNUMBER(G904),ISNUMBER(H904),H904&lt;G904),AND(ISNUMBER(F904),ISNUMBER(G904),G904&lt;F904),AND(ISNUMBER(H904),ISNUMBER(I904),I904&lt;H904),AND(ISNUMBER(J904),J904&lt;0),AND(ISNUMBER(K904),K904&lt;0)),"要確認：時刻・時間・料金",IF(COUNTIFS(OtherPorts[作業日],A904,OtherPorts[曳船名],B904,OtherPorts[船名],D904,OtherPorts[門司港発],F904)&gt;1,"要確認：同じ他港作業が重複",IF(OR(NOT(ISNUMBER(O904)),M904="未確認"),"要確認：時間・根拠未確認","確認済")))))</f>
        <v/>
      </c>
      <c r="S904" s="10" t="str">
        <f>IF(B904="","",IF(ISNUMBER(K904),0,1))</f>
        <v/>
      </c>
    </row>
    <row r="905" spans="1:19" ht="24.95" customHeight="1" x14ac:dyDescent="0.2">
      <c r="A905" s="20"/>
      <c r="B905" s="7"/>
      <c r="C905" s="7"/>
      <c r="D905" s="7"/>
      <c r="E905" s="7"/>
      <c r="F905" s="26"/>
      <c r="G905" s="26"/>
      <c r="H905" s="26"/>
      <c r="I905" s="26"/>
      <c r="J905" s="32"/>
      <c r="K905" s="35"/>
      <c r="L905" s="7"/>
      <c r="M905" s="7"/>
      <c r="N905" s="7"/>
      <c r="O905" s="18" t="str">
        <f>IF(B905="","",IF(AND(ISNUMBER(F905),ISNUMBER(I905),I905&gt;=F905),ROUND((I905-F905)*24,4),IF(OR(F905&lt;&gt;"",I905&lt;&gt;""),"",IF(AND(ISNUMBER(J905),J905&gt;=0),J905,""))))</f>
        <v/>
      </c>
      <c r="P905" s="10" t="str">
        <f>IF(B905="","",IF(AND(ISNUMBER(F905),ISNUMBER(I905),I905&gt;=F905),"実績：門司発～門司着",IF(OR(F905&lt;&gt;"",I905&lt;&gt;""),"要確認：時刻不足・逆転",IF(AND(ISNUMBER(J905),J905&gt;=0),"実績：記録の時間","未確認"))))</f>
        <v/>
      </c>
      <c r="Q905" s="10" t="str">
        <f>IF(B905="","",IF(ISNUMBER(A905),YEAR(A905)-IF(MONTH(A905)&lt;4,1,0),""))</f>
        <v/>
      </c>
      <c r="R905" s="10" t="str">
        <f>IF(B905="","",IF(OR(NOT(ISNUMBER(A905)),C905="",D905="",L905="",M905="",AND(B905&lt;&gt;"関豊丸",B905&lt;&gt;"長豊丸")),"要確認：対象船・基本項目",IF(OR(P905="要確認：時刻不足・逆転",AND(ISNUMBER(G905),ISNUMBER(H905),H905&lt;G905),AND(ISNUMBER(F905),ISNUMBER(G905),G905&lt;F905),AND(ISNUMBER(H905),ISNUMBER(I905),I905&lt;H905),AND(ISNUMBER(J905),J905&lt;0),AND(ISNUMBER(K905),K905&lt;0)),"要確認：時刻・時間・料金",IF(COUNTIFS(OtherPorts[作業日],A905,OtherPorts[曳船名],B905,OtherPorts[船名],D905,OtherPorts[門司港発],F905)&gt;1,"要確認：同じ他港作業が重複",IF(OR(NOT(ISNUMBER(O905)),M905="未確認"),"要確認：時間・根拠未確認","確認済")))))</f>
        <v/>
      </c>
      <c r="S905" s="10" t="str">
        <f>IF(B905="","",IF(ISNUMBER(K905),0,1))</f>
        <v/>
      </c>
    </row>
    <row r="906" spans="1:19" ht="24.95" customHeight="1" x14ac:dyDescent="0.2">
      <c r="A906" s="20"/>
      <c r="B906" s="7"/>
      <c r="C906" s="7"/>
      <c r="D906" s="7"/>
      <c r="E906" s="7"/>
      <c r="F906" s="26"/>
      <c r="G906" s="26"/>
      <c r="H906" s="26"/>
      <c r="I906" s="26"/>
      <c r="J906" s="32"/>
      <c r="K906" s="35"/>
      <c r="L906" s="7"/>
      <c r="M906" s="7"/>
      <c r="N906" s="7"/>
      <c r="O906" s="18" t="str">
        <f>IF(B906="","",IF(AND(ISNUMBER(F906),ISNUMBER(I906),I906&gt;=F906),ROUND((I906-F906)*24,4),IF(OR(F906&lt;&gt;"",I906&lt;&gt;""),"",IF(AND(ISNUMBER(J906),J906&gt;=0),J906,""))))</f>
        <v/>
      </c>
      <c r="P906" s="10" t="str">
        <f>IF(B906="","",IF(AND(ISNUMBER(F906),ISNUMBER(I906),I906&gt;=F906),"実績：門司発～門司着",IF(OR(F906&lt;&gt;"",I906&lt;&gt;""),"要確認：時刻不足・逆転",IF(AND(ISNUMBER(J906),J906&gt;=0),"実績：記録の時間","未確認"))))</f>
        <v/>
      </c>
      <c r="Q906" s="10" t="str">
        <f>IF(B906="","",IF(ISNUMBER(A906),YEAR(A906)-IF(MONTH(A906)&lt;4,1,0),""))</f>
        <v/>
      </c>
      <c r="R906" s="10" t="str">
        <f>IF(B906="","",IF(OR(NOT(ISNUMBER(A906)),C906="",D906="",L906="",M906="",AND(B906&lt;&gt;"関豊丸",B906&lt;&gt;"長豊丸")),"要確認：対象船・基本項目",IF(OR(P906="要確認：時刻不足・逆転",AND(ISNUMBER(G906),ISNUMBER(H906),H906&lt;G906),AND(ISNUMBER(F906),ISNUMBER(G906),G906&lt;F906),AND(ISNUMBER(H906),ISNUMBER(I906),I906&lt;H906),AND(ISNUMBER(J906),J906&lt;0),AND(ISNUMBER(K906),K906&lt;0)),"要確認：時刻・時間・料金",IF(COUNTIFS(OtherPorts[作業日],A906,OtherPorts[曳船名],B906,OtherPorts[船名],D906,OtherPorts[門司港発],F906)&gt;1,"要確認：同じ他港作業が重複",IF(OR(NOT(ISNUMBER(O906)),M906="未確認"),"要確認：時間・根拠未確認","確認済")))))</f>
        <v/>
      </c>
      <c r="S906" s="10" t="str">
        <f>IF(B906="","",IF(ISNUMBER(K906),0,1))</f>
        <v/>
      </c>
    </row>
    <row r="907" spans="1:19" ht="24.95" customHeight="1" x14ac:dyDescent="0.2">
      <c r="A907" s="20"/>
      <c r="B907" s="7"/>
      <c r="C907" s="7"/>
      <c r="D907" s="7"/>
      <c r="E907" s="7"/>
      <c r="F907" s="26"/>
      <c r="G907" s="26"/>
      <c r="H907" s="26"/>
      <c r="I907" s="26"/>
      <c r="J907" s="32"/>
      <c r="K907" s="35"/>
      <c r="L907" s="7"/>
      <c r="M907" s="7"/>
      <c r="N907" s="7"/>
      <c r="O907" s="18" t="str">
        <f>IF(B907="","",IF(AND(ISNUMBER(F907),ISNUMBER(I907),I907&gt;=F907),ROUND((I907-F907)*24,4),IF(OR(F907&lt;&gt;"",I907&lt;&gt;""),"",IF(AND(ISNUMBER(J907),J907&gt;=0),J907,""))))</f>
        <v/>
      </c>
      <c r="P907" s="10" t="str">
        <f>IF(B907="","",IF(AND(ISNUMBER(F907),ISNUMBER(I907),I907&gt;=F907),"実績：門司発～門司着",IF(OR(F907&lt;&gt;"",I907&lt;&gt;""),"要確認：時刻不足・逆転",IF(AND(ISNUMBER(J907),J907&gt;=0),"実績：記録の時間","未確認"))))</f>
        <v/>
      </c>
      <c r="Q907" s="10" t="str">
        <f>IF(B907="","",IF(ISNUMBER(A907),YEAR(A907)-IF(MONTH(A907)&lt;4,1,0),""))</f>
        <v/>
      </c>
      <c r="R907" s="10" t="str">
        <f>IF(B907="","",IF(OR(NOT(ISNUMBER(A907)),C907="",D907="",L907="",M907="",AND(B907&lt;&gt;"関豊丸",B907&lt;&gt;"長豊丸")),"要確認：対象船・基本項目",IF(OR(P907="要確認：時刻不足・逆転",AND(ISNUMBER(G907),ISNUMBER(H907),H907&lt;G907),AND(ISNUMBER(F907),ISNUMBER(G907),G907&lt;F907),AND(ISNUMBER(H907),ISNUMBER(I907),I907&lt;H907),AND(ISNUMBER(J907),J907&lt;0),AND(ISNUMBER(K907),K907&lt;0)),"要確認：時刻・時間・料金",IF(COUNTIFS(OtherPorts[作業日],A907,OtherPorts[曳船名],B907,OtherPorts[船名],D907,OtherPorts[門司港発],F907)&gt;1,"要確認：同じ他港作業が重複",IF(OR(NOT(ISNUMBER(O907)),M907="未確認"),"要確認：時間・根拠未確認","確認済")))))</f>
        <v/>
      </c>
      <c r="S907" s="10" t="str">
        <f>IF(B907="","",IF(ISNUMBER(K907),0,1))</f>
        <v/>
      </c>
    </row>
    <row r="908" spans="1:19" ht="24.95" customHeight="1" x14ac:dyDescent="0.2">
      <c r="A908" s="20"/>
      <c r="B908" s="7"/>
      <c r="C908" s="7"/>
      <c r="D908" s="7"/>
      <c r="E908" s="7"/>
      <c r="F908" s="26"/>
      <c r="G908" s="26"/>
      <c r="H908" s="26"/>
      <c r="I908" s="26"/>
      <c r="J908" s="32"/>
      <c r="K908" s="35"/>
      <c r="L908" s="7"/>
      <c r="M908" s="7"/>
      <c r="N908" s="7"/>
      <c r="O908" s="18" t="str">
        <f>IF(B908="","",IF(AND(ISNUMBER(F908),ISNUMBER(I908),I908&gt;=F908),ROUND((I908-F908)*24,4),IF(OR(F908&lt;&gt;"",I908&lt;&gt;""),"",IF(AND(ISNUMBER(J908),J908&gt;=0),J908,""))))</f>
        <v/>
      </c>
      <c r="P908" s="10" t="str">
        <f>IF(B908="","",IF(AND(ISNUMBER(F908),ISNUMBER(I908),I908&gt;=F908),"実績：門司発～門司着",IF(OR(F908&lt;&gt;"",I908&lt;&gt;""),"要確認：時刻不足・逆転",IF(AND(ISNUMBER(J908),J908&gt;=0),"実績：記録の時間","未確認"))))</f>
        <v/>
      </c>
      <c r="Q908" s="10" t="str">
        <f>IF(B908="","",IF(ISNUMBER(A908),YEAR(A908)-IF(MONTH(A908)&lt;4,1,0),""))</f>
        <v/>
      </c>
      <c r="R908" s="10" t="str">
        <f>IF(B908="","",IF(OR(NOT(ISNUMBER(A908)),C908="",D908="",L908="",M908="",AND(B908&lt;&gt;"関豊丸",B908&lt;&gt;"長豊丸")),"要確認：対象船・基本項目",IF(OR(P908="要確認：時刻不足・逆転",AND(ISNUMBER(G908),ISNUMBER(H908),H908&lt;G908),AND(ISNUMBER(F908),ISNUMBER(G908),G908&lt;F908),AND(ISNUMBER(H908),ISNUMBER(I908),I908&lt;H908),AND(ISNUMBER(J908),J908&lt;0),AND(ISNUMBER(K908),K908&lt;0)),"要確認：時刻・時間・料金",IF(COUNTIFS(OtherPorts[作業日],A908,OtherPorts[曳船名],B908,OtherPorts[船名],D908,OtherPorts[門司港発],F908)&gt;1,"要確認：同じ他港作業が重複",IF(OR(NOT(ISNUMBER(O908)),M908="未確認"),"要確認：時間・根拠未確認","確認済")))))</f>
        <v/>
      </c>
      <c r="S908" s="10" t="str">
        <f>IF(B908="","",IF(ISNUMBER(K908),0,1))</f>
        <v/>
      </c>
    </row>
    <row r="909" spans="1:19" ht="24.95" customHeight="1" x14ac:dyDescent="0.2">
      <c r="A909" s="20"/>
      <c r="B909" s="7"/>
      <c r="C909" s="7"/>
      <c r="D909" s="7"/>
      <c r="E909" s="7"/>
      <c r="F909" s="26"/>
      <c r="G909" s="26"/>
      <c r="H909" s="26"/>
      <c r="I909" s="26"/>
      <c r="J909" s="32"/>
      <c r="K909" s="35"/>
      <c r="L909" s="7"/>
      <c r="M909" s="7"/>
      <c r="N909" s="7"/>
      <c r="O909" s="18" t="str">
        <f>IF(B909="","",IF(AND(ISNUMBER(F909),ISNUMBER(I909),I909&gt;=F909),ROUND((I909-F909)*24,4),IF(OR(F909&lt;&gt;"",I909&lt;&gt;""),"",IF(AND(ISNUMBER(J909),J909&gt;=0),J909,""))))</f>
        <v/>
      </c>
      <c r="P909" s="10" t="str">
        <f>IF(B909="","",IF(AND(ISNUMBER(F909),ISNUMBER(I909),I909&gt;=F909),"実績：門司発～門司着",IF(OR(F909&lt;&gt;"",I909&lt;&gt;""),"要確認：時刻不足・逆転",IF(AND(ISNUMBER(J909),J909&gt;=0),"実績：記録の時間","未確認"))))</f>
        <v/>
      </c>
      <c r="Q909" s="10" t="str">
        <f>IF(B909="","",IF(ISNUMBER(A909),YEAR(A909)-IF(MONTH(A909)&lt;4,1,0),""))</f>
        <v/>
      </c>
      <c r="R909" s="10" t="str">
        <f>IF(B909="","",IF(OR(NOT(ISNUMBER(A909)),C909="",D909="",L909="",M909="",AND(B909&lt;&gt;"関豊丸",B909&lt;&gt;"長豊丸")),"要確認：対象船・基本項目",IF(OR(P909="要確認：時刻不足・逆転",AND(ISNUMBER(G909),ISNUMBER(H909),H909&lt;G909),AND(ISNUMBER(F909),ISNUMBER(G909),G909&lt;F909),AND(ISNUMBER(H909),ISNUMBER(I909),I909&lt;H909),AND(ISNUMBER(J909),J909&lt;0),AND(ISNUMBER(K909),K909&lt;0)),"要確認：時刻・時間・料金",IF(COUNTIFS(OtherPorts[作業日],A909,OtherPorts[曳船名],B909,OtherPorts[船名],D909,OtherPorts[門司港発],F909)&gt;1,"要確認：同じ他港作業が重複",IF(OR(NOT(ISNUMBER(O909)),M909="未確認"),"要確認：時間・根拠未確認","確認済")))))</f>
        <v/>
      </c>
      <c r="S909" s="10" t="str">
        <f>IF(B909="","",IF(ISNUMBER(K909),0,1))</f>
        <v/>
      </c>
    </row>
    <row r="910" spans="1:19" ht="24.95" customHeight="1" x14ac:dyDescent="0.2">
      <c r="A910" s="20"/>
      <c r="B910" s="7"/>
      <c r="C910" s="7"/>
      <c r="D910" s="7"/>
      <c r="E910" s="7"/>
      <c r="F910" s="26"/>
      <c r="G910" s="26"/>
      <c r="H910" s="26"/>
      <c r="I910" s="26"/>
      <c r="J910" s="32"/>
      <c r="K910" s="35"/>
      <c r="L910" s="7"/>
      <c r="M910" s="7"/>
      <c r="N910" s="7"/>
      <c r="O910" s="18" t="str">
        <f>IF(B910="","",IF(AND(ISNUMBER(F910),ISNUMBER(I910),I910&gt;=F910),ROUND((I910-F910)*24,4),IF(OR(F910&lt;&gt;"",I910&lt;&gt;""),"",IF(AND(ISNUMBER(J910),J910&gt;=0),J910,""))))</f>
        <v/>
      </c>
      <c r="P910" s="10" t="str">
        <f>IF(B910="","",IF(AND(ISNUMBER(F910),ISNUMBER(I910),I910&gt;=F910),"実績：門司発～門司着",IF(OR(F910&lt;&gt;"",I910&lt;&gt;""),"要確認：時刻不足・逆転",IF(AND(ISNUMBER(J910),J910&gt;=0),"実績：記録の時間","未確認"))))</f>
        <v/>
      </c>
      <c r="Q910" s="10" t="str">
        <f>IF(B910="","",IF(ISNUMBER(A910),YEAR(A910)-IF(MONTH(A910)&lt;4,1,0),""))</f>
        <v/>
      </c>
      <c r="R910" s="10" t="str">
        <f>IF(B910="","",IF(OR(NOT(ISNUMBER(A910)),C910="",D910="",L910="",M910="",AND(B910&lt;&gt;"関豊丸",B910&lt;&gt;"長豊丸")),"要確認：対象船・基本項目",IF(OR(P910="要確認：時刻不足・逆転",AND(ISNUMBER(G910),ISNUMBER(H910),H910&lt;G910),AND(ISNUMBER(F910),ISNUMBER(G910),G910&lt;F910),AND(ISNUMBER(H910),ISNUMBER(I910),I910&lt;H910),AND(ISNUMBER(J910),J910&lt;0),AND(ISNUMBER(K910),K910&lt;0)),"要確認：時刻・時間・料金",IF(COUNTIFS(OtherPorts[作業日],A910,OtherPorts[曳船名],B910,OtherPorts[船名],D910,OtherPorts[門司港発],F910)&gt;1,"要確認：同じ他港作業が重複",IF(OR(NOT(ISNUMBER(O910)),M910="未確認"),"要確認：時間・根拠未確認","確認済")))))</f>
        <v/>
      </c>
      <c r="S910" s="10" t="str">
        <f>IF(B910="","",IF(ISNUMBER(K910),0,1))</f>
        <v/>
      </c>
    </row>
    <row r="911" spans="1:19" ht="24.95" customHeight="1" x14ac:dyDescent="0.2">
      <c r="A911" s="20"/>
      <c r="B911" s="7"/>
      <c r="C911" s="7"/>
      <c r="D911" s="7"/>
      <c r="E911" s="7"/>
      <c r="F911" s="26"/>
      <c r="G911" s="26"/>
      <c r="H911" s="26"/>
      <c r="I911" s="26"/>
      <c r="J911" s="32"/>
      <c r="K911" s="35"/>
      <c r="L911" s="7"/>
      <c r="M911" s="7"/>
      <c r="N911" s="7"/>
      <c r="O911" s="18" t="str">
        <f>IF(B911="","",IF(AND(ISNUMBER(F911),ISNUMBER(I911),I911&gt;=F911),ROUND((I911-F911)*24,4),IF(OR(F911&lt;&gt;"",I911&lt;&gt;""),"",IF(AND(ISNUMBER(J911),J911&gt;=0),J911,""))))</f>
        <v/>
      </c>
      <c r="P911" s="10" t="str">
        <f>IF(B911="","",IF(AND(ISNUMBER(F911),ISNUMBER(I911),I911&gt;=F911),"実績：門司発～門司着",IF(OR(F911&lt;&gt;"",I911&lt;&gt;""),"要確認：時刻不足・逆転",IF(AND(ISNUMBER(J911),J911&gt;=0),"実績：記録の時間","未確認"))))</f>
        <v/>
      </c>
      <c r="Q911" s="10" t="str">
        <f>IF(B911="","",IF(ISNUMBER(A911),YEAR(A911)-IF(MONTH(A911)&lt;4,1,0),""))</f>
        <v/>
      </c>
      <c r="R911" s="10" t="str">
        <f>IF(B911="","",IF(OR(NOT(ISNUMBER(A911)),C911="",D911="",L911="",M911="",AND(B911&lt;&gt;"関豊丸",B911&lt;&gt;"長豊丸")),"要確認：対象船・基本項目",IF(OR(P911="要確認：時刻不足・逆転",AND(ISNUMBER(G911),ISNUMBER(H911),H911&lt;G911),AND(ISNUMBER(F911),ISNUMBER(G911),G911&lt;F911),AND(ISNUMBER(H911),ISNUMBER(I911),I911&lt;H911),AND(ISNUMBER(J911),J911&lt;0),AND(ISNUMBER(K911),K911&lt;0)),"要確認：時刻・時間・料金",IF(COUNTIFS(OtherPorts[作業日],A911,OtherPorts[曳船名],B911,OtherPorts[船名],D911,OtherPorts[門司港発],F911)&gt;1,"要確認：同じ他港作業が重複",IF(OR(NOT(ISNUMBER(O911)),M911="未確認"),"要確認：時間・根拠未確認","確認済")))))</f>
        <v/>
      </c>
      <c r="S911" s="10" t="str">
        <f>IF(B911="","",IF(ISNUMBER(K911),0,1))</f>
        <v/>
      </c>
    </row>
    <row r="912" spans="1:19" ht="24.95" customHeight="1" x14ac:dyDescent="0.2">
      <c r="A912" s="20"/>
      <c r="B912" s="7"/>
      <c r="C912" s="7"/>
      <c r="D912" s="7"/>
      <c r="E912" s="7"/>
      <c r="F912" s="26"/>
      <c r="G912" s="26"/>
      <c r="H912" s="26"/>
      <c r="I912" s="26"/>
      <c r="J912" s="32"/>
      <c r="K912" s="35"/>
      <c r="L912" s="7"/>
      <c r="M912" s="7"/>
      <c r="N912" s="7"/>
      <c r="O912" s="18" t="str">
        <f>IF(B912="","",IF(AND(ISNUMBER(F912),ISNUMBER(I912),I912&gt;=F912),ROUND((I912-F912)*24,4),IF(OR(F912&lt;&gt;"",I912&lt;&gt;""),"",IF(AND(ISNUMBER(J912),J912&gt;=0),J912,""))))</f>
        <v/>
      </c>
      <c r="P912" s="10" t="str">
        <f>IF(B912="","",IF(AND(ISNUMBER(F912),ISNUMBER(I912),I912&gt;=F912),"実績：門司発～門司着",IF(OR(F912&lt;&gt;"",I912&lt;&gt;""),"要確認：時刻不足・逆転",IF(AND(ISNUMBER(J912),J912&gt;=0),"実績：記録の時間","未確認"))))</f>
        <v/>
      </c>
      <c r="Q912" s="10" t="str">
        <f>IF(B912="","",IF(ISNUMBER(A912),YEAR(A912)-IF(MONTH(A912)&lt;4,1,0),""))</f>
        <v/>
      </c>
      <c r="R912" s="10" t="str">
        <f>IF(B912="","",IF(OR(NOT(ISNUMBER(A912)),C912="",D912="",L912="",M912="",AND(B912&lt;&gt;"関豊丸",B912&lt;&gt;"長豊丸")),"要確認：対象船・基本項目",IF(OR(P912="要確認：時刻不足・逆転",AND(ISNUMBER(G912),ISNUMBER(H912),H912&lt;G912),AND(ISNUMBER(F912),ISNUMBER(G912),G912&lt;F912),AND(ISNUMBER(H912),ISNUMBER(I912),I912&lt;H912),AND(ISNUMBER(J912),J912&lt;0),AND(ISNUMBER(K912),K912&lt;0)),"要確認：時刻・時間・料金",IF(COUNTIFS(OtherPorts[作業日],A912,OtherPorts[曳船名],B912,OtherPorts[船名],D912,OtherPorts[門司港発],F912)&gt;1,"要確認：同じ他港作業が重複",IF(OR(NOT(ISNUMBER(O912)),M912="未確認"),"要確認：時間・根拠未確認","確認済")))))</f>
        <v/>
      </c>
      <c r="S912" s="10" t="str">
        <f>IF(B912="","",IF(ISNUMBER(K912),0,1))</f>
        <v/>
      </c>
    </row>
    <row r="913" spans="1:19" ht="24.95" customHeight="1" x14ac:dyDescent="0.2">
      <c r="A913" s="20"/>
      <c r="B913" s="7"/>
      <c r="C913" s="7"/>
      <c r="D913" s="7"/>
      <c r="E913" s="7"/>
      <c r="F913" s="26"/>
      <c r="G913" s="26"/>
      <c r="H913" s="26"/>
      <c r="I913" s="26"/>
      <c r="J913" s="32"/>
      <c r="K913" s="35"/>
      <c r="L913" s="7"/>
      <c r="M913" s="7"/>
      <c r="N913" s="7"/>
      <c r="O913" s="18" t="str">
        <f>IF(B913="","",IF(AND(ISNUMBER(F913),ISNUMBER(I913),I913&gt;=F913),ROUND((I913-F913)*24,4),IF(OR(F913&lt;&gt;"",I913&lt;&gt;""),"",IF(AND(ISNUMBER(J913),J913&gt;=0),J913,""))))</f>
        <v/>
      </c>
      <c r="P913" s="10" t="str">
        <f>IF(B913="","",IF(AND(ISNUMBER(F913),ISNUMBER(I913),I913&gt;=F913),"実績：門司発～門司着",IF(OR(F913&lt;&gt;"",I913&lt;&gt;""),"要確認：時刻不足・逆転",IF(AND(ISNUMBER(J913),J913&gt;=0),"実績：記録の時間","未確認"))))</f>
        <v/>
      </c>
      <c r="Q913" s="10" t="str">
        <f>IF(B913="","",IF(ISNUMBER(A913),YEAR(A913)-IF(MONTH(A913)&lt;4,1,0),""))</f>
        <v/>
      </c>
      <c r="R913" s="10" t="str">
        <f>IF(B913="","",IF(OR(NOT(ISNUMBER(A913)),C913="",D913="",L913="",M913="",AND(B913&lt;&gt;"関豊丸",B913&lt;&gt;"長豊丸")),"要確認：対象船・基本項目",IF(OR(P913="要確認：時刻不足・逆転",AND(ISNUMBER(G913),ISNUMBER(H913),H913&lt;G913),AND(ISNUMBER(F913),ISNUMBER(G913),G913&lt;F913),AND(ISNUMBER(H913),ISNUMBER(I913),I913&lt;H913),AND(ISNUMBER(J913),J913&lt;0),AND(ISNUMBER(K913),K913&lt;0)),"要確認：時刻・時間・料金",IF(COUNTIFS(OtherPorts[作業日],A913,OtherPorts[曳船名],B913,OtherPorts[船名],D913,OtherPorts[門司港発],F913)&gt;1,"要確認：同じ他港作業が重複",IF(OR(NOT(ISNUMBER(O913)),M913="未確認"),"要確認：時間・根拠未確認","確認済")))))</f>
        <v/>
      </c>
      <c r="S913" s="10" t="str">
        <f>IF(B913="","",IF(ISNUMBER(K913),0,1))</f>
        <v/>
      </c>
    </row>
    <row r="914" spans="1:19" ht="24.95" customHeight="1" x14ac:dyDescent="0.2">
      <c r="A914" s="20"/>
      <c r="B914" s="7"/>
      <c r="C914" s="7"/>
      <c r="D914" s="7"/>
      <c r="E914" s="7"/>
      <c r="F914" s="26"/>
      <c r="G914" s="26"/>
      <c r="H914" s="26"/>
      <c r="I914" s="26"/>
      <c r="J914" s="32"/>
      <c r="K914" s="35"/>
      <c r="L914" s="7"/>
      <c r="M914" s="7"/>
      <c r="N914" s="7"/>
      <c r="O914" s="18" t="str">
        <f>IF(B914="","",IF(AND(ISNUMBER(F914),ISNUMBER(I914),I914&gt;=F914),ROUND((I914-F914)*24,4),IF(OR(F914&lt;&gt;"",I914&lt;&gt;""),"",IF(AND(ISNUMBER(J914),J914&gt;=0),J914,""))))</f>
        <v/>
      </c>
      <c r="P914" s="10" t="str">
        <f>IF(B914="","",IF(AND(ISNUMBER(F914),ISNUMBER(I914),I914&gt;=F914),"実績：門司発～門司着",IF(OR(F914&lt;&gt;"",I914&lt;&gt;""),"要確認：時刻不足・逆転",IF(AND(ISNUMBER(J914),J914&gt;=0),"実績：記録の時間","未確認"))))</f>
        <v/>
      </c>
      <c r="Q914" s="10" t="str">
        <f>IF(B914="","",IF(ISNUMBER(A914),YEAR(A914)-IF(MONTH(A914)&lt;4,1,0),""))</f>
        <v/>
      </c>
      <c r="R914" s="10" t="str">
        <f>IF(B914="","",IF(OR(NOT(ISNUMBER(A914)),C914="",D914="",L914="",M914="",AND(B914&lt;&gt;"関豊丸",B914&lt;&gt;"長豊丸")),"要確認：対象船・基本項目",IF(OR(P914="要確認：時刻不足・逆転",AND(ISNUMBER(G914),ISNUMBER(H914),H914&lt;G914),AND(ISNUMBER(F914),ISNUMBER(G914),G914&lt;F914),AND(ISNUMBER(H914),ISNUMBER(I914),I914&lt;H914),AND(ISNUMBER(J914),J914&lt;0),AND(ISNUMBER(K914),K914&lt;0)),"要確認：時刻・時間・料金",IF(COUNTIFS(OtherPorts[作業日],A914,OtherPorts[曳船名],B914,OtherPorts[船名],D914,OtherPorts[門司港発],F914)&gt;1,"要確認：同じ他港作業が重複",IF(OR(NOT(ISNUMBER(O914)),M914="未確認"),"要確認：時間・根拠未確認","確認済")))))</f>
        <v/>
      </c>
      <c r="S914" s="10" t="str">
        <f>IF(B914="","",IF(ISNUMBER(K914),0,1))</f>
        <v/>
      </c>
    </row>
    <row r="915" spans="1:19" ht="24.95" customHeight="1" x14ac:dyDescent="0.2">
      <c r="A915" s="20"/>
      <c r="B915" s="7"/>
      <c r="C915" s="7"/>
      <c r="D915" s="7"/>
      <c r="E915" s="7"/>
      <c r="F915" s="26"/>
      <c r="G915" s="26"/>
      <c r="H915" s="26"/>
      <c r="I915" s="26"/>
      <c r="J915" s="32"/>
      <c r="K915" s="35"/>
      <c r="L915" s="7"/>
      <c r="M915" s="7"/>
      <c r="N915" s="7"/>
      <c r="O915" s="18" t="str">
        <f>IF(B915="","",IF(AND(ISNUMBER(F915),ISNUMBER(I915),I915&gt;=F915),ROUND((I915-F915)*24,4),IF(OR(F915&lt;&gt;"",I915&lt;&gt;""),"",IF(AND(ISNUMBER(J915),J915&gt;=0),J915,""))))</f>
        <v/>
      </c>
      <c r="P915" s="10" t="str">
        <f>IF(B915="","",IF(AND(ISNUMBER(F915),ISNUMBER(I915),I915&gt;=F915),"実績：門司発～門司着",IF(OR(F915&lt;&gt;"",I915&lt;&gt;""),"要確認：時刻不足・逆転",IF(AND(ISNUMBER(J915),J915&gt;=0),"実績：記録の時間","未確認"))))</f>
        <v/>
      </c>
      <c r="Q915" s="10" t="str">
        <f>IF(B915="","",IF(ISNUMBER(A915),YEAR(A915)-IF(MONTH(A915)&lt;4,1,0),""))</f>
        <v/>
      </c>
      <c r="R915" s="10" t="str">
        <f>IF(B915="","",IF(OR(NOT(ISNUMBER(A915)),C915="",D915="",L915="",M915="",AND(B915&lt;&gt;"関豊丸",B915&lt;&gt;"長豊丸")),"要確認：対象船・基本項目",IF(OR(P915="要確認：時刻不足・逆転",AND(ISNUMBER(G915),ISNUMBER(H915),H915&lt;G915),AND(ISNUMBER(F915),ISNUMBER(G915),G915&lt;F915),AND(ISNUMBER(H915),ISNUMBER(I915),I915&lt;H915),AND(ISNUMBER(J915),J915&lt;0),AND(ISNUMBER(K915),K915&lt;0)),"要確認：時刻・時間・料金",IF(COUNTIFS(OtherPorts[作業日],A915,OtherPorts[曳船名],B915,OtherPorts[船名],D915,OtherPorts[門司港発],F915)&gt;1,"要確認：同じ他港作業が重複",IF(OR(NOT(ISNUMBER(O915)),M915="未確認"),"要確認：時間・根拠未確認","確認済")))))</f>
        <v/>
      </c>
      <c r="S915" s="10" t="str">
        <f>IF(B915="","",IF(ISNUMBER(K915),0,1))</f>
        <v/>
      </c>
    </row>
    <row r="916" spans="1:19" ht="24.95" customHeight="1" x14ac:dyDescent="0.2">
      <c r="A916" s="20"/>
      <c r="B916" s="7"/>
      <c r="C916" s="7"/>
      <c r="D916" s="7"/>
      <c r="E916" s="7"/>
      <c r="F916" s="26"/>
      <c r="G916" s="26"/>
      <c r="H916" s="26"/>
      <c r="I916" s="26"/>
      <c r="J916" s="32"/>
      <c r="K916" s="35"/>
      <c r="L916" s="7"/>
      <c r="M916" s="7"/>
      <c r="N916" s="7"/>
      <c r="O916" s="18" t="str">
        <f>IF(B916="","",IF(AND(ISNUMBER(F916),ISNUMBER(I916),I916&gt;=F916),ROUND((I916-F916)*24,4),IF(OR(F916&lt;&gt;"",I916&lt;&gt;""),"",IF(AND(ISNUMBER(J916),J916&gt;=0),J916,""))))</f>
        <v/>
      </c>
      <c r="P916" s="10" t="str">
        <f>IF(B916="","",IF(AND(ISNUMBER(F916),ISNUMBER(I916),I916&gt;=F916),"実績：門司発～門司着",IF(OR(F916&lt;&gt;"",I916&lt;&gt;""),"要確認：時刻不足・逆転",IF(AND(ISNUMBER(J916),J916&gt;=0),"実績：記録の時間","未確認"))))</f>
        <v/>
      </c>
      <c r="Q916" s="10" t="str">
        <f>IF(B916="","",IF(ISNUMBER(A916),YEAR(A916)-IF(MONTH(A916)&lt;4,1,0),""))</f>
        <v/>
      </c>
      <c r="R916" s="10" t="str">
        <f>IF(B916="","",IF(OR(NOT(ISNUMBER(A916)),C916="",D916="",L916="",M916="",AND(B916&lt;&gt;"関豊丸",B916&lt;&gt;"長豊丸")),"要確認：対象船・基本項目",IF(OR(P916="要確認：時刻不足・逆転",AND(ISNUMBER(G916),ISNUMBER(H916),H916&lt;G916),AND(ISNUMBER(F916),ISNUMBER(G916),G916&lt;F916),AND(ISNUMBER(H916),ISNUMBER(I916),I916&lt;H916),AND(ISNUMBER(J916),J916&lt;0),AND(ISNUMBER(K916),K916&lt;0)),"要確認：時刻・時間・料金",IF(COUNTIFS(OtherPorts[作業日],A916,OtherPorts[曳船名],B916,OtherPorts[船名],D916,OtherPorts[門司港発],F916)&gt;1,"要確認：同じ他港作業が重複",IF(OR(NOT(ISNUMBER(O916)),M916="未確認"),"要確認：時間・根拠未確認","確認済")))))</f>
        <v/>
      </c>
      <c r="S916" s="10" t="str">
        <f>IF(B916="","",IF(ISNUMBER(K916),0,1))</f>
        <v/>
      </c>
    </row>
    <row r="917" spans="1:19" ht="24.95" customHeight="1" x14ac:dyDescent="0.2">
      <c r="A917" s="20"/>
      <c r="B917" s="7"/>
      <c r="C917" s="7"/>
      <c r="D917" s="7"/>
      <c r="E917" s="7"/>
      <c r="F917" s="26"/>
      <c r="G917" s="26"/>
      <c r="H917" s="26"/>
      <c r="I917" s="26"/>
      <c r="J917" s="32"/>
      <c r="K917" s="35"/>
      <c r="L917" s="7"/>
      <c r="M917" s="7"/>
      <c r="N917" s="7"/>
      <c r="O917" s="18" t="str">
        <f>IF(B917="","",IF(AND(ISNUMBER(F917),ISNUMBER(I917),I917&gt;=F917),ROUND((I917-F917)*24,4),IF(OR(F917&lt;&gt;"",I917&lt;&gt;""),"",IF(AND(ISNUMBER(J917),J917&gt;=0),J917,""))))</f>
        <v/>
      </c>
      <c r="P917" s="10" t="str">
        <f>IF(B917="","",IF(AND(ISNUMBER(F917),ISNUMBER(I917),I917&gt;=F917),"実績：門司発～門司着",IF(OR(F917&lt;&gt;"",I917&lt;&gt;""),"要確認：時刻不足・逆転",IF(AND(ISNUMBER(J917),J917&gt;=0),"実績：記録の時間","未確認"))))</f>
        <v/>
      </c>
      <c r="Q917" s="10" t="str">
        <f>IF(B917="","",IF(ISNUMBER(A917),YEAR(A917)-IF(MONTH(A917)&lt;4,1,0),""))</f>
        <v/>
      </c>
      <c r="R917" s="10" t="str">
        <f>IF(B917="","",IF(OR(NOT(ISNUMBER(A917)),C917="",D917="",L917="",M917="",AND(B917&lt;&gt;"関豊丸",B917&lt;&gt;"長豊丸")),"要確認：対象船・基本項目",IF(OR(P917="要確認：時刻不足・逆転",AND(ISNUMBER(G917),ISNUMBER(H917),H917&lt;G917),AND(ISNUMBER(F917),ISNUMBER(G917),G917&lt;F917),AND(ISNUMBER(H917),ISNUMBER(I917),I917&lt;H917),AND(ISNUMBER(J917),J917&lt;0),AND(ISNUMBER(K917),K917&lt;0)),"要確認：時刻・時間・料金",IF(COUNTIFS(OtherPorts[作業日],A917,OtherPorts[曳船名],B917,OtherPorts[船名],D917,OtherPorts[門司港発],F917)&gt;1,"要確認：同じ他港作業が重複",IF(OR(NOT(ISNUMBER(O917)),M917="未確認"),"要確認：時間・根拠未確認","確認済")))))</f>
        <v/>
      </c>
      <c r="S917" s="10" t="str">
        <f>IF(B917="","",IF(ISNUMBER(K917),0,1))</f>
        <v/>
      </c>
    </row>
    <row r="918" spans="1:19" ht="24.95" customHeight="1" x14ac:dyDescent="0.2">
      <c r="A918" s="20"/>
      <c r="B918" s="7"/>
      <c r="C918" s="7"/>
      <c r="D918" s="7"/>
      <c r="E918" s="7"/>
      <c r="F918" s="26"/>
      <c r="G918" s="26"/>
      <c r="H918" s="26"/>
      <c r="I918" s="26"/>
      <c r="J918" s="32"/>
      <c r="K918" s="35"/>
      <c r="L918" s="7"/>
      <c r="M918" s="7"/>
      <c r="N918" s="7"/>
      <c r="O918" s="18" t="str">
        <f>IF(B918="","",IF(AND(ISNUMBER(F918),ISNUMBER(I918),I918&gt;=F918),ROUND((I918-F918)*24,4),IF(OR(F918&lt;&gt;"",I918&lt;&gt;""),"",IF(AND(ISNUMBER(J918),J918&gt;=0),J918,""))))</f>
        <v/>
      </c>
      <c r="P918" s="10" t="str">
        <f>IF(B918="","",IF(AND(ISNUMBER(F918),ISNUMBER(I918),I918&gt;=F918),"実績：門司発～門司着",IF(OR(F918&lt;&gt;"",I918&lt;&gt;""),"要確認：時刻不足・逆転",IF(AND(ISNUMBER(J918),J918&gt;=0),"実績：記録の時間","未確認"))))</f>
        <v/>
      </c>
      <c r="Q918" s="10" t="str">
        <f>IF(B918="","",IF(ISNUMBER(A918),YEAR(A918)-IF(MONTH(A918)&lt;4,1,0),""))</f>
        <v/>
      </c>
      <c r="R918" s="10" t="str">
        <f>IF(B918="","",IF(OR(NOT(ISNUMBER(A918)),C918="",D918="",L918="",M918="",AND(B918&lt;&gt;"関豊丸",B918&lt;&gt;"長豊丸")),"要確認：対象船・基本項目",IF(OR(P918="要確認：時刻不足・逆転",AND(ISNUMBER(G918),ISNUMBER(H918),H918&lt;G918),AND(ISNUMBER(F918),ISNUMBER(G918),G918&lt;F918),AND(ISNUMBER(H918),ISNUMBER(I918),I918&lt;H918),AND(ISNUMBER(J918),J918&lt;0),AND(ISNUMBER(K918),K918&lt;0)),"要確認：時刻・時間・料金",IF(COUNTIFS(OtherPorts[作業日],A918,OtherPorts[曳船名],B918,OtherPorts[船名],D918,OtherPorts[門司港発],F918)&gt;1,"要確認：同じ他港作業が重複",IF(OR(NOT(ISNUMBER(O918)),M918="未確認"),"要確認：時間・根拠未確認","確認済")))))</f>
        <v/>
      </c>
      <c r="S918" s="10" t="str">
        <f>IF(B918="","",IF(ISNUMBER(K918),0,1))</f>
        <v/>
      </c>
    </row>
    <row r="919" spans="1:19" ht="24.95" customHeight="1" x14ac:dyDescent="0.2">
      <c r="A919" s="20"/>
      <c r="B919" s="7"/>
      <c r="C919" s="7"/>
      <c r="D919" s="7"/>
      <c r="E919" s="7"/>
      <c r="F919" s="26"/>
      <c r="G919" s="26"/>
      <c r="H919" s="26"/>
      <c r="I919" s="26"/>
      <c r="J919" s="32"/>
      <c r="K919" s="35"/>
      <c r="L919" s="7"/>
      <c r="M919" s="7"/>
      <c r="N919" s="7"/>
      <c r="O919" s="18" t="str">
        <f>IF(B919="","",IF(AND(ISNUMBER(F919),ISNUMBER(I919),I919&gt;=F919),ROUND((I919-F919)*24,4),IF(OR(F919&lt;&gt;"",I919&lt;&gt;""),"",IF(AND(ISNUMBER(J919),J919&gt;=0),J919,""))))</f>
        <v/>
      </c>
      <c r="P919" s="10" t="str">
        <f>IF(B919="","",IF(AND(ISNUMBER(F919),ISNUMBER(I919),I919&gt;=F919),"実績：門司発～門司着",IF(OR(F919&lt;&gt;"",I919&lt;&gt;""),"要確認：時刻不足・逆転",IF(AND(ISNUMBER(J919),J919&gt;=0),"実績：記録の時間","未確認"))))</f>
        <v/>
      </c>
      <c r="Q919" s="10" t="str">
        <f>IF(B919="","",IF(ISNUMBER(A919),YEAR(A919)-IF(MONTH(A919)&lt;4,1,0),""))</f>
        <v/>
      </c>
      <c r="R919" s="10" t="str">
        <f>IF(B919="","",IF(OR(NOT(ISNUMBER(A919)),C919="",D919="",L919="",M919="",AND(B919&lt;&gt;"関豊丸",B919&lt;&gt;"長豊丸")),"要確認：対象船・基本項目",IF(OR(P919="要確認：時刻不足・逆転",AND(ISNUMBER(G919),ISNUMBER(H919),H919&lt;G919),AND(ISNUMBER(F919),ISNUMBER(G919),G919&lt;F919),AND(ISNUMBER(H919),ISNUMBER(I919),I919&lt;H919),AND(ISNUMBER(J919),J919&lt;0),AND(ISNUMBER(K919),K919&lt;0)),"要確認：時刻・時間・料金",IF(COUNTIFS(OtherPorts[作業日],A919,OtherPorts[曳船名],B919,OtherPorts[船名],D919,OtherPorts[門司港発],F919)&gt;1,"要確認：同じ他港作業が重複",IF(OR(NOT(ISNUMBER(O919)),M919="未確認"),"要確認：時間・根拠未確認","確認済")))))</f>
        <v/>
      </c>
      <c r="S919" s="10" t="str">
        <f>IF(B919="","",IF(ISNUMBER(K919),0,1))</f>
        <v/>
      </c>
    </row>
    <row r="920" spans="1:19" ht="24.95" customHeight="1" x14ac:dyDescent="0.2">
      <c r="A920" s="20"/>
      <c r="B920" s="7"/>
      <c r="C920" s="7"/>
      <c r="D920" s="7"/>
      <c r="E920" s="7"/>
      <c r="F920" s="26"/>
      <c r="G920" s="26"/>
      <c r="H920" s="26"/>
      <c r="I920" s="26"/>
      <c r="J920" s="32"/>
      <c r="K920" s="35"/>
      <c r="L920" s="7"/>
      <c r="M920" s="7"/>
      <c r="N920" s="7"/>
      <c r="O920" s="18" t="str">
        <f>IF(B920="","",IF(AND(ISNUMBER(F920),ISNUMBER(I920),I920&gt;=F920),ROUND((I920-F920)*24,4),IF(OR(F920&lt;&gt;"",I920&lt;&gt;""),"",IF(AND(ISNUMBER(J920),J920&gt;=0),J920,""))))</f>
        <v/>
      </c>
      <c r="P920" s="10" t="str">
        <f>IF(B920="","",IF(AND(ISNUMBER(F920),ISNUMBER(I920),I920&gt;=F920),"実績：門司発～門司着",IF(OR(F920&lt;&gt;"",I920&lt;&gt;""),"要確認：時刻不足・逆転",IF(AND(ISNUMBER(J920),J920&gt;=0),"実績：記録の時間","未確認"))))</f>
        <v/>
      </c>
      <c r="Q920" s="10" t="str">
        <f>IF(B920="","",IF(ISNUMBER(A920),YEAR(A920)-IF(MONTH(A920)&lt;4,1,0),""))</f>
        <v/>
      </c>
      <c r="R920" s="10" t="str">
        <f>IF(B920="","",IF(OR(NOT(ISNUMBER(A920)),C920="",D920="",L920="",M920="",AND(B920&lt;&gt;"関豊丸",B920&lt;&gt;"長豊丸")),"要確認：対象船・基本項目",IF(OR(P920="要確認：時刻不足・逆転",AND(ISNUMBER(G920),ISNUMBER(H920),H920&lt;G920),AND(ISNUMBER(F920),ISNUMBER(G920),G920&lt;F920),AND(ISNUMBER(H920),ISNUMBER(I920),I920&lt;H920),AND(ISNUMBER(J920),J920&lt;0),AND(ISNUMBER(K920),K920&lt;0)),"要確認：時刻・時間・料金",IF(COUNTIFS(OtherPorts[作業日],A920,OtherPorts[曳船名],B920,OtherPorts[船名],D920,OtherPorts[門司港発],F920)&gt;1,"要確認：同じ他港作業が重複",IF(OR(NOT(ISNUMBER(O920)),M920="未確認"),"要確認：時間・根拠未確認","確認済")))))</f>
        <v/>
      </c>
      <c r="S920" s="10" t="str">
        <f>IF(B920="","",IF(ISNUMBER(K920),0,1))</f>
        <v/>
      </c>
    </row>
    <row r="921" spans="1:19" ht="24.95" customHeight="1" x14ac:dyDescent="0.2">
      <c r="A921" s="20"/>
      <c r="B921" s="7"/>
      <c r="C921" s="7"/>
      <c r="D921" s="7"/>
      <c r="E921" s="7"/>
      <c r="F921" s="26"/>
      <c r="G921" s="26"/>
      <c r="H921" s="26"/>
      <c r="I921" s="26"/>
      <c r="J921" s="32"/>
      <c r="K921" s="35"/>
      <c r="L921" s="7"/>
      <c r="M921" s="7"/>
      <c r="N921" s="7"/>
      <c r="O921" s="18" t="str">
        <f>IF(B921="","",IF(AND(ISNUMBER(F921),ISNUMBER(I921),I921&gt;=F921),ROUND((I921-F921)*24,4),IF(OR(F921&lt;&gt;"",I921&lt;&gt;""),"",IF(AND(ISNUMBER(J921),J921&gt;=0),J921,""))))</f>
        <v/>
      </c>
      <c r="P921" s="10" t="str">
        <f>IF(B921="","",IF(AND(ISNUMBER(F921),ISNUMBER(I921),I921&gt;=F921),"実績：門司発～門司着",IF(OR(F921&lt;&gt;"",I921&lt;&gt;""),"要確認：時刻不足・逆転",IF(AND(ISNUMBER(J921),J921&gt;=0),"実績：記録の時間","未確認"))))</f>
        <v/>
      </c>
      <c r="Q921" s="10" t="str">
        <f>IF(B921="","",IF(ISNUMBER(A921),YEAR(A921)-IF(MONTH(A921)&lt;4,1,0),""))</f>
        <v/>
      </c>
      <c r="R921" s="10" t="str">
        <f>IF(B921="","",IF(OR(NOT(ISNUMBER(A921)),C921="",D921="",L921="",M921="",AND(B921&lt;&gt;"関豊丸",B921&lt;&gt;"長豊丸")),"要確認：対象船・基本項目",IF(OR(P921="要確認：時刻不足・逆転",AND(ISNUMBER(G921),ISNUMBER(H921),H921&lt;G921),AND(ISNUMBER(F921),ISNUMBER(G921),G921&lt;F921),AND(ISNUMBER(H921),ISNUMBER(I921),I921&lt;H921),AND(ISNUMBER(J921),J921&lt;0),AND(ISNUMBER(K921),K921&lt;0)),"要確認：時刻・時間・料金",IF(COUNTIFS(OtherPorts[作業日],A921,OtherPorts[曳船名],B921,OtherPorts[船名],D921,OtherPorts[門司港発],F921)&gt;1,"要確認：同じ他港作業が重複",IF(OR(NOT(ISNUMBER(O921)),M921="未確認"),"要確認：時間・根拠未確認","確認済")))))</f>
        <v/>
      </c>
      <c r="S921" s="10" t="str">
        <f>IF(B921="","",IF(ISNUMBER(K921),0,1))</f>
        <v/>
      </c>
    </row>
    <row r="922" spans="1:19" ht="24.95" customHeight="1" x14ac:dyDescent="0.2">
      <c r="A922" s="20"/>
      <c r="B922" s="7"/>
      <c r="C922" s="7"/>
      <c r="D922" s="7"/>
      <c r="E922" s="7"/>
      <c r="F922" s="26"/>
      <c r="G922" s="26"/>
      <c r="H922" s="26"/>
      <c r="I922" s="26"/>
      <c r="J922" s="32"/>
      <c r="K922" s="35"/>
      <c r="L922" s="7"/>
      <c r="M922" s="7"/>
      <c r="N922" s="7"/>
      <c r="O922" s="18" t="str">
        <f>IF(B922="","",IF(AND(ISNUMBER(F922),ISNUMBER(I922),I922&gt;=F922),ROUND((I922-F922)*24,4),IF(OR(F922&lt;&gt;"",I922&lt;&gt;""),"",IF(AND(ISNUMBER(J922),J922&gt;=0),J922,""))))</f>
        <v/>
      </c>
      <c r="P922" s="10" t="str">
        <f>IF(B922="","",IF(AND(ISNUMBER(F922),ISNUMBER(I922),I922&gt;=F922),"実績：門司発～門司着",IF(OR(F922&lt;&gt;"",I922&lt;&gt;""),"要確認：時刻不足・逆転",IF(AND(ISNUMBER(J922),J922&gt;=0),"実績：記録の時間","未確認"))))</f>
        <v/>
      </c>
      <c r="Q922" s="10" t="str">
        <f>IF(B922="","",IF(ISNUMBER(A922),YEAR(A922)-IF(MONTH(A922)&lt;4,1,0),""))</f>
        <v/>
      </c>
      <c r="R922" s="10" t="str">
        <f>IF(B922="","",IF(OR(NOT(ISNUMBER(A922)),C922="",D922="",L922="",M922="",AND(B922&lt;&gt;"関豊丸",B922&lt;&gt;"長豊丸")),"要確認：対象船・基本項目",IF(OR(P922="要確認：時刻不足・逆転",AND(ISNUMBER(G922),ISNUMBER(H922),H922&lt;G922),AND(ISNUMBER(F922),ISNUMBER(G922),G922&lt;F922),AND(ISNUMBER(H922),ISNUMBER(I922),I922&lt;H922),AND(ISNUMBER(J922),J922&lt;0),AND(ISNUMBER(K922),K922&lt;0)),"要確認：時刻・時間・料金",IF(COUNTIFS(OtherPorts[作業日],A922,OtherPorts[曳船名],B922,OtherPorts[船名],D922,OtherPorts[門司港発],F922)&gt;1,"要確認：同じ他港作業が重複",IF(OR(NOT(ISNUMBER(O922)),M922="未確認"),"要確認：時間・根拠未確認","確認済")))))</f>
        <v/>
      </c>
      <c r="S922" s="10" t="str">
        <f>IF(B922="","",IF(ISNUMBER(K922),0,1))</f>
        <v/>
      </c>
    </row>
    <row r="923" spans="1:19" ht="24.95" customHeight="1" x14ac:dyDescent="0.2">
      <c r="A923" s="20"/>
      <c r="B923" s="7"/>
      <c r="C923" s="7"/>
      <c r="D923" s="7"/>
      <c r="E923" s="7"/>
      <c r="F923" s="26"/>
      <c r="G923" s="26"/>
      <c r="H923" s="26"/>
      <c r="I923" s="26"/>
      <c r="J923" s="32"/>
      <c r="K923" s="35"/>
      <c r="L923" s="7"/>
      <c r="M923" s="7"/>
      <c r="N923" s="7"/>
      <c r="O923" s="18" t="str">
        <f>IF(B923="","",IF(AND(ISNUMBER(F923),ISNUMBER(I923),I923&gt;=F923),ROUND((I923-F923)*24,4),IF(OR(F923&lt;&gt;"",I923&lt;&gt;""),"",IF(AND(ISNUMBER(J923),J923&gt;=0),J923,""))))</f>
        <v/>
      </c>
      <c r="P923" s="10" t="str">
        <f>IF(B923="","",IF(AND(ISNUMBER(F923),ISNUMBER(I923),I923&gt;=F923),"実績：門司発～門司着",IF(OR(F923&lt;&gt;"",I923&lt;&gt;""),"要確認：時刻不足・逆転",IF(AND(ISNUMBER(J923),J923&gt;=0),"実績：記録の時間","未確認"))))</f>
        <v/>
      </c>
      <c r="Q923" s="10" t="str">
        <f>IF(B923="","",IF(ISNUMBER(A923),YEAR(A923)-IF(MONTH(A923)&lt;4,1,0),""))</f>
        <v/>
      </c>
      <c r="R923" s="10" t="str">
        <f>IF(B923="","",IF(OR(NOT(ISNUMBER(A923)),C923="",D923="",L923="",M923="",AND(B923&lt;&gt;"関豊丸",B923&lt;&gt;"長豊丸")),"要確認：対象船・基本項目",IF(OR(P923="要確認：時刻不足・逆転",AND(ISNUMBER(G923),ISNUMBER(H923),H923&lt;G923),AND(ISNUMBER(F923),ISNUMBER(G923),G923&lt;F923),AND(ISNUMBER(H923),ISNUMBER(I923),I923&lt;H923),AND(ISNUMBER(J923),J923&lt;0),AND(ISNUMBER(K923),K923&lt;0)),"要確認：時刻・時間・料金",IF(COUNTIFS(OtherPorts[作業日],A923,OtherPorts[曳船名],B923,OtherPorts[船名],D923,OtherPorts[門司港発],F923)&gt;1,"要確認：同じ他港作業が重複",IF(OR(NOT(ISNUMBER(O923)),M923="未確認"),"要確認：時間・根拠未確認","確認済")))))</f>
        <v/>
      </c>
      <c r="S923" s="10" t="str">
        <f>IF(B923="","",IF(ISNUMBER(K923),0,1))</f>
        <v/>
      </c>
    </row>
    <row r="924" spans="1:19" ht="24.95" customHeight="1" x14ac:dyDescent="0.2">
      <c r="A924" s="20"/>
      <c r="B924" s="7"/>
      <c r="C924" s="7"/>
      <c r="D924" s="7"/>
      <c r="E924" s="7"/>
      <c r="F924" s="26"/>
      <c r="G924" s="26"/>
      <c r="H924" s="26"/>
      <c r="I924" s="26"/>
      <c r="J924" s="32"/>
      <c r="K924" s="35"/>
      <c r="L924" s="7"/>
      <c r="M924" s="7"/>
      <c r="N924" s="7"/>
      <c r="O924" s="18" t="str">
        <f>IF(B924="","",IF(AND(ISNUMBER(F924),ISNUMBER(I924),I924&gt;=F924),ROUND((I924-F924)*24,4),IF(OR(F924&lt;&gt;"",I924&lt;&gt;""),"",IF(AND(ISNUMBER(J924),J924&gt;=0),J924,""))))</f>
        <v/>
      </c>
      <c r="P924" s="10" t="str">
        <f>IF(B924="","",IF(AND(ISNUMBER(F924),ISNUMBER(I924),I924&gt;=F924),"実績：門司発～門司着",IF(OR(F924&lt;&gt;"",I924&lt;&gt;""),"要確認：時刻不足・逆転",IF(AND(ISNUMBER(J924),J924&gt;=0),"実績：記録の時間","未確認"))))</f>
        <v/>
      </c>
      <c r="Q924" s="10" t="str">
        <f>IF(B924="","",IF(ISNUMBER(A924),YEAR(A924)-IF(MONTH(A924)&lt;4,1,0),""))</f>
        <v/>
      </c>
      <c r="R924" s="10" t="str">
        <f>IF(B924="","",IF(OR(NOT(ISNUMBER(A924)),C924="",D924="",L924="",M924="",AND(B924&lt;&gt;"関豊丸",B924&lt;&gt;"長豊丸")),"要確認：対象船・基本項目",IF(OR(P924="要確認：時刻不足・逆転",AND(ISNUMBER(G924),ISNUMBER(H924),H924&lt;G924),AND(ISNUMBER(F924),ISNUMBER(G924),G924&lt;F924),AND(ISNUMBER(H924),ISNUMBER(I924),I924&lt;H924),AND(ISNUMBER(J924),J924&lt;0),AND(ISNUMBER(K924),K924&lt;0)),"要確認：時刻・時間・料金",IF(COUNTIFS(OtherPorts[作業日],A924,OtherPorts[曳船名],B924,OtherPorts[船名],D924,OtherPorts[門司港発],F924)&gt;1,"要確認：同じ他港作業が重複",IF(OR(NOT(ISNUMBER(O924)),M924="未確認"),"要確認：時間・根拠未確認","確認済")))))</f>
        <v/>
      </c>
      <c r="S924" s="10" t="str">
        <f>IF(B924="","",IF(ISNUMBER(K924),0,1))</f>
        <v/>
      </c>
    </row>
    <row r="925" spans="1:19" ht="24.95" customHeight="1" x14ac:dyDescent="0.2">
      <c r="A925" s="20"/>
      <c r="B925" s="7"/>
      <c r="C925" s="7"/>
      <c r="D925" s="7"/>
      <c r="E925" s="7"/>
      <c r="F925" s="26"/>
      <c r="G925" s="26"/>
      <c r="H925" s="26"/>
      <c r="I925" s="26"/>
      <c r="J925" s="32"/>
      <c r="K925" s="35"/>
      <c r="L925" s="7"/>
      <c r="M925" s="7"/>
      <c r="N925" s="7"/>
      <c r="O925" s="18" t="str">
        <f>IF(B925="","",IF(AND(ISNUMBER(F925),ISNUMBER(I925),I925&gt;=F925),ROUND((I925-F925)*24,4),IF(OR(F925&lt;&gt;"",I925&lt;&gt;""),"",IF(AND(ISNUMBER(J925),J925&gt;=0),J925,""))))</f>
        <v/>
      </c>
      <c r="P925" s="10" t="str">
        <f>IF(B925="","",IF(AND(ISNUMBER(F925),ISNUMBER(I925),I925&gt;=F925),"実績：門司発～門司着",IF(OR(F925&lt;&gt;"",I925&lt;&gt;""),"要確認：時刻不足・逆転",IF(AND(ISNUMBER(J925),J925&gt;=0),"実績：記録の時間","未確認"))))</f>
        <v/>
      </c>
      <c r="Q925" s="10" t="str">
        <f>IF(B925="","",IF(ISNUMBER(A925),YEAR(A925)-IF(MONTH(A925)&lt;4,1,0),""))</f>
        <v/>
      </c>
      <c r="R925" s="10" t="str">
        <f>IF(B925="","",IF(OR(NOT(ISNUMBER(A925)),C925="",D925="",L925="",M925="",AND(B925&lt;&gt;"関豊丸",B925&lt;&gt;"長豊丸")),"要確認：対象船・基本項目",IF(OR(P925="要確認：時刻不足・逆転",AND(ISNUMBER(G925),ISNUMBER(H925),H925&lt;G925),AND(ISNUMBER(F925),ISNUMBER(G925),G925&lt;F925),AND(ISNUMBER(H925),ISNUMBER(I925),I925&lt;H925),AND(ISNUMBER(J925),J925&lt;0),AND(ISNUMBER(K925),K925&lt;0)),"要確認：時刻・時間・料金",IF(COUNTIFS(OtherPorts[作業日],A925,OtherPorts[曳船名],B925,OtherPorts[船名],D925,OtherPorts[門司港発],F925)&gt;1,"要確認：同じ他港作業が重複",IF(OR(NOT(ISNUMBER(O925)),M925="未確認"),"要確認：時間・根拠未確認","確認済")))))</f>
        <v/>
      </c>
      <c r="S925" s="10" t="str">
        <f>IF(B925="","",IF(ISNUMBER(K925),0,1))</f>
        <v/>
      </c>
    </row>
    <row r="926" spans="1:19" ht="24.95" customHeight="1" x14ac:dyDescent="0.2">
      <c r="A926" s="20"/>
      <c r="B926" s="7"/>
      <c r="C926" s="7"/>
      <c r="D926" s="7"/>
      <c r="E926" s="7"/>
      <c r="F926" s="26"/>
      <c r="G926" s="26"/>
      <c r="H926" s="26"/>
      <c r="I926" s="26"/>
      <c r="J926" s="32"/>
      <c r="K926" s="35"/>
      <c r="L926" s="7"/>
      <c r="M926" s="7"/>
      <c r="N926" s="7"/>
      <c r="O926" s="18" t="str">
        <f>IF(B926="","",IF(AND(ISNUMBER(F926),ISNUMBER(I926),I926&gt;=F926),ROUND((I926-F926)*24,4),IF(OR(F926&lt;&gt;"",I926&lt;&gt;""),"",IF(AND(ISNUMBER(J926),J926&gt;=0),J926,""))))</f>
        <v/>
      </c>
      <c r="P926" s="10" t="str">
        <f>IF(B926="","",IF(AND(ISNUMBER(F926),ISNUMBER(I926),I926&gt;=F926),"実績：門司発～門司着",IF(OR(F926&lt;&gt;"",I926&lt;&gt;""),"要確認：時刻不足・逆転",IF(AND(ISNUMBER(J926),J926&gt;=0),"実績：記録の時間","未確認"))))</f>
        <v/>
      </c>
      <c r="Q926" s="10" t="str">
        <f>IF(B926="","",IF(ISNUMBER(A926),YEAR(A926)-IF(MONTH(A926)&lt;4,1,0),""))</f>
        <v/>
      </c>
      <c r="R926" s="10" t="str">
        <f>IF(B926="","",IF(OR(NOT(ISNUMBER(A926)),C926="",D926="",L926="",M926="",AND(B926&lt;&gt;"関豊丸",B926&lt;&gt;"長豊丸")),"要確認：対象船・基本項目",IF(OR(P926="要確認：時刻不足・逆転",AND(ISNUMBER(G926),ISNUMBER(H926),H926&lt;G926),AND(ISNUMBER(F926),ISNUMBER(G926),G926&lt;F926),AND(ISNUMBER(H926),ISNUMBER(I926),I926&lt;H926),AND(ISNUMBER(J926),J926&lt;0),AND(ISNUMBER(K926),K926&lt;0)),"要確認：時刻・時間・料金",IF(COUNTIFS(OtherPorts[作業日],A926,OtherPorts[曳船名],B926,OtherPorts[船名],D926,OtherPorts[門司港発],F926)&gt;1,"要確認：同じ他港作業が重複",IF(OR(NOT(ISNUMBER(O926)),M926="未確認"),"要確認：時間・根拠未確認","確認済")))))</f>
        <v/>
      </c>
      <c r="S926" s="10" t="str">
        <f>IF(B926="","",IF(ISNUMBER(K926),0,1))</f>
        <v/>
      </c>
    </row>
    <row r="927" spans="1:19" ht="24.95" customHeight="1" x14ac:dyDescent="0.2">
      <c r="A927" s="20"/>
      <c r="B927" s="7"/>
      <c r="C927" s="7"/>
      <c r="D927" s="7"/>
      <c r="E927" s="7"/>
      <c r="F927" s="26"/>
      <c r="G927" s="26"/>
      <c r="H927" s="26"/>
      <c r="I927" s="26"/>
      <c r="J927" s="32"/>
      <c r="K927" s="35"/>
      <c r="L927" s="7"/>
      <c r="M927" s="7"/>
      <c r="N927" s="7"/>
      <c r="O927" s="18" t="str">
        <f>IF(B927="","",IF(AND(ISNUMBER(F927),ISNUMBER(I927),I927&gt;=F927),ROUND((I927-F927)*24,4),IF(OR(F927&lt;&gt;"",I927&lt;&gt;""),"",IF(AND(ISNUMBER(J927),J927&gt;=0),J927,""))))</f>
        <v/>
      </c>
      <c r="P927" s="10" t="str">
        <f>IF(B927="","",IF(AND(ISNUMBER(F927),ISNUMBER(I927),I927&gt;=F927),"実績：門司発～門司着",IF(OR(F927&lt;&gt;"",I927&lt;&gt;""),"要確認：時刻不足・逆転",IF(AND(ISNUMBER(J927),J927&gt;=0),"実績：記録の時間","未確認"))))</f>
        <v/>
      </c>
      <c r="Q927" s="10" t="str">
        <f>IF(B927="","",IF(ISNUMBER(A927),YEAR(A927)-IF(MONTH(A927)&lt;4,1,0),""))</f>
        <v/>
      </c>
      <c r="R927" s="10" t="str">
        <f>IF(B927="","",IF(OR(NOT(ISNUMBER(A927)),C927="",D927="",L927="",M927="",AND(B927&lt;&gt;"関豊丸",B927&lt;&gt;"長豊丸")),"要確認：対象船・基本項目",IF(OR(P927="要確認：時刻不足・逆転",AND(ISNUMBER(G927),ISNUMBER(H927),H927&lt;G927),AND(ISNUMBER(F927),ISNUMBER(G927),G927&lt;F927),AND(ISNUMBER(H927),ISNUMBER(I927),I927&lt;H927),AND(ISNUMBER(J927),J927&lt;0),AND(ISNUMBER(K927),K927&lt;0)),"要確認：時刻・時間・料金",IF(COUNTIFS(OtherPorts[作業日],A927,OtherPorts[曳船名],B927,OtherPorts[船名],D927,OtherPorts[門司港発],F927)&gt;1,"要確認：同じ他港作業が重複",IF(OR(NOT(ISNUMBER(O927)),M927="未確認"),"要確認：時間・根拠未確認","確認済")))))</f>
        <v/>
      </c>
      <c r="S927" s="10" t="str">
        <f>IF(B927="","",IF(ISNUMBER(K927),0,1))</f>
        <v/>
      </c>
    </row>
    <row r="928" spans="1:19" ht="24.95" customHeight="1" x14ac:dyDescent="0.2">
      <c r="A928" s="20"/>
      <c r="B928" s="7"/>
      <c r="C928" s="7"/>
      <c r="D928" s="7"/>
      <c r="E928" s="7"/>
      <c r="F928" s="26"/>
      <c r="G928" s="26"/>
      <c r="H928" s="26"/>
      <c r="I928" s="26"/>
      <c r="J928" s="32"/>
      <c r="K928" s="35"/>
      <c r="L928" s="7"/>
      <c r="M928" s="7"/>
      <c r="N928" s="7"/>
      <c r="O928" s="18" t="str">
        <f>IF(B928="","",IF(AND(ISNUMBER(F928),ISNUMBER(I928),I928&gt;=F928),ROUND((I928-F928)*24,4),IF(OR(F928&lt;&gt;"",I928&lt;&gt;""),"",IF(AND(ISNUMBER(J928),J928&gt;=0),J928,""))))</f>
        <v/>
      </c>
      <c r="P928" s="10" t="str">
        <f>IF(B928="","",IF(AND(ISNUMBER(F928),ISNUMBER(I928),I928&gt;=F928),"実績：門司発～門司着",IF(OR(F928&lt;&gt;"",I928&lt;&gt;""),"要確認：時刻不足・逆転",IF(AND(ISNUMBER(J928),J928&gt;=0),"実績：記録の時間","未確認"))))</f>
        <v/>
      </c>
      <c r="Q928" s="10" t="str">
        <f>IF(B928="","",IF(ISNUMBER(A928),YEAR(A928)-IF(MONTH(A928)&lt;4,1,0),""))</f>
        <v/>
      </c>
      <c r="R928" s="10" t="str">
        <f>IF(B928="","",IF(OR(NOT(ISNUMBER(A928)),C928="",D928="",L928="",M928="",AND(B928&lt;&gt;"関豊丸",B928&lt;&gt;"長豊丸")),"要確認：対象船・基本項目",IF(OR(P928="要確認：時刻不足・逆転",AND(ISNUMBER(G928),ISNUMBER(H928),H928&lt;G928),AND(ISNUMBER(F928),ISNUMBER(G928),G928&lt;F928),AND(ISNUMBER(H928),ISNUMBER(I928),I928&lt;H928),AND(ISNUMBER(J928),J928&lt;0),AND(ISNUMBER(K928),K928&lt;0)),"要確認：時刻・時間・料金",IF(COUNTIFS(OtherPorts[作業日],A928,OtherPorts[曳船名],B928,OtherPorts[船名],D928,OtherPorts[門司港発],F928)&gt;1,"要確認：同じ他港作業が重複",IF(OR(NOT(ISNUMBER(O928)),M928="未確認"),"要確認：時間・根拠未確認","確認済")))))</f>
        <v/>
      </c>
      <c r="S928" s="10" t="str">
        <f>IF(B928="","",IF(ISNUMBER(K928),0,1))</f>
        <v/>
      </c>
    </row>
    <row r="929" spans="1:19" ht="24.95" customHeight="1" x14ac:dyDescent="0.2">
      <c r="A929" s="20"/>
      <c r="B929" s="7"/>
      <c r="C929" s="7"/>
      <c r="D929" s="7"/>
      <c r="E929" s="7"/>
      <c r="F929" s="26"/>
      <c r="G929" s="26"/>
      <c r="H929" s="26"/>
      <c r="I929" s="26"/>
      <c r="J929" s="32"/>
      <c r="K929" s="35"/>
      <c r="L929" s="7"/>
      <c r="M929" s="7"/>
      <c r="N929" s="7"/>
      <c r="O929" s="18" t="str">
        <f>IF(B929="","",IF(AND(ISNUMBER(F929),ISNUMBER(I929),I929&gt;=F929),ROUND((I929-F929)*24,4),IF(OR(F929&lt;&gt;"",I929&lt;&gt;""),"",IF(AND(ISNUMBER(J929),J929&gt;=0),J929,""))))</f>
        <v/>
      </c>
      <c r="P929" s="10" t="str">
        <f>IF(B929="","",IF(AND(ISNUMBER(F929),ISNUMBER(I929),I929&gt;=F929),"実績：門司発～門司着",IF(OR(F929&lt;&gt;"",I929&lt;&gt;""),"要確認：時刻不足・逆転",IF(AND(ISNUMBER(J929),J929&gt;=0),"実績：記録の時間","未確認"))))</f>
        <v/>
      </c>
      <c r="Q929" s="10" t="str">
        <f>IF(B929="","",IF(ISNUMBER(A929),YEAR(A929)-IF(MONTH(A929)&lt;4,1,0),""))</f>
        <v/>
      </c>
      <c r="R929" s="10" t="str">
        <f>IF(B929="","",IF(OR(NOT(ISNUMBER(A929)),C929="",D929="",L929="",M929="",AND(B929&lt;&gt;"関豊丸",B929&lt;&gt;"長豊丸")),"要確認：対象船・基本項目",IF(OR(P929="要確認：時刻不足・逆転",AND(ISNUMBER(G929),ISNUMBER(H929),H929&lt;G929),AND(ISNUMBER(F929),ISNUMBER(G929),G929&lt;F929),AND(ISNUMBER(H929),ISNUMBER(I929),I929&lt;H929),AND(ISNUMBER(J929),J929&lt;0),AND(ISNUMBER(K929),K929&lt;0)),"要確認：時刻・時間・料金",IF(COUNTIFS(OtherPorts[作業日],A929,OtherPorts[曳船名],B929,OtherPorts[船名],D929,OtherPorts[門司港発],F929)&gt;1,"要確認：同じ他港作業が重複",IF(OR(NOT(ISNUMBER(O929)),M929="未確認"),"要確認：時間・根拠未確認","確認済")))))</f>
        <v/>
      </c>
      <c r="S929" s="10" t="str">
        <f>IF(B929="","",IF(ISNUMBER(K929),0,1))</f>
        <v/>
      </c>
    </row>
    <row r="930" spans="1:19" ht="24.95" customHeight="1" x14ac:dyDescent="0.2">
      <c r="A930" s="20"/>
      <c r="B930" s="7"/>
      <c r="C930" s="7"/>
      <c r="D930" s="7"/>
      <c r="E930" s="7"/>
      <c r="F930" s="26"/>
      <c r="G930" s="26"/>
      <c r="H930" s="26"/>
      <c r="I930" s="26"/>
      <c r="J930" s="32"/>
      <c r="K930" s="35"/>
      <c r="L930" s="7"/>
      <c r="M930" s="7"/>
      <c r="N930" s="7"/>
      <c r="O930" s="18" t="str">
        <f>IF(B930="","",IF(AND(ISNUMBER(F930),ISNUMBER(I930),I930&gt;=F930),ROUND((I930-F930)*24,4),IF(OR(F930&lt;&gt;"",I930&lt;&gt;""),"",IF(AND(ISNUMBER(J930),J930&gt;=0),J930,""))))</f>
        <v/>
      </c>
      <c r="P930" s="10" t="str">
        <f>IF(B930="","",IF(AND(ISNUMBER(F930),ISNUMBER(I930),I930&gt;=F930),"実績：門司発～門司着",IF(OR(F930&lt;&gt;"",I930&lt;&gt;""),"要確認：時刻不足・逆転",IF(AND(ISNUMBER(J930),J930&gt;=0),"実績：記録の時間","未確認"))))</f>
        <v/>
      </c>
      <c r="Q930" s="10" t="str">
        <f>IF(B930="","",IF(ISNUMBER(A930),YEAR(A930)-IF(MONTH(A930)&lt;4,1,0),""))</f>
        <v/>
      </c>
      <c r="R930" s="10" t="str">
        <f>IF(B930="","",IF(OR(NOT(ISNUMBER(A930)),C930="",D930="",L930="",M930="",AND(B930&lt;&gt;"関豊丸",B930&lt;&gt;"長豊丸")),"要確認：対象船・基本項目",IF(OR(P930="要確認：時刻不足・逆転",AND(ISNUMBER(G930),ISNUMBER(H930),H930&lt;G930),AND(ISNUMBER(F930),ISNUMBER(G930),G930&lt;F930),AND(ISNUMBER(H930),ISNUMBER(I930),I930&lt;H930),AND(ISNUMBER(J930),J930&lt;0),AND(ISNUMBER(K930),K930&lt;0)),"要確認：時刻・時間・料金",IF(COUNTIFS(OtherPorts[作業日],A930,OtherPorts[曳船名],B930,OtherPorts[船名],D930,OtherPorts[門司港発],F930)&gt;1,"要確認：同じ他港作業が重複",IF(OR(NOT(ISNUMBER(O930)),M930="未確認"),"要確認：時間・根拠未確認","確認済")))))</f>
        <v/>
      </c>
      <c r="S930" s="10" t="str">
        <f>IF(B930="","",IF(ISNUMBER(K930),0,1))</f>
        <v/>
      </c>
    </row>
    <row r="931" spans="1:19" ht="24.95" customHeight="1" x14ac:dyDescent="0.2">
      <c r="A931" s="20"/>
      <c r="B931" s="7"/>
      <c r="C931" s="7"/>
      <c r="D931" s="7"/>
      <c r="E931" s="7"/>
      <c r="F931" s="26"/>
      <c r="G931" s="26"/>
      <c r="H931" s="26"/>
      <c r="I931" s="26"/>
      <c r="J931" s="32"/>
      <c r="K931" s="35"/>
      <c r="L931" s="7"/>
      <c r="M931" s="7"/>
      <c r="N931" s="7"/>
      <c r="O931" s="18" t="str">
        <f>IF(B931="","",IF(AND(ISNUMBER(F931),ISNUMBER(I931),I931&gt;=F931),ROUND((I931-F931)*24,4),IF(OR(F931&lt;&gt;"",I931&lt;&gt;""),"",IF(AND(ISNUMBER(J931),J931&gt;=0),J931,""))))</f>
        <v/>
      </c>
      <c r="P931" s="10" t="str">
        <f>IF(B931="","",IF(AND(ISNUMBER(F931),ISNUMBER(I931),I931&gt;=F931),"実績：門司発～門司着",IF(OR(F931&lt;&gt;"",I931&lt;&gt;""),"要確認：時刻不足・逆転",IF(AND(ISNUMBER(J931),J931&gt;=0),"実績：記録の時間","未確認"))))</f>
        <v/>
      </c>
      <c r="Q931" s="10" t="str">
        <f>IF(B931="","",IF(ISNUMBER(A931),YEAR(A931)-IF(MONTH(A931)&lt;4,1,0),""))</f>
        <v/>
      </c>
      <c r="R931" s="10" t="str">
        <f>IF(B931="","",IF(OR(NOT(ISNUMBER(A931)),C931="",D931="",L931="",M931="",AND(B931&lt;&gt;"関豊丸",B931&lt;&gt;"長豊丸")),"要確認：対象船・基本項目",IF(OR(P931="要確認：時刻不足・逆転",AND(ISNUMBER(G931),ISNUMBER(H931),H931&lt;G931),AND(ISNUMBER(F931),ISNUMBER(G931),G931&lt;F931),AND(ISNUMBER(H931),ISNUMBER(I931),I931&lt;H931),AND(ISNUMBER(J931),J931&lt;0),AND(ISNUMBER(K931),K931&lt;0)),"要確認：時刻・時間・料金",IF(COUNTIFS(OtherPorts[作業日],A931,OtherPorts[曳船名],B931,OtherPorts[船名],D931,OtherPorts[門司港発],F931)&gt;1,"要確認：同じ他港作業が重複",IF(OR(NOT(ISNUMBER(O931)),M931="未確認"),"要確認：時間・根拠未確認","確認済")))))</f>
        <v/>
      </c>
      <c r="S931" s="10" t="str">
        <f>IF(B931="","",IF(ISNUMBER(K931),0,1))</f>
        <v/>
      </c>
    </row>
    <row r="932" spans="1:19" ht="24.95" customHeight="1" x14ac:dyDescent="0.2">
      <c r="A932" s="20"/>
      <c r="B932" s="7"/>
      <c r="C932" s="7"/>
      <c r="D932" s="7"/>
      <c r="E932" s="7"/>
      <c r="F932" s="26"/>
      <c r="G932" s="26"/>
      <c r="H932" s="26"/>
      <c r="I932" s="26"/>
      <c r="J932" s="32"/>
      <c r="K932" s="35"/>
      <c r="L932" s="7"/>
      <c r="M932" s="7"/>
      <c r="N932" s="7"/>
      <c r="O932" s="18" t="str">
        <f>IF(B932="","",IF(AND(ISNUMBER(F932),ISNUMBER(I932),I932&gt;=F932),ROUND((I932-F932)*24,4),IF(OR(F932&lt;&gt;"",I932&lt;&gt;""),"",IF(AND(ISNUMBER(J932),J932&gt;=0),J932,""))))</f>
        <v/>
      </c>
      <c r="P932" s="10" t="str">
        <f>IF(B932="","",IF(AND(ISNUMBER(F932),ISNUMBER(I932),I932&gt;=F932),"実績：門司発～門司着",IF(OR(F932&lt;&gt;"",I932&lt;&gt;""),"要確認：時刻不足・逆転",IF(AND(ISNUMBER(J932),J932&gt;=0),"実績：記録の時間","未確認"))))</f>
        <v/>
      </c>
      <c r="Q932" s="10" t="str">
        <f>IF(B932="","",IF(ISNUMBER(A932),YEAR(A932)-IF(MONTH(A932)&lt;4,1,0),""))</f>
        <v/>
      </c>
      <c r="R932" s="10" t="str">
        <f>IF(B932="","",IF(OR(NOT(ISNUMBER(A932)),C932="",D932="",L932="",M932="",AND(B932&lt;&gt;"関豊丸",B932&lt;&gt;"長豊丸")),"要確認：対象船・基本項目",IF(OR(P932="要確認：時刻不足・逆転",AND(ISNUMBER(G932),ISNUMBER(H932),H932&lt;G932),AND(ISNUMBER(F932),ISNUMBER(G932),G932&lt;F932),AND(ISNUMBER(H932),ISNUMBER(I932),I932&lt;H932),AND(ISNUMBER(J932),J932&lt;0),AND(ISNUMBER(K932),K932&lt;0)),"要確認：時刻・時間・料金",IF(COUNTIFS(OtherPorts[作業日],A932,OtherPorts[曳船名],B932,OtherPorts[船名],D932,OtherPorts[門司港発],F932)&gt;1,"要確認：同じ他港作業が重複",IF(OR(NOT(ISNUMBER(O932)),M932="未確認"),"要確認：時間・根拠未確認","確認済")))))</f>
        <v/>
      </c>
      <c r="S932" s="10" t="str">
        <f>IF(B932="","",IF(ISNUMBER(K932),0,1))</f>
        <v/>
      </c>
    </row>
    <row r="933" spans="1:19" ht="24.95" customHeight="1" x14ac:dyDescent="0.2">
      <c r="A933" s="20"/>
      <c r="B933" s="7"/>
      <c r="C933" s="7"/>
      <c r="D933" s="7"/>
      <c r="E933" s="7"/>
      <c r="F933" s="26"/>
      <c r="G933" s="26"/>
      <c r="H933" s="26"/>
      <c r="I933" s="26"/>
      <c r="J933" s="32"/>
      <c r="K933" s="35"/>
      <c r="L933" s="7"/>
      <c r="M933" s="7"/>
      <c r="N933" s="7"/>
      <c r="O933" s="18" t="str">
        <f>IF(B933="","",IF(AND(ISNUMBER(F933),ISNUMBER(I933),I933&gt;=F933),ROUND((I933-F933)*24,4),IF(OR(F933&lt;&gt;"",I933&lt;&gt;""),"",IF(AND(ISNUMBER(J933),J933&gt;=0),J933,""))))</f>
        <v/>
      </c>
      <c r="P933" s="10" t="str">
        <f>IF(B933="","",IF(AND(ISNUMBER(F933),ISNUMBER(I933),I933&gt;=F933),"実績：門司発～門司着",IF(OR(F933&lt;&gt;"",I933&lt;&gt;""),"要確認：時刻不足・逆転",IF(AND(ISNUMBER(J933),J933&gt;=0),"実績：記録の時間","未確認"))))</f>
        <v/>
      </c>
      <c r="Q933" s="10" t="str">
        <f>IF(B933="","",IF(ISNUMBER(A933),YEAR(A933)-IF(MONTH(A933)&lt;4,1,0),""))</f>
        <v/>
      </c>
      <c r="R933" s="10" t="str">
        <f>IF(B933="","",IF(OR(NOT(ISNUMBER(A933)),C933="",D933="",L933="",M933="",AND(B933&lt;&gt;"関豊丸",B933&lt;&gt;"長豊丸")),"要確認：対象船・基本項目",IF(OR(P933="要確認：時刻不足・逆転",AND(ISNUMBER(G933),ISNUMBER(H933),H933&lt;G933),AND(ISNUMBER(F933),ISNUMBER(G933),G933&lt;F933),AND(ISNUMBER(H933),ISNUMBER(I933),I933&lt;H933),AND(ISNUMBER(J933),J933&lt;0),AND(ISNUMBER(K933),K933&lt;0)),"要確認：時刻・時間・料金",IF(COUNTIFS(OtherPorts[作業日],A933,OtherPorts[曳船名],B933,OtherPorts[船名],D933,OtherPorts[門司港発],F933)&gt;1,"要確認：同じ他港作業が重複",IF(OR(NOT(ISNUMBER(O933)),M933="未確認"),"要確認：時間・根拠未確認","確認済")))))</f>
        <v/>
      </c>
      <c r="S933" s="10" t="str">
        <f>IF(B933="","",IF(ISNUMBER(K933),0,1))</f>
        <v/>
      </c>
    </row>
    <row r="934" spans="1:19" ht="24.95" customHeight="1" x14ac:dyDescent="0.2">
      <c r="A934" s="20"/>
      <c r="B934" s="7"/>
      <c r="C934" s="7"/>
      <c r="D934" s="7"/>
      <c r="E934" s="7"/>
      <c r="F934" s="26"/>
      <c r="G934" s="26"/>
      <c r="H934" s="26"/>
      <c r="I934" s="26"/>
      <c r="J934" s="32"/>
      <c r="K934" s="35"/>
      <c r="L934" s="7"/>
      <c r="M934" s="7"/>
      <c r="N934" s="7"/>
      <c r="O934" s="18" t="str">
        <f>IF(B934="","",IF(AND(ISNUMBER(F934),ISNUMBER(I934),I934&gt;=F934),ROUND((I934-F934)*24,4),IF(OR(F934&lt;&gt;"",I934&lt;&gt;""),"",IF(AND(ISNUMBER(J934),J934&gt;=0),J934,""))))</f>
        <v/>
      </c>
      <c r="P934" s="10" t="str">
        <f>IF(B934="","",IF(AND(ISNUMBER(F934),ISNUMBER(I934),I934&gt;=F934),"実績：門司発～門司着",IF(OR(F934&lt;&gt;"",I934&lt;&gt;""),"要確認：時刻不足・逆転",IF(AND(ISNUMBER(J934),J934&gt;=0),"実績：記録の時間","未確認"))))</f>
        <v/>
      </c>
      <c r="Q934" s="10" t="str">
        <f>IF(B934="","",IF(ISNUMBER(A934),YEAR(A934)-IF(MONTH(A934)&lt;4,1,0),""))</f>
        <v/>
      </c>
      <c r="R934" s="10" t="str">
        <f>IF(B934="","",IF(OR(NOT(ISNUMBER(A934)),C934="",D934="",L934="",M934="",AND(B934&lt;&gt;"関豊丸",B934&lt;&gt;"長豊丸")),"要確認：対象船・基本項目",IF(OR(P934="要確認：時刻不足・逆転",AND(ISNUMBER(G934),ISNUMBER(H934),H934&lt;G934),AND(ISNUMBER(F934),ISNUMBER(G934),G934&lt;F934),AND(ISNUMBER(H934),ISNUMBER(I934),I934&lt;H934),AND(ISNUMBER(J934),J934&lt;0),AND(ISNUMBER(K934),K934&lt;0)),"要確認：時刻・時間・料金",IF(COUNTIFS(OtherPorts[作業日],A934,OtherPorts[曳船名],B934,OtherPorts[船名],D934,OtherPorts[門司港発],F934)&gt;1,"要確認：同じ他港作業が重複",IF(OR(NOT(ISNUMBER(O934)),M934="未確認"),"要確認：時間・根拠未確認","確認済")))))</f>
        <v/>
      </c>
      <c r="S934" s="10" t="str">
        <f>IF(B934="","",IF(ISNUMBER(K934),0,1))</f>
        <v/>
      </c>
    </row>
    <row r="935" spans="1:19" ht="24.95" customHeight="1" x14ac:dyDescent="0.2">
      <c r="A935" s="20"/>
      <c r="B935" s="7"/>
      <c r="C935" s="7"/>
      <c r="D935" s="7"/>
      <c r="E935" s="7"/>
      <c r="F935" s="26"/>
      <c r="G935" s="26"/>
      <c r="H935" s="26"/>
      <c r="I935" s="26"/>
      <c r="J935" s="32"/>
      <c r="K935" s="35"/>
      <c r="L935" s="7"/>
      <c r="M935" s="7"/>
      <c r="N935" s="7"/>
      <c r="O935" s="18" t="str">
        <f>IF(B935="","",IF(AND(ISNUMBER(F935),ISNUMBER(I935),I935&gt;=F935),ROUND((I935-F935)*24,4),IF(OR(F935&lt;&gt;"",I935&lt;&gt;""),"",IF(AND(ISNUMBER(J935),J935&gt;=0),J935,""))))</f>
        <v/>
      </c>
      <c r="P935" s="10" t="str">
        <f>IF(B935="","",IF(AND(ISNUMBER(F935),ISNUMBER(I935),I935&gt;=F935),"実績：門司発～門司着",IF(OR(F935&lt;&gt;"",I935&lt;&gt;""),"要確認：時刻不足・逆転",IF(AND(ISNUMBER(J935),J935&gt;=0),"実績：記録の時間","未確認"))))</f>
        <v/>
      </c>
      <c r="Q935" s="10" t="str">
        <f>IF(B935="","",IF(ISNUMBER(A935),YEAR(A935)-IF(MONTH(A935)&lt;4,1,0),""))</f>
        <v/>
      </c>
      <c r="R935" s="10" t="str">
        <f>IF(B935="","",IF(OR(NOT(ISNUMBER(A935)),C935="",D935="",L935="",M935="",AND(B935&lt;&gt;"関豊丸",B935&lt;&gt;"長豊丸")),"要確認：対象船・基本項目",IF(OR(P935="要確認：時刻不足・逆転",AND(ISNUMBER(G935),ISNUMBER(H935),H935&lt;G935),AND(ISNUMBER(F935),ISNUMBER(G935),G935&lt;F935),AND(ISNUMBER(H935),ISNUMBER(I935),I935&lt;H935),AND(ISNUMBER(J935),J935&lt;0),AND(ISNUMBER(K935),K935&lt;0)),"要確認：時刻・時間・料金",IF(COUNTIFS(OtherPorts[作業日],A935,OtherPorts[曳船名],B935,OtherPorts[船名],D935,OtherPorts[門司港発],F935)&gt;1,"要確認：同じ他港作業が重複",IF(OR(NOT(ISNUMBER(O935)),M935="未確認"),"要確認：時間・根拠未確認","確認済")))))</f>
        <v/>
      </c>
      <c r="S935" s="10" t="str">
        <f>IF(B935="","",IF(ISNUMBER(K935),0,1))</f>
        <v/>
      </c>
    </row>
    <row r="936" spans="1:19" ht="24.95" customHeight="1" x14ac:dyDescent="0.2">
      <c r="A936" s="20"/>
      <c r="B936" s="7"/>
      <c r="C936" s="7"/>
      <c r="D936" s="7"/>
      <c r="E936" s="7"/>
      <c r="F936" s="26"/>
      <c r="G936" s="26"/>
      <c r="H936" s="26"/>
      <c r="I936" s="26"/>
      <c r="J936" s="32"/>
      <c r="K936" s="35"/>
      <c r="L936" s="7"/>
      <c r="M936" s="7"/>
      <c r="N936" s="7"/>
      <c r="O936" s="18" t="str">
        <f>IF(B936="","",IF(AND(ISNUMBER(F936),ISNUMBER(I936),I936&gt;=F936),ROUND((I936-F936)*24,4),IF(OR(F936&lt;&gt;"",I936&lt;&gt;""),"",IF(AND(ISNUMBER(J936),J936&gt;=0),J936,""))))</f>
        <v/>
      </c>
      <c r="P936" s="10" t="str">
        <f>IF(B936="","",IF(AND(ISNUMBER(F936),ISNUMBER(I936),I936&gt;=F936),"実績：門司発～門司着",IF(OR(F936&lt;&gt;"",I936&lt;&gt;""),"要確認：時刻不足・逆転",IF(AND(ISNUMBER(J936),J936&gt;=0),"実績：記録の時間","未確認"))))</f>
        <v/>
      </c>
      <c r="Q936" s="10" t="str">
        <f>IF(B936="","",IF(ISNUMBER(A936),YEAR(A936)-IF(MONTH(A936)&lt;4,1,0),""))</f>
        <v/>
      </c>
      <c r="R936" s="10" t="str">
        <f>IF(B936="","",IF(OR(NOT(ISNUMBER(A936)),C936="",D936="",L936="",M936="",AND(B936&lt;&gt;"関豊丸",B936&lt;&gt;"長豊丸")),"要確認：対象船・基本項目",IF(OR(P936="要確認：時刻不足・逆転",AND(ISNUMBER(G936),ISNUMBER(H936),H936&lt;G936),AND(ISNUMBER(F936),ISNUMBER(G936),G936&lt;F936),AND(ISNUMBER(H936),ISNUMBER(I936),I936&lt;H936),AND(ISNUMBER(J936),J936&lt;0),AND(ISNUMBER(K936),K936&lt;0)),"要確認：時刻・時間・料金",IF(COUNTIFS(OtherPorts[作業日],A936,OtherPorts[曳船名],B936,OtherPorts[船名],D936,OtherPorts[門司港発],F936)&gt;1,"要確認：同じ他港作業が重複",IF(OR(NOT(ISNUMBER(O936)),M936="未確認"),"要確認：時間・根拠未確認","確認済")))))</f>
        <v/>
      </c>
      <c r="S936" s="10" t="str">
        <f>IF(B936="","",IF(ISNUMBER(K936),0,1))</f>
        <v/>
      </c>
    </row>
    <row r="937" spans="1:19" ht="24.95" customHeight="1" x14ac:dyDescent="0.2">
      <c r="A937" s="20"/>
      <c r="B937" s="7"/>
      <c r="C937" s="7"/>
      <c r="D937" s="7"/>
      <c r="E937" s="7"/>
      <c r="F937" s="26"/>
      <c r="G937" s="26"/>
      <c r="H937" s="26"/>
      <c r="I937" s="26"/>
      <c r="J937" s="32"/>
      <c r="K937" s="35"/>
      <c r="L937" s="7"/>
      <c r="M937" s="7"/>
      <c r="N937" s="7"/>
      <c r="O937" s="18" t="str">
        <f>IF(B937="","",IF(AND(ISNUMBER(F937),ISNUMBER(I937),I937&gt;=F937),ROUND((I937-F937)*24,4),IF(OR(F937&lt;&gt;"",I937&lt;&gt;""),"",IF(AND(ISNUMBER(J937),J937&gt;=0),J937,""))))</f>
        <v/>
      </c>
      <c r="P937" s="10" t="str">
        <f>IF(B937="","",IF(AND(ISNUMBER(F937),ISNUMBER(I937),I937&gt;=F937),"実績：門司発～門司着",IF(OR(F937&lt;&gt;"",I937&lt;&gt;""),"要確認：時刻不足・逆転",IF(AND(ISNUMBER(J937),J937&gt;=0),"実績：記録の時間","未確認"))))</f>
        <v/>
      </c>
      <c r="Q937" s="10" t="str">
        <f>IF(B937="","",IF(ISNUMBER(A937),YEAR(A937)-IF(MONTH(A937)&lt;4,1,0),""))</f>
        <v/>
      </c>
      <c r="R937" s="10" t="str">
        <f>IF(B937="","",IF(OR(NOT(ISNUMBER(A937)),C937="",D937="",L937="",M937="",AND(B937&lt;&gt;"関豊丸",B937&lt;&gt;"長豊丸")),"要確認：対象船・基本項目",IF(OR(P937="要確認：時刻不足・逆転",AND(ISNUMBER(G937),ISNUMBER(H937),H937&lt;G937),AND(ISNUMBER(F937),ISNUMBER(G937),G937&lt;F937),AND(ISNUMBER(H937),ISNUMBER(I937),I937&lt;H937),AND(ISNUMBER(J937),J937&lt;0),AND(ISNUMBER(K937),K937&lt;0)),"要確認：時刻・時間・料金",IF(COUNTIFS(OtherPorts[作業日],A937,OtherPorts[曳船名],B937,OtherPorts[船名],D937,OtherPorts[門司港発],F937)&gt;1,"要確認：同じ他港作業が重複",IF(OR(NOT(ISNUMBER(O937)),M937="未確認"),"要確認：時間・根拠未確認","確認済")))))</f>
        <v/>
      </c>
      <c r="S937" s="10" t="str">
        <f>IF(B937="","",IF(ISNUMBER(K937),0,1))</f>
        <v/>
      </c>
    </row>
    <row r="938" spans="1:19" ht="24.95" customHeight="1" x14ac:dyDescent="0.2">
      <c r="A938" s="20"/>
      <c r="B938" s="7"/>
      <c r="C938" s="7"/>
      <c r="D938" s="7"/>
      <c r="E938" s="7"/>
      <c r="F938" s="26"/>
      <c r="G938" s="26"/>
      <c r="H938" s="26"/>
      <c r="I938" s="26"/>
      <c r="J938" s="32"/>
      <c r="K938" s="35"/>
      <c r="L938" s="7"/>
      <c r="M938" s="7"/>
      <c r="N938" s="7"/>
      <c r="O938" s="18" t="str">
        <f>IF(B938="","",IF(AND(ISNUMBER(F938),ISNUMBER(I938),I938&gt;=F938),ROUND((I938-F938)*24,4),IF(OR(F938&lt;&gt;"",I938&lt;&gt;""),"",IF(AND(ISNUMBER(J938),J938&gt;=0),J938,""))))</f>
        <v/>
      </c>
      <c r="P938" s="10" t="str">
        <f>IF(B938="","",IF(AND(ISNUMBER(F938),ISNUMBER(I938),I938&gt;=F938),"実績：門司発～門司着",IF(OR(F938&lt;&gt;"",I938&lt;&gt;""),"要確認：時刻不足・逆転",IF(AND(ISNUMBER(J938),J938&gt;=0),"実績：記録の時間","未確認"))))</f>
        <v/>
      </c>
      <c r="Q938" s="10" t="str">
        <f>IF(B938="","",IF(ISNUMBER(A938),YEAR(A938)-IF(MONTH(A938)&lt;4,1,0),""))</f>
        <v/>
      </c>
      <c r="R938" s="10" t="str">
        <f>IF(B938="","",IF(OR(NOT(ISNUMBER(A938)),C938="",D938="",L938="",M938="",AND(B938&lt;&gt;"関豊丸",B938&lt;&gt;"長豊丸")),"要確認：対象船・基本項目",IF(OR(P938="要確認：時刻不足・逆転",AND(ISNUMBER(G938),ISNUMBER(H938),H938&lt;G938),AND(ISNUMBER(F938),ISNUMBER(G938),G938&lt;F938),AND(ISNUMBER(H938),ISNUMBER(I938),I938&lt;H938),AND(ISNUMBER(J938),J938&lt;0),AND(ISNUMBER(K938),K938&lt;0)),"要確認：時刻・時間・料金",IF(COUNTIFS(OtherPorts[作業日],A938,OtherPorts[曳船名],B938,OtherPorts[船名],D938,OtherPorts[門司港発],F938)&gt;1,"要確認：同じ他港作業が重複",IF(OR(NOT(ISNUMBER(O938)),M938="未確認"),"要確認：時間・根拠未確認","確認済")))))</f>
        <v/>
      </c>
      <c r="S938" s="10" t="str">
        <f>IF(B938="","",IF(ISNUMBER(K938),0,1))</f>
        <v/>
      </c>
    </row>
    <row r="939" spans="1:19" ht="24.95" customHeight="1" x14ac:dyDescent="0.2">
      <c r="A939" s="20"/>
      <c r="B939" s="7"/>
      <c r="C939" s="7"/>
      <c r="D939" s="7"/>
      <c r="E939" s="7"/>
      <c r="F939" s="26"/>
      <c r="G939" s="26"/>
      <c r="H939" s="26"/>
      <c r="I939" s="26"/>
      <c r="J939" s="32"/>
      <c r="K939" s="35"/>
      <c r="L939" s="7"/>
      <c r="M939" s="7"/>
      <c r="N939" s="7"/>
      <c r="O939" s="18" t="str">
        <f>IF(B939="","",IF(AND(ISNUMBER(F939),ISNUMBER(I939),I939&gt;=F939),ROUND((I939-F939)*24,4),IF(OR(F939&lt;&gt;"",I939&lt;&gt;""),"",IF(AND(ISNUMBER(J939),J939&gt;=0),J939,""))))</f>
        <v/>
      </c>
      <c r="P939" s="10" t="str">
        <f>IF(B939="","",IF(AND(ISNUMBER(F939),ISNUMBER(I939),I939&gt;=F939),"実績：門司発～門司着",IF(OR(F939&lt;&gt;"",I939&lt;&gt;""),"要確認：時刻不足・逆転",IF(AND(ISNUMBER(J939),J939&gt;=0),"実績：記録の時間","未確認"))))</f>
        <v/>
      </c>
      <c r="Q939" s="10" t="str">
        <f>IF(B939="","",IF(ISNUMBER(A939),YEAR(A939)-IF(MONTH(A939)&lt;4,1,0),""))</f>
        <v/>
      </c>
      <c r="R939" s="10" t="str">
        <f>IF(B939="","",IF(OR(NOT(ISNUMBER(A939)),C939="",D939="",L939="",M939="",AND(B939&lt;&gt;"関豊丸",B939&lt;&gt;"長豊丸")),"要確認：対象船・基本項目",IF(OR(P939="要確認：時刻不足・逆転",AND(ISNUMBER(G939),ISNUMBER(H939),H939&lt;G939),AND(ISNUMBER(F939),ISNUMBER(G939),G939&lt;F939),AND(ISNUMBER(H939),ISNUMBER(I939),I939&lt;H939),AND(ISNUMBER(J939),J939&lt;0),AND(ISNUMBER(K939),K939&lt;0)),"要確認：時刻・時間・料金",IF(COUNTIFS(OtherPorts[作業日],A939,OtherPorts[曳船名],B939,OtherPorts[船名],D939,OtherPorts[門司港発],F939)&gt;1,"要確認：同じ他港作業が重複",IF(OR(NOT(ISNUMBER(O939)),M939="未確認"),"要確認：時間・根拠未確認","確認済")))))</f>
        <v/>
      </c>
      <c r="S939" s="10" t="str">
        <f>IF(B939="","",IF(ISNUMBER(K939),0,1))</f>
        <v/>
      </c>
    </row>
    <row r="940" spans="1:19" ht="24.95" customHeight="1" x14ac:dyDescent="0.2">
      <c r="A940" s="20"/>
      <c r="B940" s="7"/>
      <c r="C940" s="7"/>
      <c r="D940" s="7"/>
      <c r="E940" s="7"/>
      <c r="F940" s="26"/>
      <c r="G940" s="26"/>
      <c r="H940" s="26"/>
      <c r="I940" s="26"/>
      <c r="J940" s="32"/>
      <c r="K940" s="35"/>
      <c r="L940" s="7"/>
      <c r="M940" s="7"/>
      <c r="N940" s="7"/>
      <c r="O940" s="18" t="str">
        <f>IF(B940="","",IF(AND(ISNUMBER(F940),ISNUMBER(I940),I940&gt;=F940),ROUND((I940-F940)*24,4),IF(OR(F940&lt;&gt;"",I940&lt;&gt;""),"",IF(AND(ISNUMBER(J940),J940&gt;=0),J940,""))))</f>
        <v/>
      </c>
      <c r="P940" s="10" t="str">
        <f>IF(B940="","",IF(AND(ISNUMBER(F940),ISNUMBER(I940),I940&gt;=F940),"実績：門司発～門司着",IF(OR(F940&lt;&gt;"",I940&lt;&gt;""),"要確認：時刻不足・逆転",IF(AND(ISNUMBER(J940),J940&gt;=0),"実績：記録の時間","未確認"))))</f>
        <v/>
      </c>
      <c r="Q940" s="10" t="str">
        <f>IF(B940="","",IF(ISNUMBER(A940),YEAR(A940)-IF(MONTH(A940)&lt;4,1,0),""))</f>
        <v/>
      </c>
      <c r="R940" s="10" t="str">
        <f>IF(B940="","",IF(OR(NOT(ISNUMBER(A940)),C940="",D940="",L940="",M940="",AND(B940&lt;&gt;"関豊丸",B940&lt;&gt;"長豊丸")),"要確認：対象船・基本項目",IF(OR(P940="要確認：時刻不足・逆転",AND(ISNUMBER(G940),ISNUMBER(H940),H940&lt;G940),AND(ISNUMBER(F940),ISNUMBER(G940),G940&lt;F940),AND(ISNUMBER(H940),ISNUMBER(I940),I940&lt;H940),AND(ISNUMBER(J940),J940&lt;0),AND(ISNUMBER(K940),K940&lt;0)),"要確認：時刻・時間・料金",IF(COUNTIFS(OtherPorts[作業日],A940,OtherPorts[曳船名],B940,OtherPorts[船名],D940,OtherPorts[門司港発],F940)&gt;1,"要確認：同じ他港作業が重複",IF(OR(NOT(ISNUMBER(O940)),M940="未確認"),"要確認：時間・根拠未確認","確認済")))))</f>
        <v/>
      </c>
      <c r="S940" s="10" t="str">
        <f>IF(B940="","",IF(ISNUMBER(K940),0,1))</f>
        <v/>
      </c>
    </row>
    <row r="941" spans="1:19" ht="24.95" customHeight="1" x14ac:dyDescent="0.2">
      <c r="A941" s="20"/>
      <c r="B941" s="7"/>
      <c r="C941" s="7"/>
      <c r="D941" s="7"/>
      <c r="E941" s="7"/>
      <c r="F941" s="26"/>
      <c r="G941" s="26"/>
      <c r="H941" s="26"/>
      <c r="I941" s="26"/>
      <c r="J941" s="32"/>
      <c r="K941" s="35"/>
      <c r="L941" s="7"/>
      <c r="M941" s="7"/>
      <c r="N941" s="7"/>
      <c r="O941" s="18" t="str">
        <f>IF(B941="","",IF(AND(ISNUMBER(F941),ISNUMBER(I941),I941&gt;=F941),ROUND((I941-F941)*24,4),IF(OR(F941&lt;&gt;"",I941&lt;&gt;""),"",IF(AND(ISNUMBER(J941),J941&gt;=0),J941,""))))</f>
        <v/>
      </c>
      <c r="P941" s="10" t="str">
        <f>IF(B941="","",IF(AND(ISNUMBER(F941),ISNUMBER(I941),I941&gt;=F941),"実績：門司発～門司着",IF(OR(F941&lt;&gt;"",I941&lt;&gt;""),"要確認：時刻不足・逆転",IF(AND(ISNUMBER(J941),J941&gt;=0),"実績：記録の時間","未確認"))))</f>
        <v/>
      </c>
      <c r="Q941" s="10" t="str">
        <f>IF(B941="","",IF(ISNUMBER(A941),YEAR(A941)-IF(MONTH(A941)&lt;4,1,0),""))</f>
        <v/>
      </c>
      <c r="R941" s="10" t="str">
        <f>IF(B941="","",IF(OR(NOT(ISNUMBER(A941)),C941="",D941="",L941="",M941="",AND(B941&lt;&gt;"関豊丸",B941&lt;&gt;"長豊丸")),"要確認：対象船・基本項目",IF(OR(P941="要確認：時刻不足・逆転",AND(ISNUMBER(G941),ISNUMBER(H941),H941&lt;G941),AND(ISNUMBER(F941),ISNUMBER(G941),G941&lt;F941),AND(ISNUMBER(H941),ISNUMBER(I941),I941&lt;H941),AND(ISNUMBER(J941),J941&lt;0),AND(ISNUMBER(K941),K941&lt;0)),"要確認：時刻・時間・料金",IF(COUNTIFS(OtherPorts[作業日],A941,OtherPorts[曳船名],B941,OtherPorts[船名],D941,OtherPorts[門司港発],F941)&gt;1,"要確認：同じ他港作業が重複",IF(OR(NOT(ISNUMBER(O941)),M941="未確認"),"要確認：時間・根拠未確認","確認済")))))</f>
        <v/>
      </c>
      <c r="S941" s="10" t="str">
        <f>IF(B941="","",IF(ISNUMBER(K941),0,1))</f>
        <v/>
      </c>
    </row>
    <row r="942" spans="1:19" ht="24.95" customHeight="1" x14ac:dyDescent="0.2">
      <c r="A942" s="20"/>
      <c r="B942" s="7"/>
      <c r="C942" s="7"/>
      <c r="D942" s="7"/>
      <c r="E942" s="7"/>
      <c r="F942" s="26"/>
      <c r="G942" s="26"/>
      <c r="H942" s="26"/>
      <c r="I942" s="26"/>
      <c r="J942" s="32"/>
      <c r="K942" s="35"/>
      <c r="L942" s="7"/>
      <c r="M942" s="7"/>
      <c r="N942" s="7"/>
      <c r="O942" s="18" t="str">
        <f>IF(B942="","",IF(AND(ISNUMBER(F942),ISNUMBER(I942),I942&gt;=F942),ROUND((I942-F942)*24,4),IF(OR(F942&lt;&gt;"",I942&lt;&gt;""),"",IF(AND(ISNUMBER(J942),J942&gt;=0),J942,""))))</f>
        <v/>
      </c>
      <c r="P942" s="10" t="str">
        <f>IF(B942="","",IF(AND(ISNUMBER(F942),ISNUMBER(I942),I942&gt;=F942),"実績：門司発～門司着",IF(OR(F942&lt;&gt;"",I942&lt;&gt;""),"要確認：時刻不足・逆転",IF(AND(ISNUMBER(J942),J942&gt;=0),"実績：記録の時間","未確認"))))</f>
        <v/>
      </c>
      <c r="Q942" s="10" t="str">
        <f>IF(B942="","",IF(ISNUMBER(A942),YEAR(A942)-IF(MONTH(A942)&lt;4,1,0),""))</f>
        <v/>
      </c>
      <c r="R942" s="10" t="str">
        <f>IF(B942="","",IF(OR(NOT(ISNUMBER(A942)),C942="",D942="",L942="",M942="",AND(B942&lt;&gt;"関豊丸",B942&lt;&gt;"長豊丸")),"要確認：対象船・基本項目",IF(OR(P942="要確認：時刻不足・逆転",AND(ISNUMBER(G942),ISNUMBER(H942),H942&lt;G942),AND(ISNUMBER(F942),ISNUMBER(G942),G942&lt;F942),AND(ISNUMBER(H942),ISNUMBER(I942),I942&lt;H942),AND(ISNUMBER(J942),J942&lt;0),AND(ISNUMBER(K942),K942&lt;0)),"要確認：時刻・時間・料金",IF(COUNTIFS(OtherPorts[作業日],A942,OtherPorts[曳船名],B942,OtherPorts[船名],D942,OtherPorts[門司港発],F942)&gt;1,"要確認：同じ他港作業が重複",IF(OR(NOT(ISNUMBER(O942)),M942="未確認"),"要確認：時間・根拠未確認","確認済")))))</f>
        <v/>
      </c>
      <c r="S942" s="10" t="str">
        <f>IF(B942="","",IF(ISNUMBER(K942),0,1))</f>
        <v/>
      </c>
    </row>
    <row r="943" spans="1:19" ht="24.95" customHeight="1" x14ac:dyDescent="0.2">
      <c r="A943" s="20"/>
      <c r="B943" s="7"/>
      <c r="C943" s="7"/>
      <c r="D943" s="7"/>
      <c r="E943" s="7"/>
      <c r="F943" s="26"/>
      <c r="G943" s="26"/>
      <c r="H943" s="26"/>
      <c r="I943" s="26"/>
      <c r="J943" s="32"/>
      <c r="K943" s="35"/>
      <c r="L943" s="7"/>
      <c r="M943" s="7"/>
      <c r="N943" s="7"/>
      <c r="O943" s="18" t="str">
        <f>IF(B943="","",IF(AND(ISNUMBER(F943),ISNUMBER(I943),I943&gt;=F943),ROUND((I943-F943)*24,4),IF(OR(F943&lt;&gt;"",I943&lt;&gt;""),"",IF(AND(ISNUMBER(J943),J943&gt;=0),J943,""))))</f>
        <v/>
      </c>
      <c r="P943" s="10" t="str">
        <f>IF(B943="","",IF(AND(ISNUMBER(F943),ISNUMBER(I943),I943&gt;=F943),"実績：門司発～門司着",IF(OR(F943&lt;&gt;"",I943&lt;&gt;""),"要確認：時刻不足・逆転",IF(AND(ISNUMBER(J943),J943&gt;=0),"実績：記録の時間","未確認"))))</f>
        <v/>
      </c>
      <c r="Q943" s="10" t="str">
        <f>IF(B943="","",IF(ISNUMBER(A943),YEAR(A943)-IF(MONTH(A943)&lt;4,1,0),""))</f>
        <v/>
      </c>
      <c r="R943" s="10" t="str">
        <f>IF(B943="","",IF(OR(NOT(ISNUMBER(A943)),C943="",D943="",L943="",M943="",AND(B943&lt;&gt;"関豊丸",B943&lt;&gt;"長豊丸")),"要確認：対象船・基本項目",IF(OR(P943="要確認：時刻不足・逆転",AND(ISNUMBER(G943),ISNUMBER(H943),H943&lt;G943),AND(ISNUMBER(F943),ISNUMBER(G943),G943&lt;F943),AND(ISNUMBER(H943),ISNUMBER(I943),I943&lt;H943),AND(ISNUMBER(J943),J943&lt;0),AND(ISNUMBER(K943),K943&lt;0)),"要確認：時刻・時間・料金",IF(COUNTIFS(OtherPorts[作業日],A943,OtherPorts[曳船名],B943,OtherPorts[船名],D943,OtherPorts[門司港発],F943)&gt;1,"要確認：同じ他港作業が重複",IF(OR(NOT(ISNUMBER(O943)),M943="未確認"),"要確認：時間・根拠未確認","確認済")))))</f>
        <v/>
      </c>
      <c r="S943" s="10" t="str">
        <f>IF(B943="","",IF(ISNUMBER(K943),0,1))</f>
        <v/>
      </c>
    </row>
    <row r="944" spans="1:19" ht="24.95" customHeight="1" x14ac:dyDescent="0.2">
      <c r="A944" s="20"/>
      <c r="B944" s="7"/>
      <c r="C944" s="7"/>
      <c r="D944" s="7"/>
      <c r="E944" s="7"/>
      <c r="F944" s="26"/>
      <c r="G944" s="26"/>
      <c r="H944" s="26"/>
      <c r="I944" s="26"/>
      <c r="J944" s="32"/>
      <c r="K944" s="35"/>
      <c r="L944" s="7"/>
      <c r="M944" s="7"/>
      <c r="N944" s="7"/>
      <c r="O944" s="18" t="str">
        <f>IF(B944="","",IF(AND(ISNUMBER(F944),ISNUMBER(I944),I944&gt;=F944),ROUND((I944-F944)*24,4),IF(OR(F944&lt;&gt;"",I944&lt;&gt;""),"",IF(AND(ISNUMBER(J944),J944&gt;=0),J944,""))))</f>
        <v/>
      </c>
      <c r="P944" s="10" t="str">
        <f>IF(B944="","",IF(AND(ISNUMBER(F944),ISNUMBER(I944),I944&gt;=F944),"実績：門司発～門司着",IF(OR(F944&lt;&gt;"",I944&lt;&gt;""),"要確認：時刻不足・逆転",IF(AND(ISNUMBER(J944),J944&gt;=0),"実績：記録の時間","未確認"))))</f>
        <v/>
      </c>
      <c r="Q944" s="10" t="str">
        <f>IF(B944="","",IF(ISNUMBER(A944),YEAR(A944)-IF(MONTH(A944)&lt;4,1,0),""))</f>
        <v/>
      </c>
      <c r="R944" s="10" t="str">
        <f>IF(B944="","",IF(OR(NOT(ISNUMBER(A944)),C944="",D944="",L944="",M944="",AND(B944&lt;&gt;"関豊丸",B944&lt;&gt;"長豊丸")),"要確認：対象船・基本項目",IF(OR(P944="要確認：時刻不足・逆転",AND(ISNUMBER(G944),ISNUMBER(H944),H944&lt;G944),AND(ISNUMBER(F944),ISNUMBER(G944),G944&lt;F944),AND(ISNUMBER(H944),ISNUMBER(I944),I944&lt;H944),AND(ISNUMBER(J944),J944&lt;0),AND(ISNUMBER(K944),K944&lt;0)),"要確認：時刻・時間・料金",IF(COUNTIFS(OtherPorts[作業日],A944,OtherPorts[曳船名],B944,OtherPorts[船名],D944,OtherPorts[門司港発],F944)&gt;1,"要確認：同じ他港作業が重複",IF(OR(NOT(ISNUMBER(O944)),M944="未確認"),"要確認：時間・根拠未確認","確認済")))))</f>
        <v/>
      </c>
      <c r="S944" s="10" t="str">
        <f>IF(B944="","",IF(ISNUMBER(K944),0,1))</f>
        <v/>
      </c>
    </row>
    <row r="945" spans="1:19" ht="24.95" customHeight="1" x14ac:dyDescent="0.2">
      <c r="A945" s="20"/>
      <c r="B945" s="7"/>
      <c r="C945" s="7"/>
      <c r="D945" s="7"/>
      <c r="E945" s="7"/>
      <c r="F945" s="26"/>
      <c r="G945" s="26"/>
      <c r="H945" s="26"/>
      <c r="I945" s="26"/>
      <c r="J945" s="32"/>
      <c r="K945" s="35"/>
      <c r="L945" s="7"/>
      <c r="M945" s="7"/>
      <c r="N945" s="7"/>
      <c r="O945" s="18" t="str">
        <f>IF(B945="","",IF(AND(ISNUMBER(F945),ISNUMBER(I945),I945&gt;=F945),ROUND((I945-F945)*24,4),IF(OR(F945&lt;&gt;"",I945&lt;&gt;""),"",IF(AND(ISNUMBER(J945),J945&gt;=0),J945,""))))</f>
        <v/>
      </c>
      <c r="P945" s="10" t="str">
        <f>IF(B945="","",IF(AND(ISNUMBER(F945),ISNUMBER(I945),I945&gt;=F945),"実績：門司発～門司着",IF(OR(F945&lt;&gt;"",I945&lt;&gt;""),"要確認：時刻不足・逆転",IF(AND(ISNUMBER(J945),J945&gt;=0),"実績：記録の時間","未確認"))))</f>
        <v/>
      </c>
      <c r="Q945" s="10" t="str">
        <f>IF(B945="","",IF(ISNUMBER(A945),YEAR(A945)-IF(MONTH(A945)&lt;4,1,0),""))</f>
        <v/>
      </c>
      <c r="R945" s="10" t="str">
        <f>IF(B945="","",IF(OR(NOT(ISNUMBER(A945)),C945="",D945="",L945="",M945="",AND(B945&lt;&gt;"関豊丸",B945&lt;&gt;"長豊丸")),"要確認：対象船・基本項目",IF(OR(P945="要確認：時刻不足・逆転",AND(ISNUMBER(G945),ISNUMBER(H945),H945&lt;G945),AND(ISNUMBER(F945),ISNUMBER(G945),G945&lt;F945),AND(ISNUMBER(H945),ISNUMBER(I945),I945&lt;H945),AND(ISNUMBER(J945),J945&lt;0),AND(ISNUMBER(K945),K945&lt;0)),"要確認：時刻・時間・料金",IF(COUNTIFS(OtherPorts[作業日],A945,OtherPorts[曳船名],B945,OtherPorts[船名],D945,OtherPorts[門司港発],F945)&gt;1,"要確認：同じ他港作業が重複",IF(OR(NOT(ISNUMBER(O945)),M945="未確認"),"要確認：時間・根拠未確認","確認済")))))</f>
        <v/>
      </c>
      <c r="S945" s="10" t="str">
        <f>IF(B945="","",IF(ISNUMBER(K945),0,1))</f>
        <v/>
      </c>
    </row>
    <row r="946" spans="1:19" ht="24.95" customHeight="1" x14ac:dyDescent="0.2">
      <c r="A946" s="20"/>
      <c r="B946" s="7"/>
      <c r="C946" s="7"/>
      <c r="D946" s="7"/>
      <c r="E946" s="7"/>
      <c r="F946" s="26"/>
      <c r="G946" s="26"/>
      <c r="H946" s="26"/>
      <c r="I946" s="26"/>
      <c r="J946" s="32"/>
      <c r="K946" s="35"/>
      <c r="L946" s="7"/>
      <c r="M946" s="7"/>
      <c r="N946" s="7"/>
      <c r="O946" s="18" t="str">
        <f>IF(B946="","",IF(AND(ISNUMBER(F946),ISNUMBER(I946),I946&gt;=F946),ROUND((I946-F946)*24,4),IF(OR(F946&lt;&gt;"",I946&lt;&gt;""),"",IF(AND(ISNUMBER(J946),J946&gt;=0),J946,""))))</f>
        <v/>
      </c>
      <c r="P946" s="10" t="str">
        <f>IF(B946="","",IF(AND(ISNUMBER(F946),ISNUMBER(I946),I946&gt;=F946),"実績：門司発～門司着",IF(OR(F946&lt;&gt;"",I946&lt;&gt;""),"要確認：時刻不足・逆転",IF(AND(ISNUMBER(J946),J946&gt;=0),"実績：記録の時間","未確認"))))</f>
        <v/>
      </c>
      <c r="Q946" s="10" t="str">
        <f>IF(B946="","",IF(ISNUMBER(A946),YEAR(A946)-IF(MONTH(A946)&lt;4,1,0),""))</f>
        <v/>
      </c>
      <c r="R946" s="10" t="str">
        <f>IF(B946="","",IF(OR(NOT(ISNUMBER(A946)),C946="",D946="",L946="",M946="",AND(B946&lt;&gt;"関豊丸",B946&lt;&gt;"長豊丸")),"要確認：対象船・基本項目",IF(OR(P946="要確認：時刻不足・逆転",AND(ISNUMBER(G946),ISNUMBER(H946),H946&lt;G946),AND(ISNUMBER(F946),ISNUMBER(G946),G946&lt;F946),AND(ISNUMBER(H946),ISNUMBER(I946),I946&lt;H946),AND(ISNUMBER(J946),J946&lt;0),AND(ISNUMBER(K946),K946&lt;0)),"要確認：時刻・時間・料金",IF(COUNTIFS(OtherPorts[作業日],A946,OtherPorts[曳船名],B946,OtherPorts[船名],D946,OtherPorts[門司港発],F946)&gt;1,"要確認：同じ他港作業が重複",IF(OR(NOT(ISNUMBER(O946)),M946="未確認"),"要確認：時間・根拠未確認","確認済")))))</f>
        <v/>
      </c>
      <c r="S946" s="10" t="str">
        <f>IF(B946="","",IF(ISNUMBER(K946),0,1))</f>
        <v/>
      </c>
    </row>
    <row r="947" spans="1:19" ht="24.95" customHeight="1" x14ac:dyDescent="0.2">
      <c r="A947" s="20"/>
      <c r="B947" s="7"/>
      <c r="C947" s="7"/>
      <c r="D947" s="7"/>
      <c r="E947" s="7"/>
      <c r="F947" s="26"/>
      <c r="G947" s="26"/>
      <c r="H947" s="26"/>
      <c r="I947" s="26"/>
      <c r="J947" s="32"/>
      <c r="K947" s="35"/>
      <c r="L947" s="7"/>
      <c r="M947" s="7"/>
      <c r="N947" s="7"/>
      <c r="O947" s="18" t="str">
        <f>IF(B947="","",IF(AND(ISNUMBER(F947),ISNUMBER(I947),I947&gt;=F947),ROUND((I947-F947)*24,4),IF(OR(F947&lt;&gt;"",I947&lt;&gt;""),"",IF(AND(ISNUMBER(J947),J947&gt;=0),J947,""))))</f>
        <v/>
      </c>
      <c r="P947" s="10" t="str">
        <f>IF(B947="","",IF(AND(ISNUMBER(F947),ISNUMBER(I947),I947&gt;=F947),"実績：門司発～門司着",IF(OR(F947&lt;&gt;"",I947&lt;&gt;""),"要確認：時刻不足・逆転",IF(AND(ISNUMBER(J947),J947&gt;=0),"実績：記録の時間","未確認"))))</f>
        <v/>
      </c>
      <c r="Q947" s="10" t="str">
        <f>IF(B947="","",IF(ISNUMBER(A947),YEAR(A947)-IF(MONTH(A947)&lt;4,1,0),""))</f>
        <v/>
      </c>
      <c r="R947" s="10" t="str">
        <f>IF(B947="","",IF(OR(NOT(ISNUMBER(A947)),C947="",D947="",L947="",M947="",AND(B947&lt;&gt;"関豊丸",B947&lt;&gt;"長豊丸")),"要確認：対象船・基本項目",IF(OR(P947="要確認：時刻不足・逆転",AND(ISNUMBER(G947),ISNUMBER(H947),H947&lt;G947),AND(ISNUMBER(F947),ISNUMBER(G947),G947&lt;F947),AND(ISNUMBER(H947),ISNUMBER(I947),I947&lt;H947),AND(ISNUMBER(J947),J947&lt;0),AND(ISNUMBER(K947),K947&lt;0)),"要確認：時刻・時間・料金",IF(COUNTIFS(OtherPorts[作業日],A947,OtherPorts[曳船名],B947,OtherPorts[船名],D947,OtherPorts[門司港発],F947)&gt;1,"要確認：同じ他港作業が重複",IF(OR(NOT(ISNUMBER(O947)),M947="未確認"),"要確認：時間・根拠未確認","確認済")))))</f>
        <v/>
      </c>
      <c r="S947" s="10" t="str">
        <f>IF(B947="","",IF(ISNUMBER(K947),0,1))</f>
        <v/>
      </c>
    </row>
    <row r="948" spans="1:19" ht="24.95" customHeight="1" x14ac:dyDescent="0.2">
      <c r="A948" s="20"/>
      <c r="B948" s="7"/>
      <c r="C948" s="7"/>
      <c r="D948" s="7"/>
      <c r="E948" s="7"/>
      <c r="F948" s="26"/>
      <c r="G948" s="26"/>
      <c r="H948" s="26"/>
      <c r="I948" s="26"/>
      <c r="J948" s="32"/>
      <c r="K948" s="35"/>
      <c r="L948" s="7"/>
      <c r="M948" s="7"/>
      <c r="N948" s="7"/>
      <c r="O948" s="18" t="str">
        <f>IF(B948="","",IF(AND(ISNUMBER(F948),ISNUMBER(I948),I948&gt;=F948),ROUND((I948-F948)*24,4),IF(OR(F948&lt;&gt;"",I948&lt;&gt;""),"",IF(AND(ISNUMBER(J948),J948&gt;=0),J948,""))))</f>
        <v/>
      </c>
      <c r="P948" s="10" t="str">
        <f>IF(B948="","",IF(AND(ISNUMBER(F948),ISNUMBER(I948),I948&gt;=F948),"実績：門司発～門司着",IF(OR(F948&lt;&gt;"",I948&lt;&gt;""),"要確認：時刻不足・逆転",IF(AND(ISNUMBER(J948),J948&gt;=0),"実績：記録の時間","未確認"))))</f>
        <v/>
      </c>
      <c r="Q948" s="10" t="str">
        <f>IF(B948="","",IF(ISNUMBER(A948),YEAR(A948)-IF(MONTH(A948)&lt;4,1,0),""))</f>
        <v/>
      </c>
      <c r="R948" s="10" t="str">
        <f>IF(B948="","",IF(OR(NOT(ISNUMBER(A948)),C948="",D948="",L948="",M948="",AND(B948&lt;&gt;"関豊丸",B948&lt;&gt;"長豊丸")),"要確認：対象船・基本項目",IF(OR(P948="要確認：時刻不足・逆転",AND(ISNUMBER(G948),ISNUMBER(H948),H948&lt;G948),AND(ISNUMBER(F948),ISNUMBER(G948),G948&lt;F948),AND(ISNUMBER(H948),ISNUMBER(I948),I948&lt;H948),AND(ISNUMBER(J948),J948&lt;0),AND(ISNUMBER(K948),K948&lt;0)),"要確認：時刻・時間・料金",IF(COUNTIFS(OtherPorts[作業日],A948,OtherPorts[曳船名],B948,OtherPorts[船名],D948,OtherPorts[門司港発],F948)&gt;1,"要確認：同じ他港作業が重複",IF(OR(NOT(ISNUMBER(O948)),M948="未確認"),"要確認：時間・根拠未確認","確認済")))))</f>
        <v/>
      </c>
      <c r="S948" s="10" t="str">
        <f>IF(B948="","",IF(ISNUMBER(K948),0,1))</f>
        <v/>
      </c>
    </row>
    <row r="949" spans="1:19" ht="24.95" customHeight="1" x14ac:dyDescent="0.2">
      <c r="A949" s="20"/>
      <c r="B949" s="7"/>
      <c r="C949" s="7"/>
      <c r="D949" s="7"/>
      <c r="E949" s="7"/>
      <c r="F949" s="26"/>
      <c r="G949" s="26"/>
      <c r="H949" s="26"/>
      <c r="I949" s="26"/>
      <c r="J949" s="32"/>
      <c r="K949" s="35"/>
      <c r="L949" s="7"/>
      <c r="M949" s="7"/>
      <c r="N949" s="7"/>
      <c r="O949" s="18" t="str">
        <f>IF(B949="","",IF(AND(ISNUMBER(F949),ISNUMBER(I949),I949&gt;=F949),ROUND((I949-F949)*24,4),IF(OR(F949&lt;&gt;"",I949&lt;&gt;""),"",IF(AND(ISNUMBER(J949),J949&gt;=0),J949,""))))</f>
        <v/>
      </c>
      <c r="P949" s="10" t="str">
        <f>IF(B949="","",IF(AND(ISNUMBER(F949),ISNUMBER(I949),I949&gt;=F949),"実績：門司発～門司着",IF(OR(F949&lt;&gt;"",I949&lt;&gt;""),"要確認：時刻不足・逆転",IF(AND(ISNUMBER(J949),J949&gt;=0),"実績：記録の時間","未確認"))))</f>
        <v/>
      </c>
      <c r="Q949" s="10" t="str">
        <f>IF(B949="","",IF(ISNUMBER(A949),YEAR(A949)-IF(MONTH(A949)&lt;4,1,0),""))</f>
        <v/>
      </c>
      <c r="R949" s="10" t="str">
        <f>IF(B949="","",IF(OR(NOT(ISNUMBER(A949)),C949="",D949="",L949="",M949="",AND(B949&lt;&gt;"関豊丸",B949&lt;&gt;"長豊丸")),"要確認：対象船・基本項目",IF(OR(P949="要確認：時刻不足・逆転",AND(ISNUMBER(G949),ISNUMBER(H949),H949&lt;G949),AND(ISNUMBER(F949),ISNUMBER(G949),G949&lt;F949),AND(ISNUMBER(H949),ISNUMBER(I949),I949&lt;H949),AND(ISNUMBER(J949),J949&lt;0),AND(ISNUMBER(K949),K949&lt;0)),"要確認：時刻・時間・料金",IF(COUNTIFS(OtherPorts[作業日],A949,OtherPorts[曳船名],B949,OtherPorts[船名],D949,OtherPorts[門司港発],F949)&gt;1,"要確認：同じ他港作業が重複",IF(OR(NOT(ISNUMBER(O949)),M949="未確認"),"要確認：時間・根拠未確認","確認済")))))</f>
        <v/>
      </c>
      <c r="S949" s="10" t="str">
        <f>IF(B949="","",IF(ISNUMBER(K949),0,1))</f>
        <v/>
      </c>
    </row>
    <row r="950" spans="1:19" ht="24.95" customHeight="1" x14ac:dyDescent="0.2">
      <c r="A950" s="20"/>
      <c r="B950" s="7"/>
      <c r="C950" s="7"/>
      <c r="D950" s="7"/>
      <c r="E950" s="7"/>
      <c r="F950" s="26"/>
      <c r="G950" s="26"/>
      <c r="H950" s="26"/>
      <c r="I950" s="26"/>
      <c r="J950" s="32"/>
      <c r="K950" s="35"/>
      <c r="L950" s="7"/>
      <c r="M950" s="7"/>
      <c r="N950" s="7"/>
      <c r="O950" s="18" t="str">
        <f>IF(B950="","",IF(AND(ISNUMBER(F950),ISNUMBER(I950),I950&gt;=F950),ROUND((I950-F950)*24,4),IF(OR(F950&lt;&gt;"",I950&lt;&gt;""),"",IF(AND(ISNUMBER(J950),J950&gt;=0),J950,""))))</f>
        <v/>
      </c>
      <c r="P950" s="10" t="str">
        <f>IF(B950="","",IF(AND(ISNUMBER(F950),ISNUMBER(I950),I950&gt;=F950),"実績：門司発～門司着",IF(OR(F950&lt;&gt;"",I950&lt;&gt;""),"要確認：時刻不足・逆転",IF(AND(ISNUMBER(J950),J950&gt;=0),"実績：記録の時間","未確認"))))</f>
        <v/>
      </c>
      <c r="Q950" s="10" t="str">
        <f>IF(B950="","",IF(ISNUMBER(A950),YEAR(A950)-IF(MONTH(A950)&lt;4,1,0),""))</f>
        <v/>
      </c>
      <c r="R950" s="10" t="str">
        <f>IF(B950="","",IF(OR(NOT(ISNUMBER(A950)),C950="",D950="",L950="",M950="",AND(B950&lt;&gt;"関豊丸",B950&lt;&gt;"長豊丸")),"要確認：対象船・基本項目",IF(OR(P950="要確認：時刻不足・逆転",AND(ISNUMBER(G950),ISNUMBER(H950),H950&lt;G950),AND(ISNUMBER(F950),ISNUMBER(G950),G950&lt;F950),AND(ISNUMBER(H950),ISNUMBER(I950),I950&lt;H950),AND(ISNUMBER(J950),J950&lt;0),AND(ISNUMBER(K950),K950&lt;0)),"要確認：時刻・時間・料金",IF(COUNTIFS(OtherPorts[作業日],A950,OtherPorts[曳船名],B950,OtherPorts[船名],D950,OtherPorts[門司港発],F950)&gt;1,"要確認：同じ他港作業が重複",IF(OR(NOT(ISNUMBER(O950)),M950="未確認"),"要確認：時間・根拠未確認","確認済")))))</f>
        <v/>
      </c>
      <c r="S950" s="10" t="str">
        <f>IF(B950="","",IF(ISNUMBER(K950),0,1))</f>
        <v/>
      </c>
    </row>
    <row r="951" spans="1:19" ht="24.95" customHeight="1" x14ac:dyDescent="0.2">
      <c r="A951" s="20"/>
      <c r="B951" s="7"/>
      <c r="C951" s="7"/>
      <c r="D951" s="7"/>
      <c r="E951" s="7"/>
      <c r="F951" s="26"/>
      <c r="G951" s="26"/>
      <c r="H951" s="26"/>
      <c r="I951" s="26"/>
      <c r="J951" s="32"/>
      <c r="K951" s="35"/>
      <c r="L951" s="7"/>
      <c r="M951" s="7"/>
      <c r="N951" s="7"/>
      <c r="O951" s="18" t="str">
        <f>IF(B951="","",IF(AND(ISNUMBER(F951),ISNUMBER(I951),I951&gt;=F951),ROUND((I951-F951)*24,4),IF(OR(F951&lt;&gt;"",I951&lt;&gt;""),"",IF(AND(ISNUMBER(J951),J951&gt;=0),J951,""))))</f>
        <v/>
      </c>
      <c r="P951" s="10" t="str">
        <f>IF(B951="","",IF(AND(ISNUMBER(F951),ISNUMBER(I951),I951&gt;=F951),"実績：門司発～門司着",IF(OR(F951&lt;&gt;"",I951&lt;&gt;""),"要確認：時刻不足・逆転",IF(AND(ISNUMBER(J951),J951&gt;=0),"実績：記録の時間","未確認"))))</f>
        <v/>
      </c>
      <c r="Q951" s="10" t="str">
        <f>IF(B951="","",IF(ISNUMBER(A951),YEAR(A951)-IF(MONTH(A951)&lt;4,1,0),""))</f>
        <v/>
      </c>
      <c r="R951" s="10" t="str">
        <f>IF(B951="","",IF(OR(NOT(ISNUMBER(A951)),C951="",D951="",L951="",M951="",AND(B951&lt;&gt;"関豊丸",B951&lt;&gt;"長豊丸")),"要確認：対象船・基本項目",IF(OR(P951="要確認：時刻不足・逆転",AND(ISNUMBER(G951),ISNUMBER(H951),H951&lt;G951),AND(ISNUMBER(F951),ISNUMBER(G951),G951&lt;F951),AND(ISNUMBER(H951),ISNUMBER(I951),I951&lt;H951),AND(ISNUMBER(J951),J951&lt;0),AND(ISNUMBER(K951),K951&lt;0)),"要確認：時刻・時間・料金",IF(COUNTIFS(OtherPorts[作業日],A951,OtherPorts[曳船名],B951,OtherPorts[船名],D951,OtherPorts[門司港発],F951)&gt;1,"要確認：同じ他港作業が重複",IF(OR(NOT(ISNUMBER(O951)),M951="未確認"),"要確認：時間・根拠未確認","確認済")))))</f>
        <v/>
      </c>
      <c r="S951" s="10" t="str">
        <f>IF(B951="","",IF(ISNUMBER(K951),0,1))</f>
        <v/>
      </c>
    </row>
    <row r="952" spans="1:19" ht="24.95" customHeight="1" x14ac:dyDescent="0.2">
      <c r="A952" s="20"/>
      <c r="B952" s="7"/>
      <c r="C952" s="7"/>
      <c r="D952" s="7"/>
      <c r="E952" s="7"/>
      <c r="F952" s="26"/>
      <c r="G952" s="26"/>
      <c r="H952" s="26"/>
      <c r="I952" s="26"/>
      <c r="J952" s="32"/>
      <c r="K952" s="35"/>
      <c r="L952" s="7"/>
      <c r="M952" s="7"/>
      <c r="N952" s="7"/>
      <c r="O952" s="18" t="str">
        <f>IF(B952="","",IF(AND(ISNUMBER(F952),ISNUMBER(I952),I952&gt;=F952),ROUND((I952-F952)*24,4),IF(OR(F952&lt;&gt;"",I952&lt;&gt;""),"",IF(AND(ISNUMBER(J952),J952&gt;=0),J952,""))))</f>
        <v/>
      </c>
      <c r="P952" s="10" t="str">
        <f>IF(B952="","",IF(AND(ISNUMBER(F952),ISNUMBER(I952),I952&gt;=F952),"実績：門司発～門司着",IF(OR(F952&lt;&gt;"",I952&lt;&gt;""),"要確認：時刻不足・逆転",IF(AND(ISNUMBER(J952),J952&gt;=0),"実績：記録の時間","未確認"))))</f>
        <v/>
      </c>
      <c r="Q952" s="10" t="str">
        <f>IF(B952="","",IF(ISNUMBER(A952),YEAR(A952)-IF(MONTH(A952)&lt;4,1,0),""))</f>
        <v/>
      </c>
      <c r="R952" s="10" t="str">
        <f>IF(B952="","",IF(OR(NOT(ISNUMBER(A952)),C952="",D952="",L952="",M952="",AND(B952&lt;&gt;"関豊丸",B952&lt;&gt;"長豊丸")),"要確認：対象船・基本項目",IF(OR(P952="要確認：時刻不足・逆転",AND(ISNUMBER(G952),ISNUMBER(H952),H952&lt;G952),AND(ISNUMBER(F952),ISNUMBER(G952),G952&lt;F952),AND(ISNUMBER(H952),ISNUMBER(I952),I952&lt;H952),AND(ISNUMBER(J952),J952&lt;0),AND(ISNUMBER(K952),K952&lt;0)),"要確認：時刻・時間・料金",IF(COUNTIFS(OtherPorts[作業日],A952,OtherPorts[曳船名],B952,OtherPorts[船名],D952,OtherPorts[門司港発],F952)&gt;1,"要確認：同じ他港作業が重複",IF(OR(NOT(ISNUMBER(O952)),M952="未確認"),"要確認：時間・根拠未確認","確認済")))))</f>
        <v/>
      </c>
      <c r="S952" s="10" t="str">
        <f>IF(B952="","",IF(ISNUMBER(K952),0,1))</f>
        <v/>
      </c>
    </row>
    <row r="953" spans="1:19" ht="24.95" customHeight="1" x14ac:dyDescent="0.2">
      <c r="A953" s="20"/>
      <c r="B953" s="7"/>
      <c r="C953" s="7"/>
      <c r="D953" s="7"/>
      <c r="E953" s="7"/>
      <c r="F953" s="26"/>
      <c r="G953" s="26"/>
      <c r="H953" s="26"/>
      <c r="I953" s="26"/>
      <c r="J953" s="32"/>
      <c r="K953" s="35"/>
      <c r="L953" s="7"/>
      <c r="M953" s="7"/>
      <c r="N953" s="7"/>
      <c r="O953" s="18" t="str">
        <f>IF(B953="","",IF(AND(ISNUMBER(F953),ISNUMBER(I953),I953&gt;=F953),ROUND((I953-F953)*24,4),IF(OR(F953&lt;&gt;"",I953&lt;&gt;""),"",IF(AND(ISNUMBER(J953),J953&gt;=0),J953,""))))</f>
        <v/>
      </c>
      <c r="P953" s="10" t="str">
        <f>IF(B953="","",IF(AND(ISNUMBER(F953),ISNUMBER(I953),I953&gt;=F953),"実績：門司発～門司着",IF(OR(F953&lt;&gt;"",I953&lt;&gt;""),"要確認：時刻不足・逆転",IF(AND(ISNUMBER(J953),J953&gt;=0),"実績：記録の時間","未確認"))))</f>
        <v/>
      </c>
      <c r="Q953" s="10" t="str">
        <f>IF(B953="","",IF(ISNUMBER(A953),YEAR(A953)-IF(MONTH(A953)&lt;4,1,0),""))</f>
        <v/>
      </c>
      <c r="R953" s="10" t="str">
        <f>IF(B953="","",IF(OR(NOT(ISNUMBER(A953)),C953="",D953="",L953="",M953="",AND(B953&lt;&gt;"関豊丸",B953&lt;&gt;"長豊丸")),"要確認：対象船・基本項目",IF(OR(P953="要確認：時刻不足・逆転",AND(ISNUMBER(G953),ISNUMBER(H953),H953&lt;G953),AND(ISNUMBER(F953),ISNUMBER(G953),G953&lt;F953),AND(ISNUMBER(H953),ISNUMBER(I953),I953&lt;H953),AND(ISNUMBER(J953),J953&lt;0),AND(ISNUMBER(K953),K953&lt;0)),"要確認：時刻・時間・料金",IF(COUNTIFS(OtherPorts[作業日],A953,OtherPorts[曳船名],B953,OtherPorts[船名],D953,OtherPorts[門司港発],F953)&gt;1,"要確認：同じ他港作業が重複",IF(OR(NOT(ISNUMBER(O953)),M953="未確認"),"要確認：時間・根拠未確認","確認済")))))</f>
        <v/>
      </c>
      <c r="S953" s="10" t="str">
        <f>IF(B953="","",IF(ISNUMBER(K953),0,1))</f>
        <v/>
      </c>
    </row>
    <row r="954" spans="1:19" ht="24.95" customHeight="1" x14ac:dyDescent="0.2">
      <c r="A954" s="20"/>
      <c r="B954" s="7"/>
      <c r="C954" s="7"/>
      <c r="D954" s="7"/>
      <c r="E954" s="7"/>
      <c r="F954" s="26"/>
      <c r="G954" s="26"/>
      <c r="H954" s="26"/>
      <c r="I954" s="26"/>
      <c r="J954" s="32"/>
      <c r="K954" s="35"/>
      <c r="L954" s="7"/>
      <c r="M954" s="7"/>
      <c r="N954" s="7"/>
      <c r="O954" s="18" t="str">
        <f>IF(B954="","",IF(AND(ISNUMBER(F954),ISNUMBER(I954),I954&gt;=F954),ROUND((I954-F954)*24,4),IF(OR(F954&lt;&gt;"",I954&lt;&gt;""),"",IF(AND(ISNUMBER(J954),J954&gt;=0),J954,""))))</f>
        <v/>
      </c>
      <c r="P954" s="10" t="str">
        <f>IF(B954="","",IF(AND(ISNUMBER(F954),ISNUMBER(I954),I954&gt;=F954),"実績：門司発～門司着",IF(OR(F954&lt;&gt;"",I954&lt;&gt;""),"要確認：時刻不足・逆転",IF(AND(ISNUMBER(J954),J954&gt;=0),"実績：記録の時間","未確認"))))</f>
        <v/>
      </c>
      <c r="Q954" s="10" t="str">
        <f>IF(B954="","",IF(ISNUMBER(A954),YEAR(A954)-IF(MONTH(A954)&lt;4,1,0),""))</f>
        <v/>
      </c>
      <c r="R954" s="10" t="str">
        <f>IF(B954="","",IF(OR(NOT(ISNUMBER(A954)),C954="",D954="",L954="",M954="",AND(B954&lt;&gt;"関豊丸",B954&lt;&gt;"長豊丸")),"要確認：対象船・基本項目",IF(OR(P954="要確認：時刻不足・逆転",AND(ISNUMBER(G954),ISNUMBER(H954),H954&lt;G954),AND(ISNUMBER(F954),ISNUMBER(G954),G954&lt;F954),AND(ISNUMBER(H954),ISNUMBER(I954),I954&lt;H954),AND(ISNUMBER(J954),J954&lt;0),AND(ISNUMBER(K954),K954&lt;0)),"要確認：時刻・時間・料金",IF(COUNTIFS(OtherPorts[作業日],A954,OtherPorts[曳船名],B954,OtherPorts[船名],D954,OtherPorts[門司港発],F954)&gt;1,"要確認：同じ他港作業が重複",IF(OR(NOT(ISNUMBER(O954)),M954="未確認"),"要確認：時間・根拠未確認","確認済")))))</f>
        <v/>
      </c>
      <c r="S954" s="10" t="str">
        <f>IF(B954="","",IF(ISNUMBER(K954),0,1))</f>
        <v/>
      </c>
    </row>
    <row r="955" spans="1:19" ht="24.95" customHeight="1" x14ac:dyDescent="0.2">
      <c r="A955" s="20"/>
      <c r="B955" s="7"/>
      <c r="C955" s="7"/>
      <c r="D955" s="7"/>
      <c r="E955" s="7"/>
      <c r="F955" s="26"/>
      <c r="G955" s="26"/>
      <c r="H955" s="26"/>
      <c r="I955" s="26"/>
      <c r="J955" s="32"/>
      <c r="K955" s="35"/>
      <c r="L955" s="7"/>
      <c r="M955" s="7"/>
      <c r="N955" s="7"/>
      <c r="O955" s="18" t="str">
        <f>IF(B955="","",IF(AND(ISNUMBER(F955),ISNUMBER(I955),I955&gt;=F955),ROUND((I955-F955)*24,4),IF(OR(F955&lt;&gt;"",I955&lt;&gt;""),"",IF(AND(ISNUMBER(J955),J955&gt;=0),J955,""))))</f>
        <v/>
      </c>
      <c r="P955" s="10" t="str">
        <f>IF(B955="","",IF(AND(ISNUMBER(F955),ISNUMBER(I955),I955&gt;=F955),"実績：門司発～門司着",IF(OR(F955&lt;&gt;"",I955&lt;&gt;""),"要確認：時刻不足・逆転",IF(AND(ISNUMBER(J955),J955&gt;=0),"実績：記録の時間","未確認"))))</f>
        <v/>
      </c>
      <c r="Q955" s="10" t="str">
        <f>IF(B955="","",IF(ISNUMBER(A955),YEAR(A955)-IF(MONTH(A955)&lt;4,1,0),""))</f>
        <v/>
      </c>
      <c r="R955" s="10" t="str">
        <f>IF(B955="","",IF(OR(NOT(ISNUMBER(A955)),C955="",D955="",L955="",M955="",AND(B955&lt;&gt;"関豊丸",B955&lt;&gt;"長豊丸")),"要確認：対象船・基本項目",IF(OR(P955="要確認：時刻不足・逆転",AND(ISNUMBER(G955),ISNUMBER(H955),H955&lt;G955),AND(ISNUMBER(F955),ISNUMBER(G955),G955&lt;F955),AND(ISNUMBER(H955),ISNUMBER(I955),I955&lt;H955),AND(ISNUMBER(J955),J955&lt;0),AND(ISNUMBER(K955),K955&lt;0)),"要確認：時刻・時間・料金",IF(COUNTIFS(OtherPorts[作業日],A955,OtherPorts[曳船名],B955,OtherPorts[船名],D955,OtherPorts[門司港発],F955)&gt;1,"要確認：同じ他港作業が重複",IF(OR(NOT(ISNUMBER(O955)),M955="未確認"),"要確認：時間・根拠未確認","確認済")))))</f>
        <v/>
      </c>
      <c r="S955" s="10" t="str">
        <f>IF(B955="","",IF(ISNUMBER(K955),0,1))</f>
        <v/>
      </c>
    </row>
    <row r="956" spans="1:19" ht="24.95" customHeight="1" x14ac:dyDescent="0.2">
      <c r="A956" s="20"/>
      <c r="B956" s="7"/>
      <c r="C956" s="7"/>
      <c r="D956" s="7"/>
      <c r="E956" s="7"/>
      <c r="F956" s="26"/>
      <c r="G956" s="26"/>
      <c r="H956" s="26"/>
      <c r="I956" s="26"/>
      <c r="J956" s="32"/>
      <c r="K956" s="35"/>
      <c r="L956" s="7"/>
      <c r="M956" s="7"/>
      <c r="N956" s="7"/>
      <c r="O956" s="18" t="str">
        <f>IF(B956="","",IF(AND(ISNUMBER(F956),ISNUMBER(I956),I956&gt;=F956),ROUND((I956-F956)*24,4),IF(OR(F956&lt;&gt;"",I956&lt;&gt;""),"",IF(AND(ISNUMBER(J956),J956&gt;=0),J956,""))))</f>
        <v/>
      </c>
      <c r="P956" s="10" t="str">
        <f>IF(B956="","",IF(AND(ISNUMBER(F956),ISNUMBER(I956),I956&gt;=F956),"実績：門司発～門司着",IF(OR(F956&lt;&gt;"",I956&lt;&gt;""),"要確認：時刻不足・逆転",IF(AND(ISNUMBER(J956),J956&gt;=0),"実績：記録の時間","未確認"))))</f>
        <v/>
      </c>
      <c r="Q956" s="10" t="str">
        <f>IF(B956="","",IF(ISNUMBER(A956),YEAR(A956)-IF(MONTH(A956)&lt;4,1,0),""))</f>
        <v/>
      </c>
      <c r="R956" s="10" t="str">
        <f>IF(B956="","",IF(OR(NOT(ISNUMBER(A956)),C956="",D956="",L956="",M956="",AND(B956&lt;&gt;"関豊丸",B956&lt;&gt;"長豊丸")),"要確認：対象船・基本項目",IF(OR(P956="要確認：時刻不足・逆転",AND(ISNUMBER(G956),ISNUMBER(H956),H956&lt;G956),AND(ISNUMBER(F956),ISNUMBER(G956),G956&lt;F956),AND(ISNUMBER(H956),ISNUMBER(I956),I956&lt;H956),AND(ISNUMBER(J956),J956&lt;0),AND(ISNUMBER(K956),K956&lt;0)),"要確認：時刻・時間・料金",IF(COUNTIFS(OtherPorts[作業日],A956,OtherPorts[曳船名],B956,OtherPorts[船名],D956,OtherPorts[門司港発],F956)&gt;1,"要確認：同じ他港作業が重複",IF(OR(NOT(ISNUMBER(O956)),M956="未確認"),"要確認：時間・根拠未確認","確認済")))))</f>
        <v/>
      </c>
      <c r="S956" s="10" t="str">
        <f>IF(B956="","",IF(ISNUMBER(K956),0,1))</f>
        <v/>
      </c>
    </row>
    <row r="957" spans="1:19" ht="24.95" customHeight="1" x14ac:dyDescent="0.2">
      <c r="A957" s="20"/>
      <c r="B957" s="7"/>
      <c r="C957" s="7"/>
      <c r="D957" s="7"/>
      <c r="E957" s="7"/>
      <c r="F957" s="26"/>
      <c r="G957" s="26"/>
      <c r="H957" s="26"/>
      <c r="I957" s="26"/>
      <c r="J957" s="32"/>
      <c r="K957" s="35"/>
      <c r="L957" s="7"/>
      <c r="M957" s="7"/>
      <c r="N957" s="7"/>
      <c r="O957" s="18" t="str">
        <f>IF(B957="","",IF(AND(ISNUMBER(F957),ISNUMBER(I957),I957&gt;=F957),ROUND((I957-F957)*24,4),IF(OR(F957&lt;&gt;"",I957&lt;&gt;""),"",IF(AND(ISNUMBER(J957),J957&gt;=0),J957,""))))</f>
        <v/>
      </c>
      <c r="P957" s="10" t="str">
        <f>IF(B957="","",IF(AND(ISNUMBER(F957),ISNUMBER(I957),I957&gt;=F957),"実績：門司発～門司着",IF(OR(F957&lt;&gt;"",I957&lt;&gt;""),"要確認：時刻不足・逆転",IF(AND(ISNUMBER(J957),J957&gt;=0),"実績：記録の時間","未確認"))))</f>
        <v/>
      </c>
      <c r="Q957" s="10" t="str">
        <f>IF(B957="","",IF(ISNUMBER(A957),YEAR(A957)-IF(MONTH(A957)&lt;4,1,0),""))</f>
        <v/>
      </c>
      <c r="R957" s="10" t="str">
        <f>IF(B957="","",IF(OR(NOT(ISNUMBER(A957)),C957="",D957="",L957="",M957="",AND(B957&lt;&gt;"関豊丸",B957&lt;&gt;"長豊丸")),"要確認：対象船・基本項目",IF(OR(P957="要確認：時刻不足・逆転",AND(ISNUMBER(G957),ISNUMBER(H957),H957&lt;G957),AND(ISNUMBER(F957),ISNUMBER(G957),G957&lt;F957),AND(ISNUMBER(H957),ISNUMBER(I957),I957&lt;H957),AND(ISNUMBER(J957),J957&lt;0),AND(ISNUMBER(K957),K957&lt;0)),"要確認：時刻・時間・料金",IF(COUNTIFS(OtherPorts[作業日],A957,OtherPorts[曳船名],B957,OtherPorts[船名],D957,OtherPorts[門司港発],F957)&gt;1,"要確認：同じ他港作業が重複",IF(OR(NOT(ISNUMBER(O957)),M957="未確認"),"要確認：時間・根拠未確認","確認済")))))</f>
        <v/>
      </c>
      <c r="S957" s="10" t="str">
        <f>IF(B957="","",IF(ISNUMBER(K957),0,1))</f>
        <v/>
      </c>
    </row>
    <row r="958" spans="1:19" ht="24.95" customHeight="1" x14ac:dyDescent="0.2">
      <c r="A958" s="20"/>
      <c r="B958" s="7"/>
      <c r="C958" s="7"/>
      <c r="D958" s="7"/>
      <c r="E958" s="7"/>
      <c r="F958" s="26"/>
      <c r="G958" s="26"/>
      <c r="H958" s="26"/>
      <c r="I958" s="26"/>
      <c r="J958" s="32"/>
      <c r="K958" s="35"/>
      <c r="L958" s="7"/>
      <c r="M958" s="7"/>
      <c r="N958" s="7"/>
      <c r="O958" s="18" t="str">
        <f>IF(B958="","",IF(AND(ISNUMBER(F958),ISNUMBER(I958),I958&gt;=F958),ROUND((I958-F958)*24,4),IF(OR(F958&lt;&gt;"",I958&lt;&gt;""),"",IF(AND(ISNUMBER(J958),J958&gt;=0),J958,""))))</f>
        <v/>
      </c>
      <c r="P958" s="10" t="str">
        <f>IF(B958="","",IF(AND(ISNUMBER(F958),ISNUMBER(I958),I958&gt;=F958),"実績：門司発～門司着",IF(OR(F958&lt;&gt;"",I958&lt;&gt;""),"要確認：時刻不足・逆転",IF(AND(ISNUMBER(J958),J958&gt;=0),"実績：記録の時間","未確認"))))</f>
        <v/>
      </c>
      <c r="Q958" s="10" t="str">
        <f>IF(B958="","",IF(ISNUMBER(A958),YEAR(A958)-IF(MONTH(A958)&lt;4,1,0),""))</f>
        <v/>
      </c>
      <c r="R958" s="10" t="str">
        <f>IF(B958="","",IF(OR(NOT(ISNUMBER(A958)),C958="",D958="",L958="",M958="",AND(B958&lt;&gt;"関豊丸",B958&lt;&gt;"長豊丸")),"要確認：対象船・基本項目",IF(OR(P958="要確認：時刻不足・逆転",AND(ISNUMBER(G958),ISNUMBER(H958),H958&lt;G958),AND(ISNUMBER(F958),ISNUMBER(G958),G958&lt;F958),AND(ISNUMBER(H958),ISNUMBER(I958),I958&lt;H958),AND(ISNUMBER(J958),J958&lt;0),AND(ISNUMBER(K958),K958&lt;0)),"要確認：時刻・時間・料金",IF(COUNTIFS(OtherPorts[作業日],A958,OtherPorts[曳船名],B958,OtherPorts[船名],D958,OtherPorts[門司港発],F958)&gt;1,"要確認：同じ他港作業が重複",IF(OR(NOT(ISNUMBER(O958)),M958="未確認"),"要確認：時間・根拠未確認","確認済")))))</f>
        <v/>
      </c>
      <c r="S958" s="10" t="str">
        <f>IF(B958="","",IF(ISNUMBER(K958),0,1))</f>
        <v/>
      </c>
    </row>
    <row r="959" spans="1:19" ht="24.95" customHeight="1" x14ac:dyDescent="0.2">
      <c r="A959" s="20"/>
      <c r="B959" s="7"/>
      <c r="C959" s="7"/>
      <c r="D959" s="7"/>
      <c r="E959" s="7"/>
      <c r="F959" s="26"/>
      <c r="G959" s="26"/>
      <c r="H959" s="26"/>
      <c r="I959" s="26"/>
      <c r="J959" s="32"/>
      <c r="K959" s="35"/>
      <c r="L959" s="7"/>
      <c r="M959" s="7"/>
      <c r="N959" s="7"/>
      <c r="O959" s="18" t="str">
        <f>IF(B959="","",IF(AND(ISNUMBER(F959),ISNUMBER(I959),I959&gt;=F959),ROUND((I959-F959)*24,4),IF(OR(F959&lt;&gt;"",I959&lt;&gt;""),"",IF(AND(ISNUMBER(J959),J959&gt;=0),J959,""))))</f>
        <v/>
      </c>
      <c r="P959" s="10" t="str">
        <f>IF(B959="","",IF(AND(ISNUMBER(F959),ISNUMBER(I959),I959&gt;=F959),"実績：門司発～門司着",IF(OR(F959&lt;&gt;"",I959&lt;&gt;""),"要確認：時刻不足・逆転",IF(AND(ISNUMBER(J959),J959&gt;=0),"実績：記録の時間","未確認"))))</f>
        <v/>
      </c>
      <c r="Q959" s="10" t="str">
        <f>IF(B959="","",IF(ISNUMBER(A959),YEAR(A959)-IF(MONTH(A959)&lt;4,1,0),""))</f>
        <v/>
      </c>
      <c r="R959" s="10" t="str">
        <f>IF(B959="","",IF(OR(NOT(ISNUMBER(A959)),C959="",D959="",L959="",M959="",AND(B959&lt;&gt;"関豊丸",B959&lt;&gt;"長豊丸")),"要確認：対象船・基本項目",IF(OR(P959="要確認：時刻不足・逆転",AND(ISNUMBER(G959),ISNUMBER(H959),H959&lt;G959),AND(ISNUMBER(F959),ISNUMBER(G959),G959&lt;F959),AND(ISNUMBER(H959),ISNUMBER(I959),I959&lt;H959),AND(ISNUMBER(J959),J959&lt;0),AND(ISNUMBER(K959),K959&lt;0)),"要確認：時刻・時間・料金",IF(COUNTIFS(OtherPorts[作業日],A959,OtherPorts[曳船名],B959,OtherPorts[船名],D959,OtherPorts[門司港発],F959)&gt;1,"要確認：同じ他港作業が重複",IF(OR(NOT(ISNUMBER(O959)),M959="未確認"),"要確認：時間・根拠未確認","確認済")))))</f>
        <v/>
      </c>
      <c r="S959" s="10" t="str">
        <f>IF(B959="","",IF(ISNUMBER(K959),0,1))</f>
        <v/>
      </c>
    </row>
    <row r="960" spans="1:19" ht="24.95" customHeight="1" x14ac:dyDescent="0.2">
      <c r="A960" s="20"/>
      <c r="B960" s="7"/>
      <c r="C960" s="7"/>
      <c r="D960" s="7"/>
      <c r="E960" s="7"/>
      <c r="F960" s="26"/>
      <c r="G960" s="26"/>
      <c r="H960" s="26"/>
      <c r="I960" s="26"/>
      <c r="J960" s="32"/>
      <c r="K960" s="35"/>
      <c r="L960" s="7"/>
      <c r="M960" s="7"/>
      <c r="N960" s="7"/>
      <c r="O960" s="18" t="str">
        <f>IF(B960="","",IF(AND(ISNUMBER(F960),ISNUMBER(I960),I960&gt;=F960),ROUND((I960-F960)*24,4),IF(OR(F960&lt;&gt;"",I960&lt;&gt;""),"",IF(AND(ISNUMBER(J960),J960&gt;=0),J960,""))))</f>
        <v/>
      </c>
      <c r="P960" s="10" t="str">
        <f>IF(B960="","",IF(AND(ISNUMBER(F960),ISNUMBER(I960),I960&gt;=F960),"実績：門司発～門司着",IF(OR(F960&lt;&gt;"",I960&lt;&gt;""),"要確認：時刻不足・逆転",IF(AND(ISNUMBER(J960),J960&gt;=0),"実績：記録の時間","未確認"))))</f>
        <v/>
      </c>
      <c r="Q960" s="10" t="str">
        <f>IF(B960="","",IF(ISNUMBER(A960),YEAR(A960)-IF(MONTH(A960)&lt;4,1,0),""))</f>
        <v/>
      </c>
      <c r="R960" s="10" t="str">
        <f>IF(B960="","",IF(OR(NOT(ISNUMBER(A960)),C960="",D960="",L960="",M960="",AND(B960&lt;&gt;"関豊丸",B960&lt;&gt;"長豊丸")),"要確認：対象船・基本項目",IF(OR(P960="要確認：時刻不足・逆転",AND(ISNUMBER(G960),ISNUMBER(H960),H960&lt;G960),AND(ISNUMBER(F960),ISNUMBER(G960),G960&lt;F960),AND(ISNUMBER(H960),ISNUMBER(I960),I960&lt;H960),AND(ISNUMBER(J960),J960&lt;0),AND(ISNUMBER(K960),K960&lt;0)),"要確認：時刻・時間・料金",IF(COUNTIFS(OtherPorts[作業日],A960,OtherPorts[曳船名],B960,OtherPorts[船名],D960,OtherPorts[門司港発],F960)&gt;1,"要確認：同じ他港作業が重複",IF(OR(NOT(ISNUMBER(O960)),M960="未確認"),"要確認：時間・根拠未確認","確認済")))))</f>
        <v/>
      </c>
      <c r="S960" s="10" t="str">
        <f>IF(B960="","",IF(ISNUMBER(K960),0,1))</f>
        <v/>
      </c>
    </row>
    <row r="961" spans="1:19" ht="24.95" customHeight="1" x14ac:dyDescent="0.2">
      <c r="A961" s="20"/>
      <c r="B961" s="7"/>
      <c r="C961" s="7"/>
      <c r="D961" s="7"/>
      <c r="E961" s="7"/>
      <c r="F961" s="26"/>
      <c r="G961" s="26"/>
      <c r="H961" s="26"/>
      <c r="I961" s="26"/>
      <c r="J961" s="32"/>
      <c r="K961" s="35"/>
      <c r="L961" s="7"/>
      <c r="M961" s="7"/>
      <c r="N961" s="7"/>
      <c r="O961" s="18" t="str">
        <f>IF(B961="","",IF(AND(ISNUMBER(F961),ISNUMBER(I961),I961&gt;=F961),ROUND((I961-F961)*24,4),IF(OR(F961&lt;&gt;"",I961&lt;&gt;""),"",IF(AND(ISNUMBER(J961),J961&gt;=0),J961,""))))</f>
        <v/>
      </c>
      <c r="P961" s="10" t="str">
        <f>IF(B961="","",IF(AND(ISNUMBER(F961),ISNUMBER(I961),I961&gt;=F961),"実績：門司発～門司着",IF(OR(F961&lt;&gt;"",I961&lt;&gt;""),"要確認：時刻不足・逆転",IF(AND(ISNUMBER(J961),J961&gt;=0),"実績：記録の時間","未確認"))))</f>
        <v/>
      </c>
      <c r="Q961" s="10" t="str">
        <f>IF(B961="","",IF(ISNUMBER(A961),YEAR(A961)-IF(MONTH(A961)&lt;4,1,0),""))</f>
        <v/>
      </c>
      <c r="R961" s="10" t="str">
        <f>IF(B961="","",IF(OR(NOT(ISNUMBER(A961)),C961="",D961="",L961="",M961="",AND(B961&lt;&gt;"関豊丸",B961&lt;&gt;"長豊丸")),"要確認：対象船・基本項目",IF(OR(P961="要確認：時刻不足・逆転",AND(ISNUMBER(G961),ISNUMBER(H961),H961&lt;G961),AND(ISNUMBER(F961),ISNUMBER(G961),G961&lt;F961),AND(ISNUMBER(H961),ISNUMBER(I961),I961&lt;H961),AND(ISNUMBER(J961),J961&lt;0),AND(ISNUMBER(K961),K961&lt;0)),"要確認：時刻・時間・料金",IF(COUNTIFS(OtherPorts[作業日],A961,OtherPorts[曳船名],B961,OtherPorts[船名],D961,OtherPorts[門司港発],F961)&gt;1,"要確認：同じ他港作業が重複",IF(OR(NOT(ISNUMBER(O961)),M961="未確認"),"要確認：時間・根拠未確認","確認済")))))</f>
        <v/>
      </c>
      <c r="S961" s="10" t="str">
        <f>IF(B961="","",IF(ISNUMBER(K961),0,1))</f>
        <v/>
      </c>
    </row>
    <row r="962" spans="1:19" ht="24.95" customHeight="1" x14ac:dyDescent="0.2">
      <c r="A962" s="20"/>
      <c r="B962" s="7"/>
      <c r="C962" s="7"/>
      <c r="D962" s="7"/>
      <c r="E962" s="7"/>
      <c r="F962" s="26"/>
      <c r="G962" s="26"/>
      <c r="H962" s="26"/>
      <c r="I962" s="26"/>
      <c r="J962" s="32"/>
      <c r="K962" s="35"/>
      <c r="L962" s="7"/>
      <c r="M962" s="7"/>
      <c r="N962" s="7"/>
      <c r="O962" s="18" t="str">
        <f>IF(B962="","",IF(AND(ISNUMBER(F962),ISNUMBER(I962),I962&gt;=F962),ROUND((I962-F962)*24,4),IF(OR(F962&lt;&gt;"",I962&lt;&gt;""),"",IF(AND(ISNUMBER(J962),J962&gt;=0),J962,""))))</f>
        <v/>
      </c>
      <c r="P962" s="10" t="str">
        <f>IF(B962="","",IF(AND(ISNUMBER(F962),ISNUMBER(I962),I962&gt;=F962),"実績：門司発～門司着",IF(OR(F962&lt;&gt;"",I962&lt;&gt;""),"要確認：時刻不足・逆転",IF(AND(ISNUMBER(J962),J962&gt;=0),"実績：記録の時間","未確認"))))</f>
        <v/>
      </c>
      <c r="Q962" s="10" t="str">
        <f>IF(B962="","",IF(ISNUMBER(A962),YEAR(A962)-IF(MONTH(A962)&lt;4,1,0),""))</f>
        <v/>
      </c>
      <c r="R962" s="10" t="str">
        <f>IF(B962="","",IF(OR(NOT(ISNUMBER(A962)),C962="",D962="",L962="",M962="",AND(B962&lt;&gt;"関豊丸",B962&lt;&gt;"長豊丸")),"要確認：対象船・基本項目",IF(OR(P962="要確認：時刻不足・逆転",AND(ISNUMBER(G962),ISNUMBER(H962),H962&lt;G962),AND(ISNUMBER(F962),ISNUMBER(G962),G962&lt;F962),AND(ISNUMBER(H962),ISNUMBER(I962),I962&lt;H962),AND(ISNUMBER(J962),J962&lt;0),AND(ISNUMBER(K962),K962&lt;0)),"要確認：時刻・時間・料金",IF(COUNTIFS(OtherPorts[作業日],A962,OtherPorts[曳船名],B962,OtherPorts[船名],D962,OtherPorts[門司港発],F962)&gt;1,"要確認：同じ他港作業が重複",IF(OR(NOT(ISNUMBER(O962)),M962="未確認"),"要確認：時間・根拠未確認","確認済")))))</f>
        <v/>
      </c>
      <c r="S962" s="10" t="str">
        <f>IF(B962="","",IF(ISNUMBER(K962),0,1))</f>
        <v/>
      </c>
    </row>
    <row r="963" spans="1:19" ht="24.95" customHeight="1" x14ac:dyDescent="0.2">
      <c r="A963" s="20"/>
      <c r="B963" s="7"/>
      <c r="C963" s="7"/>
      <c r="D963" s="7"/>
      <c r="E963" s="7"/>
      <c r="F963" s="26"/>
      <c r="G963" s="26"/>
      <c r="H963" s="26"/>
      <c r="I963" s="26"/>
      <c r="J963" s="32"/>
      <c r="K963" s="35"/>
      <c r="L963" s="7"/>
      <c r="M963" s="7"/>
      <c r="N963" s="7"/>
      <c r="O963" s="18" t="str">
        <f>IF(B963="","",IF(AND(ISNUMBER(F963),ISNUMBER(I963),I963&gt;=F963),ROUND((I963-F963)*24,4),IF(OR(F963&lt;&gt;"",I963&lt;&gt;""),"",IF(AND(ISNUMBER(J963),J963&gt;=0),J963,""))))</f>
        <v/>
      </c>
      <c r="P963" s="10" t="str">
        <f>IF(B963="","",IF(AND(ISNUMBER(F963),ISNUMBER(I963),I963&gt;=F963),"実績：門司発～門司着",IF(OR(F963&lt;&gt;"",I963&lt;&gt;""),"要確認：時刻不足・逆転",IF(AND(ISNUMBER(J963),J963&gt;=0),"実績：記録の時間","未確認"))))</f>
        <v/>
      </c>
      <c r="Q963" s="10" t="str">
        <f>IF(B963="","",IF(ISNUMBER(A963),YEAR(A963)-IF(MONTH(A963)&lt;4,1,0),""))</f>
        <v/>
      </c>
      <c r="R963" s="10" t="str">
        <f>IF(B963="","",IF(OR(NOT(ISNUMBER(A963)),C963="",D963="",L963="",M963="",AND(B963&lt;&gt;"関豊丸",B963&lt;&gt;"長豊丸")),"要確認：対象船・基本項目",IF(OR(P963="要確認：時刻不足・逆転",AND(ISNUMBER(G963),ISNUMBER(H963),H963&lt;G963),AND(ISNUMBER(F963),ISNUMBER(G963),G963&lt;F963),AND(ISNUMBER(H963),ISNUMBER(I963),I963&lt;H963),AND(ISNUMBER(J963),J963&lt;0),AND(ISNUMBER(K963),K963&lt;0)),"要確認：時刻・時間・料金",IF(COUNTIFS(OtherPorts[作業日],A963,OtherPorts[曳船名],B963,OtherPorts[船名],D963,OtherPorts[門司港発],F963)&gt;1,"要確認：同じ他港作業が重複",IF(OR(NOT(ISNUMBER(O963)),M963="未確認"),"要確認：時間・根拠未確認","確認済")))))</f>
        <v/>
      </c>
      <c r="S963" s="10" t="str">
        <f>IF(B963="","",IF(ISNUMBER(K963),0,1))</f>
        <v/>
      </c>
    </row>
    <row r="964" spans="1:19" ht="24.95" customHeight="1" x14ac:dyDescent="0.2">
      <c r="A964" s="20"/>
      <c r="B964" s="7"/>
      <c r="C964" s="7"/>
      <c r="D964" s="7"/>
      <c r="E964" s="7"/>
      <c r="F964" s="26"/>
      <c r="G964" s="26"/>
      <c r="H964" s="26"/>
      <c r="I964" s="26"/>
      <c r="J964" s="32"/>
      <c r="K964" s="35"/>
      <c r="L964" s="7"/>
      <c r="M964" s="7"/>
      <c r="N964" s="7"/>
      <c r="O964" s="18" t="str">
        <f>IF(B964="","",IF(AND(ISNUMBER(F964),ISNUMBER(I964),I964&gt;=F964),ROUND((I964-F964)*24,4),IF(OR(F964&lt;&gt;"",I964&lt;&gt;""),"",IF(AND(ISNUMBER(J964),J964&gt;=0),J964,""))))</f>
        <v/>
      </c>
      <c r="P964" s="10" t="str">
        <f>IF(B964="","",IF(AND(ISNUMBER(F964),ISNUMBER(I964),I964&gt;=F964),"実績：門司発～門司着",IF(OR(F964&lt;&gt;"",I964&lt;&gt;""),"要確認：時刻不足・逆転",IF(AND(ISNUMBER(J964),J964&gt;=0),"実績：記録の時間","未確認"))))</f>
        <v/>
      </c>
      <c r="Q964" s="10" t="str">
        <f>IF(B964="","",IF(ISNUMBER(A964),YEAR(A964)-IF(MONTH(A964)&lt;4,1,0),""))</f>
        <v/>
      </c>
      <c r="R964" s="10" t="str">
        <f>IF(B964="","",IF(OR(NOT(ISNUMBER(A964)),C964="",D964="",L964="",M964="",AND(B964&lt;&gt;"関豊丸",B964&lt;&gt;"長豊丸")),"要確認：対象船・基本項目",IF(OR(P964="要確認：時刻不足・逆転",AND(ISNUMBER(G964),ISNUMBER(H964),H964&lt;G964),AND(ISNUMBER(F964),ISNUMBER(G964),G964&lt;F964),AND(ISNUMBER(H964),ISNUMBER(I964),I964&lt;H964),AND(ISNUMBER(J964),J964&lt;0),AND(ISNUMBER(K964),K964&lt;0)),"要確認：時刻・時間・料金",IF(COUNTIFS(OtherPorts[作業日],A964,OtherPorts[曳船名],B964,OtherPorts[船名],D964,OtherPorts[門司港発],F964)&gt;1,"要確認：同じ他港作業が重複",IF(OR(NOT(ISNUMBER(O964)),M964="未確認"),"要確認：時間・根拠未確認","確認済")))))</f>
        <v/>
      </c>
      <c r="S964" s="10" t="str">
        <f>IF(B964="","",IF(ISNUMBER(K964),0,1))</f>
        <v/>
      </c>
    </row>
    <row r="965" spans="1:19" ht="24.95" customHeight="1" x14ac:dyDescent="0.2">
      <c r="A965" s="20"/>
      <c r="B965" s="7"/>
      <c r="C965" s="7"/>
      <c r="D965" s="7"/>
      <c r="E965" s="7"/>
      <c r="F965" s="26"/>
      <c r="G965" s="26"/>
      <c r="H965" s="26"/>
      <c r="I965" s="26"/>
      <c r="J965" s="32"/>
      <c r="K965" s="35"/>
      <c r="L965" s="7"/>
      <c r="M965" s="7"/>
      <c r="N965" s="7"/>
      <c r="O965" s="18" t="str">
        <f>IF(B965="","",IF(AND(ISNUMBER(F965),ISNUMBER(I965),I965&gt;=F965),ROUND((I965-F965)*24,4),IF(OR(F965&lt;&gt;"",I965&lt;&gt;""),"",IF(AND(ISNUMBER(J965),J965&gt;=0),J965,""))))</f>
        <v/>
      </c>
      <c r="P965" s="10" t="str">
        <f>IF(B965="","",IF(AND(ISNUMBER(F965),ISNUMBER(I965),I965&gt;=F965),"実績：門司発～門司着",IF(OR(F965&lt;&gt;"",I965&lt;&gt;""),"要確認：時刻不足・逆転",IF(AND(ISNUMBER(J965),J965&gt;=0),"実績：記録の時間","未確認"))))</f>
        <v/>
      </c>
      <c r="Q965" s="10" t="str">
        <f>IF(B965="","",IF(ISNUMBER(A965),YEAR(A965)-IF(MONTH(A965)&lt;4,1,0),""))</f>
        <v/>
      </c>
      <c r="R965" s="10" t="str">
        <f>IF(B965="","",IF(OR(NOT(ISNUMBER(A965)),C965="",D965="",L965="",M965="",AND(B965&lt;&gt;"関豊丸",B965&lt;&gt;"長豊丸")),"要確認：対象船・基本項目",IF(OR(P965="要確認：時刻不足・逆転",AND(ISNUMBER(G965),ISNUMBER(H965),H965&lt;G965),AND(ISNUMBER(F965),ISNUMBER(G965),G965&lt;F965),AND(ISNUMBER(H965),ISNUMBER(I965),I965&lt;H965),AND(ISNUMBER(J965),J965&lt;0),AND(ISNUMBER(K965),K965&lt;0)),"要確認：時刻・時間・料金",IF(COUNTIFS(OtherPorts[作業日],A965,OtherPorts[曳船名],B965,OtherPorts[船名],D965,OtherPorts[門司港発],F965)&gt;1,"要確認：同じ他港作業が重複",IF(OR(NOT(ISNUMBER(O965)),M965="未確認"),"要確認：時間・根拠未確認","確認済")))))</f>
        <v/>
      </c>
      <c r="S965" s="10" t="str">
        <f>IF(B965="","",IF(ISNUMBER(K965),0,1))</f>
        <v/>
      </c>
    </row>
    <row r="966" spans="1:19" ht="24.95" customHeight="1" x14ac:dyDescent="0.2">
      <c r="A966" s="20"/>
      <c r="B966" s="7"/>
      <c r="C966" s="7"/>
      <c r="D966" s="7"/>
      <c r="E966" s="7"/>
      <c r="F966" s="26"/>
      <c r="G966" s="26"/>
      <c r="H966" s="26"/>
      <c r="I966" s="26"/>
      <c r="J966" s="32"/>
      <c r="K966" s="35"/>
      <c r="L966" s="7"/>
      <c r="M966" s="7"/>
      <c r="N966" s="7"/>
      <c r="O966" s="18" t="str">
        <f>IF(B966="","",IF(AND(ISNUMBER(F966),ISNUMBER(I966),I966&gt;=F966),ROUND((I966-F966)*24,4),IF(OR(F966&lt;&gt;"",I966&lt;&gt;""),"",IF(AND(ISNUMBER(J966),J966&gt;=0),J966,""))))</f>
        <v/>
      </c>
      <c r="P966" s="10" t="str">
        <f>IF(B966="","",IF(AND(ISNUMBER(F966),ISNUMBER(I966),I966&gt;=F966),"実績：門司発～門司着",IF(OR(F966&lt;&gt;"",I966&lt;&gt;""),"要確認：時刻不足・逆転",IF(AND(ISNUMBER(J966),J966&gt;=0),"実績：記録の時間","未確認"))))</f>
        <v/>
      </c>
      <c r="Q966" s="10" t="str">
        <f>IF(B966="","",IF(ISNUMBER(A966),YEAR(A966)-IF(MONTH(A966)&lt;4,1,0),""))</f>
        <v/>
      </c>
      <c r="R966" s="10" t="str">
        <f>IF(B966="","",IF(OR(NOT(ISNUMBER(A966)),C966="",D966="",L966="",M966="",AND(B966&lt;&gt;"関豊丸",B966&lt;&gt;"長豊丸")),"要確認：対象船・基本項目",IF(OR(P966="要確認：時刻不足・逆転",AND(ISNUMBER(G966),ISNUMBER(H966),H966&lt;G966),AND(ISNUMBER(F966),ISNUMBER(G966),G966&lt;F966),AND(ISNUMBER(H966),ISNUMBER(I966),I966&lt;H966),AND(ISNUMBER(J966),J966&lt;0),AND(ISNUMBER(K966),K966&lt;0)),"要確認：時刻・時間・料金",IF(COUNTIFS(OtherPorts[作業日],A966,OtherPorts[曳船名],B966,OtherPorts[船名],D966,OtherPorts[門司港発],F966)&gt;1,"要確認：同じ他港作業が重複",IF(OR(NOT(ISNUMBER(O966)),M966="未確認"),"要確認：時間・根拠未確認","確認済")))))</f>
        <v/>
      </c>
      <c r="S966" s="10" t="str">
        <f>IF(B966="","",IF(ISNUMBER(K966),0,1))</f>
        <v/>
      </c>
    </row>
    <row r="967" spans="1:19" ht="24.95" customHeight="1" x14ac:dyDescent="0.2">
      <c r="A967" s="20"/>
      <c r="B967" s="7"/>
      <c r="C967" s="7"/>
      <c r="D967" s="7"/>
      <c r="E967" s="7"/>
      <c r="F967" s="26"/>
      <c r="G967" s="26"/>
      <c r="H967" s="26"/>
      <c r="I967" s="26"/>
      <c r="J967" s="32"/>
      <c r="K967" s="35"/>
      <c r="L967" s="7"/>
      <c r="M967" s="7"/>
      <c r="N967" s="7"/>
      <c r="O967" s="18" t="str">
        <f>IF(B967="","",IF(AND(ISNUMBER(F967),ISNUMBER(I967),I967&gt;=F967),ROUND((I967-F967)*24,4),IF(OR(F967&lt;&gt;"",I967&lt;&gt;""),"",IF(AND(ISNUMBER(J967),J967&gt;=0),J967,""))))</f>
        <v/>
      </c>
      <c r="P967" s="10" t="str">
        <f>IF(B967="","",IF(AND(ISNUMBER(F967),ISNUMBER(I967),I967&gt;=F967),"実績：門司発～門司着",IF(OR(F967&lt;&gt;"",I967&lt;&gt;""),"要確認：時刻不足・逆転",IF(AND(ISNUMBER(J967),J967&gt;=0),"実績：記録の時間","未確認"))))</f>
        <v/>
      </c>
      <c r="Q967" s="10" t="str">
        <f>IF(B967="","",IF(ISNUMBER(A967),YEAR(A967)-IF(MONTH(A967)&lt;4,1,0),""))</f>
        <v/>
      </c>
      <c r="R967" s="10" t="str">
        <f>IF(B967="","",IF(OR(NOT(ISNUMBER(A967)),C967="",D967="",L967="",M967="",AND(B967&lt;&gt;"関豊丸",B967&lt;&gt;"長豊丸")),"要確認：対象船・基本項目",IF(OR(P967="要確認：時刻不足・逆転",AND(ISNUMBER(G967),ISNUMBER(H967),H967&lt;G967),AND(ISNUMBER(F967),ISNUMBER(G967),G967&lt;F967),AND(ISNUMBER(H967),ISNUMBER(I967),I967&lt;H967),AND(ISNUMBER(J967),J967&lt;0),AND(ISNUMBER(K967),K967&lt;0)),"要確認：時刻・時間・料金",IF(COUNTIFS(OtherPorts[作業日],A967,OtherPorts[曳船名],B967,OtherPorts[船名],D967,OtherPorts[門司港発],F967)&gt;1,"要確認：同じ他港作業が重複",IF(OR(NOT(ISNUMBER(O967)),M967="未確認"),"要確認：時間・根拠未確認","確認済")))))</f>
        <v/>
      </c>
      <c r="S967" s="10" t="str">
        <f>IF(B967="","",IF(ISNUMBER(K967),0,1))</f>
        <v/>
      </c>
    </row>
    <row r="968" spans="1:19" ht="24.95" customHeight="1" x14ac:dyDescent="0.2">
      <c r="A968" s="20"/>
      <c r="B968" s="7"/>
      <c r="C968" s="7"/>
      <c r="D968" s="7"/>
      <c r="E968" s="7"/>
      <c r="F968" s="26"/>
      <c r="G968" s="26"/>
      <c r="H968" s="26"/>
      <c r="I968" s="26"/>
      <c r="J968" s="32"/>
      <c r="K968" s="35"/>
      <c r="L968" s="7"/>
      <c r="M968" s="7"/>
      <c r="N968" s="7"/>
      <c r="O968" s="18" t="str">
        <f>IF(B968="","",IF(AND(ISNUMBER(F968),ISNUMBER(I968),I968&gt;=F968),ROUND((I968-F968)*24,4),IF(OR(F968&lt;&gt;"",I968&lt;&gt;""),"",IF(AND(ISNUMBER(J968),J968&gt;=0),J968,""))))</f>
        <v/>
      </c>
      <c r="P968" s="10" t="str">
        <f>IF(B968="","",IF(AND(ISNUMBER(F968),ISNUMBER(I968),I968&gt;=F968),"実績：門司発～門司着",IF(OR(F968&lt;&gt;"",I968&lt;&gt;""),"要確認：時刻不足・逆転",IF(AND(ISNUMBER(J968),J968&gt;=0),"実績：記録の時間","未確認"))))</f>
        <v/>
      </c>
      <c r="Q968" s="10" t="str">
        <f>IF(B968="","",IF(ISNUMBER(A968),YEAR(A968)-IF(MONTH(A968)&lt;4,1,0),""))</f>
        <v/>
      </c>
      <c r="R968" s="10" t="str">
        <f>IF(B968="","",IF(OR(NOT(ISNUMBER(A968)),C968="",D968="",L968="",M968="",AND(B968&lt;&gt;"関豊丸",B968&lt;&gt;"長豊丸")),"要確認：対象船・基本項目",IF(OR(P968="要確認：時刻不足・逆転",AND(ISNUMBER(G968),ISNUMBER(H968),H968&lt;G968),AND(ISNUMBER(F968),ISNUMBER(G968),G968&lt;F968),AND(ISNUMBER(H968),ISNUMBER(I968),I968&lt;H968),AND(ISNUMBER(J968),J968&lt;0),AND(ISNUMBER(K968),K968&lt;0)),"要確認：時刻・時間・料金",IF(COUNTIFS(OtherPorts[作業日],A968,OtherPorts[曳船名],B968,OtherPorts[船名],D968,OtherPorts[門司港発],F968)&gt;1,"要確認：同じ他港作業が重複",IF(OR(NOT(ISNUMBER(O968)),M968="未確認"),"要確認：時間・根拠未確認","確認済")))))</f>
        <v/>
      </c>
      <c r="S968" s="10" t="str">
        <f>IF(B968="","",IF(ISNUMBER(K968),0,1))</f>
        <v/>
      </c>
    </row>
    <row r="969" spans="1:19" ht="24.95" customHeight="1" x14ac:dyDescent="0.2">
      <c r="A969" s="20"/>
      <c r="B969" s="7"/>
      <c r="C969" s="7"/>
      <c r="D969" s="7"/>
      <c r="E969" s="7"/>
      <c r="F969" s="26"/>
      <c r="G969" s="26"/>
      <c r="H969" s="26"/>
      <c r="I969" s="26"/>
      <c r="J969" s="32"/>
      <c r="K969" s="35"/>
      <c r="L969" s="7"/>
      <c r="M969" s="7"/>
      <c r="N969" s="7"/>
      <c r="O969" s="18" t="str">
        <f>IF(B969="","",IF(AND(ISNUMBER(F969),ISNUMBER(I969),I969&gt;=F969),ROUND((I969-F969)*24,4),IF(OR(F969&lt;&gt;"",I969&lt;&gt;""),"",IF(AND(ISNUMBER(J969),J969&gt;=0),J969,""))))</f>
        <v/>
      </c>
      <c r="P969" s="10" t="str">
        <f>IF(B969="","",IF(AND(ISNUMBER(F969),ISNUMBER(I969),I969&gt;=F969),"実績：門司発～門司着",IF(OR(F969&lt;&gt;"",I969&lt;&gt;""),"要確認：時刻不足・逆転",IF(AND(ISNUMBER(J969),J969&gt;=0),"実績：記録の時間","未確認"))))</f>
        <v/>
      </c>
      <c r="Q969" s="10" t="str">
        <f>IF(B969="","",IF(ISNUMBER(A969),YEAR(A969)-IF(MONTH(A969)&lt;4,1,0),""))</f>
        <v/>
      </c>
      <c r="R969" s="10" t="str">
        <f>IF(B969="","",IF(OR(NOT(ISNUMBER(A969)),C969="",D969="",L969="",M969="",AND(B969&lt;&gt;"関豊丸",B969&lt;&gt;"長豊丸")),"要確認：対象船・基本項目",IF(OR(P969="要確認：時刻不足・逆転",AND(ISNUMBER(G969),ISNUMBER(H969),H969&lt;G969),AND(ISNUMBER(F969),ISNUMBER(G969),G969&lt;F969),AND(ISNUMBER(H969),ISNUMBER(I969),I969&lt;H969),AND(ISNUMBER(J969),J969&lt;0),AND(ISNUMBER(K969),K969&lt;0)),"要確認：時刻・時間・料金",IF(COUNTIFS(OtherPorts[作業日],A969,OtherPorts[曳船名],B969,OtherPorts[船名],D969,OtherPorts[門司港発],F969)&gt;1,"要確認：同じ他港作業が重複",IF(OR(NOT(ISNUMBER(O969)),M969="未確認"),"要確認：時間・根拠未確認","確認済")))))</f>
        <v/>
      </c>
      <c r="S969" s="10" t="str">
        <f>IF(B969="","",IF(ISNUMBER(K969),0,1))</f>
        <v/>
      </c>
    </row>
    <row r="970" spans="1:19" ht="24.95" customHeight="1" x14ac:dyDescent="0.2">
      <c r="A970" s="20"/>
      <c r="B970" s="7"/>
      <c r="C970" s="7"/>
      <c r="D970" s="7"/>
      <c r="E970" s="7"/>
      <c r="F970" s="26"/>
      <c r="G970" s="26"/>
      <c r="H970" s="26"/>
      <c r="I970" s="26"/>
      <c r="J970" s="32"/>
      <c r="K970" s="35"/>
      <c r="L970" s="7"/>
      <c r="M970" s="7"/>
      <c r="N970" s="7"/>
      <c r="O970" s="18" t="str">
        <f>IF(B970="","",IF(AND(ISNUMBER(F970),ISNUMBER(I970),I970&gt;=F970),ROUND((I970-F970)*24,4),IF(OR(F970&lt;&gt;"",I970&lt;&gt;""),"",IF(AND(ISNUMBER(J970),J970&gt;=0),J970,""))))</f>
        <v/>
      </c>
      <c r="P970" s="10" t="str">
        <f>IF(B970="","",IF(AND(ISNUMBER(F970),ISNUMBER(I970),I970&gt;=F970),"実績：門司発～門司着",IF(OR(F970&lt;&gt;"",I970&lt;&gt;""),"要確認：時刻不足・逆転",IF(AND(ISNUMBER(J970),J970&gt;=0),"実績：記録の時間","未確認"))))</f>
        <v/>
      </c>
      <c r="Q970" s="10" t="str">
        <f>IF(B970="","",IF(ISNUMBER(A970),YEAR(A970)-IF(MONTH(A970)&lt;4,1,0),""))</f>
        <v/>
      </c>
      <c r="R970" s="10" t="str">
        <f>IF(B970="","",IF(OR(NOT(ISNUMBER(A970)),C970="",D970="",L970="",M970="",AND(B970&lt;&gt;"関豊丸",B970&lt;&gt;"長豊丸")),"要確認：対象船・基本項目",IF(OR(P970="要確認：時刻不足・逆転",AND(ISNUMBER(G970),ISNUMBER(H970),H970&lt;G970),AND(ISNUMBER(F970),ISNUMBER(G970),G970&lt;F970),AND(ISNUMBER(H970),ISNUMBER(I970),I970&lt;H970),AND(ISNUMBER(J970),J970&lt;0),AND(ISNUMBER(K970),K970&lt;0)),"要確認：時刻・時間・料金",IF(COUNTIFS(OtherPorts[作業日],A970,OtherPorts[曳船名],B970,OtherPorts[船名],D970,OtherPorts[門司港発],F970)&gt;1,"要確認：同じ他港作業が重複",IF(OR(NOT(ISNUMBER(O970)),M970="未確認"),"要確認：時間・根拠未確認","確認済")))))</f>
        <v/>
      </c>
      <c r="S970" s="10" t="str">
        <f>IF(B970="","",IF(ISNUMBER(K970),0,1))</f>
        <v/>
      </c>
    </row>
    <row r="971" spans="1:19" ht="24.95" customHeight="1" x14ac:dyDescent="0.2">
      <c r="A971" s="20"/>
      <c r="B971" s="7"/>
      <c r="C971" s="7"/>
      <c r="D971" s="7"/>
      <c r="E971" s="7"/>
      <c r="F971" s="26"/>
      <c r="G971" s="26"/>
      <c r="H971" s="26"/>
      <c r="I971" s="26"/>
      <c r="J971" s="32"/>
      <c r="K971" s="35"/>
      <c r="L971" s="7"/>
      <c r="M971" s="7"/>
      <c r="N971" s="7"/>
      <c r="O971" s="18" t="str">
        <f>IF(B971="","",IF(AND(ISNUMBER(F971),ISNUMBER(I971),I971&gt;=F971),ROUND((I971-F971)*24,4),IF(OR(F971&lt;&gt;"",I971&lt;&gt;""),"",IF(AND(ISNUMBER(J971),J971&gt;=0),J971,""))))</f>
        <v/>
      </c>
      <c r="P971" s="10" t="str">
        <f>IF(B971="","",IF(AND(ISNUMBER(F971),ISNUMBER(I971),I971&gt;=F971),"実績：門司発～門司着",IF(OR(F971&lt;&gt;"",I971&lt;&gt;""),"要確認：時刻不足・逆転",IF(AND(ISNUMBER(J971),J971&gt;=0),"実績：記録の時間","未確認"))))</f>
        <v/>
      </c>
      <c r="Q971" s="10" t="str">
        <f>IF(B971="","",IF(ISNUMBER(A971),YEAR(A971)-IF(MONTH(A971)&lt;4,1,0),""))</f>
        <v/>
      </c>
      <c r="R971" s="10" t="str">
        <f>IF(B971="","",IF(OR(NOT(ISNUMBER(A971)),C971="",D971="",L971="",M971="",AND(B971&lt;&gt;"関豊丸",B971&lt;&gt;"長豊丸")),"要確認：対象船・基本項目",IF(OR(P971="要確認：時刻不足・逆転",AND(ISNUMBER(G971),ISNUMBER(H971),H971&lt;G971),AND(ISNUMBER(F971),ISNUMBER(G971),G971&lt;F971),AND(ISNUMBER(H971),ISNUMBER(I971),I971&lt;H971),AND(ISNUMBER(J971),J971&lt;0),AND(ISNUMBER(K971),K971&lt;0)),"要確認：時刻・時間・料金",IF(COUNTIFS(OtherPorts[作業日],A971,OtherPorts[曳船名],B971,OtherPorts[船名],D971,OtherPorts[門司港発],F971)&gt;1,"要確認：同じ他港作業が重複",IF(OR(NOT(ISNUMBER(O971)),M971="未確認"),"要確認：時間・根拠未確認","確認済")))))</f>
        <v/>
      </c>
      <c r="S971" s="10" t="str">
        <f>IF(B971="","",IF(ISNUMBER(K971),0,1))</f>
        <v/>
      </c>
    </row>
    <row r="972" spans="1:19" ht="24.95" customHeight="1" x14ac:dyDescent="0.2">
      <c r="A972" s="20"/>
      <c r="B972" s="7"/>
      <c r="C972" s="7"/>
      <c r="D972" s="7"/>
      <c r="E972" s="7"/>
      <c r="F972" s="26"/>
      <c r="G972" s="26"/>
      <c r="H972" s="26"/>
      <c r="I972" s="26"/>
      <c r="J972" s="32"/>
      <c r="K972" s="35"/>
      <c r="L972" s="7"/>
      <c r="M972" s="7"/>
      <c r="N972" s="7"/>
      <c r="O972" s="18" t="str">
        <f>IF(B972="","",IF(AND(ISNUMBER(F972),ISNUMBER(I972),I972&gt;=F972),ROUND((I972-F972)*24,4),IF(OR(F972&lt;&gt;"",I972&lt;&gt;""),"",IF(AND(ISNUMBER(J972),J972&gt;=0),J972,""))))</f>
        <v/>
      </c>
      <c r="P972" s="10" t="str">
        <f>IF(B972="","",IF(AND(ISNUMBER(F972),ISNUMBER(I972),I972&gt;=F972),"実績：門司発～門司着",IF(OR(F972&lt;&gt;"",I972&lt;&gt;""),"要確認：時刻不足・逆転",IF(AND(ISNUMBER(J972),J972&gt;=0),"実績：記録の時間","未確認"))))</f>
        <v/>
      </c>
      <c r="Q972" s="10" t="str">
        <f>IF(B972="","",IF(ISNUMBER(A972),YEAR(A972)-IF(MONTH(A972)&lt;4,1,0),""))</f>
        <v/>
      </c>
      <c r="R972" s="10" t="str">
        <f>IF(B972="","",IF(OR(NOT(ISNUMBER(A972)),C972="",D972="",L972="",M972="",AND(B972&lt;&gt;"関豊丸",B972&lt;&gt;"長豊丸")),"要確認：対象船・基本項目",IF(OR(P972="要確認：時刻不足・逆転",AND(ISNUMBER(G972),ISNUMBER(H972),H972&lt;G972),AND(ISNUMBER(F972),ISNUMBER(G972),G972&lt;F972),AND(ISNUMBER(H972),ISNUMBER(I972),I972&lt;H972),AND(ISNUMBER(J972),J972&lt;0),AND(ISNUMBER(K972),K972&lt;0)),"要確認：時刻・時間・料金",IF(COUNTIFS(OtherPorts[作業日],A972,OtherPorts[曳船名],B972,OtherPorts[船名],D972,OtherPorts[門司港発],F972)&gt;1,"要確認：同じ他港作業が重複",IF(OR(NOT(ISNUMBER(O972)),M972="未確認"),"要確認：時間・根拠未確認","確認済")))))</f>
        <v/>
      </c>
      <c r="S972" s="10" t="str">
        <f>IF(B972="","",IF(ISNUMBER(K972),0,1))</f>
        <v/>
      </c>
    </row>
    <row r="973" spans="1:19" ht="24.95" customHeight="1" x14ac:dyDescent="0.2">
      <c r="A973" s="20"/>
      <c r="B973" s="7"/>
      <c r="C973" s="7"/>
      <c r="D973" s="7"/>
      <c r="E973" s="7"/>
      <c r="F973" s="26"/>
      <c r="G973" s="26"/>
      <c r="H973" s="26"/>
      <c r="I973" s="26"/>
      <c r="J973" s="32"/>
      <c r="K973" s="35"/>
      <c r="L973" s="7"/>
      <c r="M973" s="7"/>
      <c r="N973" s="7"/>
      <c r="O973" s="18" t="str">
        <f>IF(B973="","",IF(AND(ISNUMBER(F973),ISNUMBER(I973),I973&gt;=F973),ROUND((I973-F973)*24,4),IF(OR(F973&lt;&gt;"",I973&lt;&gt;""),"",IF(AND(ISNUMBER(J973),J973&gt;=0),J973,""))))</f>
        <v/>
      </c>
      <c r="P973" s="10" t="str">
        <f>IF(B973="","",IF(AND(ISNUMBER(F973),ISNUMBER(I973),I973&gt;=F973),"実績：門司発～門司着",IF(OR(F973&lt;&gt;"",I973&lt;&gt;""),"要確認：時刻不足・逆転",IF(AND(ISNUMBER(J973),J973&gt;=0),"実績：記録の時間","未確認"))))</f>
        <v/>
      </c>
      <c r="Q973" s="10" t="str">
        <f>IF(B973="","",IF(ISNUMBER(A973),YEAR(A973)-IF(MONTH(A973)&lt;4,1,0),""))</f>
        <v/>
      </c>
      <c r="R973" s="10" t="str">
        <f>IF(B973="","",IF(OR(NOT(ISNUMBER(A973)),C973="",D973="",L973="",M973="",AND(B973&lt;&gt;"関豊丸",B973&lt;&gt;"長豊丸")),"要確認：対象船・基本項目",IF(OR(P973="要確認：時刻不足・逆転",AND(ISNUMBER(G973),ISNUMBER(H973),H973&lt;G973),AND(ISNUMBER(F973),ISNUMBER(G973),G973&lt;F973),AND(ISNUMBER(H973),ISNUMBER(I973),I973&lt;H973),AND(ISNUMBER(J973),J973&lt;0),AND(ISNUMBER(K973),K973&lt;0)),"要確認：時刻・時間・料金",IF(COUNTIFS(OtherPorts[作業日],A973,OtherPorts[曳船名],B973,OtherPorts[船名],D973,OtherPorts[門司港発],F973)&gt;1,"要確認：同じ他港作業が重複",IF(OR(NOT(ISNUMBER(O973)),M973="未確認"),"要確認：時間・根拠未確認","確認済")))))</f>
        <v/>
      </c>
      <c r="S973" s="10" t="str">
        <f>IF(B973="","",IF(ISNUMBER(K973),0,1))</f>
        <v/>
      </c>
    </row>
    <row r="974" spans="1:19" ht="24.95" customHeight="1" x14ac:dyDescent="0.2">
      <c r="A974" s="20"/>
      <c r="B974" s="7"/>
      <c r="C974" s="7"/>
      <c r="D974" s="7"/>
      <c r="E974" s="7"/>
      <c r="F974" s="26"/>
      <c r="G974" s="26"/>
      <c r="H974" s="26"/>
      <c r="I974" s="26"/>
      <c r="J974" s="32"/>
      <c r="K974" s="35"/>
      <c r="L974" s="7"/>
      <c r="M974" s="7"/>
      <c r="N974" s="7"/>
      <c r="O974" s="18" t="str">
        <f>IF(B974="","",IF(AND(ISNUMBER(F974),ISNUMBER(I974),I974&gt;=F974),ROUND((I974-F974)*24,4),IF(OR(F974&lt;&gt;"",I974&lt;&gt;""),"",IF(AND(ISNUMBER(J974),J974&gt;=0),J974,""))))</f>
        <v/>
      </c>
      <c r="P974" s="10" t="str">
        <f>IF(B974="","",IF(AND(ISNUMBER(F974),ISNUMBER(I974),I974&gt;=F974),"実績：門司発～門司着",IF(OR(F974&lt;&gt;"",I974&lt;&gt;""),"要確認：時刻不足・逆転",IF(AND(ISNUMBER(J974),J974&gt;=0),"実績：記録の時間","未確認"))))</f>
        <v/>
      </c>
      <c r="Q974" s="10" t="str">
        <f>IF(B974="","",IF(ISNUMBER(A974),YEAR(A974)-IF(MONTH(A974)&lt;4,1,0),""))</f>
        <v/>
      </c>
      <c r="R974" s="10" t="str">
        <f>IF(B974="","",IF(OR(NOT(ISNUMBER(A974)),C974="",D974="",L974="",M974="",AND(B974&lt;&gt;"関豊丸",B974&lt;&gt;"長豊丸")),"要確認：対象船・基本項目",IF(OR(P974="要確認：時刻不足・逆転",AND(ISNUMBER(G974),ISNUMBER(H974),H974&lt;G974),AND(ISNUMBER(F974),ISNUMBER(G974),G974&lt;F974),AND(ISNUMBER(H974),ISNUMBER(I974),I974&lt;H974),AND(ISNUMBER(J974),J974&lt;0),AND(ISNUMBER(K974),K974&lt;0)),"要確認：時刻・時間・料金",IF(COUNTIFS(OtherPorts[作業日],A974,OtherPorts[曳船名],B974,OtherPorts[船名],D974,OtherPorts[門司港発],F974)&gt;1,"要確認：同じ他港作業が重複",IF(OR(NOT(ISNUMBER(O974)),M974="未確認"),"要確認：時間・根拠未確認","確認済")))))</f>
        <v/>
      </c>
      <c r="S974" s="10" t="str">
        <f>IF(B974="","",IF(ISNUMBER(K974),0,1))</f>
        <v/>
      </c>
    </row>
    <row r="975" spans="1:19" ht="24.95" customHeight="1" x14ac:dyDescent="0.2">
      <c r="A975" s="20"/>
      <c r="B975" s="7"/>
      <c r="C975" s="7"/>
      <c r="D975" s="7"/>
      <c r="E975" s="7"/>
      <c r="F975" s="26"/>
      <c r="G975" s="26"/>
      <c r="H975" s="26"/>
      <c r="I975" s="26"/>
      <c r="J975" s="32"/>
      <c r="K975" s="35"/>
      <c r="L975" s="7"/>
      <c r="M975" s="7"/>
      <c r="N975" s="7"/>
      <c r="O975" s="18" t="str">
        <f>IF(B975="","",IF(AND(ISNUMBER(F975),ISNUMBER(I975),I975&gt;=F975),ROUND((I975-F975)*24,4),IF(OR(F975&lt;&gt;"",I975&lt;&gt;""),"",IF(AND(ISNUMBER(J975),J975&gt;=0),J975,""))))</f>
        <v/>
      </c>
      <c r="P975" s="10" t="str">
        <f>IF(B975="","",IF(AND(ISNUMBER(F975),ISNUMBER(I975),I975&gt;=F975),"実績：門司発～門司着",IF(OR(F975&lt;&gt;"",I975&lt;&gt;""),"要確認：時刻不足・逆転",IF(AND(ISNUMBER(J975),J975&gt;=0),"実績：記録の時間","未確認"))))</f>
        <v/>
      </c>
      <c r="Q975" s="10" t="str">
        <f>IF(B975="","",IF(ISNUMBER(A975),YEAR(A975)-IF(MONTH(A975)&lt;4,1,0),""))</f>
        <v/>
      </c>
      <c r="R975" s="10" t="str">
        <f>IF(B975="","",IF(OR(NOT(ISNUMBER(A975)),C975="",D975="",L975="",M975="",AND(B975&lt;&gt;"関豊丸",B975&lt;&gt;"長豊丸")),"要確認：対象船・基本項目",IF(OR(P975="要確認：時刻不足・逆転",AND(ISNUMBER(G975),ISNUMBER(H975),H975&lt;G975),AND(ISNUMBER(F975),ISNUMBER(G975),G975&lt;F975),AND(ISNUMBER(H975),ISNUMBER(I975),I975&lt;H975),AND(ISNUMBER(J975),J975&lt;0),AND(ISNUMBER(K975),K975&lt;0)),"要確認：時刻・時間・料金",IF(COUNTIFS(OtherPorts[作業日],A975,OtherPorts[曳船名],B975,OtherPorts[船名],D975,OtherPorts[門司港発],F975)&gt;1,"要確認：同じ他港作業が重複",IF(OR(NOT(ISNUMBER(O975)),M975="未確認"),"要確認：時間・根拠未確認","確認済")))))</f>
        <v/>
      </c>
      <c r="S975" s="10" t="str">
        <f>IF(B975="","",IF(ISNUMBER(K975),0,1))</f>
        <v/>
      </c>
    </row>
    <row r="976" spans="1:19" ht="24.95" customHeight="1" x14ac:dyDescent="0.2">
      <c r="A976" s="20"/>
      <c r="B976" s="7"/>
      <c r="C976" s="7"/>
      <c r="D976" s="7"/>
      <c r="E976" s="7"/>
      <c r="F976" s="26"/>
      <c r="G976" s="26"/>
      <c r="H976" s="26"/>
      <c r="I976" s="26"/>
      <c r="J976" s="32"/>
      <c r="K976" s="35"/>
      <c r="L976" s="7"/>
      <c r="M976" s="7"/>
      <c r="N976" s="7"/>
      <c r="O976" s="18" t="str">
        <f>IF(B976="","",IF(AND(ISNUMBER(F976),ISNUMBER(I976),I976&gt;=F976),ROUND((I976-F976)*24,4),IF(OR(F976&lt;&gt;"",I976&lt;&gt;""),"",IF(AND(ISNUMBER(J976),J976&gt;=0),J976,""))))</f>
        <v/>
      </c>
      <c r="P976" s="10" t="str">
        <f>IF(B976="","",IF(AND(ISNUMBER(F976),ISNUMBER(I976),I976&gt;=F976),"実績：門司発～門司着",IF(OR(F976&lt;&gt;"",I976&lt;&gt;""),"要確認：時刻不足・逆転",IF(AND(ISNUMBER(J976),J976&gt;=0),"実績：記録の時間","未確認"))))</f>
        <v/>
      </c>
      <c r="Q976" s="10" t="str">
        <f>IF(B976="","",IF(ISNUMBER(A976),YEAR(A976)-IF(MONTH(A976)&lt;4,1,0),""))</f>
        <v/>
      </c>
      <c r="R976" s="10" t="str">
        <f>IF(B976="","",IF(OR(NOT(ISNUMBER(A976)),C976="",D976="",L976="",M976="",AND(B976&lt;&gt;"関豊丸",B976&lt;&gt;"長豊丸")),"要確認：対象船・基本項目",IF(OR(P976="要確認：時刻不足・逆転",AND(ISNUMBER(G976),ISNUMBER(H976),H976&lt;G976),AND(ISNUMBER(F976),ISNUMBER(G976),G976&lt;F976),AND(ISNUMBER(H976),ISNUMBER(I976),I976&lt;H976),AND(ISNUMBER(J976),J976&lt;0),AND(ISNUMBER(K976),K976&lt;0)),"要確認：時刻・時間・料金",IF(COUNTIFS(OtherPorts[作業日],A976,OtherPorts[曳船名],B976,OtherPorts[船名],D976,OtherPorts[門司港発],F976)&gt;1,"要確認：同じ他港作業が重複",IF(OR(NOT(ISNUMBER(O976)),M976="未確認"),"要確認：時間・根拠未確認","確認済")))))</f>
        <v/>
      </c>
      <c r="S976" s="10" t="str">
        <f>IF(B976="","",IF(ISNUMBER(K976),0,1))</f>
        <v/>
      </c>
    </row>
    <row r="977" spans="1:19" ht="24.95" customHeight="1" x14ac:dyDescent="0.2">
      <c r="A977" s="20"/>
      <c r="B977" s="7"/>
      <c r="C977" s="7"/>
      <c r="D977" s="7"/>
      <c r="E977" s="7"/>
      <c r="F977" s="26"/>
      <c r="G977" s="26"/>
      <c r="H977" s="26"/>
      <c r="I977" s="26"/>
      <c r="J977" s="32"/>
      <c r="K977" s="35"/>
      <c r="L977" s="7"/>
      <c r="M977" s="7"/>
      <c r="N977" s="7"/>
      <c r="O977" s="18" t="str">
        <f>IF(B977="","",IF(AND(ISNUMBER(F977),ISNUMBER(I977),I977&gt;=F977),ROUND((I977-F977)*24,4),IF(OR(F977&lt;&gt;"",I977&lt;&gt;""),"",IF(AND(ISNUMBER(J977),J977&gt;=0),J977,""))))</f>
        <v/>
      </c>
      <c r="P977" s="10" t="str">
        <f>IF(B977="","",IF(AND(ISNUMBER(F977),ISNUMBER(I977),I977&gt;=F977),"実績：門司発～門司着",IF(OR(F977&lt;&gt;"",I977&lt;&gt;""),"要確認：時刻不足・逆転",IF(AND(ISNUMBER(J977),J977&gt;=0),"実績：記録の時間","未確認"))))</f>
        <v/>
      </c>
      <c r="Q977" s="10" t="str">
        <f>IF(B977="","",IF(ISNUMBER(A977),YEAR(A977)-IF(MONTH(A977)&lt;4,1,0),""))</f>
        <v/>
      </c>
      <c r="R977" s="10" t="str">
        <f>IF(B977="","",IF(OR(NOT(ISNUMBER(A977)),C977="",D977="",L977="",M977="",AND(B977&lt;&gt;"関豊丸",B977&lt;&gt;"長豊丸")),"要確認：対象船・基本項目",IF(OR(P977="要確認：時刻不足・逆転",AND(ISNUMBER(G977),ISNUMBER(H977),H977&lt;G977),AND(ISNUMBER(F977),ISNUMBER(G977),G977&lt;F977),AND(ISNUMBER(H977),ISNUMBER(I977),I977&lt;H977),AND(ISNUMBER(J977),J977&lt;0),AND(ISNUMBER(K977),K977&lt;0)),"要確認：時刻・時間・料金",IF(COUNTIFS(OtherPorts[作業日],A977,OtherPorts[曳船名],B977,OtherPorts[船名],D977,OtherPorts[門司港発],F977)&gt;1,"要確認：同じ他港作業が重複",IF(OR(NOT(ISNUMBER(O977)),M977="未確認"),"要確認：時間・根拠未確認","確認済")))))</f>
        <v/>
      </c>
      <c r="S977" s="10" t="str">
        <f>IF(B977="","",IF(ISNUMBER(K977),0,1))</f>
        <v/>
      </c>
    </row>
    <row r="978" spans="1:19" ht="24.95" customHeight="1" x14ac:dyDescent="0.2">
      <c r="A978" s="20"/>
      <c r="B978" s="7"/>
      <c r="C978" s="7"/>
      <c r="D978" s="7"/>
      <c r="E978" s="7"/>
      <c r="F978" s="26"/>
      <c r="G978" s="26"/>
      <c r="H978" s="26"/>
      <c r="I978" s="26"/>
      <c r="J978" s="32"/>
      <c r="K978" s="35"/>
      <c r="L978" s="7"/>
      <c r="M978" s="7"/>
      <c r="N978" s="7"/>
      <c r="O978" s="18" t="str">
        <f>IF(B978="","",IF(AND(ISNUMBER(F978),ISNUMBER(I978),I978&gt;=F978),ROUND((I978-F978)*24,4),IF(OR(F978&lt;&gt;"",I978&lt;&gt;""),"",IF(AND(ISNUMBER(J978),J978&gt;=0),J978,""))))</f>
        <v/>
      </c>
      <c r="P978" s="10" t="str">
        <f>IF(B978="","",IF(AND(ISNUMBER(F978),ISNUMBER(I978),I978&gt;=F978),"実績：門司発～門司着",IF(OR(F978&lt;&gt;"",I978&lt;&gt;""),"要確認：時刻不足・逆転",IF(AND(ISNUMBER(J978),J978&gt;=0),"実績：記録の時間","未確認"))))</f>
        <v/>
      </c>
      <c r="Q978" s="10" t="str">
        <f>IF(B978="","",IF(ISNUMBER(A978),YEAR(A978)-IF(MONTH(A978)&lt;4,1,0),""))</f>
        <v/>
      </c>
      <c r="R978" s="10" t="str">
        <f>IF(B978="","",IF(OR(NOT(ISNUMBER(A978)),C978="",D978="",L978="",M978="",AND(B978&lt;&gt;"関豊丸",B978&lt;&gt;"長豊丸")),"要確認：対象船・基本項目",IF(OR(P978="要確認：時刻不足・逆転",AND(ISNUMBER(G978),ISNUMBER(H978),H978&lt;G978),AND(ISNUMBER(F978),ISNUMBER(G978),G978&lt;F978),AND(ISNUMBER(H978),ISNUMBER(I978),I978&lt;H978),AND(ISNUMBER(J978),J978&lt;0),AND(ISNUMBER(K978),K978&lt;0)),"要確認：時刻・時間・料金",IF(COUNTIFS(OtherPorts[作業日],A978,OtherPorts[曳船名],B978,OtherPorts[船名],D978,OtherPorts[門司港発],F978)&gt;1,"要確認：同じ他港作業が重複",IF(OR(NOT(ISNUMBER(O978)),M978="未確認"),"要確認：時間・根拠未確認","確認済")))))</f>
        <v/>
      </c>
      <c r="S978" s="10" t="str">
        <f>IF(B978="","",IF(ISNUMBER(K978),0,1))</f>
        <v/>
      </c>
    </row>
    <row r="979" spans="1:19" ht="24.95" customHeight="1" x14ac:dyDescent="0.2">
      <c r="A979" s="20"/>
      <c r="B979" s="7"/>
      <c r="C979" s="7"/>
      <c r="D979" s="7"/>
      <c r="E979" s="7"/>
      <c r="F979" s="26"/>
      <c r="G979" s="26"/>
      <c r="H979" s="26"/>
      <c r="I979" s="26"/>
      <c r="J979" s="32"/>
      <c r="K979" s="35"/>
      <c r="L979" s="7"/>
      <c r="M979" s="7"/>
      <c r="N979" s="7"/>
      <c r="O979" s="18" t="str">
        <f>IF(B979="","",IF(AND(ISNUMBER(F979),ISNUMBER(I979),I979&gt;=F979),ROUND((I979-F979)*24,4),IF(OR(F979&lt;&gt;"",I979&lt;&gt;""),"",IF(AND(ISNUMBER(J979),J979&gt;=0),J979,""))))</f>
        <v/>
      </c>
      <c r="P979" s="10" t="str">
        <f>IF(B979="","",IF(AND(ISNUMBER(F979),ISNUMBER(I979),I979&gt;=F979),"実績：門司発～門司着",IF(OR(F979&lt;&gt;"",I979&lt;&gt;""),"要確認：時刻不足・逆転",IF(AND(ISNUMBER(J979),J979&gt;=0),"実績：記録の時間","未確認"))))</f>
        <v/>
      </c>
      <c r="Q979" s="10" t="str">
        <f>IF(B979="","",IF(ISNUMBER(A979),YEAR(A979)-IF(MONTH(A979)&lt;4,1,0),""))</f>
        <v/>
      </c>
      <c r="R979" s="10" t="str">
        <f>IF(B979="","",IF(OR(NOT(ISNUMBER(A979)),C979="",D979="",L979="",M979="",AND(B979&lt;&gt;"関豊丸",B979&lt;&gt;"長豊丸")),"要確認：対象船・基本項目",IF(OR(P979="要確認：時刻不足・逆転",AND(ISNUMBER(G979),ISNUMBER(H979),H979&lt;G979),AND(ISNUMBER(F979),ISNUMBER(G979),G979&lt;F979),AND(ISNUMBER(H979),ISNUMBER(I979),I979&lt;H979),AND(ISNUMBER(J979),J979&lt;0),AND(ISNUMBER(K979),K979&lt;0)),"要確認：時刻・時間・料金",IF(COUNTIFS(OtherPorts[作業日],A979,OtherPorts[曳船名],B979,OtherPorts[船名],D979,OtherPorts[門司港発],F979)&gt;1,"要確認：同じ他港作業が重複",IF(OR(NOT(ISNUMBER(O979)),M979="未確認"),"要確認：時間・根拠未確認","確認済")))))</f>
        <v/>
      </c>
      <c r="S979" s="10" t="str">
        <f>IF(B979="","",IF(ISNUMBER(K979),0,1))</f>
        <v/>
      </c>
    </row>
    <row r="980" spans="1:19" ht="24.95" customHeight="1" x14ac:dyDescent="0.2">
      <c r="A980" s="20"/>
      <c r="B980" s="7"/>
      <c r="C980" s="7"/>
      <c r="D980" s="7"/>
      <c r="E980" s="7"/>
      <c r="F980" s="26"/>
      <c r="G980" s="26"/>
      <c r="H980" s="26"/>
      <c r="I980" s="26"/>
      <c r="J980" s="32"/>
      <c r="K980" s="35"/>
      <c r="L980" s="7"/>
      <c r="M980" s="7"/>
      <c r="N980" s="7"/>
      <c r="O980" s="18" t="str">
        <f>IF(B980="","",IF(AND(ISNUMBER(F980),ISNUMBER(I980),I980&gt;=F980),ROUND((I980-F980)*24,4),IF(OR(F980&lt;&gt;"",I980&lt;&gt;""),"",IF(AND(ISNUMBER(J980),J980&gt;=0),J980,""))))</f>
        <v/>
      </c>
      <c r="P980" s="10" t="str">
        <f>IF(B980="","",IF(AND(ISNUMBER(F980),ISNUMBER(I980),I980&gt;=F980),"実績：門司発～門司着",IF(OR(F980&lt;&gt;"",I980&lt;&gt;""),"要確認：時刻不足・逆転",IF(AND(ISNUMBER(J980),J980&gt;=0),"実績：記録の時間","未確認"))))</f>
        <v/>
      </c>
      <c r="Q980" s="10" t="str">
        <f>IF(B980="","",IF(ISNUMBER(A980),YEAR(A980)-IF(MONTH(A980)&lt;4,1,0),""))</f>
        <v/>
      </c>
      <c r="R980" s="10" t="str">
        <f>IF(B980="","",IF(OR(NOT(ISNUMBER(A980)),C980="",D980="",L980="",M980="",AND(B980&lt;&gt;"関豊丸",B980&lt;&gt;"長豊丸")),"要確認：対象船・基本項目",IF(OR(P980="要確認：時刻不足・逆転",AND(ISNUMBER(G980),ISNUMBER(H980),H980&lt;G980),AND(ISNUMBER(F980),ISNUMBER(G980),G980&lt;F980),AND(ISNUMBER(H980),ISNUMBER(I980),I980&lt;H980),AND(ISNUMBER(J980),J980&lt;0),AND(ISNUMBER(K980),K980&lt;0)),"要確認：時刻・時間・料金",IF(COUNTIFS(OtherPorts[作業日],A980,OtherPorts[曳船名],B980,OtherPorts[船名],D980,OtherPorts[門司港発],F980)&gt;1,"要確認：同じ他港作業が重複",IF(OR(NOT(ISNUMBER(O980)),M980="未確認"),"要確認：時間・根拠未確認","確認済")))))</f>
        <v/>
      </c>
      <c r="S980" s="10" t="str">
        <f>IF(B980="","",IF(ISNUMBER(K980),0,1))</f>
        <v/>
      </c>
    </row>
    <row r="981" spans="1:19" ht="24.95" customHeight="1" x14ac:dyDescent="0.2">
      <c r="A981" s="20"/>
      <c r="B981" s="7"/>
      <c r="C981" s="7"/>
      <c r="D981" s="7"/>
      <c r="E981" s="7"/>
      <c r="F981" s="26"/>
      <c r="G981" s="26"/>
      <c r="H981" s="26"/>
      <c r="I981" s="26"/>
      <c r="J981" s="32"/>
      <c r="K981" s="35"/>
      <c r="L981" s="7"/>
      <c r="M981" s="7"/>
      <c r="N981" s="7"/>
      <c r="O981" s="18" t="str">
        <f>IF(B981="","",IF(AND(ISNUMBER(F981),ISNUMBER(I981),I981&gt;=F981),ROUND((I981-F981)*24,4),IF(OR(F981&lt;&gt;"",I981&lt;&gt;""),"",IF(AND(ISNUMBER(J981),J981&gt;=0),J981,""))))</f>
        <v/>
      </c>
      <c r="P981" s="10" t="str">
        <f>IF(B981="","",IF(AND(ISNUMBER(F981),ISNUMBER(I981),I981&gt;=F981),"実績：門司発～門司着",IF(OR(F981&lt;&gt;"",I981&lt;&gt;""),"要確認：時刻不足・逆転",IF(AND(ISNUMBER(J981),J981&gt;=0),"実績：記録の時間","未確認"))))</f>
        <v/>
      </c>
      <c r="Q981" s="10" t="str">
        <f>IF(B981="","",IF(ISNUMBER(A981),YEAR(A981)-IF(MONTH(A981)&lt;4,1,0),""))</f>
        <v/>
      </c>
      <c r="R981" s="10" t="str">
        <f>IF(B981="","",IF(OR(NOT(ISNUMBER(A981)),C981="",D981="",L981="",M981="",AND(B981&lt;&gt;"関豊丸",B981&lt;&gt;"長豊丸")),"要確認：対象船・基本項目",IF(OR(P981="要確認：時刻不足・逆転",AND(ISNUMBER(G981),ISNUMBER(H981),H981&lt;G981),AND(ISNUMBER(F981),ISNUMBER(G981),G981&lt;F981),AND(ISNUMBER(H981),ISNUMBER(I981),I981&lt;H981),AND(ISNUMBER(J981),J981&lt;0),AND(ISNUMBER(K981),K981&lt;0)),"要確認：時刻・時間・料金",IF(COUNTIFS(OtherPorts[作業日],A981,OtherPorts[曳船名],B981,OtherPorts[船名],D981,OtherPorts[門司港発],F981)&gt;1,"要確認：同じ他港作業が重複",IF(OR(NOT(ISNUMBER(O981)),M981="未確認"),"要確認：時間・根拠未確認","確認済")))))</f>
        <v/>
      </c>
      <c r="S981" s="10" t="str">
        <f>IF(B981="","",IF(ISNUMBER(K981),0,1))</f>
        <v/>
      </c>
    </row>
    <row r="982" spans="1:19" ht="24.95" customHeight="1" x14ac:dyDescent="0.2">
      <c r="A982" s="20"/>
      <c r="B982" s="7"/>
      <c r="C982" s="7"/>
      <c r="D982" s="7"/>
      <c r="E982" s="7"/>
      <c r="F982" s="26"/>
      <c r="G982" s="26"/>
      <c r="H982" s="26"/>
      <c r="I982" s="26"/>
      <c r="J982" s="32"/>
      <c r="K982" s="35"/>
      <c r="L982" s="7"/>
      <c r="M982" s="7"/>
      <c r="N982" s="7"/>
      <c r="O982" s="18" t="str">
        <f>IF(B982="","",IF(AND(ISNUMBER(F982),ISNUMBER(I982),I982&gt;=F982),ROUND((I982-F982)*24,4),IF(OR(F982&lt;&gt;"",I982&lt;&gt;""),"",IF(AND(ISNUMBER(J982),J982&gt;=0),J982,""))))</f>
        <v/>
      </c>
      <c r="P982" s="10" t="str">
        <f>IF(B982="","",IF(AND(ISNUMBER(F982),ISNUMBER(I982),I982&gt;=F982),"実績：門司発～門司着",IF(OR(F982&lt;&gt;"",I982&lt;&gt;""),"要確認：時刻不足・逆転",IF(AND(ISNUMBER(J982),J982&gt;=0),"実績：記録の時間","未確認"))))</f>
        <v/>
      </c>
      <c r="Q982" s="10" t="str">
        <f>IF(B982="","",IF(ISNUMBER(A982),YEAR(A982)-IF(MONTH(A982)&lt;4,1,0),""))</f>
        <v/>
      </c>
      <c r="R982" s="10" t="str">
        <f>IF(B982="","",IF(OR(NOT(ISNUMBER(A982)),C982="",D982="",L982="",M982="",AND(B982&lt;&gt;"関豊丸",B982&lt;&gt;"長豊丸")),"要確認：対象船・基本項目",IF(OR(P982="要確認：時刻不足・逆転",AND(ISNUMBER(G982),ISNUMBER(H982),H982&lt;G982),AND(ISNUMBER(F982),ISNUMBER(G982),G982&lt;F982),AND(ISNUMBER(H982),ISNUMBER(I982),I982&lt;H982),AND(ISNUMBER(J982),J982&lt;0),AND(ISNUMBER(K982),K982&lt;0)),"要確認：時刻・時間・料金",IF(COUNTIFS(OtherPorts[作業日],A982,OtherPorts[曳船名],B982,OtherPorts[船名],D982,OtherPorts[門司港発],F982)&gt;1,"要確認：同じ他港作業が重複",IF(OR(NOT(ISNUMBER(O982)),M982="未確認"),"要確認：時間・根拠未確認","確認済")))))</f>
        <v/>
      </c>
      <c r="S982" s="10" t="str">
        <f>IF(B982="","",IF(ISNUMBER(K982),0,1))</f>
        <v/>
      </c>
    </row>
    <row r="983" spans="1:19" ht="24.95" customHeight="1" x14ac:dyDescent="0.2">
      <c r="A983" s="20"/>
      <c r="B983" s="7"/>
      <c r="C983" s="7"/>
      <c r="D983" s="7"/>
      <c r="E983" s="7"/>
      <c r="F983" s="26"/>
      <c r="G983" s="26"/>
      <c r="H983" s="26"/>
      <c r="I983" s="26"/>
      <c r="J983" s="32"/>
      <c r="K983" s="35"/>
      <c r="L983" s="7"/>
      <c r="M983" s="7"/>
      <c r="N983" s="7"/>
      <c r="O983" s="18" t="str">
        <f>IF(B983="","",IF(AND(ISNUMBER(F983),ISNUMBER(I983),I983&gt;=F983),ROUND((I983-F983)*24,4),IF(OR(F983&lt;&gt;"",I983&lt;&gt;""),"",IF(AND(ISNUMBER(J983),J983&gt;=0),J983,""))))</f>
        <v/>
      </c>
      <c r="P983" s="10" t="str">
        <f>IF(B983="","",IF(AND(ISNUMBER(F983),ISNUMBER(I983),I983&gt;=F983),"実績：門司発～門司着",IF(OR(F983&lt;&gt;"",I983&lt;&gt;""),"要確認：時刻不足・逆転",IF(AND(ISNUMBER(J983),J983&gt;=0),"実績：記録の時間","未確認"))))</f>
        <v/>
      </c>
      <c r="Q983" s="10" t="str">
        <f>IF(B983="","",IF(ISNUMBER(A983),YEAR(A983)-IF(MONTH(A983)&lt;4,1,0),""))</f>
        <v/>
      </c>
      <c r="R983" s="10" t="str">
        <f>IF(B983="","",IF(OR(NOT(ISNUMBER(A983)),C983="",D983="",L983="",M983="",AND(B983&lt;&gt;"関豊丸",B983&lt;&gt;"長豊丸")),"要確認：対象船・基本項目",IF(OR(P983="要確認：時刻不足・逆転",AND(ISNUMBER(G983),ISNUMBER(H983),H983&lt;G983),AND(ISNUMBER(F983),ISNUMBER(G983),G983&lt;F983),AND(ISNUMBER(H983),ISNUMBER(I983),I983&lt;H983),AND(ISNUMBER(J983),J983&lt;0),AND(ISNUMBER(K983),K983&lt;0)),"要確認：時刻・時間・料金",IF(COUNTIFS(OtherPorts[作業日],A983,OtherPorts[曳船名],B983,OtherPorts[船名],D983,OtherPorts[門司港発],F983)&gt;1,"要確認：同じ他港作業が重複",IF(OR(NOT(ISNUMBER(O983)),M983="未確認"),"要確認：時間・根拠未確認","確認済")))))</f>
        <v/>
      </c>
      <c r="S983" s="10" t="str">
        <f>IF(B983="","",IF(ISNUMBER(K983),0,1))</f>
        <v/>
      </c>
    </row>
    <row r="984" spans="1:19" ht="24.95" customHeight="1" x14ac:dyDescent="0.2">
      <c r="A984" s="20"/>
      <c r="B984" s="7"/>
      <c r="C984" s="7"/>
      <c r="D984" s="7"/>
      <c r="E984" s="7"/>
      <c r="F984" s="26"/>
      <c r="G984" s="26"/>
      <c r="H984" s="26"/>
      <c r="I984" s="26"/>
      <c r="J984" s="32"/>
      <c r="K984" s="35"/>
      <c r="L984" s="7"/>
      <c r="M984" s="7"/>
      <c r="N984" s="7"/>
      <c r="O984" s="18" t="str">
        <f>IF(B984="","",IF(AND(ISNUMBER(F984),ISNUMBER(I984),I984&gt;=F984),ROUND((I984-F984)*24,4),IF(OR(F984&lt;&gt;"",I984&lt;&gt;""),"",IF(AND(ISNUMBER(J984),J984&gt;=0),J984,""))))</f>
        <v/>
      </c>
      <c r="P984" s="10" t="str">
        <f>IF(B984="","",IF(AND(ISNUMBER(F984),ISNUMBER(I984),I984&gt;=F984),"実績：門司発～門司着",IF(OR(F984&lt;&gt;"",I984&lt;&gt;""),"要確認：時刻不足・逆転",IF(AND(ISNUMBER(J984),J984&gt;=0),"実績：記録の時間","未確認"))))</f>
        <v/>
      </c>
      <c r="Q984" s="10" t="str">
        <f>IF(B984="","",IF(ISNUMBER(A984),YEAR(A984)-IF(MONTH(A984)&lt;4,1,0),""))</f>
        <v/>
      </c>
      <c r="R984" s="10" t="str">
        <f>IF(B984="","",IF(OR(NOT(ISNUMBER(A984)),C984="",D984="",L984="",M984="",AND(B984&lt;&gt;"関豊丸",B984&lt;&gt;"長豊丸")),"要確認：対象船・基本項目",IF(OR(P984="要確認：時刻不足・逆転",AND(ISNUMBER(G984),ISNUMBER(H984),H984&lt;G984),AND(ISNUMBER(F984),ISNUMBER(G984),G984&lt;F984),AND(ISNUMBER(H984),ISNUMBER(I984),I984&lt;H984),AND(ISNUMBER(J984),J984&lt;0),AND(ISNUMBER(K984),K984&lt;0)),"要確認：時刻・時間・料金",IF(COUNTIFS(OtherPorts[作業日],A984,OtherPorts[曳船名],B984,OtherPorts[船名],D984,OtherPorts[門司港発],F984)&gt;1,"要確認：同じ他港作業が重複",IF(OR(NOT(ISNUMBER(O984)),M984="未確認"),"要確認：時間・根拠未確認","確認済")))))</f>
        <v/>
      </c>
      <c r="S984" s="10" t="str">
        <f>IF(B984="","",IF(ISNUMBER(K984),0,1))</f>
        <v/>
      </c>
    </row>
    <row r="985" spans="1:19" ht="24.95" customHeight="1" x14ac:dyDescent="0.2">
      <c r="A985" s="20"/>
      <c r="B985" s="7"/>
      <c r="C985" s="7"/>
      <c r="D985" s="7"/>
      <c r="E985" s="7"/>
      <c r="F985" s="26"/>
      <c r="G985" s="26"/>
      <c r="H985" s="26"/>
      <c r="I985" s="26"/>
      <c r="J985" s="32"/>
      <c r="K985" s="35"/>
      <c r="L985" s="7"/>
      <c r="M985" s="7"/>
      <c r="N985" s="7"/>
      <c r="O985" s="18" t="str">
        <f>IF(B985="","",IF(AND(ISNUMBER(F985),ISNUMBER(I985),I985&gt;=F985),ROUND((I985-F985)*24,4),IF(OR(F985&lt;&gt;"",I985&lt;&gt;""),"",IF(AND(ISNUMBER(J985),J985&gt;=0),J985,""))))</f>
        <v/>
      </c>
      <c r="P985" s="10" t="str">
        <f>IF(B985="","",IF(AND(ISNUMBER(F985),ISNUMBER(I985),I985&gt;=F985),"実績：門司発～門司着",IF(OR(F985&lt;&gt;"",I985&lt;&gt;""),"要確認：時刻不足・逆転",IF(AND(ISNUMBER(J985),J985&gt;=0),"実績：記録の時間","未確認"))))</f>
        <v/>
      </c>
      <c r="Q985" s="10" t="str">
        <f>IF(B985="","",IF(ISNUMBER(A985),YEAR(A985)-IF(MONTH(A985)&lt;4,1,0),""))</f>
        <v/>
      </c>
      <c r="R985" s="10" t="str">
        <f>IF(B985="","",IF(OR(NOT(ISNUMBER(A985)),C985="",D985="",L985="",M985="",AND(B985&lt;&gt;"関豊丸",B985&lt;&gt;"長豊丸")),"要確認：対象船・基本項目",IF(OR(P985="要確認：時刻不足・逆転",AND(ISNUMBER(G985),ISNUMBER(H985),H985&lt;G985),AND(ISNUMBER(F985),ISNUMBER(G985),G985&lt;F985),AND(ISNUMBER(H985),ISNUMBER(I985),I985&lt;H985),AND(ISNUMBER(J985),J985&lt;0),AND(ISNUMBER(K985),K985&lt;0)),"要確認：時刻・時間・料金",IF(COUNTIFS(OtherPorts[作業日],A985,OtherPorts[曳船名],B985,OtherPorts[船名],D985,OtherPorts[門司港発],F985)&gt;1,"要確認：同じ他港作業が重複",IF(OR(NOT(ISNUMBER(O985)),M985="未確認"),"要確認：時間・根拠未確認","確認済")))))</f>
        <v/>
      </c>
      <c r="S985" s="10" t="str">
        <f>IF(B985="","",IF(ISNUMBER(K985),0,1))</f>
        <v/>
      </c>
    </row>
    <row r="986" spans="1:19" ht="24.95" customHeight="1" x14ac:dyDescent="0.2">
      <c r="A986" s="20"/>
      <c r="B986" s="7"/>
      <c r="C986" s="7"/>
      <c r="D986" s="7"/>
      <c r="E986" s="7"/>
      <c r="F986" s="26"/>
      <c r="G986" s="26"/>
      <c r="H986" s="26"/>
      <c r="I986" s="26"/>
      <c r="J986" s="32"/>
      <c r="K986" s="35"/>
      <c r="L986" s="7"/>
      <c r="M986" s="7"/>
      <c r="N986" s="7"/>
      <c r="O986" s="18" t="str">
        <f>IF(B986="","",IF(AND(ISNUMBER(F986),ISNUMBER(I986),I986&gt;=F986),ROUND((I986-F986)*24,4),IF(OR(F986&lt;&gt;"",I986&lt;&gt;""),"",IF(AND(ISNUMBER(J986),J986&gt;=0),J986,""))))</f>
        <v/>
      </c>
      <c r="P986" s="10" t="str">
        <f>IF(B986="","",IF(AND(ISNUMBER(F986),ISNUMBER(I986),I986&gt;=F986),"実績：門司発～門司着",IF(OR(F986&lt;&gt;"",I986&lt;&gt;""),"要確認：時刻不足・逆転",IF(AND(ISNUMBER(J986),J986&gt;=0),"実績：記録の時間","未確認"))))</f>
        <v/>
      </c>
      <c r="Q986" s="10" t="str">
        <f>IF(B986="","",IF(ISNUMBER(A986),YEAR(A986)-IF(MONTH(A986)&lt;4,1,0),""))</f>
        <v/>
      </c>
      <c r="R986" s="10" t="str">
        <f>IF(B986="","",IF(OR(NOT(ISNUMBER(A986)),C986="",D986="",L986="",M986="",AND(B986&lt;&gt;"関豊丸",B986&lt;&gt;"長豊丸")),"要確認：対象船・基本項目",IF(OR(P986="要確認：時刻不足・逆転",AND(ISNUMBER(G986),ISNUMBER(H986),H986&lt;G986),AND(ISNUMBER(F986),ISNUMBER(G986),G986&lt;F986),AND(ISNUMBER(H986),ISNUMBER(I986),I986&lt;H986),AND(ISNUMBER(J986),J986&lt;0),AND(ISNUMBER(K986),K986&lt;0)),"要確認：時刻・時間・料金",IF(COUNTIFS(OtherPorts[作業日],A986,OtherPorts[曳船名],B986,OtherPorts[船名],D986,OtherPorts[門司港発],F986)&gt;1,"要確認：同じ他港作業が重複",IF(OR(NOT(ISNUMBER(O986)),M986="未確認"),"要確認：時間・根拠未確認","確認済")))))</f>
        <v/>
      </c>
      <c r="S986" s="10" t="str">
        <f>IF(B986="","",IF(ISNUMBER(K986),0,1))</f>
        <v/>
      </c>
    </row>
    <row r="987" spans="1:19" ht="24.95" customHeight="1" x14ac:dyDescent="0.2">
      <c r="A987" s="20"/>
      <c r="B987" s="7"/>
      <c r="C987" s="7"/>
      <c r="D987" s="7"/>
      <c r="E987" s="7"/>
      <c r="F987" s="26"/>
      <c r="G987" s="26"/>
      <c r="H987" s="26"/>
      <c r="I987" s="26"/>
      <c r="J987" s="32"/>
      <c r="K987" s="35"/>
      <c r="L987" s="7"/>
      <c r="M987" s="7"/>
      <c r="N987" s="7"/>
      <c r="O987" s="18" t="str">
        <f>IF(B987="","",IF(AND(ISNUMBER(F987),ISNUMBER(I987),I987&gt;=F987),ROUND((I987-F987)*24,4),IF(OR(F987&lt;&gt;"",I987&lt;&gt;""),"",IF(AND(ISNUMBER(J987),J987&gt;=0),J987,""))))</f>
        <v/>
      </c>
      <c r="P987" s="10" t="str">
        <f>IF(B987="","",IF(AND(ISNUMBER(F987),ISNUMBER(I987),I987&gt;=F987),"実績：門司発～門司着",IF(OR(F987&lt;&gt;"",I987&lt;&gt;""),"要確認：時刻不足・逆転",IF(AND(ISNUMBER(J987),J987&gt;=0),"実績：記録の時間","未確認"))))</f>
        <v/>
      </c>
      <c r="Q987" s="10" t="str">
        <f>IF(B987="","",IF(ISNUMBER(A987),YEAR(A987)-IF(MONTH(A987)&lt;4,1,0),""))</f>
        <v/>
      </c>
      <c r="R987" s="10" t="str">
        <f>IF(B987="","",IF(OR(NOT(ISNUMBER(A987)),C987="",D987="",L987="",M987="",AND(B987&lt;&gt;"関豊丸",B987&lt;&gt;"長豊丸")),"要確認：対象船・基本項目",IF(OR(P987="要確認：時刻不足・逆転",AND(ISNUMBER(G987),ISNUMBER(H987),H987&lt;G987),AND(ISNUMBER(F987),ISNUMBER(G987),G987&lt;F987),AND(ISNUMBER(H987),ISNUMBER(I987),I987&lt;H987),AND(ISNUMBER(J987),J987&lt;0),AND(ISNUMBER(K987),K987&lt;0)),"要確認：時刻・時間・料金",IF(COUNTIFS(OtherPorts[作業日],A987,OtherPorts[曳船名],B987,OtherPorts[船名],D987,OtherPorts[門司港発],F987)&gt;1,"要確認：同じ他港作業が重複",IF(OR(NOT(ISNUMBER(O987)),M987="未確認"),"要確認：時間・根拠未確認","確認済")))))</f>
        <v/>
      </c>
      <c r="S987" s="10" t="str">
        <f>IF(B987="","",IF(ISNUMBER(K987),0,1))</f>
        <v/>
      </c>
    </row>
    <row r="988" spans="1:19" ht="24.95" customHeight="1" x14ac:dyDescent="0.2">
      <c r="A988" s="20"/>
      <c r="B988" s="7"/>
      <c r="C988" s="7"/>
      <c r="D988" s="7"/>
      <c r="E988" s="7"/>
      <c r="F988" s="26"/>
      <c r="G988" s="26"/>
      <c r="H988" s="26"/>
      <c r="I988" s="26"/>
      <c r="J988" s="32"/>
      <c r="K988" s="35"/>
      <c r="L988" s="7"/>
      <c r="M988" s="7"/>
      <c r="N988" s="7"/>
      <c r="O988" s="18" t="str">
        <f>IF(B988="","",IF(AND(ISNUMBER(F988),ISNUMBER(I988),I988&gt;=F988),ROUND((I988-F988)*24,4),IF(OR(F988&lt;&gt;"",I988&lt;&gt;""),"",IF(AND(ISNUMBER(J988),J988&gt;=0),J988,""))))</f>
        <v/>
      </c>
      <c r="P988" s="10" t="str">
        <f>IF(B988="","",IF(AND(ISNUMBER(F988),ISNUMBER(I988),I988&gt;=F988),"実績：門司発～門司着",IF(OR(F988&lt;&gt;"",I988&lt;&gt;""),"要確認：時刻不足・逆転",IF(AND(ISNUMBER(J988),J988&gt;=0),"実績：記録の時間","未確認"))))</f>
        <v/>
      </c>
      <c r="Q988" s="10" t="str">
        <f>IF(B988="","",IF(ISNUMBER(A988),YEAR(A988)-IF(MONTH(A988)&lt;4,1,0),""))</f>
        <v/>
      </c>
      <c r="R988" s="10" t="str">
        <f>IF(B988="","",IF(OR(NOT(ISNUMBER(A988)),C988="",D988="",L988="",M988="",AND(B988&lt;&gt;"関豊丸",B988&lt;&gt;"長豊丸")),"要確認：対象船・基本項目",IF(OR(P988="要確認：時刻不足・逆転",AND(ISNUMBER(G988),ISNUMBER(H988),H988&lt;G988),AND(ISNUMBER(F988),ISNUMBER(G988),G988&lt;F988),AND(ISNUMBER(H988),ISNUMBER(I988),I988&lt;H988),AND(ISNUMBER(J988),J988&lt;0),AND(ISNUMBER(K988),K988&lt;0)),"要確認：時刻・時間・料金",IF(COUNTIFS(OtherPorts[作業日],A988,OtherPorts[曳船名],B988,OtherPorts[船名],D988,OtherPorts[門司港発],F988)&gt;1,"要確認：同じ他港作業が重複",IF(OR(NOT(ISNUMBER(O988)),M988="未確認"),"要確認：時間・根拠未確認","確認済")))))</f>
        <v/>
      </c>
      <c r="S988" s="10" t="str">
        <f>IF(B988="","",IF(ISNUMBER(K988),0,1))</f>
        <v/>
      </c>
    </row>
    <row r="989" spans="1:19" ht="24.95" customHeight="1" x14ac:dyDescent="0.2">
      <c r="A989" s="20"/>
      <c r="B989" s="7"/>
      <c r="C989" s="7"/>
      <c r="D989" s="7"/>
      <c r="E989" s="7"/>
      <c r="F989" s="26"/>
      <c r="G989" s="26"/>
      <c r="H989" s="26"/>
      <c r="I989" s="26"/>
      <c r="J989" s="32"/>
      <c r="K989" s="35"/>
      <c r="L989" s="7"/>
      <c r="M989" s="7"/>
      <c r="N989" s="7"/>
      <c r="O989" s="18" t="str">
        <f>IF(B989="","",IF(AND(ISNUMBER(F989),ISNUMBER(I989),I989&gt;=F989),ROUND((I989-F989)*24,4),IF(OR(F989&lt;&gt;"",I989&lt;&gt;""),"",IF(AND(ISNUMBER(J989),J989&gt;=0),J989,""))))</f>
        <v/>
      </c>
      <c r="P989" s="10" t="str">
        <f>IF(B989="","",IF(AND(ISNUMBER(F989),ISNUMBER(I989),I989&gt;=F989),"実績：門司発～門司着",IF(OR(F989&lt;&gt;"",I989&lt;&gt;""),"要確認：時刻不足・逆転",IF(AND(ISNUMBER(J989),J989&gt;=0),"実績：記録の時間","未確認"))))</f>
        <v/>
      </c>
      <c r="Q989" s="10" t="str">
        <f>IF(B989="","",IF(ISNUMBER(A989),YEAR(A989)-IF(MONTH(A989)&lt;4,1,0),""))</f>
        <v/>
      </c>
      <c r="R989" s="10" t="str">
        <f>IF(B989="","",IF(OR(NOT(ISNUMBER(A989)),C989="",D989="",L989="",M989="",AND(B989&lt;&gt;"関豊丸",B989&lt;&gt;"長豊丸")),"要確認：対象船・基本項目",IF(OR(P989="要確認：時刻不足・逆転",AND(ISNUMBER(G989),ISNUMBER(H989),H989&lt;G989),AND(ISNUMBER(F989),ISNUMBER(G989),G989&lt;F989),AND(ISNUMBER(H989),ISNUMBER(I989),I989&lt;H989),AND(ISNUMBER(J989),J989&lt;0),AND(ISNUMBER(K989),K989&lt;0)),"要確認：時刻・時間・料金",IF(COUNTIFS(OtherPorts[作業日],A989,OtherPorts[曳船名],B989,OtherPorts[船名],D989,OtherPorts[門司港発],F989)&gt;1,"要確認：同じ他港作業が重複",IF(OR(NOT(ISNUMBER(O989)),M989="未確認"),"要確認：時間・根拠未確認","確認済")))))</f>
        <v/>
      </c>
      <c r="S989" s="10" t="str">
        <f>IF(B989="","",IF(ISNUMBER(K989),0,1))</f>
        <v/>
      </c>
    </row>
    <row r="990" spans="1:19" ht="24.95" customHeight="1" x14ac:dyDescent="0.2">
      <c r="A990" s="20"/>
      <c r="B990" s="7"/>
      <c r="C990" s="7"/>
      <c r="D990" s="7"/>
      <c r="E990" s="7"/>
      <c r="F990" s="26"/>
      <c r="G990" s="26"/>
      <c r="H990" s="26"/>
      <c r="I990" s="26"/>
      <c r="J990" s="32"/>
      <c r="K990" s="35"/>
      <c r="L990" s="7"/>
      <c r="M990" s="7"/>
      <c r="N990" s="7"/>
      <c r="O990" s="18" t="str">
        <f>IF(B990="","",IF(AND(ISNUMBER(F990),ISNUMBER(I990),I990&gt;=F990),ROUND((I990-F990)*24,4),IF(OR(F990&lt;&gt;"",I990&lt;&gt;""),"",IF(AND(ISNUMBER(J990),J990&gt;=0),J990,""))))</f>
        <v/>
      </c>
      <c r="P990" s="10" t="str">
        <f>IF(B990="","",IF(AND(ISNUMBER(F990),ISNUMBER(I990),I990&gt;=F990),"実績：門司発～門司着",IF(OR(F990&lt;&gt;"",I990&lt;&gt;""),"要確認：時刻不足・逆転",IF(AND(ISNUMBER(J990),J990&gt;=0),"実績：記録の時間","未確認"))))</f>
        <v/>
      </c>
      <c r="Q990" s="10" t="str">
        <f>IF(B990="","",IF(ISNUMBER(A990),YEAR(A990)-IF(MONTH(A990)&lt;4,1,0),""))</f>
        <v/>
      </c>
      <c r="R990" s="10" t="str">
        <f>IF(B990="","",IF(OR(NOT(ISNUMBER(A990)),C990="",D990="",L990="",M990="",AND(B990&lt;&gt;"関豊丸",B990&lt;&gt;"長豊丸")),"要確認：対象船・基本項目",IF(OR(P990="要確認：時刻不足・逆転",AND(ISNUMBER(G990),ISNUMBER(H990),H990&lt;G990),AND(ISNUMBER(F990),ISNUMBER(G990),G990&lt;F990),AND(ISNUMBER(H990),ISNUMBER(I990),I990&lt;H990),AND(ISNUMBER(J990),J990&lt;0),AND(ISNUMBER(K990),K990&lt;0)),"要確認：時刻・時間・料金",IF(COUNTIFS(OtherPorts[作業日],A990,OtherPorts[曳船名],B990,OtherPorts[船名],D990,OtherPorts[門司港発],F990)&gt;1,"要確認：同じ他港作業が重複",IF(OR(NOT(ISNUMBER(O990)),M990="未確認"),"要確認：時間・根拠未確認","確認済")))))</f>
        <v/>
      </c>
      <c r="S990" s="10" t="str">
        <f>IF(B990="","",IF(ISNUMBER(K990),0,1))</f>
        <v/>
      </c>
    </row>
    <row r="991" spans="1:19" ht="24.95" customHeight="1" x14ac:dyDescent="0.2">
      <c r="A991" s="20"/>
      <c r="B991" s="7"/>
      <c r="C991" s="7"/>
      <c r="D991" s="7"/>
      <c r="E991" s="7"/>
      <c r="F991" s="26"/>
      <c r="G991" s="26"/>
      <c r="H991" s="26"/>
      <c r="I991" s="26"/>
      <c r="J991" s="32"/>
      <c r="K991" s="35"/>
      <c r="L991" s="7"/>
      <c r="M991" s="7"/>
      <c r="N991" s="7"/>
      <c r="O991" s="18" t="str">
        <f>IF(B991="","",IF(AND(ISNUMBER(F991),ISNUMBER(I991),I991&gt;=F991),ROUND((I991-F991)*24,4),IF(OR(F991&lt;&gt;"",I991&lt;&gt;""),"",IF(AND(ISNUMBER(J991),J991&gt;=0),J991,""))))</f>
        <v/>
      </c>
      <c r="P991" s="10" t="str">
        <f>IF(B991="","",IF(AND(ISNUMBER(F991),ISNUMBER(I991),I991&gt;=F991),"実績：門司発～門司着",IF(OR(F991&lt;&gt;"",I991&lt;&gt;""),"要確認：時刻不足・逆転",IF(AND(ISNUMBER(J991),J991&gt;=0),"実績：記録の時間","未確認"))))</f>
        <v/>
      </c>
      <c r="Q991" s="10" t="str">
        <f>IF(B991="","",IF(ISNUMBER(A991),YEAR(A991)-IF(MONTH(A991)&lt;4,1,0),""))</f>
        <v/>
      </c>
      <c r="R991" s="10" t="str">
        <f>IF(B991="","",IF(OR(NOT(ISNUMBER(A991)),C991="",D991="",L991="",M991="",AND(B991&lt;&gt;"関豊丸",B991&lt;&gt;"長豊丸")),"要確認：対象船・基本項目",IF(OR(P991="要確認：時刻不足・逆転",AND(ISNUMBER(G991),ISNUMBER(H991),H991&lt;G991),AND(ISNUMBER(F991),ISNUMBER(G991),G991&lt;F991),AND(ISNUMBER(H991),ISNUMBER(I991),I991&lt;H991),AND(ISNUMBER(J991),J991&lt;0),AND(ISNUMBER(K991),K991&lt;0)),"要確認：時刻・時間・料金",IF(COUNTIFS(OtherPorts[作業日],A991,OtherPorts[曳船名],B991,OtherPorts[船名],D991,OtherPorts[門司港発],F991)&gt;1,"要確認：同じ他港作業が重複",IF(OR(NOT(ISNUMBER(O991)),M991="未確認"),"要確認：時間・根拠未確認","確認済")))))</f>
        <v/>
      </c>
      <c r="S991" s="10" t="str">
        <f>IF(B991="","",IF(ISNUMBER(K991),0,1))</f>
        <v/>
      </c>
    </row>
    <row r="992" spans="1:19" ht="24.95" customHeight="1" x14ac:dyDescent="0.2">
      <c r="A992" s="20"/>
      <c r="B992" s="7"/>
      <c r="C992" s="7"/>
      <c r="D992" s="7"/>
      <c r="E992" s="7"/>
      <c r="F992" s="26"/>
      <c r="G992" s="26"/>
      <c r="H992" s="26"/>
      <c r="I992" s="26"/>
      <c r="J992" s="32"/>
      <c r="K992" s="35"/>
      <c r="L992" s="7"/>
      <c r="M992" s="7"/>
      <c r="N992" s="7"/>
      <c r="O992" s="18" t="str">
        <f>IF(B992="","",IF(AND(ISNUMBER(F992),ISNUMBER(I992),I992&gt;=F992),ROUND((I992-F992)*24,4),IF(OR(F992&lt;&gt;"",I992&lt;&gt;""),"",IF(AND(ISNUMBER(J992),J992&gt;=0),J992,""))))</f>
        <v/>
      </c>
      <c r="P992" s="10" t="str">
        <f>IF(B992="","",IF(AND(ISNUMBER(F992),ISNUMBER(I992),I992&gt;=F992),"実績：門司発～門司着",IF(OR(F992&lt;&gt;"",I992&lt;&gt;""),"要確認：時刻不足・逆転",IF(AND(ISNUMBER(J992),J992&gt;=0),"実績：記録の時間","未確認"))))</f>
        <v/>
      </c>
      <c r="Q992" s="10" t="str">
        <f>IF(B992="","",IF(ISNUMBER(A992),YEAR(A992)-IF(MONTH(A992)&lt;4,1,0),""))</f>
        <v/>
      </c>
      <c r="R992" s="10" t="str">
        <f>IF(B992="","",IF(OR(NOT(ISNUMBER(A992)),C992="",D992="",L992="",M992="",AND(B992&lt;&gt;"関豊丸",B992&lt;&gt;"長豊丸")),"要確認：対象船・基本項目",IF(OR(P992="要確認：時刻不足・逆転",AND(ISNUMBER(G992),ISNUMBER(H992),H992&lt;G992),AND(ISNUMBER(F992),ISNUMBER(G992),G992&lt;F992),AND(ISNUMBER(H992),ISNUMBER(I992),I992&lt;H992),AND(ISNUMBER(J992),J992&lt;0),AND(ISNUMBER(K992),K992&lt;0)),"要確認：時刻・時間・料金",IF(COUNTIFS(OtherPorts[作業日],A992,OtherPorts[曳船名],B992,OtherPorts[船名],D992,OtherPorts[門司港発],F992)&gt;1,"要確認：同じ他港作業が重複",IF(OR(NOT(ISNUMBER(O992)),M992="未確認"),"要確認：時間・根拠未確認","確認済")))))</f>
        <v/>
      </c>
      <c r="S992" s="10" t="str">
        <f>IF(B992="","",IF(ISNUMBER(K992),0,1))</f>
        <v/>
      </c>
    </row>
    <row r="993" spans="1:19" ht="24.95" customHeight="1" x14ac:dyDescent="0.2">
      <c r="A993" s="20"/>
      <c r="B993" s="7"/>
      <c r="C993" s="7"/>
      <c r="D993" s="7"/>
      <c r="E993" s="7"/>
      <c r="F993" s="26"/>
      <c r="G993" s="26"/>
      <c r="H993" s="26"/>
      <c r="I993" s="26"/>
      <c r="J993" s="32"/>
      <c r="K993" s="35"/>
      <c r="L993" s="7"/>
      <c r="M993" s="7"/>
      <c r="N993" s="7"/>
      <c r="O993" s="18" t="str">
        <f>IF(B993="","",IF(AND(ISNUMBER(F993),ISNUMBER(I993),I993&gt;=F993),ROUND((I993-F993)*24,4),IF(OR(F993&lt;&gt;"",I993&lt;&gt;""),"",IF(AND(ISNUMBER(J993),J993&gt;=0),J993,""))))</f>
        <v/>
      </c>
      <c r="P993" s="10" t="str">
        <f>IF(B993="","",IF(AND(ISNUMBER(F993),ISNUMBER(I993),I993&gt;=F993),"実績：門司発～門司着",IF(OR(F993&lt;&gt;"",I993&lt;&gt;""),"要確認：時刻不足・逆転",IF(AND(ISNUMBER(J993),J993&gt;=0),"実績：記録の時間","未確認"))))</f>
        <v/>
      </c>
      <c r="Q993" s="10" t="str">
        <f>IF(B993="","",IF(ISNUMBER(A993),YEAR(A993)-IF(MONTH(A993)&lt;4,1,0),""))</f>
        <v/>
      </c>
      <c r="R993" s="10" t="str">
        <f>IF(B993="","",IF(OR(NOT(ISNUMBER(A993)),C993="",D993="",L993="",M993="",AND(B993&lt;&gt;"関豊丸",B993&lt;&gt;"長豊丸")),"要確認：対象船・基本項目",IF(OR(P993="要確認：時刻不足・逆転",AND(ISNUMBER(G993),ISNUMBER(H993),H993&lt;G993),AND(ISNUMBER(F993),ISNUMBER(G993),G993&lt;F993),AND(ISNUMBER(H993),ISNUMBER(I993),I993&lt;H993),AND(ISNUMBER(J993),J993&lt;0),AND(ISNUMBER(K993),K993&lt;0)),"要確認：時刻・時間・料金",IF(COUNTIFS(OtherPorts[作業日],A993,OtherPorts[曳船名],B993,OtherPorts[船名],D993,OtherPorts[門司港発],F993)&gt;1,"要確認：同じ他港作業が重複",IF(OR(NOT(ISNUMBER(O993)),M993="未確認"),"要確認：時間・根拠未確認","確認済")))))</f>
        <v/>
      </c>
      <c r="S993" s="10" t="str">
        <f>IF(B993="","",IF(ISNUMBER(K993),0,1))</f>
        <v/>
      </c>
    </row>
    <row r="994" spans="1:19" ht="24.95" customHeight="1" x14ac:dyDescent="0.2">
      <c r="A994" s="20"/>
      <c r="B994" s="7"/>
      <c r="C994" s="7"/>
      <c r="D994" s="7"/>
      <c r="E994" s="7"/>
      <c r="F994" s="26"/>
      <c r="G994" s="26"/>
      <c r="H994" s="26"/>
      <c r="I994" s="26"/>
      <c r="J994" s="32"/>
      <c r="K994" s="35"/>
      <c r="L994" s="7"/>
      <c r="M994" s="7"/>
      <c r="N994" s="7"/>
      <c r="O994" s="18" t="str">
        <f>IF(B994="","",IF(AND(ISNUMBER(F994),ISNUMBER(I994),I994&gt;=F994),ROUND((I994-F994)*24,4),IF(OR(F994&lt;&gt;"",I994&lt;&gt;""),"",IF(AND(ISNUMBER(J994),J994&gt;=0),J994,""))))</f>
        <v/>
      </c>
      <c r="P994" s="10" t="str">
        <f>IF(B994="","",IF(AND(ISNUMBER(F994),ISNUMBER(I994),I994&gt;=F994),"実績：門司発～門司着",IF(OR(F994&lt;&gt;"",I994&lt;&gt;""),"要確認：時刻不足・逆転",IF(AND(ISNUMBER(J994),J994&gt;=0),"実績：記録の時間","未確認"))))</f>
        <v/>
      </c>
      <c r="Q994" s="10" t="str">
        <f>IF(B994="","",IF(ISNUMBER(A994),YEAR(A994)-IF(MONTH(A994)&lt;4,1,0),""))</f>
        <v/>
      </c>
      <c r="R994" s="10" t="str">
        <f>IF(B994="","",IF(OR(NOT(ISNUMBER(A994)),C994="",D994="",L994="",M994="",AND(B994&lt;&gt;"関豊丸",B994&lt;&gt;"長豊丸")),"要確認：対象船・基本項目",IF(OR(P994="要確認：時刻不足・逆転",AND(ISNUMBER(G994),ISNUMBER(H994),H994&lt;G994),AND(ISNUMBER(F994),ISNUMBER(G994),G994&lt;F994),AND(ISNUMBER(H994),ISNUMBER(I994),I994&lt;H994),AND(ISNUMBER(J994),J994&lt;0),AND(ISNUMBER(K994),K994&lt;0)),"要確認：時刻・時間・料金",IF(COUNTIFS(OtherPorts[作業日],A994,OtherPorts[曳船名],B994,OtherPorts[船名],D994,OtherPorts[門司港発],F994)&gt;1,"要確認：同じ他港作業が重複",IF(OR(NOT(ISNUMBER(O994)),M994="未確認"),"要確認：時間・根拠未確認","確認済")))))</f>
        <v/>
      </c>
      <c r="S994" s="10" t="str">
        <f>IF(B994="","",IF(ISNUMBER(K994),0,1))</f>
        <v/>
      </c>
    </row>
    <row r="995" spans="1:19" ht="24.95" customHeight="1" x14ac:dyDescent="0.2">
      <c r="A995" s="20"/>
      <c r="B995" s="7"/>
      <c r="C995" s="7"/>
      <c r="D995" s="7"/>
      <c r="E995" s="7"/>
      <c r="F995" s="26"/>
      <c r="G995" s="26"/>
      <c r="H995" s="26"/>
      <c r="I995" s="26"/>
      <c r="J995" s="32"/>
      <c r="K995" s="35"/>
      <c r="L995" s="7"/>
      <c r="M995" s="7"/>
      <c r="N995" s="7"/>
      <c r="O995" s="18" t="str">
        <f>IF(B995="","",IF(AND(ISNUMBER(F995),ISNUMBER(I995),I995&gt;=F995),ROUND((I995-F995)*24,4),IF(OR(F995&lt;&gt;"",I995&lt;&gt;""),"",IF(AND(ISNUMBER(J995),J995&gt;=0),J995,""))))</f>
        <v/>
      </c>
      <c r="P995" s="10" t="str">
        <f>IF(B995="","",IF(AND(ISNUMBER(F995),ISNUMBER(I995),I995&gt;=F995),"実績：門司発～門司着",IF(OR(F995&lt;&gt;"",I995&lt;&gt;""),"要確認：時刻不足・逆転",IF(AND(ISNUMBER(J995),J995&gt;=0),"実績：記録の時間","未確認"))))</f>
        <v/>
      </c>
      <c r="Q995" s="10" t="str">
        <f>IF(B995="","",IF(ISNUMBER(A995),YEAR(A995)-IF(MONTH(A995)&lt;4,1,0),""))</f>
        <v/>
      </c>
      <c r="R995" s="10" t="str">
        <f>IF(B995="","",IF(OR(NOT(ISNUMBER(A995)),C995="",D995="",L995="",M995="",AND(B995&lt;&gt;"関豊丸",B995&lt;&gt;"長豊丸")),"要確認：対象船・基本項目",IF(OR(P995="要確認：時刻不足・逆転",AND(ISNUMBER(G995),ISNUMBER(H995),H995&lt;G995),AND(ISNUMBER(F995),ISNUMBER(G995),G995&lt;F995),AND(ISNUMBER(H995),ISNUMBER(I995),I995&lt;H995),AND(ISNUMBER(J995),J995&lt;0),AND(ISNUMBER(K995),K995&lt;0)),"要確認：時刻・時間・料金",IF(COUNTIFS(OtherPorts[作業日],A995,OtherPorts[曳船名],B995,OtherPorts[船名],D995,OtherPorts[門司港発],F995)&gt;1,"要確認：同じ他港作業が重複",IF(OR(NOT(ISNUMBER(O995)),M995="未確認"),"要確認：時間・根拠未確認","確認済")))))</f>
        <v/>
      </c>
      <c r="S995" s="10" t="str">
        <f>IF(B995="","",IF(ISNUMBER(K995),0,1))</f>
        <v/>
      </c>
    </row>
    <row r="996" spans="1:19" ht="24.95" customHeight="1" x14ac:dyDescent="0.2">
      <c r="A996" s="20"/>
      <c r="B996" s="7"/>
      <c r="C996" s="7"/>
      <c r="D996" s="7"/>
      <c r="E996" s="7"/>
      <c r="F996" s="26"/>
      <c r="G996" s="26"/>
      <c r="H996" s="26"/>
      <c r="I996" s="26"/>
      <c r="J996" s="32"/>
      <c r="K996" s="35"/>
      <c r="L996" s="7"/>
      <c r="M996" s="7"/>
      <c r="N996" s="7"/>
      <c r="O996" s="18" t="str">
        <f>IF(B996="","",IF(AND(ISNUMBER(F996),ISNUMBER(I996),I996&gt;=F996),ROUND((I996-F996)*24,4),IF(OR(F996&lt;&gt;"",I996&lt;&gt;""),"",IF(AND(ISNUMBER(J996),J996&gt;=0),J996,""))))</f>
        <v/>
      </c>
      <c r="P996" s="10" t="str">
        <f>IF(B996="","",IF(AND(ISNUMBER(F996),ISNUMBER(I996),I996&gt;=F996),"実績：門司発～門司着",IF(OR(F996&lt;&gt;"",I996&lt;&gt;""),"要確認：時刻不足・逆転",IF(AND(ISNUMBER(J996),J996&gt;=0),"実績：記録の時間","未確認"))))</f>
        <v/>
      </c>
      <c r="Q996" s="10" t="str">
        <f>IF(B996="","",IF(ISNUMBER(A996),YEAR(A996)-IF(MONTH(A996)&lt;4,1,0),""))</f>
        <v/>
      </c>
      <c r="R996" s="10" t="str">
        <f>IF(B996="","",IF(OR(NOT(ISNUMBER(A996)),C996="",D996="",L996="",M996="",AND(B996&lt;&gt;"関豊丸",B996&lt;&gt;"長豊丸")),"要確認：対象船・基本項目",IF(OR(P996="要確認：時刻不足・逆転",AND(ISNUMBER(G996),ISNUMBER(H996),H996&lt;G996),AND(ISNUMBER(F996),ISNUMBER(G996),G996&lt;F996),AND(ISNUMBER(H996),ISNUMBER(I996),I996&lt;H996),AND(ISNUMBER(J996),J996&lt;0),AND(ISNUMBER(K996),K996&lt;0)),"要確認：時刻・時間・料金",IF(COUNTIFS(OtherPorts[作業日],A996,OtherPorts[曳船名],B996,OtherPorts[船名],D996,OtherPorts[門司港発],F996)&gt;1,"要確認：同じ他港作業が重複",IF(OR(NOT(ISNUMBER(O996)),M996="未確認"),"要確認：時間・根拠未確認","確認済")))))</f>
        <v/>
      </c>
      <c r="S996" s="10" t="str">
        <f>IF(B996="","",IF(ISNUMBER(K996),0,1))</f>
        <v/>
      </c>
    </row>
    <row r="997" spans="1:19" ht="24.95" customHeight="1" x14ac:dyDescent="0.2">
      <c r="A997" s="20"/>
      <c r="B997" s="7"/>
      <c r="C997" s="7"/>
      <c r="D997" s="7"/>
      <c r="E997" s="7"/>
      <c r="F997" s="26"/>
      <c r="G997" s="26"/>
      <c r="H997" s="26"/>
      <c r="I997" s="26"/>
      <c r="J997" s="32"/>
      <c r="K997" s="35"/>
      <c r="L997" s="7"/>
      <c r="M997" s="7"/>
      <c r="N997" s="7"/>
      <c r="O997" s="18" t="str">
        <f>IF(B997="","",IF(AND(ISNUMBER(F997),ISNUMBER(I997),I997&gt;=F997),ROUND((I997-F997)*24,4),IF(OR(F997&lt;&gt;"",I997&lt;&gt;""),"",IF(AND(ISNUMBER(J997),J997&gt;=0),J997,""))))</f>
        <v/>
      </c>
      <c r="P997" s="10" t="str">
        <f>IF(B997="","",IF(AND(ISNUMBER(F997),ISNUMBER(I997),I997&gt;=F997),"実績：門司発～門司着",IF(OR(F997&lt;&gt;"",I997&lt;&gt;""),"要確認：時刻不足・逆転",IF(AND(ISNUMBER(J997),J997&gt;=0),"実績：記録の時間","未確認"))))</f>
        <v/>
      </c>
      <c r="Q997" s="10" t="str">
        <f>IF(B997="","",IF(ISNUMBER(A997),YEAR(A997)-IF(MONTH(A997)&lt;4,1,0),""))</f>
        <v/>
      </c>
      <c r="R997" s="10" t="str">
        <f>IF(B997="","",IF(OR(NOT(ISNUMBER(A997)),C997="",D997="",L997="",M997="",AND(B997&lt;&gt;"関豊丸",B997&lt;&gt;"長豊丸")),"要確認：対象船・基本項目",IF(OR(P997="要確認：時刻不足・逆転",AND(ISNUMBER(G997),ISNUMBER(H997),H997&lt;G997),AND(ISNUMBER(F997),ISNUMBER(G997),G997&lt;F997),AND(ISNUMBER(H997),ISNUMBER(I997),I997&lt;H997),AND(ISNUMBER(J997),J997&lt;0),AND(ISNUMBER(K997),K997&lt;0)),"要確認：時刻・時間・料金",IF(COUNTIFS(OtherPorts[作業日],A997,OtherPorts[曳船名],B997,OtherPorts[船名],D997,OtherPorts[門司港発],F997)&gt;1,"要確認：同じ他港作業が重複",IF(OR(NOT(ISNUMBER(O997)),M997="未確認"),"要確認：時間・根拠未確認","確認済")))))</f>
        <v/>
      </c>
      <c r="S997" s="10" t="str">
        <f>IF(B997="","",IF(ISNUMBER(K997),0,1))</f>
        <v/>
      </c>
    </row>
    <row r="998" spans="1:19" ht="24.95" customHeight="1" x14ac:dyDescent="0.2">
      <c r="A998" s="20"/>
      <c r="B998" s="7"/>
      <c r="C998" s="7"/>
      <c r="D998" s="7"/>
      <c r="E998" s="7"/>
      <c r="F998" s="26"/>
      <c r="G998" s="26"/>
      <c r="H998" s="26"/>
      <c r="I998" s="26"/>
      <c r="J998" s="32"/>
      <c r="K998" s="35"/>
      <c r="L998" s="7"/>
      <c r="M998" s="7"/>
      <c r="N998" s="7"/>
      <c r="O998" s="18" t="str">
        <f>IF(B998="","",IF(AND(ISNUMBER(F998),ISNUMBER(I998),I998&gt;=F998),ROUND((I998-F998)*24,4),IF(OR(F998&lt;&gt;"",I998&lt;&gt;""),"",IF(AND(ISNUMBER(J998),J998&gt;=0),J998,""))))</f>
        <v/>
      </c>
      <c r="P998" s="10" t="str">
        <f>IF(B998="","",IF(AND(ISNUMBER(F998),ISNUMBER(I998),I998&gt;=F998),"実績：門司発～門司着",IF(OR(F998&lt;&gt;"",I998&lt;&gt;""),"要確認：時刻不足・逆転",IF(AND(ISNUMBER(J998),J998&gt;=0),"実績：記録の時間","未確認"))))</f>
        <v/>
      </c>
      <c r="Q998" s="10" t="str">
        <f>IF(B998="","",IF(ISNUMBER(A998),YEAR(A998)-IF(MONTH(A998)&lt;4,1,0),""))</f>
        <v/>
      </c>
      <c r="R998" s="10" t="str">
        <f>IF(B998="","",IF(OR(NOT(ISNUMBER(A998)),C998="",D998="",L998="",M998="",AND(B998&lt;&gt;"関豊丸",B998&lt;&gt;"長豊丸")),"要確認：対象船・基本項目",IF(OR(P998="要確認：時刻不足・逆転",AND(ISNUMBER(G998),ISNUMBER(H998),H998&lt;G998),AND(ISNUMBER(F998),ISNUMBER(G998),G998&lt;F998),AND(ISNUMBER(H998),ISNUMBER(I998),I998&lt;H998),AND(ISNUMBER(J998),J998&lt;0),AND(ISNUMBER(K998),K998&lt;0)),"要確認：時刻・時間・料金",IF(COUNTIFS(OtherPorts[作業日],A998,OtherPorts[曳船名],B998,OtherPorts[船名],D998,OtherPorts[門司港発],F998)&gt;1,"要確認：同じ他港作業が重複",IF(OR(NOT(ISNUMBER(O998)),M998="未確認"),"要確認：時間・根拠未確認","確認済")))))</f>
        <v/>
      </c>
      <c r="S998" s="10" t="str">
        <f>IF(B998="","",IF(ISNUMBER(K998),0,1))</f>
        <v/>
      </c>
    </row>
    <row r="999" spans="1:19" ht="24.95" customHeight="1" x14ac:dyDescent="0.2">
      <c r="A999" s="20"/>
      <c r="B999" s="7"/>
      <c r="C999" s="7"/>
      <c r="D999" s="7"/>
      <c r="E999" s="7"/>
      <c r="F999" s="26"/>
      <c r="G999" s="26"/>
      <c r="H999" s="26"/>
      <c r="I999" s="26"/>
      <c r="J999" s="32"/>
      <c r="K999" s="35"/>
      <c r="L999" s="7"/>
      <c r="M999" s="7"/>
      <c r="N999" s="7"/>
      <c r="O999" s="18" t="str">
        <f>IF(B999="","",IF(AND(ISNUMBER(F999),ISNUMBER(I999),I999&gt;=F999),ROUND((I999-F999)*24,4),IF(OR(F999&lt;&gt;"",I999&lt;&gt;""),"",IF(AND(ISNUMBER(J999),J999&gt;=0),J999,""))))</f>
        <v/>
      </c>
      <c r="P999" s="10" t="str">
        <f>IF(B999="","",IF(AND(ISNUMBER(F999),ISNUMBER(I999),I999&gt;=F999),"実績：門司発～門司着",IF(OR(F999&lt;&gt;"",I999&lt;&gt;""),"要確認：時刻不足・逆転",IF(AND(ISNUMBER(J999),J999&gt;=0),"実績：記録の時間","未確認"))))</f>
        <v/>
      </c>
      <c r="Q999" s="10" t="str">
        <f>IF(B999="","",IF(ISNUMBER(A999),YEAR(A999)-IF(MONTH(A999)&lt;4,1,0),""))</f>
        <v/>
      </c>
      <c r="R999" s="10" t="str">
        <f>IF(B999="","",IF(OR(NOT(ISNUMBER(A999)),C999="",D999="",L999="",M999="",AND(B999&lt;&gt;"関豊丸",B999&lt;&gt;"長豊丸")),"要確認：対象船・基本項目",IF(OR(P999="要確認：時刻不足・逆転",AND(ISNUMBER(G999),ISNUMBER(H999),H999&lt;G999),AND(ISNUMBER(F999),ISNUMBER(G999),G999&lt;F999),AND(ISNUMBER(H999),ISNUMBER(I999),I999&lt;H999),AND(ISNUMBER(J999),J999&lt;0),AND(ISNUMBER(K999),K999&lt;0)),"要確認：時刻・時間・料金",IF(COUNTIFS(OtherPorts[作業日],A999,OtherPorts[曳船名],B999,OtherPorts[船名],D999,OtherPorts[門司港発],F999)&gt;1,"要確認：同じ他港作業が重複",IF(OR(NOT(ISNUMBER(O999)),M999="未確認"),"要確認：時間・根拠未確認","確認済")))))</f>
        <v/>
      </c>
      <c r="S999" s="10" t="str">
        <f>IF(B999="","",IF(ISNUMBER(K999),0,1))</f>
        <v/>
      </c>
    </row>
    <row r="1000" spans="1:19" ht="24.95" customHeight="1" x14ac:dyDescent="0.2">
      <c r="A1000" s="20"/>
      <c r="B1000" s="7"/>
      <c r="C1000" s="7"/>
      <c r="D1000" s="7"/>
      <c r="E1000" s="7"/>
      <c r="F1000" s="26"/>
      <c r="G1000" s="26"/>
      <c r="H1000" s="26"/>
      <c r="I1000" s="26"/>
      <c r="J1000" s="32"/>
      <c r="K1000" s="35"/>
      <c r="L1000" s="7"/>
      <c r="M1000" s="7"/>
      <c r="N1000" s="7"/>
      <c r="O1000" s="18" t="str">
        <f>IF(B1000="","",IF(AND(ISNUMBER(F1000),ISNUMBER(I1000),I1000&gt;=F1000),ROUND((I1000-F1000)*24,4),IF(OR(F1000&lt;&gt;"",I1000&lt;&gt;""),"",IF(AND(ISNUMBER(J1000),J1000&gt;=0),J1000,""))))</f>
        <v/>
      </c>
      <c r="P1000" s="10" t="str">
        <f>IF(B1000="","",IF(AND(ISNUMBER(F1000),ISNUMBER(I1000),I1000&gt;=F1000),"実績：門司発～門司着",IF(OR(F1000&lt;&gt;"",I1000&lt;&gt;""),"要確認：時刻不足・逆転",IF(AND(ISNUMBER(J1000),J1000&gt;=0),"実績：記録の時間","未確認"))))</f>
        <v/>
      </c>
      <c r="Q1000" s="10" t="str">
        <f>IF(B1000="","",IF(ISNUMBER(A1000),YEAR(A1000)-IF(MONTH(A1000)&lt;4,1,0),""))</f>
        <v/>
      </c>
      <c r="R1000" s="10" t="str">
        <f>IF(B1000="","",IF(OR(NOT(ISNUMBER(A1000)),C1000="",D1000="",L1000="",M1000="",AND(B1000&lt;&gt;"関豊丸",B1000&lt;&gt;"長豊丸")),"要確認：対象船・基本項目",IF(OR(P1000="要確認：時刻不足・逆転",AND(ISNUMBER(G1000),ISNUMBER(H1000),H1000&lt;G1000),AND(ISNUMBER(F1000),ISNUMBER(G1000),G1000&lt;F1000),AND(ISNUMBER(H1000),ISNUMBER(I1000),I1000&lt;H1000),AND(ISNUMBER(J1000),J1000&lt;0),AND(ISNUMBER(K1000),K1000&lt;0)),"要確認：時刻・時間・料金",IF(COUNTIFS(OtherPorts[作業日],A1000,OtherPorts[曳船名],B1000,OtherPorts[船名],D1000,OtherPorts[門司港発],F1000)&gt;1,"要確認：同じ他港作業が重複",IF(OR(NOT(ISNUMBER(O1000)),M1000="未確認"),"要確認：時間・根拠未確認","確認済")))))</f>
        <v/>
      </c>
      <c r="S1000" s="10" t="str">
        <f>IF(B1000="","",IF(ISNUMBER(K1000),0,1))</f>
        <v/>
      </c>
    </row>
    <row r="1001" spans="1:19" ht="24.95" customHeight="1" x14ac:dyDescent="0.2">
      <c r="A1001" s="20"/>
      <c r="B1001" s="7"/>
      <c r="C1001" s="7"/>
      <c r="D1001" s="7"/>
      <c r="E1001" s="7"/>
      <c r="F1001" s="26"/>
      <c r="G1001" s="26"/>
      <c r="H1001" s="26"/>
      <c r="I1001" s="26"/>
      <c r="J1001" s="32"/>
      <c r="K1001" s="35"/>
      <c r="L1001" s="7"/>
      <c r="M1001" s="7"/>
      <c r="N1001" s="7"/>
      <c r="O1001" s="18" t="str">
        <f>IF(B1001="","",IF(AND(ISNUMBER(F1001),ISNUMBER(I1001),I1001&gt;=F1001),ROUND((I1001-F1001)*24,4),IF(OR(F1001&lt;&gt;"",I1001&lt;&gt;""),"",IF(AND(ISNUMBER(J1001),J1001&gt;=0),J1001,""))))</f>
        <v/>
      </c>
      <c r="P1001" s="10" t="str">
        <f>IF(B1001="","",IF(AND(ISNUMBER(F1001),ISNUMBER(I1001),I1001&gt;=F1001),"実績：門司発～門司着",IF(OR(F1001&lt;&gt;"",I1001&lt;&gt;""),"要確認：時刻不足・逆転",IF(AND(ISNUMBER(J1001),J1001&gt;=0),"実績：記録の時間","未確認"))))</f>
        <v/>
      </c>
      <c r="Q1001" s="10" t="str">
        <f>IF(B1001="","",IF(ISNUMBER(A1001),YEAR(A1001)-IF(MONTH(A1001)&lt;4,1,0),""))</f>
        <v/>
      </c>
      <c r="R1001" s="10" t="str">
        <f>IF(B1001="","",IF(OR(NOT(ISNUMBER(A1001)),C1001="",D1001="",L1001="",M1001="",AND(B1001&lt;&gt;"関豊丸",B1001&lt;&gt;"長豊丸")),"要確認：対象船・基本項目",IF(OR(P1001="要確認：時刻不足・逆転",AND(ISNUMBER(G1001),ISNUMBER(H1001),H1001&lt;G1001),AND(ISNUMBER(F1001),ISNUMBER(G1001),G1001&lt;F1001),AND(ISNUMBER(H1001),ISNUMBER(I1001),I1001&lt;H1001),AND(ISNUMBER(J1001),J1001&lt;0),AND(ISNUMBER(K1001),K1001&lt;0)),"要確認：時刻・時間・料金",IF(COUNTIFS(OtherPorts[作業日],A1001,OtherPorts[曳船名],B1001,OtherPorts[船名],D1001,OtherPorts[門司港発],F1001)&gt;1,"要確認：同じ他港作業が重複",IF(OR(NOT(ISNUMBER(O1001)),M1001="未確認"),"要確認：時間・根拠未確認","確認済")))))</f>
        <v/>
      </c>
      <c r="S1001" s="10" t="str">
        <f>IF(B1001="","",IF(ISNUMBER(K1001),0,1))</f>
        <v/>
      </c>
    </row>
    <row r="1002" spans="1:19" ht="24.95" customHeight="1" x14ac:dyDescent="0.2">
      <c r="A1002" s="20"/>
      <c r="B1002" s="7"/>
      <c r="C1002" s="7"/>
      <c r="D1002" s="7"/>
      <c r="E1002" s="7"/>
      <c r="F1002" s="26"/>
      <c r="G1002" s="26"/>
      <c r="H1002" s="26"/>
      <c r="I1002" s="26"/>
      <c r="J1002" s="32"/>
      <c r="K1002" s="35"/>
      <c r="L1002" s="7"/>
      <c r="M1002" s="7"/>
      <c r="N1002" s="7"/>
      <c r="O1002" s="18" t="str">
        <f>IF(B1002="","",IF(AND(ISNUMBER(F1002),ISNUMBER(I1002),I1002&gt;=F1002),ROUND((I1002-F1002)*24,4),IF(OR(F1002&lt;&gt;"",I1002&lt;&gt;""),"",IF(AND(ISNUMBER(J1002),J1002&gt;=0),J1002,""))))</f>
        <v/>
      </c>
      <c r="P1002" s="10" t="str">
        <f>IF(B1002="","",IF(AND(ISNUMBER(F1002),ISNUMBER(I1002),I1002&gt;=F1002),"実績：門司発～門司着",IF(OR(F1002&lt;&gt;"",I1002&lt;&gt;""),"要確認：時刻不足・逆転",IF(AND(ISNUMBER(J1002),J1002&gt;=0),"実績：記録の時間","未確認"))))</f>
        <v/>
      </c>
      <c r="Q1002" s="10" t="str">
        <f>IF(B1002="","",IF(ISNUMBER(A1002),YEAR(A1002)-IF(MONTH(A1002)&lt;4,1,0),""))</f>
        <v/>
      </c>
      <c r="R1002" s="10" t="str">
        <f>IF(B1002="","",IF(OR(NOT(ISNUMBER(A1002)),C1002="",D1002="",L1002="",M1002="",AND(B1002&lt;&gt;"関豊丸",B1002&lt;&gt;"長豊丸")),"要確認：対象船・基本項目",IF(OR(P1002="要確認：時刻不足・逆転",AND(ISNUMBER(G1002),ISNUMBER(H1002),H1002&lt;G1002),AND(ISNUMBER(F1002),ISNUMBER(G1002),G1002&lt;F1002),AND(ISNUMBER(H1002),ISNUMBER(I1002),I1002&lt;H1002),AND(ISNUMBER(J1002),J1002&lt;0),AND(ISNUMBER(K1002),K1002&lt;0)),"要確認：時刻・時間・料金",IF(COUNTIFS(OtherPorts[作業日],A1002,OtherPorts[曳船名],B1002,OtherPorts[船名],D1002,OtherPorts[門司港発],F1002)&gt;1,"要確認：同じ他港作業が重複",IF(OR(NOT(ISNUMBER(O1002)),M1002="未確認"),"要確認：時間・根拠未確認","確認済")))))</f>
        <v/>
      </c>
      <c r="S1002" s="10" t="str">
        <f>IF(B1002="","",IF(ISNUMBER(K1002),0,1))</f>
        <v/>
      </c>
    </row>
    <row r="1003" spans="1:19" ht="24.95" customHeight="1" x14ac:dyDescent="0.2">
      <c r="A1003" s="20"/>
      <c r="B1003" s="7"/>
      <c r="C1003" s="7"/>
      <c r="D1003" s="7"/>
      <c r="E1003" s="7"/>
      <c r="F1003" s="26"/>
      <c r="G1003" s="26"/>
      <c r="H1003" s="26"/>
      <c r="I1003" s="26"/>
      <c r="J1003" s="32"/>
      <c r="K1003" s="35"/>
      <c r="L1003" s="7"/>
      <c r="M1003" s="7"/>
      <c r="N1003" s="7"/>
      <c r="O1003" s="18" t="str">
        <f>IF(B1003="","",IF(AND(ISNUMBER(F1003),ISNUMBER(I1003),I1003&gt;=F1003),ROUND((I1003-F1003)*24,4),IF(OR(F1003&lt;&gt;"",I1003&lt;&gt;""),"",IF(AND(ISNUMBER(J1003),J1003&gt;=0),J1003,""))))</f>
        <v/>
      </c>
      <c r="P1003" s="10" t="str">
        <f>IF(B1003="","",IF(AND(ISNUMBER(F1003),ISNUMBER(I1003),I1003&gt;=F1003),"実績：門司発～門司着",IF(OR(F1003&lt;&gt;"",I1003&lt;&gt;""),"要確認：時刻不足・逆転",IF(AND(ISNUMBER(J1003),J1003&gt;=0),"実績：記録の時間","未確認"))))</f>
        <v/>
      </c>
      <c r="Q1003" s="10" t="str">
        <f>IF(B1003="","",IF(ISNUMBER(A1003),YEAR(A1003)-IF(MONTH(A1003)&lt;4,1,0),""))</f>
        <v/>
      </c>
      <c r="R1003" s="10" t="str">
        <f>IF(B1003="","",IF(OR(NOT(ISNUMBER(A1003)),C1003="",D1003="",L1003="",M1003="",AND(B1003&lt;&gt;"関豊丸",B1003&lt;&gt;"長豊丸")),"要確認：対象船・基本項目",IF(OR(P1003="要確認：時刻不足・逆転",AND(ISNUMBER(G1003),ISNUMBER(H1003),H1003&lt;G1003),AND(ISNUMBER(F1003),ISNUMBER(G1003),G1003&lt;F1003),AND(ISNUMBER(H1003),ISNUMBER(I1003),I1003&lt;H1003),AND(ISNUMBER(J1003),J1003&lt;0),AND(ISNUMBER(K1003),K1003&lt;0)),"要確認：時刻・時間・料金",IF(COUNTIFS(OtherPorts[作業日],A1003,OtherPorts[曳船名],B1003,OtherPorts[船名],D1003,OtherPorts[門司港発],F1003)&gt;1,"要確認：同じ他港作業が重複",IF(OR(NOT(ISNUMBER(O1003)),M1003="未確認"),"要確認：時間・根拠未確認","確認済")))))</f>
        <v/>
      </c>
      <c r="S1003" s="10" t="str">
        <f>IF(B1003="","",IF(ISNUMBER(K1003),0,1))</f>
        <v/>
      </c>
    </row>
    <row r="1004" spans="1:19" ht="24.95" customHeight="1" x14ac:dyDescent="0.2">
      <c r="A1004" s="20"/>
      <c r="B1004" s="7"/>
      <c r="C1004" s="7"/>
      <c r="D1004" s="7"/>
      <c r="E1004" s="7"/>
      <c r="F1004" s="26"/>
      <c r="G1004" s="26"/>
      <c r="H1004" s="26"/>
      <c r="I1004" s="26"/>
      <c r="J1004" s="32"/>
      <c r="K1004" s="35"/>
      <c r="L1004" s="7"/>
      <c r="M1004" s="7"/>
      <c r="N1004" s="7"/>
      <c r="O1004" s="18" t="str">
        <f>IF(B1004="","",IF(AND(ISNUMBER(F1004),ISNUMBER(I1004),I1004&gt;=F1004),ROUND((I1004-F1004)*24,4),IF(OR(F1004&lt;&gt;"",I1004&lt;&gt;""),"",IF(AND(ISNUMBER(J1004),J1004&gt;=0),J1004,""))))</f>
        <v/>
      </c>
      <c r="P1004" s="10" t="str">
        <f>IF(B1004="","",IF(AND(ISNUMBER(F1004),ISNUMBER(I1004),I1004&gt;=F1004),"実績：門司発～門司着",IF(OR(F1004&lt;&gt;"",I1004&lt;&gt;""),"要確認：時刻不足・逆転",IF(AND(ISNUMBER(J1004),J1004&gt;=0),"実績：記録の時間","未確認"))))</f>
        <v/>
      </c>
      <c r="Q1004" s="10" t="str">
        <f>IF(B1004="","",IF(ISNUMBER(A1004),YEAR(A1004)-IF(MONTH(A1004)&lt;4,1,0),""))</f>
        <v/>
      </c>
      <c r="R1004" s="10" t="str">
        <f>IF(B1004="","",IF(OR(NOT(ISNUMBER(A1004)),C1004="",D1004="",L1004="",M1004="",AND(B1004&lt;&gt;"関豊丸",B1004&lt;&gt;"長豊丸")),"要確認：対象船・基本項目",IF(OR(P1004="要確認：時刻不足・逆転",AND(ISNUMBER(G1004),ISNUMBER(H1004),H1004&lt;G1004),AND(ISNUMBER(F1004),ISNUMBER(G1004),G1004&lt;F1004),AND(ISNUMBER(H1004),ISNUMBER(I1004),I1004&lt;H1004),AND(ISNUMBER(J1004),J1004&lt;0),AND(ISNUMBER(K1004),K1004&lt;0)),"要確認：時刻・時間・料金",IF(COUNTIFS(OtherPorts[作業日],A1004,OtherPorts[曳船名],B1004,OtherPorts[船名],D1004,OtherPorts[門司港発],F1004)&gt;1,"要確認：同じ他港作業が重複",IF(OR(NOT(ISNUMBER(O1004)),M1004="未確認"),"要確認：時間・根拠未確認","確認済")))))</f>
        <v/>
      </c>
      <c r="S1004" s="10" t="str">
        <f>IF(B1004="","",IF(ISNUMBER(K1004),0,1))</f>
        <v/>
      </c>
    </row>
    <row r="1005" spans="1:19" ht="24.95" customHeight="1" x14ac:dyDescent="0.2">
      <c r="A1005" s="20"/>
      <c r="B1005" s="7"/>
      <c r="C1005" s="7"/>
      <c r="D1005" s="7"/>
      <c r="E1005" s="7"/>
      <c r="F1005" s="26"/>
      <c r="G1005" s="26"/>
      <c r="H1005" s="26"/>
      <c r="I1005" s="26"/>
      <c r="J1005" s="32"/>
      <c r="K1005" s="35"/>
      <c r="L1005" s="7"/>
      <c r="M1005" s="7"/>
      <c r="N1005" s="7"/>
      <c r="O1005" s="18" t="str">
        <f>IF(B1005="","",IF(AND(ISNUMBER(F1005),ISNUMBER(I1005),I1005&gt;=F1005),ROUND((I1005-F1005)*24,4),IF(OR(F1005&lt;&gt;"",I1005&lt;&gt;""),"",IF(AND(ISNUMBER(J1005),J1005&gt;=0),J1005,""))))</f>
        <v/>
      </c>
      <c r="P1005" s="10" t="str">
        <f>IF(B1005="","",IF(AND(ISNUMBER(F1005),ISNUMBER(I1005),I1005&gt;=F1005),"実績：門司発～門司着",IF(OR(F1005&lt;&gt;"",I1005&lt;&gt;""),"要確認：時刻不足・逆転",IF(AND(ISNUMBER(J1005),J1005&gt;=0),"実績：記録の時間","未確認"))))</f>
        <v/>
      </c>
      <c r="Q1005" s="10" t="str">
        <f>IF(B1005="","",IF(ISNUMBER(A1005),YEAR(A1005)-IF(MONTH(A1005)&lt;4,1,0),""))</f>
        <v/>
      </c>
      <c r="R1005" s="10" t="str">
        <f>IF(B1005="","",IF(OR(NOT(ISNUMBER(A1005)),C1005="",D1005="",L1005="",M1005="",AND(B1005&lt;&gt;"関豊丸",B1005&lt;&gt;"長豊丸")),"要確認：対象船・基本項目",IF(OR(P1005="要確認：時刻不足・逆転",AND(ISNUMBER(G1005),ISNUMBER(H1005),H1005&lt;G1005),AND(ISNUMBER(F1005),ISNUMBER(G1005),G1005&lt;F1005),AND(ISNUMBER(H1005),ISNUMBER(I1005),I1005&lt;H1005),AND(ISNUMBER(J1005),J1005&lt;0),AND(ISNUMBER(K1005),K1005&lt;0)),"要確認：時刻・時間・料金",IF(COUNTIFS(OtherPorts[作業日],A1005,OtherPorts[曳船名],B1005,OtherPorts[船名],D1005,OtherPorts[門司港発],F1005)&gt;1,"要確認：同じ他港作業が重複",IF(OR(NOT(ISNUMBER(O1005)),M1005="未確認"),"要確認：時間・根拠未確認","確認済")))))</f>
        <v/>
      </c>
      <c r="S1005" s="10" t="str">
        <f>IF(B1005="","",IF(ISNUMBER(K1005),0,1))</f>
        <v/>
      </c>
    </row>
    <row r="1006" spans="1:19" ht="24.95" customHeight="1" x14ac:dyDescent="0.2">
      <c r="A1006" s="20"/>
      <c r="B1006" s="7"/>
      <c r="C1006" s="7"/>
      <c r="D1006" s="7"/>
      <c r="E1006" s="7"/>
      <c r="F1006" s="26"/>
      <c r="G1006" s="26"/>
      <c r="H1006" s="26"/>
      <c r="I1006" s="26"/>
      <c r="J1006" s="32"/>
      <c r="K1006" s="35"/>
      <c r="L1006" s="7"/>
      <c r="M1006" s="7"/>
      <c r="N1006" s="7"/>
      <c r="O1006" s="18" t="str">
        <f>IF(B1006="","",IF(AND(ISNUMBER(F1006),ISNUMBER(I1006),I1006&gt;=F1006),ROUND((I1006-F1006)*24,4),IF(OR(F1006&lt;&gt;"",I1006&lt;&gt;""),"",IF(AND(ISNUMBER(J1006),J1006&gt;=0),J1006,""))))</f>
        <v/>
      </c>
      <c r="P1006" s="10" t="str">
        <f>IF(B1006="","",IF(AND(ISNUMBER(F1006),ISNUMBER(I1006),I1006&gt;=F1006),"実績：門司発～門司着",IF(OR(F1006&lt;&gt;"",I1006&lt;&gt;""),"要確認：時刻不足・逆転",IF(AND(ISNUMBER(J1006),J1006&gt;=0),"実績：記録の時間","未確認"))))</f>
        <v/>
      </c>
      <c r="Q1006" s="10" t="str">
        <f>IF(B1006="","",IF(ISNUMBER(A1006),YEAR(A1006)-IF(MONTH(A1006)&lt;4,1,0),""))</f>
        <v/>
      </c>
      <c r="R1006" s="10" t="str">
        <f>IF(B1006="","",IF(OR(NOT(ISNUMBER(A1006)),C1006="",D1006="",L1006="",M1006="",AND(B1006&lt;&gt;"関豊丸",B1006&lt;&gt;"長豊丸")),"要確認：対象船・基本項目",IF(OR(P1006="要確認：時刻不足・逆転",AND(ISNUMBER(G1006),ISNUMBER(H1006),H1006&lt;G1006),AND(ISNUMBER(F1006),ISNUMBER(G1006),G1006&lt;F1006),AND(ISNUMBER(H1006),ISNUMBER(I1006),I1006&lt;H1006),AND(ISNUMBER(J1006),J1006&lt;0),AND(ISNUMBER(K1006),K1006&lt;0)),"要確認：時刻・時間・料金",IF(COUNTIFS(OtherPorts[作業日],A1006,OtherPorts[曳船名],B1006,OtherPorts[船名],D1006,OtherPorts[門司港発],F1006)&gt;1,"要確認：同じ他港作業が重複",IF(OR(NOT(ISNUMBER(O1006)),M1006="未確認"),"要確認：時間・根拠未確認","確認済")))))</f>
        <v/>
      </c>
      <c r="S1006" s="10" t="str">
        <f>IF(B1006="","",IF(ISNUMBER(K1006),0,1))</f>
        <v/>
      </c>
    </row>
    <row r="1007" spans="1:19" ht="24.95" customHeight="1" x14ac:dyDescent="0.2">
      <c r="A1007" s="20"/>
      <c r="B1007" s="7"/>
      <c r="C1007" s="7"/>
      <c r="D1007" s="7"/>
      <c r="E1007" s="7"/>
      <c r="F1007" s="26"/>
      <c r="G1007" s="26"/>
      <c r="H1007" s="26"/>
      <c r="I1007" s="26"/>
      <c r="J1007" s="32"/>
      <c r="K1007" s="35"/>
      <c r="L1007" s="7"/>
      <c r="M1007" s="7"/>
      <c r="N1007" s="7"/>
      <c r="O1007" s="18" t="str">
        <f>IF(B1007="","",IF(AND(ISNUMBER(F1007),ISNUMBER(I1007),I1007&gt;=F1007),ROUND((I1007-F1007)*24,4),IF(OR(F1007&lt;&gt;"",I1007&lt;&gt;""),"",IF(AND(ISNUMBER(J1007),J1007&gt;=0),J1007,""))))</f>
        <v/>
      </c>
      <c r="P1007" s="10" t="str">
        <f>IF(B1007="","",IF(AND(ISNUMBER(F1007),ISNUMBER(I1007),I1007&gt;=F1007),"実績：門司発～門司着",IF(OR(F1007&lt;&gt;"",I1007&lt;&gt;""),"要確認：時刻不足・逆転",IF(AND(ISNUMBER(J1007),J1007&gt;=0),"実績：記録の時間","未確認"))))</f>
        <v/>
      </c>
      <c r="Q1007" s="10" t="str">
        <f>IF(B1007="","",IF(ISNUMBER(A1007),YEAR(A1007)-IF(MONTH(A1007)&lt;4,1,0),""))</f>
        <v/>
      </c>
      <c r="R1007" s="10" t="str">
        <f>IF(B1007="","",IF(OR(NOT(ISNUMBER(A1007)),C1007="",D1007="",L1007="",M1007="",AND(B1007&lt;&gt;"関豊丸",B1007&lt;&gt;"長豊丸")),"要確認：対象船・基本項目",IF(OR(P1007="要確認：時刻不足・逆転",AND(ISNUMBER(G1007),ISNUMBER(H1007),H1007&lt;G1007),AND(ISNUMBER(F1007),ISNUMBER(G1007),G1007&lt;F1007),AND(ISNUMBER(H1007),ISNUMBER(I1007),I1007&lt;H1007),AND(ISNUMBER(J1007),J1007&lt;0),AND(ISNUMBER(K1007),K1007&lt;0)),"要確認：時刻・時間・料金",IF(COUNTIFS(OtherPorts[作業日],A1007,OtherPorts[曳船名],B1007,OtherPorts[船名],D1007,OtherPorts[門司港発],F1007)&gt;1,"要確認：同じ他港作業が重複",IF(OR(NOT(ISNUMBER(O1007)),M1007="未確認"),"要確認：時間・根拠未確認","確認済")))))</f>
        <v/>
      </c>
      <c r="S1007" s="10" t="str">
        <f>IF(B1007="","",IF(ISNUMBER(K1007),0,1))</f>
        <v/>
      </c>
    </row>
    <row r="1008" spans="1:19" ht="24.95" customHeight="1" x14ac:dyDescent="0.2">
      <c r="A1008" s="20"/>
      <c r="B1008" s="7"/>
      <c r="C1008" s="7"/>
      <c r="D1008" s="7"/>
      <c r="E1008" s="7"/>
      <c r="F1008" s="26"/>
      <c r="G1008" s="26"/>
      <c r="H1008" s="26"/>
      <c r="I1008" s="26"/>
      <c r="J1008" s="32"/>
      <c r="K1008" s="35"/>
      <c r="L1008" s="7"/>
      <c r="M1008" s="7"/>
      <c r="N1008" s="7"/>
      <c r="O1008" s="18" t="str">
        <f>IF(B1008="","",IF(AND(ISNUMBER(F1008),ISNUMBER(I1008),I1008&gt;=F1008),ROUND((I1008-F1008)*24,4),IF(OR(F1008&lt;&gt;"",I1008&lt;&gt;""),"",IF(AND(ISNUMBER(J1008),J1008&gt;=0),J1008,""))))</f>
        <v/>
      </c>
      <c r="P1008" s="10" t="str">
        <f>IF(B1008="","",IF(AND(ISNUMBER(F1008),ISNUMBER(I1008),I1008&gt;=F1008),"実績：門司発～門司着",IF(OR(F1008&lt;&gt;"",I1008&lt;&gt;""),"要確認：時刻不足・逆転",IF(AND(ISNUMBER(J1008),J1008&gt;=0),"実績：記録の時間","未確認"))))</f>
        <v/>
      </c>
      <c r="Q1008" s="10" t="str">
        <f>IF(B1008="","",IF(ISNUMBER(A1008),YEAR(A1008)-IF(MONTH(A1008)&lt;4,1,0),""))</f>
        <v/>
      </c>
      <c r="R1008" s="10" t="str">
        <f>IF(B1008="","",IF(OR(NOT(ISNUMBER(A1008)),C1008="",D1008="",L1008="",M1008="",AND(B1008&lt;&gt;"関豊丸",B1008&lt;&gt;"長豊丸")),"要確認：対象船・基本項目",IF(OR(P1008="要確認：時刻不足・逆転",AND(ISNUMBER(G1008),ISNUMBER(H1008),H1008&lt;G1008),AND(ISNUMBER(F1008),ISNUMBER(G1008),G1008&lt;F1008),AND(ISNUMBER(H1008),ISNUMBER(I1008),I1008&lt;H1008),AND(ISNUMBER(J1008),J1008&lt;0),AND(ISNUMBER(K1008),K1008&lt;0)),"要確認：時刻・時間・料金",IF(COUNTIFS(OtherPorts[作業日],A1008,OtherPorts[曳船名],B1008,OtherPorts[船名],D1008,OtherPorts[門司港発],F1008)&gt;1,"要確認：同じ他港作業が重複",IF(OR(NOT(ISNUMBER(O1008)),M1008="未確認"),"要確認：時間・根拠未確認","確認済")))))</f>
        <v/>
      </c>
      <c r="S1008" s="10" t="str">
        <f>IF(B1008="","",IF(ISNUMBER(K1008),0,1))</f>
        <v/>
      </c>
    </row>
    <row r="1009" spans="1:19" ht="24.95" customHeight="1" x14ac:dyDescent="0.2">
      <c r="A1009" s="20"/>
      <c r="B1009" s="7"/>
      <c r="C1009" s="7"/>
      <c r="D1009" s="7"/>
      <c r="E1009" s="7"/>
      <c r="F1009" s="26"/>
      <c r="G1009" s="26"/>
      <c r="H1009" s="26"/>
      <c r="I1009" s="26"/>
      <c r="J1009" s="32"/>
      <c r="K1009" s="35"/>
      <c r="L1009" s="7"/>
      <c r="M1009" s="7"/>
      <c r="N1009" s="7"/>
      <c r="O1009" s="18" t="str">
        <f>IF(B1009="","",IF(AND(ISNUMBER(F1009),ISNUMBER(I1009),I1009&gt;=F1009),ROUND((I1009-F1009)*24,4),IF(OR(F1009&lt;&gt;"",I1009&lt;&gt;""),"",IF(AND(ISNUMBER(J1009),J1009&gt;=0),J1009,""))))</f>
        <v/>
      </c>
      <c r="P1009" s="10" t="str">
        <f>IF(B1009="","",IF(AND(ISNUMBER(F1009),ISNUMBER(I1009),I1009&gt;=F1009),"実績：門司発～門司着",IF(OR(F1009&lt;&gt;"",I1009&lt;&gt;""),"要確認：時刻不足・逆転",IF(AND(ISNUMBER(J1009),J1009&gt;=0),"実績：記録の時間","未確認"))))</f>
        <v/>
      </c>
      <c r="Q1009" s="10" t="str">
        <f>IF(B1009="","",IF(ISNUMBER(A1009),YEAR(A1009)-IF(MONTH(A1009)&lt;4,1,0),""))</f>
        <v/>
      </c>
      <c r="R1009" s="10" t="str">
        <f>IF(B1009="","",IF(OR(NOT(ISNUMBER(A1009)),C1009="",D1009="",L1009="",M1009="",AND(B1009&lt;&gt;"関豊丸",B1009&lt;&gt;"長豊丸")),"要確認：対象船・基本項目",IF(OR(P1009="要確認：時刻不足・逆転",AND(ISNUMBER(G1009),ISNUMBER(H1009),H1009&lt;G1009),AND(ISNUMBER(F1009),ISNUMBER(G1009),G1009&lt;F1009),AND(ISNUMBER(H1009),ISNUMBER(I1009),I1009&lt;H1009),AND(ISNUMBER(J1009),J1009&lt;0),AND(ISNUMBER(K1009),K1009&lt;0)),"要確認：時刻・時間・料金",IF(COUNTIFS(OtherPorts[作業日],A1009,OtherPorts[曳船名],B1009,OtherPorts[船名],D1009,OtherPorts[門司港発],F1009)&gt;1,"要確認：同じ他港作業が重複",IF(OR(NOT(ISNUMBER(O1009)),M1009="未確認"),"要確認：時間・根拠未確認","確認済")))))</f>
        <v/>
      </c>
      <c r="S1009" s="10" t="str">
        <f>IF(B1009="","",IF(ISNUMBER(K1009),0,1))</f>
        <v/>
      </c>
    </row>
    <row r="1010" spans="1:19" ht="24.95" customHeight="1" x14ac:dyDescent="0.2">
      <c r="A1010" s="20"/>
      <c r="B1010" s="7"/>
      <c r="C1010" s="7"/>
      <c r="D1010" s="7"/>
      <c r="E1010" s="7"/>
      <c r="F1010" s="26"/>
      <c r="G1010" s="26"/>
      <c r="H1010" s="26"/>
      <c r="I1010" s="26"/>
      <c r="J1010" s="32"/>
      <c r="K1010" s="35"/>
      <c r="L1010" s="7"/>
      <c r="M1010" s="7"/>
      <c r="N1010" s="7"/>
      <c r="O1010" s="18" t="str">
        <f>IF(B1010="","",IF(AND(ISNUMBER(F1010),ISNUMBER(I1010),I1010&gt;=F1010),ROUND((I1010-F1010)*24,4),IF(OR(F1010&lt;&gt;"",I1010&lt;&gt;""),"",IF(AND(ISNUMBER(J1010),J1010&gt;=0),J1010,""))))</f>
        <v/>
      </c>
      <c r="P1010" s="10" t="str">
        <f>IF(B1010="","",IF(AND(ISNUMBER(F1010),ISNUMBER(I1010),I1010&gt;=F1010),"実績：門司発～門司着",IF(OR(F1010&lt;&gt;"",I1010&lt;&gt;""),"要確認：時刻不足・逆転",IF(AND(ISNUMBER(J1010),J1010&gt;=0),"実績：記録の時間","未確認"))))</f>
        <v/>
      </c>
      <c r="Q1010" s="10" t="str">
        <f>IF(B1010="","",IF(ISNUMBER(A1010),YEAR(A1010)-IF(MONTH(A1010)&lt;4,1,0),""))</f>
        <v/>
      </c>
      <c r="R1010" s="10" t="str">
        <f>IF(B1010="","",IF(OR(NOT(ISNUMBER(A1010)),C1010="",D1010="",L1010="",M1010="",AND(B1010&lt;&gt;"関豊丸",B1010&lt;&gt;"長豊丸")),"要確認：対象船・基本項目",IF(OR(P1010="要確認：時刻不足・逆転",AND(ISNUMBER(G1010),ISNUMBER(H1010),H1010&lt;G1010),AND(ISNUMBER(F1010),ISNUMBER(G1010),G1010&lt;F1010),AND(ISNUMBER(H1010),ISNUMBER(I1010),I1010&lt;H1010),AND(ISNUMBER(J1010),J1010&lt;0),AND(ISNUMBER(K1010),K1010&lt;0)),"要確認：時刻・時間・料金",IF(COUNTIFS(OtherPorts[作業日],A1010,OtherPorts[曳船名],B1010,OtherPorts[船名],D1010,OtherPorts[門司港発],F1010)&gt;1,"要確認：同じ他港作業が重複",IF(OR(NOT(ISNUMBER(O1010)),M1010="未確認"),"要確認：時間・根拠未確認","確認済")))))</f>
        <v/>
      </c>
      <c r="S1010" s="10" t="str">
        <f>IF(B1010="","",IF(ISNUMBER(K1010),0,1))</f>
        <v/>
      </c>
    </row>
    <row r="1011" spans="1:19" ht="24.95" customHeight="1" x14ac:dyDescent="0.2">
      <c r="A1011" s="20"/>
      <c r="B1011" s="7"/>
      <c r="C1011" s="7"/>
      <c r="D1011" s="7"/>
      <c r="E1011" s="7"/>
      <c r="F1011" s="26"/>
      <c r="G1011" s="26"/>
      <c r="H1011" s="26"/>
      <c r="I1011" s="26"/>
      <c r="J1011" s="32"/>
      <c r="K1011" s="35"/>
      <c r="L1011" s="7"/>
      <c r="M1011" s="7"/>
      <c r="N1011" s="7"/>
      <c r="O1011" s="18" t="str">
        <f>IF(B1011="","",IF(AND(ISNUMBER(F1011),ISNUMBER(I1011),I1011&gt;=F1011),ROUND((I1011-F1011)*24,4),IF(OR(F1011&lt;&gt;"",I1011&lt;&gt;""),"",IF(AND(ISNUMBER(J1011),J1011&gt;=0),J1011,""))))</f>
        <v/>
      </c>
      <c r="P1011" s="10" t="str">
        <f>IF(B1011="","",IF(AND(ISNUMBER(F1011),ISNUMBER(I1011),I1011&gt;=F1011),"実績：門司発～門司着",IF(OR(F1011&lt;&gt;"",I1011&lt;&gt;""),"要確認：時刻不足・逆転",IF(AND(ISNUMBER(J1011),J1011&gt;=0),"実績：記録の時間","未確認"))))</f>
        <v/>
      </c>
      <c r="Q1011" s="10" t="str">
        <f>IF(B1011="","",IF(ISNUMBER(A1011),YEAR(A1011)-IF(MONTH(A1011)&lt;4,1,0),""))</f>
        <v/>
      </c>
      <c r="R1011" s="10" t="str">
        <f>IF(B1011="","",IF(OR(NOT(ISNUMBER(A1011)),C1011="",D1011="",L1011="",M1011="",AND(B1011&lt;&gt;"関豊丸",B1011&lt;&gt;"長豊丸")),"要確認：対象船・基本項目",IF(OR(P1011="要確認：時刻不足・逆転",AND(ISNUMBER(G1011),ISNUMBER(H1011),H1011&lt;G1011),AND(ISNUMBER(F1011),ISNUMBER(G1011),G1011&lt;F1011),AND(ISNUMBER(H1011),ISNUMBER(I1011),I1011&lt;H1011),AND(ISNUMBER(J1011),J1011&lt;0),AND(ISNUMBER(K1011),K1011&lt;0)),"要確認：時刻・時間・料金",IF(COUNTIFS(OtherPorts[作業日],A1011,OtherPorts[曳船名],B1011,OtherPorts[船名],D1011,OtherPorts[門司港発],F1011)&gt;1,"要確認：同じ他港作業が重複",IF(OR(NOT(ISNUMBER(O1011)),M1011="未確認"),"要確認：時間・根拠未確認","確認済")))))</f>
        <v/>
      </c>
      <c r="S1011" s="10" t="str">
        <f>IF(B1011="","",IF(ISNUMBER(K1011),0,1))</f>
        <v/>
      </c>
    </row>
    <row r="1012" spans="1:19" ht="24.95" customHeight="1" x14ac:dyDescent="0.2">
      <c r="A1012" s="20"/>
      <c r="B1012" s="7"/>
      <c r="C1012" s="7"/>
      <c r="D1012" s="7"/>
      <c r="E1012" s="7"/>
      <c r="F1012" s="26"/>
      <c r="G1012" s="26"/>
      <c r="H1012" s="26"/>
      <c r="I1012" s="26"/>
      <c r="J1012" s="32"/>
      <c r="K1012" s="35"/>
      <c r="L1012" s="7"/>
      <c r="M1012" s="7"/>
      <c r="N1012" s="7"/>
      <c r="O1012" s="18" t="str">
        <f>IF(B1012="","",IF(AND(ISNUMBER(F1012),ISNUMBER(I1012),I1012&gt;=F1012),ROUND((I1012-F1012)*24,4),IF(OR(F1012&lt;&gt;"",I1012&lt;&gt;""),"",IF(AND(ISNUMBER(J1012),J1012&gt;=0),J1012,""))))</f>
        <v/>
      </c>
      <c r="P1012" s="10" t="str">
        <f>IF(B1012="","",IF(AND(ISNUMBER(F1012),ISNUMBER(I1012),I1012&gt;=F1012),"実績：門司発～門司着",IF(OR(F1012&lt;&gt;"",I1012&lt;&gt;""),"要確認：時刻不足・逆転",IF(AND(ISNUMBER(J1012),J1012&gt;=0),"実績：記録の時間","未確認"))))</f>
        <v/>
      </c>
      <c r="Q1012" s="10" t="str">
        <f>IF(B1012="","",IF(ISNUMBER(A1012),YEAR(A1012)-IF(MONTH(A1012)&lt;4,1,0),""))</f>
        <v/>
      </c>
      <c r="R1012" s="10" t="str">
        <f>IF(B1012="","",IF(OR(NOT(ISNUMBER(A1012)),C1012="",D1012="",L1012="",M1012="",AND(B1012&lt;&gt;"関豊丸",B1012&lt;&gt;"長豊丸")),"要確認：対象船・基本項目",IF(OR(P1012="要確認：時刻不足・逆転",AND(ISNUMBER(G1012),ISNUMBER(H1012),H1012&lt;G1012),AND(ISNUMBER(F1012),ISNUMBER(G1012),G1012&lt;F1012),AND(ISNUMBER(H1012),ISNUMBER(I1012),I1012&lt;H1012),AND(ISNUMBER(J1012),J1012&lt;0),AND(ISNUMBER(K1012),K1012&lt;0)),"要確認：時刻・時間・料金",IF(COUNTIFS(OtherPorts[作業日],A1012,OtherPorts[曳船名],B1012,OtherPorts[船名],D1012,OtherPorts[門司港発],F1012)&gt;1,"要確認：同じ他港作業が重複",IF(OR(NOT(ISNUMBER(O1012)),M1012="未確認"),"要確認：時間・根拠未確認","確認済")))))</f>
        <v/>
      </c>
      <c r="S1012" s="10" t="str">
        <f>IF(B1012="","",IF(ISNUMBER(K1012),0,1))</f>
        <v/>
      </c>
    </row>
    <row r="1013" spans="1:19" ht="24.95" customHeight="1" x14ac:dyDescent="0.2">
      <c r="A1013" s="20"/>
      <c r="B1013" s="7"/>
      <c r="C1013" s="7"/>
      <c r="D1013" s="7"/>
      <c r="E1013" s="7"/>
      <c r="F1013" s="26"/>
      <c r="G1013" s="26"/>
      <c r="H1013" s="26"/>
      <c r="I1013" s="26"/>
      <c r="J1013" s="32"/>
      <c r="K1013" s="35"/>
      <c r="L1013" s="7"/>
      <c r="M1013" s="7"/>
      <c r="N1013" s="7"/>
      <c r="O1013" s="18" t="str">
        <f>IF(B1013="","",IF(AND(ISNUMBER(F1013),ISNUMBER(I1013),I1013&gt;=F1013),ROUND((I1013-F1013)*24,4),IF(OR(F1013&lt;&gt;"",I1013&lt;&gt;""),"",IF(AND(ISNUMBER(J1013),J1013&gt;=0),J1013,""))))</f>
        <v/>
      </c>
      <c r="P1013" s="10" t="str">
        <f>IF(B1013="","",IF(AND(ISNUMBER(F1013),ISNUMBER(I1013),I1013&gt;=F1013),"実績：門司発～門司着",IF(OR(F1013&lt;&gt;"",I1013&lt;&gt;""),"要確認：時刻不足・逆転",IF(AND(ISNUMBER(J1013),J1013&gt;=0),"実績：記録の時間","未確認"))))</f>
        <v/>
      </c>
      <c r="Q1013" s="10" t="str">
        <f>IF(B1013="","",IF(ISNUMBER(A1013),YEAR(A1013)-IF(MONTH(A1013)&lt;4,1,0),""))</f>
        <v/>
      </c>
      <c r="R1013" s="10" t="str">
        <f>IF(B1013="","",IF(OR(NOT(ISNUMBER(A1013)),C1013="",D1013="",L1013="",M1013="",AND(B1013&lt;&gt;"関豊丸",B1013&lt;&gt;"長豊丸")),"要確認：対象船・基本項目",IF(OR(P1013="要確認：時刻不足・逆転",AND(ISNUMBER(G1013),ISNUMBER(H1013),H1013&lt;G1013),AND(ISNUMBER(F1013),ISNUMBER(G1013),G1013&lt;F1013),AND(ISNUMBER(H1013),ISNUMBER(I1013),I1013&lt;H1013),AND(ISNUMBER(J1013),J1013&lt;0),AND(ISNUMBER(K1013),K1013&lt;0)),"要確認：時刻・時間・料金",IF(COUNTIFS(OtherPorts[作業日],A1013,OtherPorts[曳船名],B1013,OtherPorts[船名],D1013,OtherPorts[門司港発],F1013)&gt;1,"要確認：同じ他港作業が重複",IF(OR(NOT(ISNUMBER(O1013)),M1013="未確認"),"要確認：時間・根拠未確認","確認済")))))</f>
        <v/>
      </c>
      <c r="S1013" s="10" t="str">
        <f>IF(B1013="","",IF(ISNUMBER(K1013),0,1))</f>
        <v/>
      </c>
    </row>
    <row r="1014" spans="1:19" ht="24.95" customHeight="1" x14ac:dyDescent="0.2">
      <c r="A1014" s="20"/>
      <c r="B1014" s="7"/>
      <c r="C1014" s="7"/>
      <c r="D1014" s="7"/>
      <c r="E1014" s="7"/>
      <c r="F1014" s="26"/>
      <c r="G1014" s="26"/>
      <c r="H1014" s="26"/>
      <c r="I1014" s="26"/>
      <c r="J1014" s="32"/>
      <c r="K1014" s="35"/>
      <c r="L1014" s="7"/>
      <c r="M1014" s="7"/>
      <c r="N1014" s="7"/>
      <c r="O1014" s="18" t="str">
        <f>IF(B1014="","",IF(AND(ISNUMBER(F1014),ISNUMBER(I1014),I1014&gt;=F1014),ROUND((I1014-F1014)*24,4),IF(OR(F1014&lt;&gt;"",I1014&lt;&gt;""),"",IF(AND(ISNUMBER(J1014),J1014&gt;=0),J1014,""))))</f>
        <v/>
      </c>
      <c r="P1014" s="10" t="str">
        <f>IF(B1014="","",IF(AND(ISNUMBER(F1014),ISNUMBER(I1014),I1014&gt;=F1014),"実績：門司発～門司着",IF(OR(F1014&lt;&gt;"",I1014&lt;&gt;""),"要確認：時刻不足・逆転",IF(AND(ISNUMBER(J1014),J1014&gt;=0),"実績：記録の時間","未確認"))))</f>
        <v/>
      </c>
      <c r="Q1014" s="10" t="str">
        <f>IF(B1014="","",IF(ISNUMBER(A1014),YEAR(A1014)-IF(MONTH(A1014)&lt;4,1,0),""))</f>
        <v/>
      </c>
      <c r="R1014" s="10" t="str">
        <f>IF(B1014="","",IF(OR(NOT(ISNUMBER(A1014)),C1014="",D1014="",L1014="",M1014="",AND(B1014&lt;&gt;"関豊丸",B1014&lt;&gt;"長豊丸")),"要確認：対象船・基本項目",IF(OR(P1014="要確認：時刻不足・逆転",AND(ISNUMBER(G1014),ISNUMBER(H1014),H1014&lt;G1014),AND(ISNUMBER(F1014),ISNUMBER(G1014),G1014&lt;F1014),AND(ISNUMBER(H1014),ISNUMBER(I1014),I1014&lt;H1014),AND(ISNUMBER(J1014),J1014&lt;0),AND(ISNUMBER(K1014),K1014&lt;0)),"要確認：時刻・時間・料金",IF(COUNTIFS(OtherPorts[作業日],A1014,OtherPorts[曳船名],B1014,OtherPorts[船名],D1014,OtherPorts[門司港発],F1014)&gt;1,"要確認：同じ他港作業が重複",IF(OR(NOT(ISNUMBER(O1014)),M1014="未確認"),"要確認：時間・根拠未確認","確認済")))))</f>
        <v/>
      </c>
      <c r="S1014" s="10" t="str">
        <f>IF(B1014="","",IF(ISNUMBER(K1014),0,1))</f>
        <v/>
      </c>
    </row>
    <row r="1015" spans="1:19" ht="24.95" customHeight="1" x14ac:dyDescent="0.2">
      <c r="A1015" s="20"/>
      <c r="B1015" s="7"/>
      <c r="C1015" s="7"/>
      <c r="D1015" s="7"/>
      <c r="E1015" s="7"/>
      <c r="F1015" s="26"/>
      <c r="G1015" s="26"/>
      <c r="H1015" s="26"/>
      <c r="I1015" s="26"/>
      <c r="J1015" s="32"/>
      <c r="K1015" s="35"/>
      <c r="L1015" s="7"/>
      <c r="M1015" s="7"/>
      <c r="N1015" s="7"/>
      <c r="O1015" s="18" t="str">
        <f>IF(B1015="","",IF(AND(ISNUMBER(F1015),ISNUMBER(I1015),I1015&gt;=F1015),ROUND((I1015-F1015)*24,4),IF(OR(F1015&lt;&gt;"",I1015&lt;&gt;""),"",IF(AND(ISNUMBER(J1015),J1015&gt;=0),J1015,""))))</f>
        <v/>
      </c>
      <c r="P1015" s="10" t="str">
        <f>IF(B1015="","",IF(AND(ISNUMBER(F1015),ISNUMBER(I1015),I1015&gt;=F1015),"実績：門司発～門司着",IF(OR(F1015&lt;&gt;"",I1015&lt;&gt;""),"要確認：時刻不足・逆転",IF(AND(ISNUMBER(J1015),J1015&gt;=0),"実績：記録の時間","未確認"))))</f>
        <v/>
      </c>
      <c r="Q1015" s="10" t="str">
        <f>IF(B1015="","",IF(ISNUMBER(A1015),YEAR(A1015)-IF(MONTH(A1015)&lt;4,1,0),""))</f>
        <v/>
      </c>
      <c r="R1015" s="10" t="str">
        <f>IF(B1015="","",IF(OR(NOT(ISNUMBER(A1015)),C1015="",D1015="",L1015="",M1015="",AND(B1015&lt;&gt;"関豊丸",B1015&lt;&gt;"長豊丸")),"要確認：対象船・基本項目",IF(OR(P1015="要確認：時刻不足・逆転",AND(ISNUMBER(G1015),ISNUMBER(H1015),H1015&lt;G1015),AND(ISNUMBER(F1015),ISNUMBER(G1015),G1015&lt;F1015),AND(ISNUMBER(H1015),ISNUMBER(I1015),I1015&lt;H1015),AND(ISNUMBER(J1015),J1015&lt;0),AND(ISNUMBER(K1015),K1015&lt;0)),"要確認：時刻・時間・料金",IF(COUNTIFS(OtherPorts[作業日],A1015,OtherPorts[曳船名],B1015,OtherPorts[船名],D1015,OtherPorts[門司港発],F1015)&gt;1,"要確認：同じ他港作業が重複",IF(OR(NOT(ISNUMBER(O1015)),M1015="未確認"),"要確認：時間・根拠未確認","確認済")))))</f>
        <v/>
      </c>
      <c r="S1015" s="10" t="str">
        <f>IF(B1015="","",IF(ISNUMBER(K1015),0,1))</f>
        <v/>
      </c>
    </row>
    <row r="1016" spans="1:19" ht="24.95" customHeight="1" x14ac:dyDescent="0.2">
      <c r="A1016" s="20"/>
      <c r="B1016" s="7"/>
      <c r="C1016" s="7"/>
      <c r="D1016" s="7"/>
      <c r="E1016" s="7"/>
      <c r="F1016" s="26"/>
      <c r="G1016" s="26"/>
      <c r="H1016" s="26"/>
      <c r="I1016" s="26"/>
      <c r="J1016" s="32"/>
      <c r="K1016" s="35"/>
      <c r="L1016" s="7"/>
      <c r="M1016" s="7"/>
      <c r="N1016" s="7"/>
      <c r="O1016" s="18" t="str">
        <f>IF(B1016="","",IF(AND(ISNUMBER(F1016),ISNUMBER(I1016),I1016&gt;=F1016),ROUND((I1016-F1016)*24,4),IF(OR(F1016&lt;&gt;"",I1016&lt;&gt;""),"",IF(AND(ISNUMBER(J1016),J1016&gt;=0),J1016,""))))</f>
        <v/>
      </c>
      <c r="P1016" s="10" t="str">
        <f>IF(B1016="","",IF(AND(ISNUMBER(F1016),ISNUMBER(I1016),I1016&gt;=F1016),"実績：門司発～門司着",IF(OR(F1016&lt;&gt;"",I1016&lt;&gt;""),"要確認：時刻不足・逆転",IF(AND(ISNUMBER(J1016),J1016&gt;=0),"実績：記録の時間","未確認"))))</f>
        <v/>
      </c>
      <c r="Q1016" s="10" t="str">
        <f>IF(B1016="","",IF(ISNUMBER(A1016),YEAR(A1016)-IF(MONTH(A1016)&lt;4,1,0),""))</f>
        <v/>
      </c>
      <c r="R1016" s="10" t="str">
        <f>IF(B1016="","",IF(OR(NOT(ISNUMBER(A1016)),C1016="",D1016="",L1016="",M1016="",AND(B1016&lt;&gt;"関豊丸",B1016&lt;&gt;"長豊丸")),"要確認：対象船・基本項目",IF(OR(P1016="要確認：時刻不足・逆転",AND(ISNUMBER(G1016),ISNUMBER(H1016),H1016&lt;G1016),AND(ISNUMBER(F1016),ISNUMBER(G1016),G1016&lt;F1016),AND(ISNUMBER(H1016),ISNUMBER(I1016),I1016&lt;H1016),AND(ISNUMBER(J1016),J1016&lt;0),AND(ISNUMBER(K1016),K1016&lt;0)),"要確認：時刻・時間・料金",IF(COUNTIFS(OtherPorts[作業日],A1016,OtherPorts[曳船名],B1016,OtherPorts[船名],D1016,OtherPorts[門司港発],F1016)&gt;1,"要確認：同じ他港作業が重複",IF(OR(NOT(ISNUMBER(O1016)),M1016="未確認"),"要確認：時間・根拠未確認","確認済")))))</f>
        <v/>
      </c>
      <c r="S1016" s="10" t="str">
        <f>IF(B1016="","",IF(ISNUMBER(K1016),0,1))</f>
        <v/>
      </c>
    </row>
    <row r="1017" spans="1:19" ht="24.95" customHeight="1" x14ac:dyDescent="0.2">
      <c r="A1017" s="20"/>
      <c r="B1017" s="7"/>
      <c r="C1017" s="7"/>
      <c r="D1017" s="7"/>
      <c r="E1017" s="7"/>
      <c r="F1017" s="26"/>
      <c r="G1017" s="26"/>
      <c r="H1017" s="26"/>
      <c r="I1017" s="26"/>
      <c r="J1017" s="32"/>
      <c r="K1017" s="35"/>
      <c r="L1017" s="7"/>
      <c r="M1017" s="7"/>
      <c r="N1017" s="7"/>
      <c r="O1017" s="18" t="str">
        <f>IF(B1017="","",IF(AND(ISNUMBER(F1017),ISNUMBER(I1017),I1017&gt;=F1017),ROUND((I1017-F1017)*24,4),IF(OR(F1017&lt;&gt;"",I1017&lt;&gt;""),"",IF(AND(ISNUMBER(J1017),J1017&gt;=0),J1017,""))))</f>
        <v/>
      </c>
      <c r="P1017" s="10" t="str">
        <f>IF(B1017="","",IF(AND(ISNUMBER(F1017),ISNUMBER(I1017),I1017&gt;=F1017),"実績：門司発～門司着",IF(OR(F1017&lt;&gt;"",I1017&lt;&gt;""),"要確認：時刻不足・逆転",IF(AND(ISNUMBER(J1017),J1017&gt;=0),"実績：記録の時間","未確認"))))</f>
        <v/>
      </c>
      <c r="Q1017" s="10" t="str">
        <f>IF(B1017="","",IF(ISNUMBER(A1017),YEAR(A1017)-IF(MONTH(A1017)&lt;4,1,0),""))</f>
        <v/>
      </c>
      <c r="R1017" s="10" t="str">
        <f>IF(B1017="","",IF(OR(NOT(ISNUMBER(A1017)),C1017="",D1017="",L1017="",M1017="",AND(B1017&lt;&gt;"関豊丸",B1017&lt;&gt;"長豊丸")),"要確認：対象船・基本項目",IF(OR(P1017="要確認：時刻不足・逆転",AND(ISNUMBER(G1017),ISNUMBER(H1017),H1017&lt;G1017),AND(ISNUMBER(F1017),ISNUMBER(G1017),G1017&lt;F1017),AND(ISNUMBER(H1017),ISNUMBER(I1017),I1017&lt;H1017),AND(ISNUMBER(J1017),J1017&lt;0),AND(ISNUMBER(K1017),K1017&lt;0)),"要確認：時刻・時間・料金",IF(COUNTIFS(OtherPorts[作業日],A1017,OtherPorts[曳船名],B1017,OtherPorts[船名],D1017,OtherPorts[門司港発],F1017)&gt;1,"要確認：同じ他港作業が重複",IF(OR(NOT(ISNUMBER(O1017)),M1017="未確認"),"要確認：時間・根拠未確認","確認済")))))</f>
        <v/>
      </c>
      <c r="S1017" s="10" t="str">
        <f>IF(B1017="","",IF(ISNUMBER(K1017),0,1))</f>
        <v/>
      </c>
    </row>
    <row r="1018" spans="1:19" ht="24.95" customHeight="1" x14ac:dyDescent="0.2">
      <c r="A1018" s="20"/>
      <c r="B1018" s="7"/>
      <c r="C1018" s="7"/>
      <c r="D1018" s="7"/>
      <c r="E1018" s="7"/>
      <c r="F1018" s="26"/>
      <c r="G1018" s="26"/>
      <c r="H1018" s="26"/>
      <c r="I1018" s="26"/>
      <c r="J1018" s="32"/>
      <c r="K1018" s="35"/>
      <c r="L1018" s="7"/>
      <c r="M1018" s="7"/>
      <c r="N1018" s="7"/>
      <c r="O1018" s="18" t="str">
        <f>IF(B1018="","",IF(AND(ISNUMBER(F1018),ISNUMBER(I1018),I1018&gt;=F1018),ROUND((I1018-F1018)*24,4),IF(OR(F1018&lt;&gt;"",I1018&lt;&gt;""),"",IF(AND(ISNUMBER(J1018),J1018&gt;=0),J1018,""))))</f>
        <v/>
      </c>
      <c r="P1018" s="10" t="str">
        <f>IF(B1018="","",IF(AND(ISNUMBER(F1018),ISNUMBER(I1018),I1018&gt;=F1018),"実績：門司発～門司着",IF(OR(F1018&lt;&gt;"",I1018&lt;&gt;""),"要確認：時刻不足・逆転",IF(AND(ISNUMBER(J1018),J1018&gt;=0),"実績：記録の時間","未確認"))))</f>
        <v/>
      </c>
      <c r="Q1018" s="10" t="str">
        <f>IF(B1018="","",IF(ISNUMBER(A1018),YEAR(A1018)-IF(MONTH(A1018)&lt;4,1,0),""))</f>
        <v/>
      </c>
      <c r="R1018" s="10" t="str">
        <f>IF(B1018="","",IF(OR(NOT(ISNUMBER(A1018)),C1018="",D1018="",L1018="",M1018="",AND(B1018&lt;&gt;"関豊丸",B1018&lt;&gt;"長豊丸")),"要確認：対象船・基本項目",IF(OR(P1018="要確認：時刻不足・逆転",AND(ISNUMBER(G1018),ISNUMBER(H1018),H1018&lt;G1018),AND(ISNUMBER(F1018),ISNUMBER(G1018),G1018&lt;F1018),AND(ISNUMBER(H1018),ISNUMBER(I1018),I1018&lt;H1018),AND(ISNUMBER(J1018),J1018&lt;0),AND(ISNUMBER(K1018),K1018&lt;0)),"要確認：時刻・時間・料金",IF(COUNTIFS(OtherPorts[作業日],A1018,OtherPorts[曳船名],B1018,OtherPorts[船名],D1018,OtherPorts[門司港発],F1018)&gt;1,"要確認：同じ他港作業が重複",IF(OR(NOT(ISNUMBER(O1018)),M1018="未確認"),"要確認：時間・根拠未確認","確認済")))))</f>
        <v/>
      </c>
      <c r="S1018" s="10" t="str">
        <f>IF(B1018="","",IF(ISNUMBER(K1018),0,1))</f>
        <v/>
      </c>
    </row>
    <row r="1019" spans="1:19" ht="24.95" customHeight="1" x14ac:dyDescent="0.2">
      <c r="A1019" s="20"/>
      <c r="B1019" s="7"/>
      <c r="C1019" s="7"/>
      <c r="D1019" s="7"/>
      <c r="E1019" s="7"/>
      <c r="F1019" s="26"/>
      <c r="G1019" s="26"/>
      <c r="H1019" s="26"/>
      <c r="I1019" s="26"/>
      <c r="J1019" s="32"/>
      <c r="K1019" s="35"/>
      <c r="L1019" s="7"/>
      <c r="M1019" s="7"/>
      <c r="N1019" s="7"/>
      <c r="O1019" s="18" t="str">
        <f>IF(B1019="","",IF(AND(ISNUMBER(F1019),ISNUMBER(I1019),I1019&gt;=F1019),ROUND((I1019-F1019)*24,4),IF(OR(F1019&lt;&gt;"",I1019&lt;&gt;""),"",IF(AND(ISNUMBER(J1019),J1019&gt;=0),J1019,""))))</f>
        <v/>
      </c>
      <c r="P1019" s="10" t="str">
        <f>IF(B1019="","",IF(AND(ISNUMBER(F1019),ISNUMBER(I1019),I1019&gt;=F1019),"実績：門司発～門司着",IF(OR(F1019&lt;&gt;"",I1019&lt;&gt;""),"要確認：時刻不足・逆転",IF(AND(ISNUMBER(J1019),J1019&gt;=0),"実績：記録の時間","未確認"))))</f>
        <v/>
      </c>
      <c r="Q1019" s="10" t="str">
        <f>IF(B1019="","",IF(ISNUMBER(A1019),YEAR(A1019)-IF(MONTH(A1019)&lt;4,1,0),""))</f>
        <v/>
      </c>
      <c r="R1019" s="10" t="str">
        <f>IF(B1019="","",IF(OR(NOT(ISNUMBER(A1019)),C1019="",D1019="",L1019="",M1019="",AND(B1019&lt;&gt;"関豊丸",B1019&lt;&gt;"長豊丸")),"要確認：対象船・基本項目",IF(OR(P1019="要確認：時刻不足・逆転",AND(ISNUMBER(G1019),ISNUMBER(H1019),H1019&lt;G1019),AND(ISNUMBER(F1019),ISNUMBER(G1019),G1019&lt;F1019),AND(ISNUMBER(H1019),ISNUMBER(I1019),I1019&lt;H1019),AND(ISNUMBER(J1019),J1019&lt;0),AND(ISNUMBER(K1019),K1019&lt;0)),"要確認：時刻・時間・料金",IF(COUNTIFS(OtherPorts[作業日],A1019,OtherPorts[曳船名],B1019,OtherPorts[船名],D1019,OtherPorts[門司港発],F1019)&gt;1,"要確認：同じ他港作業が重複",IF(OR(NOT(ISNUMBER(O1019)),M1019="未確認"),"要確認：時間・根拠未確認","確認済")))))</f>
        <v/>
      </c>
      <c r="S1019" s="10" t="str">
        <f>IF(B1019="","",IF(ISNUMBER(K1019),0,1))</f>
        <v/>
      </c>
    </row>
    <row r="1020" spans="1:19" ht="24.95" customHeight="1" x14ac:dyDescent="0.2">
      <c r="A1020" s="20"/>
      <c r="B1020" s="7"/>
      <c r="C1020" s="7"/>
      <c r="D1020" s="7"/>
      <c r="E1020" s="7"/>
      <c r="F1020" s="26"/>
      <c r="G1020" s="26"/>
      <c r="H1020" s="26"/>
      <c r="I1020" s="26"/>
      <c r="J1020" s="32"/>
      <c r="K1020" s="35"/>
      <c r="L1020" s="7"/>
      <c r="M1020" s="7"/>
      <c r="N1020" s="7"/>
      <c r="O1020" s="18" t="str">
        <f>IF(B1020="","",IF(AND(ISNUMBER(F1020),ISNUMBER(I1020),I1020&gt;=F1020),ROUND((I1020-F1020)*24,4),IF(OR(F1020&lt;&gt;"",I1020&lt;&gt;""),"",IF(AND(ISNUMBER(J1020),J1020&gt;=0),J1020,""))))</f>
        <v/>
      </c>
      <c r="P1020" s="10" t="str">
        <f>IF(B1020="","",IF(AND(ISNUMBER(F1020),ISNUMBER(I1020),I1020&gt;=F1020),"実績：門司発～門司着",IF(OR(F1020&lt;&gt;"",I1020&lt;&gt;""),"要確認：時刻不足・逆転",IF(AND(ISNUMBER(J1020),J1020&gt;=0),"実績：記録の時間","未確認"))))</f>
        <v/>
      </c>
      <c r="Q1020" s="10" t="str">
        <f>IF(B1020="","",IF(ISNUMBER(A1020),YEAR(A1020)-IF(MONTH(A1020)&lt;4,1,0),""))</f>
        <v/>
      </c>
      <c r="R1020" s="10" t="str">
        <f>IF(B1020="","",IF(OR(NOT(ISNUMBER(A1020)),C1020="",D1020="",L1020="",M1020="",AND(B1020&lt;&gt;"関豊丸",B1020&lt;&gt;"長豊丸")),"要確認：対象船・基本項目",IF(OR(P1020="要確認：時刻不足・逆転",AND(ISNUMBER(G1020),ISNUMBER(H1020),H1020&lt;G1020),AND(ISNUMBER(F1020),ISNUMBER(G1020),G1020&lt;F1020),AND(ISNUMBER(H1020),ISNUMBER(I1020),I1020&lt;H1020),AND(ISNUMBER(J1020),J1020&lt;0),AND(ISNUMBER(K1020),K1020&lt;0)),"要確認：時刻・時間・料金",IF(COUNTIFS(OtherPorts[作業日],A1020,OtherPorts[曳船名],B1020,OtherPorts[船名],D1020,OtherPorts[門司港発],F1020)&gt;1,"要確認：同じ他港作業が重複",IF(OR(NOT(ISNUMBER(O1020)),M1020="未確認"),"要確認：時間・根拠未確認","確認済")))))</f>
        <v/>
      </c>
      <c r="S1020" s="10" t="str">
        <f>IF(B1020="","",IF(ISNUMBER(K1020),0,1))</f>
        <v/>
      </c>
    </row>
    <row r="1021" spans="1:19" ht="24.95" customHeight="1" x14ac:dyDescent="0.2">
      <c r="A1021" s="20"/>
      <c r="B1021" s="7"/>
      <c r="C1021" s="7"/>
      <c r="D1021" s="7"/>
      <c r="E1021" s="7"/>
      <c r="F1021" s="26"/>
      <c r="G1021" s="26"/>
      <c r="H1021" s="26"/>
      <c r="I1021" s="26"/>
      <c r="J1021" s="32"/>
      <c r="K1021" s="35"/>
      <c r="L1021" s="7"/>
      <c r="M1021" s="7"/>
      <c r="N1021" s="7"/>
      <c r="O1021" s="18" t="str">
        <f>IF(B1021="","",IF(AND(ISNUMBER(F1021),ISNUMBER(I1021),I1021&gt;=F1021),ROUND((I1021-F1021)*24,4),IF(OR(F1021&lt;&gt;"",I1021&lt;&gt;""),"",IF(AND(ISNUMBER(J1021),J1021&gt;=0),J1021,""))))</f>
        <v/>
      </c>
      <c r="P1021" s="10" t="str">
        <f>IF(B1021="","",IF(AND(ISNUMBER(F1021),ISNUMBER(I1021),I1021&gt;=F1021),"実績：門司発～門司着",IF(OR(F1021&lt;&gt;"",I1021&lt;&gt;""),"要確認：時刻不足・逆転",IF(AND(ISNUMBER(J1021),J1021&gt;=0),"実績：記録の時間","未確認"))))</f>
        <v/>
      </c>
      <c r="Q1021" s="10" t="str">
        <f>IF(B1021="","",IF(ISNUMBER(A1021),YEAR(A1021)-IF(MONTH(A1021)&lt;4,1,0),""))</f>
        <v/>
      </c>
      <c r="R1021" s="10" t="str">
        <f>IF(B1021="","",IF(OR(NOT(ISNUMBER(A1021)),C1021="",D1021="",L1021="",M1021="",AND(B1021&lt;&gt;"関豊丸",B1021&lt;&gt;"長豊丸")),"要確認：対象船・基本項目",IF(OR(P1021="要確認：時刻不足・逆転",AND(ISNUMBER(G1021),ISNUMBER(H1021),H1021&lt;G1021),AND(ISNUMBER(F1021),ISNUMBER(G1021),G1021&lt;F1021),AND(ISNUMBER(H1021),ISNUMBER(I1021),I1021&lt;H1021),AND(ISNUMBER(J1021),J1021&lt;0),AND(ISNUMBER(K1021),K1021&lt;0)),"要確認：時刻・時間・料金",IF(COUNTIFS(OtherPorts[作業日],A1021,OtherPorts[曳船名],B1021,OtherPorts[船名],D1021,OtherPorts[門司港発],F1021)&gt;1,"要確認：同じ他港作業が重複",IF(OR(NOT(ISNUMBER(O1021)),M1021="未確認"),"要確認：時間・根拠未確認","確認済")))))</f>
        <v/>
      </c>
      <c r="S1021" s="10" t="str">
        <f>IF(B1021="","",IF(ISNUMBER(K1021),0,1))</f>
        <v/>
      </c>
    </row>
    <row r="1022" spans="1:19" ht="24.95" customHeight="1" x14ac:dyDescent="0.2">
      <c r="A1022" s="20"/>
      <c r="B1022" s="7"/>
      <c r="C1022" s="7"/>
      <c r="D1022" s="7"/>
      <c r="E1022" s="7"/>
      <c r="F1022" s="26"/>
      <c r="G1022" s="26"/>
      <c r="H1022" s="26"/>
      <c r="I1022" s="26"/>
      <c r="J1022" s="32"/>
      <c r="K1022" s="35"/>
      <c r="L1022" s="7"/>
      <c r="M1022" s="7"/>
      <c r="N1022" s="7"/>
      <c r="O1022" s="18" t="str">
        <f>IF(B1022="","",IF(AND(ISNUMBER(F1022),ISNUMBER(I1022),I1022&gt;=F1022),ROUND((I1022-F1022)*24,4),IF(OR(F1022&lt;&gt;"",I1022&lt;&gt;""),"",IF(AND(ISNUMBER(J1022),J1022&gt;=0),J1022,""))))</f>
        <v/>
      </c>
      <c r="P1022" s="10" t="str">
        <f>IF(B1022="","",IF(AND(ISNUMBER(F1022),ISNUMBER(I1022),I1022&gt;=F1022),"実績：門司発～門司着",IF(OR(F1022&lt;&gt;"",I1022&lt;&gt;""),"要確認：時刻不足・逆転",IF(AND(ISNUMBER(J1022),J1022&gt;=0),"実績：記録の時間","未確認"))))</f>
        <v/>
      </c>
      <c r="Q1022" s="10" t="str">
        <f>IF(B1022="","",IF(ISNUMBER(A1022),YEAR(A1022)-IF(MONTH(A1022)&lt;4,1,0),""))</f>
        <v/>
      </c>
      <c r="R1022" s="10" t="str">
        <f>IF(B1022="","",IF(OR(NOT(ISNUMBER(A1022)),C1022="",D1022="",L1022="",M1022="",AND(B1022&lt;&gt;"関豊丸",B1022&lt;&gt;"長豊丸")),"要確認：対象船・基本項目",IF(OR(P1022="要確認：時刻不足・逆転",AND(ISNUMBER(G1022),ISNUMBER(H1022),H1022&lt;G1022),AND(ISNUMBER(F1022),ISNUMBER(G1022),G1022&lt;F1022),AND(ISNUMBER(H1022),ISNUMBER(I1022),I1022&lt;H1022),AND(ISNUMBER(J1022),J1022&lt;0),AND(ISNUMBER(K1022),K1022&lt;0)),"要確認：時刻・時間・料金",IF(COUNTIFS(OtherPorts[作業日],A1022,OtherPorts[曳船名],B1022,OtherPorts[船名],D1022,OtherPorts[門司港発],F1022)&gt;1,"要確認：同じ他港作業が重複",IF(OR(NOT(ISNUMBER(O1022)),M1022="未確認"),"要確認：時間・根拠未確認","確認済")))))</f>
        <v/>
      </c>
      <c r="S1022" s="10" t="str">
        <f>IF(B1022="","",IF(ISNUMBER(K1022),0,1))</f>
        <v/>
      </c>
    </row>
    <row r="1023" spans="1:19" ht="24.95" customHeight="1" x14ac:dyDescent="0.2">
      <c r="A1023" s="20"/>
      <c r="B1023" s="7"/>
      <c r="C1023" s="7"/>
      <c r="D1023" s="7"/>
      <c r="E1023" s="7"/>
      <c r="F1023" s="26"/>
      <c r="G1023" s="26"/>
      <c r="H1023" s="26"/>
      <c r="I1023" s="26"/>
      <c r="J1023" s="32"/>
      <c r="K1023" s="35"/>
      <c r="L1023" s="7"/>
      <c r="M1023" s="7"/>
      <c r="N1023" s="7"/>
      <c r="O1023" s="18" t="str">
        <f>IF(B1023="","",IF(AND(ISNUMBER(F1023),ISNUMBER(I1023),I1023&gt;=F1023),ROUND((I1023-F1023)*24,4),IF(OR(F1023&lt;&gt;"",I1023&lt;&gt;""),"",IF(AND(ISNUMBER(J1023),J1023&gt;=0),J1023,""))))</f>
        <v/>
      </c>
      <c r="P1023" s="10" t="str">
        <f>IF(B1023="","",IF(AND(ISNUMBER(F1023),ISNUMBER(I1023),I1023&gt;=F1023),"実績：門司発～門司着",IF(OR(F1023&lt;&gt;"",I1023&lt;&gt;""),"要確認：時刻不足・逆転",IF(AND(ISNUMBER(J1023),J1023&gt;=0),"実績：記録の時間","未確認"))))</f>
        <v/>
      </c>
      <c r="Q1023" s="10" t="str">
        <f>IF(B1023="","",IF(ISNUMBER(A1023),YEAR(A1023)-IF(MONTH(A1023)&lt;4,1,0),""))</f>
        <v/>
      </c>
      <c r="R1023" s="10" t="str">
        <f>IF(B1023="","",IF(OR(NOT(ISNUMBER(A1023)),C1023="",D1023="",L1023="",M1023="",AND(B1023&lt;&gt;"関豊丸",B1023&lt;&gt;"長豊丸")),"要確認：対象船・基本項目",IF(OR(P1023="要確認：時刻不足・逆転",AND(ISNUMBER(G1023),ISNUMBER(H1023),H1023&lt;G1023),AND(ISNUMBER(F1023),ISNUMBER(G1023),G1023&lt;F1023),AND(ISNUMBER(H1023),ISNUMBER(I1023),I1023&lt;H1023),AND(ISNUMBER(J1023),J1023&lt;0),AND(ISNUMBER(K1023),K1023&lt;0)),"要確認：時刻・時間・料金",IF(COUNTIFS(OtherPorts[作業日],A1023,OtherPorts[曳船名],B1023,OtherPorts[船名],D1023,OtherPorts[門司港発],F1023)&gt;1,"要確認：同じ他港作業が重複",IF(OR(NOT(ISNUMBER(O1023)),M1023="未確認"),"要確認：時間・根拠未確認","確認済")))))</f>
        <v/>
      </c>
      <c r="S1023" s="10" t="str">
        <f>IF(B1023="","",IF(ISNUMBER(K1023),0,1))</f>
        <v/>
      </c>
    </row>
    <row r="1024" spans="1:19" ht="24.95" customHeight="1" x14ac:dyDescent="0.2">
      <c r="A1024" s="20"/>
      <c r="B1024" s="7"/>
      <c r="C1024" s="7"/>
      <c r="D1024" s="7"/>
      <c r="E1024" s="7"/>
      <c r="F1024" s="26"/>
      <c r="G1024" s="26"/>
      <c r="H1024" s="26"/>
      <c r="I1024" s="26"/>
      <c r="J1024" s="32"/>
      <c r="K1024" s="35"/>
      <c r="L1024" s="7"/>
      <c r="M1024" s="7"/>
      <c r="N1024" s="7"/>
      <c r="O1024" s="18" t="str">
        <f>IF(B1024="","",IF(AND(ISNUMBER(F1024),ISNUMBER(I1024),I1024&gt;=F1024),ROUND((I1024-F1024)*24,4),IF(OR(F1024&lt;&gt;"",I1024&lt;&gt;""),"",IF(AND(ISNUMBER(J1024),J1024&gt;=0),J1024,""))))</f>
        <v/>
      </c>
      <c r="P1024" s="10" t="str">
        <f>IF(B1024="","",IF(AND(ISNUMBER(F1024),ISNUMBER(I1024),I1024&gt;=F1024),"実績：門司発～門司着",IF(OR(F1024&lt;&gt;"",I1024&lt;&gt;""),"要確認：時刻不足・逆転",IF(AND(ISNUMBER(J1024),J1024&gt;=0),"実績：記録の時間","未確認"))))</f>
        <v/>
      </c>
      <c r="Q1024" s="10" t="str">
        <f>IF(B1024="","",IF(ISNUMBER(A1024),YEAR(A1024)-IF(MONTH(A1024)&lt;4,1,0),""))</f>
        <v/>
      </c>
      <c r="R1024" s="10" t="str">
        <f>IF(B1024="","",IF(OR(NOT(ISNUMBER(A1024)),C1024="",D1024="",L1024="",M1024="",AND(B1024&lt;&gt;"関豊丸",B1024&lt;&gt;"長豊丸")),"要確認：対象船・基本項目",IF(OR(P1024="要確認：時刻不足・逆転",AND(ISNUMBER(G1024),ISNUMBER(H1024),H1024&lt;G1024),AND(ISNUMBER(F1024),ISNUMBER(G1024),G1024&lt;F1024),AND(ISNUMBER(H1024),ISNUMBER(I1024),I1024&lt;H1024),AND(ISNUMBER(J1024),J1024&lt;0),AND(ISNUMBER(K1024),K1024&lt;0)),"要確認：時刻・時間・料金",IF(COUNTIFS(OtherPorts[作業日],A1024,OtherPorts[曳船名],B1024,OtherPorts[船名],D1024,OtherPorts[門司港発],F1024)&gt;1,"要確認：同じ他港作業が重複",IF(OR(NOT(ISNUMBER(O1024)),M1024="未確認"),"要確認：時間・根拠未確認","確認済")))))</f>
        <v/>
      </c>
      <c r="S1024" s="10" t="str">
        <f>IF(B1024="","",IF(ISNUMBER(K1024),0,1))</f>
        <v/>
      </c>
    </row>
    <row r="1025" spans="1:19" ht="24.95" customHeight="1" x14ac:dyDescent="0.2">
      <c r="A1025" s="20"/>
      <c r="B1025" s="7"/>
      <c r="C1025" s="7"/>
      <c r="D1025" s="7"/>
      <c r="E1025" s="7"/>
      <c r="F1025" s="26"/>
      <c r="G1025" s="26"/>
      <c r="H1025" s="26"/>
      <c r="I1025" s="26"/>
      <c r="J1025" s="32"/>
      <c r="K1025" s="35"/>
      <c r="L1025" s="7"/>
      <c r="M1025" s="7"/>
      <c r="N1025" s="7"/>
      <c r="O1025" s="18" t="str">
        <f>IF(B1025="","",IF(AND(ISNUMBER(F1025),ISNUMBER(I1025),I1025&gt;=F1025),ROUND((I1025-F1025)*24,4),IF(OR(F1025&lt;&gt;"",I1025&lt;&gt;""),"",IF(AND(ISNUMBER(J1025),J1025&gt;=0),J1025,""))))</f>
        <v/>
      </c>
      <c r="P1025" s="10" t="str">
        <f>IF(B1025="","",IF(AND(ISNUMBER(F1025),ISNUMBER(I1025),I1025&gt;=F1025),"実績：門司発～門司着",IF(OR(F1025&lt;&gt;"",I1025&lt;&gt;""),"要確認：時刻不足・逆転",IF(AND(ISNUMBER(J1025),J1025&gt;=0),"実績：記録の時間","未確認"))))</f>
        <v/>
      </c>
      <c r="Q1025" s="10" t="str">
        <f>IF(B1025="","",IF(ISNUMBER(A1025),YEAR(A1025)-IF(MONTH(A1025)&lt;4,1,0),""))</f>
        <v/>
      </c>
      <c r="R1025" s="10" t="str">
        <f>IF(B1025="","",IF(OR(NOT(ISNUMBER(A1025)),C1025="",D1025="",L1025="",M1025="",AND(B1025&lt;&gt;"関豊丸",B1025&lt;&gt;"長豊丸")),"要確認：対象船・基本項目",IF(OR(P1025="要確認：時刻不足・逆転",AND(ISNUMBER(G1025),ISNUMBER(H1025),H1025&lt;G1025),AND(ISNUMBER(F1025),ISNUMBER(G1025),G1025&lt;F1025),AND(ISNUMBER(H1025),ISNUMBER(I1025),I1025&lt;H1025),AND(ISNUMBER(J1025),J1025&lt;0),AND(ISNUMBER(K1025),K1025&lt;0)),"要確認：時刻・時間・料金",IF(COUNTIFS(OtherPorts[作業日],A1025,OtherPorts[曳船名],B1025,OtherPorts[船名],D1025,OtherPorts[門司港発],F1025)&gt;1,"要確認：同じ他港作業が重複",IF(OR(NOT(ISNUMBER(O1025)),M1025="未確認"),"要確認：時間・根拠未確認","確認済")))))</f>
        <v/>
      </c>
      <c r="S1025" s="10" t="str">
        <f>IF(B1025="","",IF(ISNUMBER(K1025),0,1))</f>
        <v/>
      </c>
    </row>
    <row r="1026" spans="1:19" ht="24.95" customHeight="1" x14ac:dyDescent="0.2">
      <c r="A1026" s="20"/>
      <c r="B1026" s="7"/>
      <c r="C1026" s="7"/>
      <c r="D1026" s="7"/>
      <c r="E1026" s="7"/>
      <c r="F1026" s="26"/>
      <c r="G1026" s="26"/>
      <c r="H1026" s="26"/>
      <c r="I1026" s="26"/>
      <c r="J1026" s="32"/>
      <c r="K1026" s="35"/>
      <c r="L1026" s="7"/>
      <c r="M1026" s="7"/>
      <c r="N1026" s="7"/>
      <c r="O1026" s="18" t="str">
        <f>IF(B1026="","",IF(AND(ISNUMBER(F1026),ISNUMBER(I1026),I1026&gt;=F1026),ROUND((I1026-F1026)*24,4),IF(OR(F1026&lt;&gt;"",I1026&lt;&gt;""),"",IF(AND(ISNUMBER(J1026),J1026&gt;=0),J1026,""))))</f>
        <v/>
      </c>
      <c r="P1026" s="10" t="str">
        <f>IF(B1026="","",IF(AND(ISNUMBER(F1026),ISNUMBER(I1026),I1026&gt;=F1026),"実績：門司発～門司着",IF(OR(F1026&lt;&gt;"",I1026&lt;&gt;""),"要確認：時刻不足・逆転",IF(AND(ISNUMBER(J1026),J1026&gt;=0),"実績：記録の時間","未確認"))))</f>
        <v/>
      </c>
      <c r="Q1026" s="10" t="str">
        <f>IF(B1026="","",IF(ISNUMBER(A1026),YEAR(A1026)-IF(MONTH(A1026)&lt;4,1,0),""))</f>
        <v/>
      </c>
      <c r="R1026" s="10" t="str">
        <f>IF(B1026="","",IF(OR(NOT(ISNUMBER(A1026)),C1026="",D1026="",L1026="",M1026="",AND(B1026&lt;&gt;"関豊丸",B1026&lt;&gt;"長豊丸")),"要確認：対象船・基本項目",IF(OR(P1026="要確認：時刻不足・逆転",AND(ISNUMBER(G1026),ISNUMBER(H1026),H1026&lt;G1026),AND(ISNUMBER(F1026),ISNUMBER(G1026),G1026&lt;F1026),AND(ISNUMBER(H1026),ISNUMBER(I1026),I1026&lt;H1026),AND(ISNUMBER(J1026),J1026&lt;0),AND(ISNUMBER(K1026),K1026&lt;0)),"要確認：時刻・時間・料金",IF(COUNTIFS(OtherPorts[作業日],A1026,OtherPorts[曳船名],B1026,OtherPorts[船名],D1026,OtherPorts[門司港発],F1026)&gt;1,"要確認：同じ他港作業が重複",IF(OR(NOT(ISNUMBER(O1026)),M1026="未確認"),"要確認：時間・根拠未確認","確認済")))))</f>
        <v/>
      </c>
      <c r="S1026" s="10" t="str">
        <f>IF(B1026="","",IF(ISNUMBER(K1026),0,1))</f>
        <v/>
      </c>
    </row>
    <row r="1027" spans="1:19" ht="24.95" customHeight="1" x14ac:dyDescent="0.2">
      <c r="A1027" s="20"/>
      <c r="B1027" s="7"/>
      <c r="C1027" s="7"/>
      <c r="D1027" s="7"/>
      <c r="E1027" s="7"/>
      <c r="F1027" s="26"/>
      <c r="G1027" s="26"/>
      <c r="H1027" s="26"/>
      <c r="I1027" s="26"/>
      <c r="J1027" s="32"/>
      <c r="K1027" s="35"/>
      <c r="L1027" s="7"/>
      <c r="M1027" s="7"/>
      <c r="N1027" s="7"/>
      <c r="O1027" s="18" t="str">
        <f>IF(B1027="","",IF(AND(ISNUMBER(F1027),ISNUMBER(I1027),I1027&gt;=F1027),ROUND((I1027-F1027)*24,4),IF(OR(F1027&lt;&gt;"",I1027&lt;&gt;""),"",IF(AND(ISNUMBER(J1027),J1027&gt;=0),J1027,""))))</f>
        <v/>
      </c>
      <c r="P1027" s="10" t="str">
        <f>IF(B1027="","",IF(AND(ISNUMBER(F1027),ISNUMBER(I1027),I1027&gt;=F1027),"実績：門司発～門司着",IF(OR(F1027&lt;&gt;"",I1027&lt;&gt;""),"要確認：時刻不足・逆転",IF(AND(ISNUMBER(J1027),J1027&gt;=0),"実績：記録の時間","未確認"))))</f>
        <v/>
      </c>
      <c r="Q1027" s="10" t="str">
        <f>IF(B1027="","",IF(ISNUMBER(A1027),YEAR(A1027)-IF(MONTH(A1027)&lt;4,1,0),""))</f>
        <v/>
      </c>
      <c r="R1027" s="10" t="str">
        <f>IF(B1027="","",IF(OR(NOT(ISNUMBER(A1027)),C1027="",D1027="",L1027="",M1027="",AND(B1027&lt;&gt;"関豊丸",B1027&lt;&gt;"長豊丸")),"要確認：対象船・基本項目",IF(OR(P1027="要確認：時刻不足・逆転",AND(ISNUMBER(G1027),ISNUMBER(H1027),H1027&lt;G1027),AND(ISNUMBER(F1027),ISNUMBER(G1027),G1027&lt;F1027),AND(ISNUMBER(H1027),ISNUMBER(I1027),I1027&lt;H1027),AND(ISNUMBER(J1027),J1027&lt;0),AND(ISNUMBER(K1027),K1027&lt;0)),"要確認：時刻・時間・料金",IF(COUNTIFS(OtherPorts[作業日],A1027,OtherPorts[曳船名],B1027,OtherPorts[船名],D1027,OtherPorts[門司港発],F1027)&gt;1,"要確認：同じ他港作業が重複",IF(OR(NOT(ISNUMBER(O1027)),M1027="未確認"),"要確認：時間・根拠未確認","確認済")))))</f>
        <v/>
      </c>
      <c r="S1027" s="10" t="str">
        <f>IF(B1027="","",IF(ISNUMBER(K1027),0,1))</f>
        <v/>
      </c>
    </row>
    <row r="1028" spans="1:19" ht="24.95" customHeight="1" x14ac:dyDescent="0.2">
      <c r="A1028" s="20"/>
      <c r="B1028" s="7"/>
      <c r="C1028" s="7"/>
      <c r="D1028" s="7"/>
      <c r="E1028" s="7"/>
      <c r="F1028" s="26"/>
      <c r="G1028" s="26"/>
      <c r="H1028" s="26"/>
      <c r="I1028" s="26"/>
      <c r="J1028" s="32"/>
      <c r="K1028" s="35"/>
      <c r="L1028" s="7"/>
      <c r="M1028" s="7"/>
      <c r="N1028" s="7"/>
      <c r="O1028" s="18" t="str">
        <f>IF(B1028="","",IF(AND(ISNUMBER(F1028),ISNUMBER(I1028),I1028&gt;=F1028),ROUND((I1028-F1028)*24,4),IF(OR(F1028&lt;&gt;"",I1028&lt;&gt;""),"",IF(AND(ISNUMBER(J1028),J1028&gt;=0),J1028,""))))</f>
        <v/>
      </c>
      <c r="P1028" s="10" t="str">
        <f>IF(B1028="","",IF(AND(ISNUMBER(F1028),ISNUMBER(I1028),I1028&gt;=F1028),"実績：門司発～門司着",IF(OR(F1028&lt;&gt;"",I1028&lt;&gt;""),"要確認：時刻不足・逆転",IF(AND(ISNUMBER(J1028),J1028&gt;=0),"実績：記録の時間","未確認"))))</f>
        <v/>
      </c>
      <c r="Q1028" s="10" t="str">
        <f>IF(B1028="","",IF(ISNUMBER(A1028),YEAR(A1028)-IF(MONTH(A1028)&lt;4,1,0),""))</f>
        <v/>
      </c>
      <c r="R1028" s="10" t="str">
        <f>IF(B1028="","",IF(OR(NOT(ISNUMBER(A1028)),C1028="",D1028="",L1028="",M1028="",AND(B1028&lt;&gt;"関豊丸",B1028&lt;&gt;"長豊丸")),"要確認：対象船・基本項目",IF(OR(P1028="要確認：時刻不足・逆転",AND(ISNUMBER(G1028),ISNUMBER(H1028),H1028&lt;G1028),AND(ISNUMBER(F1028),ISNUMBER(G1028),G1028&lt;F1028),AND(ISNUMBER(H1028),ISNUMBER(I1028),I1028&lt;H1028),AND(ISNUMBER(J1028),J1028&lt;0),AND(ISNUMBER(K1028),K1028&lt;0)),"要確認：時刻・時間・料金",IF(COUNTIFS(OtherPorts[作業日],A1028,OtherPorts[曳船名],B1028,OtherPorts[船名],D1028,OtherPorts[門司港発],F1028)&gt;1,"要確認：同じ他港作業が重複",IF(OR(NOT(ISNUMBER(O1028)),M1028="未確認"),"要確認：時間・根拠未確認","確認済")))))</f>
        <v/>
      </c>
      <c r="S1028" s="10" t="str">
        <f>IF(B1028="","",IF(ISNUMBER(K1028),0,1))</f>
        <v/>
      </c>
    </row>
    <row r="1029" spans="1:19" ht="24.95" customHeight="1" x14ac:dyDescent="0.2">
      <c r="A1029" s="20"/>
      <c r="B1029" s="7"/>
      <c r="C1029" s="7"/>
      <c r="D1029" s="7"/>
      <c r="E1029" s="7"/>
      <c r="F1029" s="26"/>
      <c r="G1029" s="26"/>
      <c r="H1029" s="26"/>
      <c r="I1029" s="26"/>
      <c r="J1029" s="32"/>
      <c r="K1029" s="35"/>
      <c r="L1029" s="7"/>
      <c r="M1029" s="7"/>
      <c r="N1029" s="7"/>
      <c r="O1029" s="18" t="str">
        <f>IF(B1029="","",IF(AND(ISNUMBER(F1029),ISNUMBER(I1029),I1029&gt;=F1029),ROUND((I1029-F1029)*24,4),IF(OR(F1029&lt;&gt;"",I1029&lt;&gt;""),"",IF(AND(ISNUMBER(J1029),J1029&gt;=0),J1029,""))))</f>
        <v/>
      </c>
      <c r="P1029" s="10" t="str">
        <f>IF(B1029="","",IF(AND(ISNUMBER(F1029),ISNUMBER(I1029),I1029&gt;=F1029),"実績：門司発～門司着",IF(OR(F1029&lt;&gt;"",I1029&lt;&gt;""),"要確認：時刻不足・逆転",IF(AND(ISNUMBER(J1029),J1029&gt;=0),"実績：記録の時間","未確認"))))</f>
        <v/>
      </c>
      <c r="Q1029" s="10" t="str">
        <f>IF(B1029="","",IF(ISNUMBER(A1029),YEAR(A1029)-IF(MONTH(A1029)&lt;4,1,0),""))</f>
        <v/>
      </c>
      <c r="R1029" s="10" t="str">
        <f>IF(B1029="","",IF(OR(NOT(ISNUMBER(A1029)),C1029="",D1029="",L1029="",M1029="",AND(B1029&lt;&gt;"関豊丸",B1029&lt;&gt;"長豊丸")),"要確認：対象船・基本項目",IF(OR(P1029="要確認：時刻不足・逆転",AND(ISNUMBER(G1029),ISNUMBER(H1029),H1029&lt;G1029),AND(ISNUMBER(F1029),ISNUMBER(G1029),G1029&lt;F1029),AND(ISNUMBER(H1029),ISNUMBER(I1029),I1029&lt;H1029),AND(ISNUMBER(J1029),J1029&lt;0),AND(ISNUMBER(K1029),K1029&lt;0)),"要確認：時刻・時間・料金",IF(COUNTIFS(OtherPorts[作業日],A1029,OtherPorts[曳船名],B1029,OtherPorts[船名],D1029,OtherPorts[門司港発],F1029)&gt;1,"要確認：同じ他港作業が重複",IF(OR(NOT(ISNUMBER(O1029)),M1029="未確認"),"要確認：時間・根拠未確認","確認済")))))</f>
        <v/>
      </c>
      <c r="S1029" s="10" t="str">
        <f>IF(B1029="","",IF(ISNUMBER(K1029),0,1))</f>
        <v/>
      </c>
    </row>
    <row r="1030" spans="1:19" ht="24.95" customHeight="1" x14ac:dyDescent="0.2">
      <c r="A1030" s="20"/>
      <c r="B1030" s="7"/>
      <c r="C1030" s="7"/>
      <c r="D1030" s="7"/>
      <c r="E1030" s="7"/>
      <c r="F1030" s="26"/>
      <c r="G1030" s="26"/>
      <c r="H1030" s="26"/>
      <c r="I1030" s="26"/>
      <c r="J1030" s="32"/>
      <c r="K1030" s="35"/>
      <c r="L1030" s="7"/>
      <c r="M1030" s="7"/>
      <c r="N1030" s="7"/>
      <c r="O1030" s="18" t="str">
        <f>IF(B1030="","",IF(AND(ISNUMBER(F1030),ISNUMBER(I1030),I1030&gt;=F1030),ROUND((I1030-F1030)*24,4),IF(OR(F1030&lt;&gt;"",I1030&lt;&gt;""),"",IF(AND(ISNUMBER(J1030),J1030&gt;=0),J1030,""))))</f>
        <v/>
      </c>
      <c r="P1030" s="10" t="str">
        <f>IF(B1030="","",IF(AND(ISNUMBER(F1030),ISNUMBER(I1030),I1030&gt;=F1030),"実績：門司発～門司着",IF(OR(F1030&lt;&gt;"",I1030&lt;&gt;""),"要確認：時刻不足・逆転",IF(AND(ISNUMBER(J1030),J1030&gt;=0),"実績：記録の時間","未確認"))))</f>
        <v/>
      </c>
      <c r="Q1030" s="10" t="str">
        <f>IF(B1030="","",IF(ISNUMBER(A1030),YEAR(A1030)-IF(MONTH(A1030)&lt;4,1,0),""))</f>
        <v/>
      </c>
      <c r="R1030" s="10" t="str">
        <f>IF(B1030="","",IF(OR(NOT(ISNUMBER(A1030)),C1030="",D1030="",L1030="",M1030="",AND(B1030&lt;&gt;"関豊丸",B1030&lt;&gt;"長豊丸")),"要確認：対象船・基本項目",IF(OR(P1030="要確認：時刻不足・逆転",AND(ISNUMBER(G1030),ISNUMBER(H1030),H1030&lt;G1030),AND(ISNUMBER(F1030),ISNUMBER(G1030),G1030&lt;F1030),AND(ISNUMBER(H1030),ISNUMBER(I1030),I1030&lt;H1030),AND(ISNUMBER(J1030),J1030&lt;0),AND(ISNUMBER(K1030),K1030&lt;0)),"要確認：時刻・時間・料金",IF(COUNTIFS(OtherPorts[作業日],A1030,OtherPorts[曳船名],B1030,OtherPorts[船名],D1030,OtherPorts[門司港発],F1030)&gt;1,"要確認：同じ他港作業が重複",IF(OR(NOT(ISNUMBER(O1030)),M1030="未確認"),"要確認：時間・根拠未確認","確認済")))))</f>
        <v/>
      </c>
      <c r="S1030" s="10" t="str">
        <f>IF(B1030="","",IF(ISNUMBER(K1030),0,1))</f>
        <v/>
      </c>
    </row>
    <row r="1031" spans="1:19" ht="24.95" customHeight="1" x14ac:dyDescent="0.2">
      <c r="A1031" s="20"/>
      <c r="B1031" s="7"/>
      <c r="C1031" s="7"/>
      <c r="D1031" s="7"/>
      <c r="E1031" s="7"/>
      <c r="F1031" s="26"/>
      <c r="G1031" s="26"/>
      <c r="H1031" s="26"/>
      <c r="I1031" s="26"/>
      <c r="J1031" s="32"/>
      <c r="K1031" s="35"/>
      <c r="L1031" s="7"/>
      <c r="M1031" s="7"/>
      <c r="N1031" s="7"/>
      <c r="O1031" s="18" t="str">
        <f>IF(B1031="","",IF(AND(ISNUMBER(F1031),ISNUMBER(I1031),I1031&gt;=F1031),ROUND((I1031-F1031)*24,4),IF(OR(F1031&lt;&gt;"",I1031&lt;&gt;""),"",IF(AND(ISNUMBER(J1031),J1031&gt;=0),J1031,""))))</f>
        <v/>
      </c>
      <c r="P1031" s="10" t="str">
        <f>IF(B1031="","",IF(AND(ISNUMBER(F1031),ISNUMBER(I1031),I1031&gt;=F1031),"実績：門司発～門司着",IF(OR(F1031&lt;&gt;"",I1031&lt;&gt;""),"要確認：時刻不足・逆転",IF(AND(ISNUMBER(J1031),J1031&gt;=0),"実績：記録の時間","未確認"))))</f>
        <v/>
      </c>
      <c r="Q1031" s="10" t="str">
        <f>IF(B1031="","",IF(ISNUMBER(A1031),YEAR(A1031)-IF(MONTH(A1031)&lt;4,1,0),""))</f>
        <v/>
      </c>
      <c r="R1031" s="10" t="str">
        <f>IF(B1031="","",IF(OR(NOT(ISNUMBER(A1031)),C1031="",D1031="",L1031="",M1031="",AND(B1031&lt;&gt;"関豊丸",B1031&lt;&gt;"長豊丸")),"要確認：対象船・基本項目",IF(OR(P1031="要確認：時刻不足・逆転",AND(ISNUMBER(G1031),ISNUMBER(H1031),H1031&lt;G1031),AND(ISNUMBER(F1031),ISNUMBER(G1031),G1031&lt;F1031),AND(ISNUMBER(H1031),ISNUMBER(I1031),I1031&lt;H1031),AND(ISNUMBER(J1031),J1031&lt;0),AND(ISNUMBER(K1031),K1031&lt;0)),"要確認：時刻・時間・料金",IF(COUNTIFS(OtherPorts[作業日],A1031,OtherPorts[曳船名],B1031,OtherPorts[船名],D1031,OtherPorts[門司港発],F1031)&gt;1,"要確認：同じ他港作業が重複",IF(OR(NOT(ISNUMBER(O1031)),M1031="未確認"),"要確認：時間・根拠未確認","確認済")))))</f>
        <v/>
      </c>
      <c r="S1031" s="10" t="str">
        <f>IF(B1031="","",IF(ISNUMBER(K1031),0,1))</f>
        <v/>
      </c>
    </row>
    <row r="1032" spans="1:19" ht="24.95" customHeight="1" x14ac:dyDescent="0.2">
      <c r="A1032" s="20"/>
      <c r="B1032" s="7"/>
      <c r="C1032" s="7"/>
      <c r="D1032" s="7"/>
      <c r="E1032" s="7"/>
      <c r="F1032" s="26"/>
      <c r="G1032" s="26"/>
      <c r="H1032" s="26"/>
      <c r="I1032" s="26"/>
      <c r="J1032" s="32"/>
      <c r="K1032" s="35"/>
      <c r="L1032" s="7"/>
      <c r="M1032" s="7"/>
      <c r="N1032" s="7"/>
      <c r="O1032" s="18" t="str">
        <f>IF(B1032="","",IF(AND(ISNUMBER(F1032),ISNUMBER(I1032),I1032&gt;=F1032),ROUND((I1032-F1032)*24,4),IF(OR(F1032&lt;&gt;"",I1032&lt;&gt;""),"",IF(AND(ISNUMBER(J1032),J1032&gt;=0),J1032,""))))</f>
        <v/>
      </c>
      <c r="P1032" s="10" t="str">
        <f>IF(B1032="","",IF(AND(ISNUMBER(F1032),ISNUMBER(I1032),I1032&gt;=F1032),"実績：門司発～門司着",IF(OR(F1032&lt;&gt;"",I1032&lt;&gt;""),"要確認：時刻不足・逆転",IF(AND(ISNUMBER(J1032),J1032&gt;=0),"実績：記録の時間","未確認"))))</f>
        <v/>
      </c>
      <c r="Q1032" s="10" t="str">
        <f>IF(B1032="","",IF(ISNUMBER(A1032),YEAR(A1032)-IF(MONTH(A1032)&lt;4,1,0),""))</f>
        <v/>
      </c>
      <c r="R1032" s="10" t="str">
        <f>IF(B1032="","",IF(OR(NOT(ISNUMBER(A1032)),C1032="",D1032="",L1032="",M1032="",AND(B1032&lt;&gt;"関豊丸",B1032&lt;&gt;"長豊丸")),"要確認：対象船・基本項目",IF(OR(P1032="要確認：時刻不足・逆転",AND(ISNUMBER(G1032),ISNUMBER(H1032),H1032&lt;G1032),AND(ISNUMBER(F1032),ISNUMBER(G1032),G1032&lt;F1032),AND(ISNUMBER(H1032),ISNUMBER(I1032),I1032&lt;H1032),AND(ISNUMBER(J1032),J1032&lt;0),AND(ISNUMBER(K1032),K1032&lt;0)),"要確認：時刻・時間・料金",IF(COUNTIFS(OtherPorts[作業日],A1032,OtherPorts[曳船名],B1032,OtherPorts[船名],D1032,OtherPorts[門司港発],F1032)&gt;1,"要確認：同じ他港作業が重複",IF(OR(NOT(ISNUMBER(O1032)),M1032="未確認"),"要確認：時間・根拠未確認","確認済")))))</f>
        <v/>
      </c>
      <c r="S1032" s="10" t="str">
        <f>IF(B1032="","",IF(ISNUMBER(K1032),0,1))</f>
        <v/>
      </c>
    </row>
    <row r="1033" spans="1:19" ht="24.95" customHeight="1" x14ac:dyDescent="0.2">
      <c r="A1033" s="20"/>
      <c r="B1033" s="7"/>
      <c r="C1033" s="7"/>
      <c r="D1033" s="7"/>
      <c r="E1033" s="7"/>
      <c r="F1033" s="26"/>
      <c r="G1033" s="26"/>
      <c r="H1033" s="26"/>
      <c r="I1033" s="26"/>
      <c r="J1033" s="32"/>
      <c r="K1033" s="35"/>
      <c r="L1033" s="7"/>
      <c r="M1033" s="7"/>
      <c r="N1033" s="7"/>
      <c r="O1033" s="18" t="str">
        <f>IF(B1033="","",IF(AND(ISNUMBER(F1033),ISNUMBER(I1033),I1033&gt;=F1033),ROUND((I1033-F1033)*24,4),IF(OR(F1033&lt;&gt;"",I1033&lt;&gt;""),"",IF(AND(ISNUMBER(J1033),J1033&gt;=0),J1033,""))))</f>
        <v/>
      </c>
      <c r="P1033" s="10" t="str">
        <f>IF(B1033="","",IF(AND(ISNUMBER(F1033),ISNUMBER(I1033),I1033&gt;=F1033),"実績：門司発～門司着",IF(OR(F1033&lt;&gt;"",I1033&lt;&gt;""),"要確認：時刻不足・逆転",IF(AND(ISNUMBER(J1033),J1033&gt;=0),"実績：記録の時間","未確認"))))</f>
        <v/>
      </c>
      <c r="Q1033" s="10" t="str">
        <f>IF(B1033="","",IF(ISNUMBER(A1033),YEAR(A1033)-IF(MONTH(A1033)&lt;4,1,0),""))</f>
        <v/>
      </c>
      <c r="R1033" s="10" t="str">
        <f>IF(B1033="","",IF(OR(NOT(ISNUMBER(A1033)),C1033="",D1033="",L1033="",M1033="",AND(B1033&lt;&gt;"関豊丸",B1033&lt;&gt;"長豊丸")),"要確認：対象船・基本項目",IF(OR(P1033="要確認：時刻不足・逆転",AND(ISNUMBER(G1033),ISNUMBER(H1033),H1033&lt;G1033),AND(ISNUMBER(F1033),ISNUMBER(G1033),G1033&lt;F1033),AND(ISNUMBER(H1033),ISNUMBER(I1033),I1033&lt;H1033),AND(ISNUMBER(J1033),J1033&lt;0),AND(ISNUMBER(K1033),K1033&lt;0)),"要確認：時刻・時間・料金",IF(COUNTIFS(OtherPorts[作業日],A1033,OtherPorts[曳船名],B1033,OtherPorts[船名],D1033,OtherPorts[門司港発],F1033)&gt;1,"要確認：同じ他港作業が重複",IF(OR(NOT(ISNUMBER(O1033)),M1033="未確認"),"要確認：時間・根拠未確認","確認済")))))</f>
        <v/>
      </c>
      <c r="S1033" s="10" t="str">
        <f>IF(B1033="","",IF(ISNUMBER(K1033),0,1))</f>
        <v/>
      </c>
    </row>
    <row r="1034" spans="1:19" ht="24.95" customHeight="1" x14ac:dyDescent="0.2">
      <c r="A1034" s="20"/>
      <c r="B1034" s="7"/>
      <c r="C1034" s="7"/>
      <c r="D1034" s="7"/>
      <c r="E1034" s="7"/>
      <c r="F1034" s="26"/>
      <c r="G1034" s="26"/>
      <c r="H1034" s="26"/>
      <c r="I1034" s="26"/>
      <c r="J1034" s="32"/>
      <c r="K1034" s="35"/>
      <c r="L1034" s="7"/>
      <c r="M1034" s="7"/>
      <c r="N1034" s="7"/>
      <c r="O1034" s="18" t="str">
        <f>IF(B1034="","",IF(AND(ISNUMBER(F1034),ISNUMBER(I1034),I1034&gt;=F1034),ROUND((I1034-F1034)*24,4),IF(OR(F1034&lt;&gt;"",I1034&lt;&gt;""),"",IF(AND(ISNUMBER(J1034),J1034&gt;=0),J1034,""))))</f>
        <v/>
      </c>
      <c r="P1034" s="10" t="str">
        <f>IF(B1034="","",IF(AND(ISNUMBER(F1034),ISNUMBER(I1034),I1034&gt;=F1034),"実績：門司発～門司着",IF(OR(F1034&lt;&gt;"",I1034&lt;&gt;""),"要確認：時刻不足・逆転",IF(AND(ISNUMBER(J1034),J1034&gt;=0),"実績：記録の時間","未確認"))))</f>
        <v/>
      </c>
      <c r="Q1034" s="10" t="str">
        <f>IF(B1034="","",IF(ISNUMBER(A1034),YEAR(A1034)-IF(MONTH(A1034)&lt;4,1,0),""))</f>
        <v/>
      </c>
      <c r="R1034" s="10" t="str">
        <f>IF(B1034="","",IF(OR(NOT(ISNUMBER(A1034)),C1034="",D1034="",L1034="",M1034="",AND(B1034&lt;&gt;"関豊丸",B1034&lt;&gt;"長豊丸")),"要確認：対象船・基本項目",IF(OR(P1034="要確認：時刻不足・逆転",AND(ISNUMBER(G1034),ISNUMBER(H1034),H1034&lt;G1034),AND(ISNUMBER(F1034),ISNUMBER(G1034),G1034&lt;F1034),AND(ISNUMBER(H1034),ISNUMBER(I1034),I1034&lt;H1034),AND(ISNUMBER(J1034),J1034&lt;0),AND(ISNUMBER(K1034),K1034&lt;0)),"要確認：時刻・時間・料金",IF(COUNTIFS(OtherPorts[作業日],A1034,OtherPorts[曳船名],B1034,OtherPorts[船名],D1034,OtherPorts[門司港発],F1034)&gt;1,"要確認：同じ他港作業が重複",IF(OR(NOT(ISNUMBER(O1034)),M1034="未確認"),"要確認：時間・根拠未確認","確認済")))))</f>
        <v/>
      </c>
      <c r="S1034" s="10" t="str">
        <f>IF(B1034="","",IF(ISNUMBER(K1034),0,1))</f>
        <v/>
      </c>
    </row>
    <row r="1035" spans="1:19" ht="24.95" customHeight="1" x14ac:dyDescent="0.2">
      <c r="A1035" s="20"/>
      <c r="B1035" s="7"/>
      <c r="C1035" s="7"/>
      <c r="D1035" s="7"/>
      <c r="E1035" s="7"/>
      <c r="F1035" s="26"/>
      <c r="G1035" s="26"/>
      <c r="H1035" s="26"/>
      <c r="I1035" s="26"/>
      <c r="J1035" s="32"/>
      <c r="K1035" s="35"/>
      <c r="L1035" s="7"/>
      <c r="M1035" s="7"/>
      <c r="N1035" s="7"/>
      <c r="O1035" s="18" t="str">
        <f>IF(B1035="","",IF(AND(ISNUMBER(F1035),ISNUMBER(I1035),I1035&gt;=F1035),ROUND((I1035-F1035)*24,4),IF(OR(F1035&lt;&gt;"",I1035&lt;&gt;""),"",IF(AND(ISNUMBER(J1035),J1035&gt;=0),J1035,""))))</f>
        <v/>
      </c>
      <c r="P1035" s="10" t="str">
        <f>IF(B1035="","",IF(AND(ISNUMBER(F1035),ISNUMBER(I1035),I1035&gt;=F1035),"実績：門司発～門司着",IF(OR(F1035&lt;&gt;"",I1035&lt;&gt;""),"要確認：時刻不足・逆転",IF(AND(ISNUMBER(J1035),J1035&gt;=0),"実績：記録の時間","未確認"))))</f>
        <v/>
      </c>
      <c r="Q1035" s="10" t="str">
        <f>IF(B1035="","",IF(ISNUMBER(A1035),YEAR(A1035)-IF(MONTH(A1035)&lt;4,1,0),""))</f>
        <v/>
      </c>
      <c r="R1035" s="10" t="str">
        <f>IF(B1035="","",IF(OR(NOT(ISNUMBER(A1035)),C1035="",D1035="",L1035="",M1035="",AND(B1035&lt;&gt;"関豊丸",B1035&lt;&gt;"長豊丸")),"要確認：対象船・基本項目",IF(OR(P1035="要確認：時刻不足・逆転",AND(ISNUMBER(G1035),ISNUMBER(H1035),H1035&lt;G1035),AND(ISNUMBER(F1035),ISNUMBER(G1035),G1035&lt;F1035),AND(ISNUMBER(H1035),ISNUMBER(I1035),I1035&lt;H1035),AND(ISNUMBER(J1035),J1035&lt;0),AND(ISNUMBER(K1035),K1035&lt;0)),"要確認：時刻・時間・料金",IF(COUNTIFS(OtherPorts[作業日],A1035,OtherPorts[曳船名],B1035,OtherPorts[船名],D1035,OtherPorts[門司港発],F1035)&gt;1,"要確認：同じ他港作業が重複",IF(OR(NOT(ISNUMBER(O1035)),M1035="未確認"),"要確認：時間・根拠未確認","確認済")))))</f>
        <v/>
      </c>
      <c r="S1035" s="10" t="str">
        <f>IF(B1035="","",IF(ISNUMBER(K1035),0,1))</f>
        <v/>
      </c>
    </row>
    <row r="1036" spans="1:19" ht="24.95" customHeight="1" x14ac:dyDescent="0.2">
      <c r="A1036" s="20"/>
      <c r="B1036" s="7"/>
      <c r="C1036" s="7"/>
      <c r="D1036" s="7"/>
      <c r="E1036" s="7"/>
      <c r="F1036" s="26"/>
      <c r="G1036" s="26"/>
      <c r="H1036" s="26"/>
      <c r="I1036" s="26"/>
      <c r="J1036" s="32"/>
      <c r="K1036" s="35"/>
      <c r="L1036" s="7"/>
      <c r="M1036" s="7"/>
      <c r="N1036" s="7"/>
      <c r="O1036" s="18" t="str">
        <f>IF(B1036="","",IF(AND(ISNUMBER(F1036),ISNUMBER(I1036),I1036&gt;=F1036),ROUND((I1036-F1036)*24,4),IF(OR(F1036&lt;&gt;"",I1036&lt;&gt;""),"",IF(AND(ISNUMBER(J1036),J1036&gt;=0),J1036,""))))</f>
        <v/>
      </c>
      <c r="P1036" s="10" t="str">
        <f>IF(B1036="","",IF(AND(ISNUMBER(F1036),ISNUMBER(I1036),I1036&gt;=F1036),"実績：門司発～門司着",IF(OR(F1036&lt;&gt;"",I1036&lt;&gt;""),"要確認：時刻不足・逆転",IF(AND(ISNUMBER(J1036),J1036&gt;=0),"実績：記録の時間","未確認"))))</f>
        <v/>
      </c>
      <c r="Q1036" s="10" t="str">
        <f>IF(B1036="","",IF(ISNUMBER(A1036),YEAR(A1036)-IF(MONTH(A1036)&lt;4,1,0),""))</f>
        <v/>
      </c>
      <c r="R1036" s="10" t="str">
        <f>IF(B1036="","",IF(OR(NOT(ISNUMBER(A1036)),C1036="",D1036="",L1036="",M1036="",AND(B1036&lt;&gt;"関豊丸",B1036&lt;&gt;"長豊丸")),"要確認：対象船・基本項目",IF(OR(P1036="要確認：時刻不足・逆転",AND(ISNUMBER(G1036),ISNUMBER(H1036),H1036&lt;G1036),AND(ISNUMBER(F1036),ISNUMBER(G1036),G1036&lt;F1036),AND(ISNUMBER(H1036),ISNUMBER(I1036),I1036&lt;H1036),AND(ISNUMBER(J1036),J1036&lt;0),AND(ISNUMBER(K1036),K1036&lt;0)),"要確認：時刻・時間・料金",IF(COUNTIFS(OtherPorts[作業日],A1036,OtherPorts[曳船名],B1036,OtherPorts[船名],D1036,OtherPorts[門司港発],F1036)&gt;1,"要確認：同じ他港作業が重複",IF(OR(NOT(ISNUMBER(O1036)),M1036="未確認"),"要確認：時間・根拠未確認","確認済")))))</f>
        <v/>
      </c>
      <c r="S1036" s="10" t="str">
        <f>IF(B1036="","",IF(ISNUMBER(K1036),0,1))</f>
        <v/>
      </c>
    </row>
    <row r="1037" spans="1:19" ht="24.95" customHeight="1" x14ac:dyDescent="0.2">
      <c r="A1037" s="20"/>
      <c r="B1037" s="7"/>
      <c r="C1037" s="7"/>
      <c r="D1037" s="7"/>
      <c r="E1037" s="7"/>
      <c r="F1037" s="26"/>
      <c r="G1037" s="26"/>
      <c r="H1037" s="26"/>
      <c r="I1037" s="26"/>
      <c r="J1037" s="32"/>
      <c r="K1037" s="35"/>
      <c r="L1037" s="7"/>
      <c r="M1037" s="7"/>
      <c r="N1037" s="7"/>
      <c r="O1037" s="18" t="str">
        <f>IF(B1037="","",IF(AND(ISNUMBER(F1037),ISNUMBER(I1037),I1037&gt;=F1037),ROUND((I1037-F1037)*24,4),IF(OR(F1037&lt;&gt;"",I1037&lt;&gt;""),"",IF(AND(ISNUMBER(J1037),J1037&gt;=0),J1037,""))))</f>
        <v/>
      </c>
      <c r="P1037" s="10" t="str">
        <f>IF(B1037="","",IF(AND(ISNUMBER(F1037),ISNUMBER(I1037),I1037&gt;=F1037),"実績：門司発～門司着",IF(OR(F1037&lt;&gt;"",I1037&lt;&gt;""),"要確認：時刻不足・逆転",IF(AND(ISNUMBER(J1037),J1037&gt;=0),"実績：記録の時間","未確認"))))</f>
        <v/>
      </c>
      <c r="Q1037" s="10" t="str">
        <f>IF(B1037="","",IF(ISNUMBER(A1037),YEAR(A1037)-IF(MONTH(A1037)&lt;4,1,0),""))</f>
        <v/>
      </c>
      <c r="R1037" s="10" t="str">
        <f>IF(B1037="","",IF(OR(NOT(ISNUMBER(A1037)),C1037="",D1037="",L1037="",M1037="",AND(B1037&lt;&gt;"関豊丸",B1037&lt;&gt;"長豊丸")),"要確認：対象船・基本項目",IF(OR(P1037="要確認：時刻不足・逆転",AND(ISNUMBER(G1037),ISNUMBER(H1037),H1037&lt;G1037),AND(ISNUMBER(F1037),ISNUMBER(G1037),G1037&lt;F1037),AND(ISNUMBER(H1037),ISNUMBER(I1037),I1037&lt;H1037),AND(ISNUMBER(J1037),J1037&lt;0),AND(ISNUMBER(K1037),K1037&lt;0)),"要確認：時刻・時間・料金",IF(COUNTIFS(OtherPorts[作業日],A1037,OtherPorts[曳船名],B1037,OtherPorts[船名],D1037,OtherPorts[門司港発],F1037)&gt;1,"要確認：同じ他港作業が重複",IF(OR(NOT(ISNUMBER(O1037)),M1037="未確認"),"要確認：時間・根拠未確認","確認済")))))</f>
        <v/>
      </c>
      <c r="S1037" s="10" t="str">
        <f>IF(B1037="","",IF(ISNUMBER(K1037),0,1))</f>
        <v/>
      </c>
    </row>
    <row r="1038" spans="1:19" ht="24.95" customHeight="1" x14ac:dyDescent="0.2">
      <c r="A1038" s="20"/>
      <c r="B1038" s="7"/>
      <c r="C1038" s="7"/>
      <c r="D1038" s="7"/>
      <c r="E1038" s="7"/>
      <c r="F1038" s="26"/>
      <c r="G1038" s="26"/>
      <c r="H1038" s="26"/>
      <c r="I1038" s="26"/>
      <c r="J1038" s="32"/>
      <c r="K1038" s="35"/>
      <c r="L1038" s="7"/>
      <c r="M1038" s="7"/>
      <c r="N1038" s="7"/>
      <c r="O1038" s="18" t="str">
        <f>IF(B1038="","",IF(AND(ISNUMBER(F1038),ISNUMBER(I1038),I1038&gt;=F1038),ROUND((I1038-F1038)*24,4),IF(OR(F1038&lt;&gt;"",I1038&lt;&gt;""),"",IF(AND(ISNUMBER(J1038),J1038&gt;=0),J1038,""))))</f>
        <v/>
      </c>
      <c r="P1038" s="10" t="str">
        <f>IF(B1038="","",IF(AND(ISNUMBER(F1038),ISNUMBER(I1038),I1038&gt;=F1038),"実績：門司発～門司着",IF(OR(F1038&lt;&gt;"",I1038&lt;&gt;""),"要確認：時刻不足・逆転",IF(AND(ISNUMBER(J1038),J1038&gt;=0),"実績：記録の時間","未確認"))))</f>
        <v/>
      </c>
      <c r="Q1038" s="10" t="str">
        <f>IF(B1038="","",IF(ISNUMBER(A1038),YEAR(A1038)-IF(MONTH(A1038)&lt;4,1,0),""))</f>
        <v/>
      </c>
      <c r="R1038" s="10" t="str">
        <f>IF(B1038="","",IF(OR(NOT(ISNUMBER(A1038)),C1038="",D1038="",L1038="",M1038="",AND(B1038&lt;&gt;"関豊丸",B1038&lt;&gt;"長豊丸")),"要確認：対象船・基本項目",IF(OR(P1038="要確認：時刻不足・逆転",AND(ISNUMBER(G1038),ISNUMBER(H1038),H1038&lt;G1038),AND(ISNUMBER(F1038),ISNUMBER(G1038),G1038&lt;F1038),AND(ISNUMBER(H1038),ISNUMBER(I1038),I1038&lt;H1038),AND(ISNUMBER(J1038),J1038&lt;0),AND(ISNUMBER(K1038),K1038&lt;0)),"要確認：時刻・時間・料金",IF(COUNTIFS(OtherPorts[作業日],A1038,OtherPorts[曳船名],B1038,OtherPorts[船名],D1038,OtherPorts[門司港発],F1038)&gt;1,"要確認：同じ他港作業が重複",IF(OR(NOT(ISNUMBER(O1038)),M1038="未確認"),"要確認：時間・根拠未確認","確認済")))))</f>
        <v/>
      </c>
      <c r="S1038" s="10" t="str">
        <f>IF(B1038="","",IF(ISNUMBER(K1038),0,1))</f>
        <v/>
      </c>
    </row>
    <row r="1039" spans="1:19" ht="24.95" customHeight="1" x14ac:dyDescent="0.2">
      <c r="A1039" s="20"/>
      <c r="B1039" s="7"/>
      <c r="C1039" s="7"/>
      <c r="D1039" s="7"/>
      <c r="E1039" s="7"/>
      <c r="F1039" s="26"/>
      <c r="G1039" s="26"/>
      <c r="H1039" s="26"/>
      <c r="I1039" s="26"/>
      <c r="J1039" s="32"/>
      <c r="K1039" s="35"/>
      <c r="L1039" s="7"/>
      <c r="M1039" s="7"/>
      <c r="N1039" s="7"/>
      <c r="O1039" s="18" t="str">
        <f>IF(B1039="","",IF(AND(ISNUMBER(F1039),ISNUMBER(I1039),I1039&gt;=F1039),ROUND((I1039-F1039)*24,4),IF(OR(F1039&lt;&gt;"",I1039&lt;&gt;""),"",IF(AND(ISNUMBER(J1039),J1039&gt;=0),J1039,""))))</f>
        <v/>
      </c>
      <c r="P1039" s="10" t="str">
        <f>IF(B1039="","",IF(AND(ISNUMBER(F1039),ISNUMBER(I1039),I1039&gt;=F1039),"実績：門司発～門司着",IF(OR(F1039&lt;&gt;"",I1039&lt;&gt;""),"要確認：時刻不足・逆転",IF(AND(ISNUMBER(J1039),J1039&gt;=0),"実績：記録の時間","未確認"))))</f>
        <v/>
      </c>
      <c r="Q1039" s="10" t="str">
        <f>IF(B1039="","",IF(ISNUMBER(A1039),YEAR(A1039)-IF(MONTH(A1039)&lt;4,1,0),""))</f>
        <v/>
      </c>
      <c r="R1039" s="10" t="str">
        <f>IF(B1039="","",IF(OR(NOT(ISNUMBER(A1039)),C1039="",D1039="",L1039="",M1039="",AND(B1039&lt;&gt;"関豊丸",B1039&lt;&gt;"長豊丸")),"要確認：対象船・基本項目",IF(OR(P1039="要確認：時刻不足・逆転",AND(ISNUMBER(G1039),ISNUMBER(H1039),H1039&lt;G1039),AND(ISNUMBER(F1039),ISNUMBER(G1039),G1039&lt;F1039),AND(ISNUMBER(H1039),ISNUMBER(I1039),I1039&lt;H1039),AND(ISNUMBER(J1039),J1039&lt;0),AND(ISNUMBER(K1039),K1039&lt;0)),"要確認：時刻・時間・料金",IF(COUNTIFS(OtherPorts[作業日],A1039,OtherPorts[曳船名],B1039,OtherPorts[船名],D1039,OtherPorts[門司港発],F1039)&gt;1,"要確認：同じ他港作業が重複",IF(OR(NOT(ISNUMBER(O1039)),M1039="未確認"),"要確認：時間・根拠未確認","確認済")))))</f>
        <v/>
      </c>
      <c r="S1039" s="10" t="str">
        <f>IF(B1039="","",IF(ISNUMBER(K1039),0,1))</f>
        <v/>
      </c>
    </row>
    <row r="1040" spans="1:19" ht="24.95" customHeight="1" x14ac:dyDescent="0.2">
      <c r="A1040" s="20"/>
      <c r="B1040" s="7"/>
      <c r="C1040" s="7"/>
      <c r="D1040" s="7"/>
      <c r="E1040" s="7"/>
      <c r="F1040" s="26"/>
      <c r="G1040" s="26"/>
      <c r="H1040" s="26"/>
      <c r="I1040" s="26"/>
      <c r="J1040" s="32"/>
      <c r="K1040" s="35"/>
      <c r="L1040" s="7"/>
      <c r="M1040" s="7"/>
      <c r="N1040" s="7"/>
      <c r="O1040" s="18" t="str">
        <f>IF(B1040="","",IF(AND(ISNUMBER(F1040),ISNUMBER(I1040),I1040&gt;=F1040),ROUND((I1040-F1040)*24,4),IF(OR(F1040&lt;&gt;"",I1040&lt;&gt;""),"",IF(AND(ISNUMBER(J1040),J1040&gt;=0),J1040,""))))</f>
        <v/>
      </c>
      <c r="P1040" s="10" t="str">
        <f>IF(B1040="","",IF(AND(ISNUMBER(F1040),ISNUMBER(I1040),I1040&gt;=F1040),"実績：門司発～門司着",IF(OR(F1040&lt;&gt;"",I1040&lt;&gt;""),"要確認：時刻不足・逆転",IF(AND(ISNUMBER(J1040),J1040&gt;=0),"実績：記録の時間","未確認"))))</f>
        <v/>
      </c>
      <c r="Q1040" s="10" t="str">
        <f>IF(B1040="","",IF(ISNUMBER(A1040),YEAR(A1040)-IF(MONTH(A1040)&lt;4,1,0),""))</f>
        <v/>
      </c>
      <c r="R1040" s="10" t="str">
        <f>IF(B1040="","",IF(OR(NOT(ISNUMBER(A1040)),C1040="",D1040="",L1040="",M1040="",AND(B1040&lt;&gt;"関豊丸",B1040&lt;&gt;"長豊丸")),"要確認：対象船・基本項目",IF(OR(P1040="要確認：時刻不足・逆転",AND(ISNUMBER(G1040),ISNUMBER(H1040),H1040&lt;G1040),AND(ISNUMBER(F1040),ISNUMBER(G1040),G1040&lt;F1040),AND(ISNUMBER(H1040),ISNUMBER(I1040),I1040&lt;H1040),AND(ISNUMBER(J1040),J1040&lt;0),AND(ISNUMBER(K1040),K1040&lt;0)),"要確認：時刻・時間・料金",IF(COUNTIFS(OtherPorts[作業日],A1040,OtherPorts[曳船名],B1040,OtherPorts[船名],D1040,OtherPorts[門司港発],F1040)&gt;1,"要確認：同じ他港作業が重複",IF(OR(NOT(ISNUMBER(O1040)),M1040="未確認"),"要確認：時間・根拠未確認","確認済")))))</f>
        <v/>
      </c>
      <c r="S1040" s="10" t="str">
        <f>IF(B1040="","",IF(ISNUMBER(K1040),0,1))</f>
        <v/>
      </c>
    </row>
    <row r="1041" spans="1:19" ht="24.95" customHeight="1" x14ac:dyDescent="0.2">
      <c r="A1041" s="20"/>
      <c r="B1041" s="7"/>
      <c r="C1041" s="7"/>
      <c r="D1041" s="7"/>
      <c r="E1041" s="7"/>
      <c r="F1041" s="26"/>
      <c r="G1041" s="26"/>
      <c r="H1041" s="26"/>
      <c r="I1041" s="26"/>
      <c r="J1041" s="32"/>
      <c r="K1041" s="35"/>
      <c r="L1041" s="7"/>
      <c r="M1041" s="7"/>
      <c r="N1041" s="7"/>
      <c r="O1041" s="18" t="str">
        <f>IF(B1041="","",IF(AND(ISNUMBER(F1041),ISNUMBER(I1041),I1041&gt;=F1041),ROUND((I1041-F1041)*24,4),IF(OR(F1041&lt;&gt;"",I1041&lt;&gt;""),"",IF(AND(ISNUMBER(J1041),J1041&gt;=0),J1041,""))))</f>
        <v/>
      </c>
      <c r="P1041" s="10" t="str">
        <f>IF(B1041="","",IF(AND(ISNUMBER(F1041),ISNUMBER(I1041),I1041&gt;=F1041),"実績：門司発～門司着",IF(OR(F1041&lt;&gt;"",I1041&lt;&gt;""),"要確認：時刻不足・逆転",IF(AND(ISNUMBER(J1041),J1041&gt;=0),"実績：記録の時間","未確認"))))</f>
        <v/>
      </c>
      <c r="Q1041" s="10" t="str">
        <f>IF(B1041="","",IF(ISNUMBER(A1041),YEAR(A1041)-IF(MONTH(A1041)&lt;4,1,0),""))</f>
        <v/>
      </c>
      <c r="R1041" s="10" t="str">
        <f>IF(B1041="","",IF(OR(NOT(ISNUMBER(A1041)),C1041="",D1041="",L1041="",M1041="",AND(B1041&lt;&gt;"関豊丸",B1041&lt;&gt;"長豊丸")),"要確認：対象船・基本項目",IF(OR(P1041="要確認：時刻不足・逆転",AND(ISNUMBER(G1041),ISNUMBER(H1041),H1041&lt;G1041),AND(ISNUMBER(F1041),ISNUMBER(G1041),G1041&lt;F1041),AND(ISNUMBER(H1041),ISNUMBER(I1041),I1041&lt;H1041),AND(ISNUMBER(J1041),J1041&lt;0),AND(ISNUMBER(K1041),K1041&lt;0)),"要確認：時刻・時間・料金",IF(COUNTIFS(OtherPorts[作業日],A1041,OtherPorts[曳船名],B1041,OtherPorts[船名],D1041,OtherPorts[門司港発],F1041)&gt;1,"要確認：同じ他港作業が重複",IF(OR(NOT(ISNUMBER(O1041)),M1041="未確認"),"要確認：時間・根拠未確認","確認済")))))</f>
        <v/>
      </c>
      <c r="S1041" s="10" t="str">
        <f>IF(B1041="","",IF(ISNUMBER(K1041),0,1))</f>
        <v/>
      </c>
    </row>
    <row r="1042" spans="1:19" ht="24.95" customHeight="1" x14ac:dyDescent="0.2">
      <c r="A1042" s="20"/>
      <c r="B1042" s="7"/>
      <c r="C1042" s="7"/>
      <c r="D1042" s="7"/>
      <c r="E1042" s="7"/>
      <c r="F1042" s="26"/>
      <c r="G1042" s="26"/>
      <c r="H1042" s="26"/>
      <c r="I1042" s="26"/>
      <c r="J1042" s="32"/>
      <c r="K1042" s="35"/>
      <c r="L1042" s="7"/>
      <c r="M1042" s="7"/>
      <c r="N1042" s="7"/>
      <c r="O1042" s="18" t="str">
        <f>IF(B1042="","",IF(AND(ISNUMBER(F1042),ISNUMBER(I1042),I1042&gt;=F1042),ROUND((I1042-F1042)*24,4),IF(OR(F1042&lt;&gt;"",I1042&lt;&gt;""),"",IF(AND(ISNUMBER(J1042),J1042&gt;=0),J1042,""))))</f>
        <v/>
      </c>
      <c r="P1042" s="10" t="str">
        <f>IF(B1042="","",IF(AND(ISNUMBER(F1042),ISNUMBER(I1042),I1042&gt;=F1042),"実績：門司発～門司着",IF(OR(F1042&lt;&gt;"",I1042&lt;&gt;""),"要確認：時刻不足・逆転",IF(AND(ISNUMBER(J1042),J1042&gt;=0),"実績：記録の時間","未確認"))))</f>
        <v/>
      </c>
      <c r="Q1042" s="10" t="str">
        <f>IF(B1042="","",IF(ISNUMBER(A1042),YEAR(A1042)-IF(MONTH(A1042)&lt;4,1,0),""))</f>
        <v/>
      </c>
      <c r="R1042" s="10" t="str">
        <f>IF(B1042="","",IF(OR(NOT(ISNUMBER(A1042)),C1042="",D1042="",L1042="",M1042="",AND(B1042&lt;&gt;"関豊丸",B1042&lt;&gt;"長豊丸")),"要確認：対象船・基本項目",IF(OR(P1042="要確認：時刻不足・逆転",AND(ISNUMBER(G1042),ISNUMBER(H1042),H1042&lt;G1042),AND(ISNUMBER(F1042),ISNUMBER(G1042),G1042&lt;F1042),AND(ISNUMBER(H1042),ISNUMBER(I1042),I1042&lt;H1042),AND(ISNUMBER(J1042),J1042&lt;0),AND(ISNUMBER(K1042),K1042&lt;0)),"要確認：時刻・時間・料金",IF(COUNTIFS(OtherPorts[作業日],A1042,OtherPorts[曳船名],B1042,OtherPorts[船名],D1042,OtherPorts[門司港発],F1042)&gt;1,"要確認：同じ他港作業が重複",IF(OR(NOT(ISNUMBER(O1042)),M1042="未確認"),"要確認：時間・根拠未確認","確認済")))))</f>
        <v/>
      </c>
      <c r="S1042" s="10" t="str">
        <f>IF(B1042="","",IF(ISNUMBER(K1042),0,1))</f>
        <v/>
      </c>
    </row>
    <row r="1043" spans="1:19" ht="24.95" customHeight="1" x14ac:dyDescent="0.2">
      <c r="A1043" s="20"/>
      <c r="B1043" s="7"/>
      <c r="C1043" s="7"/>
      <c r="D1043" s="7"/>
      <c r="E1043" s="7"/>
      <c r="F1043" s="26"/>
      <c r="G1043" s="26"/>
      <c r="H1043" s="26"/>
      <c r="I1043" s="26"/>
      <c r="J1043" s="32"/>
      <c r="K1043" s="35"/>
      <c r="L1043" s="7"/>
      <c r="M1043" s="7"/>
      <c r="N1043" s="7"/>
      <c r="O1043" s="18" t="str">
        <f>IF(B1043="","",IF(AND(ISNUMBER(F1043),ISNUMBER(I1043),I1043&gt;=F1043),ROUND((I1043-F1043)*24,4),IF(OR(F1043&lt;&gt;"",I1043&lt;&gt;""),"",IF(AND(ISNUMBER(J1043),J1043&gt;=0),J1043,""))))</f>
        <v/>
      </c>
      <c r="P1043" s="10" t="str">
        <f>IF(B1043="","",IF(AND(ISNUMBER(F1043),ISNUMBER(I1043),I1043&gt;=F1043),"実績：門司発～門司着",IF(OR(F1043&lt;&gt;"",I1043&lt;&gt;""),"要確認：時刻不足・逆転",IF(AND(ISNUMBER(J1043),J1043&gt;=0),"実績：記録の時間","未確認"))))</f>
        <v/>
      </c>
      <c r="Q1043" s="10" t="str">
        <f>IF(B1043="","",IF(ISNUMBER(A1043),YEAR(A1043)-IF(MONTH(A1043)&lt;4,1,0),""))</f>
        <v/>
      </c>
      <c r="R1043" s="10" t="str">
        <f>IF(B1043="","",IF(OR(NOT(ISNUMBER(A1043)),C1043="",D1043="",L1043="",M1043="",AND(B1043&lt;&gt;"関豊丸",B1043&lt;&gt;"長豊丸")),"要確認：対象船・基本項目",IF(OR(P1043="要確認：時刻不足・逆転",AND(ISNUMBER(G1043),ISNUMBER(H1043),H1043&lt;G1043),AND(ISNUMBER(F1043),ISNUMBER(G1043),G1043&lt;F1043),AND(ISNUMBER(H1043),ISNUMBER(I1043),I1043&lt;H1043),AND(ISNUMBER(J1043),J1043&lt;0),AND(ISNUMBER(K1043),K1043&lt;0)),"要確認：時刻・時間・料金",IF(COUNTIFS(OtherPorts[作業日],A1043,OtherPorts[曳船名],B1043,OtherPorts[船名],D1043,OtherPorts[門司港発],F1043)&gt;1,"要確認：同じ他港作業が重複",IF(OR(NOT(ISNUMBER(O1043)),M1043="未確認"),"要確認：時間・根拠未確認","確認済")))))</f>
        <v/>
      </c>
      <c r="S1043" s="10" t="str">
        <f>IF(B1043="","",IF(ISNUMBER(K1043),0,1))</f>
        <v/>
      </c>
    </row>
    <row r="1044" spans="1:19" ht="24.95" customHeight="1" x14ac:dyDescent="0.2">
      <c r="A1044" s="20"/>
      <c r="B1044" s="7"/>
      <c r="C1044" s="7"/>
      <c r="D1044" s="7"/>
      <c r="E1044" s="7"/>
      <c r="F1044" s="26"/>
      <c r="G1044" s="26"/>
      <c r="H1044" s="26"/>
      <c r="I1044" s="26"/>
      <c r="J1044" s="32"/>
      <c r="K1044" s="35"/>
      <c r="L1044" s="7"/>
      <c r="M1044" s="7"/>
      <c r="N1044" s="7"/>
      <c r="O1044" s="18" t="str">
        <f>IF(B1044="","",IF(AND(ISNUMBER(F1044),ISNUMBER(I1044),I1044&gt;=F1044),ROUND((I1044-F1044)*24,4),IF(OR(F1044&lt;&gt;"",I1044&lt;&gt;""),"",IF(AND(ISNUMBER(J1044),J1044&gt;=0),J1044,""))))</f>
        <v/>
      </c>
      <c r="P1044" s="10" t="str">
        <f>IF(B1044="","",IF(AND(ISNUMBER(F1044),ISNUMBER(I1044),I1044&gt;=F1044),"実績：門司発～門司着",IF(OR(F1044&lt;&gt;"",I1044&lt;&gt;""),"要確認：時刻不足・逆転",IF(AND(ISNUMBER(J1044),J1044&gt;=0),"実績：記録の時間","未確認"))))</f>
        <v/>
      </c>
      <c r="Q1044" s="10" t="str">
        <f>IF(B1044="","",IF(ISNUMBER(A1044),YEAR(A1044)-IF(MONTH(A1044)&lt;4,1,0),""))</f>
        <v/>
      </c>
      <c r="R1044" s="10" t="str">
        <f>IF(B1044="","",IF(OR(NOT(ISNUMBER(A1044)),C1044="",D1044="",L1044="",M1044="",AND(B1044&lt;&gt;"関豊丸",B1044&lt;&gt;"長豊丸")),"要確認：対象船・基本項目",IF(OR(P1044="要確認：時刻不足・逆転",AND(ISNUMBER(G1044),ISNUMBER(H1044),H1044&lt;G1044),AND(ISNUMBER(F1044),ISNUMBER(G1044),G1044&lt;F1044),AND(ISNUMBER(H1044),ISNUMBER(I1044),I1044&lt;H1044),AND(ISNUMBER(J1044),J1044&lt;0),AND(ISNUMBER(K1044),K1044&lt;0)),"要確認：時刻・時間・料金",IF(COUNTIFS(OtherPorts[作業日],A1044,OtherPorts[曳船名],B1044,OtherPorts[船名],D1044,OtherPorts[門司港発],F1044)&gt;1,"要確認：同じ他港作業が重複",IF(OR(NOT(ISNUMBER(O1044)),M1044="未確認"),"要確認：時間・根拠未確認","確認済")))))</f>
        <v/>
      </c>
      <c r="S1044" s="10" t="str">
        <f>IF(B1044="","",IF(ISNUMBER(K1044),0,1))</f>
        <v/>
      </c>
    </row>
    <row r="1045" spans="1:19" ht="24.95" customHeight="1" x14ac:dyDescent="0.2">
      <c r="A1045" s="20"/>
      <c r="B1045" s="7"/>
      <c r="C1045" s="7"/>
      <c r="D1045" s="7"/>
      <c r="E1045" s="7"/>
      <c r="F1045" s="26"/>
      <c r="G1045" s="26"/>
      <c r="H1045" s="26"/>
      <c r="I1045" s="26"/>
      <c r="J1045" s="32"/>
      <c r="K1045" s="35"/>
      <c r="L1045" s="7"/>
      <c r="M1045" s="7"/>
      <c r="N1045" s="7"/>
      <c r="O1045" s="18" t="str">
        <f>IF(B1045="","",IF(AND(ISNUMBER(F1045),ISNUMBER(I1045),I1045&gt;=F1045),ROUND((I1045-F1045)*24,4),IF(OR(F1045&lt;&gt;"",I1045&lt;&gt;""),"",IF(AND(ISNUMBER(J1045),J1045&gt;=0),J1045,""))))</f>
        <v/>
      </c>
      <c r="P1045" s="10" t="str">
        <f>IF(B1045="","",IF(AND(ISNUMBER(F1045),ISNUMBER(I1045),I1045&gt;=F1045),"実績：門司発～門司着",IF(OR(F1045&lt;&gt;"",I1045&lt;&gt;""),"要確認：時刻不足・逆転",IF(AND(ISNUMBER(J1045),J1045&gt;=0),"実績：記録の時間","未確認"))))</f>
        <v/>
      </c>
      <c r="Q1045" s="10" t="str">
        <f>IF(B1045="","",IF(ISNUMBER(A1045),YEAR(A1045)-IF(MONTH(A1045)&lt;4,1,0),""))</f>
        <v/>
      </c>
      <c r="R1045" s="10" t="str">
        <f>IF(B1045="","",IF(OR(NOT(ISNUMBER(A1045)),C1045="",D1045="",L1045="",M1045="",AND(B1045&lt;&gt;"関豊丸",B1045&lt;&gt;"長豊丸")),"要確認：対象船・基本項目",IF(OR(P1045="要確認：時刻不足・逆転",AND(ISNUMBER(G1045),ISNUMBER(H1045),H1045&lt;G1045),AND(ISNUMBER(F1045),ISNUMBER(G1045),G1045&lt;F1045),AND(ISNUMBER(H1045),ISNUMBER(I1045),I1045&lt;H1045),AND(ISNUMBER(J1045),J1045&lt;0),AND(ISNUMBER(K1045),K1045&lt;0)),"要確認：時刻・時間・料金",IF(COUNTIFS(OtherPorts[作業日],A1045,OtherPorts[曳船名],B1045,OtherPorts[船名],D1045,OtherPorts[門司港発],F1045)&gt;1,"要確認：同じ他港作業が重複",IF(OR(NOT(ISNUMBER(O1045)),M1045="未確認"),"要確認：時間・根拠未確認","確認済")))))</f>
        <v/>
      </c>
      <c r="S1045" s="10" t="str">
        <f>IF(B1045="","",IF(ISNUMBER(K1045),0,1))</f>
        <v/>
      </c>
    </row>
    <row r="1046" spans="1:19" ht="24.95" customHeight="1" x14ac:dyDescent="0.2">
      <c r="A1046" s="20"/>
      <c r="B1046" s="7"/>
      <c r="C1046" s="7"/>
      <c r="D1046" s="7"/>
      <c r="E1046" s="7"/>
      <c r="F1046" s="26"/>
      <c r="G1046" s="26"/>
      <c r="H1046" s="26"/>
      <c r="I1046" s="26"/>
      <c r="J1046" s="32"/>
      <c r="K1046" s="35"/>
      <c r="L1046" s="7"/>
      <c r="M1046" s="7"/>
      <c r="N1046" s="7"/>
      <c r="O1046" s="18" t="str">
        <f>IF(B1046="","",IF(AND(ISNUMBER(F1046),ISNUMBER(I1046),I1046&gt;=F1046),ROUND((I1046-F1046)*24,4),IF(OR(F1046&lt;&gt;"",I1046&lt;&gt;""),"",IF(AND(ISNUMBER(J1046),J1046&gt;=0),J1046,""))))</f>
        <v/>
      </c>
      <c r="P1046" s="10" t="str">
        <f>IF(B1046="","",IF(AND(ISNUMBER(F1046),ISNUMBER(I1046),I1046&gt;=F1046),"実績：門司発～門司着",IF(OR(F1046&lt;&gt;"",I1046&lt;&gt;""),"要確認：時刻不足・逆転",IF(AND(ISNUMBER(J1046),J1046&gt;=0),"実績：記録の時間","未確認"))))</f>
        <v/>
      </c>
      <c r="Q1046" s="10" t="str">
        <f>IF(B1046="","",IF(ISNUMBER(A1046),YEAR(A1046)-IF(MONTH(A1046)&lt;4,1,0),""))</f>
        <v/>
      </c>
      <c r="R1046" s="10" t="str">
        <f>IF(B1046="","",IF(OR(NOT(ISNUMBER(A1046)),C1046="",D1046="",L1046="",M1046="",AND(B1046&lt;&gt;"関豊丸",B1046&lt;&gt;"長豊丸")),"要確認：対象船・基本項目",IF(OR(P1046="要確認：時刻不足・逆転",AND(ISNUMBER(G1046),ISNUMBER(H1046),H1046&lt;G1046),AND(ISNUMBER(F1046),ISNUMBER(G1046),G1046&lt;F1046),AND(ISNUMBER(H1046),ISNUMBER(I1046),I1046&lt;H1046),AND(ISNUMBER(J1046),J1046&lt;0),AND(ISNUMBER(K1046),K1046&lt;0)),"要確認：時刻・時間・料金",IF(COUNTIFS(OtherPorts[作業日],A1046,OtherPorts[曳船名],B1046,OtherPorts[船名],D1046,OtherPorts[門司港発],F1046)&gt;1,"要確認：同じ他港作業が重複",IF(OR(NOT(ISNUMBER(O1046)),M1046="未確認"),"要確認：時間・根拠未確認","確認済")))))</f>
        <v/>
      </c>
      <c r="S1046" s="10" t="str">
        <f>IF(B1046="","",IF(ISNUMBER(K1046),0,1))</f>
        <v/>
      </c>
    </row>
    <row r="1047" spans="1:19" ht="24.95" customHeight="1" x14ac:dyDescent="0.2">
      <c r="A1047" s="20"/>
      <c r="B1047" s="7"/>
      <c r="C1047" s="7"/>
      <c r="D1047" s="7"/>
      <c r="E1047" s="7"/>
      <c r="F1047" s="26"/>
      <c r="G1047" s="26"/>
      <c r="H1047" s="26"/>
      <c r="I1047" s="26"/>
      <c r="J1047" s="32"/>
      <c r="K1047" s="35"/>
      <c r="L1047" s="7"/>
      <c r="M1047" s="7"/>
      <c r="N1047" s="7"/>
      <c r="O1047" s="18" t="str">
        <f>IF(B1047="","",IF(AND(ISNUMBER(F1047),ISNUMBER(I1047),I1047&gt;=F1047),ROUND((I1047-F1047)*24,4),IF(OR(F1047&lt;&gt;"",I1047&lt;&gt;""),"",IF(AND(ISNUMBER(J1047),J1047&gt;=0),J1047,""))))</f>
        <v/>
      </c>
      <c r="P1047" s="10" t="str">
        <f>IF(B1047="","",IF(AND(ISNUMBER(F1047),ISNUMBER(I1047),I1047&gt;=F1047),"実績：門司発～門司着",IF(OR(F1047&lt;&gt;"",I1047&lt;&gt;""),"要確認：時刻不足・逆転",IF(AND(ISNUMBER(J1047),J1047&gt;=0),"実績：記録の時間","未確認"))))</f>
        <v/>
      </c>
      <c r="Q1047" s="10" t="str">
        <f>IF(B1047="","",IF(ISNUMBER(A1047),YEAR(A1047)-IF(MONTH(A1047)&lt;4,1,0),""))</f>
        <v/>
      </c>
      <c r="R1047" s="10" t="str">
        <f>IF(B1047="","",IF(OR(NOT(ISNUMBER(A1047)),C1047="",D1047="",L1047="",M1047="",AND(B1047&lt;&gt;"関豊丸",B1047&lt;&gt;"長豊丸")),"要確認：対象船・基本項目",IF(OR(P1047="要確認：時刻不足・逆転",AND(ISNUMBER(G1047),ISNUMBER(H1047),H1047&lt;G1047),AND(ISNUMBER(F1047),ISNUMBER(G1047),G1047&lt;F1047),AND(ISNUMBER(H1047),ISNUMBER(I1047),I1047&lt;H1047),AND(ISNUMBER(J1047),J1047&lt;0),AND(ISNUMBER(K1047),K1047&lt;0)),"要確認：時刻・時間・料金",IF(COUNTIFS(OtherPorts[作業日],A1047,OtherPorts[曳船名],B1047,OtherPorts[船名],D1047,OtherPorts[門司港発],F1047)&gt;1,"要確認：同じ他港作業が重複",IF(OR(NOT(ISNUMBER(O1047)),M1047="未確認"),"要確認：時間・根拠未確認","確認済")))))</f>
        <v/>
      </c>
      <c r="S1047" s="10" t="str">
        <f>IF(B1047="","",IF(ISNUMBER(K1047),0,1))</f>
        <v/>
      </c>
    </row>
    <row r="1048" spans="1:19" ht="24.95" customHeight="1" x14ac:dyDescent="0.2">
      <c r="A1048" s="20"/>
      <c r="B1048" s="7"/>
      <c r="C1048" s="7"/>
      <c r="D1048" s="7"/>
      <c r="E1048" s="7"/>
      <c r="F1048" s="26"/>
      <c r="G1048" s="26"/>
      <c r="H1048" s="26"/>
      <c r="I1048" s="26"/>
      <c r="J1048" s="32"/>
      <c r="K1048" s="35"/>
      <c r="L1048" s="7"/>
      <c r="M1048" s="7"/>
      <c r="N1048" s="7"/>
      <c r="O1048" s="18" t="str">
        <f>IF(B1048="","",IF(AND(ISNUMBER(F1048),ISNUMBER(I1048),I1048&gt;=F1048),ROUND((I1048-F1048)*24,4),IF(OR(F1048&lt;&gt;"",I1048&lt;&gt;""),"",IF(AND(ISNUMBER(J1048),J1048&gt;=0),J1048,""))))</f>
        <v/>
      </c>
      <c r="P1048" s="10" t="str">
        <f>IF(B1048="","",IF(AND(ISNUMBER(F1048),ISNUMBER(I1048),I1048&gt;=F1048),"実績：門司発～門司着",IF(OR(F1048&lt;&gt;"",I1048&lt;&gt;""),"要確認：時刻不足・逆転",IF(AND(ISNUMBER(J1048),J1048&gt;=0),"実績：記録の時間","未確認"))))</f>
        <v/>
      </c>
      <c r="Q1048" s="10" t="str">
        <f>IF(B1048="","",IF(ISNUMBER(A1048),YEAR(A1048)-IF(MONTH(A1048)&lt;4,1,0),""))</f>
        <v/>
      </c>
      <c r="R1048" s="10" t="str">
        <f>IF(B1048="","",IF(OR(NOT(ISNUMBER(A1048)),C1048="",D1048="",L1048="",M1048="",AND(B1048&lt;&gt;"関豊丸",B1048&lt;&gt;"長豊丸")),"要確認：対象船・基本項目",IF(OR(P1048="要確認：時刻不足・逆転",AND(ISNUMBER(G1048),ISNUMBER(H1048),H1048&lt;G1048),AND(ISNUMBER(F1048),ISNUMBER(G1048),G1048&lt;F1048),AND(ISNUMBER(H1048),ISNUMBER(I1048),I1048&lt;H1048),AND(ISNUMBER(J1048),J1048&lt;0),AND(ISNUMBER(K1048),K1048&lt;0)),"要確認：時刻・時間・料金",IF(COUNTIFS(OtherPorts[作業日],A1048,OtherPorts[曳船名],B1048,OtherPorts[船名],D1048,OtherPorts[門司港発],F1048)&gt;1,"要確認：同じ他港作業が重複",IF(OR(NOT(ISNUMBER(O1048)),M1048="未確認"),"要確認：時間・根拠未確認","確認済")))))</f>
        <v/>
      </c>
      <c r="S1048" s="10" t="str">
        <f>IF(B1048="","",IF(ISNUMBER(K1048),0,1))</f>
        <v/>
      </c>
    </row>
    <row r="1049" spans="1:19" ht="24.95" customHeight="1" x14ac:dyDescent="0.2">
      <c r="A1049" s="20"/>
      <c r="B1049" s="7"/>
      <c r="C1049" s="7"/>
      <c r="D1049" s="7"/>
      <c r="E1049" s="7"/>
      <c r="F1049" s="26"/>
      <c r="G1049" s="26"/>
      <c r="H1049" s="26"/>
      <c r="I1049" s="26"/>
      <c r="J1049" s="32"/>
      <c r="K1049" s="35"/>
      <c r="L1049" s="7"/>
      <c r="M1049" s="7"/>
      <c r="N1049" s="7"/>
      <c r="O1049" s="18" t="str">
        <f>IF(B1049="","",IF(AND(ISNUMBER(F1049),ISNUMBER(I1049),I1049&gt;=F1049),ROUND((I1049-F1049)*24,4),IF(OR(F1049&lt;&gt;"",I1049&lt;&gt;""),"",IF(AND(ISNUMBER(J1049),J1049&gt;=0),J1049,""))))</f>
        <v/>
      </c>
      <c r="P1049" s="10" t="str">
        <f>IF(B1049="","",IF(AND(ISNUMBER(F1049),ISNUMBER(I1049),I1049&gt;=F1049),"実績：門司発～門司着",IF(OR(F1049&lt;&gt;"",I1049&lt;&gt;""),"要確認：時刻不足・逆転",IF(AND(ISNUMBER(J1049),J1049&gt;=0),"実績：記録の時間","未確認"))))</f>
        <v/>
      </c>
      <c r="Q1049" s="10" t="str">
        <f>IF(B1049="","",IF(ISNUMBER(A1049),YEAR(A1049)-IF(MONTH(A1049)&lt;4,1,0),""))</f>
        <v/>
      </c>
      <c r="R1049" s="10" t="str">
        <f>IF(B1049="","",IF(OR(NOT(ISNUMBER(A1049)),C1049="",D1049="",L1049="",M1049="",AND(B1049&lt;&gt;"関豊丸",B1049&lt;&gt;"長豊丸")),"要確認：対象船・基本項目",IF(OR(P1049="要確認：時刻不足・逆転",AND(ISNUMBER(G1049),ISNUMBER(H1049),H1049&lt;G1049),AND(ISNUMBER(F1049),ISNUMBER(G1049),G1049&lt;F1049),AND(ISNUMBER(H1049),ISNUMBER(I1049),I1049&lt;H1049),AND(ISNUMBER(J1049),J1049&lt;0),AND(ISNUMBER(K1049),K1049&lt;0)),"要確認：時刻・時間・料金",IF(COUNTIFS(OtherPorts[作業日],A1049,OtherPorts[曳船名],B1049,OtherPorts[船名],D1049,OtherPorts[門司港発],F1049)&gt;1,"要確認：同じ他港作業が重複",IF(OR(NOT(ISNUMBER(O1049)),M1049="未確認"),"要確認：時間・根拠未確認","確認済")))))</f>
        <v/>
      </c>
      <c r="S1049" s="10" t="str">
        <f>IF(B1049="","",IF(ISNUMBER(K1049),0,1))</f>
        <v/>
      </c>
    </row>
    <row r="1050" spans="1:19" ht="24.95" customHeight="1" x14ac:dyDescent="0.2">
      <c r="A1050" s="20"/>
      <c r="B1050" s="7"/>
      <c r="C1050" s="7"/>
      <c r="D1050" s="7"/>
      <c r="E1050" s="7"/>
      <c r="F1050" s="26"/>
      <c r="G1050" s="26"/>
      <c r="H1050" s="26"/>
      <c r="I1050" s="26"/>
      <c r="J1050" s="32"/>
      <c r="K1050" s="35"/>
      <c r="L1050" s="7"/>
      <c r="M1050" s="7"/>
      <c r="N1050" s="7"/>
      <c r="O1050" s="18" t="str">
        <f>IF(B1050="","",IF(AND(ISNUMBER(F1050),ISNUMBER(I1050),I1050&gt;=F1050),ROUND((I1050-F1050)*24,4),IF(OR(F1050&lt;&gt;"",I1050&lt;&gt;""),"",IF(AND(ISNUMBER(J1050),J1050&gt;=0),J1050,""))))</f>
        <v/>
      </c>
      <c r="P1050" s="10" t="str">
        <f>IF(B1050="","",IF(AND(ISNUMBER(F1050),ISNUMBER(I1050),I1050&gt;=F1050),"実績：門司発～門司着",IF(OR(F1050&lt;&gt;"",I1050&lt;&gt;""),"要確認：時刻不足・逆転",IF(AND(ISNUMBER(J1050),J1050&gt;=0),"実績：記録の時間","未確認"))))</f>
        <v/>
      </c>
      <c r="Q1050" s="10" t="str">
        <f>IF(B1050="","",IF(ISNUMBER(A1050),YEAR(A1050)-IF(MONTH(A1050)&lt;4,1,0),""))</f>
        <v/>
      </c>
      <c r="R1050" s="10" t="str">
        <f>IF(B1050="","",IF(OR(NOT(ISNUMBER(A1050)),C1050="",D1050="",L1050="",M1050="",AND(B1050&lt;&gt;"関豊丸",B1050&lt;&gt;"長豊丸")),"要確認：対象船・基本項目",IF(OR(P1050="要確認：時刻不足・逆転",AND(ISNUMBER(G1050),ISNUMBER(H1050),H1050&lt;G1050),AND(ISNUMBER(F1050),ISNUMBER(G1050),G1050&lt;F1050),AND(ISNUMBER(H1050),ISNUMBER(I1050),I1050&lt;H1050),AND(ISNUMBER(J1050),J1050&lt;0),AND(ISNUMBER(K1050),K1050&lt;0)),"要確認：時刻・時間・料金",IF(COUNTIFS(OtherPorts[作業日],A1050,OtherPorts[曳船名],B1050,OtherPorts[船名],D1050,OtherPorts[門司港発],F1050)&gt;1,"要確認：同じ他港作業が重複",IF(OR(NOT(ISNUMBER(O1050)),M1050="未確認"),"要確認：時間・根拠未確認","確認済")))))</f>
        <v/>
      </c>
      <c r="S1050" s="10" t="str">
        <f>IF(B1050="","",IF(ISNUMBER(K1050),0,1))</f>
        <v/>
      </c>
    </row>
    <row r="1051" spans="1:19" ht="24.95" customHeight="1" x14ac:dyDescent="0.2">
      <c r="A1051" s="20"/>
      <c r="B1051" s="7"/>
      <c r="C1051" s="7"/>
      <c r="D1051" s="7"/>
      <c r="E1051" s="7"/>
      <c r="F1051" s="26"/>
      <c r="G1051" s="26"/>
      <c r="H1051" s="26"/>
      <c r="I1051" s="26"/>
      <c r="J1051" s="32"/>
      <c r="K1051" s="35"/>
      <c r="L1051" s="7"/>
      <c r="M1051" s="7"/>
      <c r="N1051" s="7"/>
      <c r="O1051" s="18" t="str">
        <f>IF(B1051="","",IF(AND(ISNUMBER(F1051),ISNUMBER(I1051),I1051&gt;=F1051),ROUND((I1051-F1051)*24,4),IF(OR(F1051&lt;&gt;"",I1051&lt;&gt;""),"",IF(AND(ISNUMBER(J1051),J1051&gt;=0),J1051,""))))</f>
        <v/>
      </c>
      <c r="P1051" s="10" t="str">
        <f>IF(B1051="","",IF(AND(ISNUMBER(F1051),ISNUMBER(I1051),I1051&gt;=F1051),"実績：門司発～門司着",IF(OR(F1051&lt;&gt;"",I1051&lt;&gt;""),"要確認：時刻不足・逆転",IF(AND(ISNUMBER(J1051),J1051&gt;=0),"実績：記録の時間","未確認"))))</f>
        <v/>
      </c>
      <c r="Q1051" s="10" t="str">
        <f>IF(B1051="","",IF(ISNUMBER(A1051),YEAR(A1051)-IF(MONTH(A1051)&lt;4,1,0),""))</f>
        <v/>
      </c>
      <c r="R1051" s="10" t="str">
        <f>IF(B1051="","",IF(OR(NOT(ISNUMBER(A1051)),C1051="",D1051="",L1051="",M1051="",AND(B1051&lt;&gt;"関豊丸",B1051&lt;&gt;"長豊丸")),"要確認：対象船・基本項目",IF(OR(P1051="要確認：時刻不足・逆転",AND(ISNUMBER(G1051),ISNUMBER(H1051),H1051&lt;G1051),AND(ISNUMBER(F1051),ISNUMBER(G1051),G1051&lt;F1051),AND(ISNUMBER(H1051),ISNUMBER(I1051),I1051&lt;H1051),AND(ISNUMBER(J1051),J1051&lt;0),AND(ISNUMBER(K1051),K1051&lt;0)),"要確認：時刻・時間・料金",IF(COUNTIFS(OtherPorts[作業日],A1051,OtherPorts[曳船名],B1051,OtherPorts[船名],D1051,OtherPorts[門司港発],F1051)&gt;1,"要確認：同じ他港作業が重複",IF(OR(NOT(ISNUMBER(O1051)),M1051="未確認"),"要確認：時間・根拠未確認","確認済")))))</f>
        <v/>
      </c>
      <c r="S1051" s="10" t="str">
        <f>IF(B1051="","",IF(ISNUMBER(K1051),0,1))</f>
        <v/>
      </c>
    </row>
    <row r="1052" spans="1:19" ht="24.95" customHeight="1" x14ac:dyDescent="0.2">
      <c r="A1052" s="20"/>
      <c r="B1052" s="7"/>
      <c r="C1052" s="7"/>
      <c r="D1052" s="7"/>
      <c r="E1052" s="7"/>
      <c r="F1052" s="26"/>
      <c r="G1052" s="26"/>
      <c r="H1052" s="26"/>
      <c r="I1052" s="26"/>
      <c r="J1052" s="32"/>
      <c r="K1052" s="35"/>
      <c r="L1052" s="7"/>
      <c r="M1052" s="7"/>
      <c r="N1052" s="7"/>
      <c r="O1052" s="18" t="str">
        <f>IF(B1052="","",IF(AND(ISNUMBER(F1052),ISNUMBER(I1052),I1052&gt;=F1052),ROUND((I1052-F1052)*24,4),IF(OR(F1052&lt;&gt;"",I1052&lt;&gt;""),"",IF(AND(ISNUMBER(J1052),J1052&gt;=0),J1052,""))))</f>
        <v/>
      </c>
      <c r="P1052" s="10" t="str">
        <f>IF(B1052="","",IF(AND(ISNUMBER(F1052),ISNUMBER(I1052),I1052&gt;=F1052),"実績：門司発～門司着",IF(OR(F1052&lt;&gt;"",I1052&lt;&gt;""),"要確認：時刻不足・逆転",IF(AND(ISNUMBER(J1052),J1052&gt;=0),"実績：記録の時間","未確認"))))</f>
        <v/>
      </c>
      <c r="Q1052" s="10" t="str">
        <f>IF(B1052="","",IF(ISNUMBER(A1052),YEAR(A1052)-IF(MONTH(A1052)&lt;4,1,0),""))</f>
        <v/>
      </c>
      <c r="R1052" s="10" t="str">
        <f>IF(B1052="","",IF(OR(NOT(ISNUMBER(A1052)),C1052="",D1052="",L1052="",M1052="",AND(B1052&lt;&gt;"関豊丸",B1052&lt;&gt;"長豊丸")),"要確認：対象船・基本項目",IF(OR(P1052="要確認：時刻不足・逆転",AND(ISNUMBER(G1052),ISNUMBER(H1052),H1052&lt;G1052),AND(ISNUMBER(F1052),ISNUMBER(G1052),G1052&lt;F1052),AND(ISNUMBER(H1052),ISNUMBER(I1052),I1052&lt;H1052),AND(ISNUMBER(J1052),J1052&lt;0),AND(ISNUMBER(K1052),K1052&lt;0)),"要確認：時刻・時間・料金",IF(COUNTIFS(OtherPorts[作業日],A1052,OtherPorts[曳船名],B1052,OtherPorts[船名],D1052,OtherPorts[門司港発],F1052)&gt;1,"要確認：同じ他港作業が重複",IF(OR(NOT(ISNUMBER(O1052)),M1052="未確認"),"要確認：時間・根拠未確認","確認済")))))</f>
        <v/>
      </c>
      <c r="S1052" s="10" t="str">
        <f>IF(B1052="","",IF(ISNUMBER(K1052),0,1))</f>
        <v/>
      </c>
    </row>
    <row r="1053" spans="1:19" ht="24.95" customHeight="1" x14ac:dyDescent="0.2">
      <c r="A1053" s="20"/>
      <c r="B1053" s="7"/>
      <c r="C1053" s="7"/>
      <c r="D1053" s="7"/>
      <c r="E1053" s="7"/>
      <c r="F1053" s="26"/>
      <c r="G1053" s="26"/>
      <c r="H1053" s="26"/>
      <c r="I1053" s="26"/>
      <c r="J1053" s="32"/>
      <c r="K1053" s="35"/>
      <c r="L1053" s="7"/>
      <c r="M1053" s="7"/>
      <c r="N1053" s="7"/>
      <c r="O1053" s="18" t="str">
        <f>IF(B1053="","",IF(AND(ISNUMBER(F1053),ISNUMBER(I1053),I1053&gt;=F1053),ROUND((I1053-F1053)*24,4),IF(OR(F1053&lt;&gt;"",I1053&lt;&gt;""),"",IF(AND(ISNUMBER(J1053),J1053&gt;=0),J1053,""))))</f>
        <v/>
      </c>
      <c r="P1053" s="10" t="str">
        <f>IF(B1053="","",IF(AND(ISNUMBER(F1053),ISNUMBER(I1053),I1053&gt;=F1053),"実績：門司発～門司着",IF(OR(F1053&lt;&gt;"",I1053&lt;&gt;""),"要確認：時刻不足・逆転",IF(AND(ISNUMBER(J1053),J1053&gt;=0),"実績：記録の時間","未確認"))))</f>
        <v/>
      </c>
      <c r="Q1053" s="10" t="str">
        <f>IF(B1053="","",IF(ISNUMBER(A1053),YEAR(A1053)-IF(MONTH(A1053)&lt;4,1,0),""))</f>
        <v/>
      </c>
      <c r="R1053" s="10" t="str">
        <f>IF(B1053="","",IF(OR(NOT(ISNUMBER(A1053)),C1053="",D1053="",L1053="",M1053="",AND(B1053&lt;&gt;"関豊丸",B1053&lt;&gt;"長豊丸")),"要確認：対象船・基本項目",IF(OR(P1053="要確認：時刻不足・逆転",AND(ISNUMBER(G1053),ISNUMBER(H1053),H1053&lt;G1053),AND(ISNUMBER(F1053),ISNUMBER(G1053),G1053&lt;F1053),AND(ISNUMBER(H1053),ISNUMBER(I1053),I1053&lt;H1053),AND(ISNUMBER(J1053),J1053&lt;0),AND(ISNUMBER(K1053),K1053&lt;0)),"要確認：時刻・時間・料金",IF(COUNTIFS(OtherPorts[作業日],A1053,OtherPorts[曳船名],B1053,OtherPorts[船名],D1053,OtherPorts[門司港発],F1053)&gt;1,"要確認：同じ他港作業が重複",IF(OR(NOT(ISNUMBER(O1053)),M1053="未確認"),"要確認：時間・根拠未確認","確認済")))))</f>
        <v/>
      </c>
      <c r="S1053" s="10" t="str">
        <f>IF(B1053="","",IF(ISNUMBER(K1053),0,1))</f>
        <v/>
      </c>
    </row>
    <row r="1054" spans="1:19" ht="24.95" customHeight="1" x14ac:dyDescent="0.2">
      <c r="A1054" s="20"/>
      <c r="B1054" s="7"/>
      <c r="C1054" s="7"/>
      <c r="D1054" s="7"/>
      <c r="E1054" s="7"/>
      <c r="F1054" s="26"/>
      <c r="G1054" s="26"/>
      <c r="H1054" s="26"/>
      <c r="I1054" s="26"/>
      <c r="J1054" s="32"/>
      <c r="K1054" s="35"/>
      <c r="L1054" s="7"/>
      <c r="M1054" s="7"/>
      <c r="N1054" s="7"/>
      <c r="O1054" s="18" t="str">
        <f>IF(B1054="","",IF(AND(ISNUMBER(F1054),ISNUMBER(I1054),I1054&gt;=F1054),ROUND((I1054-F1054)*24,4),IF(OR(F1054&lt;&gt;"",I1054&lt;&gt;""),"",IF(AND(ISNUMBER(J1054),J1054&gt;=0),J1054,""))))</f>
        <v/>
      </c>
      <c r="P1054" s="10" t="str">
        <f>IF(B1054="","",IF(AND(ISNUMBER(F1054),ISNUMBER(I1054),I1054&gt;=F1054),"実績：門司発～門司着",IF(OR(F1054&lt;&gt;"",I1054&lt;&gt;""),"要確認：時刻不足・逆転",IF(AND(ISNUMBER(J1054),J1054&gt;=0),"実績：記録の時間","未確認"))))</f>
        <v/>
      </c>
      <c r="Q1054" s="10" t="str">
        <f>IF(B1054="","",IF(ISNUMBER(A1054),YEAR(A1054)-IF(MONTH(A1054)&lt;4,1,0),""))</f>
        <v/>
      </c>
      <c r="R1054" s="10" t="str">
        <f>IF(B1054="","",IF(OR(NOT(ISNUMBER(A1054)),C1054="",D1054="",L1054="",M1054="",AND(B1054&lt;&gt;"関豊丸",B1054&lt;&gt;"長豊丸")),"要確認：対象船・基本項目",IF(OR(P1054="要確認：時刻不足・逆転",AND(ISNUMBER(G1054),ISNUMBER(H1054),H1054&lt;G1054),AND(ISNUMBER(F1054),ISNUMBER(G1054),G1054&lt;F1054),AND(ISNUMBER(H1054),ISNUMBER(I1054),I1054&lt;H1054),AND(ISNUMBER(J1054),J1054&lt;0),AND(ISNUMBER(K1054),K1054&lt;0)),"要確認：時刻・時間・料金",IF(COUNTIFS(OtherPorts[作業日],A1054,OtherPorts[曳船名],B1054,OtherPorts[船名],D1054,OtherPorts[門司港発],F1054)&gt;1,"要確認：同じ他港作業が重複",IF(OR(NOT(ISNUMBER(O1054)),M1054="未確認"),"要確認：時間・根拠未確認","確認済")))))</f>
        <v/>
      </c>
      <c r="S1054" s="10" t="str">
        <f>IF(B1054="","",IF(ISNUMBER(K1054),0,1))</f>
        <v/>
      </c>
    </row>
    <row r="1055" spans="1:19" ht="24.95" customHeight="1" x14ac:dyDescent="0.2">
      <c r="A1055" s="20"/>
      <c r="B1055" s="7"/>
      <c r="C1055" s="7"/>
      <c r="D1055" s="7"/>
      <c r="E1055" s="7"/>
      <c r="F1055" s="26"/>
      <c r="G1055" s="26"/>
      <c r="H1055" s="26"/>
      <c r="I1055" s="26"/>
      <c r="J1055" s="32"/>
      <c r="K1055" s="35"/>
      <c r="L1055" s="7"/>
      <c r="M1055" s="7"/>
      <c r="N1055" s="7"/>
      <c r="O1055" s="18" t="str">
        <f>IF(B1055="","",IF(AND(ISNUMBER(F1055),ISNUMBER(I1055),I1055&gt;=F1055),ROUND((I1055-F1055)*24,4),IF(OR(F1055&lt;&gt;"",I1055&lt;&gt;""),"",IF(AND(ISNUMBER(J1055),J1055&gt;=0),J1055,""))))</f>
        <v/>
      </c>
      <c r="P1055" s="10" t="str">
        <f>IF(B1055="","",IF(AND(ISNUMBER(F1055),ISNUMBER(I1055),I1055&gt;=F1055),"実績：門司発～門司着",IF(OR(F1055&lt;&gt;"",I1055&lt;&gt;""),"要確認：時刻不足・逆転",IF(AND(ISNUMBER(J1055),J1055&gt;=0),"実績：記録の時間","未確認"))))</f>
        <v/>
      </c>
      <c r="Q1055" s="10" t="str">
        <f>IF(B1055="","",IF(ISNUMBER(A1055),YEAR(A1055)-IF(MONTH(A1055)&lt;4,1,0),""))</f>
        <v/>
      </c>
      <c r="R1055" s="10" t="str">
        <f>IF(B1055="","",IF(OR(NOT(ISNUMBER(A1055)),C1055="",D1055="",L1055="",M1055="",AND(B1055&lt;&gt;"関豊丸",B1055&lt;&gt;"長豊丸")),"要確認：対象船・基本項目",IF(OR(P1055="要確認：時刻不足・逆転",AND(ISNUMBER(G1055),ISNUMBER(H1055),H1055&lt;G1055),AND(ISNUMBER(F1055),ISNUMBER(G1055),G1055&lt;F1055),AND(ISNUMBER(H1055),ISNUMBER(I1055),I1055&lt;H1055),AND(ISNUMBER(J1055),J1055&lt;0),AND(ISNUMBER(K1055),K1055&lt;0)),"要確認：時刻・時間・料金",IF(COUNTIFS(OtherPorts[作業日],A1055,OtherPorts[曳船名],B1055,OtherPorts[船名],D1055,OtherPorts[門司港発],F1055)&gt;1,"要確認：同じ他港作業が重複",IF(OR(NOT(ISNUMBER(O1055)),M1055="未確認"),"要確認：時間・根拠未確認","確認済")))))</f>
        <v/>
      </c>
      <c r="S1055" s="10" t="str">
        <f>IF(B1055="","",IF(ISNUMBER(K1055),0,1))</f>
        <v/>
      </c>
    </row>
    <row r="1056" spans="1:19" ht="24.95" customHeight="1" x14ac:dyDescent="0.2">
      <c r="A1056" s="20"/>
      <c r="B1056" s="7"/>
      <c r="C1056" s="7"/>
      <c r="D1056" s="7"/>
      <c r="E1056" s="7"/>
      <c r="F1056" s="26"/>
      <c r="G1056" s="26"/>
      <c r="H1056" s="26"/>
      <c r="I1056" s="26"/>
      <c r="J1056" s="32"/>
      <c r="K1056" s="35"/>
      <c r="L1056" s="7"/>
      <c r="M1056" s="7"/>
      <c r="N1056" s="7"/>
      <c r="O1056" s="18" t="str">
        <f>IF(B1056="","",IF(AND(ISNUMBER(F1056),ISNUMBER(I1056),I1056&gt;=F1056),ROUND((I1056-F1056)*24,4),IF(OR(F1056&lt;&gt;"",I1056&lt;&gt;""),"",IF(AND(ISNUMBER(J1056),J1056&gt;=0),J1056,""))))</f>
        <v/>
      </c>
      <c r="P1056" s="10" t="str">
        <f>IF(B1056="","",IF(AND(ISNUMBER(F1056),ISNUMBER(I1056),I1056&gt;=F1056),"実績：門司発～門司着",IF(OR(F1056&lt;&gt;"",I1056&lt;&gt;""),"要確認：時刻不足・逆転",IF(AND(ISNUMBER(J1056),J1056&gt;=0),"実績：記録の時間","未確認"))))</f>
        <v/>
      </c>
      <c r="Q1056" s="10" t="str">
        <f>IF(B1056="","",IF(ISNUMBER(A1056),YEAR(A1056)-IF(MONTH(A1056)&lt;4,1,0),""))</f>
        <v/>
      </c>
      <c r="R1056" s="10" t="str">
        <f>IF(B1056="","",IF(OR(NOT(ISNUMBER(A1056)),C1056="",D1056="",L1056="",M1056="",AND(B1056&lt;&gt;"関豊丸",B1056&lt;&gt;"長豊丸")),"要確認：対象船・基本項目",IF(OR(P1056="要確認：時刻不足・逆転",AND(ISNUMBER(G1056),ISNUMBER(H1056),H1056&lt;G1056),AND(ISNUMBER(F1056),ISNUMBER(G1056),G1056&lt;F1056),AND(ISNUMBER(H1056),ISNUMBER(I1056),I1056&lt;H1056),AND(ISNUMBER(J1056),J1056&lt;0),AND(ISNUMBER(K1056),K1056&lt;0)),"要確認：時刻・時間・料金",IF(COUNTIFS(OtherPorts[作業日],A1056,OtherPorts[曳船名],B1056,OtherPorts[船名],D1056,OtherPorts[門司港発],F1056)&gt;1,"要確認：同じ他港作業が重複",IF(OR(NOT(ISNUMBER(O1056)),M1056="未確認"),"要確認：時間・根拠未確認","確認済")))))</f>
        <v/>
      </c>
      <c r="S1056" s="10" t="str">
        <f>IF(B1056="","",IF(ISNUMBER(K1056),0,1))</f>
        <v/>
      </c>
    </row>
    <row r="1057" spans="1:19" ht="24.95" customHeight="1" x14ac:dyDescent="0.2">
      <c r="A1057" s="20"/>
      <c r="B1057" s="7"/>
      <c r="C1057" s="7"/>
      <c r="D1057" s="7"/>
      <c r="E1057" s="7"/>
      <c r="F1057" s="26"/>
      <c r="G1057" s="26"/>
      <c r="H1057" s="26"/>
      <c r="I1057" s="26"/>
      <c r="J1057" s="32"/>
      <c r="K1057" s="35"/>
      <c r="L1057" s="7"/>
      <c r="M1057" s="7"/>
      <c r="N1057" s="7"/>
      <c r="O1057" s="18" t="str">
        <f>IF(B1057="","",IF(AND(ISNUMBER(F1057),ISNUMBER(I1057),I1057&gt;=F1057),ROUND((I1057-F1057)*24,4),IF(OR(F1057&lt;&gt;"",I1057&lt;&gt;""),"",IF(AND(ISNUMBER(J1057),J1057&gt;=0),J1057,""))))</f>
        <v/>
      </c>
      <c r="P1057" s="10" t="str">
        <f>IF(B1057="","",IF(AND(ISNUMBER(F1057),ISNUMBER(I1057),I1057&gt;=F1057),"実績：門司発～門司着",IF(OR(F1057&lt;&gt;"",I1057&lt;&gt;""),"要確認：時刻不足・逆転",IF(AND(ISNUMBER(J1057),J1057&gt;=0),"実績：記録の時間","未確認"))))</f>
        <v/>
      </c>
      <c r="Q1057" s="10" t="str">
        <f>IF(B1057="","",IF(ISNUMBER(A1057),YEAR(A1057)-IF(MONTH(A1057)&lt;4,1,0),""))</f>
        <v/>
      </c>
      <c r="R1057" s="10" t="str">
        <f>IF(B1057="","",IF(OR(NOT(ISNUMBER(A1057)),C1057="",D1057="",L1057="",M1057="",AND(B1057&lt;&gt;"関豊丸",B1057&lt;&gt;"長豊丸")),"要確認：対象船・基本項目",IF(OR(P1057="要確認：時刻不足・逆転",AND(ISNUMBER(G1057),ISNUMBER(H1057),H1057&lt;G1057),AND(ISNUMBER(F1057),ISNUMBER(G1057),G1057&lt;F1057),AND(ISNUMBER(H1057),ISNUMBER(I1057),I1057&lt;H1057),AND(ISNUMBER(J1057),J1057&lt;0),AND(ISNUMBER(K1057),K1057&lt;0)),"要確認：時刻・時間・料金",IF(COUNTIFS(OtherPorts[作業日],A1057,OtherPorts[曳船名],B1057,OtherPorts[船名],D1057,OtherPorts[門司港発],F1057)&gt;1,"要確認：同じ他港作業が重複",IF(OR(NOT(ISNUMBER(O1057)),M1057="未確認"),"要確認：時間・根拠未確認","確認済")))))</f>
        <v/>
      </c>
      <c r="S1057" s="10" t="str">
        <f>IF(B1057="","",IF(ISNUMBER(K1057),0,1))</f>
        <v/>
      </c>
    </row>
    <row r="1058" spans="1:19" ht="24.95" customHeight="1" x14ac:dyDescent="0.2">
      <c r="A1058" s="20"/>
      <c r="B1058" s="7"/>
      <c r="C1058" s="7"/>
      <c r="D1058" s="7"/>
      <c r="E1058" s="7"/>
      <c r="F1058" s="26"/>
      <c r="G1058" s="26"/>
      <c r="H1058" s="26"/>
      <c r="I1058" s="26"/>
      <c r="J1058" s="32"/>
      <c r="K1058" s="35"/>
      <c r="L1058" s="7"/>
      <c r="M1058" s="7"/>
      <c r="N1058" s="7"/>
      <c r="O1058" s="18" t="str">
        <f>IF(B1058="","",IF(AND(ISNUMBER(F1058),ISNUMBER(I1058),I1058&gt;=F1058),ROUND((I1058-F1058)*24,4),IF(OR(F1058&lt;&gt;"",I1058&lt;&gt;""),"",IF(AND(ISNUMBER(J1058),J1058&gt;=0),J1058,""))))</f>
        <v/>
      </c>
      <c r="P1058" s="10" t="str">
        <f>IF(B1058="","",IF(AND(ISNUMBER(F1058),ISNUMBER(I1058),I1058&gt;=F1058),"実績：門司発～門司着",IF(OR(F1058&lt;&gt;"",I1058&lt;&gt;""),"要確認：時刻不足・逆転",IF(AND(ISNUMBER(J1058),J1058&gt;=0),"実績：記録の時間","未確認"))))</f>
        <v/>
      </c>
      <c r="Q1058" s="10" t="str">
        <f>IF(B1058="","",IF(ISNUMBER(A1058),YEAR(A1058)-IF(MONTH(A1058)&lt;4,1,0),""))</f>
        <v/>
      </c>
      <c r="R1058" s="10" t="str">
        <f>IF(B1058="","",IF(OR(NOT(ISNUMBER(A1058)),C1058="",D1058="",L1058="",M1058="",AND(B1058&lt;&gt;"関豊丸",B1058&lt;&gt;"長豊丸")),"要確認：対象船・基本項目",IF(OR(P1058="要確認：時刻不足・逆転",AND(ISNUMBER(G1058),ISNUMBER(H1058),H1058&lt;G1058),AND(ISNUMBER(F1058),ISNUMBER(G1058),G1058&lt;F1058),AND(ISNUMBER(H1058),ISNUMBER(I1058),I1058&lt;H1058),AND(ISNUMBER(J1058),J1058&lt;0),AND(ISNUMBER(K1058),K1058&lt;0)),"要確認：時刻・時間・料金",IF(COUNTIFS(OtherPorts[作業日],A1058,OtherPorts[曳船名],B1058,OtherPorts[船名],D1058,OtherPorts[門司港発],F1058)&gt;1,"要確認：同じ他港作業が重複",IF(OR(NOT(ISNUMBER(O1058)),M1058="未確認"),"要確認：時間・根拠未確認","確認済")))))</f>
        <v/>
      </c>
      <c r="S1058" s="10" t="str">
        <f>IF(B1058="","",IF(ISNUMBER(K1058),0,1))</f>
        <v/>
      </c>
    </row>
    <row r="1059" spans="1:19" ht="24.95" customHeight="1" x14ac:dyDescent="0.2">
      <c r="A1059" s="20"/>
      <c r="B1059" s="7"/>
      <c r="C1059" s="7"/>
      <c r="D1059" s="7"/>
      <c r="E1059" s="7"/>
      <c r="F1059" s="26"/>
      <c r="G1059" s="26"/>
      <c r="H1059" s="26"/>
      <c r="I1059" s="26"/>
      <c r="J1059" s="32"/>
      <c r="K1059" s="35"/>
      <c r="L1059" s="7"/>
      <c r="M1059" s="7"/>
      <c r="N1059" s="7"/>
      <c r="O1059" s="18" t="str">
        <f>IF(B1059="","",IF(AND(ISNUMBER(F1059),ISNUMBER(I1059),I1059&gt;=F1059),ROUND((I1059-F1059)*24,4),IF(OR(F1059&lt;&gt;"",I1059&lt;&gt;""),"",IF(AND(ISNUMBER(J1059),J1059&gt;=0),J1059,""))))</f>
        <v/>
      </c>
      <c r="P1059" s="10" t="str">
        <f>IF(B1059="","",IF(AND(ISNUMBER(F1059),ISNUMBER(I1059),I1059&gt;=F1059),"実績：門司発～門司着",IF(OR(F1059&lt;&gt;"",I1059&lt;&gt;""),"要確認：時刻不足・逆転",IF(AND(ISNUMBER(J1059),J1059&gt;=0),"実績：記録の時間","未確認"))))</f>
        <v/>
      </c>
      <c r="Q1059" s="10" t="str">
        <f>IF(B1059="","",IF(ISNUMBER(A1059),YEAR(A1059)-IF(MONTH(A1059)&lt;4,1,0),""))</f>
        <v/>
      </c>
      <c r="R1059" s="10" t="str">
        <f>IF(B1059="","",IF(OR(NOT(ISNUMBER(A1059)),C1059="",D1059="",L1059="",M1059="",AND(B1059&lt;&gt;"関豊丸",B1059&lt;&gt;"長豊丸")),"要確認：対象船・基本項目",IF(OR(P1059="要確認：時刻不足・逆転",AND(ISNUMBER(G1059),ISNUMBER(H1059),H1059&lt;G1059),AND(ISNUMBER(F1059),ISNUMBER(G1059),G1059&lt;F1059),AND(ISNUMBER(H1059),ISNUMBER(I1059),I1059&lt;H1059),AND(ISNUMBER(J1059),J1059&lt;0),AND(ISNUMBER(K1059),K1059&lt;0)),"要確認：時刻・時間・料金",IF(COUNTIFS(OtherPorts[作業日],A1059,OtherPorts[曳船名],B1059,OtherPorts[船名],D1059,OtherPorts[門司港発],F1059)&gt;1,"要確認：同じ他港作業が重複",IF(OR(NOT(ISNUMBER(O1059)),M1059="未確認"),"要確認：時間・根拠未確認","確認済")))))</f>
        <v/>
      </c>
      <c r="S1059" s="10" t="str">
        <f>IF(B1059="","",IF(ISNUMBER(K1059),0,1))</f>
        <v/>
      </c>
    </row>
    <row r="1060" spans="1:19" ht="24.95" customHeight="1" x14ac:dyDescent="0.2">
      <c r="A1060" s="20"/>
      <c r="B1060" s="7"/>
      <c r="C1060" s="7"/>
      <c r="D1060" s="7"/>
      <c r="E1060" s="7"/>
      <c r="F1060" s="26"/>
      <c r="G1060" s="26"/>
      <c r="H1060" s="26"/>
      <c r="I1060" s="26"/>
      <c r="J1060" s="32"/>
      <c r="K1060" s="35"/>
      <c r="L1060" s="7"/>
      <c r="M1060" s="7"/>
      <c r="N1060" s="7"/>
      <c r="O1060" s="18" t="str">
        <f>IF(B1060="","",IF(AND(ISNUMBER(F1060),ISNUMBER(I1060),I1060&gt;=F1060),ROUND((I1060-F1060)*24,4),IF(OR(F1060&lt;&gt;"",I1060&lt;&gt;""),"",IF(AND(ISNUMBER(J1060),J1060&gt;=0),J1060,""))))</f>
        <v/>
      </c>
      <c r="P1060" s="10" t="str">
        <f>IF(B1060="","",IF(AND(ISNUMBER(F1060),ISNUMBER(I1060),I1060&gt;=F1060),"実績：門司発～門司着",IF(OR(F1060&lt;&gt;"",I1060&lt;&gt;""),"要確認：時刻不足・逆転",IF(AND(ISNUMBER(J1060),J1060&gt;=0),"実績：記録の時間","未確認"))))</f>
        <v/>
      </c>
      <c r="Q1060" s="10" t="str">
        <f>IF(B1060="","",IF(ISNUMBER(A1060),YEAR(A1060)-IF(MONTH(A1060)&lt;4,1,0),""))</f>
        <v/>
      </c>
      <c r="R1060" s="10" t="str">
        <f>IF(B1060="","",IF(OR(NOT(ISNUMBER(A1060)),C1060="",D1060="",L1060="",M1060="",AND(B1060&lt;&gt;"関豊丸",B1060&lt;&gt;"長豊丸")),"要確認：対象船・基本項目",IF(OR(P1060="要確認：時刻不足・逆転",AND(ISNUMBER(G1060),ISNUMBER(H1060),H1060&lt;G1060),AND(ISNUMBER(F1060),ISNUMBER(G1060),G1060&lt;F1060),AND(ISNUMBER(H1060),ISNUMBER(I1060),I1060&lt;H1060),AND(ISNUMBER(J1060),J1060&lt;0),AND(ISNUMBER(K1060),K1060&lt;0)),"要確認：時刻・時間・料金",IF(COUNTIFS(OtherPorts[作業日],A1060,OtherPorts[曳船名],B1060,OtherPorts[船名],D1060,OtherPorts[門司港発],F1060)&gt;1,"要確認：同じ他港作業が重複",IF(OR(NOT(ISNUMBER(O1060)),M1060="未確認"),"要確認：時間・根拠未確認","確認済")))))</f>
        <v/>
      </c>
      <c r="S1060" s="10" t="str">
        <f>IF(B1060="","",IF(ISNUMBER(K1060),0,1))</f>
        <v/>
      </c>
    </row>
    <row r="1061" spans="1:19" ht="24.95" customHeight="1" x14ac:dyDescent="0.2">
      <c r="A1061" s="20"/>
      <c r="B1061" s="7"/>
      <c r="C1061" s="7"/>
      <c r="D1061" s="7"/>
      <c r="E1061" s="7"/>
      <c r="F1061" s="26"/>
      <c r="G1061" s="26"/>
      <c r="H1061" s="26"/>
      <c r="I1061" s="26"/>
      <c r="J1061" s="32"/>
      <c r="K1061" s="35"/>
      <c r="L1061" s="7"/>
      <c r="M1061" s="7"/>
      <c r="N1061" s="7"/>
      <c r="O1061" s="18" t="str">
        <f>IF(B1061="","",IF(AND(ISNUMBER(F1061),ISNUMBER(I1061),I1061&gt;=F1061),ROUND((I1061-F1061)*24,4),IF(OR(F1061&lt;&gt;"",I1061&lt;&gt;""),"",IF(AND(ISNUMBER(J1061),J1061&gt;=0),J1061,""))))</f>
        <v/>
      </c>
      <c r="P1061" s="10" t="str">
        <f>IF(B1061="","",IF(AND(ISNUMBER(F1061),ISNUMBER(I1061),I1061&gt;=F1061),"実績：門司発～門司着",IF(OR(F1061&lt;&gt;"",I1061&lt;&gt;""),"要確認：時刻不足・逆転",IF(AND(ISNUMBER(J1061),J1061&gt;=0),"実績：記録の時間","未確認"))))</f>
        <v/>
      </c>
      <c r="Q1061" s="10" t="str">
        <f>IF(B1061="","",IF(ISNUMBER(A1061),YEAR(A1061)-IF(MONTH(A1061)&lt;4,1,0),""))</f>
        <v/>
      </c>
      <c r="R1061" s="10" t="str">
        <f>IF(B1061="","",IF(OR(NOT(ISNUMBER(A1061)),C1061="",D1061="",L1061="",M1061="",AND(B1061&lt;&gt;"関豊丸",B1061&lt;&gt;"長豊丸")),"要確認：対象船・基本項目",IF(OR(P1061="要確認：時刻不足・逆転",AND(ISNUMBER(G1061),ISNUMBER(H1061),H1061&lt;G1061),AND(ISNUMBER(F1061),ISNUMBER(G1061),G1061&lt;F1061),AND(ISNUMBER(H1061),ISNUMBER(I1061),I1061&lt;H1061),AND(ISNUMBER(J1061),J1061&lt;0),AND(ISNUMBER(K1061),K1061&lt;0)),"要確認：時刻・時間・料金",IF(COUNTIFS(OtherPorts[作業日],A1061,OtherPorts[曳船名],B1061,OtherPorts[船名],D1061,OtherPorts[門司港発],F1061)&gt;1,"要確認：同じ他港作業が重複",IF(OR(NOT(ISNUMBER(O1061)),M1061="未確認"),"要確認：時間・根拠未確認","確認済")))))</f>
        <v/>
      </c>
      <c r="S1061" s="10" t="str">
        <f>IF(B1061="","",IF(ISNUMBER(K1061),0,1))</f>
        <v/>
      </c>
    </row>
    <row r="1062" spans="1:19" ht="24.95" customHeight="1" x14ac:dyDescent="0.2">
      <c r="A1062" s="20"/>
      <c r="B1062" s="7"/>
      <c r="C1062" s="7"/>
      <c r="D1062" s="7"/>
      <c r="E1062" s="7"/>
      <c r="F1062" s="26"/>
      <c r="G1062" s="26"/>
      <c r="H1062" s="26"/>
      <c r="I1062" s="26"/>
      <c r="J1062" s="32"/>
      <c r="K1062" s="35"/>
      <c r="L1062" s="7"/>
      <c r="M1062" s="7"/>
      <c r="N1062" s="7"/>
      <c r="O1062" s="18" t="str">
        <f>IF(B1062="","",IF(AND(ISNUMBER(F1062),ISNUMBER(I1062),I1062&gt;=F1062),ROUND((I1062-F1062)*24,4),IF(OR(F1062&lt;&gt;"",I1062&lt;&gt;""),"",IF(AND(ISNUMBER(J1062),J1062&gt;=0),J1062,""))))</f>
        <v/>
      </c>
      <c r="P1062" s="10" t="str">
        <f>IF(B1062="","",IF(AND(ISNUMBER(F1062),ISNUMBER(I1062),I1062&gt;=F1062),"実績：門司発～門司着",IF(OR(F1062&lt;&gt;"",I1062&lt;&gt;""),"要確認：時刻不足・逆転",IF(AND(ISNUMBER(J1062),J1062&gt;=0),"実績：記録の時間","未確認"))))</f>
        <v/>
      </c>
      <c r="Q1062" s="10" t="str">
        <f>IF(B1062="","",IF(ISNUMBER(A1062),YEAR(A1062)-IF(MONTH(A1062)&lt;4,1,0),""))</f>
        <v/>
      </c>
      <c r="R1062" s="10" t="str">
        <f>IF(B1062="","",IF(OR(NOT(ISNUMBER(A1062)),C1062="",D1062="",L1062="",M1062="",AND(B1062&lt;&gt;"関豊丸",B1062&lt;&gt;"長豊丸")),"要確認：対象船・基本項目",IF(OR(P1062="要確認：時刻不足・逆転",AND(ISNUMBER(G1062),ISNUMBER(H1062),H1062&lt;G1062),AND(ISNUMBER(F1062),ISNUMBER(G1062),G1062&lt;F1062),AND(ISNUMBER(H1062),ISNUMBER(I1062),I1062&lt;H1062),AND(ISNUMBER(J1062),J1062&lt;0),AND(ISNUMBER(K1062),K1062&lt;0)),"要確認：時刻・時間・料金",IF(COUNTIFS(OtherPorts[作業日],A1062,OtherPorts[曳船名],B1062,OtherPorts[船名],D1062,OtherPorts[門司港発],F1062)&gt;1,"要確認：同じ他港作業が重複",IF(OR(NOT(ISNUMBER(O1062)),M1062="未確認"),"要確認：時間・根拠未確認","確認済")))))</f>
        <v/>
      </c>
      <c r="S1062" s="10" t="str">
        <f>IF(B1062="","",IF(ISNUMBER(K1062),0,1))</f>
        <v/>
      </c>
    </row>
    <row r="1063" spans="1:19" ht="24.95" customHeight="1" x14ac:dyDescent="0.2">
      <c r="A1063" s="20"/>
      <c r="B1063" s="7"/>
      <c r="C1063" s="7"/>
      <c r="D1063" s="7"/>
      <c r="E1063" s="7"/>
      <c r="F1063" s="26"/>
      <c r="G1063" s="26"/>
      <c r="H1063" s="26"/>
      <c r="I1063" s="26"/>
      <c r="J1063" s="32"/>
      <c r="K1063" s="35"/>
      <c r="L1063" s="7"/>
      <c r="M1063" s="7"/>
      <c r="N1063" s="7"/>
      <c r="O1063" s="18" t="str">
        <f>IF(B1063="","",IF(AND(ISNUMBER(F1063),ISNUMBER(I1063),I1063&gt;=F1063),ROUND((I1063-F1063)*24,4),IF(OR(F1063&lt;&gt;"",I1063&lt;&gt;""),"",IF(AND(ISNUMBER(J1063),J1063&gt;=0),J1063,""))))</f>
        <v/>
      </c>
      <c r="P1063" s="10" t="str">
        <f>IF(B1063="","",IF(AND(ISNUMBER(F1063),ISNUMBER(I1063),I1063&gt;=F1063),"実績：門司発～門司着",IF(OR(F1063&lt;&gt;"",I1063&lt;&gt;""),"要確認：時刻不足・逆転",IF(AND(ISNUMBER(J1063),J1063&gt;=0),"実績：記録の時間","未確認"))))</f>
        <v/>
      </c>
      <c r="Q1063" s="10" t="str">
        <f>IF(B1063="","",IF(ISNUMBER(A1063),YEAR(A1063)-IF(MONTH(A1063)&lt;4,1,0),""))</f>
        <v/>
      </c>
      <c r="R1063" s="10" t="str">
        <f>IF(B1063="","",IF(OR(NOT(ISNUMBER(A1063)),C1063="",D1063="",L1063="",M1063="",AND(B1063&lt;&gt;"関豊丸",B1063&lt;&gt;"長豊丸")),"要確認：対象船・基本項目",IF(OR(P1063="要確認：時刻不足・逆転",AND(ISNUMBER(G1063),ISNUMBER(H1063),H1063&lt;G1063),AND(ISNUMBER(F1063),ISNUMBER(G1063),G1063&lt;F1063),AND(ISNUMBER(H1063),ISNUMBER(I1063),I1063&lt;H1063),AND(ISNUMBER(J1063),J1063&lt;0),AND(ISNUMBER(K1063),K1063&lt;0)),"要確認：時刻・時間・料金",IF(COUNTIFS(OtherPorts[作業日],A1063,OtherPorts[曳船名],B1063,OtherPorts[船名],D1063,OtherPorts[門司港発],F1063)&gt;1,"要確認：同じ他港作業が重複",IF(OR(NOT(ISNUMBER(O1063)),M1063="未確認"),"要確認：時間・根拠未確認","確認済")))))</f>
        <v/>
      </c>
      <c r="S1063" s="10" t="str">
        <f>IF(B1063="","",IF(ISNUMBER(K1063),0,1))</f>
        <v/>
      </c>
    </row>
    <row r="1064" spans="1:19" ht="24.95" customHeight="1" x14ac:dyDescent="0.2">
      <c r="A1064" s="20"/>
      <c r="B1064" s="7"/>
      <c r="C1064" s="7"/>
      <c r="D1064" s="7"/>
      <c r="E1064" s="7"/>
      <c r="F1064" s="26"/>
      <c r="G1064" s="26"/>
      <c r="H1064" s="26"/>
      <c r="I1064" s="26"/>
      <c r="J1064" s="32"/>
      <c r="K1064" s="35"/>
      <c r="L1064" s="7"/>
      <c r="M1064" s="7"/>
      <c r="N1064" s="7"/>
      <c r="O1064" s="18" t="str">
        <f>IF(B1064="","",IF(AND(ISNUMBER(F1064),ISNUMBER(I1064),I1064&gt;=F1064),ROUND((I1064-F1064)*24,4),IF(OR(F1064&lt;&gt;"",I1064&lt;&gt;""),"",IF(AND(ISNUMBER(J1064),J1064&gt;=0),J1064,""))))</f>
        <v/>
      </c>
      <c r="P1064" s="10" t="str">
        <f>IF(B1064="","",IF(AND(ISNUMBER(F1064),ISNUMBER(I1064),I1064&gt;=F1064),"実績：門司発～門司着",IF(OR(F1064&lt;&gt;"",I1064&lt;&gt;""),"要確認：時刻不足・逆転",IF(AND(ISNUMBER(J1064),J1064&gt;=0),"実績：記録の時間","未確認"))))</f>
        <v/>
      </c>
      <c r="Q1064" s="10" t="str">
        <f>IF(B1064="","",IF(ISNUMBER(A1064),YEAR(A1064)-IF(MONTH(A1064)&lt;4,1,0),""))</f>
        <v/>
      </c>
      <c r="R1064" s="10" t="str">
        <f>IF(B1064="","",IF(OR(NOT(ISNUMBER(A1064)),C1064="",D1064="",L1064="",M1064="",AND(B1064&lt;&gt;"関豊丸",B1064&lt;&gt;"長豊丸")),"要確認：対象船・基本項目",IF(OR(P1064="要確認：時刻不足・逆転",AND(ISNUMBER(G1064),ISNUMBER(H1064),H1064&lt;G1064),AND(ISNUMBER(F1064),ISNUMBER(G1064),G1064&lt;F1064),AND(ISNUMBER(H1064),ISNUMBER(I1064),I1064&lt;H1064),AND(ISNUMBER(J1064),J1064&lt;0),AND(ISNUMBER(K1064),K1064&lt;0)),"要確認：時刻・時間・料金",IF(COUNTIFS(OtherPorts[作業日],A1064,OtherPorts[曳船名],B1064,OtherPorts[船名],D1064,OtherPorts[門司港発],F1064)&gt;1,"要確認：同じ他港作業が重複",IF(OR(NOT(ISNUMBER(O1064)),M1064="未確認"),"要確認：時間・根拠未確認","確認済")))))</f>
        <v/>
      </c>
      <c r="S1064" s="10" t="str">
        <f>IF(B1064="","",IF(ISNUMBER(K1064),0,1))</f>
        <v/>
      </c>
    </row>
    <row r="1065" spans="1:19" ht="24.95" customHeight="1" x14ac:dyDescent="0.2">
      <c r="A1065" s="20"/>
      <c r="B1065" s="7"/>
      <c r="C1065" s="7"/>
      <c r="D1065" s="7"/>
      <c r="E1065" s="7"/>
      <c r="F1065" s="26"/>
      <c r="G1065" s="26"/>
      <c r="H1065" s="26"/>
      <c r="I1065" s="26"/>
      <c r="J1065" s="32"/>
      <c r="K1065" s="35"/>
      <c r="L1065" s="7"/>
      <c r="M1065" s="7"/>
      <c r="N1065" s="7"/>
      <c r="O1065" s="18" t="str">
        <f>IF(B1065="","",IF(AND(ISNUMBER(F1065),ISNUMBER(I1065),I1065&gt;=F1065),ROUND((I1065-F1065)*24,4),IF(OR(F1065&lt;&gt;"",I1065&lt;&gt;""),"",IF(AND(ISNUMBER(J1065),J1065&gt;=0),J1065,""))))</f>
        <v/>
      </c>
      <c r="P1065" s="10" t="str">
        <f>IF(B1065="","",IF(AND(ISNUMBER(F1065),ISNUMBER(I1065),I1065&gt;=F1065),"実績：門司発～門司着",IF(OR(F1065&lt;&gt;"",I1065&lt;&gt;""),"要確認：時刻不足・逆転",IF(AND(ISNUMBER(J1065),J1065&gt;=0),"実績：記録の時間","未確認"))))</f>
        <v/>
      </c>
      <c r="Q1065" s="10" t="str">
        <f>IF(B1065="","",IF(ISNUMBER(A1065),YEAR(A1065)-IF(MONTH(A1065)&lt;4,1,0),""))</f>
        <v/>
      </c>
      <c r="R1065" s="10" t="str">
        <f>IF(B1065="","",IF(OR(NOT(ISNUMBER(A1065)),C1065="",D1065="",L1065="",M1065="",AND(B1065&lt;&gt;"関豊丸",B1065&lt;&gt;"長豊丸")),"要確認：対象船・基本項目",IF(OR(P1065="要確認：時刻不足・逆転",AND(ISNUMBER(G1065),ISNUMBER(H1065),H1065&lt;G1065),AND(ISNUMBER(F1065),ISNUMBER(G1065),G1065&lt;F1065),AND(ISNUMBER(H1065),ISNUMBER(I1065),I1065&lt;H1065),AND(ISNUMBER(J1065),J1065&lt;0),AND(ISNUMBER(K1065),K1065&lt;0)),"要確認：時刻・時間・料金",IF(COUNTIFS(OtherPorts[作業日],A1065,OtherPorts[曳船名],B1065,OtherPorts[船名],D1065,OtherPorts[門司港発],F1065)&gt;1,"要確認：同じ他港作業が重複",IF(OR(NOT(ISNUMBER(O1065)),M1065="未確認"),"要確認：時間・根拠未確認","確認済")))))</f>
        <v/>
      </c>
      <c r="S1065" s="10" t="str">
        <f>IF(B1065="","",IF(ISNUMBER(K1065),0,1))</f>
        <v/>
      </c>
    </row>
    <row r="1066" spans="1:19" ht="24.95" customHeight="1" x14ac:dyDescent="0.2">
      <c r="A1066" s="20"/>
      <c r="B1066" s="7"/>
      <c r="C1066" s="7"/>
      <c r="D1066" s="7"/>
      <c r="E1066" s="7"/>
      <c r="F1066" s="26"/>
      <c r="G1066" s="26"/>
      <c r="H1066" s="26"/>
      <c r="I1066" s="26"/>
      <c r="J1066" s="32"/>
      <c r="K1066" s="35"/>
      <c r="L1066" s="7"/>
      <c r="M1066" s="7"/>
      <c r="N1066" s="7"/>
      <c r="O1066" s="18" t="str">
        <f>IF(B1066="","",IF(AND(ISNUMBER(F1066),ISNUMBER(I1066),I1066&gt;=F1066),ROUND((I1066-F1066)*24,4),IF(OR(F1066&lt;&gt;"",I1066&lt;&gt;""),"",IF(AND(ISNUMBER(J1066),J1066&gt;=0),J1066,""))))</f>
        <v/>
      </c>
      <c r="P1066" s="10" t="str">
        <f>IF(B1066="","",IF(AND(ISNUMBER(F1066),ISNUMBER(I1066),I1066&gt;=F1066),"実績：門司発～門司着",IF(OR(F1066&lt;&gt;"",I1066&lt;&gt;""),"要確認：時刻不足・逆転",IF(AND(ISNUMBER(J1066),J1066&gt;=0),"実績：記録の時間","未確認"))))</f>
        <v/>
      </c>
      <c r="Q1066" s="10" t="str">
        <f>IF(B1066="","",IF(ISNUMBER(A1066),YEAR(A1066)-IF(MONTH(A1066)&lt;4,1,0),""))</f>
        <v/>
      </c>
      <c r="R1066" s="10" t="str">
        <f>IF(B1066="","",IF(OR(NOT(ISNUMBER(A1066)),C1066="",D1066="",L1066="",M1066="",AND(B1066&lt;&gt;"関豊丸",B1066&lt;&gt;"長豊丸")),"要確認：対象船・基本項目",IF(OR(P1066="要確認：時刻不足・逆転",AND(ISNUMBER(G1066),ISNUMBER(H1066),H1066&lt;G1066),AND(ISNUMBER(F1066),ISNUMBER(G1066),G1066&lt;F1066),AND(ISNUMBER(H1066),ISNUMBER(I1066),I1066&lt;H1066),AND(ISNUMBER(J1066),J1066&lt;0),AND(ISNUMBER(K1066),K1066&lt;0)),"要確認：時刻・時間・料金",IF(COUNTIFS(OtherPorts[作業日],A1066,OtherPorts[曳船名],B1066,OtherPorts[船名],D1066,OtherPorts[門司港発],F1066)&gt;1,"要確認：同じ他港作業が重複",IF(OR(NOT(ISNUMBER(O1066)),M1066="未確認"),"要確認：時間・根拠未確認","確認済")))))</f>
        <v/>
      </c>
      <c r="S1066" s="10" t="str">
        <f>IF(B1066="","",IF(ISNUMBER(K1066),0,1))</f>
        <v/>
      </c>
    </row>
    <row r="1067" spans="1:19" ht="24.95" customHeight="1" x14ac:dyDescent="0.2">
      <c r="A1067" s="20"/>
      <c r="B1067" s="7"/>
      <c r="C1067" s="7"/>
      <c r="D1067" s="7"/>
      <c r="E1067" s="7"/>
      <c r="F1067" s="26"/>
      <c r="G1067" s="26"/>
      <c r="H1067" s="26"/>
      <c r="I1067" s="26"/>
      <c r="J1067" s="32"/>
      <c r="K1067" s="35"/>
      <c r="L1067" s="7"/>
      <c r="M1067" s="7"/>
      <c r="N1067" s="7"/>
      <c r="O1067" s="18" t="str">
        <f>IF(B1067="","",IF(AND(ISNUMBER(F1067),ISNUMBER(I1067),I1067&gt;=F1067),ROUND((I1067-F1067)*24,4),IF(OR(F1067&lt;&gt;"",I1067&lt;&gt;""),"",IF(AND(ISNUMBER(J1067),J1067&gt;=0),J1067,""))))</f>
        <v/>
      </c>
      <c r="P1067" s="10" t="str">
        <f>IF(B1067="","",IF(AND(ISNUMBER(F1067),ISNUMBER(I1067),I1067&gt;=F1067),"実績：門司発～門司着",IF(OR(F1067&lt;&gt;"",I1067&lt;&gt;""),"要確認：時刻不足・逆転",IF(AND(ISNUMBER(J1067),J1067&gt;=0),"実績：記録の時間","未確認"))))</f>
        <v/>
      </c>
      <c r="Q1067" s="10" t="str">
        <f>IF(B1067="","",IF(ISNUMBER(A1067),YEAR(A1067)-IF(MONTH(A1067)&lt;4,1,0),""))</f>
        <v/>
      </c>
      <c r="R1067" s="10" t="str">
        <f>IF(B1067="","",IF(OR(NOT(ISNUMBER(A1067)),C1067="",D1067="",L1067="",M1067="",AND(B1067&lt;&gt;"関豊丸",B1067&lt;&gt;"長豊丸")),"要確認：対象船・基本項目",IF(OR(P1067="要確認：時刻不足・逆転",AND(ISNUMBER(G1067),ISNUMBER(H1067),H1067&lt;G1067),AND(ISNUMBER(F1067),ISNUMBER(G1067),G1067&lt;F1067),AND(ISNUMBER(H1067),ISNUMBER(I1067),I1067&lt;H1067),AND(ISNUMBER(J1067),J1067&lt;0),AND(ISNUMBER(K1067),K1067&lt;0)),"要確認：時刻・時間・料金",IF(COUNTIFS(OtherPorts[作業日],A1067,OtherPorts[曳船名],B1067,OtherPorts[船名],D1067,OtherPorts[門司港発],F1067)&gt;1,"要確認：同じ他港作業が重複",IF(OR(NOT(ISNUMBER(O1067)),M1067="未確認"),"要確認：時間・根拠未確認","確認済")))))</f>
        <v/>
      </c>
      <c r="S1067" s="10" t="str">
        <f>IF(B1067="","",IF(ISNUMBER(K1067),0,1))</f>
        <v/>
      </c>
    </row>
    <row r="1068" spans="1:19" ht="24.95" customHeight="1" x14ac:dyDescent="0.2">
      <c r="A1068" s="20"/>
      <c r="B1068" s="7"/>
      <c r="C1068" s="7"/>
      <c r="D1068" s="7"/>
      <c r="E1068" s="7"/>
      <c r="F1068" s="26"/>
      <c r="G1068" s="26"/>
      <c r="H1068" s="26"/>
      <c r="I1068" s="26"/>
      <c r="J1068" s="32"/>
      <c r="K1068" s="35"/>
      <c r="L1068" s="7"/>
      <c r="M1068" s="7"/>
      <c r="N1068" s="7"/>
      <c r="O1068" s="18" t="str">
        <f>IF(B1068="","",IF(AND(ISNUMBER(F1068),ISNUMBER(I1068),I1068&gt;=F1068),ROUND((I1068-F1068)*24,4),IF(OR(F1068&lt;&gt;"",I1068&lt;&gt;""),"",IF(AND(ISNUMBER(J1068),J1068&gt;=0),J1068,""))))</f>
        <v/>
      </c>
      <c r="P1068" s="10" t="str">
        <f>IF(B1068="","",IF(AND(ISNUMBER(F1068),ISNUMBER(I1068),I1068&gt;=F1068),"実績：門司発～門司着",IF(OR(F1068&lt;&gt;"",I1068&lt;&gt;""),"要確認：時刻不足・逆転",IF(AND(ISNUMBER(J1068),J1068&gt;=0),"実績：記録の時間","未確認"))))</f>
        <v/>
      </c>
      <c r="Q1068" s="10" t="str">
        <f>IF(B1068="","",IF(ISNUMBER(A1068),YEAR(A1068)-IF(MONTH(A1068)&lt;4,1,0),""))</f>
        <v/>
      </c>
      <c r="R1068" s="10" t="str">
        <f>IF(B1068="","",IF(OR(NOT(ISNUMBER(A1068)),C1068="",D1068="",L1068="",M1068="",AND(B1068&lt;&gt;"関豊丸",B1068&lt;&gt;"長豊丸")),"要確認：対象船・基本項目",IF(OR(P1068="要確認：時刻不足・逆転",AND(ISNUMBER(G1068),ISNUMBER(H1068),H1068&lt;G1068),AND(ISNUMBER(F1068),ISNUMBER(G1068),G1068&lt;F1068),AND(ISNUMBER(H1068),ISNUMBER(I1068),I1068&lt;H1068),AND(ISNUMBER(J1068),J1068&lt;0),AND(ISNUMBER(K1068),K1068&lt;0)),"要確認：時刻・時間・料金",IF(COUNTIFS(OtherPorts[作業日],A1068,OtherPorts[曳船名],B1068,OtherPorts[船名],D1068,OtherPorts[門司港発],F1068)&gt;1,"要確認：同じ他港作業が重複",IF(OR(NOT(ISNUMBER(O1068)),M1068="未確認"),"要確認：時間・根拠未確認","確認済")))))</f>
        <v/>
      </c>
      <c r="S1068" s="10" t="str">
        <f>IF(B1068="","",IF(ISNUMBER(K1068),0,1))</f>
        <v/>
      </c>
    </row>
    <row r="1069" spans="1:19" ht="24.95" customHeight="1" x14ac:dyDescent="0.2">
      <c r="A1069" s="20"/>
      <c r="B1069" s="7"/>
      <c r="C1069" s="7"/>
      <c r="D1069" s="7"/>
      <c r="E1069" s="7"/>
      <c r="F1069" s="26"/>
      <c r="G1069" s="26"/>
      <c r="H1069" s="26"/>
      <c r="I1069" s="26"/>
      <c r="J1069" s="32"/>
      <c r="K1069" s="35"/>
      <c r="L1069" s="7"/>
      <c r="M1069" s="7"/>
      <c r="N1069" s="7"/>
      <c r="O1069" s="18" t="str">
        <f>IF(B1069="","",IF(AND(ISNUMBER(F1069),ISNUMBER(I1069),I1069&gt;=F1069),ROUND((I1069-F1069)*24,4),IF(OR(F1069&lt;&gt;"",I1069&lt;&gt;""),"",IF(AND(ISNUMBER(J1069),J1069&gt;=0),J1069,""))))</f>
        <v/>
      </c>
      <c r="P1069" s="10" t="str">
        <f>IF(B1069="","",IF(AND(ISNUMBER(F1069),ISNUMBER(I1069),I1069&gt;=F1069),"実績：門司発～門司着",IF(OR(F1069&lt;&gt;"",I1069&lt;&gt;""),"要確認：時刻不足・逆転",IF(AND(ISNUMBER(J1069),J1069&gt;=0),"実績：記録の時間","未確認"))))</f>
        <v/>
      </c>
      <c r="Q1069" s="10" t="str">
        <f>IF(B1069="","",IF(ISNUMBER(A1069),YEAR(A1069)-IF(MONTH(A1069)&lt;4,1,0),""))</f>
        <v/>
      </c>
      <c r="R1069" s="10" t="str">
        <f>IF(B1069="","",IF(OR(NOT(ISNUMBER(A1069)),C1069="",D1069="",L1069="",M1069="",AND(B1069&lt;&gt;"関豊丸",B1069&lt;&gt;"長豊丸")),"要確認：対象船・基本項目",IF(OR(P1069="要確認：時刻不足・逆転",AND(ISNUMBER(G1069),ISNUMBER(H1069),H1069&lt;G1069),AND(ISNUMBER(F1069),ISNUMBER(G1069),G1069&lt;F1069),AND(ISNUMBER(H1069),ISNUMBER(I1069),I1069&lt;H1069),AND(ISNUMBER(J1069),J1069&lt;0),AND(ISNUMBER(K1069),K1069&lt;0)),"要確認：時刻・時間・料金",IF(COUNTIFS(OtherPorts[作業日],A1069,OtherPorts[曳船名],B1069,OtherPorts[船名],D1069,OtherPorts[門司港発],F1069)&gt;1,"要確認：同じ他港作業が重複",IF(OR(NOT(ISNUMBER(O1069)),M1069="未確認"),"要確認：時間・根拠未確認","確認済")))))</f>
        <v/>
      </c>
      <c r="S1069" s="10" t="str">
        <f>IF(B1069="","",IF(ISNUMBER(K1069),0,1))</f>
        <v/>
      </c>
    </row>
    <row r="1070" spans="1:19" ht="24.95" customHeight="1" x14ac:dyDescent="0.2">
      <c r="A1070" s="20"/>
      <c r="B1070" s="7"/>
      <c r="C1070" s="7"/>
      <c r="D1070" s="7"/>
      <c r="E1070" s="7"/>
      <c r="F1070" s="26"/>
      <c r="G1070" s="26"/>
      <c r="H1070" s="26"/>
      <c r="I1070" s="26"/>
      <c r="J1070" s="32"/>
      <c r="K1070" s="35"/>
      <c r="L1070" s="7"/>
      <c r="M1070" s="7"/>
      <c r="N1070" s="7"/>
      <c r="O1070" s="18" t="str">
        <f>IF(B1070="","",IF(AND(ISNUMBER(F1070),ISNUMBER(I1070),I1070&gt;=F1070),ROUND((I1070-F1070)*24,4),IF(OR(F1070&lt;&gt;"",I1070&lt;&gt;""),"",IF(AND(ISNUMBER(J1070),J1070&gt;=0),J1070,""))))</f>
        <v/>
      </c>
      <c r="P1070" s="10" t="str">
        <f>IF(B1070="","",IF(AND(ISNUMBER(F1070),ISNUMBER(I1070),I1070&gt;=F1070),"実績：門司発～門司着",IF(OR(F1070&lt;&gt;"",I1070&lt;&gt;""),"要確認：時刻不足・逆転",IF(AND(ISNUMBER(J1070),J1070&gt;=0),"実績：記録の時間","未確認"))))</f>
        <v/>
      </c>
      <c r="Q1070" s="10" t="str">
        <f>IF(B1070="","",IF(ISNUMBER(A1070),YEAR(A1070)-IF(MONTH(A1070)&lt;4,1,0),""))</f>
        <v/>
      </c>
      <c r="R1070" s="10" t="str">
        <f>IF(B1070="","",IF(OR(NOT(ISNUMBER(A1070)),C1070="",D1070="",L1070="",M1070="",AND(B1070&lt;&gt;"関豊丸",B1070&lt;&gt;"長豊丸")),"要確認：対象船・基本項目",IF(OR(P1070="要確認：時刻不足・逆転",AND(ISNUMBER(G1070),ISNUMBER(H1070),H1070&lt;G1070),AND(ISNUMBER(F1070),ISNUMBER(G1070),G1070&lt;F1070),AND(ISNUMBER(H1070),ISNUMBER(I1070),I1070&lt;H1070),AND(ISNUMBER(J1070),J1070&lt;0),AND(ISNUMBER(K1070),K1070&lt;0)),"要確認：時刻・時間・料金",IF(COUNTIFS(OtherPorts[作業日],A1070,OtherPorts[曳船名],B1070,OtherPorts[船名],D1070,OtherPorts[門司港発],F1070)&gt;1,"要確認：同じ他港作業が重複",IF(OR(NOT(ISNUMBER(O1070)),M1070="未確認"),"要確認：時間・根拠未確認","確認済")))))</f>
        <v/>
      </c>
      <c r="S1070" s="10" t="str">
        <f>IF(B1070="","",IF(ISNUMBER(K1070),0,1))</f>
        <v/>
      </c>
    </row>
    <row r="1071" spans="1:19" ht="24.95" customHeight="1" x14ac:dyDescent="0.2">
      <c r="A1071" s="20"/>
      <c r="B1071" s="7"/>
      <c r="C1071" s="7"/>
      <c r="D1071" s="7"/>
      <c r="E1071" s="7"/>
      <c r="F1071" s="26"/>
      <c r="G1071" s="26"/>
      <c r="H1071" s="26"/>
      <c r="I1071" s="26"/>
      <c r="J1071" s="32"/>
      <c r="K1071" s="35"/>
      <c r="L1071" s="7"/>
      <c r="M1071" s="7"/>
      <c r="N1071" s="7"/>
      <c r="O1071" s="18" t="str">
        <f>IF(B1071="","",IF(AND(ISNUMBER(F1071),ISNUMBER(I1071),I1071&gt;=F1071),ROUND((I1071-F1071)*24,4),IF(OR(F1071&lt;&gt;"",I1071&lt;&gt;""),"",IF(AND(ISNUMBER(J1071),J1071&gt;=0),J1071,""))))</f>
        <v/>
      </c>
      <c r="P1071" s="10" t="str">
        <f>IF(B1071="","",IF(AND(ISNUMBER(F1071),ISNUMBER(I1071),I1071&gt;=F1071),"実績：門司発～門司着",IF(OR(F1071&lt;&gt;"",I1071&lt;&gt;""),"要確認：時刻不足・逆転",IF(AND(ISNUMBER(J1071),J1071&gt;=0),"実績：記録の時間","未確認"))))</f>
        <v/>
      </c>
      <c r="Q1071" s="10" t="str">
        <f>IF(B1071="","",IF(ISNUMBER(A1071),YEAR(A1071)-IF(MONTH(A1071)&lt;4,1,0),""))</f>
        <v/>
      </c>
      <c r="R1071" s="10" t="str">
        <f>IF(B1071="","",IF(OR(NOT(ISNUMBER(A1071)),C1071="",D1071="",L1071="",M1071="",AND(B1071&lt;&gt;"関豊丸",B1071&lt;&gt;"長豊丸")),"要確認：対象船・基本項目",IF(OR(P1071="要確認：時刻不足・逆転",AND(ISNUMBER(G1071),ISNUMBER(H1071),H1071&lt;G1071),AND(ISNUMBER(F1071),ISNUMBER(G1071),G1071&lt;F1071),AND(ISNUMBER(H1071),ISNUMBER(I1071),I1071&lt;H1071),AND(ISNUMBER(J1071),J1071&lt;0),AND(ISNUMBER(K1071),K1071&lt;0)),"要確認：時刻・時間・料金",IF(COUNTIFS(OtherPorts[作業日],A1071,OtherPorts[曳船名],B1071,OtherPorts[船名],D1071,OtherPorts[門司港発],F1071)&gt;1,"要確認：同じ他港作業が重複",IF(OR(NOT(ISNUMBER(O1071)),M1071="未確認"),"要確認：時間・根拠未確認","確認済")))))</f>
        <v/>
      </c>
      <c r="S1071" s="10" t="str">
        <f>IF(B1071="","",IF(ISNUMBER(K1071),0,1))</f>
        <v/>
      </c>
    </row>
    <row r="1072" spans="1:19" ht="24.95" customHeight="1" x14ac:dyDescent="0.2">
      <c r="A1072" s="20"/>
      <c r="B1072" s="7"/>
      <c r="C1072" s="7"/>
      <c r="D1072" s="7"/>
      <c r="E1072" s="7"/>
      <c r="F1072" s="26"/>
      <c r="G1072" s="26"/>
      <c r="H1072" s="26"/>
      <c r="I1072" s="26"/>
      <c r="J1072" s="32"/>
      <c r="K1072" s="35"/>
      <c r="L1072" s="7"/>
      <c r="M1072" s="7"/>
      <c r="N1072" s="7"/>
      <c r="O1072" s="18" t="str">
        <f>IF(B1072="","",IF(AND(ISNUMBER(F1072),ISNUMBER(I1072),I1072&gt;=F1072),ROUND((I1072-F1072)*24,4),IF(OR(F1072&lt;&gt;"",I1072&lt;&gt;""),"",IF(AND(ISNUMBER(J1072),J1072&gt;=0),J1072,""))))</f>
        <v/>
      </c>
      <c r="P1072" s="10" t="str">
        <f>IF(B1072="","",IF(AND(ISNUMBER(F1072),ISNUMBER(I1072),I1072&gt;=F1072),"実績：門司発～門司着",IF(OR(F1072&lt;&gt;"",I1072&lt;&gt;""),"要確認：時刻不足・逆転",IF(AND(ISNUMBER(J1072),J1072&gt;=0),"実績：記録の時間","未確認"))))</f>
        <v/>
      </c>
      <c r="Q1072" s="10" t="str">
        <f>IF(B1072="","",IF(ISNUMBER(A1072),YEAR(A1072)-IF(MONTH(A1072)&lt;4,1,0),""))</f>
        <v/>
      </c>
      <c r="R1072" s="10" t="str">
        <f>IF(B1072="","",IF(OR(NOT(ISNUMBER(A1072)),C1072="",D1072="",L1072="",M1072="",AND(B1072&lt;&gt;"関豊丸",B1072&lt;&gt;"長豊丸")),"要確認：対象船・基本項目",IF(OR(P1072="要確認：時刻不足・逆転",AND(ISNUMBER(G1072),ISNUMBER(H1072),H1072&lt;G1072),AND(ISNUMBER(F1072),ISNUMBER(G1072),G1072&lt;F1072),AND(ISNUMBER(H1072),ISNUMBER(I1072),I1072&lt;H1072),AND(ISNUMBER(J1072),J1072&lt;0),AND(ISNUMBER(K1072),K1072&lt;0)),"要確認：時刻・時間・料金",IF(COUNTIFS(OtherPorts[作業日],A1072,OtherPorts[曳船名],B1072,OtherPorts[船名],D1072,OtherPorts[門司港発],F1072)&gt;1,"要確認：同じ他港作業が重複",IF(OR(NOT(ISNUMBER(O1072)),M1072="未確認"),"要確認：時間・根拠未確認","確認済")))))</f>
        <v/>
      </c>
      <c r="S1072" s="10" t="str">
        <f>IF(B1072="","",IF(ISNUMBER(K1072),0,1))</f>
        <v/>
      </c>
    </row>
    <row r="1073" spans="1:19" ht="24.95" customHeight="1" x14ac:dyDescent="0.2">
      <c r="A1073" s="20"/>
      <c r="B1073" s="7"/>
      <c r="C1073" s="7"/>
      <c r="D1073" s="7"/>
      <c r="E1073" s="7"/>
      <c r="F1073" s="26"/>
      <c r="G1073" s="26"/>
      <c r="H1073" s="26"/>
      <c r="I1073" s="26"/>
      <c r="J1073" s="32"/>
      <c r="K1073" s="35"/>
      <c r="L1073" s="7"/>
      <c r="M1073" s="7"/>
      <c r="N1073" s="7"/>
      <c r="O1073" s="18" t="str">
        <f>IF(B1073="","",IF(AND(ISNUMBER(F1073),ISNUMBER(I1073),I1073&gt;=F1073),ROUND((I1073-F1073)*24,4),IF(OR(F1073&lt;&gt;"",I1073&lt;&gt;""),"",IF(AND(ISNUMBER(J1073),J1073&gt;=0),J1073,""))))</f>
        <v/>
      </c>
      <c r="P1073" s="10" t="str">
        <f>IF(B1073="","",IF(AND(ISNUMBER(F1073),ISNUMBER(I1073),I1073&gt;=F1073),"実績：門司発～門司着",IF(OR(F1073&lt;&gt;"",I1073&lt;&gt;""),"要確認：時刻不足・逆転",IF(AND(ISNUMBER(J1073),J1073&gt;=0),"実績：記録の時間","未確認"))))</f>
        <v/>
      </c>
      <c r="Q1073" s="10" t="str">
        <f>IF(B1073="","",IF(ISNUMBER(A1073),YEAR(A1073)-IF(MONTH(A1073)&lt;4,1,0),""))</f>
        <v/>
      </c>
      <c r="R1073" s="10" t="str">
        <f>IF(B1073="","",IF(OR(NOT(ISNUMBER(A1073)),C1073="",D1073="",L1073="",M1073="",AND(B1073&lt;&gt;"関豊丸",B1073&lt;&gt;"長豊丸")),"要確認：対象船・基本項目",IF(OR(P1073="要確認：時刻不足・逆転",AND(ISNUMBER(G1073),ISNUMBER(H1073),H1073&lt;G1073),AND(ISNUMBER(F1073),ISNUMBER(G1073),G1073&lt;F1073),AND(ISNUMBER(H1073),ISNUMBER(I1073),I1073&lt;H1073),AND(ISNUMBER(J1073),J1073&lt;0),AND(ISNUMBER(K1073),K1073&lt;0)),"要確認：時刻・時間・料金",IF(COUNTIFS(OtherPorts[作業日],A1073,OtherPorts[曳船名],B1073,OtherPorts[船名],D1073,OtherPorts[門司港発],F1073)&gt;1,"要確認：同じ他港作業が重複",IF(OR(NOT(ISNUMBER(O1073)),M1073="未確認"),"要確認：時間・根拠未確認","確認済")))))</f>
        <v/>
      </c>
      <c r="S1073" s="10" t="str">
        <f>IF(B1073="","",IF(ISNUMBER(K1073),0,1))</f>
        <v/>
      </c>
    </row>
    <row r="1074" spans="1:19" ht="24.95" customHeight="1" x14ac:dyDescent="0.2">
      <c r="A1074" s="20"/>
      <c r="B1074" s="7"/>
      <c r="C1074" s="7"/>
      <c r="D1074" s="7"/>
      <c r="E1074" s="7"/>
      <c r="F1074" s="26"/>
      <c r="G1074" s="26"/>
      <c r="H1074" s="26"/>
      <c r="I1074" s="26"/>
      <c r="J1074" s="32"/>
      <c r="K1074" s="35"/>
      <c r="L1074" s="7"/>
      <c r="M1074" s="7"/>
      <c r="N1074" s="7"/>
      <c r="O1074" s="18" t="str">
        <f>IF(B1074="","",IF(AND(ISNUMBER(F1074),ISNUMBER(I1074),I1074&gt;=F1074),ROUND((I1074-F1074)*24,4),IF(OR(F1074&lt;&gt;"",I1074&lt;&gt;""),"",IF(AND(ISNUMBER(J1074),J1074&gt;=0),J1074,""))))</f>
        <v/>
      </c>
      <c r="P1074" s="10" t="str">
        <f>IF(B1074="","",IF(AND(ISNUMBER(F1074),ISNUMBER(I1074),I1074&gt;=F1074),"実績：門司発～門司着",IF(OR(F1074&lt;&gt;"",I1074&lt;&gt;""),"要確認：時刻不足・逆転",IF(AND(ISNUMBER(J1074),J1074&gt;=0),"実績：記録の時間","未確認"))))</f>
        <v/>
      </c>
      <c r="Q1074" s="10" t="str">
        <f>IF(B1074="","",IF(ISNUMBER(A1074),YEAR(A1074)-IF(MONTH(A1074)&lt;4,1,0),""))</f>
        <v/>
      </c>
      <c r="R1074" s="10" t="str">
        <f>IF(B1074="","",IF(OR(NOT(ISNUMBER(A1074)),C1074="",D1074="",L1074="",M1074="",AND(B1074&lt;&gt;"関豊丸",B1074&lt;&gt;"長豊丸")),"要確認：対象船・基本項目",IF(OR(P1074="要確認：時刻不足・逆転",AND(ISNUMBER(G1074),ISNUMBER(H1074),H1074&lt;G1074),AND(ISNUMBER(F1074),ISNUMBER(G1074),G1074&lt;F1074),AND(ISNUMBER(H1074),ISNUMBER(I1074),I1074&lt;H1074),AND(ISNUMBER(J1074),J1074&lt;0),AND(ISNUMBER(K1074),K1074&lt;0)),"要確認：時刻・時間・料金",IF(COUNTIFS(OtherPorts[作業日],A1074,OtherPorts[曳船名],B1074,OtherPorts[船名],D1074,OtherPorts[門司港発],F1074)&gt;1,"要確認：同じ他港作業が重複",IF(OR(NOT(ISNUMBER(O1074)),M1074="未確認"),"要確認：時間・根拠未確認","確認済")))))</f>
        <v/>
      </c>
      <c r="S1074" s="10" t="str">
        <f>IF(B1074="","",IF(ISNUMBER(K1074),0,1))</f>
        <v/>
      </c>
    </row>
    <row r="1075" spans="1:19" ht="24.95" customHeight="1" x14ac:dyDescent="0.2">
      <c r="A1075" s="20"/>
      <c r="B1075" s="7"/>
      <c r="C1075" s="7"/>
      <c r="D1075" s="7"/>
      <c r="E1075" s="7"/>
      <c r="F1075" s="26"/>
      <c r="G1075" s="26"/>
      <c r="H1075" s="26"/>
      <c r="I1075" s="26"/>
      <c r="J1075" s="32"/>
      <c r="K1075" s="35"/>
      <c r="L1075" s="7"/>
      <c r="M1075" s="7"/>
      <c r="N1075" s="7"/>
      <c r="O1075" s="18" t="str">
        <f>IF(B1075="","",IF(AND(ISNUMBER(F1075),ISNUMBER(I1075),I1075&gt;=F1075),ROUND((I1075-F1075)*24,4),IF(OR(F1075&lt;&gt;"",I1075&lt;&gt;""),"",IF(AND(ISNUMBER(J1075),J1075&gt;=0),J1075,""))))</f>
        <v/>
      </c>
      <c r="P1075" s="10" t="str">
        <f>IF(B1075="","",IF(AND(ISNUMBER(F1075),ISNUMBER(I1075),I1075&gt;=F1075),"実績：門司発～門司着",IF(OR(F1075&lt;&gt;"",I1075&lt;&gt;""),"要確認：時刻不足・逆転",IF(AND(ISNUMBER(J1075),J1075&gt;=0),"実績：記録の時間","未確認"))))</f>
        <v/>
      </c>
      <c r="Q1075" s="10" t="str">
        <f>IF(B1075="","",IF(ISNUMBER(A1075),YEAR(A1075)-IF(MONTH(A1075)&lt;4,1,0),""))</f>
        <v/>
      </c>
      <c r="R1075" s="10" t="str">
        <f>IF(B1075="","",IF(OR(NOT(ISNUMBER(A1075)),C1075="",D1075="",L1075="",M1075="",AND(B1075&lt;&gt;"関豊丸",B1075&lt;&gt;"長豊丸")),"要確認：対象船・基本項目",IF(OR(P1075="要確認：時刻不足・逆転",AND(ISNUMBER(G1075),ISNUMBER(H1075),H1075&lt;G1075),AND(ISNUMBER(F1075),ISNUMBER(G1075),G1075&lt;F1075),AND(ISNUMBER(H1075),ISNUMBER(I1075),I1075&lt;H1075),AND(ISNUMBER(J1075),J1075&lt;0),AND(ISNUMBER(K1075),K1075&lt;0)),"要確認：時刻・時間・料金",IF(COUNTIFS(OtherPorts[作業日],A1075,OtherPorts[曳船名],B1075,OtherPorts[船名],D1075,OtherPorts[門司港発],F1075)&gt;1,"要確認：同じ他港作業が重複",IF(OR(NOT(ISNUMBER(O1075)),M1075="未確認"),"要確認：時間・根拠未確認","確認済")))))</f>
        <v/>
      </c>
      <c r="S1075" s="10" t="str">
        <f>IF(B1075="","",IF(ISNUMBER(K1075),0,1))</f>
        <v/>
      </c>
    </row>
    <row r="1076" spans="1:19" ht="24.95" customHeight="1" x14ac:dyDescent="0.2">
      <c r="A1076" s="20"/>
      <c r="B1076" s="7"/>
      <c r="C1076" s="7"/>
      <c r="D1076" s="7"/>
      <c r="E1076" s="7"/>
      <c r="F1076" s="26"/>
      <c r="G1076" s="26"/>
      <c r="H1076" s="26"/>
      <c r="I1076" s="26"/>
      <c r="J1076" s="32"/>
      <c r="K1076" s="35"/>
      <c r="L1076" s="7"/>
      <c r="M1076" s="7"/>
      <c r="N1076" s="7"/>
      <c r="O1076" s="18" t="str">
        <f>IF(B1076="","",IF(AND(ISNUMBER(F1076),ISNUMBER(I1076),I1076&gt;=F1076),ROUND((I1076-F1076)*24,4),IF(OR(F1076&lt;&gt;"",I1076&lt;&gt;""),"",IF(AND(ISNUMBER(J1076),J1076&gt;=0),J1076,""))))</f>
        <v/>
      </c>
      <c r="P1076" s="10" t="str">
        <f>IF(B1076="","",IF(AND(ISNUMBER(F1076),ISNUMBER(I1076),I1076&gt;=F1076),"実績：門司発～門司着",IF(OR(F1076&lt;&gt;"",I1076&lt;&gt;""),"要確認：時刻不足・逆転",IF(AND(ISNUMBER(J1076),J1076&gt;=0),"実績：記録の時間","未確認"))))</f>
        <v/>
      </c>
      <c r="Q1076" s="10" t="str">
        <f>IF(B1076="","",IF(ISNUMBER(A1076),YEAR(A1076)-IF(MONTH(A1076)&lt;4,1,0),""))</f>
        <v/>
      </c>
      <c r="R1076" s="10" t="str">
        <f>IF(B1076="","",IF(OR(NOT(ISNUMBER(A1076)),C1076="",D1076="",L1076="",M1076="",AND(B1076&lt;&gt;"関豊丸",B1076&lt;&gt;"長豊丸")),"要確認：対象船・基本項目",IF(OR(P1076="要確認：時刻不足・逆転",AND(ISNUMBER(G1076),ISNUMBER(H1076),H1076&lt;G1076),AND(ISNUMBER(F1076),ISNUMBER(G1076),G1076&lt;F1076),AND(ISNUMBER(H1076),ISNUMBER(I1076),I1076&lt;H1076),AND(ISNUMBER(J1076),J1076&lt;0),AND(ISNUMBER(K1076),K1076&lt;0)),"要確認：時刻・時間・料金",IF(COUNTIFS(OtherPorts[作業日],A1076,OtherPorts[曳船名],B1076,OtherPorts[船名],D1076,OtherPorts[門司港発],F1076)&gt;1,"要確認：同じ他港作業が重複",IF(OR(NOT(ISNUMBER(O1076)),M1076="未確認"),"要確認：時間・根拠未確認","確認済")))))</f>
        <v/>
      </c>
      <c r="S1076" s="10" t="str">
        <f>IF(B1076="","",IF(ISNUMBER(K1076),0,1))</f>
        <v/>
      </c>
    </row>
    <row r="1077" spans="1:19" ht="24.95" customHeight="1" x14ac:dyDescent="0.2">
      <c r="A1077" s="20"/>
      <c r="B1077" s="7"/>
      <c r="C1077" s="7"/>
      <c r="D1077" s="7"/>
      <c r="E1077" s="7"/>
      <c r="F1077" s="26"/>
      <c r="G1077" s="26"/>
      <c r="H1077" s="26"/>
      <c r="I1077" s="26"/>
      <c r="J1077" s="32"/>
      <c r="K1077" s="35"/>
      <c r="L1077" s="7"/>
      <c r="M1077" s="7"/>
      <c r="N1077" s="7"/>
      <c r="O1077" s="18" t="str">
        <f>IF(B1077="","",IF(AND(ISNUMBER(F1077),ISNUMBER(I1077),I1077&gt;=F1077),ROUND((I1077-F1077)*24,4),IF(OR(F1077&lt;&gt;"",I1077&lt;&gt;""),"",IF(AND(ISNUMBER(J1077),J1077&gt;=0),J1077,""))))</f>
        <v/>
      </c>
      <c r="P1077" s="10" t="str">
        <f>IF(B1077="","",IF(AND(ISNUMBER(F1077),ISNUMBER(I1077),I1077&gt;=F1077),"実績：門司発～門司着",IF(OR(F1077&lt;&gt;"",I1077&lt;&gt;""),"要確認：時刻不足・逆転",IF(AND(ISNUMBER(J1077),J1077&gt;=0),"実績：記録の時間","未確認"))))</f>
        <v/>
      </c>
      <c r="Q1077" s="10" t="str">
        <f>IF(B1077="","",IF(ISNUMBER(A1077),YEAR(A1077)-IF(MONTH(A1077)&lt;4,1,0),""))</f>
        <v/>
      </c>
      <c r="R1077" s="10" t="str">
        <f>IF(B1077="","",IF(OR(NOT(ISNUMBER(A1077)),C1077="",D1077="",L1077="",M1077="",AND(B1077&lt;&gt;"関豊丸",B1077&lt;&gt;"長豊丸")),"要確認：対象船・基本項目",IF(OR(P1077="要確認：時刻不足・逆転",AND(ISNUMBER(G1077),ISNUMBER(H1077),H1077&lt;G1077),AND(ISNUMBER(F1077),ISNUMBER(G1077),G1077&lt;F1077),AND(ISNUMBER(H1077),ISNUMBER(I1077),I1077&lt;H1077),AND(ISNUMBER(J1077),J1077&lt;0),AND(ISNUMBER(K1077),K1077&lt;0)),"要確認：時刻・時間・料金",IF(COUNTIFS(OtherPorts[作業日],A1077,OtherPorts[曳船名],B1077,OtherPorts[船名],D1077,OtherPorts[門司港発],F1077)&gt;1,"要確認：同じ他港作業が重複",IF(OR(NOT(ISNUMBER(O1077)),M1077="未確認"),"要確認：時間・根拠未確認","確認済")))))</f>
        <v/>
      </c>
      <c r="S1077" s="10" t="str">
        <f>IF(B1077="","",IF(ISNUMBER(K1077),0,1))</f>
        <v/>
      </c>
    </row>
    <row r="1078" spans="1:19" ht="24.95" customHeight="1" x14ac:dyDescent="0.2">
      <c r="A1078" s="20"/>
      <c r="B1078" s="7"/>
      <c r="C1078" s="7"/>
      <c r="D1078" s="7"/>
      <c r="E1078" s="7"/>
      <c r="F1078" s="26"/>
      <c r="G1078" s="26"/>
      <c r="H1078" s="26"/>
      <c r="I1078" s="26"/>
      <c r="J1078" s="32"/>
      <c r="K1078" s="35"/>
      <c r="L1078" s="7"/>
      <c r="M1078" s="7"/>
      <c r="N1078" s="7"/>
      <c r="O1078" s="18" t="str">
        <f>IF(B1078="","",IF(AND(ISNUMBER(F1078),ISNUMBER(I1078),I1078&gt;=F1078),ROUND((I1078-F1078)*24,4),IF(OR(F1078&lt;&gt;"",I1078&lt;&gt;""),"",IF(AND(ISNUMBER(J1078),J1078&gt;=0),J1078,""))))</f>
        <v/>
      </c>
      <c r="P1078" s="10" t="str">
        <f>IF(B1078="","",IF(AND(ISNUMBER(F1078),ISNUMBER(I1078),I1078&gt;=F1078),"実績：門司発～門司着",IF(OR(F1078&lt;&gt;"",I1078&lt;&gt;""),"要確認：時刻不足・逆転",IF(AND(ISNUMBER(J1078),J1078&gt;=0),"実績：記録の時間","未確認"))))</f>
        <v/>
      </c>
      <c r="Q1078" s="10" t="str">
        <f>IF(B1078="","",IF(ISNUMBER(A1078),YEAR(A1078)-IF(MONTH(A1078)&lt;4,1,0),""))</f>
        <v/>
      </c>
      <c r="R1078" s="10" t="str">
        <f>IF(B1078="","",IF(OR(NOT(ISNUMBER(A1078)),C1078="",D1078="",L1078="",M1078="",AND(B1078&lt;&gt;"関豊丸",B1078&lt;&gt;"長豊丸")),"要確認：対象船・基本項目",IF(OR(P1078="要確認：時刻不足・逆転",AND(ISNUMBER(G1078),ISNUMBER(H1078),H1078&lt;G1078),AND(ISNUMBER(F1078),ISNUMBER(G1078),G1078&lt;F1078),AND(ISNUMBER(H1078),ISNUMBER(I1078),I1078&lt;H1078),AND(ISNUMBER(J1078),J1078&lt;0),AND(ISNUMBER(K1078),K1078&lt;0)),"要確認：時刻・時間・料金",IF(COUNTIFS(OtherPorts[作業日],A1078,OtherPorts[曳船名],B1078,OtherPorts[船名],D1078,OtherPorts[門司港発],F1078)&gt;1,"要確認：同じ他港作業が重複",IF(OR(NOT(ISNUMBER(O1078)),M1078="未確認"),"要確認：時間・根拠未確認","確認済")))))</f>
        <v/>
      </c>
      <c r="S1078" s="10" t="str">
        <f>IF(B1078="","",IF(ISNUMBER(K1078),0,1))</f>
        <v/>
      </c>
    </row>
    <row r="1079" spans="1:19" ht="24.95" customHeight="1" x14ac:dyDescent="0.2">
      <c r="A1079" s="20"/>
      <c r="B1079" s="7"/>
      <c r="C1079" s="7"/>
      <c r="D1079" s="7"/>
      <c r="E1079" s="7"/>
      <c r="F1079" s="26"/>
      <c r="G1079" s="26"/>
      <c r="H1079" s="26"/>
      <c r="I1079" s="26"/>
      <c r="J1079" s="32"/>
      <c r="K1079" s="35"/>
      <c r="L1079" s="7"/>
      <c r="M1079" s="7"/>
      <c r="N1079" s="7"/>
      <c r="O1079" s="18" t="str">
        <f>IF(B1079="","",IF(AND(ISNUMBER(F1079),ISNUMBER(I1079),I1079&gt;=F1079),ROUND((I1079-F1079)*24,4),IF(OR(F1079&lt;&gt;"",I1079&lt;&gt;""),"",IF(AND(ISNUMBER(J1079),J1079&gt;=0),J1079,""))))</f>
        <v/>
      </c>
      <c r="P1079" s="10" t="str">
        <f>IF(B1079="","",IF(AND(ISNUMBER(F1079),ISNUMBER(I1079),I1079&gt;=F1079),"実績：門司発～門司着",IF(OR(F1079&lt;&gt;"",I1079&lt;&gt;""),"要確認：時刻不足・逆転",IF(AND(ISNUMBER(J1079),J1079&gt;=0),"実績：記録の時間","未確認"))))</f>
        <v/>
      </c>
      <c r="Q1079" s="10" t="str">
        <f>IF(B1079="","",IF(ISNUMBER(A1079),YEAR(A1079)-IF(MONTH(A1079)&lt;4,1,0),""))</f>
        <v/>
      </c>
      <c r="R1079" s="10" t="str">
        <f>IF(B1079="","",IF(OR(NOT(ISNUMBER(A1079)),C1079="",D1079="",L1079="",M1079="",AND(B1079&lt;&gt;"関豊丸",B1079&lt;&gt;"長豊丸")),"要確認：対象船・基本項目",IF(OR(P1079="要確認：時刻不足・逆転",AND(ISNUMBER(G1079),ISNUMBER(H1079),H1079&lt;G1079),AND(ISNUMBER(F1079),ISNUMBER(G1079),G1079&lt;F1079),AND(ISNUMBER(H1079),ISNUMBER(I1079),I1079&lt;H1079),AND(ISNUMBER(J1079),J1079&lt;0),AND(ISNUMBER(K1079),K1079&lt;0)),"要確認：時刻・時間・料金",IF(COUNTIFS(OtherPorts[作業日],A1079,OtherPorts[曳船名],B1079,OtherPorts[船名],D1079,OtherPorts[門司港発],F1079)&gt;1,"要確認：同じ他港作業が重複",IF(OR(NOT(ISNUMBER(O1079)),M1079="未確認"),"要確認：時間・根拠未確認","確認済")))))</f>
        <v/>
      </c>
      <c r="S1079" s="10" t="str">
        <f>IF(B1079="","",IF(ISNUMBER(K1079),0,1))</f>
        <v/>
      </c>
    </row>
    <row r="1080" spans="1:19" ht="24.95" customHeight="1" x14ac:dyDescent="0.2">
      <c r="A1080" s="20"/>
      <c r="B1080" s="7"/>
      <c r="C1080" s="7"/>
      <c r="D1080" s="7"/>
      <c r="E1080" s="7"/>
      <c r="F1080" s="26"/>
      <c r="G1080" s="26"/>
      <c r="H1080" s="26"/>
      <c r="I1080" s="26"/>
      <c r="J1080" s="32"/>
      <c r="K1080" s="35"/>
      <c r="L1080" s="7"/>
      <c r="M1080" s="7"/>
      <c r="N1080" s="7"/>
      <c r="O1080" s="18" t="str">
        <f>IF(B1080="","",IF(AND(ISNUMBER(F1080),ISNUMBER(I1080),I1080&gt;=F1080),ROUND((I1080-F1080)*24,4),IF(OR(F1080&lt;&gt;"",I1080&lt;&gt;""),"",IF(AND(ISNUMBER(J1080),J1080&gt;=0),J1080,""))))</f>
        <v/>
      </c>
      <c r="P1080" s="10" t="str">
        <f>IF(B1080="","",IF(AND(ISNUMBER(F1080),ISNUMBER(I1080),I1080&gt;=F1080),"実績：門司発～門司着",IF(OR(F1080&lt;&gt;"",I1080&lt;&gt;""),"要確認：時刻不足・逆転",IF(AND(ISNUMBER(J1080),J1080&gt;=0),"実績：記録の時間","未確認"))))</f>
        <v/>
      </c>
      <c r="Q1080" s="10" t="str">
        <f>IF(B1080="","",IF(ISNUMBER(A1080),YEAR(A1080)-IF(MONTH(A1080)&lt;4,1,0),""))</f>
        <v/>
      </c>
      <c r="R1080" s="10" t="str">
        <f>IF(B1080="","",IF(OR(NOT(ISNUMBER(A1080)),C1080="",D1080="",L1080="",M1080="",AND(B1080&lt;&gt;"関豊丸",B1080&lt;&gt;"長豊丸")),"要確認：対象船・基本項目",IF(OR(P1080="要確認：時刻不足・逆転",AND(ISNUMBER(G1080),ISNUMBER(H1080),H1080&lt;G1080),AND(ISNUMBER(F1080),ISNUMBER(G1080),G1080&lt;F1080),AND(ISNUMBER(H1080),ISNUMBER(I1080),I1080&lt;H1080),AND(ISNUMBER(J1080),J1080&lt;0),AND(ISNUMBER(K1080),K1080&lt;0)),"要確認：時刻・時間・料金",IF(COUNTIFS(OtherPorts[作業日],A1080,OtherPorts[曳船名],B1080,OtherPorts[船名],D1080,OtherPorts[門司港発],F1080)&gt;1,"要確認：同じ他港作業が重複",IF(OR(NOT(ISNUMBER(O1080)),M1080="未確認"),"要確認：時間・根拠未確認","確認済")))))</f>
        <v/>
      </c>
      <c r="S1080" s="10" t="str">
        <f>IF(B1080="","",IF(ISNUMBER(K1080),0,1))</f>
        <v/>
      </c>
    </row>
    <row r="1081" spans="1:19" ht="24.95" customHeight="1" x14ac:dyDescent="0.2">
      <c r="A1081" s="20"/>
      <c r="B1081" s="7"/>
      <c r="C1081" s="7"/>
      <c r="D1081" s="7"/>
      <c r="E1081" s="7"/>
      <c r="F1081" s="26"/>
      <c r="G1081" s="26"/>
      <c r="H1081" s="26"/>
      <c r="I1081" s="26"/>
      <c r="J1081" s="32"/>
      <c r="K1081" s="35"/>
      <c r="L1081" s="7"/>
      <c r="M1081" s="7"/>
      <c r="N1081" s="7"/>
      <c r="O1081" s="18" t="str">
        <f>IF(B1081="","",IF(AND(ISNUMBER(F1081),ISNUMBER(I1081),I1081&gt;=F1081),ROUND((I1081-F1081)*24,4),IF(OR(F1081&lt;&gt;"",I1081&lt;&gt;""),"",IF(AND(ISNUMBER(J1081),J1081&gt;=0),J1081,""))))</f>
        <v/>
      </c>
      <c r="P1081" s="10" t="str">
        <f>IF(B1081="","",IF(AND(ISNUMBER(F1081),ISNUMBER(I1081),I1081&gt;=F1081),"実績：門司発～門司着",IF(OR(F1081&lt;&gt;"",I1081&lt;&gt;""),"要確認：時刻不足・逆転",IF(AND(ISNUMBER(J1081),J1081&gt;=0),"実績：記録の時間","未確認"))))</f>
        <v/>
      </c>
      <c r="Q1081" s="10" t="str">
        <f>IF(B1081="","",IF(ISNUMBER(A1081),YEAR(A1081)-IF(MONTH(A1081)&lt;4,1,0),""))</f>
        <v/>
      </c>
      <c r="R1081" s="10" t="str">
        <f>IF(B1081="","",IF(OR(NOT(ISNUMBER(A1081)),C1081="",D1081="",L1081="",M1081="",AND(B1081&lt;&gt;"関豊丸",B1081&lt;&gt;"長豊丸")),"要確認：対象船・基本項目",IF(OR(P1081="要確認：時刻不足・逆転",AND(ISNUMBER(G1081),ISNUMBER(H1081),H1081&lt;G1081),AND(ISNUMBER(F1081),ISNUMBER(G1081),G1081&lt;F1081),AND(ISNUMBER(H1081),ISNUMBER(I1081),I1081&lt;H1081),AND(ISNUMBER(J1081),J1081&lt;0),AND(ISNUMBER(K1081),K1081&lt;0)),"要確認：時刻・時間・料金",IF(COUNTIFS(OtherPorts[作業日],A1081,OtherPorts[曳船名],B1081,OtherPorts[船名],D1081,OtherPorts[門司港発],F1081)&gt;1,"要確認：同じ他港作業が重複",IF(OR(NOT(ISNUMBER(O1081)),M1081="未確認"),"要確認：時間・根拠未確認","確認済")))))</f>
        <v/>
      </c>
      <c r="S1081" s="10" t="str">
        <f>IF(B1081="","",IF(ISNUMBER(K1081),0,1))</f>
        <v/>
      </c>
    </row>
    <row r="1082" spans="1:19" ht="24.95" customHeight="1" x14ac:dyDescent="0.2">
      <c r="A1082" s="20"/>
      <c r="B1082" s="7"/>
      <c r="C1082" s="7"/>
      <c r="D1082" s="7"/>
      <c r="E1082" s="7"/>
      <c r="F1082" s="26"/>
      <c r="G1082" s="26"/>
      <c r="H1082" s="26"/>
      <c r="I1082" s="26"/>
      <c r="J1082" s="32"/>
      <c r="K1082" s="35"/>
      <c r="L1082" s="7"/>
      <c r="M1082" s="7"/>
      <c r="N1082" s="7"/>
      <c r="O1082" s="18" t="str">
        <f>IF(B1082="","",IF(AND(ISNUMBER(F1082),ISNUMBER(I1082),I1082&gt;=F1082),ROUND((I1082-F1082)*24,4),IF(OR(F1082&lt;&gt;"",I1082&lt;&gt;""),"",IF(AND(ISNUMBER(J1082),J1082&gt;=0),J1082,""))))</f>
        <v/>
      </c>
      <c r="P1082" s="10" t="str">
        <f>IF(B1082="","",IF(AND(ISNUMBER(F1082),ISNUMBER(I1082),I1082&gt;=F1082),"実績：門司発～門司着",IF(OR(F1082&lt;&gt;"",I1082&lt;&gt;""),"要確認：時刻不足・逆転",IF(AND(ISNUMBER(J1082),J1082&gt;=0),"実績：記録の時間","未確認"))))</f>
        <v/>
      </c>
      <c r="Q1082" s="10" t="str">
        <f>IF(B1082="","",IF(ISNUMBER(A1082),YEAR(A1082)-IF(MONTH(A1082)&lt;4,1,0),""))</f>
        <v/>
      </c>
      <c r="R1082" s="10" t="str">
        <f>IF(B1082="","",IF(OR(NOT(ISNUMBER(A1082)),C1082="",D1082="",L1082="",M1082="",AND(B1082&lt;&gt;"関豊丸",B1082&lt;&gt;"長豊丸")),"要確認：対象船・基本項目",IF(OR(P1082="要確認：時刻不足・逆転",AND(ISNUMBER(G1082),ISNUMBER(H1082),H1082&lt;G1082),AND(ISNUMBER(F1082),ISNUMBER(G1082),G1082&lt;F1082),AND(ISNUMBER(H1082),ISNUMBER(I1082),I1082&lt;H1082),AND(ISNUMBER(J1082),J1082&lt;0),AND(ISNUMBER(K1082),K1082&lt;0)),"要確認：時刻・時間・料金",IF(COUNTIFS(OtherPorts[作業日],A1082,OtherPorts[曳船名],B1082,OtherPorts[船名],D1082,OtherPorts[門司港発],F1082)&gt;1,"要確認：同じ他港作業が重複",IF(OR(NOT(ISNUMBER(O1082)),M1082="未確認"),"要確認：時間・根拠未確認","確認済")))))</f>
        <v/>
      </c>
      <c r="S1082" s="10" t="str">
        <f>IF(B1082="","",IF(ISNUMBER(K1082),0,1))</f>
        <v/>
      </c>
    </row>
    <row r="1083" spans="1:19" ht="24.95" customHeight="1" x14ac:dyDescent="0.2">
      <c r="A1083" s="20"/>
      <c r="B1083" s="7"/>
      <c r="C1083" s="7"/>
      <c r="D1083" s="7"/>
      <c r="E1083" s="7"/>
      <c r="F1083" s="26"/>
      <c r="G1083" s="26"/>
      <c r="H1083" s="26"/>
      <c r="I1083" s="26"/>
      <c r="J1083" s="32"/>
      <c r="K1083" s="35"/>
      <c r="L1083" s="7"/>
      <c r="M1083" s="7"/>
      <c r="N1083" s="7"/>
      <c r="O1083" s="18" t="str">
        <f>IF(B1083="","",IF(AND(ISNUMBER(F1083),ISNUMBER(I1083),I1083&gt;=F1083),ROUND((I1083-F1083)*24,4),IF(OR(F1083&lt;&gt;"",I1083&lt;&gt;""),"",IF(AND(ISNUMBER(J1083),J1083&gt;=0),J1083,""))))</f>
        <v/>
      </c>
      <c r="P1083" s="10" t="str">
        <f>IF(B1083="","",IF(AND(ISNUMBER(F1083),ISNUMBER(I1083),I1083&gt;=F1083),"実績：門司発～門司着",IF(OR(F1083&lt;&gt;"",I1083&lt;&gt;""),"要確認：時刻不足・逆転",IF(AND(ISNUMBER(J1083),J1083&gt;=0),"実績：記録の時間","未確認"))))</f>
        <v/>
      </c>
      <c r="Q1083" s="10" t="str">
        <f>IF(B1083="","",IF(ISNUMBER(A1083),YEAR(A1083)-IF(MONTH(A1083)&lt;4,1,0),""))</f>
        <v/>
      </c>
      <c r="R1083" s="10" t="str">
        <f>IF(B1083="","",IF(OR(NOT(ISNUMBER(A1083)),C1083="",D1083="",L1083="",M1083="",AND(B1083&lt;&gt;"関豊丸",B1083&lt;&gt;"長豊丸")),"要確認：対象船・基本項目",IF(OR(P1083="要確認：時刻不足・逆転",AND(ISNUMBER(G1083),ISNUMBER(H1083),H1083&lt;G1083),AND(ISNUMBER(F1083),ISNUMBER(G1083),G1083&lt;F1083),AND(ISNUMBER(H1083),ISNUMBER(I1083),I1083&lt;H1083),AND(ISNUMBER(J1083),J1083&lt;0),AND(ISNUMBER(K1083),K1083&lt;0)),"要確認：時刻・時間・料金",IF(COUNTIFS(OtherPorts[作業日],A1083,OtherPorts[曳船名],B1083,OtherPorts[船名],D1083,OtherPorts[門司港発],F1083)&gt;1,"要確認：同じ他港作業が重複",IF(OR(NOT(ISNUMBER(O1083)),M1083="未確認"),"要確認：時間・根拠未確認","確認済")))))</f>
        <v/>
      </c>
      <c r="S1083" s="10" t="str">
        <f>IF(B1083="","",IF(ISNUMBER(K1083),0,1))</f>
        <v/>
      </c>
    </row>
    <row r="1084" spans="1:19" ht="24.95" customHeight="1" x14ac:dyDescent="0.2">
      <c r="A1084" s="20"/>
      <c r="B1084" s="7"/>
      <c r="C1084" s="7"/>
      <c r="D1084" s="7"/>
      <c r="E1084" s="7"/>
      <c r="F1084" s="26"/>
      <c r="G1084" s="26"/>
      <c r="H1084" s="26"/>
      <c r="I1084" s="26"/>
      <c r="J1084" s="32"/>
      <c r="K1084" s="35"/>
      <c r="L1084" s="7"/>
      <c r="M1084" s="7"/>
      <c r="N1084" s="7"/>
      <c r="O1084" s="18" t="str">
        <f>IF(B1084="","",IF(AND(ISNUMBER(F1084),ISNUMBER(I1084),I1084&gt;=F1084),ROUND((I1084-F1084)*24,4),IF(OR(F1084&lt;&gt;"",I1084&lt;&gt;""),"",IF(AND(ISNUMBER(J1084),J1084&gt;=0),J1084,""))))</f>
        <v/>
      </c>
      <c r="P1084" s="10" t="str">
        <f>IF(B1084="","",IF(AND(ISNUMBER(F1084),ISNUMBER(I1084),I1084&gt;=F1084),"実績：門司発～門司着",IF(OR(F1084&lt;&gt;"",I1084&lt;&gt;""),"要確認：時刻不足・逆転",IF(AND(ISNUMBER(J1084),J1084&gt;=0),"実績：記録の時間","未確認"))))</f>
        <v/>
      </c>
      <c r="Q1084" s="10" t="str">
        <f>IF(B1084="","",IF(ISNUMBER(A1084),YEAR(A1084)-IF(MONTH(A1084)&lt;4,1,0),""))</f>
        <v/>
      </c>
      <c r="R1084" s="10" t="str">
        <f>IF(B1084="","",IF(OR(NOT(ISNUMBER(A1084)),C1084="",D1084="",L1084="",M1084="",AND(B1084&lt;&gt;"関豊丸",B1084&lt;&gt;"長豊丸")),"要確認：対象船・基本項目",IF(OR(P1084="要確認：時刻不足・逆転",AND(ISNUMBER(G1084),ISNUMBER(H1084),H1084&lt;G1084),AND(ISNUMBER(F1084),ISNUMBER(G1084),G1084&lt;F1084),AND(ISNUMBER(H1084),ISNUMBER(I1084),I1084&lt;H1084),AND(ISNUMBER(J1084),J1084&lt;0),AND(ISNUMBER(K1084),K1084&lt;0)),"要確認：時刻・時間・料金",IF(COUNTIFS(OtherPorts[作業日],A1084,OtherPorts[曳船名],B1084,OtherPorts[船名],D1084,OtherPorts[門司港発],F1084)&gt;1,"要確認：同じ他港作業が重複",IF(OR(NOT(ISNUMBER(O1084)),M1084="未確認"),"要確認：時間・根拠未確認","確認済")))))</f>
        <v/>
      </c>
      <c r="S1084" s="10" t="str">
        <f>IF(B1084="","",IF(ISNUMBER(K1084),0,1))</f>
        <v/>
      </c>
    </row>
    <row r="1085" spans="1:19" ht="24.95" customHeight="1" x14ac:dyDescent="0.2">
      <c r="A1085" s="20"/>
      <c r="B1085" s="7"/>
      <c r="C1085" s="7"/>
      <c r="D1085" s="7"/>
      <c r="E1085" s="7"/>
      <c r="F1085" s="26"/>
      <c r="G1085" s="26"/>
      <c r="H1085" s="26"/>
      <c r="I1085" s="26"/>
      <c r="J1085" s="32"/>
      <c r="K1085" s="35"/>
      <c r="L1085" s="7"/>
      <c r="M1085" s="7"/>
      <c r="N1085" s="7"/>
      <c r="O1085" s="18" t="str">
        <f>IF(B1085="","",IF(AND(ISNUMBER(F1085),ISNUMBER(I1085),I1085&gt;=F1085),ROUND((I1085-F1085)*24,4),IF(OR(F1085&lt;&gt;"",I1085&lt;&gt;""),"",IF(AND(ISNUMBER(J1085),J1085&gt;=0),J1085,""))))</f>
        <v/>
      </c>
      <c r="P1085" s="10" t="str">
        <f>IF(B1085="","",IF(AND(ISNUMBER(F1085),ISNUMBER(I1085),I1085&gt;=F1085),"実績：門司発～門司着",IF(OR(F1085&lt;&gt;"",I1085&lt;&gt;""),"要確認：時刻不足・逆転",IF(AND(ISNUMBER(J1085),J1085&gt;=0),"実績：記録の時間","未確認"))))</f>
        <v/>
      </c>
      <c r="Q1085" s="10" t="str">
        <f>IF(B1085="","",IF(ISNUMBER(A1085),YEAR(A1085)-IF(MONTH(A1085)&lt;4,1,0),""))</f>
        <v/>
      </c>
      <c r="R1085" s="10" t="str">
        <f>IF(B1085="","",IF(OR(NOT(ISNUMBER(A1085)),C1085="",D1085="",L1085="",M1085="",AND(B1085&lt;&gt;"関豊丸",B1085&lt;&gt;"長豊丸")),"要確認：対象船・基本項目",IF(OR(P1085="要確認：時刻不足・逆転",AND(ISNUMBER(G1085),ISNUMBER(H1085),H1085&lt;G1085),AND(ISNUMBER(F1085),ISNUMBER(G1085),G1085&lt;F1085),AND(ISNUMBER(H1085),ISNUMBER(I1085),I1085&lt;H1085),AND(ISNUMBER(J1085),J1085&lt;0),AND(ISNUMBER(K1085),K1085&lt;0)),"要確認：時刻・時間・料金",IF(COUNTIFS(OtherPorts[作業日],A1085,OtherPorts[曳船名],B1085,OtherPorts[船名],D1085,OtherPorts[門司港発],F1085)&gt;1,"要確認：同じ他港作業が重複",IF(OR(NOT(ISNUMBER(O1085)),M1085="未確認"),"要確認：時間・根拠未確認","確認済")))))</f>
        <v/>
      </c>
      <c r="S1085" s="10" t="str">
        <f>IF(B1085="","",IF(ISNUMBER(K1085),0,1))</f>
        <v/>
      </c>
    </row>
    <row r="1086" spans="1:19" ht="24.95" customHeight="1" x14ac:dyDescent="0.2">
      <c r="A1086" s="20"/>
      <c r="B1086" s="7"/>
      <c r="C1086" s="7"/>
      <c r="D1086" s="7"/>
      <c r="E1086" s="7"/>
      <c r="F1086" s="26"/>
      <c r="G1086" s="26"/>
      <c r="H1086" s="26"/>
      <c r="I1086" s="26"/>
      <c r="J1086" s="32"/>
      <c r="K1086" s="35"/>
      <c r="L1086" s="7"/>
      <c r="M1086" s="7"/>
      <c r="N1086" s="7"/>
      <c r="O1086" s="18" t="str">
        <f>IF(B1086="","",IF(AND(ISNUMBER(F1086),ISNUMBER(I1086),I1086&gt;=F1086),ROUND((I1086-F1086)*24,4),IF(OR(F1086&lt;&gt;"",I1086&lt;&gt;""),"",IF(AND(ISNUMBER(J1086),J1086&gt;=0),J1086,""))))</f>
        <v/>
      </c>
      <c r="P1086" s="10" t="str">
        <f>IF(B1086="","",IF(AND(ISNUMBER(F1086),ISNUMBER(I1086),I1086&gt;=F1086),"実績：門司発～門司着",IF(OR(F1086&lt;&gt;"",I1086&lt;&gt;""),"要確認：時刻不足・逆転",IF(AND(ISNUMBER(J1086),J1086&gt;=0),"実績：記録の時間","未確認"))))</f>
        <v/>
      </c>
      <c r="Q1086" s="10" t="str">
        <f>IF(B1086="","",IF(ISNUMBER(A1086),YEAR(A1086)-IF(MONTH(A1086)&lt;4,1,0),""))</f>
        <v/>
      </c>
      <c r="R1086" s="10" t="str">
        <f>IF(B1086="","",IF(OR(NOT(ISNUMBER(A1086)),C1086="",D1086="",L1086="",M1086="",AND(B1086&lt;&gt;"関豊丸",B1086&lt;&gt;"長豊丸")),"要確認：対象船・基本項目",IF(OR(P1086="要確認：時刻不足・逆転",AND(ISNUMBER(G1086),ISNUMBER(H1086),H1086&lt;G1086),AND(ISNUMBER(F1086),ISNUMBER(G1086),G1086&lt;F1086),AND(ISNUMBER(H1086),ISNUMBER(I1086),I1086&lt;H1086),AND(ISNUMBER(J1086),J1086&lt;0),AND(ISNUMBER(K1086),K1086&lt;0)),"要確認：時刻・時間・料金",IF(COUNTIFS(OtherPorts[作業日],A1086,OtherPorts[曳船名],B1086,OtherPorts[船名],D1086,OtherPorts[門司港発],F1086)&gt;1,"要確認：同じ他港作業が重複",IF(OR(NOT(ISNUMBER(O1086)),M1086="未確認"),"要確認：時間・根拠未確認","確認済")))))</f>
        <v/>
      </c>
      <c r="S1086" s="10" t="str">
        <f>IF(B1086="","",IF(ISNUMBER(K1086),0,1))</f>
        <v/>
      </c>
    </row>
    <row r="1087" spans="1:19" ht="24.95" customHeight="1" x14ac:dyDescent="0.2">
      <c r="A1087" s="20"/>
      <c r="B1087" s="7"/>
      <c r="C1087" s="7"/>
      <c r="D1087" s="7"/>
      <c r="E1087" s="7"/>
      <c r="F1087" s="26"/>
      <c r="G1087" s="26"/>
      <c r="H1087" s="26"/>
      <c r="I1087" s="26"/>
      <c r="J1087" s="32"/>
      <c r="K1087" s="35"/>
      <c r="L1087" s="7"/>
      <c r="M1087" s="7"/>
      <c r="N1087" s="7"/>
      <c r="O1087" s="18" t="str">
        <f>IF(B1087="","",IF(AND(ISNUMBER(F1087),ISNUMBER(I1087),I1087&gt;=F1087),ROUND((I1087-F1087)*24,4),IF(OR(F1087&lt;&gt;"",I1087&lt;&gt;""),"",IF(AND(ISNUMBER(J1087),J1087&gt;=0),J1087,""))))</f>
        <v/>
      </c>
      <c r="P1087" s="10" t="str">
        <f>IF(B1087="","",IF(AND(ISNUMBER(F1087),ISNUMBER(I1087),I1087&gt;=F1087),"実績：門司発～門司着",IF(OR(F1087&lt;&gt;"",I1087&lt;&gt;""),"要確認：時刻不足・逆転",IF(AND(ISNUMBER(J1087),J1087&gt;=0),"実績：記録の時間","未確認"))))</f>
        <v/>
      </c>
      <c r="Q1087" s="10" t="str">
        <f>IF(B1087="","",IF(ISNUMBER(A1087),YEAR(A1087)-IF(MONTH(A1087)&lt;4,1,0),""))</f>
        <v/>
      </c>
      <c r="R1087" s="10" t="str">
        <f>IF(B1087="","",IF(OR(NOT(ISNUMBER(A1087)),C1087="",D1087="",L1087="",M1087="",AND(B1087&lt;&gt;"関豊丸",B1087&lt;&gt;"長豊丸")),"要確認：対象船・基本項目",IF(OR(P1087="要確認：時刻不足・逆転",AND(ISNUMBER(G1087),ISNUMBER(H1087),H1087&lt;G1087),AND(ISNUMBER(F1087),ISNUMBER(G1087),G1087&lt;F1087),AND(ISNUMBER(H1087),ISNUMBER(I1087),I1087&lt;H1087),AND(ISNUMBER(J1087),J1087&lt;0),AND(ISNUMBER(K1087),K1087&lt;0)),"要確認：時刻・時間・料金",IF(COUNTIFS(OtherPorts[作業日],A1087,OtherPorts[曳船名],B1087,OtherPorts[船名],D1087,OtherPorts[門司港発],F1087)&gt;1,"要確認：同じ他港作業が重複",IF(OR(NOT(ISNUMBER(O1087)),M1087="未確認"),"要確認：時間・根拠未確認","確認済")))))</f>
        <v/>
      </c>
      <c r="S1087" s="10" t="str">
        <f>IF(B1087="","",IF(ISNUMBER(K1087),0,1))</f>
        <v/>
      </c>
    </row>
    <row r="1088" spans="1:19" ht="24.95" customHeight="1" x14ac:dyDescent="0.2">
      <c r="A1088" s="20"/>
      <c r="B1088" s="7"/>
      <c r="C1088" s="7"/>
      <c r="D1088" s="7"/>
      <c r="E1088" s="7"/>
      <c r="F1088" s="26"/>
      <c r="G1088" s="26"/>
      <c r="H1088" s="26"/>
      <c r="I1088" s="26"/>
      <c r="J1088" s="32"/>
      <c r="K1088" s="35"/>
      <c r="L1088" s="7"/>
      <c r="M1088" s="7"/>
      <c r="N1088" s="7"/>
      <c r="O1088" s="18" t="str">
        <f>IF(B1088="","",IF(AND(ISNUMBER(F1088),ISNUMBER(I1088),I1088&gt;=F1088),ROUND((I1088-F1088)*24,4),IF(OR(F1088&lt;&gt;"",I1088&lt;&gt;""),"",IF(AND(ISNUMBER(J1088),J1088&gt;=0),J1088,""))))</f>
        <v/>
      </c>
      <c r="P1088" s="10" t="str">
        <f>IF(B1088="","",IF(AND(ISNUMBER(F1088),ISNUMBER(I1088),I1088&gt;=F1088),"実績：門司発～門司着",IF(OR(F1088&lt;&gt;"",I1088&lt;&gt;""),"要確認：時刻不足・逆転",IF(AND(ISNUMBER(J1088),J1088&gt;=0),"実績：記録の時間","未確認"))))</f>
        <v/>
      </c>
      <c r="Q1088" s="10" t="str">
        <f>IF(B1088="","",IF(ISNUMBER(A1088),YEAR(A1088)-IF(MONTH(A1088)&lt;4,1,0),""))</f>
        <v/>
      </c>
      <c r="R1088" s="10" t="str">
        <f>IF(B1088="","",IF(OR(NOT(ISNUMBER(A1088)),C1088="",D1088="",L1088="",M1088="",AND(B1088&lt;&gt;"関豊丸",B1088&lt;&gt;"長豊丸")),"要確認：対象船・基本項目",IF(OR(P1088="要確認：時刻不足・逆転",AND(ISNUMBER(G1088),ISNUMBER(H1088),H1088&lt;G1088),AND(ISNUMBER(F1088),ISNUMBER(G1088),G1088&lt;F1088),AND(ISNUMBER(H1088),ISNUMBER(I1088),I1088&lt;H1088),AND(ISNUMBER(J1088),J1088&lt;0),AND(ISNUMBER(K1088),K1088&lt;0)),"要確認：時刻・時間・料金",IF(COUNTIFS(OtherPorts[作業日],A1088,OtherPorts[曳船名],B1088,OtherPorts[船名],D1088,OtherPorts[門司港発],F1088)&gt;1,"要確認：同じ他港作業が重複",IF(OR(NOT(ISNUMBER(O1088)),M1088="未確認"),"要確認：時間・根拠未確認","確認済")))))</f>
        <v/>
      </c>
      <c r="S1088" s="10" t="str">
        <f>IF(B1088="","",IF(ISNUMBER(K1088),0,1))</f>
        <v/>
      </c>
    </row>
    <row r="1089" spans="1:19" ht="24.95" customHeight="1" x14ac:dyDescent="0.2">
      <c r="A1089" s="20"/>
      <c r="B1089" s="7"/>
      <c r="C1089" s="7"/>
      <c r="D1089" s="7"/>
      <c r="E1089" s="7"/>
      <c r="F1089" s="26"/>
      <c r="G1089" s="26"/>
      <c r="H1089" s="26"/>
      <c r="I1089" s="26"/>
      <c r="J1089" s="32"/>
      <c r="K1089" s="35"/>
      <c r="L1089" s="7"/>
      <c r="M1089" s="7"/>
      <c r="N1089" s="7"/>
      <c r="O1089" s="18" t="str">
        <f>IF(B1089="","",IF(AND(ISNUMBER(F1089),ISNUMBER(I1089),I1089&gt;=F1089),ROUND((I1089-F1089)*24,4),IF(OR(F1089&lt;&gt;"",I1089&lt;&gt;""),"",IF(AND(ISNUMBER(J1089),J1089&gt;=0),J1089,""))))</f>
        <v/>
      </c>
      <c r="P1089" s="10" t="str">
        <f>IF(B1089="","",IF(AND(ISNUMBER(F1089),ISNUMBER(I1089),I1089&gt;=F1089),"実績：門司発～門司着",IF(OR(F1089&lt;&gt;"",I1089&lt;&gt;""),"要確認：時刻不足・逆転",IF(AND(ISNUMBER(J1089),J1089&gt;=0),"実績：記録の時間","未確認"))))</f>
        <v/>
      </c>
      <c r="Q1089" s="10" t="str">
        <f>IF(B1089="","",IF(ISNUMBER(A1089),YEAR(A1089)-IF(MONTH(A1089)&lt;4,1,0),""))</f>
        <v/>
      </c>
      <c r="R1089" s="10" t="str">
        <f>IF(B1089="","",IF(OR(NOT(ISNUMBER(A1089)),C1089="",D1089="",L1089="",M1089="",AND(B1089&lt;&gt;"関豊丸",B1089&lt;&gt;"長豊丸")),"要確認：対象船・基本項目",IF(OR(P1089="要確認：時刻不足・逆転",AND(ISNUMBER(G1089),ISNUMBER(H1089),H1089&lt;G1089),AND(ISNUMBER(F1089),ISNUMBER(G1089),G1089&lt;F1089),AND(ISNUMBER(H1089),ISNUMBER(I1089),I1089&lt;H1089),AND(ISNUMBER(J1089),J1089&lt;0),AND(ISNUMBER(K1089),K1089&lt;0)),"要確認：時刻・時間・料金",IF(COUNTIFS(OtherPorts[作業日],A1089,OtherPorts[曳船名],B1089,OtherPorts[船名],D1089,OtherPorts[門司港発],F1089)&gt;1,"要確認：同じ他港作業が重複",IF(OR(NOT(ISNUMBER(O1089)),M1089="未確認"),"要確認：時間・根拠未確認","確認済")))))</f>
        <v/>
      </c>
      <c r="S1089" s="10" t="str">
        <f>IF(B1089="","",IF(ISNUMBER(K1089),0,1))</f>
        <v/>
      </c>
    </row>
    <row r="1090" spans="1:19" ht="24.95" customHeight="1" x14ac:dyDescent="0.2">
      <c r="A1090" s="20"/>
      <c r="B1090" s="7"/>
      <c r="C1090" s="7"/>
      <c r="D1090" s="7"/>
      <c r="E1090" s="7"/>
      <c r="F1090" s="26"/>
      <c r="G1090" s="26"/>
      <c r="H1090" s="26"/>
      <c r="I1090" s="26"/>
      <c r="J1090" s="32"/>
      <c r="K1090" s="35"/>
      <c r="L1090" s="7"/>
      <c r="M1090" s="7"/>
      <c r="N1090" s="7"/>
      <c r="O1090" s="18" t="str">
        <f>IF(B1090="","",IF(AND(ISNUMBER(F1090),ISNUMBER(I1090),I1090&gt;=F1090),ROUND((I1090-F1090)*24,4),IF(OR(F1090&lt;&gt;"",I1090&lt;&gt;""),"",IF(AND(ISNUMBER(J1090),J1090&gt;=0),J1090,""))))</f>
        <v/>
      </c>
      <c r="P1090" s="10" t="str">
        <f>IF(B1090="","",IF(AND(ISNUMBER(F1090),ISNUMBER(I1090),I1090&gt;=F1090),"実績：門司発～門司着",IF(OR(F1090&lt;&gt;"",I1090&lt;&gt;""),"要確認：時刻不足・逆転",IF(AND(ISNUMBER(J1090),J1090&gt;=0),"実績：記録の時間","未確認"))))</f>
        <v/>
      </c>
      <c r="Q1090" s="10" t="str">
        <f>IF(B1090="","",IF(ISNUMBER(A1090),YEAR(A1090)-IF(MONTH(A1090)&lt;4,1,0),""))</f>
        <v/>
      </c>
      <c r="R1090" s="10" t="str">
        <f>IF(B1090="","",IF(OR(NOT(ISNUMBER(A1090)),C1090="",D1090="",L1090="",M1090="",AND(B1090&lt;&gt;"関豊丸",B1090&lt;&gt;"長豊丸")),"要確認：対象船・基本項目",IF(OR(P1090="要確認：時刻不足・逆転",AND(ISNUMBER(G1090),ISNUMBER(H1090),H1090&lt;G1090),AND(ISNUMBER(F1090),ISNUMBER(G1090),G1090&lt;F1090),AND(ISNUMBER(H1090),ISNUMBER(I1090),I1090&lt;H1090),AND(ISNUMBER(J1090),J1090&lt;0),AND(ISNUMBER(K1090),K1090&lt;0)),"要確認：時刻・時間・料金",IF(COUNTIFS(OtherPorts[作業日],A1090,OtherPorts[曳船名],B1090,OtherPorts[船名],D1090,OtherPorts[門司港発],F1090)&gt;1,"要確認：同じ他港作業が重複",IF(OR(NOT(ISNUMBER(O1090)),M1090="未確認"),"要確認：時間・根拠未確認","確認済")))))</f>
        <v/>
      </c>
      <c r="S1090" s="10" t="str">
        <f>IF(B1090="","",IF(ISNUMBER(K1090),0,1))</f>
        <v/>
      </c>
    </row>
    <row r="1091" spans="1:19" ht="24.95" customHeight="1" x14ac:dyDescent="0.2">
      <c r="A1091" s="20"/>
      <c r="B1091" s="7"/>
      <c r="C1091" s="7"/>
      <c r="D1091" s="7"/>
      <c r="E1091" s="7"/>
      <c r="F1091" s="26"/>
      <c r="G1091" s="26"/>
      <c r="H1091" s="26"/>
      <c r="I1091" s="26"/>
      <c r="J1091" s="32"/>
      <c r="K1091" s="35"/>
      <c r="L1091" s="7"/>
      <c r="M1091" s="7"/>
      <c r="N1091" s="7"/>
      <c r="O1091" s="18" t="str">
        <f>IF(B1091="","",IF(AND(ISNUMBER(F1091),ISNUMBER(I1091),I1091&gt;=F1091),ROUND((I1091-F1091)*24,4),IF(OR(F1091&lt;&gt;"",I1091&lt;&gt;""),"",IF(AND(ISNUMBER(J1091),J1091&gt;=0),J1091,""))))</f>
        <v/>
      </c>
      <c r="P1091" s="10" t="str">
        <f>IF(B1091="","",IF(AND(ISNUMBER(F1091),ISNUMBER(I1091),I1091&gt;=F1091),"実績：門司発～門司着",IF(OR(F1091&lt;&gt;"",I1091&lt;&gt;""),"要確認：時刻不足・逆転",IF(AND(ISNUMBER(J1091),J1091&gt;=0),"実績：記録の時間","未確認"))))</f>
        <v/>
      </c>
      <c r="Q1091" s="10" t="str">
        <f>IF(B1091="","",IF(ISNUMBER(A1091),YEAR(A1091)-IF(MONTH(A1091)&lt;4,1,0),""))</f>
        <v/>
      </c>
      <c r="R1091" s="10" t="str">
        <f>IF(B1091="","",IF(OR(NOT(ISNUMBER(A1091)),C1091="",D1091="",L1091="",M1091="",AND(B1091&lt;&gt;"関豊丸",B1091&lt;&gt;"長豊丸")),"要確認：対象船・基本項目",IF(OR(P1091="要確認：時刻不足・逆転",AND(ISNUMBER(G1091),ISNUMBER(H1091),H1091&lt;G1091),AND(ISNUMBER(F1091),ISNUMBER(G1091),G1091&lt;F1091),AND(ISNUMBER(H1091),ISNUMBER(I1091),I1091&lt;H1091),AND(ISNUMBER(J1091),J1091&lt;0),AND(ISNUMBER(K1091),K1091&lt;0)),"要確認：時刻・時間・料金",IF(COUNTIFS(OtherPorts[作業日],A1091,OtherPorts[曳船名],B1091,OtherPorts[船名],D1091,OtherPorts[門司港発],F1091)&gt;1,"要確認：同じ他港作業が重複",IF(OR(NOT(ISNUMBER(O1091)),M1091="未確認"),"要確認：時間・根拠未確認","確認済")))))</f>
        <v/>
      </c>
      <c r="S1091" s="10" t="str">
        <f>IF(B1091="","",IF(ISNUMBER(K1091),0,1))</f>
        <v/>
      </c>
    </row>
    <row r="1092" spans="1:19" ht="24.95" customHeight="1" x14ac:dyDescent="0.2">
      <c r="A1092" s="20"/>
      <c r="B1092" s="7"/>
      <c r="C1092" s="7"/>
      <c r="D1092" s="7"/>
      <c r="E1092" s="7"/>
      <c r="F1092" s="26"/>
      <c r="G1092" s="26"/>
      <c r="H1092" s="26"/>
      <c r="I1092" s="26"/>
      <c r="J1092" s="32"/>
      <c r="K1092" s="35"/>
      <c r="L1092" s="7"/>
      <c r="M1092" s="7"/>
      <c r="N1092" s="7"/>
      <c r="O1092" s="18" t="str">
        <f>IF(B1092="","",IF(AND(ISNUMBER(F1092),ISNUMBER(I1092),I1092&gt;=F1092),ROUND((I1092-F1092)*24,4),IF(OR(F1092&lt;&gt;"",I1092&lt;&gt;""),"",IF(AND(ISNUMBER(J1092),J1092&gt;=0),J1092,""))))</f>
        <v/>
      </c>
      <c r="P1092" s="10" t="str">
        <f>IF(B1092="","",IF(AND(ISNUMBER(F1092),ISNUMBER(I1092),I1092&gt;=F1092),"実績：門司発～門司着",IF(OR(F1092&lt;&gt;"",I1092&lt;&gt;""),"要確認：時刻不足・逆転",IF(AND(ISNUMBER(J1092),J1092&gt;=0),"実績：記録の時間","未確認"))))</f>
        <v/>
      </c>
      <c r="Q1092" s="10" t="str">
        <f>IF(B1092="","",IF(ISNUMBER(A1092),YEAR(A1092)-IF(MONTH(A1092)&lt;4,1,0),""))</f>
        <v/>
      </c>
      <c r="R1092" s="10" t="str">
        <f>IF(B1092="","",IF(OR(NOT(ISNUMBER(A1092)),C1092="",D1092="",L1092="",M1092="",AND(B1092&lt;&gt;"関豊丸",B1092&lt;&gt;"長豊丸")),"要確認：対象船・基本項目",IF(OR(P1092="要確認：時刻不足・逆転",AND(ISNUMBER(G1092),ISNUMBER(H1092),H1092&lt;G1092),AND(ISNUMBER(F1092),ISNUMBER(G1092),G1092&lt;F1092),AND(ISNUMBER(H1092),ISNUMBER(I1092),I1092&lt;H1092),AND(ISNUMBER(J1092),J1092&lt;0),AND(ISNUMBER(K1092),K1092&lt;0)),"要確認：時刻・時間・料金",IF(COUNTIFS(OtherPorts[作業日],A1092,OtherPorts[曳船名],B1092,OtherPorts[船名],D1092,OtherPorts[門司港発],F1092)&gt;1,"要確認：同じ他港作業が重複",IF(OR(NOT(ISNUMBER(O1092)),M1092="未確認"),"要確認：時間・根拠未確認","確認済")))))</f>
        <v/>
      </c>
      <c r="S1092" s="10" t="str">
        <f>IF(B1092="","",IF(ISNUMBER(K1092),0,1))</f>
        <v/>
      </c>
    </row>
    <row r="1093" spans="1:19" ht="24.95" customHeight="1" x14ac:dyDescent="0.2">
      <c r="A1093" s="20"/>
      <c r="B1093" s="7"/>
      <c r="C1093" s="7"/>
      <c r="D1093" s="7"/>
      <c r="E1093" s="7"/>
      <c r="F1093" s="26"/>
      <c r="G1093" s="26"/>
      <c r="H1093" s="26"/>
      <c r="I1093" s="26"/>
      <c r="J1093" s="32"/>
      <c r="K1093" s="35"/>
      <c r="L1093" s="7"/>
      <c r="M1093" s="7"/>
      <c r="N1093" s="7"/>
      <c r="O1093" s="18" t="str">
        <f>IF(B1093="","",IF(AND(ISNUMBER(F1093),ISNUMBER(I1093),I1093&gt;=F1093),ROUND((I1093-F1093)*24,4),IF(OR(F1093&lt;&gt;"",I1093&lt;&gt;""),"",IF(AND(ISNUMBER(J1093),J1093&gt;=0),J1093,""))))</f>
        <v/>
      </c>
      <c r="P1093" s="10" t="str">
        <f>IF(B1093="","",IF(AND(ISNUMBER(F1093),ISNUMBER(I1093),I1093&gt;=F1093),"実績：門司発～門司着",IF(OR(F1093&lt;&gt;"",I1093&lt;&gt;""),"要確認：時刻不足・逆転",IF(AND(ISNUMBER(J1093),J1093&gt;=0),"実績：記録の時間","未確認"))))</f>
        <v/>
      </c>
      <c r="Q1093" s="10" t="str">
        <f>IF(B1093="","",IF(ISNUMBER(A1093),YEAR(A1093)-IF(MONTH(A1093)&lt;4,1,0),""))</f>
        <v/>
      </c>
      <c r="R1093" s="10" t="str">
        <f>IF(B1093="","",IF(OR(NOT(ISNUMBER(A1093)),C1093="",D1093="",L1093="",M1093="",AND(B1093&lt;&gt;"関豊丸",B1093&lt;&gt;"長豊丸")),"要確認：対象船・基本項目",IF(OR(P1093="要確認：時刻不足・逆転",AND(ISNUMBER(G1093),ISNUMBER(H1093),H1093&lt;G1093),AND(ISNUMBER(F1093),ISNUMBER(G1093),G1093&lt;F1093),AND(ISNUMBER(H1093),ISNUMBER(I1093),I1093&lt;H1093),AND(ISNUMBER(J1093),J1093&lt;0),AND(ISNUMBER(K1093),K1093&lt;0)),"要確認：時刻・時間・料金",IF(COUNTIFS(OtherPorts[作業日],A1093,OtherPorts[曳船名],B1093,OtherPorts[船名],D1093,OtherPorts[門司港発],F1093)&gt;1,"要確認：同じ他港作業が重複",IF(OR(NOT(ISNUMBER(O1093)),M1093="未確認"),"要確認：時間・根拠未確認","確認済")))))</f>
        <v/>
      </c>
      <c r="S1093" s="10" t="str">
        <f>IF(B1093="","",IF(ISNUMBER(K1093),0,1))</f>
        <v/>
      </c>
    </row>
    <row r="1094" spans="1:19" ht="24.95" customHeight="1" x14ac:dyDescent="0.2">
      <c r="A1094" s="20"/>
      <c r="B1094" s="7"/>
      <c r="C1094" s="7"/>
      <c r="D1094" s="7"/>
      <c r="E1094" s="7"/>
      <c r="F1094" s="26"/>
      <c r="G1094" s="26"/>
      <c r="H1094" s="26"/>
      <c r="I1094" s="26"/>
      <c r="J1094" s="32"/>
      <c r="K1094" s="35"/>
      <c r="L1094" s="7"/>
      <c r="M1094" s="7"/>
      <c r="N1094" s="7"/>
      <c r="O1094" s="18" t="str">
        <f>IF(B1094="","",IF(AND(ISNUMBER(F1094),ISNUMBER(I1094),I1094&gt;=F1094),ROUND((I1094-F1094)*24,4),IF(OR(F1094&lt;&gt;"",I1094&lt;&gt;""),"",IF(AND(ISNUMBER(J1094),J1094&gt;=0),J1094,""))))</f>
        <v/>
      </c>
      <c r="P1094" s="10" t="str">
        <f>IF(B1094="","",IF(AND(ISNUMBER(F1094),ISNUMBER(I1094),I1094&gt;=F1094),"実績：門司発～門司着",IF(OR(F1094&lt;&gt;"",I1094&lt;&gt;""),"要確認：時刻不足・逆転",IF(AND(ISNUMBER(J1094),J1094&gt;=0),"実績：記録の時間","未確認"))))</f>
        <v/>
      </c>
      <c r="Q1094" s="10" t="str">
        <f>IF(B1094="","",IF(ISNUMBER(A1094),YEAR(A1094)-IF(MONTH(A1094)&lt;4,1,0),""))</f>
        <v/>
      </c>
      <c r="R1094" s="10" t="str">
        <f>IF(B1094="","",IF(OR(NOT(ISNUMBER(A1094)),C1094="",D1094="",L1094="",M1094="",AND(B1094&lt;&gt;"関豊丸",B1094&lt;&gt;"長豊丸")),"要確認：対象船・基本項目",IF(OR(P1094="要確認：時刻不足・逆転",AND(ISNUMBER(G1094),ISNUMBER(H1094),H1094&lt;G1094),AND(ISNUMBER(F1094),ISNUMBER(G1094),G1094&lt;F1094),AND(ISNUMBER(H1094),ISNUMBER(I1094),I1094&lt;H1094),AND(ISNUMBER(J1094),J1094&lt;0),AND(ISNUMBER(K1094),K1094&lt;0)),"要確認：時刻・時間・料金",IF(COUNTIFS(OtherPorts[作業日],A1094,OtherPorts[曳船名],B1094,OtherPorts[船名],D1094,OtherPorts[門司港発],F1094)&gt;1,"要確認：同じ他港作業が重複",IF(OR(NOT(ISNUMBER(O1094)),M1094="未確認"),"要確認：時間・根拠未確認","確認済")))))</f>
        <v/>
      </c>
      <c r="S1094" s="10" t="str">
        <f>IF(B1094="","",IF(ISNUMBER(K1094),0,1))</f>
        <v/>
      </c>
    </row>
    <row r="1095" spans="1:19" ht="24.95" customHeight="1" x14ac:dyDescent="0.2">
      <c r="A1095" s="20"/>
      <c r="B1095" s="7"/>
      <c r="C1095" s="7"/>
      <c r="D1095" s="7"/>
      <c r="E1095" s="7"/>
      <c r="F1095" s="26"/>
      <c r="G1095" s="26"/>
      <c r="H1095" s="26"/>
      <c r="I1095" s="26"/>
      <c r="J1095" s="32"/>
      <c r="K1095" s="35"/>
      <c r="L1095" s="7"/>
      <c r="M1095" s="7"/>
      <c r="N1095" s="7"/>
      <c r="O1095" s="18" t="str">
        <f>IF(B1095="","",IF(AND(ISNUMBER(F1095),ISNUMBER(I1095),I1095&gt;=F1095),ROUND((I1095-F1095)*24,4),IF(OR(F1095&lt;&gt;"",I1095&lt;&gt;""),"",IF(AND(ISNUMBER(J1095),J1095&gt;=0),J1095,""))))</f>
        <v/>
      </c>
      <c r="P1095" s="10" t="str">
        <f>IF(B1095="","",IF(AND(ISNUMBER(F1095),ISNUMBER(I1095),I1095&gt;=F1095),"実績：門司発～門司着",IF(OR(F1095&lt;&gt;"",I1095&lt;&gt;""),"要確認：時刻不足・逆転",IF(AND(ISNUMBER(J1095),J1095&gt;=0),"実績：記録の時間","未確認"))))</f>
        <v/>
      </c>
      <c r="Q1095" s="10" t="str">
        <f>IF(B1095="","",IF(ISNUMBER(A1095),YEAR(A1095)-IF(MONTH(A1095)&lt;4,1,0),""))</f>
        <v/>
      </c>
      <c r="R1095" s="10" t="str">
        <f>IF(B1095="","",IF(OR(NOT(ISNUMBER(A1095)),C1095="",D1095="",L1095="",M1095="",AND(B1095&lt;&gt;"関豊丸",B1095&lt;&gt;"長豊丸")),"要確認：対象船・基本項目",IF(OR(P1095="要確認：時刻不足・逆転",AND(ISNUMBER(G1095),ISNUMBER(H1095),H1095&lt;G1095),AND(ISNUMBER(F1095),ISNUMBER(G1095),G1095&lt;F1095),AND(ISNUMBER(H1095),ISNUMBER(I1095),I1095&lt;H1095),AND(ISNUMBER(J1095),J1095&lt;0),AND(ISNUMBER(K1095),K1095&lt;0)),"要確認：時刻・時間・料金",IF(COUNTIFS(OtherPorts[作業日],A1095,OtherPorts[曳船名],B1095,OtherPorts[船名],D1095,OtherPorts[門司港発],F1095)&gt;1,"要確認：同じ他港作業が重複",IF(OR(NOT(ISNUMBER(O1095)),M1095="未確認"),"要確認：時間・根拠未確認","確認済")))))</f>
        <v/>
      </c>
      <c r="S1095" s="10" t="str">
        <f>IF(B1095="","",IF(ISNUMBER(K1095),0,1))</f>
        <v/>
      </c>
    </row>
    <row r="1096" spans="1:19" ht="24.95" customHeight="1" x14ac:dyDescent="0.2">
      <c r="A1096" s="20"/>
      <c r="B1096" s="7"/>
      <c r="C1096" s="7"/>
      <c r="D1096" s="7"/>
      <c r="E1096" s="7"/>
      <c r="F1096" s="26"/>
      <c r="G1096" s="26"/>
      <c r="H1096" s="26"/>
      <c r="I1096" s="26"/>
      <c r="J1096" s="32"/>
      <c r="K1096" s="35"/>
      <c r="L1096" s="7"/>
      <c r="M1096" s="7"/>
      <c r="N1096" s="7"/>
      <c r="O1096" s="18" t="str">
        <f>IF(B1096="","",IF(AND(ISNUMBER(F1096),ISNUMBER(I1096),I1096&gt;=F1096),ROUND((I1096-F1096)*24,4),IF(OR(F1096&lt;&gt;"",I1096&lt;&gt;""),"",IF(AND(ISNUMBER(J1096),J1096&gt;=0),J1096,""))))</f>
        <v/>
      </c>
      <c r="P1096" s="10" t="str">
        <f>IF(B1096="","",IF(AND(ISNUMBER(F1096),ISNUMBER(I1096),I1096&gt;=F1096),"実績：門司発～門司着",IF(OR(F1096&lt;&gt;"",I1096&lt;&gt;""),"要確認：時刻不足・逆転",IF(AND(ISNUMBER(J1096),J1096&gt;=0),"実績：記録の時間","未確認"))))</f>
        <v/>
      </c>
      <c r="Q1096" s="10" t="str">
        <f>IF(B1096="","",IF(ISNUMBER(A1096),YEAR(A1096)-IF(MONTH(A1096)&lt;4,1,0),""))</f>
        <v/>
      </c>
      <c r="R1096" s="10" t="str">
        <f>IF(B1096="","",IF(OR(NOT(ISNUMBER(A1096)),C1096="",D1096="",L1096="",M1096="",AND(B1096&lt;&gt;"関豊丸",B1096&lt;&gt;"長豊丸")),"要確認：対象船・基本項目",IF(OR(P1096="要確認：時刻不足・逆転",AND(ISNUMBER(G1096),ISNUMBER(H1096),H1096&lt;G1096),AND(ISNUMBER(F1096),ISNUMBER(G1096),G1096&lt;F1096),AND(ISNUMBER(H1096),ISNUMBER(I1096),I1096&lt;H1096),AND(ISNUMBER(J1096),J1096&lt;0),AND(ISNUMBER(K1096),K1096&lt;0)),"要確認：時刻・時間・料金",IF(COUNTIFS(OtherPorts[作業日],A1096,OtherPorts[曳船名],B1096,OtherPorts[船名],D1096,OtherPorts[門司港発],F1096)&gt;1,"要確認：同じ他港作業が重複",IF(OR(NOT(ISNUMBER(O1096)),M1096="未確認"),"要確認：時間・根拠未確認","確認済")))))</f>
        <v/>
      </c>
      <c r="S1096" s="10" t="str">
        <f>IF(B1096="","",IF(ISNUMBER(K1096),0,1))</f>
        <v/>
      </c>
    </row>
    <row r="1097" spans="1:19" ht="24.95" customHeight="1" x14ac:dyDescent="0.2">
      <c r="A1097" s="20"/>
      <c r="B1097" s="7"/>
      <c r="C1097" s="7"/>
      <c r="D1097" s="7"/>
      <c r="E1097" s="7"/>
      <c r="F1097" s="26"/>
      <c r="G1097" s="26"/>
      <c r="H1097" s="26"/>
      <c r="I1097" s="26"/>
      <c r="J1097" s="32"/>
      <c r="K1097" s="35"/>
      <c r="L1097" s="7"/>
      <c r="M1097" s="7"/>
      <c r="N1097" s="7"/>
      <c r="O1097" s="18" t="str">
        <f>IF(B1097="","",IF(AND(ISNUMBER(F1097),ISNUMBER(I1097),I1097&gt;=F1097),ROUND((I1097-F1097)*24,4),IF(OR(F1097&lt;&gt;"",I1097&lt;&gt;""),"",IF(AND(ISNUMBER(J1097),J1097&gt;=0),J1097,""))))</f>
        <v/>
      </c>
      <c r="P1097" s="10" t="str">
        <f>IF(B1097="","",IF(AND(ISNUMBER(F1097),ISNUMBER(I1097),I1097&gt;=F1097),"実績：門司発～門司着",IF(OR(F1097&lt;&gt;"",I1097&lt;&gt;""),"要確認：時刻不足・逆転",IF(AND(ISNUMBER(J1097),J1097&gt;=0),"実績：記録の時間","未確認"))))</f>
        <v/>
      </c>
      <c r="Q1097" s="10" t="str">
        <f>IF(B1097="","",IF(ISNUMBER(A1097),YEAR(A1097)-IF(MONTH(A1097)&lt;4,1,0),""))</f>
        <v/>
      </c>
      <c r="R1097" s="10" t="str">
        <f>IF(B1097="","",IF(OR(NOT(ISNUMBER(A1097)),C1097="",D1097="",L1097="",M1097="",AND(B1097&lt;&gt;"関豊丸",B1097&lt;&gt;"長豊丸")),"要確認：対象船・基本項目",IF(OR(P1097="要確認：時刻不足・逆転",AND(ISNUMBER(G1097),ISNUMBER(H1097),H1097&lt;G1097),AND(ISNUMBER(F1097),ISNUMBER(G1097),G1097&lt;F1097),AND(ISNUMBER(H1097),ISNUMBER(I1097),I1097&lt;H1097),AND(ISNUMBER(J1097),J1097&lt;0),AND(ISNUMBER(K1097),K1097&lt;0)),"要確認：時刻・時間・料金",IF(COUNTIFS(OtherPorts[作業日],A1097,OtherPorts[曳船名],B1097,OtherPorts[船名],D1097,OtherPorts[門司港発],F1097)&gt;1,"要確認：同じ他港作業が重複",IF(OR(NOT(ISNUMBER(O1097)),M1097="未確認"),"要確認：時間・根拠未確認","確認済")))))</f>
        <v/>
      </c>
      <c r="S1097" s="10" t="str">
        <f>IF(B1097="","",IF(ISNUMBER(K1097),0,1))</f>
        <v/>
      </c>
    </row>
    <row r="1098" spans="1:19" ht="24.95" customHeight="1" x14ac:dyDescent="0.2">
      <c r="A1098" s="20"/>
      <c r="B1098" s="7"/>
      <c r="C1098" s="7"/>
      <c r="D1098" s="7"/>
      <c r="E1098" s="7"/>
      <c r="F1098" s="26"/>
      <c r="G1098" s="26"/>
      <c r="H1098" s="26"/>
      <c r="I1098" s="26"/>
      <c r="J1098" s="32"/>
      <c r="K1098" s="35"/>
      <c r="L1098" s="7"/>
      <c r="M1098" s="7"/>
      <c r="N1098" s="7"/>
      <c r="O1098" s="18" t="str">
        <f>IF(B1098="","",IF(AND(ISNUMBER(F1098),ISNUMBER(I1098),I1098&gt;=F1098),ROUND((I1098-F1098)*24,4),IF(OR(F1098&lt;&gt;"",I1098&lt;&gt;""),"",IF(AND(ISNUMBER(J1098),J1098&gt;=0),J1098,""))))</f>
        <v/>
      </c>
      <c r="P1098" s="10" t="str">
        <f>IF(B1098="","",IF(AND(ISNUMBER(F1098),ISNUMBER(I1098),I1098&gt;=F1098),"実績：門司発～門司着",IF(OR(F1098&lt;&gt;"",I1098&lt;&gt;""),"要確認：時刻不足・逆転",IF(AND(ISNUMBER(J1098),J1098&gt;=0),"実績：記録の時間","未確認"))))</f>
        <v/>
      </c>
      <c r="Q1098" s="10" t="str">
        <f>IF(B1098="","",IF(ISNUMBER(A1098),YEAR(A1098)-IF(MONTH(A1098)&lt;4,1,0),""))</f>
        <v/>
      </c>
      <c r="R1098" s="10" t="str">
        <f>IF(B1098="","",IF(OR(NOT(ISNUMBER(A1098)),C1098="",D1098="",L1098="",M1098="",AND(B1098&lt;&gt;"関豊丸",B1098&lt;&gt;"長豊丸")),"要確認：対象船・基本項目",IF(OR(P1098="要確認：時刻不足・逆転",AND(ISNUMBER(G1098),ISNUMBER(H1098),H1098&lt;G1098),AND(ISNUMBER(F1098),ISNUMBER(G1098),G1098&lt;F1098),AND(ISNUMBER(H1098),ISNUMBER(I1098),I1098&lt;H1098),AND(ISNUMBER(J1098),J1098&lt;0),AND(ISNUMBER(K1098),K1098&lt;0)),"要確認：時刻・時間・料金",IF(COUNTIFS(OtherPorts[作業日],A1098,OtherPorts[曳船名],B1098,OtherPorts[船名],D1098,OtherPorts[門司港発],F1098)&gt;1,"要確認：同じ他港作業が重複",IF(OR(NOT(ISNUMBER(O1098)),M1098="未確認"),"要確認：時間・根拠未確認","確認済")))))</f>
        <v/>
      </c>
      <c r="S1098" s="10" t="str">
        <f>IF(B1098="","",IF(ISNUMBER(K1098),0,1))</f>
        <v/>
      </c>
    </row>
    <row r="1099" spans="1:19" ht="24.95" customHeight="1" x14ac:dyDescent="0.2">
      <c r="A1099" s="20"/>
      <c r="B1099" s="7"/>
      <c r="C1099" s="7"/>
      <c r="D1099" s="7"/>
      <c r="E1099" s="7"/>
      <c r="F1099" s="26"/>
      <c r="G1099" s="26"/>
      <c r="H1099" s="26"/>
      <c r="I1099" s="26"/>
      <c r="J1099" s="32"/>
      <c r="K1099" s="35"/>
      <c r="L1099" s="7"/>
      <c r="M1099" s="7"/>
      <c r="N1099" s="7"/>
      <c r="O1099" s="18" t="str">
        <f>IF(B1099="","",IF(AND(ISNUMBER(F1099),ISNUMBER(I1099),I1099&gt;=F1099),ROUND((I1099-F1099)*24,4),IF(OR(F1099&lt;&gt;"",I1099&lt;&gt;""),"",IF(AND(ISNUMBER(J1099),J1099&gt;=0),J1099,""))))</f>
        <v/>
      </c>
      <c r="P1099" s="10" t="str">
        <f>IF(B1099="","",IF(AND(ISNUMBER(F1099),ISNUMBER(I1099),I1099&gt;=F1099),"実績：門司発～門司着",IF(OR(F1099&lt;&gt;"",I1099&lt;&gt;""),"要確認：時刻不足・逆転",IF(AND(ISNUMBER(J1099),J1099&gt;=0),"実績：記録の時間","未確認"))))</f>
        <v/>
      </c>
      <c r="Q1099" s="10" t="str">
        <f>IF(B1099="","",IF(ISNUMBER(A1099),YEAR(A1099)-IF(MONTH(A1099)&lt;4,1,0),""))</f>
        <v/>
      </c>
      <c r="R1099" s="10" t="str">
        <f>IF(B1099="","",IF(OR(NOT(ISNUMBER(A1099)),C1099="",D1099="",L1099="",M1099="",AND(B1099&lt;&gt;"関豊丸",B1099&lt;&gt;"長豊丸")),"要確認：対象船・基本項目",IF(OR(P1099="要確認：時刻不足・逆転",AND(ISNUMBER(G1099),ISNUMBER(H1099),H1099&lt;G1099),AND(ISNUMBER(F1099),ISNUMBER(G1099),G1099&lt;F1099),AND(ISNUMBER(H1099),ISNUMBER(I1099),I1099&lt;H1099),AND(ISNUMBER(J1099),J1099&lt;0),AND(ISNUMBER(K1099),K1099&lt;0)),"要確認：時刻・時間・料金",IF(COUNTIFS(OtherPorts[作業日],A1099,OtherPorts[曳船名],B1099,OtherPorts[船名],D1099,OtherPorts[門司港発],F1099)&gt;1,"要確認：同じ他港作業が重複",IF(OR(NOT(ISNUMBER(O1099)),M1099="未確認"),"要確認：時間・根拠未確認","確認済")))))</f>
        <v/>
      </c>
      <c r="S1099" s="10" t="str">
        <f>IF(B1099="","",IF(ISNUMBER(K1099),0,1))</f>
        <v/>
      </c>
    </row>
    <row r="1100" spans="1:19" ht="24.95" customHeight="1" x14ac:dyDescent="0.2">
      <c r="A1100" s="20"/>
      <c r="B1100" s="7"/>
      <c r="C1100" s="7"/>
      <c r="D1100" s="7"/>
      <c r="E1100" s="7"/>
      <c r="F1100" s="26"/>
      <c r="G1100" s="26"/>
      <c r="H1100" s="26"/>
      <c r="I1100" s="26"/>
      <c r="J1100" s="32"/>
      <c r="K1100" s="35"/>
      <c r="L1100" s="7"/>
      <c r="M1100" s="7"/>
      <c r="N1100" s="7"/>
      <c r="O1100" s="18" t="str">
        <f>IF(B1100="","",IF(AND(ISNUMBER(F1100),ISNUMBER(I1100),I1100&gt;=F1100),ROUND((I1100-F1100)*24,4),IF(OR(F1100&lt;&gt;"",I1100&lt;&gt;""),"",IF(AND(ISNUMBER(J1100),J1100&gt;=0),J1100,""))))</f>
        <v/>
      </c>
      <c r="P1100" s="10" t="str">
        <f>IF(B1100="","",IF(AND(ISNUMBER(F1100),ISNUMBER(I1100),I1100&gt;=F1100),"実績：門司発～門司着",IF(OR(F1100&lt;&gt;"",I1100&lt;&gt;""),"要確認：時刻不足・逆転",IF(AND(ISNUMBER(J1100),J1100&gt;=0),"実績：記録の時間","未確認"))))</f>
        <v/>
      </c>
      <c r="Q1100" s="10" t="str">
        <f>IF(B1100="","",IF(ISNUMBER(A1100),YEAR(A1100)-IF(MONTH(A1100)&lt;4,1,0),""))</f>
        <v/>
      </c>
      <c r="R1100" s="10" t="str">
        <f>IF(B1100="","",IF(OR(NOT(ISNUMBER(A1100)),C1100="",D1100="",L1100="",M1100="",AND(B1100&lt;&gt;"関豊丸",B1100&lt;&gt;"長豊丸")),"要確認：対象船・基本項目",IF(OR(P1100="要確認：時刻不足・逆転",AND(ISNUMBER(G1100),ISNUMBER(H1100),H1100&lt;G1100),AND(ISNUMBER(F1100),ISNUMBER(G1100),G1100&lt;F1100),AND(ISNUMBER(H1100),ISNUMBER(I1100),I1100&lt;H1100),AND(ISNUMBER(J1100),J1100&lt;0),AND(ISNUMBER(K1100),K1100&lt;0)),"要確認：時刻・時間・料金",IF(COUNTIFS(OtherPorts[作業日],A1100,OtherPorts[曳船名],B1100,OtherPorts[船名],D1100,OtherPorts[門司港発],F1100)&gt;1,"要確認：同じ他港作業が重複",IF(OR(NOT(ISNUMBER(O1100)),M1100="未確認"),"要確認：時間・根拠未確認","確認済")))))</f>
        <v/>
      </c>
      <c r="S1100" s="10" t="str">
        <f>IF(B1100="","",IF(ISNUMBER(K1100),0,1))</f>
        <v/>
      </c>
    </row>
    <row r="1101" spans="1:19" ht="24.95" customHeight="1" x14ac:dyDescent="0.2">
      <c r="A1101" s="20"/>
      <c r="B1101" s="7"/>
      <c r="C1101" s="7"/>
      <c r="D1101" s="7"/>
      <c r="E1101" s="7"/>
      <c r="F1101" s="26"/>
      <c r="G1101" s="26"/>
      <c r="H1101" s="26"/>
      <c r="I1101" s="26"/>
      <c r="J1101" s="32"/>
      <c r="K1101" s="35"/>
      <c r="L1101" s="7"/>
      <c r="M1101" s="7"/>
      <c r="N1101" s="7"/>
      <c r="O1101" s="18" t="str">
        <f>IF(B1101="","",IF(AND(ISNUMBER(F1101),ISNUMBER(I1101),I1101&gt;=F1101),ROUND((I1101-F1101)*24,4),IF(OR(F1101&lt;&gt;"",I1101&lt;&gt;""),"",IF(AND(ISNUMBER(J1101),J1101&gt;=0),J1101,""))))</f>
        <v/>
      </c>
      <c r="P1101" s="10" t="str">
        <f>IF(B1101="","",IF(AND(ISNUMBER(F1101),ISNUMBER(I1101),I1101&gt;=F1101),"実績：門司発～門司着",IF(OR(F1101&lt;&gt;"",I1101&lt;&gt;""),"要確認：時刻不足・逆転",IF(AND(ISNUMBER(J1101),J1101&gt;=0),"実績：記録の時間","未確認"))))</f>
        <v/>
      </c>
      <c r="Q1101" s="10" t="str">
        <f>IF(B1101="","",IF(ISNUMBER(A1101),YEAR(A1101)-IF(MONTH(A1101)&lt;4,1,0),""))</f>
        <v/>
      </c>
      <c r="R1101" s="10" t="str">
        <f>IF(B1101="","",IF(OR(NOT(ISNUMBER(A1101)),C1101="",D1101="",L1101="",M1101="",AND(B1101&lt;&gt;"関豊丸",B1101&lt;&gt;"長豊丸")),"要確認：対象船・基本項目",IF(OR(P1101="要確認：時刻不足・逆転",AND(ISNUMBER(G1101),ISNUMBER(H1101),H1101&lt;G1101),AND(ISNUMBER(F1101),ISNUMBER(G1101),G1101&lt;F1101),AND(ISNUMBER(H1101),ISNUMBER(I1101),I1101&lt;H1101),AND(ISNUMBER(J1101),J1101&lt;0),AND(ISNUMBER(K1101),K1101&lt;0)),"要確認：時刻・時間・料金",IF(COUNTIFS(OtherPorts[作業日],A1101,OtherPorts[曳船名],B1101,OtherPorts[船名],D1101,OtherPorts[門司港発],F1101)&gt;1,"要確認：同じ他港作業が重複",IF(OR(NOT(ISNUMBER(O1101)),M1101="未確認"),"要確認：時間・根拠未確認","確認済")))))</f>
        <v/>
      </c>
      <c r="S1101" s="10" t="str">
        <f>IF(B1101="","",IF(ISNUMBER(K1101),0,1))</f>
        <v/>
      </c>
    </row>
    <row r="1102" spans="1:19" ht="24.95" customHeight="1" x14ac:dyDescent="0.2">
      <c r="A1102" s="20"/>
      <c r="B1102" s="7"/>
      <c r="C1102" s="7"/>
      <c r="D1102" s="7"/>
      <c r="E1102" s="7"/>
      <c r="F1102" s="26"/>
      <c r="G1102" s="26"/>
      <c r="H1102" s="26"/>
      <c r="I1102" s="26"/>
      <c r="J1102" s="32"/>
      <c r="K1102" s="35"/>
      <c r="L1102" s="7"/>
      <c r="M1102" s="7"/>
      <c r="N1102" s="7"/>
      <c r="O1102" s="18" t="str">
        <f>IF(B1102="","",IF(AND(ISNUMBER(F1102),ISNUMBER(I1102),I1102&gt;=F1102),ROUND((I1102-F1102)*24,4),IF(OR(F1102&lt;&gt;"",I1102&lt;&gt;""),"",IF(AND(ISNUMBER(J1102),J1102&gt;=0),J1102,""))))</f>
        <v/>
      </c>
      <c r="P1102" s="10" t="str">
        <f>IF(B1102="","",IF(AND(ISNUMBER(F1102),ISNUMBER(I1102),I1102&gt;=F1102),"実績：門司発～門司着",IF(OR(F1102&lt;&gt;"",I1102&lt;&gt;""),"要確認：時刻不足・逆転",IF(AND(ISNUMBER(J1102),J1102&gt;=0),"実績：記録の時間","未確認"))))</f>
        <v/>
      </c>
      <c r="Q1102" s="10" t="str">
        <f>IF(B1102="","",IF(ISNUMBER(A1102),YEAR(A1102)-IF(MONTH(A1102)&lt;4,1,0),""))</f>
        <v/>
      </c>
      <c r="R1102" s="10" t="str">
        <f>IF(B1102="","",IF(OR(NOT(ISNUMBER(A1102)),C1102="",D1102="",L1102="",M1102="",AND(B1102&lt;&gt;"関豊丸",B1102&lt;&gt;"長豊丸")),"要確認：対象船・基本項目",IF(OR(P1102="要確認：時刻不足・逆転",AND(ISNUMBER(G1102),ISNUMBER(H1102),H1102&lt;G1102),AND(ISNUMBER(F1102),ISNUMBER(G1102),G1102&lt;F1102),AND(ISNUMBER(H1102),ISNUMBER(I1102),I1102&lt;H1102),AND(ISNUMBER(J1102),J1102&lt;0),AND(ISNUMBER(K1102),K1102&lt;0)),"要確認：時刻・時間・料金",IF(COUNTIFS(OtherPorts[作業日],A1102,OtherPorts[曳船名],B1102,OtherPorts[船名],D1102,OtherPorts[門司港発],F1102)&gt;1,"要確認：同じ他港作業が重複",IF(OR(NOT(ISNUMBER(O1102)),M1102="未確認"),"要確認：時間・根拠未確認","確認済")))))</f>
        <v/>
      </c>
      <c r="S1102" s="10" t="str">
        <f>IF(B1102="","",IF(ISNUMBER(K1102),0,1))</f>
        <v/>
      </c>
    </row>
    <row r="1103" spans="1:19" ht="24.95" customHeight="1" x14ac:dyDescent="0.2">
      <c r="A1103" s="20"/>
      <c r="B1103" s="7"/>
      <c r="C1103" s="7"/>
      <c r="D1103" s="7"/>
      <c r="E1103" s="7"/>
      <c r="F1103" s="26"/>
      <c r="G1103" s="26"/>
      <c r="H1103" s="26"/>
      <c r="I1103" s="26"/>
      <c r="J1103" s="32"/>
      <c r="K1103" s="35"/>
      <c r="L1103" s="7"/>
      <c r="M1103" s="7"/>
      <c r="N1103" s="7"/>
      <c r="O1103" s="18" t="str">
        <f>IF(B1103="","",IF(AND(ISNUMBER(F1103),ISNUMBER(I1103),I1103&gt;=F1103),ROUND((I1103-F1103)*24,4),IF(OR(F1103&lt;&gt;"",I1103&lt;&gt;""),"",IF(AND(ISNUMBER(J1103),J1103&gt;=0),J1103,""))))</f>
        <v/>
      </c>
      <c r="P1103" s="10" t="str">
        <f>IF(B1103="","",IF(AND(ISNUMBER(F1103),ISNUMBER(I1103),I1103&gt;=F1103),"実績：門司発～門司着",IF(OR(F1103&lt;&gt;"",I1103&lt;&gt;""),"要確認：時刻不足・逆転",IF(AND(ISNUMBER(J1103),J1103&gt;=0),"実績：記録の時間","未確認"))))</f>
        <v/>
      </c>
      <c r="Q1103" s="10" t="str">
        <f>IF(B1103="","",IF(ISNUMBER(A1103),YEAR(A1103)-IF(MONTH(A1103)&lt;4,1,0),""))</f>
        <v/>
      </c>
      <c r="R1103" s="10" t="str">
        <f>IF(B1103="","",IF(OR(NOT(ISNUMBER(A1103)),C1103="",D1103="",L1103="",M1103="",AND(B1103&lt;&gt;"関豊丸",B1103&lt;&gt;"長豊丸")),"要確認：対象船・基本項目",IF(OR(P1103="要確認：時刻不足・逆転",AND(ISNUMBER(G1103),ISNUMBER(H1103),H1103&lt;G1103),AND(ISNUMBER(F1103),ISNUMBER(G1103),G1103&lt;F1103),AND(ISNUMBER(H1103),ISNUMBER(I1103),I1103&lt;H1103),AND(ISNUMBER(J1103),J1103&lt;0),AND(ISNUMBER(K1103),K1103&lt;0)),"要確認：時刻・時間・料金",IF(COUNTIFS(OtherPorts[作業日],A1103,OtherPorts[曳船名],B1103,OtherPorts[船名],D1103,OtherPorts[門司港発],F1103)&gt;1,"要確認：同じ他港作業が重複",IF(OR(NOT(ISNUMBER(O1103)),M1103="未確認"),"要確認：時間・根拠未確認","確認済")))))</f>
        <v/>
      </c>
      <c r="S1103" s="10" t="str">
        <f>IF(B1103="","",IF(ISNUMBER(K1103),0,1))</f>
        <v/>
      </c>
    </row>
    <row r="1104" spans="1:19" ht="24.95" customHeight="1" x14ac:dyDescent="0.2">
      <c r="A1104" s="20"/>
      <c r="B1104" s="7"/>
      <c r="C1104" s="7"/>
      <c r="D1104" s="7"/>
      <c r="E1104" s="7"/>
      <c r="F1104" s="26"/>
      <c r="G1104" s="26"/>
      <c r="H1104" s="26"/>
      <c r="I1104" s="26"/>
      <c r="J1104" s="32"/>
      <c r="K1104" s="35"/>
      <c r="L1104" s="7"/>
      <c r="M1104" s="7"/>
      <c r="N1104" s="7"/>
      <c r="O1104" s="18" t="str">
        <f>IF(B1104="","",IF(AND(ISNUMBER(F1104),ISNUMBER(I1104),I1104&gt;=F1104),ROUND((I1104-F1104)*24,4),IF(OR(F1104&lt;&gt;"",I1104&lt;&gt;""),"",IF(AND(ISNUMBER(J1104),J1104&gt;=0),J1104,""))))</f>
        <v/>
      </c>
      <c r="P1104" s="10" t="str">
        <f>IF(B1104="","",IF(AND(ISNUMBER(F1104),ISNUMBER(I1104),I1104&gt;=F1104),"実績：門司発～門司着",IF(OR(F1104&lt;&gt;"",I1104&lt;&gt;""),"要確認：時刻不足・逆転",IF(AND(ISNUMBER(J1104),J1104&gt;=0),"実績：記録の時間","未確認"))))</f>
        <v/>
      </c>
      <c r="Q1104" s="10" t="str">
        <f>IF(B1104="","",IF(ISNUMBER(A1104),YEAR(A1104)-IF(MONTH(A1104)&lt;4,1,0),""))</f>
        <v/>
      </c>
      <c r="R1104" s="10" t="str">
        <f>IF(B1104="","",IF(OR(NOT(ISNUMBER(A1104)),C1104="",D1104="",L1104="",M1104="",AND(B1104&lt;&gt;"関豊丸",B1104&lt;&gt;"長豊丸")),"要確認：対象船・基本項目",IF(OR(P1104="要確認：時刻不足・逆転",AND(ISNUMBER(G1104),ISNUMBER(H1104),H1104&lt;G1104),AND(ISNUMBER(F1104),ISNUMBER(G1104),G1104&lt;F1104),AND(ISNUMBER(H1104),ISNUMBER(I1104),I1104&lt;H1104),AND(ISNUMBER(J1104),J1104&lt;0),AND(ISNUMBER(K1104),K1104&lt;0)),"要確認：時刻・時間・料金",IF(COUNTIFS(OtherPorts[作業日],A1104,OtherPorts[曳船名],B1104,OtherPorts[船名],D1104,OtherPorts[門司港発],F1104)&gt;1,"要確認：同じ他港作業が重複",IF(OR(NOT(ISNUMBER(O1104)),M1104="未確認"),"要確認：時間・根拠未確認","確認済")))))</f>
        <v/>
      </c>
      <c r="S1104" s="10" t="str">
        <f>IF(B1104="","",IF(ISNUMBER(K1104),0,1))</f>
        <v/>
      </c>
    </row>
    <row r="1105" spans="1:19" ht="24.95" customHeight="1" x14ac:dyDescent="0.2">
      <c r="A1105" s="20"/>
      <c r="B1105" s="7"/>
      <c r="C1105" s="7"/>
      <c r="D1105" s="7"/>
      <c r="E1105" s="7"/>
      <c r="F1105" s="26"/>
      <c r="G1105" s="26"/>
      <c r="H1105" s="26"/>
      <c r="I1105" s="26"/>
      <c r="J1105" s="32"/>
      <c r="K1105" s="35"/>
      <c r="L1105" s="7"/>
      <c r="M1105" s="7"/>
      <c r="N1105" s="7"/>
      <c r="O1105" s="18" t="str">
        <f>IF(B1105="","",IF(AND(ISNUMBER(F1105),ISNUMBER(I1105),I1105&gt;=F1105),ROUND((I1105-F1105)*24,4),IF(OR(F1105&lt;&gt;"",I1105&lt;&gt;""),"",IF(AND(ISNUMBER(J1105),J1105&gt;=0),J1105,""))))</f>
        <v/>
      </c>
      <c r="P1105" s="10" t="str">
        <f>IF(B1105="","",IF(AND(ISNUMBER(F1105),ISNUMBER(I1105),I1105&gt;=F1105),"実績：門司発～門司着",IF(OR(F1105&lt;&gt;"",I1105&lt;&gt;""),"要確認：時刻不足・逆転",IF(AND(ISNUMBER(J1105),J1105&gt;=0),"実績：記録の時間","未確認"))))</f>
        <v/>
      </c>
      <c r="Q1105" s="10" t="str">
        <f>IF(B1105="","",IF(ISNUMBER(A1105),YEAR(A1105)-IF(MONTH(A1105)&lt;4,1,0),""))</f>
        <v/>
      </c>
      <c r="R1105" s="10" t="str">
        <f>IF(B1105="","",IF(OR(NOT(ISNUMBER(A1105)),C1105="",D1105="",L1105="",M1105="",AND(B1105&lt;&gt;"関豊丸",B1105&lt;&gt;"長豊丸")),"要確認：対象船・基本項目",IF(OR(P1105="要確認：時刻不足・逆転",AND(ISNUMBER(G1105),ISNUMBER(H1105),H1105&lt;G1105),AND(ISNUMBER(F1105),ISNUMBER(G1105),G1105&lt;F1105),AND(ISNUMBER(H1105),ISNUMBER(I1105),I1105&lt;H1105),AND(ISNUMBER(J1105),J1105&lt;0),AND(ISNUMBER(K1105),K1105&lt;0)),"要確認：時刻・時間・料金",IF(COUNTIFS(OtherPorts[作業日],A1105,OtherPorts[曳船名],B1105,OtherPorts[船名],D1105,OtherPorts[門司港発],F1105)&gt;1,"要確認：同じ他港作業が重複",IF(OR(NOT(ISNUMBER(O1105)),M1105="未確認"),"要確認：時間・根拠未確認","確認済")))))</f>
        <v/>
      </c>
      <c r="S1105" s="10" t="str">
        <f>IF(B1105="","",IF(ISNUMBER(K1105),0,1))</f>
        <v/>
      </c>
    </row>
    <row r="1106" spans="1:19" ht="24.95" customHeight="1" x14ac:dyDescent="0.2">
      <c r="A1106" s="20"/>
      <c r="B1106" s="7"/>
      <c r="C1106" s="7"/>
      <c r="D1106" s="7"/>
      <c r="E1106" s="7"/>
      <c r="F1106" s="26"/>
      <c r="G1106" s="26"/>
      <c r="H1106" s="26"/>
      <c r="I1106" s="26"/>
      <c r="J1106" s="32"/>
      <c r="K1106" s="35"/>
      <c r="L1106" s="7"/>
      <c r="M1106" s="7"/>
      <c r="N1106" s="7"/>
      <c r="O1106" s="18" t="str">
        <f>IF(B1106="","",IF(AND(ISNUMBER(F1106),ISNUMBER(I1106),I1106&gt;=F1106),ROUND((I1106-F1106)*24,4),IF(OR(F1106&lt;&gt;"",I1106&lt;&gt;""),"",IF(AND(ISNUMBER(J1106),J1106&gt;=0),J1106,""))))</f>
        <v/>
      </c>
      <c r="P1106" s="10" t="str">
        <f>IF(B1106="","",IF(AND(ISNUMBER(F1106),ISNUMBER(I1106),I1106&gt;=F1106),"実績：門司発～門司着",IF(OR(F1106&lt;&gt;"",I1106&lt;&gt;""),"要確認：時刻不足・逆転",IF(AND(ISNUMBER(J1106),J1106&gt;=0),"実績：記録の時間","未確認"))))</f>
        <v/>
      </c>
      <c r="Q1106" s="10" t="str">
        <f>IF(B1106="","",IF(ISNUMBER(A1106),YEAR(A1106)-IF(MONTH(A1106)&lt;4,1,0),""))</f>
        <v/>
      </c>
      <c r="R1106" s="10" t="str">
        <f>IF(B1106="","",IF(OR(NOT(ISNUMBER(A1106)),C1106="",D1106="",L1106="",M1106="",AND(B1106&lt;&gt;"関豊丸",B1106&lt;&gt;"長豊丸")),"要確認：対象船・基本項目",IF(OR(P1106="要確認：時刻不足・逆転",AND(ISNUMBER(G1106),ISNUMBER(H1106),H1106&lt;G1106),AND(ISNUMBER(F1106),ISNUMBER(G1106),G1106&lt;F1106),AND(ISNUMBER(H1106),ISNUMBER(I1106),I1106&lt;H1106),AND(ISNUMBER(J1106),J1106&lt;0),AND(ISNUMBER(K1106),K1106&lt;0)),"要確認：時刻・時間・料金",IF(COUNTIFS(OtherPorts[作業日],A1106,OtherPorts[曳船名],B1106,OtherPorts[船名],D1106,OtherPorts[門司港発],F1106)&gt;1,"要確認：同じ他港作業が重複",IF(OR(NOT(ISNUMBER(O1106)),M1106="未確認"),"要確認：時間・根拠未確認","確認済")))))</f>
        <v/>
      </c>
      <c r="S1106" s="10" t="str">
        <f>IF(B1106="","",IF(ISNUMBER(K1106),0,1))</f>
        <v/>
      </c>
    </row>
    <row r="1107" spans="1:19" ht="24.95" customHeight="1" x14ac:dyDescent="0.2">
      <c r="A1107" s="20"/>
      <c r="B1107" s="7"/>
      <c r="C1107" s="7"/>
      <c r="D1107" s="7"/>
      <c r="E1107" s="7"/>
      <c r="F1107" s="26"/>
      <c r="G1107" s="26"/>
      <c r="H1107" s="26"/>
      <c r="I1107" s="26"/>
      <c r="J1107" s="32"/>
      <c r="K1107" s="35"/>
      <c r="L1107" s="7"/>
      <c r="M1107" s="7"/>
      <c r="N1107" s="7"/>
      <c r="O1107" s="18" t="str">
        <f>IF(B1107="","",IF(AND(ISNUMBER(F1107),ISNUMBER(I1107),I1107&gt;=F1107),ROUND((I1107-F1107)*24,4),IF(OR(F1107&lt;&gt;"",I1107&lt;&gt;""),"",IF(AND(ISNUMBER(J1107),J1107&gt;=0),J1107,""))))</f>
        <v/>
      </c>
      <c r="P1107" s="10" t="str">
        <f>IF(B1107="","",IF(AND(ISNUMBER(F1107),ISNUMBER(I1107),I1107&gt;=F1107),"実績：門司発～門司着",IF(OR(F1107&lt;&gt;"",I1107&lt;&gt;""),"要確認：時刻不足・逆転",IF(AND(ISNUMBER(J1107),J1107&gt;=0),"実績：記録の時間","未確認"))))</f>
        <v/>
      </c>
      <c r="Q1107" s="10" t="str">
        <f>IF(B1107="","",IF(ISNUMBER(A1107),YEAR(A1107)-IF(MONTH(A1107)&lt;4,1,0),""))</f>
        <v/>
      </c>
      <c r="R1107" s="10" t="str">
        <f>IF(B1107="","",IF(OR(NOT(ISNUMBER(A1107)),C1107="",D1107="",L1107="",M1107="",AND(B1107&lt;&gt;"関豊丸",B1107&lt;&gt;"長豊丸")),"要確認：対象船・基本項目",IF(OR(P1107="要確認：時刻不足・逆転",AND(ISNUMBER(G1107),ISNUMBER(H1107),H1107&lt;G1107),AND(ISNUMBER(F1107),ISNUMBER(G1107),G1107&lt;F1107),AND(ISNUMBER(H1107),ISNUMBER(I1107),I1107&lt;H1107),AND(ISNUMBER(J1107),J1107&lt;0),AND(ISNUMBER(K1107),K1107&lt;0)),"要確認：時刻・時間・料金",IF(COUNTIFS(OtherPorts[作業日],A1107,OtherPorts[曳船名],B1107,OtherPorts[船名],D1107,OtherPorts[門司港発],F1107)&gt;1,"要確認：同じ他港作業が重複",IF(OR(NOT(ISNUMBER(O1107)),M1107="未確認"),"要確認：時間・根拠未確認","確認済")))))</f>
        <v/>
      </c>
      <c r="S1107" s="10" t="str">
        <f>IF(B1107="","",IF(ISNUMBER(K1107),0,1))</f>
        <v/>
      </c>
    </row>
    <row r="1108" spans="1:19" ht="24.95" customHeight="1" x14ac:dyDescent="0.2">
      <c r="A1108" s="20"/>
      <c r="B1108" s="7"/>
      <c r="C1108" s="7"/>
      <c r="D1108" s="7"/>
      <c r="E1108" s="7"/>
      <c r="F1108" s="26"/>
      <c r="G1108" s="26"/>
      <c r="H1108" s="26"/>
      <c r="I1108" s="26"/>
      <c r="J1108" s="32"/>
      <c r="K1108" s="35"/>
      <c r="L1108" s="7"/>
      <c r="M1108" s="7"/>
      <c r="N1108" s="7"/>
      <c r="O1108" s="18" t="str">
        <f>IF(B1108="","",IF(AND(ISNUMBER(F1108),ISNUMBER(I1108),I1108&gt;=F1108),ROUND((I1108-F1108)*24,4),IF(OR(F1108&lt;&gt;"",I1108&lt;&gt;""),"",IF(AND(ISNUMBER(J1108),J1108&gt;=0),J1108,""))))</f>
        <v/>
      </c>
      <c r="P1108" s="10" t="str">
        <f>IF(B1108="","",IF(AND(ISNUMBER(F1108),ISNUMBER(I1108),I1108&gt;=F1108),"実績：門司発～門司着",IF(OR(F1108&lt;&gt;"",I1108&lt;&gt;""),"要確認：時刻不足・逆転",IF(AND(ISNUMBER(J1108),J1108&gt;=0),"実績：記録の時間","未確認"))))</f>
        <v/>
      </c>
      <c r="Q1108" s="10" t="str">
        <f>IF(B1108="","",IF(ISNUMBER(A1108),YEAR(A1108)-IF(MONTH(A1108)&lt;4,1,0),""))</f>
        <v/>
      </c>
      <c r="R1108" s="10" t="str">
        <f>IF(B1108="","",IF(OR(NOT(ISNUMBER(A1108)),C1108="",D1108="",L1108="",M1108="",AND(B1108&lt;&gt;"関豊丸",B1108&lt;&gt;"長豊丸")),"要確認：対象船・基本項目",IF(OR(P1108="要確認：時刻不足・逆転",AND(ISNUMBER(G1108),ISNUMBER(H1108),H1108&lt;G1108),AND(ISNUMBER(F1108),ISNUMBER(G1108),G1108&lt;F1108),AND(ISNUMBER(H1108),ISNUMBER(I1108),I1108&lt;H1108),AND(ISNUMBER(J1108),J1108&lt;0),AND(ISNUMBER(K1108),K1108&lt;0)),"要確認：時刻・時間・料金",IF(COUNTIFS(OtherPorts[作業日],A1108,OtherPorts[曳船名],B1108,OtherPorts[船名],D1108,OtherPorts[門司港発],F1108)&gt;1,"要確認：同じ他港作業が重複",IF(OR(NOT(ISNUMBER(O1108)),M1108="未確認"),"要確認：時間・根拠未確認","確認済")))))</f>
        <v/>
      </c>
      <c r="S1108" s="10" t="str">
        <f>IF(B1108="","",IF(ISNUMBER(K1108),0,1))</f>
        <v/>
      </c>
    </row>
    <row r="1109" spans="1:19" ht="24.95" customHeight="1" x14ac:dyDescent="0.2">
      <c r="A1109" s="20"/>
      <c r="B1109" s="7"/>
      <c r="C1109" s="7"/>
      <c r="D1109" s="7"/>
      <c r="E1109" s="7"/>
      <c r="F1109" s="26"/>
      <c r="G1109" s="26"/>
      <c r="H1109" s="26"/>
      <c r="I1109" s="26"/>
      <c r="J1109" s="32"/>
      <c r="K1109" s="35"/>
      <c r="L1109" s="7"/>
      <c r="M1109" s="7"/>
      <c r="N1109" s="7"/>
      <c r="O1109" s="18" t="str">
        <f>IF(B1109="","",IF(AND(ISNUMBER(F1109),ISNUMBER(I1109),I1109&gt;=F1109),ROUND((I1109-F1109)*24,4),IF(OR(F1109&lt;&gt;"",I1109&lt;&gt;""),"",IF(AND(ISNUMBER(J1109),J1109&gt;=0),J1109,""))))</f>
        <v/>
      </c>
      <c r="P1109" s="10" t="str">
        <f>IF(B1109="","",IF(AND(ISNUMBER(F1109),ISNUMBER(I1109),I1109&gt;=F1109),"実績：門司発～門司着",IF(OR(F1109&lt;&gt;"",I1109&lt;&gt;""),"要確認：時刻不足・逆転",IF(AND(ISNUMBER(J1109),J1109&gt;=0),"実績：記録の時間","未確認"))))</f>
        <v/>
      </c>
      <c r="Q1109" s="10" t="str">
        <f>IF(B1109="","",IF(ISNUMBER(A1109),YEAR(A1109)-IF(MONTH(A1109)&lt;4,1,0),""))</f>
        <v/>
      </c>
      <c r="R1109" s="10" t="str">
        <f>IF(B1109="","",IF(OR(NOT(ISNUMBER(A1109)),C1109="",D1109="",L1109="",M1109="",AND(B1109&lt;&gt;"関豊丸",B1109&lt;&gt;"長豊丸")),"要確認：対象船・基本項目",IF(OR(P1109="要確認：時刻不足・逆転",AND(ISNUMBER(G1109),ISNUMBER(H1109),H1109&lt;G1109),AND(ISNUMBER(F1109),ISNUMBER(G1109),G1109&lt;F1109),AND(ISNUMBER(H1109),ISNUMBER(I1109),I1109&lt;H1109),AND(ISNUMBER(J1109),J1109&lt;0),AND(ISNUMBER(K1109),K1109&lt;0)),"要確認：時刻・時間・料金",IF(COUNTIFS(OtherPorts[作業日],A1109,OtherPorts[曳船名],B1109,OtherPorts[船名],D1109,OtherPorts[門司港発],F1109)&gt;1,"要確認：同じ他港作業が重複",IF(OR(NOT(ISNUMBER(O1109)),M1109="未確認"),"要確認：時間・根拠未確認","確認済")))))</f>
        <v/>
      </c>
      <c r="S1109" s="10" t="str">
        <f>IF(B1109="","",IF(ISNUMBER(K1109),0,1))</f>
        <v/>
      </c>
    </row>
    <row r="1110" spans="1:19" ht="24.95" customHeight="1" x14ac:dyDescent="0.2">
      <c r="A1110" s="20"/>
      <c r="B1110" s="7"/>
      <c r="C1110" s="7"/>
      <c r="D1110" s="7"/>
      <c r="E1110" s="7"/>
      <c r="F1110" s="26"/>
      <c r="G1110" s="26"/>
      <c r="H1110" s="26"/>
      <c r="I1110" s="26"/>
      <c r="J1110" s="32"/>
      <c r="K1110" s="35"/>
      <c r="L1110" s="7"/>
      <c r="M1110" s="7"/>
      <c r="N1110" s="7"/>
      <c r="O1110" s="18" t="str">
        <f>IF(B1110="","",IF(AND(ISNUMBER(F1110),ISNUMBER(I1110),I1110&gt;=F1110),ROUND((I1110-F1110)*24,4),IF(OR(F1110&lt;&gt;"",I1110&lt;&gt;""),"",IF(AND(ISNUMBER(J1110),J1110&gt;=0),J1110,""))))</f>
        <v/>
      </c>
      <c r="P1110" s="10" t="str">
        <f>IF(B1110="","",IF(AND(ISNUMBER(F1110),ISNUMBER(I1110),I1110&gt;=F1110),"実績：門司発～門司着",IF(OR(F1110&lt;&gt;"",I1110&lt;&gt;""),"要確認：時刻不足・逆転",IF(AND(ISNUMBER(J1110),J1110&gt;=0),"実績：記録の時間","未確認"))))</f>
        <v/>
      </c>
      <c r="Q1110" s="10" t="str">
        <f>IF(B1110="","",IF(ISNUMBER(A1110),YEAR(A1110)-IF(MONTH(A1110)&lt;4,1,0),""))</f>
        <v/>
      </c>
      <c r="R1110" s="10" t="str">
        <f>IF(B1110="","",IF(OR(NOT(ISNUMBER(A1110)),C1110="",D1110="",L1110="",M1110="",AND(B1110&lt;&gt;"関豊丸",B1110&lt;&gt;"長豊丸")),"要確認：対象船・基本項目",IF(OR(P1110="要確認：時刻不足・逆転",AND(ISNUMBER(G1110),ISNUMBER(H1110),H1110&lt;G1110),AND(ISNUMBER(F1110),ISNUMBER(G1110),G1110&lt;F1110),AND(ISNUMBER(H1110),ISNUMBER(I1110),I1110&lt;H1110),AND(ISNUMBER(J1110),J1110&lt;0),AND(ISNUMBER(K1110),K1110&lt;0)),"要確認：時刻・時間・料金",IF(COUNTIFS(OtherPorts[作業日],A1110,OtherPorts[曳船名],B1110,OtherPorts[船名],D1110,OtherPorts[門司港発],F1110)&gt;1,"要確認：同じ他港作業が重複",IF(OR(NOT(ISNUMBER(O1110)),M1110="未確認"),"要確認：時間・根拠未確認","確認済")))))</f>
        <v/>
      </c>
      <c r="S1110" s="10" t="str">
        <f>IF(B1110="","",IF(ISNUMBER(K1110),0,1))</f>
        <v/>
      </c>
    </row>
    <row r="1111" spans="1:19" ht="24.95" customHeight="1" x14ac:dyDescent="0.2">
      <c r="A1111" s="20"/>
      <c r="B1111" s="7"/>
      <c r="C1111" s="7"/>
      <c r="D1111" s="7"/>
      <c r="E1111" s="7"/>
      <c r="F1111" s="26"/>
      <c r="G1111" s="26"/>
      <c r="H1111" s="26"/>
      <c r="I1111" s="26"/>
      <c r="J1111" s="32"/>
      <c r="K1111" s="35"/>
      <c r="L1111" s="7"/>
      <c r="M1111" s="7"/>
      <c r="N1111" s="7"/>
      <c r="O1111" s="18" t="str">
        <f>IF(B1111="","",IF(AND(ISNUMBER(F1111),ISNUMBER(I1111),I1111&gt;=F1111),ROUND((I1111-F1111)*24,4),IF(OR(F1111&lt;&gt;"",I1111&lt;&gt;""),"",IF(AND(ISNUMBER(J1111),J1111&gt;=0),J1111,""))))</f>
        <v/>
      </c>
      <c r="P1111" s="10" t="str">
        <f>IF(B1111="","",IF(AND(ISNUMBER(F1111),ISNUMBER(I1111),I1111&gt;=F1111),"実績：門司発～門司着",IF(OR(F1111&lt;&gt;"",I1111&lt;&gt;""),"要確認：時刻不足・逆転",IF(AND(ISNUMBER(J1111),J1111&gt;=0),"実績：記録の時間","未確認"))))</f>
        <v/>
      </c>
      <c r="Q1111" s="10" t="str">
        <f>IF(B1111="","",IF(ISNUMBER(A1111),YEAR(A1111)-IF(MONTH(A1111)&lt;4,1,0),""))</f>
        <v/>
      </c>
      <c r="R1111" s="10" t="str">
        <f>IF(B1111="","",IF(OR(NOT(ISNUMBER(A1111)),C1111="",D1111="",L1111="",M1111="",AND(B1111&lt;&gt;"関豊丸",B1111&lt;&gt;"長豊丸")),"要確認：対象船・基本項目",IF(OR(P1111="要確認：時刻不足・逆転",AND(ISNUMBER(G1111),ISNUMBER(H1111),H1111&lt;G1111),AND(ISNUMBER(F1111),ISNUMBER(G1111),G1111&lt;F1111),AND(ISNUMBER(H1111),ISNUMBER(I1111),I1111&lt;H1111),AND(ISNUMBER(J1111),J1111&lt;0),AND(ISNUMBER(K1111),K1111&lt;0)),"要確認：時刻・時間・料金",IF(COUNTIFS(OtherPorts[作業日],A1111,OtherPorts[曳船名],B1111,OtherPorts[船名],D1111,OtherPorts[門司港発],F1111)&gt;1,"要確認：同じ他港作業が重複",IF(OR(NOT(ISNUMBER(O1111)),M1111="未確認"),"要確認：時間・根拠未確認","確認済")))))</f>
        <v/>
      </c>
      <c r="S1111" s="10" t="str">
        <f>IF(B1111="","",IF(ISNUMBER(K1111),0,1))</f>
        <v/>
      </c>
    </row>
    <row r="1112" spans="1:19" ht="24.95" customHeight="1" x14ac:dyDescent="0.2">
      <c r="A1112" s="20"/>
      <c r="B1112" s="7"/>
      <c r="C1112" s="7"/>
      <c r="D1112" s="7"/>
      <c r="E1112" s="7"/>
      <c r="F1112" s="26"/>
      <c r="G1112" s="26"/>
      <c r="H1112" s="26"/>
      <c r="I1112" s="26"/>
      <c r="J1112" s="32"/>
      <c r="K1112" s="35"/>
      <c r="L1112" s="7"/>
      <c r="M1112" s="7"/>
      <c r="N1112" s="7"/>
      <c r="O1112" s="18" t="str">
        <f>IF(B1112="","",IF(AND(ISNUMBER(F1112),ISNUMBER(I1112),I1112&gt;=F1112),ROUND((I1112-F1112)*24,4),IF(OR(F1112&lt;&gt;"",I1112&lt;&gt;""),"",IF(AND(ISNUMBER(J1112),J1112&gt;=0),J1112,""))))</f>
        <v/>
      </c>
      <c r="P1112" s="10" t="str">
        <f>IF(B1112="","",IF(AND(ISNUMBER(F1112),ISNUMBER(I1112),I1112&gt;=F1112),"実績：門司発～門司着",IF(OR(F1112&lt;&gt;"",I1112&lt;&gt;""),"要確認：時刻不足・逆転",IF(AND(ISNUMBER(J1112),J1112&gt;=0),"実績：記録の時間","未確認"))))</f>
        <v/>
      </c>
      <c r="Q1112" s="10" t="str">
        <f>IF(B1112="","",IF(ISNUMBER(A1112),YEAR(A1112)-IF(MONTH(A1112)&lt;4,1,0),""))</f>
        <v/>
      </c>
      <c r="R1112" s="10" t="str">
        <f>IF(B1112="","",IF(OR(NOT(ISNUMBER(A1112)),C1112="",D1112="",L1112="",M1112="",AND(B1112&lt;&gt;"関豊丸",B1112&lt;&gt;"長豊丸")),"要確認：対象船・基本項目",IF(OR(P1112="要確認：時刻不足・逆転",AND(ISNUMBER(G1112),ISNUMBER(H1112),H1112&lt;G1112),AND(ISNUMBER(F1112),ISNUMBER(G1112),G1112&lt;F1112),AND(ISNUMBER(H1112),ISNUMBER(I1112),I1112&lt;H1112),AND(ISNUMBER(J1112),J1112&lt;0),AND(ISNUMBER(K1112),K1112&lt;0)),"要確認：時刻・時間・料金",IF(COUNTIFS(OtherPorts[作業日],A1112,OtherPorts[曳船名],B1112,OtherPorts[船名],D1112,OtherPorts[門司港発],F1112)&gt;1,"要確認：同じ他港作業が重複",IF(OR(NOT(ISNUMBER(O1112)),M1112="未確認"),"要確認：時間・根拠未確認","確認済")))))</f>
        <v/>
      </c>
      <c r="S1112" s="10" t="str">
        <f>IF(B1112="","",IF(ISNUMBER(K1112),0,1))</f>
        <v/>
      </c>
    </row>
    <row r="1113" spans="1:19" ht="24.95" customHeight="1" x14ac:dyDescent="0.2">
      <c r="A1113" s="20"/>
      <c r="B1113" s="7"/>
      <c r="C1113" s="7"/>
      <c r="D1113" s="7"/>
      <c r="E1113" s="7"/>
      <c r="F1113" s="26"/>
      <c r="G1113" s="26"/>
      <c r="H1113" s="26"/>
      <c r="I1113" s="26"/>
      <c r="J1113" s="32"/>
      <c r="K1113" s="35"/>
      <c r="L1113" s="7"/>
      <c r="M1113" s="7"/>
      <c r="N1113" s="7"/>
      <c r="O1113" s="18" t="str">
        <f>IF(B1113="","",IF(AND(ISNUMBER(F1113),ISNUMBER(I1113),I1113&gt;=F1113),ROUND((I1113-F1113)*24,4),IF(OR(F1113&lt;&gt;"",I1113&lt;&gt;""),"",IF(AND(ISNUMBER(J1113),J1113&gt;=0),J1113,""))))</f>
        <v/>
      </c>
      <c r="P1113" s="10" t="str">
        <f>IF(B1113="","",IF(AND(ISNUMBER(F1113),ISNUMBER(I1113),I1113&gt;=F1113),"実績：門司発～門司着",IF(OR(F1113&lt;&gt;"",I1113&lt;&gt;""),"要確認：時刻不足・逆転",IF(AND(ISNUMBER(J1113),J1113&gt;=0),"実績：記録の時間","未確認"))))</f>
        <v/>
      </c>
      <c r="Q1113" s="10" t="str">
        <f>IF(B1113="","",IF(ISNUMBER(A1113),YEAR(A1113)-IF(MONTH(A1113)&lt;4,1,0),""))</f>
        <v/>
      </c>
      <c r="R1113" s="10" t="str">
        <f>IF(B1113="","",IF(OR(NOT(ISNUMBER(A1113)),C1113="",D1113="",L1113="",M1113="",AND(B1113&lt;&gt;"関豊丸",B1113&lt;&gt;"長豊丸")),"要確認：対象船・基本項目",IF(OR(P1113="要確認：時刻不足・逆転",AND(ISNUMBER(G1113),ISNUMBER(H1113),H1113&lt;G1113),AND(ISNUMBER(F1113),ISNUMBER(G1113),G1113&lt;F1113),AND(ISNUMBER(H1113),ISNUMBER(I1113),I1113&lt;H1113),AND(ISNUMBER(J1113),J1113&lt;0),AND(ISNUMBER(K1113),K1113&lt;0)),"要確認：時刻・時間・料金",IF(COUNTIFS(OtherPorts[作業日],A1113,OtherPorts[曳船名],B1113,OtherPorts[船名],D1113,OtherPorts[門司港発],F1113)&gt;1,"要確認：同じ他港作業が重複",IF(OR(NOT(ISNUMBER(O1113)),M1113="未確認"),"要確認：時間・根拠未確認","確認済")))))</f>
        <v/>
      </c>
      <c r="S1113" s="10" t="str">
        <f>IF(B1113="","",IF(ISNUMBER(K1113),0,1))</f>
        <v/>
      </c>
    </row>
    <row r="1114" spans="1:19" ht="24.95" customHeight="1" x14ac:dyDescent="0.2">
      <c r="A1114" s="20"/>
      <c r="B1114" s="7"/>
      <c r="C1114" s="7"/>
      <c r="D1114" s="7"/>
      <c r="E1114" s="7"/>
      <c r="F1114" s="26"/>
      <c r="G1114" s="26"/>
      <c r="H1114" s="26"/>
      <c r="I1114" s="26"/>
      <c r="J1114" s="32"/>
      <c r="K1114" s="35"/>
      <c r="L1114" s="7"/>
      <c r="M1114" s="7"/>
      <c r="N1114" s="7"/>
      <c r="O1114" s="18" t="str">
        <f>IF(B1114="","",IF(AND(ISNUMBER(F1114),ISNUMBER(I1114),I1114&gt;=F1114),ROUND((I1114-F1114)*24,4),IF(OR(F1114&lt;&gt;"",I1114&lt;&gt;""),"",IF(AND(ISNUMBER(J1114),J1114&gt;=0),J1114,""))))</f>
        <v/>
      </c>
      <c r="P1114" s="10" t="str">
        <f>IF(B1114="","",IF(AND(ISNUMBER(F1114),ISNUMBER(I1114),I1114&gt;=F1114),"実績：門司発～門司着",IF(OR(F1114&lt;&gt;"",I1114&lt;&gt;""),"要確認：時刻不足・逆転",IF(AND(ISNUMBER(J1114),J1114&gt;=0),"実績：記録の時間","未確認"))))</f>
        <v/>
      </c>
      <c r="Q1114" s="10" t="str">
        <f>IF(B1114="","",IF(ISNUMBER(A1114),YEAR(A1114)-IF(MONTH(A1114)&lt;4,1,0),""))</f>
        <v/>
      </c>
      <c r="R1114" s="10" t="str">
        <f>IF(B1114="","",IF(OR(NOT(ISNUMBER(A1114)),C1114="",D1114="",L1114="",M1114="",AND(B1114&lt;&gt;"関豊丸",B1114&lt;&gt;"長豊丸")),"要確認：対象船・基本項目",IF(OR(P1114="要確認：時刻不足・逆転",AND(ISNUMBER(G1114),ISNUMBER(H1114),H1114&lt;G1114),AND(ISNUMBER(F1114),ISNUMBER(G1114),G1114&lt;F1114),AND(ISNUMBER(H1114),ISNUMBER(I1114),I1114&lt;H1114),AND(ISNUMBER(J1114),J1114&lt;0),AND(ISNUMBER(K1114),K1114&lt;0)),"要確認：時刻・時間・料金",IF(COUNTIFS(OtherPorts[作業日],A1114,OtherPorts[曳船名],B1114,OtherPorts[船名],D1114,OtherPorts[門司港発],F1114)&gt;1,"要確認：同じ他港作業が重複",IF(OR(NOT(ISNUMBER(O1114)),M1114="未確認"),"要確認：時間・根拠未確認","確認済")))))</f>
        <v/>
      </c>
      <c r="S1114" s="10" t="str">
        <f>IF(B1114="","",IF(ISNUMBER(K1114),0,1))</f>
        <v/>
      </c>
    </row>
    <row r="1115" spans="1:19" ht="24.95" customHeight="1" x14ac:dyDescent="0.2">
      <c r="A1115" s="20"/>
      <c r="B1115" s="7"/>
      <c r="C1115" s="7"/>
      <c r="D1115" s="7"/>
      <c r="E1115" s="7"/>
      <c r="F1115" s="26"/>
      <c r="G1115" s="26"/>
      <c r="H1115" s="26"/>
      <c r="I1115" s="26"/>
      <c r="J1115" s="32"/>
      <c r="K1115" s="35"/>
      <c r="L1115" s="7"/>
      <c r="M1115" s="7"/>
      <c r="N1115" s="7"/>
      <c r="O1115" s="18" t="str">
        <f>IF(B1115="","",IF(AND(ISNUMBER(F1115),ISNUMBER(I1115),I1115&gt;=F1115),ROUND((I1115-F1115)*24,4),IF(OR(F1115&lt;&gt;"",I1115&lt;&gt;""),"",IF(AND(ISNUMBER(J1115),J1115&gt;=0),J1115,""))))</f>
        <v/>
      </c>
      <c r="P1115" s="10" t="str">
        <f>IF(B1115="","",IF(AND(ISNUMBER(F1115),ISNUMBER(I1115),I1115&gt;=F1115),"実績：門司発～門司着",IF(OR(F1115&lt;&gt;"",I1115&lt;&gt;""),"要確認：時刻不足・逆転",IF(AND(ISNUMBER(J1115),J1115&gt;=0),"実績：記録の時間","未確認"))))</f>
        <v/>
      </c>
      <c r="Q1115" s="10" t="str">
        <f>IF(B1115="","",IF(ISNUMBER(A1115),YEAR(A1115)-IF(MONTH(A1115)&lt;4,1,0),""))</f>
        <v/>
      </c>
      <c r="R1115" s="10" t="str">
        <f>IF(B1115="","",IF(OR(NOT(ISNUMBER(A1115)),C1115="",D1115="",L1115="",M1115="",AND(B1115&lt;&gt;"関豊丸",B1115&lt;&gt;"長豊丸")),"要確認：対象船・基本項目",IF(OR(P1115="要確認：時刻不足・逆転",AND(ISNUMBER(G1115),ISNUMBER(H1115),H1115&lt;G1115),AND(ISNUMBER(F1115),ISNUMBER(G1115),G1115&lt;F1115),AND(ISNUMBER(H1115),ISNUMBER(I1115),I1115&lt;H1115),AND(ISNUMBER(J1115),J1115&lt;0),AND(ISNUMBER(K1115),K1115&lt;0)),"要確認：時刻・時間・料金",IF(COUNTIFS(OtherPorts[作業日],A1115,OtherPorts[曳船名],B1115,OtherPorts[船名],D1115,OtherPorts[門司港発],F1115)&gt;1,"要確認：同じ他港作業が重複",IF(OR(NOT(ISNUMBER(O1115)),M1115="未確認"),"要確認：時間・根拠未確認","確認済")))))</f>
        <v/>
      </c>
      <c r="S1115" s="10" t="str">
        <f>IF(B1115="","",IF(ISNUMBER(K1115),0,1))</f>
        <v/>
      </c>
    </row>
    <row r="1116" spans="1:19" ht="24.95" customHeight="1" x14ac:dyDescent="0.2">
      <c r="A1116" s="20"/>
      <c r="B1116" s="7"/>
      <c r="C1116" s="7"/>
      <c r="D1116" s="7"/>
      <c r="E1116" s="7"/>
      <c r="F1116" s="26"/>
      <c r="G1116" s="26"/>
      <c r="H1116" s="26"/>
      <c r="I1116" s="26"/>
      <c r="J1116" s="32"/>
      <c r="K1116" s="35"/>
      <c r="L1116" s="7"/>
      <c r="M1116" s="7"/>
      <c r="N1116" s="7"/>
      <c r="O1116" s="18" t="str">
        <f>IF(B1116="","",IF(AND(ISNUMBER(F1116),ISNUMBER(I1116),I1116&gt;=F1116),ROUND((I1116-F1116)*24,4),IF(OR(F1116&lt;&gt;"",I1116&lt;&gt;""),"",IF(AND(ISNUMBER(J1116),J1116&gt;=0),J1116,""))))</f>
        <v/>
      </c>
      <c r="P1116" s="10" t="str">
        <f>IF(B1116="","",IF(AND(ISNUMBER(F1116),ISNUMBER(I1116),I1116&gt;=F1116),"実績：門司発～門司着",IF(OR(F1116&lt;&gt;"",I1116&lt;&gt;""),"要確認：時刻不足・逆転",IF(AND(ISNUMBER(J1116),J1116&gt;=0),"実績：記録の時間","未確認"))))</f>
        <v/>
      </c>
      <c r="Q1116" s="10" t="str">
        <f>IF(B1116="","",IF(ISNUMBER(A1116),YEAR(A1116)-IF(MONTH(A1116)&lt;4,1,0),""))</f>
        <v/>
      </c>
      <c r="R1116" s="10" t="str">
        <f>IF(B1116="","",IF(OR(NOT(ISNUMBER(A1116)),C1116="",D1116="",L1116="",M1116="",AND(B1116&lt;&gt;"関豊丸",B1116&lt;&gt;"長豊丸")),"要確認：対象船・基本項目",IF(OR(P1116="要確認：時刻不足・逆転",AND(ISNUMBER(G1116),ISNUMBER(H1116),H1116&lt;G1116),AND(ISNUMBER(F1116),ISNUMBER(G1116),G1116&lt;F1116),AND(ISNUMBER(H1116),ISNUMBER(I1116),I1116&lt;H1116),AND(ISNUMBER(J1116),J1116&lt;0),AND(ISNUMBER(K1116),K1116&lt;0)),"要確認：時刻・時間・料金",IF(COUNTIFS(OtherPorts[作業日],A1116,OtherPorts[曳船名],B1116,OtherPorts[船名],D1116,OtherPorts[門司港発],F1116)&gt;1,"要確認：同じ他港作業が重複",IF(OR(NOT(ISNUMBER(O1116)),M1116="未確認"),"要確認：時間・根拠未確認","確認済")))))</f>
        <v/>
      </c>
      <c r="S1116" s="10" t="str">
        <f>IF(B1116="","",IF(ISNUMBER(K1116),0,1))</f>
        <v/>
      </c>
    </row>
    <row r="1117" spans="1:19" ht="24.95" customHeight="1" x14ac:dyDescent="0.2">
      <c r="A1117" s="20"/>
      <c r="B1117" s="7"/>
      <c r="C1117" s="7"/>
      <c r="D1117" s="7"/>
      <c r="E1117" s="7"/>
      <c r="F1117" s="26"/>
      <c r="G1117" s="26"/>
      <c r="H1117" s="26"/>
      <c r="I1117" s="26"/>
      <c r="J1117" s="32"/>
      <c r="K1117" s="35"/>
      <c r="L1117" s="7"/>
      <c r="M1117" s="7"/>
      <c r="N1117" s="7"/>
      <c r="O1117" s="18" t="str">
        <f>IF(B1117="","",IF(AND(ISNUMBER(F1117),ISNUMBER(I1117),I1117&gt;=F1117),ROUND((I1117-F1117)*24,4),IF(OR(F1117&lt;&gt;"",I1117&lt;&gt;""),"",IF(AND(ISNUMBER(J1117),J1117&gt;=0),J1117,""))))</f>
        <v/>
      </c>
      <c r="P1117" s="10" t="str">
        <f>IF(B1117="","",IF(AND(ISNUMBER(F1117),ISNUMBER(I1117),I1117&gt;=F1117),"実績：門司発～門司着",IF(OR(F1117&lt;&gt;"",I1117&lt;&gt;""),"要確認：時刻不足・逆転",IF(AND(ISNUMBER(J1117),J1117&gt;=0),"実績：記録の時間","未確認"))))</f>
        <v/>
      </c>
      <c r="Q1117" s="10" t="str">
        <f>IF(B1117="","",IF(ISNUMBER(A1117),YEAR(A1117)-IF(MONTH(A1117)&lt;4,1,0),""))</f>
        <v/>
      </c>
      <c r="R1117" s="10" t="str">
        <f>IF(B1117="","",IF(OR(NOT(ISNUMBER(A1117)),C1117="",D1117="",L1117="",M1117="",AND(B1117&lt;&gt;"関豊丸",B1117&lt;&gt;"長豊丸")),"要確認：対象船・基本項目",IF(OR(P1117="要確認：時刻不足・逆転",AND(ISNUMBER(G1117),ISNUMBER(H1117),H1117&lt;G1117),AND(ISNUMBER(F1117),ISNUMBER(G1117),G1117&lt;F1117),AND(ISNUMBER(H1117),ISNUMBER(I1117),I1117&lt;H1117),AND(ISNUMBER(J1117),J1117&lt;0),AND(ISNUMBER(K1117),K1117&lt;0)),"要確認：時刻・時間・料金",IF(COUNTIFS(OtherPorts[作業日],A1117,OtherPorts[曳船名],B1117,OtherPorts[船名],D1117,OtherPorts[門司港発],F1117)&gt;1,"要確認：同じ他港作業が重複",IF(OR(NOT(ISNUMBER(O1117)),M1117="未確認"),"要確認：時間・根拠未確認","確認済")))))</f>
        <v/>
      </c>
      <c r="S1117" s="10" t="str">
        <f>IF(B1117="","",IF(ISNUMBER(K1117),0,1))</f>
        <v/>
      </c>
    </row>
    <row r="1118" spans="1:19" ht="24.95" customHeight="1" x14ac:dyDescent="0.2">
      <c r="A1118" s="20"/>
      <c r="B1118" s="7"/>
      <c r="C1118" s="7"/>
      <c r="D1118" s="7"/>
      <c r="E1118" s="7"/>
      <c r="F1118" s="26"/>
      <c r="G1118" s="26"/>
      <c r="H1118" s="26"/>
      <c r="I1118" s="26"/>
      <c r="J1118" s="32"/>
      <c r="K1118" s="35"/>
      <c r="L1118" s="7"/>
      <c r="M1118" s="7"/>
      <c r="N1118" s="7"/>
      <c r="O1118" s="18" t="str">
        <f>IF(B1118="","",IF(AND(ISNUMBER(F1118),ISNUMBER(I1118),I1118&gt;=F1118),ROUND((I1118-F1118)*24,4),IF(OR(F1118&lt;&gt;"",I1118&lt;&gt;""),"",IF(AND(ISNUMBER(J1118),J1118&gt;=0),J1118,""))))</f>
        <v/>
      </c>
      <c r="P1118" s="10" t="str">
        <f>IF(B1118="","",IF(AND(ISNUMBER(F1118),ISNUMBER(I1118),I1118&gt;=F1118),"実績：門司発～門司着",IF(OR(F1118&lt;&gt;"",I1118&lt;&gt;""),"要確認：時刻不足・逆転",IF(AND(ISNUMBER(J1118),J1118&gt;=0),"実績：記録の時間","未確認"))))</f>
        <v/>
      </c>
      <c r="Q1118" s="10" t="str">
        <f>IF(B1118="","",IF(ISNUMBER(A1118),YEAR(A1118)-IF(MONTH(A1118)&lt;4,1,0),""))</f>
        <v/>
      </c>
      <c r="R1118" s="10" t="str">
        <f>IF(B1118="","",IF(OR(NOT(ISNUMBER(A1118)),C1118="",D1118="",L1118="",M1118="",AND(B1118&lt;&gt;"関豊丸",B1118&lt;&gt;"長豊丸")),"要確認：対象船・基本項目",IF(OR(P1118="要確認：時刻不足・逆転",AND(ISNUMBER(G1118),ISNUMBER(H1118),H1118&lt;G1118),AND(ISNUMBER(F1118),ISNUMBER(G1118),G1118&lt;F1118),AND(ISNUMBER(H1118),ISNUMBER(I1118),I1118&lt;H1118),AND(ISNUMBER(J1118),J1118&lt;0),AND(ISNUMBER(K1118),K1118&lt;0)),"要確認：時刻・時間・料金",IF(COUNTIFS(OtherPorts[作業日],A1118,OtherPorts[曳船名],B1118,OtherPorts[船名],D1118,OtherPorts[門司港発],F1118)&gt;1,"要確認：同じ他港作業が重複",IF(OR(NOT(ISNUMBER(O1118)),M1118="未確認"),"要確認：時間・根拠未確認","確認済")))))</f>
        <v/>
      </c>
      <c r="S1118" s="10" t="str">
        <f>IF(B1118="","",IF(ISNUMBER(K1118),0,1))</f>
        <v/>
      </c>
    </row>
    <row r="1119" spans="1:19" ht="24.95" customHeight="1" x14ac:dyDescent="0.2">
      <c r="A1119" s="20"/>
      <c r="B1119" s="7"/>
      <c r="C1119" s="7"/>
      <c r="D1119" s="7"/>
      <c r="E1119" s="7"/>
      <c r="F1119" s="26"/>
      <c r="G1119" s="26"/>
      <c r="H1119" s="26"/>
      <c r="I1119" s="26"/>
      <c r="J1119" s="32"/>
      <c r="K1119" s="35"/>
      <c r="L1119" s="7"/>
      <c r="M1119" s="7"/>
      <c r="N1119" s="7"/>
      <c r="O1119" s="18" t="str">
        <f>IF(B1119="","",IF(AND(ISNUMBER(F1119),ISNUMBER(I1119),I1119&gt;=F1119),ROUND((I1119-F1119)*24,4),IF(OR(F1119&lt;&gt;"",I1119&lt;&gt;""),"",IF(AND(ISNUMBER(J1119),J1119&gt;=0),J1119,""))))</f>
        <v/>
      </c>
      <c r="P1119" s="10" t="str">
        <f>IF(B1119="","",IF(AND(ISNUMBER(F1119),ISNUMBER(I1119),I1119&gt;=F1119),"実績：門司発～門司着",IF(OR(F1119&lt;&gt;"",I1119&lt;&gt;""),"要確認：時刻不足・逆転",IF(AND(ISNUMBER(J1119),J1119&gt;=0),"実績：記録の時間","未確認"))))</f>
        <v/>
      </c>
      <c r="Q1119" s="10" t="str">
        <f>IF(B1119="","",IF(ISNUMBER(A1119),YEAR(A1119)-IF(MONTH(A1119)&lt;4,1,0),""))</f>
        <v/>
      </c>
      <c r="R1119" s="10" t="str">
        <f>IF(B1119="","",IF(OR(NOT(ISNUMBER(A1119)),C1119="",D1119="",L1119="",M1119="",AND(B1119&lt;&gt;"関豊丸",B1119&lt;&gt;"長豊丸")),"要確認：対象船・基本項目",IF(OR(P1119="要確認：時刻不足・逆転",AND(ISNUMBER(G1119),ISNUMBER(H1119),H1119&lt;G1119),AND(ISNUMBER(F1119),ISNUMBER(G1119),G1119&lt;F1119),AND(ISNUMBER(H1119),ISNUMBER(I1119),I1119&lt;H1119),AND(ISNUMBER(J1119),J1119&lt;0),AND(ISNUMBER(K1119),K1119&lt;0)),"要確認：時刻・時間・料金",IF(COUNTIFS(OtherPorts[作業日],A1119,OtherPorts[曳船名],B1119,OtherPorts[船名],D1119,OtherPorts[門司港発],F1119)&gt;1,"要確認：同じ他港作業が重複",IF(OR(NOT(ISNUMBER(O1119)),M1119="未確認"),"要確認：時間・根拠未確認","確認済")))))</f>
        <v/>
      </c>
      <c r="S1119" s="10" t="str">
        <f>IF(B1119="","",IF(ISNUMBER(K1119),0,1))</f>
        <v/>
      </c>
    </row>
    <row r="1120" spans="1:19" ht="24.95" customHeight="1" x14ac:dyDescent="0.2">
      <c r="A1120" s="20"/>
      <c r="B1120" s="7"/>
      <c r="C1120" s="7"/>
      <c r="D1120" s="7"/>
      <c r="E1120" s="7"/>
      <c r="F1120" s="26"/>
      <c r="G1120" s="26"/>
      <c r="H1120" s="26"/>
      <c r="I1120" s="26"/>
      <c r="J1120" s="32"/>
      <c r="K1120" s="35"/>
      <c r="L1120" s="7"/>
      <c r="M1120" s="7"/>
      <c r="N1120" s="7"/>
      <c r="O1120" s="18" t="str">
        <f>IF(B1120="","",IF(AND(ISNUMBER(F1120),ISNUMBER(I1120),I1120&gt;=F1120),ROUND((I1120-F1120)*24,4),IF(OR(F1120&lt;&gt;"",I1120&lt;&gt;""),"",IF(AND(ISNUMBER(J1120),J1120&gt;=0),J1120,""))))</f>
        <v/>
      </c>
      <c r="P1120" s="10" t="str">
        <f>IF(B1120="","",IF(AND(ISNUMBER(F1120),ISNUMBER(I1120),I1120&gt;=F1120),"実績：門司発～門司着",IF(OR(F1120&lt;&gt;"",I1120&lt;&gt;""),"要確認：時刻不足・逆転",IF(AND(ISNUMBER(J1120),J1120&gt;=0),"実績：記録の時間","未確認"))))</f>
        <v/>
      </c>
      <c r="Q1120" s="10" t="str">
        <f>IF(B1120="","",IF(ISNUMBER(A1120),YEAR(A1120)-IF(MONTH(A1120)&lt;4,1,0),""))</f>
        <v/>
      </c>
      <c r="R1120" s="10" t="str">
        <f>IF(B1120="","",IF(OR(NOT(ISNUMBER(A1120)),C1120="",D1120="",L1120="",M1120="",AND(B1120&lt;&gt;"関豊丸",B1120&lt;&gt;"長豊丸")),"要確認：対象船・基本項目",IF(OR(P1120="要確認：時刻不足・逆転",AND(ISNUMBER(G1120),ISNUMBER(H1120),H1120&lt;G1120),AND(ISNUMBER(F1120),ISNUMBER(G1120),G1120&lt;F1120),AND(ISNUMBER(H1120),ISNUMBER(I1120),I1120&lt;H1120),AND(ISNUMBER(J1120),J1120&lt;0),AND(ISNUMBER(K1120),K1120&lt;0)),"要確認：時刻・時間・料金",IF(COUNTIFS(OtherPorts[作業日],A1120,OtherPorts[曳船名],B1120,OtherPorts[船名],D1120,OtherPorts[門司港発],F1120)&gt;1,"要確認：同じ他港作業が重複",IF(OR(NOT(ISNUMBER(O1120)),M1120="未確認"),"要確認：時間・根拠未確認","確認済")))))</f>
        <v/>
      </c>
      <c r="S1120" s="10" t="str">
        <f>IF(B1120="","",IF(ISNUMBER(K1120),0,1))</f>
        <v/>
      </c>
    </row>
    <row r="1121" spans="1:19" ht="24.95" customHeight="1" x14ac:dyDescent="0.2">
      <c r="A1121" s="20"/>
      <c r="B1121" s="7"/>
      <c r="C1121" s="7"/>
      <c r="D1121" s="7"/>
      <c r="E1121" s="7"/>
      <c r="F1121" s="26"/>
      <c r="G1121" s="26"/>
      <c r="H1121" s="26"/>
      <c r="I1121" s="26"/>
      <c r="J1121" s="32"/>
      <c r="K1121" s="35"/>
      <c r="L1121" s="7"/>
      <c r="M1121" s="7"/>
      <c r="N1121" s="7"/>
      <c r="O1121" s="18" t="str">
        <f>IF(B1121="","",IF(AND(ISNUMBER(F1121),ISNUMBER(I1121),I1121&gt;=F1121),ROUND((I1121-F1121)*24,4),IF(OR(F1121&lt;&gt;"",I1121&lt;&gt;""),"",IF(AND(ISNUMBER(J1121),J1121&gt;=0),J1121,""))))</f>
        <v/>
      </c>
      <c r="P1121" s="10" t="str">
        <f>IF(B1121="","",IF(AND(ISNUMBER(F1121),ISNUMBER(I1121),I1121&gt;=F1121),"実績：門司発～門司着",IF(OR(F1121&lt;&gt;"",I1121&lt;&gt;""),"要確認：時刻不足・逆転",IF(AND(ISNUMBER(J1121),J1121&gt;=0),"実績：記録の時間","未確認"))))</f>
        <v/>
      </c>
      <c r="Q1121" s="10" t="str">
        <f>IF(B1121="","",IF(ISNUMBER(A1121),YEAR(A1121)-IF(MONTH(A1121)&lt;4,1,0),""))</f>
        <v/>
      </c>
      <c r="R1121" s="10" t="str">
        <f>IF(B1121="","",IF(OR(NOT(ISNUMBER(A1121)),C1121="",D1121="",L1121="",M1121="",AND(B1121&lt;&gt;"関豊丸",B1121&lt;&gt;"長豊丸")),"要確認：対象船・基本項目",IF(OR(P1121="要確認：時刻不足・逆転",AND(ISNUMBER(G1121),ISNUMBER(H1121),H1121&lt;G1121),AND(ISNUMBER(F1121),ISNUMBER(G1121),G1121&lt;F1121),AND(ISNUMBER(H1121),ISNUMBER(I1121),I1121&lt;H1121),AND(ISNUMBER(J1121),J1121&lt;0),AND(ISNUMBER(K1121),K1121&lt;0)),"要確認：時刻・時間・料金",IF(COUNTIFS(OtherPorts[作業日],A1121,OtherPorts[曳船名],B1121,OtherPorts[船名],D1121,OtherPorts[門司港発],F1121)&gt;1,"要確認：同じ他港作業が重複",IF(OR(NOT(ISNUMBER(O1121)),M1121="未確認"),"要確認：時間・根拠未確認","確認済")))))</f>
        <v/>
      </c>
      <c r="S1121" s="10" t="str">
        <f>IF(B1121="","",IF(ISNUMBER(K1121),0,1))</f>
        <v/>
      </c>
    </row>
    <row r="1122" spans="1:19" ht="24.95" customHeight="1" x14ac:dyDescent="0.2">
      <c r="A1122" s="20"/>
      <c r="B1122" s="7"/>
      <c r="C1122" s="7"/>
      <c r="D1122" s="7"/>
      <c r="E1122" s="7"/>
      <c r="F1122" s="26"/>
      <c r="G1122" s="26"/>
      <c r="H1122" s="26"/>
      <c r="I1122" s="26"/>
      <c r="J1122" s="32"/>
      <c r="K1122" s="35"/>
      <c r="L1122" s="7"/>
      <c r="M1122" s="7"/>
      <c r="N1122" s="7"/>
      <c r="O1122" s="18" t="str">
        <f>IF(B1122="","",IF(AND(ISNUMBER(F1122),ISNUMBER(I1122),I1122&gt;=F1122),ROUND((I1122-F1122)*24,4),IF(OR(F1122&lt;&gt;"",I1122&lt;&gt;""),"",IF(AND(ISNUMBER(J1122),J1122&gt;=0),J1122,""))))</f>
        <v/>
      </c>
      <c r="P1122" s="10" t="str">
        <f>IF(B1122="","",IF(AND(ISNUMBER(F1122),ISNUMBER(I1122),I1122&gt;=F1122),"実績：門司発～門司着",IF(OR(F1122&lt;&gt;"",I1122&lt;&gt;""),"要確認：時刻不足・逆転",IF(AND(ISNUMBER(J1122),J1122&gt;=0),"実績：記録の時間","未確認"))))</f>
        <v/>
      </c>
      <c r="Q1122" s="10" t="str">
        <f>IF(B1122="","",IF(ISNUMBER(A1122),YEAR(A1122)-IF(MONTH(A1122)&lt;4,1,0),""))</f>
        <v/>
      </c>
      <c r="R1122" s="10" t="str">
        <f>IF(B1122="","",IF(OR(NOT(ISNUMBER(A1122)),C1122="",D1122="",L1122="",M1122="",AND(B1122&lt;&gt;"関豊丸",B1122&lt;&gt;"長豊丸")),"要確認：対象船・基本項目",IF(OR(P1122="要確認：時刻不足・逆転",AND(ISNUMBER(G1122),ISNUMBER(H1122),H1122&lt;G1122),AND(ISNUMBER(F1122),ISNUMBER(G1122),G1122&lt;F1122),AND(ISNUMBER(H1122),ISNUMBER(I1122),I1122&lt;H1122),AND(ISNUMBER(J1122),J1122&lt;0),AND(ISNUMBER(K1122),K1122&lt;0)),"要確認：時刻・時間・料金",IF(COUNTIFS(OtherPorts[作業日],A1122,OtherPorts[曳船名],B1122,OtherPorts[船名],D1122,OtherPorts[門司港発],F1122)&gt;1,"要確認：同じ他港作業が重複",IF(OR(NOT(ISNUMBER(O1122)),M1122="未確認"),"要確認：時間・根拠未確認","確認済")))))</f>
        <v/>
      </c>
      <c r="S1122" s="10" t="str">
        <f>IF(B1122="","",IF(ISNUMBER(K1122),0,1))</f>
        <v/>
      </c>
    </row>
    <row r="1123" spans="1:19" ht="24.95" customHeight="1" x14ac:dyDescent="0.2">
      <c r="A1123" s="20"/>
      <c r="B1123" s="7"/>
      <c r="C1123" s="7"/>
      <c r="D1123" s="7"/>
      <c r="E1123" s="7"/>
      <c r="F1123" s="26"/>
      <c r="G1123" s="26"/>
      <c r="H1123" s="26"/>
      <c r="I1123" s="26"/>
      <c r="J1123" s="32"/>
      <c r="K1123" s="35"/>
      <c r="L1123" s="7"/>
      <c r="M1123" s="7"/>
      <c r="N1123" s="7"/>
      <c r="O1123" s="18" t="str">
        <f>IF(B1123="","",IF(AND(ISNUMBER(F1123),ISNUMBER(I1123),I1123&gt;=F1123),ROUND((I1123-F1123)*24,4),IF(OR(F1123&lt;&gt;"",I1123&lt;&gt;""),"",IF(AND(ISNUMBER(J1123),J1123&gt;=0),J1123,""))))</f>
        <v/>
      </c>
      <c r="P1123" s="10" t="str">
        <f>IF(B1123="","",IF(AND(ISNUMBER(F1123),ISNUMBER(I1123),I1123&gt;=F1123),"実績：門司発～門司着",IF(OR(F1123&lt;&gt;"",I1123&lt;&gt;""),"要確認：時刻不足・逆転",IF(AND(ISNUMBER(J1123),J1123&gt;=0),"実績：記録の時間","未確認"))))</f>
        <v/>
      </c>
      <c r="Q1123" s="10" t="str">
        <f>IF(B1123="","",IF(ISNUMBER(A1123),YEAR(A1123)-IF(MONTH(A1123)&lt;4,1,0),""))</f>
        <v/>
      </c>
      <c r="R1123" s="10" t="str">
        <f>IF(B1123="","",IF(OR(NOT(ISNUMBER(A1123)),C1123="",D1123="",L1123="",M1123="",AND(B1123&lt;&gt;"関豊丸",B1123&lt;&gt;"長豊丸")),"要確認：対象船・基本項目",IF(OR(P1123="要確認：時刻不足・逆転",AND(ISNUMBER(G1123),ISNUMBER(H1123),H1123&lt;G1123),AND(ISNUMBER(F1123),ISNUMBER(G1123),G1123&lt;F1123),AND(ISNUMBER(H1123),ISNUMBER(I1123),I1123&lt;H1123),AND(ISNUMBER(J1123),J1123&lt;0),AND(ISNUMBER(K1123),K1123&lt;0)),"要確認：時刻・時間・料金",IF(COUNTIFS(OtherPorts[作業日],A1123,OtherPorts[曳船名],B1123,OtherPorts[船名],D1123,OtherPorts[門司港発],F1123)&gt;1,"要確認：同じ他港作業が重複",IF(OR(NOT(ISNUMBER(O1123)),M1123="未確認"),"要確認：時間・根拠未確認","確認済")))))</f>
        <v/>
      </c>
      <c r="S1123" s="10" t="str">
        <f>IF(B1123="","",IF(ISNUMBER(K1123),0,1))</f>
        <v/>
      </c>
    </row>
    <row r="1124" spans="1:19" ht="24.95" customHeight="1" x14ac:dyDescent="0.2">
      <c r="A1124" s="20"/>
      <c r="B1124" s="7"/>
      <c r="C1124" s="7"/>
      <c r="D1124" s="7"/>
      <c r="E1124" s="7"/>
      <c r="F1124" s="26"/>
      <c r="G1124" s="26"/>
      <c r="H1124" s="26"/>
      <c r="I1124" s="26"/>
      <c r="J1124" s="32"/>
      <c r="K1124" s="35"/>
      <c r="L1124" s="7"/>
      <c r="M1124" s="7"/>
      <c r="N1124" s="7"/>
      <c r="O1124" s="18" t="str">
        <f>IF(B1124="","",IF(AND(ISNUMBER(F1124),ISNUMBER(I1124),I1124&gt;=F1124),ROUND((I1124-F1124)*24,4),IF(OR(F1124&lt;&gt;"",I1124&lt;&gt;""),"",IF(AND(ISNUMBER(J1124),J1124&gt;=0),J1124,""))))</f>
        <v/>
      </c>
      <c r="P1124" s="10" t="str">
        <f>IF(B1124="","",IF(AND(ISNUMBER(F1124),ISNUMBER(I1124),I1124&gt;=F1124),"実績：門司発～門司着",IF(OR(F1124&lt;&gt;"",I1124&lt;&gt;""),"要確認：時刻不足・逆転",IF(AND(ISNUMBER(J1124),J1124&gt;=0),"実績：記録の時間","未確認"))))</f>
        <v/>
      </c>
      <c r="Q1124" s="10" t="str">
        <f>IF(B1124="","",IF(ISNUMBER(A1124),YEAR(A1124)-IF(MONTH(A1124)&lt;4,1,0),""))</f>
        <v/>
      </c>
      <c r="R1124" s="10" t="str">
        <f>IF(B1124="","",IF(OR(NOT(ISNUMBER(A1124)),C1124="",D1124="",L1124="",M1124="",AND(B1124&lt;&gt;"関豊丸",B1124&lt;&gt;"長豊丸")),"要確認：対象船・基本項目",IF(OR(P1124="要確認：時刻不足・逆転",AND(ISNUMBER(G1124),ISNUMBER(H1124),H1124&lt;G1124),AND(ISNUMBER(F1124),ISNUMBER(G1124),G1124&lt;F1124),AND(ISNUMBER(H1124),ISNUMBER(I1124),I1124&lt;H1124),AND(ISNUMBER(J1124),J1124&lt;0),AND(ISNUMBER(K1124),K1124&lt;0)),"要確認：時刻・時間・料金",IF(COUNTIFS(OtherPorts[作業日],A1124,OtherPorts[曳船名],B1124,OtherPorts[船名],D1124,OtherPorts[門司港発],F1124)&gt;1,"要確認：同じ他港作業が重複",IF(OR(NOT(ISNUMBER(O1124)),M1124="未確認"),"要確認：時間・根拠未確認","確認済")))))</f>
        <v/>
      </c>
      <c r="S1124" s="10" t="str">
        <f>IF(B1124="","",IF(ISNUMBER(K1124),0,1))</f>
        <v/>
      </c>
    </row>
    <row r="1125" spans="1:19" ht="24.95" customHeight="1" x14ac:dyDescent="0.2">
      <c r="A1125" s="20"/>
      <c r="B1125" s="7"/>
      <c r="C1125" s="7"/>
      <c r="D1125" s="7"/>
      <c r="E1125" s="7"/>
      <c r="F1125" s="26"/>
      <c r="G1125" s="26"/>
      <c r="H1125" s="26"/>
      <c r="I1125" s="26"/>
      <c r="J1125" s="32"/>
      <c r="K1125" s="35"/>
      <c r="L1125" s="7"/>
      <c r="M1125" s="7"/>
      <c r="N1125" s="7"/>
      <c r="O1125" s="18" t="str">
        <f>IF(B1125="","",IF(AND(ISNUMBER(F1125),ISNUMBER(I1125),I1125&gt;=F1125),ROUND((I1125-F1125)*24,4),IF(OR(F1125&lt;&gt;"",I1125&lt;&gt;""),"",IF(AND(ISNUMBER(J1125),J1125&gt;=0),J1125,""))))</f>
        <v/>
      </c>
      <c r="P1125" s="10" t="str">
        <f>IF(B1125="","",IF(AND(ISNUMBER(F1125),ISNUMBER(I1125),I1125&gt;=F1125),"実績：門司発～門司着",IF(OR(F1125&lt;&gt;"",I1125&lt;&gt;""),"要確認：時刻不足・逆転",IF(AND(ISNUMBER(J1125),J1125&gt;=0),"実績：記録の時間","未確認"))))</f>
        <v/>
      </c>
      <c r="Q1125" s="10" t="str">
        <f>IF(B1125="","",IF(ISNUMBER(A1125),YEAR(A1125)-IF(MONTH(A1125)&lt;4,1,0),""))</f>
        <v/>
      </c>
      <c r="R1125" s="10" t="str">
        <f>IF(B1125="","",IF(OR(NOT(ISNUMBER(A1125)),C1125="",D1125="",L1125="",M1125="",AND(B1125&lt;&gt;"関豊丸",B1125&lt;&gt;"長豊丸")),"要確認：対象船・基本項目",IF(OR(P1125="要確認：時刻不足・逆転",AND(ISNUMBER(G1125),ISNUMBER(H1125),H1125&lt;G1125),AND(ISNUMBER(F1125),ISNUMBER(G1125),G1125&lt;F1125),AND(ISNUMBER(H1125),ISNUMBER(I1125),I1125&lt;H1125),AND(ISNUMBER(J1125),J1125&lt;0),AND(ISNUMBER(K1125),K1125&lt;0)),"要確認：時刻・時間・料金",IF(COUNTIFS(OtherPorts[作業日],A1125,OtherPorts[曳船名],B1125,OtherPorts[船名],D1125,OtherPorts[門司港発],F1125)&gt;1,"要確認：同じ他港作業が重複",IF(OR(NOT(ISNUMBER(O1125)),M1125="未確認"),"要確認：時間・根拠未確認","確認済")))))</f>
        <v/>
      </c>
      <c r="S1125" s="10" t="str">
        <f>IF(B1125="","",IF(ISNUMBER(K1125),0,1))</f>
        <v/>
      </c>
    </row>
    <row r="1126" spans="1:19" ht="24.95" customHeight="1" x14ac:dyDescent="0.2">
      <c r="A1126" s="20"/>
      <c r="B1126" s="7"/>
      <c r="C1126" s="7"/>
      <c r="D1126" s="7"/>
      <c r="E1126" s="7"/>
      <c r="F1126" s="26"/>
      <c r="G1126" s="26"/>
      <c r="H1126" s="26"/>
      <c r="I1126" s="26"/>
      <c r="J1126" s="32"/>
      <c r="K1126" s="35"/>
      <c r="L1126" s="7"/>
      <c r="M1126" s="7"/>
      <c r="N1126" s="7"/>
      <c r="O1126" s="18" t="str">
        <f>IF(B1126="","",IF(AND(ISNUMBER(F1126),ISNUMBER(I1126),I1126&gt;=F1126),ROUND((I1126-F1126)*24,4),IF(OR(F1126&lt;&gt;"",I1126&lt;&gt;""),"",IF(AND(ISNUMBER(J1126),J1126&gt;=0),J1126,""))))</f>
        <v/>
      </c>
      <c r="P1126" s="10" t="str">
        <f>IF(B1126="","",IF(AND(ISNUMBER(F1126),ISNUMBER(I1126),I1126&gt;=F1126),"実績：門司発～門司着",IF(OR(F1126&lt;&gt;"",I1126&lt;&gt;""),"要確認：時刻不足・逆転",IF(AND(ISNUMBER(J1126),J1126&gt;=0),"実績：記録の時間","未確認"))))</f>
        <v/>
      </c>
      <c r="Q1126" s="10" t="str">
        <f>IF(B1126="","",IF(ISNUMBER(A1126),YEAR(A1126)-IF(MONTH(A1126)&lt;4,1,0),""))</f>
        <v/>
      </c>
      <c r="R1126" s="10" t="str">
        <f>IF(B1126="","",IF(OR(NOT(ISNUMBER(A1126)),C1126="",D1126="",L1126="",M1126="",AND(B1126&lt;&gt;"関豊丸",B1126&lt;&gt;"長豊丸")),"要確認：対象船・基本項目",IF(OR(P1126="要確認：時刻不足・逆転",AND(ISNUMBER(G1126),ISNUMBER(H1126),H1126&lt;G1126),AND(ISNUMBER(F1126),ISNUMBER(G1126),G1126&lt;F1126),AND(ISNUMBER(H1126),ISNUMBER(I1126),I1126&lt;H1126),AND(ISNUMBER(J1126),J1126&lt;0),AND(ISNUMBER(K1126),K1126&lt;0)),"要確認：時刻・時間・料金",IF(COUNTIFS(OtherPorts[作業日],A1126,OtherPorts[曳船名],B1126,OtherPorts[船名],D1126,OtherPorts[門司港発],F1126)&gt;1,"要確認：同じ他港作業が重複",IF(OR(NOT(ISNUMBER(O1126)),M1126="未確認"),"要確認：時間・根拠未確認","確認済")))))</f>
        <v/>
      </c>
      <c r="S1126" s="10" t="str">
        <f>IF(B1126="","",IF(ISNUMBER(K1126),0,1))</f>
        <v/>
      </c>
    </row>
    <row r="1127" spans="1:19" ht="24.95" customHeight="1" x14ac:dyDescent="0.2">
      <c r="A1127" s="20"/>
      <c r="B1127" s="7"/>
      <c r="C1127" s="7"/>
      <c r="D1127" s="7"/>
      <c r="E1127" s="7"/>
      <c r="F1127" s="26"/>
      <c r="G1127" s="26"/>
      <c r="H1127" s="26"/>
      <c r="I1127" s="26"/>
      <c r="J1127" s="32"/>
      <c r="K1127" s="35"/>
      <c r="L1127" s="7"/>
      <c r="M1127" s="7"/>
      <c r="N1127" s="7"/>
      <c r="O1127" s="18" t="str">
        <f>IF(B1127="","",IF(AND(ISNUMBER(F1127),ISNUMBER(I1127),I1127&gt;=F1127),ROUND((I1127-F1127)*24,4),IF(OR(F1127&lt;&gt;"",I1127&lt;&gt;""),"",IF(AND(ISNUMBER(J1127),J1127&gt;=0),J1127,""))))</f>
        <v/>
      </c>
      <c r="P1127" s="10" t="str">
        <f>IF(B1127="","",IF(AND(ISNUMBER(F1127),ISNUMBER(I1127),I1127&gt;=F1127),"実績：門司発～門司着",IF(OR(F1127&lt;&gt;"",I1127&lt;&gt;""),"要確認：時刻不足・逆転",IF(AND(ISNUMBER(J1127),J1127&gt;=0),"実績：記録の時間","未確認"))))</f>
        <v/>
      </c>
      <c r="Q1127" s="10" t="str">
        <f>IF(B1127="","",IF(ISNUMBER(A1127),YEAR(A1127)-IF(MONTH(A1127)&lt;4,1,0),""))</f>
        <v/>
      </c>
      <c r="R1127" s="10" t="str">
        <f>IF(B1127="","",IF(OR(NOT(ISNUMBER(A1127)),C1127="",D1127="",L1127="",M1127="",AND(B1127&lt;&gt;"関豊丸",B1127&lt;&gt;"長豊丸")),"要確認：対象船・基本項目",IF(OR(P1127="要確認：時刻不足・逆転",AND(ISNUMBER(G1127),ISNUMBER(H1127),H1127&lt;G1127),AND(ISNUMBER(F1127),ISNUMBER(G1127),G1127&lt;F1127),AND(ISNUMBER(H1127),ISNUMBER(I1127),I1127&lt;H1127),AND(ISNUMBER(J1127),J1127&lt;0),AND(ISNUMBER(K1127),K1127&lt;0)),"要確認：時刻・時間・料金",IF(COUNTIFS(OtherPorts[作業日],A1127,OtherPorts[曳船名],B1127,OtherPorts[船名],D1127,OtherPorts[門司港発],F1127)&gt;1,"要確認：同じ他港作業が重複",IF(OR(NOT(ISNUMBER(O1127)),M1127="未確認"),"要確認：時間・根拠未確認","確認済")))))</f>
        <v/>
      </c>
      <c r="S1127" s="10" t="str">
        <f>IF(B1127="","",IF(ISNUMBER(K1127),0,1))</f>
        <v/>
      </c>
    </row>
    <row r="1128" spans="1:19" ht="24.95" customHeight="1" x14ac:dyDescent="0.2">
      <c r="A1128" s="20"/>
      <c r="B1128" s="7"/>
      <c r="C1128" s="7"/>
      <c r="D1128" s="7"/>
      <c r="E1128" s="7"/>
      <c r="F1128" s="26"/>
      <c r="G1128" s="26"/>
      <c r="H1128" s="26"/>
      <c r="I1128" s="26"/>
      <c r="J1128" s="32"/>
      <c r="K1128" s="35"/>
      <c r="L1128" s="7"/>
      <c r="M1128" s="7"/>
      <c r="N1128" s="7"/>
      <c r="O1128" s="18" t="str">
        <f>IF(B1128="","",IF(AND(ISNUMBER(F1128),ISNUMBER(I1128),I1128&gt;=F1128),ROUND((I1128-F1128)*24,4),IF(OR(F1128&lt;&gt;"",I1128&lt;&gt;""),"",IF(AND(ISNUMBER(J1128),J1128&gt;=0),J1128,""))))</f>
        <v/>
      </c>
      <c r="P1128" s="10" t="str">
        <f>IF(B1128="","",IF(AND(ISNUMBER(F1128),ISNUMBER(I1128),I1128&gt;=F1128),"実績：門司発～門司着",IF(OR(F1128&lt;&gt;"",I1128&lt;&gt;""),"要確認：時刻不足・逆転",IF(AND(ISNUMBER(J1128),J1128&gt;=0),"実績：記録の時間","未確認"))))</f>
        <v/>
      </c>
      <c r="Q1128" s="10" t="str">
        <f>IF(B1128="","",IF(ISNUMBER(A1128),YEAR(A1128)-IF(MONTH(A1128)&lt;4,1,0),""))</f>
        <v/>
      </c>
      <c r="R1128" s="10" t="str">
        <f>IF(B1128="","",IF(OR(NOT(ISNUMBER(A1128)),C1128="",D1128="",L1128="",M1128="",AND(B1128&lt;&gt;"関豊丸",B1128&lt;&gt;"長豊丸")),"要確認：対象船・基本項目",IF(OR(P1128="要確認：時刻不足・逆転",AND(ISNUMBER(G1128),ISNUMBER(H1128),H1128&lt;G1128),AND(ISNUMBER(F1128),ISNUMBER(G1128),G1128&lt;F1128),AND(ISNUMBER(H1128),ISNUMBER(I1128),I1128&lt;H1128),AND(ISNUMBER(J1128),J1128&lt;0),AND(ISNUMBER(K1128),K1128&lt;0)),"要確認：時刻・時間・料金",IF(COUNTIFS(OtherPorts[作業日],A1128,OtherPorts[曳船名],B1128,OtherPorts[船名],D1128,OtherPorts[門司港発],F1128)&gt;1,"要確認：同じ他港作業が重複",IF(OR(NOT(ISNUMBER(O1128)),M1128="未確認"),"要確認：時間・根拠未確認","確認済")))))</f>
        <v/>
      </c>
      <c r="S1128" s="10" t="str">
        <f>IF(B1128="","",IF(ISNUMBER(K1128),0,1))</f>
        <v/>
      </c>
    </row>
    <row r="1129" spans="1:19" ht="24.95" customHeight="1" x14ac:dyDescent="0.2">
      <c r="A1129" s="20"/>
      <c r="B1129" s="7"/>
      <c r="C1129" s="7"/>
      <c r="D1129" s="7"/>
      <c r="E1129" s="7"/>
      <c r="F1129" s="26"/>
      <c r="G1129" s="26"/>
      <c r="H1129" s="26"/>
      <c r="I1129" s="26"/>
      <c r="J1129" s="32"/>
      <c r="K1129" s="35"/>
      <c r="L1129" s="7"/>
      <c r="M1129" s="7"/>
      <c r="N1129" s="7"/>
      <c r="O1129" s="18" t="str">
        <f>IF(B1129="","",IF(AND(ISNUMBER(F1129),ISNUMBER(I1129),I1129&gt;=F1129),ROUND((I1129-F1129)*24,4),IF(OR(F1129&lt;&gt;"",I1129&lt;&gt;""),"",IF(AND(ISNUMBER(J1129),J1129&gt;=0),J1129,""))))</f>
        <v/>
      </c>
      <c r="P1129" s="10" t="str">
        <f>IF(B1129="","",IF(AND(ISNUMBER(F1129),ISNUMBER(I1129),I1129&gt;=F1129),"実績：門司発～門司着",IF(OR(F1129&lt;&gt;"",I1129&lt;&gt;""),"要確認：時刻不足・逆転",IF(AND(ISNUMBER(J1129),J1129&gt;=0),"実績：記録の時間","未確認"))))</f>
        <v/>
      </c>
      <c r="Q1129" s="10" t="str">
        <f>IF(B1129="","",IF(ISNUMBER(A1129),YEAR(A1129)-IF(MONTH(A1129)&lt;4,1,0),""))</f>
        <v/>
      </c>
      <c r="R1129" s="10" t="str">
        <f>IF(B1129="","",IF(OR(NOT(ISNUMBER(A1129)),C1129="",D1129="",L1129="",M1129="",AND(B1129&lt;&gt;"関豊丸",B1129&lt;&gt;"長豊丸")),"要確認：対象船・基本項目",IF(OR(P1129="要確認：時刻不足・逆転",AND(ISNUMBER(G1129),ISNUMBER(H1129),H1129&lt;G1129),AND(ISNUMBER(F1129),ISNUMBER(G1129),G1129&lt;F1129),AND(ISNUMBER(H1129),ISNUMBER(I1129),I1129&lt;H1129),AND(ISNUMBER(J1129),J1129&lt;0),AND(ISNUMBER(K1129),K1129&lt;0)),"要確認：時刻・時間・料金",IF(COUNTIFS(OtherPorts[作業日],A1129,OtherPorts[曳船名],B1129,OtherPorts[船名],D1129,OtherPorts[門司港発],F1129)&gt;1,"要確認：同じ他港作業が重複",IF(OR(NOT(ISNUMBER(O1129)),M1129="未確認"),"要確認：時間・根拠未確認","確認済")))))</f>
        <v/>
      </c>
      <c r="S1129" s="10" t="str">
        <f>IF(B1129="","",IF(ISNUMBER(K1129),0,1))</f>
        <v/>
      </c>
    </row>
    <row r="1130" spans="1:19" ht="24.95" customHeight="1" x14ac:dyDescent="0.2">
      <c r="A1130" s="20"/>
      <c r="B1130" s="7"/>
      <c r="C1130" s="7"/>
      <c r="D1130" s="7"/>
      <c r="E1130" s="7"/>
      <c r="F1130" s="26"/>
      <c r="G1130" s="26"/>
      <c r="H1130" s="26"/>
      <c r="I1130" s="26"/>
      <c r="J1130" s="32"/>
      <c r="K1130" s="35"/>
      <c r="L1130" s="7"/>
      <c r="M1130" s="7"/>
      <c r="N1130" s="7"/>
      <c r="O1130" s="18" t="str">
        <f>IF(B1130="","",IF(AND(ISNUMBER(F1130),ISNUMBER(I1130),I1130&gt;=F1130),ROUND((I1130-F1130)*24,4),IF(OR(F1130&lt;&gt;"",I1130&lt;&gt;""),"",IF(AND(ISNUMBER(J1130),J1130&gt;=0),J1130,""))))</f>
        <v/>
      </c>
      <c r="P1130" s="10" t="str">
        <f>IF(B1130="","",IF(AND(ISNUMBER(F1130),ISNUMBER(I1130),I1130&gt;=F1130),"実績：門司発～門司着",IF(OR(F1130&lt;&gt;"",I1130&lt;&gt;""),"要確認：時刻不足・逆転",IF(AND(ISNUMBER(J1130),J1130&gt;=0),"実績：記録の時間","未確認"))))</f>
        <v/>
      </c>
      <c r="Q1130" s="10" t="str">
        <f>IF(B1130="","",IF(ISNUMBER(A1130),YEAR(A1130)-IF(MONTH(A1130)&lt;4,1,0),""))</f>
        <v/>
      </c>
      <c r="R1130" s="10" t="str">
        <f>IF(B1130="","",IF(OR(NOT(ISNUMBER(A1130)),C1130="",D1130="",L1130="",M1130="",AND(B1130&lt;&gt;"関豊丸",B1130&lt;&gt;"長豊丸")),"要確認：対象船・基本項目",IF(OR(P1130="要確認：時刻不足・逆転",AND(ISNUMBER(G1130),ISNUMBER(H1130),H1130&lt;G1130),AND(ISNUMBER(F1130),ISNUMBER(G1130),G1130&lt;F1130),AND(ISNUMBER(H1130),ISNUMBER(I1130),I1130&lt;H1130),AND(ISNUMBER(J1130),J1130&lt;0),AND(ISNUMBER(K1130),K1130&lt;0)),"要確認：時刻・時間・料金",IF(COUNTIFS(OtherPorts[作業日],A1130,OtherPorts[曳船名],B1130,OtherPorts[船名],D1130,OtherPorts[門司港発],F1130)&gt;1,"要確認：同じ他港作業が重複",IF(OR(NOT(ISNUMBER(O1130)),M1130="未確認"),"要確認：時間・根拠未確認","確認済")))))</f>
        <v/>
      </c>
      <c r="S1130" s="10" t="str">
        <f>IF(B1130="","",IF(ISNUMBER(K1130),0,1))</f>
        <v/>
      </c>
    </row>
    <row r="1131" spans="1:19" ht="24.95" customHeight="1" x14ac:dyDescent="0.2">
      <c r="A1131" s="20"/>
      <c r="B1131" s="7"/>
      <c r="C1131" s="7"/>
      <c r="D1131" s="7"/>
      <c r="E1131" s="7"/>
      <c r="F1131" s="26"/>
      <c r="G1131" s="26"/>
      <c r="H1131" s="26"/>
      <c r="I1131" s="26"/>
      <c r="J1131" s="32"/>
      <c r="K1131" s="35"/>
      <c r="L1131" s="7"/>
      <c r="M1131" s="7"/>
      <c r="N1131" s="7"/>
      <c r="O1131" s="18" t="str">
        <f>IF(B1131="","",IF(AND(ISNUMBER(F1131),ISNUMBER(I1131),I1131&gt;=F1131),ROUND((I1131-F1131)*24,4),IF(OR(F1131&lt;&gt;"",I1131&lt;&gt;""),"",IF(AND(ISNUMBER(J1131),J1131&gt;=0),J1131,""))))</f>
        <v/>
      </c>
      <c r="P1131" s="10" t="str">
        <f>IF(B1131="","",IF(AND(ISNUMBER(F1131),ISNUMBER(I1131),I1131&gt;=F1131),"実績：門司発～門司着",IF(OR(F1131&lt;&gt;"",I1131&lt;&gt;""),"要確認：時刻不足・逆転",IF(AND(ISNUMBER(J1131),J1131&gt;=0),"実績：記録の時間","未確認"))))</f>
        <v/>
      </c>
      <c r="Q1131" s="10" t="str">
        <f>IF(B1131="","",IF(ISNUMBER(A1131),YEAR(A1131)-IF(MONTH(A1131)&lt;4,1,0),""))</f>
        <v/>
      </c>
      <c r="R1131" s="10" t="str">
        <f>IF(B1131="","",IF(OR(NOT(ISNUMBER(A1131)),C1131="",D1131="",L1131="",M1131="",AND(B1131&lt;&gt;"関豊丸",B1131&lt;&gt;"長豊丸")),"要確認：対象船・基本項目",IF(OR(P1131="要確認：時刻不足・逆転",AND(ISNUMBER(G1131),ISNUMBER(H1131),H1131&lt;G1131),AND(ISNUMBER(F1131),ISNUMBER(G1131),G1131&lt;F1131),AND(ISNUMBER(H1131),ISNUMBER(I1131),I1131&lt;H1131),AND(ISNUMBER(J1131),J1131&lt;0),AND(ISNUMBER(K1131),K1131&lt;0)),"要確認：時刻・時間・料金",IF(COUNTIFS(OtherPorts[作業日],A1131,OtherPorts[曳船名],B1131,OtherPorts[船名],D1131,OtherPorts[門司港発],F1131)&gt;1,"要確認：同じ他港作業が重複",IF(OR(NOT(ISNUMBER(O1131)),M1131="未確認"),"要確認：時間・根拠未確認","確認済")))))</f>
        <v/>
      </c>
      <c r="S1131" s="10" t="str">
        <f>IF(B1131="","",IF(ISNUMBER(K1131),0,1))</f>
        <v/>
      </c>
    </row>
    <row r="1132" spans="1:19" ht="24.95" customHeight="1" x14ac:dyDescent="0.2">
      <c r="A1132" s="20"/>
      <c r="B1132" s="7"/>
      <c r="C1132" s="7"/>
      <c r="D1132" s="7"/>
      <c r="E1132" s="7"/>
      <c r="F1132" s="26"/>
      <c r="G1132" s="26"/>
      <c r="H1132" s="26"/>
      <c r="I1132" s="26"/>
      <c r="J1132" s="32"/>
      <c r="K1132" s="35"/>
      <c r="L1132" s="7"/>
      <c r="M1132" s="7"/>
      <c r="N1132" s="7"/>
      <c r="O1132" s="18" t="str">
        <f>IF(B1132="","",IF(AND(ISNUMBER(F1132),ISNUMBER(I1132),I1132&gt;=F1132),ROUND((I1132-F1132)*24,4),IF(OR(F1132&lt;&gt;"",I1132&lt;&gt;""),"",IF(AND(ISNUMBER(J1132),J1132&gt;=0),J1132,""))))</f>
        <v/>
      </c>
      <c r="P1132" s="10" t="str">
        <f>IF(B1132="","",IF(AND(ISNUMBER(F1132),ISNUMBER(I1132),I1132&gt;=F1132),"実績：門司発～門司着",IF(OR(F1132&lt;&gt;"",I1132&lt;&gt;""),"要確認：時刻不足・逆転",IF(AND(ISNUMBER(J1132),J1132&gt;=0),"実績：記録の時間","未確認"))))</f>
        <v/>
      </c>
      <c r="Q1132" s="10" t="str">
        <f>IF(B1132="","",IF(ISNUMBER(A1132),YEAR(A1132)-IF(MONTH(A1132)&lt;4,1,0),""))</f>
        <v/>
      </c>
      <c r="R1132" s="10" t="str">
        <f>IF(B1132="","",IF(OR(NOT(ISNUMBER(A1132)),C1132="",D1132="",L1132="",M1132="",AND(B1132&lt;&gt;"関豊丸",B1132&lt;&gt;"長豊丸")),"要確認：対象船・基本項目",IF(OR(P1132="要確認：時刻不足・逆転",AND(ISNUMBER(G1132),ISNUMBER(H1132),H1132&lt;G1132),AND(ISNUMBER(F1132),ISNUMBER(G1132),G1132&lt;F1132),AND(ISNUMBER(H1132),ISNUMBER(I1132),I1132&lt;H1132),AND(ISNUMBER(J1132),J1132&lt;0),AND(ISNUMBER(K1132),K1132&lt;0)),"要確認：時刻・時間・料金",IF(COUNTIFS(OtherPorts[作業日],A1132,OtherPorts[曳船名],B1132,OtherPorts[船名],D1132,OtherPorts[門司港発],F1132)&gt;1,"要確認：同じ他港作業が重複",IF(OR(NOT(ISNUMBER(O1132)),M1132="未確認"),"要確認：時間・根拠未確認","確認済")))))</f>
        <v/>
      </c>
      <c r="S1132" s="10" t="str">
        <f>IF(B1132="","",IF(ISNUMBER(K1132),0,1))</f>
        <v/>
      </c>
    </row>
    <row r="1133" spans="1:19" ht="24.95" customHeight="1" x14ac:dyDescent="0.2">
      <c r="A1133" s="20"/>
      <c r="B1133" s="7"/>
      <c r="C1133" s="7"/>
      <c r="D1133" s="7"/>
      <c r="E1133" s="7"/>
      <c r="F1133" s="26"/>
      <c r="G1133" s="26"/>
      <c r="H1133" s="26"/>
      <c r="I1133" s="26"/>
      <c r="J1133" s="32"/>
      <c r="K1133" s="35"/>
      <c r="L1133" s="7"/>
      <c r="M1133" s="7"/>
      <c r="N1133" s="7"/>
      <c r="O1133" s="18" t="str">
        <f>IF(B1133="","",IF(AND(ISNUMBER(F1133),ISNUMBER(I1133),I1133&gt;=F1133),ROUND((I1133-F1133)*24,4),IF(OR(F1133&lt;&gt;"",I1133&lt;&gt;""),"",IF(AND(ISNUMBER(J1133),J1133&gt;=0),J1133,""))))</f>
        <v/>
      </c>
      <c r="P1133" s="10" t="str">
        <f>IF(B1133="","",IF(AND(ISNUMBER(F1133),ISNUMBER(I1133),I1133&gt;=F1133),"実績：門司発～門司着",IF(OR(F1133&lt;&gt;"",I1133&lt;&gt;""),"要確認：時刻不足・逆転",IF(AND(ISNUMBER(J1133),J1133&gt;=0),"実績：記録の時間","未確認"))))</f>
        <v/>
      </c>
      <c r="Q1133" s="10" t="str">
        <f>IF(B1133="","",IF(ISNUMBER(A1133),YEAR(A1133)-IF(MONTH(A1133)&lt;4,1,0),""))</f>
        <v/>
      </c>
      <c r="R1133" s="10" t="str">
        <f>IF(B1133="","",IF(OR(NOT(ISNUMBER(A1133)),C1133="",D1133="",L1133="",M1133="",AND(B1133&lt;&gt;"関豊丸",B1133&lt;&gt;"長豊丸")),"要確認：対象船・基本項目",IF(OR(P1133="要確認：時刻不足・逆転",AND(ISNUMBER(G1133),ISNUMBER(H1133),H1133&lt;G1133),AND(ISNUMBER(F1133),ISNUMBER(G1133),G1133&lt;F1133),AND(ISNUMBER(H1133),ISNUMBER(I1133),I1133&lt;H1133),AND(ISNUMBER(J1133),J1133&lt;0),AND(ISNUMBER(K1133),K1133&lt;0)),"要確認：時刻・時間・料金",IF(COUNTIFS(OtherPorts[作業日],A1133,OtherPorts[曳船名],B1133,OtherPorts[船名],D1133,OtherPorts[門司港発],F1133)&gt;1,"要確認：同じ他港作業が重複",IF(OR(NOT(ISNUMBER(O1133)),M1133="未確認"),"要確認：時間・根拠未確認","確認済")))))</f>
        <v/>
      </c>
      <c r="S1133" s="10" t="str">
        <f>IF(B1133="","",IF(ISNUMBER(K1133),0,1))</f>
        <v/>
      </c>
    </row>
    <row r="1134" spans="1:19" ht="24.95" customHeight="1" x14ac:dyDescent="0.2">
      <c r="A1134" s="20"/>
      <c r="B1134" s="7"/>
      <c r="C1134" s="7"/>
      <c r="D1134" s="7"/>
      <c r="E1134" s="7"/>
      <c r="F1134" s="26"/>
      <c r="G1134" s="26"/>
      <c r="H1134" s="26"/>
      <c r="I1134" s="26"/>
      <c r="J1134" s="32"/>
      <c r="K1134" s="35"/>
      <c r="L1134" s="7"/>
      <c r="M1134" s="7"/>
      <c r="N1134" s="7"/>
      <c r="O1134" s="18" t="str">
        <f>IF(B1134="","",IF(AND(ISNUMBER(F1134),ISNUMBER(I1134),I1134&gt;=F1134),ROUND((I1134-F1134)*24,4),IF(OR(F1134&lt;&gt;"",I1134&lt;&gt;""),"",IF(AND(ISNUMBER(J1134),J1134&gt;=0),J1134,""))))</f>
        <v/>
      </c>
      <c r="P1134" s="10" t="str">
        <f>IF(B1134="","",IF(AND(ISNUMBER(F1134),ISNUMBER(I1134),I1134&gt;=F1134),"実績：門司発～門司着",IF(OR(F1134&lt;&gt;"",I1134&lt;&gt;""),"要確認：時刻不足・逆転",IF(AND(ISNUMBER(J1134),J1134&gt;=0),"実績：記録の時間","未確認"))))</f>
        <v/>
      </c>
      <c r="Q1134" s="10" t="str">
        <f>IF(B1134="","",IF(ISNUMBER(A1134),YEAR(A1134)-IF(MONTH(A1134)&lt;4,1,0),""))</f>
        <v/>
      </c>
      <c r="R1134" s="10" t="str">
        <f>IF(B1134="","",IF(OR(NOT(ISNUMBER(A1134)),C1134="",D1134="",L1134="",M1134="",AND(B1134&lt;&gt;"関豊丸",B1134&lt;&gt;"長豊丸")),"要確認：対象船・基本項目",IF(OR(P1134="要確認：時刻不足・逆転",AND(ISNUMBER(G1134),ISNUMBER(H1134),H1134&lt;G1134),AND(ISNUMBER(F1134),ISNUMBER(G1134),G1134&lt;F1134),AND(ISNUMBER(H1134),ISNUMBER(I1134),I1134&lt;H1134),AND(ISNUMBER(J1134),J1134&lt;0),AND(ISNUMBER(K1134),K1134&lt;0)),"要確認：時刻・時間・料金",IF(COUNTIFS(OtherPorts[作業日],A1134,OtherPorts[曳船名],B1134,OtherPorts[船名],D1134,OtherPorts[門司港発],F1134)&gt;1,"要確認：同じ他港作業が重複",IF(OR(NOT(ISNUMBER(O1134)),M1134="未確認"),"要確認：時間・根拠未確認","確認済")))))</f>
        <v/>
      </c>
      <c r="S1134" s="10" t="str">
        <f>IF(B1134="","",IF(ISNUMBER(K1134),0,1))</f>
        <v/>
      </c>
    </row>
    <row r="1135" spans="1:19" ht="24.95" customHeight="1" x14ac:dyDescent="0.2">
      <c r="A1135" s="20"/>
      <c r="B1135" s="7"/>
      <c r="C1135" s="7"/>
      <c r="D1135" s="7"/>
      <c r="E1135" s="7"/>
      <c r="F1135" s="26"/>
      <c r="G1135" s="26"/>
      <c r="H1135" s="26"/>
      <c r="I1135" s="26"/>
      <c r="J1135" s="32"/>
      <c r="K1135" s="35"/>
      <c r="L1135" s="7"/>
      <c r="M1135" s="7"/>
      <c r="N1135" s="7"/>
      <c r="O1135" s="18" t="str">
        <f>IF(B1135="","",IF(AND(ISNUMBER(F1135),ISNUMBER(I1135),I1135&gt;=F1135),ROUND((I1135-F1135)*24,4),IF(OR(F1135&lt;&gt;"",I1135&lt;&gt;""),"",IF(AND(ISNUMBER(J1135),J1135&gt;=0),J1135,""))))</f>
        <v/>
      </c>
      <c r="P1135" s="10" t="str">
        <f>IF(B1135="","",IF(AND(ISNUMBER(F1135),ISNUMBER(I1135),I1135&gt;=F1135),"実績：門司発～門司着",IF(OR(F1135&lt;&gt;"",I1135&lt;&gt;""),"要確認：時刻不足・逆転",IF(AND(ISNUMBER(J1135),J1135&gt;=0),"実績：記録の時間","未確認"))))</f>
        <v/>
      </c>
      <c r="Q1135" s="10" t="str">
        <f>IF(B1135="","",IF(ISNUMBER(A1135),YEAR(A1135)-IF(MONTH(A1135)&lt;4,1,0),""))</f>
        <v/>
      </c>
      <c r="R1135" s="10" t="str">
        <f>IF(B1135="","",IF(OR(NOT(ISNUMBER(A1135)),C1135="",D1135="",L1135="",M1135="",AND(B1135&lt;&gt;"関豊丸",B1135&lt;&gt;"長豊丸")),"要確認：対象船・基本項目",IF(OR(P1135="要確認：時刻不足・逆転",AND(ISNUMBER(G1135),ISNUMBER(H1135),H1135&lt;G1135),AND(ISNUMBER(F1135),ISNUMBER(G1135),G1135&lt;F1135),AND(ISNUMBER(H1135),ISNUMBER(I1135),I1135&lt;H1135),AND(ISNUMBER(J1135),J1135&lt;0),AND(ISNUMBER(K1135),K1135&lt;0)),"要確認：時刻・時間・料金",IF(COUNTIFS(OtherPorts[作業日],A1135,OtherPorts[曳船名],B1135,OtherPorts[船名],D1135,OtherPorts[門司港発],F1135)&gt;1,"要確認：同じ他港作業が重複",IF(OR(NOT(ISNUMBER(O1135)),M1135="未確認"),"要確認：時間・根拠未確認","確認済")))))</f>
        <v/>
      </c>
      <c r="S1135" s="10" t="str">
        <f>IF(B1135="","",IF(ISNUMBER(K1135),0,1))</f>
        <v/>
      </c>
    </row>
    <row r="1136" spans="1:19" ht="24.95" customHeight="1" x14ac:dyDescent="0.2">
      <c r="A1136" s="20"/>
      <c r="B1136" s="7"/>
      <c r="C1136" s="7"/>
      <c r="D1136" s="7"/>
      <c r="E1136" s="7"/>
      <c r="F1136" s="26"/>
      <c r="G1136" s="26"/>
      <c r="H1136" s="26"/>
      <c r="I1136" s="26"/>
      <c r="J1136" s="32"/>
      <c r="K1136" s="35"/>
      <c r="L1136" s="7"/>
      <c r="M1136" s="7"/>
      <c r="N1136" s="7"/>
      <c r="O1136" s="18" t="str">
        <f>IF(B1136="","",IF(AND(ISNUMBER(F1136),ISNUMBER(I1136),I1136&gt;=F1136),ROUND((I1136-F1136)*24,4),IF(OR(F1136&lt;&gt;"",I1136&lt;&gt;""),"",IF(AND(ISNUMBER(J1136),J1136&gt;=0),J1136,""))))</f>
        <v/>
      </c>
      <c r="P1136" s="10" t="str">
        <f>IF(B1136="","",IF(AND(ISNUMBER(F1136),ISNUMBER(I1136),I1136&gt;=F1136),"実績：門司発～門司着",IF(OR(F1136&lt;&gt;"",I1136&lt;&gt;""),"要確認：時刻不足・逆転",IF(AND(ISNUMBER(J1136),J1136&gt;=0),"実績：記録の時間","未確認"))))</f>
        <v/>
      </c>
      <c r="Q1136" s="10" t="str">
        <f>IF(B1136="","",IF(ISNUMBER(A1136),YEAR(A1136)-IF(MONTH(A1136)&lt;4,1,0),""))</f>
        <v/>
      </c>
      <c r="R1136" s="10" t="str">
        <f>IF(B1136="","",IF(OR(NOT(ISNUMBER(A1136)),C1136="",D1136="",L1136="",M1136="",AND(B1136&lt;&gt;"関豊丸",B1136&lt;&gt;"長豊丸")),"要確認：対象船・基本項目",IF(OR(P1136="要確認：時刻不足・逆転",AND(ISNUMBER(G1136),ISNUMBER(H1136),H1136&lt;G1136),AND(ISNUMBER(F1136),ISNUMBER(G1136),G1136&lt;F1136),AND(ISNUMBER(H1136),ISNUMBER(I1136),I1136&lt;H1136),AND(ISNUMBER(J1136),J1136&lt;0),AND(ISNUMBER(K1136),K1136&lt;0)),"要確認：時刻・時間・料金",IF(COUNTIFS(OtherPorts[作業日],A1136,OtherPorts[曳船名],B1136,OtherPorts[船名],D1136,OtherPorts[門司港発],F1136)&gt;1,"要確認：同じ他港作業が重複",IF(OR(NOT(ISNUMBER(O1136)),M1136="未確認"),"要確認：時間・根拠未確認","確認済")))))</f>
        <v/>
      </c>
      <c r="S1136" s="10" t="str">
        <f>IF(B1136="","",IF(ISNUMBER(K1136),0,1))</f>
        <v/>
      </c>
    </row>
    <row r="1137" spans="1:19" ht="24.95" customHeight="1" x14ac:dyDescent="0.2">
      <c r="A1137" s="20"/>
      <c r="B1137" s="7"/>
      <c r="C1137" s="7"/>
      <c r="D1137" s="7"/>
      <c r="E1137" s="7"/>
      <c r="F1137" s="26"/>
      <c r="G1137" s="26"/>
      <c r="H1137" s="26"/>
      <c r="I1137" s="26"/>
      <c r="J1137" s="32"/>
      <c r="K1137" s="35"/>
      <c r="L1137" s="7"/>
      <c r="M1137" s="7"/>
      <c r="N1137" s="7"/>
      <c r="O1137" s="18" t="str">
        <f>IF(B1137="","",IF(AND(ISNUMBER(F1137),ISNUMBER(I1137),I1137&gt;=F1137),ROUND((I1137-F1137)*24,4),IF(OR(F1137&lt;&gt;"",I1137&lt;&gt;""),"",IF(AND(ISNUMBER(J1137),J1137&gt;=0),J1137,""))))</f>
        <v/>
      </c>
      <c r="P1137" s="10" t="str">
        <f>IF(B1137="","",IF(AND(ISNUMBER(F1137),ISNUMBER(I1137),I1137&gt;=F1137),"実績：門司発～門司着",IF(OR(F1137&lt;&gt;"",I1137&lt;&gt;""),"要確認：時刻不足・逆転",IF(AND(ISNUMBER(J1137),J1137&gt;=0),"実績：記録の時間","未確認"))))</f>
        <v/>
      </c>
      <c r="Q1137" s="10" t="str">
        <f>IF(B1137="","",IF(ISNUMBER(A1137),YEAR(A1137)-IF(MONTH(A1137)&lt;4,1,0),""))</f>
        <v/>
      </c>
      <c r="R1137" s="10" t="str">
        <f>IF(B1137="","",IF(OR(NOT(ISNUMBER(A1137)),C1137="",D1137="",L1137="",M1137="",AND(B1137&lt;&gt;"関豊丸",B1137&lt;&gt;"長豊丸")),"要確認：対象船・基本項目",IF(OR(P1137="要確認：時刻不足・逆転",AND(ISNUMBER(G1137),ISNUMBER(H1137),H1137&lt;G1137),AND(ISNUMBER(F1137),ISNUMBER(G1137),G1137&lt;F1137),AND(ISNUMBER(H1137),ISNUMBER(I1137),I1137&lt;H1137),AND(ISNUMBER(J1137),J1137&lt;0),AND(ISNUMBER(K1137),K1137&lt;0)),"要確認：時刻・時間・料金",IF(COUNTIFS(OtherPorts[作業日],A1137,OtherPorts[曳船名],B1137,OtherPorts[船名],D1137,OtherPorts[門司港発],F1137)&gt;1,"要確認：同じ他港作業が重複",IF(OR(NOT(ISNUMBER(O1137)),M1137="未確認"),"要確認：時間・根拠未確認","確認済")))))</f>
        <v/>
      </c>
      <c r="S1137" s="10" t="str">
        <f>IF(B1137="","",IF(ISNUMBER(K1137),0,1))</f>
        <v/>
      </c>
    </row>
    <row r="1138" spans="1:19" ht="24.95" customHeight="1" x14ac:dyDescent="0.2">
      <c r="A1138" s="20"/>
      <c r="B1138" s="7"/>
      <c r="C1138" s="7"/>
      <c r="D1138" s="7"/>
      <c r="E1138" s="7"/>
      <c r="F1138" s="26"/>
      <c r="G1138" s="26"/>
      <c r="H1138" s="26"/>
      <c r="I1138" s="26"/>
      <c r="J1138" s="32"/>
      <c r="K1138" s="35"/>
      <c r="L1138" s="7"/>
      <c r="M1138" s="7"/>
      <c r="N1138" s="7"/>
      <c r="O1138" s="18" t="str">
        <f>IF(B1138="","",IF(AND(ISNUMBER(F1138),ISNUMBER(I1138),I1138&gt;=F1138),ROUND((I1138-F1138)*24,4),IF(OR(F1138&lt;&gt;"",I1138&lt;&gt;""),"",IF(AND(ISNUMBER(J1138),J1138&gt;=0),J1138,""))))</f>
        <v/>
      </c>
      <c r="P1138" s="10" t="str">
        <f>IF(B1138="","",IF(AND(ISNUMBER(F1138),ISNUMBER(I1138),I1138&gt;=F1138),"実績：門司発～門司着",IF(OR(F1138&lt;&gt;"",I1138&lt;&gt;""),"要確認：時刻不足・逆転",IF(AND(ISNUMBER(J1138),J1138&gt;=0),"実績：記録の時間","未確認"))))</f>
        <v/>
      </c>
      <c r="Q1138" s="10" t="str">
        <f>IF(B1138="","",IF(ISNUMBER(A1138),YEAR(A1138)-IF(MONTH(A1138)&lt;4,1,0),""))</f>
        <v/>
      </c>
      <c r="R1138" s="10" t="str">
        <f>IF(B1138="","",IF(OR(NOT(ISNUMBER(A1138)),C1138="",D1138="",L1138="",M1138="",AND(B1138&lt;&gt;"関豊丸",B1138&lt;&gt;"長豊丸")),"要確認：対象船・基本項目",IF(OR(P1138="要確認：時刻不足・逆転",AND(ISNUMBER(G1138),ISNUMBER(H1138),H1138&lt;G1138),AND(ISNUMBER(F1138),ISNUMBER(G1138),G1138&lt;F1138),AND(ISNUMBER(H1138),ISNUMBER(I1138),I1138&lt;H1138),AND(ISNUMBER(J1138),J1138&lt;0),AND(ISNUMBER(K1138),K1138&lt;0)),"要確認：時刻・時間・料金",IF(COUNTIFS(OtherPorts[作業日],A1138,OtherPorts[曳船名],B1138,OtherPorts[船名],D1138,OtherPorts[門司港発],F1138)&gt;1,"要確認：同じ他港作業が重複",IF(OR(NOT(ISNUMBER(O1138)),M1138="未確認"),"要確認：時間・根拠未確認","確認済")))))</f>
        <v/>
      </c>
      <c r="S1138" s="10" t="str">
        <f>IF(B1138="","",IF(ISNUMBER(K1138),0,1))</f>
        <v/>
      </c>
    </row>
    <row r="1139" spans="1:19" ht="24.95" customHeight="1" x14ac:dyDescent="0.2">
      <c r="A1139" s="20"/>
      <c r="B1139" s="7"/>
      <c r="C1139" s="7"/>
      <c r="D1139" s="7"/>
      <c r="E1139" s="7"/>
      <c r="F1139" s="26"/>
      <c r="G1139" s="26"/>
      <c r="H1139" s="26"/>
      <c r="I1139" s="26"/>
      <c r="J1139" s="32"/>
      <c r="K1139" s="35"/>
      <c r="L1139" s="7"/>
      <c r="M1139" s="7"/>
      <c r="N1139" s="7"/>
      <c r="O1139" s="18" t="str">
        <f>IF(B1139="","",IF(AND(ISNUMBER(F1139),ISNUMBER(I1139),I1139&gt;=F1139),ROUND((I1139-F1139)*24,4),IF(OR(F1139&lt;&gt;"",I1139&lt;&gt;""),"",IF(AND(ISNUMBER(J1139),J1139&gt;=0),J1139,""))))</f>
        <v/>
      </c>
      <c r="P1139" s="10" t="str">
        <f>IF(B1139="","",IF(AND(ISNUMBER(F1139),ISNUMBER(I1139),I1139&gt;=F1139),"実績：門司発～門司着",IF(OR(F1139&lt;&gt;"",I1139&lt;&gt;""),"要確認：時刻不足・逆転",IF(AND(ISNUMBER(J1139),J1139&gt;=0),"実績：記録の時間","未確認"))))</f>
        <v/>
      </c>
      <c r="Q1139" s="10" t="str">
        <f>IF(B1139="","",IF(ISNUMBER(A1139),YEAR(A1139)-IF(MONTH(A1139)&lt;4,1,0),""))</f>
        <v/>
      </c>
      <c r="R1139" s="10" t="str">
        <f>IF(B1139="","",IF(OR(NOT(ISNUMBER(A1139)),C1139="",D1139="",L1139="",M1139="",AND(B1139&lt;&gt;"関豊丸",B1139&lt;&gt;"長豊丸")),"要確認：対象船・基本項目",IF(OR(P1139="要確認：時刻不足・逆転",AND(ISNUMBER(G1139),ISNUMBER(H1139),H1139&lt;G1139),AND(ISNUMBER(F1139),ISNUMBER(G1139),G1139&lt;F1139),AND(ISNUMBER(H1139),ISNUMBER(I1139),I1139&lt;H1139),AND(ISNUMBER(J1139),J1139&lt;0),AND(ISNUMBER(K1139),K1139&lt;0)),"要確認：時刻・時間・料金",IF(COUNTIFS(OtherPorts[作業日],A1139,OtherPorts[曳船名],B1139,OtherPorts[船名],D1139,OtherPorts[門司港発],F1139)&gt;1,"要確認：同じ他港作業が重複",IF(OR(NOT(ISNUMBER(O1139)),M1139="未確認"),"要確認：時間・根拠未確認","確認済")))))</f>
        <v/>
      </c>
      <c r="S1139" s="10" t="str">
        <f>IF(B1139="","",IF(ISNUMBER(K1139),0,1))</f>
        <v/>
      </c>
    </row>
    <row r="1140" spans="1:19" ht="24.95" customHeight="1" x14ac:dyDescent="0.2">
      <c r="A1140" s="20"/>
      <c r="B1140" s="7"/>
      <c r="C1140" s="7"/>
      <c r="D1140" s="7"/>
      <c r="E1140" s="7"/>
      <c r="F1140" s="26"/>
      <c r="G1140" s="26"/>
      <c r="H1140" s="26"/>
      <c r="I1140" s="26"/>
      <c r="J1140" s="32"/>
      <c r="K1140" s="35"/>
      <c r="L1140" s="7"/>
      <c r="M1140" s="7"/>
      <c r="N1140" s="7"/>
      <c r="O1140" s="18" t="str">
        <f>IF(B1140="","",IF(AND(ISNUMBER(F1140),ISNUMBER(I1140),I1140&gt;=F1140),ROUND((I1140-F1140)*24,4),IF(OR(F1140&lt;&gt;"",I1140&lt;&gt;""),"",IF(AND(ISNUMBER(J1140),J1140&gt;=0),J1140,""))))</f>
        <v/>
      </c>
      <c r="P1140" s="10" t="str">
        <f>IF(B1140="","",IF(AND(ISNUMBER(F1140),ISNUMBER(I1140),I1140&gt;=F1140),"実績：門司発～門司着",IF(OR(F1140&lt;&gt;"",I1140&lt;&gt;""),"要確認：時刻不足・逆転",IF(AND(ISNUMBER(J1140),J1140&gt;=0),"実績：記録の時間","未確認"))))</f>
        <v/>
      </c>
      <c r="Q1140" s="10" t="str">
        <f>IF(B1140="","",IF(ISNUMBER(A1140),YEAR(A1140)-IF(MONTH(A1140)&lt;4,1,0),""))</f>
        <v/>
      </c>
      <c r="R1140" s="10" t="str">
        <f>IF(B1140="","",IF(OR(NOT(ISNUMBER(A1140)),C1140="",D1140="",L1140="",M1140="",AND(B1140&lt;&gt;"関豊丸",B1140&lt;&gt;"長豊丸")),"要確認：対象船・基本項目",IF(OR(P1140="要確認：時刻不足・逆転",AND(ISNUMBER(G1140),ISNUMBER(H1140),H1140&lt;G1140),AND(ISNUMBER(F1140),ISNUMBER(G1140),G1140&lt;F1140),AND(ISNUMBER(H1140),ISNUMBER(I1140),I1140&lt;H1140),AND(ISNUMBER(J1140),J1140&lt;0),AND(ISNUMBER(K1140),K1140&lt;0)),"要確認：時刻・時間・料金",IF(COUNTIFS(OtherPorts[作業日],A1140,OtherPorts[曳船名],B1140,OtherPorts[船名],D1140,OtherPorts[門司港発],F1140)&gt;1,"要確認：同じ他港作業が重複",IF(OR(NOT(ISNUMBER(O1140)),M1140="未確認"),"要確認：時間・根拠未確認","確認済")))))</f>
        <v/>
      </c>
      <c r="S1140" s="10" t="str">
        <f>IF(B1140="","",IF(ISNUMBER(K1140),0,1))</f>
        <v/>
      </c>
    </row>
    <row r="1141" spans="1:19" ht="24.95" customHeight="1" x14ac:dyDescent="0.2">
      <c r="A1141" s="20"/>
      <c r="B1141" s="7"/>
      <c r="C1141" s="7"/>
      <c r="D1141" s="7"/>
      <c r="E1141" s="7"/>
      <c r="F1141" s="26"/>
      <c r="G1141" s="26"/>
      <c r="H1141" s="26"/>
      <c r="I1141" s="26"/>
      <c r="J1141" s="32"/>
      <c r="K1141" s="35"/>
      <c r="L1141" s="7"/>
      <c r="M1141" s="7"/>
      <c r="N1141" s="7"/>
      <c r="O1141" s="18" t="str">
        <f>IF(B1141="","",IF(AND(ISNUMBER(F1141),ISNUMBER(I1141),I1141&gt;=F1141),ROUND((I1141-F1141)*24,4),IF(OR(F1141&lt;&gt;"",I1141&lt;&gt;""),"",IF(AND(ISNUMBER(J1141),J1141&gt;=0),J1141,""))))</f>
        <v/>
      </c>
      <c r="P1141" s="10" t="str">
        <f>IF(B1141="","",IF(AND(ISNUMBER(F1141),ISNUMBER(I1141),I1141&gt;=F1141),"実績：門司発～門司着",IF(OR(F1141&lt;&gt;"",I1141&lt;&gt;""),"要確認：時刻不足・逆転",IF(AND(ISNUMBER(J1141),J1141&gt;=0),"実績：記録の時間","未確認"))))</f>
        <v/>
      </c>
      <c r="Q1141" s="10" t="str">
        <f>IF(B1141="","",IF(ISNUMBER(A1141),YEAR(A1141)-IF(MONTH(A1141)&lt;4,1,0),""))</f>
        <v/>
      </c>
      <c r="R1141" s="10" t="str">
        <f>IF(B1141="","",IF(OR(NOT(ISNUMBER(A1141)),C1141="",D1141="",L1141="",M1141="",AND(B1141&lt;&gt;"関豊丸",B1141&lt;&gt;"長豊丸")),"要確認：対象船・基本項目",IF(OR(P1141="要確認：時刻不足・逆転",AND(ISNUMBER(G1141),ISNUMBER(H1141),H1141&lt;G1141),AND(ISNUMBER(F1141),ISNUMBER(G1141),G1141&lt;F1141),AND(ISNUMBER(H1141),ISNUMBER(I1141),I1141&lt;H1141),AND(ISNUMBER(J1141),J1141&lt;0),AND(ISNUMBER(K1141),K1141&lt;0)),"要確認：時刻・時間・料金",IF(COUNTIFS(OtherPorts[作業日],A1141,OtherPorts[曳船名],B1141,OtherPorts[船名],D1141,OtherPorts[門司港発],F1141)&gt;1,"要確認：同じ他港作業が重複",IF(OR(NOT(ISNUMBER(O1141)),M1141="未確認"),"要確認：時間・根拠未確認","確認済")))))</f>
        <v/>
      </c>
      <c r="S1141" s="10" t="str">
        <f>IF(B1141="","",IF(ISNUMBER(K1141),0,1))</f>
        <v/>
      </c>
    </row>
    <row r="1142" spans="1:19" ht="24.95" customHeight="1" x14ac:dyDescent="0.2">
      <c r="A1142" s="20"/>
      <c r="B1142" s="7"/>
      <c r="C1142" s="7"/>
      <c r="D1142" s="7"/>
      <c r="E1142" s="7"/>
      <c r="F1142" s="26"/>
      <c r="G1142" s="26"/>
      <c r="H1142" s="26"/>
      <c r="I1142" s="26"/>
      <c r="J1142" s="32"/>
      <c r="K1142" s="35"/>
      <c r="L1142" s="7"/>
      <c r="M1142" s="7"/>
      <c r="N1142" s="7"/>
      <c r="O1142" s="18" t="str">
        <f>IF(B1142="","",IF(AND(ISNUMBER(F1142),ISNUMBER(I1142),I1142&gt;=F1142),ROUND((I1142-F1142)*24,4),IF(OR(F1142&lt;&gt;"",I1142&lt;&gt;""),"",IF(AND(ISNUMBER(J1142),J1142&gt;=0),J1142,""))))</f>
        <v/>
      </c>
      <c r="P1142" s="10" t="str">
        <f>IF(B1142="","",IF(AND(ISNUMBER(F1142),ISNUMBER(I1142),I1142&gt;=F1142),"実績：門司発～門司着",IF(OR(F1142&lt;&gt;"",I1142&lt;&gt;""),"要確認：時刻不足・逆転",IF(AND(ISNUMBER(J1142),J1142&gt;=0),"実績：記録の時間","未確認"))))</f>
        <v/>
      </c>
      <c r="Q1142" s="10" t="str">
        <f>IF(B1142="","",IF(ISNUMBER(A1142),YEAR(A1142)-IF(MONTH(A1142)&lt;4,1,0),""))</f>
        <v/>
      </c>
      <c r="R1142" s="10" t="str">
        <f>IF(B1142="","",IF(OR(NOT(ISNUMBER(A1142)),C1142="",D1142="",L1142="",M1142="",AND(B1142&lt;&gt;"関豊丸",B1142&lt;&gt;"長豊丸")),"要確認：対象船・基本項目",IF(OR(P1142="要確認：時刻不足・逆転",AND(ISNUMBER(G1142),ISNUMBER(H1142),H1142&lt;G1142),AND(ISNUMBER(F1142),ISNUMBER(G1142),G1142&lt;F1142),AND(ISNUMBER(H1142),ISNUMBER(I1142),I1142&lt;H1142),AND(ISNUMBER(J1142),J1142&lt;0),AND(ISNUMBER(K1142),K1142&lt;0)),"要確認：時刻・時間・料金",IF(COUNTIFS(OtherPorts[作業日],A1142,OtherPorts[曳船名],B1142,OtherPorts[船名],D1142,OtherPorts[門司港発],F1142)&gt;1,"要確認：同じ他港作業が重複",IF(OR(NOT(ISNUMBER(O1142)),M1142="未確認"),"要確認：時間・根拠未確認","確認済")))))</f>
        <v/>
      </c>
      <c r="S1142" s="10" t="str">
        <f>IF(B1142="","",IF(ISNUMBER(K1142),0,1))</f>
        <v/>
      </c>
    </row>
    <row r="1143" spans="1:19" ht="24.95" customHeight="1" x14ac:dyDescent="0.2">
      <c r="A1143" s="20"/>
      <c r="B1143" s="7"/>
      <c r="C1143" s="7"/>
      <c r="D1143" s="7"/>
      <c r="E1143" s="7"/>
      <c r="F1143" s="26"/>
      <c r="G1143" s="26"/>
      <c r="H1143" s="26"/>
      <c r="I1143" s="26"/>
      <c r="J1143" s="32"/>
      <c r="K1143" s="35"/>
      <c r="L1143" s="7"/>
      <c r="M1143" s="7"/>
      <c r="N1143" s="7"/>
      <c r="O1143" s="18" t="str">
        <f>IF(B1143="","",IF(AND(ISNUMBER(F1143),ISNUMBER(I1143),I1143&gt;=F1143),ROUND((I1143-F1143)*24,4),IF(OR(F1143&lt;&gt;"",I1143&lt;&gt;""),"",IF(AND(ISNUMBER(J1143),J1143&gt;=0),J1143,""))))</f>
        <v/>
      </c>
      <c r="P1143" s="10" t="str">
        <f>IF(B1143="","",IF(AND(ISNUMBER(F1143),ISNUMBER(I1143),I1143&gt;=F1143),"実績：門司発～門司着",IF(OR(F1143&lt;&gt;"",I1143&lt;&gt;""),"要確認：時刻不足・逆転",IF(AND(ISNUMBER(J1143),J1143&gt;=0),"実績：記録の時間","未確認"))))</f>
        <v/>
      </c>
      <c r="Q1143" s="10" t="str">
        <f>IF(B1143="","",IF(ISNUMBER(A1143),YEAR(A1143)-IF(MONTH(A1143)&lt;4,1,0),""))</f>
        <v/>
      </c>
      <c r="R1143" s="10" t="str">
        <f>IF(B1143="","",IF(OR(NOT(ISNUMBER(A1143)),C1143="",D1143="",L1143="",M1143="",AND(B1143&lt;&gt;"関豊丸",B1143&lt;&gt;"長豊丸")),"要確認：対象船・基本項目",IF(OR(P1143="要確認：時刻不足・逆転",AND(ISNUMBER(G1143),ISNUMBER(H1143),H1143&lt;G1143),AND(ISNUMBER(F1143),ISNUMBER(G1143),G1143&lt;F1143),AND(ISNUMBER(H1143),ISNUMBER(I1143),I1143&lt;H1143),AND(ISNUMBER(J1143),J1143&lt;0),AND(ISNUMBER(K1143),K1143&lt;0)),"要確認：時刻・時間・料金",IF(COUNTIFS(OtherPorts[作業日],A1143,OtherPorts[曳船名],B1143,OtherPorts[船名],D1143,OtherPorts[門司港発],F1143)&gt;1,"要確認：同じ他港作業が重複",IF(OR(NOT(ISNUMBER(O1143)),M1143="未確認"),"要確認：時間・根拠未確認","確認済")))))</f>
        <v/>
      </c>
      <c r="S1143" s="10" t="str">
        <f>IF(B1143="","",IF(ISNUMBER(K1143),0,1))</f>
        <v/>
      </c>
    </row>
    <row r="1144" spans="1:19" ht="24.95" customHeight="1" x14ac:dyDescent="0.2">
      <c r="A1144" s="20"/>
      <c r="B1144" s="7"/>
      <c r="C1144" s="7"/>
      <c r="D1144" s="7"/>
      <c r="E1144" s="7"/>
      <c r="F1144" s="26"/>
      <c r="G1144" s="26"/>
      <c r="H1144" s="26"/>
      <c r="I1144" s="26"/>
      <c r="J1144" s="32"/>
      <c r="K1144" s="35"/>
      <c r="L1144" s="7"/>
      <c r="M1144" s="7"/>
      <c r="N1144" s="7"/>
      <c r="O1144" s="18" t="str">
        <f>IF(B1144="","",IF(AND(ISNUMBER(F1144),ISNUMBER(I1144),I1144&gt;=F1144),ROUND((I1144-F1144)*24,4),IF(OR(F1144&lt;&gt;"",I1144&lt;&gt;""),"",IF(AND(ISNUMBER(J1144),J1144&gt;=0),J1144,""))))</f>
        <v/>
      </c>
      <c r="P1144" s="10" t="str">
        <f>IF(B1144="","",IF(AND(ISNUMBER(F1144),ISNUMBER(I1144),I1144&gt;=F1144),"実績：門司発～門司着",IF(OR(F1144&lt;&gt;"",I1144&lt;&gt;""),"要確認：時刻不足・逆転",IF(AND(ISNUMBER(J1144),J1144&gt;=0),"実績：記録の時間","未確認"))))</f>
        <v/>
      </c>
      <c r="Q1144" s="10" t="str">
        <f>IF(B1144="","",IF(ISNUMBER(A1144),YEAR(A1144)-IF(MONTH(A1144)&lt;4,1,0),""))</f>
        <v/>
      </c>
      <c r="R1144" s="10" t="str">
        <f>IF(B1144="","",IF(OR(NOT(ISNUMBER(A1144)),C1144="",D1144="",L1144="",M1144="",AND(B1144&lt;&gt;"関豊丸",B1144&lt;&gt;"長豊丸")),"要確認：対象船・基本項目",IF(OR(P1144="要確認：時刻不足・逆転",AND(ISNUMBER(G1144),ISNUMBER(H1144),H1144&lt;G1144),AND(ISNUMBER(F1144),ISNUMBER(G1144),G1144&lt;F1144),AND(ISNUMBER(H1144),ISNUMBER(I1144),I1144&lt;H1144),AND(ISNUMBER(J1144),J1144&lt;0),AND(ISNUMBER(K1144),K1144&lt;0)),"要確認：時刻・時間・料金",IF(COUNTIFS(OtherPorts[作業日],A1144,OtherPorts[曳船名],B1144,OtherPorts[船名],D1144,OtherPorts[門司港発],F1144)&gt;1,"要確認：同じ他港作業が重複",IF(OR(NOT(ISNUMBER(O1144)),M1144="未確認"),"要確認：時間・根拠未確認","確認済")))))</f>
        <v/>
      </c>
      <c r="S1144" s="10" t="str">
        <f>IF(B1144="","",IF(ISNUMBER(K1144),0,1))</f>
        <v/>
      </c>
    </row>
    <row r="1145" spans="1:19" ht="24.95" customHeight="1" x14ac:dyDescent="0.2">
      <c r="A1145" s="20"/>
      <c r="B1145" s="7"/>
      <c r="C1145" s="7"/>
      <c r="D1145" s="7"/>
      <c r="E1145" s="7"/>
      <c r="F1145" s="26"/>
      <c r="G1145" s="26"/>
      <c r="H1145" s="26"/>
      <c r="I1145" s="26"/>
      <c r="J1145" s="32"/>
      <c r="K1145" s="35"/>
      <c r="L1145" s="7"/>
      <c r="M1145" s="7"/>
      <c r="N1145" s="7"/>
      <c r="O1145" s="18" t="str">
        <f>IF(B1145="","",IF(AND(ISNUMBER(F1145),ISNUMBER(I1145),I1145&gt;=F1145),ROUND((I1145-F1145)*24,4),IF(OR(F1145&lt;&gt;"",I1145&lt;&gt;""),"",IF(AND(ISNUMBER(J1145),J1145&gt;=0),J1145,""))))</f>
        <v/>
      </c>
      <c r="P1145" s="10" t="str">
        <f>IF(B1145="","",IF(AND(ISNUMBER(F1145),ISNUMBER(I1145),I1145&gt;=F1145),"実績：門司発～門司着",IF(OR(F1145&lt;&gt;"",I1145&lt;&gt;""),"要確認：時刻不足・逆転",IF(AND(ISNUMBER(J1145),J1145&gt;=0),"実績：記録の時間","未確認"))))</f>
        <v/>
      </c>
      <c r="Q1145" s="10" t="str">
        <f>IF(B1145="","",IF(ISNUMBER(A1145),YEAR(A1145)-IF(MONTH(A1145)&lt;4,1,0),""))</f>
        <v/>
      </c>
      <c r="R1145" s="10" t="str">
        <f>IF(B1145="","",IF(OR(NOT(ISNUMBER(A1145)),C1145="",D1145="",L1145="",M1145="",AND(B1145&lt;&gt;"関豊丸",B1145&lt;&gt;"長豊丸")),"要確認：対象船・基本項目",IF(OR(P1145="要確認：時刻不足・逆転",AND(ISNUMBER(G1145),ISNUMBER(H1145),H1145&lt;G1145),AND(ISNUMBER(F1145),ISNUMBER(G1145),G1145&lt;F1145),AND(ISNUMBER(H1145),ISNUMBER(I1145),I1145&lt;H1145),AND(ISNUMBER(J1145),J1145&lt;0),AND(ISNUMBER(K1145),K1145&lt;0)),"要確認：時刻・時間・料金",IF(COUNTIFS(OtherPorts[作業日],A1145,OtherPorts[曳船名],B1145,OtherPorts[船名],D1145,OtherPorts[門司港発],F1145)&gt;1,"要確認：同じ他港作業が重複",IF(OR(NOT(ISNUMBER(O1145)),M1145="未確認"),"要確認：時間・根拠未確認","確認済")))))</f>
        <v/>
      </c>
      <c r="S1145" s="10" t="str">
        <f>IF(B1145="","",IF(ISNUMBER(K1145),0,1))</f>
        <v/>
      </c>
    </row>
    <row r="1146" spans="1:19" ht="24.95" customHeight="1" x14ac:dyDescent="0.2">
      <c r="A1146" s="20"/>
      <c r="B1146" s="7"/>
      <c r="C1146" s="7"/>
      <c r="D1146" s="7"/>
      <c r="E1146" s="7"/>
      <c r="F1146" s="26"/>
      <c r="G1146" s="26"/>
      <c r="H1146" s="26"/>
      <c r="I1146" s="26"/>
      <c r="J1146" s="32"/>
      <c r="K1146" s="35"/>
      <c r="L1146" s="7"/>
      <c r="M1146" s="7"/>
      <c r="N1146" s="7"/>
      <c r="O1146" s="18" t="str">
        <f>IF(B1146="","",IF(AND(ISNUMBER(F1146),ISNUMBER(I1146),I1146&gt;=F1146),ROUND((I1146-F1146)*24,4),IF(OR(F1146&lt;&gt;"",I1146&lt;&gt;""),"",IF(AND(ISNUMBER(J1146),J1146&gt;=0),J1146,""))))</f>
        <v/>
      </c>
      <c r="P1146" s="10" t="str">
        <f>IF(B1146="","",IF(AND(ISNUMBER(F1146),ISNUMBER(I1146),I1146&gt;=F1146),"実績：門司発～門司着",IF(OR(F1146&lt;&gt;"",I1146&lt;&gt;""),"要確認：時刻不足・逆転",IF(AND(ISNUMBER(J1146),J1146&gt;=0),"実績：記録の時間","未確認"))))</f>
        <v/>
      </c>
      <c r="Q1146" s="10" t="str">
        <f>IF(B1146="","",IF(ISNUMBER(A1146),YEAR(A1146)-IF(MONTH(A1146)&lt;4,1,0),""))</f>
        <v/>
      </c>
      <c r="R1146" s="10" t="str">
        <f>IF(B1146="","",IF(OR(NOT(ISNUMBER(A1146)),C1146="",D1146="",L1146="",M1146="",AND(B1146&lt;&gt;"関豊丸",B1146&lt;&gt;"長豊丸")),"要確認：対象船・基本項目",IF(OR(P1146="要確認：時刻不足・逆転",AND(ISNUMBER(G1146),ISNUMBER(H1146),H1146&lt;G1146),AND(ISNUMBER(F1146),ISNUMBER(G1146),G1146&lt;F1146),AND(ISNUMBER(H1146),ISNUMBER(I1146),I1146&lt;H1146),AND(ISNUMBER(J1146),J1146&lt;0),AND(ISNUMBER(K1146),K1146&lt;0)),"要確認：時刻・時間・料金",IF(COUNTIFS(OtherPorts[作業日],A1146,OtherPorts[曳船名],B1146,OtherPorts[船名],D1146,OtherPorts[門司港発],F1146)&gt;1,"要確認：同じ他港作業が重複",IF(OR(NOT(ISNUMBER(O1146)),M1146="未確認"),"要確認：時間・根拠未確認","確認済")))))</f>
        <v/>
      </c>
      <c r="S1146" s="10" t="str">
        <f>IF(B1146="","",IF(ISNUMBER(K1146),0,1))</f>
        <v/>
      </c>
    </row>
    <row r="1147" spans="1:19" ht="24.95" customHeight="1" x14ac:dyDescent="0.2">
      <c r="A1147" s="20"/>
      <c r="B1147" s="7"/>
      <c r="C1147" s="7"/>
      <c r="D1147" s="7"/>
      <c r="E1147" s="7"/>
      <c r="F1147" s="26"/>
      <c r="G1147" s="26"/>
      <c r="H1147" s="26"/>
      <c r="I1147" s="26"/>
      <c r="J1147" s="32"/>
      <c r="K1147" s="35"/>
      <c r="L1147" s="7"/>
      <c r="M1147" s="7"/>
      <c r="N1147" s="7"/>
      <c r="O1147" s="18" t="str">
        <f>IF(B1147="","",IF(AND(ISNUMBER(F1147),ISNUMBER(I1147),I1147&gt;=F1147),ROUND((I1147-F1147)*24,4),IF(OR(F1147&lt;&gt;"",I1147&lt;&gt;""),"",IF(AND(ISNUMBER(J1147),J1147&gt;=0),J1147,""))))</f>
        <v/>
      </c>
      <c r="P1147" s="10" t="str">
        <f>IF(B1147="","",IF(AND(ISNUMBER(F1147),ISNUMBER(I1147),I1147&gt;=F1147),"実績：門司発～門司着",IF(OR(F1147&lt;&gt;"",I1147&lt;&gt;""),"要確認：時刻不足・逆転",IF(AND(ISNUMBER(J1147),J1147&gt;=0),"実績：記録の時間","未確認"))))</f>
        <v/>
      </c>
      <c r="Q1147" s="10" t="str">
        <f>IF(B1147="","",IF(ISNUMBER(A1147),YEAR(A1147)-IF(MONTH(A1147)&lt;4,1,0),""))</f>
        <v/>
      </c>
      <c r="R1147" s="10" t="str">
        <f>IF(B1147="","",IF(OR(NOT(ISNUMBER(A1147)),C1147="",D1147="",L1147="",M1147="",AND(B1147&lt;&gt;"関豊丸",B1147&lt;&gt;"長豊丸")),"要確認：対象船・基本項目",IF(OR(P1147="要確認：時刻不足・逆転",AND(ISNUMBER(G1147),ISNUMBER(H1147),H1147&lt;G1147),AND(ISNUMBER(F1147),ISNUMBER(G1147),G1147&lt;F1147),AND(ISNUMBER(H1147),ISNUMBER(I1147),I1147&lt;H1147),AND(ISNUMBER(J1147),J1147&lt;0),AND(ISNUMBER(K1147),K1147&lt;0)),"要確認：時刻・時間・料金",IF(COUNTIFS(OtherPorts[作業日],A1147,OtherPorts[曳船名],B1147,OtherPorts[船名],D1147,OtherPorts[門司港発],F1147)&gt;1,"要確認：同じ他港作業が重複",IF(OR(NOT(ISNUMBER(O1147)),M1147="未確認"),"要確認：時間・根拠未確認","確認済")))))</f>
        <v/>
      </c>
      <c r="S1147" s="10" t="str">
        <f>IF(B1147="","",IF(ISNUMBER(K1147),0,1))</f>
        <v/>
      </c>
    </row>
    <row r="1148" spans="1:19" ht="24.95" customHeight="1" x14ac:dyDescent="0.2">
      <c r="A1148" s="20"/>
      <c r="B1148" s="7"/>
      <c r="C1148" s="7"/>
      <c r="D1148" s="7"/>
      <c r="E1148" s="7"/>
      <c r="F1148" s="26"/>
      <c r="G1148" s="26"/>
      <c r="H1148" s="26"/>
      <c r="I1148" s="26"/>
      <c r="J1148" s="32"/>
      <c r="K1148" s="35"/>
      <c r="L1148" s="7"/>
      <c r="M1148" s="7"/>
      <c r="N1148" s="7"/>
      <c r="O1148" s="18" t="str">
        <f>IF(B1148="","",IF(AND(ISNUMBER(F1148),ISNUMBER(I1148),I1148&gt;=F1148),ROUND((I1148-F1148)*24,4),IF(OR(F1148&lt;&gt;"",I1148&lt;&gt;""),"",IF(AND(ISNUMBER(J1148),J1148&gt;=0),J1148,""))))</f>
        <v/>
      </c>
      <c r="P1148" s="10" t="str">
        <f>IF(B1148="","",IF(AND(ISNUMBER(F1148),ISNUMBER(I1148),I1148&gt;=F1148),"実績：門司発～門司着",IF(OR(F1148&lt;&gt;"",I1148&lt;&gt;""),"要確認：時刻不足・逆転",IF(AND(ISNUMBER(J1148),J1148&gt;=0),"実績：記録の時間","未確認"))))</f>
        <v/>
      </c>
      <c r="Q1148" s="10" t="str">
        <f>IF(B1148="","",IF(ISNUMBER(A1148),YEAR(A1148)-IF(MONTH(A1148)&lt;4,1,0),""))</f>
        <v/>
      </c>
      <c r="R1148" s="10" t="str">
        <f>IF(B1148="","",IF(OR(NOT(ISNUMBER(A1148)),C1148="",D1148="",L1148="",M1148="",AND(B1148&lt;&gt;"関豊丸",B1148&lt;&gt;"長豊丸")),"要確認：対象船・基本項目",IF(OR(P1148="要確認：時刻不足・逆転",AND(ISNUMBER(G1148),ISNUMBER(H1148),H1148&lt;G1148),AND(ISNUMBER(F1148),ISNUMBER(G1148),G1148&lt;F1148),AND(ISNUMBER(H1148),ISNUMBER(I1148),I1148&lt;H1148),AND(ISNUMBER(J1148),J1148&lt;0),AND(ISNUMBER(K1148),K1148&lt;0)),"要確認：時刻・時間・料金",IF(COUNTIFS(OtherPorts[作業日],A1148,OtherPorts[曳船名],B1148,OtherPorts[船名],D1148,OtherPorts[門司港発],F1148)&gt;1,"要確認：同じ他港作業が重複",IF(OR(NOT(ISNUMBER(O1148)),M1148="未確認"),"要確認：時間・根拠未確認","確認済")))))</f>
        <v/>
      </c>
      <c r="S1148" s="10" t="str">
        <f>IF(B1148="","",IF(ISNUMBER(K1148),0,1))</f>
        <v/>
      </c>
    </row>
    <row r="1149" spans="1:19" ht="24.95" customHeight="1" x14ac:dyDescent="0.2">
      <c r="A1149" s="20"/>
      <c r="B1149" s="7"/>
      <c r="C1149" s="7"/>
      <c r="D1149" s="7"/>
      <c r="E1149" s="7"/>
      <c r="F1149" s="26"/>
      <c r="G1149" s="26"/>
      <c r="H1149" s="26"/>
      <c r="I1149" s="26"/>
      <c r="J1149" s="32"/>
      <c r="K1149" s="35"/>
      <c r="L1149" s="7"/>
      <c r="M1149" s="7"/>
      <c r="N1149" s="7"/>
      <c r="O1149" s="18" t="str">
        <f>IF(B1149="","",IF(AND(ISNUMBER(F1149),ISNUMBER(I1149),I1149&gt;=F1149),ROUND((I1149-F1149)*24,4),IF(OR(F1149&lt;&gt;"",I1149&lt;&gt;""),"",IF(AND(ISNUMBER(J1149),J1149&gt;=0),J1149,""))))</f>
        <v/>
      </c>
      <c r="P1149" s="10" t="str">
        <f>IF(B1149="","",IF(AND(ISNUMBER(F1149),ISNUMBER(I1149),I1149&gt;=F1149),"実績：門司発～門司着",IF(OR(F1149&lt;&gt;"",I1149&lt;&gt;""),"要確認：時刻不足・逆転",IF(AND(ISNUMBER(J1149),J1149&gt;=0),"実績：記録の時間","未確認"))))</f>
        <v/>
      </c>
      <c r="Q1149" s="10" t="str">
        <f>IF(B1149="","",IF(ISNUMBER(A1149),YEAR(A1149)-IF(MONTH(A1149)&lt;4,1,0),""))</f>
        <v/>
      </c>
      <c r="R1149" s="10" t="str">
        <f>IF(B1149="","",IF(OR(NOT(ISNUMBER(A1149)),C1149="",D1149="",L1149="",M1149="",AND(B1149&lt;&gt;"関豊丸",B1149&lt;&gt;"長豊丸")),"要確認：対象船・基本項目",IF(OR(P1149="要確認：時刻不足・逆転",AND(ISNUMBER(G1149),ISNUMBER(H1149),H1149&lt;G1149),AND(ISNUMBER(F1149),ISNUMBER(G1149),G1149&lt;F1149),AND(ISNUMBER(H1149),ISNUMBER(I1149),I1149&lt;H1149),AND(ISNUMBER(J1149),J1149&lt;0),AND(ISNUMBER(K1149),K1149&lt;0)),"要確認：時刻・時間・料金",IF(COUNTIFS(OtherPorts[作業日],A1149,OtherPorts[曳船名],B1149,OtherPorts[船名],D1149,OtherPorts[門司港発],F1149)&gt;1,"要確認：同じ他港作業が重複",IF(OR(NOT(ISNUMBER(O1149)),M1149="未確認"),"要確認：時間・根拠未確認","確認済")))))</f>
        <v/>
      </c>
      <c r="S1149" s="10" t="str">
        <f>IF(B1149="","",IF(ISNUMBER(K1149),0,1))</f>
        <v/>
      </c>
    </row>
    <row r="1150" spans="1:19" ht="24.95" customHeight="1" x14ac:dyDescent="0.2">
      <c r="A1150" s="20"/>
      <c r="B1150" s="7"/>
      <c r="C1150" s="7"/>
      <c r="D1150" s="7"/>
      <c r="E1150" s="7"/>
      <c r="F1150" s="26"/>
      <c r="G1150" s="26"/>
      <c r="H1150" s="26"/>
      <c r="I1150" s="26"/>
      <c r="J1150" s="32"/>
      <c r="K1150" s="35"/>
      <c r="L1150" s="7"/>
      <c r="M1150" s="7"/>
      <c r="N1150" s="7"/>
      <c r="O1150" s="18" t="str">
        <f>IF(B1150="","",IF(AND(ISNUMBER(F1150),ISNUMBER(I1150),I1150&gt;=F1150),ROUND((I1150-F1150)*24,4),IF(OR(F1150&lt;&gt;"",I1150&lt;&gt;""),"",IF(AND(ISNUMBER(J1150),J1150&gt;=0),J1150,""))))</f>
        <v/>
      </c>
      <c r="P1150" s="10" t="str">
        <f>IF(B1150="","",IF(AND(ISNUMBER(F1150),ISNUMBER(I1150),I1150&gt;=F1150),"実績：門司発～門司着",IF(OR(F1150&lt;&gt;"",I1150&lt;&gt;""),"要確認：時刻不足・逆転",IF(AND(ISNUMBER(J1150),J1150&gt;=0),"実績：記録の時間","未確認"))))</f>
        <v/>
      </c>
      <c r="Q1150" s="10" t="str">
        <f>IF(B1150="","",IF(ISNUMBER(A1150),YEAR(A1150)-IF(MONTH(A1150)&lt;4,1,0),""))</f>
        <v/>
      </c>
      <c r="R1150" s="10" t="str">
        <f>IF(B1150="","",IF(OR(NOT(ISNUMBER(A1150)),C1150="",D1150="",L1150="",M1150="",AND(B1150&lt;&gt;"関豊丸",B1150&lt;&gt;"長豊丸")),"要確認：対象船・基本項目",IF(OR(P1150="要確認：時刻不足・逆転",AND(ISNUMBER(G1150),ISNUMBER(H1150),H1150&lt;G1150),AND(ISNUMBER(F1150),ISNUMBER(G1150),G1150&lt;F1150),AND(ISNUMBER(H1150),ISNUMBER(I1150),I1150&lt;H1150),AND(ISNUMBER(J1150),J1150&lt;0),AND(ISNUMBER(K1150),K1150&lt;0)),"要確認：時刻・時間・料金",IF(COUNTIFS(OtherPorts[作業日],A1150,OtherPorts[曳船名],B1150,OtherPorts[船名],D1150,OtherPorts[門司港発],F1150)&gt;1,"要確認：同じ他港作業が重複",IF(OR(NOT(ISNUMBER(O1150)),M1150="未確認"),"要確認：時間・根拠未確認","確認済")))))</f>
        <v/>
      </c>
      <c r="S1150" s="10" t="str">
        <f>IF(B1150="","",IF(ISNUMBER(K1150),0,1))</f>
        <v/>
      </c>
    </row>
    <row r="1151" spans="1:19" ht="24.95" customHeight="1" x14ac:dyDescent="0.2">
      <c r="A1151" s="20"/>
      <c r="B1151" s="7"/>
      <c r="C1151" s="7"/>
      <c r="D1151" s="7"/>
      <c r="E1151" s="7"/>
      <c r="F1151" s="26"/>
      <c r="G1151" s="26"/>
      <c r="H1151" s="26"/>
      <c r="I1151" s="26"/>
      <c r="J1151" s="32"/>
      <c r="K1151" s="35"/>
      <c r="L1151" s="7"/>
      <c r="M1151" s="7"/>
      <c r="N1151" s="7"/>
      <c r="O1151" s="18" t="str">
        <f>IF(B1151="","",IF(AND(ISNUMBER(F1151),ISNUMBER(I1151),I1151&gt;=F1151),ROUND((I1151-F1151)*24,4),IF(OR(F1151&lt;&gt;"",I1151&lt;&gt;""),"",IF(AND(ISNUMBER(J1151),J1151&gt;=0),J1151,""))))</f>
        <v/>
      </c>
      <c r="P1151" s="10" t="str">
        <f>IF(B1151="","",IF(AND(ISNUMBER(F1151),ISNUMBER(I1151),I1151&gt;=F1151),"実績：門司発～門司着",IF(OR(F1151&lt;&gt;"",I1151&lt;&gt;""),"要確認：時刻不足・逆転",IF(AND(ISNUMBER(J1151),J1151&gt;=0),"実績：記録の時間","未確認"))))</f>
        <v/>
      </c>
      <c r="Q1151" s="10" t="str">
        <f>IF(B1151="","",IF(ISNUMBER(A1151),YEAR(A1151)-IF(MONTH(A1151)&lt;4,1,0),""))</f>
        <v/>
      </c>
      <c r="R1151" s="10" t="str">
        <f>IF(B1151="","",IF(OR(NOT(ISNUMBER(A1151)),C1151="",D1151="",L1151="",M1151="",AND(B1151&lt;&gt;"関豊丸",B1151&lt;&gt;"長豊丸")),"要確認：対象船・基本項目",IF(OR(P1151="要確認：時刻不足・逆転",AND(ISNUMBER(G1151),ISNUMBER(H1151),H1151&lt;G1151),AND(ISNUMBER(F1151),ISNUMBER(G1151),G1151&lt;F1151),AND(ISNUMBER(H1151),ISNUMBER(I1151),I1151&lt;H1151),AND(ISNUMBER(J1151),J1151&lt;0),AND(ISNUMBER(K1151),K1151&lt;0)),"要確認：時刻・時間・料金",IF(COUNTIFS(OtherPorts[作業日],A1151,OtherPorts[曳船名],B1151,OtherPorts[船名],D1151,OtherPorts[門司港発],F1151)&gt;1,"要確認：同じ他港作業が重複",IF(OR(NOT(ISNUMBER(O1151)),M1151="未確認"),"要確認：時間・根拠未確認","確認済")))))</f>
        <v/>
      </c>
      <c r="S1151" s="10" t="str">
        <f>IF(B1151="","",IF(ISNUMBER(K1151),0,1))</f>
        <v/>
      </c>
    </row>
    <row r="1152" spans="1:19" ht="24.95" customHeight="1" x14ac:dyDescent="0.2">
      <c r="A1152" s="20"/>
      <c r="B1152" s="7"/>
      <c r="C1152" s="7"/>
      <c r="D1152" s="7"/>
      <c r="E1152" s="7"/>
      <c r="F1152" s="26"/>
      <c r="G1152" s="26"/>
      <c r="H1152" s="26"/>
      <c r="I1152" s="26"/>
      <c r="J1152" s="32"/>
      <c r="K1152" s="35"/>
      <c r="L1152" s="7"/>
      <c r="M1152" s="7"/>
      <c r="N1152" s="7"/>
      <c r="O1152" s="18" t="str">
        <f>IF(B1152="","",IF(AND(ISNUMBER(F1152),ISNUMBER(I1152),I1152&gt;=F1152),ROUND((I1152-F1152)*24,4),IF(OR(F1152&lt;&gt;"",I1152&lt;&gt;""),"",IF(AND(ISNUMBER(J1152),J1152&gt;=0),J1152,""))))</f>
        <v/>
      </c>
      <c r="P1152" s="10" t="str">
        <f>IF(B1152="","",IF(AND(ISNUMBER(F1152),ISNUMBER(I1152),I1152&gt;=F1152),"実績：門司発～門司着",IF(OR(F1152&lt;&gt;"",I1152&lt;&gt;""),"要確認：時刻不足・逆転",IF(AND(ISNUMBER(J1152),J1152&gt;=0),"実績：記録の時間","未確認"))))</f>
        <v/>
      </c>
      <c r="Q1152" s="10" t="str">
        <f>IF(B1152="","",IF(ISNUMBER(A1152),YEAR(A1152)-IF(MONTH(A1152)&lt;4,1,0),""))</f>
        <v/>
      </c>
      <c r="R1152" s="10" t="str">
        <f>IF(B1152="","",IF(OR(NOT(ISNUMBER(A1152)),C1152="",D1152="",L1152="",M1152="",AND(B1152&lt;&gt;"関豊丸",B1152&lt;&gt;"長豊丸")),"要確認：対象船・基本項目",IF(OR(P1152="要確認：時刻不足・逆転",AND(ISNUMBER(G1152),ISNUMBER(H1152),H1152&lt;G1152),AND(ISNUMBER(F1152),ISNUMBER(G1152),G1152&lt;F1152),AND(ISNUMBER(H1152),ISNUMBER(I1152),I1152&lt;H1152),AND(ISNUMBER(J1152),J1152&lt;0),AND(ISNUMBER(K1152),K1152&lt;0)),"要確認：時刻・時間・料金",IF(COUNTIFS(OtherPorts[作業日],A1152,OtherPorts[曳船名],B1152,OtherPorts[船名],D1152,OtherPorts[門司港発],F1152)&gt;1,"要確認：同じ他港作業が重複",IF(OR(NOT(ISNUMBER(O1152)),M1152="未確認"),"要確認：時間・根拠未確認","確認済")))))</f>
        <v/>
      </c>
      <c r="S1152" s="10" t="str">
        <f>IF(B1152="","",IF(ISNUMBER(K1152),0,1))</f>
        <v/>
      </c>
    </row>
    <row r="1153" spans="1:19" ht="24.95" customHeight="1" x14ac:dyDescent="0.2">
      <c r="A1153" s="20"/>
      <c r="B1153" s="7"/>
      <c r="C1153" s="7"/>
      <c r="D1153" s="7"/>
      <c r="E1153" s="7"/>
      <c r="F1153" s="26"/>
      <c r="G1153" s="26"/>
      <c r="H1153" s="26"/>
      <c r="I1153" s="26"/>
      <c r="J1153" s="32"/>
      <c r="K1153" s="35"/>
      <c r="L1153" s="7"/>
      <c r="M1153" s="7"/>
      <c r="N1153" s="7"/>
      <c r="O1153" s="18" t="str">
        <f>IF(B1153="","",IF(AND(ISNUMBER(F1153),ISNUMBER(I1153),I1153&gt;=F1153),ROUND((I1153-F1153)*24,4),IF(OR(F1153&lt;&gt;"",I1153&lt;&gt;""),"",IF(AND(ISNUMBER(J1153),J1153&gt;=0),J1153,""))))</f>
        <v/>
      </c>
      <c r="P1153" s="10" t="str">
        <f>IF(B1153="","",IF(AND(ISNUMBER(F1153),ISNUMBER(I1153),I1153&gt;=F1153),"実績：門司発～門司着",IF(OR(F1153&lt;&gt;"",I1153&lt;&gt;""),"要確認：時刻不足・逆転",IF(AND(ISNUMBER(J1153),J1153&gt;=0),"実績：記録の時間","未確認"))))</f>
        <v/>
      </c>
      <c r="Q1153" s="10" t="str">
        <f>IF(B1153="","",IF(ISNUMBER(A1153),YEAR(A1153)-IF(MONTH(A1153)&lt;4,1,0),""))</f>
        <v/>
      </c>
      <c r="R1153" s="10" t="str">
        <f>IF(B1153="","",IF(OR(NOT(ISNUMBER(A1153)),C1153="",D1153="",L1153="",M1153="",AND(B1153&lt;&gt;"関豊丸",B1153&lt;&gt;"長豊丸")),"要確認：対象船・基本項目",IF(OR(P1153="要確認：時刻不足・逆転",AND(ISNUMBER(G1153),ISNUMBER(H1153),H1153&lt;G1153),AND(ISNUMBER(F1153),ISNUMBER(G1153),G1153&lt;F1153),AND(ISNUMBER(H1153),ISNUMBER(I1153),I1153&lt;H1153),AND(ISNUMBER(J1153),J1153&lt;0),AND(ISNUMBER(K1153),K1153&lt;0)),"要確認：時刻・時間・料金",IF(COUNTIFS(OtherPorts[作業日],A1153,OtherPorts[曳船名],B1153,OtherPorts[船名],D1153,OtherPorts[門司港発],F1153)&gt;1,"要確認：同じ他港作業が重複",IF(OR(NOT(ISNUMBER(O1153)),M1153="未確認"),"要確認：時間・根拠未確認","確認済")))))</f>
        <v/>
      </c>
      <c r="S1153" s="10" t="str">
        <f>IF(B1153="","",IF(ISNUMBER(K1153),0,1))</f>
        <v/>
      </c>
    </row>
    <row r="1154" spans="1:19" ht="24.95" customHeight="1" x14ac:dyDescent="0.2">
      <c r="A1154" s="20"/>
      <c r="B1154" s="7"/>
      <c r="C1154" s="7"/>
      <c r="D1154" s="7"/>
      <c r="E1154" s="7"/>
      <c r="F1154" s="26"/>
      <c r="G1154" s="26"/>
      <c r="H1154" s="26"/>
      <c r="I1154" s="26"/>
      <c r="J1154" s="32"/>
      <c r="K1154" s="35"/>
      <c r="L1154" s="7"/>
      <c r="M1154" s="7"/>
      <c r="N1154" s="7"/>
      <c r="O1154" s="18" t="str">
        <f>IF(B1154="","",IF(AND(ISNUMBER(F1154),ISNUMBER(I1154),I1154&gt;=F1154),ROUND((I1154-F1154)*24,4),IF(OR(F1154&lt;&gt;"",I1154&lt;&gt;""),"",IF(AND(ISNUMBER(J1154),J1154&gt;=0),J1154,""))))</f>
        <v/>
      </c>
      <c r="P1154" s="10" t="str">
        <f>IF(B1154="","",IF(AND(ISNUMBER(F1154),ISNUMBER(I1154),I1154&gt;=F1154),"実績：門司発～門司着",IF(OR(F1154&lt;&gt;"",I1154&lt;&gt;""),"要確認：時刻不足・逆転",IF(AND(ISNUMBER(J1154),J1154&gt;=0),"実績：記録の時間","未確認"))))</f>
        <v/>
      </c>
      <c r="Q1154" s="10" t="str">
        <f>IF(B1154="","",IF(ISNUMBER(A1154),YEAR(A1154)-IF(MONTH(A1154)&lt;4,1,0),""))</f>
        <v/>
      </c>
      <c r="R1154" s="10" t="str">
        <f>IF(B1154="","",IF(OR(NOT(ISNUMBER(A1154)),C1154="",D1154="",L1154="",M1154="",AND(B1154&lt;&gt;"関豊丸",B1154&lt;&gt;"長豊丸")),"要確認：対象船・基本項目",IF(OR(P1154="要確認：時刻不足・逆転",AND(ISNUMBER(G1154),ISNUMBER(H1154),H1154&lt;G1154),AND(ISNUMBER(F1154),ISNUMBER(G1154),G1154&lt;F1154),AND(ISNUMBER(H1154),ISNUMBER(I1154),I1154&lt;H1154),AND(ISNUMBER(J1154),J1154&lt;0),AND(ISNUMBER(K1154),K1154&lt;0)),"要確認：時刻・時間・料金",IF(COUNTIFS(OtherPorts[作業日],A1154,OtherPorts[曳船名],B1154,OtherPorts[船名],D1154,OtherPorts[門司港発],F1154)&gt;1,"要確認：同じ他港作業が重複",IF(OR(NOT(ISNUMBER(O1154)),M1154="未確認"),"要確認：時間・根拠未確認","確認済")))))</f>
        <v/>
      </c>
      <c r="S1154" s="10" t="str">
        <f>IF(B1154="","",IF(ISNUMBER(K1154),0,1))</f>
        <v/>
      </c>
    </row>
    <row r="1155" spans="1:19" ht="24.95" customHeight="1" x14ac:dyDescent="0.2">
      <c r="A1155" s="20"/>
      <c r="B1155" s="7"/>
      <c r="C1155" s="7"/>
      <c r="D1155" s="7"/>
      <c r="E1155" s="7"/>
      <c r="F1155" s="26"/>
      <c r="G1155" s="26"/>
      <c r="H1155" s="26"/>
      <c r="I1155" s="26"/>
      <c r="J1155" s="32"/>
      <c r="K1155" s="35"/>
      <c r="L1155" s="7"/>
      <c r="M1155" s="7"/>
      <c r="N1155" s="7"/>
      <c r="O1155" s="18" t="str">
        <f>IF(B1155="","",IF(AND(ISNUMBER(F1155),ISNUMBER(I1155),I1155&gt;=F1155),ROUND((I1155-F1155)*24,4),IF(OR(F1155&lt;&gt;"",I1155&lt;&gt;""),"",IF(AND(ISNUMBER(J1155),J1155&gt;=0),J1155,""))))</f>
        <v/>
      </c>
      <c r="P1155" s="10" t="str">
        <f>IF(B1155="","",IF(AND(ISNUMBER(F1155),ISNUMBER(I1155),I1155&gt;=F1155),"実績：門司発～門司着",IF(OR(F1155&lt;&gt;"",I1155&lt;&gt;""),"要確認：時刻不足・逆転",IF(AND(ISNUMBER(J1155),J1155&gt;=0),"実績：記録の時間","未確認"))))</f>
        <v/>
      </c>
      <c r="Q1155" s="10" t="str">
        <f>IF(B1155="","",IF(ISNUMBER(A1155),YEAR(A1155)-IF(MONTH(A1155)&lt;4,1,0),""))</f>
        <v/>
      </c>
      <c r="R1155" s="10" t="str">
        <f>IF(B1155="","",IF(OR(NOT(ISNUMBER(A1155)),C1155="",D1155="",L1155="",M1155="",AND(B1155&lt;&gt;"関豊丸",B1155&lt;&gt;"長豊丸")),"要確認：対象船・基本項目",IF(OR(P1155="要確認：時刻不足・逆転",AND(ISNUMBER(G1155),ISNUMBER(H1155),H1155&lt;G1155),AND(ISNUMBER(F1155),ISNUMBER(G1155),G1155&lt;F1155),AND(ISNUMBER(H1155),ISNUMBER(I1155),I1155&lt;H1155),AND(ISNUMBER(J1155),J1155&lt;0),AND(ISNUMBER(K1155),K1155&lt;0)),"要確認：時刻・時間・料金",IF(COUNTIFS(OtherPorts[作業日],A1155,OtherPorts[曳船名],B1155,OtherPorts[船名],D1155,OtherPorts[門司港発],F1155)&gt;1,"要確認：同じ他港作業が重複",IF(OR(NOT(ISNUMBER(O1155)),M1155="未確認"),"要確認：時間・根拠未確認","確認済")))))</f>
        <v/>
      </c>
      <c r="S1155" s="10" t="str">
        <f>IF(B1155="","",IF(ISNUMBER(K1155),0,1))</f>
        <v/>
      </c>
    </row>
    <row r="1156" spans="1:19" ht="24.95" customHeight="1" x14ac:dyDescent="0.2">
      <c r="A1156" s="20"/>
      <c r="B1156" s="7"/>
      <c r="C1156" s="7"/>
      <c r="D1156" s="7"/>
      <c r="E1156" s="7"/>
      <c r="F1156" s="26"/>
      <c r="G1156" s="26"/>
      <c r="H1156" s="26"/>
      <c r="I1156" s="26"/>
      <c r="J1156" s="32"/>
      <c r="K1156" s="35"/>
      <c r="L1156" s="7"/>
      <c r="M1156" s="7"/>
      <c r="N1156" s="7"/>
      <c r="O1156" s="18" t="str">
        <f>IF(B1156="","",IF(AND(ISNUMBER(F1156),ISNUMBER(I1156),I1156&gt;=F1156),ROUND((I1156-F1156)*24,4),IF(OR(F1156&lt;&gt;"",I1156&lt;&gt;""),"",IF(AND(ISNUMBER(J1156),J1156&gt;=0),J1156,""))))</f>
        <v/>
      </c>
      <c r="P1156" s="10" t="str">
        <f>IF(B1156="","",IF(AND(ISNUMBER(F1156),ISNUMBER(I1156),I1156&gt;=F1156),"実績：門司発～門司着",IF(OR(F1156&lt;&gt;"",I1156&lt;&gt;""),"要確認：時刻不足・逆転",IF(AND(ISNUMBER(J1156),J1156&gt;=0),"実績：記録の時間","未確認"))))</f>
        <v/>
      </c>
      <c r="Q1156" s="10" t="str">
        <f>IF(B1156="","",IF(ISNUMBER(A1156),YEAR(A1156)-IF(MONTH(A1156)&lt;4,1,0),""))</f>
        <v/>
      </c>
      <c r="R1156" s="10" t="str">
        <f>IF(B1156="","",IF(OR(NOT(ISNUMBER(A1156)),C1156="",D1156="",L1156="",M1156="",AND(B1156&lt;&gt;"関豊丸",B1156&lt;&gt;"長豊丸")),"要確認：対象船・基本項目",IF(OR(P1156="要確認：時刻不足・逆転",AND(ISNUMBER(G1156),ISNUMBER(H1156),H1156&lt;G1156),AND(ISNUMBER(F1156),ISNUMBER(G1156),G1156&lt;F1156),AND(ISNUMBER(H1156),ISNUMBER(I1156),I1156&lt;H1156),AND(ISNUMBER(J1156),J1156&lt;0),AND(ISNUMBER(K1156),K1156&lt;0)),"要確認：時刻・時間・料金",IF(COUNTIFS(OtherPorts[作業日],A1156,OtherPorts[曳船名],B1156,OtherPorts[船名],D1156,OtherPorts[門司港発],F1156)&gt;1,"要確認：同じ他港作業が重複",IF(OR(NOT(ISNUMBER(O1156)),M1156="未確認"),"要確認：時間・根拠未確認","確認済")))))</f>
        <v/>
      </c>
      <c r="S1156" s="10" t="str">
        <f>IF(B1156="","",IF(ISNUMBER(K1156),0,1))</f>
        <v/>
      </c>
    </row>
    <row r="1157" spans="1:19" ht="24.95" customHeight="1" x14ac:dyDescent="0.2">
      <c r="A1157" s="20"/>
      <c r="B1157" s="7"/>
      <c r="C1157" s="7"/>
      <c r="D1157" s="7"/>
      <c r="E1157" s="7"/>
      <c r="F1157" s="26"/>
      <c r="G1157" s="26"/>
      <c r="H1157" s="26"/>
      <c r="I1157" s="26"/>
      <c r="J1157" s="32"/>
      <c r="K1157" s="35"/>
      <c r="L1157" s="7"/>
      <c r="M1157" s="7"/>
      <c r="N1157" s="7"/>
      <c r="O1157" s="18" t="str">
        <f>IF(B1157="","",IF(AND(ISNUMBER(F1157),ISNUMBER(I1157),I1157&gt;=F1157),ROUND((I1157-F1157)*24,4),IF(OR(F1157&lt;&gt;"",I1157&lt;&gt;""),"",IF(AND(ISNUMBER(J1157),J1157&gt;=0),J1157,""))))</f>
        <v/>
      </c>
      <c r="P1157" s="10" t="str">
        <f>IF(B1157="","",IF(AND(ISNUMBER(F1157),ISNUMBER(I1157),I1157&gt;=F1157),"実績：門司発～門司着",IF(OR(F1157&lt;&gt;"",I1157&lt;&gt;""),"要確認：時刻不足・逆転",IF(AND(ISNUMBER(J1157),J1157&gt;=0),"実績：記録の時間","未確認"))))</f>
        <v/>
      </c>
      <c r="Q1157" s="10" t="str">
        <f>IF(B1157="","",IF(ISNUMBER(A1157),YEAR(A1157)-IF(MONTH(A1157)&lt;4,1,0),""))</f>
        <v/>
      </c>
      <c r="R1157" s="10" t="str">
        <f>IF(B1157="","",IF(OR(NOT(ISNUMBER(A1157)),C1157="",D1157="",L1157="",M1157="",AND(B1157&lt;&gt;"関豊丸",B1157&lt;&gt;"長豊丸")),"要確認：対象船・基本項目",IF(OR(P1157="要確認：時刻不足・逆転",AND(ISNUMBER(G1157),ISNUMBER(H1157),H1157&lt;G1157),AND(ISNUMBER(F1157),ISNUMBER(G1157),G1157&lt;F1157),AND(ISNUMBER(H1157),ISNUMBER(I1157),I1157&lt;H1157),AND(ISNUMBER(J1157),J1157&lt;0),AND(ISNUMBER(K1157),K1157&lt;0)),"要確認：時刻・時間・料金",IF(COUNTIFS(OtherPorts[作業日],A1157,OtherPorts[曳船名],B1157,OtherPorts[船名],D1157,OtherPorts[門司港発],F1157)&gt;1,"要確認：同じ他港作業が重複",IF(OR(NOT(ISNUMBER(O1157)),M1157="未確認"),"要確認：時間・根拠未確認","確認済")))))</f>
        <v/>
      </c>
      <c r="S1157" s="10" t="str">
        <f>IF(B1157="","",IF(ISNUMBER(K1157),0,1))</f>
        <v/>
      </c>
    </row>
    <row r="1158" spans="1:19" ht="24.95" customHeight="1" x14ac:dyDescent="0.2">
      <c r="A1158" s="20"/>
      <c r="B1158" s="7"/>
      <c r="C1158" s="7"/>
      <c r="D1158" s="7"/>
      <c r="E1158" s="7"/>
      <c r="F1158" s="26"/>
      <c r="G1158" s="26"/>
      <c r="H1158" s="26"/>
      <c r="I1158" s="26"/>
      <c r="J1158" s="32"/>
      <c r="K1158" s="35"/>
      <c r="L1158" s="7"/>
      <c r="M1158" s="7"/>
      <c r="N1158" s="7"/>
      <c r="O1158" s="18" t="str">
        <f>IF(B1158="","",IF(AND(ISNUMBER(F1158),ISNUMBER(I1158),I1158&gt;=F1158),ROUND((I1158-F1158)*24,4),IF(OR(F1158&lt;&gt;"",I1158&lt;&gt;""),"",IF(AND(ISNUMBER(J1158),J1158&gt;=0),J1158,""))))</f>
        <v/>
      </c>
      <c r="P1158" s="10" t="str">
        <f>IF(B1158="","",IF(AND(ISNUMBER(F1158),ISNUMBER(I1158),I1158&gt;=F1158),"実績：門司発～門司着",IF(OR(F1158&lt;&gt;"",I1158&lt;&gt;""),"要確認：時刻不足・逆転",IF(AND(ISNUMBER(J1158),J1158&gt;=0),"実績：記録の時間","未確認"))))</f>
        <v/>
      </c>
      <c r="Q1158" s="10" t="str">
        <f>IF(B1158="","",IF(ISNUMBER(A1158),YEAR(A1158)-IF(MONTH(A1158)&lt;4,1,0),""))</f>
        <v/>
      </c>
      <c r="R1158" s="10" t="str">
        <f>IF(B1158="","",IF(OR(NOT(ISNUMBER(A1158)),C1158="",D1158="",L1158="",M1158="",AND(B1158&lt;&gt;"関豊丸",B1158&lt;&gt;"長豊丸")),"要確認：対象船・基本項目",IF(OR(P1158="要確認：時刻不足・逆転",AND(ISNUMBER(G1158),ISNUMBER(H1158),H1158&lt;G1158),AND(ISNUMBER(F1158),ISNUMBER(G1158),G1158&lt;F1158),AND(ISNUMBER(H1158),ISNUMBER(I1158),I1158&lt;H1158),AND(ISNUMBER(J1158),J1158&lt;0),AND(ISNUMBER(K1158),K1158&lt;0)),"要確認：時刻・時間・料金",IF(COUNTIFS(OtherPorts[作業日],A1158,OtherPorts[曳船名],B1158,OtherPorts[船名],D1158,OtherPorts[門司港発],F1158)&gt;1,"要確認：同じ他港作業が重複",IF(OR(NOT(ISNUMBER(O1158)),M1158="未確認"),"要確認：時間・根拠未確認","確認済")))))</f>
        <v/>
      </c>
      <c r="S1158" s="10" t="str">
        <f>IF(B1158="","",IF(ISNUMBER(K1158),0,1))</f>
        <v/>
      </c>
    </row>
    <row r="1159" spans="1:19" ht="24.95" customHeight="1" x14ac:dyDescent="0.2">
      <c r="A1159" s="20"/>
      <c r="B1159" s="7"/>
      <c r="C1159" s="7"/>
      <c r="D1159" s="7"/>
      <c r="E1159" s="7"/>
      <c r="F1159" s="26"/>
      <c r="G1159" s="26"/>
      <c r="H1159" s="26"/>
      <c r="I1159" s="26"/>
      <c r="J1159" s="32"/>
      <c r="K1159" s="35"/>
      <c r="L1159" s="7"/>
      <c r="M1159" s="7"/>
      <c r="N1159" s="7"/>
      <c r="O1159" s="18" t="str">
        <f>IF(B1159="","",IF(AND(ISNUMBER(F1159),ISNUMBER(I1159),I1159&gt;=F1159),ROUND((I1159-F1159)*24,4),IF(OR(F1159&lt;&gt;"",I1159&lt;&gt;""),"",IF(AND(ISNUMBER(J1159),J1159&gt;=0),J1159,""))))</f>
        <v/>
      </c>
      <c r="P1159" s="10" t="str">
        <f>IF(B1159="","",IF(AND(ISNUMBER(F1159),ISNUMBER(I1159),I1159&gt;=F1159),"実績：門司発～門司着",IF(OR(F1159&lt;&gt;"",I1159&lt;&gt;""),"要確認：時刻不足・逆転",IF(AND(ISNUMBER(J1159),J1159&gt;=0),"実績：記録の時間","未確認"))))</f>
        <v/>
      </c>
      <c r="Q1159" s="10" t="str">
        <f>IF(B1159="","",IF(ISNUMBER(A1159),YEAR(A1159)-IF(MONTH(A1159)&lt;4,1,0),""))</f>
        <v/>
      </c>
      <c r="R1159" s="10" t="str">
        <f>IF(B1159="","",IF(OR(NOT(ISNUMBER(A1159)),C1159="",D1159="",L1159="",M1159="",AND(B1159&lt;&gt;"関豊丸",B1159&lt;&gt;"長豊丸")),"要確認：対象船・基本項目",IF(OR(P1159="要確認：時刻不足・逆転",AND(ISNUMBER(G1159),ISNUMBER(H1159),H1159&lt;G1159),AND(ISNUMBER(F1159),ISNUMBER(G1159),G1159&lt;F1159),AND(ISNUMBER(H1159),ISNUMBER(I1159),I1159&lt;H1159),AND(ISNUMBER(J1159),J1159&lt;0),AND(ISNUMBER(K1159),K1159&lt;0)),"要確認：時刻・時間・料金",IF(COUNTIFS(OtherPorts[作業日],A1159,OtherPorts[曳船名],B1159,OtherPorts[船名],D1159,OtherPorts[門司港発],F1159)&gt;1,"要確認：同じ他港作業が重複",IF(OR(NOT(ISNUMBER(O1159)),M1159="未確認"),"要確認：時間・根拠未確認","確認済")))))</f>
        <v/>
      </c>
      <c r="S1159" s="10" t="str">
        <f>IF(B1159="","",IF(ISNUMBER(K1159),0,1))</f>
        <v/>
      </c>
    </row>
    <row r="1160" spans="1:19" ht="24.95" customHeight="1" x14ac:dyDescent="0.2">
      <c r="A1160" s="20"/>
      <c r="B1160" s="7"/>
      <c r="C1160" s="7"/>
      <c r="D1160" s="7"/>
      <c r="E1160" s="7"/>
      <c r="F1160" s="26"/>
      <c r="G1160" s="26"/>
      <c r="H1160" s="26"/>
      <c r="I1160" s="26"/>
      <c r="J1160" s="32"/>
      <c r="K1160" s="35"/>
      <c r="L1160" s="7"/>
      <c r="M1160" s="7"/>
      <c r="N1160" s="7"/>
      <c r="O1160" s="18" t="str">
        <f>IF(B1160="","",IF(AND(ISNUMBER(F1160),ISNUMBER(I1160),I1160&gt;=F1160),ROUND((I1160-F1160)*24,4),IF(OR(F1160&lt;&gt;"",I1160&lt;&gt;""),"",IF(AND(ISNUMBER(J1160),J1160&gt;=0),J1160,""))))</f>
        <v/>
      </c>
      <c r="P1160" s="10" t="str">
        <f>IF(B1160="","",IF(AND(ISNUMBER(F1160),ISNUMBER(I1160),I1160&gt;=F1160),"実績：門司発～門司着",IF(OR(F1160&lt;&gt;"",I1160&lt;&gt;""),"要確認：時刻不足・逆転",IF(AND(ISNUMBER(J1160),J1160&gt;=0),"実績：記録の時間","未確認"))))</f>
        <v/>
      </c>
      <c r="Q1160" s="10" t="str">
        <f>IF(B1160="","",IF(ISNUMBER(A1160),YEAR(A1160)-IF(MONTH(A1160)&lt;4,1,0),""))</f>
        <v/>
      </c>
      <c r="R1160" s="10" t="str">
        <f>IF(B1160="","",IF(OR(NOT(ISNUMBER(A1160)),C1160="",D1160="",L1160="",M1160="",AND(B1160&lt;&gt;"関豊丸",B1160&lt;&gt;"長豊丸")),"要確認：対象船・基本項目",IF(OR(P1160="要確認：時刻不足・逆転",AND(ISNUMBER(G1160),ISNUMBER(H1160),H1160&lt;G1160),AND(ISNUMBER(F1160),ISNUMBER(G1160),G1160&lt;F1160),AND(ISNUMBER(H1160),ISNUMBER(I1160),I1160&lt;H1160),AND(ISNUMBER(J1160),J1160&lt;0),AND(ISNUMBER(K1160),K1160&lt;0)),"要確認：時刻・時間・料金",IF(COUNTIFS(OtherPorts[作業日],A1160,OtherPorts[曳船名],B1160,OtherPorts[船名],D1160,OtherPorts[門司港発],F1160)&gt;1,"要確認：同じ他港作業が重複",IF(OR(NOT(ISNUMBER(O1160)),M1160="未確認"),"要確認：時間・根拠未確認","確認済")))))</f>
        <v/>
      </c>
      <c r="S1160" s="10" t="str">
        <f>IF(B1160="","",IF(ISNUMBER(K1160),0,1))</f>
        <v/>
      </c>
    </row>
    <row r="1161" spans="1:19" ht="24.95" customHeight="1" x14ac:dyDescent="0.2">
      <c r="A1161" s="20"/>
      <c r="B1161" s="7"/>
      <c r="C1161" s="7"/>
      <c r="D1161" s="7"/>
      <c r="E1161" s="7"/>
      <c r="F1161" s="26"/>
      <c r="G1161" s="26"/>
      <c r="H1161" s="26"/>
      <c r="I1161" s="26"/>
      <c r="J1161" s="32"/>
      <c r="K1161" s="35"/>
      <c r="L1161" s="7"/>
      <c r="M1161" s="7"/>
      <c r="N1161" s="7"/>
      <c r="O1161" s="18" t="str">
        <f>IF(B1161="","",IF(AND(ISNUMBER(F1161),ISNUMBER(I1161),I1161&gt;=F1161),ROUND((I1161-F1161)*24,4),IF(OR(F1161&lt;&gt;"",I1161&lt;&gt;""),"",IF(AND(ISNUMBER(J1161),J1161&gt;=0),J1161,""))))</f>
        <v/>
      </c>
      <c r="P1161" s="10" t="str">
        <f>IF(B1161="","",IF(AND(ISNUMBER(F1161),ISNUMBER(I1161),I1161&gt;=F1161),"実績：門司発～門司着",IF(OR(F1161&lt;&gt;"",I1161&lt;&gt;""),"要確認：時刻不足・逆転",IF(AND(ISNUMBER(J1161),J1161&gt;=0),"実績：記録の時間","未確認"))))</f>
        <v/>
      </c>
      <c r="Q1161" s="10" t="str">
        <f>IF(B1161="","",IF(ISNUMBER(A1161),YEAR(A1161)-IF(MONTH(A1161)&lt;4,1,0),""))</f>
        <v/>
      </c>
      <c r="R1161" s="10" t="str">
        <f>IF(B1161="","",IF(OR(NOT(ISNUMBER(A1161)),C1161="",D1161="",L1161="",M1161="",AND(B1161&lt;&gt;"関豊丸",B1161&lt;&gt;"長豊丸")),"要確認：対象船・基本項目",IF(OR(P1161="要確認：時刻不足・逆転",AND(ISNUMBER(G1161),ISNUMBER(H1161),H1161&lt;G1161),AND(ISNUMBER(F1161),ISNUMBER(G1161),G1161&lt;F1161),AND(ISNUMBER(H1161),ISNUMBER(I1161),I1161&lt;H1161),AND(ISNUMBER(J1161),J1161&lt;0),AND(ISNUMBER(K1161),K1161&lt;0)),"要確認：時刻・時間・料金",IF(COUNTIFS(OtherPorts[作業日],A1161,OtherPorts[曳船名],B1161,OtherPorts[船名],D1161,OtherPorts[門司港発],F1161)&gt;1,"要確認：同じ他港作業が重複",IF(OR(NOT(ISNUMBER(O1161)),M1161="未確認"),"要確認：時間・根拠未確認","確認済")))))</f>
        <v/>
      </c>
      <c r="S1161" s="10" t="str">
        <f>IF(B1161="","",IF(ISNUMBER(K1161),0,1))</f>
        <v/>
      </c>
    </row>
    <row r="1162" spans="1:19" ht="24.95" customHeight="1" x14ac:dyDescent="0.2">
      <c r="A1162" s="20"/>
      <c r="B1162" s="7"/>
      <c r="C1162" s="7"/>
      <c r="D1162" s="7"/>
      <c r="E1162" s="7"/>
      <c r="F1162" s="26"/>
      <c r="G1162" s="26"/>
      <c r="H1162" s="26"/>
      <c r="I1162" s="26"/>
      <c r="J1162" s="32"/>
      <c r="K1162" s="35"/>
      <c r="L1162" s="7"/>
      <c r="M1162" s="7"/>
      <c r="N1162" s="7"/>
      <c r="O1162" s="18" t="str">
        <f>IF(B1162="","",IF(AND(ISNUMBER(F1162),ISNUMBER(I1162),I1162&gt;=F1162),ROUND((I1162-F1162)*24,4),IF(OR(F1162&lt;&gt;"",I1162&lt;&gt;""),"",IF(AND(ISNUMBER(J1162),J1162&gt;=0),J1162,""))))</f>
        <v/>
      </c>
      <c r="P1162" s="10" t="str">
        <f>IF(B1162="","",IF(AND(ISNUMBER(F1162),ISNUMBER(I1162),I1162&gt;=F1162),"実績：門司発～門司着",IF(OR(F1162&lt;&gt;"",I1162&lt;&gt;""),"要確認：時刻不足・逆転",IF(AND(ISNUMBER(J1162),J1162&gt;=0),"実績：記録の時間","未確認"))))</f>
        <v/>
      </c>
      <c r="Q1162" s="10" t="str">
        <f>IF(B1162="","",IF(ISNUMBER(A1162),YEAR(A1162)-IF(MONTH(A1162)&lt;4,1,0),""))</f>
        <v/>
      </c>
      <c r="R1162" s="10" t="str">
        <f>IF(B1162="","",IF(OR(NOT(ISNUMBER(A1162)),C1162="",D1162="",L1162="",M1162="",AND(B1162&lt;&gt;"関豊丸",B1162&lt;&gt;"長豊丸")),"要確認：対象船・基本項目",IF(OR(P1162="要確認：時刻不足・逆転",AND(ISNUMBER(G1162),ISNUMBER(H1162),H1162&lt;G1162),AND(ISNUMBER(F1162),ISNUMBER(G1162),G1162&lt;F1162),AND(ISNUMBER(H1162),ISNUMBER(I1162),I1162&lt;H1162),AND(ISNUMBER(J1162),J1162&lt;0),AND(ISNUMBER(K1162),K1162&lt;0)),"要確認：時刻・時間・料金",IF(COUNTIFS(OtherPorts[作業日],A1162,OtherPorts[曳船名],B1162,OtherPorts[船名],D1162,OtherPorts[門司港発],F1162)&gt;1,"要確認：同じ他港作業が重複",IF(OR(NOT(ISNUMBER(O1162)),M1162="未確認"),"要確認：時間・根拠未確認","確認済")))))</f>
        <v/>
      </c>
      <c r="S1162" s="10" t="str">
        <f>IF(B1162="","",IF(ISNUMBER(K1162),0,1))</f>
        <v/>
      </c>
    </row>
    <row r="1163" spans="1:19" ht="24.95" customHeight="1" x14ac:dyDescent="0.2">
      <c r="A1163" s="20"/>
      <c r="B1163" s="7"/>
      <c r="C1163" s="7"/>
      <c r="D1163" s="7"/>
      <c r="E1163" s="7"/>
      <c r="F1163" s="26"/>
      <c r="G1163" s="26"/>
      <c r="H1163" s="26"/>
      <c r="I1163" s="26"/>
      <c r="J1163" s="32"/>
      <c r="K1163" s="35"/>
      <c r="L1163" s="7"/>
      <c r="M1163" s="7"/>
      <c r="N1163" s="7"/>
      <c r="O1163" s="18" t="str">
        <f>IF(B1163="","",IF(AND(ISNUMBER(F1163),ISNUMBER(I1163),I1163&gt;=F1163),ROUND((I1163-F1163)*24,4),IF(OR(F1163&lt;&gt;"",I1163&lt;&gt;""),"",IF(AND(ISNUMBER(J1163),J1163&gt;=0),J1163,""))))</f>
        <v/>
      </c>
      <c r="P1163" s="10" t="str">
        <f>IF(B1163="","",IF(AND(ISNUMBER(F1163),ISNUMBER(I1163),I1163&gt;=F1163),"実績：門司発～門司着",IF(OR(F1163&lt;&gt;"",I1163&lt;&gt;""),"要確認：時刻不足・逆転",IF(AND(ISNUMBER(J1163),J1163&gt;=0),"実績：記録の時間","未確認"))))</f>
        <v/>
      </c>
      <c r="Q1163" s="10" t="str">
        <f>IF(B1163="","",IF(ISNUMBER(A1163),YEAR(A1163)-IF(MONTH(A1163)&lt;4,1,0),""))</f>
        <v/>
      </c>
      <c r="R1163" s="10" t="str">
        <f>IF(B1163="","",IF(OR(NOT(ISNUMBER(A1163)),C1163="",D1163="",L1163="",M1163="",AND(B1163&lt;&gt;"関豊丸",B1163&lt;&gt;"長豊丸")),"要確認：対象船・基本項目",IF(OR(P1163="要確認：時刻不足・逆転",AND(ISNUMBER(G1163),ISNUMBER(H1163),H1163&lt;G1163),AND(ISNUMBER(F1163),ISNUMBER(G1163),G1163&lt;F1163),AND(ISNUMBER(H1163),ISNUMBER(I1163),I1163&lt;H1163),AND(ISNUMBER(J1163),J1163&lt;0),AND(ISNUMBER(K1163),K1163&lt;0)),"要確認：時刻・時間・料金",IF(COUNTIFS(OtherPorts[作業日],A1163,OtherPorts[曳船名],B1163,OtherPorts[船名],D1163,OtherPorts[門司港発],F1163)&gt;1,"要確認：同じ他港作業が重複",IF(OR(NOT(ISNUMBER(O1163)),M1163="未確認"),"要確認：時間・根拠未確認","確認済")))))</f>
        <v/>
      </c>
      <c r="S1163" s="10" t="str">
        <f>IF(B1163="","",IF(ISNUMBER(K1163),0,1))</f>
        <v/>
      </c>
    </row>
    <row r="1164" spans="1:19" ht="24.95" customHeight="1" x14ac:dyDescent="0.2">
      <c r="A1164" s="20"/>
      <c r="B1164" s="7"/>
      <c r="C1164" s="7"/>
      <c r="D1164" s="7"/>
      <c r="E1164" s="7"/>
      <c r="F1164" s="26"/>
      <c r="G1164" s="26"/>
      <c r="H1164" s="26"/>
      <c r="I1164" s="26"/>
      <c r="J1164" s="32"/>
      <c r="K1164" s="35"/>
      <c r="L1164" s="7"/>
      <c r="M1164" s="7"/>
      <c r="N1164" s="7"/>
      <c r="O1164" s="18" t="str">
        <f>IF(B1164="","",IF(AND(ISNUMBER(F1164),ISNUMBER(I1164),I1164&gt;=F1164),ROUND((I1164-F1164)*24,4),IF(OR(F1164&lt;&gt;"",I1164&lt;&gt;""),"",IF(AND(ISNUMBER(J1164),J1164&gt;=0),J1164,""))))</f>
        <v/>
      </c>
      <c r="P1164" s="10" t="str">
        <f>IF(B1164="","",IF(AND(ISNUMBER(F1164),ISNUMBER(I1164),I1164&gt;=F1164),"実績：門司発～門司着",IF(OR(F1164&lt;&gt;"",I1164&lt;&gt;""),"要確認：時刻不足・逆転",IF(AND(ISNUMBER(J1164),J1164&gt;=0),"実績：記録の時間","未確認"))))</f>
        <v/>
      </c>
      <c r="Q1164" s="10" t="str">
        <f>IF(B1164="","",IF(ISNUMBER(A1164),YEAR(A1164)-IF(MONTH(A1164)&lt;4,1,0),""))</f>
        <v/>
      </c>
      <c r="R1164" s="10" t="str">
        <f>IF(B1164="","",IF(OR(NOT(ISNUMBER(A1164)),C1164="",D1164="",L1164="",M1164="",AND(B1164&lt;&gt;"関豊丸",B1164&lt;&gt;"長豊丸")),"要確認：対象船・基本項目",IF(OR(P1164="要確認：時刻不足・逆転",AND(ISNUMBER(G1164),ISNUMBER(H1164),H1164&lt;G1164),AND(ISNUMBER(F1164),ISNUMBER(G1164),G1164&lt;F1164),AND(ISNUMBER(H1164),ISNUMBER(I1164),I1164&lt;H1164),AND(ISNUMBER(J1164),J1164&lt;0),AND(ISNUMBER(K1164),K1164&lt;0)),"要確認：時刻・時間・料金",IF(COUNTIFS(OtherPorts[作業日],A1164,OtherPorts[曳船名],B1164,OtherPorts[船名],D1164,OtherPorts[門司港発],F1164)&gt;1,"要確認：同じ他港作業が重複",IF(OR(NOT(ISNUMBER(O1164)),M1164="未確認"),"要確認：時間・根拠未確認","確認済")))))</f>
        <v/>
      </c>
      <c r="S1164" s="10" t="str">
        <f>IF(B1164="","",IF(ISNUMBER(K1164),0,1))</f>
        <v/>
      </c>
    </row>
    <row r="1165" spans="1:19" ht="24.95" customHeight="1" x14ac:dyDescent="0.2">
      <c r="A1165" s="20"/>
      <c r="B1165" s="7"/>
      <c r="C1165" s="7"/>
      <c r="D1165" s="7"/>
      <c r="E1165" s="7"/>
      <c r="F1165" s="26"/>
      <c r="G1165" s="26"/>
      <c r="H1165" s="26"/>
      <c r="I1165" s="26"/>
      <c r="J1165" s="32"/>
      <c r="K1165" s="35"/>
      <c r="L1165" s="7"/>
      <c r="M1165" s="7"/>
      <c r="N1165" s="7"/>
      <c r="O1165" s="18" t="str">
        <f>IF(B1165="","",IF(AND(ISNUMBER(F1165),ISNUMBER(I1165),I1165&gt;=F1165),ROUND((I1165-F1165)*24,4),IF(OR(F1165&lt;&gt;"",I1165&lt;&gt;""),"",IF(AND(ISNUMBER(J1165),J1165&gt;=0),J1165,""))))</f>
        <v/>
      </c>
      <c r="P1165" s="10" t="str">
        <f>IF(B1165="","",IF(AND(ISNUMBER(F1165),ISNUMBER(I1165),I1165&gt;=F1165),"実績：門司発～門司着",IF(OR(F1165&lt;&gt;"",I1165&lt;&gt;""),"要確認：時刻不足・逆転",IF(AND(ISNUMBER(J1165),J1165&gt;=0),"実績：記録の時間","未確認"))))</f>
        <v/>
      </c>
      <c r="Q1165" s="10" t="str">
        <f>IF(B1165="","",IF(ISNUMBER(A1165),YEAR(A1165)-IF(MONTH(A1165)&lt;4,1,0),""))</f>
        <v/>
      </c>
      <c r="R1165" s="10" t="str">
        <f>IF(B1165="","",IF(OR(NOT(ISNUMBER(A1165)),C1165="",D1165="",L1165="",M1165="",AND(B1165&lt;&gt;"関豊丸",B1165&lt;&gt;"長豊丸")),"要確認：対象船・基本項目",IF(OR(P1165="要確認：時刻不足・逆転",AND(ISNUMBER(G1165),ISNUMBER(H1165),H1165&lt;G1165),AND(ISNUMBER(F1165),ISNUMBER(G1165),G1165&lt;F1165),AND(ISNUMBER(H1165),ISNUMBER(I1165),I1165&lt;H1165),AND(ISNUMBER(J1165),J1165&lt;0),AND(ISNUMBER(K1165),K1165&lt;0)),"要確認：時刻・時間・料金",IF(COUNTIFS(OtherPorts[作業日],A1165,OtherPorts[曳船名],B1165,OtherPorts[船名],D1165,OtherPorts[門司港発],F1165)&gt;1,"要確認：同じ他港作業が重複",IF(OR(NOT(ISNUMBER(O1165)),M1165="未確認"),"要確認：時間・根拠未確認","確認済")))))</f>
        <v/>
      </c>
      <c r="S1165" s="10" t="str">
        <f>IF(B1165="","",IF(ISNUMBER(K1165),0,1))</f>
        <v/>
      </c>
    </row>
    <row r="1166" spans="1:19" ht="24.95" customHeight="1" x14ac:dyDescent="0.2">
      <c r="A1166" s="20"/>
      <c r="B1166" s="7"/>
      <c r="C1166" s="7"/>
      <c r="D1166" s="7"/>
      <c r="E1166" s="7"/>
      <c r="F1166" s="26"/>
      <c r="G1166" s="26"/>
      <c r="H1166" s="26"/>
      <c r="I1166" s="26"/>
      <c r="J1166" s="32"/>
      <c r="K1166" s="35"/>
      <c r="L1166" s="7"/>
      <c r="M1166" s="7"/>
      <c r="N1166" s="7"/>
      <c r="O1166" s="18" t="str">
        <f>IF(B1166="","",IF(AND(ISNUMBER(F1166),ISNUMBER(I1166),I1166&gt;=F1166),ROUND((I1166-F1166)*24,4),IF(OR(F1166&lt;&gt;"",I1166&lt;&gt;""),"",IF(AND(ISNUMBER(J1166),J1166&gt;=0),J1166,""))))</f>
        <v/>
      </c>
      <c r="P1166" s="10" t="str">
        <f>IF(B1166="","",IF(AND(ISNUMBER(F1166),ISNUMBER(I1166),I1166&gt;=F1166),"実績：門司発～門司着",IF(OR(F1166&lt;&gt;"",I1166&lt;&gt;""),"要確認：時刻不足・逆転",IF(AND(ISNUMBER(J1166),J1166&gt;=0),"実績：記録の時間","未確認"))))</f>
        <v/>
      </c>
      <c r="Q1166" s="10" t="str">
        <f>IF(B1166="","",IF(ISNUMBER(A1166),YEAR(A1166)-IF(MONTH(A1166)&lt;4,1,0),""))</f>
        <v/>
      </c>
      <c r="R1166" s="10" t="str">
        <f>IF(B1166="","",IF(OR(NOT(ISNUMBER(A1166)),C1166="",D1166="",L1166="",M1166="",AND(B1166&lt;&gt;"関豊丸",B1166&lt;&gt;"長豊丸")),"要確認：対象船・基本項目",IF(OR(P1166="要確認：時刻不足・逆転",AND(ISNUMBER(G1166),ISNUMBER(H1166),H1166&lt;G1166),AND(ISNUMBER(F1166),ISNUMBER(G1166),G1166&lt;F1166),AND(ISNUMBER(H1166),ISNUMBER(I1166),I1166&lt;H1166),AND(ISNUMBER(J1166),J1166&lt;0),AND(ISNUMBER(K1166),K1166&lt;0)),"要確認：時刻・時間・料金",IF(COUNTIFS(OtherPorts[作業日],A1166,OtherPorts[曳船名],B1166,OtherPorts[船名],D1166,OtherPorts[門司港発],F1166)&gt;1,"要確認：同じ他港作業が重複",IF(OR(NOT(ISNUMBER(O1166)),M1166="未確認"),"要確認：時間・根拠未確認","確認済")))))</f>
        <v/>
      </c>
      <c r="S1166" s="10" t="str">
        <f>IF(B1166="","",IF(ISNUMBER(K1166),0,1))</f>
        <v/>
      </c>
    </row>
    <row r="1167" spans="1:19" ht="24.95" customHeight="1" x14ac:dyDescent="0.2">
      <c r="A1167" s="20"/>
      <c r="B1167" s="7"/>
      <c r="C1167" s="7"/>
      <c r="D1167" s="7"/>
      <c r="E1167" s="7"/>
      <c r="F1167" s="26"/>
      <c r="G1167" s="26"/>
      <c r="H1167" s="26"/>
      <c r="I1167" s="26"/>
      <c r="J1167" s="32"/>
      <c r="K1167" s="35"/>
      <c r="L1167" s="7"/>
      <c r="M1167" s="7"/>
      <c r="N1167" s="7"/>
      <c r="O1167" s="18" t="str">
        <f>IF(B1167="","",IF(AND(ISNUMBER(F1167),ISNUMBER(I1167),I1167&gt;=F1167),ROUND((I1167-F1167)*24,4),IF(OR(F1167&lt;&gt;"",I1167&lt;&gt;""),"",IF(AND(ISNUMBER(J1167),J1167&gt;=0),J1167,""))))</f>
        <v/>
      </c>
      <c r="P1167" s="10" t="str">
        <f>IF(B1167="","",IF(AND(ISNUMBER(F1167),ISNUMBER(I1167),I1167&gt;=F1167),"実績：門司発～門司着",IF(OR(F1167&lt;&gt;"",I1167&lt;&gt;""),"要確認：時刻不足・逆転",IF(AND(ISNUMBER(J1167),J1167&gt;=0),"実績：記録の時間","未確認"))))</f>
        <v/>
      </c>
      <c r="Q1167" s="10" t="str">
        <f>IF(B1167="","",IF(ISNUMBER(A1167),YEAR(A1167)-IF(MONTH(A1167)&lt;4,1,0),""))</f>
        <v/>
      </c>
      <c r="R1167" s="10" t="str">
        <f>IF(B1167="","",IF(OR(NOT(ISNUMBER(A1167)),C1167="",D1167="",L1167="",M1167="",AND(B1167&lt;&gt;"関豊丸",B1167&lt;&gt;"長豊丸")),"要確認：対象船・基本項目",IF(OR(P1167="要確認：時刻不足・逆転",AND(ISNUMBER(G1167),ISNUMBER(H1167),H1167&lt;G1167),AND(ISNUMBER(F1167),ISNUMBER(G1167),G1167&lt;F1167),AND(ISNUMBER(H1167),ISNUMBER(I1167),I1167&lt;H1167),AND(ISNUMBER(J1167),J1167&lt;0),AND(ISNUMBER(K1167),K1167&lt;0)),"要確認：時刻・時間・料金",IF(COUNTIFS(OtherPorts[作業日],A1167,OtherPorts[曳船名],B1167,OtherPorts[船名],D1167,OtherPorts[門司港発],F1167)&gt;1,"要確認：同じ他港作業が重複",IF(OR(NOT(ISNUMBER(O1167)),M1167="未確認"),"要確認：時間・根拠未確認","確認済")))))</f>
        <v/>
      </c>
      <c r="S1167" s="10" t="str">
        <f>IF(B1167="","",IF(ISNUMBER(K1167),0,1))</f>
        <v/>
      </c>
    </row>
    <row r="1168" spans="1:19" ht="24.95" customHeight="1" x14ac:dyDescent="0.2">
      <c r="A1168" s="20"/>
      <c r="B1168" s="7"/>
      <c r="C1168" s="7"/>
      <c r="D1168" s="7"/>
      <c r="E1168" s="7"/>
      <c r="F1168" s="26"/>
      <c r="G1168" s="26"/>
      <c r="H1168" s="26"/>
      <c r="I1168" s="26"/>
      <c r="J1168" s="32"/>
      <c r="K1168" s="35"/>
      <c r="L1168" s="7"/>
      <c r="M1168" s="7"/>
      <c r="N1168" s="7"/>
      <c r="O1168" s="18" t="str">
        <f>IF(B1168="","",IF(AND(ISNUMBER(F1168),ISNUMBER(I1168),I1168&gt;=F1168),ROUND((I1168-F1168)*24,4),IF(OR(F1168&lt;&gt;"",I1168&lt;&gt;""),"",IF(AND(ISNUMBER(J1168),J1168&gt;=0),J1168,""))))</f>
        <v/>
      </c>
      <c r="P1168" s="10" t="str">
        <f>IF(B1168="","",IF(AND(ISNUMBER(F1168),ISNUMBER(I1168),I1168&gt;=F1168),"実績：門司発～門司着",IF(OR(F1168&lt;&gt;"",I1168&lt;&gt;""),"要確認：時刻不足・逆転",IF(AND(ISNUMBER(J1168),J1168&gt;=0),"実績：記録の時間","未確認"))))</f>
        <v/>
      </c>
      <c r="Q1168" s="10" t="str">
        <f>IF(B1168="","",IF(ISNUMBER(A1168),YEAR(A1168)-IF(MONTH(A1168)&lt;4,1,0),""))</f>
        <v/>
      </c>
      <c r="R1168" s="10" t="str">
        <f>IF(B1168="","",IF(OR(NOT(ISNUMBER(A1168)),C1168="",D1168="",L1168="",M1168="",AND(B1168&lt;&gt;"関豊丸",B1168&lt;&gt;"長豊丸")),"要確認：対象船・基本項目",IF(OR(P1168="要確認：時刻不足・逆転",AND(ISNUMBER(G1168),ISNUMBER(H1168),H1168&lt;G1168),AND(ISNUMBER(F1168),ISNUMBER(G1168),G1168&lt;F1168),AND(ISNUMBER(H1168),ISNUMBER(I1168),I1168&lt;H1168),AND(ISNUMBER(J1168),J1168&lt;0),AND(ISNUMBER(K1168),K1168&lt;0)),"要確認：時刻・時間・料金",IF(COUNTIFS(OtherPorts[作業日],A1168,OtherPorts[曳船名],B1168,OtherPorts[船名],D1168,OtherPorts[門司港発],F1168)&gt;1,"要確認：同じ他港作業が重複",IF(OR(NOT(ISNUMBER(O1168)),M1168="未確認"),"要確認：時間・根拠未確認","確認済")))))</f>
        <v/>
      </c>
      <c r="S1168" s="10" t="str">
        <f>IF(B1168="","",IF(ISNUMBER(K1168),0,1))</f>
        <v/>
      </c>
    </row>
    <row r="1169" spans="1:19" ht="24.95" customHeight="1" x14ac:dyDescent="0.2">
      <c r="A1169" s="20"/>
      <c r="B1169" s="7"/>
      <c r="C1169" s="7"/>
      <c r="D1169" s="7"/>
      <c r="E1169" s="7"/>
      <c r="F1169" s="26"/>
      <c r="G1169" s="26"/>
      <c r="H1169" s="26"/>
      <c r="I1169" s="26"/>
      <c r="J1169" s="32"/>
      <c r="K1169" s="35"/>
      <c r="L1169" s="7"/>
      <c r="M1169" s="7"/>
      <c r="N1169" s="7"/>
      <c r="O1169" s="18" t="str">
        <f>IF(B1169="","",IF(AND(ISNUMBER(F1169),ISNUMBER(I1169),I1169&gt;=F1169),ROUND((I1169-F1169)*24,4),IF(OR(F1169&lt;&gt;"",I1169&lt;&gt;""),"",IF(AND(ISNUMBER(J1169),J1169&gt;=0),J1169,""))))</f>
        <v/>
      </c>
      <c r="P1169" s="10" t="str">
        <f>IF(B1169="","",IF(AND(ISNUMBER(F1169),ISNUMBER(I1169),I1169&gt;=F1169),"実績：門司発～門司着",IF(OR(F1169&lt;&gt;"",I1169&lt;&gt;""),"要確認：時刻不足・逆転",IF(AND(ISNUMBER(J1169),J1169&gt;=0),"実績：記録の時間","未確認"))))</f>
        <v/>
      </c>
      <c r="Q1169" s="10" t="str">
        <f>IF(B1169="","",IF(ISNUMBER(A1169),YEAR(A1169)-IF(MONTH(A1169)&lt;4,1,0),""))</f>
        <v/>
      </c>
      <c r="R1169" s="10" t="str">
        <f>IF(B1169="","",IF(OR(NOT(ISNUMBER(A1169)),C1169="",D1169="",L1169="",M1169="",AND(B1169&lt;&gt;"関豊丸",B1169&lt;&gt;"長豊丸")),"要確認：対象船・基本項目",IF(OR(P1169="要確認：時刻不足・逆転",AND(ISNUMBER(G1169),ISNUMBER(H1169),H1169&lt;G1169),AND(ISNUMBER(F1169),ISNUMBER(G1169),G1169&lt;F1169),AND(ISNUMBER(H1169),ISNUMBER(I1169),I1169&lt;H1169),AND(ISNUMBER(J1169),J1169&lt;0),AND(ISNUMBER(K1169),K1169&lt;0)),"要確認：時刻・時間・料金",IF(COUNTIFS(OtherPorts[作業日],A1169,OtherPorts[曳船名],B1169,OtherPorts[船名],D1169,OtherPorts[門司港発],F1169)&gt;1,"要確認：同じ他港作業が重複",IF(OR(NOT(ISNUMBER(O1169)),M1169="未確認"),"要確認：時間・根拠未確認","確認済")))))</f>
        <v/>
      </c>
      <c r="S1169" s="10" t="str">
        <f>IF(B1169="","",IF(ISNUMBER(K1169),0,1))</f>
        <v/>
      </c>
    </row>
    <row r="1170" spans="1:19" ht="24.95" customHeight="1" x14ac:dyDescent="0.2">
      <c r="A1170" s="20"/>
      <c r="B1170" s="7"/>
      <c r="C1170" s="7"/>
      <c r="D1170" s="7"/>
      <c r="E1170" s="7"/>
      <c r="F1170" s="26"/>
      <c r="G1170" s="26"/>
      <c r="H1170" s="26"/>
      <c r="I1170" s="26"/>
      <c r="J1170" s="32"/>
      <c r="K1170" s="35"/>
      <c r="L1170" s="7"/>
      <c r="M1170" s="7"/>
      <c r="N1170" s="7"/>
      <c r="O1170" s="18" t="str">
        <f>IF(B1170="","",IF(AND(ISNUMBER(F1170),ISNUMBER(I1170),I1170&gt;=F1170),ROUND((I1170-F1170)*24,4),IF(OR(F1170&lt;&gt;"",I1170&lt;&gt;""),"",IF(AND(ISNUMBER(J1170),J1170&gt;=0),J1170,""))))</f>
        <v/>
      </c>
      <c r="P1170" s="10" t="str">
        <f>IF(B1170="","",IF(AND(ISNUMBER(F1170),ISNUMBER(I1170),I1170&gt;=F1170),"実績：門司発～門司着",IF(OR(F1170&lt;&gt;"",I1170&lt;&gt;""),"要確認：時刻不足・逆転",IF(AND(ISNUMBER(J1170),J1170&gt;=0),"実績：記録の時間","未確認"))))</f>
        <v/>
      </c>
      <c r="Q1170" s="10" t="str">
        <f>IF(B1170="","",IF(ISNUMBER(A1170),YEAR(A1170)-IF(MONTH(A1170)&lt;4,1,0),""))</f>
        <v/>
      </c>
      <c r="R1170" s="10" t="str">
        <f>IF(B1170="","",IF(OR(NOT(ISNUMBER(A1170)),C1170="",D1170="",L1170="",M1170="",AND(B1170&lt;&gt;"関豊丸",B1170&lt;&gt;"長豊丸")),"要確認：対象船・基本項目",IF(OR(P1170="要確認：時刻不足・逆転",AND(ISNUMBER(G1170),ISNUMBER(H1170),H1170&lt;G1170),AND(ISNUMBER(F1170),ISNUMBER(G1170),G1170&lt;F1170),AND(ISNUMBER(H1170),ISNUMBER(I1170),I1170&lt;H1170),AND(ISNUMBER(J1170),J1170&lt;0),AND(ISNUMBER(K1170),K1170&lt;0)),"要確認：時刻・時間・料金",IF(COUNTIFS(OtherPorts[作業日],A1170,OtherPorts[曳船名],B1170,OtherPorts[船名],D1170,OtherPorts[門司港発],F1170)&gt;1,"要確認：同じ他港作業が重複",IF(OR(NOT(ISNUMBER(O1170)),M1170="未確認"),"要確認：時間・根拠未確認","確認済")))))</f>
        <v/>
      </c>
      <c r="S1170" s="10" t="str">
        <f>IF(B1170="","",IF(ISNUMBER(K1170),0,1))</f>
        <v/>
      </c>
    </row>
    <row r="1171" spans="1:19" ht="24.95" customHeight="1" x14ac:dyDescent="0.2">
      <c r="A1171" s="20"/>
      <c r="B1171" s="7"/>
      <c r="C1171" s="7"/>
      <c r="D1171" s="7"/>
      <c r="E1171" s="7"/>
      <c r="F1171" s="26"/>
      <c r="G1171" s="26"/>
      <c r="H1171" s="26"/>
      <c r="I1171" s="26"/>
      <c r="J1171" s="32"/>
      <c r="K1171" s="35"/>
      <c r="L1171" s="7"/>
      <c r="M1171" s="7"/>
      <c r="N1171" s="7"/>
      <c r="O1171" s="18" t="str">
        <f>IF(B1171="","",IF(AND(ISNUMBER(F1171),ISNUMBER(I1171),I1171&gt;=F1171),ROUND((I1171-F1171)*24,4),IF(OR(F1171&lt;&gt;"",I1171&lt;&gt;""),"",IF(AND(ISNUMBER(J1171),J1171&gt;=0),J1171,""))))</f>
        <v/>
      </c>
      <c r="P1171" s="10" t="str">
        <f>IF(B1171="","",IF(AND(ISNUMBER(F1171),ISNUMBER(I1171),I1171&gt;=F1171),"実績：門司発～門司着",IF(OR(F1171&lt;&gt;"",I1171&lt;&gt;""),"要確認：時刻不足・逆転",IF(AND(ISNUMBER(J1171),J1171&gt;=0),"実績：記録の時間","未確認"))))</f>
        <v/>
      </c>
      <c r="Q1171" s="10" t="str">
        <f>IF(B1171="","",IF(ISNUMBER(A1171),YEAR(A1171)-IF(MONTH(A1171)&lt;4,1,0),""))</f>
        <v/>
      </c>
      <c r="R1171" s="10" t="str">
        <f>IF(B1171="","",IF(OR(NOT(ISNUMBER(A1171)),C1171="",D1171="",L1171="",M1171="",AND(B1171&lt;&gt;"関豊丸",B1171&lt;&gt;"長豊丸")),"要確認：対象船・基本項目",IF(OR(P1171="要確認：時刻不足・逆転",AND(ISNUMBER(G1171),ISNUMBER(H1171),H1171&lt;G1171),AND(ISNUMBER(F1171),ISNUMBER(G1171),G1171&lt;F1171),AND(ISNUMBER(H1171),ISNUMBER(I1171),I1171&lt;H1171),AND(ISNUMBER(J1171),J1171&lt;0),AND(ISNUMBER(K1171),K1171&lt;0)),"要確認：時刻・時間・料金",IF(COUNTIFS(OtherPorts[作業日],A1171,OtherPorts[曳船名],B1171,OtherPorts[船名],D1171,OtherPorts[門司港発],F1171)&gt;1,"要確認：同じ他港作業が重複",IF(OR(NOT(ISNUMBER(O1171)),M1171="未確認"),"要確認：時間・根拠未確認","確認済")))))</f>
        <v/>
      </c>
      <c r="S1171" s="10" t="str">
        <f>IF(B1171="","",IF(ISNUMBER(K1171),0,1))</f>
        <v/>
      </c>
    </row>
    <row r="1172" spans="1:19" ht="24.95" customHeight="1" x14ac:dyDescent="0.2">
      <c r="A1172" s="20"/>
      <c r="B1172" s="7"/>
      <c r="C1172" s="7"/>
      <c r="D1172" s="7"/>
      <c r="E1172" s="7"/>
      <c r="F1172" s="26"/>
      <c r="G1172" s="26"/>
      <c r="H1172" s="26"/>
      <c r="I1172" s="26"/>
      <c r="J1172" s="32"/>
      <c r="K1172" s="35"/>
      <c r="L1172" s="7"/>
      <c r="M1172" s="7"/>
      <c r="N1172" s="7"/>
      <c r="O1172" s="18" t="str">
        <f>IF(B1172="","",IF(AND(ISNUMBER(F1172),ISNUMBER(I1172),I1172&gt;=F1172),ROUND((I1172-F1172)*24,4),IF(OR(F1172&lt;&gt;"",I1172&lt;&gt;""),"",IF(AND(ISNUMBER(J1172),J1172&gt;=0),J1172,""))))</f>
        <v/>
      </c>
      <c r="P1172" s="10" t="str">
        <f>IF(B1172="","",IF(AND(ISNUMBER(F1172),ISNUMBER(I1172),I1172&gt;=F1172),"実績：門司発～門司着",IF(OR(F1172&lt;&gt;"",I1172&lt;&gt;""),"要確認：時刻不足・逆転",IF(AND(ISNUMBER(J1172),J1172&gt;=0),"実績：記録の時間","未確認"))))</f>
        <v/>
      </c>
      <c r="Q1172" s="10" t="str">
        <f>IF(B1172="","",IF(ISNUMBER(A1172),YEAR(A1172)-IF(MONTH(A1172)&lt;4,1,0),""))</f>
        <v/>
      </c>
      <c r="R1172" s="10" t="str">
        <f>IF(B1172="","",IF(OR(NOT(ISNUMBER(A1172)),C1172="",D1172="",L1172="",M1172="",AND(B1172&lt;&gt;"関豊丸",B1172&lt;&gt;"長豊丸")),"要確認：対象船・基本項目",IF(OR(P1172="要確認：時刻不足・逆転",AND(ISNUMBER(G1172),ISNUMBER(H1172),H1172&lt;G1172),AND(ISNUMBER(F1172),ISNUMBER(G1172),G1172&lt;F1172),AND(ISNUMBER(H1172),ISNUMBER(I1172),I1172&lt;H1172),AND(ISNUMBER(J1172),J1172&lt;0),AND(ISNUMBER(K1172),K1172&lt;0)),"要確認：時刻・時間・料金",IF(COUNTIFS(OtherPorts[作業日],A1172,OtherPorts[曳船名],B1172,OtherPorts[船名],D1172,OtherPorts[門司港発],F1172)&gt;1,"要確認：同じ他港作業が重複",IF(OR(NOT(ISNUMBER(O1172)),M1172="未確認"),"要確認：時間・根拠未確認","確認済")))))</f>
        <v/>
      </c>
      <c r="S1172" s="10" t="str">
        <f>IF(B1172="","",IF(ISNUMBER(K1172),0,1))</f>
        <v/>
      </c>
    </row>
    <row r="1173" spans="1:19" ht="24.95" customHeight="1" x14ac:dyDescent="0.2">
      <c r="A1173" s="20"/>
      <c r="B1173" s="7"/>
      <c r="C1173" s="7"/>
      <c r="D1173" s="7"/>
      <c r="E1173" s="7"/>
      <c r="F1173" s="26"/>
      <c r="G1173" s="26"/>
      <c r="H1173" s="26"/>
      <c r="I1173" s="26"/>
      <c r="J1173" s="32"/>
      <c r="K1173" s="35"/>
      <c r="L1173" s="7"/>
      <c r="M1173" s="7"/>
      <c r="N1173" s="7"/>
      <c r="O1173" s="18" t="str">
        <f>IF(B1173="","",IF(AND(ISNUMBER(F1173),ISNUMBER(I1173),I1173&gt;=F1173),ROUND((I1173-F1173)*24,4),IF(OR(F1173&lt;&gt;"",I1173&lt;&gt;""),"",IF(AND(ISNUMBER(J1173),J1173&gt;=0),J1173,""))))</f>
        <v/>
      </c>
      <c r="P1173" s="10" t="str">
        <f>IF(B1173="","",IF(AND(ISNUMBER(F1173),ISNUMBER(I1173),I1173&gt;=F1173),"実績：門司発～門司着",IF(OR(F1173&lt;&gt;"",I1173&lt;&gt;""),"要確認：時刻不足・逆転",IF(AND(ISNUMBER(J1173),J1173&gt;=0),"実績：記録の時間","未確認"))))</f>
        <v/>
      </c>
      <c r="Q1173" s="10" t="str">
        <f>IF(B1173="","",IF(ISNUMBER(A1173),YEAR(A1173)-IF(MONTH(A1173)&lt;4,1,0),""))</f>
        <v/>
      </c>
      <c r="R1173" s="10" t="str">
        <f>IF(B1173="","",IF(OR(NOT(ISNUMBER(A1173)),C1173="",D1173="",L1173="",M1173="",AND(B1173&lt;&gt;"関豊丸",B1173&lt;&gt;"長豊丸")),"要確認：対象船・基本項目",IF(OR(P1173="要確認：時刻不足・逆転",AND(ISNUMBER(G1173),ISNUMBER(H1173),H1173&lt;G1173),AND(ISNUMBER(F1173),ISNUMBER(G1173),G1173&lt;F1173),AND(ISNUMBER(H1173),ISNUMBER(I1173),I1173&lt;H1173),AND(ISNUMBER(J1173),J1173&lt;0),AND(ISNUMBER(K1173),K1173&lt;0)),"要確認：時刻・時間・料金",IF(COUNTIFS(OtherPorts[作業日],A1173,OtherPorts[曳船名],B1173,OtherPorts[船名],D1173,OtherPorts[門司港発],F1173)&gt;1,"要確認：同じ他港作業が重複",IF(OR(NOT(ISNUMBER(O1173)),M1173="未確認"),"要確認：時間・根拠未確認","確認済")))))</f>
        <v/>
      </c>
      <c r="S1173" s="10" t="str">
        <f>IF(B1173="","",IF(ISNUMBER(K1173),0,1))</f>
        <v/>
      </c>
    </row>
    <row r="1174" spans="1:19" ht="24.95" customHeight="1" x14ac:dyDescent="0.2">
      <c r="A1174" s="20"/>
      <c r="B1174" s="7"/>
      <c r="C1174" s="7"/>
      <c r="D1174" s="7"/>
      <c r="E1174" s="7"/>
      <c r="F1174" s="26"/>
      <c r="G1174" s="26"/>
      <c r="H1174" s="26"/>
      <c r="I1174" s="26"/>
      <c r="J1174" s="32"/>
      <c r="K1174" s="35"/>
      <c r="L1174" s="7"/>
      <c r="M1174" s="7"/>
      <c r="N1174" s="7"/>
      <c r="O1174" s="18" t="str">
        <f>IF(B1174="","",IF(AND(ISNUMBER(F1174),ISNUMBER(I1174),I1174&gt;=F1174),ROUND((I1174-F1174)*24,4),IF(OR(F1174&lt;&gt;"",I1174&lt;&gt;""),"",IF(AND(ISNUMBER(J1174),J1174&gt;=0),J1174,""))))</f>
        <v/>
      </c>
      <c r="P1174" s="10" t="str">
        <f>IF(B1174="","",IF(AND(ISNUMBER(F1174),ISNUMBER(I1174),I1174&gt;=F1174),"実績：門司発～門司着",IF(OR(F1174&lt;&gt;"",I1174&lt;&gt;""),"要確認：時刻不足・逆転",IF(AND(ISNUMBER(J1174),J1174&gt;=0),"実績：記録の時間","未確認"))))</f>
        <v/>
      </c>
      <c r="Q1174" s="10" t="str">
        <f>IF(B1174="","",IF(ISNUMBER(A1174),YEAR(A1174)-IF(MONTH(A1174)&lt;4,1,0),""))</f>
        <v/>
      </c>
      <c r="R1174" s="10" t="str">
        <f>IF(B1174="","",IF(OR(NOT(ISNUMBER(A1174)),C1174="",D1174="",L1174="",M1174="",AND(B1174&lt;&gt;"関豊丸",B1174&lt;&gt;"長豊丸")),"要確認：対象船・基本項目",IF(OR(P1174="要確認：時刻不足・逆転",AND(ISNUMBER(G1174),ISNUMBER(H1174),H1174&lt;G1174),AND(ISNUMBER(F1174),ISNUMBER(G1174),G1174&lt;F1174),AND(ISNUMBER(H1174),ISNUMBER(I1174),I1174&lt;H1174),AND(ISNUMBER(J1174),J1174&lt;0),AND(ISNUMBER(K1174),K1174&lt;0)),"要確認：時刻・時間・料金",IF(COUNTIFS(OtherPorts[作業日],A1174,OtherPorts[曳船名],B1174,OtherPorts[船名],D1174,OtherPorts[門司港発],F1174)&gt;1,"要確認：同じ他港作業が重複",IF(OR(NOT(ISNUMBER(O1174)),M1174="未確認"),"要確認：時間・根拠未確認","確認済")))))</f>
        <v/>
      </c>
      <c r="S1174" s="10" t="str">
        <f>IF(B1174="","",IF(ISNUMBER(K1174),0,1))</f>
        <v/>
      </c>
    </row>
    <row r="1175" spans="1:19" ht="24.95" customHeight="1" x14ac:dyDescent="0.2">
      <c r="A1175" s="20"/>
      <c r="B1175" s="7"/>
      <c r="C1175" s="7"/>
      <c r="D1175" s="7"/>
      <c r="E1175" s="7"/>
      <c r="F1175" s="26"/>
      <c r="G1175" s="26"/>
      <c r="H1175" s="26"/>
      <c r="I1175" s="26"/>
      <c r="J1175" s="32"/>
      <c r="K1175" s="35"/>
      <c r="L1175" s="7"/>
      <c r="M1175" s="7"/>
      <c r="N1175" s="7"/>
      <c r="O1175" s="18" t="str">
        <f>IF(B1175="","",IF(AND(ISNUMBER(F1175),ISNUMBER(I1175),I1175&gt;=F1175),ROUND((I1175-F1175)*24,4),IF(OR(F1175&lt;&gt;"",I1175&lt;&gt;""),"",IF(AND(ISNUMBER(J1175),J1175&gt;=0),J1175,""))))</f>
        <v/>
      </c>
      <c r="P1175" s="10" t="str">
        <f>IF(B1175="","",IF(AND(ISNUMBER(F1175),ISNUMBER(I1175),I1175&gt;=F1175),"実績：門司発～門司着",IF(OR(F1175&lt;&gt;"",I1175&lt;&gt;""),"要確認：時刻不足・逆転",IF(AND(ISNUMBER(J1175),J1175&gt;=0),"実績：記録の時間","未確認"))))</f>
        <v/>
      </c>
      <c r="Q1175" s="10" t="str">
        <f>IF(B1175="","",IF(ISNUMBER(A1175),YEAR(A1175)-IF(MONTH(A1175)&lt;4,1,0),""))</f>
        <v/>
      </c>
      <c r="R1175" s="10" t="str">
        <f>IF(B1175="","",IF(OR(NOT(ISNUMBER(A1175)),C1175="",D1175="",L1175="",M1175="",AND(B1175&lt;&gt;"関豊丸",B1175&lt;&gt;"長豊丸")),"要確認：対象船・基本項目",IF(OR(P1175="要確認：時刻不足・逆転",AND(ISNUMBER(G1175),ISNUMBER(H1175),H1175&lt;G1175),AND(ISNUMBER(F1175),ISNUMBER(G1175),G1175&lt;F1175),AND(ISNUMBER(H1175),ISNUMBER(I1175),I1175&lt;H1175),AND(ISNUMBER(J1175),J1175&lt;0),AND(ISNUMBER(K1175),K1175&lt;0)),"要確認：時刻・時間・料金",IF(COUNTIFS(OtherPorts[作業日],A1175,OtherPorts[曳船名],B1175,OtherPorts[船名],D1175,OtherPorts[門司港発],F1175)&gt;1,"要確認：同じ他港作業が重複",IF(OR(NOT(ISNUMBER(O1175)),M1175="未確認"),"要確認：時間・根拠未確認","確認済")))))</f>
        <v/>
      </c>
      <c r="S1175" s="10" t="str">
        <f>IF(B1175="","",IF(ISNUMBER(K1175),0,1))</f>
        <v/>
      </c>
    </row>
    <row r="1176" spans="1:19" ht="24.95" customHeight="1" x14ac:dyDescent="0.2">
      <c r="A1176" s="20"/>
      <c r="B1176" s="7"/>
      <c r="C1176" s="7"/>
      <c r="D1176" s="7"/>
      <c r="E1176" s="7"/>
      <c r="F1176" s="26"/>
      <c r="G1176" s="26"/>
      <c r="H1176" s="26"/>
      <c r="I1176" s="26"/>
      <c r="J1176" s="32"/>
      <c r="K1176" s="35"/>
      <c r="L1176" s="7"/>
      <c r="M1176" s="7"/>
      <c r="N1176" s="7"/>
      <c r="O1176" s="18" t="str">
        <f>IF(B1176="","",IF(AND(ISNUMBER(F1176),ISNUMBER(I1176),I1176&gt;=F1176),ROUND((I1176-F1176)*24,4),IF(OR(F1176&lt;&gt;"",I1176&lt;&gt;""),"",IF(AND(ISNUMBER(J1176),J1176&gt;=0),J1176,""))))</f>
        <v/>
      </c>
      <c r="P1176" s="10" t="str">
        <f>IF(B1176="","",IF(AND(ISNUMBER(F1176),ISNUMBER(I1176),I1176&gt;=F1176),"実績：門司発～門司着",IF(OR(F1176&lt;&gt;"",I1176&lt;&gt;""),"要確認：時刻不足・逆転",IF(AND(ISNUMBER(J1176),J1176&gt;=0),"実績：記録の時間","未確認"))))</f>
        <v/>
      </c>
      <c r="Q1176" s="10" t="str">
        <f>IF(B1176="","",IF(ISNUMBER(A1176),YEAR(A1176)-IF(MONTH(A1176)&lt;4,1,0),""))</f>
        <v/>
      </c>
      <c r="R1176" s="10" t="str">
        <f>IF(B1176="","",IF(OR(NOT(ISNUMBER(A1176)),C1176="",D1176="",L1176="",M1176="",AND(B1176&lt;&gt;"関豊丸",B1176&lt;&gt;"長豊丸")),"要確認：対象船・基本項目",IF(OR(P1176="要確認：時刻不足・逆転",AND(ISNUMBER(G1176),ISNUMBER(H1176),H1176&lt;G1176),AND(ISNUMBER(F1176),ISNUMBER(G1176),G1176&lt;F1176),AND(ISNUMBER(H1176),ISNUMBER(I1176),I1176&lt;H1176),AND(ISNUMBER(J1176),J1176&lt;0),AND(ISNUMBER(K1176),K1176&lt;0)),"要確認：時刻・時間・料金",IF(COUNTIFS(OtherPorts[作業日],A1176,OtherPorts[曳船名],B1176,OtherPorts[船名],D1176,OtherPorts[門司港発],F1176)&gt;1,"要確認：同じ他港作業が重複",IF(OR(NOT(ISNUMBER(O1176)),M1176="未確認"),"要確認：時間・根拠未確認","確認済")))))</f>
        <v/>
      </c>
      <c r="S1176" s="10" t="str">
        <f>IF(B1176="","",IF(ISNUMBER(K1176),0,1))</f>
        <v/>
      </c>
    </row>
    <row r="1177" spans="1:19" ht="24.95" customHeight="1" x14ac:dyDescent="0.2">
      <c r="A1177" s="20"/>
      <c r="B1177" s="7"/>
      <c r="C1177" s="7"/>
      <c r="D1177" s="7"/>
      <c r="E1177" s="7"/>
      <c r="F1177" s="26"/>
      <c r="G1177" s="26"/>
      <c r="H1177" s="26"/>
      <c r="I1177" s="26"/>
      <c r="J1177" s="32"/>
      <c r="K1177" s="35"/>
      <c r="L1177" s="7"/>
      <c r="M1177" s="7"/>
      <c r="N1177" s="7"/>
      <c r="O1177" s="18" t="str">
        <f>IF(B1177="","",IF(AND(ISNUMBER(F1177),ISNUMBER(I1177),I1177&gt;=F1177),ROUND((I1177-F1177)*24,4),IF(OR(F1177&lt;&gt;"",I1177&lt;&gt;""),"",IF(AND(ISNUMBER(J1177),J1177&gt;=0),J1177,""))))</f>
        <v/>
      </c>
      <c r="P1177" s="10" t="str">
        <f>IF(B1177="","",IF(AND(ISNUMBER(F1177),ISNUMBER(I1177),I1177&gt;=F1177),"実績：門司発～門司着",IF(OR(F1177&lt;&gt;"",I1177&lt;&gt;""),"要確認：時刻不足・逆転",IF(AND(ISNUMBER(J1177),J1177&gt;=0),"実績：記録の時間","未確認"))))</f>
        <v/>
      </c>
      <c r="Q1177" s="10" t="str">
        <f>IF(B1177="","",IF(ISNUMBER(A1177),YEAR(A1177)-IF(MONTH(A1177)&lt;4,1,0),""))</f>
        <v/>
      </c>
      <c r="R1177" s="10" t="str">
        <f>IF(B1177="","",IF(OR(NOT(ISNUMBER(A1177)),C1177="",D1177="",L1177="",M1177="",AND(B1177&lt;&gt;"関豊丸",B1177&lt;&gt;"長豊丸")),"要確認：対象船・基本項目",IF(OR(P1177="要確認：時刻不足・逆転",AND(ISNUMBER(G1177),ISNUMBER(H1177),H1177&lt;G1177),AND(ISNUMBER(F1177),ISNUMBER(G1177),G1177&lt;F1177),AND(ISNUMBER(H1177),ISNUMBER(I1177),I1177&lt;H1177),AND(ISNUMBER(J1177),J1177&lt;0),AND(ISNUMBER(K1177),K1177&lt;0)),"要確認：時刻・時間・料金",IF(COUNTIFS(OtherPorts[作業日],A1177,OtherPorts[曳船名],B1177,OtherPorts[船名],D1177,OtherPorts[門司港発],F1177)&gt;1,"要確認：同じ他港作業が重複",IF(OR(NOT(ISNUMBER(O1177)),M1177="未確認"),"要確認：時間・根拠未確認","確認済")))))</f>
        <v/>
      </c>
      <c r="S1177" s="10" t="str">
        <f>IF(B1177="","",IF(ISNUMBER(K1177),0,1))</f>
        <v/>
      </c>
    </row>
    <row r="1178" spans="1:19" ht="24.95" customHeight="1" x14ac:dyDescent="0.2">
      <c r="A1178" s="20"/>
      <c r="B1178" s="7"/>
      <c r="C1178" s="7"/>
      <c r="D1178" s="7"/>
      <c r="E1178" s="7"/>
      <c r="F1178" s="26"/>
      <c r="G1178" s="26"/>
      <c r="H1178" s="26"/>
      <c r="I1178" s="26"/>
      <c r="J1178" s="32"/>
      <c r="K1178" s="35"/>
      <c r="L1178" s="7"/>
      <c r="M1178" s="7"/>
      <c r="N1178" s="7"/>
      <c r="O1178" s="18" t="str">
        <f>IF(B1178="","",IF(AND(ISNUMBER(F1178),ISNUMBER(I1178),I1178&gt;=F1178),ROUND((I1178-F1178)*24,4),IF(OR(F1178&lt;&gt;"",I1178&lt;&gt;""),"",IF(AND(ISNUMBER(J1178),J1178&gt;=0),J1178,""))))</f>
        <v/>
      </c>
      <c r="P1178" s="10" t="str">
        <f>IF(B1178="","",IF(AND(ISNUMBER(F1178),ISNUMBER(I1178),I1178&gt;=F1178),"実績：門司発～門司着",IF(OR(F1178&lt;&gt;"",I1178&lt;&gt;""),"要確認：時刻不足・逆転",IF(AND(ISNUMBER(J1178),J1178&gt;=0),"実績：記録の時間","未確認"))))</f>
        <v/>
      </c>
      <c r="Q1178" s="10" t="str">
        <f>IF(B1178="","",IF(ISNUMBER(A1178),YEAR(A1178)-IF(MONTH(A1178)&lt;4,1,0),""))</f>
        <v/>
      </c>
      <c r="R1178" s="10" t="str">
        <f>IF(B1178="","",IF(OR(NOT(ISNUMBER(A1178)),C1178="",D1178="",L1178="",M1178="",AND(B1178&lt;&gt;"関豊丸",B1178&lt;&gt;"長豊丸")),"要確認：対象船・基本項目",IF(OR(P1178="要確認：時刻不足・逆転",AND(ISNUMBER(G1178),ISNUMBER(H1178),H1178&lt;G1178),AND(ISNUMBER(F1178),ISNUMBER(G1178),G1178&lt;F1178),AND(ISNUMBER(H1178),ISNUMBER(I1178),I1178&lt;H1178),AND(ISNUMBER(J1178),J1178&lt;0),AND(ISNUMBER(K1178),K1178&lt;0)),"要確認：時刻・時間・料金",IF(COUNTIFS(OtherPorts[作業日],A1178,OtherPorts[曳船名],B1178,OtherPorts[船名],D1178,OtherPorts[門司港発],F1178)&gt;1,"要確認：同じ他港作業が重複",IF(OR(NOT(ISNUMBER(O1178)),M1178="未確認"),"要確認：時間・根拠未確認","確認済")))))</f>
        <v/>
      </c>
      <c r="S1178" s="10" t="str">
        <f>IF(B1178="","",IF(ISNUMBER(K1178),0,1))</f>
        <v/>
      </c>
    </row>
    <row r="1179" spans="1:19" ht="24.95" customHeight="1" x14ac:dyDescent="0.2">
      <c r="A1179" s="20"/>
      <c r="B1179" s="7"/>
      <c r="C1179" s="7"/>
      <c r="D1179" s="7"/>
      <c r="E1179" s="7"/>
      <c r="F1179" s="26"/>
      <c r="G1179" s="26"/>
      <c r="H1179" s="26"/>
      <c r="I1179" s="26"/>
      <c r="J1179" s="32"/>
      <c r="K1179" s="35"/>
      <c r="L1179" s="7"/>
      <c r="M1179" s="7"/>
      <c r="N1179" s="7"/>
      <c r="O1179" s="18" t="str">
        <f>IF(B1179="","",IF(AND(ISNUMBER(F1179),ISNUMBER(I1179),I1179&gt;=F1179),ROUND((I1179-F1179)*24,4),IF(OR(F1179&lt;&gt;"",I1179&lt;&gt;""),"",IF(AND(ISNUMBER(J1179),J1179&gt;=0),J1179,""))))</f>
        <v/>
      </c>
      <c r="P1179" s="10" t="str">
        <f>IF(B1179="","",IF(AND(ISNUMBER(F1179),ISNUMBER(I1179),I1179&gt;=F1179),"実績：門司発～門司着",IF(OR(F1179&lt;&gt;"",I1179&lt;&gt;""),"要確認：時刻不足・逆転",IF(AND(ISNUMBER(J1179),J1179&gt;=0),"実績：記録の時間","未確認"))))</f>
        <v/>
      </c>
      <c r="Q1179" s="10" t="str">
        <f>IF(B1179="","",IF(ISNUMBER(A1179),YEAR(A1179)-IF(MONTH(A1179)&lt;4,1,0),""))</f>
        <v/>
      </c>
      <c r="R1179" s="10" t="str">
        <f>IF(B1179="","",IF(OR(NOT(ISNUMBER(A1179)),C1179="",D1179="",L1179="",M1179="",AND(B1179&lt;&gt;"関豊丸",B1179&lt;&gt;"長豊丸")),"要確認：対象船・基本項目",IF(OR(P1179="要確認：時刻不足・逆転",AND(ISNUMBER(G1179),ISNUMBER(H1179),H1179&lt;G1179),AND(ISNUMBER(F1179),ISNUMBER(G1179),G1179&lt;F1179),AND(ISNUMBER(H1179),ISNUMBER(I1179),I1179&lt;H1179),AND(ISNUMBER(J1179),J1179&lt;0),AND(ISNUMBER(K1179),K1179&lt;0)),"要確認：時刻・時間・料金",IF(COUNTIFS(OtherPorts[作業日],A1179,OtherPorts[曳船名],B1179,OtherPorts[船名],D1179,OtherPorts[門司港発],F1179)&gt;1,"要確認：同じ他港作業が重複",IF(OR(NOT(ISNUMBER(O1179)),M1179="未確認"),"要確認：時間・根拠未確認","確認済")))))</f>
        <v/>
      </c>
      <c r="S1179" s="10" t="str">
        <f>IF(B1179="","",IF(ISNUMBER(K1179),0,1))</f>
        <v/>
      </c>
    </row>
    <row r="1180" spans="1:19" ht="24.95" customHeight="1" x14ac:dyDescent="0.2">
      <c r="A1180" s="20"/>
      <c r="B1180" s="7"/>
      <c r="C1180" s="7"/>
      <c r="D1180" s="7"/>
      <c r="E1180" s="7"/>
      <c r="F1180" s="26"/>
      <c r="G1180" s="26"/>
      <c r="H1180" s="26"/>
      <c r="I1180" s="26"/>
      <c r="J1180" s="32"/>
      <c r="K1180" s="35"/>
      <c r="L1180" s="7"/>
      <c r="M1180" s="7"/>
      <c r="N1180" s="7"/>
      <c r="O1180" s="18" t="str">
        <f>IF(B1180="","",IF(AND(ISNUMBER(F1180),ISNUMBER(I1180),I1180&gt;=F1180),ROUND((I1180-F1180)*24,4),IF(OR(F1180&lt;&gt;"",I1180&lt;&gt;""),"",IF(AND(ISNUMBER(J1180),J1180&gt;=0),J1180,""))))</f>
        <v/>
      </c>
      <c r="P1180" s="10" t="str">
        <f>IF(B1180="","",IF(AND(ISNUMBER(F1180),ISNUMBER(I1180),I1180&gt;=F1180),"実績：門司発～門司着",IF(OR(F1180&lt;&gt;"",I1180&lt;&gt;""),"要確認：時刻不足・逆転",IF(AND(ISNUMBER(J1180),J1180&gt;=0),"実績：記録の時間","未確認"))))</f>
        <v/>
      </c>
      <c r="Q1180" s="10" t="str">
        <f>IF(B1180="","",IF(ISNUMBER(A1180),YEAR(A1180)-IF(MONTH(A1180)&lt;4,1,0),""))</f>
        <v/>
      </c>
      <c r="R1180" s="10" t="str">
        <f>IF(B1180="","",IF(OR(NOT(ISNUMBER(A1180)),C1180="",D1180="",L1180="",M1180="",AND(B1180&lt;&gt;"関豊丸",B1180&lt;&gt;"長豊丸")),"要確認：対象船・基本項目",IF(OR(P1180="要確認：時刻不足・逆転",AND(ISNUMBER(G1180),ISNUMBER(H1180),H1180&lt;G1180),AND(ISNUMBER(F1180),ISNUMBER(G1180),G1180&lt;F1180),AND(ISNUMBER(H1180),ISNUMBER(I1180),I1180&lt;H1180),AND(ISNUMBER(J1180),J1180&lt;0),AND(ISNUMBER(K1180),K1180&lt;0)),"要確認：時刻・時間・料金",IF(COUNTIFS(OtherPorts[作業日],A1180,OtherPorts[曳船名],B1180,OtherPorts[船名],D1180,OtherPorts[門司港発],F1180)&gt;1,"要確認：同じ他港作業が重複",IF(OR(NOT(ISNUMBER(O1180)),M1180="未確認"),"要確認：時間・根拠未確認","確認済")))))</f>
        <v/>
      </c>
      <c r="S1180" s="10" t="str">
        <f>IF(B1180="","",IF(ISNUMBER(K1180),0,1))</f>
        <v/>
      </c>
    </row>
    <row r="1181" spans="1:19" ht="24.95" customHeight="1" x14ac:dyDescent="0.2">
      <c r="A1181" s="20"/>
      <c r="B1181" s="7"/>
      <c r="C1181" s="7"/>
      <c r="D1181" s="7"/>
      <c r="E1181" s="7"/>
      <c r="F1181" s="26"/>
      <c r="G1181" s="26"/>
      <c r="H1181" s="26"/>
      <c r="I1181" s="26"/>
      <c r="J1181" s="32"/>
      <c r="K1181" s="35"/>
      <c r="L1181" s="7"/>
      <c r="M1181" s="7"/>
      <c r="N1181" s="7"/>
      <c r="O1181" s="18" t="str">
        <f>IF(B1181="","",IF(AND(ISNUMBER(F1181),ISNUMBER(I1181),I1181&gt;=F1181),ROUND((I1181-F1181)*24,4),IF(OR(F1181&lt;&gt;"",I1181&lt;&gt;""),"",IF(AND(ISNUMBER(J1181),J1181&gt;=0),J1181,""))))</f>
        <v/>
      </c>
      <c r="P1181" s="10" t="str">
        <f>IF(B1181="","",IF(AND(ISNUMBER(F1181),ISNUMBER(I1181),I1181&gt;=F1181),"実績：門司発～門司着",IF(OR(F1181&lt;&gt;"",I1181&lt;&gt;""),"要確認：時刻不足・逆転",IF(AND(ISNUMBER(J1181),J1181&gt;=0),"実績：記録の時間","未確認"))))</f>
        <v/>
      </c>
      <c r="Q1181" s="10" t="str">
        <f>IF(B1181="","",IF(ISNUMBER(A1181),YEAR(A1181)-IF(MONTH(A1181)&lt;4,1,0),""))</f>
        <v/>
      </c>
      <c r="R1181" s="10" t="str">
        <f>IF(B1181="","",IF(OR(NOT(ISNUMBER(A1181)),C1181="",D1181="",L1181="",M1181="",AND(B1181&lt;&gt;"関豊丸",B1181&lt;&gt;"長豊丸")),"要確認：対象船・基本項目",IF(OR(P1181="要確認：時刻不足・逆転",AND(ISNUMBER(G1181),ISNUMBER(H1181),H1181&lt;G1181),AND(ISNUMBER(F1181),ISNUMBER(G1181),G1181&lt;F1181),AND(ISNUMBER(H1181),ISNUMBER(I1181),I1181&lt;H1181),AND(ISNUMBER(J1181),J1181&lt;0),AND(ISNUMBER(K1181),K1181&lt;0)),"要確認：時刻・時間・料金",IF(COUNTIFS(OtherPorts[作業日],A1181,OtherPorts[曳船名],B1181,OtherPorts[船名],D1181,OtherPorts[門司港発],F1181)&gt;1,"要確認：同じ他港作業が重複",IF(OR(NOT(ISNUMBER(O1181)),M1181="未確認"),"要確認：時間・根拠未確認","確認済")))))</f>
        <v/>
      </c>
      <c r="S1181" s="10" t="str">
        <f>IF(B1181="","",IF(ISNUMBER(K1181),0,1))</f>
        <v/>
      </c>
    </row>
    <row r="1182" spans="1:19" ht="24.95" customHeight="1" x14ac:dyDescent="0.2">
      <c r="A1182" s="20"/>
      <c r="B1182" s="7"/>
      <c r="C1182" s="7"/>
      <c r="D1182" s="7"/>
      <c r="E1182" s="7"/>
      <c r="F1182" s="26"/>
      <c r="G1182" s="26"/>
      <c r="H1182" s="26"/>
      <c r="I1182" s="26"/>
      <c r="J1182" s="32"/>
      <c r="K1182" s="35"/>
      <c r="L1182" s="7"/>
      <c r="M1182" s="7"/>
      <c r="N1182" s="7"/>
      <c r="O1182" s="18" t="str">
        <f>IF(B1182="","",IF(AND(ISNUMBER(F1182),ISNUMBER(I1182),I1182&gt;=F1182),ROUND((I1182-F1182)*24,4),IF(OR(F1182&lt;&gt;"",I1182&lt;&gt;""),"",IF(AND(ISNUMBER(J1182),J1182&gt;=0),J1182,""))))</f>
        <v/>
      </c>
      <c r="P1182" s="10" t="str">
        <f>IF(B1182="","",IF(AND(ISNUMBER(F1182),ISNUMBER(I1182),I1182&gt;=F1182),"実績：門司発～門司着",IF(OR(F1182&lt;&gt;"",I1182&lt;&gt;""),"要確認：時刻不足・逆転",IF(AND(ISNUMBER(J1182),J1182&gt;=0),"実績：記録の時間","未確認"))))</f>
        <v/>
      </c>
      <c r="Q1182" s="10" t="str">
        <f>IF(B1182="","",IF(ISNUMBER(A1182),YEAR(A1182)-IF(MONTH(A1182)&lt;4,1,0),""))</f>
        <v/>
      </c>
      <c r="R1182" s="10" t="str">
        <f>IF(B1182="","",IF(OR(NOT(ISNUMBER(A1182)),C1182="",D1182="",L1182="",M1182="",AND(B1182&lt;&gt;"関豊丸",B1182&lt;&gt;"長豊丸")),"要確認：対象船・基本項目",IF(OR(P1182="要確認：時刻不足・逆転",AND(ISNUMBER(G1182),ISNUMBER(H1182),H1182&lt;G1182),AND(ISNUMBER(F1182),ISNUMBER(G1182),G1182&lt;F1182),AND(ISNUMBER(H1182),ISNUMBER(I1182),I1182&lt;H1182),AND(ISNUMBER(J1182),J1182&lt;0),AND(ISNUMBER(K1182),K1182&lt;0)),"要確認：時刻・時間・料金",IF(COUNTIFS(OtherPorts[作業日],A1182,OtherPorts[曳船名],B1182,OtherPorts[船名],D1182,OtherPorts[門司港発],F1182)&gt;1,"要確認：同じ他港作業が重複",IF(OR(NOT(ISNUMBER(O1182)),M1182="未確認"),"要確認：時間・根拠未確認","確認済")))))</f>
        <v/>
      </c>
      <c r="S1182" s="10" t="str">
        <f>IF(B1182="","",IF(ISNUMBER(K1182),0,1))</f>
        <v/>
      </c>
    </row>
    <row r="1183" spans="1:19" ht="24.95" customHeight="1" x14ac:dyDescent="0.2">
      <c r="A1183" s="20"/>
      <c r="B1183" s="7"/>
      <c r="C1183" s="7"/>
      <c r="D1183" s="7"/>
      <c r="E1183" s="7"/>
      <c r="F1183" s="26"/>
      <c r="G1183" s="26"/>
      <c r="H1183" s="26"/>
      <c r="I1183" s="26"/>
      <c r="J1183" s="32"/>
      <c r="K1183" s="35"/>
      <c r="L1183" s="7"/>
      <c r="M1183" s="7"/>
      <c r="N1183" s="7"/>
      <c r="O1183" s="18" t="str">
        <f>IF(B1183="","",IF(AND(ISNUMBER(F1183),ISNUMBER(I1183),I1183&gt;=F1183),ROUND((I1183-F1183)*24,4),IF(OR(F1183&lt;&gt;"",I1183&lt;&gt;""),"",IF(AND(ISNUMBER(J1183),J1183&gt;=0),J1183,""))))</f>
        <v/>
      </c>
      <c r="P1183" s="10" t="str">
        <f>IF(B1183="","",IF(AND(ISNUMBER(F1183),ISNUMBER(I1183),I1183&gt;=F1183),"実績：門司発～門司着",IF(OR(F1183&lt;&gt;"",I1183&lt;&gt;""),"要確認：時刻不足・逆転",IF(AND(ISNUMBER(J1183),J1183&gt;=0),"実績：記録の時間","未確認"))))</f>
        <v/>
      </c>
      <c r="Q1183" s="10" t="str">
        <f>IF(B1183="","",IF(ISNUMBER(A1183),YEAR(A1183)-IF(MONTH(A1183)&lt;4,1,0),""))</f>
        <v/>
      </c>
      <c r="R1183" s="10" t="str">
        <f>IF(B1183="","",IF(OR(NOT(ISNUMBER(A1183)),C1183="",D1183="",L1183="",M1183="",AND(B1183&lt;&gt;"関豊丸",B1183&lt;&gt;"長豊丸")),"要確認：対象船・基本項目",IF(OR(P1183="要確認：時刻不足・逆転",AND(ISNUMBER(G1183),ISNUMBER(H1183),H1183&lt;G1183),AND(ISNUMBER(F1183),ISNUMBER(G1183),G1183&lt;F1183),AND(ISNUMBER(H1183),ISNUMBER(I1183),I1183&lt;H1183),AND(ISNUMBER(J1183),J1183&lt;0),AND(ISNUMBER(K1183),K1183&lt;0)),"要確認：時刻・時間・料金",IF(COUNTIFS(OtherPorts[作業日],A1183,OtherPorts[曳船名],B1183,OtherPorts[船名],D1183,OtherPorts[門司港発],F1183)&gt;1,"要確認：同じ他港作業が重複",IF(OR(NOT(ISNUMBER(O1183)),M1183="未確認"),"要確認：時間・根拠未確認","確認済")))))</f>
        <v/>
      </c>
      <c r="S1183" s="10" t="str">
        <f>IF(B1183="","",IF(ISNUMBER(K1183),0,1))</f>
        <v/>
      </c>
    </row>
    <row r="1184" spans="1:19" ht="24.95" customHeight="1" x14ac:dyDescent="0.2">
      <c r="A1184" s="20"/>
      <c r="B1184" s="7"/>
      <c r="C1184" s="7"/>
      <c r="D1184" s="7"/>
      <c r="E1184" s="7"/>
      <c r="F1184" s="26"/>
      <c r="G1184" s="26"/>
      <c r="H1184" s="26"/>
      <c r="I1184" s="26"/>
      <c r="J1184" s="32"/>
      <c r="K1184" s="35"/>
      <c r="L1184" s="7"/>
      <c r="M1184" s="7"/>
      <c r="N1184" s="7"/>
      <c r="O1184" s="18" t="str">
        <f>IF(B1184="","",IF(AND(ISNUMBER(F1184),ISNUMBER(I1184),I1184&gt;=F1184),ROUND((I1184-F1184)*24,4),IF(OR(F1184&lt;&gt;"",I1184&lt;&gt;""),"",IF(AND(ISNUMBER(J1184),J1184&gt;=0),J1184,""))))</f>
        <v/>
      </c>
      <c r="P1184" s="10" t="str">
        <f>IF(B1184="","",IF(AND(ISNUMBER(F1184),ISNUMBER(I1184),I1184&gt;=F1184),"実績：門司発～門司着",IF(OR(F1184&lt;&gt;"",I1184&lt;&gt;""),"要確認：時刻不足・逆転",IF(AND(ISNUMBER(J1184),J1184&gt;=0),"実績：記録の時間","未確認"))))</f>
        <v/>
      </c>
      <c r="Q1184" s="10" t="str">
        <f>IF(B1184="","",IF(ISNUMBER(A1184),YEAR(A1184)-IF(MONTH(A1184)&lt;4,1,0),""))</f>
        <v/>
      </c>
      <c r="R1184" s="10" t="str">
        <f>IF(B1184="","",IF(OR(NOT(ISNUMBER(A1184)),C1184="",D1184="",L1184="",M1184="",AND(B1184&lt;&gt;"関豊丸",B1184&lt;&gt;"長豊丸")),"要確認：対象船・基本項目",IF(OR(P1184="要確認：時刻不足・逆転",AND(ISNUMBER(G1184),ISNUMBER(H1184),H1184&lt;G1184),AND(ISNUMBER(F1184),ISNUMBER(G1184),G1184&lt;F1184),AND(ISNUMBER(H1184),ISNUMBER(I1184),I1184&lt;H1184),AND(ISNUMBER(J1184),J1184&lt;0),AND(ISNUMBER(K1184),K1184&lt;0)),"要確認：時刻・時間・料金",IF(COUNTIFS(OtherPorts[作業日],A1184,OtherPorts[曳船名],B1184,OtherPorts[船名],D1184,OtherPorts[門司港発],F1184)&gt;1,"要確認：同じ他港作業が重複",IF(OR(NOT(ISNUMBER(O1184)),M1184="未確認"),"要確認：時間・根拠未確認","確認済")))))</f>
        <v/>
      </c>
      <c r="S1184" s="10" t="str">
        <f>IF(B1184="","",IF(ISNUMBER(K1184),0,1))</f>
        <v/>
      </c>
    </row>
    <row r="1185" spans="1:19" ht="24.95" customHeight="1" x14ac:dyDescent="0.2">
      <c r="A1185" s="20"/>
      <c r="B1185" s="7"/>
      <c r="C1185" s="7"/>
      <c r="D1185" s="7"/>
      <c r="E1185" s="7"/>
      <c r="F1185" s="26"/>
      <c r="G1185" s="26"/>
      <c r="H1185" s="26"/>
      <c r="I1185" s="26"/>
      <c r="J1185" s="32"/>
      <c r="K1185" s="35"/>
      <c r="L1185" s="7"/>
      <c r="M1185" s="7"/>
      <c r="N1185" s="7"/>
      <c r="O1185" s="18" t="str">
        <f>IF(B1185="","",IF(AND(ISNUMBER(F1185),ISNUMBER(I1185),I1185&gt;=F1185),ROUND((I1185-F1185)*24,4),IF(OR(F1185&lt;&gt;"",I1185&lt;&gt;""),"",IF(AND(ISNUMBER(J1185),J1185&gt;=0),J1185,""))))</f>
        <v/>
      </c>
      <c r="P1185" s="10" t="str">
        <f>IF(B1185="","",IF(AND(ISNUMBER(F1185),ISNUMBER(I1185),I1185&gt;=F1185),"実績：門司発～門司着",IF(OR(F1185&lt;&gt;"",I1185&lt;&gt;""),"要確認：時刻不足・逆転",IF(AND(ISNUMBER(J1185),J1185&gt;=0),"実績：記録の時間","未確認"))))</f>
        <v/>
      </c>
      <c r="Q1185" s="10" t="str">
        <f>IF(B1185="","",IF(ISNUMBER(A1185),YEAR(A1185)-IF(MONTH(A1185)&lt;4,1,0),""))</f>
        <v/>
      </c>
      <c r="R1185" s="10" t="str">
        <f>IF(B1185="","",IF(OR(NOT(ISNUMBER(A1185)),C1185="",D1185="",L1185="",M1185="",AND(B1185&lt;&gt;"関豊丸",B1185&lt;&gt;"長豊丸")),"要確認：対象船・基本項目",IF(OR(P1185="要確認：時刻不足・逆転",AND(ISNUMBER(G1185),ISNUMBER(H1185),H1185&lt;G1185),AND(ISNUMBER(F1185),ISNUMBER(G1185),G1185&lt;F1185),AND(ISNUMBER(H1185),ISNUMBER(I1185),I1185&lt;H1185),AND(ISNUMBER(J1185),J1185&lt;0),AND(ISNUMBER(K1185),K1185&lt;0)),"要確認：時刻・時間・料金",IF(COUNTIFS(OtherPorts[作業日],A1185,OtherPorts[曳船名],B1185,OtherPorts[船名],D1185,OtherPorts[門司港発],F1185)&gt;1,"要確認：同じ他港作業が重複",IF(OR(NOT(ISNUMBER(O1185)),M1185="未確認"),"要確認：時間・根拠未確認","確認済")))))</f>
        <v/>
      </c>
      <c r="S1185" s="10" t="str">
        <f>IF(B1185="","",IF(ISNUMBER(K1185),0,1))</f>
        <v/>
      </c>
    </row>
    <row r="1186" spans="1:19" ht="24.95" customHeight="1" x14ac:dyDescent="0.2">
      <c r="A1186" s="20"/>
      <c r="B1186" s="7"/>
      <c r="C1186" s="7"/>
      <c r="D1186" s="7"/>
      <c r="E1186" s="7"/>
      <c r="F1186" s="26"/>
      <c r="G1186" s="26"/>
      <c r="H1186" s="26"/>
      <c r="I1186" s="26"/>
      <c r="J1186" s="32"/>
      <c r="K1186" s="35"/>
      <c r="L1186" s="7"/>
      <c r="M1186" s="7"/>
      <c r="N1186" s="7"/>
      <c r="O1186" s="18" t="str">
        <f>IF(B1186="","",IF(AND(ISNUMBER(F1186),ISNUMBER(I1186),I1186&gt;=F1186),ROUND((I1186-F1186)*24,4),IF(OR(F1186&lt;&gt;"",I1186&lt;&gt;""),"",IF(AND(ISNUMBER(J1186),J1186&gt;=0),J1186,""))))</f>
        <v/>
      </c>
      <c r="P1186" s="10" t="str">
        <f>IF(B1186="","",IF(AND(ISNUMBER(F1186),ISNUMBER(I1186),I1186&gt;=F1186),"実績：門司発～門司着",IF(OR(F1186&lt;&gt;"",I1186&lt;&gt;""),"要確認：時刻不足・逆転",IF(AND(ISNUMBER(J1186),J1186&gt;=0),"実績：記録の時間","未確認"))))</f>
        <v/>
      </c>
      <c r="Q1186" s="10" t="str">
        <f>IF(B1186="","",IF(ISNUMBER(A1186),YEAR(A1186)-IF(MONTH(A1186)&lt;4,1,0),""))</f>
        <v/>
      </c>
      <c r="R1186" s="10" t="str">
        <f>IF(B1186="","",IF(OR(NOT(ISNUMBER(A1186)),C1186="",D1186="",L1186="",M1186="",AND(B1186&lt;&gt;"関豊丸",B1186&lt;&gt;"長豊丸")),"要確認：対象船・基本項目",IF(OR(P1186="要確認：時刻不足・逆転",AND(ISNUMBER(G1186),ISNUMBER(H1186),H1186&lt;G1186),AND(ISNUMBER(F1186),ISNUMBER(G1186),G1186&lt;F1186),AND(ISNUMBER(H1186),ISNUMBER(I1186),I1186&lt;H1186),AND(ISNUMBER(J1186),J1186&lt;0),AND(ISNUMBER(K1186),K1186&lt;0)),"要確認：時刻・時間・料金",IF(COUNTIFS(OtherPorts[作業日],A1186,OtherPorts[曳船名],B1186,OtherPorts[船名],D1186,OtherPorts[門司港発],F1186)&gt;1,"要確認：同じ他港作業が重複",IF(OR(NOT(ISNUMBER(O1186)),M1186="未確認"),"要確認：時間・根拠未確認","確認済")))))</f>
        <v/>
      </c>
      <c r="S1186" s="10" t="str">
        <f>IF(B1186="","",IF(ISNUMBER(K1186),0,1))</f>
        <v/>
      </c>
    </row>
    <row r="1187" spans="1:19" ht="24.95" customHeight="1" x14ac:dyDescent="0.2">
      <c r="A1187" s="20"/>
      <c r="B1187" s="7"/>
      <c r="C1187" s="7"/>
      <c r="D1187" s="7"/>
      <c r="E1187" s="7"/>
      <c r="F1187" s="26"/>
      <c r="G1187" s="26"/>
      <c r="H1187" s="26"/>
      <c r="I1187" s="26"/>
      <c r="J1187" s="32"/>
      <c r="K1187" s="35"/>
      <c r="L1187" s="7"/>
      <c r="M1187" s="7"/>
      <c r="N1187" s="7"/>
      <c r="O1187" s="18" t="str">
        <f>IF(B1187="","",IF(AND(ISNUMBER(F1187),ISNUMBER(I1187),I1187&gt;=F1187),ROUND((I1187-F1187)*24,4),IF(OR(F1187&lt;&gt;"",I1187&lt;&gt;""),"",IF(AND(ISNUMBER(J1187),J1187&gt;=0),J1187,""))))</f>
        <v/>
      </c>
      <c r="P1187" s="10" t="str">
        <f>IF(B1187="","",IF(AND(ISNUMBER(F1187),ISNUMBER(I1187),I1187&gt;=F1187),"実績：門司発～門司着",IF(OR(F1187&lt;&gt;"",I1187&lt;&gt;""),"要確認：時刻不足・逆転",IF(AND(ISNUMBER(J1187),J1187&gt;=0),"実績：記録の時間","未確認"))))</f>
        <v/>
      </c>
      <c r="Q1187" s="10" t="str">
        <f>IF(B1187="","",IF(ISNUMBER(A1187),YEAR(A1187)-IF(MONTH(A1187)&lt;4,1,0),""))</f>
        <v/>
      </c>
      <c r="R1187" s="10" t="str">
        <f>IF(B1187="","",IF(OR(NOT(ISNUMBER(A1187)),C1187="",D1187="",L1187="",M1187="",AND(B1187&lt;&gt;"関豊丸",B1187&lt;&gt;"長豊丸")),"要確認：対象船・基本項目",IF(OR(P1187="要確認：時刻不足・逆転",AND(ISNUMBER(G1187),ISNUMBER(H1187),H1187&lt;G1187),AND(ISNUMBER(F1187),ISNUMBER(G1187),G1187&lt;F1187),AND(ISNUMBER(H1187),ISNUMBER(I1187),I1187&lt;H1187),AND(ISNUMBER(J1187),J1187&lt;0),AND(ISNUMBER(K1187),K1187&lt;0)),"要確認：時刻・時間・料金",IF(COUNTIFS(OtherPorts[作業日],A1187,OtherPorts[曳船名],B1187,OtherPorts[船名],D1187,OtherPorts[門司港発],F1187)&gt;1,"要確認：同じ他港作業が重複",IF(OR(NOT(ISNUMBER(O1187)),M1187="未確認"),"要確認：時間・根拠未確認","確認済")))))</f>
        <v/>
      </c>
      <c r="S1187" s="10" t="str">
        <f>IF(B1187="","",IF(ISNUMBER(K1187),0,1))</f>
        <v/>
      </c>
    </row>
    <row r="1188" spans="1:19" ht="24.95" customHeight="1" x14ac:dyDescent="0.2">
      <c r="A1188" s="20"/>
      <c r="B1188" s="7"/>
      <c r="C1188" s="7"/>
      <c r="D1188" s="7"/>
      <c r="E1188" s="7"/>
      <c r="F1188" s="26"/>
      <c r="G1188" s="26"/>
      <c r="H1188" s="26"/>
      <c r="I1188" s="26"/>
      <c r="J1188" s="32"/>
      <c r="K1188" s="35"/>
      <c r="L1188" s="7"/>
      <c r="M1188" s="7"/>
      <c r="N1188" s="7"/>
      <c r="O1188" s="18" t="str">
        <f>IF(B1188="","",IF(AND(ISNUMBER(F1188),ISNUMBER(I1188),I1188&gt;=F1188),ROUND((I1188-F1188)*24,4),IF(OR(F1188&lt;&gt;"",I1188&lt;&gt;""),"",IF(AND(ISNUMBER(J1188),J1188&gt;=0),J1188,""))))</f>
        <v/>
      </c>
      <c r="P1188" s="10" t="str">
        <f>IF(B1188="","",IF(AND(ISNUMBER(F1188),ISNUMBER(I1188),I1188&gt;=F1188),"実績：門司発～門司着",IF(OR(F1188&lt;&gt;"",I1188&lt;&gt;""),"要確認：時刻不足・逆転",IF(AND(ISNUMBER(J1188),J1188&gt;=0),"実績：記録の時間","未確認"))))</f>
        <v/>
      </c>
      <c r="Q1188" s="10" t="str">
        <f>IF(B1188="","",IF(ISNUMBER(A1188),YEAR(A1188)-IF(MONTH(A1188)&lt;4,1,0),""))</f>
        <v/>
      </c>
      <c r="R1188" s="10" t="str">
        <f>IF(B1188="","",IF(OR(NOT(ISNUMBER(A1188)),C1188="",D1188="",L1188="",M1188="",AND(B1188&lt;&gt;"関豊丸",B1188&lt;&gt;"長豊丸")),"要確認：対象船・基本項目",IF(OR(P1188="要確認：時刻不足・逆転",AND(ISNUMBER(G1188),ISNUMBER(H1188),H1188&lt;G1188),AND(ISNUMBER(F1188),ISNUMBER(G1188),G1188&lt;F1188),AND(ISNUMBER(H1188),ISNUMBER(I1188),I1188&lt;H1188),AND(ISNUMBER(J1188),J1188&lt;0),AND(ISNUMBER(K1188),K1188&lt;0)),"要確認：時刻・時間・料金",IF(COUNTIFS(OtherPorts[作業日],A1188,OtherPorts[曳船名],B1188,OtherPorts[船名],D1188,OtherPorts[門司港発],F1188)&gt;1,"要確認：同じ他港作業が重複",IF(OR(NOT(ISNUMBER(O1188)),M1188="未確認"),"要確認：時間・根拠未確認","確認済")))))</f>
        <v/>
      </c>
      <c r="S1188" s="10" t="str">
        <f>IF(B1188="","",IF(ISNUMBER(K1188),0,1))</f>
        <v/>
      </c>
    </row>
    <row r="1189" spans="1:19" ht="24.95" customHeight="1" x14ac:dyDescent="0.2">
      <c r="A1189" s="20"/>
      <c r="B1189" s="7"/>
      <c r="C1189" s="7"/>
      <c r="D1189" s="7"/>
      <c r="E1189" s="7"/>
      <c r="F1189" s="26"/>
      <c r="G1189" s="26"/>
      <c r="H1189" s="26"/>
      <c r="I1189" s="26"/>
      <c r="J1189" s="32"/>
      <c r="K1189" s="35"/>
      <c r="L1189" s="7"/>
      <c r="M1189" s="7"/>
      <c r="N1189" s="7"/>
      <c r="O1189" s="18" t="str">
        <f>IF(B1189="","",IF(AND(ISNUMBER(F1189),ISNUMBER(I1189),I1189&gt;=F1189),ROUND((I1189-F1189)*24,4),IF(OR(F1189&lt;&gt;"",I1189&lt;&gt;""),"",IF(AND(ISNUMBER(J1189),J1189&gt;=0),J1189,""))))</f>
        <v/>
      </c>
      <c r="P1189" s="10" t="str">
        <f>IF(B1189="","",IF(AND(ISNUMBER(F1189),ISNUMBER(I1189),I1189&gt;=F1189),"実績：門司発～門司着",IF(OR(F1189&lt;&gt;"",I1189&lt;&gt;""),"要確認：時刻不足・逆転",IF(AND(ISNUMBER(J1189),J1189&gt;=0),"実績：記録の時間","未確認"))))</f>
        <v/>
      </c>
      <c r="Q1189" s="10" t="str">
        <f>IF(B1189="","",IF(ISNUMBER(A1189),YEAR(A1189)-IF(MONTH(A1189)&lt;4,1,0),""))</f>
        <v/>
      </c>
      <c r="R1189" s="10" t="str">
        <f>IF(B1189="","",IF(OR(NOT(ISNUMBER(A1189)),C1189="",D1189="",L1189="",M1189="",AND(B1189&lt;&gt;"関豊丸",B1189&lt;&gt;"長豊丸")),"要確認：対象船・基本項目",IF(OR(P1189="要確認：時刻不足・逆転",AND(ISNUMBER(G1189),ISNUMBER(H1189),H1189&lt;G1189),AND(ISNUMBER(F1189),ISNUMBER(G1189),G1189&lt;F1189),AND(ISNUMBER(H1189),ISNUMBER(I1189),I1189&lt;H1189),AND(ISNUMBER(J1189),J1189&lt;0),AND(ISNUMBER(K1189),K1189&lt;0)),"要確認：時刻・時間・料金",IF(COUNTIFS(OtherPorts[作業日],A1189,OtherPorts[曳船名],B1189,OtherPorts[船名],D1189,OtherPorts[門司港発],F1189)&gt;1,"要確認：同じ他港作業が重複",IF(OR(NOT(ISNUMBER(O1189)),M1189="未確認"),"要確認：時間・根拠未確認","確認済")))))</f>
        <v/>
      </c>
      <c r="S1189" s="10" t="str">
        <f>IF(B1189="","",IF(ISNUMBER(K1189),0,1))</f>
        <v/>
      </c>
    </row>
    <row r="1190" spans="1:19" ht="24.95" customHeight="1" x14ac:dyDescent="0.2">
      <c r="A1190" s="20"/>
      <c r="B1190" s="7"/>
      <c r="C1190" s="7"/>
      <c r="D1190" s="7"/>
      <c r="E1190" s="7"/>
      <c r="F1190" s="26"/>
      <c r="G1190" s="26"/>
      <c r="H1190" s="26"/>
      <c r="I1190" s="26"/>
      <c r="J1190" s="32"/>
      <c r="K1190" s="35"/>
      <c r="L1190" s="7"/>
      <c r="M1190" s="7"/>
      <c r="N1190" s="7"/>
      <c r="O1190" s="18" t="str">
        <f>IF(B1190="","",IF(AND(ISNUMBER(F1190),ISNUMBER(I1190),I1190&gt;=F1190),ROUND((I1190-F1190)*24,4),IF(OR(F1190&lt;&gt;"",I1190&lt;&gt;""),"",IF(AND(ISNUMBER(J1190),J1190&gt;=0),J1190,""))))</f>
        <v/>
      </c>
      <c r="P1190" s="10" t="str">
        <f>IF(B1190="","",IF(AND(ISNUMBER(F1190),ISNUMBER(I1190),I1190&gt;=F1190),"実績：門司発～門司着",IF(OR(F1190&lt;&gt;"",I1190&lt;&gt;""),"要確認：時刻不足・逆転",IF(AND(ISNUMBER(J1190),J1190&gt;=0),"実績：記録の時間","未確認"))))</f>
        <v/>
      </c>
      <c r="Q1190" s="10" t="str">
        <f>IF(B1190="","",IF(ISNUMBER(A1190),YEAR(A1190)-IF(MONTH(A1190)&lt;4,1,0),""))</f>
        <v/>
      </c>
      <c r="R1190" s="10" t="str">
        <f>IF(B1190="","",IF(OR(NOT(ISNUMBER(A1190)),C1190="",D1190="",L1190="",M1190="",AND(B1190&lt;&gt;"関豊丸",B1190&lt;&gt;"長豊丸")),"要確認：対象船・基本項目",IF(OR(P1190="要確認：時刻不足・逆転",AND(ISNUMBER(G1190),ISNUMBER(H1190),H1190&lt;G1190),AND(ISNUMBER(F1190),ISNUMBER(G1190),G1190&lt;F1190),AND(ISNUMBER(H1190),ISNUMBER(I1190),I1190&lt;H1190),AND(ISNUMBER(J1190),J1190&lt;0),AND(ISNUMBER(K1190),K1190&lt;0)),"要確認：時刻・時間・料金",IF(COUNTIFS(OtherPorts[作業日],A1190,OtherPorts[曳船名],B1190,OtherPorts[船名],D1190,OtherPorts[門司港発],F1190)&gt;1,"要確認：同じ他港作業が重複",IF(OR(NOT(ISNUMBER(O1190)),M1190="未確認"),"要確認：時間・根拠未確認","確認済")))))</f>
        <v/>
      </c>
      <c r="S1190" s="10" t="str">
        <f>IF(B1190="","",IF(ISNUMBER(K1190),0,1))</f>
        <v/>
      </c>
    </row>
    <row r="1191" spans="1:19" ht="24.95" customHeight="1" x14ac:dyDescent="0.2">
      <c r="A1191" s="20"/>
      <c r="B1191" s="7"/>
      <c r="C1191" s="7"/>
      <c r="D1191" s="7"/>
      <c r="E1191" s="7"/>
      <c r="F1191" s="26"/>
      <c r="G1191" s="26"/>
      <c r="H1191" s="26"/>
      <c r="I1191" s="26"/>
      <c r="J1191" s="32"/>
      <c r="K1191" s="35"/>
      <c r="L1191" s="7"/>
      <c r="M1191" s="7"/>
      <c r="N1191" s="7"/>
      <c r="O1191" s="18" t="str">
        <f>IF(B1191="","",IF(AND(ISNUMBER(F1191),ISNUMBER(I1191),I1191&gt;=F1191),ROUND((I1191-F1191)*24,4),IF(OR(F1191&lt;&gt;"",I1191&lt;&gt;""),"",IF(AND(ISNUMBER(J1191),J1191&gt;=0),J1191,""))))</f>
        <v/>
      </c>
      <c r="P1191" s="10" t="str">
        <f>IF(B1191="","",IF(AND(ISNUMBER(F1191),ISNUMBER(I1191),I1191&gt;=F1191),"実績：門司発～門司着",IF(OR(F1191&lt;&gt;"",I1191&lt;&gt;""),"要確認：時刻不足・逆転",IF(AND(ISNUMBER(J1191),J1191&gt;=0),"実績：記録の時間","未確認"))))</f>
        <v/>
      </c>
      <c r="Q1191" s="10" t="str">
        <f>IF(B1191="","",IF(ISNUMBER(A1191),YEAR(A1191)-IF(MONTH(A1191)&lt;4,1,0),""))</f>
        <v/>
      </c>
      <c r="R1191" s="10" t="str">
        <f>IF(B1191="","",IF(OR(NOT(ISNUMBER(A1191)),C1191="",D1191="",L1191="",M1191="",AND(B1191&lt;&gt;"関豊丸",B1191&lt;&gt;"長豊丸")),"要確認：対象船・基本項目",IF(OR(P1191="要確認：時刻不足・逆転",AND(ISNUMBER(G1191),ISNUMBER(H1191),H1191&lt;G1191),AND(ISNUMBER(F1191),ISNUMBER(G1191),G1191&lt;F1191),AND(ISNUMBER(H1191),ISNUMBER(I1191),I1191&lt;H1191),AND(ISNUMBER(J1191),J1191&lt;0),AND(ISNUMBER(K1191),K1191&lt;0)),"要確認：時刻・時間・料金",IF(COUNTIFS(OtherPorts[作業日],A1191,OtherPorts[曳船名],B1191,OtherPorts[船名],D1191,OtherPorts[門司港発],F1191)&gt;1,"要確認：同じ他港作業が重複",IF(OR(NOT(ISNUMBER(O1191)),M1191="未確認"),"要確認：時間・根拠未確認","確認済")))))</f>
        <v/>
      </c>
      <c r="S1191" s="10" t="str">
        <f>IF(B1191="","",IF(ISNUMBER(K1191),0,1))</f>
        <v/>
      </c>
    </row>
    <row r="1192" spans="1:19" ht="24.95" customHeight="1" x14ac:dyDescent="0.2">
      <c r="A1192" s="20"/>
      <c r="B1192" s="7"/>
      <c r="C1192" s="7"/>
      <c r="D1192" s="7"/>
      <c r="E1192" s="7"/>
      <c r="F1192" s="26"/>
      <c r="G1192" s="26"/>
      <c r="H1192" s="26"/>
      <c r="I1192" s="26"/>
      <c r="J1192" s="32"/>
      <c r="K1192" s="35"/>
      <c r="L1192" s="7"/>
      <c r="M1192" s="7"/>
      <c r="N1192" s="7"/>
      <c r="O1192" s="18" t="str">
        <f>IF(B1192="","",IF(AND(ISNUMBER(F1192),ISNUMBER(I1192),I1192&gt;=F1192),ROUND((I1192-F1192)*24,4),IF(OR(F1192&lt;&gt;"",I1192&lt;&gt;""),"",IF(AND(ISNUMBER(J1192),J1192&gt;=0),J1192,""))))</f>
        <v/>
      </c>
      <c r="P1192" s="10" t="str">
        <f>IF(B1192="","",IF(AND(ISNUMBER(F1192),ISNUMBER(I1192),I1192&gt;=F1192),"実績：門司発～門司着",IF(OR(F1192&lt;&gt;"",I1192&lt;&gt;""),"要確認：時刻不足・逆転",IF(AND(ISNUMBER(J1192),J1192&gt;=0),"実績：記録の時間","未確認"))))</f>
        <v/>
      </c>
      <c r="Q1192" s="10" t="str">
        <f>IF(B1192="","",IF(ISNUMBER(A1192),YEAR(A1192)-IF(MONTH(A1192)&lt;4,1,0),""))</f>
        <v/>
      </c>
      <c r="R1192" s="10" t="str">
        <f>IF(B1192="","",IF(OR(NOT(ISNUMBER(A1192)),C1192="",D1192="",L1192="",M1192="",AND(B1192&lt;&gt;"関豊丸",B1192&lt;&gt;"長豊丸")),"要確認：対象船・基本項目",IF(OR(P1192="要確認：時刻不足・逆転",AND(ISNUMBER(G1192),ISNUMBER(H1192),H1192&lt;G1192),AND(ISNUMBER(F1192),ISNUMBER(G1192),G1192&lt;F1192),AND(ISNUMBER(H1192),ISNUMBER(I1192),I1192&lt;H1192),AND(ISNUMBER(J1192),J1192&lt;0),AND(ISNUMBER(K1192),K1192&lt;0)),"要確認：時刻・時間・料金",IF(COUNTIFS(OtherPorts[作業日],A1192,OtherPorts[曳船名],B1192,OtherPorts[船名],D1192,OtherPorts[門司港発],F1192)&gt;1,"要確認：同じ他港作業が重複",IF(OR(NOT(ISNUMBER(O1192)),M1192="未確認"),"要確認：時間・根拠未確認","確認済")))))</f>
        <v/>
      </c>
      <c r="S1192" s="10" t="str">
        <f>IF(B1192="","",IF(ISNUMBER(K1192),0,1))</f>
        <v/>
      </c>
    </row>
    <row r="1193" spans="1:19" ht="24.95" customHeight="1" x14ac:dyDescent="0.2">
      <c r="A1193" s="20"/>
      <c r="B1193" s="7"/>
      <c r="C1193" s="7"/>
      <c r="D1193" s="7"/>
      <c r="E1193" s="7"/>
      <c r="F1193" s="26"/>
      <c r="G1193" s="26"/>
      <c r="H1193" s="26"/>
      <c r="I1193" s="26"/>
      <c r="J1193" s="32"/>
      <c r="K1193" s="35"/>
      <c r="L1193" s="7"/>
      <c r="M1193" s="7"/>
      <c r="N1193" s="7"/>
      <c r="O1193" s="18" t="str">
        <f>IF(B1193="","",IF(AND(ISNUMBER(F1193),ISNUMBER(I1193),I1193&gt;=F1193),ROUND((I1193-F1193)*24,4),IF(OR(F1193&lt;&gt;"",I1193&lt;&gt;""),"",IF(AND(ISNUMBER(J1193),J1193&gt;=0),J1193,""))))</f>
        <v/>
      </c>
      <c r="P1193" s="10" t="str">
        <f>IF(B1193="","",IF(AND(ISNUMBER(F1193),ISNUMBER(I1193),I1193&gt;=F1193),"実績：門司発～門司着",IF(OR(F1193&lt;&gt;"",I1193&lt;&gt;""),"要確認：時刻不足・逆転",IF(AND(ISNUMBER(J1193),J1193&gt;=0),"実績：記録の時間","未確認"))))</f>
        <v/>
      </c>
      <c r="Q1193" s="10" t="str">
        <f>IF(B1193="","",IF(ISNUMBER(A1193),YEAR(A1193)-IF(MONTH(A1193)&lt;4,1,0),""))</f>
        <v/>
      </c>
      <c r="R1193" s="10" t="str">
        <f>IF(B1193="","",IF(OR(NOT(ISNUMBER(A1193)),C1193="",D1193="",L1193="",M1193="",AND(B1193&lt;&gt;"関豊丸",B1193&lt;&gt;"長豊丸")),"要確認：対象船・基本項目",IF(OR(P1193="要確認：時刻不足・逆転",AND(ISNUMBER(G1193),ISNUMBER(H1193),H1193&lt;G1193),AND(ISNUMBER(F1193),ISNUMBER(G1193),G1193&lt;F1193),AND(ISNUMBER(H1193),ISNUMBER(I1193),I1193&lt;H1193),AND(ISNUMBER(J1193),J1193&lt;0),AND(ISNUMBER(K1193),K1193&lt;0)),"要確認：時刻・時間・料金",IF(COUNTIFS(OtherPorts[作業日],A1193,OtherPorts[曳船名],B1193,OtherPorts[船名],D1193,OtherPorts[門司港発],F1193)&gt;1,"要確認：同じ他港作業が重複",IF(OR(NOT(ISNUMBER(O1193)),M1193="未確認"),"要確認：時間・根拠未確認","確認済")))))</f>
        <v/>
      </c>
      <c r="S1193" s="10" t="str">
        <f>IF(B1193="","",IF(ISNUMBER(K1193),0,1))</f>
        <v/>
      </c>
    </row>
    <row r="1194" spans="1:19" ht="24.95" customHeight="1" x14ac:dyDescent="0.2">
      <c r="A1194" s="20"/>
      <c r="B1194" s="7"/>
      <c r="C1194" s="7"/>
      <c r="D1194" s="7"/>
      <c r="E1194" s="7"/>
      <c r="F1194" s="26"/>
      <c r="G1194" s="26"/>
      <c r="H1194" s="26"/>
      <c r="I1194" s="26"/>
      <c r="J1194" s="32"/>
      <c r="K1194" s="35"/>
      <c r="L1194" s="7"/>
      <c r="M1194" s="7"/>
      <c r="N1194" s="7"/>
      <c r="O1194" s="18" t="str">
        <f>IF(B1194="","",IF(AND(ISNUMBER(F1194),ISNUMBER(I1194),I1194&gt;=F1194),ROUND((I1194-F1194)*24,4),IF(OR(F1194&lt;&gt;"",I1194&lt;&gt;""),"",IF(AND(ISNUMBER(J1194),J1194&gt;=0),J1194,""))))</f>
        <v/>
      </c>
      <c r="P1194" s="10" t="str">
        <f>IF(B1194="","",IF(AND(ISNUMBER(F1194),ISNUMBER(I1194),I1194&gt;=F1194),"実績：門司発～門司着",IF(OR(F1194&lt;&gt;"",I1194&lt;&gt;""),"要確認：時刻不足・逆転",IF(AND(ISNUMBER(J1194),J1194&gt;=0),"実績：記録の時間","未確認"))))</f>
        <v/>
      </c>
      <c r="Q1194" s="10" t="str">
        <f>IF(B1194="","",IF(ISNUMBER(A1194),YEAR(A1194)-IF(MONTH(A1194)&lt;4,1,0),""))</f>
        <v/>
      </c>
      <c r="R1194" s="10" t="str">
        <f>IF(B1194="","",IF(OR(NOT(ISNUMBER(A1194)),C1194="",D1194="",L1194="",M1194="",AND(B1194&lt;&gt;"関豊丸",B1194&lt;&gt;"長豊丸")),"要確認：対象船・基本項目",IF(OR(P1194="要確認：時刻不足・逆転",AND(ISNUMBER(G1194),ISNUMBER(H1194),H1194&lt;G1194),AND(ISNUMBER(F1194),ISNUMBER(G1194),G1194&lt;F1194),AND(ISNUMBER(H1194),ISNUMBER(I1194),I1194&lt;H1194),AND(ISNUMBER(J1194),J1194&lt;0),AND(ISNUMBER(K1194),K1194&lt;0)),"要確認：時刻・時間・料金",IF(COUNTIFS(OtherPorts[作業日],A1194,OtherPorts[曳船名],B1194,OtherPorts[船名],D1194,OtherPorts[門司港発],F1194)&gt;1,"要確認：同じ他港作業が重複",IF(OR(NOT(ISNUMBER(O1194)),M1194="未確認"),"要確認：時間・根拠未確認","確認済")))))</f>
        <v/>
      </c>
      <c r="S1194" s="10" t="str">
        <f>IF(B1194="","",IF(ISNUMBER(K1194),0,1))</f>
        <v/>
      </c>
    </row>
    <row r="1195" spans="1:19" ht="24.95" customHeight="1" x14ac:dyDescent="0.2">
      <c r="A1195" s="20"/>
      <c r="B1195" s="7"/>
      <c r="C1195" s="7"/>
      <c r="D1195" s="7"/>
      <c r="E1195" s="7"/>
      <c r="F1195" s="26"/>
      <c r="G1195" s="26"/>
      <c r="H1195" s="26"/>
      <c r="I1195" s="26"/>
      <c r="J1195" s="32"/>
      <c r="K1195" s="35"/>
      <c r="L1195" s="7"/>
      <c r="M1195" s="7"/>
      <c r="N1195" s="7"/>
      <c r="O1195" s="18" t="str">
        <f>IF(B1195="","",IF(AND(ISNUMBER(F1195),ISNUMBER(I1195),I1195&gt;=F1195),ROUND((I1195-F1195)*24,4),IF(OR(F1195&lt;&gt;"",I1195&lt;&gt;""),"",IF(AND(ISNUMBER(J1195),J1195&gt;=0),J1195,""))))</f>
        <v/>
      </c>
      <c r="P1195" s="10" t="str">
        <f>IF(B1195="","",IF(AND(ISNUMBER(F1195),ISNUMBER(I1195),I1195&gt;=F1195),"実績：門司発～門司着",IF(OR(F1195&lt;&gt;"",I1195&lt;&gt;""),"要確認：時刻不足・逆転",IF(AND(ISNUMBER(J1195),J1195&gt;=0),"実績：記録の時間","未確認"))))</f>
        <v/>
      </c>
      <c r="Q1195" s="10" t="str">
        <f>IF(B1195="","",IF(ISNUMBER(A1195),YEAR(A1195)-IF(MONTH(A1195)&lt;4,1,0),""))</f>
        <v/>
      </c>
      <c r="R1195" s="10" t="str">
        <f>IF(B1195="","",IF(OR(NOT(ISNUMBER(A1195)),C1195="",D1195="",L1195="",M1195="",AND(B1195&lt;&gt;"関豊丸",B1195&lt;&gt;"長豊丸")),"要確認：対象船・基本項目",IF(OR(P1195="要確認：時刻不足・逆転",AND(ISNUMBER(G1195),ISNUMBER(H1195),H1195&lt;G1195),AND(ISNUMBER(F1195),ISNUMBER(G1195),G1195&lt;F1195),AND(ISNUMBER(H1195),ISNUMBER(I1195),I1195&lt;H1195),AND(ISNUMBER(J1195),J1195&lt;0),AND(ISNUMBER(K1195),K1195&lt;0)),"要確認：時刻・時間・料金",IF(COUNTIFS(OtherPorts[作業日],A1195,OtherPorts[曳船名],B1195,OtherPorts[船名],D1195,OtherPorts[門司港発],F1195)&gt;1,"要確認：同じ他港作業が重複",IF(OR(NOT(ISNUMBER(O1195)),M1195="未確認"),"要確認：時間・根拠未確認","確認済")))))</f>
        <v/>
      </c>
      <c r="S1195" s="10" t="str">
        <f>IF(B1195="","",IF(ISNUMBER(K1195),0,1))</f>
        <v/>
      </c>
    </row>
    <row r="1196" spans="1:19" ht="24.95" customHeight="1" x14ac:dyDescent="0.2">
      <c r="A1196" s="20"/>
      <c r="B1196" s="7"/>
      <c r="C1196" s="7"/>
      <c r="D1196" s="7"/>
      <c r="E1196" s="7"/>
      <c r="F1196" s="26"/>
      <c r="G1196" s="26"/>
      <c r="H1196" s="26"/>
      <c r="I1196" s="26"/>
      <c r="J1196" s="32"/>
      <c r="K1196" s="35"/>
      <c r="L1196" s="7"/>
      <c r="M1196" s="7"/>
      <c r="N1196" s="7"/>
      <c r="O1196" s="18" t="str">
        <f>IF(B1196="","",IF(AND(ISNUMBER(F1196),ISNUMBER(I1196),I1196&gt;=F1196),ROUND((I1196-F1196)*24,4),IF(OR(F1196&lt;&gt;"",I1196&lt;&gt;""),"",IF(AND(ISNUMBER(J1196),J1196&gt;=0),J1196,""))))</f>
        <v/>
      </c>
      <c r="P1196" s="10" t="str">
        <f>IF(B1196="","",IF(AND(ISNUMBER(F1196),ISNUMBER(I1196),I1196&gt;=F1196),"実績：門司発～門司着",IF(OR(F1196&lt;&gt;"",I1196&lt;&gt;""),"要確認：時刻不足・逆転",IF(AND(ISNUMBER(J1196),J1196&gt;=0),"実績：記録の時間","未確認"))))</f>
        <v/>
      </c>
      <c r="Q1196" s="10" t="str">
        <f>IF(B1196="","",IF(ISNUMBER(A1196),YEAR(A1196)-IF(MONTH(A1196)&lt;4,1,0),""))</f>
        <v/>
      </c>
      <c r="R1196" s="10" t="str">
        <f>IF(B1196="","",IF(OR(NOT(ISNUMBER(A1196)),C1196="",D1196="",L1196="",M1196="",AND(B1196&lt;&gt;"関豊丸",B1196&lt;&gt;"長豊丸")),"要確認：対象船・基本項目",IF(OR(P1196="要確認：時刻不足・逆転",AND(ISNUMBER(G1196),ISNUMBER(H1196),H1196&lt;G1196),AND(ISNUMBER(F1196),ISNUMBER(G1196),G1196&lt;F1196),AND(ISNUMBER(H1196),ISNUMBER(I1196),I1196&lt;H1196),AND(ISNUMBER(J1196),J1196&lt;0),AND(ISNUMBER(K1196),K1196&lt;0)),"要確認：時刻・時間・料金",IF(COUNTIFS(OtherPorts[作業日],A1196,OtherPorts[曳船名],B1196,OtherPorts[船名],D1196,OtherPorts[門司港発],F1196)&gt;1,"要確認：同じ他港作業が重複",IF(OR(NOT(ISNUMBER(O1196)),M1196="未確認"),"要確認：時間・根拠未確認","確認済")))))</f>
        <v/>
      </c>
      <c r="S1196" s="10" t="str">
        <f>IF(B1196="","",IF(ISNUMBER(K1196),0,1))</f>
        <v/>
      </c>
    </row>
    <row r="1197" spans="1:19" ht="24.95" customHeight="1" x14ac:dyDescent="0.2">
      <c r="A1197" s="20"/>
      <c r="B1197" s="7"/>
      <c r="C1197" s="7"/>
      <c r="D1197" s="7"/>
      <c r="E1197" s="7"/>
      <c r="F1197" s="26"/>
      <c r="G1197" s="26"/>
      <c r="H1197" s="26"/>
      <c r="I1197" s="26"/>
      <c r="J1197" s="32"/>
      <c r="K1197" s="35"/>
      <c r="L1197" s="7"/>
      <c r="M1197" s="7"/>
      <c r="N1197" s="7"/>
      <c r="O1197" s="18" t="str">
        <f>IF(B1197="","",IF(AND(ISNUMBER(F1197),ISNUMBER(I1197),I1197&gt;=F1197),ROUND((I1197-F1197)*24,4),IF(OR(F1197&lt;&gt;"",I1197&lt;&gt;""),"",IF(AND(ISNUMBER(J1197),J1197&gt;=0),J1197,""))))</f>
        <v/>
      </c>
      <c r="P1197" s="10" t="str">
        <f>IF(B1197="","",IF(AND(ISNUMBER(F1197),ISNUMBER(I1197),I1197&gt;=F1197),"実績：門司発～門司着",IF(OR(F1197&lt;&gt;"",I1197&lt;&gt;""),"要確認：時刻不足・逆転",IF(AND(ISNUMBER(J1197),J1197&gt;=0),"実績：記録の時間","未確認"))))</f>
        <v/>
      </c>
      <c r="Q1197" s="10" t="str">
        <f>IF(B1197="","",IF(ISNUMBER(A1197),YEAR(A1197)-IF(MONTH(A1197)&lt;4,1,0),""))</f>
        <v/>
      </c>
      <c r="R1197" s="10" t="str">
        <f>IF(B1197="","",IF(OR(NOT(ISNUMBER(A1197)),C1197="",D1197="",L1197="",M1197="",AND(B1197&lt;&gt;"関豊丸",B1197&lt;&gt;"長豊丸")),"要確認：対象船・基本項目",IF(OR(P1197="要確認：時刻不足・逆転",AND(ISNUMBER(G1197),ISNUMBER(H1197),H1197&lt;G1197),AND(ISNUMBER(F1197),ISNUMBER(G1197),G1197&lt;F1197),AND(ISNUMBER(H1197),ISNUMBER(I1197),I1197&lt;H1197),AND(ISNUMBER(J1197),J1197&lt;0),AND(ISNUMBER(K1197),K1197&lt;0)),"要確認：時刻・時間・料金",IF(COUNTIFS(OtherPorts[作業日],A1197,OtherPorts[曳船名],B1197,OtherPorts[船名],D1197,OtherPorts[門司港発],F1197)&gt;1,"要確認：同じ他港作業が重複",IF(OR(NOT(ISNUMBER(O1197)),M1197="未確認"),"要確認：時間・根拠未確認","確認済")))))</f>
        <v/>
      </c>
      <c r="S1197" s="10" t="str">
        <f>IF(B1197="","",IF(ISNUMBER(K1197),0,1))</f>
        <v/>
      </c>
    </row>
    <row r="1198" spans="1:19" ht="24.95" customHeight="1" x14ac:dyDescent="0.2">
      <c r="A1198" s="20"/>
      <c r="B1198" s="7"/>
      <c r="C1198" s="7"/>
      <c r="D1198" s="7"/>
      <c r="E1198" s="7"/>
      <c r="F1198" s="26"/>
      <c r="G1198" s="26"/>
      <c r="H1198" s="26"/>
      <c r="I1198" s="26"/>
      <c r="J1198" s="32"/>
      <c r="K1198" s="35"/>
      <c r="L1198" s="7"/>
      <c r="M1198" s="7"/>
      <c r="N1198" s="7"/>
      <c r="O1198" s="18" t="str">
        <f>IF(B1198="","",IF(AND(ISNUMBER(F1198),ISNUMBER(I1198),I1198&gt;=F1198),ROUND((I1198-F1198)*24,4),IF(OR(F1198&lt;&gt;"",I1198&lt;&gt;""),"",IF(AND(ISNUMBER(J1198),J1198&gt;=0),J1198,""))))</f>
        <v/>
      </c>
      <c r="P1198" s="10" t="str">
        <f>IF(B1198="","",IF(AND(ISNUMBER(F1198),ISNUMBER(I1198),I1198&gt;=F1198),"実績：門司発～門司着",IF(OR(F1198&lt;&gt;"",I1198&lt;&gt;""),"要確認：時刻不足・逆転",IF(AND(ISNUMBER(J1198),J1198&gt;=0),"実績：記録の時間","未確認"))))</f>
        <v/>
      </c>
      <c r="Q1198" s="10" t="str">
        <f>IF(B1198="","",IF(ISNUMBER(A1198),YEAR(A1198)-IF(MONTH(A1198)&lt;4,1,0),""))</f>
        <v/>
      </c>
      <c r="R1198" s="10" t="str">
        <f>IF(B1198="","",IF(OR(NOT(ISNUMBER(A1198)),C1198="",D1198="",L1198="",M1198="",AND(B1198&lt;&gt;"関豊丸",B1198&lt;&gt;"長豊丸")),"要確認：対象船・基本項目",IF(OR(P1198="要確認：時刻不足・逆転",AND(ISNUMBER(G1198),ISNUMBER(H1198),H1198&lt;G1198),AND(ISNUMBER(F1198),ISNUMBER(G1198),G1198&lt;F1198),AND(ISNUMBER(H1198),ISNUMBER(I1198),I1198&lt;H1198),AND(ISNUMBER(J1198),J1198&lt;0),AND(ISNUMBER(K1198),K1198&lt;0)),"要確認：時刻・時間・料金",IF(COUNTIFS(OtherPorts[作業日],A1198,OtherPorts[曳船名],B1198,OtherPorts[船名],D1198,OtherPorts[門司港発],F1198)&gt;1,"要確認：同じ他港作業が重複",IF(OR(NOT(ISNUMBER(O1198)),M1198="未確認"),"要確認：時間・根拠未確認","確認済")))))</f>
        <v/>
      </c>
      <c r="S1198" s="10" t="str">
        <f>IF(B1198="","",IF(ISNUMBER(K1198),0,1))</f>
        <v/>
      </c>
    </row>
    <row r="1199" spans="1:19" ht="24.95" customHeight="1" x14ac:dyDescent="0.2">
      <c r="A1199" s="20"/>
      <c r="B1199" s="7"/>
      <c r="C1199" s="7"/>
      <c r="D1199" s="7"/>
      <c r="E1199" s="7"/>
      <c r="F1199" s="26"/>
      <c r="G1199" s="26"/>
      <c r="H1199" s="26"/>
      <c r="I1199" s="26"/>
      <c r="J1199" s="32"/>
      <c r="K1199" s="35"/>
      <c r="L1199" s="7"/>
      <c r="M1199" s="7"/>
      <c r="N1199" s="7"/>
      <c r="O1199" s="18" t="str">
        <f>IF(B1199="","",IF(AND(ISNUMBER(F1199),ISNUMBER(I1199),I1199&gt;=F1199),ROUND((I1199-F1199)*24,4),IF(OR(F1199&lt;&gt;"",I1199&lt;&gt;""),"",IF(AND(ISNUMBER(J1199),J1199&gt;=0),J1199,""))))</f>
        <v/>
      </c>
      <c r="P1199" s="10" t="str">
        <f>IF(B1199="","",IF(AND(ISNUMBER(F1199),ISNUMBER(I1199),I1199&gt;=F1199),"実績：門司発～門司着",IF(OR(F1199&lt;&gt;"",I1199&lt;&gt;""),"要確認：時刻不足・逆転",IF(AND(ISNUMBER(J1199),J1199&gt;=0),"実績：記録の時間","未確認"))))</f>
        <v/>
      </c>
      <c r="Q1199" s="10" t="str">
        <f>IF(B1199="","",IF(ISNUMBER(A1199),YEAR(A1199)-IF(MONTH(A1199)&lt;4,1,0),""))</f>
        <v/>
      </c>
      <c r="R1199" s="10" t="str">
        <f>IF(B1199="","",IF(OR(NOT(ISNUMBER(A1199)),C1199="",D1199="",L1199="",M1199="",AND(B1199&lt;&gt;"関豊丸",B1199&lt;&gt;"長豊丸")),"要確認：対象船・基本項目",IF(OR(P1199="要確認：時刻不足・逆転",AND(ISNUMBER(G1199),ISNUMBER(H1199),H1199&lt;G1199),AND(ISNUMBER(F1199),ISNUMBER(G1199),G1199&lt;F1199),AND(ISNUMBER(H1199),ISNUMBER(I1199),I1199&lt;H1199),AND(ISNUMBER(J1199),J1199&lt;0),AND(ISNUMBER(K1199),K1199&lt;0)),"要確認：時刻・時間・料金",IF(COUNTIFS(OtherPorts[作業日],A1199,OtherPorts[曳船名],B1199,OtherPorts[船名],D1199,OtherPorts[門司港発],F1199)&gt;1,"要確認：同じ他港作業が重複",IF(OR(NOT(ISNUMBER(O1199)),M1199="未確認"),"要確認：時間・根拠未確認","確認済")))))</f>
        <v/>
      </c>
      <c r="S1199" s="10" t="str">
        <f>IF(B1199="","",IF(ISNUMBER(K1199),0,1))</f>
        <v/>
      </c>
    </row>
    <row r="1200" spans="1:19" ht="24.95" customHeight="1" x14ac:dyDescent="0.2">
      <c r="A1200" s="20"/>
      <c r="B1200" s="7"/>
      <c r="C1200" s="7"/>
      <c r="D1200" s="7"/>
      <c r="E1200" s="7"/>
      <c r="F1200" s="26"/>
      <c r="G1200" s="26"/>
      <c r="H1200" s="26"/>
      <c r="I1200" s="26"/>
      <c r="J1200" s="32"/>
      <c r="K1200" s="35"/>
      <c r="L1200" s="7"/>
      <c r="M1200" s="7"/>
      <c r="N1200" s="7"/>
      <c r="O1200" s="18" t="str">
        <f>IF(B1200="","",IF(AND(ISNUMBER(F1200),ISNUMBER(I1200),I1200&gt;=F1200),ROUND((I1200-F1200)*24,4),IF(OR(F1200&lt;&gt;"",I1200&lt;&gt;""),"",IF(AND(ISNUMBER(J1200),J1200&gt;=0),J1200,""))))</f>
        <v/>
      </c>
      <c r="P1200" s="10" t="str">
        <f>IF(B1200="","",IF(AND(ISNUMBER(F1200),ISNUMBER(I1200),I1200&gt;=F1200),"実績：門司発～門司着",IF(OR(F1200&lt;&gt;"",I1200&lt;&gt;""),"要確認：時刻不足・逆転",IF(AND(ISNUMBER(J1200),J1200&gt;=0),"実績：記録の時間","未確認"))))</f>
        <v/>
      </c>
      <c r="Q1200" s="10" t="str">
        <f>IF(B1200="","",IF(ISNUMBER(A1200),YEAR(A1200)-IF(MONTH(A1200)&lt;4,1,0),""))</f>
        <v/>
      </c>
      <c r="R1200" s="10" t="str">
        <f>IF(B1200="","",IF(OR(NOT(ISNUMBER(A1200)),C1200="",D1200="",L1200="",M1200="",AND(B1200&lt;&gt;"関豊丸",B1200&lt;&gt;"長豊丸")),"要確認：対象船・基本項目",IF(OR(P1200="要確認：時刻不足・逆転",AND(ISNUMBER(G1200),ISNUMBER(H1200),H1200&lt;G1200),AND(ISNUMBER(F1200),ISNUMBER(G1200),G1200&lt;F1200),AND(ISNUMBER(H1200),ISNUMBER(I1200),I1200&lt;H1200),AND(ISNUMBER(J1200),J1200&lt;0),AND(ISNUMBER(K1200),K1200&lt;0)),"要確認：時刻・時間・料金",IF(COUNTIFS(OtherPorts[作業日],A1200,OtherPorts[曳船名],B1200,OtherPorts[船名],D1200,OtherPorts[門司港発],F1200)&gt;1,"要確認：同じ他港作業が重複",IF(OR(NOT(ISNUMBER(O1200)),M1200="未確認"),"要確認：時間・根拠未確認","確認済")))))</f>
        <v/>
      </c>
      <c r="S1200" s="10" t="str">
        <f>IF(B1200="","",IF(ISNUMBER(K1200),0,1))</f>
        <v/>
      </c>
    </row>
    <row r="1201" spans="1:19" ht="24.95" customHeight="1" x14ac:dyDescent="0.2">
      <c r="A1201" s="20"/>
      <c r="B1201" s="7"/>
      <c r="C1201" s="7"/>
      <c r="D1201" s="7"/>
      <c r="E1201" s="7"/>
      <c r="F1201" s="26"/>
      <c r="G1201" s="26"/>
      <c r="H1201" s="26"/>
      <c r="I1201" s="26"/>
      <c r="J1201" s="32"/>
      <c r="K1201" s="35"/>
      <c r="L1201" s="7"/>
      <c r="M1201" s="7"/>
      <c r="N1201" s="7"/>
      <c r="O1201" s="18" t="str">
        <f>IF(B1201="","",IF(AND(ISNUMBER(F1201),ISNUMBER(I1201),I1201&gt;=F1201),ROUND((I1201-F1201)*24,4),IF(OR(F1201&lt;&gt;"",I1201&lt;&gt;""),"",IF(AND(ISNUMBER(J1201),J1201&gt;=0),J1201,""))))</f>
        <v/>
      </c>
      <c r="P1201" s="10" t="str">
        <f>IF(B1201="","",IF(AND(ISNUMBER(F1201),ISNUMBER(I1201),I1201&gt;=F1201),"実績：門司発～門司着",IF(OR(F1201&lt;&gt;"",I1201&lt;&gt;""),"要確認：時刻不足・逆転",IF(AND(ISNUMBER(J1201),J1201&gt;=0),"実績：記録の時間","未確認"))))</f>
        <v/>
      </c>
      <c r="Q1201" s="10" t="str">
        <f>IF(B1201="","",IF(ISNUMBER(A1201),YEAR(A1201)-IF(MONTH(A1201)&lt;4,1,0),""))</f>
        <v/>
      </c>
      <c r="R1201" s="10" t="str">
        <f>IF(B1201="","",IF(OR(NOT(ISNUMBER(A1201)),C1201="",D1201="",L1201="",M1201="",AND(B1201&lt;&gt;"関豊丸",B1201&lt;&gt;"長豊丸")),"要確認：対象船・基本項目",IF(OR(P1201="要確認：時刻不足・逆転",AND(ISNUMBER(G1201),ISNUMBER(H1201),H1201&lt;G1201),AND(ISNUMBER(F1201),ISNUMBER(G1201),G1201&lt;F1201),AND(ISNUMBER(H1201),ISNUMBER(I1201),I1201&lt;H1201),AND(ISNUMBER(J1201),J1201&lt;0),AND(ISNUMBER(K1201),K1201&lt;0)),"要確認：時刻・時間・料金",IF(COUNTIFS(OtherPorts[作業日],A1201,OtherPorts[曳船名],B1201,OtherPorts[船名],D1201,OtherPorts[門司港発],F1201)&gt;1,"要確認：同じ他港作業が重複",IF(OR(NOT(ISNUMBER(O1201)),M1201="未確認"),"要確認：時間・根拠未確認","確認済")))))</f>
        <v/>
      </c>
      <c r="S1201" s="10" t="str">
        <f>IF(B1201="","",IF(ISNUMBER(K1201),0,1))</f>
        <v/>
      </c>
    </row>
    <row r="1202" spans="1:19" ht="24.95" customHeight="1" x14ac:dyDescent="0.2">
      <c r="A1202" s="20"/>
      <c r="B1202" s="7"/>
      <c r="C1202" s="7"/>
      <c r="D1202" s="7"/>
      <c r="E1202" s="7"/>
      <c r="F1202" s="26"/>
      <c r="G1202" s="26"/>
      <c r="H1202" s="26"/>
      <c r="I1202" s="26"/>
      <c r="J1202" s="32"/>
      <c r="K1202" s="35"/>
      <c r="L1202" s="7"/>
      <c r="M1202" s="7"/>
      <c r="N1202" s="7"/>
      <c r="O1202" s="18" t="str">
        <f>IF(B1202="","",IF(AND(ISNUMBER(F1202),ISNUMBER(I1202),I1202&gt;=F1202),ROUND((I1202-F1202)*24,4),IF(OR(F1202&lt;&gt;"",I1202&lt;&gt;""),"",IF(AND(ISNUMBER(J1202),J1202&gt;=0),J1202,""))))</f>
        <v/>
      </c>
      <c r="P1202" s="10" t="str">
        <f>IF(B1202="","",IF(AND(ISNUMBER(F1202),ISNUMBER(I1202),I1202&gt;=F1202),"実績：門司発～門司着",IF(OR(F1202&lt;&gt;"",I1202&lt;&gt;""),"要確認：時刻不足・逆転",IF(AND(ISNUMBER(J1202),J1202&gt;=0),"実績：記録の時間","未確認"))))</f>
        <v/>
      </c>
      <c r="Q1202" s="10" t="str">
        <f>IF(B1202="","",IF(ISNUMBER(A1202),YEAR(A1202)-IF(MONTH(A1202)&lt;4,1,0),""))</f>
        <v/>
      </c>
      <c r="R1202" s="10" t="str">
        <f>IF(B1202="","",IF(OR(NOT(ISNUMBER(A1202)),C1202="",D1202="",L1202="",M1202="",AND(B1202&lt;&gt;"関豊丸",B1202&lt;&gt;"長豊丸")),"要確認：対象船・基本項目",IF(OR(P1202="要確認：時刻不足・逆転",AND(ISNUMBER(G1202),ISNUMBER(H1202),H1202&lt;G1202),AND(ISNUMBER(F1202),ISNUMBER(G1202),G1202&lt;F1202),AND(ISNUMBER(H1202),ISNUMBER(I1202),I1202&lt;H1202),AND(ISNUMBER(J1202),J1202&lt;0),AND(ISNUMBER(K1202),K1202&lt;0)),"要確認：時刻・時間・料金",IF(COUNTIFS(OtherPorts[作業日],A1202,OtherPorts[曳船名],B1202,OtherPorts[船名],D1202,OtherPorts[門司港発],F1202)&gt;1,"要確認：同じ他港作業が重複",IF(OR(NOT(ISNUMBER(O1202)),M1202="未確認"),"要確認：時間・根拠未確認","確認済")))))</f>
        <v/>
      </c>
      <c r="S1202" s="10" t="str">
        <f>IF(B1202="","",IF(ISNUMBER(K1202),0,1))</f>
        <v/>
      </c>
    </row>
    <row r="1203" spans="1:19" ht="24.95" customHeight="1" x14ac:dyDescent="0.2">
      <c r="A1203" s="20"/>
      <c r="B1203" s="7"/>
      <c r="C1203" s="7"/>
      <c r="D1203" s="7"/>
      <c r="E1203" s="7"/>
      <c r="F1203" s="26"/>
      <c r="G1203" s="26"/>
      <c r="H1203" s="26"/>
      <c r="I1203" s="26"/>
      <c r="J1203" s="32"/>
      <c r="K1203" s="35"/>
      <c r="L1203" s="7"/>
      <c r="M1203" s="7"/>
      <c r="N1203" s="7"/>
      <c r="O1203" s="18" t="str">
        <f>IF(B1203="","",IF(AND(ISNUMBER(F1203),ISNUMBER(I1203),I1203&gt;=F1203),ROUND((I1203-F1203)*24,4),IF(OR(F1203&lt;&gt;"",I1203&lt;&gt;""),"",IF(AND(ISNUMBER(J1203),J1203&gt;=0),J1203,""))))</f>
        <v/>
      </c>
      <c r="P1203" s="10" t="str">
        <f>IF(B1203="","",IF(AND(ISNUMBER(F1203),ISNUMBER(I1203),I1203&gt;=F1203),"実績：門司発～門司着",IF(OR(F1203&lt;&gt;"",I1203&lt;&gt;""),"要確認：時刻不足・逆転",IF(AND(ISNUMBER(J1203),J1203&gt;=0),"実績：記録の時間","未確認"))))</f>
        <v/>
      </c>
      <c r="Q1203" s="10" t="str">
        <f>IF(B1203="","",IF(ISNUMBER(A1203),YEAR(A1203)-IF(MONTH(A1203)&lt;4,1,0),""))</f>
        <v/>
      </c>
      <c r="R1203" s="10" t="str">
        <f>IF(B1203="","",IF(OR(NOT(ISNUMBER(A1203)),C1203="",D1203="",L1203="",M1203="",AND(B1203&lt;&gt;"関豊丸",B1203&lt;&gt;"長豊丸")),"要確認：対象船・基本項目",IF(OR(P1203="要確認：時刻不足・逆転",AND(ISNUMBER(G1203),ISNUMBER(H1203),H1203&lt;G1203),AND(ISNUMBER(F1203),ISNUMBER(G1203),G1203&lt;F1203),AND(ISNUMBER(H1203),ISNUMBER(I1203),I1203&lt;H1203),AND(ISNUMBER(J1203),J1203&lt;0),AND(ISNUMBER(K1203),K1203&lt;0)),"要確認：時刻・時間・料金",IF(COUNTIFS(OtherPorts[作業日],A1203,OtherPorts[曳船名],B1203,OtherPorts[船名],D1203,OtherPorts[門司港発],F1203)&gt;1,"要確認：同じ他港作業が重複",IF(OR(NOT(ISNUMBER(O1203)),M1203="未確認"),"要確認：時間・根拠未確認","確認済")))))</f>
        <v/>
      </c>
      <c r="S1203" s="10" t="str">
        <f>IF(B1203="","",IF(ISNUMBER(K1203),0,1))</f>
        <v/>
      </c>
    </row>
    <row r="1204" spans="1:19" ht="24.95" customHeight="1" x14ac:dyDescent="0.2">
      <c r="A1204" s="20"/>
      <c r="B1204" s="7"/>
      <c r="C1204" s="7"/>
      <c r="D1204" s="7"/>
      <c r="E1204" s="7"/>
      <c r="F1204" s="26"/>
      <c r="G1204" s="26"/>
      <c r="H1204" s="26"/>
      <c r="I1204" s="26"/>
      <c r="J1204" s="32"/>
      <c r="K1204" s="35"/>
      <c r="L1204" s="7"/>
      <c r="M1204" s="7"/>
      <c r="N1204" s="7"/>
      <c r="O1204" s="18" t="str">
        <f>IF(B1204="","",IF(AND(ISNUMBER(F1204),ISNUMBER(I1204),I1204&gt;=F1204),ROUND((I1204-F1204)*24,4),IF(OR(F1204&lt;&gt;"",I1204&lt;&gt;""),"",IF(AND(ISNUMBER(J1204),J1204&gt;=0),J1204,""))))</f>
        <v/>
      </c>
      <c r="P1204" s="10" t="str">
        <f>IF(B1204="","",IF(AND(ISNUMBER(F1204),ISNUMBER(I1204),I1204&gt;=F1204),"実績：門司発～門司着",IF(OR(F1204&lt;&gt;"",I1204&lt;&gt;""),"要確認：時刻不足・逆転",IF(AND(ISNUMBER(J1204),J1204&gt;=0),"実績：記録の時間","未確認"))))</f>
        <v/>
      </c>
      <c r="Q1204" s="10" t="str">
        <f>IF(B1204="","",IF(ISNUMBER(A1204),YEAR(A1204)-IF(MONTH(A1204)&lt;4,1,0),""))</f>
        <v/>
      </c>
      <c r="R1204" s="10" t="str">
        <f>IF(B1204="","",IF(OR(NOT(ISNUMBER(A1204)),C1204="",D1204="",L1204="",M1204="",AND(B1204&lt;&gt;"関豊丸",B1204&lt;&gt;"長豊丸")),"要確認：対象船・基本項目",IF(OR(P1204="要確認：時刻不足・逆転",AND(ISNUMBER(G1204),ISNUMBER(H1204),H1204&lt;G1204),AND(ISNUMBER(F1204),ISNUMBER(G1204),G1204&lt;F1204),AND(ISNUMBER(H1204),ISNUMBER(I1204),I1204&lt;H1204),AND(ISNUMBER(J1204),J1204&lt;0),AND(ISNUMBER(K1204),K1204&lt;0)),"要確認：時刻・時間・料金",IF(COUNTIFS(OtherPorts[作業日],A1204,OtherPorts[曳船名],B1204,OtherPorts[船名],D1204,OtherPorts[門司港発],F1204)&gt;1,"要確認：同じ他港作業が重複",IF(OR(NOT(ISNUMBER(O1204)),M1204="未確認"),"要確認：時間・根拠未確認","確認済")))))</f>
        <v/>
      </c>
      <c r="S1204" s="10" t="str">
        <f>IF(B1204="","",IF(ISNUMBER(K1204),0,1))</f>
        <v/>
      </c>
    </row>
    <row r="1205" spans="1:19" ht="24.95" customHeight="1" x14ac:dyDescent="0.2">
      <c r="A1205" s="20"/>
      <c r="B1205" s="7"/>
      <c r="C1205" s="7"/>
      <c r="D1205" s="7"/>
      <c r="E1205" s="7"/>
      <c r="F1205" s="26"/>
      <c r="G1205" s="26"/>
      <c r="H1205" s="26"/>
      <c r="I1205" s="26"/>
      <c r="J1205" s="32"/>
      <c r="K1205" s="35"/>
      <c r="L1205" s="7"/>
      <c r="M1205" s="7"/>
      <c r="N1205" s="7"/>
      <c r="O1205" s="18" t="str">
        <f>IF(B1205="","",IF(AND(ISNUMBER(F1205),ISNUMBER(I1205),I1205&gt;=F1205),ROUND((I1205-F1205)*24,4),IF(OR(F1205&lt;&gt;"",I1205&lt;&gt;""),"",IF(AND(ISNUMBER(J1205),J1205&gt;=0),J1205,""))))</f>
        <v/>
      </c>
      <c r="P1205" s="10" t="str">
        <f>IF(B1205="","",IF(AND(ISNUMBER(F1205),ISNUMBER(I1205),I1205&gt;=F1205),"実績：門司発～門司着",IF(OR(F1205&lt;&gt;"",I1205&lt;&gt;""),"要確認：時刻不足・逆転",IF(AND(ISNUMBER(J1205),J1205&gt;=0),"実績：記録の時間","未確認"))))</f>
        <v/>
      </c>
      <c r="Q1205" s="10" t="str">
        <f>IF(B1205="","",IF(ISNUMBER(A1205),YEAR(A1205)-IF(MONTH(A1205)&lt;4,1,0),""))</f>
        <v/>
      </c>
      <c r="R1205" s="10" t="str">
        <f>IF(B1205="","",IF(OR(NOT(ISNUMBER(A1205)),C1205="",D1205="",L1205="",M1205="",AND(B1205&lt;&gt;"関豊丸",B1205&lt;&gt;"長豊丸")),"要確認：対象船・基本項目",IF(OR(P1205="要確認：時刻不足・逆転",AND(ISNUMBER(G1205),ISNUMBER(H1205),H1205&lt;G1205),AND(ISNUMBER(F1205),ISNUMBER(G1205),G1205&lt;F1205),AND(ISNUMBER(H1205),ISNUMBER(I1205),I1205&lt;H1205),AND(ISNUMBER(J1205),J1205&lt;0),AND(ISNUMBER(K1205),K1205&lt;0)),"要確認：時刻・時間・料金",IF(COUNTIFS(OtherPorts[作業日],A1205,OtherPorts[曳船名],B1205,OtherPorts[船名],D1205,OtherPorts[門司港発],F1205)&gt;1,"要確認：同じ他港作業が重複",IF(OR(NOT(ISNUMBER(O1205)),M1205="未確認"),"要確認：時間・根拠未確認","確認済")))))</f>
        <v/>
      </c>
      <c r="S1205" s="10" t="str">
        <f>IF(B1205="","",IF(ISNUMBER(K1205),0,1))</f>
        <v/>
      </c>
    </row>
    <row r="1206" spans="1:19" ht="24.95" customHeight="1" x14ac:dyDescent="0.2">
      <c r="A1206" s="20"/>
      <c r="B1206" s="7"/>
      <c r="C1206" s="7"/>
      <c r="D1206" s="7"/>
      <c r="E1206" s="7"/>
      <c r="F1206" s="26"/>
      <c r="G1206" s="26"/>
      <c r="H1206" s="26"/>
      <c r="I1206" s="26"/>
      <c r="J1206" s="32"/>
      <c r="K1206" s="35"/>
      <c r="L1206" s="7"/>
      <c r="M1206" s="7"/>
      <c r="N1206" s="7"/>
      <c r="O1206" s="18" t="str">
        <f>IF(B1206="","",IF(AND(ISNUMBER(F1206),ISNUMBER(I1206),I1206&gt;=F1206),ROUND((I1206-F1206)*24,4),IF(OR(F1206&lt;&gt;"",I1206&lt;&gt;""),"",IF(AND(ISNUMBER(J1206),J1206&gt;=0),J1206,""))))</f>
        <v/>
      </c>
      <c r="P1206" s="10" t="str">
        <f>IF(B1206="","",IF(AND(ISNUMBER(F1206),ISNUMBER(I1206),I1206&gt;=F1206),"実績：門司発～門司着",IF(OR(F1206&lt;&gt;"",I1206&lt;&gt;""),"要確認：時刻不足・逆転",IF(AND(ISNUMBER(J1206),J1206&gt;=0),"実績：記録の時間","未確認"))))</f>
        <v/>
      </c>
      <c r="Q1206" s="10" t="str">
        <f>IF(B1206="","",IF(ISNUMBER(A1206),YEAR(A1206)-IF(MONTH(A1206)&lt;4,1,0),""))</f>
        <v/>
      </c>
      <c r="R1206" s="10" t="str">
        <f>IF(B1206="","",IF(OR(NOT(ISNUMBER(A1206)),C1206="",D1206="",L1206="",M1206="",AND(B1206&lt;&gt;"関豊丸",B1206&lt;&gt;"長豊丸")),"要確認：対象船・基本項目",IF(OR(P1206="要確認：時刻不足・逆転",AND(ISNUMBER(G1206),ISNUMBER(H1206),H1206&lt;G1206),AND(ISNUMBER(F1206),ISNUMBER(G1206),G1206&lt;F1206),AND(ISNUMBER(H1206),ISNUMBER(I1206),I1206&lt;H1206),AND(ISNUMBER(J1206),J1206&lt;0),AND(ISNUMBER(K1206),K1206&lt;0)),"要確認：時刻・時間・料金",IF(COUNTIFS(OtherPorts[作業日],A1206,OtherPorts[曳船名],B1206,OtherPorts[船名],D1206,OtherPorts[門司港発],F1206)&gt;1,"要確認：同じ他港作業が重複",IF(OR(NOT(ISNUMBER(O1206)),M1206="未確認"),"要確認：時間・根拠未確認","確認済")))))</f>
        <v/>
      </c>
      <c r="S1206" s="10" t="str">
        <f>IF(B1206="","",IF(ISNUMBER(K1206),0,1))</f>
        <v/>
      </c>
    </row>
    <row r="1207" spans="1:19" ht="24.95" customHeight="1" x14ac:dyDescent="0.2">
      <c r="A1207" s="20"/>
      <c r="B1207" s="7"/>
      <c r="C1207" s="7"/>
      <c r="D1207" s="7"/>
      <c r="E1207" s="7"/>
      <c r="F1207" s="26"/>
      <c r="G1207" s="26"/>
      <c r="H1207" s="26"/>
      <c r="I1207" s="26"/>
      <c r="J1207" s="32"/>
      <c r="K1207" s="35"/>
      <c r="L1207" s="7"/>
      <c r="M1207" s="7"/>
      <c r="N1207" s="7"/>
      <c r="O1207" s="18" t="str">
        <f>IF(B1207="","",IF(AND(ISNUMBER(F1207),ISNUMBER(I1207),I1207&gt;=F1207),ROUND((I1207-F1207)*24,4),IF(OR(F1207&lt;&gt;"",I1207&lt;&gt;""),"",IF(AND(ISNUMBER(J1207),J1207&gt;=0),J1207,""))))</f>
        <v/>
      </c>
      <c r="P1207" s="10" t="str">
        <f>IF(B1207="","",IF(AND(ISNUMBER(F1207),ISNUMBER(I1207),I1207&gt;=F1207),"実績：門司発～門司着",IF(OR(F1207&lt;&gt;"",I1207&lt;&gt;""),"要確認：時刻不足・逆転",IF(AND(ISNUMBER(J1207),J1207&gt;=0),"実績：記録の時間","未確認"))))</f>
        <v/>
      </c>
      <c r="Q1207" s="10" t="str">
        <f>IF(B1207="","",IF(ISNUMBER(A1207),YEAR(A1207)-IF(MONTH(A1207)&lt;4,1,0),""))</f>
        <v/>
      </c>
      <c r="R1207" s="10" t="str">
        <f>IF(B1207="","",IF(OR(NOT(ISNUMBER(A1207)),C1207="",D1207="",L1207="",M1207="",AND(B1207&lt;&gt;"関豊丸",B1207&lt;&gt;"長豊丸")),"要確認：対象船・基本項目",IF(OR(P1207="要確認：時刻不足・逆転",AND(ISNUMBER(G1207),ISNUMBER(H1207),H1207&lt;G1207),AND(ISNUMBER(F1207),ISNUMBER(G1207),G1207&lt;F1207),AND(ISNUMBER(H1207),ISNUMBER(I1207),I1207&lt;H1207),AND(ISNUMBER(J1207),J1207&lt;0),AND(ISNUMBER(K1207),K1207&lt;0)),"要確認：時刻・時間・料金",IF(COUNTIFS(OtherPorts[作業日],A1207,OtherPorts[曳船名],B1207,OtherPorts[船名],D1207,OtherPorts[門司港発],F1207)&gt;1,"要確認：同じ他港作業が重複",IF(OR(NOT(ISNUMBER(O1207)),M1207="未確認"),"要確認：時間・根拠未確認","確認済")))))</f>
        <v/>
      </c>
      <c r="S1207" s="10" t="str">
        <f>IF(B1207="","",IF(ISNUMBER(K1207),0,1))</f>
        <v/>
      </c>
    </row>
    <row r="1208" spans="1:19" ht="24.95" customHeight="1" x14ac:dyDescent="0.2">
      <c r="A1208" s="20"/>
      <c r="B1208" s="7"/>
      <c r="C1208" s="7"/>
      <c r="D1208" s="7"/>
      <c r="E1208" s="7"/>
      <c r="F1208" s="26"/>
      <c r="G1208" s="26"/>
      <c r="H1208" s="26"/>
      <c r="I1208" s="26"/>
      <c r="J1208" s="32"/>
      <c r="K1208" s="35"/>
      <c r="L1208" s="7"/>
      <c r="M1208" s="7"/>
      <c r="N1208" s="7"/>
      <c r="O1208" s="18" t="str">
        <f>IF(B1208="","",IF(AND(ISNUMBER(F1208),ISNUMBER(I1208),I1208&gt;=F1208),ROUND((I1208-F1208)*24,4),IF(OR(F1208&lt;&gt;"",I1208&lt;&gt;""),"",IF(AND(ISNUMBER(J1208),J1208&gt;=0),J1208,""))))</f>
        <v/>
      </c>
      <c r="P1208" s="10" t="str">
        <f>IF(B1208="","",IF(AND(ISNUMBER(F1208),ISNUMBER(I1208),I1208&gt;=F1208),"実績：門司発～門司着",IF(OR(F1208&lt;&gt;"",I1208&lt;&gt;""),"要確認：時刻不足・逆転",IF(AND(ISNUMBER(J1208),J1208&gt;=0),"実績：記録の時間","未確認"))))</f>
        <v/>
      </c>
      <c r="Q1208" s="10" t="str">
        <f>IF(B1208="","",IF(ISNUMBER(A1208),YEAR(A1208)-IF(MONTH(A1208)&lt;4,1,0),""))</f>
        <v/>
      </c>
      <c r="R1208" s="10" t="str">
        <f>IF(B1208="","",IF(OR(NOT(ISNUMBER(A1208)),C1208="",D1208="",L1208="",M1208="",AND(B1208&lt;&gt;"関豊丸",B1208&lt;&gt;"長豊丸")),"要確認：対象船・基本項目",IF(OR(P1208="要確認：時刻不足・逆転",AND(ISNUMBER(G1208),ISNUMBER(H1208),H1208&lt;G1208),AND(ISNUMBER(F1208),ISNUMBER(G1208),G1208&lt;F1208),AND(ISNUMBER(H1208),ISNUMBER(I1208),I1208&lt;H1208),AND(ISNUMBER(J1208),J1208&lt;0),AND(ISNUMBER(K1208),K1208&lt;0)),"要確認：時刻・時間・料金",IF(COUNTIFS(OtherPorts[作業日],A1208,OtherPorts[曳船名],B1208,OtherPorts[船名],D1208,OtherPorts[門司港発],F1208)&gt;1,"要確認：同じ他港作業が重複",IF(OR(NOT(ISNUMBER(O1208)),M1208="未確認"),"要確認：時間・根拠未確認","確認済")))))</f>
        <v/>
      </c>
      <c r="S1208" s="10" t="str">
        <f>IF(B1208="","",IF(ISNUMBER(K1208),0,1))</f>
        <v/>
      </c>
    </row>
    <row r="1209" spans="1:19" ht="24.95" customHeight="1" x14ac:dyDescent="0.2">
      <c r="A1209" s="20"/>
      <c r="B1209" s="7"/>
      <c r="C1209" s="7"/>
      <c r="D1209" s="7"/>
      <c r="E1209" s="7"/>
      <c r="F1209" s="26"/>
      <c r="G1209" s="26"/>
      <c r="H1209" s="26"/>
      <c r="I1209" s="26"/>
      <c r="J1209" s="32"/>
      <c r="K1209" s="35"/>
      <c r="L1209" s="7"/>
      <c r="M1209" s="7"/>
      <c r="N1209" s="7"/>
      <c r="O1209" s="18" t="str">
        <f>IF(B1209="","",IF(AND(ISNUMBER(F1209),ISNUMBER(I1209),I1209&gt;=F1209),ROUND((I1209-F1209)*24,4),IF(OR(F1209&lt;&gt;"",I1209&lt;&gt;""),"",IF(AND(ISNUMBER(J1209),J1209&gt;=0),J1209,""))))</f>
        <v/>
      </c>
      <c r="P1209" s="10" t="str">
        <f>IF(B1209="","",IF(AND(ISNUMBER(F1209),ISNUMBER(I1209),I1209&gt;=F1209),"実績：門司発～門司着",IF(OR(F1209&lt;&gt;"",I1209&lt;&gt;""),"要確認：時刻不足・逆転",IF(AND(ISNUMBER(J1209),J1209&gt;=0),"実績：記録の時間","未確認"))))</f>
        <v/>
      </c>
      <c r="Q1209" s="10" t="str">
        <f>IF(B1209="","",IF(ISNUMBER(A1209),YEAR(A1209)-IF(MONTH(A1209)&lt;4,1,0),""))</f>
        <v/>
      </c>
      <c r="R1209" s="10" t="str">
        <f>IF(B1209="","",IF(OR(NOT(ISNUMBER(A1209)),C1209="",D1209="",L1209="",M1209="",AND(B1209&lt;&gt;"関豊丸",B1209&lt;&gt;"長豊丸")),"要確認：対象船・基本項目",IF(OR(P1209="要確認：時刻不足・逆転",AND(ISNUMBER(G1209),ISNUMBER(H1209),H1209&lt;G1209),AND(ISNUMBER(F1209),ISNUMBER(G1209),G1209&lt;F1209),AND(ISNUMBER(H1209),ISNUMBER(I1209),I1209&lt;H1209),AND(ISNUMBER(J1209),J1209&lt;0),AND(ISNUMBER(K1209),K1209&lt;0)),"要確認：時刻・時間・料金",IF(COUNTIFS(OtherPorts[作業日],A1209,OtherPorts[曳船名],B1209,OtherPorts[船名],D1209,OtherPorts[門司港発],F1209)&gt;1,"要確認：同じ他港作業が重複",IF(OR(NOT(ISNUMBER(O1209)),M1209="未確認"),"要確認：時間・根拠未確認","確認済")))))</f>
        <v/>
      </c>
      <c r="S1209" s="10" t="str">
        <f>IF(B1209="","",IF(ISNUMBER(K1209),0,1))</f>
        <v/>
      </c>
    </row>
    <row r="1210" spans="1:19" ht="24.95" customHeight="1" x14ac:dyDescent="0.2">
      <c r="A1210" s="20"/>
      <c r="B1210" s="7"/>
      <c r="C1210" s="7"/>
      <c r="D1210" s="7"/>
      <c r="E1210" s="7"/>
      <c r="F1210" s="26"/>
      <c r="G1210" s="26"/>
      <c r="H1210" s="26"/>
      <c r="I1210" s="26"/>
      <c r="J1210" s="32"/>
      <c r="K1210" s="35"/>
      <c r="L1210" s="7"/>
      <c r="M1210" s="7"/>
      <c r="N1210" s="7"/>
      <c r="O1210" s="18" t="str">
        <f>IF(B1210="","",IF(AND(ISNUMBER(F1210),ISNUMBER(I1210),I1210&gt;=F1210),ROUND((I1210-F1210)*24,4),IF(OR(F1210&lt;&gt;"",I1210&lt;&gt;""),"",IF(AND(ISNUMBER(J1210),J1210&gt;=0),J1210,""))))</f>
        <v/>
      </c>
      <c r="P1210" s="10" t="str">
        <f>IF(B1210="","",IF(AND(ISNUMBER(F1210),ISNUMBER(I1210),I1210&gt;=F1210),"実績：門司発～門司着",IF(OR(F1210&lt;&gt;"",I1210&lt;&gt;""),"要確認：時刻不足・逆転",IF(AND(ISNUMBER(J1210),J1210&gt;=0),"実績：記録の時間","未確認"))))</f>
        <v/>
      </c>
      <c r="Q1210" s="10" t="str">
        <f>IF(B1210="","",IF(ISNUMBER(A1210),YEAR(A1210)-IF(MONTH(A1210)&lt;4,1,0),""))</f>
        <v/>
      </c>
      <c r="R1210" s="10" t="str">
        <f>IF(B1210="","",IF(OR(NOT(ISNUMBER(A1210)),C1210="",D1210="",L1210="",M1210="",AND(B1210&lt;&gt;"関豊丸",B1210&lt;&gt;"長豊丸")),"要確認：対象船・基本項目",IF(OR(P1210="要確認：時刻不足・逆転",AND(ISNUMBER(G1210),ISNUMBER(H1210),H1210&lt;G1210),AND(ISNUMBER(F1210),ISNUMBER(G1210),G1210&lt;F1210),AND(ISNUMBER(H1210),ISNUMBER(I1210),I1210&lt;H1210),AND(ISNUMBER(J1210),J1210&lt;0),AND(ISNUMBER(K1210),K1210&lt;0)),"要確認：時刻・時間・料金",IF(COUNTIFS(OtherPorts[作業日],A1210,OtherPorts[曳船名],B1210,OtherPorts[船名],D1210,OtherPorts[門司港発],F1210)&gt;1,"要確認：同じ他港作業が重複",IF(OR(NOT(ISNUMBER(O1210)),M1210="未確認"),"要確認：時間・根拠未確認","確認済")))))</f>
        <v/>
      </c>
      <c r="S1210" s="10" t="str">
        <f>IF(B1210="","",IF(ISNUMBER(K1210),0,1))</f>
        <v/>
      </c>
    </row>
    <row r="1211" spans="1:19" ht="24.95" customHeight="1" x14ac:dyDescent="0.2">
      <c r="A1211" s="20"/>
      <c r="B1211" s="7"/>
      <c r="C1211" s="7"/>
      <c r="D1211" s="7"/>
      <c r="E1211" s="7"/>
      <c r="F1211" s="26"/>
      <c r="G1211" s="26"/>
      <c r="H1211" s="26"/>
      <c r="I1211" s="26"/>
      <c r="J1211" s="32"/>
      <c r="K1211" s="35"/>
      <c r="L1211" s="7"/>
      <c r="M1211" s="7"/>
      <c r="N1211" s="7"/>
      <c r="O1211" s="18" t="str">
        <f>IF(B1211="","",IF(AND(ISNUMBER(F1211),ISNUMBER(I1211),I1211&gt;=F1211),ROUND((I1211-F1211)*24,4),IF(OR(F1211&lt;&gt;"",I1211&lt;&gt;""),"",IF(AND(ISNUMBER(J1211),J1211&gt;=0),J1211,""))))</f>
        <v/>
      </c>
      <c r="P1211" s="10" t="str">
        <f>IF(B1211="","",IF(AND(ISNUMBER(F1211),ISNUMBER(I1211),I1211&gt;=F1211),"実績：門司発～門司着",IF(OR(F1211&lt;&gt;"",I1211&lt;&gt;""),"要確認：時刻不足・逆転",IF(AND(ISNUMBER(J1211),J1211&gt;=0),"実績：記録の時間","未確認"))))</f>
        <v/>
      </c>
      <c r="Q1211" s="10" t="str">
        <f>IF(B1211="","",IF(ISNUMBER(A1211),YEAR(A1211)-IF(MONTH(A1211)&lt;4,1,0),""))</f>
        <v/>
      </c>
      <c r="R1211" s="10" t="str">
        <f>IF(B1211="","",IF(OR(NOT(ISNUMBER(A1211)),C1211="",D1211="",L1211="",M1211="",AND(B1211&lt;&gt;"関豊丸",B1211&lt;&gt;"長豊丸")),"要確認：対象船・基本項目",IF(OR(P1211="要確認：時刻不足・逆転",AND(ISNUMBER(G1211),ISNUMBER(H1211),H1211&lt;G1211),AND(ISNUMBER(F1211),ISNUMBER(G1211),G1211&lt;F1211),AND(ISNUMBER(H1211),ISNUMBER(I1211),I1211&lt;H1211),AND(ISNUMBER(J1211),J1211&lt;0),AND(ISNUMBER(K1211),K1211&lt;0)),"要確認：時刻・時間・料金",IF(COUNTIFS(OtherPorts[作業日],A1211,OtherPorts[曳船名],B1211,OtherPorts[船名],D1211,OtherPorts[門司港発],F1211)&gt;1,"要確認：同じ他港作業が重複",IF(OR(NOT(ISNUMBER(O1211)),M1211="未確認"),"要確認：時間・根拠未確認","確認済")))))</f>
        <v/>
      </c>
      <c r="S1211" s="10" t="str">
        <f>IF(B1211="","",IF(ISNUMBER(K1211),0,1))</f>
        <v/>
      </c>
    </row>
    <row r="1212" spans="1:19" ht="24.95" customHeight="1" x14ac:dyDescent="0.2">
      <c r="A1212" s="20"/>
      <c r="B1212" s="7"/>
      <c r="C1212" s="7"/>
      <c r="D1212" s="7"/>
      <c r="E1212" s="7"/>
      <c r="F1212" s="26"/>
      <c r="G1212" s="26"/>
      <c r="H1212" s="26"/>
      <c r="I1212" s="26"/>
      <c r="J1212" s="32"/>
      <c r="K1212" s="35"/>
      <c r="L1212" s="7"/>
      <c r="M1212" s="7"/>
      <c r="N1212" s="7"/>
      <c r="O1212" s="18" t="str">
        <f>IF(B1212="","",IF(AND(ISNUMBER(F1212),ISNUMBER(I1212),I1212&gt;=F1212),ROUND((I1212-F1212)*24,4),IF(OR(F1212&lt;&gt;"",I1212&lt;&gt;""),"",IF(AND(ISNUMBER(J1212),J1212&gt;=0),J1212,""))))</f>
        <v/>
      </c>
      <c r="P1212" s="10" t="str">
        <f>IF(B1212="","",IF(AND(ISNUMBER(F1212),ISNUMBER(I1212),I1212&gt;=F1212),"実績：門司発～門司着",IF(OR(F1212&lt;&gt;"",I1212&lt;&gt;""),"要確認：時刻不足・逆転",IF(AND(ISNUMBER(J1212),J1212&gt;=0),"実績：記録の時間","未確認"))))</f>
        <v/>
      </c>
      <c r="Q1212" s="10" t="str">
        <f>IF(B1212="","",IF(ISNUMBER(A1212),YEAR(A1212)-IF(MONTH(A1212)&lt;4,1,0),""))</f>
        <v/>
      </c>
      <c r="R1212" s="10" t="str">
        <f>IF(B1212="","",IF(OR(NOT(ISNUMBER(A1212)),C1212="",D1212="",L1212="",M1212="",AND(B1212&lt;&gt;"関豊丸",B1212&lt;&gt;"長豊丸")),"要確認：対象船・基本項目",IF(OR(P1212="要確認：時刻不足・逆転",AND(ISNUMBER(G1212),ISNUMBER(H1212),H1212&lt;G1212),AND(ISNUMBER(F1212),ISNUMBER(G1212),G1212&lt;F1212),AND(ISNUMBER(H1212),ISNUMBER(I1212),I1212&lt;H1212),AND(ISNUMBER(J1212),J1212&lt;0),AND(ISNUMBER(K1212),K1212&lt;0)),"要確認：時刻・時間・料金",IF(COUNTIFS(OtherPorts[作業日],A1212,OtherPorts[曳船名],B1212,OtherPorts[船名],D1212,OtherPorts[門司港発],F1212)&gt;1,"要確認：同じ他港作業が重複",IF(OR(NOT(ISNUMBER(O1212)),M1212="未確認"),"要確認：時間・根拠未確認","確認済")))))</f>
        <v/>
      </c>
      <c r="S1212" s="10" t="str">
        <f>IF(B1212="","",IF(ISNUMBER(K1212),0,1))</f>
        <v/>
      </c>
    </row>
    <row r="1213" spans="1:19" ht="24.95" customHeight="1" x14ac:dyDescent="0.2">
      <c r="A1213" s="20"/>
      <c r="B1213" s="7"/>
      <c r="C1213" s="7"/>
      <c r="D1213" s="7"/>
      <c r="E1213" s="7"/>
      <c r="F1213" s="26"/>
      <c r="G1213" s="26"/>
      <c r="H1213" s="26"/>
      <c r="I1213" s="26"/>
      <c r="J1213" s="32"/>
      <c r="K1213" s="35"/>
      <c r="L1213" s="7"/>
      <c r="M1213" s="7"/>
      <c r="N1213" s="7"/>
      <c r="O1213" s="18" t="str">
        <f>IF(B1213="","",IF(AND(ISNUMBER(F1213),ISNUMBER(I1213),I1213&gt;=F1213),ROUND((I1213-F1213)*24,4),IF(OR(F1213&lt;&gt;"",I1213&lt;&gt;""),"",IF(AND(ISNUMBER(J1213),J1213&gt;=0),J1213,""))))</f>
        <v/>
      </c>
      <c r="P1213" s="10" t="str">
        <f>IF(B1213="","",IF(AND(ISNUMBER(F1213),ISNUMBER(I1213),I1213&gt;=F1213),"実績：門司発～門司着",IF(OR(F1213&lt;&gt;"",I1213&lt;&gt;""),"要確認：時刻不足・逆転",IF(AND(ISNUMBER(J1213),J1213&gt;=0),"実績：記録の時間","未確認"))))</f>
        <v/>
      </c>
      <c r="Q1213" s="10" t="str">
        <f>IF(B1213="","",IF(ISNUMBER(A1213),YEAR(A1213)-IF(MONTH(A1213)&lt;4,1,0),""))</f>
        <v/>
      </c>
      <c r="R1213" s="10" t="str">
        <f>IF(B1213="","",IF(OR(NOT(ISNUMBER(A1213)),C1213="",D1213="",L1213="",M1213="",AND(B1213&lt;&gt;"関豊丸",B1213&lt;&gt;"長豊丸")),"要確認：対象船・基本項目",IF(OR(P1213="要確認：時刻不足・逆転",AND(ISNUMBER(G1213),ISNUMBER(H1213),H1213&lt;G1213),AND(ISNUMBER(F1213),ISNUMBER(G1213),G1213&lt;F1213),AND(ISNUMBER(H1213),ISNUMBER(I1213),I1213&lt;H1213),AND(ISNUMBER(J1213),J1213&lt;0),AND(ISNUMBER(K1213),K1213&lt;0)),"要確認：時刻・時間・料金",IF(COUNTIFS(OtherPorts[作業日],A1213,OtherPorts[曳船名],B1213,OtherPorts[船名],D1213,OtherPorts[門司港発],F1213)&gt;1,"要確認：同じ他港作業が重複",IF(OR(NOT(ISNUMBER(O1213)),M1213="未確認"),"要確認：時間・根拠未確認","確認済")))))</f>
        <v/>
      </c>
      <c r="S1213" s="10" t="str">
        <f>IF(B1213="","",IF(ISNUMBER(K1213),0,1))</f>
        <v/>
      </c>
    </row>
    <row r="1214" spans="1:19" ht="24.95" customHeight="1" x14ac:dyDescent="0.2">
      <c r="A1214" s="20"/>
      <c r="B1214" s="7"/>
      <c r="C1214" s="7"/>
      <c r="D1214" s="7"/>
      <c r="E1214" s="7"/>
      <c r="F1214" s="26"/>
      <c r="G1214" s="26"/>
      <c r="H1214" s="26"/>
      <c r="I1214" s="26"/>
      <c r="J1214" s="32"/>
      <c r="K1214" s="35"/>
      <c r="L1214" s="7"/>
      <c r="M1214" s="7"/>
      <c r="N1214" s="7"/>
      <c r="O1214" s="18" t="str">
        <f>IF(B1214="","",IF(AND(ISNUMBER(F1214),ISNUMBER(I1214),I1214&gt;=F1214),ROUND((I1214-F1214)*24,4),IF(OR(F1214&lt;&gt;"",I1214&lt;&gt;""),"",IF(AND(ISNUMBER(J1214),J1214&gt;=0),J1214,""))))</f>
        <v/>
      </c>
      <c r="P1214" s="10" t="str">
        <f>IF(B1214="","",IF(AND(ISNUMBER(F1214),ISNUMBER(I1214),I1214&gt;=F1214),"実績：門司発～門司着",IF(OR(F1214&lt;&gt;"",I1214&lt;&gt;""),"要確認：時刻不足・逆転",IF(AND(ISNUMBER(J1214),J1214&gt;=0),"実績：記録の時間","未確認"))))</f>
        <v/>
      </c>
      <c r="Q1214" s="10" t="str">
        <f>IF(B1214="","",IF(ISNUMBER(A1214),YEAR(A1214)-IF(MONTH(A1214)&lt;4,1,0),""))</f>
        <v/>
      </c>
      <c r="R1214" s="10" t="str">
        <f>IF(B1214="","",IF(OR(NOT(ISNUMBER(A1214)),C1214="",D1214="",L1214="",M1214="",AND(B1214&lt;&gt;"関豊丸",B1214&lt;&gt;"長豊丸")),"要確認：対象船・基本項目",IF(OR(P1214="要確認：時刻不足・逆転",AND(ISNUMBER(G1214),ISNUMBER(H1214),H1214&lt;G1214),AND(ISNUMBER(F1214),ISNUMBER(G1214),G1214&lt;F1214),AND(ISNUMBER(H1214),ISNUMBER(I1214),I1214&lt;H1214),AND(ISNUMBER(J1214),J1214&lt;0),AND(ISNUMBER(K1214),K1214&lt;0)),"要確認：時刻・時間・料金",IF(COUNTIFS(OtherPorts[作業日],A1214,OtherPorts[曳船名],B1214,OtherPorts[船名],D1214,OtherPorts[門司港発],F1214)&gt;1,"要確認：同じ他港作業が重複",IF(OR(NOT(ISNUMBER(O1214)),M1214="未確認"),"要確認：時間・根拠未確認","確認済")))))</f>
        <v/>
      </c>
      <c r="S1214" s="10" t="str">
        <f>IF(B1214="","",IF(ISNUMBER(K1214),0,1))</f>
        <v/>
      </c>
    </row>
    <row r="1215" spans="1:19" ht="24.95" customHeight="1" x14ac:dyDescent="0.2">
      <c r="A1215" s="20"/>
      <c r="B1215" s="7"/>
      <c r="C1215" s="7"/>
      <c r="D1215" s="7"/>
      <c r="E1215" s="7"/>
      <c r="F1215" s="26"/>
      <c r="G1215" s="26"/>
      <c r="H1215" s="26"/>
      <c r="I1215" s="26"/>
      <c r="J1215" s="32"/>
      <c r="K1215" s="35"/>
      <c r="L1215" s="7"/>
      <c r="M1215" s="7"/>
      <c r="N1215" s="7"/>
      <c r="O1215" s="18" t="str">
        <f>IF(B1215="","",IF(AND(ISNUMBER(F1215),ISNUMBER(I1215),I1215&gt;=F1215),ROUND((I1215-F1215)*24,4),IF(OR(F1215&lt;&gt;"",I1215&lt;&gt;""),"",IF(AND(ISNUMBER(J1215),J1215&gt;=0),J1215,""))))</f>
        <v/>
      </c>
      <c r="P1215" s="10" t="str">
        <f>IF(B1215="","",IF(AND(ISNUMBER(F1215),ISNUMBER(I1215),I1215&gt;=F1215),"実績：門司発～門司着",IF(OR(F1215&lt;&gt;"",I1215&lt;&gt;""),"要確認：時刻不足・逆転",IF(AND(ISNUMBER(J1215),J1215&gt;=0),"実績：記録の時間","未確認"))))</f>
        <v/>
      </c>
      <c r="Q1215" s="10" t="str">
        <f>IF(B1215="","",IF(ISNUMBER(A1215),YEAR(A1215)-IF(MONTH(A1215)&lt;4,1,0),""))</f>
        <v/>
      </c>
      <c r="R1215" s="10" t="str">
        <f>IF(B1215="","",IF(OR(NOT(ISNUMBER(A1215)),C1215="",D1215="",L1215="",M1215="",AND(B1215&lt;&gt;"関豊丸",B1215&lt;&gt;"長豊丸")),"要確認：対象船・基本項目",IF(OR(P1215="要確認：時刻不足・逆転",AND(ISNUMBER(G1215),ISNUMBER(H1215),H1215&lt;G1215),AND(ISNUMBER(F1215),ISNUMBER(G1215),G1215&lt;F1215),AND(ISNUMBER(H1215),ISNUMBER(I1215),I1215&lt;H1215),AND(ISNUMBER(J1215),J1215&lt;0),AND(ISNUMBER(K1215),K1215&lt;0)),"要確認：時刻・時間・料金",IF(COUNTIFS(OtherPorts[作業日],A1215,OtherPorts[曳船名],B1215,OtherPorts[船名],D1215,OtherPorts[門司港発],F1215)&gt;1,"要確認：同じ他港作業が重複",IF(OR(NOT(ISNUMBER(O1215)),M1215="未確認"),"要確認：時間・根拠未確認","確認済")))))</f>
        <v/>
      </c>
      <c r="S1215" s="10" t="str">
        <f>IF(B1215="","",IF(ISNUMBER(K1215),0,1))</f>
        <v/>
      </c>
    </row>
    <row r="1216" spans="1:19" ht="24.95" customHeight="1" x14ac:dyDescent="0.2">
      <c r="A1216" s="20"/>
      <c r="B1216" s="7"/>
      <c r="C1216" s="7"/>
      <c r="D1216" s="7"/>
      <c r="E1216" s="7"/>
      <c r="F1216" s="26"/>
      <c r="G1216" s="26"/>
      <c r="H1216" s="26"/>
      <c r="I1216" s="26"/>
      <c r="J1216" s="32"/>
      <c r="K1216" s="35"/>
      <c r="L1216" s="7"/>
      <c r="M1216" s="7"/>
      <c r="N1216" s="7"/>
      <c r="O1216" s="18" t="str">
        <f>IF(B1216="","",IF(AND(ISNUMBER(F1216),ISNUMBER(I1216),I1216&gt;=F1216),ROUND((I1216-F1216)*24,4),IF(OR(F1216&lt;&gt;"",I1216&lt;&gt;""),"",IF(AND(ISNUMBER(J1216),J1216&gt;=0),J1216,""))))</f>
        <v/>
      </c>
      <c r="P1216" s="10" t="str">
        <f>IF(B1216="","",IF(AND(ISNUMBER(F1216),ISNUMBER(I1216),I1216&gt;=F1216),"実績：門司発～門司着",IF(OR(F1216&lt;&gt;"",I1216&lt;&gt;""),"要確認：時刻不足・逆転",IF(AND(ISNUMBER(J1216),J1216&gt;=0),"実績：記録の時間","未確認"))))</f>
        <v/>
      </c>
      <c r="Q1216" s="10" t="str">
        <f>IF(B1216="","",IF(ISNUMBER(A1216),YEAR(A1216)-IF(MONTH(A1216)&lt;4,1,0),""))</f>
        <v/>
      </c>
      <c r="R1216" s="10" t="str">
        <f>IF(B1216="","",IF(OR(NOT(ISNUMBER(A1216)),C1216="",D1216="",L1216="",M1216="",AND(B1216&lt;&gt;"関豊丸",B1216&lt;&gt;"長豊丸")),"要確認：対象船・基本項目",IF(OR(P1216="要確認：時刻不足・逆転",AND(ISNUMBER(G1216),ISNUMBER(H1216),H1216&lt;G1216),AND(ISNUMBER(F1216),ISNUMBER(G1216),G1216&lt;F1216),AND(ISNUMBER(H1216),ISNUMBER(I1216),I1216&lt;H1216),AND(ISNUMBER(J1216),J1216&lt;0),AND(ISNUMBER(K1216),K1216&lt;0)),"要確認：時刻・時間・料金",IF(COUNTIFS(OtherPorts[作業日],A1216,OtherPorts[曳船名],B1216,OtherPorts[船名],D1216,OtherPorts[門司港発],F1216)&gt;1,"要確認：同じ他港作業が重複",IF(OR(NOT(ISNUMBER(O1216)),M1216="未確認"),"要確認：時間・根拠未確認","確認済")))))</f>
        <v/>
      </c>
      <c r="S1216" s="10" t="str">
        <f>IF(B1216="","",IF(ISNUMBER(K1216),0,1))</f>
        <v/>
      </c>
    </row>
    <row r="1217" spans="1:19" ht="24.95" customHeight="1" x14ac:dyDescent="0.2">
      <c r="A1217" s="20"/>
      <c r="B1217" s="7"/>
      <c r="C1217" s="7"/>
      <c r="D1217" s="7"/>
      <c r="E1217" s="7"/>
      <c r="F1217" s="26"/>
      <c r="G1217" s="26"/>
      <c r="H1217" s="26"/>
      <c r="I1217" s="26"/>
      <c r="J1217" s="32"/>
      <c r="K1217" s="35"/>
      <c r="L1217" s="7"/>
      <c r="M1217" s="7"/>
      <c r="N1217" s="7"/>
      <c r="O1217" s="18" t="str">
        <f>IF(B1217="","",IF(AND(ISNUMBER(F1217),ISNUMBER(I1217),I1217&gt;=F1217),ROUND((I1217-F1217)*24,4),IF(OR(F1217&lt;&gt;"",I1217&lt;&gt;""),"",IF(AND(ISNUMBER(J1217),J1217&gt;=0),J1217,""))))</f>
        <v/>
      </c>
      <c r="P1217" s="10" t="str">
        <f>IF(B1217="","",IF(AND(ISNUMBER(F1217),ISNUMBER(I1217),I1217&gt;=F1217),"実績：門司発～門司着",IF(OR(F1217&lt;&gt;"",I1217&lt;&gt;""),"要確認：時刻不足・逆転",IF(AND(ISNUMBER(J1217),J1217&gt;=0),"実績：記録の時間","未確認"))))</f>
        <v/>
      </c>
      <c r="Q1217" s="10" t="str">
        <f>IF(B1217="","",IF(ISNUMBER(A1217),YEAR(A1217)-IF(MONTH(A1217)&lt;4,1,0),""))</f>
        <v/>
      </c>
      <c r="R1217" s="10" t="str">
        <f>IF(B1217="","",IF(OR(NOT(ISNUMBER(A1217)),C1217="",D1217="",L1217="",M1217="",AND(B1217&lt;&gt;"関豊丸",B1217&lt;&gt;"長豊丸")),"要確認：対象船・基本項目",IF(OR(P1217="要確認：時刻不足・逆転",AND(ISNUMBER(G1217),ISNUMBER(H1217),H1217&lt;G1217),AND(ISNUMBER(F1217),ISNUMBER(G1217),G1217&lt;F1217),AND(ISNUMBER(H1217),ISNUMBER(I1217),I1217&lt;H1217),AND(ISNUMBER(J1217),J1217&lt;0),AND(ISNUMBER(K1217),K1217&lt;0)),"要確認：時刻・時間・料金",IF(COUNTIFS(OtherPorts[作業日],A1217,OtherPorts[曳船名],B1217,OtherPorts[船名],D1217,OtherPorts[門司港発],F1217)&gt;1,"要確認：同じ他港作業が重複",IF(OR(NOT(ISNUMBER(O1217)),M1217="未確認"),"要確認：時間・根拠未確認","確認済")))))</f>
        <v/>
      </c>
      <c r="S1217" s="10" t="str">
        <f>IF(B1217="","",IF(ISNUMBER(K1217),0,1))</f>
        <v/>
      </c>
    </row>
    <row r="1218" spans="1:19" ht="24.95" customHeight="1" x14ac:dyDescent="0.2">
      <c r="A1218" s="20"/>
      <c r="B1218" s="7"/>
      <c r="C1218" s="7"/>
      <c r="D1218" s="7"/>
      <c r="E1218" s="7"/>
      <c r="F1218" s="26"/>
      <c r="G1218" s="26"/>
      <c r="H1218" s="26"/>
      <c r="I1218" s="26"/>
      <c r="J1218" s="32"/>
      <c r="K1218" s="35"/>
      <c r="L1218" s="7"/>
      <c r="M1218" s="7"/>
      <c r="N1218" s="7"/>
      <c r="O1218" s="18" t="str">
        <f>IF(B1218="","",IF(AND(ISNUMBER(F1218),ISNUMBER(I1218),I1218&gt;=F1218),ROUND((I1218-F1218)*24,4),IF(OR(F1218&lt;&gt;"",I1218&lt;&gt;""),"",IF(AND(ISNUMBER(J1218),J1218&gt;=0),J1218,""))))</f>
        <v/>
      </c>
      <c r="P1218" s="10" t="str">
        <f>IF(B1218="","",IF(AND(ISNUMBER(F1218),ISNUMBER(I1218),I1218&gt;=F1218),"実績：門司発～門司着",IF(OR(F1218&lt;&gt;"",I1218&lt;&gt;""),"要確認：時刻不足・逆転",IF(AND(ISNUMBER(J1218),J1218&gt;=0),"実績：記録の時間","未確認"))))</f>
        <v/>
      </c>
      <c r="Q1218" s="10" t="str">
        <f>IF(B1218="","",IF(ISNUMBER(A1218),YEAR(A1218)-IF(MONTH(A1218)&lt;4,1,0),""))</f>
        <v/>
      </c>
      <c r="R1218" s="10" t="str">
        <f>IF(B1218="","",IF(OR(NOT(ISNUMBER(A1218)),C1218="",D1218="",L1218="",M1218="",AND(B1218&lt;&gt;"関豊丸",B1218&lt;&gt;"長豊丸")),"要確認：対象船・基本項目",IF(OR(P1218="要確認：時刻不足・逆転",AND(ISNUMBER(G1218),ISNUMBER(H1218),H1218&lt;G1218),AND(ISNUMBER(F1218),ISNUMBER(G1218),G1218&lt;F1218),AND(ISNUMBER(H1218),ISNUMBER(I1218),I1218&lt;H1218),AND(ISNUMBER(J1218),J1218&lt;0),AND(ISNUMBER(K1218),K1218&lt;0)),"要確認：時刻・時間・料金",IF(COUNTIFS(OtherPorts[作業日],A1218,OtherPorts[曳船名],B1218,OtherPorts[船名],D1218,OtherPorts[門司港発],F1218)&gt;1,"要確認：同じ他港作業が重複",IF(OR(NOT(ISNUMBER(O1218)),M1218="未確認"),"要確認：時間・根拠未確認","確認済")))))</f>
        <v/>
      </c>
      <c r="S1218" s="10" t="str">
        <f>IF(B1218="","",IF(ISNUMBER(K1218),0,1))</f>
        <v/>
      </c>
    </row>
    <row r="1219" spans="1:19" ht="24.95" customHeight="1" x14ac:dyDescent="0.2">
      <c r="A1219" s="20"/>
      <c r="B1219" s="7"/>
      <c r="C1219" s="7"/>
      <c r="D1219" s="7"/>
      <c r="E1219" s="7"/>
      <c r="F1219" s="26"/>
      <c r="G1219" s="26"/>
      <c r="H1219" s="26"/>
      <c r="I1219" s="26"/>
      <c r="J1219" s="32"/>
      <c r="K1219" s="35"/>
      <c r="L1219" s="7"/>
      <c r="M1219" s="7"/>
      <c r="N1219" s="7"/>
      <c r="O1219" s="18" t="str">
        <f>IF(B1219="","",IF(AND(ISNUMBER(F1219),ISNUMBER(I1219),I1219&gt;=F1219),ROUND((I1219-F1219)*24,4),IF(OR(F1219&lt;&gt;"",I1219&lt;&gt;""),"",IF(AND(ISNUMBER(J1219),J1219&gt;=0),J1219,""))))</f>
        <v/>
      </c>
      <c r="P1219" s="10" t="str">
        <f>IF(B1219="","",IF(AND(ISNUMBER(F1219),ISNUMBER(I1219),I1219&gt;=F1219),"実績：門司発～門司着",IF(OR(F1219&lt;&gt;"",I1219&lt;&gt;""),"要確認：時刻不足・逆転",IF(AND(ISNUMBER(J1219),J1219&gt;=0),"実績：記録の時間","未確認"))))</f>
        <v/>
      </c>
      <c r="Q1219" s="10" t="str">
        <f>IF(B1219="","",IF(ISNUMBER(A1219),YEAR(A1219)-IF(MONTH(A1219)&lt;4,1,0),""))</f>
        <v/>
      </c>
      <c r="R1219" s="10" t="str">
        <f>IF(B1219="","",IF(OR(NOT(ISNUMBER(A1219)),C1219="",D1219="",L1219="",M1219="",AND(B1219&lt;&gt;"関豊丸",B1219&lt;&gt;"長豊丸")),"要確認：対象船・基本項目",IF(OR(P1219="要確認：時刻不足・逆転",AND(ISNUMBER(G1219),ISNUMBER(H1219),H1219&lt;G1219),AND(ISNUMBER(F1219),ISNUMBER(G1219),G1219&lt;F1219),AND(ISNUMBER(H1219),ISNUMBER(I1219),I1219&lt;H1219),AND(ISNUMBER(J1219),J1219&lt;0),AND(ISNUMBER(K1219),K1219&lt;0)),"要確認：時刻・時間・料金",IF(COUNTIFS(OtherPorts[作業日],A1219,OtherPorts[曳船名],B1219,OtherPorts[船名],D1219,OtherPorts[門司港発],F1219)&gt;1,"要確認：同じ他港作業が重複",IF(OR(NOT(ISNUMBER(O1219)),M1219="未確認"),"要確認：時間・根拠未確認","確認済")))))</f>
        <v/>
      </c>
      <c r="S1219" s="10" t="str">
        <f>IF(B1219="","",IF(ISNUMBER(K1219),0,1))</f>
        <v/>
      </c>
    </row>
    <row r="1220" spans="1:19" ht="24.95" customHeight="1" x14ac:dyDescent="0.2">
      <c r="A1220" s="20"/>
      <c r="B1220" s="7"/>
      <c r="C1220" s="7"/>
      <c r="D1220" s="7"/>
      <c r="E1220" s="7"/>
      <c r="F1220" s="26"/>
      <c r="G1220" s="26"/>
      <c r="H1220" s="26"/>
      <c r="I1220" s="26"/>
      <c r="J1220" s="32"/>
      <c r="K1220" s="35"/>
      <c r="L1220" s="7"/>
      <c r="M1220" s="7"/>
      <c r="N1220" s="7"/>
      <c r="O1220" s="18" t="str">
        <f>IF(B1220="","",IF(AND(ISNUMBER(F1220),ISNUMBER(I1220),I1220&gt;=F1220),ROUND((I1220-F1220)*24,4),IF(OR(F1220&lt;&gt;"",I1220&lt;&gt;""),"",IF(AND(ISNUMBER(J1220),J1220&gt;=0),J1220,""))))</f>
        <v/>
      </c>
      <c r="P1220" s="10" t="str">
        <f>IF(B1220="","",IF(AND(ISNUMBER(F1220),ISNUMBER(I1220),I1220&gt;=F1220),"実績：門司発～門司着",IF(OR(F1220&lt;&gt;"",I1220&lt;&gt;""),"要確認：時刻不足・逆転",IF(AND(ISNUMBER(J1220),J1220&gt;=0),"実績：記録の時間","未確認"))))</f>
        <v/>
      </c>
      <c r="Q1220" s="10" t="str">
        <f>IF(B1220="","",IF(ISNUMBER(A1220),YEAR(A1220)-IF(MONTH(A1220)&lt;4,1,0),""))</f>
        <v/>
      </c>
      <c r="R1220" s="10" t="str">
        <f>IF(B1220="","",IF(OR(NOT(ISNUMBER(A1220)),C1220="",D1220="",L1220="",M1220="",AND(B1220&lt;&gt;"関豊丸",B1220&lt;&gt;"長豊丸")),"要確認：対象船・基本項目",IF(OR(P1220="要確認：時刻不足・逆転",AND(ISNUMBER(G1220),ISNUMBER(H1220),H1220&lt;G1220),AND(ISNUMBER(F1220),ISNUMBER(G1220),G1220&lt;F1220),AND(ISNUMBER(H1220),ISNUMBER(I1220),I1220&lt;H1220),AND(ISNUMBER(J1220),J1220&lt;0),AND(ISNUMBER(K1220),K1220&lt;0)),"要確認：時刻・時間・料金",IF(COUNTIFS(OtherPorts[作業日],A1220,OtherPorts[曳船名],B1220,OtherPorts[船名],D1220,OtherPorts[門司港発],F1220)&gt;1,"要確認：同じ他港作業が重複",IF(OR(NOT(ISNUMBER(O1220)),M1220="未確認"),"要確認：時間・根拠未確認","確認済")))))</f>
        <v/>
      </c>
      <c r="S1220" s="10" t="str">
        <f>IF(B1220="","",IF(ISNUMBER(K1220),0,1))</f>
        <v/>
      </c>
    </row>
    <row r="1221" spans="1:19" ht="24.95" customHeight="1" x14ac:dyDescent="0.2">
      <c r="A1221" s="20"/>
      <c r="B1221" s="7"/>
      <c r="C1221" s="7"/>
      <c r="D1221" s="7"/>
      <c r="E1221" s="7"/>
      <c r="F1221" s="26"/>
      <c r="G1221" s="26"/>
      <c r="H1221" s="26"/>
      <c r="I1221" s="26"/>
      <c r="J1221" s="32"/>
      <c r="K1221" s="35"/>
      <c r="L1221" s="7"/>
      <c r="M1221" s="7"/>
      <c r="N1221" s="7"/>
      <c r="O1221" s="18" t="str">
        <f>IF(B1221="","",IF(AND(ISNUMBER(F1221),ISNUMBER(I1221),I1221&gt;=F1221),ROUND((I1221-F1221)*24,4),IF(OR(F1221&lt;&gt;"",I1221&lt;&gt;""),"",IF(AND(ISNUMBER(J1221),J1221&gt;=0),J1221,""))))</f>
        <v/>
      </c>
      <c r="P1221" s="10" t="str">
        <f>IF(B1221="","",IF(AND(ISNUMBER(F1221),ISNUMBER(I1221),I1221&gt;=F1221),"実績：門司発～門司着",IF(OR(F1221&lt;&gt;"",I1221&lt;&gt;""),"要確認：時刻不足・逆転",IF(AND(ISNUMBER(J1221),J1221&gt;=0),"実績：記録の時間","未確認"))))</f>
        <v/>
      </c>
      <c r="Q1221" s="10" t="str">
        <f>IF(B1221="","",IF(ISNUMBER(A1221),YEAR(A1221)-IF(MONTH(A1221)&lt;4,1,0),""))</f>
        <v/>
      </c>
      <c r="R1221" s="10" t="str">
        <f>IF(B1221="","",IF(OR(NOT(ISNUMBER(A1221)),C1221="",D1221="",L1221="",M1221="",AND(B1221&lt;&gt;"関豊丸",B1221&lt;&gt;"長豊丸")),"要確認：対象船・基本項目",IF(OR(P1221="要確認：時刻不足・逆転",AND(ISNUMBER(G1221),ISNUMBER(H1221),H1221&lt;G1221),AND(ISNUMBER(F1221),ISNUMBER(G1221),G1221&lt;F1221),AND(ISNUMBER(H1221),ISNUMBER(I1221),I1221&lt;H1221),AND(ISNUMBER(J1221),J1221&lt;0),AND(ISNUMBER(K1221),K1221&lt;0)),"要確認：時刻・時間・料金",IF(COUNTIFS(OtherPorts[作業日],A1221,OtherPorts[曳船名],B1221,OtherPorts[船名],D1221,OtherPorts[門司港発],F1221)&gt;1,"要確認：同じ他港作業が重複",IF(OR(NOT(ISNUMBER(O1221)),M1221="未確認"),"要確認：時間・根拠未確認","確認済")))))</f>
        <v/>
      </c>
      <c r="S1221" s="10" t="str">
        <f>IF(B1221="","",IF(ISNUMBER(K1221),0,1))</f>
        <v/>
      </c>
    </row>
    <row r="1222" spans="1:19" ht="24.95" customHeight="1" x14ac:dyDescent="0.2">
      <c r="A1222" s="20"/>
      <c r="B1222" s="7"/>
      <c r="C1222" s="7"/>
      <c r="D1222" s="7"/>
      <c r="E1222" s="7"/>
      <c r="F1222" s="26"/>
      <c r="G1222" s="26"/>
      <c r="H1222" s="26"/>
      <c r="I1222" s="26"/>
      <c r="J1222" s="32"/>
      <c r="K1222" s="35"/>
      <c r="L1222" s="7"/>
      <c r="M1222" s="7"/>
      <c r="N1222" s="7"/>
      <c r="O1222" s="18" t="str">
        <f>IF(B1222="","",IF(AND(ISNUMBER(F1222),ISNUMBER(I1222),I1222&gt;=F1222),ROUND((I1222-F1222)*24,4),IF(OR(F1222&lt;&gt;"",I1222&lt;&gt;""),"",IF(AND(ISNUMBER(J1222),J1222&gt;=0),J1222,""))))</f>
        <v/>
      </c>
      <c r="P1222" s="10" t="str">
        <f>IF(B1222="","",IF(AND(ISNUMBER(F1222),ISNUMBER(I1222),I1222&gt;=F1222),"実績：門司発～門司着",IF(OR(F1222&lt;&gt;"",I1222&lt;&gt;""),"要確認：時刻不足・逆転",IF(AND(ISNUMBER(J1222),J1222&gt;=0),"実績：記録の時間","未確認"))))</f>
        <v/>
      </c>
      <c r="Q1222" s="10" t="str">
        <f>IF(B1222="","",IF(ISNUMBER(A1222),YEAR(A1222)-IF(MONTH(A1222)&lt;4,1,0),""))</f>
        <v/>
      </c>
      <c r="R1222" s="10" t="str">
        <f>IF(B1222="","",IF(OR(NOT(ISNUMBER(A1222)),C1222="",D1222="",L1222="",M1222="",AND(B1222&lt;&gt;"関豊丸",B1222&lt;&gt;"長豊丸")),"要確認：対象船・基本項目",IF(OR(P1222="要確認：時刻不足・逆転",AND(ISNUMBER(G1222),ISNUMBER(H1222),H1222&lt;G1222),AND(ISNUMBER(F1222),ISNUMBER(G1222),G1222&lt;F1222),AND(ISNUMBER(H1222),ISNUMBER(I1222),I1222&lt;H1222),AND(ISNUMBER(J1222),J1222&lt;0),AND(ISNUMBER(K1222),K1222&lt;0)),"要確認：時刻・時間・料金",IF(COUNTIFS(OtherPorts[作業日],A1222,OtherPorts[曳船名],B1222,OtherPorts[船名],D1222,OtherPorts[門司港発],F1222)&gt;1,"要確認：同じ他港作業が重複",IF(OR(NOT(ISNUMBER(O1222)),M1222="未確認"),"要確認：時間・根拠未確認","確認済")))))</f>
        <v/>
      </c>
      <c r="S1222" s="10" t="str">
        <f>IF(B1222="","",IF(ISNUMBER(K1222),0,1))</f>
        <v/>
      </c>
    </row>
    <row r="1223" spans="1:19" ht="24.95" customHeight="1" x14ac:dyDescent="0.2">
      <c r="A1223" s="20"/>
      <c r="B1223" s="7"/>
      <c r="C1223" s="7"/>
      <c r="D1223" s="7"/>
      <c r="E1223" s="7"/>
      <c r="F1223" s="26"/>
      <c r="G1223" s="26"/>
      <c r="H1223" s="26"/>
      <c r="I1223" s="26"/>
      <c r="J1223" s="32"/>
      <c r="K1223" s="35"/>
      <c r="L1223" s="7"/>
      <c r="M1223" s="7"/>
      <c r="N1223" s="7"/>
      <c r="O1223" s="18" t="str">
        <f>IF(B1223="","",IF(AND(ISNUMBER(F1223),ISNUMBER(I1223),I1223&gt;=F1223),ROUND((I1223-F1223)*24,4),IF(OR(F1223&lt;&gt;"",I1223&lt;&gt;""),"",IF(AND(ISNUMBER(J1223),J1223&gt;=0),J1223,""))))</f>
        <v/>
      </c>
      <c r="P1223" s="10" t="str">
        <f>IF(B1223="","",IF(AND(ISNUMBER(F1223),ISNUMBER(I1223),I1223&gt;=F1223),"実績：門司発～門司着",IF(OR(F1223&lt;&gt;"",I1223&lt;&gt;""),"要確認：時刻不足・逆転",IF(AND(ISNUMBER(J1223),J1223&gt;=0),"実績：記録の時間","未確認"))))</f>
        <v/>
      </c>
      <c r="Q1223" s="10" t="str">
        <f>IF(B1223="","",IF(ISNUMBER(A1223),YEAR(A1223)-IF(MONTH(A1223)&lt;4,1,0),""))</f>
        <v/>
      </c>
      <c r="R1223" s="10" t="str">
        <f>IF(B1223="","",IF(OR(NOT(ISNUMBER(A1223)),C1223="",D1223="",L1223="",M1223="",AND(B1223&lt;&gt;"関豊丸",B1223&lt;&gt;"長豊丸")),"要確認：対象船・基本項目",IF(OR(P1223="要確認：時刻不足・逆転",AND(ISNUMBER(G1223),ISNUMBER(H1223),H1223&lt;G1223),AND(ISNUMBER(F1223),ISNUMBER(G1223),G1223&lt;F1223),AND(ISNUMBER(H1223),ISNUMBER(I1223),I1223&lt;H1223),AND(ISNUMBER(J1223),J1223&lt;0),AND(ISNUMBER(K1223),K1223&lt;0)),"要確認：時刻・時間・料金",IF(COUNTIFS(OtherPorts[作業日],A1223,OtherPorts[曳船名],B1223,OtherPorts[船名],D1223,OtherPorts[門司港発],F1223)&gt;1,"要確認：同じ他港作業が重複",IF(OR(NOT(ISNUMBER(O1223)),M1223="未確認"),"要確認：時間・根拠未確認","確認済")))))</f>
        <v/>
      </c>
      <c r="S1223" s="10" t="str">
        <f>IF(B1223="","",IF(ISNUMBER(K1223),0,1))</f>
        <v/>
      </c>
    </row>
    <row r="1224" spans="1:19" ht="24.95" customHeight="1" x14ac:dyDescent="0.2">
      <c r="A1224" s="20"/>
      <c r="B1224" s="7"/>
      <c r="C1224" s="7"/>
      <c r="D1224" s="7"/>
      <c r="E1224" s="7"/>
      <c r="F1224" s="26"/>
      <c r="G1224" s="26"/>
      <c r="H1224" s="26"/>
      <c r="I1224" s="26"/>
      <c r="J1224" s="32"/>
      <c r="K1224" s="35"/>
      <c r="L1224" s="7"/>
      <c r="M1224" s="7"/>
      <c r="N1224" s="7"/>
      <c r="O1224" s="18" t="str">
        <f>IF(B1224="","",IF(AND(ISNUMBER(F1224),ISNUMBER(I1224),I1224&gt;=F1224),ROUND((I1224-F1224)*24,4),IF(OR(F1224&lt;&gt;"",I1224&lt;&gt;""),"",IF(AND(ISNUMBER(J1224),J1224&gt;=0),J1224,""))))</f>
        <v/>
      </c>
      <c r="P1224" s="10" t="str">
        <f>IF(B1224="","",IF(AND(ISNUMBER(F1224),ISNUMBER(I1224),I1224&gt;=F1224),"実績：門司発～門司着",IF(OR(F1224&lt;&gt;"",I1224&lt;&gt;""),"要確認：時刻不足・逆転",IF(AND(ISNUMBER(J1224),J1224&gt;=0),"実績：記録の時間","未確認"))))</f>
        <v/>
      </c>
      <c r="Q1224" s="10" t="str">
        <f>IF(B1224="","",IF(ISNUMBER(A1224),YEAR(A1224)-IF(MONTH(A1224)&lt;4,1,0),""))</f>
        <v/>
      </c>
      <c r="R1224" s="10" t="str">
        <f>IF(B1224="","",IF(OR(NOT(ISNUMBER(A1224)),C1224="",D1224="",L1224="",M1224="",AND(B1224&lt;&gt;"関豊丸",B1224&lt;&gt;"長豊丸")),"要確認：対象船・基本項目",IF(OR(P1224="要確認：時刻不足・逆転",AND(ISNUMBER(G1224),ISNUMBER(H1224),H1224&lt;G1224),AND(ISNUMBER(F1224),ISNUMBER(G1224),G1224&lt;F1224),AND(ISNUMBER(H1224),ISNUMBER(I1224),I1224&lt;H1224),AND(ISNUMBER(J1224),J1224&lt;0),AND(ISNUMBER(K1224),K1224&lt;0)),"要確認：時刻・時間・料金",IF(COUNTIFS(OtherPorts[作業日],A1224,OtherPorts[曳船名],B1224,OtherPorts[船名],D1224,OtherPorts[門司港発],F1224)&gt;1,"要確認：同じ他港作業が重複",IF(OR(NOT(ISNUMBER(O1224)),M1224="未確認"),"要確認：時間・根拠未確認","確認済")))))</f>
        <v/>
      </c>
      <c r="S1224" s="10" t="str">
        <f>IF(B1224="","",IF(ISNUMBER(K1224),0,1))</f>
        <v/>
      </c>
    </row>
    <row r="1225" spans="1:19" ht="24.95" customHeight="1" x14ac:dyDescent="0.2">
      <c r="A1225" s="20"/>
      <c r="B1225" s="7"/>
      <c r="C1225" s="7"/>
      <c r="D1225" s="7"/>
      <c r="E1225" s="7"/>
      <c r="F1225" s="26"/>
      <c r="G1225" s="26"/>
      <c r="H1225" s="26"/>
      <c r="I1225" s="26"/>
      <c r="J1225" s="32"/>
      <c r="K1225" s="35"/>
      <c r="L1225" s="7"/>
      <c r="M1225" s="7"/>
      <c r="N1225" s="7"/>
      <c r="O1225" s="18" t="str">
        <f>IF(B1225="","",IF(AND(ISNUMBER(F1225),ISNUMBER(I1225),I1225&gt;=F1225),ROUND((I1225-F1225)*24,4),IF(OR(F1225&lt;&gt;"",I1225&lt;&gt;""),"",IF(AND(ISNUMBER(J1225),J1225&gt;=0),J1225,""))))</f>
        <v/>
      </c>
      <c r="P1225" s="10" t="str">
        <f>IF(B1225="","",IF(AND(ISNUMBER(F1225),ISNUMBER(I1225),I1225&gt;=F1225),"実績：門司発～門司着",IF(OR(F1225&lt;&gt;"",I1225&lt;&gt;""),"要確認：時刻不足・逆転",IF(AND(ISNUMBER(J1225),J1225&gt;=0),"実績：記録の時間","未確認"))))</f>
        <v/>
      </c>
      <c r="Q1225" s="10" t="str">
        <f>IF(B1225="","",IF(ISNUMBER(A1225),YEAR(A1225)-IF(MONTH(A1225)&lt;4,1,0),""))</f>
        <v/>
      </c>
      <c r="R1225" s="10" t="str">
        <f>IF(B1225="","",IF(OR(NOT(ISNUMBER(A1225)),C1225="",D1225="",L1225="",M1225="",AND(B1225&lt;&gt;"関豊丸",B1225&lt;&gt;"長豊丸")),"要確認：対象船・基本項目",IF(OR(P1225="要確認：時刻不足・逆転",AND(ISNUMBER(G1225),ISNUMBER(H1225),H1225&lt;G1225),AND(ISNUMBER(F1225),ISNUMBER(G1225),G1225&lt;F1225),AND(ISNUMBER(H1225),ISNUMBER(I1225),I1225&lt;H1225),AND(ISNUMBER(J1225),J1225&lt;0),AND(ISNUMBER(K1225),K1225&lt;0)),"要確認：時刻・時間・料金",IF(COUNTIFS(OtherPorts[作業日],A1225,OtherPorts[曳船名],B1225,OtherPorts[船名],D1225,OtherPorts[門司港発],F1225)&gt;1,"要確認：同じ他港作業が重複",IF(OR(NOT(ISNUMBER(O1225)),M1225="未確認"),"要確認：時間・根拠未確認","確認済")))))</f>
        <v/>
      </c>
      <c r="S1225" s="10" t="str">
        <f>IF(B1225="","",IF(ISNUMBER(K1225),0,1))</f>
        <v/>
      </c>
    </row>
    <row r="1226" spans="1:19" ht="24.95" customHeight="1" x14ac:dyDescent="0.2">
      <c r="A1226" s="20"/>
      <c r="B1226" s="7"/>
      <c r="C1226" s="7"/>
      <c r="D1226" s="7"/>
      <c r="E1226" s="7"/>
      <c r="F1226" s="26"/>
      <c r="G1226" s="26"/>
      <c r="H1226" s="26"/>
      <c r="I1226" s="26"/>
      <c r="J1226" s="32"/>
      <c r="K1226" s="35"/>
      <c r="L1226" s="7"/>
      <c r="M1226" s="7"/>
      <c r="N1226" s="7"/>
      <c r="O1226" s="18" t="str">
        <f>IF(B1226="","",IF(AND(ISNUMBER(F1226),ISNUMBER(I1226),I1226&gt;=F1226),ROUND((I1226-F1226)*24,4),IF(OR(F1226&lt;&gt;"",I1226&lt;&gt;""),"",IF(AND(ISNUMBER(J1226),J1226&gt;=0),J1226,""))))</f>
        <v/>
      </c>
      <c r="P1226" s="10" t="str">
        <f>IF(B1226="","",IF(AND(ISNUMBER(F1226),ISNUMBER(I1226),I1226&gt;=F1226),"実績：門司発～門司着",IF(OR(F1226&lt;&gt;"",I1226&lt;&gt;""),"要確認：時刻不足・逆転",IF(AND(ISNUMBER(J1226),J1226&gt;=0),"実績：記録の時間","未確認"))))</f>
        <v/>
      </c>
      <c r="Q1226" s="10" t="str">
        <f>IF(B1226="","",IF(ISNUMBER(A1226),YEAR(A1226)-IF(MONTH(A1226)&lt;4,1,0),""))</f>
        <v/>
      </c>
      <c r="R1226" s="10" t="str">
        <f>IF(B1226="","",IF(OR(NOT(ISNUMBER(A1226)),C1226="",D1226="",L1226="",M1226="",AND(B1226&lt;&gt;"関豊丸",B1226&lt;&gt;"長豊丸")),"要確認：対象船・基本項目",IF(OR(P1226="要確認：時刻不足・逆転",AND(ISNUMBER(G1226),ISNUMBER(H1226),H1226&lt;G1226),AND(ISNUMBER(F1226),ISNUMBER(G1226),G1226&lt;F1226),AND(ISNUMBER(H1226),ISNUMBER(I1226),I1226&lt;H1226),AND(ISNUMBER(J1226),J1226&lt;0),AND(ISNUMBER(K1226),K1226&lt;0)),"要確認：時刻・時間・料金",IF(COUNTIFS(OtherPorts[作業日],A1226,OtherPorts[曳船名],B1226,OtherPorts[船名],D1226,OtherPorts[門司港発],F1226)&gt;1,"要確認：同じ他港作業が重複",IF(OR(NOT(ISNUMBER(O1226)),M1226="未確認"),"要確認：時間・根拠未確認","確認済")))))</f>
        <v/>
      </c>
      <c r="S1226" s="10" t="str">
        <f>IF(B1226="","",IF(ISNUMBER(K1226),0,1))</f>
        <v/>
      </c>
    </row>
    <row r="1227" spans="1:19" ht="24.95" customHeight="1" x14ac:dyDescent="0.2">
      <c r="A1227" s="20"/>
      <c r="B1227" s="7"/>
      <c r="C1227" s="7"/>
      <c r="D1227" s="7"/>
      <c r="E1227" s="7"/>
      <c r="F1227" s="26"/>
      <c r="G1227" s="26"/>
      <c r="H1227" s="26"/>
      <c r="I1227" s="26"/>
      <c r="J1227" s="32"/>
      <c r="K1227" s="35"/>
      <c r="L1227" s="7"/>
      <c r="M1227" s="7"/>
      <c r="N1227" s="7"/>
      <c r="O1227" s="18" t="str">
        <f>IF(B1227="","",IF(AND(ISNUMBER(F1227),ISNUMBER(I1227),I1227&gt;=F1227),ROUND((I1227-F1227)*24,4),IF(OR(F1227&lt;&gt;"",I1227&lt;&gt;""),"",IF(AND(ISNUMBER(J1227),J1227&gt;=0),J1227,""))))</f>
        <v/>
      </c>
      <c r="P1227" s="10" t="str">
        <f>IF(B1227="","",IF(AND(ISNUMBER(F1227),ISNUMBER(I1227),I1227&gt;=F1227),"実績：門司発～門司着",IF(OR(F1227&lt;&gt;"",I1227&lt;&gt;""),"要確認：時刻不足・逆転",IF(AND(ISNUMBER(J1227),J1227&gt;=0),"実績：記録の時間","未確認"))))</f>
        <v/>
      </c>
      <c r="Q1227" s="10" t="str">
        <f>IF(B1227="","",IF(ISNUMBER(A1227),YEAR(A1227)-IF(MONTH(A1227)&lt;4,1,0),""))</f>
        <v/>
      </c>
      <c r="R1227" s="10" t="str">
        <f>IF(B1227="","",IF(OR(NOT(ISNUMBER(A1227)),C1227="",D1227="",L1227="",M1227="",AND(B1227&lt;&gt;"関豊丸",B1227&lt;&gt;"長豊丸")),"要確認：対象船・基本項目",IF(OR(P1227="要確認：時刻不足・逆転",AND(ISNUMBER(G1227),ISNUMBER(H1227),H1227&lt;G1227),AND(ISNUMBER(F1227),ISNUMBER(G1227),G1227&lt;F1227),AND(ISNUMBER(H1227),ISNUMBER(I1227),I1227&lt;H1227),AND(ISNUMBER(J1227),J1227&lt;0),AND(ISNUMBER(K1227),K1227&lt;0)),"要確認：時刻・時間・料金",IF(COUNTIFS(OtherPorts[作業日],A1227,OtherPorts[曳船名],B1227,OtherPorts[船名],D1227,OtherPorts[門司港発],F1227)&gt;1,"要確認：同じ他港作業が重複",IF(OR(NOT(ISNUMBER(O1227)),M1227="未確認"),"要確認：時間・根拠未確認","確認済")))))</f>
        <v/>
      </c>
      <c r="S1227" s="10" t="str">
        <f>IF(B1227="","",IF(ISNUMBER(K1227),0,1))</f>
        <v/>
      </c>
    </row>
    <row r="1228" spans="1:19" ht="24.95" customHeight="1" x14ac:dyDescent="0.2">
      <c r="A1228" s="20"/>
      <c r="B1228" s="7"/>
      <c r="C1228" s="7"/>
      <c r="D1228" s="7"/>
      <c r="E1228" s="7"/>
      <c r="F1228" s="26"/>
      <c r="G1228" s="26"/>
      <c r="H1228" s="26"/>
      <c r="I1228" s="26"/>
      <c r="J1228" s="32"/>
      <c r="K1228" s="35"/>
      <c r="L1228" s="7"/>
      <c r="M1228" s="7"/>
      <c r="N1228" s="7"/>
      <c r="O1228" s="18" t="str">
        <f>IF(B1228="","",IF(AND(ISNUMBER(F1228),ISNUMBER(I1228),I1228&gt;=F1228),ROUND((I1228-F1228)*24,4),IF(OR(F1228&lt;&gt;"",I1228&lt;&gt;""),"",IF(AND(ISNUMBER(J1228),J1228&gt;=0),J1228,""))))</f>
        <v/>
      </c>
      <c r="P1228" s="10" t="str">
        <f>IF(B1228="","",IF(AND(ISNUMBER(F1228),ISNUMBER(I1228),I1228&gt;=F1228),"実績：門司発～門司着",IF(OR(F1228&lt;&gt;"",I1228&lt;&gt;""),"要確認：時刻不足・逆転",IF(AND(ISNUMBER(J1228),J1228&gt;=0),"実績：記録の時間","未確認"))))</f>
        <v/>
      </c>
      <c r="Q1228" s="10" t="str">
        <f>IF(B1228="","",IF(ISNUMBER(A1228),YEAR(A1228)-IF(MONTH(A1228)&lt;4,1,0),""))</f>
        <v/>
      </c>
      <c r="R1228" s="10" t="str">
        <f>IF(B1228="","",IF(OR(NOT(ISNUMBER(A1228)),C1228="",D1228="",L1228="",M1228="",AND(B1228&lt;&gt;"関豊丸",B1228&lt;&gt;"長豊丸")),"要確認：対象船・基本項目",IF(OR(P1228="要確認：時刻不足・逆転",AND(ISNUMBER(G1228),ISNUMBER(H1228),H1228&lt;G1228),AND(ISNUMBER(F1228),ISNUMBER(G1228),G1228&lt;F1228),AND(ISNUMBER(H1228),ISNUMBER(I1228),I1228&lt;H1228),AND(ISNUMBER(J1228),J1228&lt;0),AND(ISNUMBER(K1228),K1228&lt;0)),"要確認：時刻・時間・料金",IF(COUNTIFS(OtherPorts[作業日],A1228,OtherPorts[曳船名],B1228,OtherPorts[船名],D1228,OtherPorts[門司港発],F1228)&gt;1,"要確認：同じ他港作業が重複",IF(OR(NOT(ISNUMBER(O1228)),M1228="未確認"),"要確認：時間・根拠未確認","確認済")))))</f>
        <v/>
      </c>
      <c r="S1228" s="10" t="str">
        <f>IF(B1228="","",IF(ISNUMBER(K1228),0,1))</f>
        <v/>
      </c>
    </row>
    <row r="1229" spans="1:19" ht="24.95" customHeight="1" x14ac:dyDescent="0.2">
      <c r="A1229" s="20"/>
      <c r="B1229" s="7"/>
      <c r="C1229" s="7"/>
      <c r="D1229" s="7"/>
      <c r="E1229" s="7"/>
      <c r="F1229" s="26"/>
      <c r="G1229" s="26"/>
      <c r="H1229" s="26"/>
      <c r="I1229" s="26"/>
      <c r="J1229" s="32"/>
      <c r="K1229" s="35"/>
      <c r="L1229" s="7"/>
      <c r="M1229" s="7"/>
      <c r="N1229" s="7"/>
      <c r="O1229" s="18" t="str">
        <f>IF(B1229="","",IF(AND(ISNUMBER(F1229),ISNUMBER(I1229),I1229&gt;=F1229),ROUND((I1229-F1229)*24,4),IF(OR(F1229&lt;&gt;"",I1229&lt;&gt;""),"",IF(AND(ISNUMBER(J1229),J1229&gt;=0),J1229,""))))</f>
        <v/>
      </c>
      <c r="P1229" s="10" t="str">
        <f>IF(B1229="","",IF(AND(ISNUMBER(F1229),ISNUMBER(I1229),I1229&gt;=F1229),"実績：門司発～門司着",IF(OR(F1229&lt;&gt;"",I1229&lt;&gt;""),"要確認：時刻不足・逆転",IF(AND(ISNUMBER(J1229),J1229&gt;=0),"実績：記録の時間","未確認"))))</f>
        <v/>
      </c>
      <c r="Q1229" s="10" t="str">
        <f>IF(B1229="","",IF(ISNUMBER(A1229),YEAR(A1229)-IF(MONTH(A1229)&lt;4,1,0),""))</f>
        <v/>
      </c>
      <c r="R1229" s="10" t="str">
        <f>IF(B1229="","",IF(OR(NOT(ISNUMBER(A1229)),C1229="",D1229="",L1229="",M1229="",AND(B1229&lt;&gt;"関豊丸",B1229&lt;&gt;"長豊丸")),"要確認：対象船・基本項目",IF(OR(P1229="要確認：時刻不足・逆転",AND(ISNUMBER(G1229),ISNUMBER(H1229),H1229&lt;G1229),AND(ISNUMBER(F1229),ISNUMBER(G1229),G1229&lt;F1229),AND(ISNUMBER(H1229),ISNUMBER(I1229),I1229&lt;H1229),AND(ISNUMBER(J1229),J1229&lt;0),AND(ISNUMBER(K1229),K1229&lt;0)),"要確認：時刻・時間・料金",IF(COUNTIFS(OtherPorts[作業日],A1229,OtherPorts[曳船名],B1229,OtherPorts[船名],D1229,OtherPorts[門司港発],F1229)&gt;1,"要確認：同じ他港作業が重複",IF(OR(NOT(ISNUMBER(O1229)),M1229="未確認"),"要確認：時間・根拠未確認","確認済")))))</f>
        <v/>
      </c>
      <c r="S1229" s="10" t="str">
        <f>IF(B1229="","",IF(ISNUMBER(K1229),0,1))</f>
        <v/>
      </c>
    </row>
    <row r="1230" spans="1:19" ht="24.95" customHeight="1" x14ac:dyDescent="0.2">
      <c r="A1230" s="20"/>
      <c r="B1230" s="7"/>
      <c r="C1230" s="7"/>
      <c r="D1230" s="7"/>
      <c r="E1230" s="7"/>
      <c r="F1230" s="26"/>
      <c r="G1230" s="26"/>
      <c r="H1230" s="26"/>
      <c r="I1230" s="26"/>
      <c r="J1230" s="32"/>
      <c r="K1230" s="35"/>
      <c r="L1230" s="7"/>
      <c r="M1230" s="7"/>
      <c r="N1230" s="7"/>
      <c r="O1230" s="18" t="str">
        <f>IF(B1230="","",IF(AND(ISNUMBER(F1230),ISNUMBER(I1230),I1230&gt;=F1230),ROUND((I1230-F1230)*24,4),IF(OR(F1230&lt;&gt;"",I1230&lt;&gt;""),"",IF(AND(ISNUMBER(J1230),J1230&gt;=0),J1230,""))))</f>
        <v/>
      </c>
      <c r="P1230" s="10" t="str">
        <f>IF(B1230="","",IF(AND(ISNUMBER(F1230),ISNUMBER(I1230),I1230&gt;=F1230),"実績：門司発～門司着",IF(OR(F1230&lt;&gt;"",I1230&lt;&gt;""),"要確認：時刻不足・逆転",IF(AND(ISNUMBER(J1230),J1230&gt;=0),"実績：記録の時間","未確認"))))</f>
        <v/>
      </c>
      <c r="Q1230" s="10" t="str">
        <f>IF(B1230="","",IF(ISNUMBER(A1230),YEAR(A1230)-IF(MONTH(A1230)&lt;4,1,0),""))</f>
        <v/>
      </c>
      <c r="R1230" s="10" t="str">
        <f>IF(B1230="","",IF(OR(NOT(ISNUMBER(A1230)),C1230="",D1230="",L1230="",M1230="",AND(B1230&lt;&gt;"関豊丸",B1230&lt;&gt;"長豊丸")),"要確認：対象船・基本項目",IF(OR(P1230="要確認：時刻不足・逆転",AND(ISNUMBER(G1230),ISNUMBER(H1230),H1230&lt;G1230),AND(ISNUMBER(F1230),ISNUMBER(G1230),G1230&lt;F1230),AND(ISNUMBER(H1230),ISNUMBER(I1230),I1230&lt;H1230),AND(ISNUMBER(J1230),J1230&lt;0),AND(ISNUMBER(K1230),K1230&lt;0)),"要確認：時刻・時間・料金",IF(COUNTIFS(OtherPorts[作業日],A1230,OtherPorts[曳船名],B1230,OtherPorts[船名],D1230,OtherPorts[門司港発],F1230)&gt;1,"要確認：同じ他港作業が重複",IF(OR(NOT(ISNUMBER(O1230)),M1230="未確認"),"要確認：時間・根拠未確認","確認済")))))</f>
        <v/>
      </c>
      <c r="S1230" s="10" t="str">
        <f>IF(B1230="","",IF(ISNUMBER(K1230),0,1))</f>
        <v/>
      </c>
    </row>
    <row r="1231" spans="1:19" ht="24.95" customHeight="1" x14ac:dyDescent="0.2">
      <c r="A1231" s="20"/>
      <c r="B1231" s="7"/>
      <c r="C1231" s="7"/>
      <c r="D1231" s="7"/>
      <c r="E1231" s="7"/>
      <c r="F1231" s="26"/>
      <c r="G1231" s="26"/>
      <c r="H1231" s="26"/>
      <c r="I1231" s="26"/>
      <c r="J1231" s="32"/>
      <c r="K1231" s="35"/>
      <c r="L1231" s="7"/>
      <c r="M1231" s="7"/>
      <c r="N1231" s="7"/>
      <c r="O1231" s="18" t="str">
        <f>IF(B1231="","",IF(AND(ISNUMBER(F1231),ISNUMBER(I1231),I1231&gt;=F1231),ROUND((I1231-F1231)*24,4),IF(OR(F1231&lt;&gt;"",I1231&lt;&gt;""),"",IF(AND(ISNUMBER(J1231),J1231&gt;=0),J1231,""))))</f>
        <v/>
      </c>
      <c r="P1231" s="10" t="str">
        <f>IF(B1231="","",IF(AND(ISNUMBER(F1231),ISNUMBER(I1231),I1231&gt;=F1231),"実績：門司発～門司着",IF(OR(F1231&lt;&gt;"",I1231&lt;&gt;""),"要確認：時刻不足・逆転",IF(AND(ISNUMBER(J1231),J1231&gt;=0),"実績：記録の時間","未確認"))))</f>
        <v/>
      </c>
      <c r="Q1231" s="10" t="str">
        <f>IF(B1231="","",IF(ISNUMBER(A1231),YEAR(A1231)-IF(MONTH(A1231)&lt;4,1,0),""))</f>
        <v/>
      </c>
      <c r="R1231" s="10" t="str">
        <f>IF(B1231="","",IF(OR(NOT(ISNUMBER(A1231)),C1231="",D1231="",L1231="",M1231="",AND(B1231&lt;&gt;"関豊丸",B1231&lt;&gt;"長豊丸")),"要確認：対象船・基本項目",IF(OR(P1231="要確認：時刻不足・逆転",AND(ISNUMBER(G1231),ISNUMBER(H1231),H1231&lt;G1231),AND(ISNUMBER(F1231),ISNUMBER(G1231),G1231&lt;F1231),AND(ISNUMBER(H1231),ISNUMBER(I1231),I1231&lt;H1231),AND(ISNUMBER(J1231),J1231&lt;0),AND(ISNUMBER(K1231),K1231&lt;0)),"要確認：時刻・時間・料金",IF(COUNTIFS(OtherPorts[作業日],A1231,OtherPorts[曳船名],B1231,OtherPorts[船名],D1231,OtherPorts[門司港発],F1231)&gt;1,"要確認：同じ他港作業が重複",IF(OR(NOT(ISNUMBER(O1231)),M1231="未確認"),"要確認：時間・根拠未確認","確認済")))))</f>
        <v/>
      </c>
      <c r="S1231" s="10" t="str">
        <f>IF(B1231="","",IF(ISNUMBER(K1231),0,1))</f>
        <v/>
      </c>
    </row>
    <row r="1232" spans="1:19" ht="24.95" customHeight="1" x14ac:dyDescent="0.2">
      <c r="A1232" s="20"/>
      <c r="B1232" s="7"/>
      <c r="C1232" s="7"/>
      <c r="D1232" s="7"/>
      <c r="E1232" s="7"/>
      <c r="F1232" s="26"/>
      <c r="G1232" s="26"/>
      <c r="H1232" s="26"/>
      <c r="I1232" s="26"/>
      <c r="J1232" s="32"/>
      <c r="K1232" s="35"/>
      <c r="L1232" s="7"/>
      <c r="M1232" s="7"/>
      <c r="N1232" s="7"/>
      <c r="O1232" s="18" t="str">
        <f>IF(B1232="","",IF(AND(ISNUMBER(F1232),ISNUMBER(I1232),I1232&gt;=F1232),ROUND((I1232-F1232)*24,4),IF(OR(F1232&lt;&gt;"",I1232&lt;&gt;""),"",IF(AND(ISNUMBER(J1232),J1232&gt;=0),J1232,""))))</f>
        <v/>
      </c>
      <c r="P1232" s="10" t="str">
        <f>IF(B1232="","",IF(AND(ISNUMBER(F1232),ISNUMBER(I1232),I1232&gt;=F1232),"実績：門司発～門司着",IF(OR(F1232&lt;&gt;"",I1232&lt;&gt;""),"要確認：時刻不足・逆転",IF(AND(ISNUMBER(J1232),J1232&gt;=0),"実績：記録の時間","未確認"))))</f>
        <v/>
      </c>
      <c r="Q1232" s="10" t="str">
        <f>IF(B1232="","",IF(ISNUMBER(A1232),YEAR(A1232)-IF(MONTH(A1232)&lt;4,1,0),""))</f>
        <v/>
      </c>
      <c r="R1232" s="10" t="str">
        <f>IF(B1232="","",IF(OR(NOT(ISNUMBER(A1232)),C1232="",D1232="",L1232="",M1232="",AND(B1232&lt;&gt;"関豊丸",B1232&lt;&gt;"長豊丸")),"要確認：対象船・基本項目",IF(OR(P1232="要確認：時刻不足・逆転",AND(ISNUMBER(G1232),ISNUMBER(H1232),H1232&lt;G1232),AND(ISNUMBER(F1232),ISNUMBER(G1232),G1232&lt;F1232),AND(ISNUMBER(H1232),ISNUMBER(I1232),I1232&lt;H1232),AND(ISNUMBER(J1232),J1232&lt;0),AND(ISNUMBER(K1232),K1232&lt;0)),"要確認：時刻・時間・料金",IF(COUNTIFS(OtherPorts[作業日],A1232,OtherPorts[曳船名],B1232,OtherPorts[船名],D1232,OtherPorts[門司港発],F1232)&gt;1,"要確認：同じ他港作業が重複",IF(OR(NOT(ISNUMBER(O1232)),M1232="未確認"),"要確認：時間・根拠未確認","確認済")))))</f>
        <v/>
      </c>
      <c r="S1232" s="10" t="str">
        <f>IF(B1232="","",IF(ISNUMBER(K1232),0,1))</f>
        <v/>
      </c>
    </row>
    <row r="1233" spans="1:19" ht="24.95" customHeight="1" x14ac:dyDescent="0.2">
      <c r="A1233" s="20"/>
      <c r="B1233" s="7"/>
      <c r="C1233" s="7"/>
      <c r="D1233" s="7"/>
      <c r="E1233" s="7"/>
      <c r="F1233" s="26"/>
      <c r="G1233" s="26"/>
      <c r="H1233" s="26"/>
      <c r="I1233" s="26"/>
      <c r="J1233" s="32"/>
      <c r="K1233" s="35"/>
      <c r="L1233" s="7"/>
      <c r="M1233" s="7"/>
      <c r="N1233" s="7"/>
      <c r="O1233" s="18" t="str">
        <f>IF(B1233="","",IF(AND(ISNUMBER(F1233),ISNUMBER(I1233),I1233&gt;=F1233),ROUND((I1233-F1233)*24,4),IF(OR(F1233&lt;&gt;"",I1233&lt;&gt;""),"",IF(AND(ISNUMBER(J1233),J1233&gt;=0),J1233,""))))</f>
        <v/>
      </c>
      <c r="P1233" s="10" t="str">
        <f>IF(B1233="","",IF(AND(ISNUMBER(F1233),ISNUMBER(I1233),I1233&gt;=F1233),"実績：門司発～門司着",IF(OR(F1233&lt;&gt;"",I1233&lt;&gt;""),"要確認：時刻不足・逆転",IF(AND(ISNUMBER(J1233),J1233&gt;=0),"実績：記録の時間","未確認"))))</f>
        <v/>
      </c>
      <c r="Q1233" s="10" t="str">
        <f>IF(B1233="","",IF(ISNUMBER(A1233),YEAR(A1233)-IF(MONTH(A1233)&lt;4,1,0),""))</f>
        <v/>
      </c>
      <c r="R1233" s="10" t="str">
        <f>IF(B1233="","",IF(OR(NOT(ISNUMBER(A1233)),C1233="",D1233="",L1233="",M1233="",AND(B1233&lt;&gt;"関豊丸",B1233&lt;&gt;"長豊丸")),"要確認：対象船・基本項目",IF(OR(P1233="要確認：時刻不足・逆転",AND(ISNUMBER(G1233),ISNUMBER(H1233),H1233&lt;G1233),AND(ISNUMBER(F1233),ISNUMBER(G1233),G1233&lt;F1233),AND(ISNUMBER(H1233),ISNUMBER(I1233),I1233&lt;H1233),AND(ISNUMBER(J1233),J1233&lt;0),AND(ISNUMBER(K1233),K1233&lt;0)),"要確認：時刻・時間・料金",IF(COUNTIFS(OtherPorts[作業日],A1233,OtherPorts[曳船名],B1233,OtherPorts[船名],D1233,OtherPorts[門司港発],F1233)&gt;1,"要確認：同じ他港作業が重複",IF(OR(NOT(ISNUMBER(O1233)),M1233="未確認"),"要確認：時間・根拠未確認","確認済")))))</f>
        <v/>
      </c>
      <c r="S1233" s="10" t="str">
        <f>IF(B1233="","",IF(ISNUMBER(K1233),0,1))</f>
        <v/>
      </c>
    </row>
    <row r="1234" spans="1:19" ht="24.95" customHeight="1" x14ac:dyDescent="0.2">
      <c r="A1234" s="20"/>
      <c r="B1234" s="7"/>
      <c r="C1234" s="7"/>
      <c r="D1234" s="7"/>
      <c r="E1234" s="7"/>
      <c r="F1234" s="26"/>
      <c r="G1234" s="26"/>
      <c r="H1234" s="26"/>
      <c r="I1234" s="26"/>
      <c r="J1234" s="32"/>
      <c r="K1234" s="35"/>
      <c r="L1234" s="7"/>
      <c r="M1234" s="7"/>
      <c r="N1234" s="7"/>
      <c r="O1234" s="18" t="str">
        <f>IF(B1234="","",IF(AND(ISNUMBER(F1234),ISNUMBER(I1234),I1234&gt;=F1234),ROUND((I1234-F1234)*24,4),IF(OR(F1234&lt;&gt;"",I1234&lt;&gt;""),"",IF(AND(ISNUMBER(J1234),J1234&gt;=0),J1234,""))))</f>
        <v/>
      </c>
      <c r="P1234" s="10" t="str">
        <f>IF(B1234="","",IF(AND(ISNUMBER(F1234),ISNUMBER(I1234),I1234&gt;=F1234),"実績：門司発～門司着",IF(OR(F1234&lt;&gt;"",I1234&lt;&gt;""),"要確認：時刻不足・逆転",IF(AND(ISNUMBER(J1234),J1234&gt;=0),"実績：記録の時間","未確認"))))</f>
        <v/>
      </c>
      <c r="Q1234" s="10" t="str">
        <f>IF(B1234="","",IF(ISNUMBER(A1234),YEAR(A1234)-IF(MONTH(A1234)&lt;4,1,0),""))</f>
        <v/>
      </c>
      <c r="R1234" s="10" t="str">
        <f>IF(B1234="","",IF(OR(NOT(ISNUMBER(A1234)),C1234="",D1234="",L1234="",M1234="",AND(B1234&lt;&gt;"関豊丸",B1234&lt;&gt;"長豊丸")),"要確認：対象船・基本項目",IF(OR(P1234="要確認：時刻不足・逆転",AND(ISNUMBER(G1234),ISNUMBER(H1234),H1234&lt;G1234),AND(ISNUMBER(F1234),ISNUMBER(G1234),G1234&lt;F1234),AND(ISNUMBER(H1234),ISNUMBER(I1234),I1234&lt;H1234),AND(ISNUMBER(J1234),J1234&lt;0),AND(ISNUMBER(K1234),K1234&lt;0)),"要確認：時刻・時間・料金",IF(COUNTIFS(OtherPorts[作業日],A1234,OtherPorts[曳船名],B1234,OtherPorts[船名],D1234,OtherPorts[門司港発],F1234)&gt;1,"要確認：同じ他港作業が重複",IF(OR(NOT(ISNUMBER(O1234)),M1234="未確認"),"要確認：時間・根拠未確認","確認済")))))</f>
        <v/>
      </c>
      <c r="S1234" s="10" t="str">
        <f>IF(B1234="","",IF(ISNUMBER(K1234),0,1))</f>
        <v/>
      </c>
    </row>
    <row r="1235" spans="1:19" ht="24.95" customHeight="1" x14ac:dyDescent="0.2">
      <c r="A1235" s="20"/>
      <c r="B1235" s="7"/>
      <c r="C1235" s="7"/>
      <c r="D1235" s="7"/>
      <c r="E1235" s="7"/>
      <c r="F1235" s="26"/>
      <c r="G1235" s="26"/>
      <c r="H1235" s="26"/>
      <c r="I1235" s="26"/>
      <c r="J1235" s="32"/>
      <c r="K1235" s="35"/>
      <c r="L1235" s="7"/>
      <c r="M1235" s="7"/>
      <c r="N1235" s="7"/>
      <c r="O1235" s="18" t="str">
        <f>IF(B1235="","",IF(AND(ISNUMBER(F1235),ISNUMBER(I1235),I1235&gt;=F1235),ROUND((I1235-F1235)*24,4),IF(OR(F1235&lt;&gt;"",I1235&lt;&gt;""),"",IF(AND(ISNUMBER(J1235),J1235&gt;=0),J1235,""))))</f>
        <v/>
      </c>
      <c r="P1235" s="10" t="str">
        <f>IF(B1235="","",IF(AND(ISNUMBER(F1235),ISNUMBER(I1235),I1235&gt;=F1235),"実績：門司発～門司着",IF(OR(F1235&lt;&gt;"",I1235&lt;&gt;""),"要確認：時刻不足・逆転",IF(AND(ISNUMBER(J1235),J1235&gt;=0),"実績：記録の時間","未確認"))))</f>
        <v/>
      </c>
      <c r="Q1235" s="10" t="str">
        <f>IF(B1235="","",IF(ISNUMBER(A1235),YEAR(A1235)-IF(MONTH(A1235)&lt;4,1,0),""))</f>
        <v/>
      </c>
      <c r="R1235" s="10" t="str">
        <f>IF(B1235="","",IF(OR(NOT(ISNUMBER(A1235)),C1235="",D1235="",L1235="",M1235="",AND(B1235&lt;&gt;"関豊丸",B1235&lt;&gt;"長豊丸")),"要確認：対象船・基本項目",IF(OR(P1235="要確認：時刻不足・逆転",AND(ISNUMBER(G1235),ISNUMBER(H1235),H1235&lt;G1235),AND(ISNUMBER(F1235),ISNUMBER(G1235),G1235&lt;F1235),AND(ISNUMBER(H1235),ISNUMBER(I1235),I1235&lt;H1235),AND(ISNUMBER(J1235),J1235&lt;0),AND(ISNUMBER(K1235),K1235&lt;0)),"要確認：時刻・時間・料金",IF(COUNTIFS(OtherPorts[作業日],A1235,OtherPorts[曳船名],B1235,OtherPorts[船名],D1235,OtherPorts[門司港発],F1235)&gt;1,"要確認：同じ他港作業が重複",IF(OR(NOT(ISNUMBER(O1235)),M1235="未確認"),"要確認：時間・根拠未確認","確認済")))))</f>
        <v/>
      </c>
      <c r="S1235" s="10" t="str">
        <f>IF(B1235="","",IF(ISNUMBER(K1235),0,1))</f>
        <v/>
      </c>
    </row>
    <row r="1236" spans="1:19" ht="24.95" customHeight="1" x14ac:dyDescent="0.2">
      <c r="A1236" s="20"/>
      <c r="B1236" s="7"/>
      <c r="C1236" s="7"/>
      <c r="D1236" s="7"/>
      <c r="E1236" s="7"/>
      <c r="F1236" s="26"/>
      <c r="G1236" s="26"/>
      <c r="H1236" s="26"/>
      <c r="I1236" s="26"/>
      <c r="J1236" s="32"/>
      <c r="K1236" s="35"/>
      <c r="L1236" s="7"/>
      <c r="M1236" s="7"/>
      <c r="N1236" s="7"/>
      <c r="O1236" s="18" t="str">
        <f>IF(B1236="","",IF(AND(ISNUMBER(F1236),ISNUMBER(I1236),I1236&gt;=F1236),ROUND((I1236-F1236)*24,4),IF(OR(F1236&lt;&gt;"",I1236&lt;&gt;""),"",IF(AND(ISNUMBER(J1236),J1236&gt;=0),J1236,""))))</f>
        <v/>
      </c>
      <c r="P1236" s="10" t="str">
        <f>IF(B1236="","",IF(AND(ISNUMBER(F1236),ISNUMBER(I1236),I1236&gt;=F1236),"実績：門司発～門司着",IF(OR(F1236&lt;&gt;"",I1236&lt;&gt;""),"要確認：時刻不足・逆転",IF(AND(ISNUMBER(J1236),J1236&gt;=0),"実績：記録の時間","未確認"))))</f>
        <v/>
      </c>
      <c r="Q1236" s="10" t="str">
        <f>IF(B1236="","",IF(ISNUMBER(A1236),YEAR(A1236)-IF(MONTH(A1236)&lt;4,1,0),""))</f>
        <v/>
      </c>
      <c r="R1236" s="10" t="str">
        <f>IF(B1236="","",IF(OR(NOT(ISNUMBER(A1236)),C1236="",D1236="",L1236="",M1236="",AND(B1236&lt;&gt;"関豊丸",B1236&lt;&gt;"長豊丸")),"要確認：対象船・基本項目",IF(OR(P1236="要確認：時刻不足・逆転",AND(ISNUMBER(G1236),ISNUMBER(H1236),H1236&lt;G1236),AND(ISNUMBER(F1236),ISNUMBER(G1236),G1236&lt;F1236),AND(ISNUMBER(H1236),ISNUMBER(I1236),I1236&lt;H1236),AND(ISNUMBER(J1236),J1236&lt;0),AND(ISNUMBER(K1236),K1236&lt;0)),"要確認：時刻・時間・料金",IF(COUNTIFS(OtherPorts[作業日],A1236,OtherPorts[曳船名],B1236,OtherPorts[船名],D1236,OtherPorts[門司港発],F1236)&gt;1,"要確認：同じ他港作業が重複",IF(OR(NOT(ISNUMBER(O1236)),M1236="未確認"),"要確認：時間・根拠未確認","確認済")))))</f>
        <v/>
      </c>
      <c r="S1236" s="10" t="str">
        <f>IF(B1236="","",IF(ISNUMBER(K1236),0,1))</f>
        <v/>
      </c>
    </row>
    <row r="1237" spans="1:19" ht="24.95" customHeight="1" x14ac:dyDescent="0.2">
      <c r="A1237" s="20"/>
      <c r="B1237" s="7"/>
      <c r="C1237" s="7"/>
      <c r="D1237" s="7"/>
      <c r="E1237" s="7"/>
      <c r="F1237" s="26"/>
      <c r="G1237" s="26"/>
      <c r="H1237" s="26"/>
      <c r="I1237" s="26"/>
      <c r="J1237" s="32"/>
      <c r="K1237" s="35"/>
      <c r="L1237" s="7"/>
      <c r="M1237" s="7"/>
      <c r="N1237" s="7"/>
      <c r="O1237" s="18" t="str">
        <f>IF(B1237="","",IF(AND(ISNUMBER(F1237),ISNUMBER(I1237),I1237&gt;=F1237),ROUND((I1237-F1237)*24,4),IF(OR(F1237&lt;&gt;"",I1237&lt;&gt;""),"",IF(AND(ISNUMBER(J1237),J1237&gt;=0),J1237,""))))</f>
        <v/>
      </c>
      <c r="P1237" s="10" t="str">
        <f>IF(B1237="","",IF(AND(ISNUMBER(F1237),ISNUMBER(I1237),I1237&gt;=F1237),"実績：門司発～門司着",IF(OR(F1237&lt;&gt;"",I1237&lt;&gt;""),"要確認：時刻不足・逆転",IF(AND(ISNUMBER(J1237),J1237&gt;=0),"実績：記録の時間","未確認"))))</f>
        <v/>
      </c>
      <c r="Q1237" s="10" t="str">
        <f>IF(B1237="","",IF(ISNUMBER(A1237),YEAR(A1237)-IF(MONTH(A1237)&lt;4,1,0),""))</f>
        <v/>
      </c>
      <c r="R1237" s="10" t="str">
        <f>IF(B1237="","",IF(OR(NOT(ISNUMBER(A1237)),C1237="",D1237="",L1237="",M1237="",AND(B1237&lt;&gt;"関豊丸",B1237&lt;&gt;"長豊丸")),"要確認：対象船・基本項目",IF(OR(P1237="要確認：時刻不足・逆転",AND(ISNUMBER(G1237),ISNUMBER(H1237),H1237&lt;G1237),AND(ISNUMBER(F1237),ISNUMBER(G1237),G1237&lt;F1237),AND(ISNUMBER(H1237),ISNUMBER(I1237),I1237&lt;H1237),AND(ISNUMBER(J1237),J1237&lt;0),AND(ISNUMBER(K1237),K1237&lt;0)),"要確認：時刻・時間・料金",IF(COUNTIFS(OtherPorts[作業日],A1237,OtherPorts[曳船名],B1237,OtherPorts[船名],D1237,OtherPorts[門司港発],F1237)&gt;1,"要確認：同じ他港作業が重複",IF(OR(NOT(ISNUMBER(O1237)),M1237="未確認"),"要確認：時間・根拠未確認","確認済")))))</f>
        <v/>
      </c>
      <c r="S1237" s="10" t="str">
        <f>IF(B1237="","",IF(ISNUMBER(K1237),0,1))</f>
        <v/>
      </c>
    </row>
    <row r="1238" spans="1:19" ht="24.95" customHeight="1" x14ac:dyDescent="0.2">
      <c r="A1238" s="20"/>
      <c r="B1238" s="7"/>
      <c r="C1238" s="7"/>
      <c r="D1238" s="7"/>
      <c r="E1238" s="7"/>
      <c r="F1238" s="26"/>
      <c r="G1238" s="26"/>
      <c r="H1238" s="26"/>
      <c r="I1238" s="26"/>
      <c r="J1238" s="32"/>
      <c r="K1238" s="35"/>
      <c r="L1238" s="7"/>
      <c r="M1238" s="7"/>
      <c r="N1238" s="7"/>
      <c r="O1238" s="18" t="str">
        <f>IF(B1238="","",IF(AND(ISNUMBER(F1238),ISNUMBER(I1238),I1238&gt;=F1238),ROUND((I1238-F1238)*24,4),IF(OR(F1238&lt;&gt;"",I1238&lt;&gt;""),"",IF(AND(ISNUMBER(J1238),J1238&gt;=0),J1238,""))))</f>
        <v/>
      </c>
      <c r="P1238" s="10" t="str">
        <f>IF(B1238="","",IF(AND(ISNUMBER(F1238),ISNUMBER(I1238),I1238&gt;=F1238),"実績：門司発～門司着",IF(OR(F1238&lt;&gt;"",I1238&lt;&gt;""),"要確認：時刻不足・逆転",IF(AND(ISNUMBER(J1238),J1238&gt;=0),"実績：記録の時間","未確認"))))</f>
        <v/>
      </c>
      <c r="Q1238" s="10" t="str">
        <f>IF(B1238="","",IF(ISNUMBER(A1238),YEAR(A1238)-IF(MONTH(A1238)&lt;4,1,0),""))</f>
        <v/>
      </c>
      <c r="R1238" s="10" t="str">
        <f>IF(B1238="","",IF(OR(NOT(ISNUMBER(A1238)),C1238="",D1238="",L1238="",M1238="",AND(B1238&lt;&gt;"関豊丸",B1238&lt;&gt;"長豊丸")),"要確認：対象船・基本項目",IF(OR(P1238="要確認：時刻不足・逆転",AND(ISNUMBER(G1238),ISNUMBER(H1238),H1238&lt;G1238),AND(ISNUMBER(F1238),ISNUMBER(G1238),G1238&lt;F1238),AND(ISNUMBER(H1238),ISNUMBER(I1238),I1238&lt;H1238),AND(ISNUMBER(J1238),J1238&lt;0),AND(ISNUMBER(K1238),K1238&lt;0)),"要確認：時刻・時間・料金",IF(COUNTIFS(OtherPorts[作業日],A1238,OtherPorts[曳船名],B1238,OtherPorts[船名],D1238,OtherPorts[門司港発],F1238)&gt;1,"要確認：同じ他港作業が重複",IF(OR(NOT(ISNUMBER(O1238)),M1238="未確認"),"要確認：時間・根拠未確認","確認済")))))</f>
        <v/>
      </c>
      <c r="S1238" s="10" t="str">
        <f>IF(B1238="","",IF(ISNUMBER(K1238),0,1))</f>
        <v/>
      </c>
    </row>
    <row r="1239" spans="1:19" ht="24.95" customHeight="1" x14ac:dyDescent="0.2">
      <c r="A1239" s="20"/>
      <c r="B1239" s="7"/>
      <c r="C1239" s="7"/>
      <c r="D1239" s="7"/>
      <c r="E1239" s="7"/>
      <c r="F1239" s="26"/>
      <c r="G1239" s="26"/>
      <c r="H1239" s="26"/>
      <c r="I1239" s="26"/>
      <c r="J1239" s="32"/>
      <c r="K1239" s="35"/>
      <c r="L1239" s="7"/>
      <c r="M1239" s="7"/>
      <c r="N1239" s="7"/>
      <c r="O1239" s="18" t="str">
        <f>IF(B1239="","",IF(AND(ISNUMBER(F1239),ISNUMBER(I1239),I1239&gt;=F1239),ROUND((I1239-F1239)*24,4),IF(OR(F1239&lt;&gt;"",I1239&lt;&gt;""),"",IF(AND(ISNUMBER(J1239),J1239&gt;=0),J1239,""))))</f>
        <v/>
      </c>
      <c r="P1239" s="10" t="str">
        <f>IF(B1239="","",IF(AND(ISNUMBER(F1239),ISNUMBER(I1239),I1239&gt;=F1239),"実績：門司発～門司着",IF(OR(F1239&lt;&gt;"",I1239&lt;&gt;""),"要確認：時刻不足・逆転",IF(AND(ISNUMBER(J1239),J1239&gt;=0),"実績：記録の時間","未確認"))))</f>
        <v/>
      </c>
      <c r="Q1239" s="10" t="str">
        <f>IF(B1239="","",IF(ISNUMBER(A1239),YEAR(A1239)-IF(MONTH(A1239)&lt;4,1,0),""))</f>
        <v/>
      </c>
      <c r="R1239" s="10" t="str">
        <f>IF(B1239="","",IF(OR(NOT(ISNUMBER(A1239)),C1239="",D1239="",L1239="",M1239="",AND(B1239&lt;&gt;"関豊丸",B1239&lt;&gt;"長豊丸")),"要確認：対象船・基本項目",IF(OR(P1239="要確認：時刻不足・逆転",AND(ISNUMBER(G1239),ISNUMBER(H1239),H1239&lt;G1239),AND(ISNUMBER(F1239),ISNUMBER(G1239),G1239&lt;F1239),AND(ISNUMBER(H1239),ISNUMBER(I1239),I1239&lt;H1239),AND(ISNUMBER(J1239),J1239&lt;0),AND(ISNUMBER(K1239),K1239&lt;0)),"要確認：時刻・時間・料金",IF(COUNTIFS(OtherPorts[作業日],A1239,OtherPorts[曳船名],B1239,OtherPorts[船名],D1239,OtherPorts[門司港発],F1239)&gt;1,"要確認：同じ他港作業が重複",IF(OR(NOT(ISNUMBER(O1239)),M1239="未確認"),"要確認：時間・根拠未確認","確認済")))))</f>
        <v/>
      </c>
      <c r="S1239" s="10" t="str">
        <f>IF(B1239="","",IF(ISNUMBER(K1239),0,1))</f>
        <v/>
      </c>
    </row>
    <row r="1240" spans="1:19" ht="24.95" customHeight="1" x14ac:dyDescent="0.2">
      <c r="A1240" s="20"/>
      <c r="B1240" s="7"/>
      <c r="C1240" s="7"/>
      <c r="D1240" s="7"/>
      <c r="E1240" s="7"/>
      <c r="F1240" s="26"/>
      <c r="G1240" s="26"/>
      <c r="H1240" s="26"/>
      <c r="I1240" s="26"/>
      <c r="J1240" s="32"/>
      <c r="K1240" s="35"/>
      <c r="L1240" s="7"/>
      <c r="M1240" s="7"/>
      <c r="N1240" s="7"/>
      <c r="O1240" s="18" t="str">
        <f>IF(B1240="","",IF(AND(ISNUMBER(F1240),ISNUMBER(I1240),I1240&gt;=F1240),ROUND((I1240-F1240)*24,4),IF(OR(F1240&lt;&gt;"",I1240&lt;&gt;""),"",IF(AND(ISNUMBER(J1240),J1240&gt;=0),J1240,""))))</f>
        <v/>
      </c>
      <c r="P1240" s="10" t="str">
        <f>IF(B1240="","",IF(AND(ISNUMBER(F1240),ISNUMBER(I1240),I1240&gt;=F1240),"実績：門司発～門司着",IF(OR(F1240&lt;&gt;"",I1240&lt;&gt;""),"要確認：時刻不足・逆転",IF(AND(ISNUMBER(J1240),J1240&gt;=0),"実績：記録の時間","未確認"))))</f>
        <v/>
      </c>
      <c r="Q1240" s="10" t="str">
        <f>IF(B1240="","",IF(ISNUMBER(A1240),YEAR(A1240)-IF(MONTH(A1240)&lt;4,1,0),""))</f>
        <v/>
      </c>
      <c r="R1240" s="10" t="str">
        <f>IF(B1240="","",IF(OR(NOT(ISNUMBER(A1240)),C1240="",D1240="",L1240="",M1240="",AND(B1240&lt;&gt;"関豊丸",B1240&lt;&gt;"長豊丸")),"要確認：対象船・基本項目",IF(OR(P1240="要確認：時刻不足・逆転",AND(ISNUMBER(G1240),ISNUMBER(H1240),H1240&lt;G1240),AND(ISNUMBER(F1240),ISNUMBER(G1240),G1240&lt;F1240),AND(ISNUMBER(H1240),ISNUMBER(I1240),I1240&lt;H1240),AND(ISNUMBER(J1240),J1240&lt;0),AND(ISNUMBER(K1240),K1240&lt;0)),"要確認：時刻・時間・料金",IF(COUNTIFS(OtherPorts[作業日],A1240,OtherPorts[曳船名],B1240,OtherPorts[船名],D1240,OtherPorts[門司港発],F1240)&gt;1,"要確認：同じ他港作業が重複",IF(OR(NOT(ISNUMBER(O1240)),M1240="未確認"),"要確認：時間・根拠未確認","確認済")))))</f>
        <v/>
      </c>
      <c r="S1240" s="10" t="str">
        <f>IF(B1240="","",IF(ISNUMBER(K1240),0,1))</f>
        <v/>
      </c>
    </row>
    <row r="1241" spans="1:19" ht="24.95" customHeight="1" x14ac:dyDescent="0.2">
      <c r="A1241" s="20"/>
      <c r="B1241" s="7"/>
      <c r="C1241" s="7"/>
      <c r="D1241" s="7"/>
      <c r="E1241" s="7"/>
      <c r="F1241" s="26"/>
      <c r="G1241" s="26"/>
      <c r="H1241" s="26"/>
      <c r="I1241" s="26"/>
      <c r="J1241" s="32"/>
      <c r="K1241" s="35"/>
      <c r="L1241" s="7"/>
      <c r="M1241" s="7"/>
      <c r="N1241" s="7"/>
      <c r="O1241" s="18" t="str">
        <f>IF(B1241="","",IF(AND(ISNUMBER(F1241),ISNUMBER(I1241),I1241&gt;=F1241),ROUND((I1241-F1241)*24,4),IF(OR(F1241&lt;&gt;"",I1241&lt;&gt;""),"",IF(AND(ISNUMBER(J1241),J1241&gt;=0),J1241,""))))</f>
        <v/>
      </c>
      <c r="P1241" s="10" t="str">
        <f>IF(B1241="","",IF(AND(ISNUMBER(F1241),ISNUMBER(I1241),I1241&gt;=F1241),"実績：門司発～門司着",IF(OR(F1241&lt;&gt;"",I1241&lt;&gt;""),"要確認：時刻不足・逆転",IF(AND(ISNUMBER(J1241),J1241&gt;=0),"実績：記録の時間","未確認"))))</f>
        <v/>
      </c>
      <c r="Q1241" s="10" t="str">
        <f>IF(B1241="","",IF(ISNUMBER(A1241),YEAR(A1241)-IF(MONTH(A1241)&lt;4,1,0),""))</f>
        <v/>
      </c>
      <c r="R1241" s="10" t="str">
        <f>IF(B1241="","",IF(OR(NOT(ISNUMBER(A1241)),C1241="",D1241="",L1241="",M1241="",AND(B1241&lt;&gt;"関豊丸",B1241&lt;&gt;"長豊丸")),"要確認：対象船・基本項目",IF(OR(P1241="要確認：時刻不足・逆転",AND(ISNUMBER(G1241),ISNUMBER(H1241),H1241&lt;G1241),AND(ISNUMBER(F1241),ISNUMBER(G1241),G1241&lt;F1241),AND(ISNUMBER(H1241),ISNUMBER(I1241),I1241&lt;H1241),AND(ISNUMBER(J1241),J1241&lt;0),AND(ISNUMBER(K1241),K1241&lt;0)),"要確認：時刻・時間・料金",IF(COUNTIFS(OtherPorts[作業日],A1241,OtherPorts[曳船名],B1241,OtherPorts[船名],D1241,OtherPorts[門司港発],F1241)&gt;1,"要確認：同じ他港作業が重複",IF(OR(NOT(ISNUMBER(O1241)),M1241="未確認"),"要確認：時間・根拠未確認","確認済")))))</f>
        <v/>
      </c>
      <c r="S1241" s="10" t="str">
        <f>IF(B1241="","",IF(ISNUMBER(K1241),0,1))</f>
        <v/>
      </c>
    </row>
    <row r="1242" spans="1:19" ht="24.95" customHeight="1" x14ac:dyDescent="0.2">
      <c r="A1242" s="20"/>
      <c r="B1242" s="7"/>
      <c r="C1242" s="7"/>
      <c r="D1242" s="7"/>
      <c r="E1242" s="7"/>
      <c r="F1242" s="26"/>
      <c r="G1242" s="26"/>
      <c r="H1242" s="26"/>
      <c r="I1242" s="26"/>
      <c r="J1242" s="32"/>
      <c r="K1242" s="35"/>
      <c r="L1242" s="7"/>
      <c r="M1242" s="7"/>
      <c r="N1242" s="7"/>
      <c r="O1242" s="18" t="str">
        <f>IF(B1242="","",IF(AND(ISNUMBER(F1242),ISNUMBER(I1242),I1242&gt;=F1242),ROUND((I1242-F1242)*24,4),IF(OR(F1242&lt;&gt;"",I1242&lt;&gt;""),"",IF(AND(ISNUMBER(J1242),J1242&gt;=0),J1242,""))))</f>
        <v/>
      </c>
      <c r="P1242" s="10" t="str">
        <f>IF(B1242="","",IF(AND(ISNUMBER(F1242),ISNUMBER(I1242),I1242&gt;=F1242),"実績：門司発～門司着",IF(OR(F1242&lt;&gt;"",I1242&lt;&gt;""),"要確認：時刻不足・逆転",IF(AND(ISNUMBER(J1242),J1242&gt;=0),"実績：記録の時間","未確認"))))</f>
        <v/>
      </c>
      <c r="Q1242" s="10" t="str">
        <f>IF(B1242="","",IF(ISNUMBER(A1242),YEAR(A1242)-IF(MONTH(A1242)&lt;4,1,0),""))</f>
        <v/>
      </c>
      <c r="R1242" s="10" t="str">
        <f>IF(B1242="","",IF(OR(NOT(ISNUMBER(A1242)),C1242="",D1242="",L1242="",M1242="",AND(B1242&lt;&gt;"関豊丸",B1242&lt;&gt;"長豊丸")),"要確認：対象船・基本項目",IF(OR(P1242="要確認：時刻不足・逆転",AND(ISNUMBER(G1242),ISNUMBER(H1242),H1242&lt;G1242),AND(ISNUMBER(F1242),ISNUMBER(G1242),G1242&lt;F1242),AND(ISNUMBER(H1242),ISNUMBER(I1242),I1242&lt;H1242),AND(ISNUMBER(J1242),J1242&lt;0),AND(ISNUMBER(K1242),K1242&lt;0)),"要確認：時刻・時間・料金",IF(COUNTIFS(OtherPorts[作業日],A1242,OtherPorts[曳船名],B1242,OtherPorts[船名],D1242,OtherPorts[門司港発],F1242)&gt;1,"要確認：同じ他港作業が重複",IF(OR(NOT(ISNUMBER(O1242)),M1242="未確認"),"要確認：時間・根拠未確認","確認済")))))</f>
        <v/>
      </c>
      <c r="S1242" s="10" t="str">
        <f>IF(B1242="","",IF(ISNUMBER(K1242),0,1))</f>
        <v/>
      </c>
    </row>
    <row r="1243" spans="1:19" ht="24.95" customHeight="1" x14ac:dyDescent="0.2">
      <c r="A1243" s="20"/>
      <c r="B1243" s="7"/>
      <c r="C1243" s="7"/>
      <c r="D1243" s="7"/>
      <c r="E1243" s="7"/>
      <c r="F1243" s="26"/>
      <c r="G1243" s="26"/>
      <c r="H1243" s="26"/>
      <c r="I1243" s="26"/>
      <c r="J1243" s="32"/>
      <c r="K1243" s="35"/>
      <c r="L1243" s="7"/>
      <c r="M1243" s="7"/>
      <c r="N1243" s="7"/>
      <c r="O1243" s="18" t="str">
        <f>IF(B1243="","",IF(AND(ISNUMBER(F1243),ISNUMBER(I1243),I1243&gt;=F1243),ROUND((I1243-F1243)*24,4),IF(OR(F1243&lt;&gt;"",I1243&lt;&gt;""),"",IF(AND(ISNUMBER(J1243),J1243&gt;=0),J1243,""))))</f>
        <v/>
      </c>
      <c r="P1243" s="10" t="str">
        <f>IF(B1243="","",IF(AND(ISNUMBER(F1243),ISNUMBER(I1243),I1243&gt;=F1243),"実績：門司発～門司着",IF(OR(F1243&lt;&gt;"",I1243&lt;&gt;""),"要確認：時刻不足・逆転",IF(AND(ISNUMBER(J1243),J1243&gt;=0),"実績：記録の時間","未確認"))))</f>
        <v/>
      </c>
      <c r="Q1243" s="10" t="str">
        <f>IF(B1243="","",IF(ISNUMBER(A1243),YEAR(A1243)-IF(MONTH(A1243)&lt;4,1,0),""))</f>
        <v/>
      </c>
      <c r="R1243" s="10" t="str">
        <f>IF(B1243="","",IF(OR(NOT(ISNUMBER(A1243)),C1243="",D1243="",L1243="",M1243="",AND(B1243&lt;&gt;"関豊丸",B1243&lt;&gt;"長豊丸")),"要確認：対象船・基本項目",IF(OR(P1243="要確認：時刻不足・逆転",AND(ISNUMBER(G1243),ISNUMBER(H1243),H1243&lt;G1243),AND(ISNUMBER(F1243),ISNUMBER(G1243),G1243&lt;F1243),AND(ISNUMBER(H1243),ISNUMBER(I1243),I1243&lt;H1243),AND(ISNUMBER(J1243),J1243&lt;0),AND(ISNUMBER(K1243),K1243&lt;0)),"要確認：時刻・時間・料金",IF(COUNTIFS(OtherPorts[作業日],A1243,OtherPorts[曳船名],B1243,OtherPorts[船名],D1243,OtherPorts[門司港発],F1243)&gt;1,"要確認：同じ他港作業が重複",IF(OR(NOT(ISNUMBER(O1243)),M1243="未確認"),"要確認：時間・根拠未確認","確認済")))))</f>
        <v/>
      </c>
      <c r="S1243" s="10" t="str">
        <f>IF(B1243="","",IF(ISNUMBER(K1243),0,1))</f>
        <v/>
      </c>
    </row>
    <row r="1244" spans="1:19" ht="24.95" customHeight="1" x14ac:dyDescent="0.2">
      <c r="A1244" s="20"/>
      <c r="B1244" s="7"/>
      <c r="C1244" s="7"/>
      <c r="D1244" s="7"/>
      <c r="E1244" s="7"/>
      <c r="F1244" s="26"/>
      <c r="G1244" s="26"/>
      <c r="H1244" s="26"/>
      <c r="I1244" s="26"/>
      <c r="J1244" s="32"/>
      <c r="K1244" s="35"/>
      <c r="L1244" s="7"/>
      <c r="M1244" s="7"/>
      <c r="N1244" s="7"/>
      <c r="O1244" s="18" t="str">
        <f>IF(B1244="","",IF(AND(ISNUMBER(F1244),ISNUMBER(I1244),I1244&gt;=F1244),ROUND((I1244-F1244)*24,4),IF(OR(F1244&lt;&gt;"",I1244&lt;&gt;""),"",IF(AND(ISNUMBER(J1244),J1244&gt;=0),J1244,""))))</f>
        <v/>
      </c>
      <c r="P1244" s="10" t="str">
        <f>IF(B1244="","",IF(AND(ISNUMBER(F1244),ISNUMBER(I1244),I1244&gt;=F1244),"実績：門司発～門司着",IF(OR(F1244&lt;&gt;"",I1244&lt;&gt;""),"要確認：時刻不足・逆転",IF(AND(ISNUMBER(J1244),J1244&gt;=0),"実績：記録の時間","未確認"))))</f>
        <v/>
      </c>
      <c r="Q1244" s="10" t="str">
        <f>IF(B1244="","",IF(ISNUMBER(A1244),YEAR(A1244)-IF(MONTH(A1244)&lt;4,1,0),""))</f>
        <v/>
      </c>
      <c r="R1244" s="10" t="str">
        <f>IF(B1244="","",IF(OR(NOT(ISNUMBER(A1244)),C1244="",D1244="",L1244="",M1244="",AND(B1244&lt;&gt;"関豊丸",B1244&lt;&gt;"長豊丸")),"要確認：対象船・基本項目",IF(OR(P1244="要確認：時刻不足・逆転",AND(ISNUMBER(G1244),ISNUMBER(H1244),H1244&lt;G1244),AND(ISNUMBER(F1244),ISNUMBER(G1244),G1244&lt;F1244),AND(ISNUMBER(H1244),ISNUMBER(I1244),I1244&lt;H1244),AND(ISNUMBER(J1244),J1244&lt;0),AND(ISNUMBER(K1244),K1244&lt;0)),"要確認：時刻・時間・料金",IF(COUNTIFS(OtherPorts[作業日],A1244,OtherPorts[曳船名],B1244,OtherPorts[船名],D1244,OtherPorts[門司港発],F1244)&gt;1,"要確認：同じ他港作業が重複",IF(OR(NOT(ISNUMBER(O1244)),M1244="未確認"),"要確認：時間・根拠未確認","確認済")))))</f>
        <v/>
      </c>
      <c r="S1244" s="10" t="str">
        <f>IF(B1244="","",IF(ISNUMBER(K1244),0,1))</f>
        <v/>
      </c>
    </row>
    <row r="1245" spans="1:19" ht="24.95" customHeight="1" x14ac:dyDescent="0.2">
      <c r="A1245" s="20"/>
      <c r="B1245" s="7"/>
      <c r="C1245" s="7"/>
      <c r="D1245" s="7"/>
      <c r="E1245" s="7"/>
      <c r="F1245" s="26"/>
      <c r="G1245" s="26"/>
      <c r="H1245" s="26"/>
      <c r="I1245" s="26"/>
      <c r="J1245" s="32"/>
      <c r="K1245" s="35"/>
      <c r="L1245" s="7"/>
      <c r="M1245" s="7"/>
      <c r="N1245" s="7"/>
      <c r="O1245" s="18" t="str">
        <f>IF(B1245="","",IF(AND(ISNUMBER(F1245),ISNUMBER(I1245),I1245&gt;=F1245),ROUND((I1245-F1245)*24,4),IF(OR(F1245&lt;&gt;"",I1245&lt;&gt;""),"",IF(AND(ISNUMBER(J1245),J1245&gt;=0),J1245,""))))</f>
        <v/>
      </c>
      <c r="P1245" s="10" t="str">
        <f>IF(B1245="","",IF(AND(ISNUMBER(F1245),ISNUMBER(I1245),I1245&gt;=F1245),"実績：門司発～門司着",IF(OR(F1245&lt;&gt;"",I1245&lt;&gt;""),"要確認：時刻不足・逆転",IF(AND(ISNUMBER(J1245),J1245&gt;=0),"実績：記録の時間","未確認"))))</f>
        <v/>
      </c>
      <c r="Q1245" s="10" t="str">
        <f>IF(B1245="","",IF(ISNUMBER(A1245),YEAR(A1245)-IF(MONTH(A1245)&lt;4,1,0),""))</f>
        <v/>
      </c>
      <c r="R1245" s="10" t="str">
        <f>IF(B1245="","",IF(OR(NOT(ISNUMBER(A1245)),C1245="",D1245="",L1245="",M1245="",AND(B1245&lt;&gt;"関豊丸",B1245&lt;&gt;"長豊丸")),"要確認：対象船・基本項目",IF(OR(P1245="要確認：時刻不足・逆転",AND(ISNUMBER(G1245),ISNUMBER(H1245),H1245&lt;G1245),AND(ISNUMBER(F1245),ISNUMBER(G1245),G1245&lt;F1245),AND(ISNUMBER(H1245),ISNUMBER(I1245),I1245&lt;H1245),AND(ISNUMBER(J1245),J1245&lt;0),AND(ISNUMBER(K1245),K1245&lt;0)),"要確認：時刻・時間・料金",IF(COUNTIFS(OtherPorts[作業日],A1245,OtherPorts[曳船名],B1245,OtherPorts[船名],D1245,OtherPorts[門司港発],F1245)&gt;1,"要確認：同じ他港作業が重複",IF(OR(NOT(ISNUMBER(O1245)),M1245="未確認"),"要確認：時間・根拠未確認","確認済")))))</f>
        <v/>
      </c>
      <c r="S1245" s="10" t="str">
        <f>IF(B1245="","",IF(ISNUMBER(K1245),0,1))</f>
        <v/>
      </c>
    </row>
    <row r="1246" spans="1:19" ht="24.95" customHeight="1" x14ac:dyDescent="0.2">
      <c r="A1246" s="20"/>
      <c r="B1246" s="7"/>
      <c r="C1246" s="7"/>
      <c r="D1246" s="7"/>
      <c r="E1246" s="7"/>
      <c r="F1246" s="26"/>
      <c r="G1246" s="26"/>
      <c r="H1246" s="26"/>
      <c r="I1246" s="26"/>
      <c r="J1246" s="32"/>
      <c r="K1246" s="35"/>
      <c r="L1246" s="7"/>
      <c r="M1246" s="7"/>
      <c r="N1246" s="7"/>
      <c r="O1246" s="18" t="str">
        <f>IF(B1246="","",IF(AND(ISNUMBER(F1246),ISNUMBER(I1246),I1246&gt;=F1246),ROUND((I1246-F1246)*24,4),IF(OR(F1246&lt;&gt;"",I1246&lt;&gt;""),"",IF(AND(ISNUMBER(J1246),J1246&gt;=0),J1246,""))))</f>
        <v/>
      </c>
      <c r="P1246" s="10" t="str">
        <f>IF(B1246="","",IF(AND(ISNUMBER(F1246),ISNUMBER(I1246),I1246&gt;=F1246),"実績：門司発～門司着",IF(OR(F1246&lt;&gt;"",I1246&lt;&gt;""),"要確認：時刻不足・逆転",IF(AND(ISNUMBER(J1246),J1246&gt;=0),"実績：記録の時間","未確認"))))</f>
        <v/>
      </c>
      <c r="Q1246" s="10" t="str">
        <f>IF(B1246="","",IF(ISNUMBER(A1246),YEAR(A1246)-IF(MONTH(A1246)&lt;4,1,0),""))</f>
        <v/>
      </c>
      <c r="R1246" s="10" t="str">
        <f>IF(B1246="","",IF(OR(NOT(ISNUMBER(A1246)),C1246="",D1246="",L1246="",M1246="",AND(B1246&lt;&gt;"関豊丸",B1246&lt;&gt;"長豊丸")),"要確認：対象船・基本項目",IF(OR(P1246="要確認：時刻不足・逆転",AND(ISNUMBER(G1246),ISNUMBER(H1246),H1246&lt;G1246),AND(ISNUMBER(F1246),ISNUMBER(G1246),G1246&lt;F1246),AND(ISNUMBER(H1246),ISNUMBER(I1246),I1246&lt;H1246),AND(ISNUMBER(J1246),J1246&lt;0),AND(ISNUMBER(K1246),K1246&lt;0)),"要確認：時刻・時間・料金",IF(COUNTIFS(OtherPorts[作業日],A1246,OtherPorts[曳船名],B1246,OtherPorts[船名],D1246,OtherPorts[門司港発],F1246)&gt;1,"要確認：同じ他港作業が重複",IF(OR(NOT(ISNUMBER(O1246)),M1246="未確認"),"要確認：時間・根拠未確認","確認済")))))</f>
        <v/>
      </c>
      <c r="S1246" s="10" t="str">
        <f>IF(B1246="","",IF(ISNUMBER(K1246),0,1))</f>
        <v/>
      </c>
    </row>
    <row r="1247" spans="1:19" ht="24.95" customHeight="1" x14ac:dyDescent="0.2">
      <c r="A1247" s="20"/>
      <c r="B1247" s="7"/>
      <c r="C1247" s="7"/>
      <c r="D1247" s="7"/>
      <c r="E1247" s="7"/>
      <c r="F1247" s="26"/>
      <c r="G1247" s="26"/>
      <c r="H1247" s="26"/>
      <c r="I1247" s="26"/>
      <c r="J1247" s="32"/>
      <c r="K1247" s="35"/>
      <c r="L1247" s="7"/>
      <c r="M1247" s="7"/>
      <c r="N1247" s="7"/>
      <c r="O1247" s="18" t="str">
        <f>IF(B1247="","",IF(AND(ISNUMBER(F1247),ISNUMBER(I1247),I1247&gt;=F1247),ROUND((I1247-F1247)*24,4),IF(OR(F1247&lt;&gt;"",I1247&lt;&gt;""),"",IF(AND(ISNUMBER(J1247),J1247&gt;=0),J1247,""))))</f>
        <v/>
      </c>
      <c r="P1247" s="10" t="str">
        <f>IF(B1247="","",IF(AND(ISNUMBER(F1247),ISNUMBER(I1247),I1247&gt;=F1247),"実績：門司発～門司着",IF(OR(F1247&lt;&gt;"",I1247&lt;&gt;""),"要確認：時刻不足・逆転",IF(AND(ISNUMBER(J1247),J1247&gt;=0),"実績：記録の時間","未確認"))))</f>
        <v/>
      </c>
      <c r="Q1247" s="10" t="str">
        <f>IF(B1247="","",IF(ISNUMBER(A1247),YEAR(A1247)-IF(MONTH(A1247)&lt;4,1,0),""))</f>
        <v/>
      </c>
      <c r="R1247" s="10" t="str">
        <f>IF(B1247="","",IF(OR(NOT(ISNUMBER(A1247)),C1247="",D1247="",L1247="",M1247="",AND(B1247&lt;&gt;"関豊丸",B1247&lt;&gt;"長豊丸")),"要確認：対象船・基本項目",IF(OR(P1247="要確認：時刻不足・逆転",AND(ISNUMBER(G1247),ISNUMBER(H1247),H1247&lt;G1247),AND(ISNUMBER(F1247),ISNUMBER(G1247),G1247&lt;F1247),AND(ISNUMBER(H1247),ISNUMBER(I1247),I1247&lt;H1247),AND(ISNUMBER(J1247),J1247&lt;0),AND(ISNUMBER(K1247),K1247&lt;0)),"要確認：時刻・時間・料金",IF(COUNTIFS(OtherPorts[作業日],A1247,OtherPorts[曳船名],B1247,OtherPorts[船名],D1247,OtherPorts[門司港発],F1247)&gt;1,"要確認：同じ他港作業が重複",IF(OR(NOT(ISNUMBER(O1247)),M1247="未確認"),"要確認：時間・根拠未確認","確認済")))))</f>
        <v/>
      </c>
      <c r="S1247" s="10" t="str">
        <f>IF(B1247="","",IF(ISNUMBER(K1247),0,1))</f>
        <v/>
      </c>
    </row>
    <row r="1248" spans="1:19" ht="24.95" customHeight="1" x14ac:dyDescent="0.2">
      <c r="A1248" s="20"/>
      <c r="B1248" s="7"/>
      <c r="C1248" s="7"/>
      <c r="D1248" s="7"/>
      <c r="E1248" s="7"/>
      <c r="F1248" s="26"/>
      <c r="G1248" s="26"/>
      <c r="H1248" s="26"/>
      <c r="I1248" s="26"/>
      <c r="J1248" s="32"/>
      <c r="K1248" s="35"/>
      <c r="L1248" s="7"/>
      <c r="M1248" s="7"/>
      <c r="N1248" s="7"/>
      <c r="O1248" s="18" t="str">
        <f>IF(B1248="","",IF(AND(ISNUMBER(F1248),ISNUMBER(I1248),I1248&gt;=F1248),ROUND((I1248-F1248)*24,4),IF(OR(F1248&lt;&gt;"",I1248&lt;&gt;""),"",IF(AND(ISNUMBER(J1248),J1248&gt;=0),J1248,""))))</f>
        <v/>
      </c>
      <c r="P1248" s="10" t="str">
        <f>IF(B1248="","",IF(AND(ISNUMBER(F1248),ISNUMBER(I1248),I1248&gt;=F1248),"実績：門司発～門司着",IF(OR(F1248&lt;&gt;"",I1248&lt;&gt;""),"要確認：時刻不足・逆転",IF(AND(ISNUMBER(J1248),J1248&gt;=0),"実績：記録の時間","未確認"))))</f>
        <v/>
      </c>
      <c r="Q1248" s="10" t="str">
        <f>IF(B1248="","",IF(ISNUMBER(A1248),YEAR(A1248)-IF(MONTH(A1248)&lt;4,1,0),""))</f>
        <v/>
      </c>
      <c r="R1248" s="10" t="str">
        <f>IF(B1248="","",IF(OR(NOT(ISNUMBER(A1248)),C1248="",D1248="",L1248="",M1248="",AND(B1248&lt;&gt;"関豊丸",B1248&lt;&gt;"長豊丸")),"要確認：対象船・基本項目",IF(OR(P1248="要確認：時刻不足・逆転",AND(ISNUMBER(G1248),ISNUMBER(H1248),H1248&lt;G1248),AND(ISNUMBER(F1248),ISNUMBER(G1248),G1248&lt;F1248),AND(ISNUMBER(H1248),ISNUMBER(I1248),I1248&lt;H1248),AND(ISNUMBER(J1248),J1248&lt;0),AND(ISNUMBER(K1248),K1248&lt;0)),"要確認：時刻・時間・料金",IF(COUNTIFS(OtherPorts[作業日],A1248,OtherPorts[曳船名],B1248,OtherPorts[船名],D1248,OtherPorts[門司港発],F1248)&gt;1,"要確認：同じ他港作業が重複",IF(OR(NOT(ISNUMBER(O1248)),M1248="未確認"),"要確認：時間・根拠未確認","確認済")))))</f>
        <v/>
      </c>
      <c r="S1248" s="10" t="str">
        <f>IF(B1248="","",IF(ISNUMBER(K1248),0,1))</f>
        <v/>
      </c>
    </row>
    <row r="1249" spans="1:19" ht="24.95" customHeight="1" x14ac:dyDescent="0.2">
      <c r="A1249" s="20"/>
      <c r="B1249" s="7"/>
      <c r="C1249" s="7"/>
      <c r="D1249" s="7"/>
      <c r="E1249" s="7"/>
      <c r="F1249" s="26"/>
      <c r="G1249" s="26"/>
      <c r="H1249" s="26"/>
      <c r="I1249" s="26"/>
      <c r="J1249" s="32"/>
      <c r="K1249" s="35"/>
      <c r="L1249" s="7"/>
      <c r="M1249" s="7"/>
      <c r="N1249" s="7"/>
      <c r="O1249" s="18" t="str">
        <f>IF(B1249="","",IF(AND(ISNUMBER(F1249),ISNUMBER(I1249),I1249&gt;=F1249),ROUND((I1249-F1249)*24,4),IF(OR(F1249&lt;&gt;"",I1249&lt;&gt;""),"",IF(AND(ISNUMBER(J1249),J1249&gt;=0),J1249,""))))</f>
        <v/>
      </c>
      <c r="P1249" s="10" t="str">
        <f>IF(B1249="","",IF(AND(ISNUMBER(F1249),ISNUMBER(I1249),I1249&gt;=F1249),"実績：門司発～門司着",IF(OR(F1249&lt;&gt;"",I1249&lt;&gt;""),"要確認：時刻不足・逆転",IF(AND(ISNUMBER(J1249),J1249&gt;=0),"実績：記録の時間","未確認"))))</f>
        <v/>
      </c>
      <c r="Q1249" s="10" t="str">
        <f>IF(B1249="","",IF(ISNUMBER(A1249),YEAR(A1249)-IF(MONTH(A1249)&lt;4,1,0),""))</f>
        <v/>
      </c>
      <c r="R1249" s="10" t="str">
        <f>IF(B1249="","",IF(OR(NOT(ISNUMBER(A1249)),C1249="",D1249="",L1249="",M1249="",AND(B1249&lt;&gt;"関豊丸",B1249&lt;&gt;"長豊丸")),"要確認：対象船・基本項目",IF(OR(P1249="要確認：時刻不足・逆転",AND(ISNUMBER(G1249),ISNUMBER(H1249),H1249&lt;G1249),AND(ISNUMBER(F1249),ISNUMBER(G1249),G1249&lt;F1249),AND(ISNUMBER(H1249),ISNUMBER(I1249),I1249&lt;H1249),AND(ISNUMBER(J1249),J1249&lt;0),AND(ISNUMBER(K1249),K1249&lt;0)),"要確認：時刻・時間・料金",IF(COUNTIFS(OtherPorts[作業日],A1249,OtherPorts[曳船名],B1249,OtherPorts[船名],D1249,OtherPorts[門司港発],F1249)&gt;1,"要確認：同じ他港作業が重複",IF(OR(NOT(ISNUMBER(O1249)),M1249="未確認"),"要確認：時間・根拠未確認","確認済")))))</f>
        <v/>
      </c>
      <c r="S1249" s="10" t="str">
        <f>IF(B1249="","",IF(ISNUMBER(K1249),0,1))</f>
        <v/>
      </c>
    </row>
    <row r="1250" spans="1:19" ht="24.95" customHeight="1" x14ac:dyDescent="0.2">
      <c r="A1250" s="20"/>
      <c r="B1250" s="7"/>
      <c r="C1250" s="7"/>
      <c r="D1250" s="7"/>
      <c r="E1250" s="7"/>
      <c r="F1250" s="26"/>
      <c r="G1250" s="26"/>
      <c r="H1250" s="26"/>
      <c r="I1250" s="26"/>
      <c r="J1250" s="32"/>
      <c r="K1250" s="35"/>
      <c r="L1250" s="7"/>
      <c r="M1250" s="7"/>
      <c r="N1250" s="7"/>
      <c r="O1250" s="18" t="str">
        <f>IF(B1250="","",IF(AND(ISNUMBER(F1250),ISNUMBER(I1250),I1250&gt;=F1250),ROUND((I1250-F1250)*24,4),IF(OR(F1250&lt;&gt;"",I1250&lt;&gt;""),"",IF(AND(ISNUMBER(J1250),J1250&gt;=0),J1250,""))))</f>
        <v/>
      </c>
      <c r="P1250" s="10" t="str">
        <f>IF(B1250="","",IF(AND(ISNUMBER(F1250),ISNUMBER(I1250),I1250&gt;=F1250),"実績：門司発～門司着",IF(OR(F1250&lt;&gt;"",I1250&lt;&gt;""),"要確認：時刻不足・逆転",IF(AND(ISNUMBER(J1250),J1250&gt;=0),"実績：記録の時間","未確認"))))</f>
        <v/>
      </c>
      <c r="Q1250" s="10" t="str">
        <f>IF(B1250="","",IF(ISNUMBER(A1250),YEAR(A1250)-IF(MONTH(A1250)&lt;4,1,0),""))</f>
        <v/>
      </c>
      <c r="R1250" s="10" t="str">
        <f>IF(B1250="","",IF(OR(NOT(ISNUMBER(A1250)),C1250="",D1250="",L1250="",M1250="",AND(B1250&lt;&gt;"関豊丸",B1250&lt;&gt;"長豊丸")),"要確認：対象船・基本項目",IF(OR(P1250="要確認：時刻不足・逆転",AND(ISNUMBER(G1250),ISNUMBER(H1250),H1250&lt;G1250),AND(ISNUMBER(F1250),ISNUMBER(G1250),G1250&lt;F1250),AND(ISNUMBER(H1250),ISNUMBER(I1250),I1250&lt;H1250),AND(ISNUMBER(J1250),J1250&lt;0),AND(ISNUMBER(K1250),K1250&lt;0)),"要確認：時刻・時間・料金",IF(COUNTIFS(OtherPorts[作業日],A1250,OtherPorts[曳船名],B1250,OtherPorts[船名],D1250,OtherPorts[門司港発],F1250)&gt;1,"要確認：同じ他港作業が重複",IF(OR(NOT(ISNUMBER(O1250)),M1250="未確認"),"要確認：時間・根拠未確認","確認済")))))</f>
        <v/>
      </c>
      <c r="S1250" s="10" t="str">
        <f>IF(B1250="","",IF(ISNUMBER(K1250),0,1))</f>
        <v/>
      </c>
    </row>
    <row r="1251" spans="1:19" ht="24.95" customHeight="1" x14ac:dyDescent="0.2">
      <c r="A1251" s="20"/>
      <c r="B1251" s="7"/>
      <c r="C1251" s="7"/>
      <c r="D1251" s="7"/>
      <c r="E1251" s="7"/>
      <c r="F1251" s="26"/>
      <c r="G1251" s="26"/>
      <c r="H1251" s="26"/>
      <c r="I1251" s="26"/>
      <c r="J1251" s="32"/>
      <c r="K1251" s="35"/>
      <c r="L1251" s="7"/>
      <c r="M1251" s="7"/>
      <c r="N1251" s="7"/>
      <c r="O1251" s="18" t="str">
        <f>IF(B1251="","",IF(AND(ISNUMBER(F1251),ISNUMBER(I1251),I1251&gt;=F1251),ROUND((I1251-F1251)*24,4),IF(OR(F1251&lt;&gt;"",I1251&lt;&gt;""),"",IF(AND(ISNUMBER(J1251),J1251&gt;=0),J1251,""))))</f>
        <v/>
      </c>
      <c r="P1251" s="10" t="str">
        <f>IF(B1251="","",IF(AND(ISNUMBER(F1251),ISNUMBER(I1251),I1251&gt;=F1251),"実績：門司発～門司着",IF(OR(F1251&lt;&gt;"",I1251&lt;&gt;""),"要確認：時刻不足・逆転",IF(AND(ISNUMBER(J1251),J1251&gt;=0),"実績：記録の時間","未確認"))))</f>
        <v/>
      </c>
      <c r="Q1251" s="10" t="str">
        <f>IF(B1251="","",IF(ISNUMBER(A1251),YEAR(A1251)-IF(MONTH(A1251)&lt;4,1,0),""))</f>
        <v/>
      </c>
      <c r="R1251" s="10" t="str">
        <f>IF(B1251="","",IF(OR(NOT(ISNUMBER(A1251)),C1251="",D1251="",L1251="",M1251="",AND(B1251&lt;&gt;"関豊丸",B1251&lt;&gt;"長豊丸")),"要確認：対象船・基本項目",IF(OR(P1251="要確認：時刻不足・逆転",AND(ISNUMBER(G1251),ISNUMBER(H1251),H1251&lt;G1251),AND(ISNUMBER(F1251),ISNUMBER(G1251),G1251&lt;F1251),AND(ISNUMBER(H1251),ISNUMBER(I1251),I1251&lt;H1251),AND(ISNUMBER(J1251),J1251&lt;0),AND(ISNUMBER(K1251),K1251&lt;0)),"要確認：時刻・時間・料金",IF(COUNTIFS(OtherPorts[作業日],A1251,OtherPorts[曳船名],B1251,OtherPorts[船名],D1251,OtherPorts[門司港発],F1251)&gt;1,"要確認：同じ他港作業が重複",IF(OR(NOT(ISNUMBER(O1251)),M1251="未確認"),"要確認：時間・根拠未確認","確認済")))))</f>
        <v/>
      </c>
      <c r="S1251" s="10" t="str">
        <f>IF(B1251="","",IF(ISNUMBER(K1251),0,1))</f>
        <v/>
      </c>
    </row>
    <row r="1252" spans="1:19" ht="24.95" customHeight="1" x14ac:dyDescent="0.2">
      <c r="A1252" s="20"/>
      <c r="B1252" s="7"/>
      <c r="C1252" s="7"/>
      <c r="D1252" s="7"/>
      <c r="E1252" s="7"/>
      <c r="F1252" s="26"/>
      <c r="G1252" s="26"/>
      <c r="H1252" s="26"/>
      <c r="I1252" s="26"/>
      <c r="J1252" s="32"/>
      <c r="K1252" s="35"/>
      <c r="L1252" s="7"/>
      <c r="M1252" s="7"/>
      <c r="N1252" s="7"/>
      <c r="O1252" s="18" t="str">
        <f>IF(B1252="","",IF(AND(ISNUMBER(F1252),ISNUMBER(I1252),I1252&gt;=F1252),ROUND((I1252-F1252)*24,4),IF(OR(F1252&lt;&gt;"",I1252&lt;&gt;""),"",IF(AND(ISNUMBER(J1252),J1252&gt;=0),J1252,""))))</f>
        <v/>
      </c>
      <c r="P1252" s="10" t="str">
        <f>IF(B1252="","",IF(AND(ISNUMBER(F1252),ISNUMBER(I1252),I1252&gt;=F1252),"実績：門司発～門司着",IF(OR(F1252&lt;&gt;"",I1252&lt;&gt;""),"要確認：時刻不足・逆転",IF(AND(ISNUMBER(J1252),J1252&gt;=0),"実績：記録の時間","未確認"))))</f>
        <v/>
      </c>
      <c r="Q1252" s="10" t="str">
        <f>IF(B1252="","",IF(ISNUMBER(A1252),YEAR(A1252)-IF(MONTH(A1252)&lt;4,1,0),""))</f>
        <v/>
      </c>
      <c r="R1252" s="10" t="str">
        <f>IF(B1252="","",IF(OR(NOT(ISNUMBER(A1252)),C1252="",D1252="",L1252="",M1252="",AND(B1252&lt;&gt;"関豊丸",B1252&lt;&gt;"長豊丸")),"要確認：対象船・基本項目",IF(OR(P1252="要確認：時刻不足・逆転",AND(ISNUMBER(G1252),ISNUMBER(H1252),H1252&lt;G1252),AND(ISNUMBER(F1252),ISNUMBER(G1252),G1252&lt;F1252),AND(ISNUMBER(H1252),ISNUMBER(I1252),I1252&lt;H1252),AND(ISNUMBER(J1252),J1252&lt;0),AND(ISNUMBER(K1252),K1252&lt;0)),"要確認：時刻・時間・料金",IF(COUNTIFS(OtherPorts[作業日],A1252,OtherPorts[曳船名],B1252,OtherPorts[船名],D1252,OtherPorts[門司港発],F1252)&gt;1,"要確認：同じ他港作業が重複",IF(OR(NOT(ISNUMBER(O1252)),M1252="未確認"),"要確認：時間・根拠未確認","確認済")))))</f>
        <v/>
      </c>
      <c r="S1252" s="10" t="str">
        <f>IF(B1252="","",IF(ISNUMBER(K1252),0,1))</f>
        <v/>
      </c>
    </row>
    <row r="1253" spans="1:19" ht="24.95" customHeight="1" x14ac:dyDescent="0.2">
      <c r="A1253" s="20"/>
      <c r="B1253" s="7"/>
      <c r="C1253" s="7"/>
      <c r="D1253" s="7"/>
      <c r="E1253" s="7"/>
      <c r="F1253" s="26"/>
      <c r="G1253" s="26"/>
      <c r="H1253" s="26"/>
      <c r="I1253" s="26"/>
      <c r="J1253" s="32"/>
      <c r="K1253" s="35"/>
      <c r="L1253" s="7"/>
      <c r="M1253" s="7"/>
      <c r="N1253" s="7"/>
      <c r="O1253" s="18" t="str">
        <f>IF(B1253="","",IF(AND(ISNUMBER(F1253),ISNUMBER(I1253),I1253&gt;=F1253),ROUND((I1253-F1253)*24,4),IF(OR(F1253&lt;&gt;"",I1253&lt;&gt;""),"",IF(AND(ISNUMBER(J1253),J1253&gt;=0),J1253,""))))</f>
        <v/>
      </c>
      <c r="P1253" s="10" t="str">
        <f>IF(B1253="","",IF(AND(ISNUMBER(F1253),ISNUMBER(I1253),I1253&gt;=F1253),"実績：門司発～門司着",IF(OR(F1253&lt;&gt;"",I1253&lt;&gt;""),"要確認：時刻不足・逆転",IF(AND(ISNUMBER(J1253),J1253&gt;=0),"実績：記録の時間","未確認"))))</f>
        <v/>
      </c>
      <c r="Q1253" s="10" t="str">
        <f>IF(B1253="","",IF(ISNUMBER(A1253),YEAR(A1253)-IF(MONTH(A1253)&lt;4,1,0),""))</f>
        <v/>
      </c>
      <c r="R1253" s="10" t="str">
        <f>IF(B1253="","",IF(OR(NOT(ISNUMBER(A1253)),C1253="",D1253="",L1253="",M1253="",AND(B1253&lt;&gt;"関豊丸",B1253&lt;&gt;"長豊丸")),"要確認：対象船・基本項目",IF(OR(P1253="要確認：時刻不足・逆転",AND(ISNUMBER(G1253),ISNUMBER(H1253),H1253&lt;G1253),AND(ISNUMBER(F1253),ISNUMBER(G1253),G1253&lt;F1253),AND(ISNUMBER(H1253),ISNUMBER(I1253),I1253&lt;H1253),AND(ISNUMBER(J1253),J1253&lt;0),AND(ISNUMBER(K1253),K1253&lt;0)),"要確認：時刻・時間・料金",IF(COUNTIFS(OtherPorts[作業日],A1253,OtherPorts[曳船名],B1253,OtherPorts[船名],D1253,OtherPorts[門司港発],F1253)&gt;1,"要確認：同じ他港作業が重複",IF(OR(NOT(ISNUMBER(O1253)),M1253="未確認"),"要確認：時間・根拠未確認","確認済")))))</f>
        <v/>
      </c>
      <c r="S1253" s="10" t="str">
        <f>IF(B1253="","",IF(ISNUMBER(K1253),0,1))</f>
        <v/>
      </c>
    </row>
    <row r="1254" spans="1:19" ht="24.95" customHeight="1" x14ac:dyDescent="0.2">
      <c r="A1254" s="20"/>
      <c r="B1254" s="7"/>
      <c r="C1254" s="7"/>
      <c r="D1254" s="7"/>
      <c r="E1254" s="7"/>
      <c r="F1254" s="26"/>
      <c r="G1254" s="26"/>
      <c r="H1254" s="26"/>
      <c r="I1254" s="26"/>
      <c r="J1254" s="32"/>
      <c r="K1254" s="35"/>
      <c r="L1254" s="7"/>
      <c r="M1254" s="7"/>
      <c r="N1254" s="7"/>
      <c r="O1254" s="18" t="str">
        <f>IF(B1254="","",IF(AND(ISNUMBER(F1254),ISNUMBER(I1254),I1254&gt;=F1254),ROUND((I1254-F1254)*24,4),IF(OR(F1254&lt;&gt;"",I1254&lt;&gt;""),"",IF(AND(ISNUMBER(J1254),J1254&gt;=0),J1254,""))))</f>
        <v/>
      </c>
      <c r="P1254" s="10" t="str">
        <f>IF(B1254="","",IF(AND(ISNUMBER(F1254),ISNUMBER(I1254),I1254&gt;=F1254),"実績：門司発～門司着",IF(OR(F1254&lt;&gt;"",I1254&lt;&gt;""),"要確認：時刻不足・逆転",IF(AND(ISNUMBER(J1254),J1254&gt;=0),"実績：記録の時間","未確認"))))</f>
        <v/>
      </c>
      <c r="Q1254" s="10" t="str">
        <f>IF(B1254="","",IF(ISNUMBER(A1254),YEAR(A1254)-IF(MONTH(A1254)&lt;4,1,0),""))</f>
        <v/>
      </c>
      <c r="R1254" s="10" t="str">
        <f>IF(B1254="","",IF(OR(NOT(ISNUMBER(A1254)),C1254="",D1254="",L1254="",M1254="",AND(B1254&lt;&gt;"関豊丸",B1254&lt;&gt;"長豊丸")),"要確認：対象船・基本項目",IF(OR(P1254="要確認：時刻不足・逆転",AND(ISNUMBER(G1254),ISNUMBER(H1254),H1254&lt;G1254),AND(ISNUMBER(F1254),ISNUMBER(G1254),G1254&lt;F1254),AND(ISNUMBER(H1254),ISNUMBER(I1254),I1254&lt;H1254),AND(ISNUMBER(J1254),J1254&lt;0),AND(ISNUMBER(K1254),K1254&lt;0)),"要確認：時刻・時間・料金",IF(COUNTIFS(OtherPorts[作業日],A1254,OtherPorts[曳船名],B1254,OtherPorts[船名],D1254,OtherPorts[門司港発],F1254)&gt;1,"要確認：同じ他港作業が重複",IF(OR(NOT(ISNUMBER(O1254)),M1254="未確認"),"要確認：時間・根拠未確認","確認済")))))</f>
        <v/>
      </c>
      <c r="S1254" s="10" t="str">
        <f>IF(B1254="","",IF(ISNUMBER(K1254),0,1))</f>
        <v/>
      </c>
    </row>
    <row r="1255" spans="1:19" ht="24.95" customHeight="1" x14ac:dyDescent="0.2">
      <c r="A1255" s="20"/>
      <c r="B1255" s="7"/>
      <c r="C1255" s="7"/>
      <c r="D1255" s="7"/>
      <c r="E1255" s="7"/>
      <c r="F1255" s="26"/>
      <c r="G1255" s="26"/>
      <c r="H1255" s="26"/>
      <c r="I1255" s="26"/>
      <c r="J1255" s="32"/>
      <c r="K1255" s="35"/>
      <c r="L1255" s="7"/>
      <c r="M1255" s="7"/>
      <c r="N1255" s="7"/>
      <c r="O1255" s="18" t="str">
        <f>IF(B1255="","",IF(AND(ISNUMBER(F1255),ISNUMBER(I1255),I1255&gt;=F1255),ROUND((I1255-F1255)*24,4),IF(OR(F1255&lt;&gt;"",I1255&lt;&gt;""),"",IF(AND(ISNUMBER(J1255),J1255&gt;=0),J1255,""))))</f>
        <v/>
      </c>
      <c r="P1255" s="10" t="str">
        <f>IF(B1255="","",IF(AND(ISNUMBER(F1255),ISNUMBER(I1255),I1255&gt;=F1255),"実績：門司発～門司着",IF(OR(F1255&lt;&gt;"",I1255&lt;&gt;""),"要確認：時刻不足・逆転",IF(AND(ISNUMBER(J1255),J1255&gt;=0),"実績：記録の時間","未確認"))))</f>
        <v/>
      </c>
      <c r="Q1255" s="10" t="str">
        <f>IF(B1255="","",IF(ISNUMBER(A1255),YEAR(A1255)-IF(MONTH(A1255)&lt;4,1,0),""))</f>
        <v/>
      </c>
      <c r="R1255" s="10" t="str">
        <f>IF(B1255="","",IF(OR(NOT(ISNUMBER(A1255)),C1255="",D1255="",L1255="",M1255="",AND(B1255&lt;&gt;"関豊丸",B1255&lt;&gt;"長豊丸")),"要確認：対象船・基本項目",IF(OR(P1255="要確認：時刻不足・逆転",AND(ISNUMBER(G1255),ISNUMBER(H1255),H1255&lt;G1255),AND(ISNUMBER(F1255),ISNUMBER(G1255),G1255&lt;F1255),AND(ISNUMBER(H1255),ISNUMBER(I1255),I1255&lt;H1255),AND(ISNUMBER(J1255),J1255&lt;0),AND(ISNUMBER(K1255),K1255&lt;0)),"要確認：時刻・時間・料金",IF(COUNTIFS(OtherPorts[作業日],A1255,OtherPorts[曳船名],B1255,OtherPorts[船名],D1255,OtherPorts[門司港発],F1255)&gt;1,"要確認：同じ他港作業が重複",IF(OR(NOT(ISNUMBER(O1255)),M1255="未確認"),"要確認：時間・根拠未確認","確認済")))))</f>
        <v/>
      </c>
      <c r="S1255" s="10" t="str">
        <f>IF(B1255="","",IF(ISNUMBER(K1255),0,1))</f>
        <v/>
      </c>
    </row>
    <row r="1256" spans="1:19" ht="24.95" customHeight="1" x14ac:dyDescent="0.2">
      <c r="A1256" s="20"/>
      <c r="B1256" s="7"/>
      <c r="C1256" s="7"/>
      <c r="D1256" s="7"/>
      <c r="E1256" s="7"/>
      <c r="F1256" s="26"/>
      <c r="G1256" s="26"/>
      <c r="H1256" s="26"/>
      <c r="I1256" s="26"/>
      <c r="J1256" s="32"/>
      <c r="K1256" s="35"/>
      <c r="L1256" s="7"/>
      <c r="M1256" s="7"/>
      <c r="N1256" s="7"/>
      <c r="O1256" s="18" t="str">
        <f>IF(B1256="","",IF(AND(ISNUMBER(F1256),ISNUMBER(I1256),I1256&gt;=F1256),ROUND((I1256-F1256)*24,4),IF(OR(F1256&lt;&gt;"",I1256&lt;&gt;""),"",IF(AND(ISNUMBER(J1256),J1256&gt;=0),J1256,""))))</f>
        <v/>
      </c>
      <c r="P1256" s="10" t="str">
        <f>IF(B1256="","",IF(AND(ISNUMBER(F1256),ISNUMBER(I1256),I1256&gt;=F1256),"実績：門司発～門司着",IF(OR(F1256&lt;&gt;"",I1256&lt;&gt;""),"要確認：時刻不足・逆転",IF(AND(ISNUMBER(J1256),J1256&gt;=0),"実績：記録の時間","未確認"))))</f>
        <v/>
      </c>
      <c r="Q1256" s="10" t="str">
        <f>IF(B1256="","",IF(ISNUMBER(A1256),YEAR(A1256)-IF(MONTH(A1256)&lt;4,1,0),""))</f>
        <v/>
      </c>
      <c r="R1256" s="10" t="str">
        <f>IF(B1256="","",IF(OR(NOT(ISNUMBER(A1256)),C1256="",D1256="",L1256="",M1256="",AND(B1256&lt;&gt;"関豊丸",B1256&lt;&gt;"長豊丸")),"要確認：対象船・基本項目",IF(OR(P1256="要確認：時刻不足・逆転",AND(ISNUMBER(G1256),ISNUMBER(H1256),H1256&lt;G1256),AND(ISNUMBER(F1256),ISNUMBER(G1256),G1256&lt;F1256),AND(ISNUMBER(H1256),ISNUMBER(I1256),I1256&lt;H1256),AND(ISNUMBER(J1256),J1256&lt;0),AND(ISNUMBER(K1256),K1256&lt;0)),"要確認：時刻・時間・料金",IF(COUNTIFS(OtherPorts[作業日],A1256,OtherPorts[曳船名],B1256,OtherPorts[船名],D1256,OtherPorts[門司港発],F1256)&gt;1,"要確認：同じ他港作業が重複",IF(OR(NOT(ISNUMBER(O1256)),M1256="未確認"),"要確認：時間・根拠未確認","確認済")))))</f>
        <v/>
      </c>
      <c r="S1256" s="10" t="str">
        <f>IF(B1256="","",IF(ISNUMBER(K1256),0,1))</f>
        <v/>
      </c>
    </row>
    <row r="1257" spans="1:19" ht="24.95" customHeight="1" x14ac:dyDescent="0.2">
      <c r="A1257" s="20"/>
      <c r="B1257" s="7"/>
      <c r="C1257" s="7"/>
      <c r="D1257" s="7"/>
      <c r="E1257" s="7"/>
      <c r="F1257" s="26"/>
      <c r="G1257" s="26"/>
      <c r="H1257" s="26"/>
      <c r="I1257" s="26"/>
      <c r="J1257" s="32"/>
      <c r="K1257" s="35"/>
      <c r="L1257" s="7"/>
      <c r="M1257" s="7"/>
      <c r="N1257" s="7"/>
      <c r="O1257" s="18" t="str">
        <f>IF(B1257="","",IF(AND(ISNUMBER(F1257),ISNUMBER(I1257),I1257&gt;=F1257),ROUND((I1257-F1257)*24,4),IF(OR(F1257&lt;&gt;"",I1257&lt;&gt;""),"",IF(AND(ISNUMBER(J1257),J1257&gt;=0),J1257,""))))</f>
        <v/>
      </c>
      <c r="P1257" s="10" t="str">
        <f>IF(B1257="","",IF(AND(ISNUMBER(F1257),ISNUMBER(I1257),I1257&gt;=F1257),"実績：門司発～門司着",IF(OR(F1257&lt;&gt;"",I1257&lt;&gt;""),"要確認：時刻不足・逆転",IF(AND(ISNUMBER(J1257),J1257&gt;=0),"実績：記録の時間","未確認"))))</f>
        <v/>
      </c>
      <c r="Q1257" s="10" t="str">
        <f>IF(B1257="","",IF(ISNUMBER(A1257),YEAR(A1257)-IF(MONTH(A1257)&lt;4,1,0),""))</f>
        <v/>
      </c>
      <c r="R1257" s="10" t="str">
        <f>IF(B1257="","",IF(OR(NOT(ISNUMBER(A1257)),C1257="",D1257="",L1257="",M1257="",AND(B1257&lt;&gt;"関豊丸",B1257&lt;&gt;"長豊丸")),"要確認：対象船・基本項目",IF(OR(P1257="要確認：時刻不足・逆転",AND(ISNUMBER(G1257),ISNUMBER(H1257),H1257&lt;G1257),AND(ISNUMBER(F1257),ISNUMBER(G1257),G1257&lt;F1257),AND(ISNUMBER(H1257),ISNUMBER(I1257),I1257&lt;H1257),AND(ISNUMBER(J1257),J1257&lt;0),AND(ISNUMBER(K1257),K1257&lt;0)),"要確認：時刻・時間・料金",IF(COUNTIFS(OtherPorts[作業日],A1257,OtherPorts[曳船名],B1257,OtherPorts[船名],D1257,OtherPorts[門司港発],F1257)&gt;1,"要確認：同じ他港作業が重複",IF(OR(NOT(ISNUMBER(O1257)),M1257="未確認"),"要確認：時間・根拠未確認","確認済")))))</f>
        <v/>
      </c>
      <c r="S1257" s="10" t="str">
        <f>IF(B1257="","",IF(ISNUMBER(K1257),0,1))</f>
        <v/>
      </c>
    </row>
    <row r="1258" spans="1:19" ht="24.95" customHeight="1" x14ac:dyDescent="0.2">
      <c r="A1258" s="20"/>
      <c r="B1258" s="7"/>
      <c r="C1258" s="7"/>
      <c r="D1258" s="7"/>
      <c r="E1258" s="7"/>
      <c r="F1258" s="26"/>
      <c r="G1258" s="26"/>
      <c r="H1258" s="26"/>
      <c r="I1258" s="26"/>
      <c r="J1258" s="32"/>
      <c r="K1258" s="35"/>
      <c r="L1258" s="7"/>
      <c r="M1258" s="7"/>
      <c r="N1258" s="7"/>
      <c r="O1258" s="18" t="str">
        <f>IF(B1258="","",IF(AND(ISNUMBER(F1258),ISNUMBER(I1258),I1258&gt;=F1258),ROUND((I1258-F1258)*24,4),IF(OR(F1258&lt;&gt;"",I1258&lt;&gt;""),"",IF(AND(ISNUMBER(J1258),J1258&gt;=0),J1258,""))))</f>
        <v/>
      </c>
      <c r="P1258" s="10" t="str">
        <f>IF(B1258="","",IF(AND(ISNUMBER(F1258),ISNUMBER(I1258),I1258&gt;=F1258),"実績：門司発～門司着",IF(OR(F1258&lt;&gt;"",I1258&lt;&gt;""),"要確認：時刻不足・逆転",IF(AND(ISNUMBER(J1258),J1258&gt;=0),"実績：記録の時間","未確認"))))</f>
        <v/>
      </c>
      <c r="Q1258" s="10" t="str">
        <f>IF(B1258="","",IF(ISNUMBER(A1258),YEAR(A1258)-IF(MONTH(A1258)&lt;4,1,0),""))</f>
        <v/>
      </c>
      <c r="R1258" s="10" t="str">
        <f>IF(B1258="","",IF(OR(NOT(ISNUMBER(A1258)),C1258="",D1258="",L1258="",M1258="",AND(B1258&lt;&gt;"関豊丸",B1258&lt;&gt;"長豊丸")),"要確認：対象船・基本項目",IF(OR(P1258="要確認：時刻不足・逆転",AND(ISNUMBER(G1258),ISNUMBER(H1258),H1258&lt;G1258),AND(ISNUMBER(F1258),ISNUMBER(G1258),G1258&lt;F1258),AND(ISNUMBER(H1258),ISNUMBER(I1258),I1258&lt;H1258),AND(ISNUMBER(J1258),J1258&lt;0),AND(ISNUMBER(K1258),K1258&lt;0)),"要確認：時刻・時間・料金",IF(COUNTIFS(OtherPorts[作業日],A1258,OtherPorts[曳船名],B1258,OtherPorts[船名],D1258,OtherPorts[門司港発],F1258)&gt;1,"要確認：同じ他港作業が重複",IF(OR(NOT(ISNUMBER(O1258)),M1258="未確認"),"要確認：時間・根拠未確認","確認済")))))</f>
        <v/>
      </c>
      <c r="S1258" s="10" t="str">
        <f>IF(B1258="","",IF(ISNUMBER(K1258),0,1))</f>
        <v/>
      </c>
    </row>
    <row r="1259" spans="1:19" ht="24.95" customHeight="1" x14ac:dyDescent="0.2">
      <c r="A1259" s="20"/>
      <c r="B1259" s="7"/>
      <c r="C1259" s="7"/>
      <c r="D1259" s="7"/>
      <c r="E1259" s="7"/>
      <c r="F1259" s="26"/>
      <c r="G1259" s="26"/>
      <c r="H1259" s="26"/>
      <c r="I1259" s="26"/>
      <c r="J1259" s="32"/>
      <c r="K1259" s="35"/>
      <c r="L1259" s="7"/>
      <c r="M1259" s="7"/>
      <c r="N1259" s="7"/>
      <c r="O1259" s="18" t="str">
        <f>IF(B1259="","",IF(AND(ISNUMBER(F1259),ISNUMBER(I1259),I1259&gt;=F1259),ROUND((I1259-F1259)*24,4),IF(OR(F1259&lt;&gt;"",I1259&lt;&gt;""),"",IF(AND(ISNUMBER(J1259),J1259&gt;=0),J1259,""))))</f>
        <v/>
      </c>
      <c r="P1259" s="10" t="str">
        <f>IF(B1259="","",IF(AND(ISNUMBER(F1259),ISNUMBER(I1259),I1259&gt;=F1259),"実績：門司発～門司着",IF(OR(F1259&lt;&gt;"",I1259&lt;&gt;""),"要確認：時刻不足・逆転",IF(AND(ISNUMBER(J1259),J1259&gt;=0),"実績：記録の時間","未確認"))))</f>
        <v/>
      </c>
      <c r="Q1259" s="10" t="str">
        <f>IF(B1259="","",IF(ISNUMBER(A1259),YEAR(A1259)-IF(MONTH(A1259)&lt;4,1,0),""))</f>
        <v/>
      </c>
      <c r="R1259" s="10" t="str">
        <f>IF(B1259="","",IF(OR(NOT(ISNUMBER(A1259)),C1259="",D1259="",L1259="",M1259="",AND(B1259&lt;&gt;"関豊丸",B1259&lt;&gt;"長豊丸")),"要確認：対象船・基本項目",IF(OR(P1259="要確認：時刻不足・逆転",AND(ISNUMBER(G1259),ISNUMBER(H1259),H1259&lt;G1259),AND(ISNUMBER(F1259),ISNUMBER(G1259),G1259&lt;F1259),AND(ISNUMBER(H1259),ISNUMBER(I1259),I1259&lt;H1259),AND(ISNUMBER(J1259),J1259&lt;0),AND(ISNUMBER(K1259),K1259&lt;0)),"要確認：時刻・時間・料金",IF(COUNTIFS(OtherPorts[作業日],A1259,OtherPorts[曳船名],B1259,OtherPorts[船名],D1259,OtherPorts[門司港発],F1259)&gt;1,"要確認：同じ他港作業が重複",IF(OR(NOT(ISNUMBER(O1259)),M1259="未確認"),"要確認：時間・根拠未確認","確認済")))))</f>
        <v/>
      </c>
      <c r="S1259" s="10" t="str">
        <f>IF(B1259="","",IF(ISNUMBER(K1259),0,1))</f>
        <v/>
      </c>
    </row>
    <row r="1260" spans="1:19" ht="24.95" customHeight="1" x14ac:dyDescent="0.2">
      <c r="A1260" s="20"/>
      <c r="B1260" s="7"/>
      <c r="C1260" s="7"/>
      <c r="D1260" s="7"/>
      <c r="E1260" s="7"/>
      <c r="F1260" s="26"/>
      <c r="G1260" s="26"/>
      <c r="H1260" s="26"/>
      <c r="I1260" s="26"/>
      <c r="J1260" s="32"/>
      <c r="K1260" s="35"/>
      <c r="L1260" s="7"/>
      <c r="M1260" s="7"/>
      <c r="N1260" s="7"/>
      <c r="O1260" s="18" t="str">
        <f>IF(B1260="","",IF(AND(ISNUMBER(F1260),ISNUMBER(I1260),I1260&gt;=F1260),ROUND((I1260-F1260)*24,4),IF(OR(F1260&lt;&gt;"",I1260&lt;&gt;""),"",IF(AND(ISNUMBER(J1260),J1260&gt;=0),J1260,""))))</f>
        <v/>
      </c>
      <c r="P1260" s="10" t="str">
        <f>IF(B1260="","",IF(AND(ISNUMBER(F1260),ISNUMBER(I1260),I1260&gt;=F1260),"実績：門司発～門司着",IF(OR(F1260&lt;&gt;"",I1260&lt;&gt;""),"要確認：時刻不足・逆転",IF(AND(ISNUMBER(J1260),J1260&gt;=0),"実績：記録の時間","未確認"))))</f>
        <v/>
      </c>
      <c r="Q1260" s="10" t="str">
        <f>IF(B1260="","",IF(ISNUMBER(A1260),YEAR(A1260)-IF(MONTH(A1260)&lt;4,1,0),""))</f>
        <v/>
      </c>
      <c r="R1260" s="10" t="str">
        <f>IF(B1260="","",IF(OR(NOT(ISNUMBER(A1260)),C1260="",D1260="",L1260="",M1260="",AND(B1260&lt;&gt;"関豊丸",B1260&lt;&gt;"長豊丸")),"要確認：対象船・基本項目",IF(OR(P1260="要確認：時刻不足・逆転",AND(ISNUMBER(G1260),ISNUMBER(H1260),H1260&lt;G1260),AND(ISNUMBER(F1260),ISNUMBER(G1260),G1260&lt;F1260),AND(ISNUMBER(H1260),ISNUMBER(I1260),I1260&lt;H1260),AND(ISNUMBER(J1260),J1260&lt;0),AND(ISNUMBER(K1260),K1260&lt;0)),"要確認：時刻・時間・料金",IF(COUNTIFS(OtherPorts[作業日],A1260,OtherPorts[曳船名],B1260,OtherPorts[船名],D1260,OtherPorts[門司港発],F1260)&gt;1,"要確認：同じ他港作業が重複",IF(OR(NOT(ISNUMBER(O1260)),M1260="未確認"),"要確認：時間・根拠未確認","確認済")))))</f>
        <v/>
      </c>
      <c r="S1260" s="10" t="str">
        <f>IF(B1260="","",IF(ISNUMBER(K1260),0,1))</f>
        <v/>
      </c>
    </row>
    <row r="1261" spans="1:19" ht="24.95" customHeight="1" x14ac:dyDescent="0.2">
      <c r="A1261" s="20"/>
      <c r="B1261" s="7"/>
      <c r="C1261" s="7"/>
      <c r="D1261" s="7"/>
      <c r="E1261" s="7"/>
      <c r="F1261" s="26"/>
      <c r="G1261" s="26"/>
      <c r="H1261" s="26"/>
      <c r="I1261" s="26"/>
      <c r="J1261" s="32"/>
      <c r="K1261" s="35"/>
      <c r="L1261" s="7"/>
      <c r="M1261" s="7"/>
      <c r="N1261" s="7"/>
      <c r="O1261" s="18" t="str">
        <f>IF(B1261="","",IF(AND(ISNUMBER(F1261),ISNUMBER(I1261),I1261&gt;=F1261),ROUND((I1261-F1261)*24,4),IF(OR(F1261&lt;&gt;"",I1261&lt;&gt;""),"",IF(AND(ISNUMBER(J1261),J1261&gt;=0),J1261,""))))</f>
        <v/>
      </c>
      <c r="P1261" s="10" t="str">
        <f>IF(B1261="","",IF(AND(ISNUMBER(F1261),ISNUMBER(I1261),I1261&gt;=F1261),"実績：門司発～門司着",IF(OR(F1261&lt;&gt;"",I1261&lt;&gt;""),"要確認：時刻不足・逆転",IF(AND(ISNUMBER(J1261),J1261&gt;=0),"実績：記録の時間","未確認"))))</f>
        <v/>
      </c>
      <c r="Q1261" s="10" t="str">
        <f>IF(B1261="","",IF(ISNUMBER(A1261),YEAR(A1261)-IF(MONTH(A1261)&lt;4,1,0),""))</f>
        <v/>
      </c>
      <c r="R1261" s="10" t="str">
        <f>IF(B1261="","",IF(OR(NOT(ISNUMBER(A1261)),C1261="",D1261="",L1261="",M1261="",AND(B1261&lt;&gt;"関豊丸",B1261&lt;&gt;"長豊丸")),"要確認：対象船・基本項目",IF(OR(P1261="要確認：時刻不足・逆転",AND(ISNUMBER(G1261),ISNUMBER(H1261),H1261&lt;G1261),AND(ISNUMBER(F1261),ISNUMBER(G1261),G1261&lt;F1261),AND(ISNUMBER(H1261),ISNUMBER(I1261),I1261&lt;H1261),AND(ISNUMBER(J1261),J1261&lt;0),AND(ISNUMBER(K1261),K1261&lt;0)),"要確認：時刻・時間・料金",IF(COUNTIFS(OtherPorts[作業日],A1261,OtherPorts[曳船名],B1261,OtherPorts[船名],D1261,OtherPorts[門司港発],F1261)&gt;1,"要確認：同じ他港作業が重複",IF(OR(NOT(ISNUMBER(O1261)),M1261="未確認"),"要確認：時間・根拠未確認","確認済")))))</f>
        <v/>
      </c>
      <c r="S1261" s="10" t="str">
        <f>IF(B1261="","",IF(ISNUMBER(K1261),0,1))</f>
        <v/>
      </c>
    </row>
    <row r="1262" spans="1:19" ht="24.95" customHeight="1" x14ac:dyDescent="0.2">
      <c r="A1262" s="20"/>
      <c r="B1262" s="7"/>
      <c r="C1262" s="7"/>
      <c r="D1262" s="7"/>
      <c r="E1262" s="7"/>
      <c r="F1262" s="26"/>
      <c r="G1262" s="26"/>
      <c r="H1262" s="26"/>
      <c r="I1262" s="26"/>
      <c r="J1262" s="32"/>
      <c r="K1262" s="35"/>
      <c r="L1262" s="7"/>
      <c r="M1262" s="7"/>
      <c r="N1262" s="7"/>
      <c r="O1262" s="18" t="str">
        <f>IF(B1262="","",IF(AND(ISNUMBER(F1262),ISNUMBER(I1262),I1262&gt;=F1262),ROUND((I1262-F1262)*24,4),IF(OR(F1262&lt;&gt;"",I1262&lt;&gt;""),"",IF(AND(ISNUMBER(J1262),J1262&gt;=0),J1262,""))))</f>
        <v/>
      </c>
      <c r="P1262" s="10" t="str">
        <f>IF(B1262="","",IF(AND(ISNUMBER(F1262),ISNUMBER(I1262),I1262&gt;=F1262),"実績：門司発～門司着",IF(OR(F1262&lt;&gt;"",I1262&lt;&gt;""),"要確認：時刻不足・逆転",IF(AND(ISNUMBER(J1262),J1262&gt;=0),"実績：記録の時間","未確認"))))</f>
        <v/>
      </c>
      <c r="Q1262" s="10" t="str">
        <f>IF(B1262="","",IF(ISNUMBER(A1262),YEAR(A1262)-IF(MONTH(A1262)&lt;4,1,0),""))</f>
        <v/>
      </c>
      <c r="R1262" s="10" t="str">
        <f>IF(B1262="","",IF(OR(NOT(ISNUMBER(A1262)),C1262="",D1262="",L1262="",M1262="",AND(B1262&lt;&gt;"関豊丸",B1262&lt;&gt;"長豊丸")),"要確認：対象船・基本項目",IF(OR(P1262="要確認：時刻不足・逆転",AND(ISNUMBER(G1262),ISNUMBER(H1262),H1262&lt;G1262),AND(ISNUMBER(F1262),ISNUMBER(G1262),G1262&lt;F1262),AND(ISNUMBER(H1262),ISNUMBER(I1262),I1262&lt;H1262),AND(ISNUMBER(J1262),J1262&lt;0),AND(ISNUMBER(K1262),K1262&lt;0)),"要確認：時刻・時間・料金",IF(COUNTIFS(OtherPorts[作業日],A1262,OtherPorts[曳船名],B1262,OtherPorts[船名],D1262,OtherPorts[門司港発],F1262)&gt;1,"要確認：同じ他港作業が重複",IF(OR(NOT(ISNUMBER(O1262)),M1262="未確認"),"要確認：時間・根拠未確認","確認済")))))</f>
        <v/>
      </c>
      <c r="S1262" s="10" t="str">
        <f>IF(B1262="","",IF(ISNUMBER(K1262),0,1))</f>
        <v/>
      </c>
    </row>
    <row r="1263" spans="1:19" ht="24.95" customHeight="1" x14ac:dyDescent="0.2">
      <c r="A1263" s="20"/>
      <c r="B1263" s="7"/>
      <c r="C1263" s="7"/>
      <c r="D1263" s="7"/>
      <c r="E1263" s="7"/>
      <c r="F1263" s="26"/>
      <c r="G1263" s="26"/>
      <c r="H1263" s="26"/>
      <c r="I1263" s="26"/>
      <c r="J1263" s="32"/>
      <c r="K1263" s="35"/>
      <c r="L1263" s="7"/>
      <c r="M1263" s="7"/>
      <c r="N1263" s="7"/>
      <c r="O1263" s="18" t="str">
        <f>IF(B1263="","",IF(AND(ISNUMBER(F1263),ISNUMBER(I1263),I1263&gt;=F1263),ROUND((I1263-F1263)*24,4),IF(OR(F1263&lt;&gt;"",I1263&lt;&gt;""),"",IF(AND(ISNUMBER(J1263),J1263&gt;=0),J1263,""))))</f>
        <v/>
      </c>
      <c r="P1263" s="10" t="str">
        <f>IF(B1263="","",IF(AND(ISNUMBER(F1263),ISNUMBER(I1263),I1263&gt;=F1263),"実績：門司発～門司着",IF(OR(F1263&lt;&gt;"",I1263&lt;&gt;""),"要確認：時刻不足・逆転",IF(AND(ISNUMBER(J1263),J1263&gt;=0),"実績：記録の時間","未確認"))))</f>
        <v/>
      </c>
      <c r="Q1263" s="10" t="str">
        <f>IF(B1263="","",IF(ISNUMBER(A1263),YEAR(A1263)-IF(MONTH(A1263)&lt;4,1,0),""))</f>
        <v/>
      </c>
      <c r="R1263" s="10" t="str">
        <f>IF(B1263="","",IF(OR(NOT(ISNUMBER(A1263)),C1263="",D1263="",L1263="",M1263="",AND(B1263&lt;&gt;"関豊丸",B1263&lt;&gt;"長豊丸")),"要確認：対象船・基本項目",IF(OR(P1263="要確認：時刻不足・逆転",AND(ISNUMBER(G1263),ISNUMBER(H1263),H1263&lt;G1263),AND(ISNUMBER(F1263),ISNUMBER(G1263),G1263&lt;F1263),AND(ISNUMBER(H1263),ISNUMBER(I1263),I1263&lt;H1263),AND(ISNUMBER(J1263),J1263&lt;0),AND(ISNUMBER(K1263),K1263&lt;0)),"要確認：時刻・時間・料金",IF(COUNTIFS(OtherPorts[作業日],A1263,OtherPorts[曳船名],B1263,OtherPorts[船名],D1263,OtherPorts[門司港発],F1263)&gt;1,"要確認：同じ他港作業が重複",IF(OR(NOT(ISNUMBER(O1263)),M1263="未確認"),"要確認：時間・根拠未確認","確認済")))))</f>
        <v/>
      </c>
      <c r="S1263" s="10" t="str">
        <f>IF(B1263="","",IF(ISNUMBER(K1263),0,1))</f>
        <v/>
      </c>
    </row>
    <row r="1264" spans="1:19" ht="24.95" customHeight="1" x14ac:dyDescent="0.2">
      <c r="A1264" s="20"/>
      <c r="B1264" s="7"/>
      <c r="C1264" s="7"/>
      <c r="D1264" s="7"/>
      <c r="E1264" s="7"/>
      <c r="F1264" s="26"/>
      <c r="G1264" s="26"/>
      <c r="H1264" s="26"/>
      <c r="I1264" s="26"/>
      <c r="J1264" s="32"/>
      <c r="K1264" s="35"/>
      <c r="L1264" s="7"/>
      <c r="M1264" s="7"/>
      <c r="N1264" s="7"/>
      <c r="O1264" s="18" t="str">
        <f>IF(B1264="","",IF(AND(ISNUMBER(F1264),ISNUMBER(I1264),I1264&gt;=F1264),ROUND((I1264-F1264)*24,4),IF(OR(F1264&lt;&gt;"",I1264&lt;&gt;""),"",IF(AND(ISNUMBER(J1264),J1264&gt;=0),J1264,""))))</f>
        <v/>
      </c>
      <c r="P1264" s="10" t="str">
        <f>IF(B1264="","",IF(AND(ISNUMBER(F1264),ISNUMBER(I1264),I1264&gt;=F1264),"実績：門司発～門司着",IF(OR(F1264&lt;&gt;"",I1264&lt;&gt;""),"要確認：時刻不足・逆転",IF(AND(ISNUMBER(J1264),J1264&gt;=0),"実績：記録の時間","未確認"))))</f>
        <v/>
      </c>
      <c r="Q1264" s="10" t="str">
        <f>IF(B1264="","",IF(ISNUMBER(A1264),YEAR(A1264)-IF(MONTH(A1264)&lt;4,1,0),""))</f>
        <v/>
      </c>
      <c r="R1264" s="10" t="str">
        <f>IF(B1264="","",IF(OR(NOT(ISNUMBER(A1264)),C1264="",D1264="",L1264="",M1264="",AND(B1264&lt;&gt;"関豊丸",B1264&lt;&gt;"長豊丸")),"要確認：対象船・基本項目",IF(OR(P1264="要確認：時刻不足・逆転",AND(ISNUMBER(G1264),ISNUMBER(H1264),H1264&lt;G1264),AND(ISNUMBER(F1264),ISNUMBER(G1264),G1264&lt;F1264),AND(ISNUMBER(H1264),ISNUMBER(I1264),I1264&lt;H1264),AND(ISNUMBER(J1264),J1264&lt;0),AND(ISNUMBER(K1264),K1264&lt;0)),"要確認：時刻・時間・料金",IF(COUNTIFS(OtherPorts[作業日],A1264,OtherPorts[曳船名],B1264,OtherPorts[船名],D1264,OtherPorts[門司港発],F1264)&gt;1,"要確認：同じ他港作業が重複",IF(OR(NOT(ISNUMBER(O1264)),M1264="未確認"),"要確認：時間・根拠未確認","確認済")))))</f>
        <v/>
      </c>
      <c r="S1264" s="10" t="str">
        <f>IF(B1264="","",IF(ISNUMBER(K1264),0,1))</f>
        <v/>
      </c>
    </row>
    <row r="1265" spans="1:19" ht="24.95" customHeight="1" x14ac:dyDescent="0.2">
      <c r="A1265" s="20"/>
      <c r="B1265" s="7"/>
      <c r="C1265" s="7"/>
      <c r="D1265" s="7"/>
      <c r="E1265" s="7"/>
      <c r="F1265" s="26"/>
      <c r="G1265" s="26"/>
      <c r="H1265" s="26"/>
      <c r="I1265" s="26"/>
      <c r="J1265" s="32"/>
      <c r="K1265" s="35"/>
      <c r="L1265" s="7"/>
      <c r="M1265" s="7"/>
      <c r="N1265" s="7"/>
      <c r="O1265" s="18" t="str">
        <f>IF(B1265="","",IF(AND(ISNUMBER(F1265),ISNUMBER(I1265),I1265&gt;=F1265),ROUND((I1265-F1265)*24,4),IF(OR(F1265&lt;&gt;"",I1265&lt;&gt;""),"",IF(AND(ISNUMBER(J1265),J1265&gt;=0),J1265,""))))</f>
        <v/>
      </c>
      <c r="P1265" s="10" t="str">
        <f>IF(B1265="","",IF(AND(ISNUMBER(F1265),ISNUMBER(I1265),I1265&gt;=F1265),"実績：門司発～門司着",IF(OR(F1265&lt;&gt;"",I1265&lt;&gt;""),"要確認：時刻不足・逆転",IF(AND(ISNUMBER(J1265),J1265&gt;=0),"実績：記録の時間","未確認"))))</f>
        <v/>
      </c>
      <c r="Q1265" s="10" t="str">
        <f>IF(B1265="","",IF(ISNUMBER(A1265),YEAR(A1265)-IF(MONTH(A1265)&lt;4,1,0),""))</f>
        <v/>
      </c>
      <c r="R1265" s="10" t="str">
        <f>IF(B1265="","",IF(OR(NOT(ISNUMBER(A1265)),C1265="",D1265="",L1265="",M1265="",AND(B1265&lt;&gt;"関豊丸",B1265&lt;&gt;"長豊丸")),"要確認：対象船・基本項目",IF(OR(P1265="要確認：時刻不足・逆転",AND(ISNUMBER(G1265),ISNUMBER(H1265),H1265&lt;G1265),AND(ISNUMBER(F1265),ISNUMBER(G1265),G1265&lt;F1265),AND(ISNUMBER(H1265),ISNUMBER(I1265),I1265&lt;H1265),AND(ISNUMBER(J1265),J1265&lt;0),AND(ISNUMBER(K1265),K1265&lt;0)),"要確認：時刻・時間・料金",IF(COUNTIFS(OtherPorts[作業日],A1265,OtherPorts[曳船名],B1265,OtherPorts[船名],D1265,OtherPorts[門司港発],F1265)&gt;1,"要確認：同じ他港作業が重複",IF(OR(NOT(ISNUMBER(O1265)),M1265="未確認"),"要確認：時間・根拠未確認","確認済")))))</f>
        <v/>
      </c>
      <c r="S1265" s="10" t="str">
        <f>IF(B1265="","",IF(ISNUMBER(K1265),0,1))</f>
        <v/>
      </c>
    </row>
    <row r="1266" spans="1:19" ht="24.95" customHeight="1" x14ac:dyDescent="0.2">
      <c r="A1266" s="20"/>
      <c r="B1266" s="7"/>
      <c r="C1266" s="7"/>
      <c r="D1266" s="7"/>
      <c r="E1266" s="7"/>
      <c r="F1266" s="26"/>
      <c r="G1266" s="26"/>
      <c r="H1266" s="26"/>
      <c r="I1266" s="26"/>
      <c r="J1266" s="32"/>
      <c r="K1266" s="35"/>
      <c r="L1266" s="7"/>
      <c r="M1266" s="7"/>
      <c r="N1266" s="7"/>
      <c r="O1266" s="18" t="str">
        <f>IF(B1266="","",IF(AND(ISNUMBER(F1266),ISNUMBER(I1266),I1266&gt;=F1266),ROUND((I1266-F1266)*24,4),IF(OR(F1266&lt;&gt;"",I1266&lt;&gt;""),"",IF(AND(ISNUMBER(J1266),J1266&gt;=0),J1266,""))))</f>
        <v/>
      </c>
      <c r="P1266" s="10" t="str">
        <f>IF(B1266="","",IF(AND(ISNUMBER(F1266),ISNUMBER(I1266),I1266&gt;=F1266),"実績：門司発～門司着",IF(OR(F1266&lt;&gt;"",I1266&lt;&gt;""),"要確認：時刻不足・逆転",IF(AND(ISNUMBER(J1266),J1266&gt;=0),"実績：記録の時間","未確認"))))</f>
        <v/>
      </c>
      <c r="Q1266" s="10" t="str">
        <f>IF(B1266="","",IF(ISNUMBER(A1266),YEAR(A1266)-IF(MONTH(A1266)&lt;4,1,0),""))</f>
        <v/>
      </c>
      <c r="R1266" s="10" t="str">
        <f>IF(B1266="","",IF(OR(NOT(ISNUMBER(A1266)),C1266="",D1266="",L1266="",M1266="",AND(B1266&lt;&gt;"関豊丸",B1266&lt;&gt;"長豊丸")),"要確認：対象船・基本項目",IF(OR(P1266="要確認：時刻不足・逆転",AND(ISNUMBER(G1266),ISNUMBER(H1266),H1266&lt;G1266),AND(ISNUMBER(F1266),ISNUMBER(G1266),G1266&lt;F1266),AND(ISNUMBER(H1266),ISNUMBER(I1266),I1266&lt;H1266),AND(ISNUMBER(J1266),J1266&lt;0),AND(ISNUMBER(K1266),K1266&lt;0)),"要確認：時刻・時間・料金",IF(COUNTIFS(OtherPorts[作業日],A1266,OtherPorts[曳船名],B1266,OtherPorts[船名],D1266,OtherPorts[門司港発],F1266)&gt;1,"要確認：同じ他港作業が重複",IF(OR(NOT(ISNUMBER(O1266)),M1266="未確認"),"要確認：時間・根拠未確認","確認済")))))</f>
        <v/>
      </c>
      <c r="S1266" s="10" t="str">
        <f>IF(B1266="","",IF(ISNUMBER(K1266),0,1))</f>
        <v/>
      </c>
    </row>
    <row r="1267" spans="1:19" ht="24.95" customHeight="1" x14ac:dyDescent="0.2">
      <c r="A1267" s="20"/>
      <c r="B1267" s="7"/>
      <c r="C1267" s="7"/>
      <c r="D1267" s="7"/>
      <c r="E1267" s="7"/>
      <c r="F1267" s="26"/>
      <c r="G1267" s="26"/>
      <c r="H1267" s="26"/>
      <c r="I1267" s="26"/>
      <c r="J1267" s="32"/>
      <c r="K1267" s="35"/>
      <c r="L1267" s="7"/>
      <c r="M1267" s="7"/>
      <c r="N1267" s="7"/>
      <c r="O1267" s="18" t="str">
        <f>IF(B1267="","",IF(AND(ISNUMBER(F1267),ISNUMBER(I1267),I1267&gt;=F1267),ROUND((I1267-F1267)*24,4),IF(OR(F1267&lt;&gt;"",I1267&lt;&gt;""),"",IF(AND(ISNUMBER(J1267),J1267&gt;=0),J1267,""))))</f>
        <v/>
      </c>
      <c r="P1267" s="10" t="str">
        <f>IF(B1267="","",IF(AND(ISNUMBER(F1267),ISNUMBER(I1267),I1267&gt;=F1267),"実績：門司発～門司着",IF(OR(F1267&lt;&gt;"",I1267&lt;&gt;""),"要確認：時刻不足・逆転",IF(AND(ISNUMBER(J1267),J1267&gt;=0),"実績：記録の時間","未確認"))))</f>
        <v/>
      </c>
      <c r="Q1267" s="10" t="str">
        <f>IF(B1267="","",IF(ISNUMBER(A1267),YEAR(A1267)-IF(MONTH(A1267)&lt;4,1,0),""))</f>
        <v/>
      </c>
      <c r="R1267" s="10" t="str">
        <f>IF(B1267="","",IF(OR(NOT(ISNUMBER(A1267)),C1267="",D1267="",L1267="",M1267="",AND(B1267&lt;&gt;"関豊丸",B1267&lt;&gt;"長豊丸")),"要確認：対象船・基本項目",IF(OR(P1267="要確認：時刻不足・逆転",AND(ISNUMBER(G1267),ISNUMBER(H1267),H1267&lt;G1267),AND(ISNUMBER(F1267),ISNUMBER(G1267),G1267&lt;F1267),AND(ISNUMBER(H1267),ISNUMBER(I1267),I1267&lt;H1267),AND(ISNUMBER(J1267),J1267&lt;0),AND(ISNUMBER(K1267),K1267&lt;0)),"要確認：時刻・時間・料金",IF(COUNTIFS(OtherPorts[作業日],A1267,OtherPorts[曳船名],B1267,OtherPorts[船名],D1267,OtherPorts[門司港発],F1267)&gt;1,"要確認：同じ他港作業が重複",IF(OR(NOT(ISNUMBER(O1267)),M1267="未確認"),"要確認：時間・根拠未確認","確認済")))))</f>
        <v/>
      </c>
      <c r="S1267" s="10" t="str">
        <f>IF(B1267="","",IF(ISNUMBER(K1267),0,1))</f>
        <v/>
      </c>
    </row>
    <row r="1268" spans="1:19" ht="24.95" customHeight="1" x14ac:dyDescent="0.2">
      <c r="A1268" s="20"/>
      <c r="B1268" s="7"/>
      <c r="C1268" s="7"/>
      <c r="D1268" s="7"/>
      <c r="E1268" s="7"/>
      <c r="F1268" s="26"/>
      <c r="G1268" s="26"/>
      <c r="H1268" s="26"/>
      <c r="I1268" s="26"/>
      <c r="J1268" s="32"/>
      <c r="K1268" s="35"/>
      <c r="L1268" s="7"/>
      <c r="M1268" s="7"/>
      <c r="N1268" s="7"/>
      <c r="O1268" s="18" t="str">
        <f>IF(B1268="","",IF(AND(ISNUMBER(F1268),ISNUMBER(I1268),I1268&gt;=F1268),ROUND((I1268-F1268)*24,4),IF(OR(F1268&lt;&gt;"",I1268&lt;&gt;""),"",IF(AND(ISNUMBER(J1268),J1268&gt;=0),J1268,""))))</f>
        <v/>
      </c>
      <c r="P1268" s="10" t="str">
        <f>IF(B1268="","",IF(AND(ISNUMBER(F1268),ISNUMBER(I1268),I1268&gt;=F1268),"実績：門司発～門司着",IF(OR(F1268&lt;&gt;"",I1268&lt;&gt;""),"要確認：時刻不足・逆転",IF(AND(ISNUMBER(J1268),J1268&gt;=0),"実績：記録の時間","未確認"))))</f>
        <v/>
      </c>
      <c r="Q1268" s="10" t="str">
        <f>IF(B1268="","",IF(ISNUMBER(A1268),YEAR(A1268)-IF(MONTH(A1268)&lt;4,1,0),""))</f>
        <v/>
      </c>
      <c r="R1268" s="10" t="str">
        <f>IF(B1268="","",IF(OR(NOT(ISNUMBER(A1268)),C1268="",D1268="",L1268="",M1268="",AND(B1268&lt;&gt;"関豊丸",B1268&lt;&gt;"長豊丸")),"要確認：対象船・基本項目",IF(OR(P1268="要確認：時刻不足・逆転",AND(ISNUMBER(G1268),ISNUMBER(H1268),H1268&lt;G1268),AND(ISNUMBER(F1268),ISNUMBER(G1268),G1268&lt;F1268),AND(ISNUMBER(H1268),ISNUMBER(I1268),I1268&lt;H1268),AND(ISNUMBER(J1268),J1268&lt;0),AND(ISNUMBER(K1268),K1268&lt;0)),"要確認：時刻・時間・料金",IF(COUNTIFS(OtherPorts[作業日],A1268,OtherPorts[曳船名],B1268,OtherPorts[船名],D1268,OtherPorts[門司港発],F1268)&gt;1,"要確認：同じ他港作業が重複",IF(OR(NOT(ISNUMBER(O1268)),M1268="未確認"),"要確認：時間・根拠未確認","確認済")))))</f>
        <v/>
      </c>
      <c r="S1268" s="10" t="str">
        <f>IF(B1268="","",IF(ISNUMBER(K1268),0,1))</f>
        <v/>
      </c>
    </row>
    <row r="1269" spans="1:19" ht="24.95" customHeight="1" x14ac:dyDescent="0.2">
      <c r="A1269" s="20"/>
      <c r="B1269" s="7"/>
      <c r="C1269" s="7"/>
      <c r="D1269" s="7"/>
      <c r="E1269" s="7"/>
      <c r="F1269" s="26"/>
      <c r="G1269" s="26"/>
      <c r="H1269" s="26"/>
      <c r="I1269" s="26"/>
      <c r="J1269" s="32"/>
      <c r="K1269" s="35"/>
      <c r="L1269" s="7"/>
      <c r="M1269" s="7"/>
      <c r="N1269" s="7"/>
      <c r="O1269" s="18" t="str">
        <f>IF(B1269="","",IF(AND(ISNUMBER(F1269),ISNUMBER(I1269),I1269&gt;=F1269),ROUND((I1269-F1269)*24,4),IF(OR(F1269&lt;&gt;"",I1269&lt;&gt;""),"",IF(AND(ISNUMBER(J1269),J1269&gt;=0),J1269,""))))</f>
        <v/>
      </c>
      <c r="P1269" s="10" t="str">
        <f>IF(B1269="","",IF(AND(ISNUMBER(F1269),ISNUMBER(I1269),I1269&gt;=F1269),"実績：門司発～門司着",IF(OR(F1269&lt;&gt;"",I1269&lt;&gt;""),"要確認：時刻不足・逆転",IF(AND(ISNUMBER(J1269),J1269&gt;=0),"実績：記録の時間","未確認"))))</f>
        <v/>
      </c>
      <c r="Q1269" s="10" t="str">
        <f>IF(B1269="","",IF(ISNUMBER(A1269),YEAR(A1269)-IF(MONTH(A1269)&lt;4,1,0),""))</f>
        <v/>
      </c>
      <c r="R1269" s="10" t="str">
        <f>IF(B1269="","",IF(OR(NOT(ISNUMBER(A1269)),C1269="",D1269="",L1269="",M1269="",AND(B1269&lt;&gt;"関豊丸",B1269&lt;&gt;"長豊丸")),"要確認：対象船・基本項目",IF(OR(P1269="要確認：時刻不足・逆転",AND(ISNUMBER(G1269),ISNUMBER(H1269),H1269&lt;G1269),AND(ISNUMBER(F1269),ISNUMBER(G1269),G1269&lt;F1269),AND(ISNUMBER(H1269),ISNUMBER(I1269),I1269&lt;H1269),AND(ISNUMBER(J1269),J1269&lt;0),AND(ISNUMBER(K1269),K1269&lt;0)),"要確認：時刻・時間・料金",IF(COUNTIFS(OtherPorts[作業日],A1269,OtherPorts[曳船名],B1269,OtherPorts[船名],D1269,OtherPorts[門司港発],F1269)&gt;1,"要確認：同じ他港作業が重複",IF(OR(NOT(ISNUMBER(O1269)),M1269="未確認"),"要確認：時間・根拠未確認","確認済")))))</f>
        <v/>
      </c>
      <c r="S1269" s="10" t="str">
        <f>IF(B1269="","",IF(ISNUMBER(K1269),0,1))</f>
        <v/>
      </c>
    </row>
    <row r="1270" spans="1:19" ht="24.95" customHeight="1" x14ac:dyDescent="0.2">
      <c r="A1270" s="20"/>
      <c r="B1270" s="7"/>
      <c r="C1270" s="7"/>
      <c r="D1270" s="7"/>
      <c r="E1270" s="7"/>
      <c r="F1270" s="26"/>
      <c r="G1270" s="26"/>
      <c r="H1270" s="26"/>
      <c r="I1270" s="26"/>
      <c r="J1270" s="32"/>
      <c r="K1270" s="35"/>
      <c r="L1270" s="7"/>
      <c r="M1270" s="7"/>
      <c r="N1270" s="7"/>
      <c r="O1270" s="18" t="str">
        <f>IF(B1270="","",IF(AND(ISNUMBER(F1270),ISNUMBER(I1270),I1270&gt;=F1270),ROUND((I1270-F1270)*24,4),IF(OR(F1270&lt;&gt;"",I1270&lt;&gt;""),"",IF(AND(ISNUMBER(J1270),J1270&gt;=0),J1270,""))))</f>
        <v/>
      </c>
      <c r="P1270" s="10" t="str">
        <f>IF(B1270="","",IF(AND(ISNUMBER(F1270),ISNUMBER(I1270),I1270&gt;=F1270),"実績：門司発～門司着",IF(OR(F1270&lt;&gt;"",I1270&lt;&gt;""),"要確認：時刻不足・逆転",IF(AND(ISNUMBER(J1270),J1270&gt;=0),"実績：記録の時間","未確認"))))</f>
        <v/>
      </c>
      <c r="Q1270" s="10" t="str">
        <f>IF(B1270="","",IF(ISNUMBER(A1270),YEAR(A1270)-IF(MONTH(A1270)&lt;4,1,0),""))</f>
        <v/>
      </c>
      <c r="R1270" s="10" t="str">
        <f>IF(B1270="","",IF(OR(NOT(ISNUMBER(A1270)),C1270="",D1270="",L1270="",M1270="",AND(B1270&lt;&gt;"関豊丸",B1270&lt;&gt;"長豊丸")),"要確認：対象船・基本項目",IF(OR(P1270="要確認：時刻不足・逆転",AND(ISNUMBER(G1270),ISNUMBER(H1270),H1270&lt;G1270),AND(ISNUMBER(F1270),ISNUMBER(G1270),G1270&lt;F1270),AND(ISNUMBER(H1270),ISNUMBER(I1270),I1270&lt;H1270),AND(ISNUMBER(J1270),J1270&lt;0),AND(ISNUMBER(K1270),K1270&lt;0)),"要確認：時刻・時間・料金",IF(COUNTIFS(OtherPorts[作業日],A1270,OtherPorts[曳船名],B1270,OtherPorts[船名],D1270,OtherPorts[門司港発],F1270)&gt;1,"要確認：同じ他港作業が重複",IF(OR(NOT(ISNUMBER(O1270)),M1270="未確認"),"要確認：時間・根拠未確認","確認済")))))</f>
        <v/>
      </c>
      <c r="S1270" s="10" t="str">
        <f>IF(B1270="","",IF(ISNUMBER(K1270),0,1))</f>
        <v/>
      </c>
    </row>
    <row r="1271" spans="1:19" ht="24.95" customHeight="1" x14ac:dyDescent="0.2">
      <c r="A1271" s="20"/>
      <c r="B1271" s="7"/>
      <c r="C1271" s="7"/>
      <c r="D1271" s="7"/>
      <c r="E1271" s="7"/>
      <c r="F1271" s="26"/>
      <c r="G1271" s="26"/>
      <c r="H1271" s="26"/>
      <c r="I1271" s="26"/>
      <c r="J1271" s="32"/>
      <c r="K1271" s="35"/>
      <c r="L1271" s="7"/>
      <c r="M1271" s="7"/>
      <c r="N1271" s="7"/>
      <c r="O1271" s="18" t="str">
        <f>IF(B1271="","",IF(AND(ISNUMBER(F1271),ISNUMBER(I1271),I1271&gt;=F1271),ROUND((I1271-F1271)*24,4),IF(OR(F1271&lt;&gt;"",I1271&lt;&gt;""),"",IF(AND(ISNUMBER(J1271),J1271&gt;=0),J1271,""))))</f>
        <v/>
      </c>
      <c r="P1271" s="10" t="str">
        <f>IF(B1271="","",IF(AND(ISNUMBER(F1271),ISNUMBER(I1271),I1271&gt;=F1271),"実績：門司発～門司着",IF(OR(F1271&lt;&gt;"",I1271&lt;&gt;""),"要確認：時刻不足・逆転",IF(AND(ISNUMBER(J1271),J1271&gt;=0),"実績：記録の時間","未確認"))))</f>
        <v/>
      </c>
      <c r="Q1271" s="10" t="str">
        <f>IF(B1271="","",IF(ISNUMBER(A1271),YEAR(A1271)-IF(MONTH(A1271)&lt;4,1,0),""))</f>
        <v/>
      </c>
      <c r="R1271" s="10" t="str">
        <f>IF(B1271="","",IF(OR(NOT(ISNUMBER(A1271)),C1271="",D1271="",L1271="",M1271="",AND(B1271&lt;&gt;"関豊丸",B1271&lt;&gt;"長豊丸")),"要確認：対象船・基本項目",IF(OR(P1271="要確認：時刻不足・逆転",AND(ISNUMBER(G1271),ISNUMBER(H1271),H1271&lt;G1271),AND(ISNUMBER(F1271),ISNUMBER(G1271),G1271&lt;F1271),AND(ISNUMBER(H1271),ISNUMBER(I1271),I1271&lt;H1271),AND(ISNUMBER(J1271),J1271&lt;0),AND(ISNUMBER(K1271),K1271&lt;0)),"要確認：時刻・時間・料金",IF(COUNTIFS(OtherPorts[作業日],A1271,OtherPorts[曳船名],B1271,OtherPorts[船名],D1271,OtherPorts[門司港発],F1271)&gt;1,"要確認：同じ他港作業が重複",IF(OR(NOT(ISNUMBER(O1271)),M1271="未確認"),"要確認：時間・根拠未確認","確認済")))))</f>
        <v/>
      </c>
      <c r="S1271" s="10" t="str">
        <f>IF(B1271="","",IF(ISNUMBER(K1271),0,1))</f>
        <v/>
      </c>
    </row>
    <row r="1272" spans="1:19" ht="24.95" customHeight="1" x14ac:dyDescent="0.2">
      <c r="A1272" s="20"/>
      <c r="B1272" s="7"/>
      <c r="C1272" s="7"/>
      <c r="D1272" s="7"/>
      <c r="E1272" s="7"/>
      <c r="F1272" s="26"/>
      <c r="G1272" s="26"/>
      <c r="H1272" s="26"/>
      <c r="I1272" s="26"/>
      <c r="J1272" s="32"/>
      <c r="K1272" s="35"/>
      <c r="L1272" s="7"/>
      <c r="M1272" s="7"/>
      <c r="N1272" s="7"/>
      <c r="O1272" s="18" t="str">
        <f>IF(B1272="","",IF(AND(ISNUMBER(F1272),ISNUMBER(I1272),I1272&gt;=F1272),ROUND((I1272-F1272)*24,4),IF(OR(F1272&lt;&gt;"",I1272&lt;&gt;""),"",IF(AND(ISNUMBER(J1272),J1272&gt;=0),J1272,""))))</f>
        <v/>
      </c>
      <c r="P1272" s="10" t="str">
        <f>IF(B1272="","",IF(AND(ISNUMBER(F1272),ISNUMBER(I1272),I1272&gt;=F1272),"実績：門司発～門司着",IF(OR(F1272&lt;&gt;"",I1272&lt;&gt;""),"要確認：時刻不足・逆転",IF(AND(ISNUMBER(J1272),J1272&gt;=0),"実績：記録の時間","未確認"))))</f>
        <v/>
      </c>
      <c r="Q1272" s="10" t="str">
        <f>IF(B1272="","",IF(ISNUMBER(A1272),YEAR(A1272)-IF(MONTH(A1272)&lt;4,1,0),""))</f>
        <v/>
      </c>
      <c r="R1272" s="10" t="str">
        <f>IF(B1272="","",IF(OR(NOT(ISNUMBER(A1272)),C1272="",D1272="",L1272="",M1272="",AND(B1272&lt;&gt;"関豊丸",B1272&lt;&gt;"長豊丸")),"要確認：対象船・基本項目",IF(OR(P1272="要確認：時刻不足・逆転",AND(ISNUMBER(G1272),ISNUMBER(H1272),H1272&lt;G1272),AND(ISNUMBER(F1272),ISNUMBER(G1272),G1272&lt;F1272),AND(ISNUMBER(H1272),ISNUMBER(I1272),I1272&lt;H1272),AND(ISNUMBER(J1272),J1272&lt;0),AND(ISNUMBER(K1272),K1272&lt;0)),"要確認：時刻・時間・料金",IF(COUNTIFS(OtherPorts[作業日],A1272,OtherPorts[曳船名],B1272,OtherPorts[船名],D1272,OtherPorts[門司港発],F1272)&gt;1,"要確認：同じ他港作業が重複",IF(OR(NOT(ISNUMBER(O1272)),M1272="未確認"),"要確認：時間・根拠未確認","確認済")))))</f>
        <v/>
      </c>
      <c r="S1272" s="10" t="str">
        <f>IF(B1272="","",IF(ISNUMBER(K1272),0,1))</f>
        <v/>
      </c>
    </row>
    <row r="1273" spans="1:19" ht="24.95" customHeight="1" x14ac:dyDescent="0.2">
      <c r="A1273" s="20"/>
      <c r="B1273" s="7"/>
      <c r="C1273" s="7"/>
      <c r="D1273" s="7"/>
      <c r="E1273" s="7"/>
      <c r="F1273" s="26"/>
      <c r="G1273" s="26"/>
      <c r="H1273" s="26"/>
      <c r="I1273" s="26"/>
      <c r="J1273" s="32"/>
      <c r="K1273" s="35"/>
      <c r="L1273" s="7"/>
      <c r="M1273" s="7"/>
      <c r="N1273" s="7"/>
      <c r="O1273" s="18" t="str">
        <f>IF(B1273="","",IF(AND(ISNUMBER(F1273),ISNUMBER(I1273),I1273&gt;=F1273),ROUND((I1273-F1273)*24,4),IF(OR(F1273&lt;&gt;"",I1273&lt;&gt;""),"",IF(AND(ISNUMBER(J1273),J1273&gt;=0),J1273,""))))</f>
        <v/>
      </c>
      <c r="P1273" s="10" t="str">
        <f>IF(B1273="","",IF(AND(ISNUMBER(F1273),ISNUMBER(I1273),I1273&gt;=F1273),"実績：門司発～門司着",IF(OR(F1273&lt;&gt;"",I1273&lt;&gt;""),"要確認：時刻不足・逆転",IF(AND(ISNUMBER(J1273),J1273&gt;=0),"実績：記録の時間","未確認"))))</f>
        <v/>
      </c>
      <c r="Q1273" s="10" t="str">
        <f>IF(B1273="","",IF(ISNUMBER(A1273),YEAR(A1273)-IF(MONTH(A1273)&lt;4,1,0),""))</f>
        <v/>
      </c>
      <c r="R1273" s="10" t="str">
        <f>IF(B1273="","",IF(OR(NOT(ISNUMBER(A1273)),C1273="",D1273="",L1273="",M1273="",AND(B1273&lt;&gt;"関豊丸",B1273&lt;&gt;"長豊丸")),"要確認：対象船・基本項目",IF(OR(P1273="要確認：時刻不足・逆転",AND(ISNUMBER(G1273),ISNUMBER(H1273),H1273&lt;G1273),AND(ISNUMBER(F1273),ISNUMBER(G1273),G1273&lt;F1273),AND(ISNUMBER(H1273),ISNUMBER(I1273),I1273&lt;H1273),AND(ISNUMBER(J1273),J1273&lt;0),AND(ISNUMBER(K1273),K1273&lt;0)),"要確認：時刻・時間・料金",IF(COUNTIFS(OtherPorts[作業日],A1273,OtherPorts[曳船名],B1273,OtherPorts[船名],D1273,OtherPorts[門司港発],F1273)&gt;1,"要確認：同じ他港作業が重複",IF(OR(NOT(ISNUMBER(O1273)),M1273="未確認"),"要確認：時間・根拠未確認","確認済")))))</f>
        <v/>
      </c>
      <c r="S1273" s="10" t="str">
        <f>IF(B1273="","",IF(ISNUMBER(K1273),0,1))</f>
        <v/>
      </c>
    </row>
    <row r="1274" spans="1:19" ht="24.95" customHeight="1" x14ac:dyDescent="0.2">
      <c r="A1274" s="20"/>
      <c r="B1274" s="7"/>
      <c r="C1274" s="7"/>
      <c r="D1274" s="7"/>
      <c r="E1274" s="7"/>
      <c r="F1274" s="26"/>
      <c r="G1274" s="26"/>
      <c r="H1274" s="26"/>
      <c r="I1274" s="26"/>
      <c r="J1274" s="32"/>
      <c r="K1274" s="35"/>
      <c r="L1274" s="7"/>
      <c r="M1274" s="7"/>
      <c r="N1274" s="7"/>
      <c r="O1274" s="18" t="str">
        <f>IF(B1274="","",IF(AND(ISNUMBER(F1274),ISNUMBER(I1274),I1274&gt;=F1274),ROUND((I1274-F1274)*24,4),IF(OR(F1274&lt;&gt;"",I1274&lt;&gt;""),"",IF(AND(ISNUMBER(J1274),J1274&gt;=0),J1274,""))))</f>
        <v/>
      </c>
      <c r="P1274" s="10" t="str">
        <f>IF(B1274="","",IF(AND(ISNUMBER(F1274),ISNUMBER(I1274),I1274&gt;=F1274),"実績：門司発～門司着",IF(OR(F1274&lt;&gt;"",I1274&lt;&gt;""),"要確認：時刻不足・逆転",IF(AND(ISNUMBER(J1274),J1274&gt;=0),"実績：記録の時間","未確認"))))</f>
        <v/>
      </c>
      <c r="Q1274" s="10" t="str">
        <f>IF(B1274="","",IF(ISNUMBER(A1274),YEAR(A1274)-IF(MONTH(A1274)&lt;4,1,0),""))</f>
        <v/>
      </c>
      <c r="R1274" s="10" t="str">
        <f>IF(B1274="","",IF(OR(NOT(ISNUMBER(A1274)),C1274="",D1274="",L1274="",M1274="",AND(B1274&lt;&gt;"関豊丸",B1274&lt;&gt;"長豊丸")),"要確認：対象船・基本項目",IF(OR(P1274="要確認：時刻不足・逆転",AND(ISNUMBER(G1274),ISNUMBER(H1274),H1274&lt;G1274),AND(ISNUMBER(F1274),ISNUMBER(G1274),G1274&lt;F1274),AND(ISNUMBER(H1274),ISNUMBER(I1274),I1274&lt;H1274),AND(ISNUMBER(J1274),J1274&lt;0),AND(ISNUMBER(K1274),K1274&lt;0)),"要確認：時刻・時間・料金",IF(COUNTIFS(OtherPorts[作業日],A1274,OtherPorts[曳船名],B1274,OtherPorts[船名],D1274,OtherPorts[門司港発],F1274)&gt;1,"要確認：同じ他港作業が重複",IF(OR(NOT(ISNUMBER(O1274)),M1274="未確認"),"要確認：時間・根拠未確認","確認済")))))</f>
        <v/>
      </c>
      <c r="S1274" s="10" t="str">
        <f>IF(B1274="","",IF(ISNUMBER(K1274),0,1))</f>
        <v/>
      </c>
    </row>
    <row r="1275" spans="1:19" ht="24.95" customHeight="1" x14ac:dyDescent="0.2">
      <c r="A1275" s="20"/>
      <c r="B1275" s="7"/>
      <c r="C1275" s="7"/>
      <c r="D1275" s="7"/>
      <c r="E1275" s="7"/>
      <c r="F1275" s="26"/>
      <c r="G1275" s="26"/>
      <c r="H1275" s="26"/>
      <c r="I1275" s="26"/>
      <c r="J1275" s="32"/>
      <c r="K1275" s="35"/>
      <c r="L1275" s="7"/>
      <c r="M1275" s="7"/>
      <c r="N1275" s="7"/>
      <c r="O1275" s="18" t="str">
        <f>IF(B1275="","",IF(AND(ISNUMBER(F1275),ISNUMBER(I1275),I1275&gt;=F1275),ROUND((I1275-F1275)*24,4),IF(OR(F1275&lt;&gt;"",I1275&lt;&gt;""),"",IF(AND(ISNUMBER(J1275),J1275&gt;=0),J1275,""))))</f>
        <v/>
      </c>
      <c r="P1275" s="10" t="str">
        <f>IF(B1275="","",IF(AND(ISNUMBER(F1275),ISNUMBER(I1275),I1275&gt;=F1275),"実績：門司発～門司着",IF(OR(F1275&lt;&gt;"",I1275&lt;&gt;""),"要確認：時刻不足・逆転",IF(AND(ISNUMBER(J1275),J1275&gt;=0),"実績：記録の時間","未確認"))))</f>
        <v/>
      </c>
      <c r="Q1275" s="10" t="str">
        <f>IF(B1275="","",IF(ISNUMBER(A1275),YEAR(A1275)-IF(MONTH(A1275)&lt;4,1,0),""))</f>
        <v/>
      </c>
      <c r="R1275" s="10" t="str">
        <f>IF(B1275="","",IF(OR(NOT(ISNUMBER(A1275)),C1275="",D1275="",L1275="",M1275="",AND(B1275&lt;&gt;"関豊丸",B1275&lt;&gt;"長豊丸")),"要確認：対象船・基本項目",IF(OR(P1275="要確認：時刻不足・逆転",AND(ISNUMBER(G1275),ISNUMBER(H1275),H1275&lt;G1275),AND(ISNUMBER(F1275),ISNUMBER(G1275),G1275&lt;F1275),AND(ISNUMBER(H1275),ISNUMBER(I1275),I1275&lt;H1275),AND(ISNUMBER(J1275),J1275&lt;0),AND(ISNUMBER(K1275),K1275&lt;0)),"要確認：時刻・時間・料金",IF(COUNTIFS(OtherPorts[作業日],A1275,OtherPorts[曳船名],B1275,OtherPorts[船名],D1275,OtherPorts[門司港発],F1275)&gt;1,"要確認：同じ他港作業が重複",IF(OR(NOT(ISNUMBER(O1275)),M1275="未確認"),"要確認：時間・根拠未確認","確認済")))))</f>
        <v/>
      </c>
      <c r="S1275" s="10" t="str">
        <f>IF(B1275="","",IF(ISNUMBER(K1275),0,1))</f>
        <v/>
      </c>
    </row>
    <row r="1276" spans="1:19" ht="24.95" customHeight="1" x14ac:dyDescent="0.2">
      <c r="A1276" s="20"/>
      <c r="B1276" s="7"/>
      <c r="C1276" s="7"/>
      <c r="D1276" s="7"/>
      <c r="E1276" s="7"/>
      <c r="F1276" s="26"/>
      <c r="G1276" s="26"/>
      <c r="H1276" s="26"/>
      <c r="I1276" s="26"/>
      <c r="J1276" s="32"/>
      <c r="K1276" s="35"/>
      <c r="L1276" s="7"/>
      <c r="M1276" s="7"/>
      <c r="N1276" s="7"/>
      <c r="O1276" s="18" t="str">
        <f>IF(B1276="","",IF(AND(ISNUMBER(F1276),ISNUMBER(I1276),I1276&gt;=F1276),ROUND((I1276-F1276)*24,4),IF(OR(F1276&lt;&gt;"",I1276&lt;&gt;""),"",IF(AND(ISNUMBER(J1276),J1276&gt;=0),J1276,""))))</f>
        <v/>
      </c>
      <c r="P1276" s="10" t="str">
        <f>IF(B1276="","",IF(AND(ISNUMBER(F1276),ISNUMBER(I1276),I1276&gt;=F1276),"実績：門司発～門司着",IF(OR(F1276&lt;&gt;"",I1276&lt;&gt;""),"要確認：時刻不足・逆転",IF(AND(ISNUMBER(J1276),J1276&gt;=0),"実績：記録の時間","未確認"))))</f>
        <v/>
      </c>
      <c r="Q1276" s="10" t="str">
        <f>IF(B1276="","",IF(ISNUMBER(A1276),YEAR(A1276)-IF(MONTH(A1276)&lt;4,1,0),""))</f>
        <v/>
      </c>
      <c r="R1276" s="10" t="str">
        <f>IF(B1276="","",IF(OR(NOT(ISNUMBER(A1276)),C1276="",D1276="",L1276="",M1276="",AND(B1276&lt;&gt;"関豊丸",B1276&lt;&gt;"長豊丸")),"要確認：対象船・基本項目",IF(OR(P1276="要確認：時刻不足・逆転",AND(ISNUMBER(G1276),ISNUMBER(H1276),H1276&lt;G1276),AND(ISNUMBER(F1276),ISNUMBER(G1276),G1276&lt;F1276),AND(ISNUMBER(H1276),ISNUMBER(I1276),I1276&lt;H1276),AND(ISNUMBER(J1276),J1276&lt;0),AND(ISNUMBER(K1276),K1276&lt;0)),"要確認：時刻・時間・料金",IF(COUNTIFS(OtherPorts[作業日],A1276,OtherPorts[曳船名],B1276,OtherPorts[船名],D1276,OtherPorts[門司港発],F1276)&gt;1,"要確認：同じ他港作業が重複",IF(OR(NOT(ISNUMBER(O1276)),M1276="未確認"),"要確認：時間・根拠未確認","確認済")))))</f>
        <v/>
      </c>
      <c r="S1276" s="10" t="str">
        <f>IF(B1276="","",IF(ISNUMBER(K1276),0,1))</f>
        <v/>
      </c>
    </row>
    <row r="1277" spans="1:19" ht="24.95" customHeight="1" x14ac:dyDescent="0.2">
      <c r="A1277" s="20"/>
      <c r="B1277" s="7"/>
      <c r="C1277" s="7"/>
      <c r="D1277" s="7"/>
      <c r="E1277" s="7"/>
      <c r="F1277" s="26"/>
      <c r="G1277" s="26"/>
      <c r="H1277" s="26"/>
      <c r="I1277" s="26"/>
      <c r="J1277" s="32"/>
      <c r="K1277" s="35"/>
      <c r="L1277" s="7"/>
      <c r="M1277" s="7"/>
      <c r="N1277" s="7"/>
      <c r="O1277" s="18" t="str">
        <f>IF(B1277="","",IF(AND(ISNUMBER(F1277),ISNUMBER(I1277),I1277&gt;=F1277),ROUND((I1277-F1277)*24,4),IF(OR(F1277&lt;&gt;"",I1277&lt;&gt;""),"",IF(AND(ISNUMBER(J1277),J1277&gt;=0),J1277,""))))</f>
        <v/>
      </c>
      <c r="P1277" s="10" t="str">
        <f>IF(B1277="","",IF(AND(ISNUMBER(F1277),ISNUMBER(I1277),I1277&gt;=F1277),"実績：門司発～門司着",IF(OR(F1277&lt;&gt;"",I1277&lt;&gt;""),"要確認：時刻不足・逆転",IF(AND(ISNUMBER(J1277),J1277&gt;=0),"実績：記録の時間","未確認"))))</f>
        <v/>
      </c>
      <c r="Q1277" s="10" t="str">
        <f>IF(B1277="","",IF(ISNUMBER(A1277),YEAR(A1277)-IF(MONTH(A1277)&lt;4,1,0),""))</f>
        <v/>
      </c>
      <c r="R1277" s="10" t="str">
        <f>IF(B1277="","",IF(OR(NOT(ISNUMBER(A1277)),C1277="",D1277="",L1277="",M1277="",AND(B1277&lt;&gt;"関豊丸",B1277&lt;&gt;"長豊丸")),"要確認：対象船・基本項目",IF(OR(P1277="要確認：時刻不足・逆転",AND(ISNUMBER(G1277),ISNUMBER(H1277),H1277&lt;G1277),AND(ISNUMBER(F1277),ISNUMBER(G1277),G1277&lt;F1277),AND(ISNUMBER(H1277),ISNUMBER(I1277),I1277&lt;H1277),AND(ISNUMBER(J1277),J1277&lt;0),AND(ISNUMBER(K1277),K1277&lt;0)),"要確認：時刻・時間・料金",IF(COUNTIFS(OtherPorts[作業日],A1277,OtherPorts[曳船名],B1277,OtherPorts[船名],D1277,OtherPorts[門司港発],F1277)&gt;1,"要確認：同じ他港作業が重複",IF(OR(NOT(ISNUMBER(O1277)),M1277="未確認"),"要確認：時間・根拠未確認","確認済")))))</f>
        <v/>
      </c>
      <c r="S1277" s="10" t="str">
        <f>IF(B1277="","",IF(ISNUMBER(K1277),0,1))</f>
        <v/>
      </c>
    </row>
    <row r="1278" spans="1:19" ht="24.95" customHeight="1" x14ac:dyDescent="0.2">
      <c r="A1278" s="20"/>
      <c r="B1278" s="7"/>
      <c r="C1278" s="7"/>
      <c r="D1278" s="7"/>
      <c r="E1278" s="7"/>
      <c r="F1278" s="26"/>
      <c r="G1278" s="26"/>
      <c r="H1278" s="26"/>
      <c r="I1278" s="26"/>
      <c r="J1278" s="32"/>
      <c r="K1278" s="35"/>
      <c r="L1278" s="7"/>
      <c r="M1278" s="7"/>
      <c r="N1278" s="7"/>
      <c r="O1278" s="18" t="str">
        <f>IF(B1278="","",IF(AND(ISNUMBER(F1278),ISNUMBER(I1278),I1278&gt;=F1278),ROUND((I1278-F1278)*24,4),IF(OR(F1278&lt;&gt;"",I1278&lt;&gt;""),"",IF(AND(ISNUMBER(J1278),J1278&gt;=0),J1278,""))))</f>
        <v/>
      </c>
      <c r="P1278" s="10" t="str">
        <f>IF(B1278="","",IF(AND(ISNUMBER(F1278),ISNUMBER(I1278),I1278&gt;=F1278),"実績：門司発～門司着",IF(OR(F1278&lt;&gt;"",I1278&lt;&gt;""),"要確認：時刻不足・逆転",IF(AND(ISNUMBER(J1278),J1278&gt;=0),"実績：記録の時間","未確認"))))</f>
        <v/>
      </c>
      <c r="Q1278" s="10" t="str">
        <f>IF(B1278="","",IF(ISNUMBER(A1278),YEAR(A1278)-IF(MONTH(A1278)&lt;4,1,0),""))</f>
        <v/>
      </c>
      <c r="R1278" s="10" t="str">
        <f>IF(B1278="","",IF(OR(NOT(ISNUMBER(A1278)),C1278="",D1278="",L1278="",M1278="",AND(B1278&lt;&gt;"関豊丸",B1278&lt;&gt;"長豊丸")),"要確認：対象船・基本項目",IF(OR(P1278="要確認：時刻不足・逆転",AND(ISNUMBER(G1278),ISNUMBER(H1278),H1278&lt;G1278),AND(ISNUMBER(F1278),ISNUMBER(G1278),G1278&lt;F1278),AND(ISNUMBER(H1278),ISNUMBER(I1278),I1278&lt;H1278),AND(ISNUMBER(J1278),J1278&lt;0),AND(ISNUMBER(K1278),K1278&lt;0)),"要確認：時刻・時間・料金",IF(COUNTIFS(OtherPorts[作業日],A1278,OtherPorts[曳船名],B1278,OtherPorts[船名],D1278,OtherPorts[門司港発],F1278)&gt;1,"要確認：同じ他港作業が重複",IF(OR(NOT(ISNUMBER(O1278)),M1278="未確認"),"要確認：時間・根拠未確認","確認済")))))</f>
        <v/>
      </c>
      <c r="S1278" s="10" t="str">
        <f>IF(B1278="","",IF(ISNUMBER(K1278),0,1))</f>
        <v/>
      </c>
    </row>
    <row r="1279" spans="1:19" ht="24.95" customHeight="1" x14ac:dyDescent="0.2">
      <c r="A1279" s="20"/>
      <c r="B1279" s="7"/>
      <c r="C1279" s="7"/>
      <c r="D1279" s="7"/>
      <c r="E1279" s="7"/>
      <c r="F1279" s="26"/>
      <c r="G1279" s="26"/>
      <c r="H1279" s="26"/>
      <c r="I1279" s="26"/>
      <c r="J1279" s="32"/>
      <c r="K1279" s="35"/>
      <c r="L1279" s="7"/>
      <c r="M1279" s="7"/>
      <c r="N1279" s="7"/>
      <c r="O1279" s="18" t="str">
        <f>IF(B1279="","",IF(AND(ISNUMBER(F1279),ISNUMBER(I1279),I1279&gt;=F1279),ROUND((I1279-F1279)*24,4),IF(OR(F1279&lt;&gt;"",I1279&lt;&gt;""),"",IF(AND(ISNUMBER(J1279),J1279&gt;=0),J1279,""))))</f>
        <v/>
      </c>
      <c r="P1279" s="10" t="str">
        <f>IF(B1279="","",IF(AND(ISNUMBER(F1279),ISNUMBER(I1279),I1279&gt;=F1279),"実績：門司発～門司着",IF(OR(F1279&lt;&gt;"",I1279&lt;&gt;""),"要確認：時刻不足・逆転",IF(AND(ISNUMBER(J1279),J1279&gt;=0),"実績：記録の時間","未確認"))))</f>
        <v/>
      </c>
      <c r="Q1279" s="10" t="str">
        <f>IF(B1279="","",IF(ISNUMBER(A1279),YEAR(A1279)-IF(MONTH(A1279)&lt;4,1,0),""))</f>
        <v/>
      </c>
      <c r="R1279" s="10" t="str">
        <f>IF(B1279="","",IF(OR(NOT(ISNUMBER(A1279)),C1279="",D1279="",L1279="",M1279="",AND(B1279&lt;&gt;"関豊丸",B1279&lt;&gt;"長豊丸")),"要確認：対象船・基本項目",IF(OR(P1279="要確認：時刻不足・逆転",AND(ISNUMBER(G1279),ISNUMBER(H1279),H1279&lt;G1279),AND(ISNUMBER(F1279),ISNUMBER(G1279),G1279&lt;F1279),AND(ISNUMBER(H1279),ISNUMBER(I1279),I1279&lt;H1279),AND(ISNUMBER(J1279),J1279&lt;0),AND(ISNUMBER(K1279),K1279&lt;0)),"要確認：時刻・時間・料金",IF(COUNTIFS(OtherPorts[作業日],A1279,OtherPorts[曳船名],B1279,OtherPorts[船名],D1279,OtherPorts[門司港発],F1279)&gt;1,"要確認：同じ他港作業が重複",IF(OR(NOT(ISNUMBER(O1279)),M1279="未確認"),"要確認：時間・根拠未確認","確認済")))))</f>
        <v/>
      </c>
      <c r="S1279" s="10" t="str">
        <f>IF(B1279="","",IF(ISNUMBER(K1279),0,1))</f>
        <v/>
      </c>
    </row>
    <row r="1280" spans="1:19" ht="24.95" customHeight="1" x14ac:dyDescent="0.2">
      <c r="A1280" s="20"/>
      <c r="B1280" s="7"/>
      <c r="C1280" s="7"/>
      <c r="D1280" s="7"/>
      <c r="E1280" s="7"/>
      <c r="F1280" s="26"/>
      <c r="G1280" s="26"/>
      <c r="H1280" s="26"/>
      <c r="I1280" s="26"/>
      <c r="J1280" s="32"/>
      <c r="K1280" s="35"/>
      <c r="L1280" s="7"/>
      <c r="M1280" s="7"/>
      <c r="N1280" s="7"/>
      <c r="O1280" s="18" t="str">
        <f>IF(B1280="","",IF(AND(ISNUMBER(F1280),ISNUMBER(I1280),I1280&gt;=F1280),ROUND((I1280-F1280)*24,4),IF(OR(F1280&lt;&gt;"",I1280&lt;&gt;""),"",IF(AND(ISNUMBER(J1280),J1280&gt;=0),J1280,""))))</f>
        <v/>
      </c>
      <c r="P1280" s="10" t="str">
        <f>IF(B1280="","",IF(AND(ISNUMBER(F1280),ISNUMBER(I1280),I1280&gt;=F1280),"実績：門司発～門司着",IF(OR(F1280&lt;&gt;"",I1280&lt;&gt;""),"要確認：時刻不足・逆転",IF(AND(ISNUMBER(J1280),J1280&gt;=0),"実績：記録の時間","未確認"))))</f>
        <v/>
      </c>
      <c r="Q1280" s="10" t="str">
        <f>IF(B1280="","",IF(ISNUMBER(A1280),YEAR(A1280)-IF(MONTH(A1280)&lt;4,1,0),""))</f>
        <v/>
      </c>
      <c r="R1280" s="10" t="str">
        <f>IF(B1280="","",IF(OR(NOT(ISNUMBER(A1280)),C1280="",D1280="",L1280="",M1280="",AND(B1280&lt;&gt;"関豊丸",B1280&lt;&gt;"長豊丸")),"要確認：対象船・基本項目",IF(OR(P1280="要確認：時刻不足・逆転",AND(ISNUMBER(G1280),ISNUMBER(H1280),H1280&lt;G1280),AND(ISNUMBER(F1280),ISNUMBER(G1280),G1280&lt;F1280),AND(ISNUMBER(H1280),ISNUMBER(I1280),I1280&lt;H1280),AND(ISNUMBER(J1280),J1280&lt;0),AND(ISNUMBER(K1280),K1280&lt;0)),"要確認：時刻・時間・料金",IF(COUNTIFS(OtherPorts[作業日],A1280,OtherPorts[曳船名],B1280,OtherPorts[船名],D1280,OtherPorts[門司港発],F1280)&gt;1,"要確認：同じ他港作業が重複",IF(OR(NOT(ISNUMBER(O1280)),M1280="未確認"),"要確認：時間・根拠未確認","確認済")))))</f>
        <v/>
      </c>
      <c r="S1280" s="10" t="str">
        <f>IF(B1280="","",IF(ISNUMBER(K1280),0,1))</f>
        <v/>
      </c>
    </row>
    <row r="1281" spans="1:19" ht="24.95" customHeight="1" x14ac:dyDescent="0.2">
      <c r="A1281" s="20"/>
      <c r="B1281" s="7"/>
      <c r="C1281" s="7"/>
      <c r="D1281" s="7"/>
      <c r="E1281" s="7"/>
      <c r="F1281" s="26"/>
      <c r="G1281" s="26"/>
      <c r="H1281" s="26"/>
      <c r="I1281" s="26"/>
      <c r="J1281" s="32"/>
      <c r="K1281" s="35"/>
      <c r="L1281" s="7"/>
      <c r="M1281" s="7"/>
      <c r="N1281" s="7"/>
      <c r="O1281" s="18" t="str">
        <f>IF(B1281="","",IF(AND(ISNUMBER(F1281),ISNUMBER(I1281),I1281&gt;=F1281),ROUND((I1281-F1281)*24,4),IF(OR(F1281&lt;&gt;"",I1281&lt;&gt;""),"",IF(AND(ISNUMBER(J1281),J1281&gt;=0),J1281,""))))</f>
        <v/>
      </c>
      <c r="P1281" s="10" t="str">
        <f>IF(B1281="","",IF(AND(ISNUMBER(F1281),ISNUMBER(I1281),I1281&gt;=F1281),"実績：門司発～門司着",IF(OR(F1281&lt;&gt;"",I1281&lt;&gt;""),"要確認：時刻不足・逆転",IF(AND(ISNUMBER(J1281),J1281&gt;=0),"実績：記録の時間","未確認"))))</f>
        <v/>
      </c>
      <c r="Q1281" s="10" t="str">
        <f>IF(B1281="","",IF(ISNUMBER(A1281),YEAR(A1281)-IF(MONTH(A1281)&lt;4,1,0),""))</f>
        <v/>
      </c>
      <c r="R1281" s="10" t="str">
        <f>IF(B1281="","",IF(OR(NOT(ISNUMBER(A1281)),C1281="",D1281="",L1281="",M1281="",AND(B1281&lt;&gt;"関豊丸",B1281&lt;&gt;"長豊丸")),"要確認：対象船・基本項目",IF(OR(P1281="要確認：時刻不足・逆転",AND(ISNUMBER(G1281),ISNUMBER(H1281),H1281&lt;G1281),AND(ISNUMBER(F1281),ISNUMBER(G1281),G1281&lt;F1281),AND(ISNUMBER(H1281),ISNUMBER(I1281),I1281&lt;H1281),AND(ISNUMBER(J1281),J1281&lt;0),AND(ISNUMBER(K1281),K1281&lt;0)),"要確認：時刻・時間・料金",IF(COUNTIFS(OtherPorts[作業日],A1281,OtherPorts[曳船名],B1281,OtherPorts[船名],D1281,OtherPorts[門司港発],F1281)&gt;1,"要確認：同じ他港作業が重複",IF(OR(NOT(ISNUMBER(O1281)),M1281="未確認"),"要確認：時間・根拠未確認","確認済")))))</f>
        <v/>
      </c>
      <c r="S1281" s="10" t="str">
        <f>IF(B1281="","",IF(ISNUMBER(K1281),0,1))</f>
        <v/>
      </c>
    </row>
    <row r="1282" spans="1:19" ht="24.95" customHeight="1" x14ac:dyDescent="0.2">
      <c r="A1282" s="20"/>
      <c r="B1282" s="7"/>
      <c r="C1282" s="7"/>
      <c r="D1282" s="7"/>
      <c r="E1282" s="7"/>
      <c r="F1282" s="26"/>
      <c r="G1282" s="26"/>
      <c r="H1282" s="26"/>
      <c r="I1282" s="26"/>
      <c r="J1282" s="32"/>
      <c r="K1282" s="35"/>
      <c r="L1282" s="7"/>
      <c r="M1282" s="7"/>
      <c r="N1282" s="7"/>
      <c r="O1282" s="18" t="str">
        <f>IF(B1282="","",IF(AND(ISNUMBER(F1282),ISNUMBER(I1282),I1282&gt;=F1282),ROUND((I1282-F1282)*24,4),IF(OR(F1282&lt;&gt;"",I1282&lt;&gt;""),"",IF(AND(ISNUMBER(J1282),J1282&gt;=0),J1282,""))))</f>
        <v/>
      </c>
      <c r="P1282" s="10" t="str">
        <f>IF(B1282="","",IF(AND(ISNUMBER(F1282),ISNUMBER(I1282),I1282&gt;=F1282),"実績：門司発～門司着",IF(OR(F1282&lt;&gt;"",I1282&lt;&gt;""),"要確認：時刻不足・逆転",IF(AND(ISNUMBER(J1282),J1282&gt;=0),"実績：記録の時間","未確認"))))</f>
        <v/>
      </c>
      <c r="Q1282" s="10" t="str">
        <f>IF(B1282="","",IF(ISNUMBER(A1282),YEAR(A1282)-IF(MONTH(A1282)&lt;4,1,0),""))</f>
        <v/>
      </c>
      <c r="R1282" s="10" t="str">
        <f>IF(B1282="","",IF(OR(NOT(ISNUMBER(A1282)),C1282="",D1282="",L1282="",M1282="",AND(B1282&lt;&gt;"関豊丸",B1282&lt;&gt;"長豊丸")),"要確認：対象船・基本項目",IF(OR(P1282="要確認：時刻不足・逆転",AND(ISNUMBER(G1282),ISNUMBER(H1282),H1282&lt;G1282),AND(ISNUMBER(F1282),ISNUMBER(G1282),G1282&lt;F1282),AND(ISNUMBER(H1282),ISNUMBER(I1282),I1282&lt;H1282),AND(ISNUMBER(J1282),J1282&lt;0),AND(ISNUMBER(K1282),K1282&lt;0)),"要確認：時刻・時間・料金",IF(COUNTIFS(OtherPorts[作業日],A1282,OtherPorts[曳船名],B1282,OtherPorts[船名],D1282,OtherPorts[門司港発],F1282)&gt;1,"要確認：同じ他港作業が重複",IF(OR(NOT(ISNUMBER(O1282)),M1282="未確認"),"要確認：時間・根拠未確認","確認済")))))</f>
        <v/>
      </c>
      <c r="S1282" s="10" t="str">
        <f>IF(B1282="","",IF(ISNUMBER(K1282),0,1))</f>
        <v/>
      </c>
    </row>
    <row r="1283" spans="1:19" ht="24.95" customHeight="1" x14ac:dyDescent="0.2">
      <c r="A1283" s="20"/>
      <c r="B1283" s="7"/>
      <c r="C1283" s="7"/>
      <c r="D1283" s="7"/>
      <c r="E1283" s="7"/>
      <c r="F1283" s="26"/>
      <c r="G1283" s="26"/>
      <c r="H1283" s="26"/>
      <c r="I1283" s="26"/>
      <c r="J1283" s="32"/>
      <c r="K1283" s="35"/>
      <c r="L1283" s="7"/>
      <c r="M1283" s="7"/>
      <c r="N1283" s="7"/>
      <c r="O1283" s="18" t="str">
        <f>IF(B1283="","",IF(AND(ISNUMBER(F1283),ISNUMBER(I1283),I1283&gt;=F1283),ROUND((I1283-F1283)*24,4),IF(OR(F1283&lt;&gt;"",I1283&lt;&gt;""),"",IF(AND(ISNUMBER(J1283),J1283&gt;=0),J1283,""))))</f>
        <v/>
      </c>
      <c r="P1283" s="10" t="str">
        <f>IF(B1283="","",IF(AND(ISNUMBER(F1283),ISNUMBER(I1283),I1283&gt;=F1283),"実績：門司発～門司着",IF(OR(F1283&lt;&gt;"",I1283&lt;&gt;""),"要確認：時刻不足・逆転",IF(AND(ISNUMBER(J1283),J1283&gt;=0),"実績：記録の時間","未確認"))))</f>
        <v/>
      </c>
      <c r="Q1283" s="10" t="str">
        <f>IF(B1283="","",IF(ISNUMBER(A1283),YEAR(A1283)-IF(MONTH(A1283)&lt;4,1,0),""))</f>
        <v/>
      </c>
      <c r="R1283" s="10" t="str">
        <f>IF(B1283="","",IF(OR(NOT(ISNUMBER(A1283)),C1283="",D1283="",L1283="",M1283="",AND(B1283&lt;&gt;"関豊丸",B1283&lt;&gt;"長豊丸")),"要確認：対象船・基本項目",IF(OR(P1283="要確認：時刻不足・逆転",AND(ISNUMBER(G1283),ISNUMBER(H1283),H1283&lt;G1283),AND(ISNUMBER(F1283),ISNUMBER(G1283),G1283&lt;F1283),AND(ISNUMBER(H1283),ISNUMBER(I1283),I1283&lt;H1283),AND(ISNUMBER(J1283),J1283&lt;0),AND(ISNUMBER(K1283),K1283&lt;0)),"要確認：時刻・時間・料金",IF(COUNTIFS(OtherPorts[作業日],A1283,OtherPorts[曳船名],B1283,OtherPorts[船名],D1283,OtherPorts[門司港発],F1283)&gt;1,"要確認：同じ他港作業が重複",IF(OR(NOT(ISNUMBER(O1283)),M1283="未確認"),"要確認：時間・根拠未確認","確認済")))))</f>
        <v/>
      </c>
      <c r="S1283" s="10" t="str">
        <f>IF(B1283="","",IF(ISNUMBER(K1283),0,1))</f>
        <v/>
      </c>
    </row>
    <row r="1284" spans="1:19" ht="24.95" customHeight="1" x14ac:dyDescent="0.2">
      <c r="A1284" s="20"/>
      <c r="B1284" s="7"/>
      <c r="C1284" s="7"/>
      <c r="D1284" s="7"/>
      <c r="E1284" s="7"/>
      <c r="F1284" s="26"/>
      <c r="G1284" s="26"/>
      <c r="H1284" s="26"/>
      <c r="I1284" s="26"/>
      <c r="J1284" s="32"/>
      <c r="K1284" s="35"/>
      <c r="L1284" s="7"/>
      <c r="M1284" s="7"/>
      <c r="N1284" s="7"/>
      <c r="O1284" s="18" t="str">
        <f>IF(B1284="","",IF(AND(ISNUMBER(F1284),ISNUMBER(I1284),I1284&gt;=F1284),ROUND((I1284-F1284)*24,4),IF(OR(F1284&lt;&gt;"",I1284&lt;&gt;""),"",IF(AND(ISNUMBER(J1284),J1284&gt;=0),J1284,""))))</f>
        <v/>
      </c>
      <c r="P1284" s="10" t="str">
        <f>IF(B1284="","",IF(AND(ISNUMBER(F1284),ISNUMBER(I1284),I1284&gt;=F1284),"実績：門司発～門司着",IF(OR(F1284&lt;&gt;"",I1284&lt;&gt;""),"要確認：時刻不足・逆転",IF(AND(ISNUMBER(J1284),J1284&gt;=0),"実績：記録の時間","未確認"))))</f>
        <v/>
      </c>
      <c r="Q1284" s="10" t="str">
        <f>IF(B1284="","",IF(ISNUMBER(A1284),YEAR(A1284)-IF(MONTH(A1284)&lt;4,1,0),""))</f>
        <v/>
      </c>
      <c r="R1284" s="10" t="str">
        <f>IF(B1284="","",IF(OR(NOT(ISNUMBER(A1284)),C1284="",D1284="",L1284="",M1284="",AND(B1284&lt;&gt;"関豊丸",B1284&lt;&gt;"長豊丸")),"要確認：対象船・基本項目",IF(OR(P1284="要確認：時刻不足・逆転",AND(ISNUMBER(G1284),ISNUMBER(H1284),H1284&lt;G1284),AND(ISNUMBER(F1284),ISNUMBER(G1284),G1284&lt;F1284),AND(ISNUMBER(H1284),ISNUMBER(I1284),I1284&lt;H1284),AND(ISNUMBER(J1284),J1284&lt;0),AND(ISNUMBER(K1284),K1284&lt;0)),"要確認：時刻・時間・料金",IF(COUNTIFS(OtherPorts[作業日],A1284,OtherPorts[曳船名],B1284,OtherPorts[船名],D1284,OtherPorts[門司港発],F1284)&gt;1,"要確認：同じ他港作業が重複",IF(OR(NOT(ISNUMBER(O1284)),M1284="未確認"),"要確認：時間・根拠未確認","確認済")))))</f>
        <v/>
      </c>
      <c r="S1284" s="10" t="str">
        <f>IF(B1284="","",IF(ISNUMBER(K1284),0,1))</f>
        <v/>
      </c>
    </row>
    <row r="1285" spans="1:19" ht="24.95" customHeight="1" x14ac:dyDescent="0.2">
      <c r="A1285" s="20"/>
      <c r="B1285" s="7"/>
      <c r="C1285" s="7"/>
      <c r="D1285" s="7"/>
      <c r="E1285" s="7"/>
      <c r="F1285" s="26"/>
      <c r="G1285" s="26"/>
      <c r="H1285" s="26"/>
      <c r="I1285" s="26"/>
      <c r="J1285" s="32"/>
      <c r="K1285" s="35"/>
      <c r="L1285" s="7"/>
      <c r="M1285" s="7"/>
      <c r="N1285" s="7"/>
      <c r="O1285" s="18" t="str">
        <f>IF(B1285="","",IF(AND(ISNUMBER(F1285),ISNUMBER(I1285),I1285&gt;=F1285),ROUND((I1285-F1285)*24,4),IF(OR(F1285&lt;&gt;"",I1285&lt;&gt;""),"",IF(AND(ISNUMBER(J1285),J1285&gt;=0),J1285,""))))</f>
        <v/>
      </c>
      <c r="P1285" s="10" t="str">
        <f>IF(B1285="","",IF(AND(ISNUMBER(F1285),ISNUMBER(I1285),I1285&gt;=F1285),"実績：門司発～門司着",IF(OR(F1285&lt;&gt;"",I1285&lt;&gt;""),"要確認：時刻不足・逆転",IF(AND(ISNUMBER(J1285),J1285&gt;=0),"実績：記録の時間","未確認"))))</f>
        <v/>
      </c>
      <c r="Q1285" s="10" t="str">
        <f>IF(B1285="","",IF(ISNUMBER(A1285),YEAR(A1285)-IF(MONTH(A1285)&lt;4,1,0),""))</f>
        <v/>
      </c>
      <c r="R1285" s="10" t="str">
        <f>IF(B1285="","",IF(OR(NOT(ISNUMBER(A1285)),C1285="",D1285="",L1285="",M1285="",AND(B1285&lt;&gt;"関豊丸",B1285&lt;&gt;"長豊丸")),"要確認：対象船・基本項目",IF(OR(P1285="要確認：時刻不足・逆転",AND(ISNUMBER(G1285),ISNUMBER(H1285),H1285&lt;G1285),AND(ISNUMBER(F1285),ISNUMBER(G1285),G1285&lt;F1285),AND(ISNUMBER(H1285),ISNUMBER(I1285),I1285&lt;H1285),AND(ISNUMBER(J1285),J1285&lt;0),AND(ISNUMBER(K1285),K1285&lt;0)),"要確認：時刻・時間・料金",IF(COUNTIFS(OtherPorts[作業日],A1285,OtherPorts[曳船名],B1285,OtherPorts[船名],D1285,OtherPorts[門司港発],F1285)&gt;1,"要確認：同じ他港作業が重複",IF(OR(NOT(ISNUMBER(O1285)),M1285="未確認"),"要確認：時間・根拠未確認","確認済")))))</f>
        <v/>
      </c>
      <c r="S1285" s="10" t="str">
        <f>IF(B1285="","",IF(ISNUMBER(K1285),0,1))</f>
        <v/>
      </c>
    </row>
    <row r="1286" spans="1:19" ht="24.95" customHeight="1" x14ac:dyDescent="0.2">
      <c r="A1286" s="20"/>
      <c r="B1286" s="7"/>
      <c r="C1286" s="7"/>
      <c r="D1286" s="7"/>
      <c r="E1286" s="7"/>
      <c r="F1286" s="26"/>
      <c r="G1286" s="26"/>
      <c r="H1286" s="26"/>
      <c r="I1286" s="26"/>
      <c r="J1286" s="32"/>
      <c r="K1286" s="35"/>
      <c r="L1286" s="7"/>
      <c r="M1286" s="7"/>
      <c r="N1286" s="7"/>
      <c r="O1286" s="18" t="str">
        <f>IF(B1286="","",IF(AND(ISNUMBER(F1286),ISNUMBER(I1286),I1286&gt;=F1286),ROUND((I1286-F1286)*24,4),IF(OR(F1286&lt;&gt;"",I1286&lt;&gt;""),"",IF(AND(ISNUMBER(J1286),J1286&gt;=0),J1286,""))))</f>
        <v/>
      </c>
      <c r="P1286" s="10" t="str">
        <f>IF(B1286="","",IF(AND(ISNUMBER(F1286),ISNUMBER(I1286),I1286&gt;=F1286),"実績：門司発～門司着",IF(OR(F1286&lt;&gt;"",I1286&lt;&gt;""),"要確認：時刻不足・逆転",IF(AND(ISNUMBER(J1286),J1286&gt;=0),"実績：記録の時間","未確認"))))</f>
        <v/>
      </c>
      <c r="Q1286" s="10" t="str">
        <f>IF(B1286="","",IF(ISNUMBER(A1286),YEAR(A1286)-IF(MONTH(A1286)&lt;4,1,0),""))</f>
        <v/>
      </c>
      <c r="R1286" s="10" t="str">
        <f>IF(B1286="","",IF(OR(NOT(ISNUMBER(A1286)),C1286="",D1286="",L1286="",M1286="",AND(B1286&lt;&gt;"関豊丸",B1286&lt;&gt;"長豊丸")),"要確認：対象船・基本項目",IF(OR(P1286="要確認：時刻不足・逆転",AND(ISNUMBER(G1286),ISNUMBER(H1286),H1286&lt;G1286),AND(ISNUMBER(F1286),ISNUMBER(G1286),G1286&lt;F1286),AND(ISNUMBER(H1286),ISNUMBER(I1286),I1286&lt;H1286),AND(ISNUMBER(J1286),J1286&lt;0),AND(ISNUMBER(K1286),K1286&lt;0)),"要確認：時刻・時間・料金",IF(COUNTIFS(OtherPorts[作業日],A1286,OtherPorts[曳船名],B1286,OtherPorts[船名],D1286,OtherPorts[門司港発],F1286)&gt;1,"要確認：同じ他港作業が重複",IF(OR(NOT(ISNUMBER(O1286)),M1286="未確認"),"要確認：時間・根拠未確認","確認済")))))</f>
        <v/>
      </c>
      <c r="S1286" s="10" t="str">
        <f>IF(B1286="","",IF(ISNUMBER(K1286),0,1))</f>
        <v/>
      </c>
    </row>
    <row r="1287" spans="1:19" ht="24.95" customHeight="1" x14ac:dyDescent="0.2">
      <c r="A1287" s="20"/>
      <c r="B1287" s="7"/>
      <c r="C1287" s="7"/>
      <c r="D1287" s="7"/>
      <c r="E1287" s="7"/>
      <c r="F1287" s="26"/>
      <c r="G1287" s="26"/>
      <c r="H1287" s="26"/>
      <c r="I1287" s="26"/>
      <c r="J1287" s="32"/>
      <c r="K1287" s="35"/>
      <c r="L1287" s="7"/>
      <c r="M1287" s="7"/>
      <c r="N1287" s="7"/>
      <c r="O1287" s="18" t="str">
        <f>IF(B1287="","",IF(AND(ISNUMBER(F1287),ISNUMBER(I1287),I1287&gt;=F1287),ROUND((I1287-F1287)*24,4),IF(OR(F1287&lt;&gt;"",I1287&lt;&gt;""),"",IF(AND(ISNUMBER(J1287),J1287&gt;=0),J1287,""))))</f>
        <v/>
      </c>
      <c r="P1287" s="10" t="str">
        <f>IF(B1287="","",IF(AND(ISNUMBER(F1287),ISNUMBER(I1287),I1287&gt;=F1287),"実績：門司発～門司着",IF(OR(F1287&lt;&gt;"",I1287&lt;&gt;""),"要確認：時刻不足・逆転",IF(AND(ISNUMBER(J1287),J1287&gt;=0),"実績：記録の時間","未確認"))))</f>
        <v/>
      </c>
      <c r="Q1287" s="10" t="str">
        <f>IF(B1287="","",IF(ISNUMBER(A1287),YEAR(A1287)-IF(MONTH(A1287)&lt;4,1,0),""))</f>
        <v/>
      </c>
      <c r="R1287" s="10" t="str">
        <f>IF(B1287="","",IF(OR(NOT(ISNUMBER(A1287)),C1287="",D1287="",L1287="",M1287="",AND(B1287&lt;&gt;"関豊丸",B1287&lt;&gt;"長豊丸")),"要確認：対象船・基本項目",IF(OR(P1287="要確認：時刻不足・逆転",AND(ISNUMBER(G1287),ISNUMBER(H1287),H1287&lt;G1287),AND(ISNUMBER(F1287),ISNUMBER(G1287),G1287&lt;F1287),AND(ISNUMBER(H1287),ISNUMBER(I1287),I1287&lt;H1287),AND(ISNUMBER(J1287),J1287&lt;0),AND(ISNUMBER(K1287),K1287&lt;0)),"要確認：時刻・時間・料金",IF(COUNTIFS(OtherPorts[作業日],A1287,OtherPorts[曳船名],B1287,OtherPorts[船名],D1287,OtherPorts[門司港発],F1287)&gt;1,"要確認：同じ他港作業が重複",IF(OR(NOT(ISNUMBER(O1287)),M1287="未確認"),"要確認：時間・根拠未確認","確認済")))))</f>
        <v/>
      </c>
      <c r="S1287" s="10" t="str">
        <f>IF(B1287="","",IF(ISNUMBER(K1287),0,1))</f>
        <v/>
      </c>
    </row>
    <row r="1288" spans="1:19" ht="24.95" customHeight="1" x14ac:dyDescent="0.2">
      <c r="A1288" s="20"/>
      <c r="B1288" s="7"/>
      <c r="C1288" s="7"/>
      <c r="D1288" s="7"/>
      <c r="E1288" s="7"/>
      <c r="F1288" s="26"/>
      <c r="G1288" s="26"/>
      <c r="H1288" s="26"/>
      <c r="I1288" s="26"/>
      <c r="J1288" s="32"/>
      <c r="K1288" s="35"/>
      <c r="L1288" s="7"/>
      <c r="M1288" s="7"/>
      <c r="N1288" s="7"/>
      <c r="O1288" s="18" t="str">
        <f>IF(B1288="","",IF(AND(ISNUMBER(F1288),ISNUMBER(I1288),I1288&gt;=F1288),ROUND((I1288-F1288)*24,4),IF(OR(F1288&lt;&gt;"",I1288&lt;&gt;""),"",IF(AND(ISNUMBER(J1288),J1288&gt;=0),J1288,""))))</f>
        <v/>
      </c>
      <c r="P1288" s="10" t="str">
        <f>IF(B1288="","",IF(AND(ISNUMBER(F1288),ISNUMBER(I1288),I1288&gt;=F1288),"実績：門司発～門司着",IF(OR(F1288&lt;&gt;"",I1288&lt;&gt;""),"要確認：時刻不足・逆転",IF(AND(ISNUMBER(J1288),J1288&gt;=0),"実績：記録の時間","未確認"))))</f>
        <v/>
      </c>
      <c r="Q1288" s="10" t="str">
        <f>IF(B1288="","",IF(ISNUMBER(A1288),YEAR(A1288)-IF(MONTH(A1288)&lt;4,1,0),""))</f>
        <v/>
      </c>
      <c r="R1288" s="10" t="str">
        <f>IF(B1288="","",IF(OR(NOT(ISNUMBER(A1288)),C1288="",D1288="",L1288="",M1288="",AND(B1288&lt;&gt;"関豊丸",B1288&lt;&gt;"長豊丸")),"要確認：対象船・基本項目",IF(OR(P1288="要確認：時刻不足・逆転",AND(ISNUMBER(G1288),ISNUMBER(H1288),H1288&lt;G1288),AND(ISNUMBER(F1288),ISNUMBER(G1288),G1288&lt;F1288),AND(ISNUMBER(H1288),ISNUMBER(I1288),I1288&lt;H1288),AND(ISNUMBER(J1288),J1288&lt;0),AND(ISNUMBER(K1288),K1288&lt;0)),"要確認：時刻・時間・料金",IF(COUNTIFS(OtherPorts[作業日],A1288,OtherPorts[曳船名],B1288,OtherPorts[船名],D1288,OtherPorts[門司港発],F1288)&gt;1,"要確認：同じ他港作業が重複",IF(OR(NOT(ISNUMBER(O1288)),M1288="未確認"),"要確認：時間・根拠未確認","確認済")))))</f>
        <v/>
      </c>
      <c r="S1288" s="10" t="str">
        <f>IF(B1288="","",IF(ISNUMBER(K1288),0,1))</f>
        <v/>
      </c>
    </row>
    <row r="1289" spans="1:19" ht="24.95" customHeight="1" x14ac:dyDescent="0.2">
      <c r="A1289" s="20"/>
      <c r="B1289" s="7"/>
      <c r="C1289" s="7"/>
      <c r="D1289" s="7"/>
      <c r="E1289" s="7"/>
      <c r="F1289" s="26"/>
      <c r="G1289" s="26"/>
      <c r="H1289" s="26"/>
      <c r="I1289" s="26"/>
      <c r="J1289" s="32"/>
      <c r="K1289" s="35"/>
      <c r="L1289" s="7"/>
      <c r="M1289" s="7"/>
      <c r="N1289" s="7"/>
      <c r="O1289" s="18" t="str">
        <f>IF(B1289="","",IF(AND(ISNUMBER(F1289),ISNUMBER(I1289),I1289&gt;=F1289),ROUND((I1289-F1289)*24,4),IF(OR(F1289&lt;&gt;"",I1289&lt;&gt;""),"",IF(AND(ISNUMBER(J1289),J1289&gt;=0),J1289,""))))</f>
        <v/>
      </c>
      <c r="P1289" s="10" t="str">
        <f>IF(B1289="","",IF(AND(ISNUMBER(F1289),ISNUMBER(I1289),I1289&gt;=F1289),"実績：門司発～門司着",IF(OR(F1289&lt;&gt;"",I1289&lt;&gt;""),"要確認：時刻不足・逆転",IF(AND(ISNUMBER(J1289),J1289&gt;=0),"実績：記録の時間","未確認"))))</f>
        <v/>
      </c>
      <c r="Q1289" s="10" t="str">
        <f>IF(B1289="","",IF(ISNUMBER(A1289),YEAR(A1289)-IF(MONTH(A1289)&lt;4,1,0),""))</f>
        <v/>
      </c>
      <c r="R1289" s="10" t="str">
        <f>IF(B1289="","",IF(OR(NOT(ISNUMBER(A1289)),C1289="",D1289="",L1289="",M1289="",AND(B1289&lt;&gt;"関豊丸",B1289&lt;&gt;"長豊丸")),"要確認：対象船・基本項目",IF(OR(P1289="要確認：時刻不足・逆転",AND(ISNUMBER(G1289),ISNUMBER(H1289),H1289&lt;G1289),AND(ISNUMBER(F1289),ISNUMBER(G1289),G1289&lt;F1289),AND(ISNUMBER(H1289),ISNUMBER(I1289),I1289&lt;H1289),AND(ISNUMBER(J1289),J1289&lt;0),AND(ISNUMBER(K1289),K1289&lt;0)),"要確認：時刻・時間・料金",IF(COUNTIFS(OtherPorts[作業日],A1289,OtherPorts[曳船名],B1289,OtherPorts[船名],D1289,OtherPorts[門司港発],F1289)&gt;1,"要確認：同じ他港作業が重複",IF(OR(NOT(ISNUMBER(O1289)),M1289="未確認"),"要確認：時間・根拠未確認","確認済")))))</f>
        <v/>
      </c>
      <c r="S1289" s="10" t="str">
        <f>IF(B1289="","",IF(ISNUMBER(K1289),0,1))</f>
        <v/>
      </c>
    </row>
    <row r="1290" spans="1:19" ht="24.95" customHeight="1" x14ac:dyDescent="0.2">
      <c r="A1290" s="20"/>
      <c r="B1290" s="7"/>
      <c r="C1290" s="7"/>
      <c r="D1290" s="7"/>
      <c r="E1290" s="7"/>
      <c r="F1290" s="26"/>
      <c r="G1290" s="26"/>
      <c r="H1290" s="26"/>
      <c r="I1290" s="26"/>
      <c r="J1290" s="32"/>
      <c r="K1290" s="35"/>
      <c r="L1290" s="7"/>
      <c r="M1290" s="7"/>
      <c r="N1290" s="7"/>
      <c r="O1290" s="18" t="str">
        <f>IF(B1290="","",IF(AND(ISNUMBER(F1290),ISNUMBER(I1290),I1290&gt;=F1290),ROUND((I1290-F1290)*24,4),IF(OR(F1290&lt;&gt;"",I1290&lt;&gt;""),"",IF(AND(ISNUMBER(J1290),J1290&gt;=0),J1290,""))))</f>
        <v/>
      </c>
      <c r="P1290" s="10" t="str">
        <f>IF(B1290="","",IF(AND(ISNUMBER(F1290),ISNUMBER(I1290),I1290&gt;=F1290),"実績：門司発～門司着",IF(OR(F1290&lt;&gt;"",I1290&lt;&gt;""),"要確認：時刻不足・逆転",IF(AND(ISNUMBER(J1290),J1290&gt;=0),"実績：記録の時間","未確認"))))</f>
        <v/>
      </c>
      <c r="Q1290" s="10" t="str">
        <f>IF(B1290="","",IF(ISNUMBER(A1290),YEAR(A1290)-IF(MONTH(A1290)&lt;4,1,0),""))</f>
        <v/>
      </c>
      <c r="R1290" s="10" t="str">
        <f>IF(B1290="","",IF(OR(NOT(ISNUMBER(A1290)),C1290="",D1290="",L1290="",M1290="",AND(B1290&lt;&gt;"関豊丸",B1290&lt;&gt;"長豊丸")),"要確認：対象船・基本項目",IF(OR(P1290="要確認：時刻不足・逆転",AND(ISNUMBER(G1290),ISNUMBER(H1290),H1290&lt;G1290),AND(ISNUMBER(F1290),ISNUMBER(G1290),G1290&lt;F1290),AND(ISNUMBER(H1290),ISNUMBER(I1290),I1290&lt;H1290),AND(ISNUMBER(J1290),J1290&lt;0),AND(ISNUMBER(K1290),K1290&lt;0)),"要確認：時刻・時間・料金",IF(COUNTIFS(OtherPorts[作業日],A1290,OtherPorts[曳船名],B1290,OtherPorts[船名],D1290,OtherPorts[門司港発],F1290)&gt;1,"要確認：同じ他港作業が重複",IF(OR(NOT(ISNUMBER(O1290)),M1290="未確認"),"要確認：時間・根拠未確認","確認済")))))</f>
        <v/>
      </c>
      <c r="S1290" s="10" t="str">
        <f>IF(B1290="","",IF(ISNUMBER(K1290),0,1))</f>
        <v/>
      </c>
    </row>
    <row r="1291" spans="1:19" ht="24.95" customHeight="1" x14ac:dyDescent="0.2">
      <c r="A1291" s="20"/>
      <c r="B1291" s="7"/>
      <c r="C1291" s="7"/>
      <c r="D1291" s="7"/>
      <c r="E1291" s="7"/>
      <c r="F1291" s="26"/>
      <c r="G1291" s="26"/>
      <c r="H1291" s="26"/>
      <c r="I1291" s="26"/>
      <c r="J1291" s="32"/>
      <c r="K1291" s="35"/>
      <c r="L1291" s="7"/>
      <c r="M1291" s="7"/>
      <c r="N1291" s="7"/>
      <c r="O1291" s="18" t="str">
        <f>IF(B1291="","",IF(AND(ISNUMBER(F1291),ISNUMBER(I1291),I1291&gt;=F1291),ROUND((I1291-F1291)*24,4),IF(OR(F1291&lt;&gt;"",I1291&lt;&gt;""),"",IF(AND(ISNUMBER(J1291),J1291&gt;=0),J1291,""))))</f>
        <v/>
      </c>
      <c r="P1291" s="10" t="str">
        <f>IF(B1291="","",IF(AND(ISNUMBER(F1291),ISNUMBER(I1291),I1291&gt;=F1291),"実績：門司発～門司着",IF(OR(F1291&lt;&gt;"",I1291&lt;&gt;""),"要確認：時刻不足・逆転",IF(AND(ISNUMBER(J1291),J1291&gt;=0),"実績：記録の時間","未確認"))))</f>
        <v/>
      </c>
      <c r="Q1291" s="10" t="str">
        <f>IF(B1291="","",IF(ISNUMBER(A1291),YEAR(A1291)-IF(MONTH(A1291)&lt;4,1,0),""))</f>
        <v/>
      </c>
      <c r="R1291" s="10" t="str">
        <f>IF(B1291="","",IF(OR(NOT(ISNUMBER(A1291)),C1291="",D1291="",L1291="",M1291="",AND(B1291&lt;&gt;"関豊丸",B1291&lt;&gt;"長豊丸")),"要確認：対象船・基本項目",IF(OR(P1291="要確認：時刻不足・逆転",AND(ISNUMBER(G1291),ISNUMBER(H1291),H1291&lt;G1291),AND(ISNUMBER(F1291),ISNUMBER(G1291),G1291&lt;F1291),AND(ISNUMBER(H1291),ISNUMBER(I1291),I1291&lt;H1291),AND(ISNUMBER(J1291),J1291&lt;0),AND(ISNUMBER(K1291),K1291&lt;0)),"要確認：時刻・時間・料金",IF(COUNTIFS(OtherPorts[作業日],A1291,OtherPorts[曳船名],B1291,OtherPorts[船名],D1291,OtherPorts[門司港発],F1291)&gt;1,"要確認：同じ他港作業が重複",IF(OR(NOT(ISNUMBER(O1291)),M1291="未確認"),"要確認：時間・根拠未確認","確認済")))))</f>
        <v/>
      </c>
      <c r="S1291" s="10" t="str">
        <f>IF(B1291="","",IF(ISNUMBER(K1291),0,1))</f>
        <v/>
      </c>
    </row>
    <row r="1292" spans="1:19" ht="24.95" customHeight="1" x14ac:dyDescent="0.2">
      <c r="A1292" s="20"/>
      <c r="B1292" s="7"/>
      <c r="C1292" s="7"/>
      <c r="D1292" s="7"/>
      <c r="E1292" s="7"/>
      <c r="F1292" s="26"/>
      <c r="G1292" s="26"/>
      <c r="H1292" s="26"/>
      <c r="I1292" s="26"/>
      <c r="J1292" s="32"/>
      <c r="K1292" s="35"/>
      <c r="L1292" s="7"/>
      <c r="M1292" s="7"/>
      <c r="N1292" s="7"/>
      <c r="O1292" s="18" t="str">
        <f>IF(B1292="","",IF(AND(ISNUMBER(F1292),ISNUMBER(I1292),I1292&gt;=F1292),ROUND((I1292-F1292)*24,4),IF(OR(F1292&lt;&gt;"",I1292&lt;&gt;""),"",IF(AND(ISNUMBER(J1292),J1292&gt;=0),J1292,""))))</f>
        <v/>
      </c>
      <c r="P1292" s="10" t="str">
        <f>IF(B1292="","",IF(AND(ISNUMBER(F1292),ISNUMBER(I1292),I1292&gt;=F1292),"実績：門司発～門司着",IF(OR(F1292&lt;&gt;"",I1292&lt;&gt;""),"要確認：時刻不足・逆転",IF(AND(ISNUMBER(J1292),J1292&gt;=0),"実績：記録の時間","未確認"))))</f>
        <v/>
      </c>
      <c r="Q1292" s="10" t="str">
        <f>IF(B1292="","",IF(ISNUMBER(A1292),YEAR(A1292)-IF(MONTH(A1292)&lt;4,1,0),""))</f>
        <v/>
      </c>
      <c r="R1292" s="10" t="str">
        <f>IF(B1292="","",IF(OR(NOT(ISNUMBER(A1292)),C1292="",D1292="",L1292="",M1292="",AND(B1292&lt;&gt;"関豊丸",B1292&lt;&gt;"長豊丸")),"要確認：対象船・基本項目",IF(OR(P1292="要確認：時刻不足・逆転",AND(ISNUMBER(G1292),ISNUMBER(H1292),H1292&lt;G1292),AND(ISNUMBER(F1292),ISNUMBER(G1292),G1292&lt;F1292),AND(ISNUMBER(H1292),ISNUMBER(I1292),I1292&lt;H1292),AND(ISNUMBER(J1292),J1292&lt;0),AND(ISNUMBER(K1292),K1292&lt;0)),"要確認：時刻・時間・料金",IF(COUNTIFS(OtherPorts[作業日],A1292,OtherPorts[曳船名],B1292,OtherPorts[船名],D1292,OtherPorts[門司港発],F1292)&gt;1,"要確認：同じ他港作業が重複",IF(OR(NOT(ISNUMBER(O1292)),M1292="未確認"),"要確認：時間・根拠未確認","確認済")))))</f>
        <v/>
      </c>
      <c r="S1292" s="10" t="str">
        <f>IF(B1292="","",IF(ISNUMBER(K1292),0,1))</f>
        <v/>
      </c>
    </row>
    <row r="1293" spans="1:19" ht="24.95" customHeight="1" x14ac:dyDescent="0.2">
      <c r="A1293" s="20"/>
      <c r="B1293" s="7"/>
      <c r="C1293" s="7"/>
      <c r="D1293" s="7"/>
      <c r="E1293" s="7"/>
      <c r="F1293" s="26"/>
      <c r="G1293" s="26"/>
      <c r="H1293" s="26"/>
      <c r="I1293" s="26"/>
      <c r="J1293" s="32"/>
      <c r="K1293" s="35"/>
      <c r="L1293" s="7"/>
      <c r="M1293" s="7"/>
      <c r="N1293" s="7"/>
      <c r="O1293" s="18" t="str">
        <f>IF(B1293="","",IF(AND(ISNUMBER(F1293),ISNUMBER(I1293),I1293&gt;=F1293),ROUND((I1293-F1293)*24,4),IF(OR(F1293&lt;&gt;"",I1293&lt;&gt;""),"",IF(AND(ISNUMBER(J1293),J1293&gt;=0),J1293,""))))</f>
        <v/>
      </c>
      <c r="P1293" s="10" t="str">
        <f>IF(B1293="","",IF(AND(ISNUMBER(F1293),ISNUMBER(I1293),I1293&gt;=F1293),"実績：門司発～門司着",IF(OR(F1293&lt;&gt;"",I1293&lt;&gt;""),"要確認：時刻不足・逆転",IF(AND(ISNUMBER(J1293),J1293&gt;=0),"実績：記録の時間","未確認"))))</f>
        <v/>
      </c>
      <c r="Q1293" s="10" t="str">
        <f>IF(B1293="","",IF(ISNUMBER(A1293),YEAR(A1293)-IF(MONTH(A1293)&lt;4,1,0),""))</f>
        <v/>
      </c>
      <c r="R1293" s="10" t="str">
        <f>IF(B1293="","",IF(OR(NOT(ISNUMBER(A1293)),C1293="",D1293="",L1293="",M1293="",AND(B1293&lt;&gt;"関豊丸",B1293&lt;&gt;"長豊丸")),"要確認：対象船・基本項目",IF(OR(P1293="要確認：時刻不足・逆転",AND(ISNUMBER(G1293),ISNUMBER(H1293),H1293&lt;G1293),AND(ISNUMBER(F1293),ISNUMBER(G1293),G1293&lt;F1293),AND(ISNUMBER(H1293),ISNUMBER(I1293),I1293&lt;H1293),AND(ISNUMBER(J1293),J1293&lt;0),AND(ISNUMBER(K1293),K1293&lt;0)),"要確認：時刻・時間・料金",IF(COUNTIFS(OtherPorts[作業日],A1293,OtherPorts[曳船名],B1293,OtherPorts[船名],D1293,OtherPorts[門司港発],F1293)&gt;1,"要確認：同じ他港作業が重複",IF(OR(NOT(ISNUMBER(O1293)),M1293="未確認"),"要確認：時間・根拠未確認","確認済")))))</f>
        <v/>
      </c>
      <c r="S1293" s="10" t="str">
        <f>IF(B1293="","",IF(ISNUMBER(K1293),0,1))</f>
        <v/>
      </c>
    </row>
    <row r="1294" spans="1:19" ht="24.95" customHeight="1" x14ac:dyDescent="0.2">
      <c r="A1294" s="20"/>
      <c r="B1294" s="7"/>
      <c r="C1294" s="7"/>
      <c r="D1294" s="7"/>
      <c r="E1294" s="7"/>
      <c r="F1294" s="26"/>
      <c r="G1294" s="26"/>
      <c r="H1294" s="26"/>
      <c r="I1294" s="26"/>
      <c r="J1294" s="32"/>
      <c r="K1294" s="35"/>
      <c r="L1294" s="7"/>
      <c r="M1294" s="7"/>
      <c r="N1294" s="7"/>
      <c r="O1294" s="18" t="str">
        <f>IF(B1294="","",IF(AND(ISNUMBER(F1294),ISNUMBER(I1294),I1294&gt;=F1294),ROUND((I1294-F1294)*24,4),IF(OR(F1294&lt;&gt;"",I1294&lt;&gt;""),"",IF(AND(ISNUMBER(J1294),J1294&gt;=0),J1294,""))))</f>
        <v/>
      </c>
      <c r="P1294" s="10" t="str">
        <f>IF(B1294="","",IF(AND(ISNUMBER(F1294),ISNUMBER(I1294),I1294&gt;=F1294),"実績：門司発～門司着",IF(OR(F1294&lt;&gt;"",I1294&lt;&gt;""),"要確認：時刻不足・逆転",IF(AND(ISNUMBER(J1294),J1294&gt;=0),"実績：記録の時間","未確認"))))</f>
        <v/>
      </c>
      <c r="Q1294" s="10" t="str">
        <f>IF(B1294="","",IF(ISNUMBER(A1294),YEAR(A1294)-IF(MONTH(A1294)&lt;4,1,0),""))</f>
        <v/>
      </c>
      <c r="R1294" s="10" t="str">
        <f>IF(B1294="","",IF(OR(NOT(ISNUMBER(A1294)),C1294="",D1294="",L1294="",M1294="",AND(B1294&lt;&gt;"関豊丸",B1294&lt;&gt;"長豊丸")),"要確認：対象船・基本項目",IF(OR(P1294="要確認：時刻不足・逆転",AND(ISNUMBER(G1294),ISNUMBER(H1294),H1294&lt;G1294),AND(ISNUMBER(F1294),ISNUMBER(G1294),G1294&lt;F1294),AND(ISNUMBER(H1294),ISNUMBER(I1294),I1294&lt;H1294),AND(ISNUMBER(J1294),J1294&lt;0),AND(ISNUMBER(K1294),K1294&lt;0)),"要確認：時刻・時間・料金",IF(COUNTIFS(OtherPorts[作業日],A1294,OtherPorts[曳船名],B1294,OtherPorts[船名],D1294,OtherPorts[門司港発],F1294)&gt;1,"要確認：同じ他港作業が重複",IF(OR(NOT(ISNUMBER(O1294)),M1294="未確認"),"要確認：時間・根拠未確認","確認済")))))</f>
        <v/>
      </c>
      <c r="S1294" s="10" t="str">
        <f>IF(B1294="","",IF(ISNUMBER(K1294),0,1))</f>
        <v/>
      </c>
    </row>
    <row r="1295" spans="1:19" ht="24.95" customHeight="1" x14ac:dyDescent="0.2">
      <c r="A1295" s="20"/>
      <c r="B1295" s="7"/>
      <c r="C1295" s="7"/>
      <c r="D1295" s="7"/>
      <c r="E1295" s="7"/>
      <c r="F1295" s="26"/>
      <c r="G1295" s="26"/>
      <c r="H1295" s="26"/>
      <c r="I1295" s="26"/>
      <c r="J1295" s="32"/>
      <c r="K1295" s="35"/>
      <c r="L1295" s="7"/>
      <c r="M1295" s="7"/>
      <c r="N1295" s="7"/>
      <c r="O1295" s="18" t="str">
        <f>IF(B1295="","",IF(AND(ISNUMBER(F1295),ISNUMBER(I1295),I1295&gt;=F1295),ROUND((I1295-F1295)*24,4),IF(OR(F1295&lt;&gt;"",I1295&lt;&gt;""),"",IF(AND(ISNUMBER(J1295),J1295&gt;=0),J1295,""))))</f>
        <v/>
      </c>
      <c r="P1295" s="10" t="str">
        <f>IF(B1295="","",IF(AND(ISNUMBER(F1295),ISNUMBER(I1295),I1295&gt;=F1295),"実績：門司発～門司着",IF(OR(F1295&lt;&gt;"",I1295&lt;&gt;""),"要確認：時刻不足・逆転",IF(AND(ISNUMBER(J1295),J1295&gt;=0),"実績：記録の時間","未確認"))))</f>
        <v/>
      </c>
      <c r="Q1295" s="10" t="str">
        <f>IF(B1295="","",IF(ISNUMBER(A1295),YEAR(A1295)-IF(MONTH(A1295)&lt;4,1,0),""))</f>
        <v/>
      </c>
      <c r="R1295" s="10" t="str">
        <f>IF(B1295="","",IF(OR(NOT(ISNUMBER(A1295)),C1295="",D1295="",L1295="",M1295="",AND(B1295&lt;&gt;"関豊丸",B1295&lt;&gt;"長豊丸")),"要確認：対象船・基本項目",IF(OR(P1295="要確認：時刻不足・逆転",AND(ISNUMBER(G1295),ISNUMBER(H1295),H1295&lt;G1295),AND(ISNUMBER(F1295),ISNUMBER(G1295),G1295&lt;F1295),AND(ISNUMBER(H1295),ISNUMBER(I1295),I1295&lt;H1295),AND(ISNUMBER(J1295),J1295&lt;0),AND(ISNUMBER(K1295),K1295&lt;0)),"要確認：時刻・時間・料金",IF(COUNTIFS(OtherPorts[作業日],A1295,OtherPorts[曳船名],B1295,OtherPorts[船名],D1295,OtherPorts[門司港発],F1295)&gt;1,"要確認：同じ他港作業が重複",IF(OR(NOT(ISNUMBER(O1295)),M1295="未確認"),"要確認：時間・根拠未確認","確認済")))))</f>
        <v/>
      </c>
      <c r="S1295" s="10" t="str">
        <f>IF(B1295="","",IF(ISNUMBER(K1295),0,1))</f>
        <v/>
      </c>
    </row>
    <row r="1296" spans="1:19" ht="24.95" customHeight="1" x14ac:dyDescent="0.2">
      <c r="A1296" s="20"/>
      <c r="B1296" s="7"/>
      <c r="C1296" s="7"/>
      <c r="D1296" s="7"/>
      <c r="E1296" s="7"/>
      <c r="F1296" s="26"/>
      <c r="G1296" s="26"/>
      <c r="H1296" s="26"/>
      <c r="I1296" s="26"/>
      <c r="J1296" s="32"/>
      <c r="K1296" s="35"/>
      <c r="L1296" s="7"/>
      <c r="M1296" s="7"/>
      <c r="N1296" s="7"/>
      <c r="O1296" s="18" t="str">
        <f>IF(B1296="","",IF(AND(ISNUMBER(F1296),ISNUMBER(I1296),I1296&gt;=F1296),ROUND((I1296-F1296)*24,4),IF(OR(F1296&lt;&gt;"",I1296&lt;&gt;""),"",IF(AND(ISNUMBER(J1296),J1296&gt;=0),J1296,""))))</f>
        <v/>
      </c>
      <c r="P1296" s="10" t="str">
        <f>IF(B1296="","",IF(AND(ISNUMBER(F1296),ISNUMBER(I1296),I1296&gt;=F1296),"実績：門司発～門司着",IF(OR(F1296&lt;&gt;"",I1296&lt;&gt;""),"要確認：時刻不足・逆転",IF(AND(ISNUMBER(J1296),J1296&gt;=0),"実績：記録の時間","未確認"))))</f>
        <v/>
      </c>
      <c r="Q1296" s="10" t="str">
        <f>IF(B1296="","",IF(ISNUMBER(A1296),YEAR(A1296)-IF(MONTH(A1296)&lt;4,1,0),""))</f>
        <v/>
      </c>
      <c r="R1296" s="10" t="str">
        <f>IF(B1296="","",IF(OR(NOT(ISNUMBER(A1296)),C1296="",D1296="",L1296="",M1296="",AND(B1296&lt;&gt;"関豊丸",B1296&lt;&gt;"長豊丸")),"要確認：対象船・基本項目",IF(OR(P1296="要確認：時刻不足・逆転",AND(ISNUMBER(G1296),ISNUMBER(H1296),H1296&lt;G1296),AND(ISNUMBER(F1296),ISNUMBER(G1296),G1296&lt;F1296),AND(ISNUMBER(H1296),ISNUMBER(I1296),I1296&lt;H1296),AND(ISNUMBER(J1296),J1296&lt;0),AND(ISNUMBER(K1296),K1296&lt;0)),"要確認：時刻・時間・料金",IF(COUNTIFS(OtherPorts[作業日],A1296,OtherPorts[曳船名],B1296,OtherPorts[船名],D1296,OtherPorts[門司港発],F1296)&gt;1,"要確認：同じ他港作業が重複",IF(OR(NOT(ISNUMBER(O1296)),M1296="未確認"),"要確認：時間・根拠未確認","確認済")))))</f>
        <v/>
      </c>
      <c r="S1296" s="10" t="str">
        <f>IF(B1296="","",IF(ISNUMBER(K1296),0,1))</f>
        <v/>
      </c>
    </row>
    <row r="1297" spans="1:19" ht="24.95" customHeight="1" x14ac:dyDescent="0.2">
      <c r="A1297" s="20"/>
      <c r="B1297" s="7"/>
      <c r="C1297" s="7"/>
      <c r="D1297" s="7"/>
      <c r="E1297" s="7"/>
      <c r="F1297" s="26"/>
      <c r="G1297" s="26"/>
      <c r="H1297" s="26"/>
      <c r="I1297" s="26"/>
      <c r="J1297" s="32"/>
      <c r="K1297" s="35"/>
      <c r="L1297" s="7"/>
      <c r="M1297" s="7"/>
      <c r="N1297" s="7"/>
      <c r="O1297" s="18" t="str">
        <f>IF(B1297="","",IF(AND(ISNUMBER(F1297),ISNUMBER(I1297),I1297&gt;=F1297),ROUND((I1297-F1297)*24,4),IF(OR(F1297&lt;&gt;"",I1297&lt;&gt;""),"",IF(AND(ISNUMBER(J1297),J1297&gt;=0),J1297,""))))</f>
        <v/>
      </c>
      <c r="P1297" s="10" t="str">
        <f>IF(B1297="","",IF(AND(ISNUMBER(F1297),ISNUMBER(I1297),I1297&gt;=F1297),"実績：門司発～門司着",IF(OR(F1297&lt;&gt;"",I1297&lt;&gt;""),"要確認：時刻不足・逆転",IF(AND(ISNUMBER(J1297),J1297&gt;=0),"実績：記録の時間","未確認"))))</f>
        <v/>
      </c>
      <c r="Q1297" s="10" t="str">
        <f>IF(B1297="","",IF(ISNUMBER(A1297),YEAR(A1297)-IF(MONTH(A1297)&lt;4,1,0),""))</f>
        <v/>
      </c>
      <c r="R1297" s="10" t="str">
        <f>IF(B1297="","",IF(OR(NOT(ISNUMBER(A1297)),C1297="",D1297="",L1297="",M1297="",AND(B1297&lt;&gt;"関豊丸",B1297&lt;&gt;"長豊丸")),"要確認：対象船・基本項目",IF(OR(P1297="要確認：時刻不足・逆転",AND(ISNUMBER(G1297),ISNUMBER(H1297),H1297&lt;G1297),AND(ISNUMBER(F1297),ISNUMBER(G1297),G1297&lt;F1297),AND(ISNUMBER(H1297),ISNUMBER(I1297),I1297&lt;H1297),AND(ISNUMBER(J1297),J1297&lt;0),AND(ISNUMBER(K1297),K1297&lt;0)),"要確認：時刻・時間・料金",IF(COUNTIFS(OtherPorts[作業日],A1297,OtherPorts[曳船名],B1297,OtherPorts[船名],D1297,OtherPorts[門司港発],F1297)&gt;1,"要確認：同じ他港作業が重複",IF(OR(NOT(ISNUMBER(O1297)),M1297="未確認"),"要確認：時間・根拠未確認","確認済")))))</f>
        <v/>
      </c>
      <c r="S1297" s="10" t="str">
        <f>IF(B1297="","",IF(ISNUMBER(K1297),0,1))</f>
        <v/>
      </c>
    </row>
    <row r="1298" spans="1:19" ht="24.95" customHeight="1" x14ac:dyDescent="0.2">
      <c r="A1298" s="20"/>
      <c r="B1298" s="7"/>
      <c r="C1298" s="7"/>
      <c r="D1298" s="7"/>
      <c r="E1298" s="7"/>
      <c r="F1298" s="26"/>
      <c r="G1298" s="26"/>
      <c r="H1298" s="26"/>
      <c r="I1298" s="26"/>
      <c r="J1298" s="32"/>
      <c r="K1298" s="35"/>
      <c r="L1298" s="7"/>
      <c r="M1298" s="7"/>
      <c r="N1298" s="7"/>
      <c r="O1298" s="18" t="str">
        <f>IF(B1298="","",IF(AND(ISNUMBER(F1298),ISNUMBER(I1298),I1298&gt;=F1298),ROUND((I1298-F1298)*24,4),IF(OR(F1298&lt;&gt;"",I1298&lt;&gt;""),"",IF(AND(ISNUMBER(J1298),J1298&gt;=0),J1298,""))))</f>
        <v/>
      </c>
      <c r="P1298" s="10" t="str">
        <f>IF(B1298="","",IF(AND(ISNUMBER(F1298),ISNUMBER(I1298),I1298&gt;=F1298),"実績：門司発～門司着",IF(OR(F1298&lt;&gt;"",I1298&lt;&gt;""),"要確認：時刻不足・逆転",IF(AND(ISNUMBER(J1298),J1298&gt;=0),"実績：記録の時間","未確認"))))</f>
        <v/>
      </c>
      <c r="Q1298" s="10" t="str">
        <f>IF(B1298="","",IF(ISNUMBER(A1298),YEAR(A1298)-IF(MONTH(A1298)&lt;4,1,0),""))</f>
        <v/>
      </c>
      <c r="R1298" s="10" t="str">
        <f>IF(B1298="","",IF(OR(NOT(ISNUMBER(A1298)),C1298="",D1298="",L1298="",M1298="",AND(B1298&lt;&gt;"関豊丸",B1298&lt;&gt;"長豊丸")),"要確認：対象船・基本項目",IF(OR(P1298="要確認：時刻不足・逆転",AND(ISNUMBER(G1298),ISNUMBER(H1298),H1298&lt;G1298),AND(ISNUMBER(F1298),ISNUMBER(G1298),G1298&lt;F1298),AND(ISNUMBER(H1298),ISNUMBER(I1298),I1298&lt;H1298),AND(ISNUMBER(J1298),J1298&lt;0),AND(ISNUMBER(K1298),K1298&lt;0)),"要確認：時刻・時間・料金",IF(COUNTIFS(OtherPorts[作業日],A1298,OtherPorts[曳船名],B1298,OtherPorts[船名],D1298,OtherPorts[門司港発],F1298)&gt;1,"要確認：同じ他港作業が重複",IF(OR(NOT(ISNUMBER(O1298)),M1298="未確認"),"要確認：時間・根拠未確認","確認済")))))</f>
        <v/>
      </c>
      <c r="S1298" s="10" t="str">
        <f>IF(B1298="","",IF(ISNUMBER(K1298),0,1))</f>
        <v/>
      </c>
    </row>
    <row r="1299" spans="1:19" ht="24.95" customHeight="1" x14ac:dyDescent="0.2">
      <c r="A1299" s="20"/>
      <c r="B1299" s="7"/>
      <c r="C1299" s="7"/>
      <c r="D1299" s="7"/>
      <c r="E1299" s="7"/>
      <c r="F1299" s="26"/>
      <c r="G1299" s="26"/>
      <c r="H1299" s="26"/>
      <c r="I1299" s="26"/>
      <c r="J1299" s="32"/>
      <c r="K1299" s="35"/>
      <c r="L1299" s="7"/>
      <c r="M1299" s="7"/>
      <c r="N1299" s="7"/>
      <c r="O1299" s="18" t="str">
        <f>IF(B1299="","",IF(AND(ISNUMBER(F1299),ISNUMBER(I1299),I1299&gt;=F1299),ROUND((I1299-F1299)*24,4),IF(OR(F1299&lt;&gt;"",I1299&lt;&gt;""),"",IF(AND(ISNUMBER(J1299),J1299&gt;=0),J1299,""))))</f>
        <v/>
      </c>
      <c r="P1299" s="10" t="str">
        <f>IF(B1299="","",IF(AND(ISNUMBER(F1299),ISNUMBER(I1299),I1299&gt;=F1299),"実績：門司発～門司着",IF(OR(F1299&lt;&gt;"",I1299&lt;&gt;""),"要確認：時刻不足・逆転",IF(AND(ISNUMBER(J1299),J1299&gt;=0),"実績：記録の時間","未確認"))))</f>
        <v/>
      </c>
      <c r="Q1299" s="10" t="str">
        <f>IF(B1299="","",IF(ISNUMBER(A1299),YEAR(A1299)-IF(MONTH(A1299)&lt;4,1,0),""))</f>
        <v/>
      </c>
      <c r="R1299" s="10" t="str">
        <f>IF(B1299="","",IF(OR(NOT(ISNUMBER(A1299)),C1299="",D1299="",L1299="",M1299="",AND(B1299&lt;&gt;"関豊丸",B1299&lt;&gt;"長豊丸")),"要確認：対象船・基本項目",IF(OR(P1299="要確認：時刻不足・逆転",AND(ISNUMBER(G1299),ISNUMBER(H1299),H1299&lt;G1299),AND(ISNUMBER(F1299),ISNUMBER(G1299),G1299&lt;F1299),AND(ISNUMBER(H1299),ISNUMBER(I1299),I1299&lt;H1299),AND(ISNUMBER(J1299),J1299&lt;0),AND(ISNUMBER(K1299),K1299&lt;0)),"要確認：時刻・時間・料金",IF(COUNTIFS(OtherPorts[作業日],A1299,OtherPorts[曳船名],B1299,OtherPorts[船名],D1299,OtherPorts[門司港発],F1299)&gt;1,"要確認：同じ他港作業が重複",IF(OR(NOT(ISNUMBER(O1299)),M1299="未確認"),"要確認：時間・根拠未確認","確認済")))))</f>
        <v/>
      </c>
      <c r="S1299" s="10" t="str">
        <f>IF(B1299="","",IF(ISNUMBER(K1299),0,1))</f>
        <v/>
      </c>
    </row>
    <row r="1300" spans="1:19" ht="24.95" customHeight="1" x14ac:dyDescent="0.2">
      <c r="A1300" s="20"/>
      <c r="B1300" s="7"/>
      <c r="C1300" s="7"/>
      <c r="D1300" s="7"/>
      <c r="E1300" s="7"/>
      <c r="F1300" s="26"/>
      <c r="G1300" s="26"/>
      <c r="H1300" s="26"/>
      <c r="I1300" s="26"/>
      <c r="J1300" s="32"/>
      <c r="K1300" s="35"/>
      <c r="L1300" s="7"/>
      <c r="M1300" s="7"/>
      <c r="N1300" s="7"/>
      <c r="O1300" s="18" t="str">
        <f>IF(B1300="","",IF(AND(ISNUMBER(F1300),ISNUMBER(I1300),I1300&gt;=F1300),ROUND((I1300-F1300)*24,4),IF(OR(F1300&lt;&gt;"",I1300&lt;&gt;""),"",IF(AND(ISNUMBER(J1300),J1300&gt;=0),J1300,""))))</f>
        <v/>
      </c>
      <c r="P1300" s="10" t="str">
        <f>IF(B1300="","",IF(AND(ISNUMBER(F1300),ISNUMBER(I1300),I1300&gt;=F1300),"実績：門司発～門司着",IF(OR(F1300&lt;&gt;"",I1300&lt;&gt;""),"要確認：時刻不足・逆転",IF(AND(ISNUMBER(J1300),J1300&gt;=0),"実績：記録の時間","未確認"))))</f>
        <v/>
      </c>
      <c r="Q1300" s="10" t="str">
        <f>IF(B1300="","",IF(ISNUMBER(A1300),YEAR(A1300)-IF(MONTH(A1300)&lt;4,1,0),""))</f>
        <v/>
      </c>
      <c r="R1300" s="10" t="str">
        <f>IF(B1300="","",IF(OR(NOT(ISNUMBER(A1300)),C1300="",D1300="",L1300="",M1300="",AND(B1300&lt;&gt;"関豊丸",B1300&lt;&gt;"長豊丸")),"要確認：対象船・基本項目",IF(OR(P1300="要確認：時刻不足・逆転",AND(ISNUMBER(G1300),ISNUMBER(H1300),H1300&lt;G1300),AND(ISNUMBER(F1300),ISNUMBER(G1300),G1300&lt;F1300),AND(ISNUMBER(H1300),ISNUMBER(I1300),I1300&lt;H1300),AND(ISNUMBER(J1300),J1300&lt;0),AND(ISNUMBER(K1300),K1300&lt;0)),"要確認：時刻・時間・料金",IF(COUNTIFS(OtherPorts[作業日],A1300,OtherPorts[曳船名],B1300,OtherPorts[船名],D1300,OtherPorts[門司港発],F1300)&gt;1,"要確認：同じ他港作業が重複",IF(OR(NOT(ISNUMBER(O1300)),M1300="未確認"),"要確認：時間・根拠未確認","確認済")))))</f>
        <v/>
      </c>
      <c r="S1300" s="10" t="str">
        <f>IF(B1300="","",IF(ISNUMBER(K1300),0,1))</f>
        <v/>
      </c>
    </row>
    <row r="1301" spans="1:19" ht="24.95" customHeight="1" x14ac:dyDescent="0.2">
      <c r="A1301" s="20"/>
      <c r="B1301" s="7"/>
      <c r="C1301" s="7"/>
      <c r="D1301" s="7"/>
      <c r="E1301" s="7"/>
      <c r="F1301" s="26"/>
      <c r="G1301" s="26"/>
      <c r="H1301" s="26"/>
      <c r="I1301" s="26"/>
      <c r="J1301" s="32"/>
      <c r="K1301" s="35"/>
      <c r="L1301" s="7"/>
      <c r="M1301" s="7"/>
      <c r="N1301" s="7"/>
      <c r="O1301" s="18" t="str">
        <f>IF(B1301="","",IF(AND(ISNUMBER(F1301),ISNUMBER(I1301),I1301&gt;=F1301),ROUND((I1301-F1301)*24,4),IF(OR(F1301&lt;&gt;"",I1301&lt;&gt;""),"",IF(AND(ISNUMBER(J1301),J1301&gt;=0),J1301,""))))</f>
        <v/>
      </c>
      <c r="P1301" s="10" t="str">
        <f>IF(B1301="","",IF(AND(ISNUMBER(F1301),ISNUMBER(I1301),I1301&gt;=F1301),"実績：門司発～門司着",IF(OR(F1301&lt;&gt;"",I1301&lt;&gt;""),"要確認：時刻不足・逆転",IF(AND(ISNUMBER(J1301),J1301&gt;=0),"実績：記録の時間","未確認"))))</f>
        <v/>
      </c>
      <c r="Q1301" s="10" t="str">
        <f>IF(B1301="","",IF(ISNUMBER(A1301),YEAR(A1301)-IF(MONTH(A1301)&lt;4,1,0),""))</f>
        <v/>
      </c>
      <c r="R1301" s="10" t="str">
        <f>IF(B1301="","",IF(OR(NOT(ISNUMBER(A1301)),C1301="",D1301="",L1301="",M1301="",AND(B1301&lt;&gt;"関豊丸",B1301&lt;&gt;"長豊丸")),"要確認：対象船・基本項目",IF(OR(P1301="要確認：時刻不足・逆転",AND(ISNUMBER(G1301),ISNUMBER(H1301),H1301&lt;G1301),AND(ISNUMBER(F1301),ISNUMBER(G1301),G1301&lt;F1301),AND(ISNUMBER(H1301),ISNUMBER(I1301),I1301&lt;H1301),AND(ISNUMBER(J1301),J1301&lt;0),AND(ISNUMBER(K1301),K1301&lt;0)),"要確認：時刻・時間・料金",IF(COUNTIFS(OtherPorts[作業日],A1301,OtherPorts[曳船名],B1301,OtherPorts[船名],D1301,OtherPorts[門司港発],F1301)&gt;1,"要確認：同じ他港作業が重複",IF(OR(NOT(ISNUMBER(O1301)),M1301="未確認"),"要確認：時間・根拠未確認","確認済")))))</f>
        <v/>
      </c>
      <c r="S1301" s="10" t="str">
        <f>IF(B1301="","",IF(ISNUMBER(K1301),0,1))</f>
        <v/>
      </c>
    </row>
    <row r="1302" spans="1:19" ht="24.95" customHeight="1" x14ac:dyDescent="0.2">
      <c r="A1302" s="20"/>
      <c r="B1302" s="7"/>
      <c r="C1302" s="7"/>
      <c r="D1302" s="7"/>
      <c r="E1302" s="7"/>
      <c r="F1302" s="26"/>
      <c r="G1302" s="26"/>
      <c r="H1302" s="26"/>
      <c r="I1302" s="26"/>
      <c r="J1302" s="32"/>
      <c r="K1302" s="35"/>
      <c r="L1302" s="7"/>
      <c r="M1302" s="7"/>
      <c r="N1302" s="7"/>
      <c r="O1302" s="18" t="str">
        <f>IF(B1302="","",IF(AND(ISNUMBER(F1302),ISNUMBER(I1302),I1302&gt;=F1302),ROUND((I1302-F1302)*24,4),IF(OR(F1302&lt;&gt;"",I1302&lt;&gt;""),"",IF(AND(ISNUMBER(J1302),J1302&gt;=0),J1302,""))))</f>
        <v/>
      </c>
      <c r="P1302" s="10" t="str">
        <f>IF(B1302="","",IF(AND(ISNUMBER(F1302),ISNUMBER(I1302),I1302&gt;=F1302),"実績：門司発～門司着",IF(OR(F1302&lt;&gt;"",I1302&lt;&gt;""),"要確認：時刻不足・逆転",IF(AND(ISNUMBER(J1302),J1302&gt;=0),"実績：記録の時間","未確認"))))</f>
        <v/>
      </c>
      <c r="Q1302" s="10" t="str">
        <f>IF(B1302="","",IF(ISNUMBER(A1302),YEAR(A1302)-IF(MONTH(A1302)&lt;4,1,0),""))</f>
        <v/>
      </c>
      <c r="R1302" s="10" t="str">
        <f>IF(B1302="","",IF(OR(NOT(ISNUMBER(A1302)),C1302="",D1302="",L1302="",M1302="",AND(B1302&lt;&gt;"関豊丸",B1302&lt;&gt;"長豊丸")),"要確認：対象船・基本項目",IF(OR(P1302="要確認：時刻不足・逆転",AND(ISNUMBER(G1302),ISNUMBER(H1302),H1302&lt;G1302),AND(ISNUMBER(F1302),ISNUMBER(G1302),G1302&lt;F1302),AND(ISNUMBER(H1302),ISNUMBER(I1302),I1302&lt;H1302),AND(ISNUMBER(J1302),J1302&lt;0),AND(ISNUMBER(K1302),K1302&lt;0)),"要確認：時刻・時間・料金",IF(COUNTIFS(OtherPorts[作業日],A1302,OtherPorts[曳船名],B1302,OtherPorts[船名],D1302,OtherPorts[門司港発],F1302)&gt;1,"要確認：同じ他港作業が重複",IF(OR(NOT(ISNUMBER(O1302)),M1302="未確認"),"要確認：時間・根拠未確認","確認済")))))</f>
        <v/>
      </c>
      <c r="S1302" s="10" t="str">
        <f>IF(B1302="","",IF(ISNUMBER(K1302),0,1))</f>
        <v/>
      </c>
    </row>
    <row r="1303" spans="1:19" ht="24.95" customHeight="1" x14ac:dyDescent="0.2">
      <c r="A1303" s="20"/>
      <c r="B1303" s="7"/>
      <c r="C1303" s="7"/>
      <c r="D1303" s="7"/>
      <c r="E1303" s="7"/>
      <c r="F1303" s="26"/>
      <c r="G1303" s="26"/>
      <c r="H1303" s="26"/>
      <c r="I1303" s="26"/>
      <c r="J1303" s="32"/>
      <c r="K1303" s="35"/>
      <c r="L1303" s="7"/>
      <c r="M1303" s="7"/>
      <c r="N1303" s="7"/>
      <c r="O1303" s="18" t="str">
        <f>IF(B1303="","",IF(AND(ISNUMBER(F1303),ISNUMBER(I1303),I1303&gt;=F1303),ROUND((I1303-F1303)*24,4),IF(OR(F1303&lt;&gt;"",I1303&lt;&gt;""),"",IF(AND(ISNUMBER(J1303),J1303&gt;=0),J1303,""))))</f>
        <v/>
      </c>
      <c r="P1303" s="10" t="str">
        <f>IF(B1303="","",IF(AND(ISNUMBER(F1303),ISNUMBER(I1303),I1303&gt;=F1303),"実績：門司発～門司着",IF(OR(F1303&lt;&gt;"",I1303&lt;&gt;""),"要確認：時刻不足・逆転",IF(AND(ISNUMBER(J1303),J1303&gt;=0),"実績：記録の時間","未確認"))))</f>
        <v/>
      </c>
      <c r="Q1303" s="10" t="str">
        <f>IF(B1303="","",IF(ISNUMBER(A1303),YEAR(A1303)-IF(MONTH(A1303)&lt;4,1,0),""))</f>
        <v/>
      </c>
      <c r="R1303" s="10" t="str">
        <f>IF(B1303="","",IF(OR(NOT(ISNUMBER(A1303)),C1303="",D1303="",L1303="",M1303="",AND(B1303&lt;&gt;"関豊丸",B1303&lt;&gt;"長豊丸")),"要確認：対象船・基本項目",IF(OR(P1303="要確認：時刻不足・逆転",AND(ISNUMBER(G1303),ISNUMBER(H1303),H1303&lt;G1303),AND(ISNUMBER(F1303),ISNUMBER(G1303),G1303&lt;F1303),AND(ISNUMBER(H1303),ISNUMBER(I1303),I1303&lt;H1303),AND(ISNUMBER(J1303),J1303&lt;0),AND(ISNUMBER(K1303),K1303&lt;0)),"要確認：時刻・時間・料金",IF(COUNTIFS(OtherPorts[作業日],A1303,OtherPorts[曳船名],B1303,OtherPorts[船名],D1303,OtherPorts[門司港発],F1303)&gt;1,"要確認：同じ他港作業が重複",IF(OR(NOT(ISNUMBER(O1303)),M1303="未確認"),"要確認：時間・根拠未確認","確認済")))))</f>
        <v/>
      </c>
      <c r="S1303" s="10" t="str">
        <f>IF(B1303="","",IF(ISNUMBER(K1303),0,1))</f>
        <v/>
      </c>
    </row>
    <row r="1304" spans="1:19" ht="24.95" customHeight="1" x14ac:dyDescent="0.2">
      <c r="A1304" s="20"/>
      <c r="B1304" s="7"/>
      <c r="C1304" s="7"/>
      <c r="D1304" s="7"/>
      <c r="E1304" s="7"/>
      <c r="F1304" s="26"/>
      <c r="G1304" s="26"/>
      <c r="H1304" s="26"/>
      <c r="I1304" s="26"/>
      <c r="J1304" s="32"/>
      <c r="K1304" s="35"/>
      <c r="L1304" s="7"/>
      <c r="M1304" s="7"/>
      <c r="N1304" s="7"/>
      <c r="O1304" s="18" t="str">
        <f>IF(B1304="","",IF(AND(ISNUMBER(F1304),ISNUMBER(I1304),I1304&gt;=F1304),ROUND((I1304-F1304)*24,4),IF(OR(F1304&lt;&gt;"",I1304&lt;&gt;""),"",IF(AND(ISNUMBER(J1304),J1304&gt;=0),J1304,""))))</f>
        <v/>
      </c>
      <c r="P1304" s="10" t="str">
        <f>IF(B1304="","",IF(AND(ISNUMBER(F1304),ISNUMBER(I1304),I1304&gt;=F1304),"実績：門司発～門司着",IF(OR(F1304&lt;&gt;"",I1304&lt;&gt;""),"要確認：時刻不足・逆転",IF(AND(ISNUMBER(J1304),J1304&gt;=0),"実績：記録の時間","未確認"))))</f>
        <v/>
      </c>
      <c r="Q1304" s="10" t="str">
        <f>IF(B1304="","",IF(ISNUMBER(A1304),YEAR(A1304)-IF(MONTH(A1304)&lt;4,1,0),""))</f>
        <v/>
      </c>
      <c r="R1304" s="10" t="str">
        <f>IF(B1304="","",IF(OR(NOT(ISNUMBER(A1304)),C1304="",D1304="",L1304="",M1304="",AND(B1304&lt;&gt;"関豊丸",B1304&lt;&gt;"長豊丸")),"要確認：対象船・基本項目",IF(OR(P1304="要確認：時刻不足・逆転",AND(ISNUMBER(G1304),ISNUMBER(H1304),H1304&lt;G1304),AND(ISNUMBER(F1304),ISNUMBER(G1304),G1304&lt;F1304),AND(ISNUMBER(H1304),ISNUMBER(I1304),I1304&lt;H1304),AND(ISNUMBER(J1304),J1304&lt;0),AND(ISNUMBER(K1304),K1304&lt;0)),"要確認：時刻・時間・料金",IF(COUNTIFS(OtherPorts[作業日],A1304,OtherPorts[曳船名],B1304,OtherPorts[船名],D1304,OtherPorts[門司港発],F1304)&gt;1,"要確認：同じ他港作業が重複",IF(OR(NOT(ISNUMBER(O1304)),M1304="未確認"),"要確認：時間・根拠未確認","確認済")))))</f>
        <v/>
      </c>
      <c r="S1304" s="10" t="str">
        <f>IF(B1304="","",IF(ISNUMBER(K1304),0,1))</f>
        <v/>
      </c>
    </row>
    <row r="1305" spans="1:19" ht="24.95" customHeight="1" x14ac:dyDescent="0.2">
      <c r="A1305" s="20"/>
      <c r="B1305" s="7"/>
      <c r="C1305" s="7"/>
      <c r="D1305" s="7"/>
      <c r="E1305" s="7"/>
      <c r="F1305" s="26"/>
      <c r="G1305" s="26"/>
      <c r="H1305" s="26"/>
      <c r="I1305" s="26"/>
      <c r="J1305" s="32"/>
      <c r="K1305" s="35"/>
      <c r="L1305" s="7"/>
      <c r="M1305" s="7"/>
      <c r="N1305" s="7"/>
      <c r="O1305" s="18" t="str">
        <f>IF(B1305="","",IF(AND(ISNUMBER(F1305),ISNUMBER(I1305),I1305&gt;=F1305),ROUND((I1305-F1305)*24,4),IF(OR(F1305&lt;&gt;"",I1305&lt;&gt;""),"",IF(AND(ISNUMBER(J1305),J1305&gt;=0),J1305,""))))</f>
        <v/>
      </c>
      <c r="P1305" s="10" t="str">
        <f>IF(B1305="","",IF(AND(ISNUMBER(F1305),ISNUMBER(I1305),I1305&gt;=F1305),"実績：門司発～門司着",IF(OR(F1305&lt;&gt;"",I1305&lt;&gt;""),"要確認：時刻不足・逆転",IF(AND(ISNUMBER(J1305),J1305&gt;=0),"実績：記録の時間","未確認"))))</f>
        <v/>
      </c>
      <c r="Q1305" s="10" t="str">
        <f>IF(B1305="","",IF(ISNUMBER(A1305),YEAR(A1305)-IF(MONTH(A1305)&lt;4,1,0),""))</f>
        <v/>
      </c>
      <c r="R1305" s="10" t="str">
        <f>IF(B1305="","",IF(OR(NOT(ISNUMBER(A1305)),C1305="",D1305="",L1305="",M1305="",AND(B1305&lt;&gt;"関豊丸",B1305&lt;&gt;"長豊丸")),"要確認：対象船・基本項目",IF(OR(P1305="要確認：時刻不足・逆転",AND(ISNUMBER(G1305),ISNUMBER(H1305),H1305&lt;G1305),AND(ISNUMBER(F1305),ISNUMBER(G1305),G1305&lt;F1305),AND(ISNUMBER(H1305),ISNUMBER(I1305),I1305&lt;H1305),AND(ISNUMBER(J1305),J1305&lt;0),AND(ISNUMBER(K1305),K1305&lt;0)),"要確認：時刻・時間・料金",IF(COUNTIFS(OtherPorts[作業日],A1305,OtherPorts[曳船名],B1305,OtherPorts[船名],D1305,OtherPorts[門司港発],F1305)&gt;1,"要確認：同じ他港作業が重複",IF(OR(NOT(ISNUMBER(O1305)),M1305="未確認"),"要確認：時間・根拠未確認","確認済")))))</f>
        <v/>
      </c>
      <c r="S1305" s="10" t="str">
        <f>IF(B1305="","",IF(ISNUMBER(K1305),0,1))</f>
        <v/>
      </c>
    </row>
    <row r="1306" spans="1:19" ht="24.95" customHeight="1" x14ac:dyDescent="0.2">
      <c r="A1306" s="20"/>
      <c r="B1306" s="7"/>
      <c r="C1306" s="7"/>
      <c r="D1306" s="7"/>
      <c r="E1306" s="7"/>
      <c r="F1306" s="26"/>
      <c r="G1306" s="26"/>
      <c r="H1306" s="26"/>
      <c r="I1306" s="26"/>
      <c r="J1306" s="32"/>
      <c r="K1306" s="35"/>
      <c r="L1306" s="7"/>
      <c r="M1306" s="7"/>
      <c r="N1306" s="7"/>
      <c r="O1306" s="18" t="str">
        <f>IF(B1306="","",IF(AND(ISNUMBER(F1306),ISNUMBER(I1306),I1306&gt;=F1306),ROUND((I1306-F1306)*24,4),IF(OR(F1306&lt;&gt;"",I1306&lt;&gt;""),"",IF(AND(ISNUMBER(J1306),J1306&gt;=0),J1306,""))))</f>
        <v/>
      </c>
      <c r="P1306" s="10" t="str">
        <f>IF(B1306="","",IF(AND(ISNUMBER(F1306),ISNUMBER(I1306),I1306&gt;=F1306),"実績：門司発～門司着",IF(OR(F1306&lt;&gt;"",I1306&lt;&gt;""),"要確認：時刻不足・逆転",IF(AND(ISNUMBER(J1306),J1306&gt;=0),"実績：記録の時間","未確認"))))</f>
        <v/>
      </c>
      <c r="Q1306" s="10" t="str">
        <f>IF(B1306="","",IF(ISNUMBER(A1306),YEAR(A1306)-IF(MONTH(A1306)&lt;4,1,0),""))</f>
        <v/>
      </c>
      <c r="R1306" s="10" t="str">
        <f>IF(B1306="","",IF(OR(NOT(ISNUMBER(A1306)),C1306="",D1306="",L1306="",M1306="",AND(B1306&lt;&gt;"関豊丸",B1306&lt;&gt;"長豊丸")),"要確認：対象船・基本項目",IF(OR(P1306="要確認：時刻不足・逆転",AND(ISNUMBER(G1306),ISNUMBER(H1306),H1306&lt;G1306),AND(ISNUMBER(F1306),ISNUMBER(G1306),G1306&lt;F1306),AND(ISNUMBER(H1306),ISNUMBER(I1306),I1306&lt;H1306),AND(ISNUMBER(J1306),J1306&lt;0),AND(ISNUMBER(K1306),K1306&lt;0)),"要確認：時刻・時間・料金",IF(COUNTIFS(OtherPorts[作業日],A1306,OtherPorts[曳船名],B1306,OtherPorts[船名],D1306,OtherPorts[門司港発],F1306)&gt;1,"要確認：同じ他港作業が重複",IF(OR(NOT(ISNUMBER(O1306)),M1306="未確認"),"要確認：時間・根拠未確認","確認済")))))</f>
        <v/>
      </c>
      <c r="S1306" s="10" t="str">
        <f>IF(B1306="","",IF(ISNUMBER(K1306),0,1))</f>
        <v/>
      </c>
    </row>
    <row r="1307" spans="1:19" ht="24.95" customHeight="1" x14ac:dyDescent="0.2">
      <c r="A1307" s="20"/>
      <c r="B1307" s="7"/>
      <c r="C1307" s="7"/>
      <c r="D1307" s="7"/>
      <c r="E1307" s="7"/>
      <c r="F1307" s="26"/>
      <c r="G1307" s="26"/>
      <c r="H1307" s="26"/>
      <c r="I1307" s="26"/>
      <c r="J1307" s="32"/>
      <c r="K1307" s="35"/>
      <c r="L1307" s="7"/>
      <c r="M1307" s="7"/>
      <c r="N1307" s="7"/>
      <c r="O1307" s="18" t="str">
        <f>IF(B1307="","",IF(AND(ISNUMBER(F1307),ISNUMBER(I1307),I1307&gt;=F1307),ROUND((I1307-F1307)*24,4),IF(OR(F1307&lt;&gt;"",I1307&lt;&gt;""),"",IF(AND(ISNUMBER(J1307),J1307&gt;=0),J1307,""))))</f>
        <v/>
      </c>
      <c r="P1307" s="10" t="str">
        <f>IF(B1307="","",IF(AND(ISNUMBER(F1307),ISNUMBER(I1307),I1307&gt;=F1307),"実績：門司発～門司着",IF(OR(F1307&lt;&gt;"",I1307&lt;&gt;""),"要確認：時刻不足・逆転",IF(AND(ISNUMBER(J1307),J1307&gt;=0),"実績：記録の時間","未確認"))))</f>
        <v/>
      </c>
      <c r="Q1307" s="10" t="str">
        <f>IF(B1307="","",IF(ISNUMBER(A1307),YEAR(A1307)-IF(MONTH(A1307)&lt;4,1,0),""))</f>
        <v/>
      </c>
      <c r="R1307" s="10" t="str">
        <f>IF(B1307="","",IF(OR(NOT(ISNUMBER(A1307)),C1307="",D1307="",L1307="",M1307="",AND(B1307&lt;&gt;"関豊丸",B1307&lt;&gt;"長豊丸")),"要確認：対象船・基本項目",IF(OR(P1307="要確認：時刻不足・逆転",AND(ISNUMBER(G1307),ISNUMBER(H1307),H1307&lt;G1307),AND(ISNUMBER(F1307),ISNUMBER(G1307),G1307&lt;F1307),AND(ISNUMBER(H1307),ISNUMBER(I1307),I1307&lt;H1307),AND(ISNUMBER(J1307),J1307&lt;0),AND(ISNUMBER(K1307),K1307&lt;0)),"要確認：時刻・時間・料金",IF(COUNTIFS(OtherPorts[作業日],A1307,OtherPorts[曳船名],B1307,OtherPorts[船名],D1307,OtherPorts[門司港発],F1307)&gt;1,"要確認：同じ他港作業が重複",IF(OR(NOT(ISNUMBER(O1307)),M1307="未確認"),"要確認：時間・根拠未確認","確認済")))))</f>
        <v/>
      </c>
      <c r="S1307" s="10" t="str">
        <f>IF(B1307="","",IF(ISNUMBER(K1307),0,1))</f>
        <v/>
      </c>
    </row>
    <row r="1308" spans="1:19" ht="24.95" customHeight="1" x14ac:dyDescent="0.2">
      <c r="A1308" s="20"/>
      <c r="B1308" s="7"/>
      <c r="C1308" s="7"/>
      <c r="D1308" s="7"/>
      <c r="E1308" s="7"/>
      <c r="F1308" s="26"/>
      <c r="G1308" s="26"/>
      <c r="H1308" s="26"/>
      <c r="I1308" s="26"/>
      <c r="J1308" s="32"/>
      <c r="K1308" s="35"/>
      <c r="L1308" s="7"/>
      <c r="M1308" s="7"/>
      <c r="N1308" s="7"/>
      <c r="O1308" s="18" t="str">
        <f>IF(B1308="","",IF(AND(ISNUMBER(F1308),ISNUMBER(I1308),I1308&gt;=F1308),ROUND((I1308-F1308)*24,4),IF(OR(F1308&lt;&gt;"",I1308&lt;&gt;""),"",IF(AND(ISNUMBER(J1308),J1308&gt;=0),J1308,""))))</f>
        <v/>
      </c>
      <c r="P1308" s="10" t="str">
        <f>IF(B1308="","",IF(AND(ISNUMBER(F1308),ISNUMBER(I1308),I1308&gt;=F1308),"実績：門司発～門司着",IF(OR(F1308&lt;&gt;"",I1308&lt;&gt;""),"要確認：時刻不足・逆転",IF(AND(ISNUMBER(J1308),J1308&gt;=0),"実績：記録の時間","未確認"))))</f>
        <v/>
      </c>
      <c r="Q1308" s="10" t="str">
        <f>IF(B1308="","",IF(ISNUMBER(A1308),YEAR(A1308)-IF(MONTH(A1308)&lt;4,1,0),""))</f>
        <v/>
      </c>
      <c r="R1308" s="10" t="str">
        <f>IF(B1308="","",IF(OR(NOT(ISNUMBER(A1308)),C1308="",D1308="",L1308="",M1308="",AND(B1308&lt;&gt;"関豊丸",B1308&lt;&gt;"長豊丸")),"要確認：対象船・基本項目",IF(OR(P1308="要確認：時刻不足・逆転",AND(ISNUMBER(G1308),ISNUMBER(H1308),H1308&lt;G1308),AND(ISNUMBER(F1308),ISNUMBER(G1308),G1308&lt;F1308),AND(ISNUMBER(H1308),ISNUMBER(I1308),I1308&lt;H1308),AND(ISNUMBER(J1308),J1308&lt;0),AND(ISNUMBER(K1308),K1308&lt;0)),"要確認：時刻・時間・料金",IF(COUNTIFS(OtherPorts[作業日],A1308,OtherPorts[曳船名],B1308,OtherPorts[船名],D1308,OtherPorts[門司港発],F1308)&gt;1,"要確認：同じ他港作業が重複",IF(OR(NOT(ISNUMBER(O1308)),M1308="未確認"),"要確認：時間・根拠未確認","確認済")))))</f>
        <v/>
      </c>
      <c r="S1308" s="10" t="str">
        <f>IF(B1308="","",IF(ISNUMBER(K1308),0,1))</f>
        <v/>
      </c>
    </row>
    <row r="1309" spans="1:19" ht="24.95" customHeight="1" x14ac:dyDescent="0.2">
      <c r="A1309" s="20"/>
      <c r="B1309" s="7"/>
      <c r="C1309" s="7"/>
      <c r="D1309" s="7"/>
      <c r="E1309" s="7"/>
      <c r="F1309" s="26"/>
      <c r="G1309" s="26"/>
      <c r="H1309" s="26"/>
      <c r="I1309" s="26"/>
      <c r="J1309" s="32"/>
      <c r="K1309" s="35"/>
      <c r="L1309" s="7"/>
      <c r="M1309" s="7"/>
      <c r="N1309" s="7"/>
      <c r="O1309" s="18" t="str">
        <f>IF(B1309="","",IF(AND(ISNUMBER(F1309),ISNUMBER(I1309),I1309&gt;=F1309),ROUND((I1309-F1309)*24,4),IF(OR(F1309&lt;&gt;"",I1309&lt;&gt;""),"",IF(AND(ISNUMBER(J1309),J1309&gt;=0),J1309,""))))</f>
        <v/>
      </c>
      <c r="P1309" s="10" t="str">
        <f>IF(B1309="","",IF(AND(ISNUMBER(F1309),ISNUMBER(I1309),I1309&gt;=F1309),"実績：門司発～門司着",IF(OR(F1309&lt;&gt;"",I1309&lt;&gt;""),"要確認：時刻不足・逆転",IF(AND(ISNUMBER(J1309),J1309&gt;=0),"実績：記録の時間","未確認"))))</f>
        <v/>
      </c>
      <c r="Q1309" s="10" t="str">
        <f>IF(B1309="","",IF(ISNUMBER(A1309),YEAR(A1309)-IF(MONTH(A1309)&lt;4,1,0),""))</f>
        <v/>
      </c>
      <c r="R1309" s="10" t="str">
        <f>IF(B1309="","",IF(OR(NOT(ISNUMBER(A1309)),C1309="",D1309="",L1309="",M1309="",AND(B1309&lt;&gt;"関豊丸",B1309&lt;&gt;"長豊丸")),"要確認：対象船・基本項目",IF(OR(P1309="要確認：時刻不足・逆転",AND(ISNUMBER(G1309),ISNUMBER(H1309),H1309&lt;G1309),AND(ISNUMBER(F1309),ISNUMBER(G1309),G1309&lt;F1309),AND(ISNUMBER(H1309),ISNUMBER(I1309),I1309&lt;H1309),AND(ISNUMBER(J1309),J1309&lt;0),AND(ISNUMBER(K1309),K1309&lt;0)),"要確認：時刻・時間・料金",IF(COUNTIFS(OtherPorts[作業日],A1309,OtherPorts[曳船名],B1309,OtherPorts[船名],D1309,OtherPorts[門司港発],F1309)&gt;1,"要確認：同じ他港作業が重複",IF(OR(NOT(ISNUMBER(O1309)),M1309="未確認"),"要確認：時間・根拠未確認","確認済")))))</f>
        <v/>
      </c>
      <c r="S1309" s="10" t="str">
        <f>IF(B1309="","",IF(ISNUMBER(K1309),0,1))</f>
        <v/>
      </c>
    </row>
    <row r="1310" spans="1:19" ht="24.95" customHeight="1" x14ac:dyDescent="0.2">
      <c r="A1310" s="20"/>
      <c r="B1310" s="7"/>
      <c r="C1310" s="7"/>
      <c r="D1310" s="7"/>
      <c r="E1310" s="7"/>
      <c r="F1310" s="26"/>
      <c r="G1310" s="26"/>
      <c r="H1310" s="26"/>
      <c r="I1310" s="26"/>
      <c r="J1310" s="32"/>
      <c r="K1310" s="35"/>
      <c r="L1310" s="7"/>
      <c r="M1310" s="7"/>
      <c r="N1310" s="7"/>
      <c r="O1310" s="18" t="str">
        <f>IF(B1310="","",IF(AND(ISNUMBER(F1310),ISNUMBER(I1310),I1310&gt;=F1310),ROUND((I1310-F1310)*24,4),IF(OR(F1310&lt;&gt;"",I1310&lt;&gt;""),"",IF(AND(ISNUMBER(J1310),J1310&gt;=0),J1310,""))))</f>
        <v/>
      </c>
      <c r="P1310" s="10" t="str">
        <f>IF(B1310="","",IF(AND(ISNUMBER(F1310),ISNUMBER(I1310),I1310&gt;=F1310),"実績：門司発～門司着",IF(OR(F1310&lt;&gt;"",I1310&lt;&gt;""),"要確認：時刻不足・逆転",IF(AND(ISNUMBER(J1310),J1310&gt;=0),"実績：記録の時間","未確認"))))</f>
        <v/>
      </c>
      <c r="Q1310" s="10" t="str">
        <f>IF(B1310="","",IF(ISNUMBER(A1310),YEAR(A1310)-IF(MONTH(A1310)&lt;4,1,0),""))</f>
        <v/>
      </c>
      <c r="R1310" s="10" t="str">
        <f>IF(B1310="","",IF(OR(NOT(ISNUMBER(A1310)),C1310="",D1310="",L1310="",M1310="",AND(B1310&lt;&gt;"関豊丸",B1310&lt;&gt;"長豊丸")),"要確認：対象船・基本項目",IF(OR(P1310="要確認：時刻不足・逆転",AND(ISNUMBER(G1310),ISNUMBER(H1310),H1310&lt;G1310),AND(ISNUMBER(F1310),ISNUMBER(G1310),G1310&lt;F1310),AND(ISNUMBER(H1310),ISNUMBER(I1310),I1310&lt;H1310),AND(ISNUMBER(J1310),J1310&lt;0),AND(ISNUMBER(K1310),K1310&lt;0)),"要確認：時刻・時間・料金",IF(COUNTIFS(OtherPorts[作業日],A1310,OtherPorts[曳船名],B1310,OtherPorts[船名],D1310,OtherPorts[門司港発],F1310)&gt;1,"要確認：同じ他港作業が重複",IF(OR(NOT(ISNUMBER(O1310)),M1310="未確認"),"要確認：時間・根拠未確認","確認済")))))</f>
        <v/>
      </c>
      <c r="S1310" s="10" t="str">
        <f>IF(B1310="","",IF(ISNUMBER(K1310),0,1))</f>
        <v/>
      </c>
    </row>
    <row r="1311" spans="1:19" ht="24.95" customHeight="1" x14ac:dyDescent="0.2">
      <c r="A1311" s="20"/>
      <c r="B1311" s="7"/>
      <c r="C1311" s="7"/>
      <c r="D1311" s="7"/>
      <c r="E1311" s="7"/>
      <c r="F1311" s="26"/>
      <c r="G1311" s="26"/>
      <c r="H1311" s="26"/>
      <c r="I1311" s="26"/>
      <c r="J1311" s="32"/>
      <c r="K1311" s="35"/>
      <c r="L1311" s="7"/>
      <c r="M1311" s="7"/>
      <c r="N1311" s="7"/>
      <c r="O1311" s="18" t="str">
        <f>IF(B1311="","",IF(AND(ISNUMBER(F1311),ISNUMBER(I1311),I1311&gt;=F1311),ROUND((I1311-F1311)*24,4),IF(OR(F1311&lt;&gt;"",I1311&lt;&gt;""),"",IF(AND(ISNUMBER(J1311),J1311&gt;=0),J1311,""))))</f>
        <v/>
      </c>
      <c r="P1311" s="10" t="str">
        <f>IF(B1311="","",IF(AND(ISNUMBER(F1311),ISNUMBER(I1311),I1311&gt;=F1311),"実績：門司発～門司着",IF(OR(F1311&lt;&gt;"",I1311&lt;&gt;""),"要確認：時刻不足・逆転",IF(AND(ISNUMBER(J1311),J1311&gt;=0),"実績：記録の時間","未確認"))))</f>
        <v/>
      </c>
      <c r="Q1311" s="10" t="str">
        <f>IF(B1311="","",IF(ISNUMBER(A1311),YEAR(A1311)-IF(MONTH(A1311)&lt;4,1,0),""))</f>
        <v/>
      </c>
      <c r="R1311" s="10" t="str">
        <f>IF(B1311="","",IF(OR(NOT(ISNUMBER(A1311)),C1311="",D1311="",L1311="",M1311="",AND(B1311&lt;&gt;"関豊丸",B1311&lt;&gt;"長豊丸")),"要確認：対象船・基本項目",IF(OR(P1311="要確認：時刻不足・逆転",AND(ISNUMBER(G1311),ISNUMBER(H1311),H1311&lt;G1311),AND(ISNUMBER(F1311),ISNUMBER(G1311),G1311&lt;F1311),AND(ISNUMBER(H1311),ISNUMBER(I1311),I1311&lt;H1311),AND(ISNUMBER(J1311),J1311&lt;0),AND(ISNUMBER(K1311),K1311&lt;0)),"要確認：時刻・時間・料金",IF(COUNTIFS(OtherPorts[作業日],A1311,OtherPorts[曳船名],B1311,OtherPorts[船名],D1311,OtherPorts[門司港発],F1311)&gt;1,"要確認：同じ他港作業が重複",IF(OR(NOT(ISNUMBER(O1311)),M1311="未確認"),"要確認：時間・根拠未確認","確認済")))))</f>
        <v/>
      </c>
      <c r="S1311" s="10" t="str">
        <f>IF(B1311="","",IF(ISNUMBER(K1311),0,1))</f>
        <v/>
      </c>
    </row>
    <row r="1312" spans="1:19" ht="24.95" customHeight="1" x14ac:dyDescent="0.2">
      <c r="A1312" s="20"/>
      <c r="B1312" s="7"/>
      <c r="C1312" s="7"/>
      <c r="D1312" s="7"/>
      <c r="E1312" s="7"/>
      <c r="F1312" s="26"/>
      <c r="G1312" s="26"/>
      <c r="H1312" s="26"/>
      <c r="I1312" s="26"/>
      <c r="J1312" s="32"/>
      <c r="K1312" s="35"/>
      <c r="L1312" s="7"/>
      <c r="M1312" s="7"/>
      <c r="N1312" s="7"/>
      <c r="O1312" s="18" t="str">
        <f>IF(B1312="","",IF(AND(ISNUMBER(F1312),ISNUMBER(I1312),I1312&gt;=F1312),ROUND((I1312-F1312)*24,4),IF(OR(F1312&lt;&gt;"",I1312&lt;&gt;""),"",IF(AND(ISNUMBER(J1312),J1312&gt;=0),J1312,""))))</f>
        <v/>
      </c>
      <c r="P1312" s="10" t="str">
        <f>IF(B1312="","",IF(AND(ISNUMBER(F1312),ISNUMBER(I1312),I1312&gt;=F1312),"実績：門司発～門司着",IF(OR(F1312&lt;&gt;"",I1312&lt;&gt;""),"要確認：時刻不足・逆転",IF(AND(ISNUMBER(J1312),J1312&gt;=0),"実績：記録の時間","未確認"))))</f>
        <v/>
      </c>
      <c r="Q1312" s="10" t="str">
        <f>IF(B1312="","",IF(ISNUMBER(A1312),YEAR(A1312)-IF(MONTH(A1312)&lt;4,1,0),""))</f>
        <v/>
      </c>
      <c r="R1312" s="10" t="str">
        <f>IF(B1312="","",IF(OR(NOT(ISNUMBER(A1312)),C1312="",D1312="",L1312="",M1312="",AND(B1312&lt;&gt;"関豊丸",B1312&lt;&gt;"長豊丸")),"要確認：対象船・基本項目",IF(OR(P1312="要確認：時刻不足・逆転",AND(ISNUMBER(G1312),ISNUMBER(H1312),H1312&lt;G1312),AND(ISNUMBER(F1312),ISNUMBER(G1312),G1312&lt;F1312),AND(ISNUMBER(H1312),ISNUMBER(I1312),I1312&lt;H1312),AND(ISNUMBER(J1312),J1312&lt;0),AND(ISNUMBER(K1312),K1312&lt;0)),"要確認：時刻・時間・料金",IF(COUNTIFS(OtherPorts[作業日],A1312,OtherPorts[曳船名],B1312,OtherPorts[船名],D1312,OtherPorts[門司港発],F1312)&gt;1,"要確認：同じ他港作業が重複",IF(OR(NOT(ISNUMBER(O1312)),M1312="未確認"),"要確認：時間・根拠未確認","確認済")))))</f>
        <v/>
      </c>
      <c r="S1312" s="10" t="str">
        <f>IF(B1312="","",IF(ISNUMBER(K1312),0,1))</f>
        <v/>
      </c>
    </row>
    <row r="1313" spans="1:19" ht="24.95" customHeight="1" x14ac:dyDescent="0.2">
      <c r="A1313" s="20"/>
      <c r="B1313" s="7"/>
      <c r="C1313" s="7"/>
      <c r="D1313" s="7"/>
      <c r="E1313" s="7"/>
      <c r="F1313" s="26"/>
      <c r="G1313" s="26"/>
      <c r="H1313" s="26"/>
      <c r="I1313" s="26"/>
      <c r="J1313" s="32"/>
      <c r="K1313" s="35"/>
      <c r="L1313" s="7"/>
      <c r="M1313" s="7"/>
      <c r="N1313" s="7"/>
      <c r="O1313" s="18" t="str">
        <f>IF(B1313="","",IF(AND(ISNUMBER(F1313),ISNUMBER(I1313),I1313&gt;=F1313),ROUND((I1313-F1313)*24,4),IF(OR(F1313&lt;&gt;"",I1313&lt;&gt;""),"",IF(AND(ISNUMBER(J1313),J1313&gt;=0),J1313,""))))</f>
        <v/>
      </c>
      <c r="P1313" s="10" t="str">
        <f>IF(B1313="","",IF(AND(ISNUMBER(F1313),ISNUMBER(I1313),I1313&gt;=F1313),"実績：門司発～門司着",IF(OR(F1313&lt;&gt;"",I1313&lt;&gt;""),"要確認：時刻不足・逆転",IF(AND(ISNUMBER(J1313),J1313&gt;=0),"実績：記録の時間","未確認"))))</f>
        <v/>
      </c>
      <c r="Q1313" s="10" t="str">
        <f>IF(B1313="","",IF(ISNUMBER(A1313),YEAR(A1313)-IF(MONTH(A1313)&lt;4,1,0),""))</f>
        <v/>
      </c>
      <c r="R1313" s="10" t="str">
        <f>IF(B1313="","",IF(OR(NOT(ISNUMBER(A1313)),C1313="",D1313="",L1313="",M1313="",AND(B1313&lt;&gt;"関豊丸",B1313&lt;&gt;"長豊丸")),"要確認：対象船・基本項目",IF(OR(P1313="要確認：時刻不足・逆転",AND(ISNUMBER(G1313),ISNUMBER(H1313),H1313&lt;G1313),AND(ISNUMBER(F1313),ISNUMBER(G1313),G1313&lt;F1313),AND(ISNUMBER(H1313),ISNUMBER(I1313),I1313&lt;H1313),AND(ISNUMBER(J1313),J1313&lt;0),AND(ISNUMBER(K1313),K1313&lt;0)),"要確認：時刻・時間・料金",IF(COUNTIFS(OtherPorts[作業日],A1313,OtherPorts[曳船名],B1313,OtherPorts[船名],D1313,OtherPorts[門司港発],F1313)&gt;1,"要確認：同じ他港作業が重複",IF(OR(NOT(ISNUMBER(O1313)),M1313="未確認"),"要確認：時間・根拠未確認","確認済")))))</f>
        <v/>
      </c>
      <c r="S1313" s="10" t="str">
        <f>IF(B1313="","",IF(ISNUMBER(K1313),0,1))</f>
        <v/>
      </c>
    </row>
    <row r="1314" spans="1:19" ht="24.95" customHeight="1" x14ac:dyDescent="0.2">
      <c r="A1314" s="20"/>
      <c r="B1314" s="7"/>
      <c r="C1314" s="7"/>
      <c r="D1314" s="7"/>
      <c r="E1314" s="7"/>
      <c r="F1314" s="26"/>
      <c r="G1314" s="26"/>
      <c r="H1314" s="26"/>
      <c r="I1314" s="26"/>
      <c r="J1314" s="32"/>
      <c r="K1314" s="35"/>
      <c r="L1314" s="7"/>
      <c r="M1314" s="7"/>
      <c r="N1314" s="7"/>
      <c r="O1314" s="18" t="str">
        <f>IF(B1314="","",IF(AND(ISNUMBER(F1314),ISNUMBER(I1314),I1314&gt;=F1314),ROUND((I1314-F1314)*24,4),IF(OR(F1314&lt;&gt;"",I1314&lt;&gt;""),"",IF(AND(ISNUMBER(J1314),J1314&gt;=0),J1314,""))))</f>
        <v/>
      </c>
      <c r="P1314" s="10" t="str">
        <f>IF(B1314="","",IF(AND(ISNUMBER(F1314),ISNUMBER(I1314),I1314&gt;=F1314),"実績：門司発～門司着",IF(OR(F1314&lt;&gt;"",I1314&lt;&gt;""),"要確認：時刻不足・逆転",IF(AND(ISNUMBER(J1314),J1314&gt;=0),"実績：記録の時間","未確認"))))</f>
        <v/>
      </c>
      <c r="Q1314" s="10" t="str">
        <f>IF(B1314="","",IF(ISNUMBER(A1314),YEAR(A1314)-IF(MONTH(A1314)&lt;4,1,0),""))</f>
        <v/>
      </c>
      <c r="R1314" s="10" t="str">
        <f>IF(B1314="","",IF(OR(NOT(ISNUMBER(A1314)),C1314="",D1314="",L1314="",M1314="",AND(B1314&lt;&gt;"関豊丸",B1314&lt;&gt;"長豊丸")),"要確認：対象船・基本項目",IF(OR(P1314="要確認：時刻不足・逆転",AND(ISNUMBER(G1314),ISNUMBER(H1314),H1314&lt;G1314),AND(ISNUMBER(F1314),ISNUMBER(G1314),G1314&lt;F1314),AND(ISNUMBER(H1314),ISNUMBER(I1314),I1314&lt;H1314),AND(ISNUMBER(J1314),J1314&lt;0),AND(ISNUMBER(K1314),K1314&lt;0)),"要確認：時刻・時間・料金",IF(COUNTIFS(OtherPorts[作業日],A1314,OtherPorts[曳船名],B1314,OtherPorts[船名],D1314,OtherPorts[門司港発],F1314)&gt;1,"要確認：同じ他港作業が重複",IF(OR(NOT(ISNUMBER(O1314)),M1314="未確認"),"要確認：時間・根拠未確認","確認済")))))</f>
        <v/>
      </c>
      <c r="S1314" s="10" t="str">
        <f>IF(B1314="","",IF(ISNUMBER(K1314),0,1))</f>
        <v/>
      </c>
    </row>
    <row r="1315" spans="1:19" ht="24.95" customHeight="1" x14ac:dyDescent="0.2">
      <c r="A1315" s="20"/>
      <c r="B1315" s="7"/>
      <c r="C1315" s="7"/>
      <c r="D1315" s="7"/>
      <c r="E1315" s="7"/>
      <c r="F1315" s="26"/>
      <c r="G1315" s="26"/>
      <c r="H1315" s="26"/>
      <c r="I1315" s="26"/>
      <c r="J1315" s="32"/>
      <c r="K1315" s="35"/>
      <c r="L1315" s="7"/>
      <c r="M1315" s="7"/>
      <c r="N1315" s="7"/>
      <c r="O1315" s="18" t="str">
        <f>IF(B1315="","",IF(AND(ISNUMBER(F1315),ISNUMBER(I1315),I1315&gt;=F1315),ROUND((I1315-F1315)*24,4),IF(OR(F1315&lt;&gt;"",I1315&lt;&gt;""),"",IF(AND(ISNUMBER(J1315),J1315&gt;=0),J1315,""))))</f>
        <v/>
      </c>
      <c r="P1315" s="10" t="str">
        <f>IF(B1315="","",IF(AND(ISNUMBER(F1315),ISNUMBER(I1315),I1315&gt;=F1315),"実績：門司発～門司着",IF(OR(F1315&lt;&gt;"",I1315&lt;&gt;""),"要確認：時刻不足・逆転",IF(AND(ISNUMBER(J1315),J1315&gt;=0),"実績：記録の時間","未確認"))))</f>
        <v/>
      </c>
      <c r="Q1315" s="10" t="str">
        <f>IF(B1315="","",IF(ISNUMBER(A1315),YEAR(A1315)-IF(MONTH(A1315)&lt;4,1,0),""))</f>
        <v/>
      </c>
      <c r="R1315" s="10" t="str">
        <f>IF(B1315="","",IF(OR(NOT(ISNUMBER(A1315)),C1315="",D1315="",L1315="",M1315="",AND(B1315&lt;&gt;"関豊丸",B1315&lt;&gt;"長豊丸")),"要確認：対象船・基本項目",IF(OR(P1315="要確認：時刻不足・逆転",AND(ISNUMBER(G1315),ISNUMBER(H1315),H1315&lt;G1315),AND(ISNUMBER(F1315),ISNUMBER(G1315),G1315&lt;F1315),AND(ISNUMBER(H1315),ISNUMBER(I1315),I1315&lt;H1315),AND(ISNUMBER(J1315),J1315&lt;0),AND(ISNUMBER(K1315),K1315&lt;0)),"要確認：時刻・時間・料金",IF(COUNTIFS(OtherPorts[作業日],A1315,OtherPorts[曳船名],B1315,OtherPorts[船名],D1315,OtherPorts[門司港発],F1315)&gt;1,"要確認：同じ他港作業が重複",IF(OR(NOT(ISNUMBER(O1315)),M1315="未確認"),"要確認：時間・根拠未確認","確認済")))))</f>
        <v/>
      </c>
      <c r="S1315" s="10" t="str">
        <f>IF(B1315="","",IF(ISNUMBER(K1315),0,1))</f>
        <v/>
      </c>
    </row>
    <row r="1316" spans="1:19" ht="24.95" customHeight="1" x14ac:dyDescent="0.2">
      <c r="A1316" s="20"/>
      <c r="B1316" s="7"/>
      <c r="C1316" s="7"/>
      <c r="D1316" s="7"/>
      <c r="E1316" s="7"/>
      <c r="F1316" s="26"/>
      <c r="G1316" s="26"/>
      <c r="H1316" s="26"/>
      <c r="I1316" s="26"/>
      <c r="J1316" s="32"/>
      <c r="K1316" s="35"/>
      <c r="L1316" s="7"/>
      <c r="M1316" s="7"/>
      <c r="N1316" s="7"/>
      <c r="O1316" s="18" t="str">
        <f>IF(B1316="","",IF(AND(ISNUMBER(F1316),ISNUMBER(I1316),I1316&gt;=F1316),ROUND((I1316-F1316)*24,4),IF(OR(F1316&lt;&gt;"",I1316&lt;&gt;""),"",IF(AND(ISNUMBER(J1316),J1316&gt;=0),J1316,""))))</f>
        <v/>
      </c>
      <c r="P1316" s="10" t="str">
        <f>IF(B1316="","",IF(AND(ISNUMBER(F1316),ISNUMBER(I1316),I1316&gt;=F1316),"実績：門司発～門司着",IF(OR(F1316&lt;&gt;"",I1316&lt;&gt;""),"要確認：時刻不足・逆転",IF(AND(ISNUMBER(J1316),J1316&gt;=0),"実績：記録の時間","未確認"))))</f>
        <v/>
      </c>
      <c r="Q1316" s="10" t="str">
        <f>IF(B1316="","",IF(ISNUMBER(A1316),YEAR(A1316)-IF(MONTH(A1316)&lt;4,1,0),""))</f>
        <v/>
      </c>
      <c r="R1316" s="10" t="str">
        <f>IF(B1316="","",IF(OR(NOT(ISNUMBER(A1316)),C1316="",D1316="",L1316="",M1316="",AND(B1316&lt;&gt;"関豊丸",B1316&lt;&gt;"長豊丸")),"要確認：対象船・基本項目",IF(OR(P1316="要確認：時刻不足・逆転",AND(ISNUMBER(G1316),ISNUMBER(H1316),H1316&lt;G1316),AND(ISNUMBER(F1316),ISNUMBER(G1316),G1316&lt;F1316),AND(ISNUMBER(H1316),ISNUMBER(I1316),I1316&lt;H1316),AND(ISNUMBER(J1316),J1316&lt;0),AND(ISNUMBER(K1316),K1316&lt;0)),"要確認：時刻・時間・料金",IF(COUNTIFS(OtherPorts[作業日],A1316,OtherPorts[曳船名],B1316,OtherPorts[船名],D1316,OtherPorts[門司港発],F1316)&gt;1,"要確認：同じ他港作業が重複",IF(OR(NOT(ISNUMBER(O1316)),M1316="未確認"),"要確認：時間・根拠未確認","確認済")))))</f>
        <v/>
      </c>
      <c r="S1316" s="10" t="str">
        <f>IF(B1316="","",IF(ISNUMBER(K1316),0,1))</f>
        <v/>
      </c>
    </row>
    <row r="1317" spans="1:19" ht="24.95" customHeight="1" x14ac:dyDescent="0.2">
      <c r="A1317" s="20"/>
      <c r="B1317" s="7"/>
      <c r="C1317" s="7"/>
      <c r="D1317" s="7"/>
      <c r="E1317" s="7"/>
      <c r="F1317" s="26"/>
      <c r="G1317" s="26"/>
      <c r="H1317" s="26"/>
      <c r="I1317" s="26"/>
      <c r="J1317" s="32"/>
      <c r="K1317" s="35"/>
      <c r="L1317" s="7"/>
      <c r="M1317" s="7"/>
      <c r="N1317" s="7"/>
      <c r="O1317" s="18" t="str">
        <f>IF(B1317="","",IF(AND(ISNUMBER(F1317),ISNUMBER(I1317),I1317&gt;=F1317),ROUND((I1317-F1317)*24,4),IF(OR(F1317&lt;&gt;"",I1317&lt;&gt;""),"",IF(AND(ISNUMBER(J1317),J1317&gt;=0),J1317,""))))</f>
        <v/>
      </c>
      <c r="P1317" s="10" t="str">
        <f>IF(B1317="","",IF(AND(ISNUMBER(F1317),ISNUMBER(I1317),I1317&gt;=F1317),"実績：門司発～門司着",IF(OR(F1317&lt;&gt;"",I1317&lt;&gt;""),"要確認：時刻不足・逆転",IF(AND(ISNUMBER(J1317),J1317&gt;=0),"実績：記録の時間","未確認"))))</f>
        <v/>
      </c>
      <c r="Q1317" s="10" t="str">
        <f>IF(B1317="","",IF(ISNUMBER(A1317),YEAR(A1317)-IF(MONTH(A1317)&lt;4,1,0),""))</f>
        <v/>
      </c>
      <c r="R1317" s="10" t="str">
        <f>IF(B1317="","",IF(OR(NOT(ISNUMBER(A1317)),C1317="",D1317="",L1317="",M1317="",AND(B1317&lt;&gt;"関豊丸",B1317&lt;&gt;"長豊丸")),"要確認：対象船・基本項目",IF(OR(P1317="要確認：時刻不足・逆転",AND(ISNUMBER(G1317),ISNUMBER(H1317),H1317&lt;G1317),AND(ISNUMBER(F1317),ISNUMBER(G1317),G1317&lt;F1317),AND(ISNUMBER(H1317),ISNUMBER(I1317),I1317&lt;H1317),AND(ISNUMBER(J1317),J1317&lt;0),AND(ISNUMBER(K1317),K1317&lt;0)),"要確認：時刻・時間・料金",IF(COUNTIFS(OtherPorts[作業日],A1317,OtherPorts[曳船名],B1317,OtherPorts[船名],D1317,OtherPorts[門司港発],F1317)&gt;1,"要確認：同じ他港作業が重複",IF(OR(NOT(ISNUMBER(O1317)),M1317="未確認"),"要確認：時間・根拠未確認","確認済")))))</f>
        <v/>
      </c>
      <c r="S1317" s="10" t="str">
        <f>IF(B1317="","",IF(ISNUMBER(K1317),0,1))</f>
        <v/>
      </c>
    </row>
    <row r="1318" spans="1:19" ht="24.95" customHeight="1" x14ac:dyDescent="0.2">
      <c r="A1318" s="20"/>
      <c r="B1318" s="7"/>
      <c r="C1318" s="7"/>
      <c r="D1318" s="7"/>
      <c r="E1318" s="7"/>
      <c r="F1318" s="26"/>
      <c r="G1318" s="26"/>
      <c r="H1318" s="26"/>
      <c r="I1318" s="26"/>
      <c r="J1318" s="32"/>
      <c r="K1318" s="35"/>
      <c r="L1318" s="7"/>
      <c r="M1318" s="7"/>
      <c r="N1318" s="7"/>
      <c r="O1318" s="18" t="str">
        <f>IF(B1318="","",IF(AND(ISNUMBER(F1318),ISNUMBER(I1318),I1318&gt;=F1318),ROUND((I1318-F1318)*24,4),IF(OR(F1318&lt;&gt;"",I1318&lt;&gt;""),"",IF(AND(ISNUMBER(J1318),J1318&gt;=0),J1318,""))))</f>
        <v/>
      </c>
      <c r="P1318" s="10" t="str">
        <f>IF(B1318="","",IF(AND(ISNUMBER(F1318),ISNUMBER(I1318),I1318&gt;=F1318),"実績：門司発～門司着",IF(OR(F1318&lt;&gt;"",I1318&lt;&gt;""),"要確認：時刻不足・逆転",IF(AND(ISNUMBER(J1318),J1318&gt;=0),"実績：記録の時間","未確認"))))</f>
        <v/>
      </c>
      <c r="Q1318" s="10" t="str">
        <f>IF(B1318="","",IF(ISNUMBER(A1318),YEAR(A1318)-IF(MONTH(A1318)&lt;4,1,0),""))</f>
        <v/>
      </c>
      <c r="R1318" s="10" t="str">
        <f>IF(B1318="","",IF(OR(NOT(ISNUMBER(A1318)),C1318="",D1318="",L1318="",M1318="",AND(B1318&lt;&gt;"関豊丸",B1318&lt;&gt;"長豊丸")),"要確認：対象船・基本項目",IF(OR(P1318="要確認：時刻不足・逆転",AND(ISNUMBER(G1318),ISNUMBER(H1318),H1318&lt;G1318),AND(ISNUMBER(F1318),ISNUMBER(G1318),G1318&lt;F1318),AND(ISNUMBER(H1318),ISNUMBER(I1318),I1318&lt;H1318),AND(ISNUMBER(J1318),J1318&lt;0),AND(ISNUMBER(K1318),K1318&lt;0)),"要確認：時刻・時間・料金",IF(COUNTIFS(OtherPorts[作業日],A1318,OtherPorts[曳船名],B1318,OtherPorts[船名],D1318,OtherPorts[門司港発],F1318)&gt;1,"要確認：同じ他港作業が重複",IF(OR(NOT(ISNUMBER(O1318)),M1318="未確認"),"要確認：時間・根拠未確認","確認済")))))</f>
        <v/>
      </c>
      <c r="S1318" s="10" t="str">
        <f>IF(B1318="","",IF(ISNUMBER(K1318),0,1))</f>
        <v/>
      </c>
    </row>
    <row r="1319" spans="1:19" ht="24.95" customHeight="1" x14ac:dyDescent="0.2">
      <c r="A1319" s="20"/>
      <c r="B1319" s="7"/>
      <c r="C1319" s="7"/>
      <c r="D1319" s="7"/>
      <c r="E1319" s="7"/>
      <c r="F1319" s="26"/>
      <c r="G1319" s="26"/>
      <c r="H1319" s="26"/>
      <c r="I1319" s="26"/>
      <c r="J1319" s="32"/>
      <c r="K1319" s="35"/>
      <c r="L1319" s="7"/>
      <c r="M1319" s="7"/>
      <c r="N1319" s="7"/>
      <c r="O1319" s="18" t="str">
        <f>IF(B1319="","",IF(AND(ISNUMBER(F1319),ISNUMBER(I1319),I1319&gt;=F1319),ROUND((I1319-F1319)*24,4),IF(OR(F1319&lt;&gt;"",I1319&lt;&gt;""),"",IF(AND(ISNUMBER(J1319),J1319&gt;=0),J1319,""))))</f>
        <v/>
      </c>
      <c r="P1319" s="10" t="str">
        <f>IF(B1319="","",IF(AND(ISNUMBER(F1319),ISNUMBER(I1319),I1319&gt;=F1319),"実績：門司発～門司着",IF(OR(F1319&lt;&gt;"",I1319&lt;&gt;""),"要確認：時刻不足・逆転",IF(AND(ISNUMBER(J1319),J1319&gt;=0),"実績：記録の時間","未確認"))))</f>
        <v/>
      </c>
      <c r="Q1319" s="10" t="str">
        <f>IF(B1319="","",IF(ISNUMBER(A1319),YEAR(A1319)-IF(MONTH(A1319)&lt;4,1,0),""))</f>
        <v/>
      </c>
      <c r="R1319" s="10" t="str">
        <f>IF(B1319="","",IF(OR(NOT(ISNUMBER(A1319)),C1319="",D1319="",L1319="",M1319="",AND(B1319&lt;&gt;"関豊丸",B1319&lt;&gt;"長豊丸")),"要確認：対象船・基本項目",IF(OR(P1319="要確認：時刻不足・逆転",AND(ISNUMBER(G1319),ISNUMBER(H1319),H1319&lt;G1319),AND(ISNUMBER(F1319),ISNUMBER(G1319),G1319&lt;F1319),AND(ISNUMBER(H1319),ISNUMBER(I1319),I1319&lt;H1319),AND(ISNUMBER(J1319),J1319&lt;0),AND(ISNUMBER(K1319),K1319&lt;0)),"要確認：時刻・時間・料金",IF(COUNTIFS(OtherPorts[作業日],A1319,OtherPorts[曳船名],B1319,OtherPorts[船名],D1319,OtherPorts[門司港発],F1319)&gt;1,"要確認：同じ他港作業が重複",IF(OR(NOT(ISNUMBER(O1319)),M1319="未確認"),"要確認：時間・根拠未確認","確認済")))))</f>
        <v/>
      </c>
      <c r="S1319" s="10" t="str">
        <f>IF(B1319="","",IF(ISNUMBER(K1319),0,1))</f>
        <v/>
      </c>
    </row>
    <row r="1320" spans="1:19" ht="24.95" customHeight="1" x14ac:dyDescent="0.2">
      <c r="A1320" s="20"/>
      <c r="B1320" s="7"/>
      <c r="C1320" s="7"/>
      <c r="D1320" s="7"/>
      <c r="E1320" s="7"/>
      <c r="F1320" s="26"/>
      <c r="G1320" s="26"/>
      <c r="H1320" s="26"/>
      <c r="I1320" s="26"/>
      <c r="J1320" s="32"/>
      <c r="K1320" s="35"/>
      <c r="L1320" s="7"/>
      <c r="M1320" s="7"/>
      <c r="N1320" s="7"/>
      <c r="O1320" s="18" t="str">
        <f>IF(B1320="","",IF(AND(ISNUMBER(F1320),ISNUMBER(I1320),I1320&gt;=F1320),ROUND((I1320-F1320)*24,4),IF(OR(F1320&lt;&gt;"",I1320&lt;&gt;""),"",IF(AND(ISNUMBER(J1320),J1320&gt;=0),J1320,""))))</f>
        <v/>
      </c>
      <c r="P1320" s="10" t="str">
        <f>IF(B1320="","",IF(AND(ISNUMBER(F1320),ISNUMBER(I1320),I1320&gt;=F1320),"実績：門司発～門司着",IF(OR(F1320&lt;&gt;"",I1320&lt;&gt;""),"要確認：時刻不足・逆転",IF(AND(ISNUMBER(J1320),J1320&gt;=0),"実績：記録の時間","未確認"))))</f>
        <v/>
      </c>
      <c r="Q1320" s="10" t="str">
        <f>IF(B1320="","",IF(ISNUMBER(A1320),YEAR(A1320)-IF(MONTH(A1320)&lt;4,1,0),""))</f>
        <v/>
      </c>
      <c r="R1320" s="10" t="str">
        <f>IF(B1320="","",IF(OR(NOT(ISNUMBER(A1320)),C1320="",D1320="",L1320="",M1320="",AND(B1320&lt;&gt;"関豊丸",B1320&lt;&gt;"長豊丸")),"要確認：対象船・基本項目",IF(OR(P1320="要確認：時刻不足・逆転",AND(ISNUMBER(G1320),ISNUMBER(H1320),H1320&lt;G1320),AND(ISNUMBER(F1320),ISNUMBER(G1320),G1320&lt;F1320),AND(ISNUMBER(H1320),ISNUMBER(I1320),I1320&lt;H1320),AND(ISNUMBER(J1320),J1320&lt;0),AND(ISNUMBER(K1320),K1320&lt;0)),"要確認：時刻・時間・料金",IF(COUNTIFS(OtherPorts[作業日],A1320,OtherPorts[曳船名],B1320,OtherPorts[船名],D1320,OtherPorts[門司港発],F1320)&gt;1,"要確認：同じ他港作業が重複",IF(OR(NOT(ISNUMBER(O1320)),M1320="未確認"),"要確認：時間・根拠未確認","確認済")))))</f>
        <v/>
      </c>
      <c r="S1320" s="10" t="str">
        <f>IF(B1320="","",IF(ISNUMBER(K1320),0,1))</f>
        <v/>
      </c>
    </row>
    <row r="1321" spans="1:19" ht="24.95" customHeight="1" x14ac:dyDescent="0.2">
      <c r="A1321" s="20"/>
      <c r="B1321" s="7"/>
      <c r="C1321" s="7"/>
      <c r="D1321" s="7"/>
      <c r="E1321" s="7"/>
      <c r="F1321" s="26"/>
      <c r="G1321" s="26"/>
      <c r="H1321" s="26"/>
      <c r="I1321" s="26"/>
      <c r="J1321" s="32"/>
      <c r="K1321" s="35"/>
      <c r="L1321" s="7"/>
      <c r="M1321" s="7"/>
      <c r="N1321" s="7"/>
      <c r="O1321" s="18" t="str">
        <f>IF(B1321="","",IF(AND(ISNUMBER(F1321),ISNUMBER(I1321),I1321&gt;=F1321),ROUND((I1321-F1321)*24,4),IF(OR(F1321&lt;&gt;"",I1321&lt;&gt;""),"",IF(AND(ISNUMBER(J1321),J1321&gt;=0),J1321,""))))</f>
        <v/>
      </c>
      <c r="P1321" s="10" t="str">
        <f>IF(B1321="","",IF(AND(ISNUMBER(F1321),ISNUMBER(I1321),I1321&gt;=F1321),"実績：門司発～門司着",IF(OR(F1321&lt;&gt;"",I1321&lt;&gt;""),"要確認：時刻不足・逆転",IF(AND(ISNUMBER(J1321),J1321&gt;=0),"実績：記録の時間","未確認"))))</f>
        <v/>
      </c>
      <c r="Q1321" s="10" t="str">
        <f>IF(B1321="","",IF(ISNUMBER(A1321),YEAR(A1321)-IF(MONTH(A1321)&lt;4,1,0),""))</f>
        <v/>
      </c>
      <c r="R1321" s="10" t="str">
        <f>IF(B1321="","",IF(OR(NOT(ISNUMBER(A1321)),C1321="",D1321="",L1321="",M1321="",AND(B1321&lt;&gt;"関豊丸",B1321&lt;&gt;"長豊丸")),"要確認：対象船・基本項目",IF(OR(P1321="要確認：時刻不足・逆転",AND(ISNUMBER(G1321),ISNUMBER(H1321),H1321&lt;G1321),AND(ISNUMBER(F1321),ISNUMBER(G1321),G1321&lt;F1321),AND(ISNUMBER(H1321),ISNUMBER(I1321),I1321&lt;H1321),AND(ISNUMBER(J1321),J1321&lt;0),AND(ISNUMBER(K1321),K1321&lt;0)),"要確認：時刻・時間・料金",IF(COUNTIFS(OtherPorts[作業日],A1321,OtherPorts[曳船名],B1321,OtherPorts[船名],D1321,OtherPorts[門司港発],F1321)&gt;1,"要確認：同じ他港作業が重複",IF(OR(NOT(ISNUMBER(O1321)),M1321="未確認"),"要確認：時間・根拠未確認","確認済")))))</f>
        <v/>
      </c>
      <c r="S1321" s="10" t="str">
        <f>IF(B1321="","",IF(ISNUMBER(K1321),0,1))</f>
        <v/>
      </c>
    </row>
    <row r="1322" spans="1:19" ht="24.95" customHeight="1" x14ac:dyDescent="0.2">
      <c r="A1322" s="20"/>
      <c r="B1322" s="7"/>
      <c r="C1322" s="7"/>
      <c r="D1322" s="7"/>
      <c r="E1322" s="7"/>
      <c r="F1322" s="26"/>
      <c r="G1322" s="26"/>
      <c r="H1322" s="26"/>
      <c r="I1322" s="26"/>
      <c r="J1322" s="32"/>
      <c r="K1322" s="35"/>
      <c r="L1322" s="7"/>
      <c r="M1322" s="7"/>
      <c r="N1322" s="7"/>
      <c r="O1322" s="18" t="str">
        <f>IF(B1322="","",IF(AND(ISNUMBER(F1322),ISNUMBER(I1322),I1322&gt;=F1322),ROUND((I1322-F1322)*24,4),IF(OR(F1322&lt;&gt;"",I1322&lt;&gt;""),"",IF(AND(ISNUMBER(J1322),J1322&gt;=0),J1322,""))))</f>
        <v/>
      </c>
      <c r="P1322" s="10" t="str">
        <f>IF(B1322="","",IF(AND(ISNUMBER(F1322),ISNUMBER(I1322),I1322&gt;=F1322),"実績：門司発～門司着",IF(OR(F1322&lt;&gt;"",I1322&lt;&gt;""),"要確認：時刻不足・逆転",IF(AND(ISNUMBER(J1322),J1322&gt;=0),"実績：記録の時間","未確認"))))</f>
        <v/>
      </c>
      <c r="Q1322" s="10" t="str">
        <f>IF(B1322="","",IF(ISNUMBER(A1322),YEAR(A1322)-IF(MONTH(A1322)&lt;4,1,0),""))</f>
        <v/>
      </c>
      <c r="R1322" s="10" t="str">
        <f>IF(B1322="","",IF(OR(NOT(ISNUMBER(A1322)),C1322="",D1322="",L1322="",M1322="",AND(B1322&lt;&gt;"関豊丸",B1322&lt;&gt;"長豊丸")),"要確認：対象船・基本項目",IF(OR(P1322="要確認：時刻不足・逆転",AND(ISNUMBER(G1322),ISNUMBER(H1322),H1322&lt;G1322),AND(ISNUMBER(F1322),ISNUMBER(G1322),G1322&lt;F1322),AND(ISNUMBER(H1322),ISNUMBER(I1322),I1322&lt;H1322),AND(ISNUMBER(J1322),J1322&lt;0),AND(ISNUMBER(K1322),K1322&lt;0)),"要確認：時刻・時間・料金",IF(COUNTIFS(OtherPorts[作業日],A1322,OtherPorts[曳船名],B1322,OtherPorts[船名],D1322,OtherPorts[門司港発],F1322)&gt;1,"要確認：同じ他港作業が重複",IF(OR(NOT(ISNUMBER(O1322)),M1322="未確認"),"要確認：時間・根拠未確認","確認済")))))</f>
        <v/>
      </c>
      <c r="S1322" s="10" t="str">
        <f>IF(B1322="","",IF(ISNUMBER(K1322),0,1))</f>
        <v/>
      </c>
    </row>
    <row r="1323" spans="1:19" ht="24.95" customHeight="1" x14ac:dyDescent="0.2">
      <c r="A1323" s="20"/>
      <c r="B1323" s="7"/>
      <c r="C1323" s="7"/>
      <c r="D1323" s="7"/>
      <c r="E1323" s="7"/>
      <c r="F1323" s="26"/>
      <c r="G1323" s="26"/>
      <c r="H1323" s="26"/>
      <c r="I1323" s="26"/>
      <c r="J1323" s="32"/>
      <c r="K1323" s="35"/>
      <c r="L1323" s="7"/>
      <c r="M1323" s="7"/>
      <c r="N1323" s="7"/>
      <c r="O1323" s="18" t="str">
        <f>IF(B1323="","",IF(AND(ISNUMBER(F1323),ISNUMBER(I1323),I1323&gt;=F1323),ROUND((I1323-F1323)*24,4),IF(OR(F1323&lt;&gt;"",I1323&lt;&gt;""),"",IF(AND(ISNUMBER(J1323),J1323&gt;=0),J1323,""))))</f>
        <v/>
      </c>
      <c r="P1323" s="10" t="str">
        <f>IF(B1323="","",IF(AND(ISNUMBER(F1323),ISNUMBER(I1323),I1323&gt;=F1323),"実績：門司発～門司着",IF(OR(F1323&lt;&gt;"",I1323&lt;&gt;""),"要確認：時刻不足・逆転",IF(AND(ISNUMBER(J1323),J1323&gt;=0),"実績：記録の時間","未確認"))))</f>
        <v/>
      </c>
      <c r="Q1323" s="10" t="str">
        <f>IF(B1323="","",IF(ISNUMBER(A1323),YEAR(A1323)-IF(MONTH(A1323)&lt;4,1,0),""))</f>
        <v/>
      </c>
      <c r="R1323" s="10" t="str">
        <f>IF(B1323="","",IF(OR(NOT(ISNUMBER(A1323)),C1323="",D1323="",L1323="",M1323="",AND(B1323&lt;&gt;"関豊丸",B1323&lt;&gt;"長豊丸")),"要確認：対象船・基本項目",IF(OR(P1323="要確認：時刻不足・逆転",AND(ISNUMBER(G1323),ISNUMBER(H1323),H1323&lt;G1323),AND(ISNUMBER(F1323),ISNUMBER(G1323),G1323&lt;F1323),AND(ISNUMBER(H1323),ISNUMBER(I1323),I1323&lt;H1323),AND(ISNUMBER(J1323),J1323&lt;0),AND(ISNUMBER(K1323),K1323&lt;0)),"要確認：時刻・時間・料金",IF(COUNTIFS(OtherPorts[作業日],A1323,OtherPorts[曳船名],B1323,OtherPorts[船名],D1323,OtherPorts[門司港発],F1323)&gt;1,"要確認：同じ他港作業が重複",IF(OR(NOT(ISNUMBER(O1323)),M1323="未確認"),"要確認：時間・根拠未確認","確認済")))))</f>
        <v/>
      </c>
      <c r="S1323" s="10" t="str">
        <f>IF(B1323="","",IF(ISNUMBER(K1323),0,1))</f>
        <v/>
      </c>
    </row>
    <row r="1324" spans="1:19" ht="24.95" customHeight="1" x14ac:dyDescent="0.2">
      <c r="A1324" s="20"/>
      <c r="B1324" s="7"/>
      <c r="C1324" s="7"/>
      <c r="D1324" s="7"/>
      <c r="E1324" s="7"/>
      <c r="F1324" s="26"/>
      <c r="G1324" s="26"/>
      <c r="H1324" s="26"/>
      <c r="I1324" s="26"/>
      <c r="J1324" s="32"/>
      <c r="K1324" s="35"/>
      <c r="L1324" s="7"/>
      <c r="M1324" s="7"/>
      <c r="N1324" s="7"/>
      <c r="O1324" s="18" t="str">
        <f>IF(B1324="","",IF(AND(ISNUMBER(F1324),ISNUMBER(I1324),I1324&gt;=F1324),ROUND((I1324-F1324)*24,4),IF(OR(F1324&lt;&gt;"",I1324&lt;&gt;""),"",IF(AND(ISNUMBER(J1324),J1324&gt;=0),J1324,""))))</f>
        <v/>
      </c>
      <c r="P1324" s="10" t="str">
        <f>IF(B1324="","",IF(AND(ISNUMBER(F1324),ISNUMBER(I1324),I1324&gt;=F1324),"実績：門司発～門司着",IF(OR(F1324&lt;&gt;"",I1324&lt;&gt;""),"要確認：時刻不足・逆転",IF(AND(ISNUMBER(J1324),J1324&gt;=0),"実績：記録の時間","未確認"))))</f>
        <v/>
      </c>
      <c r="Q1324" s="10" t="str">
        <f>IF(B1324="","",IF(ISNUMBER(A1324),YEAR(A1324)-IF(MONTH(A1324)&lt;4,1,0),""))</f>
        <v/>
      </c>
      <c r="R1324" s="10" t="str">
        <f>IF(B1324="","",IF(OR(NOT(ISNUMBER(A1324)),C1324="",D1324="",L1324="",M1324="",AND(B1324&lt;&gt;"関豊丸",B1324&lt;&gt;"長豊丸")),"要確認：対象船・基本項目",IF(OR(P1324="要確認：時刻不足・逆転",AND(ISNUMBER(G1324),ISNUMBER(H1324),H1324&lt;G1324),AND(ISNUMBER(F1324),ISNUMBER(G1324),G1324&lt;F1324),AND(ISNUMBER(H1324),ISNUMBER(I1324),I1324&lt;H1324),AND(ISNUMBER(J1324),J1324&lt;0),AND(ISNUMBER(K1324),K1324&lt;0)),"要確認：時刻・時間・料金",IF(COUNTIFS(OtherPorts[作業日],A1324,OtherPorts[曳船名],B1324,OtherPorts[船名],D1324,OtherPorts[門司港発],F1324)&gt;1,"要確認：同じ他港作業が重複",IF(OR(NOT(ISNUMBER(O1324)),M1324="未確認"),"要確認：時間・根拠未確認","確認済")))))</f>
        <v/>
      </c>
      <c r="S1324" s="10" t="str">
        <f>IF(B1324="","",IF(ISNUMBER(K1324),0,1))</f>
        <v/>
      </c>
    </row>
    <row r="1325" spans="1:19" ht="24.95" customHeight="1" x14ac:dyDescent="0.2">
      <c r="A1325" s="20"/>
      <c r="B1325" s="7"/>
      <c r="C1325" s="7"/>
      <c r="D1325" s="7"/>
      <c r="E1325" s="7"/>
      <c r="F1325" s="26"/>
      <c r="G1325" s="26"/>
      <c r="H1325" s="26"/>
      <c r="I1325" s="26"/>
      <c r="J1325" s="32"/>
      <c r="K1325" s="35"/>
      <c r="L1325" s="7"/>
      <c r="M1325" s="7"/>
      <c r="N1325" s="7"/>
      <c r="O1325" s="18" t="str">
        <f>IF(B1325="","",IF(AND(ISNUMBER(F1325),ISNUMBER(I1325),I1325&gt;=F1325),ROUND((I1325-F1325)*24,4),IF(OR(F1325&lt;&gt;"",I1325&lt;&gt;""),"",IF(AND(ISNUMBER(J1325),J1325&gt;=0),J1325,""))))</f>
        <v/>
      </c>
      <c r="P1325" s="10" t="str">
        <f>IF(B1325="","",IF(AND(ISNUMBER(F1325),ISNUMBER(I1325),I1325&gt;=F1325),"実績：門司発～門司着",IF(OR(F1325&lt;&gt;"",I1325&lt;&gt;""),"要確認：時刻不足・逆転",IF(AND(ISNUMBER(J1325),J1325&gt;=0),"実績：記録の時間","未確認"))))</f>
        <v/>
      </c>
      <c r="Q1325" s="10" t="str">
        <f>IF(B1325="","",IF(ISNUMBER(A1325),YEAR(A1325)-IF(MONTH(A1325)&lt;4,1,0),""))</f>
        <v/>
      </c>
      <c r="R1325" s="10" t="str">
        <f>IF(B1325="","",IF(OR(NOT(ISNUMBER(A1325)),C1325="",D1325="",L1325="",M1325="",AND(B1325&lt;&gt;"関豊丸",B1325&lt;&gt;"長豊丸")),"要確認：対象船・基本項目",IF(OR(P1325="要確認：時刻不足・逆転",AND(ISNUMBER(G1325),ISNUMBER(H1325),H1325&lt;G1325),AND(ISNUMBER(F1325),ISNUMBER(G1325),G1325&lt;F1325),AND(ISNUMBER(H1325),ISNUMBER(I1325),I1325&lt;H1325),AND(ISNUMBER(J1325),J1325&lt;0),AND(ISNUMBER(K1325),K1325&lt;0)),"要確認：時刻・時間・料金",IF(COUNTIFS(OtherPorts[作業日],A1325,OtherPorts[曳船名],B1325,OtherPorts[船名],D1325,OtherPorts[門司港発],F1325)&gt;1,"要確認：同じ他港作業が重複",IF(OR(NOT(ISNUMBER(O1325)),M1325="未確認"),"要確認：時間・根拠未確認","確認済")))))</f>
        <v/>
      </c>
      <c r="S1325" s="10" t="str">
        <f>IF(B1325="","",IF(ISNUMBER(K1325),0,1))</f>
        <v/>
      </c>
    </row>
    <row r="1326" spans="1:19" ht="24.95" customHeight="1" x14ac:dyDescent="0.2">
      <c r="A1326" s="20"/>
      <c r="B1326" s="7"/>
      <c r="C1326" s="7"/>
      <c r="D1326" s="7"/>
      <c r="E1326" s="7"/>
      <c r="F1326" s="26"/>
      <c r="G1326" s="26"/>
      <c r="H1326" s="26"/>
      <c r="I1326" s="26"/>
      <c r="J1326" s="32"/>
      <c r="K1326" s="35"/>
      <c r="L1326" s="7"/>
      <c r="M1326" s="7"/>
      <c r="N1326" s="7"/>
      <c r="O1326" s="18" t="str">
        <f>IF(B1326="","",IF(AND(ISNUMBER(F1326),ISNUMBER(I1326),I1326&gt;=F1326),ROUND((I1326-F1326)*24,4),IF(OR(F1326&lt;&gt;"",I1326&lt;&gt;""),"",IF(AND(ISNUMBER(J1326),J1326&gt;=0),J1326,""))))</f>
        <v/>
      </c>
      <c r="P1326" s="10" t="str">
        <f>IF(B1326="","",IF(AND(ISNUMBER(F1326),ISNUMBER(I1326),I1326&gt;=F1326),"実績：門司発～門司着",IF(OR(F1326&lt;&gt;"",I1326&lt;&gt;""),"要確認：時刻不足・逆転",IF(AND(ISNUMBER(J1326),J1326&gt;=0),"実績：記録の時間","未確認"))))</f>
        <v/>
      </c>
      <c r="Q1326" s="10" t="str">
        <f>IF(B1326="","",IF(ISNUMBER(A1326),YEAR(A1326)-IF(MONTH(A1326)&lt;4,1,0),""))</f>
        <v/>
      </c>
      <c r="R1326" s="10" t="str">
        <f>IF(B1326="","",IF(OR(NOT(ISNUMBER(A1326)),C1326="",D1326="",L1326="",M1326="",AND(B1326&lt;&gt;"関豊丸",B1326&lt;&gt;"長豊丸")),"要確認：対象船・基本項目",IF(OR(P1326="要確認：時刻不足・逆転",AND(ISNUMBER(G1326),ISNUMBER(H1326),H1326&lt;G1326),AND(ISNUMBER(F1326),ISNUMBER(G1326),G1326&lt;F1326),AND(ISNUMBER(H1326),ISNUMBER(I1326),I1326&lt;H1326),AND(ISNUMBER(J1326),J1326&lt;0),AND(ISNUMBER(K1326),K1326&lt;0)),"要確認：時刻・時間・料金",IF(COUNTIFS(OtherPorts[作業日],A1326,OtherPorts[曳船名],B1326,OtherPorts[船名],D1326,OtherPorts[門司港発],F1326)&gt;1,"要確認：同じ他港作業が重複",IF(OR(NOT(ISNUMBER(O1326)),M1326="未確認"),"要確認：時間・根拠未確認","確認済")))))</f>
        <v/>
      </c>
      <c r="S1326" s="10" t="str">
        <f>IF(B1326="","",IF(ISNUMBER(K1326),0,1))</f>
        <v/>
      </c>
    </row>
    <row r="1327" spans="1:19" ht="24.95" customHeight="1" x14ac:dyDescent="0.2">
      <c r="A1327" s="20"/>
      <c r="B1327" s="7"/>
      <c r="C1327" s="7"/>
      <c r="D1327" s="7"/>
      <c r="E1327" s="7"/>
      <c r="F1327" s="26"/>
      <c r="G1327" s="26"/>
      <c r="H1327" s="26"/>
      <c r="I1327" s="26"/>
      <c r="J1327" s="32"/>
      <c r="K1327" s="35"/>
      <c r="L1327" s="7"/>
      <c r="M1327" s="7"/>
      <c r="N1327" s="7"/>
      <c r="O1327" s="18" t="str">
        <f>IF(B1327="","",IF(AND(ISNUMBER(F1327),ISNUMBER(I1327),I1327&gt;=F1327),ROUND((I1327-F1327)*24,4),IF(OR(F1327&lt;&gt;"",I1327&lt;&gt;""),"",IF(AND(ISNUMBER(J1327),J1327&gt;=0),J1327,""))))</f>
        <v/>
      </c>
      <c r="P1327" s="10" t="str">
        <f>IF(B1327="","",IF(AND(ISNUMBER(F1327),ISNUMBER(I1327),I1327&gt;=F1327),"実績：門司発～門司着",IF(OR(F1327&lt;&gt;"",I1327&lt;&gt;""),"要確認：時刻不足・逆転",IF(AND(ISNUMBER(J1327),J1327&gt;=0),"実績：記録の時間","未確認"))))</f>
        <v/>
      </c>
      <c r="Q1327" s="10" t="str">
        <f>IF(B1327="","",IF(ISNUMBER(A1327),YEAR(A1327)-IF(MONTH(A1327)&lt;4,1,0),""))</f>
        <v/>
      </c>
      <c r="R1327" s="10" t="str">
        <f>IF(B1327="","",IF(OR(NOT(ISNUMBER(A1327)),C1327="",D1327="",L1327="",M1327="",AND(B1327&lt;&gt;"関豊丸",B1327&lt;&gt;"長豊丸")),"要確認：対象船・基本項目",IF(OR(P1327="要確認：時刻不足・逆転",AND(ISNUMBER(G1327),ISNUMBER(H1327),H1327&lt;G1327),AND(ISNUMBER(F1327),ISNUMBER(G1327),G1327&lt;F1327),AND(ISNUMBER(H1327),ISNUMBER(I1327),I1327&lt;H1327),AND(ISNUMBER(J1327),J1327&lt;0),AND(ISNUMBER(K1327),K1327&lt;0)),"要確認：時刻・時間・料金",IF(COUNTIFS(OtherPorts[作業日],A1327,OtherPorts[曳船名],B1327,OtherPorts[船名],D1327,OtherPorts[門司港発],F1327)&gt;1,"要確認：同じ他港作業が重複",IF(OR(NOT(ISNUMBER(O1327)),M1327="未確認"),"要確認：時間・根拠未確認","確認済")))))</f>
        <v/>
      </c>
      <c r="S1327" s="10" t="str">
        <f>IF(B1327="","",IF(ISNUMBER(K1327),0,1))</f>
        <v/>
      </c>
    </row>
    <row r="1328" spans="1:19" ht="24.95" customHeight="1" x14ac:dyDescent="0.2">
      <c r="A1328" s="20"/>
      <c r="B1328" s="7"/>
      <c r="C1328" s="7"/>
      <c r="D1328" s="7"/>
      <c r="E1328" s="7"/>
      <c r="F1328" s="26"/>
      <c r="G1328" s="26"/>
      <c r="H1328" s="26"/>
      <c r="I1328" s="26"/>
      <c r="J1328" s="32"/>
      <c r="K1328" s="35"/>
      <c r="L1328" s="7"/>
      <c r="M1328" s="7"/>
      <c r="N1328" s="7"/>
      <c r="O1328" s="18" t="str">
        <f>IF(B1328="","",IF(AND(ISNUMBER(F1328),ISNUMBER(I1328),I1328&gt;=F1328),ROUND((I1328-F1328)*24,4),IF(OR(F1328&lt;&gt;"",I1328&lt;&gt;""),"",IF(AND(ISNUMBER(J1328),J1328&gt;=0),J1328,""))))</f>
        <v/>
      </c>
      <c r="P1328" s="10" t="str">
        <f>IF(B1328="","",IF(AND(ISNUMBER(F1328),ISNUMBER(I1328),I1328&gt;=F1328),"実績：門司発～門司着",IF(OR(F1328&lt;&gt;"",I1328&lt;&gt;""),"要確認：時刻不足・逆転",IF(AND(ISNUMBER(J1328),J1328&gt;=0),"実績：記録の時間","未確認"))))</f>
        <v/>
      </c>
      <c r="Q1328" s="10" t="str">
        <f>IF(B1328="","",IF(ISNUMBER(A1328),YEAR(A1328)-IF(MONTH(A1328)&lt;4,1,0),""))</f>
        <v/>
      </c>
      <c r="R1328" s="10" t="str">
        <f>IF(B1328="","",IF(OR(NOT(ISNUMBER(A1328)),C1328="",D1328="",L1328="",M1328="",AND(B1328&lt;&gt;"関豊丸",B1328&lt;&gt;"長豊丸")),"要確認：対象船・基本項目",IF(OR(P1328="要確認：時刻不足・逆転",AND(ISNUMBER(G1328),ISNUMBER(H1328),H1328&lt;G1328),AND(ISNUMBER(F1328),ISNUMBER(G1328),G1328&lt;F1328),AND(ISNUMBER(H1328),ISNUMBER(I1328),I1328&lt;H1328),AND(ISNUMBER(J1328),J1328&lt;0),AND(ISNUMBER(K1328),K1328&lt;0)),"要確認：時刻・時間・料金",IF(COUNTIFS(OtherPorts[作業日],A1328,OtherPorts[曳船名],B1328,OtherPorts[船名],D1328,OtherPorts[門司港発],F1328)&gt;1,"要確認：同じ他港作業が重複",IF(OR(NOT(ISNUMBER(O1328)),M1328="未確認"),"要確認：時間・根拠未確認","確認済")))))</f>
        <v/>
      </c>
      <c r="S1328" s="10" t="str">
        <f>IF(B1328="","",IF(ISNUMBER(K1328),0,1))</f>
        <v/>
      </c>
    </row>
    <row r="1329" spans="1:19" ht="24.95" customHeight="1" x14ac:dyDescent="0.2">
      <c r="A1329" s="20"/>
      <c r="B1329" s="7"/>
      <c r="C1329" s="7"/>
      <c r="D1329" s="7"/>
      <c r="E1329" s="7"/>
      <c r="F1329" s="26"/>
      <c r="G1329" s="26"/>
      <c r="H1329" s="26"/>
      <c r="I1329" s="26"/>
      <c r="J1329" s="32"/>
      <c r="K1329" s="35"/>
      <c r="L1329" s="7"/>
      <c r="M1329" s="7"/>
      <c r="N1329" s="7"/>
      <c r="O1329" s="18" t="str">
        <f>IF(B1329="","",IF(AND(ISNUMBER(F1329),ISNUMBER(I1329),I1329&gt;=F1329),ROUND((I1329-F1329)*24,4),IF(OR(F1329&lt;&gt;"",I1329&lt;&gt;""),"",IF(AND(ISNUMBER(J1329),J1329&gt;=0),J1329,""))))</f>
        <v/>
      </c>
      <c r="P1329" s="10" t="str">
        <f>IF(B1329="","",IF(AND(ISNUMBER(F1329),ISNUMBER(I1329),I1329&gt;=F1329),"実績：門司発～門司着",IF(OR(F1329&lt;&gt;"",I1329&lt;&gt;""),"要確認：時刻不足・逆転",IF(AND(ISNUMBER(J1329),J1329&gt;=0),"実績：記録の時間","未確認"))))</f>
        <v/>
      </c>
      <c r="Q1329" s="10" t="str">
        <f>IF(B1329="","",IF(ISNUMBER(A1329),YEAR(A1329)-IF(MONTH(A1329)&lt;4,1,0),""))</f>
        <v/>
      </c>
      <c r="R1329" s="10" t="str">
        <f>IF(B1329="","",IF(OR(NOT(ISNUMBER(A1329)),C1329="",D1329="",L1329="",M1329="",AND(B1329&lt;&gt;"関豊丸",B1329&lt;&gt;"長豊丸")),"要確認：対象船・基本項目",IF(OR(P1329="要確認：時刻不足・逆転",AND(ISNUMBER(G1329),ISNUMBER(H1329),H1329&lt;G1329),AND(ISNUMBER(F1329),ISNUMBER(G1329),G1329&lt;F1329),AND(ISNUMBER(H1329),ISNUMBER(I1329),I1329&lt;H1329),AND(ISNUMBER(J1329),J1329&lt;0),AND(ISNUMBER(K1329),K1329&lt;0)),"要確認：時刻・時間・料金",IF(COUNTIFS(OtherPorts[作業日],A1329,OtherPorts[曳船名],B1329,OtherPorts[船名],D1329,OtherPorts[門司港発],F1329)&gt;1,"要確認：同じ他港作業が重複",IF(OR(NOT(ISNUMBER(O1329)),M1329="未確認"),"要確認：時間・根拠未確認","確認済")))))</f>
        <v/>
      </c>
      <c r="S1329" s="10" t="str">
        <f>IF(B1329="","",IF(ISNUMBER(K1329),0,1))</f>
        <v/>
      </c>
    </row>
    <row r="1330" spans="1:19" ht="24.95" customHeight="1" x14ac:dyDescent="0.2">
      <c r="A1330" s="20"/>
      <c r="B1330" s="7"/>
      <c r="C1330" s="7"/>
      <c r="D1330" s="7"/>
      <c r="E1330" s="7"/>
      <c r="F1330" s="26"/>
      <c r="G1330" s="26"/>
      <c r="H1330" s="26"/>
      <c r="I1330" s="26"/>
      <c r="J1330" s="32"/>
      <c r="K1330" s="35"/>
      <c r="L1330" s="7"/>
      <c r="M1330" s="7"/>
      <c r="N1330" s="7"/>
      <c r="O1330" s="18" t="str">
        <f>IF(B1330="","",IF(AND(ISNUMBER(F1330),ISNUMBER(I1330),I1330&gt;=F1330),ROUND((I1330-F1330)*24,4),IF(OR(F1330&lt;&gt;"",I1330&lt;&gt;""),"",IF(AND(ISNUMBER(J1330),J1330&gt;=0),J1330,""))))</f>
        <v/>
      </c>
      <c r="P1330" s="10" t="str">
        <f>IF(B1330="","",IF(AND(ISNUMBER(F1330),ISNUMBER(I1330),I1330&gt;=F1330),"実績：門司発～門司着",IF(OR(F1330&lt;&gt;"",I1330&lt;&gt;""),"要確認：時刻不足・逆転",IF(AND(ISNUMBER(J1330),J1330&gt;=0),"実績：記録の時間","未確認"))))</f>
        <v/>
      </c>
      <c r="Q1330" s="10" t="str">
        <f>IF(B1330="","",IF(ISNUMBER(A1330),YEAR(A1330)-IF(MONTH(A1330)&lt;4,1,0),""))</f>
        <v/>
      </c>
      <c r="R1330" s="10" t="str">
        <f>IF(B1330="","",IF(OR(NOT(ISNUMBER(A1330)),C1330="",D1330="",L1330="",M1330="",AND(B1330&lt;&gt;"関豊丸",B1330&lt;&gt;"長豊丸")),"要確認：対象船・基本項目",IF(OR(P1330="要確認：時刻不足・逆転",AND(ISNUMBER(G1330),ISNUMBER(H1330),H1330&lt;G1330),AND(ISNUMBER(F1330),ISNUMBER(G1330),G1330&lt;F1330),AND(ISNUMBER(H1330),ISNUMBER(I1330),I1330&lt;H1330),AND(ISNUMBER(J1330),J1330&lt;0),AND(ISNUMBER(K1330),K1330&lt;0)),"要確認：時刻・時間・料金",IF(COUNTIFS(OtherPorts[作業日],A1330,OtherPorts[曳船名],B1330,OtherPorts[船名],D1330,OtherPorts[門司港発],F1330)&gt;1,"要確認：同じ他港作業が重複",IF(OR(NOT(ISNUMBER(O1330)),M1330="未確認"),"要確認：時間・根拠未確認","確認済")))))</f>
        <v/>
      </c>
      <c r="S1330" s="10" t="str">
        <f>IF(B1330="","",IF(ISNUMBER(K1330),0,1))</f>
        <v/>
      </c>
    </row>
    <row r="1331" spans="1:19" ht="24.95" customHeight="1" x14ac:dyDescent="0.2">
      <c r="A1331" s="20"/>
      <c r="B1331" s="7"/>
      <c r="C1331" s="7"/>
      <c r="D1331" s="7"/>
      <c r="E1331" s="7"/>
      <c r="F1331" s="26"/>
      <c r="G1331" s="26"/>
      <c r="H1331" s="26"/>
      <c r="I1331" s="26"/>
      <c r="J1331" s="32"/>
      <c r="K1331" s="35"/>
      <c r="L1331" s="7"/>
      <c r="M1331" s="7"/>
      <c r="N1331" s="7"/>
      <c r="O1331" s="18" t="str">
        <f>IF(B1331="","",IF(AND(ISNUMBER(F1331),ISNUMBER(I1331),I1331&gt;=F1331),ROUND((I1331-F1331)*24,4),IF(OR(F1331&lt;&gt;"",I1331&lt;&gt;""),"",IF(AND(ISNUMBER(J1331),J1331&gt;=0),J1331,""))))</f>
        <v/>
      </c>
      <c r="P1331" s="10" t="str">
        <f>IF(B1331="","",IF(AND(ISNUMBER(F1331),ISNUMBER(I1331),I1331&gt;=F1331),"実績：門司発～門司着",IF(OR(F1331&lt;&gt;"",I1331&lt;&gt;""),"要確認：時刻不足・逆転",IF(AND(ISNUMBER(J1331),J1331&gt;=0),"実績：記録の時間","未確認"))))</f>
        <v/>
      </c>
      <c r="Q1331" s="10" t="str">
        <f>IF(B1331="","",IF(ISNUMBER(A1331),YEAR(A1331)-IF(MONTH(A1331)&lt;4,1,0),""))</f>
        <v/>
      </c>
      <c r="R1331" s="10" t="str">
        <f>IF(B1331="","",IF(OR(NOT(ISNUMBER(A1331)),C1331="",D1331="",L1331="",M1331="",AND(B1331&lt;&gt;"関豊丸",B1331&lt;&gt;"長豊丸")),"要確認：対象船・基本項目",IF(OR(P1331="要確認：時刻不足・逆転",AND(ISNUMBER(G1331),ISNUMBER(H1331),H1331&lt;G1331),AND(ISNUMBER(F1331),ISNUMBER(G1331),G1331&lt;F1331),AND(ISNUMBER(H1331),ISNUMBER(I1331),I1331&lt;H1331),AND(ISNUMBER(J1331),J1331&lt;0),AND(ISNUMBER(K1331),K1331&lt;0)),"要確認：時刻・時間・料金",IF(COUNTIFS(OtherPorts[作業日],A1331,OtherPorts[曳船名],B1331,OtherPorts[船名],D1331,OtherPorts[門司港発],F1331)&gt;1,"要確認：同じ他港作業が重複",IF(OR(NOT(ISNUMBER(O1331)),M1331="未確認"),"要確認：時間・根拠未確認","確認済")))))</f>
        <v/>
      </c>
      <c r="S1331" s="10" t="str">
        <f>IF(B1331="","",IF(ISNUMBER(K1331),0,1))</f>
        <v/>
      </c>
    </row>
    <row r="1332" spans="1:19" ht="24.95" customHeight="1" x14ac:dyDescent="0.2">
      <c r="A1332" s="20"/>
      <c r="B1332" s="7"/>
      <c r="C1332" s="7"/>
      <c r="D1332" s="7"/>
      <c r="E1332" s="7"/>
      <c r="F1332" s="26"/>
      <c r="G1332" s="26"/>
      <c r="H1332" s="26"/>
      <c r="I1332" s="26"/>
      <c r="J1332" s="32"/>
      <c r="K1332" s="35"/>
      <c r="L1332" s="7"/>
      <c r="M1332" s="7"/>
      <c r="N1332" s="7"/>
      <c r="O1332" s="18" t="str">
        <f>IF(B1332="","",IF(AND(ISNUMBER(F1332),ISNUMBER(I1332),I1332&gt;=F1332),ROUND((I1332-F1332)*24,4),IF(OR(F1332&lt;&gt;"",I1332&lt;&gt;""),"",IF(AND(ISNUMBER(J1332),J1332&gt;=0),J1332,""))))</f>
        <v/>
      </c>
      <c r="P1332" s="10" t="str">
        <f>IF(B1332="","",IF(AND(ISNUMBER(F1332),ISNUMBER(I1332),I1332&gt;=F1332),"実績：門司発～門司着",IF(OR(F1332&lt;&gt;"",I1332&lt;&gt;""),"要確認：時刻不足・逆転",IF(AND(ISNUMBER(J1332),J1332&gt;=0),"実績：記録の時間","未確認"))))</f>
        <v/>
      </c>
      <c r="Q1332" s="10" t="str">
        <f>IF(B1332="","",IF(ISNUMBER(A1332),YEAR(A1332)-IF(MONTH(A1332)&lt;4,1,0),""))</f>
        <v/>
      </c>
      <c r="R1332" s="10" t="str">
        <f>IF(B1332="","",IF(OR(NOT(ISNUMBER(A1332)),C1332="",D1332="",L1332="",M1332="",AND(B1332&lt;&gt;"関豊丸",B1332&lt;&gt;"長豊丸")),"要確認：対象船・基本項目",IF(OR(P1332="要確認：時刻不足・逆転",AND(ISNUMBER(G1332),ISNUMBER(H1332),H1332&lt;G1332),AND(ISNUMBER(F1332),ISNUMBER(G1332),G1332&lt;F1332),AND(ISNUMBER(H1332),ISNUMBER(I1332),I1332&lt;H1332),AND(ISNUMBER(J1332),J1332&lt;0),AND(ISNUMBER(K1332),K1332&lt;0)),"要確認：時刻・時間・料金",IF(COUNTIFS(OtherPorts[作業日],A1332,OtherPorts[曳船名],B1332,OtherPorts[船名],D1332,OtherPorts[門司港発],F1332)&gt;1,"要確認：同じ他港作業が重複",IF(OR(NOT(ISNUMBER(O1332)),M1332="未確認"),"要確認：時間・根拠未確認","確認済")))))</f>
        <v/>
      </c>
      <c r="S1332" s="10" t="str">
        <f>IF(B1332="","",IF(ISNUMBER(K1332),0,1))</f>
        <v/>
      </c>
    </row>
    <row r="1333" spans="1:19" ht="24.95" customHeight="1" x14ac:dyDescent="0.2">
      <c r="A1333" s="20"/>
      <c r="B1333" s="7"/>
      <c r="C1333" s="7"/>
      <c r="D1333" s="7"/>
      <c r="E1333" s="7"/>
      <c r="F1333" s="26"/>
      <c r="G1333" s="26"/>
      <c r="H1333" s="26"/>
      <c r="I1333" s="26"/>
      <c r="J1333" s="32"/>
      <c r="K1333" s="35"/>
      <c r="L1333" s="7"/>
      <c r="M1333" s="7"/>
      <c r="N1333" s="7"/>
      <c r="O1333" s="18" t="str">
        <f>IF(B1333="","",IF(AND(ISNUMBER(F1333),ISNUMBER(I1333),I1333&gt;=F1333),ROUND((I1333-F1333)*24,4),IF(OR(F1333&lt;&gt;"",I1333&lt;&gt;""),"",IF(AND(ISNUMBER(J1333),J1333&gt;=0),J1333,""))))</f>
        <v/>
      </c>
      <c r="P1333" s="10" t="str">
        <f>IF(B1333="","",IF(AND(ISNUMBER(F1333),ISNUMBER(I1333),I1333&gt;=F1333),"実績：門司発～門司着",IF(OR(F1333&lt;&gt;"",I1333&lt;&gt;""),"要確認：時刻不足・逆転",IF(AND(ISNUMBER(J1333),J1333&gt;=0),"実績：記録の時間","未確認"))))</f>
        <v/>
      </c>
      <c r="Q1333" s="10" t="str">
        <f>IF(B1333="","",IF(ISNUMBER(A1333),YEAR(A1333)-IF(MONTH(A1333)&lt;4,1,0),""))</f>
        <v/>
      </c>
      <c r="R1333" s="10" t="str">
        <f>IF(B1333="","",IF(OR(NOT(ISNUMBER(A1333)),C1333="",D1333="",L1333="",M1333="",AND(B1333&lt;&gt;"関豊丸",B1333&lt;&gt;"長豊丸")),"要確認：対象船・基本項目",IF(OR(P1333="要確認：時刻不足・逆転",AND(ISNUMBER(G1333),ISNUMBER(H1333),H1333&lt;G1333),AND(ISNUMBER(F1333),ISNUMBER(G1333),G1333&lt;F1333),AND(ISNUMBER(H1333),ISNUMBER(I1333),I1333&lt;H1333),AND(ISNUMBER(J1333),J1333&lt;0),AND(ISNUMBER(K1333),K1333&lt;0)),"要確認：時刻・時間・料金",IF(COUNTIFS(OtherPorts[作業日],A1333,OtherPorts[曳船名],B1333,OtherPorts[船名],D1333,OtherPorts[門司港発],F1333)&gt;1,"要確認：同じ他港作業が重複",IF(OR(NOT(ISNUMBER(O1333)),M1333="未確認"),"要確認：時間・根拠未確認","確認済")))))</f>
        <v/>
      </c>
      <c r="S1333" s="10" t="str">
        <f>IF(B1333="","",IF(ISNUMBER(K1333),0,1))</f>
        <v/>
      </c>
    </row>
    <row r="1334" spans="1:19" ht="24.95" customHeight="1" x14ac:dyDescent="0.2">
      <c r="A1334" s="20"/>
      <c r="B1334" s="7"/>
      <c r="C1334" s="7"/>
      <c r="D1334" s="7"/>
      <c r="E1334" s="7"/>
      <c r="F1334" s="26"/>
      <c r="G1334" s="26"/>
      <c r="H1334" s="26"/>
      <c r="I1334" s="26"/>
      <c r="J1334" s="32"/>
      <c r="K1334" s="35"/>
      <c r="L1334" s="7"/>
      <c r="M1334" s="7"/>
      <c r="N1334" s="7"/>
      <c r="O1334" s="18" t="str">
        <f>IF(B1334="","",IF(AND(ISNUMBER(F1334),ISNUMBER(I1334),I1334&gt;=F1334),ROUND((I1334-F1334)*24,4),IF(OR(F1334&lt;&gt;"",I1334&lt;&gt;""),"",IF(AND(ISNUMBER(J1334),J1334&gt;=0),J1334,""))))</f>
        <v/>
      </c>
      <c r="P1334" s="10" t="str">
        <f>IF(B1334="","",IF(AND(ISNUMBER(F1334),ISNUMBER(I1334),I1334&gt;=F1334),"実績：門司発～門司着",IF(OR(F1334&lt;&gt;"",I1334&lt;&gt;""),"要確認：時刻不足・逆転",IF(AND(ISNUMBER(J1334),J1334&gt;=0),"実績：記録の時間","未確認"))))</f>
        <v/>
      </c>
      <c r="Q1334" s="10" t="str">
        <f>IF(B1334="","",IF(ISNUMBER(A1334),YEAR(A1334)-IF(MONTH(A1334)&lt;4,1,0),""))</f>
        <v/>
      </c>
      <c r="R1334" s="10" t="str">
        <f>IF(B1334="","",IF(OR(NOT(ISNUMBER(A1334)),C1334="",D1334="",L1334="",M1334="",AND(B1334&lt;&gt;"関豊丸",B1334&lt;&gt;"長豊丸")),"要確認：対象船・基本項目",IF(OR(P1334="要確認：時刻不足・逆転",AND(ISNUMBER(G1334),ISNUMBER(H1334),H1334&lt;G1334),AND(ISNUMBER(F1334),ISNUMBER(G1334),G1334&lt;F1334),AND(ISNUMBER(H1334),ISNUMBER(I1334),I1334&lt;H1334),AND(ISNUMBER(J1334),J1334&lt;0),AND(ISNUMBER(K1334),K1334&lt;0)),"要確認：時刻・時間・料金",IF(COUNTIFS(OtherPorts[作業日],A1334,OtherPorts[曳船名],B1334,OtherPorts[船名],D1334,OtherPorts[門司港発],F1334)&gt;1,"要確認：同じ他港作業が重複",IF(OR(NOT(ISNUMBER(O1334)),M1334="未確認"),"要確認：時間・根拠未確認","確認済")))))</f>
        <v/>
      </c>
      <c r="S1334" s="10" t="str">
        <f>IF(B1334="","",IF(ISNUMBER(K1334),0,1))</f>
        <v/>
      </c>
    </row>
    <row r="1335" spans="1:19" ht="24.95" customHeight="1" x14ac:dyDescent="0.2">
      <c r="A1335" s="20"/>
      <c r="B1335" s="7"/>
      <c r="C1335" s="7"/>
      <c r="D1335" s="7"/>
      <c r="E1335" s="7"/>
      <c r="F1335" s="26"/>
      <c r="G1335" s="26"/>
      <c r="H1335" s="26"/>
      <c r="I1335" s="26"/>
      <c r="J1335" s="32"/>
      <c r="K1335" s="35"/>
      <c r="L1335" s="7"/>
      <c r="M1335" s="7"/>
      <c r="N1335" s="7"/>
      <c r="O1335" s="18" t="str">
        <f>IF(B1335="","",IF(AND(ISNUMBER(F1335),ISNUMBER(I1335),I1335&gt;=F1335),ROUND((I1335-F1335)*24,4),IF(OR(F1335&lt;&gt;"",I1335&lt;&gt;""),"",IF(AND(ISNUMBER(J1335),J1335&gt;=0),J1335,""))))</f>
        <v/>
      </c>
      <c r="P1335" s="10" t="str">
        <f>IF(B1335="","",IF(AND(ISNUMBER(F1335),ISNUMBER(I1335),I1335&gt;=F1335),"実績：門司発～門司着",IF(OR(F1335&lt;&gt;"",I1335&lt;&gt;""),"要確認：時刻不足・逆転",IF(AND(ISNUMBER(J1335),J1335&gt;=0),"実績：記録の時間","未確認"))))</f>
        <v/>
      </c>
      <c r="Q1335" s="10" t="str">
        <f>IF(B1335="","",IF(ISNUMBER(A1335),YEAR(A1335)-IF(MONTH(A1335)&lt;4,1,0),""))</f>
        <v/>
      </c>
      <c r="R1335" s="10" t="str">
        <f>IF(B1335="","",IF(OR(NOT(ISNUMBER(A1335)),C1335="",D1335="",L1335="",M1335="",AND(B1335&lt;&gt;"関豊丸",B1335&lt;&gt;"長豊丸")),"要確認：対象船・基本項目",IF(OR(P1335="要確認：時刻不足・逆転",AND(ISNUMBER(G1335),ISNUMBER(H1335),H1335&lt;G1335),AND(ISNUMBER(F1335),ISNUMBER(G1335),G1335&lt;F1335),AND(ISNUMBER(H1335),ISNUMBER(I1335),I1335&lt;H1335),AND(ISNUMBER(J1335),J1335&lt;0),AND(ISNUMBER(K1335),K1335&lt;0)),"要確認：時刻・時間・料金",IF(COUNTIFS(OtherPorts[作業日],A1335,OtherPorts[曳船名],B1335,OtherPorts[船名],D1335,OtherPorts[門司港発],F1335)&gt;1,"要確認：同じ他港作業が重複",IF(OR(NOT(ISNUMBER(O1335)),M1335="未確認"),"要確認：時間・根拠未確認","確認済")))))</f>
        <v/>
      </c>
      <c r="S1335" s="10" t="str">
        <f>IF(B1335="","",IF(ISNUMBER(K1335),0,1))</f>
        <v/>
      </c>
    </row>
    <row r="1336" spans="1:19" ht="24.95" customHeight="1" x14ac:dyDescent="0.2">
      <c r="A1336" s="20"/>
      <c r="B1336" s="7"/>
      <c r="C1336" s="7"/>
      <c r="D1336" s="7"/>
      <c r="E1336" s="7"/>
      <c r="F1336" s="26"/>
      <c r="G1336" s="26"/>
      <c r="H1336" s="26"/>
      <c r="I1336" s="26"/>
      <c r="J1336" s="32"/>
      <c r="K1336" s="35"/>
      <c r="L1336" s="7"/>
      <c r="M1336" s="7"/>
      <c r="N1336" s="7"/>
      <c r="O1336" s="18" t="str">
        <f>IF(B1336="","",IF(AND(ISNUMBER(F1336),ISNUMBER(I1336),I1336&gt;=F1336),ROUND((I1336-F1336)*24,4),IF(OR(F1336&lt;&gt;"",I1336&lt;&gt;""),"",IF(AND(ISNUMBER(J1336),J1336&gt;=0),J1336,""))))</f>
        <v/>
      </c>
      <c r="P1336" s="10" t="str">
        <f>IF(B1336="","",IF(AND(ISNUMBER(F1336),ISNUMBER(I1336),I1336&gt;=F1336),"実績：門司発～門司着",IF(OR(F1336&lt;&gt;"",I1336&lt;&gt;""),"要確認：時刻不足・逆転",IF(AND(ISNUMBER(J1336),J1336&gt;=0),"実績：記録の時間","未確認"))))</f>
        <v/>
      </c>
      <c r="Q1336" s="10" t="str">
        <f>IF(B1336="","",IF(ISNUMBER(A1336),YEAR(A1336)-IF(MONTH(A1336)&lt;4,1,0),""))</f>
        <v/>
      </c>
      <c r="R1336" s="10" t="str">
        <f>IF(B1336="","",IF(OR(NOT(ISNUMBER(A1336)),C1336="",D1336="",L1336="",M1336="",AND(B1336&lt;&gt;"関豊丸",B1336&lt;&gt;"長豊丸")),"要確認：対象船・基本項目",IF(OR(P1336="要確認：時刻不足・逆転",AND(ISNUMBER(G1336),ISNUMBER(H1336),H1336&lt;G1336),AND(ISNUMBER(F1336),ISNUMBER(G1336),G1336&lt;F1336),AND(ISNUMBER(H1336),ISNUMBER(I1336),I1336&lt;H1336),AND(ISNUMBER(J1336),J1336&lt;0),AND(ISNUMBER(K1336),K1336&lt;0)),"要確認：時刻・時間・料金",IF(COUNTIFS(OtherPorts[作業日],A1336,OtherPorts[曳船名],B1336,OtherPorts[船名],D1336,OtherPorts[門司港発],F1336)&gt;1,"要確認：同じ他港作業が重複",IF(OR(NOT(ISNUMBER(O1336)),M1336="未確認"),"要確認：時間・根拠未確認","確認済")))))</f>
        <v/>
      </c>
      <c r="S1336" s="10" t="str">
        <f>IF(B1336="","",IF(ISNUMBER(K1336),0,1))</f>
        <v/>
      </c>
    </row>
    <row r="1337" spans="1:19" ht="24.95" customHeight="1" x14ac:dyDescent="0.2">
      <c r="A1337" s="20"/>
      <c r="B1337" s="7"/>
      <c r="C1337" s="7"/>
      <c r="D1337" s="7"/>
      <c r="E1337" s="7"/>
      <c r="F1337" s="26"/>
      <c r="G1337" s="26"/>
      <c r="H1337" s="26"/>
      <c r="I1337" s="26"/>
      <c r="J1337" s="32"/>
      <c r="K1337" s="35"/>
      <c r="L1337" s="7"/>
      <c r="M1337" s="7"/>
      <c r="N1337" s="7"/>
      <c r="O1337" s="18" t="str">
        <f>IF(B1337="","",IF(AND(ISNUMBER(F1337),ISNUMBER(I1337),I1337&gt;=F1337),ROUND((I1337-F1337)*24,4),IF(OR(F1337&lt;&gt;"",I1337&lt;&gt;""),"",IF(AND(ISNUMBER(J1337),J1337&gt;=0),J1337,""))))</f>
        <v/>
      </c>
      <c r="P1337" s="10" t="str">
        <f>IF(B1337="","",IF(AND(ISNUMBER(F1337),ISNUMBER(I1337),I1337&gt;=F1337),"実績：門司発～門司着",IF(OR(F1337&lt;&gt;"",I1337&lt;&gt;""),"要確認：時刻不足・逆転",IF(AND(ISNUMBER(J1337),J1337&gt;=0),"実績：記録の時間","未確認"))))</f>
        <v/>
      </c>
      <c r="Q1337" s="10" t="str">
        <f>IF(B1337="","",IF(ISNUMBER(A1337),YEAR(A1337)-IF(MONTH(A1337)&lt;4,1,0),""))</f>
        <v/>
      </c>
      <c r="R1337" s="10" t="str">
        <f>IF(B1337="","",IF(OR(NOT(ISNUMBER(A1337)),C1337="",D1337="",L1337="",M1337="",AND(B1337&lt;&gt;"関豊丸",B1337&lt;&gt;"長豊丸")),"要確認：対象船・基本項目",IF(OR(P1337="要確認：時刻不足・逆転",AND(ISNUMBER(G1337),ISNUMBER(H1337),H1337&lt;G1337),AND(ISNUMBER(F1337),ISNUMBER(G1337),G1337&lt;F1337),AND(ISNUMBER(H1337),ISNUMBER(I1337),I1337&lt;H1337),AND(ISNUMBER(J1337),J1337&lt;0),AND(ISNUMBER(K1337),K1337&lt;0)),"要確認：時刻・時間・料金",IF(COUNTIFS(OtherPorts[作業日],A1337,OtherPorts[曳船名],B1337,OtherPorts[船名],D1337,OtherPorts[門司港発],F1337)&gt;1,"要確認：同じ他港作業が重複",IF(OR(NOT(ISNUMBER(O1337)),M1337="未確認"),"要確認：時間・根拠未確認","確認済")))))</f>
        <v/>
      </c>
      <c r="S1337" s="10" t="str">
        <f>IF(B1337="","",IF(ISNUMBER(K1337),0,1))</f>
        <v/>
      </c>
    </row>
    <row r="1338" spans="1:19" ht="24.95" customHeight="1" x14ac:dyDescent="0.2">
      <c r="A1338" s="20"/>
      <c r="B1338" s="7"/>
      <c r="C1338" s="7"/>
      <c r="D1338" s="7"/>
      <c r="E1338" s="7"/>
      <c r="F1338" s="26"/>
      <c r="G1338" s="26"/>
      <c r="H1338" s="26"/>
      <c r="I1338" s="26"/>
      <c r="J1338" s="32"/>
      <c r="K1338" s="35"/>
      <c r="L1338" s="7"/>
      <c r="M1338" s="7"/>
      <c r="N1338" s="7"/>
      <c r="O1338" s="18" t="str">
        <f>IF(B1338="","",IF(AND(ISNUMBER(F1338),ISNUMBER(I1338),I1338&gt;=F1338),ROUND((I1338-F1338)*24,4),IF(OR(F1338&lt;&gt;"",I1338&lt;&gt;""),"",IF(AND(ISNUMBER(J1338),J1338&gt;=0),J1338,""))))</f>
        <v/>
      </c>
      <c r="P1338" s="10" t="str">
        <f>IF(B1338="","",IF(AND(ISNUMBER(F1338),ISNUMBER(I1338),I1338&gt;=F1338),"実績：門司発～門司着",IF(OR(F1338&lt;&gt;"",I1338&lt;&gt;""),"要確認：時刻不足・逆転",IF(AND(ISNUMBER(J1338),J1338&gt;=0),"実績：記録の時間","未確認"))))</f>
        <v/>
      </c>
      <c r="Q1338" s="10" t="str">
        <f>IF(B1338="","",IF(ISNUMBER(A1338),YEAR(A1338)-IF(MONTH(A1338)&lt;4,1,0),""))</f>
        <v/>
      </c>
      <c r="R1338" s="10" t="str">
        <f>IF(B1338="","",IF(OR(NOT(ISNUMBER(A1338)),C1338="",D1338="",L1338="",M1338="",AND(B1338&lt;&gt;"関豊丸",B1338&lt;&gt;"長豊丸")),"要確認：対象船・基本項目",IF(OR(P1338="要確認：時刻不足・逆転",AND(ISNUMBER(G1338),ISNUMBER(H1338),H1338&lt;G1338),AND(ISNUMBER(F1338),ISNUMBER(G1338),G1338&lt;F1338),AND(ISNUMBER(H1338),ISNUMBER(I1338),I1338&lt;H1338),AND(ISNUMBER(J1338),J1338&lt;0),AND(ISNUMBER(K1338),K1338&lt;0)),"要確認：時刻・時間・料金",IF(COUNTIFS(OtherPorts[作業日],A1338,OtherPorts[曳船名],B1338,OtherPorts[船名],D1338,OtherPorts[門司港発],F1338)&gt;1,"要確認：同じ他港作業が重複",IF(OR(NOT(ISNUMBER(O1338)),M1338="未確認"),"要確認：時間・根拠未確認","確認済")))))</f>
        <v/>
      </c>
      <c r="S1338" s="10" t="str">
        <f>IF(B1338="","",IF(ISNUMBER(K1338),0,1))</f>
        <v/>
      </c>
    </row>
    <row r="1339" spans="1:19" ht="24.95" customHeight="1" x14ac:dyDescent="0.2">
      <c r="A1339" s="20"/>
      <c r="B1339" s="7"/>
      <c r="C1339" s="7"/>
      <c r="D1339" s="7"/>
      <c r="E1339" s="7"/>
      <c r="F1339" s="26"/>
      <c r="G1339" s="26"/>
      <c r="H1339" s="26"/>
      <c r="I1339" s="26"/>
      <c r="J1339" s="32"/>
      <c r="K1339" s="35"/>
      <c r="L1339" s="7"/>
      <c r="M1339" s="7"/>
      <c r="N1339" s="7"/>
      <c r="O1339" s="18" t="str">
        <f>IF(B1339="","",IF(AND(ISNUMBER(F1339),ISNUMBER(I1339),I1339&gt;=F1339),ROUND((I1339-F1339)*24,4),IF(OR(F1339&lt;&gt;"",I1339&lt;&gt;""),"",IF(AND(ISNUMBER(J1339),J1339&gt;=0),J1339,""))))</f>
        <v/>
      </c>
      <c r="P1339" s="10" t="str">
        <f>IF(B1339="","",IF(AND(ISNUMBER(F1339),ISNUMBER(I1339),I1339&gt;=F1339),"実績：門司発～門司着",IF(OR(F1339&lt;&gt;"",I1339&lt;&gt;""),"要確認：時刻不足・逆転",IF(AND(ISNUMBER(J1339),J1339&gt;=0),"実績：記録の時間","未確認"))))</f>
        <v/>
      </c>
      <c r="Q1339" s="10" t="str">
        <f>IF(B1339="","",IF(ISNUMBER(A1339),YEAR(A1339)-IF(MONTH(A1339)&lt;4,1,0),""))</f>
        <v/>
      </c>
      <c r="R1339" s="10" t="str">
        <f>IF(B1339="","",IF(OR(NOT(ISNUMBER(A1339)),C1339="",D1339="",L1339="",M1339="",AND(B1339&lt;&gt;"関豊丸",B1339&lt;&gt;"長豊丸")),"要確認：対象船・基本項目",IF(OR(P1339="要確認：時刻不足・逆転",AND(ISNUMBER(G1339),ISNUMBER(H1339),H1339&lt;G1339),AND(ISNUMBER(F1339),ISNUMBER(G1339),G1339&lt;F1339),AND(ISNUMBER(H1339),ISNUMBER(I1339),I1339&lt;H1339),AND(ISNUMBER(J1339),J1339&lt;0),AND(ISNUMBER(K1339),K1339&lt;0)),"要確認：時刻・時間・料金",IF(COUNTIFS(OtherPorts[作業日],A1339,OtherPorts[曳船名],B1339,OtherPorts[船名],D1339,OtherPorts[門司港発],F1339)&gt;1,"要確認：同じ他港作業が重複",IF(OR(NOT(ISNUMBER(O1339)),M1339="未確認"),"要確認：時間・根拠未確認","確認済")))))</f>
        <v/>
      </c>
      <c r="S1339" s="10" t="str">
        <f>IF(B1339="","",IF(ISNUMBER(K1339),0,1))</f>
        <v/>
      </c>
    </row>
    <row r="1340" spans="1:19" ht="24.95" customHeight="1" x14ac:dyDescent="0.2">
      <c r="A1340" s="20"/>
      <c r="B1340" s="7"/>
      <c r="C1340" s="7"/>
      <c r="D1340" s="7"/>
      <c r="E1340" s="7"/>
      <c r="F1340" s="26"/>
      <c r="G1340" s="26"/>
      <c r="H1340" s="26"/>
      <c r="I1340" s="26"/>
      <c r="J1340" s="32"/>
      <c r="K1340" s="35"/>
      <c r="L1340" s="7"/>
      <c r="M1340" s="7"/>
      <c r="N1340" s="7"/>
      <c r="O1340" s="18" t="str">
        <f>IF(B1340="","",IF(AND(ISNUMBER(F1340),ISNUMBER(I1340),I1340&gt;=F1340),ROUND((I1340-F1340)*24,4),IF(OR(F1340&lt;&gt;"",I1340&lt;&gt;""),"",IF(AND(ISNUMBER(J1340),J1340&gt;=0),J1340,""))))</f>
        <v/>
      </c>
      <c r="P1340" s="10" t="str">
        <f>IF(B1340="","",IF(AND(ISNUMBER(F1340),ISNUMBER(I1340),I1340&gt;=F1340),"実績：門司発～門司着",IF(OR(F1340&lt;&gt;"",I1340&lt;&gt;""),"要確認：時刻不足・逆転",IF(AND(ISNUMBER(J1340),J1340&gt;=0),"実績：記録の時間","未確認"))))</f>
        <v/>
      </c>
      <c r="Q1340" s="10" t="str">
        <f>IF(B1340="","",IF(ISNUMBER(A1340),YEAR(A1340)-IF(MONTH(A1340)&lt;4,1,0),""))</f>
        <v/>
      </c>
      <c r="R1340" s="10" t="str">
        <f>IF(B1340="","",IF(OR(NOT(ISNUMBER(A1340)),C1340="",D1340="",L1340="",M1340="",AND(B1340&lt;&gt;"関豊丸",B1340&lt;&gt;"長豊丸")),"要確認：対象船・基本項目",IF(OR(P1340="要確認：時刻不足・逆転",AND(ISNUMBER(G1340),ISNUMBER(H1340),H1340&lt;G1340),AND(ISNUMBER(F1340),ISNUMBER(G1340),G1340&lt;F1340),AND(ISNUMBER(H1340),ISNUMBER(I1340),I1340&lt;H1340),AND(ISNUMBER(J1340),J1340&lt;0),AND(ISNUMBER(K1340),K1340&lt;0)),"要確認：時刻・時間・料金",IF(COUNTIFS(OtherPorts[作業日],A1340,OtherPorts[曳船名],B1340,OtherPorts[船名],D1340,OtherPorts[門司港発],F1340)&gt;1,"要確認：同じ他港作業が重複",IF(OR(NOT(ISNUMBER(O1340)),M1340="未確認"),"要確認：時間・根拠未確認","確認済")))))</f>
        <v/>
      </c>
      <c r="S1340" s="10" t="str">
        <f>IF(B1340="","",IF(ISNUMBER(K1340),0,1))</f>
        <v/>
      </c>
    </row>
    <row r="1341" spans="1:19" ht="24.95" customHeight="1" x14ac:dyDescent="0.2">
      <c r="A1341" s="20"/>
      <c r="B1341" s="7"/>
      <c r="C1341" s="7"/>
      <c r="D1341" s="7"/>
      <c r="E1341" s="7"/>
      <c r="F1341" s="26"/>
      <c r="G1341" s="26"/>
      <c r="H1341" s="26"/>
      <c r="I1341" s="26"/>
      <c r="J1341" s="32"/>
      <c r="K1341" s="35"/>
      <c r="L1341" s="7"/>
      <c r="M1341" s="7"/>
      <c r="N1341" s="7"/>
      <c r="O1341" s="18" t="str">
        <f>IF(B1341="","",IF(AND(ISNUMBER(F1341),ISNUMBER(I1341),I1341&gt;=F1341),ROUND((I1341-F1341)*24,4),IF(OR(F1341&lt;&gt;"",I1341&lt;&gt;""),"",IF(AND(ISNUMBER(J1341),J1341&gt;=0),J1341,""))))</f>
        <v/>
      </c>
      <c r="P1341" s="10" t="str">
        <f>IF(B1341="","",IF(AND(ISNUMBER(F1341),ISNUMBER(I1341),I1341&gt;=F1341),"実績：門司発～門司着",IF(OR(F1341&lt;&gt;"",I1341&lt;&gt;""),"要確認：時刻不足・逆転",IF(AND(ISNUMBER(J1341),J1341&gt;=0),"実績：記録の時間","未確認"))))</f>
        <v/>
      </c>
      <c r="Q1341" s="10" t="str">
        <f>IF(B1341="","",IF(ISNUMBER(A1341),YEAR(A1341)-IF(MONTH(A1341)&lt;4,1,0),""))</f>
        <v/>
      </c>
      <c r="R1341" s="10" t="str">
        <f>IF(B1341="","",IF(OR(NOT(ISNUMBER(A1341)),C1341="",D1341="",L1341="",M1341="",AND(B1341&lt;&gt;"関豊丸",B1341&lt;&gt;"長豊丸")),"要確認：対象船・基本項目",IF(OR(P1341="要確認：時刻不足・逆転",AND(ISNUMBER(G1341),ISNUMBER(H1341),H1341&lt;G1341),AND(ISNUMBER(F1341),ISNUMBER(G1341),G1341&lt;F1341),AND(ISNUMBER(H1341),ISNUMBER(I1341),I1341&lt;H1341),AND(ISNUMBER(J1341),J1341&lt;0),AND(ISNUMBER(K1341),K1341&lt;0)),"要確認：時刻・時間・料金",IF(COUNTIFS(OtherPorts[作業日],A1341,OtherPorts[曳船名],B1341,OtherPorts[船名],D1341,OtherPorts[門司港発],F1341)&gt;1,"要確認：同じ他港作業が重複",IF(OR(NOT(ISNUMBER(O1341)),M1341="未確認"),"要確認：時間・根拠未確認","確認済")))))</f>
        <v/>
      </c>
      <c r="S1341" s="10" t="str">
        <f>IF(B1341="","",IF(ISNUMBER(K1341),0,1))</f>
        <v/>
      </c>
    </row>
    <row r="1342" spans="1:19" ht="24.95" customHeight="1" x14ac:dyDescent="0.2">
      <c r="A1342" s="20"/>
      <c r="B1342" s="7"/>
      <c r="C1342" s="7"/>
      <c r="D1342" s="7"/>
      <c r="E1342" s="7"/>
      <c r="F1342" s="26"/>
      <c r="G1342" s="26"/>
      <c r="H1342" s="26"/>
      <c r="I1342" s="26"/>
      <c r="J1342" s="32"/>
      <c r="K1342" s="35"/>
      <c r="L1342" s="7"/>
      <c r="M1342" s="7"/>
      <c r="N1342" s="7"/>
      <c r="O1342" s="18" t="str">
        <f>IF(B1342="","",IF(AND(ISNUMBER(F1342),ISNUMBER(I1342),I1342&gt;=F1342),ROUND((I1342-F1342)*24,4),IF(OR(F1342&lt;&gt;"",I1342&lt;&gt;""),"",IF(AND(ISNUMBER(J1342),J1342&gt;=0),J1342,""))))</f>
        <v/>
      </c>
      <c r="P1342" s="10" t="str">
        <f>IF(B1342="","",IF(AND(ISNUMBER(F1342),ISNUMBER(I1342),I1342&gt;=F1342),"実績：門司発～門司着",IF(OR(F1342&lt;&gt;"",I1342&lt;&gt;""),"要確認：時刻不足・逆転",IF(AND(ISNUMBER(J1342),J1342&gt;=0),"実績：記録の時間","未確認"))))</f>
        <v/>
      </c>
      <c r="Q1342" s="10" t="str">
        <f>IF(B1342="","",IF(ISNUMBER(A1342),YEAR(A1342)-IF(MONTH(A1342)&lt;4,1,0),""))</f>
        <v/>
      </c>
      <c r="R1342" s="10" t="str">
        <f>IF(B1342="","",IF(OR(NOT(ISNUMBER(A1342)),C1342="",D1342="",L1342="",M1342="",AND(B1342&lt;&gt;"関豊丸",B1342&lt;&gt;"長豊丸")),"要確認：対象船・基本項目",IF(OR(P1342="要確認：時刻不足・逆転",AND(ISNUMBER(G1342),ISNUMBER(H1342),H1342&lt;G1342),AND(ISNUMBER(F1342),ISNUMBER(G1342),G1342&lt;F1342),AND(ISNUMBER(H1342),ISNUMBER(I1342),I1342&lt;H1342),AND(ISNUMBER(J1342),J1342&lt;0),AND(ISNUMBER(K1342),K1342&lt;0)),"要確認：時刻・時間・料金",IF(COUNTIFS(OtherPorts[作業日],A1342,OtherPorts[曳船名],B1342,OtherPorts[船名],D1342,OtherPorts[門司港発],F1342)&gt;1,"要確認：同じ他港作業が重複",IF(OR(NOT(ISNUMBER(O1342)),M1342="未確認"),"要確認：時間・根拠未確認","確認済")))))</f>
        <v/>
      </c>
      <c r="S1342" s="10" t="str">
        <f>IF(B1342="","",IF(ISNUMBER(K1342),0,1))</f>
        <v/>
      </c>
    </row>
    <row r="1343" spans="1:19" ht="24.95" customHeight="1" x14ac:dyDescent="0.2">
      <c r="A1343" s="20"/>
      <c r="B1343" s="7"/>
      <c r="C1343" s="7"/>
      <c r="D1343" s="7"/>
      <c r="E1343" s="7"/>
      <c r="F1343" s="26"/>
      <c r="G1343" s="26"/>
      <c r="H1343" s="26"/>
      <c r="I1343" s="26"/>
      <c r="J1343" s="32"/>
      <c r="K1343" s="35"/>
      <c r="L1343" s="7"/>
      <c r="M1343" s="7"/>
      <c r="N1343" s="7"/>
      <c r="O1343" s="18" t="str">
        <f>IF(B1343="","",IF(AND(ISNUMBER(F1343),ISNUMBER(I1343),I1343&gt;=F1343),ROUND((I1343-F1343)*24,4),IF(OR(F1343&lt;&gt;"",I1343&lt;&gt;""),"",IF(AND(ISNUMBER(J1343),J1343&gt;=0),J1343,""))))</f>
        <v/>
      </c>
      <c r="P1343" s="10" t="str">
        <f>IF(B1343="","",IF(AND(ISNUMBER(F1343),ISNUMBER(I1343),I1343&gt;=F1343),"実績：門司発～門司着",IF(OR(F1343&lt;&gt;"",I1343&lt;&gt;""),"要確認：時刻不足・逆転",IF(AND(ISNUMBER(J1343),J1343&gt;=0),"実績：記録の時間","未確認"))))</f>
        <v/>
      </c>
      <c r="Q1343" s="10" t="str">
        <f>IF(B1343="","",IF(ISNUMBER(A1343),YEAR(A1343)-IF(MONTH(A1343)&lt;4,1,0),""))</f>
        <v/>
      </c>
      <c r="R1343" s="10" t="str">
        <f>IF(B1343="","",IF(OR(NOT(ISNUMBER(A1343)),C1343="",D1343="",L1343="",M1343="",AND(B1343&lt;&gt;"関豊丸",B1343&lt;&gt;"長豊丸")),"要確認：対象船・基本項目",IF(OR(P1343="要確認：時刻不足・逆転",AND(ISNUMBER(G1343),ISNUMBER(H1343),H1343&lt;G1343),AND(ISNUMBER(F1343),ISNUMBER(G1343),G1343&lt;F1343),AND(ISNUMBER(H1343),ISNUMBER(I1343),I1343&lt;H1343),AND(ISNUMBER(J1343),J1343&lt;0),AND(ISNUMBER(K1343),K1343&lt;0)),"要確認：時刻・時間・料金",IF(COUNTIFS(OtherPorts[作業日],A1343,OtherPorts[曳船名],B1343,OtherPorts[船名],D1343,OtherPorts[門司港発],F1343)&gt;1,"要確認：同じ他港作業が重複",IF(OR(NOT(ISNUMBER(O1343)),M1343="未確認"),"要確認：時間・根拠未確認","確認済")))))</f>
        <v/>
      </c>
      <c r="S1343" s="10" t="str">
        <f>IF(B1343="","",IF(ISNUMBER(K1343),0,1))</f>
        <v/>
      </c>
    </row>
    <row r="1344" spans="1:19" ht="24.95" customHeight="1" x14ac:dyDescent="0.2">
      <c r="A1344" s="20"/>
      <c r="B1344" s="7"/>
      <c r="C1344" s="7"/>
      <c r="D1344" s="7"/>
      <c r="E1344" s="7"/>
      <c r="F1344" s="26"/>
      <c r="G1344" s="26"/>
      <c r="H1344" s="26"/>
      <c r="I1344" s="26"/>
      <c r="J1344" s="32"/>
      <c r="K1344" s="35"/>
      <c r="L1344" s="7"/>
      <c r="M1344" s="7"/>
      <c r="N1344" s="7"/>
      <c r="O1344" s="18" t="str">
        <f>IF(B1344="","",IF(AND(ISNUMBER(F1344),ISNUMBER(I1344),I1344&gt;=F1344),ROUND((I1344-F1344)*24,4),IF(OR(F1344&lt;&gt;"",I1344&lt;&gt;""),"",IF(AND(ISNUMBER(J1344),J1344&gt;=0),J1344,""))))</f>
        <v/>
      </c>
      <c r="P1344" s="10" t="str">
        <f>IF(B1344="","",IF(AND(ISNUMBER(F1344),ISNUMBER(I1344),I1344&gt;=F1344),"実績：門司発～門司着",IF(OR(F1344&lt;&gt;"",I1344&lt;&gt;""),"要確認：時刻不足・逆転",IF(AND(ISNUMBER(J1344),J1344&gt;=0),"実績：記録の時間","未確認"))))</f>
        <v/>
      </c>
      <c r="Q1344" s="10" t="str">
        <f>IF(B1344="","",IF(ISNUMBER(A1344),YEAR(A1344)-IF(MONTH(A1344)&lt;4,1,0),""))</f>
        <v/>
      </c>
      <c r="R1344" s="10" t="str">
        <f>IF(B1344="","",IF(OR(NOT(ISNUMBER(A1344)),C1344="",D1344="",L1344="",M1344="",AND(B1344&lt;&gt;"関豊丸",B1344&lt;&gt;"長豊丸")),"要確認：対象船・基本項目",IF(OR(P1344="要確認：時刻不足・逆転",AND(ISNUMBER(G1344),ISNUMBER(H1344),H1344&lt;G1344),AND(ISNUMBER(F1344),ISNUMBER(G1344),G1344&lt;F1344),AND(ISNUMBER(H1344),ISNUMBER(I1344),I1344&lt;H1344),AND(ISNUMBER(J1344),J1344&lt;0),AND(ISNUMBER(K1344),K1344&lt;0)),"要確認：時刻・時間・料金",IF(COUNTIFS(OtherPorts[作業日],A1344,OtherPorts[曳船名],B1344,OtherPorts[船名],D1344,OtherPorts[門司港発],F1344)&gt;1,"要確認：同じ他港作業が重複",IF(OR(NOT(ISNUMBER(O1344)),M1344="未確認"),"要確認：時間・根拠未確認","確認済")))))</f>
        <v/>
      </c>
      <c r="S1344" s="10" t="str">
        <f>IF(B1344="","",IF(ISNUMBER(K1344),0,1))</f>
        <v/>
      </c>
    </row>
    <row r="1345" spans="1:19" ht="24.95" customHeight="1" x14ac:dyDescent="0.2">
      <c r="A1345" s="20"/>
      <c r="B1345" s="7"/>
      <c r="C1345" s="7"/>
      <c r="D1345" s="7"/>
      <c r="E1345" s="7"/>
      <c r="F1345" s="26"/>
      <c r="G1345" s="26"/>
      <c r="H1345" s="26"/>
      <c r="I1345" s="26"/>
      <c r="J1345" s="32"/>
      <c r="K1345" s="35"/>
      <c r="L1345" s="7"/>
      <c r="M1345" s="7"/>
      <c r="N1345" s="7"/>
      <c r="O1345" s="18" t="str">
        <f>IF(B1345="","",IF(AND(ISNUMBER(F1345),ISNUMBER(I1345),I1345&gt;=F1345),ROUND((I1345-F1345)*24,4),IF(OR(F1345&lt;&gt;"",I1345&lt;&gt;""),"",IF(AND(ISNUMBER(J1345),J1345&gt;=0),J1345,""))))</f>
        <v/>
      </c>
      <c r="P1345" s="10" t="str">
        <f>IF(B1345="","",IF(AND(ISNUMBER(F1345),ISNUMBER(I1345),I1345&gt;=F1345),"実績：門司発～門司着",IF(OR(F1345&lt;&gt;"",I1345&lt;&gt;""),"要確認：時刻不足・逆転",IF(AND(ISNUMBER(J1345),J1345&gt;=0),"実績：記録の時間","未確認"))))</f>
        <v/>
      </c>
      <c r="Q1345" s="10" t="str">
        <f>IF(B1345="","",IF(ISNUMBER(A1345),YEAR(A1345)-IF(MONTH(A1345)&lt;4,1,0),""))</f>
        <v/>
      </c>
      <c r="R1345" s="10" t="str">
        <f>IF(B1345="","",IF(OR(NOT(ISNUMBER(A1345)),C1345="",D1345="",L1345="",M1345="",AND(B1345&lt;&gt;"関豊丸",B1345&lt;&gt;"長豊丸")),"要確認：対象船・基本項目",IF(OR(P1345="要確認：時刻不足・逆転",AND(ISNUMBER(G1345),ISNUMBER(H1345),H1345&lt;G1345),AND(ISNUMBER(F1345),ISNUMBER(G1345),G1345&lt;F1345),AND(ISNUMBER(H1345),ISNUMBER(I1345),I1345&lt;H1345),AND(ISNUMBER(J1345),J1345&lt;0),AND(ISNUMBER(K1345),K1345&lt;0)),"要確認：時刻・時間・料金",IF(COUNTIFS(OtherPorts[作業日],A1345,OtherPorts[曳船名],B1345,OtherPorts[船名],D1345,OtherPorts[門司港発],F1345)&gt;1,"要確認：同じ他港作業が重複",IF(OR(NOT(ISNUMBER(O1345)),M1345="未確認"),"要確認：時間・根拠未確認","確認済")))))</f>
        <v/>
      </c>
      <c r="S1345" s="10" t="str">
        <f>IF(B1345="","",IF(ISNUMBER(K1345),0,1))</f>
        <v/>
      </c>
    </row>
    <row r="1346" spans="1:19" ht="24.95" customHeight="1" x14ac:dyDescent="0.2">
      <c r="A1346" s="20"/>
      <c r="B1346" s="7"/>
      <c r="C1346" s="7"/>
      <c r="D1346" s="7"/>
      <c r="E1346" s="7"/>
      <c r="F1346" s="26"/>
      <c r="G1346" s="26"/>
      <c r="H1346" s="26"/>
      <c r="I1346" s="26"/>
      <c r="J1346" s="32"/>
      <c r="K1346" s="35"/>
      <c r="L1346" s="7"/>
      <c r="M1346" s="7"/>
      <c r="N1346" s="7"/>
      <c r="O1346" s="18" t="str">
        <f>IF(B1346="","",IF(AND(ISNUMBER(F1346),ISNUMBER(I1346),I1346&gt;=F1346),ROUND((I1346-F1346)*24,4),IF(OR(F1346&lt;&gt;"",I1346&lt;&gt;""),"",IF(AND(ISNUMBER(J1346),J1346&gt;=0),J1346,""))))</f>
        <v/>
      </c>
      <c r="P1346" s="10" t="str">
        <f>IF(B1346="","",IF(AND(ISNUMBER(F1346),ISNUMBER(I1346),I1346&gt;=F1346),"実績：門司発～門司着",IF(OR(F1346&lt;&gt;"",I1346&lt;&gt;""),"要確認：時刻不足・逆転",IF(AND(ISNUMBER(J1346),J1346&gt;=0),"実績：記録の時間","未確認"))))</f>
        <v/>
      </c>
      <c r="Q1346" s="10" t="str">
        <f>IF(B1346="","",IF(ISNUMBER(A1346),YEAR(A1346)-IF(MONTH(A1346)&lt;4,1,0),""))</f>
        <v/>
      </c>
      <c r="R1346" s="10" t="str">
        <f>IF(B1346="","",IF(OR(NOT(ISNUMBER(A1346)),C1346="",D1346="",L1346="",M1346="",AND(B1346&lt;&gt;"関豊丸",B1346&lt;&gt;"長豊丸")),"要確認：対象船・基本項目",IF(OR(P1346="要確認：時刻不足・逆転",AND(ISNUMBER(G1346),ISNUMBER(H1346),H1346&lt;G1346),AND(ISNUMBER(F1346),ISNUMBER(G1346),G1346&lt;F1346),AND(ISNUMBER(H1346),ISNUMBER(I1346),I1346&lt;H1346),AND(ISNUMBER(J1346),J1346&lt;0),AND(ISNUMBER(K1346),K1346&lt;0)),"要確認：時刻・時間・料金",IF(COUNTIFS(OtherPorts[作業日],A1346,OtherPorts[曳船名],B1346,OtherPorts[船名],D1346,OtherPorts[門司港発],F1346)&gt;1,"要確認：同じ他港作業が重複",IF(OR(NOT(ISNUMBER(O1346)),M1346="未確認"),"要確認：時間・根拠未確認","確認済")))))</f>
        <v/>
      </c>
      <c r="S1346" s="10" t="str">
        <f>IF(B1346="","",IF(ISNUMBER(K1346),0,1))</f>
        <v/>
      </c>
    </row>
    <row r="1347" spans="1:19" ht="24.95" customHeight="1" x14ac:dyDescent="0.2">
      <c r="A1347" s="20"/>
      <c r="B1347" s="7"/>
      <c r="C1347" s="7"/>
      <c r="D1347" s="7"/>
      <c r="E1347" s="7"/>
      <c r="F1347" s="26"/>
      <c r="G1347" s="26"/>
      <c r="H1347" s="26"/>
      <c r="I1347" s="26"/>
      <c r="J1347" s="32"/>
      <c r="K1347" s="35"/>
      <c r="L1347" s="7"/>
      <c r="M1347" s="7"/>
      <c r="N1347" s="7"/>
      <c r="O1347" s="18" t="str">
        <f>IF(B1347="","",IF(AND(ISNUMBER(F1347),ISNUMBER(I1347),I1347&gt;=F1347),ROUND((I1347-F1347)*24,4),IF(OR(F1347&lt;&gt;"",I1347&lt;&gt;""),"",IF(AND(ISNUMBER(J1347),J1347&gt;=0),J1347,""))))</f>
        <v/>
      </c>
      <c r="P1347" s="10" t="str">
        <f>IF(B1347="","",IF(AND(ISNUMBER(F1347),ISNUMBER(I1347),I1347&gt;=F1347),"実績：門司発～門司着",IF(OR(F1347&lt;&gt;"",I1347&lt;&gt;""),"要確認：時刻不足・逆転",IF(AND(ISNUMBER(J1347),J1347&gt;=0),"実績：記録の時間","未確認"))))</f>
        <v/>
      </c>
      <c r="Q1347" s="10" t="str">
        <f>IF(B1347="","",IF(ISNUMBER(A1347),YEAR(A1347)-IF(MONTH(A1347)&lt;4,1,0),""))</f>
        <v/>
      </c>
      <c r="R1347" s="10" t="str">
        <f>IF(B1347="","",IF(OR(NOT(ISNUMBER(A1347)),C1347="",D1347="",L1347="",M1347="",AND(B1347&lt;&gt;"関豊丸",B1347&lt;&gt;"長豊丸")),"要確認：対象船・基本項目",IF(OR(P1347="要確認：時刻不足・逆転",AND(ISNUMBER(G1347),ISNUMBER(H1347),H1347&lt;G1347),AND(ISNUMBER(F1347),ISNUMBER(G1347),G1347&lt;F1347),AND(ISNUMBER(H1347),ISNUMBER(I1347),I1347&lt;H1347),AND(ISNUMBER(J1347),J1347&lt;0),AND(ISNUMBER(K1347),K1347&lt;0)),"要確認：時刻・時間・料金",IF(COUNTIFS(OtherPorts[作業日],A1347,OtherPorts[曳船名],B1347,OtherPorts[船名],D1347,OtherPorts[門司港発],F1347)&gt;1,"要確認：同じ他港作業が重複",IF(OR(NOT(ISNUMBER(O1347)),M1347="未確認"),"要確認：時間・根拠未確認","確認済")))))</f>
        <v/>
      </c>
      <c r="S1347" s="10" t="str">
        <f>IF(B1347="","",IF(ISNUMBER(K1347),0,1))</f>
        <v/>
      </c>
    </row>
    <row r="1348" spans="1:19" ht="24.95" customHeight="1" x14ac:dyDescent="0.2">
      <c r="A1348" s="20"/>
      <c r="B1348" s="7"/>
      <c r="C1348" s="7"/>
      <c r="D1348" s="7"/>
      <c r="E1348" s="7"/>
      <c r="F1348" s="26"/>
      <c r="G1348" s="26"/>
      <c r="H1348" s="26"/>
      <c r="I1348" s="26"/>
      <c r="J1348" s="32"/>
      <c r="K1348" s="35"/>
      <c r="L1348" s="7"/>
      <c r="M1348" s="7"/>
      <c r="N1348" s="7"/>
      <c r="O1348" s="18" t="str">
        <f>IF(B1348="","",IF(AND(ISNUMBER(F1348),ISNUMBER(I1348),I1348&gt;=F1348),ROUND((I1348-F1348)*24,4),IF(OR(F1348&lt;&gt;"",I1348&lt;&gt;""),"",IF(AND(ISNUMBER(J1348),J1348&gt;=0),J1348,""))))</f>
        <v/>
      </c>
      <c r="P1348" s="10" t="str">
        <f>IF(B1348="","",IF(AND(ISNUMBER(F1348),ISNUMBER(I1348),I1348&gt;=F1348),"実績：門司発～門司着",IF(OR(F1348&lt;&gt;"",I1348&lt;&gt;""),"要確認：時刻不足・逆転",IF(AND(ISNUMBER(J1348),J1348&gt;=0),"実績：記録の時間","未確認"))))</f>
        <v/>
      </c>
      <c r="Q1348" s="10" t="str">
        <f>IF(B1348="","",IF(ISNUMBER(A1348),YEAR(A1348)-IF(MONTH(A1348)&lt;4,1,0),""))</f>
        <v/>
      </c>
      <c r="R1348" s="10" t="str">
        <f>IF(B1348="","",IF(OR(NOT(ISNUMBER(A1348)),C1348="",D1348="",L1348="",M1348="",AND(B1348&lt;&gt;"関豊丸",B1348&lt;&gt;"長豊丸")),"要確認：対象船・基本項目",IF(OR(P1348="要確認：時刻不足・逆転",AND(ISNUMBER(G1348),ISNUMBER(H1348),H1348&lt;G1348),AND(ISNUMBER(F1348),ISNUMBER(G1348),G1348&lt;F1348),AND(ISNUMBER(H1348),ISNUMBER(I1348),I1348&lt;H1348),AND(ISNUMBER(J1348),J1348&lt;0),AND(ISNUMBER(K1348),K1348&lt;0)),"要確認：時刻・時間・料金",IF(COUNTIFS(OtherPorts[作業日],A1348,OtherPorts[曳船名],B1348,OtherPorts[船名],D1348,OtherPorts[門司港発],F1348)&gt;1,"要確認：同じ他港作業が重複",IF(OR(NOT(ISNUMBER(O1348)),M1348="未確認"),"要確認：時間・根拠未確認","確認済")))))</f>
        <v/>
      </c>
      <c r="S1348" s="10" t="str">
        <f>IF(B1348="","",IF(ISNUMBER(K1348),0,1))</f>
        <v/>
      </c>
    </row>
    <row r="1349" spans="1:19" ht="24.95" customHeight="1" x14ac:dyDescent="0.2">
      <c r="A1349" s="20"/>
      <c r="B1349" s="7"/>
      <c r="C1349" s="7"/>
      <c r="D1349" s="7"/>
      <c r="E1349" s="7"/>
      <c r="F1349" s="26"/>
      <c r="G1349" s="26"/>
      <c r="H1349" s="26"/>
      <c r="I1349" s="26"/>
      <c r="J1349" s="32"/>
      <c r="K1349" s="35"/>
      <c r="L1349" s="7"/>
      <c r="M1349" s="7"/>
      <c r="N1349" s="7"/>
      <c r="O1349" s="18" t="str">
        <f>IF(B1349="","",IF(AND(ISNUMBER(F1349),ISNUMBER(I1349),I1349&gt;=F1349),ROUND((I1349-F1349)*24,4),IF(OR(F1349&lt;&gt;"",I1349&lt;&gt;""),"",IF(AND(ISNUMBER(J1349),J1349&gt;=0),J1349,""))))</f>
        <v/>
      </c>
      <c r="P1349" s="10" t="str">
        <f>IF(B1349="","",IF(AND(ISNUMBER(F1349),ISNUMBER(I1349),I1349&gt;=F1349),"実績：門司発～門司着",IF(OR(F1349&lt;&gt;"",I1349&lt;&gt;""),"要確認：時刻不足・逆転",IF(AND(ISNUMBER(J1349),J1349&gt;=0),"実績：記録の時間","未確認"))))</f>
        <v/>
      </c>
      <c r="Q1349" s="10" t="str">
        <f>IF(B1349="","",IF(ISNUMBER(A1349),YEAR(A1349)-IF(MONTH(A1349)&lt;4,1,0),""))</f>
        <v/>
      </c>
      <c r="R1349" s="10" t="str">
        <f>IF(B1349="","",IF(OR(NOT(ISNUMBER(A1349)),C1349="",D1349="",L1349="",M1349="",AND(B1349&lt;&gt;"関豊丸",B1349&lt;&gt;"長豊丸")),"要確認：対象船・基本項目",IF(OR(P1349="要確認：時刻不足・逆転",AND(ISNUMBER(G1349),ISNUMBER(H1349),H1349&lt;G1349),AND(ISNUMBER(F1349),ISNUMBER(G1349),G1349&lt;F1349),AND(ISNUMBER(H1349),ISNUMBER(I1349),I1349&lt;H1349),AND(ISNUMBER(J1349),J1349&lt;0),AND(ISNUMBER(K1349),K1349&lt;0)),"要確認：時刻・時間・料金",IF(COUNTIFS(OtherPorts[作業日],A1349,OtherPorts[曳船名],B1349,OtherPorts[船名],D1349,OtherPorts[門司港発],F1349)&gt;1,"要確認：同じ他港作業が重複",IF(OR(NOT(ISNUMBER(O1349)),M1349="未確認"),"要確認：時間・根拠未確認","確認済")))))</f>
        <v/>
      </c>
      <c r="S1349" s="10" t="str">
        <f>IF(B1349="","",IF(ISNUMBER(K1349),0,1))</f>
        <v/>
      </c>
    </row>
    <row r="1350" spans="1:19" ht="24.95" customHeight="1" x14ac:dyDescent="0.2">
      <c r="A1350" s="20"/>
      <c r="B1350" s="7"/>
      <c r="C1350" s="7"/>
      <c r="D1350" s="7"/>
      <c r="E1350" s="7"/>
      <c r="F1350" s="26"/>
      <c r="G1350" s="26"/>
      <c r="H1350" s="26"/>
      <c r="I1350" s="26"/>
      <c r="J1350" s="32"/>
      <c r="K1350" s="35"/>
      <c r="L1350" s="7"/>
      <c r="M1350" s="7"/>
      <c r="N1350" s="7"/>
      <c r="O1350" s="18" t="str">
        <f>IF(B1350="","",IF(AND(ISNUMBER(F1350),ISNUMBER(I1350),I1350&gt;=F1350),ROUND((I1350-F1350)*24,4),IF(OR(F1350&lt;&gt;"",I1350&lt;&gt;""),"",IF(AND(ISNUMBER(J1350),J1350&gt;=0),J1350,""))))</f>
        <v/>
      </c>
      <c r="P1350" s="10" t="str">
        <f>IF(B1350="","",IF(AND(ISNUMBER(F1350),ISNUMBER(I1350),I1350&gt;=F1350),"実績：門司発～門司着",IF(OR(F1350&lt;&gt;"",I1350&lt;&gt;""),"要確認：時刻不足・逆転",IF(AND(ISNUMBER(J1350),J1350&gt;=0),"実績：記録の時間","未確認"))))</f>
        <v/>
      </c>
      <c r="Q1350" s="10" t="str">
        <f>IF(B1350="","",IF(ISNUMBER(A1350),YEAR(A1350)-IF(MONTH(A1350)&lt;4,1,0),""))</f>
        <v/>
      </c>
      <c r="R1350" s="10" t="str">
        <f>IF(B1350="","",IF(OR(NOT(ISNUMBER(A1350)),C1350="",D1350="",L1350="",M1350="",AND(B1350&lt;&gt;"関豊丸",B1350&lt;&gt;"長豊丸")),"要確認：対象船・基本項目",IF(OR(P1350="要確認：時刻不足・逆転",AND(ISNUMBER(G1350),ISNUMBER(H1350),H1350&lt;G1350),AND(ISNUMBER(F1350),ISNUMBER(G1350),G1350&lt;F1350),AND(ISNUMBER(H1350),ISNUMBER(I1350),I1350&lt;H1350),AND(ISNUMBER(J1350),J1350&lt;0),AND(ISNUMBER(K1350),K1350&lt;0)),"要確認：時刻・時間・料金",IF(COUNTIFS(OtherPorts[作業日],A1350,OtherPorts[曳船名],B1350,OtherPorts[船名],D1350,OtherPorts[門司港発],F1350)&gt;1,"要確認：同じ他港作業が重複",IF(OR(NOT(ISNUMBER(O1350)),M1350="未確認"),"要確認：時間・根拠未確認","確認済")))))</f>
        <v/>
      </c>
      <c r="S1350" s="10" t="str">
        <f>IF(B1350="","",IF(ISNUMBER(K1350),0,1))</f>
        <v/>
      </c>
    </row>
    <row r="1351" spans="1:19" ht="24.95" customHeight="1" x14ac:dyDescent="0.2">
      <c r="A1351" s="20"/>
      <c r="B1351" s="7"/>
      <c r="C1351" s="7"/>
      <c r="D1351" s="7"/>
      <c r="E1351" s="7"/>
      <c r="F1351" s="26"/>
      <c r="G1351" s="26"/>
      <c r="H1351" s="26"/>
      <c r="I1351" s="26"/>
      <c r="J1351" s="32"/>
      <c r="K1351" s="35"/>
      <c r="L1351" s="7"/>
      <c r="M1351" s="7"/>
      <c r="N1351" s="7"/>
      <c r="O1351" s="18" t="str">
        <f>IF(B1351="","",IF(AND(ISNUMBER(F1351),ISNUMBER(I1351),I1351&gt;=F1351),ROUND((I1351-F1351)*24,4),IF(OR(F1351&lt;&gt;"",I1351&lt;&gt;""),"",IF(AND(ISNUMBER(J1351),J1351&gt;=0),J1351,""))))</f>
        <v/>
      </c>
      <c r="P1351" s="10" t="str">
        <f>IF(B1351="","",IF(AND(ISNUMBER(F1351),ISNUMBER(I1351),I1351&gt;=F1351),"実績：門司発～門司着",IF(OR(F1351&lt;&gt;"",I1351&lt;&gt;""),"要確認：時刻不足・逆転",IF(AND(ISNUMBER(J1351),J1351&gt;=0),"実績：記録の時間","未確認"))))</f>
        <v/>
      </c>
      <c r="Q1351" s="10" t="str">
        <f>IF(B1351="","",IF(ISNUMBER(A1351),YEAR(A1351)-IF(MONTH(A1351)&lt;4,1,0),""))</f>
        <v/>
      </c>
      <c r="R1351" s="10" t="str">
        <f>IF(B1351="","",IF(OR(NOT(ISNUMBER(A1351)),C1351="",D1351="",L1351="",M1351="",AND(B1351&lt;&gt;"関豊丸",B1351&lt;&gt;"長豊丸")),"要確認：対象船・基本項目",IF(OR(P1351="要確認：時刻不足・逆転",AND(ISNUMBER(G1351),ISNUMBER(H1351),H1351&lt;G1351),AND(ISNUMBER(F1351),ISNUMBER(G1351),G1351&lt;F1351),AND(ISNUMBER(H1351),ISNUMBER(I1351),I1351&lt;H1351),AND(ISNUMBER(J1351),J1351&lt;0),AND(ISNUMBER(K1351),K1351&lt;0)),"要確認：時刻・時間・料金",IF(COUNTIFS(OtherPorts[作業日],A1351,OtherPorts[曳船名],B1351,OtherPorts[船名],D1351,OtherPorts[門司港発],F1351)&gt;1,"要確認：同じ他港作業が重複",IF(OR(NOT(ISNUMBER(O1351)),M1351="未確認"),"要確認：時間・根拠未確認","確認済")))))</f>
        <v/>
      </c>
      <c r="S1351" s="10" t="str">
        <f>IF(B1351="","",IF(ISNUMBER(K1351),0,1))</f>
        <v/>
      </c>
    </row>
    <row r="1352" spans="1:19" ht="24.95" customHeight="1" x14ac:dyDescent="0.2">
      <c r="A1352" s="20"/>
      <c r="B1352" s="7"/>
      <c r="C1352" s="7"/>
      <c r="D1352" s="7"/>
      <c r="E1352" s="7"/>
      <c r="F1352" s="26"/>
      <c r="G1352" s="26"/>
      <c r="H1352" s="26"/>
      <c r="I1352" s="26"/>
      <c r="J1352" s="32"/>
      <c r="K1352" s="35"/>
      <c r="L1352" s="7"/>
      <c r="M1352" s="7"/>
      <c r="N1352" s="7"/>
      <c r="O1352" s="18" t="str">
        <f>IF(B1352="","",IF(AND(ISNUMBER(F1352),ISNUMBER(I1352),I1352&gt;=F1352),ROUND((I1352-F1352)*24,4),IF(OR(F1352&lt;&gt;"",I1352&lt;&gt;""),"",IF(AND(ISNUMBER(J1352),J1352&gt;=0),J1352,""))))</f>
        <v/>
      </c>
      <c r="P1352" s="10" t="str">
        <f>IF(B1352="","",IF(AND(ISNUMBER(F1352),ISNUMBER(I1352),I1352&gt;=F1352),"実績：門司発～門司着",IF(OR(F1352&lt;&gt;"",I1352&lt;&gt;""),"要確認：時刻不足・逆転",IF(AND(ISNUMBER(J1352),J1352&gt;=0),"実績：記録の時間","未確認"))))</f>
        <v/>
      </c>
      <c r="Q1352" s="10" t="str">
        <f>IF(B1352="","",IF(ISNUMBER(A1352),YEAR(A1352)-IF(MONTH(A1352)&lt;4,1,0),""))</f>
        <v/>
      </c>
      <c r="R1352" s="10" t="str">
        <f>IF(B1352="","",IF(OR(NOT(ISNUMBER(A1352)),C1352="",D1352="",L1352="",M1352="",AND(B1352&lt;&gt;"関豊丸",B1352&lt;&gt;"長豊丸")),"要確認：対象船・基本項目",IF(OR(P1352="要確認：時刻不足・逆転",AND(ISNUMBER(G1352),ISNUMBER(H1352),H1352&lt;G1352),AND(ISNUMBER(F1352),ISNUMBER(G1352),G1352&lt;F1352),AND(ISNUMBER(H1352),ISNUMBER(I1352),I1352&lt;H1352),AND(ISNUMBER(J1352),J1352&lt;0),AND(ISNUMBER(K1352),K1352&lt;0)),"要確認：時刻・時間・料金",IF(COUNTIFS(OtherPorts[作業日],A1352,OtherPorts[曳船名],B1352,OtherPorts[船名],D1352,OtherPorts[門司港発],F1352)&gt;1,"要確認：同じ他港作業が重複",IF(OR(NOT(ISNUMBER(O1352)),M1352="未確認"),"要確認：時間・根拠未確認","確認済")))))</f>
        <v/>
      </c>
      <c r="S1352" s="10" t="str">
        <f>IF(B1352="","",IF(ISNUMBER(K1352),0,1))</f>
        <v/>
      </c>
    </row>
    <row r="1353" spans="1:19" ht="24.95" customHeight="1" x14ac:dyDescent="0.2">
      <c r="A1353" s="20"/>
      <c r="B1353" s="7"/>
      <c r="C1353" s="7"/>
      <c r="D1353" s="7"/>
      <c r="E1353" s="7"/>
      <c r="F1353" s="26"/>
      <c r="G1353" s="26"/>
      <c r="H1353" s="26"/>
      <c r="I1353" s="26"/>
      <c r="J1353" s="32"/>
      <c r="K1353" s="35"/>
      <c r="L1353" s="7"/>
      <c r="M1353" s="7"/>
      <c r="N1353" s="7"/>
      <c r="O1353" s="18" t="str">
        <f>IF(B1353="","",IF(AND(ISNUMBER(F1353),ISNUMBER(I1353),I1353&gt;=F1353),ROUND((I1353-F1353)*24,4),IF(OR(F1353&lt;&gt;"",I1353&lt;&gt;""),"",IF(AND(ISNUMBER(J1353),J1353&gt;=0),J1353,""))))</f>
        <v/>
      </c>
      <c r="P1353" s="10" t="str">
        <f>IF(B1353="","",IF(AND(ISNUMBER(F1353),ISNUMBER(I1353),I1353&gt;=F1353),"実績：門司発～門司着",IF(OR(F1353&lt;&gt;"",I1353&lt;&gt;""),"要確認：時刻不足・逆転",IF(AND(ISNUMBER(J1353),J1353&gt;=0),"実績：記録の時間","未確認"))))</f>
        <v/>
      </c>
      <c r="Q1353" s="10" t="str">
        <f>IF(B1353="","",IF(ISNUMBER(A1353),YEAR(A1353)-IF(MONTH(A1353)&lt;4,1,0),""))</f>
        <v/>
      </c>
      <c r="R1353" s="10" t="str">
        <f>IF(B1353="","",IF(OR(NOT(ISNUMBER(A1353)),C1353="",D1353="",L1353="",M1353="",AND(B1353&lt;&gt;"関豊丸",B1353&lt;&gt;"長豊丸")),"要確認：対象船・基本項目",IF(OR(P1353="要確認：時刻不足・逆転",AND(ISNUMBER(G1353),ISNUMBER(H1353),H1353&lt;G1353),AND(ISNUMBER(F1353),ISNUMBER(G1353),G1353&lt;F1353),AND(ISNUMBER(H1353),ISNUMBER(I1353),I1353&lt;H1353),AND(ISNUMBER(J1353),J1353&lt;0),AND(ISNUMBER(K1353),K1353&lt;0)),"要確認：時刻・時間・料金",IF(COUNTIFS(OtherPorts[作業日],A1353,OtherPorts[曳船名],B1353,OtherPorts[船名],D1353,OtherPorts[門司港発],F1353)&gt;1,"要確認：同じ他港作業が重複",IF(OR(NOT(ISNUMBER(O1353)),M1353="未確認"),"要確認：時間・根拠未確認","確認済")))))</f>
        <v/>
      </c>
      <c r="S1353" s="10" t="str">
        <f>IF(B1353="","",IF(ISNUMBER(K1353),0,1))</f>
        <v/>
      </c>
    </row>
    <row r="1354" spans="1:19" ht="24.95" customHeight="1" x14ac:dyDescent="0.2">
      <c r="A1354" s="20"/>
      <c r="B1354" s="7"/>
      <c r="C1354" s="7"/>
      <c r="D1354" s="7"/>
      <c r="E1354" s="7"/>
      <c r="F1354" s="26"/>
      <c r="G1354" s="26"/>
      <c r="H1354" s="26"/>
      <c r="I1354" s="26"/>
      <c r="J1354" s="32"/>
      <c r="K1354" s="35"/>
      <c r="L1354" s="7"/>
      <c r="M1354" s="7"/>
      <c r="N1354" s="7"/>
      <c r="O1354" s="18" t="str">
        <f>IF(B1354="","",IF(AND(ISNUMBER(F1354),ISNUMBER(I1354),I1354&gt;=F1354),ROUND((I1354-F1354)*24,4),IF(OR(F1354&lt;&gt;"",I1354&lt;&gt;""),"",IF(AND(ISNUMBER(J1354),J1354&gt;=0),J1354,""))))</f>
        <v/>
      </c>
      <c r="P1354" s="10" t="str">
        <f>IF(B1354="","",IF(AND(ISNUMBER(F1354),ISNUMBER(I1354),I1354&gt;=F1354),"実績：門司発～門司着",IF(OR(F1354&lt;&gt;"",I1354&lt;&gt;""),"要確認：時刻不足・逆転",IF(AND(ISNUMBER(J1354),J1354&gt;=0),"実績：記録の時間","未確認"))))</f>
        <v/>
      </c>
      <c r="Q1354" s="10" t="str">
        <f>IF(B1354="","",IF(ISNUMBER(A1354),YEAR(A1354)-IF(MONTH(A1354)&lt;4,1,0),""))</f>
        <v/>
      </c>
      <c r="R1354" s="10" t="str">
        <f>IF(B1354="","",IF(OR(NOT(ISNUMBER(A1354)),C1354="",D1354="",L1354="",M1354="",AND(B1354&lt;&gt;"関豊丸",B1354&lt;&gt;"長豊丸")),"要確認：対象船・基本項目",IF(OR(P1354="要確認：時刻不足・逆転",AND(ISNUMBER(G1354),ISNUMBER(H1354),H1354&lt;G1354),AND(ISNUMBER(F1354),ISNUMBER(G1354),G1354&lt;F1354),AND(ISNUMBER(H1354),ISNUMBER(I1354),I1354&lt;H1354),AND(ISNUMBER(J1354),J1354&lt;0),AND(ISNUMBER(K1354),K1354&lt;0)),"要確認：時刻・時間・料金",IF(COUNTIFS(OtherPorts[作業日],A1354,OtherPorts[曳船名],B1354,OtherPorts[船名],D1354,OtherPorts[門司港発],F1354)&gt;1,"要確認：同じ他港作業が重複",IF(OR(NOT(ISNUMBER(O1354)),M1354="未確認"),"要確認：時間・根拠未確認","確認済")))))</f>
        <v/>
      </c>
      <c r="S1354" s="10" t="str">
        <f>IF(B1354="","",IF(ISNUMBER(K1354),0,1))</f>
        <v/>
      </c>
    </row>
    <row r="1355" spans="1:19" ht="24.95" customHeight="1" x14ac:dyDescent="0.2">
      <c r="A1355" s="20"/>
      <c r="B1355" s="7"/>
      <c r="C1355" s="7"/>
      <c r="D1355" s="7"/>
      <c r="E1355" s="7"/>
      <c r="F1355" s="26"/>
      <c r="G1355" s="26"/>
      <c r="H1355" s="26"/>
      <c r="I1355" s="26"/>
      <c r="J1355" s="32"/>
      <c r="K1355" s="35"/>
      <c r="L1355" s="7"/>
      <c r="M1355" s="7"/>
      <c r="N1355" s="7"/>
      <c r="O1355" s="18" t="str">
        <f>IF(B1355="","",IF(AND(ISNUMBER(F1355),ISNUMBER(I1355),I1355&gt;=F1355),ROUND((I1355-F1355)*24,4),IF(OR(F1355&lt;&gt;"",I1355&lt;&gt;""),"",IF(AND(ISNUMBER(J1355),J1355&gt;=0),J1355,""))))</f>
        <v/>
      </c>
      <c r="P1355" s="10" t="str">
        <f>IF(B1355="","",IF(AND(ISNUMBER(F1355),ISNUMBER(I1355),I1355&gt;=F1355),"実績：門司発～門司着",IF(OR(F1355&lt;&gt;"",I1355&lt;&gt;""),"要確認：時刻不足・逆転",IF(AND(ISNUMBER(J1355),J1355&gt;=0),"実績：記録の時間","未確認"))))</f>
        <v/>
      </c>
      <c r="Q1355" s="10" t="str">
        <f>IF(B1355="","",IF(ISNUMBER(A1355),YEAR(A1355)-IF(MONTH(A1355)&lt;4,1,0),""))</f>
        <v/>
      </c>
      <c r="R1355" s="10" t="str">
        <f>IF(B1355="","",IF(OR(NOT(ISNUMBER(A1355)),C1355="",D1355="",L1355="",M1355="",AND(B1355&lt;&gt;"関豊丸",B1355&lt;&gt;"長豊丸")),"要確認：対象船・基本項目",IF(OR(P1355="要確認：時刻不足・逆転",AND(ISNUMBER(G1355),ISNUMBER(H1355),H1355&lt;G1355),AND(ISNUMBER(F1355),ISNUMBER(G1355),G1355&lt;F1355),AND(ISNUMBER(H1355),ISNUMBER(I1355),I1355&lt;H1355),AND(ISNUMBER(J1355),J1355&lt;0),AND(ISNUMBER(K1355),K1355&lt;0)),"要確認：時刻・時間・料金",IF(COUNTIFS(OtherPorts[作業日],A1355,OtherPorts[曳船名],B1355,OtherPorts[船名],D1355,OtherPorts[門司港発],F1355)&gt;1,"要確認：同じ他港作業が重複",IF(OR(NOT(ISNUMBER(O1355)),M1355="未確認"),"要確認：時間・根拠未確認","確認済")))))</f>
        <v/>
      </c>
      <c r="S1355" s="10" t="str">
        <f>IF(B1355="","",IF(ISNUMBER(K1355),0,1))</f>
        <v/>
      </c>
    </row>
    <row r="1356" spans="1:19" ht="24.95" customHeight="1" x14ac:dyDescent="0.2">
      <c r="A1356" s="20"/>
      <c r="B1356" s="7"/>
      <c r="C1356" s="7"/>
      <c r="D1356" s="7"/>
      <c r="E1356" s="7"/>
      <c r="F1356" s="26"/>
      <c r="G1356" s="26"/>
      <c r="H1356" s="26"/>
      <c r="I1356" s="26"/>
      <c r="J1356" s="32"/>
      <c r="K1356" s="35"/>
      <c r="L1356" s="7"/>
      <c r="M1356" s="7"/>
      <c r="N1356" s="7"/>
      <c r="O1356" s="18" t="str">
        <f>IF(B1356="","",IF(AND(ISNUMBER(F1356),ISNUMBER(I1356),I1356&gt;=F1356),ROUND((I1356-F1356)*24,4),IF(OR(F1356&lt;&gt;"",I1356&lt;&gt;""),"",IF(AND(ISNUMBER(J1356),J1356&gt;=0),J1356,""))))</f>
        <v/>
      </c>
      <c r="P1356" s="10" t="str">
        <f>IF(B1356="","",IF(AND(ISNUMBER(F1356),ISNUMBER(I1356),I1356&gt;=F1356),"実績：門司発～門司着",IF(OR(F1356&lt;&gt;"",I1356&lt;&gt;""),"要確認：時刻不足・逆転",IF(AND(ISNUMBER(J1356),J1356&gt;=0),"実績：記録の時間","未確認"))))</f>
        <v/>
      </c>
      <c r="Q1356" s="10" t="str">
        <f>IF(B1356="","",IF(ISNUMBER(A1356),YEAR(A1356)-IF(MONTH(A1356)&lt;4,1,0),""))</f>
        <v/>
      </c>
      <c r="R1356" s="10" t="str">
        <f>IF(B1356="","",IF(OR(NOT(ISNUMBER(A1356)),C1356="",D1356="",L1356="",M1356="",AND(B1356&lt;&gt;"関豊丸",B1356&lt;&gt;"長豊丸")),"要確認：対象船・基本項目",IF(OR(P1356="要確認：時刻不足・逆転",AND(ISNUMBER(G1356),ISNUMBER(H1356),H1356&lt;G1356),AND(ISNUMBER(F1356),ISNUMBER(G1356),G1356&lt;F1356),AND(ISNUMBER(H1356),ISNUMBER(I1356),I1356&lt;H1356),AND(ISNUMBER(J1356),J1356&lt;0),AND(ISNUMBER(K1356),K1356&lt;0)),"要確認：時刻・時間・料金",IF(COUNTIFS(OtherPorts[作業日],A1356,OtherPorts[曳船名],B1356,OtherPorts[船名],D1356,OtherPorts[門司港発],F1356)&gt;1,"要確認：同じ他港作業が重複",IF(OR(NOT(ISNUMBER(O1356)),M1356="未確認"),"要確認：時間・根拠未確認","確認済")))))</f>
        <v/>
      </c>
      <c r="S1356" s="10" t="str">
        <f>IF(B1356="","",IF(ISNUMBER(K1356),0,1))</f>
        <v/>
      </c>
    </row>
    <row r="1357" spans="1:19" ht="24.95" customHeight="1" x14ac:dyDescent="0.2">
      <c r="A1357" s="20"/>
      <c r="B1357" s="7"/>
      <c r="C1357" s="7"/>
      <c r="D1357" s="7"/>
      <c r="E1357" s="7"/>
      <c r="F1357" s="26"/>
      <c r="G1357" s="26"/>
      <c r="H1357" s="26"/>
      <c r="I1357" s="26"/>
      <c r="J1357" s="32"/>
      <c r="K1357" s="35"/>
      <c r="L1357" s="7"/>
      <c r="M1357" s="7"/>
      <c r="N1357" s="7"/>
      <c r="O1357" s="18" t="str">
        <f>IF(B1357="","",IF(AND(ISNUMBER(F1357),ISNUMBER(I1357),I1357&gt;=F1357),ROUND((I1357-F1357)*24,4),IF(OR(F1357&lt;&gt;"",I1357&lt;&gt;""),"",IF(AND(ISNUMBER(J1357),J1357&gt;=0),J1357,""))))</f>
        <v/>
      </c>
      <c r="P1357" s="10" t="str">
        <f>IF(B1357="","",IF(AND(ISNUMBER(F1357),ISNUMBER(I1357),I1357&gt;=F1357),"実績：門司発～門司着",IF(OR(F1357&lt;&gt;"",I1357&lt;&gt;""),"要確認：時刻不足・逆転",IF(AND(ISNUMBER(J1357),J1357&gt;=0),"実績：記録の時間","未確認"))))</f>
        <v/>
      </c>
      <c r="Q1357" s="10" t="str">
        <f>IF(B1357="","",IF(ISNUMBER(A1357),YEAR(A1357)-IF(MONTH(A1357)&lt;4,1,0),""))</f>
        <v/>
      </c>
      <c r="R1357" s="10" t="str">
        <f>IF(B1357="","",IF(OR(NOT(ISNUMBER(A1357)),C1357="",D1357="",L1357="",M1357="",AND(B1357&lt;&gt;"関豊丸",B1357&lt;&gt;"長豊丸")),"要確認：対象船・基本項目",IF(OR(P1357="要確認：時刻不足・逆転",AND(ISNUMBER(G1357),ISNUMBER(H1357),H1357&lt;G1357),AND(ISNUMBER(F1357),ISNUMBER(G1357),G1357&lt;F1357),AND(ISNUMBER(H1357),ISNUMBER(I1357),I1357&lt;H1357),AND(ISNUMBER(J1357),J1357&lt;0),AND(ISNUMBER(K1357),K1357&lt;0)),"要確認：時刻・時間・料金",IF(COUNTIFS(OtherPorts[作業日],A1357,OtherPorts[曳船名],B1357,OtherPorts[船名],D1357,OtherPorts[門司港発],F1357)&gt;1,"要確認：同じ他港作業が重複",IF(OR(NOT(ISNUMBER(O1357)),M1357="未確認"),"要確認：時間・根拠未確認","確認済")))))</f>
        <v/>
      </c>
      <c r="S1357" s="10" t="str">
        <f>IF(B1357="","",IF(ISNUMBER(K1357),0,1))</f>
        <v/>
      </c>
    </row>
    <row r="1358" spans="1:19" ht="24.95" customHeight="1" x14ac:dyDescent="0.2">
      <c r="A1358" s="20"/>
      <c r="B1358" s="7"/>
      <c r="C1358" s="7"/>
      <c r="D1358" s="7"/>
      <c r="E1358" s="7"/>
      <c r="F1358" s="26"/>
      <c r="G1358" s="26"/>
      <c r="H1358" s="26"/>
      <c r="I1358" s="26"/>
      <c r="J1358" s="32"/>
      <c r="K1358" s="35"/>
      <c r="L1358" s="7"/>
      <c r="M1358" s="7"/>
      <c r="N1358" s="7"/>
      <c r="O1358" s="18" t="str">
        <f>IF(B1358="","",IF(AND(ISNUMBER(F1358),ISNUMBER(I1358),I1358&gt;=F1358),ROUND((I1358-F1358)*24,4),IF(OR(F1358&lt;&gt;"",I1358&lt;&gt;""),"",IF(AND(ISNUMBER(J1358),J1358&gt;=0),J1358,""))))</f>
        <v/>
      </c>
      <c r="P1358" s="10" t="str">
        <f>IF(B1358="","",IF(AND(ISNUMBER(F1358),ISNUMBER(I1358),I1358&gt;=F1358),"実績：門司発～門司着",IF(OR(F1358&lt;&gt;"",I1358&lt;&gt;""),"要確認：時刻不足・逆転",IF(AND(ISNUMBER(J1358),J1358&gt;=0),"実績：記録の時間","未確認"))))</f>
        <v/>
      </c>
      <c r="Q1358" s="10" t="str">
        <f>IF(B1358="","",IF(ISNUMBER(A1358),YEAR(A1358)-IF(MONTH(A1358)&lt;4,1,0),""))</f>
        <v/>
      </c>
      <c r="R1358" s="10" t="str">
        <f>IF(B1358="","",IF(OR(NOT(ISNUMBER(A1358)),C1358="",D1358="",L1358="",M1358="",AND(B1358&lt;&gt;"関豊丸",B1358&lt;&gt;"長豊丸")),"要確認：対象船・基本項目",IF(OR(P1358="要確認：時刻不足・逆転",AND(ISNUMBER(G1358),ISNUMBER(H1358),H1358&lt;G1358),AND(ISNUMBER(F1358),ISNUMBER(G1358),G1358&lt;F1358),AND(ISNUMBER(H1358),ISNUMBER(I1358),I1358&lt;H1358),AND(ISNUMBER(J1358),J1358&lt;0),AND(ISNUMBER(K1358),K1358&lt;0)),"要確認：時刻・時間・料金",IF(COUNTIFS(OtherPorts[作業日],A1358,OtherPorts[曳船名],B1358,OtherPorts[船名],D1358,OtherPorts[門司港発],F1358)&gt;1,"要確認：同じ他港作業が重複",IF(OR(NOT(ISNUMBER(O1358)),M1358="未確認"),"要確認：時間・根拠未確認","確認済")))))</f>
        <v/>
      </c>
      <c r="S1358" s="10" t="str">
        <f>IF(B1358="","",IF(ISNUMBER(K1358),0,1))</f>
        <v/>
      </c>
    </row>
    <row r="1359" spans="1:19" ht="24.95" customHeight="1" x14ac:dyDescent="0.2">
      <c r="A1359" s="20"/>
      <c r="B1359" s="7"/>
      <c r="C1359" s="7"/>
      <c r="D1359" s="7"/>
      <c r="E1359" s="7"/>
      <c r="F1359" s="26"/>
      <c r="G1359" s="26"/>
      <c r="H1359" s="26"/>
      <c r="I1359" s="26"/>
      <c r="J1359" s="32"/>
      <c r="K1359" s="35"/>
      <c r="L1359" s="7"/>
      <c r="M1359" s="7"/>
      <c r="N1359" s="7"/>
      <c r="O1359" s="18" t="str">
        <f>IF(B1359="","",IF(AND(ISNUMBER(F1359),ISNUMBER(I1359),I1359&gt;=F1359),ROUND((I1359-F1359)*24,4),IF(OR(F1359&lt;&gt;"",I1359&lt;&gt;""),"",IF(AND(ISNUMBER(J1359),J1359&gt;=0),J1359,""))))</f>
        <v/>
      </c>
      <c r="P1359" s="10" t="str">
        <f>IF(B1359="","",IF(AND(ISNUMBER(F1359),ISNUMBER(I1359),I1359&gt;=F1359),"実績：門司発～門司着",IF(OR(F1359&lt;&gt;"",I1359&lt;&gt;""),"要確認：時刻不足・逆転",IF(AND(ISNUMBER(J1359),J1359&gt;=0),"実績：記録の時間","未確認"))))</f>
        <v/>
      </c>
      <c r="Q1359" s="10" t="str">
        <f>IF(B1359="","",IF(ISNUMBER(A1359),YEAR(A1359)-IF(MONTH(A1359)&lt;4,1,0),""))</f>
        <v/>
      </c>
      <c r="R1359" s="10" t="str">
        <f>IF(B1359="","",IF(OR(NOT(ISNUMBER(A1359)),C1359="",D1359="",L1359="",M1359="",AND(B1359&lt;&gt;"関豊丸",B1359&lt;&gt;"長豊丸")),"要確認：対象船・基本項目",IF(OR(P1359="要確認：時刻不足・逆転",AND(ISNUMBER(G1359),ISNUMBER(H1359),H1359&lt;G1359),AND(ISNUMBER(F1359),ISNUMBER(G1359),G1359&lt;F1359),AND(ISNUMBER(H1359),ISNUMBER(I1359),I1359&lt;H1359),AND(ISNUMBER(J1359),J1359&lt;0),AND(ISNUMBER(K1359),K1359&lt;0)),"要確認：時刻・時間・料金",IF(COUNTIFS(OtherPorts[作業日],A1359,OtherPorts[曳船名],B1359,OtherPorts[船名],D1359,OtherPorts[門司港発],F1359)&gt;1,"要確認：同じ他港作業が重複",IF(OR(NOT(ISNUMBER(O1359)),M1359="未確認"),"要確認：時間・根拠未確認","確認済")))))</f>
        <v/>
      </c>
      <c r="S1359" s="10" t="str">
        <f>IF(B1359="","",IF(ISNUMBER(K1359),0,1))</f>
        <v/>
      </c>
    </row>
    <row r="1360" spans="1:19" ht="24.95" customHeight="1" x14ac:dyDescent="0.2">
      <c r="A1360" s="20"/>
      <c r="B1360" s="7"/>
      <c r="C1360" s="7"/>
      <c r="D1360" s="7"/>
      <c r="E1360" s="7"/>
      <c r="F1360" s="26"/>
      <c r="G1360" s="26"/>
      <c r="H1360" s="26"/>
      <c r="I1360" s="26"/>
      <c r="J1360" s="32"/>
      <c r="K1360" s="35"/>
      <c r="L1360" s="7"/>
      <c r="M1360" s="7"/>
      <c r="N1360" s="7"/>
      <c r="O1360" s="18" t="str">
        <f>IF(B1360="","",IF(AND(ISNUMBER(F1360),ISNUMBER(I1360),I1360&gt;=F1360),ROUND((I1360-F1360)*24,4),IF(OR(F1360&lt;&gt;"",I1360&lt;&gt;""),"",IF(AND(ISNUMBER(J1360),J1360&gt;=0),J1360,""))))</f>
        <v/>
      </c>
      <c r="P1360" s="10" t="str">
        <f>IF(B1360="","",IF(AND(ISNUMBER(F1360),ISNUMBER(I1360),I1360&gt;=F1360),"実績：門司発～門司着",IF(OR(F1360&lt;&gt;"",I1360&lt;&gt;""),"要確認：時刻不足・逆転",IF(AND(ISNUMBER(J1360),J1360&gt;=0),"実績：記録の時間","未確認"))))</f>
        <v/>
      </c>
      <c r="Q1360" s="10" t="str">
        <f>IF(B1360="","",IF(ISNUMBER(A1360),YEAR(A1360)-IF(MONTH(A1360)&lt;4,1,0),""))</f>
        <v/>
      </c>
      <c r="R1360" s="10" t="str">
        <f>IF(B1360="","",IF(OR(NOT(ISNUMBER(A1360)),C1360="",D1360="",L1360="",M1360="",AND(B1360&lt;&gt;"関豊丸",B1360&lt;&gt;"長豊丸")),"要確認：対象船・基本項目",IF(OR(P1360="要確認：時刻不足・逆転",AND(ISNUMBER(G1360),ISNUMBER(H1360),H1360&lt;G1360),AND(ISNUMBER(F1360),ISNUMBER(G1360),G1360&lt;F1360),AND(ISNUMBER(H1360),ISNUMBER(I1360),I1360&lt;H1360),AND(ISNUMBER(J1360),J1360&lt;0),AND(ISNUMBER(K1360),K1360&lt;0)),"要確認：時刻・時間・料金",IF(COUNTIFS(OtherPorts[作業日],A1360,OtherPorts[曳船名],B1360,OtherPorts[船名],D1360,OtherPorts[門司港発],F1360)&gt;1,"要確認：同じ他港作業が重複",IF(OR(NOT(ISNUMBER(O1360)),M1360="未確認"),"要確認：時間・根拠未確認","確認済")))))</f>
        <v/>
      </c>
      <c r="S1360" s="10" t="str">
        <f>IF(B1360="","",IF(ISNUMBER(K1360),0,1))</f>
        <v/>
      </c>
    </row>
    <row r="1361" spans="1:19" ht="24.95" customHeight="1" x14ac:dyDescent="0.2">
      <c r="A1361" s="20"/>
      <c r="B1361" s="7"/>
      <c r="C1361" s="7"/>
      <c r="D1361" s="7"/>
      <c r="E1361" s="7"/>
      <c r="F1361" s="26"/>
      <c r="G1361" s="26"/>
      <c r="H1361" s="26"/>
      <c r="I1361" s="26"/>
      <c r="J1361" s="32"/>
      <c r="K1361" s="35"/>
      <c r="L1361" s="7"/>
      <c r="M1361" s="7"/>
      <c r="N1361" s="7"/>
      <c r="O1361" s="18" t="str">
        <f>IF(B1361="","",IF(AND(ISNUMBER(F1361),ISNUMBER(I1361),I1361&gt;=F1361),ROUND((I1361-F1361)*24,4),IF(OR(F1361&lt;&gt;"",I1361&lt;&gt;""),"",IF(AND(ISNUMBER(J1361),J1361&gt;=0),J1361,""))))</f>
        <v/>
      </c>
      <c r="P1361" s="10" t="str">
        <f>IF(B1361="","",IF(AND(ISNUMBER(F1361),ISNUMBER(I1361),I1361&gt;=F1361),"実績：門司発～門司着",IF(OR(F1361&lt;&gt;"",I1361&lt;&gt;""),"要確認：時刻不足・逆転",IF(AND(ISNUMBER(J1361),J1361&gt;=0),"実績：記録の時間","未確認"))))</f>
        <v/>
      </c>
      <c r="Q1361" s="10" t="str">
        <f>IF(B1361="","",IF(ISNUMBER(A1361),YEAR(A1361)-IF(MONTH(A1361)&lt;4,1,0),""))</f>
        <v/>
      </c>
      <c r="R1361" s="10" t="str">
        <f>IF(B1361="","",IF(OR(NOT(ISNUMBER(A1361)),C1361="",D1361="",L1361="",M1361="",AND(B1361&lt;&gt;"関豊丸",B1361&lt;&gt;"長豊丸")),"要確認：対象船・基本項目",IF(OR(P1361="要確認：時刻不足・逆転",AND(ISNUMBER(G1361),ISNUMBER(H1361),H1361&lt;G1361),AND(ISNUMBER(F1361),ISNUMBER(G1361),G1361&lt;F1361),AND(ISNUMBER(H1361),ISNUMBER(I1361),I1361&lt;H1361),AND(ISNUMBER(J1361),J1361&lt;0),AND(ISNUMBER(K1361),K1361&lt;0)),"要確認：時刻・時間・料金",IF(COUNTIFS(OtherPorts[作業日],A1361,OtherPorts[曳船名],B1361,OtherPorts[船名],D1361,OtherPorts[門司港発],F1361)&gt;1,"要確認：同じ他港作業が重複",IF(OR(NOT(ISNUMBER(O1361)),M1361="未確認"),"要確認：時間・根拠未確認","確認済")))))</f>
        <v/>
      </c>
      <c r="S1361" s="10" t="str">
        <f>IF(B1361="","",IF(ISNUMBER(K1361),0,1))</f>
        <v/>
      </c>
    </row>
    <row r="1362" spans="1:19" ht="24.95" customHeight="1" x14ac:dyDescent="0.2">
      <c r="A1362" s="20"/>
      <c r="B1362" s="7"/>
      <c r="C1362" s="7"/>
      <c r="D1362" s="7"/>
      <c r="E1362" s="7"/>
      <c r="F1362" s="26"/>
      <c r="G1362" s="26"/>
      <c r="H1362" s="26"/>
      <c r="I1362" s="26"/>
      <c r="J1362" s="32"/>
      <c r="K1362" s="35"/>
      <c r="L1362" s="7"/>
      <c r="M1362" s="7"/>
      <c r="N1362" s="7"/>
      <c r="O1362" s="18" t="str">
        <f>IF(B1362="","",IF(AND(ISNUMBER(F1362),ISNUMBER(I1362),I1362&gt;=F1362),ROUND((I1362-F1362)*24,4),IF(OR(F1362&lt;&gt;"",I1362&lt;&gt;""),"",IF(AND(ISNUMBER(J1362),J1362&gt;=0),J1362,""))))</f>
        <v/>
      </c>
      <c r="P1362" s="10" t="str">
        <f>IF(B1362="","",IF(AND(ISNUMBER(F1362),ISNUMBER(I1362),I1362&gt;=F1362),"実績：門司発～門司着",IF(OR(F1362&lt;&gt;"",I1362&lt;&gt;""),"要確認：時刻不足・逆転",IF(AND(ISNUMBER(J1362),J1362&gt;=0),"実績：記録の時間","未確認"))))</f>
        <v/>
      </c>
      <c r="Q1362" s="10" t="str">
        <f>IF(B1362="","",IF(ISNUMBER(A1362),YEAR(A1362)-IF(MONTH(A1362)&lt;4,1,0),""))</f>
        <v/>
      </c>
      <c r="R1362" s="10" t="str">
        <f>IF(B1362="","",IF(OR(NOT(ISNUMBER(A1362)),C1362="",D1362="",L1362="",M1362="",AND(B1362&lt;&gt;"関豊丸",B1362&lt;&gt;"長豊丸")),"要確認：対象船・基本項目",IF(OR(P1362="要確認：時刻不足・逆転",AND(ISNUMBER(G1362),ISNUMBER(H1362),H1362&lt;G1362),AND(ISNUMBER(F1362),ISNUMBER(G1362),G1362&lt;F1362),AND(ISNUMBER(H1362),ISNUMBER(I1362),I1362&lt;H1362),AND(ISNUMBER(J1362),J1362&lt;0),AND(ISNUMBER(K1362),K1362&lt;0)),"要確認：時刻・時間・料金",IF(COUNTIFS(OtherPorts[作業日],A1362,OtherPorts[曳船名],B1362,OtherPorts[船名],D1362,OtherPorts[門司港発],F1362)&gt;1,"要確認：同じ他港作業が重複",IF(OR(NOT(ISNUMBER(O1362)),M1362="未確認"),"要確認：時間・根拠未確認","確認済")))))</f>
        <v/>
      </c>
      <c r="S1362" s="10" t="str">
        <f>IF(B1362="","",IF(ISNUMBER(K1362),0,1))</f>
        <v/>
      </c>
    </row>
    <row r="1363" spans="1:19" ht="24.95" customHeight="1" x14ac:dyDescent="0.2">
      <c r="A1363" s="20"/>
      <c r="B1363" s="7"/>
      <c r="C1363" s="7"/>
      <c r="D1363" s="7"/>
      <c r="E1363" s="7"/>
      <c r="F1363" s="26"/>
      <c r="G1363" s="26"/>
      <c r="H1363" s="26"/>
      <c r="I1363" s="26"/>
      <c r="J1363" s="32"/>
      <c r="K1363" s="35"/>
      <c r="L1363" s="7"/>
      <c r="M1363" s="7"/>
      <c r="N1363" s="7"/>
      <c r="O1363" s="18" t="str">
        <f>IF(B1363="","",IF(AND(ISNUMBER(F1363),ISNUMBER(I1363),I1363&gt;=F1363),ROUND((I1363-F1363)*24,4),IF(OR(F1363&lt;&gt;"",I1363&lt;&gt;""),"",IF(AND(ISNUMBER(J1363),J1363&gt;=0),J1363,""))))</f>
        <v/>
      </c>
      <c r="P1363" s="10" t="str">
        <f>IF(B1363="","",IF(AND(ISNUMBER(F1363),ISNUMBER(I1363),I1363&gt;=F1363),"実績：門司発～門司着",IF(OR(F1363&lt;&gt;"",I1363&lt;&gt;""),"要確認：時刻不足・逆転",IF(AND(ISNUMBER(J1363),J1363&gt;=0),"実績：記録の時間","未確認"))))</f>
        <v/>
      </c>
      <c r="Q1363" s="10" t="str">
        <f>IF(B1363="","",IF(ISNUMBER(A1363),YEAR(A1363)-IF(MONTH(A1363)&lt;4,1,0),""))</f>
        <v/>
      </c>
      <c r="R1363" s="10" t="str">
        <f>IF(B1363="","",IF(OR(NOT(ISNUMBER(A1363)),C1363="",D1363="",L1363="",M1363="",AND(B1363&lt;&gt;"関豊丸",B1363&lt;&gt;"長豊丸")),"要確認：対象船・基本項目",IF(OR(P1363="要確認：時刻不足・逆転",AND(ISNUMBER(G1363),ISNUMBER(H1363),H1363&lt;G1363),AND(ISNUMBER(F1363),ISNUMBER(G1363),G1363&lt;F1363),AND(ISNUMBER(H1363),ISNUMBER(I1363),I1363&lt;H1363),AND(ISNUMBER(J1363),J1363&lt;0),AND(ISNUMBER(K1363),K1363&lt;0)),"要確認：時刻・時間・料金",IF(COUNTIFS(OtherPorts[作業日],A1363,OtherPorts[曳船名],B1363,OtherPorts[船名],D1363,OtherPorts[門司港発],F1363)&gt;1,"要確認：同じ他港作業が重複",IF(OR(NOT(ISNUMBER(O1363)),M1363="未確認"),"要確認：時間・根拠未確認","確認済")))))</f>
        <v/>
      </c>
      <c r="S1363" s="10" t="str">
        <f>IF(B1363="","",IF(ISNUMBER(K1363),0,1))</f>
        <v/>
      </c>
    </row>
    <row r="1364" spans="1:19" ht="24.95" customHeight="1" x14ac:dyDescent="0.2">
      <c r="A1364" s="20"/>
      <c r="B1364" s="7"/>
      <c r="C1364" s="7"/>
      <c r="D1364" s="7"/>
      <c r="E1364" s="7"/>
      <c r="F1364" s="26"/>
      <c r="G1364" s="26"/>
      <c r="H1364" s="26"/>
      <c r="I1364" s="26"/>
      <c r="J1364" s="32"/>
      <c r="K1364" s="35"/>
      <c r="L1364" s="7"/>
      <c r="M1364" s="7"/>
      <c r="N1364" s="7"/>
      <c r="O1364" s="18" t="str">
        <f>IF(B1364="","",IF(AND(ISNUMBER(F1364),ISNUMBER(I1364),I1364&gt;=F1364),ROUND((I1364-F1364)*24,4),IF(OR(F1364&lt;&gt;"",I1364&lt;&gt;""),"",IF(AND(ISNUMBER(J1364),J1364&gt;=0),J1364,""))))</f>
        <v/>
      </c>
      <c r="P1364" s="10" t="str">
        <f>IF(B1364="","",IF(AND(ISNUMBER(F1364),ISNUMBER(I1364),I1364&gt;=F1364),"実績：門司発～門司着",IF(OR(F1364&lt;&gt;"",I1364&lt;&gt;""),"要確認：時刻不足・逆転",IF(AND(ISNUMBER(J1364),J1364&gt;=0),"実績：記録の時間","未確認"))))</f>
        <v/>
      </c>
      <c r="Q1364" s="10" t="str">
        <f>IF(B1364="","",IF(ISNUMBER(A1364),YEAR(A1364)-IF(MONTH(A1364)&lt;4,1,0),""))</f>
        <v/>
      </c>
      <c r="R1364" s="10" t="str">
        <f>IF(B1364="","",IF(OR(NOT(ISNUMBER(A1364)),C1364="",D1364="",L1364="",M1364="",AND(B1364&lt;&gt;"関豊丸",B1364&lt;&gt;"長豊丸")),"要確認：対象船・基本項目",IF(OR(P1364="要確認：時刻不足・逆転",AND(ISNUMBER(G1364),ISNUMBER(H1364),H1364&lt;G1364),AND(ISNUMBER(F1364),ISNUMBER(G1364),G1364&lt;F1364),AND(ISNUMBER(H1364),ISNUMBER(I1364),I1364&lt;H1364),AND(ISNUMBER(J1364),J1364&lt;0),AND(ISNUMBER(K1364),K1364&lt;0)),"要確認：時刻・時間・料金",IF(COUNTIFS(OtherPorts[作業日],A1364,OtherPorts[曳船名],B1364,OtherPorts[船名],D1364,OtherPorts[門司港発],F1364)&gt;1,"要確認：同じ他港作業が重複",IF(OR(NOT(ISNUMBER(O1364)),M1364="未確認"),"要確認：時間・根拠未確認","確認済")))))</f>
        <v/>
      </c>
      <c r="S1364" s="10" t="str">
        <f>IF(B1364="","",IF(ISNUMBER(K1364),0,1))</f>
        <v/>
      </c>
    </row>
    <row r="1365" spans="1:19" ht="24.95" customHeight="1" x14ac:dyDescent="0.2">
      <c r="A1365" s="20"/>
      <c r="B1365" s="7"/>
      <c r="C1365" s="7"/>
      <c r="D1365" s="7"/>
      <c r="E1365" s="7"/>
      <c r="F1365" s="26"/>
      <c r="G1365" s="26"/>
      <c r="H1365" s="26"/>
      <c r="I1365" s="26"/>
      <c r="J1365" s="32"/>
      <c r="K1365" s="35"/>
      <c r="L1365" s="7"/>
      <c r="M1365" s="7"/>
      <c r="N1365" s="7"/>
      <c r="O1365" s="18" t="str">
        <f>IF(B1365="","",IF(AND(ISNUMBER(F1365),ISNUMBER(I1365),I1365&gt;=F1365),ROUND((I1365-F1365)*24,4),IF(OR(F1365&lt;&gt;"",I1365&lt;&gt;""),"",IF(AND(ISNUMBER(J1365),J1365&gt;=0),J1365,""))))</f>
        <v/>
      </c>
      <c r="P1365" s="10" t="str">
        <f>IF(B1365="","",IF(AND(ISNUMBER(F1365),ISNUMBER(I1365),I1365&gt;=F1365),"実績：門司発～門司着",IF(OR(F1365&lt;&gt;"",I1365&lt;&gt;""),"要確認：時刻不足・逆転",IF(AND(ISNUMBER(J1365),J1365&gt;=0),"実績：記録の時間","未確認"))))</f>
        <v/>
      </c>
      <c r="Q1365" s="10" t="str">
        <f>IF(B1365="","",IF(ISNUMBER(A1365),YEAR(A1365)-IF(MONTH(A1365)&lt;4,1,0),""))</f>
        <v/>
      </c>
      <c r="R1365" s="10" t="str">
        <f>IF(B1365="","",IF(OR(NOT(ISNUMBER(A1365)),C1365="",D1365="",L1365="",M1365="",AND(B1365&lt;&gt;"関豊丸",B1365&lt;&gt;"長豊丸")),"要確認：対象船・基本項目",IF(OR(P1365="要確認：時刻不足・逆転",AND(ISNUMBER(G1365),ISNUMBER(H1365),H1365&lt;G1365),AND(ISNUMBER(F1365),ISNUMBER(G1365),G1365&lt;F1365),AND(ISNUMBER(H1365),ISNUMBER(I1365),I1365&lt;H1365),AND(ISNUMBER(J1365),J1365&lt;0),AND(ISNUMBER(K1365),K1365&lt;0)),"要確認：時刻・時間・料金",IF(COUNTIFS(OtherPorts[作業日],A1365,OtherPorts[曳船名],B1365,OtherPorts[船名],D1365,OtherPorts[門司港発],F1365)&gt;1,"要確認：同じ他港作業が重複",IF(OR(NOT(ISNUMBER(O1365)),M1365="未確認"),"要確認：時間・根拠未確認","確認済")))))</f>
        <v/>
      </c>
      <c r="S1365" s="10" t="str">
        <f>IF(B1365="","",IF(ISNUMBER(K1365),0,1))</f>
        <v/>
      </c>
    </row>
    <row r="1366" spans="1:19" ht="24.95" customHeight="1" x14ac:dyDescent="0.2">
      <c r="A1366" s="20"/>
      <c r="B1366" s="7"/>
      <c r="C1366" s="7"/>
      <c r="D1366" s="7"/>
      <c r="E1366" s="7"/>
      <c r="F1366" s="26"/>
      <c r="G1366" s="26"/>
      <c r="H1366" s="26"/>
      <c r="I1366" s="26"/>
      <c r="J1366" s="32"/>
      <c r="K1366" s="35"/>
      <c r="L1366" s="7"/>
      <c r="M1366" s="7"/>
      <c r="N1366" s="7"/>
      <c r="O1366" s="18" t="str">
        <f>IF(B1366="","",IF(AND(ISNUMBER(F1366),ISNUMBER(I1366),I1366&gt;=F1366),ROUND((I1366-F1366)*24,4),IF(OR(F1366&lt;&gt;"",I1366&lt;&gt;""),"",IF(AND(ISNUMBER(J1366),J1366&gt;=0),J1366,""))))</f>
        <v/>
      </c>
      <c r="P1366" s="10" t="str">
        <f>IF(B1366="","",IF(AND(ISNUMBER(F1366),ISNUMBER(I1366),I1366&gt;=F1366),"実績：門司発～門司着",IF(OR(F1366&lt;&gt;"",I1366&lt;&gt;""),"要確認：時刻不足・逆転",IF(AND(ISNUMBER(J1366),J1366&gt;=0),"実績：記録の時間","未確認"))))</f>
        <v/>
      </c>
      <c r="Q1366" s="10" t="str">
        <f>IF(B1366="","",IF(ISNUMBER(A1366),YEAR(A1366)-IF(MONTH(A1366)&lt;4,1,0),""))</f>
        <v/>
      </c>
      <c r="R1366" s="10" t="str">
        <f>IF(B1366="","",IF(OR(NOT(ISNUMBER(A1366)),C1366="",D1366="",L1366="",M1366="",AND(B1366&lt;&gt;"関豊丸",B1366&lt;&gt;"長豊丸")),"要確認：対象船・基本項目",IF(OR(P1366="要確認：時刻不足・逆転",AND(ISNUMBER(G1366),ISNUMBER(H1366),H1366&lt;G1366),AND(ISNUMBER(F1366),ISNUMBER(G1366),G1366&lt;F1366),AND(ISNUMBER(H1366),ISNUMBER(I1366),I1366&lt;H1366),AND(ISNUMBER(J1366),J1366&lt;0),AND(ISNUMBER(K1366),K1366&lt;0)),"要確認：時刻・時間・料金",IF(COUNTIFS(OtherPorts[作業日],A1366,OtherPorts[曳船名],B1366,OtherPorts[船名],D1366,OtherPorts[門司港発],F1366)&gt;1,"要確認：同じ他港作業が重複",IF(OR(NOT(ISNUMBER(O1366)),M1366="未確認"),"要確認：時間・根拠未確認","確認済")))))</f>
        <v/>
      </c>
      <c r="S1366" s="10" t="str">
        <f>IF(B1366="","",IF(ISNUMBER(K1366),0,1))</f>
        <v/>
      </c>
    </row>
    <row r="1367" spans="1:19" ht="24.95" customHeight="1" x14ac:dyDescent="0.2">
      <c r="A1367" s="20"/>
      <c r="B1367" s="7"/>
      <c r="C1367" s="7"/>
      <c r="D1367" s="7"/>
      <c r="E1367" s="7"/>
      <c r="F1367" s="26"/>
      <c r="G1367" s="26"/>
      <c r="H1367" s="26"/>
      <c r="I1367" s="26"/>
      <c r="J1367" s="32"/>
      <c r="K1367" s="35"/>
      <c r="L1367" s="7"/>
      <c r="M1367" s="7"/>
      <c r="N1367" s="7"/>
      <c r="O1367" s="18" t="str">
        <f>IF(B1367="","",IF(AND(ISNUMBER(F1367),ISNUMBER(I1367),I1367&gt;=F1367),ROUND((I1367-F1367)*24,4),IF(OR(F1367&lt;&gt;"",I1367&lt;&gt;""),"",IF(AND(ISNUMBER(J1367),J1367&gt;=0),J1367,""))))</f>
        <v/>
      </c>
      <c r="P1367" s="10" t="str">
        <f>IF(B1367="","",IF(AND(ISNUMBER(F1367),ISNUMBER(I1367),I1367&gt;=F1367),"実績：門司発～門司着",IF(OR(F1367&lt;&gt;"",I1367&lt;&gt;""),"要確認：時刻不足・逆転",IF(AND(ISNUMBER(J1367),J1367&gt;=0),"実績：記録の時間","未確認"))))</f>
        <v/>
      </c>
      <c r="Q1367" s="10" t="str">
        <f>IF(B1367="","",IF(ISNUMBER(A1367),YEAR(A1367)-IF(MONTH(A1367)&lt;4,1,0),""))</f>
        <v/>
      </c>
      <c r="R1367" s="10" t="str">
        <f>IF(B1367="","",IF(OR(NOT(ISNUMBER(A1367)),C1367="",D1367="",L1367="",M1367="",AND(B1367&lt;&gt;"関豊丸",B1367&lt;&gt;"長豊丸")),"要確認：対象船・基本項目",IF(OR(P1367="要確認：時刻不足・逆転",AND(ISNUMBER(G1367),ISNUMBER(H1367),H1367&lt;G1367),AND(ISNUMBER(F1367),ISNUMBER(G1367),G1367&lt;F1367),AND(ISNUMBER(H1367),ISNUMBER(I1367),I1367&lt;H1367),AND(ISNUMBER(J1367),J1367&lt;0),AND(ISNUMBER(K1367),K1367&lt;0)),"要確認：時刻・時間・料金",IF(COUNTIFS(OtherPorts[作業日],A1367,OtherPorts[曳船名],B1367,OtherPorts[船名],D1367,OtherPorts[門司港発],F1367)&gt;1,"要確認：同じ他港作業が重複",IF(OR(NOT(ISNUMBER(O1367)),M1367="未確認"),"要確認：時間・根拠未確認","確認済")))))</f>
        <v/>
      </c>
      <c r="S1367" s="10" t="str">
        <f>IF(B1367="","",IF(ISNUMBER(K1367),0,1))</f>
        <v/>
      </c>
    </row>
    <row r="1368" spans="1:19" ht="24.95" customHeight="1" x14ac:dyDescent="0.2">
      <c r="A1368" s="20"/>
      <c r="B1368" s="7"/>
      <c r="C1368" s="7"/>
      <c r="D1368" s="7"/>
      <c r="E1368" s="7"/>
      <c r="F1368" s="26"/>
      <c r="G1368" s="26"/>
      <c r="H1368" s="26"/>
      <c r="I1368" s="26"/>
      <c r="J1368" s="32"/>
      <c r="K1368" s="35"/>
      <c r="L1368" s="7"/>
      <c r="M1368" s="7"/>
      <c r="N1368" s="7"/>
      <c r="O1368" s="18" t="str">
        <f>IF(B1368="","",IF(AND(ISNUMBER(F1368),ISNUMBER(I1368),I1368&gt;=F1368),ROUND((I1368-F1368)*24,4),IF(OR(F1368&lt;&gt;"",I1368&lt;&gt;""),"",IF(AND(ISNUMBER(J1368),J1368&gt;=0),J1368,""))))</f>
        <v/>
      </c>
      <c r="P1368" s="10" t="str">
        <f>IF(B1368="","",IF(AND(ISNUMBER(F1368),ISNUMBER(I1368),I1368&gt;=F1368),"実績：門司発～門司着",IF(OR(F1368&lt;&gt;"",I1368&lt;&gt;""),"要確認：時刻不足・逆転",IF(AND(ISNUMBER(J1368),J1368&gt;=0),"実績：記録の時間","未確認"))))</f>
        <v/>
      </c>
      <c r="Q1368" s="10" t="str">
        <f>IF(B1368="","",IF(ISNUMBER(A1368),YEAR(A1368)-IF(MONTH(A1368)&lt;4,1,0),""))</f>
        <v/>
      </c>
      <c r="R1368" s="10" t="str">
        <f>IF(B1368="","",IF(OR(NOT(ISNUMBER(A1368)),C1368="",D1368="",L1368="",M1368="",AND(B1368&lt;&gt;"関豊丸",B1368&lt;&gt;"長豊丸")),"要確認：対象船・基本項目",IF(OR(P1368="要確認：時刻不足・逆転",AND(ISNUMBER(G1368),ISNUMBER(H1368),H1368&lt;G1368),AND(ISNUMBER(F1368),ISNUMBER(G1368),G1368&lt;F1368),AND(ISNUMBER(H1368),ISNUMBER(I1368),I1368&lt;H1368),AND(ISNUMBER(J1368),J1368&lt;0),AND(ISNUMBER(K1368),K1368&lt;0)),"要確認：時刻・時間・料金",IF(COUNTIFS(OtherPorts[作業日],A1368,OtherPorts[曳船名],B1368,OtherPorts[船名],D1368,OtherPorts[門司港発],F1368)&gt;1,"要確認：同じ他港作業が重複",IF(OR(NOT(ISNUMBER(O1368)),M1368="未確認"),"要確認：時間・根拠未確認","確認済")))))</f>
        <v/>
      </c>
      <c r="S1368" s="10" t="str">
        <f>IF(B1368="","",IF(ISNUMBER(K1368),0,1))</f>
        <v/>
      </c>
    </row>
    <row r="1369" spans="1:19" ht="24.95" customHeight="1" x14ac:dyDescent="0.2">
      <c r="A1369" s="20"/>
      <c r="B1369" s="7"/>
      <c r="C1369" s="7"/>
      <c r="D1369" s="7"/>
      <c r="E1369" s="7"/>
      <c r="F1369" s="26"/>
      <c r="G1369" s="26"/>
      <c r="H1369" s="26"/>
      <c r="I1369" s="26"/>
      <c r="J1369" s="32"/>
      <c r="K1369" s="35"/>
      <c r="L1369" s="7"/>
      <c r="M1369" s="7"/>
      <c r="N1369" s="7"/>
      <c r="O1369" s="18" t="str">
        <f>IF(B1369="","",IF(AND(ISNUMBER(F1369),ISNUMBER(I1369),I1369&gt;=F1369),ROUND((I1369-F1369)*24,4),IF(OR(F1369&lt;&gt;"",I1369&lt;&gt;""),"",IF(AND(ISNUMBER(J1369),J1369&gt;=0),J1369,""))))</f>
        <v/>
      </c>
      <c r="P1369" s="10" t="str">
        <f>IF(B1369="","",IF(AND(ISNUMBER(F1369),ISNUMBER(I1369),I1369&gt;=F1369),"実績：門司発～門司着",IF(OR(F1369&lt;&gt;"",I1369&lt;&gt;""),"要確認：時刻不足・逆転",IF(AND(ISNUMBER(J1369),J1369&gt;=0),"実績：記録の時間","未確認"))))</f>
        <v/>
      </c>
      <c r="Q1369" s="10" t="str">
        <f>IF(B1369="","",IF(ISNUMBER(A1369),YEAR(A1369)-IF(MONTH(A1369)&lt;4,1,0),""))</f>
        <v/>
      </c>
      <c r="R1369" s="10" t="str">
        <f>IF(B1369="","",IF(OR(NOT(ISNUMBER(A1369)),C1369="",D1369="",L1369="",M1369="",AND(B1369&lt;&gt;"関豊丸",B1369&lt;&gt;"長豊丸")),"要確認：対象船・基本項目",IF(OR(P1369="要確認：時刻不足・逆転",AND(ISNUMBER(G1369),ISNUMBER(H1369),H1369&lt;G1369),AND(ISNUMBER(F1369),ISNUMBER(G1369),G1369&lt;F1369),AND(ISNUMBER(H1369),ISNUMBER(I1369),I1369&lt;H1369),AND(ISNUMBER(J1369),J1369&lt;0),AND(ISNUMBER(K1369),K1369&lt;0)),"要確認：時刻・時間・料金",IF(COUNTIFS(OtherPorts[作業日],A1369,OtherPorts[曳船名],B1369,OtherPorts[船名],D1369,OtherPorts[門司港発],F1369)&gt;1,"要確認：同じ他港作業が重複",IF(OR(NOT(ISNUMBER(O1369)),M1369="未確認"),"要確認：時間・根拠未確認","確認済")))))</f>
        <v/>
      </c>
      <c r="S1369" s="10" t="str">
        <f>IF(B1369="","",IF(ISNUMBER(K1369),0,1))</f>
        <v/>
      </c>
    </row>
    <row r="1370" spans="1:19" ht="24.95" customHeight="1" x14ac:dyDescent="0.2">
      <c r="A1370" s="20"/>
      <c r="B1370" s="7"/>
      <c r="C1370" s="7"/>
      <c r="D1370" s="7"/>
      <c r="E1370" s="7"/>
      <c r="F1370" s="26"/>
      <c r="G1370" s="26"/>
      <c r="H1370" s="26"/>
      <c r="I1370" s="26"/>
      <c r="J1370" s="32"/>
      <c r="K1370" s="35"/>
      <c r="L1370" s="7"/>
      <c r="M1370" s="7"/>
      <c r="N1370" s="7"/>
      <c r="O1370" s="18" t="str">
        <f>IF(B1370="","",IF(AND(ISNUMBER(F1370),ISNUMBER(I1370),I1370&gt;=F1370),ROUND((I1370-F1370)*24,4),IF(OR(F1370&lt;&gt;"",I1370&lt;&gt;""),"",IF(AND(ISNUMBER(J1370),J1370&gt;=0),J1370,""))))</f>
        <v/>
      </c>
      <c r="P1370" s="10" t="str">
        <f>IF(B1370="","",IF(AND(ISNUMBER(F1370),ISNUMBER(I1370),I1370&gt;=F1370),"実績：門司発～門司着",IF(OR(F1370&lt;&gt;"",I1370&lt;&gt;""),"要確認：時刻不足・逆転",IF(AND(ISNUMBER(J1370),J1370&gt;=0),"実績：記録の時間","未確認"))))</f>
        <v/>
      </c>
      <c r="Q1370" s="10" t="str">
        <f>IF(B1370="","",IF(ISNUMBER(A1370),YEAR(A1370)-IF(MONTH(A1370)&lt;4,1,0),""))</f>
        <v/>
      </c>
      <c r="R1370" s="10" t="str">
        <f>IF(B1370="","",IF(OR(NOT(ISNUMBER(A1370)),C1370="",D1370="",L1370="",M1370="",AND(B1370&lt;&gt;"関豊丸",B1370&lt;&gt;"長豊丸")),"要確認：対象船・基本項目",IF(OR(P1370="要確認：時刻不足・逆転",AND(ISNUMBER(G1370),ISNUMBER(H1370),H1370&lt;G1370),AND(ISNUMBER(F1370),ISNUMBER(G1370),G1370&lt;F1370),AND(ISNUMBER(H1370),ISNUMBER(I1370),I1370&lt;H1370),AND(ISNUMBER(J1370),J1370&lt;0),AND(ISNUMBER(K1370),K1370&lt;0)),"要確認：時刻・時間・料金",IF(COUNTIFS(OtherPorts[作業日],A1370,OtherPorts[曳船名],B1370,OtherPorts[船名],D1370,OtherPorts[門司港発],F1370)&gt;1,"要確認：同じ他港作業が重複",IF(OR(NOT(ISNUMBER(O1370)),M1370="未確認"),"要確認：時間・根拠未確認","確認済")))))</f>
        <v/>
      </c>
      <c r="S1370" s="10" t="str">
        <f>IF(B1370="","",IF(ISNUMBER(K1370),0,1))</f>
        <v/>
      </c>
    </row>
    <row r="1371" spans="1:19" ht="24.95" customHeight="1" x14ac:dyDescent="0.2">
      <c r="A1371" s="20"/>
      <c r="B1371" s="7"/>
      <c r="C1371" s="7"/>
      <c r="D1371" s="7"/>
      <c r="E1371" s="7"/>
      <c r="F1371" s="26"/>
      <c r="G1371" s="26"/>
      <c r="H1371" s="26"/>
      <c r="I1371" s="26"/>
      <c r="J1371" s="32"/>
      <c r="K1371" s="35"/>
      <c r="L1371" s="7"/>
      <c r="M1371" s="7"/>
      <c r="N1371" s="7"/>
      <c r="O1371" s="18" t="str">
        <f>IF(B1371="","",IF(AND(ISNUMBER(F1371),ISNUMBER(I1371),I1371&gt;=F1371),ROUND((I1371-F1371)*24,4),IF(OR(F1371&lt;&gt;"",I1371&lt;&gt;""),"",IF(AND(ISNUMBER(J1371),J1371&gt;=0),J1371,""))))</f>
        <v/>
      </c>
      <c r="P1371" s="10" t="str">
        <f>IF(B1371="","",IF(AND(ISNUMBER(F1371),ISNUMBER(I1371),I1371&gt;=F1371),"実績：門司発～門司着",IF(OR(F1371&lt;&gt;"",I1371&lt;&gt;""),"要確認：時刻不足・逆転",IF(AND(ISNUMBER(J1371),J1371&gt;=0),"実績：記録の時間","未確認"))))</f>
        <v/>
      </c>
      <c r="Q1371" s="10" t="str">
        <f>IF(B1371="","",IF(ISNUMBER(A1371),YEAR(A1371)-IF(MONTH(A1371)&lt;4,1,0),""))</f>
        <v/>
      </c>
      <c r="R1371" s="10" t="str">
        <f>IF(B1371="","",IF(OR(NOT(ISNUMBER(A1371)),C1371="",D1371="",L1371="",M1371="",AND(B1371&lt;&gt;"関豊丸",B1371&lt;&gt;"長豊丸")),"要確認：対象船・基本項目",IF(OR(P1371="要確認：時刻不足・逆転",AND(ISNUMBER(G1371),ISNUMBER(H1371),H1371&lt;G1371),AND(ISNUMBER(F1371),ISNUMBER(G1371),G1371&lt;F1371),AND(ISNUMBER(H1371),ISNUMBER(I1371),I1371&lt;H1371),AND(ISNUMBER(J1371),J1371&lt;0),AND(ISNUMBER(K1371),K1371&lt;0)),"要確認：時刻・時間・料金",IF(COUNTIFS(OtherPorts[作業日],A1371,OtherPorts[曳船名],B1371,OtherPorts[船名],D1371,OtherPorts[門司港発],F1371)&gt;1,"要確認：同じ他港作業が重複",IF(OR(NOT(ISNUMBER(O1371)),M1371="未確認"),"要確認：時間・根拠未確認","確認済")))))</f>
        <v/>
      </c>
      <c r="S1371" s="10" t="str">
        <f>IF(B1371="","",IF(ISNUMBER(K1371),0,1))</f>
        <v/>
      </c>
    </row>
    <row r="1372" spans="1:19" ht="24.95" customHeight="1" x14ac:dyDescent="0.2">
      <c r="A1372" s="20"/>
      <c r="B1372" s="7"/>
      <c r="C1372" s="7"/>
      <c r="D1372" s="7"/>
      <c r="E1372" s="7"/>
      <c r="F1372" s="26"/>
      <c r="G1372" s="26"/>
      <c r="H1372" s="26"/>
      <c r="I1372" s="26"/>
      <c r="J1372" s="32"/>
      <c r="K1372" s="35"/>
      <c r="L1372" s="7"/>
      <c r="M1372" s="7"/>
      <c r="N1372" s="7"/>
      <c r="O1372" s="18" t="str">
        <f>IF(B1372="","",IF(AND(ISNUMBER(F1372),ISNUMBER(I1372),I1372&gt;=F1372),ROUND((I1372-F1372)*24,4),IF(OR(F1372&lt;&gt;"",I1372&lt;&gt;""),"",IF(AND(ISNUMBER(J1372),J1372&gt;=0),J1372,""))))</f>
        <v/>
      </c>
      <c r="P1372" s="10" t="str">
        <f>IF(B1372="","",IF(AND(ISNUMBER(F1372),ISNUMBER(I1372),I1372&gt;=F1372),"実績：門司発～門司着",IF(OR(F1372&lt;&gt;"",I1372&lt;&gt;""),"要確認：時刻不足・逆転",IF(AND(ISNUMBER(J1372),J1372&gt;=0),"実績：記録の時間","未確認"))))</f>
        <v/>
      </c>
      <c r="Q1372" s="10" t="str">
        <f>IF(B1372="","",IF(ISNUMBER(A1372),YEAR(A1372)-IF(MONTH(A1372)&lt;4,1,0),""))</f>
        <v/>
      </c>
      <c r="R1372" s="10" t="str">
        <f>IF(B1372="","",IF(OR(NOT(ISNUMBER(A1372)),C1372="",D1372="",L1372="",M1372="",AND(B1372&lt;&gt;"関豊丸",B1372&lt;&gt;"長豊丸")),"要確認：対象船・基本項目",IF(OR(P1372="要確認：時刻不足・逆転",AND(ISNUMBER(G1372),ISNUMBER(H1372),H1372&lt;G1372),AND(ISNUMBER(F1372),ISNUMBER(G1372),G1372&lt;F1372),AND(ISNUMBER(H1372),ISNUMBER(I1372),I1372&lt;H1372),AND(ISNUMBER(J1372),J1372&lt;0),AND(ISNUMBER(K1372),K1372&lt;0)),"要確認：時刻・時間・料金",IF(COUNTIFS(OtherPorts[作業日],A1372,OtherPorts[曳船名],B1372,OtherPorts[船名],D1372,OtherPorts[門司港発],F1372)&gt;1,"要確認：同じ他港作業が重複",IF(OR(NOT(ISNUMBER(O1372)),M1372="未確認"),"要確認：時間・根拠未確認","確認済")))))</f>
        <v/>
      </c>
      <c r="S1372" s="10" t="str">
        <f>IF(B1372="","",IF(ISNUMBER(K1372),0,1))</f>
        <v/>
      </c>
    </row>
    <row r="1373" spans="1:19" ht="24.95" customHeight="1" x14ac:dyDescent="0.2">
      <c r="A1373" s="20"/>
      <c r="B1373" s="7"/>
      <c r="C1373" s="7"/>
      <c r="D1373" s="7"/>
      <c r="E1373" s="7"/>
      <c r="F1373" s="26"/>
      <c r="G1373" s="26"/>
      <c r="H1373" s="26"/>
      <c r="I1373" s="26"/>
      <c r="J1373" s="32"/>
      <c r="K1373" s="35"/>
      <c r="L1373" s="7"/>
      <c r="M1373" s="7"/>
      <c r="N1373" s="7"/>
      <c r="O1373" s="18" t="str">
        <f>IF(B1373="","",IF(AND(ISNUMBER(F1373),ISNUMBER(I1373),I1373&gt;=F1373),ROUND((I1373-F1373)*24,4),IF(OR(F1373&lt;&gt;"",I1373&lt;&gt;""),"",IF(AND(ISNUMBER(J1373),J1373&gt;=0),J1373,""))))</f>
        <v/>
      </c>
      <c r="P1373" s="10" t="str">
        <f>IF(B1373="","",IF(AND(ISNUMBER(F1373),ISNUMBER(I1373),I1373&gt;=F1373),"実績：門司発～門司着",IF(OR(F1373&lt;&gt;"",I1373&lt;&gt;""),"要確認：時刻不足・逆転",IF(AND(ISNUMBER(J1373),J1373&gt;=0),"実績：記録の時間","未確認"))))</f>
        <v/>
      </c>
      <c r="Q1373" s="10" t="str">
        <f>IF(B1373="","",IF(ISNUMBER(A1373),YEAR(A1373)-IF(MONTH(A1373)&lt;4,1,0),""))</f>
        <v/>
      </c>
      <c r="R1373" s="10" t="str">
        <f>IF(B1373="","",IF(OR(NOT(ISNUMBER(A1373)),C1373="",D1373="",L1373="",M1373="",AND(B1373&lt;&gt;"関豊丸",B1373&lt;&gt;"長豊丸")),"要確認：対象船・基本項目",IF(OR(P1373="要確認：時刻不足・逆転",AND(ISNUMBER(G1373),ISNUMBER(H1373),H1373&lt;G1373),AND(ISNUMBER(F1373),ISNUMBER(G1373),G1373&lt;F1373),AND(ISNUMBER(H1373),ISNUMBER(I1373),I1373&lt;H1373),AND(ISNUMBER(J1373),J1373&lt;0),AND(ISNUMBER(K1373),K1373&lt;0)),"要確認：時刻・時間・料金",IF(COUNTIFS(OtherPorts[作業日],A1373,OtherPorts[曳船名],B1373,OtherPorts[船名],D1373,OtherPorts[門司港発],F1373)&gt;1,"要確認：同じ他港作業が重複",IF(OR(NOT(ISNUMBER(O1373)),M1373="未確認"),"要確認：時間・根拠未確認","確認済")))))</f>
        <v/>
      </c>
      <c r="S1373" s="10" t="str">
        <f>IF(B1373="","",IF(ISNUMBER(K1373),0,1))</f>
        <v/>
      </c>
    </row>
    <row r="1374" spans="1:19" ht="24.95" customHeight="1" x14ac:dyDescent="0.2">
      <c r="A1374" s="20"/>
      <c r="B1374" s="7"/>
      <c r="C1374" s="7"/>
      <c r="D1374" s="7"/>
      <c r="E1374" s="7"/>
      <c r="F1374" s="26"/>
      <c r="G1374" s="26"/>
      <c r="H1374" s="26"/>
      <c r="I1374" s="26"/>
      <c r="J1374" s="32"/>
      <c r="K1374" s="35"/>
      <c r="L1374" s="7"/>
      <c r="M1374" s="7"/>
      <c r="N1374" s="7"/>
      <c r="O1374" s="18" t="str">
        <f>IF(B1374="","",IF(AND(ISNUMBER(F1374),ISNUMBER(I1374),I1374&gt;=F1374),ROUND((I1374-F1374)*24,4),IF(OR(F1374&lt;&gt;"",I1374&lt;&gt;""),"",IF(AND(ISNUMBER(J1374),J1374&gt;=0),J1374,""))))</f>
        <v/>
      </c>
      <c r="P1374" s="10" t="str">
        <f>IF(B1374="","",IF(AND(ISNUMBER(F1374),ISNUMBER(I1374),I1374&gt;=F1374),"実績：門司発～門司着",IF(OR(F1374&lt;&gt;"",I1374&lt;&gt;""),"要確認：時刻不足・逆転",IF(AND(ISNUMBER(J1374),J1374&gt;=0),"実績：記録の時間","未確認"))))</f>
        <v/>
      </c>
      <c r="Q1374" s="10" t="str">
        <f>IF(B1374="","",IF(ISNUMBER(A1374),YEAR(A1374)-IF(MONTH(A1374)&lt;4,1,0),""))</f>
        <v/>
      </c>
      <c r="R1374" s="10" t="str">
        <f>IF(B1374="","",IF(OR(NOT(ISNUMBER(A1374)),C1374="",D1374="",L1374="",M1374="",AND(B1374&lt;&gt;"関豊丸",B1374&lt;&gt;"長豊丸")),"要確認：対象船・基本項目",IF(OR(P1374="要確認：時刻不足・逆転",AND(ISNUMBER(G1374),ISNUMBER(H1374),H1374&lt;G1374),AND(ISNUMBER(F1374),ISNUMBER(G1374),G1374&lt;F1374),AND(ISNUMBER(H1374),ISNUMBER(I1374),I1374&lt;H1374),AND(ISNUMBER(J1374),J1374&lt;0),AND(ISNUMBER(K1374),K1374&lt;0)),"要確認：時刻・時間・料金",IF(COUNTIFS(OtherPorts[作業日],A1374,OtherPorts[曳船名],B1374,OtherPorts[船名],D1374,OtherPorts[門司港発],F1374)&gt;1,"要確認：同じ他港作業が重複",IF(OR(NOT(ISNUMBER(O1374)),M1374="未確認"),"要確認：時間・根拠未確認","確認済")))))</f>
        <v/>
      </c>
      <c r="S1374" s="10" t="str">
        <f>IF(B1374="","",IF(ISNUMBER(K1374),0,1))</f>
        <v/>
      </c>
    </row>
    <row r="1375" spans="1:19" ht="24.95" customHeight="1" x14ac:dyDescent="0.2">
      <c r="A1375" s="20"/>
      <c r="B1375" s="7"/>
      <c r="C1375" s="7"/>
      <c r="D1375" s="7"/>
      <c r="E1375" s="7"/>
      <c r="F1375" s="26"/>
      <c r="G1375" s="26"/>
      <c r="H1375" s="26"/>
      <c r="I1375" s="26"/>
      <c r="J1375" s="32"/>
      <c r="K1375" s="35"/>
      <c r="L1375" s="7"/>
      <c r="M1375" s="7"/>
      <c r="N1375" s="7"/>
      <c r="O1375" s="18" t="str">
        <f>IF(B1375="","",IF(AND(ISNUMBER(F1375),ISNUMBER(I1375),I1375&gt;=F1375),ROUND((I1375-F1375)*24,4),IF(OR(F1375&lt;&gt;"",I1375&lt;&gt;""),"",IF(AND(ISNUMBER(J1375),J1375&gt;=0),J1375,""))))</f>
        <v/>
      </c>
      <c r="P1375" s="10" t="str">
        <f>IF(B1375="","",IF(AND(ISNUMBER(F1375),ISNUMBER(I1375),I1375&gt;=F1375),"実績：門司発～門司着",IF(OR(F1375&lt;&gt;"",I1375&lt;&gt;""),"要確認：時刻不足・逆転",IF(AND(ISNUMBER(J1375),J1375&gt;=0),"実績：記録の時間","未確認"))))</f>
        <v/>
      </c>
      <c r="Q1375" s="10" t="str">
        <f>IF(B1375="","",IF(ISNUMBER(A1375),YEAR(A1375)-IF(MONTH(A1375)&lt;4,1,0),""))</f>
        <v/>
      </c>
      <c r="R1375" s="10" t="str">
        <f>IF(B1375="","",IF(OR(NOT(ISNUMBER(A1375)),C1375="",D1375="",L1375="",M1375="",AND(B1375&lt;&gt;"関豊丸",B1375&lt;&gt;"長豊丸")),"要確認：対象船・基本項目",IF(OR(P1375="要確認：時刻不足・逆転",AND(ISNUMBER(G1375),ISNUMBER(H1375),H1375&lt;G1375),AND(ISNUMBER(F1375),ISNUMBER(G1375),G1375&lt;F1375),AND(ISNUMBER(H1375),ISNUMBER(I1375),I1375&lt;H1375),AND(ISNUMBER(J1375),J1375&lt;0),AND(ISNUMBER(K1375),K1375&lt;0)),"要確認：時刻・時間・料金",IF(COUNTIFS(OtherPorts[作業日],A1375,OtherPorts[曳船名],B1375,OtherPorts[船名],D1375,OtherPorts[門司港発],F1375)&gt;1,"要確認：同じ他港作業が重複",IF(OR(NOT(ISNUMBER(O1375)),M1375="未確認"),"要確認：時間・根拠未確認","確認済")))))</f>
        <v/>
      </c>
      <c r="S1375" s="10" t="str">
        <f>IF(B1375="","",IF(ISNUMBER(K1375),0,1))</f>
        <v/>
      </c>
    </row>
    <row r="1376" spans="1:19" ht="24.95" customHeight="1" x14ac:dyDescent="0.2">
      <c r="A1376" s="20"/>
      <c r="B1376" s="7"/>
      <c r="C1376" s="7"/>
      <c r="D1376" s="7"/>
      <c r="E1376" s="7"/>
      <c r="F1376" s="26"/>
      <c r="G1376" s="26"/>
      <c r="H1376" s="26"/>
      <c r="I1376" s="26"/>
      <c r="J1376" s="32"/>
      <c r="K1376" s="35"/>
      <c r="L1376" s="7"/>
      <c r="M1376" s="7"/>
      <c r="N1376" s="7"/>
      <c r="O1376" s="18" t="str">
        <f>IF(B1376="","",IF(AND(ISNUMBER(F1376),ISNUMBER(I1376),I1376&gt;=F1376),ROUND((I1376-F1376)*24,4),IF(OR(F1376&lt;&gt;"",I1376&lt;&gt;""),"",IF(AND(ISNUMBER(J1376),J1376&gt;=0),J1376,""))))</f>
        <v/>
      </c>
      <c r="P1376" s="10" t="str">
        <f>IF(B1376="","",IF(AND(ISNUMBER(F1376),ISNUMBER(I1376),I1376&gt;=F1376),"実績：門司発～門司着",IF(OR(F1376&lt;&gt;"",I1376&lt;&gt;""),"要確認：時刻不足・逆転",IF(AND(ISNUMBER(J1376),J1376&gt;=0),"実績：記録の時間","未確認"))))</f>
        <v/>
      </c>
      <c r="Q1376" s="10" t="str">
        <f>IF(B1376="","",IF(ISNUMBER(A1376),YEAR(A1376)-IF(MONTH(A1376)&lt;4,1,0),""))</f>
        <v/>
      </c>
      <c r="R1376" s="10" t="str">
        <f>IF(B1376="","",IF(OR(NOT(ISNUMBER(A1376)),C1376="",D1376="",L1376="",M1376="",AND(B1376&lt;&gt;"関豊丸",B1376&lt;&gt;"長豊丸")),"要確認：対象船・基本項目",IF(OR(P1376="要確認：時刻不足・逆転",AND(ISNUMBER(G1376),ISNUMBER(H1376),H1376&lt;G1376),AND(ISNUMBER(F1376),ISNUMBER(G1376),G1376&lt;F1376),AND(ISNUMBER(H1376),ISNUMBER(I1376),I1376&lt;H1376),AND(ISNUMBER(J1376),J1376&lt;0),AND(ISNUMBER(K1376),K1376&lt;0)),"要確認：時刻・時間・料金",IF(COUNTIFS(OtherPorts[作業日],A1376,OtherPorts[曳船名],B1376,OtherPorts[船名],D1376,OtherPorts[門司港発],F1376)&gt;1,"要確認：同じ他港作業が重複",IF(OR(NOT(ISNUMBER(O1376)),M1376="未確認"),"要確認：時間・根拠未確認","確認済")))))</f>
        <v/>
      </c>
      <c r="S1376" s="10" t="str">
        <f>IF(B1376="","",IF(ISNUMBER(K1376),0,1))</f>
        <v/>
      </c>
    </row>
    <row r="1377" spans="1:19" ht="24.95" customHeight="1" x14ac:dyDescent="0.2">
      <c r="A1377" s="20"/>
      <c r="B1377" s="7"/>
      <c r="C1377" s="7"/>
      <c r="D1377" s="7"/>
      <c r="E1377" s="7"/>
      <c r="F1377" s="26"/>
      <c r="G1377" s="26"/>
      <c r="H1377" s="26"/>
      <c r="I1377" s="26"/>
      <c r="J1377" s="32"/>
      <c r="K1377" s="35"/>
      <c r="L1377" s="7"/>
      <c r="M1377" s="7"/>
      <c r="N1377" s="7"/>
      <c r="O1377" s="18" t="str">
        <f>IF(B1377="","",IF(AND(ISNUMBER(F1377),ISNUMBER(I1377),I1377&gt;=F1377),ROUND((I1377-F1377)*24,4),IF(OR(F1377&lt;&gt;"",I1377&lt;&gt;""),"",IF(AND(ISNUMBER(J1377),J1377&gt;=0),J1377,""))))</f>
        <v/>
      </c>
      <c r="P1377" s="10" t="str">
        <f>IF(B1377="","",IF(AND(ISNUMBER(F1377),ISNUMBER(I1377),I1377&gt;=F1377),"実績：門司発～門司着",IF(OR(F1377&lt;&gt;"",I1377&lt;&gt;""),"要確認：時刻不足・逆転",IF(AND(ISNUMBER(J1377),J1377&gt;=0),"実績：記録の時間","未確認"))))</f>
        <v/>
      </c>
      <c r="Q1377" s="10" t="str">
        <f>IF(B1377="","",IF(ISNUMBER(A1377),YEAR(A1377)-IF(MONTH(A1377)&lt;4,1,0),""))</f>
        <v/>
      </c>
      <c r="R1377" s="10" t="str">
        <f>IF(B1377="","",IF(OR(NOT(ISNUMBER(A1377)),C1377="",D1377="",L1377="",M1377="",AND(B1377&lt;&gt;"関豊丸",B1377&lt;&gt;"長豊丸")),"要確認：対象船・基本項目",IF(OR(P1377="要確認：時刻不足・逆転",AND(ISNUMBER(G1377),ISNUMBER(H1377),H1377&lt;G1377),AND(ISNUMBER(F1377),ISNUMBER(G1377),G1377&lt;F1377),AND(ISNUMBER(H1377),ISNUMBER(I1377),I1377&lt;H1377),AND(ISNUMBER(J1377),J1377&lt;0),AND(ISNUMBER(K1377),K1377&lt;0)),"要確認：時刻・時間・料金",IF(COUNTIFS(OtherPorts[作業日],A1377,OtherPorts[曳船名],B1377,OtherPorts[船名],D1377,OtherPorts[門司港発],F1377)&gt;1,"要確認：同じ他港作業が重複",IF(OR(NOT(ISNUMBER(O1377)),M1377="未確認"),"要確認：時間・根拠未確認","確認済")))))</f>
        <v/>
      </c>
      <c r="S1377" s="10" t="str">
        <f>IF(B1377="","",IF(ISNUMBER(K1377),0,1))</f>
        <v/>
      </c>
    </row>
    <row r="1378" spans="1:19" ht="24.95" customHeight="1" x14ac:dyDescent="0.2">
      <c r="A1378" s="20"/>
      <c r="B1378" s="7"/>
      <c r="C1378" s="7"/>
      <c r="D1378" s="7"/>
      <c r="E1378" s="7"/>
      <c r="F1378" s="26"/>
      <c r="G1378" s="26"/>
      <c r="H1378" s="26"/>
      <c r="I1378" s="26"/>
      <c r="J1378" s="32"/>
      <c r="K1378" s="35"/>
      <c r="L1378" s="7"/>
      <c r="M1378" s="7"/>
      <c r="N1378" s="7"/>
      <c r="O1378" s="18" t="str">
        <f>IF(B1378="","",IF(AND(ISNUMBER(F1378),ISNUMBER(I1378),I1378&gt;=F1378),ROUND((I1378-F1378)*24,4),IF(OR(F1378&lt;&gt;"",I1378&lt;&gt;""),"",IF(AND(ISNUMBER(J1378),J1378&gt;=0),J1378,""))))</f>
        <v/>
      </c>
      <c r="P1378" s="10" t="str">
        <f>IF(B1378="","",IF(AND(ISNUMBER(F1378),ISNUMBER(I1378),I1378&gt;=F1378),"実績：門司発～門司着",IF(OR(F1378&lt;&gt;"",I1378&lt;&gt;""),"要確認：時刻不足・逆転",IF(AND(ISNUMBER(J1378),J1378&gt;=0),"実績：記録の時間","未確認"))))</f>
        <v/>
      </c>
      <c r="Q1378" s="10" t="str">
        <f>IF(B1378="","",IF(ISNUMBER(A1378),YEAR(A1378)-IF(MONTH(A1378)&lt;4,1,0),""))</f>
        <v/>
      </c>
      <c r="R1378" s="10" t="str">
        <f>IF(B1378="","",IF(OR(NOT(ISNUMBER(A1378)),C1378="",D1378="",L1378="",M1378="",AND(B1378&lt;&gt;"関豊丸",B1378&lt;&gt;"長豊丸")),"要確認：対象船・基本項目",IF(OR(P1378="要確認：時刻不足・逆転",AND(ISNUMBER(G1378),ISNUMBER(H1378),H1378&lt;G1378),AND(ISNUMBER(F1378),ISNUMBER(G1378),G1378&lt;F1378),AND(ISNUMBER(H1378),ISNUMBER(I1378),I1378&lt;H1378),AND(ISNUMBER(J1378),J1378&lt;0),AND(ISNUMBER(K1378),K1378&lt;0)),"要確認：時刻・時間・料金",IF(COUNTIFS(OtherPorts[作業日],A1378,OtherPorts[曳船名],B1378,OtherPorts[船名],D1378,OtherPorts[門司港発],F1378)&gt;1,"要確認：同じ他港作業が重複",IF(OR(NOT(ISNUMBER(O1378)),M1378="未確認"),"要確認：時間・根拠未確認","確認済")))))</f>
        <v/>
      </c>
      <c r="S1378" s="10" t="str">
        <f>IF(B1378="","",IF(ISNUMBER(K1378),0,1))</f>
        <v/>
      </c>
    </row>
    <row r="1379" spans="1:19" ht="24.95" customHeight="1" x14ac:dyDescent="0.2">
      <c r="A1379" s="20"/>
      <c r="B1379" s="7"/>
      <c r="C1379" s="7"/>
      <c r="D1379" s="7"/>
      <c r="E1379" s="7"/>
      <c r="F1379" s="26"/>
      <c r="G1379" s="26"/>
      <c r="H1379" s="26"/>
      <c r="I1379" s="26"/>
      <c r="J1379" s="32"/>
      <c r="K1379" s="35"/>
      <c r="L1379" s="7"/>
      <c r="M1379" s="7"/>
      <c r="N1379" s="7"/>
      <c r="O1379" s="18" t="str">
        <f>IF(B1379="","",IF(AND(ISNUMBER(F1379),ISNUMBER(I1379),I1379&gt;=F1379),ROUND((I1379-F1379)*24,4),IF(OR(F1379&lt;&gt;"",I1379&lt;&gt;""),"",IF(AND(ISNUMBER(J1379),J1379&gt;=0),J1379,""))))</f>
        <v/>
      </c>
      <c r="P1379" s="10" t="str">
        <f>IF(B1379="","",IF(AND(ISNUMBER(F1379),ISNUMBER(I1379),I1379&gt;=F1379),"実績：門司発～門司着",IF(OR(F1379&lt;&gt;"",I1379&lt;&gt;""),"要確認：時刻不足・逆転",IF(AND(ISNUMBER(J1379),J1379&gt;=0),"実績：記録の時間","未確認"))))</f>
        <v/>
      </c>
      <c r="Q1379" s="10" t="str">
        <f>IF(B1379="","",IF(ISNUMBER(A1379),YEAR(A1379)-IF(MONTH(A1379)&lt;4,1,0),""))</f>
        <v/>
      </c>
      <c r="R1379" s="10" t="str">
        <f>IF(B1379="","",IF(OR(NOT(ISNUMBER(A1379)),C1379="",D1379="",L1379="",M1379="",AND(B1379&lt;&gt;"関豊丸",B1379&lt;&gt;"長豊丸")),"要確認：対象船・基本項目",IF(OR(P1379="要確認：時刻不足・逆転",AND(ISNUMBER(G1379),ISNUMBER(H1379),H1379&lt;G1379),AND(ISNUMBER(F1379),ISNUMBER(G1379),G1379&lt;F1379),AND(ISNUMBER(H1379),ISNUMBER(I1379),I1379&lt;H1379),AND(ISNUMBER(J1379),J1379&lt;0),AND(ISNUMBER(K1379),K1379&lt;0)),"要確認：時刻・時間・料金",IF(COUNTIFS(OtherPorts[作業日],A1379,OtherPorts[曳船名],B1379,OtherPorts[船名],D1379,OtherPorts[門司港発],F1379)&gt;1,"要確認：同じ他港作業が重複",IF(OR(NOT(ISNUMBER(O1379)),M1379="未確認"),"要確認：時間・根拠未確認","確認済")))))</f>
        <v/>
      </c>
      <c r="S1379" s="10" t="str">
        <f>IF(B1379="","",IF(ISNUMBER(K1379),0,1))</f>
        <v/>
      </c>
    </row>
    <row r="1380" spans="1:19" ht="24.95" customHeight="1" x14ac:dyDescent="0.2">
      <c r="A1380" s="20"/>
      <c r="B1380" s="7"/>
      <c r="C1380" s="7"/>
      <c r="D1380" s="7"/>
      <c r="E1380" s="7"/>
      <c r="F1380" s="26"/>
      <c r="G1380" s="26"/>
      <c r="H1380" s="26"/>
      <c r="I1380" s="26"/>
      <c r="J1380" s="32"/>
      <c r="K1380" s="35"/>
      <c r="L1380" s="7"/>
      <c r="M1380" s="7"/>
      <c r="N1380" s="7"/>
      <c r="O1380" s="18" t="str">
        <f>IF(B1380="","",IF(AND(ISNUMBER(F1380),ISNUMBER(I1380),I1380&gt;=F1380),ROUND((I1380-F1380)*24,4),IF(OR(F1380&lt;&gt;"",I1380&lt;&gt;""),"",IF(AND(ISNUMBER(J1380),J1380&gt;=0),J1380,""))))</f>
        <v/>
      </c>
      <c r="P1380" s="10" t="str">
        <f>IF(B1380="","",IF(AND(ISNUMBER(F1380),ISNUMBER(I1380),I1380&gt;=F1380),"実績：門司発～門司着",IF(OR(F1380&lt;&gt;"",I1380&lt;&gt;""),"要確認：時刻不足・逆転",IF(AND(ISNUMBER(J1380),J1380&gt;=0),"実績：記録の時間","未確認"))))</f>
        <v/>
      </c>
      <c r="Q1380" s="10" t="str">
        <f>IF(B1380="","",IF(ISNUMBER(A1380),YEAR(A1380)-IF(MONTH(A1380)&lt;4,1,0),""))</f>
        <v/>
      </c>
      <c r="R1380" s="10" t="str">
        <f>IF(B1380="","",IF(OR(NOT(ISNUMBER(A1380)),C1380="",D1380="",L1380="",M1380="",AND(B1380&lt;&gt;"関豊丸",B1380&lt;&gt;"長豊丸")),"要確認：対象船・基本項目",IF(OR(P1380="要確認：時刻不足・逆転",AND(ISNUMBER(G1380),ISNUMBER(H1380),H1380&lt;G1380),AND(ISNUMBER(F1380),ISNUMBER(G1380),G1380&lt;F1380),AND(ISNUMBER(H1380),ISNUMBER(I1380),I1380&lt;H1380),AND(ISNUMBER(J1380),J1380&lt;0),AND(ISNUMBER(K1380),K1380&lt;0)),"要確認：時刻・時間・料金",IF(COUNTIFS(OtherPorts[作業日],A1380,OtherPorts[曳船名],B1380,OtherPorts[船名],D1380,OtherPorts[門司港発],F1380)&gt;1,"要確認：同じ他港作業が重複",IF(OR(NOT(ISNUMBER(O1380)),M1380="未確認"),"要確認：時間・根拠未確認","確認済")))))</f>
        <v/>
      </c>
      <c r="S1380" s="10" t="str">
        <f>IF(B1380="","",IF(ISNUMBER(K1380),0,1))</f>
        <v/>
      </c>
    </row>
    <row r="1381" spans="1:19" ht="24.95" customHeight="1" x14ac:dyDescent="0.2">
      <c r="A1381" s="20"/>
      <c r="B1381" s="7"/>
      <c r="C1381" s="7"/>
      <c r="D1381" s="7"/>
      <c r="E1381" s="7"/>
      <c r="F1381" s="26"/>
      <c r="G1381" s="26"/>
      <c r="H1381" s="26"/>
      <c r="I1381" s="26"/>
      <c r="J1381" s="32"/>
      <c r="K1381" s="35"/>
      <c r="L1381" s="7"/>
      <c r="M1381" s="7"/>
      <c r="N1381" s="7"/>
      <c r="O1381" s="18" t="str">
        <f>IF(B1381="","",IF(AND(ISNUMBER(F1381),ISNUMBER(I1381),I1381&gt;=F1381),ROUND((I1381-F1381)*24,4),IF(OR(F1381&lt;&gt;"",I1381&lt;&gt;""),"",IF(AND(ISNUMBER(J1381),J1381&gt;=0),J1381,""))))</f>
        <v/>
      </c>
      <c r="P1381" s="10" t="str">
        <f>IF(B1381="","",IF(AND(ISNUMBER(F1381),ISNUMBER(I1381),I1381&gt;=F1381),"実績：門司発～門司着",IF(OR(F1381&lt;&gt;"",I1381&lt;&gt;""),"要確認：時刻不足・逆転",IF(AND(ISNUMBER(J1381),J1381&gt;=0),"実績：記録の時間","未確認"))))</f>
        <v/>
      </c>
      <c r="Q1381" s="10" t="str">
        <f>IF(B1381="","",IF(ISNUMBER(A1381),YEAR(A1381)-IF(MONTH(A1381)&lt;4,1,0),""))</f>
        <v/>
      </c>
      <c r="R1381" s="10" t="str">
        <f>IF(B1381="","",IF(OR(NOT(ISNUMBER(A1381)),C1381="",D1381="",L1381="",M1381="",AND(B1381&lt;&gt;"関豊丸",B1381&lt;&gt;"長豊丸")),"要確認：対象船・基本項目",IF(OR(P1381="要確認：時刻不足・逆転",AND(ISNUMBER(G1381),ISNUMBER(H1381),H1381&lt;G1381),AND(ISNUMBER(F1381),ISNUMBER(G1381),G1381&lt;F1381),AND(ISNUMBER(H1381),ISNUMBER(I1381),I1381&lt;H1381),AND(ISNUMBER(J1381),J1381&lt;0),AND(ISNUMBER(K1381),K1381&lt;0)),"要確認：時刻・時間・料金",IF(COUNTIFS(OtherPorts[作業日],A1381,OtherPorts[曳船名],B1381,OtherPorts[船名],D1381,OtherPorts[門司港発],F1381)&gt;1,"要確認：同じ他港作業が重複",IF(OR(NOT(ISNUMBER(O1381)),M1381="未確認"),"要確認：時間・根拠未確認","確認済")))))</f>
        <v/>
      </c>
      <c r="S1381" s="10" t="str">
        <f>IF(B1381="","",IF(ISNUMBER(K1381),0,1))</f>
        <v/>
      </c>
    </row>
    <row r="1382" spans="1:19" ht="24.95" customHeight="1" x14ac:dyDescent="0.2">
      <c r="A1382" s="20"/>
      <c r="B1382" s="7"/>
      <c r="C1382" s="7"/>
      <c r="D1382" s="7"/>
      <c r="E1382" s="7"/>
      <c r="F1382" s="26"/>
      <c r="G1382" s="26"/>
      <c r="H1382" s="26"/>
      <c r="I1382" s="26"/>
      <c r="J1382" s="32"/>
      <c r="K1382" s="35"/>
      <c r="L1382" s="7"/>
      <c r="M1382" s="7"/>
      <c r="N1382" s="7"/>
      <c r="O1382" s="18" t="str">
        <f>IF(B1382="","",IF(AND(ISNUMBER(F1382),ISNUMBER(I1382),I1382&gt;=F1382),ROUND((I1382-F1382)*24,4),IF(OR(F1382&lt;&gt;"",I1382&lt;&gt;""),"",IF(AND(ISNUMBER(J1382),J1382&gt;=0),J1382,""))))</f>
        <v/>
      </c>
      <c r="P1382" s="10" t="str">
        <f>IF(B1382="","",IF(AND(ISNUMBER(F1382),ISNUMBER(I1382),I1382&gt;=F1382),"実績：門司発～門司着",IF(OR(F1382&lt;&gt;"",I1382&lt;&gt;""),"要確認：時刻不足・逆転",IF(AND(ISNUMBER(J1382),J1382&gt;=0),"実績：記録の時間","未確認"))))</f>
        <v/>
      </c>
      <c r="Q1382" s="10" t="str">
        <f>IF(B1382="","",IF(ISNUMBER(A1382),YEAR(A1382)-IF(MONTH(A1382)&lt;4,1,0),""))</f>
        <v/>
      </c>
      <c r="R1382" s="10" t="str">
        <f>IF(B1382="","",IF(OR(NOT(ISNUMBER(A1382)),C1382="",D1382="",L1382="",M1382="",AND(B1382&lt;&gt;"関豊丸",B1382&lt;&gt;"長豊丸")),"要確認：対象船・基本項目",IF(OR(P1382="要確認：時刻不足・逆転",AND(ISNUMBER(G1382),ISNUMBER(H1382),H1382&lt;G1382),AND(ISNUMBER(F1382),ISNUMBER(G1382),G1382&lt;F1382),AND(ISNUMBER(H1382),ISNUMBER(I1382),I1382&lt;H1382),AND(ISNUMBER(J1382),J1382&lt;0),AND(ISNUMBER(K1382),K1382&lt;0)),"要確認：時刻・時間・料金",IF(COUNTIFS(OtherPorts[作業日],A1382,OtherPorts[曳船名],B1382,OtherPorts[船名],D1382,OtherPorts[門司港発],F1382)&gt;1,"要確認：同じ他港作業が重複",IF(OR(NOT(ISNUMBER(O1382)),M1382="未確認"),"要確認：時間・根拠未確認","確認済")))))</f>
        <v/>
      </c>
      <c r="S1382" s="10" t="str">
        <f>IF(B1382="","",IF(ISNUMBER(K1382),0,1))</f>
        <v/>
      </c>
    </row>
    <row r="1383" spans="1:19" ht="24.95" customHeight="1" x14ac:dyDescent="0.2">
      <c r="A1383" s="20"/>
      <c r="B1383" s="7"/>
      <c r="C1383" s="7"/>
      <c r="D1383" s="7"/>
      <c r="E1383" s="7"/>
      <c r="F1383" s="26"/>
      <c r="G1383" s="26"/>
      <c r="H1383" s="26"/>
      <c r="I1383" s="26"/>
      <c r="J1383" s="32"/>
      <c r="K1383" s="35"/>
      <c r="L1383" s="7"/>
      <c r="M1383" s="7"/>
      <c r="N1383" s="7"/>
      <c r="O1383" s="18" t="str">
        <f>IF(B1383="","",IF(AND(ISNUMBER(F1383),ISNUMBER(I1383),I1383&gt;=F1383),ROUND((I1383-F1383)*24,4),IF(OR(F1383&lt;&gt;"",I1383&lt;&gt;""),"",IF(AND(ISNUMBER(J1383),J1383&gt;=0),J1383,""))))</f>
        <v/>
      </c>
      <c r="P1383" s="10" t="str">
        <f>IF(B1383="","",IF(AND(ISNUMBER(F1383),ISNUMBER(I1383),I1383&gt;=F1383),"実績：門司発～門司着",IF(OR(F1383&lt;&gt;"",I1383&lt;&gt;""),"要確認：時刻不足・逆転",IF(AND(ISNUMBER(J1383),J1383&gt;=0),"実績：記録の時間","未確認"))))</f>
        <v/>
      </c>
      <c r="Q1383" s="10" t="str">
        <f>IF(B1383="","",IF(ISNUMBER(A1383),YEAR(A1383)-IF(MONTH(A1383)&lt;4,1,0),""))</f>
        <v/>
      </c>
      <c r="R1383" s="10" t="str">
        <f>IF(B1383="","",IF(OR(NOT(ISNUMBER(A1383)),C1383="",D1383="",L1383="",M1383="",AND(B1383&lt;&gt;"関豊丸",B1383&lt;&gt;"長豊丸")),"要確認：対象船・基本項目",IF(OR(P1383="要確認：時刻不足・逆転",AND(ISNUMBER(G1383),ISNUMBER(H1383),H1383&lt;G1383),AND(ISNUMBER(F1383),ISNUMBER(G1383),G1383&lt;F1383),AND(ISNUMBER(H1383),ISNUMBER(I1383),I1383&lt;H1383),AND(ISNUMBER(J1383),J1383&lt;0),AND(ISNUMBER(K1383),K1383&lt;0)),"要確認：時刻・時間・料金",IF(COUNTIFS(OtherPorts[作業日],A1383,OtherPorts[曳船名],B1383,OtherPorts[船名],D1383,OtherPorts[門司港発],F1383)&gt;1,"要確認：同じ他港作業が重複",IF(OR(NOT(ISNUMBER(O1383)),M1383="未確認"),"要確認：時間・根拠未確認","確認済")))))</f>
        <v/>
      </c>
      <c r="S1383" s="10" t="str">
        <f>IF(B1383="","",IF(ISNUMBER(K1383),0,1))</f>
        <v/>
      </c>
    </row>
    <row r="1384" spans="1:19" ht="24.95" customHeight="1" x14ac:dyDescent="0.2">
      <c r="A1384" s="20"/>
      <c r="B1384" s="7"/>
      <c r="C1384" s="7"/>
      <c r="D1384" s="7"/>
      <c r="E1384" s="7"/>
      <c r="F1384" s="26"/>
      <c r="G1384" s="26"/>
      <c r="H1384" s="26"/>
      <c r="I1384" s="26"/>
      <c r="J1384" s="32"/>
      <c r="K1384" s="35"/>
      <c r="L1384" s="7"/>
      <c r="M1384" s="7"/>
      <c r="N1384" s="7"/>
      <c r="O1384" s="18" t="str">
        <f>IF(B1384="","",IF(AND(ISNUMBER(F1384),ISNUMBER(I1384),I1384&gt;=F1384),ROUND((I1384-F1384)*24,4),IF(OR(F1384&lt;&gt;"",I1384&lt;&gt;""),"",IF(AND(ISNUMBER(J1384),J1384&gt;=0),J1384,""))))</f>
        <v/>
      </c>
      <c r="P1384" s="10" t="str">
        <f>IF(B1384="","",IF(AND(ISNUMBER(F1384),ISNUMBER(I1384),I1384&gt;=F1384),"実績：門司発～門司着",IF(OR(F1384&lt;&gt;"",I1384&lt;&gt;""),"要確認：時刻不足・逆転",IF(AND(ISNUMBER(J1384),J1384&gt;=0),"実績：記録の時間","未確認"))))</f>
        <v/>
      </c>
      <c r="Q1384" s="10" t="str">
        <f>IF(B1384="","",IF(ISNUMBER(A1384),YEAR(A1384)-IF(MONTH(A1384)&lt;4,1,0),""))</f>
        <v/>
      </c>
      <c r="R1384" s="10" t="str">
        <f>IF(B1384="","",IF(OR(NOT(ISNUMBER(A1384)),C1384="",D1384="",L1384="",M1384="",AND(B1384&lt;&gt;"関豊丸",B1384&lt;&gt;"長豊丸")),"要確認：対象船・基本項目",IF(OR(P1384="要確認：時刻不足・逆転",AND(ISNUMBER(G1384),ISNUMBER(H1384),H1384&lt;G1384),AND(ISNUMBER(F1384),ISNUMBER(G1384),G1384&lt;F1384),AND(ISNUMBER(H1384),ISNUMBER(I1384),I1384&lt;H1384),AND(ISNUMBER(J1384),J1384&lt;0),AND(ISNUMBER(K1384),K1384&lt;0)),"要確認：時刻・時間・料金",IF(COUNTIFS(OtherPorts[作業日],A1384,OtherPorts[曳船名],B1384,OtherPorts[船名],D1384,OtherPorts[門司港発],F1384)&gt;1,"要確認：同じ他港作業が重複",IF(OR(NOT(ISNUMBER(O1384)),M1384="未確認"),"要確認：時間・根拠未確認","確認済")))))</f>
        <v/>
      </c>
      <c r="S1384" s="10" t="str">
        <f>IF(B1384="","",IF(ISNUMBER(K1384),0,1))</f>
        <v/>
      </c>
    </row>
    <row r="1385" spans="1:19" ht="24.95" customHeight="1" x14ac:dyDescent="0.2">
      <c r="A1385" s="20"/>
      <c r="B1385" s="7"/>
      <c r="C1385" s="7"/>
      <c r="D1385" s="7"/>
      <c r="E1385" s="7"/>
      <c r="F1385" s="26"/>
      <c r="G1385" s="26"/>
      <c r="H1385" s="26"/>
      <c r="I1385" s="26"/>
      <c r="J1385" s="32"/>
      <c r="K1385" s="35"/>
      <c r="L1385" s="7"/>
      <c r="M1385" s="7"/>
      <c r="N1385" s="7"/>
      <c r="O1385" s="18" t="str">
        <f>IF(B1385="","",IF(AND(ISNUMBER(F1385),ISNUMBER(I1385),I1385&gt;=F1385),ROUND((I1385-F1385)*24,4),IF(OR(F1385&lt;&gt;"",I1385&lt;&gt;""),"",IF(AND(ISNUMBER(J1385),J1385&gt;=0),J1385,""))))</f>
        <v/>
      </c>
      <c r="P1385" s="10" t="str">
        <f>IF(B1385="","",IF(AND(ISNUMBER(F1385),ISNUMBER(I1385),I1385&gt;=F1385),"実績：門司発～門司着",IF(OR(F1385&lt;&gt;"",I1385&lt;&gt;""),"要確認：時刻不足・逆転",IF(AND(ISNUMBER(J1385),J1385&gt;=0),"実績：記録の時間","未確認"))))</f>
        <v/>
      </c>
      <c r="Q1385" s="10" t="str">
        <f>IF(B1385="","",IF(ISNUMBER(A1385),YEAR(A1385)-IF(MONTH(A1385)&lt;4,1,0),""))</f>
        <v/>
      </c>
      <c r="R1385" s="10" t="str">
        <f>IF(B1385="","",IF(OR(NOT(ISNUMBER(A1385)),C1385="",D1385="",L1385="",M1385="",AND(B1385&lt;&gt;"関豊丸",B1385&lt;&gt;"長豊丸")),"要確認：対象船・基本項目",IF(OR(P1385="要確認：時刻不足・逆転",AND(ISNUMBER(G1385),ISNUMBER(H1385),H1385&lt;G1385),AND(ISNUMBER(F1385),ISNUMBER(G1385),G1385&lt;F1385),AND(ISNUMBER(H1385),ISNUMBER(I1385),I1385&lt;H1385),AND(ISNUMBER(J1385),J1385&lt;0),AND(ISNUMBER(K1385),K1385&lt;0)),"要確認：時刻・時間・料金",IF(COUNTIFS(OtherPorts[作業日],A1385,OtherPorts[曳船名],B1385,OtherPorts[船名],D1385,OtherPorts[門司港発],F1385)&gt;1,"要確認：同じ他港作業が重複",IF(OR(NOT(ISNUMBER(O1385)),M1385="未確認"),"要確認：時間・根拠未確認","確認済")))))</f>
        <v/>
      </c>
      <c r="S1385" s="10" t="str">
        <f>IF(B1385="","",IF(ISNUMBER(K1385),0,1))</f>
        <v/>
      </c>
    </row>
    <row r="1386" spans="1:19" ht="24.95" customHeight="1" x14ac:dyDescent="0.2">
      <c r="A1386" s="20"/>
      <c r="B1386" s="7"/>
      <c r="C1386" s="7"/>
      <c r="D1386" s="7"/>
      <c r="E1386" s="7"/>
      <c r="F1386" s="26"/>
      <c r="G1386" s="26"/>
      <c r="H1386" s="26"/>
      <c r="I1386" s="26"/>
      <c r="J1386" s="32"/>
      <c r="K1386" s="35"/>
      <c r="L1386" s="7"/>
      <c r="M1386" s="7"/>
      <c r="N1386" s="7"/>
      <c r="O1386" s="18" t="str">
        <f>IF(B1386="","",IF(AND(ISNUMBER(F1386),ISNUMBER(I1386),I1386&gt;=F1386),ROUND((I1386-F1386)*24,4),IF(OR(F1386&lt;&gt;"",I1386&lt;&gt;""),"",IF(AND(ISNUMBER(J1386),J1386&gt;=0),J1386,""))))</f>
        <v/>
      </c>
      <c r="P1386" s="10" t="str">
        <f>IF(B1386="","",IF(AND(ISNUMBER(F1386),ISNUMBER(I1386),I1386&gt;=F1386),"実績：門司発～門司着",IF(OR(F1386&lt;&gt;"",I1386&lt;&gt;""),"要確認：時刻不足・逆転",IF(AND(ISNUMBER(J1386),J1386&gt;=0),"実績：記録の時間","未確認"))))</f>
        <v/>
      </c>
      <c r="Q1386" s="10" t="str">
        <f>IF(B1386="","",IF(ISNUMBER(A1386),YEAR(A1386)-IF(MONTH(A1386)&lt;4,1,0),""))</f>
        <v/>
      </c>
      <c r="R1386" s="10" t="str">
        <f>IF(B1386="","",IF(OR(NOT(ISNUMBER(A1386)),C1386="",D1386="",L1386="",M1386="",AND(B1386&lt;&gt;"関豊丸",B1386&lt;&gt;"長豊丸")),"要確認：対象船・基本項目",IF(OR(P1386="要確認：時刻不足・逆転",AND(ISNUMBER(G1386),ISNUMBER(H1386),H1386&lt;G1386),AND(ISNUMBER(F1386),ISNUMBER(G1386),G1386&lt;F1386),AND(ISNUMBER(H1386),ISNUMBER(I1386),I1386&lt;H1386),AND(ISNUMBER(J1386),J1386&lt;0),AND(ISNUMBER(K1386),K1386&lt;0)),"要確認：時刻・時間・料金",IF(COUNTIFS(OtherPorts[作業日],A1386,OtherPorts[曳船名],B1386,OtherPorts[船名],D1386,OtherPorts[門司港発],F1386)&gt;1,"要確認：同じ他港作業が重複",IF(OR(NOT(ISNUMBER(O1386)),M1386="未確認"),"要確認：時間・根拠未確認","確認済")))))</f>
        <v/>
      </c>
      <c r="S1386" s="10" t="str">
        <f>IF(B1386="","",IF(ISNUMBER(K1386),0,1))</f>
        <v/>
      </c>
    </row>
    <row r="1387" spans="1:19" ht="24.95" customHeight="1" x14ac:dyDescent="0.2">
      <c r="A1387" s="20"/>
      <c r="B1387" s="7"/>
      <c r="C1387" s="7"/>
      <c r="D1387" s="7"/>
      <c r="E1387" s="7"/>
      <c r="F1387" s="26"/>
      <c r="G1387" s="26"/>
      <c r="H1387" s="26"/>
      <c r="I1387" s="26"/>
      <c r="J1387" s="32"/>
      <c r="K1387" s="35"/>
      <c r="L1387" s="7"/>
      <c r="M1387" s="7"/>
      <c r="N1387" s="7"/>
      <c r="O1387" s="18" t="str">
        <f>IF(B1387="","",IF(AND(ISNUMBER(F1387),ISNUMBER(I1387),I1387&gt;=F1387),ROUND((I1387-F1387)*24,4),IF(OR(F1387&lt;&gt;"",I1387&lt;&gt;""),"",IF(AND(ISNUMBER(J1387),J1387&gt;=0),J1387,""))))</f>
        <v/>
      </c>
      <c r="P1387" s="10" t="str">
        <f>IF(B1387="","",IF(AND(ISNUMBER(F1387),ISNUMBER(I1387),I1387&gt;=F1387),"実績：門司発～門司着",IF(OR(F1387&lt;&gt;"",I1387&lt;&gt;""),"要確認：時刻不足・逆転",IF(AND(ISNUMBER(J1387),J1387&gt;=0),"実績：記録の時間","未確認"))))</f>
        <v/>
      </c>
      <c r="Q1387" s="10" t="str">
        <f>IF(B1387="","",IF(ISNUMBER(A1387),YEAR(A1387)-IF(MONTH(A1387)&lt;4,1,0),""))</f>
        <v/>
      </c>
      <c r="R1387" s="10" t="str">
        <f>IF(B1387="","",IF(OR(NOT(ISNUMBER(A1387)),C1387="",D1387="",L1387="",M1387="",AND(B1387&lt;&gt;"関豊丸",B1387&lt;&gt;"長豊丸")),"要確認：対象船・基本項目",IF(OR(P1387="要確認：時刻不足・逆転",AND(ISNUMBER(G1387),ISNUMBER(H1387),H1387&lt;G1387),AND(ISNUMBER(F1387),ISNUMBER(G1387),G1387&lt;F1387),AND(ISNUMBER(H1387),ISNUMBER(I1387),I1387&lt;H1387),AND(ISNUMBER(J1387),J1387&lt;0),AND(ISNUMBER(K1387),K1387&lt;0)),"要確認：時刻・時間・料金",IF(COUNTIFS(OtherPorts[作業日],A1387,OtherPorts[曳船名],B1387,OtherPorts[船名],D1387,OtherPorts[門司港発],F1387)&gt;1,"要確認：同じ他港作業が重複",IF(OR(NOT(ISNUMBER(O1387)),M1387="未確認"),"要確認：時間・根拠未確認","確認済")))))</f>
        <v/>
      </c>
      <c r="S1387" s="10" t="str">
        <f>IF(B1387="","",IF(ISNUMBER(K1387),0,1))</f>
        <v/>
      </c>
    </row>
    <row r="1388" spans="1:19" ht="24.95" customHeight="1" x14ac:dyDescent="0.2">
      <c r="A1388" s="20"/>
      <c r="B1388" s="7"/>
      <c r="C1388" s="7"/>
      <c r="D1388" s="7"/>
      <c r="E1388" s="7"/>
      <c r="F1388" s="26"/>
      <c r="G1388" s="26"/>
      <c r="H1388" s="26"/>
      <c r="I1388" s="26"/>
      <c r="J1388" s="32"/>
      <c r="K1388" s="35"/>
      <c r="L1388" s="7"/>
      <c r="M1388" s="7"/>
      <c r="N1388" s="7"/>
      <c r="O1388" s="18" t="str">
        <f>IF(B1388="","",IF(AND(ISNUMBER(F1388),ISNUMBER(I1388),I1388&gt;=F1388),ROUND((I1388-F1388)*24,4),IF(OR(F1388&lt;&gt;"",I1388&lt;&gt;""),"",IF(AND(ISNUMBER(J1388),J1388&gt;=0),J1388,""))))</f>
        <v/>
      </c>
      <c r="P1388" s="10" t="str">
        <f>IF(B1388="","",IF(AND(ISNUMBER(F1388),ISNUMBER(I1388),I1388&gt;=F1388),"実績：門司発～門司着",IF(OR(F1388&lt;&gt;"",I1388&lt;&gt;""),"要確認：時刻不足・逆転",IF(AND(ISNUMBER(J1388),J1388&gt;=0),"実績：記録の時間","未確認"))))</f>
        <v/>
      </c>
      <c r="Q1388" s="10" t="str">
        <f>IF(B1388="","",IF(ISNUMBER(A1388),YEAR(A1388)-IF(MONTH(A1388)&lt;4,1,0),""))</f>
        <v/>
      </c>
      <c r="R1388" s="10" t="str">
        <f>IF(B1388="","",IF(OR(NOT(ISNUMBER(A1388)),C1388="",D1388="",L1388="",M1388="",AND(B1388&lt;&gt;"関豊丸",B1388&lt;&gt;"長豊丸")),"要確認：対象船・基本項目",IF(OR(P1388="要確認：時刻不足・逆転",AND(ISNUMBER(G1388),ISNUMBER(H1388),H1388&lt;G1388),AND(ISNUMBER(F1388),ISNUMBER(G1388),G1388&lt;F1388),AND(ISNUMBER(H1388),ISNUMBER(I1388),I1388&lt;H1388),AND(ISNUMBER(J1388),J1388&lt;0),AND(ISNUMBER(K1388),K1388&lt;0)),"要確認：時刻・時間・料金",IF(COUNTIFS(OtherPorts[作業日],A1388,OtherPorts[曳船名],B1388,OtherPorts[船名],D1388,OtherPorts[門司港発],F1388)&gt;1,"要確認：同じ他港作業が重複",IF(OR(NOT(ISNUMBER(O1388)),M1388="未確認"),"要確認：時間・根拠未確認","確認済")))))</f>
        <v/>
      </c>
      <c r="S1388" s="10" t="str">
        <f>IF(B1388="","",IF(ISNUMBER(K1388),0,1))</f>
        <v/>
      </c>
    </row>
    <row r="1389" spans="1:19" ht="24.95" customHeight="1" x14ac:dyDescent="0.2">
      <c r="A1389" s="20"/>
      <c r="B1389" s="7"/>
      <c r="C1389" s="7"/>
      <c r="D1389" s="7"/>
      <c r="E1389" s="7"/>
      <c r="F1389" s="26"/>
      <c r="G1389" s="26"/>
      <c r="H1389" s="26"/>
      <c r="I1389" s="26"/>
      <c r="J1389" s="32"/>
      <c r="K1389" s="35"/>
      <c r="L1389" s="7"/>
      <c r="M1389" s="7"/>
      <c r="N1389" s="7"/>
      <c r="O1389" s="18" t="str">
        <f>IF(B1389="","",IF(AND(ISNUMBER(F1389),ISNUMBER(I1389),I1389&gt;=F1389),ROUND((I1389-F1389)*24,4),IF(OR(F1389&lt;&gt;"",I1389&lt;&gt;""),"",IF(AND(ISNUMBER(J1389),J1389&gt;=0),J1389,""))))</f>
        <v/>
      </c>
      <c r="P1389" s="10" t="str">
        <f>IF(B1389="","",IF(AND(ISNUMBER(F1389),ISNUMBER(I1389),I1389&gt;=F1389),"実績：門司発～門司着",IF(OR(F1389&lt;&gt;"",I1389&lt;&gt;""),"要確認：時刻不足・逆転",IF(AND(ISNUMBER(J1389),J1389&gt;=0),"実績：記録の時間","未確認"))))</f>
        <v/>
      </c>
      <c r="Q1389" s="10" t="str">
        <f>IF(B1389="","",IF(ISNUMBER(A1389),YEAR(A1389)-IF(MONTH(A1389)&lt;4,1,0),""))</f>
        <v/>
      </c>
      <c r="R1389" s="10" t="str">
        <f>IF(B1389="","",IF(OR(NOT(ISNUMBER(A1389)),C1389="",D1389="",L1389="",M1389="",AND(B1389&lt;&gt;"関豊丸",B1389&lt;&gt;"長豊丸")),"要確認：対象船・基本項目",IF(OR(P1389="要確認：時刻不足・逆転",AND(ISNUMBER(G1389),ISNUMBER(H1389),H1389&lt;G1389),AND(ISNUMBER(F1389),ISNUMBER(G1389),G1389&lt;F1389),AND(ISNUMBER(H1389),ISNUMBER(I1389),I1389&lt;H1389),AND(ISNUMBER(J1389),J1389&lt;0),AND(ISNUMBER(K1389),K1389&lt;0)),"要確認：時刻・時間・料金",IF(COUNTIFS(OtherPorts[作業日],A1389,OtherPorts[曳船名],B1389,OtherPorts[船名],D1389,OtherPorts[門司港発],F1389)&gt;1,"要確認：同じ他港作業が重複",IF(OR(NOT(ISNUMBER(O1389)),M1389="未確認"),"要確認：時間・根拠未確認","確認済")))))</f>
        <v/>
      </c>
      <c r="S1389" s="10" t="str">
        <f>IF(B1389="","",IF(ISNUMBER(K1389),0,1))</f>
        <v/>
      </c>
    </row>
    <row r="1390" spans="1:19" ht="24.95" customHeight="1" x14ac:dyDescent="0.2">
      <c r="A1390" s="20"/>
      <c r="B1390" s="7"/>
      <c r="C1390" s="7"/>
      <c r="D1390" s="7"/>
      <c r="E1390" s="7"/>
      <c r="F1390" s="26"/>
      <c r="G1390" s="26"/>
      <c r="H1390" s="26"/>
      <c r="I1390" s="26"/>
      <c r="J1390" s="32"/>
      <c r="K1390" s="35"/>
      <c r="L1390" s="7"/>
      <c r="M1390" s="7"/>
      <c r="N1390" s="7"/>
      <c r="O1390" s="18" t="str">
        <f>IF(B1390="","",IF(AND(ISNUMBER(F1390),ISNUMBER(I1390),I1390&gt;=F1390),ROUND((I1390-F1390)*24,4),IF(OR(F1390&lt;&gt;"",I1390&lt;&gt;""),"",IF(AND(ISNUMBER(J1390),J1390&gt;=0),J1390,""))))</f>
        <v/>
      </c>
      <c r="P1390" s="10" t="str">
        <f>IF(B1390="","",IF(AND(ISNUMBER(F1390),ISNUMBER(I1390),I1390&gt;=F1390),"実績：門司発～門司着",IF(OR(F1390&lt;&gt;"",I1390&lt;&gt;""),"要確認：時刻不足・逆転",IF(AND(ISNUMBER(J1390),J1390&gt;=0),"実績：記録の時間","未確認"))))</f>
        <v/>
      </c>
      <c r="Q1390" s="10" t="str">
        <f>IF(B1390="","",IF(ISNUMBER(A1390),YEAR(A1390)-IF(MONTH(A1390)&lt;4,1,0),""))</f>
        <v/>
      </c>
      <c r="R1390" s="10" t="str">
        <f>IF(B1390="","",IF(OR(NOT(ISNUMBER(A1390)),C1390="",D1390="",L1390="",M1390="",AND(B1390&lt;&gt;"関豊丸",B1390&lt;&gt;"長豊丸")),"要確認：対象船・基本項目",IF(OR(P1390="要確認：時刻不足・逆転",AND(ISNUMBER(G1390),ISNUMBER(H1390),H1390&lt;G1390),AND(ISNUMBER(F1390),ISNUMBER(G1390),G1390&lt;F1390),AND(ISNUMBER(H1390),ISNUMBER(I1390),I1390&lt;H1390),AND(ISNUMBER(J1390),J1390&lt;0),AND(ISNUMBER(K1390),K1390&lt;0)),"要確認：時刻・時間・料金",IF(COUNTIFS(OtherPorts[作業日],A1390,OtherPorts[曳船名],B1390,OtherPorts[船名],D1390,OtherPorts[門司港発],F1390)&gt;1,"要確認：同じ他港作業が重複",IF(OR(NOT(ISNUMBER(O1390)),M1390="未確認"),"要確認：時間・根拠未確認","確認済")))))</f>
        <v/>
      </c>
      <c r="S1390" s="10" t="str">
        <f>IF(B1390="","",IF(ISNUMBER(K1390),0,1))</f>
        <v/>
      </c>
    </row>
    <row r="1391" spans="1:19" ht="24.95" customHeight="1" x14ac:dyDescent="0.2">
      <c r="A1391" s="20"/>
      <c r="B1391" s="7"/>
      <c r="C1391" s="7"/>
      <c r="D1391" s="7"/>
      <c r="E1391" s="7"/>
      <c r="F1391" s="26"/>
      <c r="G1391" s="26"/>
      <c r="H1391" s="26"/>
      <c r="I1391" s="26"/>
      <c r="J1391" s="32"/>
      <c r="K1391" s="35"/>
      <c r="L1391" s="7"/>
      <c r="M1391" s="7"/>
      <c r="N1391" s="7"/>
      <c r="O1391" s="18" t="str">
        <f>IF(B1391="","",IF(AND(ISNUMBER(F1391),ISNUMBER(I1391),I1391&gt;=F1391),ROUND((I1391-F1391)*24,4),IF(OR(F1391&lt;&gt;"",I1391&lt;&gt;""),"",IF(AND(ISNUMBER(J1391),J1391&gt;=0),J1391,""))))</f>
        <v/>
      </c>
      <c r="P1391" s="10" t="str">
        <f>IF(B1391="","",IF(AND(ISNUMBER(F1391),ISNUMBER(I1391),I1391&gt;=F1391),"実績：門司発～門司着",IF(OR(F1391&lt;&gt;"",I1391&lt;&gt;""),"要確認：時刻不足・逆転",IF(AND(ISNUMBER(J1391),J1391&gt;=0),"実績：記録の時間","未確認"))))</f>
        <v/>
      </c>
      <c r="Q1391" s="10" t="str">
        <f>IF(B1391="","",IF(ISNUMBER(A1391),YEAR(A1391)-IF(MONTH(A1391)&lt;4,1,0),""))</f>
        <v/>
      </c>
      <c r="R1391" s="10" t="str">
        <f>IF(B1391="","",IF(OR(NOT(ISNUMBER(A1391)),C1391="",D1391="",L1391="",M1391="",AND(B1391&lt;&gt;"関豊丸",B1391&lt;&gt;"長豊丸")),"要確認：対象船・基本項目",IF(OR(P1391="要確認：時刻不足・逆転",AND(ISNUMBER(G1391),ISNUMBER(H1391),H1391&lt;G1391),AND(ISNUMBER(F1391),ISNUMBER(G1391),G1391&lt;F1391),AND(ISNUMBER(H1391),ISNUMBER(I1391),I1391&lt;H1391),AND(ISNUMBER(J1391),J1391&lt;0),AND(ISNUMBER(K1391),K1391&lt;0)),"要確認：時刻・時間・料金",IF(COUNTIFS(OtherPorts[作業日],A1391,OtherPorts[曳船名],B1391,OtherPorts[船名],D1391,OtherPorts[門司港発],F1391)&gt;1,"要確認：同じ他港作業が重複",IF(OR(NOT(ISNUMBER(O1391)),M1391="未確認"),"要確認：時間・根拠未確認","確認済")))))</f>
        <v/>
      </c>
      <c r="S1391" s="10" t="str">
        <f>IF(B1391="","",IF(ISNUMBER(K1391),0,1))</f>
        <v/>
      </c>
    </row>
    <row r="1392" spans="1:19" ht="24.95" customHeight="1" x14ac:dyDescent="0.2">
      <c r="A1392" s="20"/>
      <c r="B1392" s="7"/>
      <c r="C1392" s="7"/>
      <c r="D1392" s="7"/>
      <c r="E1392" s="7"/>
      <c r="F1392" s="26"/>
      <c r="G1392" s="26"/>
      <c r="H1392" s="26"/>
      <c r="I1392" s="26"/>
      <c r="J1392" s="32"/>
      <c r="K1392" s="35"/>
      <c r="L1392" s="7"/>
      <c r="M1392" s="7"/>
      <c r="N1392" s="7"/>
      <c r="O1392" s="18" t="str">
        <f>IF(B1392="","",IF(AND(ISNUMBER(F1392),ISNUMBER(I1392),I1392&gt;=F1392),ROUND((I1392-F1392)*24,4),IF(OR(F1392&lt;&gt;"",I1392&lt;&gt;""),"",IF(AND(ISNUMBER(J1392),J1392&gt;=0),J1392,""))))</f>
        <v/>
      </c>
      <c r="P1392" s="10" t="str">
        <f>IF(B1392="","",IF(AND(ISNUMBER(F1392),ISNUMBER(I1392),I1392&gt;=F1392),"実績：門司発～門司着",IF(OR(F1392&lt;&gt;"",I1392&lt;&gt;""),"要確認：時刻不足・逆転",IF(AND(ISNUMBER(J1392),J1392&gt;=0),"実績：記録の時間","未確認"))))</f>
        <v/>
      </c>
      <c r="Q1392" s="10" t="str">
        <f>IF(B1392="","",IF(ISNUMBER(A1392),YEAR(A1392)-IF(MONTH(A1392)&lt;4,1,0),""))</f>
        <v/>
      </c>
      <c r="R1392" s="10" t="str">
        <f>IF(B1392="","",IF(OR(NOT(ISNUMBER(A1392)),C1392="",D1392="",L1392="",M1392="",AND(B1392&lt;&gt;"関豊丸",B1392&lt;&gt;"長豊丸")),"要確認：対象船・基本項目",IF(OR(P1392="要確認：時刻不足・逆転",AND(ISNUMBER(G1392),ISNUMBER(H1392),H1392&lt;G1392),AND(ISNUMBER(F1392),ISNUMBER(G1392),G1392&lt;F1392),AND(ISNUMBER(H1392),ISNUMBER(I1392),I1392&lt;H1392),AND(ISNUMBER(J1392),J1392&lt;0),AND(ISNUMBER(K1392),K1392&lt;0)),"要確認：時刻・時間・料金",IF(COUNTIFS(OtherPorts[作業日],A1392,OtherPorts[曳船名],B1392,OtherPorts[船名],D1392,OtherPorts[門司港発],F1392)&gt;1,"要確認：同じ他港作業が重複",IF(OR(NOT(ISNUMBER(O1392)),M1392="未確認"),"要確認：時間・根拠未確認","確認済")))))</f>
        <v/>
      </c>
      <c r="S1392" s="10" t="str">
        <f>IF(B1392="","",IF(ISNUMBER(K1392),0,1))</f>
        <v/>
      </c>
    </row>
    <row r="1393" spans="1:19" ht="24.95" customHeight="1" x14ac:dyDescent="0.2">
      <c r="A1393" s="20"/>
      <c r="B1393" s="7"/>
      <c r="C1393" s="7"/>
      <c r="D1393" s="7"/>
      <c r="E1393" s="7"/>
      <c r="F1393" s="26"/>
      <c r="G1393" s="26"/>
      <c r="H1393" s="26"/>
      <c r="I1393" s="26"/>
      <c r="J1393" s="32"/>
      <c r="K1393" s="35"/>
      <c r="L1393" s="7"/>
      <c r="M1393" s="7"/>
      <c r="N1393" s="7"/>
      <c r="O1393" s="18" t="str">
        <f>IF(B1393="","",IF(AND(ISNUMBER(F1393),ISNUMBER(I1393),I1393&gt;=F1393),ROUND((I1393-F1393)*24,4),IF(OR(F1393&lt;&gt;"",I1393&lt;&gt;""),"",IF(AND(ISNUMBER(J1393),J1393&gt;=0),J1393,""))))</f>
        <v/>
      </c>
      <c r="P1393" s="10" t="str">
        <f>IF(B1393="","",IF(AND(ISNUMBER(F1393),ISNUMBER(I1393),I1393&gt;=F1393),"実績：門司発～門司着",IF(OR(F1393&lt;&gt;"",I1393&lt;&gt;""),"要確認：時刻不足・逆転",IF(AND(ISNUMBER(J1393),J1393&gt;=0),"実績：記録の時間","未確認"))))</f>
        <v/>
      </c>
      <c r="Q1393" s="10" t="str">
        <f>IF(B1393="","",IF(ISNUMBER(A1393),YEAR(A1393)-IF(MONTH(A1393)&lt;4,1,0),""))</f>
        <v/>
      </c>
      <c r="R1393" s="10" t="str">
        <f>IF(B1393="","",IF(OR(NOT(ISNUMBER(A1393)),C1393="",D1393="",L1393="",M1393="",AND(B1393&lt;&gt;"関豊丸",B1393&lt;&gt;"長豊丸")),"要確認：対象船・基本項目",IF(OR(P1393="要確認：時刻不足・逆転",AND(ISNUMBER(G1393),ISNUMBER(H1393),H1393&lt;G1393),AND(ISNUMBER(F1393),ISNUMBER(G1393),G1393&lt;F1393),AND(ISNUMBER(H1393),ISNUMBER(I1393),I1393&lt;H1393),AND(ISNUMBER(J1393),J1393&lt;0),AND(ISNUMBER(K1393),K1393&lt;0)),"要確認：時刻・時間・料金",IF(COUNTIFS(OtherPorts[作業日],A1393,OtherPorts[曳船名],B1393,OtherPorts[船名],D1393,OtherPorts[門司港発],F1393)&gt;1,"要確認：同じ他港作業が重複",IF(OR(NOT(ISNUMBER(O1393)),M1393="未確認"),"要確認：時間・根拠未確認","確認済")))))</f>
        <v/>
      </c>
      <c r="S1393" s="10" t="str">
        <f>IF(B1393="","",IF(ISNUMBER(K1393),0,1))</f>
        <v/>
      </c>
    </row>
    <row r="1394" spans="1:19" ht="24.95" customHeight="1" x14ac:dyDescent="0.2">
      <c r="A1394" s="20"/>
      <c r="B1394" s="7"/>
      <c r="C1394" s="7"/>
      <c r="D1394" s="7"/>
      <c r="E1394" s="7"/>
      <c r="F1394" s="26"/>
      <c r="G1394" s="26"/>
      <c r="H1394" s="26"/>
      <c r="I1394" s="26"/>
      <c r="J1394" s="32"/>
      <c r="K1394" s="35"/>
      <c r="L1394" s="7"/>
      <c r="M1394" s="7"/>
      <c r="N1394" s="7"/>
      <c r="O1394" s="18" t="str">
        <f>IF(B1394="","",IF(AND(ISNUMBER(F1394),ISNUMBER(I1394),I1394&gt;=F1394),ROUND((I1394-F1394)*24,4),IF(OR(F1394&lt;&gt;"",I1394&lt;&gt;""),"",IF(AND(ISNUMBER(J1394),J1394&gt;=0),J1394,""))))</f>
        <v/>
      </c>
      <c r="P1394" s="10" t="str">
        <f>IF(B1394="","",IF(AND(ISNUMBER(F1394),ISNUMBER(I1394),I1394&gt;=F1394),"実績：門司発～門司着",IF(OR(F1394&lt;&gt;"",I1394&lt;&gt;""),"要確認：時刻不足・逆転",IF(AND(ISNUMBER(J1394),J1394&gt;=0),"実績：記録の時間","未確認"))))</f>
        <v/>
      </c>
      <c r="Q1394" s="10" t="str">
        <f>IF(B1394="","",IF(ISNUMBER(A1394),YEAR(A1394)-IF(MONTH(A1394)&lt;4,1,0),""))</f>
        <v/>
      </c>
      <c r="R1394" s="10" t="str">
        <f>IF(B1394="","",IF(OR(NOT(ISNUMBER(A1394)),C1394="",D1394="",L1394="",M1394="",AND(B1394&lt;&gt;"関豊丸",B1394&lt;&gt;"長豊丸")),"要確認：対象船・基本項目",IF(OR(P1394="要確認：時刻不足・逆転",AND(ISNUMBER(G1394),ISNUMBER(H1394),H1394&lt;G1394),AND(ISNUMBER(F1394),ISNUMBER(G1394),G1394&lt;F1394),AND(ISNUMBER(H1394),ISNUMBER(I1394),I1394&lt;H1394),AND(ISNUMBER(J1394),J1394&lt;0),AND(ISNUMBER(K1394),K1394&lt;0)),"要確認：時刻・時間・料金",IF(COUNTIFS(OtherPorts[作業日],A1394,OtherPorts[曳船名],B1394,OtherPorts[船名],D1394,OtherPorts[門司港発],F1394)&gt;1,"要確認：同じ他港作業が重複",IF(OR(NOT(ISNUMBER(O1394)),M1394="未確認"),"要確認：時間・根拠未確認","確認済")))))</f>
        <v/>
      </c>
      <c r="S1394" s="10" t="str">
        <f>IF(B1394="","",IF(ISNUMBER(K1394),0,1))</f>
        <v/>
      </c>
    </row>
    <row r="1395" spans="1:19" ht="24.95" customHeight="1" x14ac:dyDescent="0.2">
      <c r="A1395" s="20"/>
      <c r="B1395" s="7"/>
      <c r="C1395" s="7"/>
      <c r="D1395" s="7"/>
      <c r="E1395" s="7"/>
      <c r="F1395" s="26"/>
      <c r="G1395" s="26"/>
      <c r="H1395" s="26"/>
      <c r="I1395" s="26"/>
      <c r="J1395" s="32"/>
      <c r="K1395" s="35"/>
      <c r="L1395" s="7"/>
      <c r="M1395" s="7"/>
      <c r="N1395" s="7"/>
      <c r="O1395" s="18" t="str">
        <f>IF(B1395="","",IF(AND(ISNUMBER(F1395),ISNUMBER(I1395),I1395&gt;=F1395),ROUND((I1395-F1395)*24,4),IF(OR(F1395&lt;&gt;"",I1395&lt;&gt;""),"",IF(AND(ISNUMBER(J1395),J1395&gt;=0),J1395,""))))</f>
        <v/>
      </c>
      <c r="P1395" s="10" t="str">
        <f>IF(B1395="","",IF(AND(ISNUMBER(F1395),ISNUMBER(I1395),I1395&gt;=F1395),"実績：門司発～門司着",IF(OR(F1395&lt;&gt;"",I1395&lt;&gt;""),"要確認：時刻不足・逆転",IF(AND(ISNUMBER(J1395),J1395&gt;=0),"実績：記録の時間","未確認"))))</f>
        <v/>
      </c>
      <c r="Q1395" s="10" t="str">
        <f>IF(B1395="","",IF(ISNUMBER(A1395),YEAR(A1395)-IF(MONTH(A1395)&lt;4,1,0),""))</f>
        <v/>
      </c>
      <c r="R1395" s="10" t="str">
        <f>IF(B1395="","",IF(OR(NOT(ISNUMBER(A1395)),C1395="",D1395="",L1395="",M1395="",AND(B1395&lt;&gt;"関豊丸",B1395&lt;&gt;"長豊丸")),"要確認：対象船・基本項目",IF(OR(P1395="要確認：時刻不足・逆転",AND(ISNUMBER(G1395),ISNUMBER(H1395),H1395&lt;G1395),AND(ISNUMBER(F1395),ISNUMBER(G1395),G1395&lt;F1395),AND(ISNUMBER(H1395),ISNUMBER(I1395),I1395&lt;H1395),AND(ISNUMBER(J1395),J1395&lt;0),AND(ISNUMBER(K1395),K1395&lt;0)),"要確認：時刻・時間・料金",IF(COUNTIFS(OtherPorts[作業日],A1395,OtherPorts[曳船名],B1395,OtherPorts[船名],D1395,OtherPorts[門司港発],F1395)&gt;1,"要確認：同じ他港作業が重複",IF(OR(NOT(ISNUMBER(O1395)),M1395="未確認"),"要確認：時間・根拠未確認","確認済")))))</f>
        <v/>
      </c>
      <c r="S1395" s="10" t="str">
        <f>IF(B1395="","",IF(ISNUMBER(K1395),0,1))</f>
        <v/>
      </c>
    </row>
    <row r="1396" spans="1:19" ht="24.95" customHeight="1" x14ac:dyDescent="0.2">
      <c r="A1396" s="20"/>
      <c r="B1396" s="7"/>
      <c r="C1396" s="7"/>
      <c r="D1396" s="7"/>
      <c r="E1396" s="7"/>
      <c r="F1396" s="26"/>
      <c r="G1396" s="26"/>
      <c r="H1396" s="26"/>
      <c r="I1396" s="26"/>
      <c r="J1396" s="32"/>
      <c r="K1396" s="35"/>
      <c r="L1396" s="7"/>
      <c r="M1396" s="7"/>
      <c r="N1396" s="7"/>
      <c r="O1396" s="18" t="str">
        <f>IF(B1396="","",IF(AND(ISNUMBER(F1396),ISNUMBER(I1396),I1396&gt;=F1396),ROUND((I1396-F1396)*24,4),IF(OR(F1396&lt;&gt;"",I1396&lt;&gt;""),"",IF(AND(ISNUMBER(J1396),J1396&gt;=0),J1396,""))))</f>
        <v/>
      </c>
      <c r="P1396" s="10" t="str">
        <f>IF(B1396="","",IF(AND(ISNUMBER(F1396),ISNUMBER(I1396),I1396&gt;=F1396),"実績：門司発～門司着",IF(OR(F1396&lt;&gt;"",I1396&lt;&gt;""),"要確認：時刻不足・逆転",IF(AND(ISNUMBER(J1396),J1396&gt;=0),"実績：記録の時間","未確認"))))</f>
        <v/>
      </c>
      <c r="Q1396" s="10" t="str">
        <f>IF(B1396="","",IF(ISNUMBER(A1396),YEAR(A1396)-IF(MONTH(A1396)&lt;4,1,0),""))</f>
        <v/>
      </c>
      <c r="R1396" s="10" t="str">
        <f>IF(B1396="","",IF(OR(NOT(ISNUMBER(A1396)),C1396="",D1396="",L1396="",M1396="",AND(B1396&lt;&gt;"関豊丸",B1396&lt;&gt;"長豊丸")),"要確認：対象船・基本項目",IF(OR(P1396="要確認：時刻不足・逆転",AND(ISNUMBER(G1396),ISNUMBER(H1396),H1396&lt;G1396),AND(ISNUMBER(F1396),ISNUMBER(G1396),G1396&lt;F1396),AND(ISNUMBER(H1396),ISNUMBER(I1396),I1396&lt;H1396),AND(ISNUMBER(J1396),J1396&lt;0),AND(ISNUMBER(K1396),K1396&lt;0)),"要確認：時刻・時間・料金",IF(COUNTIFS(OtherPorts[作業日],A1396,OtherPorts[曳船名],B1396,OtherPorts[船名],D1396,OtherPorts[門司港発],F1396)&gt;1,"要確認：同じ他港作業が重複",IF(OR(NOT(ISNUMBER(O1396)),M1396="未確認"),"要確認：時間・根拠未確認","確認済")))))</f>
        <v/>
      </c>
      <c r="S1396" s="10" t="str">
        <f>IF(B1396="","",IF(ISNUMBER(K1396),0,1))</f>
        <v/>
      </c>
    </row>
    <row r="1397" spans="1:19" ht="24.95" customHeight="1" x14ac:dyDescent="0.2">
      <c r="A1397" s="20"/>
      <c r="B1397" s="7"/>
      <c r="C1397" s="7"/>
      <c r="D1397" s="7"/>
      <c r="E1397" s="7"/>
      <c r="F1397" s="26"/>
      <c r="G1397" s="26"/>
      <c r="H1397" s="26"/>
      <c r="I1397" s="26"/>
      <c r="J1397" s="32"/>
      <c r="K1397" s="35"/>
      <c r="L1397" s="7"/>
      <c r="M1397" s="7"/>
      <c r="N1397" s="7"/>
      <c r="O1397" s="18" t="str">
        <f>IF(B1397="","",IF(AND(ISNUMBER(F1397),ISNUMBER(I1397),I1397&gt;=F1397),ROUND((I1397-F1397)*24,4),IF(OR(F1397&lt;&gt;"",I1397&lt;&gt;""),"",IF(AND(ISNUMBER(J1397),J1397&gt;=0),J1397,""))))</f>
        <v/>
      </c>
      <c r="P1397" s="10" t="str">
        <f>IF(B1397="","",IF(AND(ISNUMBER(F1397),ISNUMBER(I1397),I1397&gt;=F1397),"実績：門司発～門司着",IF(OR(F1397&lt;&gt;"",I1397&lt;&gt;""),"要確認：時刻不足・逆転",IF(AND(ISNUMBER(J1397),J1397&gt;=0),"実績：記録の時間","未確認"))))</f>
        <v/>
      </c>
      <c r="Q1397" s="10" t="str">
        <f>IF(B1397="","",IF(ISNUMBER(A1397),YEAR(A1397)-IF(MONTH(A1397)&lt;4,1,0),""))</f>
        <v/>
      </c>
      <c r="R1397" s="10" t="str">
        <f>IF(B1397="","",IF(OR(NOT(ISNUMBER(A1397)),C1397="",D1397="",L1397="",M1397="",AND(B1397&lt;&gt;"関豊丸",B1397&lt;&gt;"長豊丸")),"要確認：対象船・基本項目",IF(OR(P1397="要確認：時刻不足・逆転",AND(ISNUMBER(G1397),ISNUMBER(H1397),H1397&lt;G1397),AND(ISNUMBER(F1397),ISNUMBER(G1397),G1397&lt;F1397),AND(ISNUMBER(H1397),ISNUMBER(I1397),I1397&lt;H1397),AND(ISNUMBER(J1397),J1397&lt;0),AND(ISNUMBER(K1397),K1397&lt;0)),"要確認：時刻・時間・料金",IF(COUNTIFS(OtherPorts[作業日],A1397,OtherPorts[曳船名],B1397,OtherPorts[船名],D1397,OtherPorts[門司港発],F1397)&gt;1,"要確認：同じ他港作業が重複",IF(OR(NOT(ISNUMBER(O1397)),M1397="未確認"),"要確認：時間・根拠未確認","確認済")))))</f>
        <v/>
      </c>
      <c r="S1397" s="10" t="str">
        <f>IF(B1397="","",IF(ISNUMBER(K1397),0,1))</f>
        <v/>
      </c>
    </row>
    <row r="1398" spans="1:19" ht="24.95" customHeight="1" x14ac:dyDescent="0.2">
      <c r="A1398" s="20"/>
      <c r="B1398" s="7"/>
      <c r="C1398" s="7"/>
      <c r="D1398" s="7"/>
      <c r="E1398" s="7"/>
      <c r="F1398" s="26"/>
      <c r="G1398" s="26"/>
      <c r="H1398" s="26"/>
      <c r="I1398" s="26"/>
      <c r="J1398" s="32"/>
      <c r="K1398" s="35"/>
      <c r="L1398" s="7"/>
      <c r="M1398" s="7"/>
      <c r="N1398" s="7"/>
      <c r="O1398" s="18" t="str">
        <f>IF(B1398="","",IF(AND(ISNUMBER(F1398),ISNUMBER(I1398),I1398&gt;=F1398),ROUND((I1398-F1398)*24,4),IF(OR(F1398&lt;&gt;"",I1398&lt;&gt;""),"",IF(AND(ISNUMBER(J1398),J1398&gt;=0),J1398,""))))</f>
        <v/>
      </c>
      <c r="P1398" s="10" t="str">
        <f>IF(B1398="","",IF(AND(ISNUMBER(F1398),ISNUMBER(I1398),I1398&gt;=F1398),"実績：門司発～門司着",IF(OR(F1398&lt;&gt;"",I1398&lt;&gt;""),"要確認：時刻不足・逆転",IF(AND(ISNUMBER(J1398),J1398&gt;=0),"実績：記録の時間","未確認"))))</f>
        <v/>
      </c>
      <c r="Q1398" s="10" t="str">
        <f>IF(B1398="","",IF(ISNUMBER(A1398),YEAR(A1398)-IF(MONTH(A1398)&lt;4,1,0),""))</f>
        <v/>
      </c>
      <c r="R1398" s="10" t="str">
        <f>IF(B1398="","",IF(OR(NOT(ISNUMBER(A1398)),C1398="",D1398="",L1398="",M1398="",AND(B1398&lt;&gt;"関豊丸",B1398&lt;&gt;"長豊丸")),"要確認：対象船・基本項目",IF(OR(P1398="要確認：時刻不足・逆転",AND(ISNUMBER(G1398),ISNUMBER(H1398),H1398&lt;G1398),AND(ISNUMBER(F1398),ISNUMBER(G1398),G1398&lt;F1398),AND(ISNUMBER(H1398),ISNUMBER(I1398),I1398&lt;H1398),AND(ISNUMBER(J1398),J1398&lt;0),AND(ISNUMBER(K1398),K1398&lt;0)),"要確認：時刻・時間・料金",IF(COUNTIFS(OtherPorts[作業日],A1398,OtherPorts[曳船名],B1398,OtherPorts[船名],D1398,OtherPorts[門司港発],F1398)&gt;1,"要確認：同じ他港作業が重複",IF(OR(NOT(ISNUMBER(O1398)),M1398="未確認"),"要確認：時間・根拠未確認","確認済")))))</f>
        <v/>
      </c>
      <c r="S1398" s="10" t="str">
        <f>IF(B1398="","",IF(ISNUMBER(K1398),0,1))</f>
        <v/>
      </c>
    </row>
    <row r="1399" spans="1:19" ht="24.95" customHeight="1" x14ac:dyDescent="0.2">
      <c r="A1399" s="20"/>
      <c r="B1399" s="7"/>
      <c r="C1399" s="7"/>
      <c r="D1399" s="7"/>
      <c r="E1399" s="7"/>
      <c r="F1399" s="26"/>
      <c r="G1399" s="26"/>
      <c r="H1399" s="26"/>
      <c r="I1399" s="26"/>
      <c r="J1399" s="32"/>
      <c r="K1399" s="35"/>
      <c r="L1399" s="7"/>
      <c r="M1399" s="7"/>
      <c r="N1399" s="7"/>
      <c r="O1399" s="18" t="str">
        <f>IF(B1399="","",IF(AND(ISNUMBER(F1399),ISNUMBER(I1399),I1399&gt;=F1399),ROUND((I1399-F1399)*24,4),IF(OR(F1399&lt;&gt;"",I1399&lt;&gt;""),"",IF(AND(ISNUMBER(J1399),J1399&gt;=0),J1399,""))))</f>
        <v/>
      </c>
      <c r="P1399" s="10" t="str">
        <f>IF(B1399="","",IF(AND(ISNUMBER(F1399),ISNUMBER(I1399),I1399&gt;=F1399),"実績：門司発～門司着",IF(OR(F1399&lt;&gt;"",I1399&lt;&gt;""),"要確認：時刻不足・逆転",IF(AND(ISNUMBER(J1399),J1399&gt;=0),"実績：記録の時間","未確認"))))</f>
        <v/>
      </c>
      <c r="Q1399" s="10" t="str">
        <f>IF(B1399="","",IF(ISNUMBER(A1399),YEAR(A1399)-IF(MONTH(A1399)&lt;4,1,0),""))</f>
        <v/>
      </c>
      <c r="R1399" s="10" t="str">
        <f>IF(B1399="","",IF(OR(NOT(ISNUMBER(A1399)),C1399="",D1399="",L1399="",M1399="",AND(B1399&lt;&gt;"関豊丸",B1399&lt;&gt;"長豊丸")),"要確認：対象船・基本項目",IF(OR(P1399="要確認：時刻不足・逆転",AND(ISNUMBER(G1399),ISNUMBER(H1399),H1399&lt;G1399),AND(ISNUMBER(F1399),ISNUMBER(G1399),G1399&lt;F1399),AND(ISNUMBER(H1399),ISNUMBER(I1399),I1399&lt;H1399),AND(ISNUMBER(J1399),J1399&lt;0),AND(ISNUMBER(K1399),K1399&lt;0)),"要確認：時刻・時間・料金",IF(COUNTIFS(OtherPorts[作業日],A1399,OtherPorts[曳船名],B1399,OtherPorts[船名],D1399,OtherPorts[門司港発],F1399)&gt;1,"要確認：同じ他港作業が重複",IF(OR(NOT(ISNUMBER(O1399)),M1399="未確認"),"要確認：時間・根拠未確認","確認済")))))</f>
        <v/>
      </c>
      <c r="S1399" s="10" t="str">
        <f>IF(B1399="","",IF(ISNUMBER(K1399),0,1))</f>
        <v/>
      </c>
    </row>
    <row r="1400" spans="1:19" ht="24.95" customHeight="1" x14ac:dyDescent="0.2">
      <c r="A1400" s="20"/>
      <c r="B1400" s="7"/>
      <c r="C1400" s="7"/>
      <c r="D1400" s="7"/>
      <c r="E1400" s="7"/>
      <c r="F1400" s="26"/>
      <c r="G1400" s="26"/>
      <c r="H1400" s="26"/>
      <c r="I1400" s="26"/>
      <c r="J1400" s="32"/>
      <c r="K1400" s="35"/>
      <c r="L1400" s="7"/>
      <c r="M1400" s="7"/>
      <c r="N1400" s="7"/>
      <c r="O1400" s="18" t="str">
        <f>IF(B1400="","",IF(AND(ISNUMBER(F1400),ISNUMBER(I1400),I1400&gt;=F1400),ROUND((I1400-F1400)*24,4),IF(OR(F1400&lt;&gt;"",I1400&lt;&gt;""),"",IF(AND(ISNUMBER(J1400),J1400&gt;=0),J1400,""))))</f>
        <v/>
      </c>
      <c r="P1400" s="10" t="str">
        <f>IF(B1400="","",IF(AND(ISNUMBER(F1400),ISNUMBER(I1400),I1400&gt;=F1400),"実績：門司発～門司着",IF(OR(F1400&lt;&gt;"",I1400&lt;&gt;""),"要確認：時刻不足・逆転",IF(AND(ISNUMBER(J1400),J1400&gt;=0),"実績：記録の時間","未確認"))))</f>
        <v/>
      </c>
      <c r="Q1400" s="10" t="str">
        <f>IF(B1400="","",IF(ISNUMBER(A1400),YEAR(A1400)-IF(MONTH(A1400)&lt;4,1,0),""))</f>
        <v/>
      </c>
      <c r="R1400" s="10" t="str">
        <f>IF(B1400="","",IF(OR(NOT(ISNUMBER(A1400)),C1400="",D1400="",L1400="",M1400="",AND(B1400&lt;&gt;"関豊丸",B1400&lt;&gt;"長豊丸")),"要確認：対象船・基本項目",IF(OR(P1400="要確認：時刻不足・逆転",AND(ISNUMBER(G1400),ISNUMBER(H1400),H1400&lt;G1400),AND(ISNUMBER(F1400),ISNUMBER(G1400),G1400&lt;F1400),AND(ISNUMBER(H1400),ISNUMBER(I1400),I1400&lt;H1400),AND(ISNUMBER(J1400),J1400&lt;0),AND(ISNUMBER(K1400),K1400&lt;0)),"要確認：時刻・時間・料金",IF(COUNTIFS(OtherPorts[作業日],A1400,OtherPorts[曳船名],B1400,OtherPorts[船名],D1400,OtherPorts[門司港発],F1400)&gt;1,"要確認：同じ他港作業が重複",IF(OR(NOT(ISNUMBER(O1400)),M1400="未確認"),"要確認：時間・根拠未確認","確認済")))))</f>
        <v/>
      </c>
      <c r="S1400" s="10" t="str">
        <f>IF(B1400="","",IF(ISNUMBER(K1400),0,1))</f>
        <v/>
      </c>
    </row>
    <row r="1401" spans="1:19" ht="24.95" customHeight="1" x14ac:dyDescent="0.2">
      <c r="A1401" s="20"/>
      <c r="B1401" s="7"/>
      <c r="C1401" s="7"/>
      <c r="D1401" s="7"/>
      <c r="E1401" s="7"/>
      <c r="F1401" s="26"/>
      <c r="G1401" s="26"/>
      <c r="H1401" s="26"/>
      <c r="I1401" s="26"/>
      <c r="J1401" s="32"/>
      <c r="K1401" s="35"/>
      <c r="L1401" s="7"/>
      <c r="M1401" s="7"/>
      <c r="N1401" s="7"/>
      <c r="O1401" s="18" t="str">
        <f>IF(B1401="","",IF(AND(ISNUMBER(F1401),ISNUMBER(I1401),I1401&gt;=F1401),ROUND((I1401-F1401)*24,4),IF(OR(F1401&lt;&gt;"",I1401&lt;&gt;""),"",IF(AND(ISNUMBER(J1401),J1401&gt;=0),J1401,""))))</f>
        <v/>
      </c>
      <c r="P1401" s="10" t="str">
        <f>IF(B1401="","",IF(AND(ISNUMBER(F1401),ISNUMBER(I1401),I1401&gt;=F1401),"実績：門司発～門司着",IF(OR(F1401&lt;&gt;"",I1401&lt;&gt;""),"要確認：時刻不足・逆転",IF(AND(ISNUMBER(J1401),J1401&gt;=0),"実績：記録の時間","未確認"))))</f>
        <v/>
      </c>
      <c r="Q1401" s="10" t="str">
        <f>IF(B1401="","",IF(ISNUMBER(A1401),YEAR(A1401)-IF(MONTH(A1401)&lt;4,1,0),""))</f>
        <v/>
      </c>
      <c r="R1401" s="10" t="str">
        <f>IF(B1401="","",IF(OR(NOT(ISNUMBER(A1401)),C1401="",D1401="",L1401="",M1401="",AND(B1401&lt;&gt;"関豊丸",B1401&lt;&gt;"長豊丸")),"要確認：対象船・基本項目",IF(OR(P1401="要確認：時刻不足・逆転",AND(ISNUMBER(G1401),ISNUMBER(H1401),H1401&lt;G1401),AND(ISNUMBER(F1401),ISNUMBER(G1401),G1401&lt;F1401),AND(ISNUMBER(H1401),ISNUMBER(I1401),I1401&lt;H1401),AND(ISNUMBER(J1401),J1401&lt;0),AND(ISNUMBER(K1401),K1401&lt;0)),"要確認：時刻・時間・料金",IF(COUNTIFS(OtherPorts[作業日],A1401,OtherPorts[曳船名],B1401,OtherPorts[船名],D1401,OtherPorts[門司港発],F1401)&gt;1,"要確認：同じ他港作業が重複",IF(OR(NOT(ISNUMBER(O1401)),M1401="未確認"),"要確認：時間・根拠未確認","確認済")))))</f>
        <v/>
      </c>
      <c r="S1401" s="10" t="str">
        <f>IF(B1401="","",IF(ISNUMBER(K1401),0,1))</f>
        <v/>
      </c>
    </row>
    <row r="1402" spans="1:19" ht="24.95" customHeight="1" x14ac:dyDescent="0.2">
      <c r="A1402" s="20"/>
      <c r="B1402" s="7"/>
      <c r="C1402" s="7"/>
      <c r="D1402" s="7"/>
      <c r="E1402" s="7"/>
      <c r="F1402" s="26"/>
      <c r="G1402" s="26"/>
      <c r="H1402" s="26"/>
      <c r="I1402" s="26"/>
      <c r="J1402" s="32"/>
      <c r="K1402" s="35"/>
      <c r="L1402" s="7"/>
      <c r="M1402" s="7"/>
      <c r="N1402" s="7"/>
      <c r="O1402" s="18" t="str">
        <f>IF(B1402="","",IF(AND(ISNUMBER(F1402),ISNUMBER(I1402),I1402&gt;=F1402),ROUND((I1402-F1402)*24,4),IF(OR(F1402&lt;&gt;"",I1402&lt;&gt;""),"",IF(AND(ISNUMBER(J1402),J1402&gt;=0),J1402,""))))</f>
        <v/>
      </c>
      <c r="P1402" s="10" t="str">
        <f>IF(B1402="","",IF(AND(ISNUMBER(F1402),ISNUMBER(I1402),I1402&gt;=F1402),"実績：門司発～門司着",IF(OR(F1402&lt;&gt;"",I1402&lt;&gt;""),"要確認：時刻不足・逆転",IF(AND(ISNUMBER(J1402),J1402&gt;=0),"実績：記録の時間","未確認"))))</f>
        <v/>
      </c>
      <c r="Q1402" s="10" t="str">
        <f>IF(B1402="","",IF(ISNUMBER(A1402),YEAR(A1402)-IF(MONTH(A1402)&lt;4,1,0),""))</f>
        <v/>
      </c>
      <c r="R1402" s="10" t="str">
        <f>IF(B1402="","",IF(OR(NOT(ISNUMBER(A1402)),C1402="",D1402="",L1402="",M1402="",AND(B1402&lt;&gt;"関豊丸",B1402&lt;&gt;"長豊丸")),"要確認：対象船・基本項目",IF(OR(P1402="要確認：時刻不足・逆転",AND(ISNUMBER(G1402),ISNUMBER(H1402),H1402&lt;G1402),AND(ISNUMBER(F1402),ISNUMBER(G1402),G1402&lt;F1402),AND(ISNUMBER(H1402),ISNUMBER(I1402),I1402&lt;H1402),AND(ISNUMBER(J1402),J1402&lt;0),AND(ISNUMBER(K1402),K1402&lt;0)),"要確認：時刻・時間・料金",IF(COUNTIFS(OtherPorts[作業日],A1402,OtherPorts[曳船名],B1402,OtherPorts[船名],D1402,OtherPorts[門司港発],F1402)&gt;1,"要確認：同じ他港作業が重複",IF(OR(NOT(ISNUMBER(O1402)),M1402="未確認"),"要確認：時間・根拠未確認","確認済")))))</f>
        <v/>
      </c>
      <c r="S1402" s="10" t="str">
        <f>IF(B1402="","",IF(ISNUMBER(K1402),0,1))</f>
        <v/>
      </c>
    </row>
    <row r="1403" spans="1:19" ht="24.95" customHeight="1" x14ac:dyDescent="0.2">
      <c r="A1403" s="20"/>
      <c r="B1403" s="7"/>
      <c r="C1403" s="7"/>
      <c r="D1403" s="7"/>
      <c r="E1403" s="7"/>
      <c r="F1403" s="26"/>
      <c r="G1403" s="26"/>
      <c r="H1403" s="26"/>
      <c r="I1403" s="26"/>
      <c r="J1403" s="32"/>
      <c r="K1403" s="35"/>
      <c r="L1403" s="7"/>
      <c r="M1403" s="7"/>
      <c r="N1403" s="7"/>
      <c r="O1403" s="18" t="str">
        <f>IF(B1403="","",IF(AND(ISNUMBER(F1403),ISNUMBER(I1403),I1403&gt;=F1403),ROUND((I1403-F1403)*24,4),IF(OR(F1403&lt;&gt;"",I1403&lt;&gt;""),"",IF(AND(ISNUMBER(J1403),J1403&gt;=0),J1403,""))))</f>
        <v/>
      </c>
      <c r="P1403" s="10" t="str">
        <f>IF(B1403="","",IF(AND(ISNUMBER(F1403),ISNUMBER(I1403),I1403&gt;=F1403),"実績：門司発～門司着",IF(OR(F1403&lt;&gt;"",I1403&lt;&gt;""),"要確認：時刻不足・逆転",IF(AND(ISNUMBER(J1403),J1403&gt;=0),"実績：記録の時間","未確認"))))</f>
        <v/>
      </c>
      <c r="Q1403" s="10" t="str">
        <f>IF(B1403="","",IF(ISNUMBER(A1403),YEAR(A1403)-IF(MONTH(A1403)&lt;4,1,0),""))</f>
        <v/>
      </c>
      <c r="R1403" s="10" t="str">
        <f>IF(B1403="","",IF(OR(NOT(ISNUMBER(A1403)),C1403="",D1403="",L1403="",M1403="",AND(B1403&lt;&gt;"関豊丸",B1403&lt;&gt;"長豊丸")),"要確認：対象船・基本項目",IF(OR(P1403="要確認：時刻不足・逆転",AND(ISNUMBER(G1403),ISNUMBER(H1403),H1403&lt;G1403),AND(ISNUMBER(F1403),ISNUMBER(G1403),G1403&lt;F1403),AND(ISNUMBER(H1403),ISNUMBER(I1403),I1403&lt;H1403),AND(ISNUMBER(J1403),J1403&lt;0),AND(ISNUMBER(K1403),K1403&lt;0)),"要確認：時刻・時間・料金",IF(COUNTIFS(OtherPorts[作業日],A1403,OtherPorts[曳船名],B1403,OtherPorts[船名],D1403,OtherPorts[門司港発],F1403)&gt;1,"要確認：同じ他港作業が重複",IF(OR(NOT(ISNUMBER(O1403)),M1403="未確認"),"要確認：時間・根拠未確認","確認済")))))</f>
        <v/>
      </c>
      <c r="S1403" s="10" t="str">
        <f>IF(B1403="","",IF(ISNUMBER(K1403),0,1))</f>
        <v/>
      </c>
    </row>
    <row r="1404" spans="1:19" ht="24.95" customHeight="1" x14ac:dyDescent="0.2">
      <c r="A1404" s="20"/>
      <c r="B1404" s="7"/>
      <c r="C1404" s="7"/>
      <c r="D1404" s="7"/>
      <c r="E1404" s="7"/>
      <c r="F1404" s="26"/>
      <c r="G1404" s="26"/>
      <c r="H1404" s="26"/>
      <c r="I1404" s="26"/>
      <c r="J1404" s="32"/>
      <c r="K1404" s="35"/>
      <c r="L1404" s="7"/>
      <c r="M1404" s="7"/>
      <c r="N1404" s="7"/>
      <c r="O1404" s="18" t="str">
        <f>IF(B1404="","",IF(AND(ISNUMBER(F1404),ISNUMBER(I1404),I1404&gt;=F1404),ROUND((I1404-F1404)*24,4),IF(OR(F1404&lt;&gt;"",I1404&lt;&gt;""),"",IF(AND(ISNUMBER(J1404),J1404&gt;=0),J1404,""))))</f>
        <v/>
      </c>
      <c r="P1404" s="10" t="str">
        <f>IF(B1404="","",IF(AND(ISNUMBER(F1404),ISNUMBER(I1404),I1404&gt;=F1404),"実績：門司発～門司着",IF(OR(F1404&lt;&gt;"",I1404&lt;&gt;""),"要確認：時刻不足・逆転",IF(AND(ISNUMBER(J1404),J1404&gt;=0),"実績：記録の時間","未確認"))))</f>
        <v/>
      </c>
      <c r="Q1404" s="10" t="str">
        <f>IF(B1404="","",IF(ISNUMBER(A1404),YEAR(A1404)-IF(MONTH(A1404)&lt;4,1,0),""))</f>
        <v/>
      </c>
      <c r="R1404" s="10" t="str">
        <f>IF(B1404="","",IF(OR(NOT(ISNUMBER(A1404)),C1404="",D1404="",L1404="",M1404="",AND(B1404&lt;&gt;"関豊丸",B1404&lt;&gt;"長豊丸")),"要確認：対象船・基本項目",IF(OR(P1404="要確認：時刻不足・逆転",AND(ISNUMBER(G1404),ISNUMBER(H1404),H1404&lt;G1404),AND(ISNUMBER(F1404),ISNUMBER(G1404),G1404&lt;F1404),AND(ISNUMBER(H1404),ISNUMBER(I1404),I1404&lt;H1404),AND(ISNUMBER(J1404),J1404&lt;0),AND(ISNUMBER(K1404),K1404&lt;0)),"要確認：時刻・時間・料金",IF(COUNTIFS(OtherPorts[作業日],A1404,OtherPorts[曳船名],B1404,OtherPorts[船名],D1404,OtherPorts[門司港発],F1404)&gt;1,"要確認：同じ他港作業が重複",IF(OR(NOT(ISNUMBER(O1404)),M1404="未確認"),"要確認：時間・根拠未確認","確認済")))))</f>
        <v/>
      </c>
      <c r="S1404" s="10" t="str">
        <f>IF(B1404="","",IF(ISNUMBER(K1404),0,1))</f>
        <v/>
      </c>
    </row>
    <row r="1405" spans="1:19" ht="24.95" customHeight="1" x14ac:dyDescent="0.2">
      <c r="A1405" s="20"/>
      <c r="B1405" s="7"/>
      <c r="C1405" s="7"/>
      <c r="D1405" s="7"/>
      <c r="E1405" s="7"/>
      <c r="F1405" s="26"/>
      <c r="G1405" s="26"/>
      <c r="H1405" s="26"/>
      <c r="I1405" s="26"/>
      <c r="J1405" s="32"/>
      <c r="K1405" s="35"/>
      <c r="L1405" s="7"/>
      <c r="M1405" s="7"/>
      <c r="N1405" s="7"/>
      <c r="O1405" s="18" t="str">
        <f>IF(B1405="","",IF(AND(ISNUMBER(F1405),ISNUMBER(I1405),I1405&gt;=F1405),ROUND((I1405-F1405)*24,4),IF(OR(F1405&lt;&gt;"",I1405&lt;&gt;""),"",IF(AND(ISNUMBER(J1405),J1405&gt;=0),J1405,""))))</f>
        <v/>
      </c>
      <c r="P1405" s="10" t="str">
        <f>IF(B1405="","",IF(AND(ISNUMBER(F1405),ISNUMBER(I1405),I1405&gt;=F1405),"実績：門司発～門司着",IF(OR(F1405&lt;&gt;"",I1405&lt;&gt;""),"要確認：時刻不足・逆転",IF(AND(ISNUMBER(J1405),J1405&gt;=0),"実績：記録の時間","未確認"))))</f>
        <v/>
      </c>
      <c r="Q1405" s="10" t="str">
        <f>IF(B1405="","",IF(ISNUMBER(A1405),YEAR(A1405)-IF(MONTH(A1405)&lt;4,1,0),""))</f>
        <v/>
      </c>
      <c r="R1405" s="10" t="str">
        <f>IF(B1405="","",IF(OR(NOT(ISNUMBER(A1405)),C1405="",D1405="",L1405="",M1405="",AND(B1405&lt;&gt;"関豊丸",B1405&lt;&gt;"長豊丸")),"要確認：対象船・基本項目",IF(OR(P1405="要確認：時刻不足・逆転",AND(ISNUMBER(G1405),ISNUMBER(H1405),H1405&lt;G1405),AND(ISNUMBER(F1405),ISNUMBER(G1405),G1405&lt;F1405),AND(ISNUMBER(H1405),ISNUMBER(I1405),I1405&lt;H1405),AND(ISNUMBER(J1405),J1405&lt;0),AND(ISNUMBER(K1405),K1405&lt;0)),"要確認：時刻・時間・料金",IF(COUNTIFS(OtherPorts[作業日],A1405,OtherPorts[曳船名],B1405,OtherPorts[船名],D1405,OtherPorts[門司港発],F1405)&gt;1,"要確認：同じ他港作業が重複",IF(OR(NOT(ISNUMBER(O1405)),M1405="未確認"),"要確認：時間・根拠未確認","確認済")))))</f>
        <v/>
      </c>
      <c r="S1405" s="10" t="str">
        <f>IF(B1405="","",IF(ISNUMBER(K1405),0,1))</f>
        <v/>
      </c>
    </row>
    <row r="1406" spans="1:19" ht="24.95" customHeight="1" x14ac:dyDescent="0.2">
      <c r="A1406" s="20"/>
      <c r="B1406" s="7"/>
      <c r="C1406" s="7"/>
      <c r="D1406" s="7"/>
      <c r="E1406" s="7"/>
      <c r="F1406" s="26"/>
      <c r="G1406" s="26"/>
      <c r="H1406" s="26"/>
      <c r="I1406" s="26"/>
      <c r="J1406" s="32"/>
      <c r="K1406" s="35"/>
      <c r="L1406" s="7"/>
      <c r="M1406" s="7"/>
      <c r="N1406" s="7"/>
      <c r="O1406" s="18" t="str">
        <f>IF(B1406="","",IF(AND(ISNUMBER(F1406),ISNUMBER(I1406),I1406&gt;=F1406),ROUND((I1406-F1406)*24,4),IF(OR(F1406&lt;&gt;"",I1406&lt;&gt;""),"",IF(AND(ISNUMBER(J1406),J1406&gt;=0),J1406,""))))</f>
        <v/>
      </c>
      <c r="P1406" s="10" t="str">
        <f>IF(B1406="","",IF(AND(ISNUMBER(F1406),ISNUMBER(I1406),I1406&gt;=F1406),"実績：門司発～門司着",IF(OR(F1406&lt;&gt;"",I1406&lt;&gt;""),"要確認：時刻不足・逆転",IF(AND(ISNUMBER(J1406),J1406&gt;=0),"実績：記録の時間","未確認"))))</f>
        <v/>
      </c>
      <c r="Q1406" s="10" t="str">
        <f>IF(B1406="","",IF(ISNUMBER(A1406),YEAR(A1406)-IF(MONTH(A1406)&lt;4,1,0),""))</f>
        <v/>
      </c>
      <c r="R1406" s="10" t="str">
        <f>IF(B1406="","",IF(OR(NOT(ISNUMBER(A1406)),C1406="",D1406="",L1406="",M1406="",AND(B1406&lt;&gt;"関豊丸",B1406&lt;&gt;"長豊丸")),"要確認：対象船・基本項目",IF(OR(P1406="要確認：時刻不足・逆転",AND(ISNUMBER(G1406),ISNUMBER(H1406),H1406&lt;G1406),AND(ISNUMBER(F1406),ISNUMBER(G1406),G1406&lt;F1406),AND(ISNUMBER(H1406),ISNUMBER(I1406),I1406&lt;H1406),AND(ISNUMBER(J1406),J1406&lt;0),AND(ISNUMBER(K1406),K1406&lt;0)),"要確認：時刻・時間・料金",IF(COUNTIFS(OtherPorts[作業日],A1406,OtherPorts[曳船名],B1406,OtherPorts[船名],D1406,OtherPorts[門司港発],F1406)&gt;1,"要確認：同じ他港作業が重複",IF(OR(NOT(ISNUMBER(O1406)),M1406="未確認"),"要確認：時間・根拠未確認","確認済")))))</f>
        <v/>
      </c>
      <c r="S1406" s="10" t="str">
        <f>IF(B1406="","",IF(ISNUMBER(K1406),0,1))</f>
        <v/>
      </c>
    </row>
    <row r="1407" spans="1:19" ht="24.95" customHeight="1" x14ac:dyDescent="0.2">
      <c r="A1407" s="20"/>
      <c r="B1407" s="7"/>
      <c r="C1407" s="7"/>
      <c r="D1407" s="7"/>
      <c r="E1407" s="7"/>
      <c r="F1407" s="26"/>
      <c r="G1407" s="26"/>
      <c r="H1407" s="26"/>
      <c r="I1407" s="26"/>
      <c r="J1407" s="32"/>
      <c r="K1407" s="35"/>
      <c r="L1407" s="7"/>
      <c r="M1407" s="7"/>
      <c r="N1407" s="7"/>
      <c r="O1407" s="18" t="str">
        <f>IF(B1407="","",IF(AND(ISNUMBER(F1407),ISNUMBER(I1407),I1407&gt;=F1407),ROUND((I1407-F1407)*24,4),IF(OR(F1407&lt;&gt;"",I1407&lt;&gt;""),"",IF(AND(ISNUMBER(J1407),J1407&gt;=0),J1407,""))))</f>
        <v/>
      </c>
      <c r="P1407" s="10" t="str">
        <f>IF(B1407="","",IF(AND(ISNUMBER(F1407),ISNUMBER(I1407),I1407&gt;=F1407),"実績：門司発～門司着",IF(OR(F1407&lt;&gt;"",I1407&lt;&gt;""),"要確認：時刻不足・逆転",IF(AND(ISNUMBER(J1407),J1407&gt;=0),"実績：記録の時間","未確認"))))</f>
        <v/>
      </c>
      <c r="Q1407" s="10" t="str">
        <f>IF(B1407="","",IF(ISNUMBER(A1407),YEAR(A1407)-IF(MONTH(A1407)&lt;4,1,0),""))</f>
        <v/>
      </c>
      <c r="R1407" s="10" t="str">
        <f>IF(B1407="","",IF(OR(NOT(ISNUMBER(A1407)),C1407="",D1407="",L1407="",M1407="",AND(B1407&lt;&gt;"関豊丸",B1407&lt;&gt;"長豊丸")),"要確認：対象船・基本項目",IF(OR(P1407="要確認：時刻不足・逆転",AND(ISNUMBER(G1407),ISNUMBER(H1407),H1407&lt;G1407),AND(ISNUMBER(F1407),ISNUMBER(G1407),G1407&lt;F1407),AND(ISNUMBER(H1407),ISNUMBER(I1407),I1407&lt;H1407),AND(ISNUMBER(J1407),J1407&lt;0),AND(ISNUMBER(K1407),K1407&lt;0)),"要確認：時刻・時間・料金",IF(COUNTIFS(OtherPorts[作業日],A1407,OtherPorts[曳船名],B1407,OtherPorts[船名],D1407,OtherPorts[門司港発],F1407)&gt;1,"要確認：同じ他港作業が重複",IF(OR(NOT(ISNUMBER(O1407)),M1407="未確認"),"要確認：時間・根拠未確認","確認済")))))</f>
        <v/>
      </c>
      <c r="S1407" s="10" t="str">
        <f>IF(B1407="","",IF(ISNUMBER(K1407),0,1))</f>
        <v/>
      </c>
    </row>
    <row r="1408" spans="1:19" ht="24.95" customHeight="1" x14ac:dyDescent="0.2">
      <c r="A1408" s="20"/>
      <c r="B1408" s="7"/>
      <c r="C1408" s="7"/>
      <c r="D1408" s="7"/>
      <c r="E1408" s="7"/>
      <c r="F1408" s="26"/>
      <c r="G1408" s="26"/>
      <c r="H1408" s="26"/>
      <c r="I1408" s="26"/>
      <c r="J1408" s="32"/>
      <c r="K1408" s="35"/>
      <c r="L1408" s="7"/>
      <c r="M1408" s="7"/>
      <c r="N1408" s="7"/>
      <c r="O1408" s="18" t="str">
        <f>IF(B1408="","",IF(AND(ISNUMBER(F1408),ISNUMBER(I1408),I1408&gt;=F1408),ROUND((I1408-F1408)*24,4),IF(OR(F1408&lt;&gt;"",I1408&lt;&gt;""),"",IF(AND(ISNUMBER(J1408),J1408&gt;=0),J1408,""))))</f>
        <v/>
      </c>
      <c r="P1408" s="10" t="str">
        <f>IF(B1408="","",IF(AND(ISNUMBER(F1408),ISNUMBER(I1408),I1408&gt;=F1408),"実績：門司発～門司着",IF(OR(F1408&lt;&gt;"",I1408&lt;&gt;""),"要確認：時刻不足・逆転",IF(AND(ISNUMBER(J1408),J1408&gt;=0),"実績：記録の時間","未確認"))))</f>
        <v/>
      </c>
      <c r="Q1408" s="10" t="str">
        <f>IF(B1408="","",IF(ISNUMBER(A1408),YEAR(A1408)-IF(MONTH(A1408)&lt;4,1,0),""))</f>
        <v/>
      </c>
      <c r="R1408" s="10" t="str">
        <f>IF(B1408="","",IF(OR(NOT(ISNUMBER(A1408)),C1408="",D1408="",L1408="",M1408="",AND(B1408&lt;&gt;"関豊丸",B1408&lt;&gt;"長豊丸")),"要確認：対象船・基本項目",IF(OR(P1408="要確認：時刻不足・逆転",AND(ISNUMBER(G1408),ISNUMBER(H1408),H1408&lt;G1408),AND(ISNUMBER(F1408),ISNUMBER(G1408),G1408&lt;F1408),AND(ISNUMBER(H1408),ISNUMBER(I1408),I1408&lt;H1408),AND(ISNUMBER(J1408),J1408&lt;0),AND(ISNUMBER(K1408),K1408&lt;0)),"要確認：時刻・時間・料金",IF(COUNTIFS(OtherPorts[作業日],A1408,OtherPorts[曳船名],B1408,OtherPorts[船名],D1408,OtherPorts[門司港発],F1408)&gt;1,"要確認：同じ他港作業が重複",IF(OR(NOT(ISNUMBER(O1408)),M1408="未確認"),"要確認：時間・根拠未確認","確認済")))))</f>
        <v/>
      </c>
      <c r="S1408" s="10" t="str">
        <f>IF(B1408="","",IF(ISNUMBER(K1408),0,1))</f>
        <v/>
      </c>
    </row>
    <row r="1409" spans="1:19" ht="24.95" customHeight="1" x14ac:dyDescent="0.2">
      <c r="A1409" s="20"/>
      <c r="B1409" s="7"/>
      <c r="C1409" s="7"/>
      <c r="D1409" s="7"/>
      <c r="E1409" s="7"/>
      <c r="F1409" s="26"/>
      <c r="G1409" s="26"/>
      <c r="H1409" s="26"/>
      <c r="I1409" s="26"/>
      <c r="J1409" s="32"/>
      <c r="K1409" s="35"/>
      <c r="L1409" s="7"/>
      <c r="M1409" s="7"/>
      <c r="N1409" s="7"/>
      <c r="O1409" s="18" t="str">
        <f>IF(B1409="","",IF(AND(ISNUMBER(F1409),ISNUMBER(I1409),I1409&gt;=F1409),ROUND((I1409-F1409)*24,4),IF(OR(F1409&lt;&gt;"",I1409&lt;&gt;""),"",IF(AND(ISNUMBER(J1409),J1409&gt;=0),J1409,""))))</f>
        <v/>
      </c>
      <c r="P1409" s="10" t="str">
        <f>IF(B1409="","",IF(AND(ISNUMBER(F1409),ISNUMBER(I1409),I1409&gt;=F1409),"実績：門司発～門司着",IF(OR(F1409&lt;&gt;"",I1409&lt;&gt;""),"要確認：時刻不足・逆転",IF(AND(ISNUMBER(J1409),J1409&gt;=0),"実績：記録の時間","未確認"))))</f>
        <v/>
      </c>
      <c r="Q1409" s="10" t="str">
        <f>IF(B1409="","",IF(ISNUMBER(A1409),YEAR(A1409)-IF(MONTH(A1409)&lt;4,1,0),""))</f>
        <v/>
      </c>
      <c r="R1409" s="10" t="str">
        <f>IF(B1409="","",IF(OR(NOT(ISNUMBER(A1409)),C1409="",D1409="",L1409="",M1409="",AND(B1409&lt;&gt;"関豊丸",B1409&lt;&gt;"長豊丸")),"要確認：対象船・基本項目",IF(OR(P1409="要確認：時刻不足・逆転",AND(ISNUMBER(G1409),ISNUMBER(H1409),H1409&lt;G1409),AND(ISNUMBER(F1409),ISNUMBER(G1409),G1409&lt;F1409),AND(ISNUMBER(H1409),ISNUMBER(I1409),I1409&lt;H1409),AND(ISNUMBER(J1409),J1409&lt;0),AND(ISNUMBER(K1409),K1409&lt;0)),"要確認：時刻・時間・料金",IF(COUNTIFS(OtherPorts[作業日],A1409,OtherPorts[曳船名],B1409,OtherPorts[船名],D1409,OtherPorts[門司港発],F1409)&gt;1,"要確認：同じ他港作業が重複",IF(OR(NOT(ISNUMBER(O1409)),M1409="未確認"),"要確認：時間・根拠未確認","確認済")))))</f>
        <v/>
      </c>
      <c r="S1409" s="10" t="str">
        <f>IF(B1409="","",IF(ISNUMBER(K1409),0,1))</f>
        <v/>
      </c>
    </row>
    <row r="1410" spans="1:19" ht="24.95" customHeight="1" x14ac:dyDescent="0.2">
      <c r="A1410" s="20"/>
      <c r="B1410" s="7"/>
      <c r="C1410" s="7"/>
      <c r="D1410" s="7"/>
      <c r="E1410" s="7"/>
      <c r="F1410" s="26"/>
      <c r="G1410" s="26"/>
      <c r="H1410" s="26"/>
      <c r="I1410" s="26"/>
      <c r="J1410" s="32"/>
      <c r="K1410" s="35"/>
      <c r="L1410" s="7"/>
      <c r="M1410" s="7"/>
      <c r="N1410" s="7"/>
      <c r="O1410" s="18" t="str">
        <f>IF(B1410="","",IF(AND(ISNUMBER(F1410),ISNUMBER(I1410),I1410&gt;=F1410),ROUND((I1410-F1410)*24,4),IF(OR(F1410&lt;&gt;"",I1410&lt;&gt;""),"",IF(AND(ISNUMBER(J1410),J1410&gt;=0),J1410,""))))</f>
        <v/>
      </c>
      <c r="P1410" s="10" t="str">
        <f>IF(B1410="","",IF(AND(ISNUMBER(F1410),ISNUMBER(I1410),I1410&gt;=F1410),"実績：門司発～門司着",IF(OR(F1410&lt;&gt;"",I1410&lt;&gt;""),"要確認：時刻不足・逆転",IF(AND(ISNUMBER(J1410),J1410&gt;=0),"実績：記録の時間","未確認"))))</f>
        <v/>
      </c>
      <c r="Q1410" s="10" t="str">
        <f>IF(B1410="","",IF(ISNUMBER(A1410),YEAR(A1410)-IF(MONTH(A1410)&lt;4,1,0),""))</f>
        <v/>
      </c>
      <c r="R1410" s="10" t="str">
        <f>IF(B1410="","",IF(OR(NOT(ISNUMBER(A1410)),C1410="",D1410="",L1410="",M1410="",AND(B1410&lt;&gt;"関豊丸",B1410&lt;&gt;"長豊丸")),"要確認：対象船・基本項目",IF(OR(P1410="要確認：時刻不足・逆転",AND(ISNUMBER(G1410),ISNUMBER(H1410),H1410&lt;G1410),AND(ISNUMBER(F1410),ISNUMBER(G1410),G1410&lt;F1410),AND(ISNUMBER(H1410),ISNUMBER(I1410),I1410&lt;H1410),AND(ISNUMBER(J1410),J1410&lt;0),AND(ISNUMBER(K1410),K1410&lt;0)),"要確認：時刻・時間・料金",IF(COUNTIFS(OtherPorts[作業日],A1410,OtherPorts[曳船名],B1410,OtherPorts[船名],D1410,OtherPorts[門司港発],F1410)&gt;1,"要確認：同じ他港作業が重複",IF(OR(NOT(ISNUMBER(O1410)),M1410="未確認"),"要確認：時間・根拠未確認","確認済")))))</f>
        <v/>
      </c>
      <c r="S1410" s="10" t="str">
        <f>IF(B1410="","",IF(ISNUMBER(K1410),0,1))</f>
        <v/>
      </c>
    </row>
    <row r="1411" spans="1:19" ht="24.95" customHeight="1" x14ac:dyDescent="0.2">
      <c r="A1411" s="20"/>
      <c r="B1411" s="7"/>
      <c r="C1411" s="7"/>
      <c r="D1411" s="7"/>
      <c r="E1411" s="7"/>
      <c r="F1411" s="26"/>
      <c r="G1411" s="26"/>
      <c r="H1411" s="26"/>
      <c r="I1411" s="26"/>
      <c r="J1411" s="32"/>
      <c r="K1411" s="35"/>
      <c r="L1411" s="7"/>
      <c r="M1411" s="7"/>
      <c r="N1411" s="7"/>
      <c r="O1411" s="18" t="str">
        <f>IF(B1411="","",IF(AND(ISNUMBER(F1411),ISNUMBER(I1411),I1411&gt;=F1411),ROUND((I1411-F1411)*24,4),IF(OR(F1411&lt;&gt;"",I1411&lt;&gt;""),"",IF(AND(ISNUMBER(J1411),J1411&gt;=0),J1411,""))))</f>
        <v/>
      </c>
      <c r="P1411" s="10" t="str">
        <f>IF(B1411="","",IF(AND(ISNUMBER(F1411),ISNUMBER(I1411),I1411&gt;=F1411),"実績：門司発～門司着",IF(OR(F1411&lt;&gt;"",I1411&lt;&gt;""),"要確認：時刻不足・逆転",IF(AND(ISNUMBER(J1411),J1411&gt;=0),"実績：記録の時間","未確認"))))</f>
        <v/>
      </c>
      <c r="Q1411" s="10" t="str">
        <f>IF(B1411="","",IF(ISNUMBER(A1411),YEAR(A1411)-IF(MONTH(A1411)&lt;4,1,0),""))</f>
        <v/>
      </c>
      <c r="R1411" s="10" t="str">
        <f>IF(B1411="","",IF(OR(NOT(ISNUMBER(A1411)),C1411="",D1411="",L1411="",M1411="",AND(B1411&lt;&gt;"関豊丸",B1411&lt;&gt;"長豊丸")),"要確認：対象船・基本項目",IF(OR(P1411="要確認：時刻不足・逆転",AND(ISNUMBER(G1411),ISNUMBER(H1411),H1411&lt;G1411),AND(ISNUMBER(F1411),ISNUMBER(G1411),G1411&lt;F1411),AND(ISNUMBER(H1411),ISNUMBER(I1411),I1411&lt;H1411),AND(ISNUMBER(J1411),J1411&lt;0),AND(ISNUMBER(K1411),K1411&lt;0)),"要確認：時刻・時間・料金",IF(COUNTIFS(OtherPorts[作業日],A1411,OtherPorts[曳船名],B1411,OtherPorts[船名],D1411,OtherPorts[門司港発],F1411)&gt;1,"要確認：同じ他港作業が重複",IF(OR(NOT(ISNUMBER(O1411)),M1411="未確認"),"要確認：時間・根拠未確認","確認済")))))</f>
        <v/>
      </c>
      <c r="S1411" s="10" t="str">
        <f>IF(B1411="","",IF(ISNUMBER(K1411),0,1))</f>
        <v/>
      </c>
    </row>
    <row r="1412" spans="1:19" ht="24.95" customHeight="1" x14ac:dyDescent="0.2">
      <c r="A1412" s="20"/>
      <c r="B1412" s="7"/>
      <c r="C1412" s="7"/>
      <c r="D1412" s="7"/>
      <c r="E1412" s="7"/>
      <c r="F1412" s="26"/>
      <c r="G1412" s="26"/>
      <c r="H1412" s="26"/>
      <c r="I1412" s="26"/>
      <c r="J1412" s="32"/>
      <c r="K1412" s="35"/>
      <c r="L1412" s="7"/>
      <c r="M1412" s="7"/>
      <c r="N1412" s="7"/>
      <c r="O1412" s="18" t="str">
        <f>IF(B1412="","",IF(AND(ISNUMBER(F1412),ISNUMBER(I1412),I1412&gt;=F1412),ROUND((I1412-F1412)*24,4),IF(OR(F1412&lt;&gt;"",I1412&lt;&gt;""),"",IF(AND(ISNUMBER(J1412),J1412&gt;=0),J1412,""))))</f>
        <v/>
      </c>
      <c r="P1412" s="10" t="str">
        <f>IF(B1412="","",IF(AND(ISNUMBER(F1412),ISNUMBER(I1412),I1412&gt;=F1412),"実績：門司発～門司着",IF(OR(F1412&lt;&gt;"",I1412&lt;&gt;""),"要確認：時刻不足・逆転",IF(AND(ISNUMBER(J1412),J1412&gt;=0),"実績：記録の時間","未確認"))))</f>
        <v/>
      </c>
      <c r="Q1412" s="10" t="str">
        <f>IF(B1412="","",IF(ISNUMBER(A1412),YEAR(A1412)-IF(MONTH(A1412)&lt;4,1,0),""))</f>
        <v/>
      </c>
      <c r="R1412" s="10" t="str">
        <f>IF(B1412="","",IF(OR(NOT(ISNUMBER(A1412)),C1412="",D1412="",L1412="",M1412="",AND(B1412&lt;&gt;"関豊丸",B1412&lt;&gt;"長豊丸")),"要確認：対象船・基本項目",IF(OR(P1412="要確認：時刻不足・逆転",AND(ISNUMBER(G1412),ISNUMBER(H1412),H1412&lt;G1412),AND(ISNUMBER(F1412),ISNUMBER(G1412),G1412&lt;F1412),AND(ISNUMBER(H1412),ISNUMBER(I1412),I1412&lt;H1412),AND(ISNUMBER(J1412),J1412&lt;0),AND(ISNUMBER(K1412),K1412&lt;0)),"要確認：時刻・時間・料金",IF(COUNTIFS(OtherPorts[作業日],A1412,OtherPorts[曳船名],B1412,OtherPorts[船名],D1412,OtherPorts[門司港発],F1412)&gt;1,"要確認：同じ他港作業が重複",IF(OR(NOT(ISNUMBER(O1412)),M1412="未確認"),"要確認：時間・根拠未確認","確認済")))))</f>
        <v/>
      </c>
      <c r="S1412" s="10" t="str">
        <f>IF(B1412="","",IF(ISNUMBER(K1412),0,1))</f>
        <v/>
      </c>
    </row>
    <row r="1413" spans="1:19" ht="24.95" customHeight="1" x14ac:dyDescent="0.2">
      <c r="A1413" s="20"/>
      <c r="B1413" s="7"/>
      <c r="C1413" s="7"/>
      <c r="D1413" s="7"/>
      <c r="E1413" s="7"/>
      <c r="F1413" s="26"/>
      <c r="G1413" s="26"/>
      <c r="H1413" s="26"/>
      <c r="I1413" s="26"/>
      <c r="J1413" s="32"/>
      <c r="K1413" s="35"/>
      <c r="L1413" s="7"/>
      <c r="M1413" s="7"/>
      <c r="N1413" s="7"/>
      <c r="O1413" s="18" t="str">
        <f>IF(B1413="","",IF(AND(ISNUMBER(F1413),ISNUMBER(I1413),I1413&gt;=F1413),ROUND((I1413-F1413)*24,4),IF(OR(F1413&lt;&gt;"",I1413&lt;&gt;""),"",IF(AND(ISNUMBER(J1413),J1413&gt;=0),J1413,""))))</f>
        <v/>
      </c>
      <c r="P1413" s="10" t="str">
        <f>IF(B1413="","",IF(AND(ISNUMBER(F1413),ISNUMBER(I1413),I1413&gt;=F1413),"実績：門司発～門司着",IF(OR(F1413&lt;&gt;"",I1413&lt;&gt;""),"要確認：時刻不足・逆転",IF(AND(ISNUMBER(J1413),J1413&gt;=0),"実績：記録の時間","未確認"))))</f>
        <v/>
      </c>
      <c r="Q1413" s="10" t="str">
        <f>IF(B1413="","",IF(ISNUMBER(A1413),YEAR(A1413)-IF(MONTH(A1413)&lt;4,1,0),""))</f>
        <v/>
      </c>
      <c r="R1413" s="10" t="str">
        <f>IF(B1413="","",IF(OR(NOT(ISNUMBER(A1413)),C1413="",D1413="",L1413="",M1413="",AND(B1413&lt;&gt;"関豊丸",B1413&lt;&gt;"長豊丸")),"要確認：対象船・基本項目",IF(OR(P1413="要確認：時刻不足・逆転",AND(ISNUMBER(G1413),ISNUMBER(H1413),H1413&lt;G1413),AND(ISNUMBER(F1413),ISNUMBER(G1413),G1413&lt;F1413),AND(ISNUMBER(H1413),ISNUMBER(I1413),I1413&lt;H1413),AND(ISNUMBER(J1413),J1413&lt;0),AND(ISNUMBER(K1413),K1413&lt;0)),"要確認：時刻・時間・料金",IF(COUNTIFS(OtherPorts[作業日],A1413,OtherPorts[曳船名],B1413,OtherPorts[船名],D1413,OtherPorts[門司港発],F1413)&gt;1,"要確認：同じ他港作業が重複",IF(OR(NOT(ISNUMBER(O1413)),M1413="未確認"),"要確認：時間・根拠未確認","確認済")))))</f>
        <v/>
      </c>
      <c r="S1413" s="10" t="str">
        <f>IF(B1413="","",IF(ISNUMBER(K1413),0,1))</f>
        <v/>
      </c>
    </row>
    <row r="1414" spans="1:19" ht="24.95" customHeight="1" x14ac:dyDescent="0.2">
      <c r="A1414" s="20"/>
      <c r="B1414" s="7"/>
      <c r="C1414" s="7"/>
      <c r="D1414" s="7"/>
      <c r="E1414" s="7"/>
      <c r="F1414" s="26"/>
      <c r="G1414" s="26"/>
      <c r="H1414" s="26"/>
      <c r="I1414" s="26"/>
      <c r="J1414" s="32"/>
      <c r="K1414" s="35"/>
      <c r="L1414" s="7"/>
      <c r="M1414" s="7"/>
      <c r="N1414" s="7"/>
      <c r="O1414" s="18" t="str">
        <f>IF(B1414="","",IF(AND(ISNUMBER(F1414),ISNUMBER(I1414),I1414&gt;=F1414),ROUND((I1414-F1414)*24,4),IF(OR(F1414&lt;&gt;"",I1414&lt;&gt;""),"",IF(AND(ISNUMBER(J1414),J1414&gt;=0),J1414,""))))</f>
        <v/>
      </c>
      <c r="P1414" s="10" t="str">
        <f>IF(B1414="","",IF(AND(ISNUMBER(F1414),ISNUMBER(I1414),I1414&gt;=F1414),"実績：門司発～門司着",IF(OR(F1414&lt;&gt;"",I1414&lt;&gt;""),"要確認：時刻不足・逆転",IF(AND(ISNUMBER(J1414),J1414&gt;=0),"実績：記録の時間","未確認"))))</f>
        <v/>
      </c>
      <c r="Q1414" s="10" t="str">
        <f>IF(B1414="","",IF(ISNUMBER(A1414),YEAR(A1414)-IF(MONTH(A1414)&lt;4,1,0),""))</f>
        <v/>
      </c>
      <c r="R1414" s="10" t="str">
        <f>IF(B1414="","",IF(OR(NOT(ISNUMBER(A1414)),C1414="",D1414="",L1414="",M1414="",AND(B1414&lt;&gt;"関豊丸",B1414&lt;&gt;"長豊丸")),"要確認：対象船・基本項目",IF(OR(P1414="要確認：時刻不足・逆転",AND(ISNUMBER(G1414),ISNUMBER(H1414),H1414&lt;G1414),AND(ISNUMBER(F1414),ISNUMBER(G1414),G1414&lt;F1414),AND(ISNUMBER(H1414),ISNUMBER(I1414),I1414&lt;H1414),AND(ISNUMBER(J1414),J1414&lt;0),AND(ISNUMBER(K1414),K1414&lt;0)),"要確認：時刻・時間・料金",IF(COUNTIFS(OtherPorts[作業日],A1414,OtherPorts[曳船名],B1414,OtherPorts[船名],D1414,OtherPorts[門司港発],F1414)&gt;1,"要確認：同じ他港作業が重複",IF(OR(NOT(ISNUMBER(O1414)),M1414="未確認"),"要確認：時間・根拠未確認","確認済")))))</f>
        <v/>
      </c>
      <c r="S1414" s="10" t="str">
        <f>IF(B1414="","",IF(ISNUMBER(K1414),0,1))</f>
        <v/>
      </c>
    </row>
    <row r="1415" spans="1:19" ht="24.95" customHeight="1" x14ac:dyDescent="0.2">
      <c r="A1415" s="20"/>
      <c r="B1415" s="7"/>
      <c r="C1415" s="7"/>
      <c r="D1415" s="7"/>
      <c r="E1415" s="7"/>
      <c r="F1415" s="26"/>
      <c r="G1415" s="26"/>
      <c r="H1415" s="26"/>
      <c r="I1415" s="26"/>
      <c r="J1415" s="32"/>
      <c r="K1415" s="35"/>
      <c r="L1415" s="7"/>
      <c r="M1415" s="7"/>
      <c r="N1415" s="7"/>
      <c r="O1415" s="18" t="str">
        <f>IF(B1415="","",IF(AND(ISNUMBER(F1415),ISNUMBER(I1415),I1415&gt;=F1415),ROUND((I1415-F1415)*24,4),IF(OR(F1415&lt;&gt;"",I1415&lt;&gt;""),"",IF(AND(ISNUMBER(J1415),J1415&gt;=0),J1415,""))))</f>
        <v/>
      </c>
      <c r="P1415" s="10" t="str">
        <f>IF(B1415="","",IF(AND(ISNUMBER(F1415),ISNUMBER(I1415),I1415&gt;=F1415),"実績：門司発～門司着",IF(OR(F1415&lt;&gt;"",I1415&lt;&gt;""),"要確認：時刻不足・逆転",IF(AND(ISNUMBER(J1415),J1415&gt;=0),"実績：記録の時間","未確認"))))</f>
        <v/>
      </c>
      <c r="Q1415" s="10" t="str">
        <f>IF(B1415="","",IF(ISNUMBER(A1415),YEAR(A1415)-IF(MONTH(A1415)&lt;4,1,0),""))</f>
        <v/>
      </c>
      <c r="R1415" s="10" t="str">
        <f>IF(B1415="","",IF(OR(NOT(ISNUMBER(A1415)),C1415="",D1415="",L1415="",M1415="",AND(B1415&lt;&gt;"関豊丸",B1415&lt;&gt;"長豊丸")),"要確認：対象船・基本項目",IF(OR(P1415="要確認：時刻不足・逆転",AND(ISNUMBER(G1415),ISNUMBER(H1415),H1415&lt;G1415),AND(ISNUMBER(F1415),ISNUMBER(G1415),G1415&lt;F1415),AND(ISNUMBER(H1415),ISNUMBER(I1415),I1415&lt;H1415),AND(ISNUMBER(J1415),J1415&lt;0),AND(ISNUMBER(K1415),K1415&lt;0)),"要確認：時刻・時間・料金",IF(COUNTIFS(OtherPorts[作業日],A1415,OtherPorts[曳船名],B1415,OtherPorts[船名],D1415,OtherPorts[門司港発],F1415)&gt;1,"要確認：同じ他港作業が重複",IF(OR(NOT(ISNUMBER(O1415)),M1415="未確認"),"要確認：時間・根拠未確認","確認済")))))</f>
        <v/>
      </c>
      <c r="S1415" s="10" t="str">
        <f>IF(B1415="","",IF(ISNUMBER(K1415),0,1))</f>
        <v/>
      </c>
    </row>
    <row r="1416" spans="1:19" ht="24.95" customHeight="1" x14ac:dyDescent="0.2">
      <c r="A1416" s="20"/>
      <c r="B1416" s="7"/>
      <c r="C1416" s="7"/>
      <c r="D1416" s="7"/>
      <c r="E1416" s="7"/>
      <c r="F1416" s="26"/>
      <c r="G1416" s="26"/>
      <c r="H1416" s="26"/>
      <c r="I1416" s="26"/>
      <c r="J1416" s="32"/>
      <c r="K1416" s="35"/>
      <c r="L1416" s="7"/>
      <c r="M1416" s="7"/>
      <c r="N1416" s="7"/>
      <c r="O1416" s="18" t="str">
        <f>IF(B1416="","",IF(AND(ISNUMBER(F1416),ISNUMBER(I1416),I1416&gt;=F1416),ROUND((I1416-F1416)*24,4),IF(OR(F1416&lt;&gt;"",I1416&lt;&gt;""),"",IF(AND(ISNUMBER(J1416),J1416&gt;=0),J1416,""))))</f>
        <v/>
      </c>
      <c r="P1416" s="10" t="str">
        <f>IF(B1416="","",IF(AND(ISNUMBER(F1416),ISNUMBER(I1416),I1416&gt;=F1416),"実績：門司発～門司着",IF(OR(F1416&lt;&gt;"",I1416&lt;&gt;""),"要確認：時刻不足・逆転",IF(AND(ISNUMBER(J1416),J1416&gt;=0),"実績：記録の時間","未確認"))))</f>
        <v/>
      </c>
      <c r="Q1416" s="10" t="str">
        <f>IF(B1416="","",IF(ISNUMBER(A1416),YEAR(A1416)-IF(MONTH(A1416)&lt;4,1,0),""))</f>
        <v/>
      </c>
      <c r="R1416" s="10" t="str">
        <f>IF(B1416="","",IF(OR(NOT(ISNUMBER(A1416)),C1416="",D1416="",L1416="",M1416="",AND(B1416&lt;&gt;"関豊丸",B1416&lt;&gt;"長豊丸")),"要確認：対象船・基本項目",IF(OR(P1416="要確認：時刻不足・逆転",AND(ISNUMBER(G1416),ISNUMBER(H1416),H1416&lt;G1416),AND(ISNUMBER(F1416),ISNUMBER(G1416),G1416&lt;F1416),AND(ISNUMBER(H1416),ISNUMBER(I1416),I1416&lt;H1416),AND(ISNUMBER(J1416),J1416&lt;0),AND(ISNUMBER(K1416),K1416&lt;0)),"要確認：時刻・時間・料金",IF(COUNTIFS(OtherPorts[作業日],A1416,OtherPorts[曳船名],B1416,OtherPorts[船名],D1416,OtherPorts[門司港発],F1416)&gt;1,"要確認：同じ他港作業が重複",IF(OR(NOT(ISNUMBER(O1416)),M1416="未確認"),"要確認：時間・根拠未確認","確認済")))))</f>
        <v/>
      </c>
      <c r="S1416" s="10" t="str">
        <f>IF(B1416="","",IF(ISNUMBER(K1416),0,1))</f>
        <v/>
      </c>
    </row>
    <row r="1417" spans="1:19" ht="24.95" customHeight="1" x14ac:dyDescent="0.2">
      <c r="A1417" s="20"/>
      <c r="B1417" s="7"/>
      <c r="C1417" s="7"/>
      <c r="D1417" s="7"/>
      <c r="E1417" s="7"/>
      <c r="F1417" s="26"/>
      <c r="G1417" s="26"/>
      <c r="H1417" s="26"/>
      <c r="I1417" s="26"/>
      <c r="J1417" s="32"/>
      <c r="K1417" s="35"/>
      <c r="L1417" s="7"/>
      <c r="M1417" s="7"/>
      <c r="N1417" s="7"/>
      <c r="O1417" s="18" t="str">
        <f>IF(B1417="","",IF(AND(ISNUMBER(F1417),ISNUMBER(I1417),I1417&gt;=F1417),ROUND((I1417-F1417)*24,4),IF(OR(F1417&lt;&gt;"",I1417&lt;&gt;""),"",IF(AND(ISNUMBER(J1417),J1417&gt;=0),J1417,""))))</f>
        <v/>
      </c>
      <c r="P1417" s="10" t="str">
        <f>IF(B1417="","",IF(AND(ISNUMBER(F1417),ISNUMBER(I1417),I1417&gt;=F1417),"実績：門司発～門司着",IF(OR(F1417&lt;&gt;"",I1417&lt;&gt;""),"要確認：時刻不足・逆転",IF(AND(ISNUMBER(J1417),J1417&gt;=0),"実績：記録の時間","未確認"))))</f>
        <v/>
      </c>
      <c r="Q1417" s="10" t="str">
        <f>IF(B1417="","",IF(ISNUMBER(A1417),YEAR(A1417)-IF(MONTH(A1417)&lt;4,1,0),""))</f>
        <v/>
      </c>
      <c r="R1417" s="10" t="str">
        <f>IF(B1417="","",IF(OR(NOT(ISNUMBER(A1417)),C1417="",D1417="",L1417="",M1417="",AND(B1417&lt;&gt;"関豊丸",B1417&lt;&gt;"長豊丸")),"要確認：対象船・基本項目",IF(OR(P1417="要確認：時刻不足・逆転",AND(ISNUMBER(G1417),ISNUMBER(H1417),H1417&lt;G1417),AND(ISNUMBER(F1417),ISNUMBER(G1417),G1417&lt;F1417),AND(ISNUMBER(H1417),ISNUMBER(I1417),I1417&lt;H1417),AND(ISNUMBER(J1417),J1417&lt;0),AND(ISNUMBER(K1417),K1417&lt;0)),"要確認：時刻・時間・料金",IF(COUNTIFS(OtherPorts[作業日],A1417,OtherPorts[曳船名],B1417,OtherPorts[船名],D1417,OtherPorts[門司港発],F1417)&gt;1,"要確認：同じ他港作業が重複",IF(OR(NOT(ISNUMBER(O1417)),M1417="未確認"),"要確認：時間・根拠未確認","確認済")))))</f>
        <v/>
      </c>
      <c r="S1417" s="10" t="str">
        <f>IF(B1417="","",IF(ISNUMBER(K1417),0,1))</f>
        <v/>
      </c>
    </row>
    <row r="1418" spans="1:19" ht="24.95" customHeight="1" x14ac:dyDescent="0.2">
      <c r="A1418" s="20"/>
      <c r="B1418" s="7"/>
      <c r="C1418" s="7"/>
      <c r="D1418" s="7"/>
      <c r="E1418" s="7"/>
      <c r="F1418" s="26"/>
      <c r="G1418" s="26"/>
      <c r="H1418" s="26"/>
      <c r="I1418" s="26"/>
      <c r="J1418" s="32"/>
      <c r="K1418" s="35"/>
      <c r="L1418" s="7"/>
      <c r="M1418" s="7"/>
      <c r="N1418" s="7"/>
      <c r="O1418" s="18" t="str">
        <f>IF(B1418="","",IF(AND(ISNUMBER(F1418),ISNUMBER(I1418),I1418&gt;=F1418),ROUND((I1418-F1418)*24,4),IF(OR(F1418&lt;&gt;"",I1418&lt;&gt;""),"",IF(AND(ISNUMBER(J1418),J1418&gt;=0),J1418,""))))</f>
        <v/>
      </c>
      <c r="P1418" s="10" t="str">
        <f>IF(B1418="","",IF(AND(ISNUMBER(F1418),ISNUMBER(I1418),I1418&gt;=F1418),"実績：門司発～門司着",IF(OR(F1418&lt;&gt;"",I1418&lt;&gt;""),"要確認：時刻不足・逆転",IF(AND(ISNUMBER(J1418),J1418&gt;=0),"実績：記録の時間","未確認"))))</f>
        <v/>
      </c>
      <c r="Q1418" s="10" t="str">
        <f>IF(B1418="","",IF(ISNUMBER(A1418),YEAR(A1418)-IF(MONTH(A1418)&lt;4,1,0),""))</f>
        <v/>
      </c>
      <c r="R1418" s="10" t="str">
        <f>IF(B1418="","",IF(OR(NOT(ISNUMBER(A1418)),C1418="",D1418="",L1418="",M1418="",AND(B1418&lt;&gt;"関豊丸",B1418&lt;&gt;"長豊丸")),"要確認：対象船・基本項目",IF(OR(P1418="要確認：時刻不足・逆転",AND(ISNUMBER(G1418),ISNUMBER(H1418),H1418&lt;G1418),AND(ISNUMBER(F1418),ISNUMBER(G1418),G1418&lt;F1418),AND(ISNUMBER(H1418),ISNUMBER(I1418),I1418&lt;H1418),AND(ISNUMBER(J1418),J1418&lt;0),AND(ISNUMBER(K1418),K1418&lt;0)),"要確認：時刻・時間・料金",IF(COUNTIFS(OtherPorts[作業日],A1418,OtherPorts[曳船名],B1418,OtherPorts[船名],D1418,OtherPorts[門司港発],F1418)&gt;1,"要確認：同じ他港作業が重複",IF(OR(NOT(ISNUMBER(O1418)),M1418="未確認"),"要確認：時間・根拠未確認","確認済")))))</f>
        <v/>
      </c>
      <c r="S1418" s="10" t="str">
        <f>IF(B1418="","",IF(ISNUMBER(K1418),0,1))</f>
        <v/>
      </c>
    </row>
    <row r="1419" spans="1:19" ht="24.95" customHeight="1" x14ac:dyDescent="0.2">
      <c r="A1419" s="20"/>
      <c r="B1419" s="7"/>
      <c r="C1419" s="7"/>
      <c r="D1419" s="7"/>
      <c r="E1419" s="7"/>
      <c r="F1419" s="26"/>
      <c r="G1419" s="26"/>
      <c r="H1419" s="26"/>
      <c r="I1419" s="26"/>
      <c r="J1419" s="32"/>
      <c r="K1419" s="35"/>
      <c r="L1419" s="7"/>
      <c r="M1419" s="7"/>
      <c r="N1419" s="7"/>
      <c r="O1419" s="18" t="str">
        <f>IF(B1419="","",IF(AND(ISNUMBER(F1419),ISNUMBER(I1419),I1419&gt;=F1419),ROUND((I1419-F1419)*24,4),IF(OR(F1419&lt;&gt;"",I1419&lt;&gt;""),"",IF(AND(ISNUMBER(J1419),J1419&gt;=0),J1419,""))))</f>
        <v/>
      </c>
      <c r="P1419" s="10" t="str">
        <f>IF(B1419="","",IF(AND(ISNUMBER(F1419),ISNUMBER(I1419),I1419&gt;=F1419),"実績：門司発～門司着",IF(OR(F1419&lt;&gt;"",I1419&lt;&gt;""),"要確認：時刻不足・逆転",IF(AND(ISNUMBER(J1419),J1419&gt;=0),"実績：記録の時間","未確認"))))</f>
        <v/>
      </c>
      <c r="Q1419" s="10" t="str">
        <f>IF(B1419="","",IF(ISNUMBER(A1419),YEAR(A1419)-IF(MONTH(A1419)&lt;4,1,0),""))</f>
        <v/>
      </c>
      <c r="R1419" s="10" t="str">
        <f>IF(B1419="","",IF(OR(NOT(ISNUMBER(A1419)),C1419="",D1419="",L1419="",M1419="",AND(B1419&lt;&gt;"関豊丸",B1419&lt;&gt;"長豊丸")),"要確認：対象船・基本項目",IF(OR(P1419="要確認：時刻不足・逆転",AND(ISNUMBER(G1419),ISNUMBER(H1419),H1419&lt;G1419),AND(ISNUMBER(F1419),ISNUMBER(G1419),G1419&lt;F1419),AND(ISNUMBER(H1419),ISNUMBER(I1419),I1419&lt;H1419),AND(ISNUMBER(J1419),J1419&lt;0),AND(ISNUMBER(K1419),K1419&lt;0)),"要確認：時刻・時間・料金",IF(COUNTIFS(OtherPorts[作業日],A1419,OtherPorts[曳船名],B1419,OtherPorts[船名],D1419,OtherPorts[門司港発],F1419)&gt;1,"要確認：同じ他港作業が重複",IF(OR(NOT(ISNUMBER(O1419)),M1419="未確認"),"要確認：時間・根拠未確認","確認済")))))</f>
        <v/>
      </c>
      <c r="S1419" s="10" t="str">
        <f>IF(B1419="","",IF(ISNUMBER(K1419),0,1))</f>
        <v/>
      </c>
    </row>
    <row r="1420" spans="1:19" ht="24.95" customHeight="1" x14ac:dyDescent="0.2">
      <c r="A1420" s="20"/>
      <c r="B1420" s="7"/>
      <c r="C1420" s="7"/>
      <c r="D1420" s="7"/>
      <c r="E1420" s="7"/>
      <c r="F1420" s="26"/>
      <c r="G1420" s="26"/>
      <c r="H1420" s="26"/>
      <c r="I1420" s="26"/>
      <c r="J1420" s="32"/>
      <c r="K1420" s="35"/>
      <c r="L1420" s="7"/>
      <c r="M1420" s="7"/>
      <c r="N1420" s="7"/>
      <c r="O1420" s="18" t="str">
        <f>IF(B1420="","",IF(AND(ISNUMBER(F1420),ISNUMBER(I1420),I1420&gt;=F1420),ROUND((I1420-F1420)*24,4),IF(OR(F1420&lt;&gt;"",I1420&lt;&gt;""),"",IF(AND(ISNUMBER(J1420),J1420&gt;=0),J1420,""))))</f>
        <v/>
      </c>
      <c r="P1420" s="10" t="str">
        <f>IF(B1420="","",IF(AND(ISNUMBER(F1420),ISNUMBER(I1420),I1420&gt;=F1420),"実績：門司発～門司着",IF(OR(F1420&lt;&gt;"",I1420&lt;&gt;""),"要確認：時刻不足・逆転",IF(AND(ISNUMBER(J1420),J1420&gt;=0),"実績：記録の時間","未確認"))))</f>
        <v/>
      </c>
      <c r="Q1420" s="10" t="str">
        <f>IF(B1420="","",IF(ISNUMBER(A1420),YEAR(A1420)-IF(MONTH(A1420)&lt;4,1,0),""))</f>
        <v/>
      </c>
      <c r="R1420" s="10" t="str">
        <f>IF(B1420="","",IF(OR(NOT(ISNUMBER(A1420)),C1420="",D1420="",L1420="",M1420="",AND(B1420&lt;&gt;"関豊丸",B1420&lt;&gt;"長豊丸")),"要確認：対象船・基本項目",IF(OR(P1420="要確認：時刻不足・逆転",AND(ISNUMBER(G1420),ISNUMBER(H1420),H1420&lt;G1420),AND(ISNUMBER(F1420),ISNUMBER(G1420),G1420&lt;F1420),AND(ISNUMBER(H1420),ISNUMBER(I1420),I1420&lt;H1420),AND(ISNUMBER(J1420),J1420&lt;0),AND(ISNUMBER(K1420),K1420&lt;0)),"要確認：時刻・時間・料金",IF(COUNTIFS(OtherPorts[作業日],A1420,OtherPorts[曳船名],B1420,OtherPorts[船名],D1420,OtherPorts[門司港発],F1420)&gt;1,"要確認：同じ他港作業が重複",IF(OR(NOT(ISNUMBER(O1420)),M1420="未確認"),"要確認：時間・根拠未確認","確認済")))))</f>
        <v/>
      </c>
      <c r="S1420" s="10" t="str">
        <f>IF(B1420="","",IF(ISNUMBER(K1420),0,1))</f>
        <v/>
      </c>
    </row>
    <row r="1421" spans="1:19" ht="24.95" customHeight="1" x14ac:dyDescent="0.2">
      <c r="A1421" s="20"/>
      <c r="B1421" s="7"/>
      <c r="C1421" s="7"/>
      <c r="D1421" s="7"/>
      <c r="E1421" s="7"/>
      <c r="F1421" s="26"/>
      <c r="G1421" s="26"/>
      <c r="H1421" s="26"/>
      <c r="I1421" s="26"/>
      <c r="J1421" s="32"/>
      <c r="K1421" s="35"/>
      <c r="L1421" s="7"/>
      <c r="M1421" s="7"/>
      <c r="N1421" s="7"/>
      <c r="O1421" s="18" t="str">
        <f>IF(B1421="","",IF(AND(ISNUMBER(F1421),ISNUMBER(I1421),I1421&gt;=F1421),ROUND((I1421-F1421)*24,4),IF(OR(F1421&lt;&gt;"",I1421&lt;&gt;""),"",IF(AND(ISNUMBER(J1421),J1421&gt;=0),J1421,""))))</f>
        <v/>
      </c>
      <c r="P1421" s="10" t="str">
        <f>IF(B1421="","",IF(AND(ISNUMBER(F1421),ISNUMBER(I1421),I1421&gt;=F1421),"実績：門司発～門司着",IF(OR(F1421&lt;&gt;"",I1421&lt;&gt;""),"要確認：時刻不足・逆転",IF(AND(ISNUMBER(J1421),J1421&gt;=0),"実績：記録の時間","未確認"))))</f>
        <v/>
      </c>
      <c r="Q1421" s="10" t="str">
        <f>IF(B1421="","",IF(ISNUMBER(A1421),YEAR(A1421)-IF(MONTH(A1421)&lt;4,1,0),""))</f>
        <v/>
      </c>
      <c r="R1421" s="10" t="str">
        <f>IF(B1421="","",IF(OR(NOT(ISNUMBER(A1421)),C1421="",D1421="",L1421="",M1421="",AND(B1421&lt;&gt;"関豊丸",B1421&lt;&gt;"長豊丸")),"要確認：対象船・基本項目",IF(OR(P1421="要確認：時刻不足・逆転",AND(ISNUMBER(G1421),ISNUMBER(H1421),H1421&lt;G1421),AND(ISNUMBER(F1421),ISNUMBER(G1421),G1421&lt;F1421),AND(ISNUMBER(H1421),ISNUMBER(I1421),I1421&lt;H1421),AND(ISNUMBER(J1421),J1421&lt;0),AND(ISNUMBER(K1421),K1421&lt;0)),"要確認：時刻・時間・料金",IF(COUNTIFS(OtherPorts[作業日],A1421,OtherPorts[曳船名],B1421,OtherPorts[船名],D1421,OtherPorts[門司港発],F1421)&gt;1,"要確認：同じ他港作業が重複",IF(OR(NOT(ISNUMBER(O1421)),M1421="未確認"),"要確認：時間・根拠未確認","確認済")))))</f>
        <v/>
      </c>
      <c r="S1421" s="10" t="str">
        <f>IF(B1421="","",IF(ISNUMBER(K1421),0,1))</f>
        <v/>
      </c>
    </row>
    <row r="1422" spans="1:19" ht="24.95" customHeight="1" x14ac:dyDescent="0.2">
      <c r="A1422" s="20"/>
      <c r="B1422" s="7"/>
      <c r="C1422" s="7"/>
      <c r="D1422" s="7"/>
      <c r="E1422" s="7"/>
      <c r="F1422" s="26"/>
      <c r="G1422" s="26"/>
      <c r="H1422" s="26"/>
      <c r="I1422" s="26"/>
      <c r="J1422" s="32"/>
      <c r="K1422" s="35"/>
      <c r="L1422" s="7"/>
      <c r="M1422" s="7"/>
      <c r="N1422" s="7"/>
      <c r="O1422" s="18" t="str">
        <f>IF(B1422="","",IF(AND(ISNUMBER(F1422),ISNUMBER(I1422),I1422&gt;=F1422),ROUND((I1422-F1422)*24,4),IF(OR(F1422&lt;&gt;"",I1422&lt;&gt;""),"",IF(AND(ISNUMBER(J1422),J1422&gt;=0),J1422,""))))</f>
        <v/>
      </c>
      <c r="P1422" s="10" t="str">
        <f>IF(B1422="","",IF(AND(ISNUMBER(F1422),ISNUMBER(I1422),I1422&gt;=F1422),"実績：門司発～門司着",IF(OR(F1422&lt;&gt;"",I1422&lt;&gt;""),"要確認：時刻不足・逆転",IF(AND(ISNUMBER(J1422),J1422&gt;=0),"実績：記録の時間","未確認"))))</f>
        <v/>
      </c>
      <c r="Q1422" s="10" t="str">
        <f>IF(B1422="","",IF(ISNUMBER(A1422),YEAR(A1422)-IF(MONTH(A1422)&lt;4,1,0),""))</f>
        <v/>
      </c>
      <c r="R1422" s="10" t="str">
        <f>IF(B1422="","",IF(OR(NOT(ISNUMBER(A1422)),C1422="",D1422="",L1422="",M1422="",AND(B1422&lt;&gt;"関豊丸",B1422&lt;&gt;"長豊丸")),"要確認：対象船・基本項目",IF(OR(P1422="要確認：時刻不足・逆転",AND(ISNUMBER(G1422),ISNUMBER(H1422),H1422&lt;G1422),AND(ISNUMBER(F1422),ISNUMBER(G1422),G1422&lt;F1422),AND(ISNUMBER(H1422),ISNUMBER(I1422),I1422&lt;H1422),AND(ISNUMBER(J1422),J1422&lt;0),AND(ISNUMBER(K1422),K1422&lt;0)),"要確認：時刻・時間・料金",IF(COUNTIFS(OtherPorts[作業日],A1422,OtherPorts[曳船名],B1422,OtherPorts[船名],D1422,OtherPorts[門司港発],F1422)&gt;1,"要確認：同じ他港作業が重複",IF(OR(NOT(ISNUMBER(O1422)),M1422="未確認"),"要確認：時間・根拠未確認","確認済")))))</f>
        <v/>
      </c>
      <c r="S1422" s="10" t="str">
        <f>IF(B1422="","",IF(ISNUMBER(K1422),0,1))</f>
        <v/>
      </c>
    </row>
    <row r="1423" spans="1:19" ht="24.95" customHeight="1" x14ac:dyDescent="0.2">
      <c r="A1423" s="20"/>
      <c r="B1423" s="7"/>
      <c r="C1423" s="7"/>
      <c r="D1423" s="7"/>
      <c r="E1423" s="7"/>
      <c r="F1423" s="26"/>
      <c r="G1423" s="26"/>
      <c r="H1423" s="26"/>
      <c r="I1423" s="26"/>
      <c r="J1423" s="32"/>
      <c r="K1423" s="35"/>
      <c r="L1423" s="7"/>
      <c r="M1423" s="7"/>
      <c r="N1423" s="7"/>
      <c r="O1423" s="18" t="str">
        <f>IF(B1423="","",IF(AND(ISNUMBER(F1423),ISNUMBER(I1423),I1423&gt;=F1423),ROUND((I1423-F1423)*24,4),IF(OR(F1423&lt;&gt;"",I1423&lt;&gt;""),"",IF(AND(ISNUMBER(J1423),J1423&gt;=0),J1423,""))))</f>
        <v/>
      </c>
      <c r="P1423" s="10" t="str">
        <f>IF(B1423="","",IF(AND(ISNUMBER(F1423),ISNUMBER(I1423),I1423&gt;=F1423),"実績：門司発～門司着",IF(OR(F1423&lt;&gt;"",I1423&lt;&gt;""),"要確認：時刻不足・逆転",IF(AND(ISNUMBER(J1423),J1423&gt;=0),"実績：記録の時間","未確認"))))</f>
        <v/>
      </c>
      <c r="Q1423" s="10" t="str">
        <f>IF(B1423="","",IF(ISNUMBER(A1423),YEAR(A1423)-IF(MONTH(A1423)&lt;4,1,0),""))</f>
        <v/>
      </c>
      <c r="R1423" s="10" t="str">
        <f>IF(B1423="","",IF(OR(NOT(ISNUMBER(A1423)),C1423="",D1423="",L1423="",M1423="",AND(B1423&lt;&gt;"関豊丸",B1423&lt;&gt;"長豊丸")),"要確認：対象船・基本項目",IF(OR(P1423="要確認：時刻不足・逆転",AND(ISNUMBER(G1423),ISNUMBER(H1423),H1423&lt;G1423),AND(ISNUMBER(F1423),ISNUMBER(G1423),G1423&lt;F1423),AND(ISNUMBER(H1423),ISNUMBER(I1423),I1423&lt;H1423),AND(ISNUMBER(J1423),J1423&lt;0),AND(ISNUMBER(K1423),K1423&lt;0)),"要確認：時刻・時間・料金",IF(COUNTIFS(OtherPorts[作業日],A1423,OtherPorts[曳船名],B1423,OtherPorts[船名],D1423,OtherPorts[門司港発],F1423)&gt;1,"要確認：同じ他港作業が重複",IF(OR(NOT(ISNUMBER(O1423)),M1423="未確認"),"要確認：時間・根拠未確認","確認済")))))</f>
        <v/>
      </c>
      <c r="S1423" s="10" t="str">
        <f>IF(B1423="","",IF(ISNUMBER(K1423),0,1))</f>
        <v/>
      </c>
    </row>
    <row r="1424" spans="1:19" ht="24.95" customHeight="1" x14ac:dyDescent="0.2">
      <c r="A1424" s="20"/>
      <c r="B1424" s="7"/>
      <c r="C1424" s="7"/>
      <c r="D1424" s="7"/>
      <c r="E1424" s="7"/>
      <c r="F1424" s="26"/>
      <c r="G1424" s="26"/>
      <c r="H1424" s="26"/>
      <c r="I1424" s="26"/>
      <c r="J1424" s="32"/>
      <c r="K1424" s="35"/>
      <c r="L1424" s="7"/>
      <c r="M1424" s="7"/>
      <c r="N1424" s="7"/>
      <c r="O1424" s="18" t="str">
        <f>IF(B1424="","",IF(AND(ISNUMBER(F1424),ISNUMBER(I1424),I1424&gt;=F1424),ROUND((I1424-F1424)*24,4),IF(OR(F1424&lt;&gt;"",I1424&lt;&gt;""),"",IF(AND(ISNUMBER(J1424),J1424&gt;=0),J1424,""))))</f>
        <v/>
      </c>
      <c r="P1424" s="10" t="str">
        <f>IF(B1424="","",IF(AND(ISNUMBER(F1424),ISNUMBER(I1424),I1424&gt;=F1424),"実績：門司発～門司着",IF(OR(F1424&lt;&gt;"",I1424&lt;&gt;""),"要確認：時刻不足・逆転",IF(AND(ISNUMBER(J1424),J1424&gt;=0),"実績：記録の時間","未確認"))))</f>
        <v/>
      </c>
      <c r="Q1424" s="10" t="str">
        <f>IF(B1424="","",IF(ISNUMBER(A1424),YEAR(A1424)-IF(MONTH(A1424)&lt;4,1,0),""))</f>
        <v/>
      </c>
      <c r="R1424" s="10" t="str">
        <f>IF(B1424="","",IF(OR(NOT(ISNUMBER(A1424)),C1424="",D1424="",L1424="",M1424="",AND(B1424&lt;&gt;"関豊丸",B1424&lt;&gt;"長豊丸")),"要確認：対象船・基本項目",IF(OR(P1424="要確認：時刻不足・逆転",AND(ISNUMBER(G1424),ISNUMBER(H1424),H1424&lt;G1424),AND(ISNUMBER(F1424),ISNUMBER(G1424),G1424&lt;F1424),AND(ISNUMBER(H1424),ISNUMBER(I1424),I1424&lt;H1424),AND(ISNUMBER(J1424),J1424&lt;0),AND(ISNUMBER(K1424),K1424&lt;0)),"要確認：時刻・時間・料金",IF(COUNTIFS(OtherPorts[作業日],A1424,OtherPorts[曳船名],B1424,OtherPorts[船名],D1424,OtherPorts[門司港発],F1424)&gt;1,"要確認：同じ他港作業が重複",IF(OR(NOT(ISNUMBER(O1424)),M1424="未確認"),"要確認：時間・根拠未確認","確認済")))))</f>
        <v/>
      </c>
      <c r="S1424" s="10" t="str">
        <f>IF(B1424="","",IF(ISNUMBER(K1424),0,1))</f>
        <v/>
      </c>
    </row>
    <row r="1425" spans="1:19" ht="24.95" customHeight="1" x14ac:dyDescent="0.2">
      <c r="A1425" s="20"/>
      <c r="B1425" s="7"/>
      <c r="C1425" s="7"/>
      <c r="D1425" s="7"/>
      <c r="E1425" s="7"/>
      <c r="F1425" s="26"/>
      <c r="G1425" s="26"/>
      <c r="H1425" s="26"/>
      <c r="I1425" s="26"/>
      <c r="J1425" s="32"/>
      <c r="K1425" s="35"/>
      <c r="L1425" s="7"/>
      <c r="M1425" s="7"/>
      <c r="N1425" s="7"/>
      <c r="O1425" s="18" t="str">
        <f>IF(B1425="","",IF(AND(ISNUMBER(F1425),ISNUMBER(I1425),I1425&gt;=F1425),ROUND((I1425-F1425)*24,4),IF(OR(F1425&lt;&gt;"",I1425&lt;&gt;""),"",IF(AND(ISNUMBER(J1425),J1425&gt;=0),J1425,""))))</f>
        <v/>
      </c>
      <c r="P1425" s="10" t="str">
        <f>IF(B1425="","",IF(AND(ISNUMBER(F1425),ISNUMBER(I1425),I1425&gt;=F1425),"実績：門司発～門司着",IF(OR(F1425&lt;&gt;"",I1425&lt;&gt;""),"要確認：時刻不足・逆転",IF(AND(ISNUMBER(J1425),J1425&gt;=0),"実績：記録の時間","未確認"))))</f>
        <v/>
      </c>
      <c r="Q1425" s="10" t="str">
        <f>IF(B1425="","",IF(ISNUMBER(A1425),YEAR(A1425)-IF(MONTH(A1425)&lt;4,1,0),""))</f>
        <v/>
      </c>
      <c r="R1425" s="10" t="str">
        <f>IF(B1425="","",IF(OR(NOT(ISNUMBER(A1425)),C1425="",D1425="",L1425="",M1425="",AND(B1425&lt;&gt;"関豊丸",B1425&lt;&gt;"長豊丸")),"要確認：対象船・基本項目",IF(OR(P1425="要確認：時刻不足・逆転",AND(ISNUMBER(G1425),ISNUMBER(H1425),H1425&lt;G1425),AND(ISNUMBER(F1425),ISNUMBER(G1425),G1425&lt;F1425),AND(ISNUMBER(H1425),ISNUMBER(I1425),I1425&lt;H1425),AND(ISNUMBER(J1425),J1425&lt;0),AND(ISNUMBER(K1425),K1425&lt;0)),"要確認：時刻・時間・料金",IF(COUNTIFS(OtherPorts[作業日],A1425,OtherPorts[曳船名],B1425,OtherPorts[船名],D1425,OtherPorts[門司港発],F1425)&gt;1,"要確認：同じ他港作業が重複",IF(OR(NOT(ISNUMBER(O1425)),M1425="未確認"),"要確認：時間・根拠未確認","確認済")))))</f>
        <v/>
      </c>
      <c r="S1425" s="10" t="str">
        <f>IF(B1425="","",IF(ISNUMBER(K1425),0,1))</f>
        <v/>
      </c>
    </row>
    <row r="1426" spans="1:19" ht="24.95" customHeight="1" x14ac:dyDescent="0.2">
      <c r="A1426" s="20"/>
      <c r="B1426" s="7"/>
      <c r="C1426" s="7"/>
      <c r="D1426" s="7"/>
      <c r="E1426" s="7"/>
      <c r="F1426" s="26"/>
      <c r="G1426" s="26"/>
      <c r="H1426" s="26"/>
      <c r="I1426" s="26"/>
      <c r="J1426" s="32"/>
      <c r="K1426" s="35"/>
      <c r="L1426" s="7"/>
      <c r="M1426" s="7"/>
      <c r="N1426" s="7"/>
      <c r="O1426" s="18" t="str">
        <f>IF(B1426="","",IF(AND(ISNUMBER(F1426),ISNUMBER(I1426),I1426&gt;=F1426),ROUND((I1426-F1426)*24,4),IF(OR(F1426&lt;&gt;"",I1426&lt;&gt;""),"",IF(AND(ISNUMBER(J1426),J1426&gt;=0),J1426,""))))</f>
        <v/>
      </c>
      <c r="P1426" s="10" t="str">
        <f>IF(B1426="","",IF(AND(ISNUMBER(F1426),ISNUMBER(I1426),I1426&gt;=F1426),"実績：門司発～門司着",IF(OR(F1426&lt;&gt;"",I1426&lt;&gt;""),"要確認：時刻不足・逆転",IF(AND(ISNUMBER(J1426),J1426&gt;=0),"実績：記録の時間","未確認"))))</f>
        <v/>
      </c>
      <c r="Q1426" s="10" t="str">
        <f>IF(B1426="","",IF(ISNUMBER(A1426),YEAR(A1426)-IF(MONTH(A1426)&lt;4,1,0),""))</f>
        <v/>
      </c>
      <c r="R1426" s="10" t="str">
        <f>IF(B1426="","",IF(OR(NOT(ISNUMBER(A1426)),C1426="",D1426="",L1426="",M1426="",AND(B1426&lt;&gt;"関豊丸",B1426&lt;&gt;"長豊丸")),"要確認：対象船・基本項目",IF(OR(P1426="要確認：時刻不足・逆転",AND(ISNUMBER(G1426),ISNUMBER(H1426),H1426&lt;G1426),AND(ISNUMBER(F1426),ISNUMBER(G1426),G1426&lt;F1426),AND(ISNUMBER(H1426),ISNUMBER(I1426),I1426&lt;H1426),AND(ISNUMBER(J1426),J1426&lt;0),AND(ISNUMBER(K1426),K1426&lt;0)),"要確認：時刻・時間・料金",IF(COUNTIFS(OtherPorts[作業日],A1426,OtherPorts[曳船名],B1426,OtherPorts[船名],D1426,OtherPorts[門司港発],F1426)&gt;1,"要確認：同じ他港作業が重複",IF(OR(NOT(ISNUMBER(O1426)),M1426="未確認"),"要確認：時間・根拠未確認","確認済")))))</f>
        <v/>
      </c>
      <c r="S1426" s="10" t="str">
        <f>IF(B1426="","",IF(ISNUMBER(K1426),0,1))</f>
        <v/>
      </c>
    </row>
    <row r="1427" spans="1:19" ht="24.95" customHeight="1" x14ac:dyDescent="0.2">
      <c r="A1427" s="20"/>
      <c r="B1427" s="7"/>
      <c r="C1427" s="7"/>
      <c r="D1427" s="7"/>
      <c r="E1427" s="7"/>
      <c r="F1427" s="26"/>
      <c r="G1427" s="26"/>
      <c r="H1427" s="26"/>
      <c r="I1427" s="26"/>
      <c r="J1427" s="32"/>
      <c r="K1427" s="35"/>
      <c r="L1427" s="7"/>
      <c r="M1427" s="7"/>
      <c r="N1427" s="7"/>
      <c r="O1427" s="18" t="str">
        <f>IF(B1427="","",IF(AND(ISNUMBER(F1427),ISNUMBER(I1427),I1427&gt;=F1427),ROUND((I1427-F1427)*24,4),IF(OR(F1427&lt;&gt;"",I1427&lt;&gt;""),"",IF(AND(ISNUMBER(J1427),J1427&gt;=0),J1427,""))))</f>
        <v/>
      </c>
      <c r="P1427" s="10" t="str">
        <f>IF(B1427="","",IF(AND(ISNUMBER(F1427),ISNUMBER(I1427),I1427&gt;=F1427),"実績：門司発～門司着",IF(OR(F1427&lt;&gt;"",I1427&lt;&gt;""),"要確認：時刻不足・逆転",IF(AND(ISNUMBER(J1427),J1427&gt;=0),"実績：記録の時間","未確認"))))</f>
        <v/>
      </c>
      <c r="Q1427" s="10" t="str">
        <f>IF(B1427="","",IF(ISNUMBER(A1427),YEAR(A1427)-IF(MONTH(A1427)&lt;4,1,0),""))</f>
        <v/>
      </c>
      <c r="R1427" s="10" t="str">
        <f>IF(B1427="","",IF(OR(NOT(ISNUMBER(A1427)),C1427="",D1427="",L1427="",M1427="",AND(B1427&lt;&gt;"関豊丸",B1427&lt;&gt;"長豊丸")),"要確認：対象船・基本項目",IF(OR(P1427="要確認：時刻不足・逆転",AND(ISNUMBER(G1427),ISNUMBER(H1427),H1427&lt;G1427),AND(ISNUMBER(F1427),ISNUMBER(G1427),G1427&lt;F1427),AND(ISNUMBER(H1427),ISNUMBER(I1427),I1427&lt;H1427),AND(ISNUMBER(J1427),J1427&lt;0),AND(ISNUMBER(K1427),K1427&lt;0)),"要確認：時刻・時間・料金",IF(COUNTIFS(OtherPorts[作業日],A1427,OtherPorts[曳船名],B1427,OtherPorts[船名],D1427,OtherPorts[門司港発],F1427)&gt;1,"要確認：同じ他港作業が重複",IF(OR(NOT(ISNUMBER(O1427)),M1427="未確認"),"要確認：時間・根拠未確認","確認済")))))</f>
        <v/>
      </c>
      <c r="S1427" s="10" t="str">
        <f>IF(B1427="","",IF(ISNUMBER(K1427),0,1))</f>
        <v/>
      </c>
    </row>
    <row r="1428" spans="1:19" ht="24.95" customHeight="1" x14ac:dyDescent="0.2">
      <c r="A1428" s="20"/>
      <c r="B1428" s="7"/>
      <c r="C1428" s="7"/>
      <c r="D1428" s="7"/>
      <c r="E1428" s="7"/>
      <c r="F1428" s="26"/>
      <c r="G1428" s="26"/>
      <c r="H1428" s="26"/>
      <c r="I1428" s="26"/>
      <c r="J1428" s="32"/>
      <c r="K1428" s="35"/>
      <c r="L1428" s="7"/>
      <c r="M1428" s="7"/>
      <c r="N1428" s="7"/>
      <c r="O1428" s="18" t="str">
        <f>IF(B1428="","",IF(AND(ISNUMBER(F1428),ISNUMBER(I1428),I1428&gt;=F1428),ROUND((I1428-F1428)*24,4),IF(OR(F1428&lt;&gt;"",I1428&lt;&gt;""),"",IF(AND(ISNUMBER(J1428),J1428&gt;=0),J1428,""))))</f>
        <v/>
      </c>
      <c r="P1428" s="10" t="str">
        <f>IF(B1428="","",IF(AND(ISNUMBER(F1428),ISNUMBER(I1428),I1428&gt;=F1428),"実績：門司発～門司着",IF(OR(F1428&lt;&gt;"",I1428&lt;&gt;""),"要確認：時刻不足・逆転",IF(AND(ISNUMBER(J1428),J1428&gt;=0),"実績：記録の時間","未確認"))))</f>
        <v/>
      </c>
      <c r="Q1428" s="10" t="str">
        <f>IF(B1428="","",IF(ISNUMBER(A1428),YEAR(A1428)-IF(MONTH(A1428)&lt;4,1,0),""))</f>
        <v/>
      </c>
      <c r="R1428" s="10" t="str">
        <f>IF(B1428="","",IF(OR(NOT(ISNUMBER(A1428)),C1428="",D1428="",L1428="",M1428="",AND(B1428&lt;&gt;"関豊丸",B1428&lt;&gt;"長豊丸")),"要確認：対象船・基本項目",IF(OR(P1428="要確認：時刻不足・逆転",AND(ISNUMBER(G1428),ISNUMBER(H1428),H1428&lt;G1428),AND(ISNUMBER(F1428),ISNUMBER(G1428),G1428&lt;F1428),AND(ISNUMBER(H1428),ISNUMBER(I1428),I1428&lt;H1428),AND(ISNUMBER(J1428),J1428&lt;0),AND(ISNUMBER(K1428),K1428&lt;0)),"要確認：時刻・時間・料金",IF(COUNTIFS(OtherPorts[作業日],A1428,OtherPorts[曳船名],B1428,OtherPorts[船名],D1428,OtherPorts[門司港発],F1428)&gt;1,"要確認：同じ他港作業が重複",IF(OR(NOT(ISNUMBER(O1428)),M1428="未確認"),"要確認：時間・根拠未確認","確認済")))))</f>
        <v/>
      </c>
      <c r="S1428" s="10" t="str">
        <f>IF(B1428="","",IF(ISNUMBER(K1428),0,1))</f>
        <v/>
      </c>
    </row>
    <row r="1429" spans="1:19" ht="24.95" customHeight="1" x14ac:dyDescent="0.2">
      <c r="A1429" s="20"/>
      <c r="B1429" s="7"/>
      <c r="C1429" s="7"/>
      <c r="D1429" s="7"/>
      <c r="E1429" s="7"/>
      <c r="F1429" s="26"/>
      <c r="G1429" s="26"/>
      <c r="H1429" s="26"/>
      <c r="I1429" s="26"/>
      <c r="J1429" s="32"/>
      <c r="K1429" s="35"/>
      <c r="L1429" s="7"/>
      <c r="M1429" s="7"/>
      <c r="N1429" s="7"/>
      <c r="O1429" s="18" t="str">
        <f>IF(B1429="","",IF(AND(ISNUMBER(F1429),ISNUMBER(I1429),I1429&gt;=F1429),ROUND((I1429-F1429)*24,4),IF(OR(F1429&lt;&gt;"",I1429&lt;&gt;""),"",IF(AND(ISNUMBER(J1429),J1429&gt;=0),J1429,""))))</f>
        <v/>
      </c>
      <c r="P1429" s="10" t="str">
        <f>IF(B1429="","",IF(AND(ISNUMBER(F1429),ISNUMBER(I1429),I1429&gt;=F1429),"実績：門司発～門司着",IF(OR(F1429&lt;&gt;"",I1429&lt;&gt;""),"要確認：時刻不足・逆転",IF(AND(ISNUMBER(J1429),J1429&gt;=0),"実績：記録の時間","未確認"))))</f>
        <v/>
      </c>
      <c r="Q1429" s="10" t="str">
        <f>IF(B1429="","",IF(ISNUMBER(A1429),YEAR(A1429)-IF(MONTH(A1429)&lt;4,1,0),""))</f>
        <v/>
      </c>
      <c r="R1429" s="10" t="str">
        <f>IF(B1429="","",IF(OR(NOT(ISNUMBER(A1429)),C1429="",D1429="",L1429="",M1429="",AND(B1429&lt;&gt;"関豊丸",B1429&lt;&gt;"長豊丸")),"要確認：対象船・基本項目",IF(OR(P1429="要確認：時刻不足・逆転",AND(ISNUMBER(G1429),ISNUMBER(H1429),H1429&lt;G1429),AND(ISNUMBER(F1429),ISNUMBER(G1429),G1429&lt;F1429),AND(ISNUMBER(H1429),ISNUMBER(I1429),I1429&lt;H1429),AND(ISNUMBER(J1429),J1429&lt;0),AND(ISNUMBER(K1429),K1429&lt;0)),"要確認：時刻・時間・料金",IF(COUNTIFS(OtherPorts[作業日],A1429,OtherPorts[曳船名],B1429,OtherPorts[船名],D1429,OtherPorts[門司港発],F1429)&gt;1,"要確認：同じ他港作業が重複",IF(OR(NOT(ISNUMBER(O1429)),M1429="未確認"),"要確認：時間・根拠未確認","確認済")))))</f>
        <v/>
      </c>
      <c r="S1429" s="10" t="str">
        <f>IF(B1429="","",IF(ISNUMBER(K1429),0,1))</f>
        <v/>
      </c>
    </row>
    <row r="1430" spans="1:19" ht="24.95" customHeight="1" x14ac:dyDescent="0.2">
      <c r="A1430" s="20"/>
      <c r="B1430" s="7"/>
      <c r="C1430" s="7"/>
      <c r="D1430" s="7"/>
      <c r="E1430" s="7"/>
      <c r="F1430" s="26"/>
      <c r="G1430" s="26"/>
      <c r="H1430" s="26"/>
      <c r="I1430" s="26"/>
      <c r="J1430" s="32"/>
      <c r="K1430" s="35"/>
      <c r="L1430" s="7"/>
      <c r="M1430" s="7"/>
      <c r="N1430" s="7"/>
      <c r="O1430" s="18" t="str">
        <f>IF(B1430="","",IF(AND(ISNUMBER(F1430),ISNUMBER(I1430),I1430&gt;=F1430),ROUND((I1430-F1430)*24,4),IF(OR(F1430&lt;&gt;"",I1430&lt;&gt;""),"",IF(AND(ISNUMBER(J1430),J1430&gt;=0),J1430,""))))</f>
        <v/>
      </c>
      <c r="P1430" s="10" t="str">
        <f>IF(B1430="","",IF(AND(ISNUMBER(F1430),ISNUMBER(I1430),I1430&gt;=F1430),"実績：門司発～門司着",IF(OR(F1430&lt;&gt;"",I1430&lt;&gt;""),"要確認：時刻不足・逆転",IF(AND(ISNUMBER(J1430),J1430&gt;=0),"実績：記録の時間","未確認"))))</f>
        <v/>
      </c>
      <c r="Q1430" s="10" t="str">
        <f>IF(B1430="","",IF(ISNUMBER(A1430),YEAR(A1430)-IF(MONTH(A1430)&lt;4,1,0),""))</f>
        <v/>
      </c>
      <c r="R1430" s="10" t="str">
        <f>IF(B1430="","",IF(OR(NOT(ISNUMBER(A1430)),C1430="",D1430="",L1430="",M1430="",AND(B1430&lt;&gt;"関豊丸",B1430&lt;&gt;"長豊丸")),"要確認：対象船・基本項目",IF(OR(P1430="要確認：時刻不足・逆転",AND(ISNUMBER(G1430),ISNUMBER(H1430),H1430&lt;G1430),AND(ISNUMBER(F1430),ISNUMBER(G1430),G1430&lt;F1430),AND(ISNUMBER(H1430),ISNUMBER(I1430),I1430&lt;H1430),AND(ISNUMBER(J1430),J1430&lt;0),AND(ISNUMBER(K1430),K1430&lt;0)),"要確認：時刻・時間・料金",IF(COUNTIFS(OtherPorts[作業日],A1430,OtherPorts[曳船名],B1430,OtherPorts[船名],D1430,OtherPorts[門司港発],F1430)&gt;1,"要確認：同じ他港作業が重複",IF(OR(NOT(ISNUMBER(O1430)),M1430="未確認"),"要確認：時間・根拠未確認","確認済")))))</f>
        <v/>
      </c>
      <c r="S1430" s="10" t="str">
        <f>IF(B1430="","",IF(ISNUMBER(K1430),0,1))</f>
        <v/>
      </c>
    </row>
    <row r="1431" spans="1:19" ht="24.95" customHeight="1" x14ac:dyDescent="0.2">
      <c r="A1431" s="20"/>
      <c r="B1431" s="7"/>
      <c r="C1431" s="7"/>
      <c r="D1431" s="7"/>
      <c r="E1431" s="7"/>
      <c r="F1431" s="26"/>
      <c r="G1431" s="26"/>
      <c r="H1431" s="26"/>
      <c r="I1431" s="26"/>
      <c r="J1431" s="32"/>
      <c r="K1431" s="35"/>
      <c r="L1431" s="7"/>
      <c r="M1431" s="7"/>
      <c r="N1431" s="7"/>
      <c r="O1431" s="18" t="str">
        <f>IF(B1431="","",IF(AND(ISNUMBER(F1431),ISNUMBER(I1431),I1431&gt;=F1431),ROUND((I1431-F1431)*24,4),IF(OR(F1431&lt;&gt;"",I1431&lt;&gt;""),"",IF(AND(ISNUMBER(J1431),J1431&gt;=0),J1431,""))))</f>
        <v/>
      </c>
      <c r="P1431" s="10" t="str">
        <f>IF(B1431="","",IF(AND(ISNUMBER(F1431),ISNUMBER(I1431),I1431&gt;=F1431),"実績：門司発～門司着",IF(OR(F1431&lt;&gt;"",I1431&lt;&gt;""),"要確認：時刻不足・逆転",IF(AND(ISNUMBER(J1431),J1431&gt;=0),"実績：記録の時間","未確認"))))</f>
        <v/>
      </c>
      <c r="Q1431" s="10" t="str">
        <f>IF(B1431="","",IF(ISNUMBER(A1431),YEAR(A1431)-IF(MONTH(A1431)&lt;4,1,0),""))</f>
        <v/>
      </c>
      <c r="R1431" s="10" t="str">
        <f>IF(B1431="","",IF(OR(NOT(ISNUMBER(A1431)),C1431="",D1431="",L1431="",M1431="",AND(B1431&lt;&gt;"関豊丸",B1431&lt;&gt;"長豊丸")),"要確認：対象船・基本項目",IF(OR(P1431="要確認：時刻不足・逆転",AND(ISNUMBER(G1431),ISNUMBER(H1431),H1431&lt;G1431),AND(ISNUMBER(F1431),ISNUMBER(G1431),G1431&lt;F1431),AND(ISNUMBER(H1431),ISNUMBER(I1431),I1431&lt;H1431),AND(ISNUMBER(J1431),J1431&lt;0),AND(ISNUMBER(K1431),K1431&lt;0)),"要確認：時刻・時間・料金",IF(COUNTIFS(OtherPorts[作業日],A1431,OtherPorts[曳船名],B1431,OtherPorts[船名],D1431,OtherPorts[門司港発],F1431)&gt;1,"要確認：同じ他港作業が重複",IF(OR(NOT(ISNUMBER(O1431)),M1431="未確認"),"要確認：時間・根拠未確認","確認済")))))</f>
        <v/>
      </c>
      <c r="S1431" s="10" t="str">
        <f>IF(B1431="","",IF(ISNUMBER(K1431),0,1))</f>
        <v/>
      </c>
    </row>
    <row r="1432" spans="1:19" ht="24.95" customHeight="1" x14ac:dyDescent="0.2">
      <c r="A1432" s="20"/>
      <c r="B1432" s="7"/>
      <c r="C1432" s="7"/>
      <c r="D1432" s="7"/>
      <c r="E1432" s="7"/>
      <c r="F1432" s="26"/>
      <c r="G1432" s="26"/>
      <c r="H1432" s="26"/>
      <c r="I1432" s="26"/>
      <c r="J1432" s="32"/>
      <c r="K1432" s="35"/>
      <c r="L1432" s="7"/>
      <c r="M1432" s="7"/>
      <c r="N1432" s="7"/>
      <c r="O1432" s="18" t="str">
        <f>IF(B1432="","",IF(AND(ISNUMBER(F1432),ISNUMBER(I1432),I1432&gt;=F1432),ROUND((I1432-F1432)*24,4),IF(OR(F1432&lt;&gt;"",I1432&lt;&gt;""),"",IF(AND(ISNUMBER(J1432),J1432&gt;=0),J1432,""))))</f>
        <v/>
      </c>
      <c r="P1432" s="10" t="str">
        <f>IF(B1432="","",IF(AND(ISNUMBER(F1432),ISNUMBER(I1432),I1432&gt;=F1432),"実績：門司発～門司着",IF(OR(F1432&lt;&gt;"",I1432&lt;&gt;""),"要確認：時刻不足・逆転",IF(AND(ISNUMBER(J1432),J1432&gt;=0),"実績：記録の時間","未確認"))))</f>
        <v/>
      </c>
      <c r="Q1432" s="10" t="str">
        <f>IF(B1432="","",IF(ISNUMBER(A1432),YEAR(A1432)-IF(MONTH(A1432)&lt;4,1,0),""))</f>
        <v/>
      </c>
      <c r="R1432" s="10" t="str">
        <f>IF(B1432="","",IF(OR(NOT(ISNUMBER(A1432)),C1432="",D1432="",L1432="",M1432="",AND(B1432&lt;&gt;"関豊丸",B1432&lt;&gt;"長豊丸")),"要確認：対象船・基本項目",IF(OR(P1432="要確認：時刻不足・逆転",AND(ISNUMBER(G1432),ISNUMBER(H1432),H1432&lt;G1432),AND(ISNUMBER(F1432),ISNUMBER(G1432),G1432&lt;F1432),AND(ISNUMBER(H1432),ISNUMBER(I1432),I1432&lt;H1432),AND(ISNUMBER(J1432),J1432&lt;0),AND(ISNUMBER(K1432),K1432&lt;0)),"要確認：時刻・時間・料金",IF(COUNTIFS(OtherPorts[作業日],A1432,OtherPorts[曳船名],B1432,OtherPorts[船名],D1432,OtherPorts[門司港発],F1432)&gt;1,"要確認：同じ他港作業が重複",IF(OR(NOT(ISNUMBER(O1432)),M1432="未確認"),"要確認：時間・根拠未確認","確認済")))))</f>
        <v/>
      </c>
      <c r="S1432" s="10" t="str">
        <f>IF(B1432="","",IF(ISNUMBER(K1432),0,1))</f>
        <v/>
      </c>
    </row>
    <row r="1433" spans="1:19" ht="24.95" customHeight="1" x14ac:dyDescent="0.2">
      <c r="A1433" s="20"/>
      <c r="B1433" s="7"/>
      <c r="C1433" s="7"/>
      <c r="D1433" s="7"/>
      <c r="E1433" s="7"/>
      <c r="F1433" s="26"/>
      <c r="G1433" s="26"/>
      <c r="H1433" s="26"/>
      <c r="I1433" s="26"/>
      <c r="J1433" s="32"/>
      <c r="K1433" s="35"/>
      <c r="L1433" s="7"/>
      <c r="M1433" s="7"/>
      <c r="N1433" s="7"/>
      <c r="O1433" s="18" t="str">
        <f>IF(B1433="","",IF(AND(ISNUMBER(F1433),ISNUMBER(I1433),I1433&gt;=F1433),ROUND((I1433-F1433)*24,4),IF(OR(F1433&lt;&gt;"",I1433&lt;&gt;""),"",IF(AND(ISNUMBER(J1433),J1433&gt;=0),J1433,""))))</f>
        <v/>
      </c>
      <c r="P1433" s="10" t="str">
        <f>IF(B1433="","",IF(AND(ISNUMBER(F1433),ISNUMBER(I1433),I1433&gt;=F1433),"実績：門司発～門司着",IF(OR(F1433&lt;&gt;"",I1433&lt;&gt;""),"要確認：時刻不足・逆転",IF(AND(ISNUMBER(J1433),J1433&gt;=0),"実績：記録の時間","未確認"))))</f>
        <v/>
      </c>
      <c r="Q1433" s="10" t="str">
        <f>IF(B1433="","",IF(ISNUMBER(A1433),YEAR(A1433)-IF(MONTH(A1433)&lt;4,1,0),""))</f>
        <v/>
      </c>
      <c r="R1433" s="10" t="str">
        <f>IF(B1433="","",IF(OR(NOT(ISNUMBER(A1433)),C1433="",D1433="",L1433="",M1433="",AND(B1433&lt;&gt;"関豊丸",B1433&lt;&gt;"長豊丸")),"要確認：対象船・基本項目",IF(OR(P1433="要確認：時刻不足・逆転",AND(ISNUMBER(G1433),ISNUMBER(H1433),H1433&lt;G1433),AND(ISNUMBER(F1433),ISNUMBER(G1433),G1433&lt;F1433),AND(ISNUMBER(H1433),ISNUMBER(I1433),I1433&lt;H1433),AND(ISNUMBER(J1433),J1433&lt;0),AND(ISNUMBER(K1433),K1433&lt;0)),"要確認：時刻・時間・料金",IF(COUNTIFS(OtherPorts[作業日],A1433,OtherPorts[曳船名],B1433,OtherPorts[船名],D1433,OtherPorts[門司港発],F1433)&gt;1,"要確認：同じ他港作業が重複",IF(OR(NOT(ISNUMBER(O1433)),M1433="未確認"),"要確認：時間・根拠未確認","確認済")))))</f>
        <v/>
      </c>
      <c r="S1433" s="10" t="str">
        <f>IF(B1433="","",IF(ISNUMBER(K1433),0,1))</f>
        <v/>
      </c>
    </row>
    <row r="1434" spans="1:19" ht="24.95" customHeight="1" x14ac:dyDescent="0.2">
      <c r="A1434" s="20"/>
      <c r="B1434" s="7"/>
      <c r="C1434" s="7"/>
      <c r="D1434" s="7"/>
      <c r="E1434" s="7"/>
      <c r="F1434" s="26"/>
      <c r="G1434" s="26"/>
      <c r="H1434" s="26"/>
      <c r="I1434" s="26"/>
      <c r="J1434" s="32"/>
      <c r="K1434" s="35"/>
      <c r="L1434" s="7"/>
      <c r="M1434" s="7"/>
      <c r="N1434" s="7"/>
      <c r="O1434" s="18" t="str">
        <f>IF(B1434="","",IF(AND(ISNUMBER(F1434),ISNUMBER(I1434),I1434&gt;=F1434),ROUND((I1434-F1434)*24,4),IF(OR(F1434&lt;&gt;"",I1434&lt;&gt;""),"",IF(AND(ISNUMBER(J1434),J1434&gt;=0),J1434,""))))</f>
        <v/>
      </c>
      <c r="P1434" s="10" t="str">
        <f>IF(B1434="","",IF(AND(ISNUMBER(F1434),ISNUMBER(I1434),I1434&gt;=F1434),"実績：門司発～門司着",IF(OR(F1434&lt;&gt;"",I1434&lt;&gt;""),"要確認：時刻不足・逆転",IF(AND(ISNUMBER(J1434),J1434&gt;=0),"実績：記録の時間","未確認"))))</f>
        <v/>
      </c>
      <c r="Q1434" s="10" t="str">
        <f>IF(B1434="","",IF(ISNUMBER(A1434),YEAR(A1434)-IF(MONTH(A1434)&lt;4,1,0),""))</f>
        <v/>
      </c>
      <c r="R1434" s="10" t="str">
        <f>IF(B1434="","",IF(OR(NOT(ISNUMBER(A1434)),C1434="",D1434="",L1434="",M1434="",AND(B1434&lt;&gt;"関豊丸",B1434&lt;&gt;"長豊丸")),"要確認：対象船・基本項目",IF(OR(P1434="要確認：時刻不足・逆転",AND(ISNUMBER(G1434),ISNUMBER(H1434),H1434&lt;G1434),AND(ISNUMBER(F1434),ISNUMBER(G1434),G1434&lt;F1434),AND(ISNUMBER(H1434),ISNUMBER(I1434),I1434&lt;H1434),AND(ISNUMBER(J1434),J1434&lt;0),AND(ISNUMBER(K1434),K1434&lt;0)),"要確認：時刻・時間・料金",IF(COUNTIFS(OtherPorts[作業日],A1434,OtherPorts[曳船名],B1434,OtherPorts[船名],D1434,OtherPorts[門司港発],F1434)&gt;1,"要確認：同じ他港作業が重複",IF(OR(NOT(ISNUMBER(O1434)),M1434="未確認"),"要確認：時間・根拠未確認","確認済")))))</f>
        <v/>
      </c>
      <c r="S1434" s="10" t="str">
        <f>IF(B1434="","",IF(ISNUMBER(K1434),0,1))</f>
        <v/>
      </c>
    </row>
    <row r="1435" spans="1:19" ht="24.95" customHeight="1" x14ac:dyDescent="0.2">
      <c r="A1435" s="20"/>
      <c r="B1435" s="7"/>
      <c r="C1435" s="7"/>
      <c r="D1435" s="7"/>
      <c r="E1435" s="7"/>
      <c r="F1435" s="26"/>
      <c r="G1435" s="26"/>
      <c r="H1435" s="26"/>
      <c r="I1435" s="26"/>
      <c r="J1435" s="32"/>
      <c r="K1435" s="35"/>
      <c r="L1435" s="7"/>
      <c r="M1435" s="7"/>
      <c r="N1435" s="7"/>
      <c r="O1435" s="18" t="str">
        <f>IF(B1435="","",IF(AND(ISNUMBER(F1435),ISNUMBER(I1435),I1435&gt;=F1435),ROUND((I1435-F1435)*24,4),IF(OR(F1435&lt;&gt;"",I1435&lt;&gt;""),"",IF(AND(ISNUMBER(J1435),J1435&gt;=0),J1435,""))))</f>
        <v/>
      </c>
      <c r="P1435" s="10" t="str">
        <f>IF(B1435="","",IF(AND(ISNUMBER(F1435),ISNUMBER(I1435),I1435&gt;=F1435),"実績：門司発～門司着",IF(OR(F1435&lt;&gt;"",I1435&lt;&gt;""),"要確認：時刻不足・逆転",IF(AND(ISNUMBER(J1435),J1435&gt;=0),"実績：記録の時間","未確認"))))</f>
        <v/>
      </c>
      <c r="Q1435" s="10" t="str">
        <f>IF(B1435="","",IF(ISNUMBER(A1435),YEAR(A1435)-IF(MONTH(A1435)&lt;4,1,0),""))</f>
        <v/>
      </c>
      <c r="R1435" s="10" t="str">
        <f>IF(B1435="","",IF(OR(NOT(ISNUMBER(A1435)),C1435="",D1435="",L1435="",M1435="",AND(B1435&lt;&gt;"関豊丸",B1435&lt;&gt;"長豊丸")),"要確認：対象船・基本項目",IF(OR(P1435="要確認：時刻不足・逆転",AND(ISNUMBER(G1435),ISNUMBER(H1435),H1435&lt;G1435),AND(ISNUMBER(F1435),ISNUMBER(G1435),G1435&lt;F1435),AND(ISNUMBER(H1435),ISNUMBER(I1435),I1435&lt;H1435),AND(ISNUMBER(J1435),J1435&lt;0),AND(ISNUMBER(K1435),K1435&lt;0)),"要確認：時刻・時間・料金",IF(COUNTIFS(OtherPorts[作業日],A1435,OtherPorts[曳船名],B1435,OtherPorts[船名],D1435,OtherPorts[門司港発],F1435)&gt;1,"要確認：同じ他港作業が重複",IF(OR(NOT(ISNUMBER(O1435)),M1435="未確認"),"要確認：時間・根拠未確認","確認済")))))</f>
        <v/>
      </c>
      <c r="S1435" s="10" t="str">
        <f>IF(B1435="","",IF(ISNUMBER(K1435),0,1))</f>
        <v/>
      </c>
    </row>
    <row r="1436" spans="1:19" ht="24.95" customHeight="1" x14ac:dyDescent="0.2">
      <c r="A1436" s="20"/>
      <c r="B1436" s="7"/>
      <c r="C1436" s="7"/>
      <c r="D1436" s="7"/>
      <c r="E1436" s="7"/>
      <c r="F1436" s="26"/>
      <c r="G1436" s="26"/>
      <c r="H1436" s="26"/>
      <c r="I1436" s="26"/>
      <c r="J1436" s="32"/>
      <c r="K1436" s="35"/>
      <c r="L1436" s="7"/>
      <c r="M1436" s="7"/>
      <c r="N1436" s="7"/>
      <c r="O1436" s="18" t="str">
        <f>IF(B1436="","",IF(AND(ISNUMBER(F1436),ISNUMBER(I1436),I1436&gt;=F1436),ROUND((I1436-F1436)*24,4),IF(OR(F1436&lt;&gt;"",I1436&lt;&gt;""),"",IF(AND(ISNUMBER(J1436),J1436&gt;=0),J1436,""))))</f>
        <v/>
      </c>
      <c r="P1436" s="10" t="str">
        <f>IF(B1436="","",IF(AND(ISNUMBER(F1436),ISNUMBER(I1436),I1436&gt;=F1436),"実績：門司発～門司着",IF(OR(F1436&lt;&gt;"",I1436&lt;&gt;""),"要確認：時刻不足・逆転",IF(AND(ISNUMBER(J1436),J1436&gt;=0),"実績：記録の時間","未確認"))))</f>
        <v/>
      </c>
      <c r="Q1436" s="10" t="str">
        <f>IF(B1436="","",IF(ISNUMBER(A1436),YEAR(A1436)-IF(MONTH(A1436)&lt;4,1,0),""))</f>
        <v/>
      </c>
      <c r="R1436" s="10" t="str">
        <f>IF(B1436="","",IF(OR(NOT(ISNUMBER(A1436)),C1436="",D1436="",L1436="",M1436="",AND(B1436&lt;&gt;"関豊丸",B1436&lt;&gt;"長豊丸")),"要確認：対象船・基本項目",IF(OR(P1436="要確認：時刻不足・逆転",AND(ISNUMBER(G1436),ISNUMBER(H1436),H1436&lt;G1436),AND(ISNUMBER(F1436),ISNUMBER(G1436),G1436&lt;F1436),AND(ISNUMBER(H1436),ISNUMBER(I1436),I1436&lt;H1436),AND(ISNUMBER(J1436),J1436&lt;0),AND(ISNUMBER(K1436),K1436&lt;0)),"要確認：時刻・時間・料金",IF(COUNTIFS(OtherPorts[作業日],A1436,OtherPorts[曳船名],B1436,OtherPorts[船名],D1436,OtherPorts[門司港発],F1436)&gt;1,"要確認：同じ他港作業が重複",IF(OR(NOT(ISNUMBER(O1436)),M1436="未確認"),"要確認：時間・根拠未確認","確認済")))))</f>
        <v/>
      </c>
      <c r="S1436" s="10" t="str">
        <f>IF(B1436="","",IF(ISNUMBER(K1436),0,1))</f>
        <v/>
      </c>
    </row>
    <row r="1437" spans="1:19" ht="24.95" customHeight="1" x14ac:dyDescent="0.2">
      <c r="A1437" s="20"/>
      <c r="B1437" s="7"/>
      <c r="C1437" s="7"/>
      <c r="D1437" s="7"/>
      <c r="E1437" s="7"/>
      <c r="F1437" s="26"/>
      <c r="G1437" s="26"/>
      <c r="H1437" s="26"/>
      <c r="I1437" s="26"/>
      <c r="J1437" s="32"/>
      <c r="K1437" s="35"/>
      <c r="L1437" s="7"/>
      <c r="M1437" s="7"/>
      <c r="N1437" s="7"/>
      <c r="O1437" s="18" t="str">
        <f>IF(B1437="","",IF(AND(ISNUMBER(F1437),ISNUMBER(I1437),I1437&gt;=F1437),ROUND((I1437-F1437)*24,4),IF(OR(F1437&lt;&gt;"",I1437&lt;&gt;""),"",IF(AND(ISNUMBER(J1437),J1437&gt;=0),J1437,""))))</f>
        <v/>
      </c>
      <c r="P1437" s="10" t="str">
        <f>IF(B1437="","",IF(AND(ISNUMBER(F1437),ISNUMBER(I1437),I1437&gt;=F1437),"実績：門司発～門司着",IF(OR(F1437&lt;&gt;"",I1437&lt;&gt;""),"要確認：時刻不足・逆転",IF(AND(ISNUMBER(J1437),J1437&gt;=0),"実績：記録の時間","未確認"))))</f>
        <v/>
      </c>
      <c r="Q1437" s="10" t="str">
        <f>IF(B1437="","",IF(ISNUMBER(A1437),YEAR(A1437)-IF(MONTH(A1437)&lt;4,1,0),""))</f>
        <v/>
      </c>
      <c r="R1437" s="10" t="str">
        <f>IF(B1437="","",IF(OR(NOT(ISNUMBER(A1437)),C1437="",D1437="",L1437="",M1437="",AND(B1437&lt;&gt;"関豊丸",B1437&lt;&gt;"長豊丸")),"要確認：対象船・基本項目",IF(OR(P1437="要確認：時刻不足・逆転",AND(ISNUMBER(G1437),ISNUMBER(H1437),H1437&lt;G1437),AND(ISNUMBER(F1437),ISNUMBER(G1437),G1437&lt;F1437),AND(ISNUMBER(H1437),ISNUMBER(I1437),I1437&lt;H1437),AND(ISNUMBER(J1437),J1437&lt;0),AND(ISNUMBER(K1437),K1437&lt;0)),"要確認：時刻・時間・料金",IF(COUNTIFS(OtherPorts[作業日],A1437,OtherPorts[曳船名],B1437,OtherPorts[船名],D1437,OtherPorts[門司港発],F1437)&gt;1,"要確認：同じ他港作業が重複",IF(OR(NOT(ISNUMBER(O1437)),M1437="未確認"),"要確認：時間・根拠未確認","確認済")))))</f>
        <v/>
      </c>
      <c r="S1437" s="10" t="str">
        <f>IF(B1437="","",IF(ISNUMBER(K1437),0,1))</f>
        <v/>
      </c>
    </row>
    <row r="1438" spans="1:19" ht="24.95" customHeight="1" x14ac:dyDescent="0.2">
      <c r="A1438" s="20"/>
      <c r="B1438" s="7"/>
      <c r="C1438" s="7"/>
      <c r="D1438" s="7"/>
      <c r="E1438" s="7"/>
      <c r="F1438" s="26"/>
      <c r="G1438" s="26"/>
      <c r="H1438" s="26"/>
      <c r="I1438" s="26"/>
      <c r="J1438" s="32"/>
      <c r="K1438" s="35"/>
      <c r="L1438" s="7"/>
      <c r="M1438" s="7"/>
      <c r="N1438" s="7"/>
      <c r="O1438" s="18" t="str">
        <f>IF(B1438="","",IF(AND(ISNUMBER(F1438),ISNUMBER(I1438),I1438&gt;=F1438),ROUND((I1438-F1438)*24,4),IF(OR(F1438&lt;&gt;"",I1438&lt;&gt;""),"",IF(AND(ISNUMBER(J1438),J1438&gt;=0),J1438,""))))</f>
        <v/>
      </c>
      <c r="P1438" s="10" t="str">
        <f>IF(B1438="","",IF(AND(ISNUMBER(F1438),ISNUMBER(I1438),I1438&gt;=F1438),"実績：門司発～門司着",IF(OR(F1438&lt;&gt;"",I1438&lt;&gt;""),"要確認：時刻不足・逆転",IF(AND(ISNUMBER(J1438),J1438&gt;=0),"実績：記録の時間","未確認"))))</f>
        <v/>
      </c>
      <c r="Q1438" s="10" t="str">
        <f>IF(B1438="","",IF(ISNUMBER(A1438),YEAR(A1438)-IF(MONTH(A1438)&lt;4,1,0),""))</f>
        <v/>
      </c>
      <c r="R1438" s="10" t="str">
        <f>IF(B1438="","",IF(OR(NOT(ISNUMBER(A1438)),C1438="",D1438="",L1438="",M1438="",AND(B1438&lt;&gt;"関豊丸",B1438&lt;&gt;"長豊丸")),"要確認：対象船・基本項目",IF(OR(P1438="要確認：時刻不足・逆転",AND(ISNUMBER(G1438),ISNUMBER(H1438),H1438&lt;G1438),AND(ISNUMBER(F1438),ISNUMBER(G1438),G1438&lt;F1438),AND(ISNUMBER(H1438),ISNUMBER(I1438),I1438&lt;H1438),AND(ISNUMBER(J1438),J1438&lt;0),AND(ISNUMBER(K1438),K1438&lt;0)),"要確認：時刻・時間・料金",IF(COUNTIFS(OtherPorts[作業日],A1438,OtherPorts[曳船名],B1438,OtherPorts[船名],D1438,OtherPorts[門司港発],F1438)&gt;1,"要確認：同じ他港作業が重複",IF(OR(NOT(ISNUMBER(O1438)),M1438="未確認"),"要確認：時間・根拠未確認","確認済")))))</f>
        <v/>
      </c>
      <c r="S1438" s="10" t="str">
        <f>IF(B1438="","",IF(ISNUMBER(K1438),0,1))</f>
        <v/>
      </c>
    </row>
    <row r="1439" spans="1:19" ht="24.95" customHeight="1" x14ac:dyDescent="0.2">
      <c r="A1439" s="20"/>
      <c r="B1439" s="7"/>
      <c r="C1439" s="7"/>
      <c r="D1439" s="7"/>
      <c r="E1439" s="7"/>
      <c r="F1439" s="26"/>
      <c r="G1439" s="26"/>
      <c r="H1439" s="26"/>
      <c r="I1439" s="26"/>
      <c r="J1439" s="32"/>
      <c r="K1439" s="35"/>
      <c r="L1439" s="7"/>
      <c r="M1439" s="7"/>
      <c r="N1439" s="7"/>
      <c r="O1439" s="18" t="str">
        <f>IF(B1439="","",IF(AND(ISNUMBER(F1439),ISNUMBER(I1439),I1439&gt;=F1439),ROUND((I1439-F1439)*24,4),IF(OR(F1439&lt;&gt;"",I1439&lt;&gt;""),"",IF(AND(ISNUMBER(J1439),J1439&gt;=0),J1439,""))))</f>
        <v/>
      </c>
      <c r="P1439" s="10" t="str">
        <f>IF(B1439="","",IF(AND(ISNUMBER(F1439),ISNUMBER(I1439),I1439&gt;=F1439),"実績：門司発～門司着",IF(OR(F1439&lt;&gt;"",I1439&lt;&gt;""),"要確認：時刻不足・逆転",IF(AND(ISNUMBER(J1439),J1439&gt;=0),"実績：記録の時間","未確認"))))</f>
        <v/>
      </c>
      <c r="Q1439" s="10" t="str">
        <f>IF(B1439="","",IF(ISNUMBER(A1439),YEAR(A1439)-IF(MONTH(A1439)&lt;4,1,0),""))</f>
        <v/>
      </c>
      <c r="R1439" s="10" t="str">
        <f>IF(B1439="","",IF(OR(NOT(ISNUMBER(A1439)),C1439="",D1439="",L1439="",M1439="",AND(B1439&lt;&gt;"関豊丸",B1439&lt;&gt;"長豊丸")),"要確認：対象船・基本項目",IF(OR(P1439="要確認：時刻不足・逆転",AND(ISNUMBER(G1439),ISNUMBER(H1439),H1439&lt;G1439),AND(ISNUMBER(F1439),ISNUMBER(G1439),G1439&lt;F1439),AND(ISNUMBER(H1439),ISNUMBER(I1439),I1439&lt;H1439),AND(ISNUMBER(J1439),J1439&lt;0),AND(ISNUMBER(K1439),K1439&lt;0)),"要確認：時刻・時間・料金",IF(COUNTIFS(OtherPorts[作業日],A1439,OtherPorts[曳船名],B1439,OtherPorts[船名],D1439,OtherPorts[門司港発],F1439)&gt;1,"要確認：同じ他港作業が重複",IF(OR(NOT(ISNUMBER(O1439)),M1439="未確認"),"要確認：時間・根拠未確認","確認済")))))</f>
        <v/>
      </c>
      <c r="S1439" s="10" t="str">
        <f>IF(B1439="","",IF(ISNUMBER(K1439),0,1))</f>
        <v/>
      </c>
    </row>
    <row r="1440" spans="1:19" ht="24.95" customHeight="1" x14ac:dyDescent="0.2">
      <c r="A1440" s="20"/>
      <c r="B1440" s="7"/>
      <c r="C1440" s="7"/>
      <c r="D1440" s="7"/>
      <c r="E1440" s="7"/>
      <c r="F1440" s="26"/>
      <c r="G1440" s="26"/>
      <c r="H1440" s="26"/>
      <c r="I1440" s="26"/>
      <c r="J1440" s="32"/>
      <c r="K1440" s="35"/>
      <c r="L1440" s="7"/>
      <c r="M1440" s="7"/>
      <c r="N1440" s="7"/>
      <c r="O1440" s="18" t="str">
        <f>IF(B1440="","",IF(AND(ISNUMBER(F1440),ISNUMBER(I1440),I1440&gt;=F1440),ROUND((I1440-F1440)*24,4),IF(OR(F1440&lt;&gt;"",I1440&lt;&gt;""),"",IF(AND(ISNUMBER(J1440),J1440&gt;=0),J1440,""))))</f>
        <v/>
      </c>
      <c r="P1440" s="10" t="str">
        <f>IF(B1440="","",IF(AND(ISNUMBER(F1440),ISNUMBER(I1440),I1440&gt;=F1440),"実績：門司発～門司着",IF(OR(F1440&lt;&gt;"",I1440&lt;&gt;""),"要確認：時刻不足・逆転",IF(AND(ISNUMBER(J1440),J1440&gt;=0),"実績：記録の時間","未確認"))))</f>
        <v/>
      </c>
      <c r="Q1440" s="10" t="str">
        <f>IF(B1440="","",IF(ISNUMBER(A1440),YEAR(A1440)-IF(MONTH(A1440)&lt;4,1,0),""))</f>
        <v/>
      </c>
      <c r="R1440" s="10" t="str">
        <f>IF(B1440="","",IF(OR(NOT(ISNUMBER(A1440)),C1440="",D1440="",L1440="",M1440="",AND(B1440&lt;&gt;"関豊丸",B1440&lt;&gt;"長豊丸")),"要確認：対象船・基本項目",IF(OR(P1440="要確認：時刻不足・逆転",AND(ISNUMBER(G1440),ISNUMBER(H1440),H1440&lt;G1440),AND(ISNUMBER(F1440),ISNUMBER(G1440),G1440&lt;F1440),AND(ISNUMBER(H1440),ISNUMBER(I1440),I1440&lt;H1440),AND(ISNUMBER(J1440),J1440&lt;0),AND(ISNUMBER(K1440),K1440&lt;0)),"要確認：時刻・時間・料金",IF(COUNTIFS(OtherPorts[作業日],A1440,OtherPorts[曳船名],B1440,OtherPorts[船名],D1440,OtherPorts[門司港発],F1440)&gt;1,"要確認：同じ他港作業が重複",IF(OR(NOT(ISNUMBER(O1440)),M1440="未確認"),"要確認：時間・根拠未確認","確認済")))))</f>
        <v/>
      </c>
      <c r="S1440" s="10" t="str">
        <f>IF(B1440="","",IF(ISNUMBER(K1440),0,1))</f>
        <v/>
      </c>
    </row>
    <row r="1441" spans="1:19" ht="24.95" customHeight="1" x14ac:dyDescent="0.2">
      <c r="A1441" s="20"/>
      <c r="B1441" s="7"/>
      <c r="C1441" s="7"/>
      <c r="D1441" s="7"/>
      <c r="E1441" s="7"/>
      <c r="F1441" s="26"/>
      <c r="G1441" s="26"/>
      <c r="H1441" s="26"/>
      <c r="I1441" s="26"/>
      <c r="J1441" s="32"/>
      <c r="K1441" s="35"/>
      <c r="L1441" s="7"/>
      <c r="M1441" s="7"/>
      <c r="N1441" s="7"/>
      <c r="O1441" s="18" t="str">
        <f>IF(B1441="","",IF(AND(ISNUMBER(F1441),ISNUMBER(I1441),I1441&gt;=F1441),ROUND((I1441-F1441)*24,4),IF(OR(F1441&lt;&gt;"",I1441&lt;&gt;""),"",IF(AND(ISNUMBER(J1441),J1441&gt;=0),J1441,""))))</f>
        <v/>
      </c>
      <c r="P1441" s="10" t="str">
        <f>IF(B1441="","",IF(AND(ISNUMBER(F1441),ISNUMBER(I1441),I1441&gt;=F1441),"実績：門司発～門司着",IF(OR(F1441&lt;&gt;"",I1441&lt;&gt;""),"要確認：時刻不足・逆転",IF(AND(ISNUMBER(J1441),J1441&gt;=0),"実績：記録の時間","未確認"))))</f>
        <v/>
      </c>
      <c r="Q1441" s="10" t="str">
        <f>IF(B1441="","",IF(ISNUMBER(A1441),YEAR(A1441)-IF(MONTH(A1441)&lt;4,1,0),""))</f>
        <v/>
      </c>
      <c r="R1441" s="10" t="str">
        <f>IF(B1441="","",IF(OR(NOT(ISNUMBER(A1441)),C1441="",D1441="",L1441="",M1441="",AND(B1441&lt;&gt;"関豊丸",B1441&lt;&gt;"長豊丸")),"要確認：対象船・基本項目",IF(OR(P1441="要確認：時刻不足・逆転",AND(ISNUMBER(G1441),ISNUMBER(H1441),H1441&lt;G1441),AND(ISNUMBER(F1441),ISNUMBER(G1441),G1441&lt;F1441),AND(ISNUMBER(H1441),ISNUMBER(I1441),I1441&lt;H1441),AND(ISNUMBER(J1441),J1441&lt;0),AND(ISNUMBER(K1441),K1441&lt;0)),"要確認：時刻・時間・料金",IF(COUNTIFS(OtherPorts[作業日],A1441,OtherPorts[曳船名],B1441,OtherPorts[船名],D1441,OtherPorts[門司港発],F1441)&gt;1,"要確認：同じ他港作業が重複",IF(OR(NOT(ISNUMBER(O1441)),M1441="未確認"),"要確認：時間・根拠未確認","確認済")))))</f>
        <v/>
      </c>
      <c r="S1441" s="10" t="str">
        <f>IF(B1441="","",IF(ISNUMBER(K1441),0,1))</f>
        <v/>
      </c>
    </row>
    <row r="1442" spans="1:19" ht="24.95" customHeight="1" x14ac:dyDescent="0.2">
      <c r="A1442" s="20"/>
      <c r="B1442" s="7"/>
      <c r="C1442" s="7"/>
      <c r="D1442" s="7"/>
      <c r="E1442" s="7"/>
      <c r="F1442" s="26"/>
      <c r="G1442" s="26"/>
      <c r="H1442" s="26"/>
      <c r="I1442" s="26"/>
      <c r="J1442" s="32"/>
      <c r="K1442" s="35"/>
      <c r="L1442" s="7"/>
      <c r="M1442" s="7"/>
      <c r="N1442" s="7"/>
      <c r="O1442" s="18" t="str">
        <f>IF(B1442="","",IF(AND(ISNUMBER(F1442),ISNUMBER(I1442),I1442&gt;=F1442),ROUND((I1442-F1442)*24,4),IF(OR(F1442&lt;&gt;"",I1442&lt;&gt;""),"",IF(AND(ISNUMBER(J1442),J1442&gt;=0),J1442,""))))</f>
        <v/>
      </c>
      <c r="P1442" s="10" t="str">
        <f>IF(B1442="","",IF(AND(ISNUMBER(F1442),ISNUMBER(I1442),I1442&gt;=F1442),"実績：門司発～門司着",IF(OR(F1442&lt;&gt;"",I1442&lt;&gt;""),"要確認：時刻不足・逆転",IF(AND(ISNUMBER(J1442),J1442&gt;=0),"実績：記録の時間","未確認"))))</f>
        <v/>
      </c>
      <c r="Q1442" s="10" t="str">
        <f>IF(B1442="","",IF(ISNUMBER(A1442),YEAR(A1442)-IF(MONTH(A1442)&lt;4,1,0),""))</f>
        <v/>
      </c>
      <c r="R1442" s="10" t="str">
        <f>IF(B1442="","",IF(OR(NOT(ISNUMBER(A1442)),C1442="",D1442="",L1442="",M1442="",AND(B1442&lt;&gt;"関豊丸",B1442&lt;&gt;"長豊丸")),"要確認：対象船・基本項目",IF(OR(P1442="要確認：時刻不足・逆転",AND(ISNUMBER(G1442),ISNUMBER(H1442),H1442&lt;G1442),AND(ISNUMBER(F1442),ISNUMBER(G1442),G1442&lt;F1442),AND(ISNUMBER(H1442),ISNUMBER(I1442),I1442&lt;H1442),AND(ISNUMBER(J1442),J1442&lt;0),AND(ISNUMBER(K1442),K1442&lt;0)),"要確認：時刻・時間・料金",IF(COUNTIFS(OtherPorts[作業日],A1442,OtherPorts[曳船名],B1442,OtherPorts[船名],D1442,OtherPorts[門司港発],F1442)&gt;1,"要確認：同じ他港作業が重複",IF(OR(NOT(ISNUMBER(O1442)),M1442="未確認"),"要確認：時間・根拠未確認","確認済")))))</f>
        <v/>
      </c>
      <c r="S1442" s="10" t="str">
        <f>IF(B1442="","",IF(ISNUMBER(K1442),0,1))</f>
        <v/>
      </c>
    </row>
    <row r="1443" spans="1:19" ht="24.95" customHeight="1" x14ac:dyDescent="0.2">
      <c r="A1443" s="20"/>
      <c r="B1443" s="7"/>
      <c r="C1443" s="7"/>
      <c r="D1443" s="7"/>
      <c r="E1443" s="7"/>
      <c r="F1443" s="26"/>
      <c r="G1443" s="26"/>
      <c r="H1443" s="26"/>
      <c r="I1443" s="26"/>
      <c r="J1443" s="32"/>
      <c r="K1443" s="35"/>
      <c r="L1443" s="7"/>
      <c r="M1443" s="7"/>
      <c r="N1443" s="7"/>
      <c r="O1443" s="18" t="str">
        <f>IF(B1443="","",IF(AND(ISNUMBER(F1443),ISNUMBER(I1443),I1443&gt;=F1443),ROUND((I1443-F1443)*24,4),IF(OR(F1443&lt;&gt;"",I1443&lt;&gt;""),"",IF(AND(ISNUMBER(J1443),J1443&gt;=0),J1443,""))))</f>
        <v/>
      </c>
      <c r="P1443" s="10" t="str">
        <f>IF(B1443="","",IF(AND(ISNUMBER(F1443),ISNUMBER(I1443),I1443&gt;=F1443),"実績：門司発～門司着",IF(OR(F1443&lt;&gt;"",I1443&lt;&gt;""),"要確認：時刻不足・逆転",IF(AND(ISNUMBER(J1443),J1443&gt;=0),"実績：記録の時間","未確認"))))</f>
        <v/>
      </c>
      <c r="Q1443" s="10" t="str">
        <f>IF(B1443="","",IF(ISNUMBER(A1443),YEAR(A1443)-IF(MONTH(A1443)&lt;4,1,0),""))</f>
        <v/>
      </c>
      <c r="R1443" s="10" t="str">
        <f>IF(B1443="","",IF(OR(NOT(ISNUMBER(A1443)),C1443="",D1443="",L1443="",M1443="",AND(B1443&lt;&gt;"関豊丸",B1443&lt;&gt;"長豊丸")),"要確認：対象船・基本項目",IF(OR(P1443="要確認：時刻不足・逆転",AND(ISNUMBER(G1443),ISNUMBER(H1443),H1443&lt;G1443),AND(ISNUMBER(F1443),ISNUMBER(G1443),G1443&lt;F1443),AND(ISNUMBER(H1443),ISNUMBER(I1443),I1443&lt;H1443),AND(ISNUMBER(J1443),J1443&lt;0),AND(ISNUMBER(K1443),K1443&lt;0)),"要確認：時刻・時間・料金",IF(COUNTIFS(OtherPorts[作業日],A1443,OtherPorts[曳船名],B1443,OtherPorts[船名],D1443,OtherPorts[門司港発],F1443)&gt;1,"要確認：同じ他港作業が重複",IF(OR(NOT(ISNUMBER(O1443)),M1443="未確認"),"要確認：時間・根拠未確認","確認済")))))</f>
        <v/>
      </c>
      <c r="S1443" s="10" t="str">
        <f>IF(B1443="","",IF(ISNUMBER(K1443),0,1))</f>
        <v/>
      </c>
    </row>
    <row r="1444" spans="1:19" ht="24.95" customHeight="1" x14ac:dyDescent="0.2">
      <c r="A1444" s="20"/>
      <c r="B1444" s="7"/>
      <c r="C1444" s="7"/>
      <c r="D1444" s="7"/>
      <c r="E1444" s="7"/>
      <c r="F1444" s="26"/>
      <c r="G1444" s="26"/>
      <c r="H1444" s="26"/>
      <c r="I1444" s="26"/>
      <c r="J1444" s="32"/>
      <c r="K1444" s="35"/>
      <c r="L1444" s="7"/>
      <c r="M1444" s="7"/>
      <c r="N1444" s="7"/>
      <c r="O1444" s="18" t="str">
        <f>IF(B1444="","",IF(AND(ISNUMBER(F1444),ISNUMBER(I1444),I1444&gt;=F1444),ROUND((I1444-F1444)*24,4),IF(OR(F1444&lt;&gt;"",I1444&lt;&gt;""),"",IF(AND(ISNUMBER(J1444),J1444&gt;=0),J1444,""))))</f>
        <v/>
      </c>
      <c r="P1444" s="10" t="str">
        <f>IF(B1444="","",IF(AND(ISNUMBER(F1444),ISNUMBER(I1444),I1444&gt;=F1444),"実績：門司発～門司着",IF(OR(F1444&lt;&gt;"",I1444&lt;&gt;""),"要確認：時刻不足・逆転",IF(AND(ISNUMBER(J1444),J1444&gt;=0),"実績：記録の時間","未確認"))))</f>
        <v/>
      </c>
      <c r="Q1444" s="10" t="str">
        <f>IF(B1444="","",IF(ISNUMBER(A1444),YEAR(A1444)-IF(MONTH(A1444)&lt;4,1,0),""))</f>
        <v/>
      </c>
      <c r="R1444" s="10" t="str">
        <f>IF(B1444="","",IF(OR(NOT(ISNUMBER(A1444)),C1444="",D1444="",L1444="",M1444="",AND(B1444&lt;&gt;"関豊丸",B1444&lt;&gt;"長豊丸")),"要確認：対象船・基本項目",IF(OR(P1444="要確認：時刻不足・逆転",AND(ISNUMBER(G1444),ISNUMBER(H1444),H1444&lt;G1444),AND(ISNUMBER(F1444),ISNUMBER(G1444),G1444&lt;F1444),AND(ISNUMBER(H1444),ISNUMBER(I1444),I1444&lt;H1444),AND(ISNUMBER(J1444),J1444&lt;0),AND(ISNUMBER(K1444),K1444&lt;0)),"要確認：時刻・時間・料金",IF(COUNTIFS(OtherPorts[作業日],A1444,OtherPorts[曳船名],B1444,OtherPorts[船名],D1444,OtherPorts[門司港発],F1444)&gt;1,"要確認：同じ他港作業が重複",IF(OR(NOT(ISNUMBER(O1444)),M1444="未確認"),"要確認：時間・根拠未確認","確認済")))))</f>
        <v/>
      </c>
      <c r="S1444" s="10" t="str">
        <f>IF(B1444="","",IF(ISNUMBER(K1444),0,1))</f>
        <v/>
      </c>
    </row>
    <row r="1445" spans="1:19" ht="24.95" customHeight="1" x14ac:dyDescent="0.2">
      <c r="A1445" s="20"/>
      <c r="B1445" s="7"/>
      <c r="C1445" s="7"/>
      <c r="D1445" s="7"/>
      <c r="E1445" s="7"/>
      <c r="F1445" s="26"/>
      <c r="G1445" s="26"/>
      <c r="H1445" s="26"/>
      <c r="I1445" s="26"/>
      <c r="J1445" s="32"/>
      <c r="K1445" s="35"/>
      <c r="L1445" s="7"/>
      <c r="M1445" s="7"/>
      <c r="N1445" s="7"/>
      <c r="O1445" s="18" t="str">
        <f>IF(B1445="","",IF(AND(ISNUMBER(F1445),ISNUMBER(I1445),I1445&gt;=F1445),ROUND((I1445-F1445)*24,4),IF(OR(F1445&lt;&gt;"",I1445&lt;&gt;""),"",IF(AND(ISNUMBER(J1445),J1445&gt;=0),J1445,""))))</f>
        <v/>
      </c>
      <c r="P1445" s="10" t="str">
        <f>IF(B1445="","",IF(AND(ISNUMBER(F1445),ISNUMBER(I1445),I1445&gt;=F1445),"実績：門司発～門司着",IF(OR(F1445&lt;&gt;"",I1445&lt;&gt;""),"要確認：時刻不足・逆転",IF(AND(ISNUMBER(J1445),J1445&gt;=0),"実績：記録の時間","未確認"))))</f>
        <v/>
      </c>
      <c r="Q1445" s="10" t="str">
        <f>IF(B1445="","",IF(ISNUMBER(A1445),YEAR(A1445)-IF(MONTH(A1445)&lt;4,1,0),""))</f>
        <v/>
      </c>
      <c r="R1445" s="10" t="str">
        <f>IF(B1445="","",IF(OR(NOT(ISNUMBER(A1445)),C1445="",D1445="",L1445="",M1445="",AND(B1445&lt;&gt;"関豊丸",B1445&lt;&gt;"長豊丸")),"要確認：対象船・基本項目",IF(OR(P1445="要確認：時刻不足・逆転",AND(ISNUMBER(G1445),ISNUMBER(H1445),H1445&lt;G1445),AND(ISNUMBER(F1445),ISNUMBER(G1445),G1445&lt;F1445),AND(ISNUMBER(H1445),ISNUMBER(I1445),I1445&lt;H1445),AND(ISNUMBER(J1445),J1445&lt;0),AND(ISNUMBER(K1445),K1445&lt;0)),"要確認：時刻・時間・料金",IF(COUNTIFS(OtherPorts[作業日],A1445,OtherPorts[曳船名],B1445,OtherPorts[船名],D1445,OtherPorts[門司港発],F1445)&gt;1,"要確認：同じ他港作業が重複",IF(OR(NOT(ISNUMBER(O1445)),M1445="未確認"),"要確認：時間・根拠未確認","確認済")))))</f>
        <v/>
      </c>
      <c r="S1445" s="10" t="str">
        <f>IF(B1445="","",IF(ISNUMBER(K1445),0,1))</f>
        <v/>
      </c>
    </row>
    <row r="1446" spans="1:19" ht="24.95" customHeight="1" x14ac:dyDescent="0.2">
      <c r="A1446" s="20"/>
      <c r="B1446" s="7"/>
      <c r="C1446" s="7"/>
      <c r="D1446" s="7"/>
      <c r="E1446" s="7"/>
      <c r="F1446" s="26"/>
      <c r="G1446" s="26"/>
      <c r="H1446" s="26"/>
      <c r="I1446" s="26"/>
      <c r="J1446" s="32"/>
      <c r="K1446" s="35"/>
      <c r="L1446" s="7"/>
      <c r="M1446" s="7"/>
      <c r="N1446" s="7"/>
      <c r="O1446" s="18" t="str">
        <f>IF(B1446="","",IF(AND(ISNUMBER(F1446),ISNUMBER(I1446),I1446&gt;=F1446),ROUND((I1446-F1446)*24,4),IF(OR(F1446&lt;&gt;"",I1446&lt;&gt;""),"",IF(AND(ISNUMBER(J1446),J1446&gt;=0),J1446,""))))</f>
        <v/>
      </c>
      <c r="P1446" s="10" t="str">
        <f>IF(B1446="","",IF(AND(ISNUMBER(F1446),ISNUMBER(I1446),I1446&gt;=F1446),"実績：門司発～門司着",IF(OR(F1446&lt;&gt;"",I1446&lt;&gt;""),"要確認：時刻不足・逆転",IF(AND(ISNUMBER(J1446),J1446&gt;=0),"実績：記録の時間","未確認"))))</f>
        <v/>
      </c>
      <c r="Q1446" s="10" t="str">
        <f>IF(B1446="","",IF(ISNUMBER(A1446),YEAR(A1446)-IF(MONTH(A1446)&lt;4,1,0),""))</f>
        <v/>
      </c>
      <c r="R1446" s="10" t="str">
        <f>IF(B1446="","",IF(OR(NOT(ISNUMBER(A1446)),C1446="",D1446="",L1446="",M1446="",AND(B1446&lt;&gt;"関豊丸",B1446&lt;&gt;"長豊丸")),"要確認：対象船・基本項目",IF(OR(P1446="要確認：時刻不足・逆転",AND(ISNUMBER(G1446),ISNUMBER(H1446),H1446&lt;G1446),AND(ISNUMBER(F1446),ISNUMBER(G1446),G1446&lt;F1446),AND(ISNUMBER(H1446),ISNUMBER(I1446),I1446&lt;H1446),AND(ISNUMBER(J1446),J1446&lt;0),AND(ISNUMBER(K1446),K1446&lt;0)),"要確認：時刻・時間・料金",IF(COUNTIFS(OtherPorts[作業日],A1446,OtherPorts[曳船名],B1446,OtherPorts[船名],D1446,OtherPorts[門司港発],F1446)&gt;1,"要確認：同じ他港作業が重複",IF(OR(NOT(ISNUMBER(O1446)),M1446="未確認"),"要確認：時間・根拠未確認","確認済")))))</f>
        <v/>
      </c>
      <c r="S1446" s="10" t="str">
        <f>IF(B1446="","",IF(ISNUMBER(K1446),0,1))</f>
        <v/>
      </c>
    </row>
    <row r="1447" spans="1:19" ht="24.95" customHeight="1" x14ac:dyDescent="0.2">
      <c r="A1447" s="20"/>
      <c r="B1447" s="7"/>
      <c r="C1447" s="7"/>
      <c r="D1447" s="7"/>
      <c r="E1447" s="7"/>
      <c r="F1447" s="26"/>
      <c r="G1447" s="26"/>
      <c r="H1447" s="26"/>
      <c r="I1447" s="26"/>
      <c r="J1447" s="32"/>
      <c r="K1447" s="35"/>
      <c r="L1447" s="7"/>
      <c r="M1447" s="7"/>
      <c r="N1447" s="7"/>
      <c r="O1447" s="18" t="str">
        <f>IF(B1447="","",IF(AND(ISNUMBER(F1447),ISNUMBER(I1447),I1447&gt;=F1447),ROUND((I1447-F1447)*24,4),IF(OR(F1447&lt;&gt;"",I1447&lt;&gt;""),"",IF(AND(ISNUMBER(J1447),J1447&gt;=0),J1447,""))))</f>
        <v/>
      </c>
      <c r="P1447" s="10" t="str">
        <f>IF(B1447="","",IF(AND(ISNUMBER(F1447),ISNUMBER(I1447),I1447&gt;=F1447),"実績：門司発～門司着",IF(OR(F1447&lt;&gt;"",I1447&lt;&gt;""),"要確認：時刻不足・逆転",IF(AND(ISNUMBER(J1447),J1447&gt;=0),"実績：記録の時間","未確認"))))</f>
        <v/>
      </c>
      <c r="Q1447" s="10" t="str">
        <f>IF(B1447="","",IF(ISNUMBER(A1447),YEAR(A1447)-IF(MONTH(A1447)&lt;4,1,0),""))</f>
        <v/>
      </c>
      <c r="R1447" s="10" t="str">
        <f>IF(B1447="","",IF(OR(NOT(ISNUMBER(A1447)),C1447="",D1447="",L1447="",M1447="",AND(B1447&lt;&gt;"関豊丸",B1447&lt;&gt;"長豊丸")),"要確認：対象船・基本項目",IF(OR(P1447="要確認：時刻不足・逆転",AND(ISNUMBER(G1447),ISNUMBER(H1447),H1447&lt;G1447),AND(ISNUMBER(F1447),ISNUMBER(G1447),G1447&lt;F1447),AND(ISNUMBER(H1447),ISNUMBER(I1447),I1447&lt;H1447),AND(ISNUMBER(J1447),J1447&lt;0),AND(ISNUMBER(K1447),K1447&lt;0)),"要確認：時刻・時間・料金",IF(COUNTIFS(OtherPorts[作業日],A1447,OtherPorts[曳船名],B1447,OtherPorts[船名],D1447,OtherPorts[門司港発],F1447)&gt;1,"要確認：同じ他港作業が重複",IF(OR(NOT(ISNUMBER(O1447)),M1447="未確認"),"要確認：時間・根拠未確認","確認済")))))</f>
        <v/>
      </c>
      <c r="S1447" s="10" t="str">
        <f>IF(B1447="","",IF(ISNUMBER(K1447),0,1))</f>
        <v/>
      </c>
    </row>
    <row r="1448" spans="1:19" ht="24.95" customHeight="1" x14ac:dyDescent="0.2">
      <c r="A1448" s="20"/>
      <c r="B1448" s="7"/>
      <c r="C1448" s="7"/>
      <c r="D1448" s="7"/>
      <c r="E1448" s="7"/>
      <c r="F1448" s="26"/>
      <c r="G1448" s="26"/>
      <c r="H1448" s="26"/>
      <c r="I1448" s="26"/>
      <c r="J1448" s="32"/>
      <c r="K1448" s="35"/>
      <c r="L1448" s="7"/>
      <c r="M1448" s="7"/>
      <c r="N1448" s="7"/>
      <c r="O1448" s="18" t="str">
        <f>IF(B1448="","",IF(AND(ISNUMBER(F1448),ISNUMBER(I1448),I1448&gt;=F1448),ROUND((I1448-F1448)*24,4),IF(OR(F1448&lt;&gt;"",I1448&lt;&gt;""),"",IF(AND(ISNUMBER(J1448),J1448&gt;=0),J1448,""))))</f>
        <v/>
      </c>
      <c r="P1448" s="10" t="str">
        <f>IF(B1448="","",IF(AND(ISNUMBER(F1448),ISNUMBER(I1448),I1448&gt;=F1448),"実績：門司発～門司着",IF(OR(F1448&lt;&gt;"",I1448&lt;&gt;""),"要確認：時刻不足・逆転",IF(AND(ISNUMBER(J1448),J1448&gt;=0),"実績：記録の時間","未確認"))))</f>
        <v/>
      </c>
      <c r="Q1448" s="10" t="str">
        <f>IF(B1448="","",IF(ISNUMBER(A1448),YEAR(A1448)-IF(MONTH(A1448)&lt;4,1,0),""))</f>
        <v/>
      </c>
      <c r="R1448" s="10" t="str">
        <f>IF(B1448="","",IF(OR(NOT(ISNUMBER(A1448)),C1448="",D1448="",L1448="",M1448="",AND(B1448&lt;&gt;"関豊丸",B1448&lt;&gt;"長豊丸")),"要確認：対象船・基本項目",IF(OR(P1448="要確認：時刻不足・逆転",AND(ISNUMBER(G1448),ISNUMBER(H1448),H1448&lt;G1448),AND(ISNUMBER(F1448),ISNUMBER(G1448),G1448&lt;F1448),AND(ISNUMBER(H1448),ISNUMBER(I1448),I1448&lt;H1448),AND(ISNUMBER(J1448),J1448&lt;0),AND(ISNUMBER(K1448),K1448&lt;0)),"要確認：時刻・時間・料金",IF(COUNTIFS(OtherPorts[作業日],A1448,OtherPorts[曳船名],B1448,OtherPorts[船名],D1448,OtherPorts[門司港発],F1448)&gt;1,"要確認：同じ他港作業が重複",IF(OR(NOT(ISNUMBER(O1448)),M1448="未確認"),"要確認：時間・根拠未確認","確認済")))))</f>
        <v/>
      </c>
      <c r="S1448" s="10" t="str">
        <f>IF(B1448="","",IF(ISNUMBER(K1448),0,1))</f>
        <v/>
      </c>
    </row>
    <row r="1449" spans="1:19" ht="24.95" customHeight="1" x14ac:dyDescent="0.2">
      <c r="A1449" s="20"/>
      <c r="B1449" s="7"/>
      <c r="C1449" s="7"/>
      <c r="D1449" s="7"/>
      <c r="E1449" s="7"/>
      <c r="F1449" s="26"/>
      <c r="G1449" s="26"/>
      <c r="H1449" s="26"/>
      <c r="I1449" s="26"/>
      <c r="J1449" s="32"/>
      <c r="K1449" s="35"/>
      <c r="L1449" s="7"/>
      <c r="M1449" s="7"/>
      <c r="N1449" s="7"/>
      <c r="O1449" s="18" t="str">
        <f>IF(B1449="","",IF(AND(ISNUMBER(F1449),ISNUMBER(I1449),I1449&gt;=F1449),ROUND((I1449-F1449)*24,4),IF(OR(F1449&lt;&gt;"",I1449&lt;&gt;""),"",IF(AND(ISNUMBER(J1449),J1449&gt;=0),J1449,""))))</f>
        <v/>
      </c>
      <c r="P1449" s="10" t="str">
        <f>IF(B1449="","",IF(AND(ISNUMBER(F1449),ISNUMBER(I1449),I1449&gt;=F1449),"実績：門司発～門司着",IF(OR(F1449&lt;&gt;"",I1449&lt;&gt;""),"要確認：時刻不足・逆転",IF(AND(ISNUMBER(J1449),J1449&gt;=0),"実績：記録の時間","未確認"))))</f>
        <v/>
      </c>
      <c r="Q1449" s="10" t="str">
        <f>IF(B1449="","",IF(ISNUMBER(A1449),YEAR(A1449)-IF(MONTH(A1449)&lt;4,1,0),""))</f>
        <v/>
      </c>
      <c r="R1449" s="10" t="str">
        <f>IF(B1449="","",IF(OR(NOT(ISNUMBER(A1449)),C1449="",D1449="",L1449="",M1449="",AND(B1449&lt;&gt;"関豊丸",B1449&lt;&gt;"長豊丸")),"要確認：対象船・基本項目",IF(OR(P1449="要確認：時刻不足・逆転",AND(ISNUMBER(G1449),ISNUMBER(H1449),H1449&lt;G1449),AND(ISNUMBER(F1449),ISNUMBER(G1449),G1449&lt;F1449),AND(ISNUMBER(H1449),ISNUMBER(I1449),I1449&lt;H1449),AND(ISNUMBER(J1449),J1449&lt;0),AND(ISNUMBER(K1449),K1449&lt;0)),"要確認：時刻・時間・料金",IF(COUNTIFS(OtherPorts[作業日],A1449,OtherPorts[曳船名],B1449,OtherPorts[船名],D1449,OtherPorts[門司港発],F1449)&gt;1,"要確認：同じ他港作業が重複",IF(OR(NOT(ISNUMBER(O1449)),M1449="未確認"),"要確認：時間・根拠未確認","確認済")))))</f>
        <v/>
      </c>
      <c r="S1449" s="10" t="str">
        <f>IF(B1449="","",IF(ISNUMBER(K1449),0,1))</f>
        <v/>
      </c>
    </row>
    <row r="1450" spans="1:19" ht="24.95" customHeight="1" x14ac:dyDescent="0.2">
      <c r="A1450" s="20"/>
      <c r="B1450" s="7"/>
      <c r="C1450" s="7"/>
      <c r="D1450" s="7"/>
      <c r="E1450" s="7"/>
      <c r="F1450" s="26"/>
      <c r="G1450" s="26"/>
      <c r="H1450" s="26"/>
      <c r="I1450" s="26"/>
      <c r="J1450" s="32"/>
      <c r="K1450" s="35"/>
      <c r="L1450" s="7"/>
      <c r="M1450" s="7"/>
      <c r="N1450" s="7"/>
      <c r="O1450" s="18" t="str">
        <f>IF(B1450="","",IF(AND(ISNUMBER(F1450),ISNUMBER(I1450),I1450&gt;=F1450),ROUND((I1450-F1450)*24,4),IF(OR(F1450&lt;&gt;"",I1450&lt;&gt;""),"",IF(AND(ISNUMBER(J1450),J1450&gt;=0),J1450,""))))</f>
        <v/>
      </c>
      <c r="P1450" s="10" t="str">
        <f>IF(B1450="","",IF(AND(ISNUMBER(F1450),ISNUMBER(I1450),I1450&gt;=F1450),"実績：門司発～門司着",IF(OR(F1450&lt;&gt;"",I1450&lt;&gt;""),"要確認：時刻不足・逆転",IF(AND(ISNUMBER(J1450),J1450&gt;=0),"実績：記録の時間","未確認"))))</f>
        <v/>
      </c>
      <c r="Q1450" s="10" t="str">
        <f>IF(B1450="","",IF(ISNUMBER(A1450),YEAR(A1450)-IF(MONTH(A1450)&lt;4,1,0),""))</f>
        <v/>
      </c>
      <c r="R1450" s="10" t="str">
        <f>IF(B1450="","",IF(OR(NOT(ISNUMBER(A1450)),C1450="",D1450="",L1450="",M1450="",AND(B1450&lt;&gt;"関豊丸",B1450&lt;&gt;"長豊丸")),"要確認：対象船・基本項目",IF(OR(P1450="要確認：時刻不足・逆転",AND(ISNUMBER(G1450),ISNUMBER(H1450),H1450&lt;G1450),AND(ISNUMBER(F1450),ISNUMBER(G1450),G1450&lt;F1450),AND(ISNUMBER(H1450),ISNUMBER(I1450),I1450&lt;H1450),AND(ISNUMBER(J1450),J1450&lt;0),AND(ISNUMBER(K1450),K1450&lt;0)),"要確認：時刻・時間・料金",IF(COUNTIFS(OtherPorts[作業日],A1450,OtherPorts[曳船名],B1450,OtherPorts[船名],D1450,OtherPorts[門司港発],F1450)&gt;1,"要確認：同じ他港作業が重複",IF(OR(NOT(ISNUMBER(O1450)),M1450="未確認"),"要確認：時間・根拠未確認","確認済")))))</f>
        <v/>
      </c>
      <c r="S1450" s="10" t="str">
        <f>IF(B1450="","",IF(ISNUMBER(K1450),0,1))</f>
        <v/>
      </c>
    </row>
    <row r="1451" spans="1:19" ht="24.95" customHeight="1" x14ac:dyDescent="0.2">
      <c r="A1451" s="20"/>
      <c r="B1451" s="7"/>
      <c r="C1451" s="7"/>
      <c r="D1451" s="7"/>
      <c r="E1451" s="7"/>
      <c r="F1451" s="26"/>
      <c r="G1451" s="26"/>
      <c r="H1451" s="26"/>
      <c r="I1451" s="26"/>
      <c r="J1451" s="32"/>
      <c r="K1451" s="35"/>
      <c r="L1451" s="7"/>
      <c r="M1451" s="7"/>
      <c r="N1451" s="7"/>
      <c r="O1451" s="18" t="str">
        <f>IF(B1451="","",IF(AND(ISNUMBER(F1451),ISNUMBER(I1451),I1451&gt;=F1451),ROUND((I1451-F1451)*24,4),IF(OR(F1451&lt;&gt;"",I1451&lt;&gt;""),"",IF(AND(ISNUMBER(J1451),J1451&gt;=0),J1451,""))))</f>
        <v/>
      </c>
      <c r="P1451" s="10" t="str">
        <f>IF(B1451="","",IF(AND(ISNUMBER(F1451),ISNUMBER(I1451),I1451&gt;=F1451),"実績：門司発～門司着",IF(OR(F1451&lt;&gt;"",I1451&lt;&gt;""),"要確認：時刻不足・逆転",IF(AND(ISNUMBER(J1451),J1451&gt;=0),"実績：記録の時間","未確認"))))</f>
        <v/>
      </c>
      <c r="Q1451" s="10" t="str">
        <f>IF(B1451="","",IF(ISNUMBER(A1451),YEAR(A1451)-IF(MONTH(A1451)&lt;4,1,0),""))</f>
        <v/>
      </c>
      <c r="R1451" s="10" t="str">
        <f>IF(B1451="","",IF(OR(NOT(ISNUMBER(A1451)),C1451="",D1451="",L1451="",M1451="",AND(B1451&lt;&gt;"関豊丸",B1451&lt;&gt;"長豊丸")),"要確認：対象船・基本項目",IF(OR(P1451="要確認：時刻不足・逆転",AND(ISNUMBER(G1451),ISNUMBER(H1451),H1451&lt;G1451),AND(ISNUMBER(F1451),ISNUMBER(G1451),G1451&lt;F1451),AND(ISNUMBER(H1451),ISNUMBER(I1451),I1451&lt;H1451),AND(ISNUMBER(J1451),J1451&lt;0),AND(ISNUMBER(K1451),K1451&lt;0)),"要確認：時刻・時間・料金",IF(COUNTIFS(OtherPorts[作業日],A1451,OtherPorts[曳船名],B1451,OtherPorts[船名],D1451,OtherPorts[門司港発],F1451)&gt;1,"要確認：同じ他港作業が重複",IF(OR(NOT(ISNUMBER(O1451)),M1451="未確認"),"要確認：時間・根拠未確認","確認済")))))</f>
        <v/>
      </c>
      <c r="S1451" s="10" t="str">
        <f>IF(B1451="","",IF(ISNUMBER(K1451),0,1))</f>
        <v/>
      </c>
    </row>
    <row r="1452" spans="1:19" ht="24.95" customHeight="1" x14ac:dyDescent="0.2">
      <c r="A1452" s="20"/>
      <c r="B1452" s="7"/>
      <c r="C1452" s="7"/>
      <c r="D1452" s="7"/>
      <c r="E1452" s="7"/>
      <c r="F1452" s="26"/>
      <c r="G1452" s="26"/>
      <c r="H1452" s="26"/>
      <c r="I1452" s="26"/>
      <c r="J1452" s="32"/>
      <c r="K1452" s="35"/>
      <c r="L1452" s="7"/>
      <c r="M1452" s="7"/>
      <c r="N1452" s="7"/>
      <c r="O1452" s="18" t="str">
        <f>IF(B1452="","",IF(AND(ISNUMBER(F1452),ISNUMBER(I1452),I1452&gt;=F1452),ROUND((I1452-F1452)*24,4),IF(OR(F1452&lt;&gt;"",I1452&lt;&gt;""),"",IF(AND(ISNUMBER(J1452),J1452&gt;=0),J1452,""))))</f>
        <v/>
      </c>
      <c r="P1452" s="10" t="str">
        <f>IF(B1452="","",IF(AND(ISNUMBER(F1452),ISNUMBER(I1452),I1452&gt;=F1452),"実績：門司発～門司着",IF(OR(F1452&lt;&gt;"",I1452&lt;&gt;""),"要確認：時刻不足・逆転",IF(AND(ISNUMBER(J1452),J1452&gt;=0),"実績：記録の時間","未確認"))))</f>
        <v/>
      </c>
      <c r="Q1452" s="10" t="str">
        <f>IF(B1452="","",IF(ISNUMBER(A1452),YEAR(A1452)-IF(MONTH(A1452)&lt;4,1,0),""))</f>
        <v/>
      </c>
      <c r="R1452" s="10" t="str">
        <f>IF(B1452="","",IF(OR(NOT(ISNUMBER(A1452)),C1452="",D1452="",L1452="",M1452="",AND(B1452&lt;&gt;"関豊丸",B1452&lt;&gt;"長豊丸")),"要確認：対象船・基本項目",IF(OR(P1452="要確認：時刻不足・逆転",AND(ISNUMBER(G1452),ISNUMBER(H1452),H1452&lt;G1452),AND(ISNUMBER(F1452),ISNUMBER(G1452),G1452&lt;F1452),AND(ISNUMBER(H1452),ISNUMBER(I1452),I1452&lt;H1452),AND(ISNUMBER(J1452),J1452&lt;0),AND(ISNUMBER(K1452),K1452&lt;0)),"要確認：時刻・時間・料金",IF(COUNTIFS(OtherPorts[作業日],A1452,OtherPorts[曳船名],B1452,OtherPorts[船名],D1452,OtherPorts[門司港発],F1452)&gt;1,"要確認：同じ他港作業が重複",IF(OR(NOT(ISNUMBER(O1452)),M1452="未確認"),"要確認：時間・根拠未確認","確認済")))))</f>
        <v/>
      </c>
      <c r="S1452" s="10" t="str">
        <f>IF(B1452="","",IF(ISNUMBER(K1452),0,1))</f>
        <v/>
      </c>
    </row>
    <row r="1453" spans="1:19" ht="24.95" customHeight="1" x14ac:dyDescent="0.2">
      <c r="A1453" s="20"/>
      <c r="B1453" s="7"/>
      <c r="C1453" s="7"/>
      <c r="D1453" s="7"/>
      <c r="E1453" s="7"/>
      <c r="F1453" s="26"/>
      <c r="G1453" s="26"/>
      <c r="H1453" s="26"/>
      <c r="I1453" s="26"/>
      <c r="J1453" s="32"/>
      <c r="K1453" s="35"/>
      <c r="L1453" s="7"/>
      <c r="M1453" s="7"/>
      <c r="N1453" s="7"/>
      <c r="O1453" s="18" t="str">
        <f>IF(B1453="","",IF(AND(ISNUMBER(F1453),ISNUMBER(I1453),I1453&gt;=F1453),ROUND((I1453-F1453)*24,4),IF(OR(F1453&lt;&gt;"",I1453&lt;&gt;""),"",IF(AND(ISNUMBER(J1453),J1453&gt;=0),J1453,""))))</f>
        <v/>
      </c>
      <c r="P1453" s="10" t="str">
        <f>IF(B1453="","",IF(AND(ISNUMBER(F1453),ISNUMBER(I1453),I1453&gt;=F1453),"実績：門司発～門司着",IF(OR(F1453&lt;&gt;"",I1453&lt;&gt;""),"要確認：時刻不足・逆転",IF(AND(ISNUMBER(J1453),J1453&gt;=0),"実績：記録の時間","未確認"))))</f>
        <v/>
      </c>
      <c r="Q1453" s="10" t="str">
        <f>IF(B1453="","",IF(ISNUMBER(A1453),YEAR(A1453)-IF(MONTH(A1453)&lt;4,1,0),""))</f>
        <v/>
      </c>
      <c r="R1453" s="10" t="str">
        <f>IF(B1453="","",IF(OR(NOT(ISNUMBER(A1453)),C1453="",D1453="",L1453="",M1453="",AND(B1453&lt;&gt;"関豊丸",B1453&lt;&gt;"長豊丸")),"要確認：対象船・基本項目",IF(OR(P1453="要確認：時刻不足・逆転",AND(ISNUMBER(G1453),ISNUMBER(H1453),H1453&lt;G1453),AND(ISNUMBER(F1453),ISNUMBER(G1453),G1453&lt;F1453),AND(ISNUMBER(H1453),ISNUMBER(I1453),I1453&lt;H1453),AND(ISNUMBER(J1453),J1453&lt;0),AND(ISNUMBER(K1453),K1453&lt;0)),"要確認：時刻・時間・料金",IF(COUNTIFS(OtherPorts[作業日],A1453,OtherPorts[曳船名],B1453,OtherPorts[船名],D1453,OtherPorts[門司港発],F1453)&gt;1,"要確認：同じ他港作業が重複",IF(OR(NOT(ISNUMBER(O1453)),M1453="未確認"),"要確認：時間・根拠未確認","確認済")))))</f>
        <v/>
      </c>
      <c r="S1453" s="10" t="str">
        <f>IF(B1453="","",IF(ISNUMBER(K1453),0,1))</f>
        <v/>
      </c>
    </row>
    <row r="1454" spans="1:19" ht="24.95" customHeight="1" x14ac:dyDescent="0.2">
      <c r="A1454" s="20"/>
      <c r="B1454" s="7"/>
      <c r="C1454" s="7"/>
      <c r="D1454" s="7"/>
      <c r="E1454" s="7"/>
      <c r="F1454" s="26"/>
      <c r="G1454" s="26"/>
      <c r="H1454" s="26"/>
      <c r="I1454" s="26"/>
      <c r="J1454" s="32"/>
      <c r="K1454" s="35"/>
      <c r="L1454" s="7"/>
      <c r="M1454" s="7"/>
      <c r="N1454" s="7"/>
      <c r="O1454" s="18" t="str">
        <f>IF(B1454="","",IF(AND(ISNUMBER(F1454),ISNUMBER(I1454),I1454&gt;=F1454),ROUND((I1454-F1454)*24,4),IF(OR(F1454&lt;&gt;"",I1454&lt;&gt;""),"",IF(AND(ISNUMBER(J1454),J1454&gt;=0),J1454,""))))</f>
        <v/>
      </c>
      <c r="P1454" s="10" t="str">
        <f>IF(B1454="","",IF(AND(ISNUMBER(F1454),ISNUMBER(I1454),I1454&gt;=F1454),"実績：門司発～門司着",IF(OR(F1454&lt;&gt;"",I1454&lt;&gt;""),"要確認：時刻不足・逆転",IF(AND(ISNUMBER(J1454),J1454&gt;=0),"実績：記録の時間","未確認"))))</f>
        <v/>
      </c>
      <c r="Q1454" s="10" t="str">
        <f>IF(B1454="","",IF(ISNUMBER(A1454),YEAR(A1454)-IF(MONTH(A1454)&lt;4,1,0),""))</f>
        <v/>
      </c>
      <c r="R1454" s="10" t="str">
        <f>IF(B1454="","",IF(OR(NOT(ISNUMBER(A1454)),C1454="",D1454="",L1454="",M1454="",AND(B1454&lt;&gt;"関豊丸",B1454&lt;&gt;"長豊丸")),"要確認：対象船・基本項目",IF(OR(P1454="要確認：時刻不足・逆転",AND(ISNUMBER(G1454),ISNUMBER(H1454),H1454&lt;G1454),AND(ISNUMBER(F1454),ISNUMBER(G1454),G1454&lt;F1454),AND(ISNUMBER(H1454),ISNUMBER(I1454),I1454&lt;H1454),AND(ISNUMBER(J1454),J1454&lt;0),AND(ISNUMBER(K1454),K1454&lt;0)),"要確認：時刻・時間・料金",IF(COUNTIFS(OtherPorts[作業日],A1454,OtherPorts[曳船名],B1454,OtherPorts[船名],D1454,OtherPorts[門司港発],F1454)&gt;1,"要確認：同じ他港作業が重複",IF(OR(NOT(ISNUMBER(O1454)),M1454="未確認"),"要確認：時間・根拠未確認","確認済")))))</f>
        <v/>
      </c>
      <c r="S1454" s="10" t="str">
        <f>IF(B1454="","",IF(ISNUMBER(K1454),0,1))</f>
        <v/>
      </c>
    </row>
    <row r="1455" spans="1:19" ht="24.95" customHeight="1" x14ac:dyDescent="0.2">
      <c r="A1455" s="20"/>
      <c r="B1455" s="7"/>
      <c r="C1455" s="7"/>
      <c r="D1455" s="7"/>
      <c r="E1455" s="7"/>
      <c r="F1455" s="26"/>
      <c r="G1455" s="26"/>
      <c r="H1455" s="26"/>
      <c r="I1455" s="26"/>
      <c r="J1455" s="32"/>
      <c r="K1455" s="35"/>
      <c r="L1455" s="7"/>
      <c r="M1455" s="7"/>
      <c r="N1455" s="7"/>
      <c r="O1455" s="18" t="str">
        <f>IF(B1455="","",IF(AND(ISNUMBER(F1455),ISNUMBER(I1455),I1455&gt;=F1455),ROUND((I1455-F1455)*24,4),IF(OR(F1455&lt;&gt;"",I1455&lt;&gt;""),"",IF(AND(ISNUMBER(J1455),J1455&gt;=0),J1455,""))))</f>
        <v/>
      </c>
      <c r="P1455" s="10" t="str">
        <f>IF(B1455="","",IF(AND(ISNUMBER(F1455),ISNUMBER(I1455),I1455&gt;=F1455),"実績：門司発～門司着",IF(OR(F1455&lt;&gt;"",I1455&lt;&gt;""),"要確認：時刻不足・逆転",IF(AND(ISNUMBER(J1455),J1455&gt;=0),"実績：記録の時間","未確認"))))</f>
        <v/>
      </c>
      <c r="Q1455" s="10" t="str">
        <f>IF(B1455="","",IF(ISNUMBER(A1455),YEAR(A1455)-IF(MONTH(A1455)&lt;4,1,0),""))</f>
        <v/>
      </c>
      <c r="R1455" s="10" t="str">
        <f>IF(B1455="","",IF(OR(NOT(ISNUMBER(A1455)),C1455="",D1455="",L1455="",M1455="",AND(B1455&lt;&gt;"関豊丸",B1455&lt;&gt;"長豊丸")),"要確認：対象船・基本項目",IF(OR(P1455="要確認：時刻不足・逆転",AND(ISNUMBER(G1455),ISNUMBER(H1455),H1455&lt;G1455),AND(ISNUMBER(F1455),ISNUMBER(G1455),G1455&lt;F1455),AND(ISNUMBER(H1455),ISNUMBER(I1455),I1455&lt;H1455),AND(ISNUMBER(J1455),J1455&lt;0),AND(ISNUMBER(K1455),K1455&lt;0)),"要確認：時刻・時間・料金",IF(COUNTIFS(OtherPorts[作業日],A1455,OtherPorts[曳船名],B1455,OtherPorts[船名],D1455,OtherPorts[門司港発],F1455)&gt;1,"要確認：同じ他港作業が重複",IF(OR(NOT(ISNUMBER(O1455)),M1455="未確認"),"要確認：時間・根拠未確認","確認済")))))</f>
        <v/>
      </c>
      <c r="S1455" s="10" t="str">
        <f>IF(B1455="","",IF(ISNUMBER(K1455),0,1))</f>
        <v/>
      </c>
    </row>
    <row r="1456" spans="1:19" ht="24.95" customHeight="1" x14ac:dyDescent="0.2">
      <c r="A1456" s="20"/>
      <c r="B1456" s="7"/>
      <c r="C1456" s="7"/>
      <c r="D1456" s="7"/>
      <c r="E1456" s="7"/>
      <c r="F1456" s="26"/>
      <c r="G1456" s="26"/>
      <c r="H1456" s="26"/>
      <c r="I1456" s="26"/>
      <c r="J1456" s="32"/>
      <c r="K1456" s="35"/>
      <c r="L1456" s="7"/>
      <c r="M1456" s="7"/>
      <c r="N1456" s="7"/>
      <c r="O1456" s="18" t="str">
        <f>IF(B1456="","",IF(AND(ISNUMBER(F1456),ISNUMBER(I1456),I1456&gt;=F1456),ROUND((I1456-F1456)*24,4),IF(OR(F1456&lt;&gt;"",I1456&lt;&gt;""),"",IF(AND(ISNUMBER(J1456),J1456&gt;=0),J1456,""))))</f>
        <v/>
      </c>
      <c r="P1456" s="10" t="str">
        <f>IF(B1456="","",IF(AND(ISNUMBER(F1456),ISNUMBER(I1456),I1456&gt;=F1456),"実績：門司発～門司着",IF(OR(F1456&lt;&gt;"",I1456&lt;&gt;""),"要確認：時刻不足・逆転",IF(AND(ISNUMBER(J1456),J1456&gt;=0),"実績：記録の時間","未確認"))))</f>
        <v/>
      </c>
      <c r="Q1456" s="10" t="str">
        <f>IF(B1456="","",IF(ISNUMBER(A1456),YEAR(A1456)-IF(MONTH(A1456)&lt;4,1,0),""))</f>
        <v/>
      </c>
      <c r="R1456" s="10" t="str">
        <f>IF(B1456="","",IF(OR(NOT(ISNUMBER(A1456)),C1456="",D1456="",L1456="",M1456="",AND(B1456&lt;&gt;"関豊丸",B1456&lt;&gt;"長豊丸")),"要確認：対象船・基本項目",IF(OR(P1456="要確認：時刻不足・逆転",AND(ISNUMBER(G1456),ISNUMBER(H1456),H1456&lt;G1456),AND(ISNUMBER(F1456),ISNUMBER(G1456),G1456&lt;F1456),AND(ISNUMBER(H1456),ISNUMBER(I1456),I1456&lt;H1456),AND(ISNUMBER(J1456),J1456&lt;0),AND(ISNUMBER(K1456),K1456&lt;0)),"要確認：時刻・時間・料金",IF(COUNTIFS(OtherPorts[作業日],A1456,OtherPorts[曳船名],B1456,OtherPorts[船名],D1456,OtherPorts[門司港発],F1456)&gt;1,"要確認：同じ他港作業が重複",IF(OR(NOT(ISNUMBER(O1456)),M1456="未確認"),"要確認：時間・根拠未確認","確認済")))))</f>
        <v/>
      </c>
      <c r="S1456" s="10" t="str">
        <f>IF(B1456="","",IF(ISNUMBER(K1456),0,1))</f>
        <v/>
      </c>
    </row>
    <row r="1457" spans="1:19" ht="24.95" customHeight="1" x14ac:dyDescent="0.2">
      <c r="A1457" s="20"/>
      <c r="B1457" s="7"/>
      <c r="C1457" s="7"/>
      <c r="D1457" s="7"/>
      <c r="E1457" s="7"/>
      <c r="F1457" s="26"/>
      <c r="G1457" s="26"/>
      <c r="H1457" s="26"/>
      <c r="I1457" s="26"/>
      <c r="J1457" s="32"/>
      <c r="K1457" s="35"/>
      <c r="L1457" s="7"/>
      <c r="M1457" s="7"/>
      <c r="N1457" s="7"/>
      <c r="O1457" s="18" t="str">
        <f>IF(B1457="","",IF(AND(ISNUMBER(F1457),ISNUMBER(I1457),I1457&gt;=F1457),ROUND((I1457-F1457)*24,4),IF(OR(F1457&lt;&gt;"",I1457&lt;&gt;""),"",IF(AND(ISNUMBER(J1457),J1457&gt;=0),J1457,""))))</f>
        <v/>
      </c>
      <c r="P1457" s="10" t="str">
        <f>IF(B1457="","",IF(AND(ISNUMBER(F1457),ISNUMBER(I1457),I1457&gt;=F1457),"実績：門司発～門司着",IF(OR(F1457&lt;&gt;"",I1457&lt;&gt;""),"要確認：時刻不足・逆転",IF(AND(ISNUMBER(J1457),J1457&gt;=0),"実績：記録の時間","未確認"))))</f>
        <v/>
      </c>
      <c r="Q1457" s="10" t="str">
        <f>IF(B1457="","",IF(ISNUMBER(A1457),YEAR(A1457)-IF(MONTH(A1457)&lt;4,1,0),""))</f>
        <v/>
      </c>
      <c r="R1457" s="10" t="str">
        <f>IF(B1457="","",IF(OR(NOT(ISNUMBER(A1457)),C1457="",D1457="",L1457="",M1457="",AND(B1457&lt;&gt;"関豊丸",B1457&lt;&gt;"長豊丸")),"要確認：対象船・基本項目",IF(OR(P1457="要確認：時刻不足・逆転",AND(ISNUMBER(G1457),ISNUMBER(H1457),H1457&lt;G1457),AND(ISNUMBER(F1457),ISNUMBER(G1457),G1457&lt;F1457),AND(ISNUMBER(H1457),ISNUMBER(I1457),I1457&lt;H1457),AND(ISNUMBER(J1457),J1457&lt;0),AND(ISNUMBER(K1457),K1457&lt;0)),"要確認：時刻・時間・料金",IF(COUNTIFS(OtherPorts[作業日],A1457,OtherPorts[曳船名],B1457,OtherPorts[船名],D1457,OtherPorts[門司港発],F1457)&gt;1,"要確認：同じ他港作業が重複",IF(OR(NOT(ISNUMBER(O1457)),M1457="未確認"),"要確認：時間・根拠未確認","確認済")))))</f>
        <v/>
      </c>
      <c r="S1457" s="10" t="str">
        <f>IF(B1457="","",IF(ISNUMBER(K1457),0,1))</f>
        <v/>
      </c>
    </row>
    <row r="1458" spans="1:19" ht="24.95" customHeight="1" x14ac:dyDescent="0.2">
      <c r="A1458" s="20"/>
      <c r="B1458" s="7"/>
      <c r="C1458" s="7"/>
      <c r="D1458" s="7"/>
      <c r="E1458" s="7"/>
      <c r="F1458" s="26"/>
      <c r="G1458" s="26"/>
      <c r="H1458" s="26"/>
      <c r="I1458" s="26"/>
      <c r="J1458" s="32"/>
      <c r="K1458" s="35"/>
      <c r="L1458" s="7"/>
      <c r="M1458" s="7"/>
      <c r="N1458" s="7"/>
      <c r="O1458" s="18" t="str">
        <f>IF(B1458="","",IF(AND(ISNUMBER(F1458),ISNUMBER(I1458),I1458&gt;=F1458),ROUND((I1458-F1458)*24,4),IF(OR(F1458&lt;&gt;"",I1458&lt;&gt;""),"",IF(AND(ISNUMBER(J1458),J1458&gt;=0),J1458,""))))</f>
        <v/>
      </c>
      <c r="P1458" s="10" t="str">
        <f>IF(B1458="","",IF(AND(ISNUMBER(F1458),ISNUMBER(I1458),I1458&gt;=F1458),"実績：門司発～門司着",IF(OR(F1458&lt;&gt;"",I1458&lt;&gt;""),"要確認：時刻不足・逆転",IF(AND(ISNUMBER(J1458),J1458&gt;=0),"実績：記録の時間","未確認"))))</f>
        <v/>
      </c>
      <c r="Q1458" s="10" t="str">
        <f>IF(B1458="","",IF(ISNUMBER(A1458),YEAR(A1458)-IF(MONTH(A1458)&lt;4,1,0),""))</f>
        <v/>
      </c>
      <c r="R1458" s="10" t="str">
        <f>IF(B1458="","",IF(OR(NOT(ISNUMBER(A1458)),C1458="",D1458="",L1458="",M1458="",AND(B1458&lt;&gt;"関豊丸",B1458&lt;&gt;"長豊丸")),"要確認：対象船・基本項目",IF(OR(P1458="要確認：時刻不足・逆転",AND(ISNUMBER(G1458),ISNUMBER(H1458),H1458&lt;G1458),AND(ISNUMBER(F1458),ISNUMBER(G1458),G1458&lt;F1458),AND(ISNUMBER(H1458),ISNUMBER(I1458),I1458&lt;H1458),AND(ISNUMBER(J1458),J1458&lt;0),AND(ISNUMBER(K1458),K1458&lt;0)),"要確認：時刻・時間・料金",IF(COUNTIFS(OtherPorts[作業日],A1458,OtherPorts[曳船名],B1458,OtherPorts[船名],D1458,OtherPorts[門司港発],F1458)&gt;1,"要確認：同じ他港作業が重複",IF(OR(NOT(ISNUMBER(O1458)),M1458="未確認"),"要確認：時間・根拠未確認","確認済")))))</f>
        <v/>
      </c>
      <c r="S1458" s="10" t="str">
        <f>IF(B1458="","",IF(ISNUMBER(K1458),0,1))</f>
        <v/>
      </c>
    </row>
    <row r="1459" spans="1:19" ht="24.95" customHeight="1" x14ac:dyDescent="0.2">
      <c r="A1459" s="20"/>
      <c r="B1459" s="7"/>
      <c r="C1459" s="7"/>
      <c r="D1459" s="7"/>
      <c r="E1459" s="7"/>
      <c r="F1459" s="26"/>
      <c r="G1459" s="26"/>
      <c r="H1459" s="26"/>
      <c r="I1459" s="26"/>
      <c r="J1459" s="32"/>
      <c r="K1459" s="35"/>
      <c r="L1459" s="7"/>
      <c r="M1459" s="7"/>
      <c r="N1459" s="7"/>
      <c r="O1459" s="18" t="str">
        <f>IF(B1459="","",IF(AND(ISNUMBER(F1459),ISNUMBER(I1459),I1459&gt;=F1459),ROUND((I1459-F1459)*24,4),IF(OR(F1459&lt;&gt;"",I1459&lt;&gt;""),"",IF(AND(ISNUMBER(J1459),J1459&gt;=0),J1459,""))))</f>
        <v/>
      </c>
      <c r="P1459" s="10" t="str">
        <f>IF(B1459="","",IF(AND(ISNUMBER(F1459),ISNUMBER(I1459),I1459&gt;=F1459),"実績：門司発～門司着",IF(OR(F1459&lt;&gt;"",I1459&lt;&gt;""),"要確認：時刻不足・逆転",IF(AND(ISNUMBER(J1459),J1459&gt;=0),"実績：記録の時間","未確認"))))</f>
        <v/>
      </c>
      <c r="Q1459" s="10" t="str">
        <f>IF(B1459="","",IF(ISNUMBER(A1459),YEAR(A1459)-IF(MONTH(A1459)&lt;4,1,0),""))</f>
        <v/>
      </c>
      <c r="R1459" s="10" t="str">
        <f>IF(B1459="","",IF(OR(NOT(ISNUMBER(A1459)),C1459="",D1459="",L1459="",M1459="",AND(B1459&lt;&gt;"関豊丸",B1459&lt;&gt;"長豊丸")),"要確認：対象船・基本項目",IF(OR(P1459="要確認：時刻不足・逆転",AND(ISNUMBER(G1459),ISNUMBER(H1459),H1459&lt;G1459),AND(ISNUMBER(F1459),ISNUMBER(G1459),G1459&lt;F1459),AND(ISNUMBER(H1459),ISNUMBER(I1459),I1459&lt;H1459),AND(ISNUMBER(J1459),J1459&lt;0),AND(ISNUMBER(K1459),K1459&lt;0)),"要確認：時刻・時間・料金",IF(COUNTIFS(OtherPorts[作業日],A1459,OtherPorts[曳船名],B1459,OtherPorts[船名],D1459,OtherPorts[門司港発],F1459)&gt;1,"要確認：同じ他港作業が重複",IF(OR(NOT(ISNUMBER(O1459)),M1459="未確認"),"要確認：時間・根拠未確認","確認済")))))</f>
        <v/>
      </c>
      <c r="S1459" s="10" t="str">
        <f>IF(B1459="","",IF(ISNUMBER(K1459),0,1))</f>
        <v/>
      </c>
    </row>
    <row r="1460" spans="1:19" ht="24.95" customHeight="1" x14ac:dyDescent="0.2">
      <c r="A1460" s="20"/>
      <c r="B1460" s="7"/>
      <c r="C1460" s="7"/>
      <c r="D1460" s="7"/>
      <c r="E1460" s="7"/>
      <c r="F1460" s="26"/>
      <c r="G1460" s="26"/>
      <c r="H1460" s="26"/>
      <c r="I1460" s="26"/>
      <c r="J1460" s="32"/>
      <c r="K1460" s="35"/>
      <c r="L1460" s="7"/>
      <c r="M1460" s="7"/>
      <c r="N1460" s="7"/>
      <c r="O1460" s="18" t="str">
        <f>IF(B1460="","",IF(AND(ISNUMBER(F1460),ISNUMBER(I1460),I1460&gt;=F1460),ROUND((I1460-F1460)*24,4),IF(OR(F1460&lt;&gt;"",I1460&lt;&gt;""),"",IF(AND(ISNUMBER(J1460),J1460&gt;=0),J1460,""))))</f>
        <v/>
      </c>
      <c r="P1460" s="10" t="str">
        <f>IF(B1460="","",IF(AND(ISNUMBER(F1460),ISNUMBER(I1460),I1460&gt;=F1460),"実績：門司発～門司着",IF(OR(F1460&lt;&gt;"",I1460&lt;&gt;""),"要確認：時刻不足・逆転",IF(AND(ISNUMBER(J1460),J1460&gt;=0),"実績：記録の時間","未確認"))))</f>
        <v/>
      </c>
      <c r="Q1460" s="10" t="str">
        <f>IF(B1460="","",IF(ISNUMBER(A1460),YEAR(A1460)-IF(MONTH(A1460)&lt;4,1,0),""))</f>
        <v/>
      </c>
      <c r="R1460" s="10" t="str">
        <f>IF(B1460="","",IF(OR(NOT(ISNUMBER(A1460)),C1460="",D1460="",L1460="",M1460="",AND(B1460&lt;&gt;"関豊丸",B1460&lt;&gt;"長豊丸")),"要確認：対象船・基本項目",IF(OR(P1460="要確認：時刻不足・逆転",AND(ISNUMBER(G1460),ISNUMBER(H1460),H1460&lt;G1460),AND(ISNUMBER(F1460),ISNUMBER(G1460),G1460&lt;F1460),AND(ISNUMBER(H1460),ISNUMBER(I1460),I1460&lt;H1460),AND(ISNUMBER(J1460),J1460&lt;0),AND(ISNUMBER(K1460),K1460&lt;0)),"要確認：時刻・時間・料金",IF(COUNTIFS(OtherPorts[作業日],A1460,OtherPorts[曳船名],B1460,OtherPorts[船名],D1460,OtherPorts[門司港発],F1460)&gt;1,"要確認：同じ他港作業が重複",IF(OR(NOT(ISNUMBER(O1460)),M1460="未確認"),"要確認：時間・根拠未確認","確認済")))))</f>
        <v/>
      </c>
      <c r="S1460" s="10" t="str">
        <f>IF(B1460="","",IF(ISNUMBER(K1460),0,1))</f>
        <v/>
      </c>
    </row>
    <row r="1461" spans="1:19" ht="24.95" customHeight="1" x14ac:dyDescent="0.2">
      <c r="A1461" s="20"/>
      <c r="B1461" s="7"/>
      <c r="C1461" s="7"/>
      <c r="D1461" s="7"/>
      <c r="E1461" s="7"/>
      <c r="F1461" s="26"/>
      <c r="G1461" s="26"/>
      <c r="H1461" s="26"/>
      <c r="I1461" s="26"/>
      <c r="J1461" s="32"/>
      <c r="K1461" s="35"/>
      <c r="L1461" s="7"/>
      <c r="M1461" s="7"/>
      <c r="N1461" s="7"/>
      <c r="O1461" s="18" t="str">
        <f>IF(B1461="","",IF(AND(ISNUMBER(F1461),ISNUMBER(I1461),I1461&gt;=F1461),ROUND((I1461-F1461)*24,4),IF(OR(F1461&lt;&gt;"",I1461&lt;&gt;""),"",IF(AND(ISNUMBER(J1461),J1461&gt;=0),J1461,""))))</f>
        <v/>
      </c>
      <c r="P1461" s="10" t="str">
        <f>IF(B1461="","",IF(AND(ISNUMBER(F1461),ISNUMBER(I1461),I1461&gt;=F1461),"実績：門司発～門司着",IF(OR(F1461&lt;&gt;"",I1461&lt;&gt;""),"要確認：時刻不足・逆転",IF(AND(ISNUMBER(J1461),J1461&gt;=0),"実績：記録の時間","未確認"))))</f>
        <v/>
      </c>
      <c r="Q1461" s="10" t="str">
        <f>IF(B1461="","",IF(ISNUMBER(A1461),YEAR(A1461)-IF(MONTH(A1461)&lt;4,1,0),""))</f>
        <v/>
      </c>
      <c r="R1461" s="10" t="str">
        <f>IF(B1461="","",IF(OR(NOT(ISNUMBER(A1461)),C1461="",D1461="",L1461="",M1461="",AND(B1461&lt;&gt;"関豊丸",B1461&lt;&gt;"長豊丸")),"要確認：対象船・基本項目",IF(OR(P1461="要確認：時刻不足・逆転",AND(ISNUMBER(G1461),ISNUMBER(H1461),H1461&lt;G1461),AND(ISNUMBER(F1461),ISNUMBER(G1461),G1461&lt;F1461),AND(ISNUMBER(H1461),ISNUMBER(I1461),I1461&lt;H1461),AND(ISNUMBER(J1461),J1461&lt;0),AND(ISNUMBER(K1461),K1461&lt;0)),"要確認：時刻・時間・料金",IF(COUNTIFS(OtherPorts[作業日],A1461,OtherPorts[曳船名],B1461,OtherPorts[船名],D1461,OtherPorts[門司港発],F1461)&gt;1,"要確認：同じ他港作業が重複",IF(OR(NOT(ISNUMBER(O1461)),M1461="未確認"),"要確認：時間・根拠未確認","確認済")))))</f>
        <v/>
      </c>
      <c r="S1461" s="10" t="str">
        <f>IF(B1461="","",IF(ISNUMBER(K1461),0,1))</f>
        <v/>
      </c>
    </row>
    <row r="1462" spans="1:19" ht="24.95" customHeight="1" x14ac:dyDescent="0.2">
      <c r="A1462" s="20"/>
      <c r="B1462" s="7"/>
      <c r="C1462" s="7"/>
      <c r="D1462" s="7"/>
      <c r="E1462" s="7"/>
      <c r="F1462" s="26"/>
      <c r="G1462" s="26"/>
      <c r="H1462" s="26"/>
      <c r="I1462" s="26"/>
      <c r="J1462" s="32"/>
      <c r="K1462" s="35"/>
      <c r="L1462" s="7"/>
      <c r="M1462" s="7"/>
      <c r="N1462" s="7"/>
      <c r="O1462" s="18" t="str">
        <f>IF(B1462="","",IF(AND(ISNUMBER(F1462),ISNUMBER(I1462),I1462&gt;=F1462),ROUND((I1462-F1462)*24,4),IF(OR(F1462&lt;&gt;"",I1462&lt;&gt;""),"",IF(AND(ISNUMBER(J1462),J1462&gt;=0),J1462,""))))</f>
        <v/>
      </c>
      <c r="P1462" s="10" t="str">
        <f>IF(B1462="","",IF(AND(ISNUMBER(F1462),ISNUMBER(I1462),I1462&gt;=F1462),"実績：門司発～門司着",IF(OR(F1462&lt;&gt;"",I1462&lt;&gt;""),"要確認：時刻不足・逆転",IF(AND(ISNUMBER(J1462),J1462&gt;=0),"実績：記録の時間","未確認"))))</f>
        <v/>
      </c>
      <c r="Q1462" s="10" t="str">
        <f>IF(B1462="","",IF(ISNUMBER(A1462),YEAR(A1462)-IF(MONTH(A1462)&lt;4,1,0),""))</f>
        <v/>
      </c>
      <c r="R1462" s="10" t="str">
        <f>IF(B1462="","",IF(OR(NOT(ISNUMBER(A1462)),C1462="",D1462="",L1462="",M1462="",AND(B1462&lt;&gt;"関豊丸",B1462&lt;&gt;"長豊丸")),"要確認：対象船・基本項目",IF(OR(P1462="要確認：時刻不足・逆転",AND(ISNUMBER(G1462),ISNUMBER(H1462),H1462&lt;G1462),AND(ISNUMBER(F1462),ISNUMBER(G1462),G1462&lt;F1462),AND(ISNUMBER(H1462),ISNUMBER(I1462),I1462&lt;H1462),AND(ISNUMBER(J1462),J1462&lt;0),AND(ISNUMBER(K1462),K1462&lt;0)),"要確認：時刻・時間・料金",IF(COUNTIFS(OtherPorts[作業日],A1462,OtherPorts[曳船名],B1462,OtherPorts[船名],D1462,OtherPorts[門司港発],F1462)&gt;1,"要確認：同じ他港作業が重複",IF(OR(NOT(ISNUMBER(O1462)),M1462="未確認"),"要確認：時間・根拠未確認","確認済")))))</f>
        <v/>
      </c>
      <c r="S1462" s="10" t="str">
        <f>IF(B1462="","",IF(ISNUMBER(K1462),0,1))</f>
        <v/>
      </c>
    </row>
    <row r="1463" spans="1:19" ht="24.95" customHeight="1" x14ac:dyDescent="0.2">
      <c r="A1463" s="20"/>
      <c r="B1463" s="7"/>
      <c r="C1463" s="7"/>
      <c r="D1463" s="7"/>
      <c r="E1463" s="7"/>
      <c r="F1463" s="26"/>
      <c r="G1463" s="26"/>
      <c r="H1463" s="26"/>
      <c r="I1463" s="26"/>
      <c r="J1463" s="32"/>
      <c r="K1463" s="35"/>
      <c r="L1463" s="7"/>
      <c r="M1463" s="7"/>
      <c r="N1463" s="7"/>
      <c r="O1463" s="18" t="str">
        <f>IF(B1463="","",IF(AND(ISNUMBER(F1463),ISNUMBER(I1463),I1463&gt;=F1463),ROUND((I1463-F1463)*24,4),IF(OR(F1463&lt;&gt;"",I1463&lt;&gt;""),"",IF(AND(ISNUMBER(J1463),J1463&gt;=0),J1463,""))))</f>
        <v/>
      </c>
      <c r="P1463" s="10" t="str">
        <f>IF(B1463="","",IF(AND(ISNUMBER(F1463),ISNUMBER(I1463),I1463&gt;=F1463),"実績：門司発～門司着",IF(OR(F1463&lt;&gt;"",I1463&lt;&gt;""),"要確認：時刻不足・逆転",IF(AND(ISNUMBER(J1463),J1463&gt;=0),"実績：記録の時間","未確認"))))</f>
        <v/>
      </c>
      <c r="Q1463" s="10" t="str">
        <f>IF(B1463="","",IF(ISNUMBER(A1463),YEAR(A1463)-IF(MONTH(A1463)&lt;4,1,0),""))</f>
        <v/>
      </c>
      <c r="R1463" s="10" t="str">
        <f>IF(B1463="","",IF(OR(NOT(ISNUMBER(A1463)),C1463="",D1463="",L1463="",M1463="",AND(B1463&lt;&gt;"関豊丸",B1463&lt;&gt;"長豊丸")),"要確認：対象船・基本項目",IF(OR(P1463="要確認：時刻不足・逆転",AND(ISNUMBER(G1463),ISNUMBER(H1463),H1463&lt;G1463),AND(ISNUMBER(F1463),ISNUMBER(G1463),G1463&lt;F1463),AND(ISNUMBER(H1463),ISNUMBER(I1463),I1463&lt;H1463),AND(ISNUMBER(J1463),J1463&lt;0),AND(ISNUMBER(K1463),K1463&lt;0)),"要確認：時刻・時間・料金",IF(COUNTIFS(OtherPorts[作業日],A1463,OtherPorts[曳船名],B1463,OtherPorts[船名],D1463,OtherPorts[門司港発],F1463)&gt;1,"要確認：同じ他港作業が重複",IF(OR(NOT(ISNUMBER(O1463)),M1463="未確認"),"要確認：時間・根拠未確認","確認済")))))</f>
        <v/>
      </c>
      <c r="S1463" s="10" t="str">
        <f>IF(B1463="","",IF(ISNUMBER(K1463),0,1))</f>
        <v/>
      </c>
    </row>
    <row r="1464" spans="1:19" ht="24.95" customHeight="1" x14ac:dyDescent="0.2">
      <c r="A1464" s="20"/>
      <c r="B1464" s="7"/>
      <c r="C1464" s="7"/>
      <c r="D1464" s="7"/>
      <c r="E1464" s="7"/>
      <c r="F1464" s="26"/>
      <c r="G1464" s="26"/>
      <c r="H1464" s="26"/>
      <c r="I1464" s="26"/>
      <c r="J1464" s="32"/>
      <c r="K1464" s="35"/>
      <c r="L1464" s="7"/>
      <c r="M1464" s="7"/>
      <c r="N1464" s="7"/>
      <c r="O1464" s="18" t="str">
        <f>IF(B1464="","",IF(AND(ISNUMBER(F1464),ISNUMBER(I1464),I1464&gt;=F1464),ROUND((I1464-F1464)*24,4),IF(OR(F1464&lt;&gt;"",I1464&lt;&gt;""),"",IF(AND(ISNUMBER(J1464),J1464&gt;=0),J1464,""))))</f>
        <v/>
      </c>
      <c r="P1464" s="10" t="str">
        <f>IF(B1464="","",IF(AND(ISNUMBER(F1464),ISNUMBER(I1464),I1464&gt;=F1464),"実績：門司発～門司着",IF(OR(F1464&lt;&gt;"",I1464&lt;&gt;""),"要確認：時刻不足・逆転",IF(AND(ISNUMBER(J1464),J1464&gt;=0),"実績：記録の時間","未確認"))))</f>
        <v/>
      </c>
      <c r="Q1464" s="10" t="str">
        <f>IF(B1464="","",IF(ISNUMBER(A1464),YEAR(A1464)-IF(MONTH(A1464)&lt;4,1,0),""))</f>
        <v/>
      </c>
      <c r="R1464" s="10" t="str">
        <f>IF(B1464="","",IF(OR(NOT(ISNUMBER(A1464)),C1464="",D1464="",L1464="",M1464="",AND(B1464&lt;&gt;"関豊丸",B1464&lt;&gt;"長豊丸")),"要確認：対象船・基本項目",IF(OR(P1464="要確認：時刻不足・逆転",AND(ISNUMBER(G1464),ISNUMBER(H1464),H1464&lt;G1464),AND(ISNUMBER(F1464),ISNUMBER(G1464),G1464&lt;F1464),AND(ISNUMBER(H1464),ISNUMBER(I1464),I1464&lt;H1464),AND(ISNUMBER(J1464),J1464&lt;0),AND(ISNUMBER(K1464),K1464&lt;0)),"要確認：時刻・時間・料金",IF(COUNTIFS(OtherPorts[作業日],A1464,OtherPorts[曳船名],B1464,OtherPorts[船名],D1464,OtherPorts[門司港発],F1464)&gt;1,"要確認：同じ他港作業が重複",IF(OR(NOT(ISNUMBER(O1464)),M1464="未確認"),"要確認：時間・根拠未確認","確認済")))))</f>
        <v/>
      </c>
      <c r="S1464" s="10" t="str">
        <f>IF(B1464="","",IF(ISNUMBER(K1464),0,1))</f>
        <v/>
      </c>
    </row>
    <row r="1465" spans="1:19" ht="24.95" customHeight="1" x14ac:dyDescent="0.2">
      <c r="A1465" s="20"/>
      <c r="B1465" s="7"/>
      <c r="C1465" s="7"/>
      <c r="D1465" s="7"/>
      <c r="E1465" s="7"/>
      <c r="F1465" s="26"/>
      <c r="G1465" s="26"/>
      <c r="H1465" s="26"/>
      <c r="I1465" s="26"/>
      <c r="J1465" s="32"/>
      <c r="K1465" s="35"/>
      <c r="L1465" s="7"/>
      <c r="M1465" s="7"/>
      <c r="N1465" s="7"/>
      <c r="O1465" s="18" t="str">
        <f>IF(B1465="","",IF(AND(ISNUMBER(F1465),ISNUMBER(I1465),I1465&gt;=F1465),ROUND((I1465-F1465)*24,4),IF(OR(F1465&lt;&gt;"",I1465&lt;&gt;""),"",IF(AND(ISNUMBER(J1465),J1465&gt;=0),J1465,""))))</f>
        <v/>
      </c>
      <c r="P1465" s="10" t="str">
        <f>IF(B1465="","",IF(AND(ISNUMBER(F1465),ISNUMBER(I1465),I1465&gt;=F1465),"実績：門司発～門司着",IF(OR(F1465&lt;&gt;"",I1465&lt;&gt;""),"要確認：時刻不足・逆転",IF(AND(ISNUMBER(J1465),J1465&gt;=0),"実績：記録の時間","未確認"))))</f>
        <v/>
      </c>
      <c r="Q1465" s="10" t="str">
        <f>IF(B1465="","",IF(ISNUMBER(A1465),YEAR(A1465)-IF(MONTH(A1465)&lt;4,1,0),""))</f>
        <v/>
      </c>
      <c r="R1465" s="10" t="str">
        <f>IF(B1465="","",IF(OR(NOT(ISNUMBER(A1465)),C1465="",D1465="",L1465="",M1465="",AND(B1465&lt;&gt;"関豊丸",B1465&lt;&gt;"長豊丸")),"要確認：対象船・基本項目",IF(OR(P1465="要確認：時刻不足・逆転",AND(ISNUMBER(G1465),ISNUMBER(H1465),H1465&lt;G1465),AND(ISNUMBER(F1465),ISNUMBER(G1465),G1465&lt;F1465),AND(ISNUMBER(H1465),ISNUMBER(I1465),I1465&lt;H1465),AND(ISNUMBER(J1465),J1465&lt;0),AND(ISNUMBER(K1465),K1465&lt;0)),"要確認：時刻・時間・料金",IF(COUNTIFS(OtherPorts[作業日],A1465,OtherPorts[曳船名],B1465,OtherPorts[船名],D1465,OtherPorts[門司港発],F1465)&gt;1,"要確認：同じ他港作業が重複",IF(OR(NOT(ISNUMBER(O1465)),M1465="未確認"),"要確認：時間・根拠未確認","確認済")))))</f>
        <v/>
      </c>
      <c r="S1465" s="10" t="str">
        <f>IF(B1465="","",IF(ISNUMBER(K1465),0,1))</f>
        <v/>
      </c>
    </row>
    <row r="1466" spans="1:19" ht="24.95" customHeight="1" x14ac:dyDescent="0.2">
      <c r="A1466" s="20"/>
      <c r="B1466" s="7"/>
      <c r="C1466" s="7"/>
      <c r="D1466" s="7"/>
      <c r="E1466" s="7"/>
      <c r="F1466" s="26"/>
      <c r="G1466" s="26"/>
      <c r="H1466" s="26"/>
      <c r="I1466" s="26"/>
      <c r="J1466" s="32"/>
      <c r="K1466" s="35"/>
      <c r="L1466" s="7"/>
      <c r="M1466" s="7"/>
      <c r="N1466" s="7"/>
      <c r="O1466" s="18" t="str">
        <f>IF(B1466="","",IF(AND(ISNUMBER(F1466),ISNUMBER(I1466),I1466&gt;=F1466),ROUND((I1466-F1466)*24,4),IF(OR(F1466&lt;&gt;"",I1466&lt;&gt;""),"",IF(AND(ISNUMBER(J1466),J1466&gt;=0),J1466,""))))</f>
        <v/>
      </c>
      <c r="P1466" s="10" t="str">
        <f>IF(B1466="","",IF(AND(ISNUMBER(F1466),ISNUMBER(I1466),I1466&gt;=F1466),"実績：門司発～門司着",IF(OR(F1466&lt;&gt;"",I1466&lt;&gt;""),"要確認：時刻不足・逆転",IF(AND(ISNUMBER(J1466),J1466&gt;=0),"実績：記録の時間","未確認"))))</f>
        <v/>
      </c>
      <c r="Q1466" s="10" t="str">
        <f>IF(B1466="","",IF(ISNUMBER(A1466),YEAR(A1466)-IF(MONTH(A1466)&lt;4,1,0),""))</f>
        <v/>
      </c>
      <c r="R1466" s="10" t="str">
        <f>IF(B1466="","",IF(OR(NOT(ISNUMBER(A1466)),C1466="",D1466="",L1466="",M1466="",AND(B1466&lt;&gt;"関豊丸",B1466&lt;&gt;"長豊丸")),"要確認：対象船・基本項目",IF(OR(P1466="要確認：時刻不足・逆転",AND(ISNUMBER(G1466),ISNUMBER(H1466),H1466&lt;G1466),AND(ISNUMBER(F1466),ISNUMBER(G1466),G1466&lt;F1466),AND(ISNUMBER(H1466),ISNUMBER(I1466),I1466&lt;H1466),AND(ISNUMBER(J1466),J1466&lt;0),AND(ISNUMBER(K1466),K1466&lt;0)),"要確認：時刻・時間・料金",IF(COUNTIFS(OtherPorts[作業日],A1466,OtherPorts[曳船名],B1466,OtherPorts[船名],D1466,OtherPorts[門司港発],F1466)&gt;1,"要確認：同じ他港作業が重複",IF(OR(NOT(ISNUMBER(O1466)),M1466="未確認"),"要確認：時間・根拠未確認","確認済")))))</f>
        <v/>
      </c>
      <c r="S1466" s="10" t="str">
        <f>IF(B1466="","",IF(ISNUMBER(K1466),0,1))</f>
        <v/>
      </c>
    </row>
    <row r="1467" spans="1:19" ht="24.95" customHeight="1" x14ac:dyDescent="0.2">
      <c r="A1467" s="20"/>
      <c r="B1467" s="7"/>
      <c r="C1467" s="7"/>
      <c r="D1467" s="7"/>
      <c r="E1467" s="7"/>
      <c r="F1467" s="26"/>
      <c r="G1467" s="26"/>
      <c r="H1467" s="26"/>
      <c r="I1467" s="26"/>
      <c r="J1467" s="32"/>
      <c r="K1467" s="35"/>
      <c r="L1467" s="7"/>
      <c r="M1467" s="7"/>
      <c r="N1467" s="7"/>
      <c r="O1467" s="18" t="str">
        <f>IF(B1467="","",IF(AND(ISNUMBER(F1467),ISNUMBER(I1467),I1467&gt;=F1467),ROUND((I1467-F1467)*24,4),IF(OR(F1467&lt;&gt;"",I1467&lt;&gt;""),"",IF(AND(ISNUMBER(J1467),J1467&gt;=0),J1467,""))))</f>
        <v/>
      </c>
      <c r="P1467" s="10" t="str">
        <f>IF(B1467="","",IF(AND(ISNUMBER(F1467),ISNUMBER(I1467),I1467&gt;=F1467),"実績：門司発～門司着",IF(OR(F1467&lt;&gt;"",I1467&lt;&gt;""),"要確認：時刻不足・逆転",IF(AND(ISNUMBER(J1467),J1467&gt;=0),"実績：記録の時間","未確認"))))</f>
        <v/>
      </c>
      <c r="Q1467" s="10" t="str">
        <f>IF(B1467="","",IF(ISNUMBER(A1467),YEAR(A1467)-IF(MONTH(A1467)&lt;4,1,0),""))</f>
        <v/>
      </c>
      <c r="R1467" s="10" t="str">
        <f>IF(B1467="","",IF(OR(NOT(ISNUMBER(A1467)),C1467="",D1467="",L1467="",M1467="",AND(B1467&lt;&gt;"関豊丸",B1467&lt;&gt;"長豊丸")),"要確認：対象船・基本項目",IF(OR(P1467="要確認：時刻不足・逆転",AND(ISNUMBER(G1467),ISNUMBER(H1467),H1467&lt;G1467),AND(ISNUMBER(F1467),ISNUMBER(G1467),G1467&lt;F1467),AND(ISNUMBER(H1467),ISNUMBER(I1467),I1467&lt;H1467),AND(ISNUMBER(J1467),J1467&lt;0),AND(ISNUMBER(K1467),K1467&lt;0)),"要確認：時刻・時間・料金",IF(COUNTIFS(OtherPorts[作業日],A1467,OtherPorts[曳船名],B1467,OtherPorts[船名],D1467,OtherPorts[門司港発],F1467)&gt;1,"要確認：同じ他港作業が重複",IF(OR(NOT(ISNUMBER(O1467)),M1467="未確認"),"要確認：時間・根拠未確認","確認済")))))</f>
        <v/>
      </c>
      <c r="S1467" s="10" t="str">
        <f>IF(B1467="","",IF(ISNUMBER(K1467),0,1))</f>
        <v/>
      </c>
    </row>
    <row r="1468" spans="1:19" ht="24.95" customHeight="1" x14ac:dyDescent="0.2">
      <c r="A1468" s="20"/>
      <c r="B1468" s="7"/>
      <c r="C1468" s="7"/>
      <c r="D1468" s="7"/>
      <c r="E1468" s="7"/>
      <c r="F1468" s="26"/>
      <c r="G1468" s="26"/>
      <c r="H1468" s="26"/>
      <c r="I1468" s="26"/>
      <c r="J1468" s="32"/>
      <c r="K1468" s="35"/>
      <c r="L1468" s="7"/>
      <c r="M1468" s="7"/>
      <c r="N1468" s="7"/>
      <c r="O1468" s="18" t="str">
        <f>IF(B1468="","",IF(AND(ISNUMBER(F1468),ISNUMBER(I1468),I1468&gt;=F1468),ROUND((I1468-F1468)*24,4),IF(OR(F1468&lt;&gt;"",I1468&lt;&gt;""),"",IF(AND(ISNUMBER(J1468),J1468&gt;=0),J1468,""))))</f>
        <v/>
      </c>
      <c r="P1468" s="10" t="str">
        <f>IF(B1468="","",IF(AND(ISNUMBER(F1468),ISNUMBER(I1468),I1468&gt;=F1468),"実績：門司発～門司着",IF(OR(F1468&lt;&gt;"",I1468&lt;&gt;""),"要確認：時刻不足・逆転",IF(AND(ISNUMBER(J1468),J1468&gt;=0),"実績：記録の時間","未確認"))))</f>
        <v/>
      </c>
      <c r="Q1468" s="10" t="str">
        <f>IF(B1468="","",IF(ISNUMBER(A1468),YEAR(A1468)-IF(MONTH(A1468)&lt;4,1,0),""))</f>
        <v/>
      </c>
      <c r="R1468" s="10" t="str">
        <f>IF(B1468="","",IF(OR(NOT(ISNUMBER(A1468)),C1468="",D1468="",L1468="",M1468="",AND(B1468&lt;&gt;"関豊丸",B1468&lt;&gt;"長豊丸")),"要確認：対象船・基本項目",IF(OR(P1468="要確認：時刻不足・逆転",AND(ISNUMBER(G1468),ISNUMBER(H1468),H1468&lt;G1468),AND(ISNUMBER(F1468),ISNUMBER(G1468),G1468&lt;F1468),AND(ISNUMBER(H1468),ISNUMBER(I1468),I1468&lt;H1468),AND(ISNUMBER(J1468),J1468&lt;0),AND(ISNUMBER(K1468),K1468&lt;0)),"要確認：時刻・時間・料金",IF(COUNTIFS(OtherPorts[作業日],A1468,OtherPorts[曳船名],B1468,OtherPorts[船名],D1468,OtherPorts[門司港発],F1468)&gt;1,"要確認：同じ他港作業が重複",IF(OR(NOT(ISNUMBER(O1468)),M1468="未確認"),"要確認：時間・根拠未確認","確認済")))))</f>
        <v/>
      </c>
      <c r="S1468" s="10" t="str">
        <f>IF(B1468="","",IF(ISNUMBER(K1468),0,1))</f>
        <v/>
      </c>
    </row>
    <row r="1469" spans="1:19" ht="24.95" customHeight="1" x14ac:dyDescent="0.2">
      <c r="A1469" s="20"/>
      <c r="B1469" s="7"/>
      <c r="C1469" s="7"/>
      <c r="D1469" s="7"/>
      <c r="E1469" s="7"/>
      <c r="F1469" s="26"/>
      <c r="G1469" s="26"/>
      <c r="H1469" s="26"/>
      <c r="I1469" s="26"/>
      <c r="J1469" s="32"/>
      <c r="K1469" s="35"/>
      <c r="L1469" s="7"/>
      <c r="M1469" s="7"/>
      <c r="N1469" s="7"/>
      <c r="O1469" s="18" t="str">
        <f>IF(B1469="","",IF(AND(ISNUMBER(F1469),ISNUMBER(I1469),I1469&gt;=F1469),ROUND((I1469-F1469)*24,4),IF(OR(F1469&lt;&gt;"",I1469&lt;&gt;""),"",IF(AND(ISNUMBER(J1469),J1469&gt;=0),J1469,""))))</f>
        <v/>
      </c>
      <c r="P1469" s="10" t="str">
        <f>IF(B1469="","",IF(AND(ISNUMBER(F1469),ISNUMBER(I1469),I1469&gt;=F1469),"実績：門司発～門司着",IF(OR(F1469&lt;&gt;"",I1469&lt;&gt;""),"要確認：時刻不足・逆転",IF(AND(ISNUMBER(J1469),J1469&gt;=0),"実績：記録の時間","未確認"))))</f>
        <v/>
      </c>
      <c r="Q1469" s="10" t="str">
        <f>IF(B1469="","",IF(ISNUMBER(A1469),YEAR(A1469)-IF(MONTH(A1469)&lt;4,1,0),""))</f>
        <v/>
      </c>
      <c r="R1469" s="10" t="str">
        <f>IF(B1469="","",IF(OR(NOT(ISNUMBER(A1469)),C1469="",D1469="",L1469="",M1469="",AND(B1469&lt;&gt;"関豊丸",B1469&lt;&gt;"長豊丸")),"要確認：対象船・基本項目",IF(OR(P1469="要確認：時刻不足・逆転",AND(ISNUMBER(G1469),ISNUMBER(H1469),H1469&lt;G1469),AND(ISNUMBER(F1469),ISNUMBER(G1469),G1469&lt;F1469),AND(ISNUMBER(H1469),ISNUMBER(I1469),I1469&lt;H1469),AND(ISNUMBER(J1469),J1469&lt;0),AND(ISNUMBER(K1469),K1469&lt;0)),"要確認：時刻・時間・料金",IF(COUNTIFS(OtherPorts[作業日],A1469,OtherPorts[曳船名],B1469,OtherPorts[船名],D1469,OtherPorts[門司港発],F1469)&gt;1,"要確認：同じ他港作業が重複",IF(OR(NOT(ISNUMBER(O1469)),M1469="未確認"),"要確認：時間・根拠未確認","確認済")))))</f>
        <v/>
      </c>
      <c r="S1469" s="10" t="str">
        <f>IF(B1469="","",IF(ISNUMBER(K1469),0,1))</f>
        <v/>
      </c>
    </row>
    <row r="1470" spans="1:19" ht="24.95" customHeight="1" x14ac:dyDescent="0.2">
      <c r="A1470" s="20"/>
      <c r="B1470" s="7"/>
      <c r="C1470" s="7"/>
      <c r="D1470" s="7"/>
      <c r="E1470" s="7"/>
      <c r="F1470" s="26"/>
      <c r="G1470" s="26"/>
      <c r="H1470" s="26"/>
      <c r="I1470" s="26"/>
      <c r="J1470" s="32"/>
      <c r="K1470" s="35"/>
      <c r="L1470" s="7"/>
      <c r="M1470" s="7"/>
      <c r="N1470" s="7"/>
      <c r="O1470" s="18" t="str">
        <f>IF(B1470="","",IF(AND(ISNUMBER(F1470),ISNUMBER(I1470),I1470&gt;=F1470),ROUND((I1470-F1470)*24,4),IF(OR(F1470&lt;&gt;"",I1470&lt;&gt;""),"",IF(AND(ISNUMBER(J1470),J1470&gt;=0),J1470,""))))</f>
        <v/>
      </c>
      <c r="P1470" s="10" t="str">
        <f>IF(B1470="","",IF(AND(ISNUMBER(F1470),ISNUMBER(I1470),I1470&gt;=F1470),"実績：門司発～門司着",IF(OR(F1470&lt;&gt;"",I1470&lt;&gt;""),"要確認：時刻不足・逆転",IF(AND(ISNUMBER(J1470),J1470&gt;=0),"実績：記録の時間","未確認"))))</f>
        <v/>
      </c>
      <c r="Q1470" s="10" t="str">
        <f>IF(B1470="","",IF(ISNUMBER(A1470),YEAR(A1470)-IF(MONTH(A1470)&lt;4,1,0),""))</f>
        <v/>
      </c>
      <c r="R1470" s="10" t="str">
        <f>IF(B1470="","",IF(OR(NOT(ISNUMBER(A1470)),C1470="",D1470="",L1470="",M1470="",AND(B1470&lt;&gt;"関豊丸",B1470&lt;&gt;"長豊丸")),"要確認：対象船・基本項目",IF(OR(P1470="要確認：時刻不足・逆転",AND(ISNUMBER(G1470),ISNUMBER(H1470),H1470&lt;G1470),AND(ISNUMBER(F1470),ISNUMBER(G1470),G1470&lt;F1470),AND(ISNUMBER(H1470),ISNUMBER(I1470),I1470&lt;H1470),AND(ISNUMBER(J1470),J1470&lt;0),AND(ISNUMBER(K1470),K1470&lt;0)),"要確認：時刻・時間・料金",IF(COUNTIFS(OtherPorts[作業日],A1470,OtherPorts[曳船名],B1470,OtherPorts[船名],D1470,OtherPorts[門司港発],F1470)&gt;1,"要確認：同じ他港作業が重複",IF(OR(NOT(ISNUMBER(O1470)),M1470="未確認"),"要確認：時間・根拠未確認","確認済")))))</f>
        <v/>
      </c>
      <c r="S1470" s="10" t="str">
        <f>IF(B1470="","",IF(ISNUMBER(K1470),0,1))</f>
        <v/>
      </c>
    </row>
    <row r="1471" spans="1:19" ht="24.95" customHeight="1" x14ac:dyDescent="0.2">
      <c r="A1471" s="20"/>
      <c r="B1471" s="7"/>
      <c r="C1471" s="7"/>
      <c r="D1471" s="7"/>
      <c r="E1471" s="7"/>
      <c r="F1471" s="26"/>
      <c r="G1471" s="26"/>
      <c r="H1471" s="26"/>
      <c r="I1471" s="26"/>
      <c r="J1471" s="32"/>
      <c r="K1471" s="35"/>
      <c r="L1471" s="7"/>
      <c r="M1471" s="7"/>
      <c r="N1471" s="7"/>
      <c r="O1471" s="18" t="str">
        <f>IF(B1471="","",IF(AND(ISNUMBER(F1471),ISNUMBER(I1471),I1471&gt;=F1471),ROUND((I1471-F1471)*24,4),IF(OR(F1471&lt;&gt;"",I1471&lt;&gt;""),"",IF(AND(ISNUMBER(J1471),J1471&gt;=0),J1471,""))))</f>
        <v/>
      </c>
      <c r="P1471" s="10" t="str">
        <f>IF(B1471="","",IF(AND(ISNUMBER(F1471),ISNUMBER(I1471),I1471&gt;=F1471),"実績：門司発～門司着",IF(OR(F1471&lt;&gt;"",I1471&lt;&gt;""),"要確認：時刻不足・逆転",IF(AND(ISNUMBER(J1471),J1471&gt;=0),"実績：記録の時間","未確認"))))</f>
        <v/>
      </c>
      <c r="Q1471" s="10" t="str">
        <f>IF(B1471="","",IF(ISNUMBER(A1471),YEAR(A1471)-IF(MONTH(A1471)&lt;4,1,0),""))</f>
        <v/>
      </c>
      <c r="R1471" s="10" t="str">
        <f>IF(B1471="","",IF(OR(NOT(ISNUMBER(A1471)),C1471="",D1471="",L1471="",M1471="",AND(B1471&lt;&gt;"関豊丸",B1471&lt;&gt;"長豊丸")),"要確認：対象船・基本項目",IF(OR(P1471="要確認：時刻不足・逆転",AND(ISNUMBER(G1471),ISNUMBER(H1471),H1471&lt;G1471),AND(ISNUMBER(F1471),ISNUMBER(G1471),G1471&lt;F1471),AND(ISNUMBER(H1471),ISNUMBER(I1471),I1471&lt;H1471),AND(ISNUMBER(J1471),J1471&lt;0),AND(ISNUMBER(K1471),K1471&lt;0)),"要確認：時刻・時間・料金",IF(COUNTIFS(OtherPorts[作業日],A1471,OtherPorts[曳船名],B1471,OtherPorts[船名],D1471,OtherPorts[門司港発],F1471)&gt;1,"要確認：同じ他港作業が重複",IF(OR(NOT(ISNUMBER(O1471)),M1471="未確認"),"要確認：時間・根拠未確認","確認済")))))</f>
        <v/>
      </c>
      <c r="S1471" s="10" t="str">
        <f>IF(B1471="","",IF(ISNUMBER(K1471),0,1))</f>
        <v/>
      </c>
    </row>
    <row r="1472" spans="1:19" ht="24.95" customHeight="1" x14ac:dyDescent="0.2">
      <c r="A1472" s="20"/>
      <c r="B1472" s="7"/>
      <c r="C1472" s="7"/>
      <c r="D1472" s="7"/>
      <c r="E1472" s="7"/>
      <c r="F1472" s="26"/>
      <c r="G1472" s="26"/>
      <c r="H1472" s="26"/>
      <c r="I1472" s="26"/>
      <c r="J1472" s="32"/>
      <c r="K1472" s="35"/>
      <c r="L1472" s="7"/>
      <c r="M1472" s="7"/>
      <c r="N1472" s="7"/>
      <c r="O1472" s="18" t="str">
        <f>IF(B1472="","",IF(AND(ISNUMBER(F1472),ISNUMBER(I1472),I1472&gt;=F1472),ROUND((I1472-F1472)*24,4),IF(OR(F1472&lt;&gt;"",I1472&lt;&gt;""),"",IF(AND(ISNUMBER(J1472),J1472&gt;=0),J1472,""))))</f>
        <v/>
      </c>
      <c r="P1472" s="10" t="str">
        <f>IF(B1472="","",IF(AND(ISNUMBER(F1472),ISNUMBER(I1472),I1472&gt;=F1472),"実績：門司発～門司着",IF(OR(F1472&lt;&gt;"",I1472&lt;&gt;""),"要確認：時刻不足・逆転",IF(AND(ISNUMBER(J1472),J1472&gt;=0),"実績：記録の時間","未確認"))))</f>
        <v/>
      </c>
      <c r="Q1472" s="10" t="str">
        <f>IF(B1472="","",IF(ISNUMBER(A1472),YEAR(A1472)-IF(MONTH(A1472)&lt;4,1,0),""))</f>
        <v/>
      </c>
      <c r="R1472" s="10" t="str">
        <f>IF(B1472="","",IF(OR(NOT(ISNUMBER(A1472)),C1472="",D1472="",L1472="",M1472="",AND(B1472&lt;&gt;"関豊丸",B1472&lt;&gt;"長豊丸")),"要確認：対象船・基本項目",IF(OR(P1472="要確認：時刻不足・逆転",AND(ISNUMBER(G1472),ISNUMBER(H1472),H1472&lt;G1472),AND(ISNUMBER(F1472),ISNUMBER(G1472),G1472&lt;F1472),AND(ISNUMBER(H1472),ISNUMBER(I1472),I1472&lt;H1472),AND(ISNUMBER(J1472),J1472&lt;0),AND(ISNUMBER(K1472),K1472&lt;0)),"要確認：時刻・時間・料金",IF(COUNTIFS(OtherPorts[作業日],A1472,OtherPorts[曳船名],B1472,OtherPorts[船名],D1472,OtherPorts[門司港発],F1472)&gt;1,"要確認：同じ他港作業が重複",IF(OR(NOT(ISNUMBER(O1472)),M1472="未確認"),"要確認：時間・根拠未確認","確認済")))))</f>
        <v/>
      </c>
      <c r="S1472" s="10" t="str">
        <f>IF(B1472="","",IF(ISNUMBER(K1472),0,1))</f>
        <v/>
      </c>
    </row>
    <row r="1473" spans="1:19" ht="24.95" customHeight="1" x14ac:dyDescent="0.2">
      <c r="A1473" s="20"/>
      <c r="B1473" s="7"/>
      <c r="C1473" s="7"/>
      <c r="D1473" s="7"/>
      <c r="E1473" s="7"/>
      <c r="F1473" s="26"/>
      <c r="G1473" s="26"/>
      <c r="H1473" s="26"/>
      <c r="I1473" s="26"/>
      <c r="J1473" s="32"/>
      <c r="K1473" s="35"/>
      <c r="L1473" s="7"/>
      <c r="M1473" s="7"/>
      <c r="N1473" s="7"/>
      <c r="O1473" s="18" t="str">
        <f>IF(B1473="","",IF(AND(ISNUMBER(F1473),ISNUMBER(I1473),I1473&gt;=F1473),ROUND((I1473-F1473)*24,4),IF(OR(F1473&lt;&gt;"",I1473&lt;&gt;""),"",IF(AND(ISNUMBER(J1473),J1473&gt;=0),J1473,""))))</f>
        <v/>
      </c>
      <c r="P1473" s="10" t="str">
        <f>IF(B1473="","",IF(AND(ISNUMBER(F1473),ISNUMBER(I1473),I1473&gt;=F1473),"実績：門司発～門司着",IF(OR(F1473&lt;&gt;"",I1473&lt;&gt;""),"要確認：時刻不足・逆転",IF(AND(ISNUMBER(J1473),J1473&gt;=0),"実績：記録の時間","未確認"))))</f>
        <v/>
      </c>
      <c r="Q1473" s="10" t="str">
        <f>IF(B1473="","",IF(ISNUMBER(A1473),YEAR(A1473)-IF(MONTH(A1473)&lt;4,1,0),""))</f>
        <v/>
      </c>
      <c r="R1473" s="10" t="str">
        <f>IF(B1473="","",IF(OR(NOT(ISNUMBER(A1473)),C1473="",D1473="",L1473="",M1473="",AND(B1473&lt;&gt;"関豊丸",B1473&lt;&gt;"長豊丸")),"要確認：対象船・基本項目",IF(OR(P1473="要確認：時刻不足・逆転",AND(ISNUMBER(G1473),ISNUMBER(H1473),H1473&lt;G1473),AND(ISNUMBER(F1473),ISNUMBER(G1473),G1473&lt;F1473),AND(ISNUMBER(H1473),ISNUMBER(I1473),I1473&lt;H1473),AND(ISNUMBER(J1473),J1473&lt;0),AND(ISNUMBER(K1473),K1473&lt;0)),"要確認：時刻・時間・料金",IF(COUNTIFS(OtherPorts[作業日],A1473,OtherPorts[曳船名],B1473,OtherPorts[船名],D1473,OtherPorts[門司港発],F1473)&gt;1,"要確認：同じ他港作業が重複",IF(OR(NOT(ISNUMBER(O1473)),M1473="未確認"),"要確認：時間・根拠未確認","確認済")))))</f>
        <v/>
      </c>
      <c r="S1473" s="10" t="str">
        <f>IF(B1473="","",IF(ISNUMBER(K1473),0,1))</f>
        <v/>
      </c>
    </row>
    <row r="1474" spans="1:19" ht="24.95" customHeight="1" x14ac:dyDescent="0.2">
      <c r="A1474" s="20"/>
      <c r="B1474" s="7"/>
      <c r="C1474" s="7"/>
      <c r="D1474" s="7"/>
      <c r="E1474" s="7"/>
      <c r="F1474" s="26"/>
      <c r="G1474" s="26"/>
      <c r="H1474" s="26"/>
      <c r="I1474" s="26"/>
      <c r="J1474" s="32"/>
      <c r="K1474" s="35"/>
      <c r="L1474" s="7"/>
      <c r="M1474" s="7"/>
      <c r="N1474" s="7"/>
      <c r="O1474" s="18" t="str">
        <f>IF(B1474="","",IF(AND(ISNUMBER(F1474),ISNUMBER(I1474),I1474&gt;=F1474),ROUND((I1474-F1474)*24,4),IF(OR(F1474&lt;&gt;"",I1474&lt;&gt;""),"",IF(AND(ISNUMBER(J1474),J1474&gt;=0),J1474,""))))</f>
        <v/>
      </c>
      <c r="P1474" s="10" t="str">
        <f>IF(B1474="","",IF(AND(ISNUMBER(F1474),ISNUMBER(I1474),I1474&gt;=F1474),"実績：門司発～門司着",IF(OR(F1474&lt;&gt;"",I1474&lt;&gt;""),"要確認：時刻不足・逆転",IF(AND(ISNUMBER(J1474),J1474&gt;=0),"実績：記録の時間","未確認"))))</f>
        <v/>
      </c>
      <c r="Q1474" s="10" t="str">
        <f>IF(B1474="","",IF(ISNUMBER(A1474),YEAR(A1474)-IF(MONTH(A1474)&lt;4,1,0),""))</f>
        <v/>
      </c>
      <c r="R1474" s="10" t="str">
        <f>IF(B1474="","",IF(OR(NOT(ISNUMBER(A1474)),C1474="",D1474="",L1474="",M1474="",AND(B1474&lt;&gt;"関豊丸",B1474&lt;&gt;"長豊丸")),"要確認：対象船・基本項目",IF(OR(P1474="要確認：時刻不足・逆転",AND(ISNUMBER(G1474),ISNUMBER(H1474),H1474&lt;G1474),AND(ISNUMBER(F1474),ISNUMBER(G1474),G1474&lt;F1474),AND(ISNUMBER(H1474),ISNUMBER(I1474),I1474&lt;H1474),AND(ISNUMBER(J1474),J1474&lt;0),AND(ISNUMBER(K1474),K1474&lt;0)),"要確認：時刻・時間・料金",IF(COUNTIFS(OtherPorts[作業日],A1474,OtherPorts[曳船名],B1474,OtherPorts[船名],D1474,OtherPorts[門司港発],F1474)&gt;1,"要確認：同じ他港作業が重複",IF(OR(NOT(ISNUMBER(O1474)),M1474="未確認"),"要確認：時間・根拠未確認","確認済")))))</f>
        <v/>
      </c>
      <c r="S1474" s="10" t="str">
        <f>IF(B1474="","",IF(ISNUMBER(K1474),0,1))</f>
        <v/>
      </c>
    </row>
    <row r="1475" spans="1:19" ht="24.95" customHeight="1" x14ac:dyDescent="0.2">
      <c r="A1475" s="20"/>
      <c r="B1475" s="7"/>
      <c r="C1475" s="7"/>
      <c r="D1475" s="7"/>
      <c r="E1475" s="7"/>
      <c r="F1475" s="26"/>
      <c r="G1475" s="26"/>
      <c r="H1475" s="26"/>
      <c r="I1475" s="26"/>
      <c r="J1475" s="32"/>
      <c r="K1475" s="35"/>
      <c r="L1475" s="7"/>
      <c r="M1475" s="7"/>
      <c r="N1475" s="7"/>
      <c r="O1475" s="18" t="str">
        <f>IF(B1475="","",IF(AND(ISNUMBER(F1475),ISNUMBER(I1475),I1475&gt;=F1475),ROUND((I1475-F1475)*24,4),IF(OR(F1475&lt;&gt;"",I1475&lt;&gt;""),"",IF(AND(ISNUMBER(J1475),J1475&gt;=0),J1475,""))))</f>
        <v/>
      </c>
      <c r="P1475" s="10" t="str">
        <f>IF(B1475="","",IF(AND(ISNUMBER(F1475),ISNUMBER(I1475),I1475&gt;=F1475),"実績：門司発～門司着",IF(OR(F1475&lt;&gt;"",I1475&lt;&gt;""),"要確認：時刻不足・逆転",IF(AND(ISNUMBER(J1475),J1475&gt;=0),"実績：記録の時間","未確認"))))</f>
        <v/>
      </c>
      <c r="Q1475" s="10" t="str">
        <f>IF(B1475="","",IF(ISNUMBER(A1475),YEAR(A1475)-IF(MONTH(A1475)&lt;4,1,0),""))</f>
        <v/>
      </c>
      <c r="R1475" s="10" t="str">
        <f>IF(B1475="","",IF(OR(NOT(ISNUMBER(A1475)),C1475="",D1475="",L1475="",M1475="",AND(B1475&lt;&gt;"関豊丸",B1475&lt;&gt;"長豊丸")),"要確認：対象船・基本項目",IF(OR(P1475="要確認：時刻不足・逆転",AND(ISNUMBER(G1475),ISNUMBER(H1475),H1475&lt;G1475),AND(ISNUMBER(F1475),ISNUMBER(G1475),G1475&lt;F1475),AND(ISNUMBER(H1475),ISNUMBER(I1475),I1475&lt;H1475),AND(ISNUMBER(J1475),J1475&lt;0),AND(ISNUMBER(K1475),K1475&lt;0)),"要確認：時刻・時間・料金",IF(COUNTIFS(OtherPorts[作業日],A1475,OtherPorts[曳船名],B1475,OtherPorts[船名],D1475,OtherPorts[門司港発],F1475)&gt;1,"要確認：同じ他港作業が重複",IF(OR(NOT(ISNUMBER(O1475)),M1475="未確認"),"要確認：時間・根拠未確認","確認済")))))</f>
        <v/>
      </c>
      <c r="S1475" s="10" t="str">
        <f>IF(B1475="","",IF(ISNUMBER(K1475),0,1))</f>
        <v/>
      </c>
    </row>
    <row r="1476" spans="1:19" ht="24.95" customHeight="1" x14ac:dyDescent="0.2">
      <c r="A1476" s="20"/>
      <c r="B1476" s="7"/>
      <c r="C1476" s="7"/>
      <c r="D1476" s="7"/>
      <c r="E1476" s="7"/>
      <c r="F1476" s="26"/>
      <c r="G1476" s="26"/>
      <c r="H1476" s="26"/>
      <c r="I1476" s="26"/>
      <c r="J1476" s="32"/>
      <c r="K1476" s="35"/>
      <c r="L1476" s="7"/>
      <c r="M1476" s="7"/>
      <c r="N1476" s="7"/>
      <c r="O1476" s="18" t="str">
        <f>IF(B1476="","",IF(AND(ISNUMBER(F1476),ISNUMBER(I1476),I1476&gt;=F1476),ROUND((I1476-F1476)*24,4),IF(OR(F1476&lt;&gt;"",I1476&lt;&gt;""),"",IF(AND(ISNUMBER(J1476),J1476&gt;=0),J1476,""))))</f>
        <v/>
      </c>
      <c r="P1476" s="10" t="str">
        <f>IF(B1476="","",IF(AND(ISNUMBER(F1476),ISNUMBER(I1476),I1476&gt;=F1476),"実績：門司発～門司着",IF(OR(F1476&lt;&gt;"",I1476&lt;&gt;""),"要確認：時刻不足・逆転",IF(AND(ISNUMBER(J1476),J1476&gt;=0),"実績：記録の時間","未確認"))))</f>
        <v/>
      </c>
      <c r="Q1476" s="10" t="str">
        <f>IF(B1476="","",IF(ISNUMBER(A1476),YEAR(A1476)-IF(MONTH(A1476)&lt;4,1,0),""))</f>
        <v/>
      </c>
      <c r="R1476" s="10" t="str">
        <f>IF(B1476="","",IF(OR(NOT(ISNUMBER(A1476)),C1476="",D1476="",L1476="",M1476="",AND(B1476&lt;&gt;"関豊丸",B1476&lt;&gt;"長豊丸")),"要確認：対象船・基本項目",IF(OR(P1476="要確認：時刻不足・逆転",AND(ISNUMBER(G1476),ISNUMBER(H1476),H1476&lt;G1476),AND(ISNUMBER(F1476),ISNUMBER(G1476),G1476&lt;F1476),AND(ISNUMBER(H1476),ISNUMBER(I1476),I1476&lt;H1476),AND(ISNUMBER(J1476),J1476&lt;0),AND(ISNUMBER(K1476),K1476&lt;0)),"要確認：時刻・時間・料金",IF(COUNTIFS(OtherPorts[作業日],A1476,OtherPorts[曳船名],B1476,OtherPorts[船名],D1476,OtherPorts[門司港発],F1476)&gt;1,"要確認：同じ他港作業が重複",IF(OR(NOT(ISNUMBER(O1476)),M1476="未確認"),"要確認：時間・根拠未確認","確認済")))))</f>
        <v/>
      </c>
      <c r="S1476" s="10" t="str">
        <f>IF(B1476="","",IF(ISNUMBER(K1476),0,1))</f>
        <v/>
      </c>
    </row>
    <row r="1477" spans="1:19" ht="24.95" customHeight="1" x14ac:dyDescent="0.2">
      <c r="A1477" s="20"/>
      <c r="B1477" s="7"/>
      <c r="C1477" s="7"/>
      <c r="D1477" s="7"/>
      <c r="E1477" s="7"/>
      <c r="F1477" s="26"/>
      <c r="G1477" s="26"/>
      <c r="H1477" s="26"/>
      <c r="I1477" s="26"/>
      <c r="J1477" s="32"/>
      <c r="K1477" s="35"/>
      <c r="L1477" s="7"/>
      <c r="M1477" s="7"/>
      <c r="N1477" s="7"/>
      <c r="O1477" s="18" t="str">
        <f>IF(B1477="","",IF(AND(ISNUMBER(F1477),ISNUMBER(I1477),I1477&gt;=F1477),ROUND((I1477-F1477)*24,4),IF(OR(F1477&lt;&gt;"",I1477&lt;&gt;""),"",IF(AND(ISNUMBER(J1477),J1477&gt;=0),J1477,""))))</f>
        <v/>
      </c>
      <c r="P1477" s="10" t="str">
        <f>IF(B1477="","",IF(AND(ISNUMBER(F1477),ISNUMBER(I1477),I1477&gt;=F1477),"実績：門司発～門司着",IF(OR(F1477&lt;&gt;"",I1477&lt;&gt;""),"要確認：時刻不足・逆転",IF(AND(ISNUMBER(J1477),J1477&gt;=0),"実績：記録の時間","未確認"))))</f>
        <v/>
      </c>
      <c r="Q1477" s="10" t="str">
        <f>IF(B1477="","",IF(ISNUMBER(A1477),YEAR(A1477)-IF(MONTH(A1477)&lt;4,1,0),""))</f>
        <v/>
      </c>
      <c r="R1477" s="10" t="str">
        <f>IF(B1477="","",IF(OR(NOT(ISNUMBER(A1477)),C1477="",D1477="",L1477="",M1477="",AND(B1477&lt;&gt;"関豊丸",B1477&lt;&gt;"長豊丸")),"要確認：対象船・基本項目",IF(OR(P1477="要確認：時刻不足・逆転",AND(ISNUMBER(G1477),ISNUMBER(H1477),H1477&lt;G1477),AND(ISNUMBER(F1477),ISNUMBER(G1477),G1477&lt;F1477),AND(ISNUMBER(H1477),ISNUMBER(I1477),I1477&lt;H1477),AND(ISNUMBER(J1477),J1477&lt;0),AND(ISNUMBER(K1477),K1477&lt;0)),"要確認：時刻・時間・料金",IF(COUNTIFS(OtherPorts[作業日],A1477,OtherPorts[曳船名],B1477,OtherPorts[船名],D1477,OtherPorts[門司港発],F1477)&gt;1,"要確認：同じ他港作業が重複",IF(OR(NOT(ISNUMBER(O1477)),M1477="未確認"),"要確認：時間・根拠未確認","確認済")))))</f>
        <v/>
      </c>
      <c r="S1477" s="10" t="str">
        <f>IF(B1477="","",IF(ISNUMBER(K1477),0,1))</f>
        <v/>
      </c>
    </row>
    <row r="1478" spans="1:19" ht="24.95" customHeight="1" x14ac:dyDescent="0.2">
      <c r="A1478" s="20"/>
      <c r="B1478" s="7"/>
      <c r="C1478" s="7"/>
      <c r="D1478" s="7"/>
      <c r="E1478" s="7"/>
      <c r="F1478" s="26"/>
      <c r="G1478" s="26"/>
      <c r="H1478" s="26"/>
      <c r="I1478" s="26"/>
      <c r="J1478" s="32"/>
      <c r="K1478" s="35"/>
      <c r="L1478" s="7"/>
      <c r="M1478" s="7"/>
      <c r="N1478" s="7"/>
      <c r="O1478" s="18" t="str">
        <f>IF(B1478="","",IF(AND(ISNUMBER(F1478),ISNUMBER(I1478),I1478&gt;=F1478),ROUND((I1478-F1478)*24,4),IF(OR(F1478&lt;&gt;"",I1478&lt;&gt;""),"",IF(AND(ISNUMBER(J1478),J1478&gt;=0),J1478,""))))</f>
        <v/>
      </c>
      <c r="P1478" s="10" t="str">
        <f>IF(B1478="","",IF(AND(ISNUMBER(F1478),ISNUMBER(I1478),I1478&gt;=F1478),"実績：門司発～門司着",IF(OR(F1478&lt;&gt;"",I1478&lt;&gt;""),"要確認：時刻不足・逆転",IF(AND(ISNUMBER(J1478),J1478&gt;=0),"実績：記録の時間","未確認"))))</f>
        <v/>
      </c>
      <c r="Q1478" s="10" t="str">
        <f>IF(B1478="","",IF(ISNUMBER(A1478),YEAR(A1478)-IF(MONTH(A1478)&lt;4,1,0),""))</f>
        <v/>
      </c>
      <c r="R1478" s="10" t="str">
        <f>IF(B1478="","",IF(OR(NOT(ISNUMBER(A1478)),C1478="",D1478="",L1478="",M1478="",AND(B1478&lt;&gt;"関豊丸",B1478&lt;&gt;"長豊丸")),"要確認：対象船・基本項目",IF(OR(P1478="要確認：時刻不足・逆転",AND(ISNUMBER(G1478),ISNUMBER(H1478),H1478&lt;G1478),AND(ISNUMBER(F1478),ISNUMBER(G1478),G1478&lt;F1478),AND(ISNUMBER(H1478),ISNUMBER(I1478),I1478&lt;H1478),AND(ISNUMBER(J1478),J1478&lt;0),AND(ISNUMBER(K1478),K1478&lt;0)),"要確認：時刻・時間・料金",IF(COUNTIFS(OtherPorts[作業日],A1478,OtherPorts[曳船名],B1478,OtherPorts[船名],D1478,OtherPorts[門司港発],F1478)&gt;1,"要確認：同じ他港作業が重複",IF(OR(NOT(ISNUMBER(O1478)),M1478="未確認"),"要確認：時間・根拠未確認","確認済")))))</f>
        <v/>
      </c>
      <c r="S1478" s="10" t="str">
        <f>IF(B1478="","",IF(ISNUMBER(K1478),0,1))</f>
        <v/>
      </c>
    </row>
    <row r="1479" spans="1:19" ht="24.95" customHeight="1" x14ac:dyDescent="0.2">
      <c r="A1479" s="20"/>
      <c r="B1479" s="7"/>
      <c r="C1479" s="7"/>
      <c r="D1479" s="7"/>
      <c r="E1479" s="7"/>
      <c r="F1479" s="26"/>
      <c r="G1479" s="26"/>
      <c r="H1479" s="26"/>
      <c r="I1479" s="26"/>
      <c r="J1479" s="32"/>
      <c r="K1479" s="35"/>
      <c r="L1479" s="7"/>
      <c r="M1479" s="7"/>
      <c r="N1479" s="7"/>
      <c r="O1479" s="18" t="str">
        <f>IF(B1479="","",IF(AND(ISNUMBER(F1479),ISNUMBER(I1479),I1479&gt;=F1479),ROUND((I1479-F1479)*24,4),IF(OR(F1479&lt;&gt;"",I1479&lt;&gt;""),"",IF(AND(ISNUMBER(J1479),J1479&gt;=0),J1479,""))))</f>
        <v/>
      </c>
      <c r="P1479" s="10" t="str">
        <f>IF(B1479="","",IF(AND(ISNUMBER(F1479),ISNUMBER(I1479),I1479&gt;=F1479),"実績：門司発～門司着",IF(OR(F1479&lt;&gt;"",I1479&lt;&gt;""),"要確認：時刻不足・逆転",IF(AND(ISNUMBER(J1479),J1479&gt;=0),"実績：記録の時間","未確認"))))</f>
        <v/>
      </c>
      <c r="Q1479" s="10" t="str">
        <f>IF(B1479="","",IF(ISNUMBER(A1479),YEAR(A1479)-IF(MONTH(A1479)&lt;4,1,0),""))</f>
        <v/>
      </c>
      <c r="R1479" s="10" t="str">
        <f>IF(B1479="","",IF(OR(NOT(ISNUMBER(A1479)),C1479="",D1479="",L1479="",M1479="",AND(B1479&lt;&gt;"関豊丸",B1479&lt;&gt;"長豊丸")),"要確認：対象船・基本項目",IF(OR(P1479="要確認：時刻不足・逆転",AND(ISNUMBER(G1479),ISNUMBER(H1479),H1479&lt;G1479),AND(ISNUMBER(F1479),ISNUMBER(G1479),G1479&lt;F1479),AND(ISNUMBER(H1479),ISNUMBER(I1479),I1479&lt;H1479),AND(ISNUMBER(J1479),J1479&lt;0),AND(ISNUMBER(K1479),K1479&lt;0)),"要確認：時刻・時間・料金",IF(COUNTIFS(OtherPorts[作業日],A1479,OtherPorts[曳船名],B1479,OtherPorts[船名],D1479,OtherPorts[門司港発],F1479)&gt;1,"要確認：同じ他港作業が重複",IF(OR(NOT(ISNUMBER(O1479)),M1479="未確認"),"要確認：時間・根拠未確認","確認済")))))</f>
        <v/>
      </c>
      <c r="S1479" s="10" t="str">
        <f>IF(B1479="","",IF(ISNUMBER(K1479),0,1))</f>
        <v/>
      </c>
    </row>
    <row r="1480" spans="1:19" ht="24.95" customHeight="1" x14ac:dyDescent="0.2">
      <c r="A1480" s="20"/>
      <c r="B1480" s="7"/>
      <c r="C1480" s="7"/>
      <c r="D1480" s="7"/>
      <c r="E1480" s="7"/>
      <c r="F1480" s="26"/>
      <c r="G1480" s="26"/>
      <c r="H1480" s="26"/>
      <c r="I1480" s="26"/>
      <c r="J1480" s="32"/>
      <c r="K1480" s="35"/>
      <c r="L1480" s="7"/>
      <c r="M1480" s="7"/>
      <c r="N1480" s="7"/>
      <c r="O1480" s="18" t="str">
        <f>IF(B1480="","",IF(AND(ISNUMBER(F1480),ISNUMBER(I1480),I1480&gt;=F1480),ROUND((I1480-F1480)*24,4),IF(OR(F1480&lt;&gt;"",I1480&lt;&gt;""),"",IF(AND(ISNUMBER(J1480),J1480&gt;=0),J1480,""))))</f>
        <v/>
      </c>
      <c r="P1480" s="10" t="str">
        <f>IF(B1480="","",IF(AND(ISNUMBER(F1480),ISNUMBER(I1480),I1480&gt;=F1480),"実績：門司発～門司着",IF(OR(F1480&lt;&gt;"",I1480&lt;&gt;""),"要確認：時刻不足・逆転",IF(AND(ISNUMBER(J1480),J1480&gt;=0),"実績：記録の時間","未確認"))))</f>
        <v/>
      </c>
      <c r="Q1480" s="10" t="str">
        <f>IF(B1480="","",IF(ISNUMBER(A1480),YEAR(A1480)-IF(MONTH(A1480)&lt;4,1,0),""))</f>
        <v/>
      </c>
      <c r="R1480" s="10" t="str">
        <f>IF(B1480="","",IF(OR(NOT(ISNUMBER(A1480)),C1480="",D1480="",L1480="",M1480="",AND(B1480&lt;&gt;"関豊丸",B1480&lt;&gt;"長豊丸")),"要確認：対象船・基本項目",IF(OR(P1480="要確認：時刻不足・逆転",AND(ISNUMBER(G1480),ISNUMBER(H1480),H1480&lt;G1480),AND(ISNUMBER(F1480),ISNUMBER(G1480),G1480&lt;F1480),AND(ISNUMBER(H1480),ISNUMBER(I1480),I1480&lt;H1480),AND(ISNUMBER(J1480),J1480&lt;0),AND(ISNUMBER(K1480),K1480&lt;0)),"要確認：時刻・時間・料金",IF(COUNTIFS(OtherPorts[作業日],A1480,OtherPorts[曳船名],B1480,OtherPorts[船名],D1480,OtherPorts[門司港発],F1480)&gt;1,"要確認：同じ他港作業が重複",IF(OR(NOT(ISNUMBER(O1480)),M1480="未確認"),"要確認：時間・根拠未確認","確認済")))))</f>
        <v/>
      </c>
      <c r="S1480" s="10" t="str">
        <f>IF(B1480="","",IF(ISNUMBER(K1480),0,1))</f>
        <v/>
      </c>
    </row>
    <row r="1481" spans="1:19" ht="24.95" customHeight="1" x14ac:dyDescent="0.2">
      <c r="A1481" s="20"/>
      <c r="B1481" s="7"/>
      <c r="C1481" s="7"/>
      <c r="D1481" s="7"/>
      <c r="E1481" s="7"/>
      <c r="F1481" s="26"/>
      <c r="G1481" s="26"/>
      <c r="H1481" s="26"/>
      <c r="I1481" s="26"/>
      <c r="J1481" s="32"/>
      <c r="K1481" s="35"/>
      <c r="L1481" s="7"/>
      <c r="M1481" s="7"/>
      <c r="N1481" s="7"/>
      <c r="O1481" s="18" t="str">
        <f>IF(B1481="","",IF(AND(ISNUMBER(F1481),ISNUMBER(I1481),I1481&gt;=F1481),ROUND((I1481-F1481)*24,4),IF(OR(F1481&lt;&gt;"",I1481&lt;&gt;""),"",IF(AND(ISNUMBER(J1481),J1481&gt;=0),J1481,""))))</f>
        <v/>
      </c>
      <c r="P1481" s="10" t="str">
        <f>IF(B1481="","",IF(AND(ISNUMBER(F1481),ISNUMBER(I1481),I1481&gt;=F1481),"実績：門司発～門司着",IF(OR(F1481&lt;&gt;"",I1481&lt;&gt;""),"要確認：時刻不足・逆転",IF(AND(ISNUMBER(J1481),J1481&gt;=0),"実績：記録の時間","未確認"))))</f>
        <v/>
      </c>
      <c r="Q1481" s="10" t="str">
        <f>IF(B1481="","",IF(ISNUMBER(A1481),YEAR(A1481)-IF(MONTH(A1481)&lt;4,1,0),""))</f>
        <v/>
      </c>
      <c r="R1481" s="10" t="str">
        <f>IF(B1481="","",IF(OR(NOT(ISNUMBER(A1481)),C1481="",D1481="",L1481="",M1481="",AND(B1481&lt;&gt;"関豊丸",B1481&lt;&gt;"長豊丸")),"要確認：対象船・基本項目",IF(OR(P1481="要確認：時刻不足・逆転",AND(ISNUMBER(G1481),ISNUMBER(H1481),H1481&lt;G1481),AND(ISNUMBER(F1481),ISNUMBER(G1481),G1481&lt;F1481),AND(ISNUMBER(H1481),ISNUMBER(I1481),I1481&lt;H1481),AND(ISNUMBER(J1481),J1481&lt;0),AND(ISNUMBER(K1481),K1481&lt;0)),"要確認：時刻・時間・料金",IF(COUNTIFS(OtherPorts[作業日],A1481,OtherPorts[曳船名],B1481,OtherPorts[船名],D1481,OtherPorts[門司港発],F1481)&gt;1,"要確認：同じ他港作業が重複",IF(OR(NOT(ISNUMBER(O1481)),M1481="未確認"),"要確認：時間・根拠未確認","確認済")))))</f>
        <v/>
      </c>
      <c r="S1481" s="10" t="str">
        <f>IF(B1481="","",IF(ISNUMBER(K1481),0,1))</f>
        <v/>
      </c>
    </row>
    <row r="1482" spans="1:19" ht="24.95" customHeight="1" x14ac:dyDescent="0.2">
      <c r="A1482" s="20"/>
      <c r="B1482" s="7"/>
      <c r="C1482" s="7"/>
      <c r="D1482" s="7"/>
      <c r="E1482" s="7"/>
      <c r="F1482" s="26"/>
      <c r="G1482" s="26"/>
      <c r="H1482" s="26"/>
      <c r="I1482" s="26"/>
      <c r="J1482" s="32"/>
      <c r="K1482" s="35"/>
      <c r="L1482" s="7"/>
      <c r="M1482" s="7"/>
      <c r="N1482" s="7"/>
      <c r="O1482" s="18" t="str">
        <f>IF(B1482="","",IF(AND(ISNUMBER(F1482),ISNUMBER(I1482),I1482&gt;=F1482),ROUND((I1482-F1482)*24,4),IF(OR(F1482&lt;&gt;"",I1482&lt;&gt;""),"",IF(AND(ISNUMBER(J1482),J1482&gt;=0),J1482,""))))</f>
        <v/>
      </c>
      <c r="P1482" s="10" t="str">
        <f>IF(B1482="","",IF(AND(ISNUMBER(F1482),ISNUMBER(I1482),I1482&gt;=F1482),"実績：門司発～門司着",IF(OR(F1482&lt;&gt;"",I1482&lt;&gt;""),"要確認：時刻不足・逆転",IF(AND(ISNUMBER(J1482),J1482&gt;=0),"実績：記録の時間","未確認"))))</f>
        <v/>
      </c>
      <c r="Q1482" s="10" t="str">
        <f>IF(B1482="","",IF(ISNUMBER(A1482),YEAR(A1482)-IF(MONTH(A1482)&lt;4,1,0),""))</f>
        <v/>
      </c>
      <c r="R1482" s="10" t="str">
        <f>IF(B1482="","",IF(OR(NOT(ISNUMBER(A1482)),C1482="",D1482="",L1482="",M1482="",AND(B1482&lt;&gt;"関豊丸",B1482&lt;&gt;"長豊丸")),"要確認：対象船・基本項目",IF(OR(P1482="要確認：時刻不足・逆転",AND(ISNUMBER(G1482),ISNUMBER(H1482),H1482&lt;G1482),AND(ISNUMBER(F1482),ISNUMBER(G1482),G1482&lt;F1482),AND(ISNUMBER(H1482),ISNUMBER(I1482),I1482&lt;H1482),AND(ISNUMBER(J1482),J1482&lt;0),AND(ISNUMBER(K1482),K1482&lt;0)),"要確認：時刻・時間・料金",IF(COUNTIFS(OtherPorts[作業日],A1482,OtherPorts[曳船名],B1482,OtherPorts[船名],D1482,OtherPorts[門司港発],F1482)&gt;1,"要確認：同じ他港作業が重複",IF(OR(NOT(ISNUMBER(O1482)),M1482="未確認"),"要確認：時間・根拠未確認","確認済")))))</f>
        <v/>
      </c>
      <c r="S1482" s="10" t="str">
        <f>IF(B1482="","",IF(ISNUMBER(K1482),0,1))</f>
        <v/>
      </c>
    </row>
    <row r="1483" spans="1:19" ht="24.95" customHeight="1" x14ac:dyDescent="0.2">
      <c r="A1483" s="20"/>
      <c r="B1483" s="7"/>
      <c r="C1483" s="7"/>
      <c r="D1483" s="7"/>
      <c r="E1483" s="7"/>
      <c r="F1483" s="26"/>
      <c r="G1483" s="26"/>
      <c r="H1483" s="26"/>
      <c r="I1483" s="26"/>
      <c r="J1483" s="32"/>
      <c r="K1483" s="35"/>
      <c r="L1483" s="7"/>
      <c r="M1483" s="7"/>
      <c r="N1483" s="7"/>
      <c r="O1483" s="18" t="str">
        <f>IF(B1483="","",IF(AND(ISNUMBER(F1483),ISNUMBER(I1483),I1483&gt;=F1483),ROUND((I1483-F1483)*24,4),IF(OR(F1483&lt;&gt;"",I1483&lt;&gt;""),"",IF(AND(ISNUMBER(J1483),J1483&gt;=0),J1483,""))))</f>
        <v/>
      </c>
      <c r="P1483" s="10" t="str">
        <f>IF(B1483="","",IF(AND(ISNUMBER(F1483),ISNUMBER(I1483),I1483&gt;=F1483),"実績：門司発～門司着",IF(OR(F1483&lt;&gt;"",I1483&lt;&gt;""),"要確認：時刻不足・逆転",IF(AND(ISNUMBER(J1483),J1483&gt;=0),"実績：記録の時間","未確認"))))</f>
        <v/>
      </c>
      <c r="Q1483" s="10" t="str">
        <f>IF(B1483="","",IF(ISNUMBER(A1483),YEAR(A1483)-IF(MONTH(A1483)&lt;4,1,0),""))</f>
        <v/>
      </c>
      <c r="R1483" s="10" t="str">
        <f>IF(B1483="","",IF(OR(NOT(ISNUMBER(A1483)),C1483="",D1483="",L1483="",M1483="",AND(B1483&lt;&gt;"関豊丸",B1483&lt;&gt;"長豊丸")),"要確認：対象船・基本項目",IF(OR(P1483="要確認：時刻不足・逆転",AND(ISNUMBER(G1483),ISNUMBER(H1483),H1483&lt;G1483),AND(ISNUMBER(F1483),ISNUMBER(G1483),G1483&lt;F1483),AND(ISNUMBER(H1483),ISNUMBER(I1483),I1483&lt;H1483),AND(ISNUMBER(J1483),J1483&lt;0),AND(ISNUMBER(K1483),K1483&lt;0)),"要確認：時刻・時間・料金",IF(COUNTIFS(OtherPorts[作業日],A1483,OtherPorts[曳船名],B1483,OtherPorts[船名],D1483,OtherPorts[門司港発],F1483)&gt;1,"要確認：同じ他港作業が重複",IF(OR(NOT(ISNUMBER(O1483)),M1483="未確認"),"要確認：時間・根拠未確認","確認済")))))</f>
        <v/>
      </c>
      <c r="S1483" s="10" t="str">
        <f>IF(B1483="","",IF(ISNUMBER(K1483),0,1))</f>
        <v/>
      </c>
    </row>
    <row r="1484" spans="1:19" ht="24.95" customHeight="1" x14ac:dyDescent="0.2">
      <c r="A1484" s="20"/>
      <c r="B1484" s="7"/>
      <c r="C1484" s="7"/>
      <c r="D1484" s="7"/>
      <c r="E1484" s="7"/>
      <c r="F1484" s="26"/>
      <c r="G1484" s="26"/>
      <c r="H1484" s="26"/>
      <c r="I1484" s="26"/>
      <c r="J1484" s="32"/>
      <c r="K1484" s="35"/>
      <c r="L1484" s="7"/>
      <c r="M1484" s="7"/>
      <c r="N1484" s="7"/>
      <c r="O1484" s="18" t="str">
        <f>IF(B1484="","",IF(AND(ISNUMBER(F1484),ISNUMBER(I1484),I1484&gt;=F1484),ROUND((I1484-F1484)*24,4),IF(OR(F1484&lt;&gt;"",I1484&lt;&gt;""),"",IF(AND(ISNUMBER(J1484),J1484&gt;=0),J1484,""))))</f>
        <v/>
      </c>
      <c r="P1484" s="10" t="str">
        <f>IF(B1484="","",IF(AND(ISNUMBER(F1484),ISNUMBER(I1484),I1484&gt;=F1484),"実績：門司発～門司着",IF(OR(F1484&lt;&gt;"",I1484&lt;&gt;""),"要確認：時刻不足・逆転",IF(AND(ISNUMBER(J1484),J1484&gt;=0),"実績：記録の時間","未確認"))))</f>
        <v/>
      </c>
      <c r="Q1484" s="10" t="str">
        <f>IF(B1484="","",IF(ISNUMBER(A1484),YEAR(A1484)-IF(MONTH(A1484)&lt;4,1,0),""))</f>
        <v/>
      </c>
      <c r="R1484" s="10" t="str">
        <f>IF(B1484="","",IF(OR(NOT(ISNUMBER(A1484)),C1484="",D1484="",L1484="",M1484="",AND(B1484&lt;&gt;"関豊丸",B1484&lt;&gt;"長豊丸")),"要確認：対象船・基本項目",IF(OR(P1484="要確認：時刻不足・逆転",AND(ISNUMBER(G1484),ISNUMBER(H1484),H1484&lt;G1484),AND(ISNUMBER(F1484),ISNUMBER(G1484),G1484&lt;F1484),AND(ISNUMBER(H1484),ISNUMBER(I1484),I1484&lt;H1484),AND(ISNUMBER(J1484),J1484&lt;0),AND(ISNUMBER(K1484),K1484&lt;0)),"要確認：時刻・時間・料金",IF(COUNTIFS(OtherPorts[作業日],A1484,OtherPorts[曳船名],B1484,OtherPorts[船名],D1484,OtherPorts[門司港発],F1484)&gt;1,"要確認：同じ他港作業が重複",IF(OR(NOT(ISNUMBER(O1484)),M1484="未確認"),"要確認：時間・根拠未確認","確認済")))))</f>
        <v/>
      </c>
      <c r="S1484" s="10" t="str">
        <f>IF(B1484="","",IF(ISNUMBER(K1484),0,1))</f>
        <v/>
      </c>
    </row>
    <row r="1485" spans="1:19" ht="24.95" customHeight="1" x14ac:dyDescent="0.2">
      <c r="A1485" s="20"/>
      <c r="B1485" s="7"/>
      <c r="C1485" s="7"/>
      <c r="D1485" s="7"/>
      <c r="E1485" s="7"/>
      <c r="F1485" s="26"/>
      <c r="G1485" s="26"/>
      <c r="H1485" s="26"/>
      <c r="I1485" s="26"/>
      <c r="J1485" s="32"/>
      <c r="K1485" s="35"/>
      <c r="L1485" s="7"/>
      <c r="M1485" s="7"/>
      <c r="N1485" s="7"/>
      <c r="O1485" s="18" t="str">
        <f>IF(B1485="","",IF(AND(ISNUMBER(F1485),ISNUMBER(I1485),I1485&gt;=F1485),ROUND((I1485-F1485)*24,4),IF(OR(F1485&lt;&gt;"",I1485&lt;&gt;""),"",IF(AND(ISNUMBER(J1485),J1485&gt;=0),J1485,""))))</f>
        <v/>
      </c>
      <c r="P1485" s="10" t="str">
        <f>IF(B1485="","",IF(AND(ISNUMBER(F1485),ISNUMBER(I1485),I1485&gt;=F1485),"実績：門司発～門司着",IF(OR(F1485&lt;&gt;"",I1485&lt;&gt;""),"要確認：時刻不足・逆転",IF(AND(ISNUMBER(J1485),J1485&gt;=0),"実績：記録の時間","未確認"))))</f>
        <v/>
      </c>
      <c r="Q1485" s="10" t="str">
        <f>IF(B1485="","",IF(ISNUMBER(A1485),YEAR(A1485)-IF(MONTH(A1485)&lt;4,1,0),""))</f>
        <v/>
      </c>
      <c r="R1485" s="10" t="str">
        <f>IF(B1485="","",IF(OR(NOT(ISNUMBER(A1485)),C1485="",D1485="",L1485="",M1485="",AND(B1485&lt;&gt;"関豊丸",B1485&lt;&gt;"長豊丸")),"要確認：対象船・基本項目",IF(OR(P1485="要確認：時刻不足・逆転",AND(ISNUMBER(G1485),ISNUMBER(H1485),H1485&lt;G1485),AND(ISNUMBER(F1485),ISNUMBER(G1485),G1485&lt;F1485),AND(ISNUMBER(H1485),ISNUMBER(I1485),I1485&lt;H1485),AND(ISNUMBER(J1485),J1485&lt;0),AND(ISNUMBER(K1485),K1485&lt;0)),"要確認：時刻・時間・料金",IF(COUNTIFS(OtherPorts[作業日],A1485,OtherPorts[曳船名],B1485,OtherPorts[船名],D1485,OtherPorts[門司港発],F1485)&gt;1,"要確認：同じ他港作業が重複",IF(OR(NOT(ISNUMBER(O1485)),M1485="未確認"),"要確認：時間・根拠未確認","確認済")))))</f>
        <v/>
      </c>
      <c r="S1485" s="10" t="str">
        <f>IF(B1485="","",IF(ISNUMBER(K1485),0,1))</f>
        <v/>
      </c>
    </row>
    <row r="1486" spans="1:19" ht="24.95" customHeight="1" x14ac:dyDescent="0.2">
      <c r="A1486" s="20"/>
      <c r="B1486" s="7"/>
      <c r="C1486" s="7"/>
      <c r="D1486" s="7"/>
      <c r="E1486" s="7"/>
      <c r="F1486" s="26"/>
      <c r="G1486" s="26"/>
      <c r="H1486" s="26"/>
      <c r="I1486" s="26"/>
      <c r="J1486" s="32"/>
      <c r="K1486" s="35"/>
      <c r="L1486" s="7"/>
      <c r="M1486" s="7"/>
      <c r="N1486" s="7"/>
      <c r="O1486" s="18" t="str">
        <f>IF(B1486="","",IF(AND(ISNUMBER(F1486),ISNUMBER(I1486),I1486&gt;=F1486),ROUND((I1486-F1486)*24,4),IF(OR(F1486&lt;&gt;"",I1486&lt;&gt;""),"",IF(AND(ISNUMBER(J1486),J1486&gt;=0),J1486,""))))</f>
        <v/>
      </c>
      <c r="P1486" s="10" t="str">
        <f>IF(B1486="","",IF(AND(ISNUMBER(F1486),ISNUMBER(I1486),I1486&gt;=F1486),"実績：門司発～門司着",IF(OR(F1486&lt;&gt;"",I1486&lt;&gt;""),"要確認：時刻不足・逆転",IF(AND(ISNUMBER(J1486),J1486&gt;=0),"実績：記録の時間","未確認"))))</f>
        <v/>
      </c>
      <c r="Q1486" s="10" t="str">
        <f>IF(B1486="","",IF(ISNUMBER(A1486),YEAR(A1486)-IF(MONTH(A1486)&lt;4,1,0),""))</f>
        <v/>
      </c>
      <c r="R1486" s="10" t="str">
        <f>IF(B1486="","",IF(OR(NOT(ISNUMBER(A1486)),C1486="",D1486="",L1486="",M1486="",AND(B1486&lt;&gt;"関豊丸",B1486&lt;&gt;"長豊丸")),"要確認：対象船・基本項目",IF(OR(P1486="要確認：時刻不足・逆転",AND(ISNUMBER(G1486),ISNUMBER(H1486),H1486&lt;G1486),AND(ISNUMBER(F1486),ISNUMBER(G1486),G1486&lt;F1486),AND(ISNUMBER(H1486),ISNUMBER(I1486),I1486&lt;H1486),AND(ISNUMBER(J1486),J1486&lt;0),AND(ISNUMBER(K1486),K1486&lt;0)),"要確認：時刻・時間・料金",IF(COUNTIFS(OtherPorts[作業日],A1486,OtherPorts[曳船名],B1486,OtherPorts[船名],D1486,OtherPorts[門司港発],F1486)&gt;1,"要確認：同じ他港作業が重複",IF(OR(NOT(ISNUMBER(O1486)),M1486="未確認"),"要確認：時間・根拠未確認","確認済")))))</f>
        <v/>
      </c>
      <c r="S1486" s="10" t="str">
        <f>IF(B1486="","",IF(ISNUMBER(K1486),0,1))</f>
        <v/>
      </c>
    </row>
    <row r="1487" spans="1:19" ht="24.95" customHeight="1" x14ac:dyDescent="0.2">
      <c r="A1487" s="20"/>
      <c r="B1487" s="7"/>
      <c r="C1487" s="7"/>
      <c r="D1487" s="7"/>
      <c r="E1487" s="7"/>
      <c r="F1487" s="26"/>
      <c r="G1487" s="26"/>
      <c r="H1487" s="26"/>
      <c r="I1487" s="26"/>
      <c r="J1487" s="32"/>
      <c r="K1487" s="35"/>
      <c r="L1487" s="7"/>
      <c r="M1487" s="7"/>
      <c r="N1487" s="7"/>
      <c r="O1487" s="18" t="str">
        <f>IF(B1487="","",IF(AND(ISNUMBER(F1487),ISNUMBER(I1487),I1487&gt;=F1487),ROUND((I1487-F1487)*24,4),IF(OR(F1487&lt;&gt;"",I1487&lt;&gt;""),"",IF(AND(ISNUMBER(J1487),J1487&gt;=0),J1487,""))))</f>
        <v/>
      </c>
      <c r="P1487" s="10" t="str">
        <f>IF(B1487="","",IF(AND(ISNUMBER(F1487),ISNUMBER(I1487),I1487&gt;=F1487),"実績：門司発～門司着",IF(OR(F1487&lt;&gt;"",I1487&lt;&gt;""),"要確認：時刻不足・逆転",IF(AND(ISNUMBER(J1487),J1487&gt;=0),"実績：記録の時間","未確認"))))</f>
        <v/>
      </c>
      <c r="Q1487" s="10" t="str">
        <f>IF(B1487="","",IF(ISNUMBER(A1487),YEAR(A1487)-IF(MONTH(A1487)&lt;4,1,0),""))</f>
        <v/>
      </c>
      <c r="R1487" s="10" t="str">
        <f>IF(B1487="","",IF(OR(NOT(ISNUMBER(A1487)),C1487="",D1487="",L1487="",M1487="",AND(B1487&lt;&gt;"関豊丸",B1487&lt;&gt;"長豊丸")),"要確認：対象船・基本項目",IF(OR(P1487="要確認：時刻不足・逆転",AND(ISNUMBER(G1487),ISNUMBER(H1487),H1487&lt;G1487),AND(ISNUMBER(F1487),ISNUMBER(G1487),G1487&lt;F1487),AND(ISNUMBER(H1487),ISNUMBER(I1487),I1487&lt;H1487),AND(ISNUMBER(J1487),J1487&lt;0),AND(ISNUMBER(K1487),K1487&lt;0)),"要確認：時刻・時間・料金",IF(COUNTIFS(OtherPorts[作業日],A1487,OtherPorts[曳船名],B1487,OtherPorts[船名],D1487,OtherPorts[門司港発],F1487)&gt;1,"要確認：同じ他港作業が重複",IF(OR(NOT(ISNUMBER(O1487)),M1487="未確認"),"要確認：時間・根拠未確認","確認済")))))</f>
        <v/>
      </c>
      <c r="S1487" s="10" t="str">
        <f>IF(B1487="","",IF(ISNUMBER(K1487),0,1))</f>
        <v/>
      </c>
    </row>
    <row r="1488" spans="1:19" ht="24.95" customHeight="1" x14ac:dyDescent="0.2">
      <c r="A1488" s="20"/>
      <c r="B1488" s="7"/>
      <c r="C1488" s="7"/>
      <c r="D1488" s="7"/>
      <c r="E1488" s="7"/>
      <c r="F1488" s="26"/>
      <c r="G1488" s="26"/>
      <c r="H1488" s="26"/>
      <c r="I1488" s="26"/>
      <c r="J1488" s="32"/>
      <c r="K1488" s="35"/>
      <c r="L1488" s="7"/>
      <c r="M1488" s="7"/>
      <c r="N1488" s="7"/>
      <c r="O1488" s="18" t="str">
        <f>IF(B1488="","",IF(AND(ISNUMBER(F1488),ISNUMBER(I1488),I1488&gt;=F1488),ROUND((I1488-F1488)*24,4),IF(OR(F1488&lt;&gt;"",I1488&lt;&gt;""),"",IF(AND(ISNUMBER(J1488),J1488&gt;=0),J1488,""))))</f>
        <v/>
      </c>
      <c r="P1488" s="10" t="str">
        <f>IF(B1488="","",IF(AND(ISNUMBER(F1488),ISNUMBER(I1488),I1488&gt;=F1488),"実績：門司発～門司着",IF(OR(F1488&lt;&gt;"",I1488&lt;&gt;""),"要確認：時刻不足・逆転",IF(AND(ISNUMBER(J1488),J1488&gt;=0),"実績：記録の時間","未確認"))))</f>
        <v/>
      </c>
      <c r="Q1488" s="10" t="str">
        <f>IF(B1488="","",IF(ISNUMBER(A1488),YEAR(A1488)-IF(MONTH(A1488)&lt;4,1,0),""))</f>
        <v/>
      </c>
      <c r="R1488" s="10" t="str">
        <f>IF(B1488="","",IF(OR(NOT(ISNUMBER(A1488)),C1488="",D1488="",L1488="",M1488="",AND(B1488&lt;&gt;"関豊丸",B1488&lt;&gt;"長豊丸")),"要確認：対象船・基本項目",IF(OR(P1488="要確認：時刻不足・逆転",AND(ISNUMBER(G1488),ISNUMBER(H1488),H1488&lt;G1488),AND(ISNUMBER(F1488),ISNUMBER(G1488),G1488&lt;F1488),AND(ISNUMBER(H1488),ISNUMBER(I1488),I1488&lt;H1488),AND(ISNUMBER(J1488),J1488&lt;0),AND(ISNUMBER(K1488),K1488&lt;0)),"要確認：時刻・時間・料金",IF(COUNTIFS(OtherPorts[作業日],A1488,OtherPorts[曳船名],B1488,OtherPorts[船名],D1488,OtherPorts[門司港発],F1488)&gt;1,"要確認：同じ他港作業が重複",IF(OR(NOT(ISNUMBER(O1488)),M1488="未確認"),"要確認：時間・根拠未確認","確認済")))))</f>
        <v/>
      </c>
      <c r="S1488" s="10" t="str">
        <f>IF(B1488="","",IF(ISNUMBER(K1488),0,1))</f>
        <v/>
      </c>
    </row>
    <row r="1489" spans="1:19" ht="24.95" customHeight="1" x14ac:dyDescent="0.2">
      <c r="A1489" s="20"/>
      <c r="B1489" s="7"/>
      <c r="C1489" s="7"/>
      <c r="D1489" s="7"/>
      <c r="E1489" s="7"/>
      <c r="F1489" s="26"/>
      <c r="G1489" s="26"/>
      <c r="H1489" s="26"/>
      <c r="I1489" s="26"/>
      <c r="J1489" s="32"/>
      <c r="K1489" s="35"/>
      <c r="L1489" s="7"/>
      <c r="M1489" s="7"/>
      <c r="N1489" s="7"/>
      <c r="O1489" s="18" t="str">
        <f>IF(B1489="","",IF(AND(ISNUMBER(F1489),ISNUMBER(I1489),I1489&gt;=F1489),ROUND((I1489-F1489)*24,4),IF(OR(F1489&lt;&gt;"",I1489&lt;&gt;""),"",IF(AND(ISNUMBER(J1489),J1489&gt;=0),J1489,""))))</f>
        <v/>
      </c>
      <c r="P1489" s="10" t="str">
        <f>IF(B1489="","",IF(AND(ISNUMBER(F1489),ISNUMBER(I1489),I1489&gt;=F1489),"実績：門司発～門司着",IF(OR(F1489&lt;&gt;"",I1489&lt;&gt;""),"要確認：時刻不足・逆転",IF(AND(ISNUMBER(J1489),J1489&gt;=0),"実績：記録の時間","未確認"))))</f>
        <v/>
      </c>
      <c r="Q1489" s="10" t="str">
        <f>IF(B1489="","",IF(ISNUMBER(A1489),YEAR(A1489)-IF(MONTH(A1489)&lt;4,1,0),""))</f>
        <v/>
      </c>
      <c r="R1489" s="10" t="str">
        <f>IF(B1489="","",IF(OR(NOT(ISNUMBER(A1489)),C1489="",D1489="",L1489="",M1489="",AND(B1489&lt;&gt;"関豊丸",B1489&lt;&gt;"長豊丸")),"要確認：対象船・基本項目",IF(OR(P1489="要確認：時刻不足・逆転",AND(ISNUMBER(G1489),ISNUMBER(H1489),H1489&lt;G1489),AND(ISNUMBER(F1489),ISNUMBER(G1489),G1489&lt;F1489),AND(ISNUMBER(H1489),ISNUMBER(I1489),I1489&lt;H1489),AND(ISNUMBER(J1489),J1489&lt;0),AND(ISNUMBER(K1489),K1489&lt;0)),"要確認：時刻・時間・料金",IF(COUNTIFS(OtherPorts[作業日],A1489,OtherPorts[曳船名],B1489,OtherPorts[船名],D1489,OtherPorts[門司港発],F1489)&gt;1,"要確認：同じ他港作業が重複",IF(OR(NOT(ISNUMBER(O1489)),M1489="未確認"),"要確認：時間・根拠未確認","確認済")))))</f>
        <v/>
      </c>
      <c r="S1489" s="10" t="str">
        <f>IF(B1489="","",IF(ISNUMBER(K1489),0,1))</f>
        <v/>
      </c>
    </row>
    <row r="1490" spans="1:19" ht="24.95" customHeight="1" x14ac:dyDescent="0.2">
      <c r="A1490" s="20"/>
      <c r="B1490" s="7"/>
      <c r="C1490" s="7"/>
      <c r="D1490" s="7"/>
      <c r="E1490" s="7"/>
      <c r="F1490" s="26"/>
      <c r="G1490" s="26"/>
      <c r="H1490" s="26"/>
      <c r="I1490" s="26"/>
      <c r="J1490" s="32"/>
      <c r="K1490" s="35"/>
      <c r="L1490" s="7"/>
      <c r="M1490" s="7"/>
      <c r="N1490" s="7"/>
      <c r="O1490" s="18" t="str">
        <f>IF(B1490="","",IF(AND(ISNUMBER(F1490),ISNUMBER(I1490),I1490&gt;=F1490),ROUND((I1490-F1490)*24,4),IF(OR(F1490&lt;&gt;"",I1490&lt;&gt;""),"",IF(AND(ISNUMBER(J1490),J1490&gt;=0),J1490,""))))</f>
        <v/>
      </c>
      <c r="P1490" s="10" t="str">
        <f>IF(B1490="","",IF(AND(ISNUMBER(F1490),ISNUMBER(I1490),I1490&gt;=F1490),"実績：門司発～門司着",IF(OR(F1490&lt;&gt;"",I1490&lt;&gt;""),"要確認：時刻不足・逆転",IF(AND(ISNUMBER(J1490),J1490&gt;=0),"実績：記録の時間","未確認"))))</f>
        <v/>
      </c>
      <c r="Q1490" s="10" t="str">
        <f>IF(B1490="","",IF(ISNUMBER(A1490),YEAR(A1490)-IF(MONTH(A1490)&lt;4,1,0),""))</f>
        <v/>
      </c>
      <c r="R1490" s="10" t="str">
        <f>IF(B1490="","",IF(OR(NOT(ISNUMBER(A1490)),C1490="",D1490="",L1490="",M1490="",AND(B1490&lt;&gt;"関豊丸",B1490&lt;&gt;"長豊丸")),"要確認：対象船・基本項目",IF(OR(P1490="要確認：時刻不足・逆転",AND(ISNUMBER(G1490),ISNUMBER(H1490),H1490&lt;G1490),AND(ISNUMBER(F1490),ISNUMBER(G1490),G1490&lt;F1490),AND(ISNUMBER(H1490),ISNUMBER(I1490),I1490&lt;H1490),AND(ISNUMBER(J1490),J1490&lt;0),AND(ISNUMBER(K1490),K1490&lt;0)),"要確認：時刻・時間・料金",IF(COUNTIFS(OtherPorts[作業日],A1490,OtherPorts[曳船名],B1490,OtherPorts[船名],D1490,OtherPorts[門司港発],F1490)&gt;1,"要確認：同じ他港作業が重複",IF(OR(NOT(ISNUMBER(O1490)),M1490="未確認"),"要確認：時間・根拠未確認","確認済")))))</f>
        <v/>
      </c>
      <c r="S1490" s="10" t="str">
        <f>IF(B1490="","",IF(ISNUMBER(K1490),0,1))</f>
        <v/>
      </c>
    </row>
    <row r="1491" spans="1:19" ht="24.95" customHeight="1" x14ac:dyDescent="0.2">
      <c r="A1491" s="20"/>
      <c r="B1491" s="7"/>
      <c r="C1491" s="7"/>
      <c r="D1491" s="7"/>
      <c r="E1491" s="7"/>
      <c r="F1491" s="26"/>
      <c r="G1491" s="26"/>
      <c r="H1491" s="26"/>
      <c r="I1491" s="26"/>
      <c r="J1491" s="32"/>
      <c r="K1491" s="35"/>
      <c r="L1491" s="7"/>
      <c r="M1491" s="7"/>
      <c r="N1491" s="7"/>
      <c r="O1491" s="18" t="str">
        <f>IF(B1491="","",IF(AND(ISNUMBER(F1491),ISNUMBER(I1491),I1491&gt;=F1491),ROUND((I1491-F1491)*24,4),IF(OR(F1491&lt;&gt;"",I1491&lt;&gt;""),"",IF(AND(ISNUMBER(J1491),J1491&gt;=0),J1491,""))))</f>
        <v/>
      </c>
      <c r="P1491" s="10" t="str">
        <f>IF(B1491="","",IF(AND(ISNUMBER(F1491),ISNUMBER(I1491),I1491&gt;=F1491),"実績：門司発～門司着",IF(OR(F1491&lt;&gt;"",I1491&lt;&gt;""),"要確認：時刻不足・逆転",IF(AND(ISNUMBER(J1491),J1491&gt;=0),"実績：記録の時間","未確認"))))</f>
        <v/>
      </c>
      <c r="Q1491" s="10" t="str">
        <f>IF(B1491="","",IF(ISNUMBER(A1491),YEAR(A1491)-IF(MONTH(A1491)&lt;4,1,0),""))</f>
        <v/>
      </c>
      <c r="R1491" s="10" t="str">
        <f>IF(B1491="","",IF(OR(NOT(ISNUMBER(A1491)),C1491="",D1491="",L1491="",M1491="",AND(B1491&lt;&gt;"関豊丸",B1491&lt;&gt;"長豊丸")),"要確認：対象船・基本項目",IF(OR(P1491="要確認：時刻不足・逆転",AND(ISNUMBER(G1491),ISNUMBER(H1491),H1491&lt;G1491),AND(ISNUMBER(F1491),ISNUMBER(G1491),G1491&lt;F1491),AND(ISNUMBER(H1491),ISNUMBER(I1491),I1491&lt;H1491),AND(ISNUMBER(J1491),J1491&lt;0),AND(ISNUMBER(K1491),K1491&lt;0)),"要確認：時刻・時間・料金",IF(COUNTIFS(OtherPorts[作業日],A1491,OtherPorts[曳船名],B1491,OtherPorts[船名],D1491,OtherPorts[門司港発],F1491)&gt;1,"要確認：同じ他港作業が重複",IF(OR(NOT(ISNUMBER(O1491)),M1491="未確認"),"要確認：時間・根拠未確認","確認済")))))</f>
        <v/>
      </c>
      <c r="S1491" s="10" t="str">
        <f>IF(B1491="","",IF(ISNUMBER(K1491),0,1))</f>
        <v/>
      </c>
    </row>
    <row r="1492" spans="1:19" ht="24.95" customHeight="1" x14ac:dyDescent="0.2">
      <c r="A1492" s="20"/>
      <c r="B1492" s="7"/>
      <c r="C1492" s="7"/>
      <c r="D1492" s="7"/>
      <c r="E1492" s="7"/>
      <c r="F1492" s="26"/>
      <c r="G1492" s="26"/>
      <c r="H1492" s="26"/>
      <c r="I1492" s="26"/>
      <c r="J1492" s="32"/>
      <c r="K1492" s="35"/>
      <c r="L1492" s="7"/>
      <c r="M1492" s="7"/>
      <c r="N1492" s="7"/>
      <c r="O1492" s="18" t="str">
        <f>IF(B1492="","",IF(AND(ISNUMBER(F1492),ISNUMBER(I1492),I1492&gt;=F1492),ROUND((I1492-F1492)*24,4),IF(OR(F1492&lt;&gt;"",I1492&lt;&gt;""),"",IF(AND(ISNUMBER(J1492),J1492&gt;=0),J1492,""))))</f>
        <v/>
      </c>
      <c r="P1492" s="10" t="str">
        <f>IF(B1492="","",IF(AND(ISNUMBER(F1492),ISNUMBER(I1492),I1492&gt;=F1492),"実績：門司発～門司着",IF(OR(F1492&lt;&gt;"",I1492&lt;&gt;""),"要確認：時刻不足・逆転",IF(AND(ISNUMBER(J1492),J1492&gt;=0),"実績：記録の時間","未確認"))))</f>
        <v/>
      </c>
      <c r="Q1492" s="10" t="str">
        <f>IF(B1492="","",IF(ISNUMBER(A1492),YEAR(A1492)-IF(MONTH(A1492)&lt;4,1,0),""))</f>
        <v/>
      </c>
      <c r="R1492" s="10" t="str">
        <f>IF(B1492="","",IF(OR(NOT(ISNUMBER(A1492)),C1492="",D1492="",L1492="",M1492="",AND(B1492&lt;&gt;"関豊丸",B1492&lt;&gt;"長豊丸")),"要確認：対象船・基本項目",IF(OR(P1492="要確認：時刻不足・逆転",AND(ISNUMBER(G1492),ISNUMBER(H1492),H1492&lt;G1492),AND(ISNUMBER(F1492),ISNUMBER(G1492),G1492&lt;F1492),AND(ISNUMBER(H1492),ISNUMBER(I1492),I1492&lt;H1492),AND(ISNUMBER(J1492),J1492&lt;0),AND(ISNUMBER(K1492),K1492&lt;0)),"要確認：時刻・時間・料金",IF(COUNTIFS(OtherPorts[作業日],A1492,OtherPorts[曳船名],B1492,OtherPorts[船名],D1492,OtherPorts[門司港発],F1492)&gt;1,"要確認：同じ他港作業が重複",IF(OR(NOT(ISNUMBER(O1492)),M1492="未確認"),"要確認：時間・根拠未確認","確認済")))))</f>
        <v/>
      </c>
      <c r="S1492" s="10" t="str">
        <f>IF(B1492="","",IF(ISNUMBER(K1492),0,1))</f>
        <v/>
      </c>
    </row>
    <row r="1493" spans="1:19" ht="24.95" customHeight="1" x14ac:dyDescent="0.2">
      <c r="A1493" s="20"/>
      <c r="B1493" s="7"/>
      <c r="C1493" s="7"/>
      <c r="D1493" s="7"/>
      <c r="E1493" s="7"/>
      <c r="F1493" s="26"/>
      <c r="G1493" s="26"/>
      <c r="H1493" s="26"/>
      <c r="I1493" s="26"/>
      <c r="J1493" s="32"/>
      <c r="K1493" s="35"/>
      <c r="L1493" s="7"/>
      <c r="M1493" s="7"/>
      <c r="N1493" s="7"/>
      <c r="O1493" s="18" t="str">
        <f>IF(B1493="","",IF(AND(ISNUMBER(F1493),ISNUMBER(I1493),I1493&gt;=F1493),ROUND((I1493-F1493)*24,4),IF(OR(F1493&lt;&gt;"",I1493&lt;&gt;""),"",IF(AND(ISNUMBER(J1493),J1493&gt;=0),J1493,""))))</f>
        <v/>
      </c>
      <c r="P1493" s="10" t="str">
        <f>IF(B1493="","",IF(AND(ISNUMBER(F1493),ISNUMBER(I1493),I1493&gt;=F1493),"実績：門司発～門司着",IF(OR(F1493&lt;&gt;"",I1493&lt;&gt;""),"要確認：時刻不足・逆転",IF(AND(ISNUMBER(J1493),J1493&gt;=0),"実績：記録の時間","未確認"))))</f>
        <v/>
      </c>
      <c r="Q1493" s="10" t="str">
        <f>IF(B1493="","",IF(ISNUMBER(A1493),YEAR(A1493)-IF(MONTH(A1493)&lt;4,1,0),""))</f>
        <v/>
      </c>
      <c r="R1493" s="10" t="str">
        <f>IF(B1493="","",IF(OR(NOT(ISNUMBER(A1493)),C1493="",D1493="",L1493="",M1493="",AND(B1493&lt;&gt;"関豊丸",B1493&lt;&gt;"長豊丸")),"要確認：対象船・基本項目",IF(OR(P1493="要確認：時刻不足・逆転",AND(ISNUMBER(G1493),ISNUMBER(H1493),H1493&lt;G1493),AND(ISNUMBER(F1493),ISNUMBER(G1493),G1493&lt;F1493),AND(ISNUMBER(H1493),ISNUMBER(I1493),I1493&lt;H1493),AND(ISNUMBER(J1493),J1493&lt;0),AND(ISNUMBER(K1493),K1493&lt;0)),"要確認：時刻・時間・料金",IF(COUNTIFS(OtherPorts[作業日],A1493,OtherPorts[曳船名],B1493,OtherPorts[船名],D1493,OtherPorts[門司港発],F1493)&gt;1,"要確認：同じ他港作業が重複",IF(OR(NOT(ISNUMBER(O1493)),M1493="未確認"),"要確認：時間・根拠未確認","確認済")))))</f>
        <v/>
      </c>
      <c r="S1493" s="10" t="str">
        <f>IF(B1493="","",IF(ISNUMBER(K1493),0,1))</f>
        <v/>
      </c>
    </row>
    <row r="1494" spans="1:19" ht="24.95" customHeight="1" x14ac:dyDescent="0.2">
      <c r="A1494" s="20"/>
      <c r="B1494" s="7"/>
      <c r="C1494" s="7"/>
      <c r="D1494" s="7"/>
      <c r="E1494" s="7"/>
      <c r="F1494" s="26"/>
      <c r="G1494" s="26"/>
      <c r="H1494" s="26"/>
      <c r="I1494" s="26"/>
      <c r="J1494" s="32"/>
      <c r="K1494" s="35"/>
      <c r="L1494" s="7"/>
      <c r="M1494" s="7"/>
      <c r="N1494" s="7"/>
      <c r="O1494" s="18" t="str">
        <f>IF(B1494="","",IF(AND(ISNUMBER(F1494),ISNUMBER(I1494),I1494&gt;=F1494),ROUND((I1494-F1494)*24,4),IF(OR(F1494&lt;&gt;"",I1494&lt;&gt;""),"",IF(AND(ISNUMBER(J1494),J1494&gt;=0),J1494,""))))</f>
        <v/>
      </c>
      <c r="P1494" s="10" t="str">
        <f>IF(B1494="","",IF(AND(ISNUMBER(F1494),ISNUMBER(I1494),I1494&gt;=F1494),"実績：門司発～門司着",IF(OR(F1494&lt;&gt;"",I1494&lt;&gt;""),"要確認：時刻不足・逆転",IF(AND(ISNUMBER(J1494),J1494&gt;=0),"実績：記録の時間","未確認"))))</f>
        <v/>
      </c>
      <c r="Q1494" s="10" t="str">
        <f>IF(B1494="","",IF(ISNUMBER(A1494),YEAR(A1494)-IF(MONTH(A1494)&lt;4,1,0),""))</f>
        <v/>
      </c>
      <c r="R1494" s="10" t="str">
        <f>IF(B1494="","",IF(OR(NOT(ISNUMBER(A1494)),C1494="",D1494="",L1494="",M1494="",AND(B1494&lt;&gt;"関豊丸",B1494&lt;&gt;"長豊丸")),"要確認：対象船・基本項目",IF(OR(P1494="要確認：時刻不足・逆転",AND(ISNUMBER(G1494),ISNUMBER(H1494),H1494&lt;G1494),AND(ISNUMBER(F1494),ISNUMBER(G1494),G1494&lt;F1494),AND(ISNUMBER(H1494),ISNUMBER(I1494),I1494&lt;H1494),AND(ISNUMBER(J1494),J1494&lt;0),AND(ISNUMBER(K1494),K1494&lt;0)),"要確認：時刻・時間・料金",IF(COUNTIFS(OtherPorts[作業日],A1494,OtherPorts[曳船名],B1494,OtherPorts[船名],D1494,OtherPorts[門司港発],F1494)&gt;1,"要確認：同じ他港作業が重複",IF(OR(NOT(ISNUMBER(O1494)),M1494="未確認"),"要確認：時間・根拠未確認","確認済")))))</f>
        <v/>
      </c>
      <c r="S1494" s="10" t="str">
        <f>IF(B1494="","",IF(ISNUMBER(K1494),0,1))</f>
        <v/>
      </c>
    </row>
    <row r="1495" spans="1:19" ht="24.95" customHeight="1" x14ac:dyDescent="0.2">
      <c r="A1495" s="20"/>
      <c r="B1495" s="7"/>
      <c r="C1495" s="7"/>
      <c r="D1495" s="7"/>
      <c r="E1495" s="7"/>
      <c r="F1495" s="26"/>
      <c r="G1495" s="26"/>
      <c r="H1495" s="26"/>
      <c r="I1495" s="26"/>
      <c r="J1495" s="32"/>
      <c r="K1495" s="35"/>
      <c r="L1495" s="7"/>
      <c r="M1495" s="7"/>
      <c r="N1495" s="7"/>
      <c r="O1495" s="18" t="str">
        <f>IF(B1495="","",IF(AND(ISNUMBER(F1495),ISNUMBER(I1495),I1495&gt;=F1495),ROUND((I1495-F1495)*24,4),IF(OR(F1495&lt;&gt;"",I1495&lt;&gt;""),"",IF(AND(ISNUMBER(J1495),J1495&gt;=0),J1495,""))))</f>
        <v/>
      </c>
      <c r="P1495" s="10" t="str">
        <f>IF(B1495="","",IF(AND(ISNUMBER(F1495),ISNUMBER(I1495),I1495&gt;=F1495),"実績：門司発～門司着",IF(OR(F1495&lt;&gt;"",I1495&lt;&gt;""),"要確認：時刻不足・逆転",IF(AND(ISNUMBER(J1495),J1495&gt;=0),"実績：記録の時間","未確認"))))</f>
        <v/>
      </c>
      <c r="Q1495" s="10" t="str">
        <f>IF(B1495="","",IF(ISNUMBER(A1495),YEAR(A1495)-IF(MONTH(A1495)&lt;4,1,0),""))</f>
        <v/>
      </c>
      <c r="R1495" s="10" t="str">
        <f>IF(B1495="","",IF(OR(NOT(ISNUMBER(A1495)),C1495="",D1495="",L1495="",M1495="",AND(B1495&lt;&gt;"関豊丸",B1495&lt;&gt;"長豊丸")),"要確認：対象船・基本項目",IF(OR(P1495="要確認：時刻不足・逆転",AND(ISNUMBER(G1495),ISNUMBER(H1495),H1495&lt;G1495),AND(ISNUMBER(F1495),ISNUMBER(G1495),G1495&lt;F1495),AND(ISNUMBER(H1495),ISNUMBER(I1495),I1495&lt;H1495),AND(ISNUMBER(J1495),J1495&lt;0),AND(ISNUMBER(K1495),K1495&lt;0)),"要確認：時刻・時間・料金",IF(COUNTIFS(OtherPorts[作業日],A1495,OtherPorts[曳船名],B1495,OtherPorts[船名],D1495,OtherPorts[門司港発],F1495)&gt;1,"要確認：同じ他港作業が重複",IF(OR(NOT(ISNUMBER(O1495)),M1495="未確認"),"要確認：時間・根拠未確認","確認済")))))</f>
        <v/>
      </c>
      <c r="S1495" s="10" t="str">
        <f>IF(B1495="","",IF(ISNUMBER(K1495),0,1))</f>
        <v/>
      </c>
    </row>
    <row r="1496" spans="1:19" ht="24.95" customHeight="1" x14ac:dyDescent="0.2">
      <c r="A1496" s="20"/>
      <c r="B1496" s="7"/>
      <c r="C1496" s="7"/>
      <c r="D1496" s="7"/>
      <c r="E1496" s="7"/>
      <c r="F1496" s="26"/>
      <c r="G1496" s="26"/>
      <c r="H1496" s="26"/>
      <c r="I1496" s="26"/>
      <c r="J1496" s="32"/>
      <c r="K1496" s="35"/>
      <c r="L1496" s="7"/>
      <c r="M1496" s="7"/>
      <c r="N1496" s="7"/>
      <c r="O1496" s="18" t="str">
        <f>IF(B1496="","",IF(AND(ISNUMBER(F1496),ISNUMBER(I1496),I1496&gt;=F1496),ROUND((I1496-F1496)*24,4),IF(OR(F1496&lt;&gt;"",I1496&lt;&gt;""),"",IF(AND(ISNUMBER(J1496),J1496&gt;=0),J1496,""))))</f>
        <v/>
      </c>
      <c r="P1496" s="10" t="str">
        <f>IF(B1496="","",IF(AND(ISNUMBER(F1496),ISNUMBER(I1496),I1496&gt;=F1496),"実績：門司発～門司着",IF(OR(F1496&lt;&gt;"",I1496&lt;&gt;""),"要確認：時刻不足・逆転",IF(AND(ISNUMBER(J1496),J1496&gt;=0),"実績：記録の時間","未確認"))))</f>
        <v/>
      </c>
      <c r="Q1496" s="10" t="str">
        <f>IF(B1496="","",IF(ISNUMBER(A1496),YEAR(A1496)-IF(MONTH(A1496)&lt;4,1,0),""))</f>
        <v/>
      </c>
      <c r="R1496" s="10" t="str">
        <f>IF(B1496="","",IF(OR(NOT(ISNUMBER(A1496)),C1496="",D1496="",L1496="",M1496="",AND(B1496&lt;&gt;"関豊丸",B1496&lt;&gt;"長豊丸")),"要確認：対象船・基本項目",IF(OR(P1496="要確認：時刻不足・逆転",AND(ISNUMBER(G1496),ISNUMBER(H1496),H1496&lt;G1496),AND(ISNUMBER(F1496),ISNUMBER(G1496),G1496&lt;F1496),AND(ISNUMBER(H1496),ISNUMBER(I1496),I1496&lt;H1496),AND(ISNUMBER(J1496),J1496&lt;0),AND(ISNUMBER(K1496),K1496&lt;0)),"要確認：時刻・時間・料金",IF(COUNTIFS(OtherPorts[作業日],A1496,OtherPorts[曳船名],B1496,OtherPorts[船名],D1496,OtherPorts[門司港発],F1496)&gt;1,"要確認：同じ他港作業が重複",IF(OR(NOT(ISNUMBER(O1496)),M1496="未確認"),"要確認：時間・根拠未確認","確認済")))))</f>
        <v/>
      </c>
      <c r="S1496" s="10" t="str">
        <f>IF(B1496="","",IF(ISNUMBER(K1496),0,1))</f>
        <v/>
      </c>
    </row>
    <row r="1497" spans="1:19" ht="24.95" customHeight="1" x14ac:dyDescent="0.2">
      <c r="A1497" s="20"/>
      <c r="B1497" s="7"/>
      <c r="C1497" s="7"/>
      <c r="D1497" s="7"/>
      <c r="E1497" s="7"/>
      <c r="F1497" s="26"/>
      <c r="G1497" s="26"/>
      <c r="H1497" s="26"/>
      <c r="I1497" s="26"/>
      <c r="J1497" s="32"/>
      <c r="K1497" s="35"/>
      <c r="L1497" s="7"/>
      <c r="M1497" s="7"/>
      <c r="N1497" s="7"/>
      <c r="O1497" s="18" t="str">
        <f>IF(B1497="","",IF(AND(ISNUMBER(F1497),ISNUMBER(I1497),I1497&gt;=F1497),ROUND((I1497-F1497)*24,4),IF(OR(F1497&lt;&gt;"",I1497&lt;&gt;""),"",IF(AND(ISNUMBER(J1497),J1497&gt;=0),J1497,""))))</f>
        <v/>
      </c>
      <c r="P1497" s="10" t="str">
        <f>IF(B1497="","",IF(AND(ISNUMBER(F1497),ISNUMBER(I1497),I1497&gt;=F1497),"実績：門司発～門司着",IF(OR(F1497&lt;&gt;"",I1497&lt;&gt;""),"要確認：時刻不足・逆転",IF(AND(ISNUMBER(J1497),J1497&gt;=0),"実績：記録の時間","未確認"))))</f>
        <v/>
      </c>
      <c r="Q1497" s="10" t="str">
        <f>IF(B1497="","",IF(ISNUMBER(A1497),YEAR(A1497)-IF(MONTH(A1497)&lt;4,1,0),""))</f>
        <v/>
      </c>
      <c r="R1497" s="10" t="str">
        <f>IF(B1497="","",IF(OR(NOT(ISNUMBER(A1497)),C1497="",D1497="",L1497="",M1497="",AND(B1497&lt;&gt;"関豊丸",B1497&lt;&gt;"長豊丸")),"要確認：対象船・基本項目",IF(OR(P1497="要確認：時刻不足・逆転",AND(ISNUMBER(G1497),ISNUMBER(H1497),H1497&lt;G1497),AND(ISNUMBER(F1497),ISNUMBER(G1497),G1497&lt;F1497),AND(ISNUMBER(H1497),ISNUMBER(I1497),I1497&lt;H1497),AND(ISNUMBER(J1497),J1497&lt;0),AND(ISNUMBER(K1497),K1497&lt;0)),"要確認：時刻・時間・料金",IF(COUNTIFS(OtherPorts[作業日],A1497,OtherPorts[曳船名],B1497,OtherPorts[船名],D1497,OtherPorts[門司港発],F1497)&gt;1,"要確認：同じ他港作業が重複",IF(OR(NOT(ISNUMBER(O1497)),M1497="未確認"),"要確認：時間・根拠未確認","確認済")))))</f>
        <v/>
      </c>
      <c r="S1497" s="10" t="str">
        <f>IF(B1497="","",IF(ISNUMBER(K1497),0,1))</f>
        <v/>
      </c>
    </row>
    <row r="1498" spans="1:19" ht="24.95" customHeight="1" x14ac:dyDescent="0.2">
      <c r="A1498" s="20"/>
      <c r="B1498" s="7"/>
      <c r="C1498" s="7"/>
      <c r="D1498" s="7"/>
      <c r="E1498" s="7"/>
      <c r="F1498" s="26"/>
      <c r="G1498" s="26"/>
      <c r="H1498" s="26"/>
      <c r="I1498" s="26"/>
      <c r="J1498" s="32"/>
      <c r="K1498" s="35"/>
      <c r="L1498" s="7"/>
      <c r="M1498" s="7"/>
      <c r="N1498" s="7"/>
      <c r="O1498" s="18" t="str">
        <f>IF(B1498="","",IF(AND(ISNUMBER(F1498),ISNUMBER(I1498),I1498&gt;=F1498),ROUND((I1498-F1498)*24,4),IF(OR(F1498&lt;&gt;"",I1498&lt;&gt;""),"",IF(AND(ISNUMBER(J1498),J1498&gt;=0),J1498,""))))</f>
        <v/>
      </c>
      <c r="P1498" s="10" t="str">
        <f>IF(B1498="","",IF(AND(ISNUMBER(F1498),ISNUMBER(I1498),I1498&gt;=F1498),"実績：門司発～門司着",IF(OR(F1498&lt;&gt;"",I1498&lt;&gt;""),"要確認：時刻不足・逆転",IF(AND(ISNUMBER(J1498),J1498&gt;=0),"実績：記録の時間","未確認"))))</f>
        <v/>
      </c>
      <c r="Q1498" s="10" t="str">
        <f>IF(B1498="","",IF(ISNUMBER(A1498),YEAR(A1498)-IF(MONTH(A1498)&lt;4,1,0),""))</f>
        <v/>
      </c>
      <c r="R1498" s="10" t="str">
        <f>IF(B1498="","",IF(OR(NOT(ISNUMBER(A1498)),C1498="",D1498="",L1498="",M1498="",AND(B1498&lt;&gt;"関豊丸",B1498&lt;&gt;"長豊丸")),"要確認：対象船・基本項目",IF(OR(P1498="要確認：時刻不足・逆転",AND(ISNUMBER(G1498),ISNUMBER(H1498),H1498&lt;G1498),AND(ISNUMBER(F1498),ISNUMBER(G1498),G1498&lt;F1498),AND(ISNUMBER(H1498),ISNUMBER(I1498),I1498&lt;H1498),AND(ISNUMBER(J1498),J1498&lt;0),AND(ISNUMBER(K1498),K1498&lt;0)),"要確認：時刻・時間・料金",IF(COUNTIFS(OtherPorts[作業日],A1498,OtherPorts[曳船名],B1498,OtherPorts[船名],D1498,OtherPorts[門司港発],F1498)&gt;1,"要確認：同じ他港作業が重複",IF(OR(NOT(ISNUMBER(O1498)),M1498="未確認"),"要確認：時間・根拠未確認","確認済")))))</f>
        <v/>
      </c>
      <c r="S1498" s="10" t="str">
        <f>IF(B1498="","",IF(ISNUMBER(K1498),0,1))</f>
        <v/>
      </c>
    </row>
    <row r="1499" spans="1:19" ht="24.95" customHeight="1" x14ac:dyDescent="0.2">
      <c r="A1499" s="20"/>
      <c r="B1499" s="7"/>
      <c r="C1499" s="7"/>
      <c r="D1499" s="7"/>
      <c r="E1499" s="7"/>
      <c r="F1499" s="26"/>
      <c r="G1499" s="26"/>
      <c r="H1499" s="26"/>
      <c r="I1499" s="26"/>
      <c r="J1499" s="32"/>
      <c r="K1499" s="35"/>
      <c r="L1499" s="7"/>
      <c r="M1499" s="7"/>
      <c r="N1499" s="7"/>
      <c r="O1499" s="18" t="str">
        <f>IF(B1499="","",IF(AND(ISNUMBER(F1499),ISNUMBER(I1499),I1499&gt;=F1499),ROUND((I1499-F1499)*24,4),IF(OR(F1499&lt;&gt;"",I1499&lt;&gt;""),"",IF(AND(ISNUMBER(J1499),J1499&gt;=0),J1499,""))))</f>
        <v/>
      </c>
      <c r="P1499" s="10" t="str">
        <f>IF(B1499="","",IF(AND(ISNUMBER(F1499),ISNUMBER(I1499),I1499&gt;=F1499),"実績：門司発～門司着",IF(OR(F1499&lt;&gt;"",I1499&lt;&gt;""),"要確認：時刻不足・逆転",IF(AND(ISNUMBER(J1499),J1499&gt;=0),"実績：記録の時間","未確認"))))</f>
        <v/>
      </c>
      <c r="Q1499" s="10" t="str">
        <f>IF(B1499="","",IF(ISNUMBER(A1499),YEAR(A1499)-IF(MONTH(A1499)&lt;4,1,0),""))</f>
        <v/>
      </c>
      <c r="R1499" s="10" t="str">
        <f>IF(B1499="","",IF(OR(NOT(ISNUMBER(A1499)),C1499="",D1499="",L1499="",M1499="",AND(B1499&lt;&gt;"関豊丸",B1499&lt;&gt;"長豊丸")),"要確認：対象船・基本項目",IF(OR(P1499="要確認：時刻不足・逆転",AND(ISNUMBER(G1499),ISNUMBER(H1499),H1499&lt;G1499),AND(ISNUMBER(F1499),ISNUMBER(G1499),G1499&lt;F1499),AND(ISNUMBER(H1499),ISNUMBER(I1499),I1499&lt;H1499),AND(ISNUMBER(J1499),J1499&lt;0),AND(ISNUMBER(K1499),K1499&lt;0)),"要確認：時刻・時間・料金",IF(COUNTIFS(OtherPorts[作業日],A1499,OtherPorts[曳船名],B1499,OtherPorts[船名],D1499,OtherPorts[門司港発],F1499)&gt;1,"要確認：同じ他港作業が重複",IF(OR(NOT(ISNUMBER(O1499)),M1499="未確認"),"要確認：時間・根拠未確認","確認済")))))</f>
        <v/>
      </c>
      <c r="S1499" s="10" t="str">
        <f>IF(B1499="","",IF(ISNUMBER(K1499),0,1))</f>
        <v/>
      </c>
    </row>
    <row r="1500" spans="1:19" ht="24.95" customHeight="1" x14ac:dyDescent="0.2">
      <c r="A1500" s="20"/>
      <c r="B1500" s="7"/>
      <c r="C1500" s="7"/>
      <c r="D1500" s="7"/>
      <c r="E1500" s="7"/>
      <c r="F1500" s="26"/>
      <c r="G1500" s="26"/>
      <c r="H1500" s="26"/>
      <c r="I1500" s="26"/>
      <c r="J1500" s="32"/>
      <c r="K1500" s="35"/>
      <c r="L1500" s="7"/>
      <c r="M1500" s="7"/>
      <c r="N1500" s="7"/>
      <c r="O1500" s="18" t="str">
        <f>IF(B1500="","",IF(AND(ISNUMBER(F1500),ISNUMBER(I1500),I1500&gt;=F1500),ROUND((I1500-F1500)*24,4),IF(OR(F1500&lt;&gt;"",I1500&lt;&gt;""),"",IF(AND(ISNUMBER(J1500),J1500&gt;=0),J1500,""))))</f>
        <v/>
      </c>
      <c r="P1500" s="10" t="str">
        <f>IF(B1500="","",IF(AND(ISNUMBER(F1500),ISNUMBER(I1500),I1500&gt;=F1500),"実績：門司発～門司着",IF(OR(F1500&lt;&gt;"",I1500&lt;&gt;""),"要確認：時刻不足・逆転",IF(AND(ISNUMBER(J1500),J1500&gt;=0),"実績：記録の時間","未確認"))))</f>
        <v/>
      </c>
      <c r="Q1500" s="10" t="str">
        <f>IF(B1500="","",IF(ISNUMBER(A1500),YEAR(A1500)-IF(MONTH(A1500)&lt;4,1,0),""))</f>
        <v/>
      </c>
      <c r="R1500" s="10" t="str">
        <f>IF(B1500="","",IF(OR(NOT(ISNUMBER(A1500)),C1500="",D1500="",L1500="",M1500="",AND(B1500&lt;&gt;"関豊丸",B1500&lt;&gt;"長豊丸")),"要確認：対象船・基本項目",IF(OR(P1500="要確認：時刻不足・逆転",AND(ISNUMBER(G1500),ISNUMBER(H1500),H1500&lt;G1500),AND(ISNUMBER(F1500),ISNUMBER(G1500),G1500&lt;F1500),AND(ISNUMBER(H1500),ISNUMBER(I1500),I1500&lt;H1500),AND(ISNUMBER(J1500),J1500&lt;0),AND(ISNUMBER(K1500),K1500&lt;0)),"要確認：時刻・時間・料金",IF(COUNTIFS(OtherPorts[作業日],A1500,OtherPorts[曳船名],B1500,OtherPorts[船名],D1500,OtherPorts[門司港発],F1500)&gt;1,"要確認：同じ他港作業が重複",IF(OR(NOT(ISNUMBER(O1500)),M1500="未確認"),"要確認：時間・根拠未確認","確認済")))))</f>
        <v/>
      </c>
      <c r="S1500" s="10" t="str">
        <f>IF(B1500="","",IF(ISNUMBER(K1500),0,1))</f>
        <v/>
      </c>
    </row>
    <row r="1501" spans="1:19" ht="24.95" customHeight="1" x14ac:dyDescent="0.2">
      <c r="A1501" s="20"/>
      <c r="B1501" s="7"/>
      <c r="C1501" s="7"/>
      <c r="D1501" s="7"/>
      <c r="E1501" s="7"/>
      <c r="F1501" s="26"/>
      <c r="G1501" s="26"/>
      <c r="H1501" s="26"/>
      <c r="I1501" s="26"/>
      <c r="J1501" s="32"/>
      <c r="K1501" s="35"/>
      <c r="L1501" s="7"/>
      <c r="M1501" s="7"/>
      <c r="N1501" s="7"/>
      <c r="O1501" s="18" t="str">
        <f>IF(B1501="","",IF(AND(ISNUMBER(F1501),ISNUMBER(I1501),I1501&gt;=F1501),ROUND((I1501-F1501)*24,4),IF(OR(F1501&lt;&gt;"",I1501&lt;&gt;""),"",IF(AND(ISNUMBER(J1501),J1501&gt;=0),J1501,""))))</f>
        <v/>
      </c>
      <c r="P1501" s="10" t="str">
        <f>IF(B1501="","",IF(AND(ISNUMBER(F1501),ISNUMBER(I1501),I1501&gt;=F1501),"実績：門司発～門司着",IF(OR(F1501&lt;&gt;"",I1501&lt;&gt;""),"要確認：時刻不足・逆転",IF(AND(ISNUMBER(J1501),J1501&gt;=0),"実績：記録の時間","未確認"))))</f>
        <v/>
      </c>
      <c r="Q1501" s="10" t="str">
        <f>IF(B1501="","",IF(ISNUMBER(A1501),YEAR(A1501)-IF(MONTH(A1501)&lt;4,1,0),""))</f>
        <v/>
      </c>
      <c r="R1501" s="10" t="str">
        <f>IF(B1501="","",IF(OR(NOT(ISNUMBER(A1501)),C1501="",D1501="",L1501="",M1501="",AND(B1501&lt;&gt;"関豊丸",B1501&lt;&gt;"長豊丸")),"要確認：対象船・基本項目",IF(OR(P1501="要確認：時刻不足・逆転",AND(ISNUMBER(G1501),ISNUMBER(H1501),H1501&lt;G1501),AND(ISNUMBER(F1501),ISNUMBER(G1501),G1501&lt;F1501),AND(ISNUMBER(H1501),ISNUMBER(I1501),I1501&lt;H1501),AND(ISNUMBER(J1501),J1501&lt;0),AND(ISNUMBER(K1501),K1501&lt;0)),"要確認：時刻・時間・料金",IF(COUNTIFS(OtherPorts[作業日],A1501,OtherPorts[曳船名],B1501,OtherPorts[船名],D1501,OtherPorts[門司港発],F1501)&gt;1,"要確認：同じ他港作業が重複",IF(OR(NOT(ISNUMBER(O1501)),M1501="未確認"),"要確認：時間・根拠未確認","確認済")))))</f>
        <v/>
      </c>
      <c r="S1501" s="10" t="str">
        <f>IF(B1501="","",IF(ISNUMBER(K1501),0,1))</f>
        <v/>
      </c>
    </row>
    <row r="1502" spans="1:19" ht="24.95" customHeight="1" x14ac:dyDescent="0.2">
      <c r="A1502" s="20"/>
      <c r="B1502" s="7"/>
      <c r="C1502" s="7"/>
      <c r="D1502" s="7"/>
      <c r="E1502" s="7"/>
      <c r="F1502" s="26"/>
      <c r="G1502" s="26"/>
      <c r="H1502" s="26"/>
      <c r="I1502" s="26"/>
      <c r="J1502" s="32"/>
      <c r="K1502" s="35"/>
      <c r="L1502" s="7"/>
      <c r="M1502" s="7"/>
      <c r="N1502" s="7"/>
      <c r="O1502" s="18" t="str">
        <f>IF(B1502="","",IF(AND(ISNUMBER(F1502),ISNUMBER(I1502),I1502&gt;=F1502),ROUND((I1502-F1502)*24,4),IF(OR(F1502&lt;&gt;"",I1502&lt;&gt;""),"",IF(AND(ISNUMBER(J1502),J1502&gt;=0),J1502,""))))</f>
        <v/>
      </c>
      <c r="P1502" s="10" t="str">
        <f>IF(B1502="","",IF(AND(ISNUMBER(F1502),ISNUMBER(I1502),I1502&gt;=F1502),"実績：門司発～門司着",IF(OR(F1502&lt;&gt;"",I1502&lt;&gt;""),"要確認：時刻不足・逆転",IF(AND(ISNUMBER(J1502),J1502&gt;=0),"実績：記録の時間","未確認"))))</f>
        <v/>
      </c>
      <c r="Q1502" s="10" t="str">
        <f>IF(B1502="","",IF(ISNUMBER(A1502),YEAR(A1502)-IF(MONTH(A1502)&lt;4,1,0),""))</f>
        <v/>
      </c>
      <c r="R1502" s="10" t="str">
        <f>IF(B1502="","",IF(OR(NOT(ISNUMBER(A1502)),C1502="",D1502="",L1502="",M1502="",AND(B1502&lt;&gt;"関豊丸",B1502&lt;&gt;"長豊丸")),"要確認：対象船・基本項目",IF(OR(P1502="要確認：時刻不足・逆転",AND(ISNUMBER(G1502),ISNUMBER(H1502),H1502&lt;G1502),AND(ISNUMBER(F1502),ISNUMBER(G1502),G1502&lt;F1502),AND(ISNUMBER(H1502),ISNUMBER(I1502),I1502&lt;H1502),AND(ISNUMBER(J1502),J1502&lt;0),AND(ISNUMBER(K1502),K1502&lt;0)),"要確認：時刻・時間・料金",IF(COUNTIFS(OtherPorts[作業日],A1502,OtherPorts[曳船名],B1502,OtherPorts[船名],D1502,OtherPorts[門司港発],F1502)&gt;1,"要確認：同じ他港作業が重複",IF(OR(NOT(ISNUMBER(O1502)),M1502="未確認"),"要確認：時間・根拠未確認","確認済")))))</f>
        <v/>
      </c>
      <c r="S1502" s="10" t="str">
        <f>IF(B1502="","",IF(ISNUMBER(K1502),0,1))</f>
        <v/>
      </c>
    </row>
    <row r="1503" spans="1:19" ht="24.95" customHeight="1" x14ac:dyDescent="0.2">
      <c r="A1503" s="20"/>
      <c r="B1503" s="7"/>
      <c r="C1503" s="7"/>
      <c r="D1503" s="7"/>
      <c r="E1503" s="7"/>
      <c r="F1503" s="26"/>
      <c r="G1503" s="26"/>
      <c r="H1503" s="26"/>
      <c r="I1503" s="26"/>
      <c r="J1503" s="32"/>
      <c r="K1503" s="35"/>
      <c r="L1503" s="7"/>
      <c r="M1503" s="7"/>
      <c r="N1503" s="7"/>
      <c r="O1503" s="18" t="str">
        <f>IF(B1503="","",IF(AND(ISNUMBER(F1503),ISNUMBER(I1503),I1503&gt;=F1503),ROUND((I1503-F1503)*24,4),IF(OR(F1503&lt;&gt;"",I1503&lt;&gt;""),"",IF(AND(ISNUMBER(J1503),J1503&gt;=0),J1503,""))))</f>
        <v/>
      </c>
      <c r="P1503" s="10" t="str">
        <f>IF(B1503="","",IF(AND(ISNUMBER(F1503),ISNUMBER(I1503),I1503&gt;=F1503),"実績：門司発～門司着",IF(OR(F1503&lt;&gt;"",I1503&lt;&gt;""),"要確認：時刻不足・逆転",IF(AND(ISNUMBER(J1503),J1503&gt;=0),"実績：記録の時間","未確認"))))</f>
        <v/>
      </c>
      <c r="Q1503" s="10" t="str">
        <f>IF(B1503="","",IF(ISNUMBER(A1503),YEAR(A1503)-IF(MONTH(A1503)&lt;4,1,0),""))</f>
        <v/>
      </c>
      <c r="R1503" s="10" t="str">
        <f>IF(B1503="","",IF(OR(NOT(ISNUMBER(A1503)),C1503="",D1503="",L1503="",M1503="",AND(B1503&lt;&gt;"関豊丸",B1503&lt;&gt;"長豊丸")),"要確認：対象船・基本項目",IF(OR(P1503="要確認：時刻不足・逆転",AND(ISNUMBER(G1503),ISNUMBER(H1503),H1503&lt;G1503),AND(ISNUMBER(F1503),ISNUMBER(G1503),G1503&lt;F1503),AND(ISNUMBER(H1503),ISNUMBER(I1503),I1503&lt;H1503),AND(ISNUMBER(J1503),J1503&lt;0),AND(ISNUMBER(K1503),K1503&lt;0)),"要確認：時刻・時間・料金",IF(COUNTIFS(OtherPorts[作業日],A1503,OtherPorts[曳船名],B1503,OtherPorts[船名],D1503,OtherPorts[門司港発],F1503)&gt;1,"要確認：同じ他港作業が重複",IF(OR(NOT(ISNUMBER(O1503)),M1503="未確認"),"要確認：時間・根拠未確認","確認済")))))</f>
        <v/>
      </c>
      <c r="S1503" s="10" t="str">
        <f>IF(B1503="","",IF(ISNUMBER(K1503),0,1))</f>
        <v/>
      </c>
    </row>
    <row r="1504" spans="1:19" ht="24.95" customHeight="1" x14ac:dyDescent="0.2">
      <c r="A1504" s="20"/>
      <c r="B1504" s="7"/>
      <c r="C1504" s="7"/>
      <c r="D1504" s="7"/>
      <c r="E1504" s="7"/>
      <c r="F1504" s="26"/>
      <c r="G1504" s="26"/>
      <c r="H1504" s="26"/>
      <c r="I1504" s="26"/>
      <c r="J1504" s="32"/>
      <c r="K1504" s="35"/>
      <c r="L1504" s="7"/>
      <c r="M1504" s="7"/>
      <c r="N1504" s="7"/>
      <c r="O1504" s="18" t="str">
        <f>IF(B1504="","",IF(AND(ISNUMBER(F1504),ISNUMBER(I1504),I1504&gt;=F1504),ROUND((I1504-F1504)*24,4),IF(OR(F1504&lt;&gt;"",I1504&lt;&gt;""),"",IF(AND(ISNUMBER(J1504),J1504&gt;=0),J1504,""))))</f>
        <v/>
      </c>
      <c r="P1504" s="10" t="str">
        <f>IF(B1504="","",IF(AND(ISNUMBER(F1504),ISNUMBER(I1504),I1504&gt;=F1504),"実績：門司発～門司着",IF(OR(F1504&lt;&gt;"",I1504&lt;&gt;""),"要確認：時刻不足・逆転",IF(AND(ISNUMBER(J1504),J1504&gt;=0),"実績：記録の時間","未確認"))))</f>
        <v/>
      </c>
      <c r="Q1504" s="10" t="str">
        <f>IF(B1504="","",IF(ISNUMBER(A1504),YEAR(A1504)-IF(MONTH(A1504)&lt;4,1,0),""))</f>
        <v/>
      </c>
      <c r="R1504" s="10" t="str">
        <f>IF(B1504="","",IF(OR(NOT(ISNUMBER(A1504)),C1504="",D1504="",L1504="",M1504="",AND(B1504&lt;&gt;"関豊丸",B1504&lt;&gt;"長豊丸")),"要確認：対象船・基本項目",IF(OR(P1504="要確認：時刻不足・逆転",AND(ISNUMBER(G1504),ISNUMBER(H1504),H1504&lt;G1504),AND(ISNUMBER(F1504),ISNUMBER(G1504),G1504&lt;F1504),AND(ISNUMBER(H1504),ISNUMBER(I1504),I1504&lt;H1504),AND(ISNUMBER(J1504),J1504&lt;0),AND(ISNUMBER(K1504),K1504&lt;0)),"要確認：時刻・時間・料金",IF(COUNTIFS(OtherPorts[作業日],A1504,OtherPorts[曳船名],B1504,OtherPorts[船名],D1504,OtherPorts[門司港発],F1504)&gt;1,"要確認：同じ他港作業が重複",IF(OR(NOT(ISNUMBER(O1504)),M1504="未確認"),"要確認：時間・根拠未確認","確認済")))))</f>
        <v/>
      </c>
      <c r="S1504" s="10" t="str">
        <f>IF(B1504="","",IF(ISNUMBER(K1504),0,1))</f>
        <v/>
      </c>
    </row>
    <row r="1505" spans="1:19" ht="24.95" customHeight="1" x14ac:dyDescent="0.2">
      <c r="A1505" s="20"/>
      <c r="B1505" s="7"/>
      <c r="C1505" s="7"/>
      <c r="D1505" s="7"/>
      <c r="E1505" s="7"/>
      <c r="F1505" s="26"/>
      <c r="G1505" s="26"/>
      <c r="H1505" s="26"/>
      <c r="I1505" s="26"/>
      <c r="J1505" s="32"/>
      <c r="K1505" s="35"/>
      <c r="L1505" s="7"/>
      <c r="M1505" s="7"/>
      <c r="N1505" s="7"/>
      <c r="O1505" s="18" t="str">
        <f>IF(B1505="","",IF(AND(ISNUMBER(F1505),ISNUMBER(I1505),I1505&gt;=F1505),ROUND((I1505-F1505)*24,4),IF(OR(F1505&lt;&gt;"",I1505&lt;&gt;""),"",IF(AND(ISNUMBER(J1505),J1505&gt;=0),J1505,""))))</f>
        <v/>
      </c>
      <c r="P1505" s="10" t="str">
        <f>IF(B1505="","",IF(AND(ISNUMBER(F1505),ISNUMBER(I1505),I1505&gt;=F1505),"実績：門司発～門司着",IF(OR(F1505&lt;&gt;"",I1505&lt;&gt;""),"要確認：時刻不足・逆転",IF(AND(ISNUMBER(J1505),J1505&gt;=0),"実績：記録の時間","未確認"))))</f>
        <v/>
      </c>
      <c r="Q1505" s="10" t="str">
        <f>IF(B1505="","",IF(ISNUMBER(A1505),YEAR(A1505)-IF(MONTH(A1505)&lt;4,1,0),""))</f>
        <v/>
      </c>
      <c r="R1505" s="10" t="str">
        <f>IF(B1505="","",IF(OR(NOT(ISNUMBER(A1505)),C1505="",D1505="",L1505="",M1505="",AND(B1505&lt;&gt;"関豊丸",B1505&lt;&gt;"長豊丸")),"要確認：対象船・基本項目",IF(OR(P1505="要確認：時刻不足・逆転",AND(ISNUMBER(G1505),ISNUMBER(H1505),H1505&lt;G1505),AND(ISNUMBER(F1505),ISNUMBER(G1505),G1505&lt;F1505),AND(ISNUMBER(H1505),ISNUMBER(I1505),I1505&lt;H1505),AND(ISNUMBER(J1505),J1505&lt;0),AND(ISNUMBER(K1505),K1505&lt;0)),"要確認：時刻・時間・料金",IF(COUNTIFS(OtherPorts[作業日],A1505,OtherPorts[曳船名],B1505,OtherPorts[船名],D1505,OtherPorts[門司港発],F1505)&gt;1,"要確認：同じ他港作業が重複",IF(OR(NOT(ISNUMBER(O1505)),M1505="未確認"),"要確認：時間・根拠未確認","確認済")))))</f>
        <v/>
      </c>
      <c r="S1505" s="10" t="str">
        <f>IF(B1505="","",IF(ISNUMBER(K1505),0,1))</f>
        <v/>
      </c>
    </row>
    <row r="1506" spans="1:19" ht="24.95" customHeight="1" x14ac:dyDescent="0.2">
      <c r="A1506" s="20"/>
      <c r="B1506" s="7"/>
      <c r="C1506" s="7"/>
      <c r="D1506" s="7"/>
      <c r="E1506" s="7"/>
      <c r="F1506" s="26"/>
      <c r="G1506" s="26"/>
      <c r="H1506" s="26"/>
      <c r="I1506" s="26"/>
      <c r="J1506" s="32"/>
      <c r="K1506" s="35"/>
      <c r="L1506" s="7"/>
      <c r="M1506" s="7"/>
      <c r="N1506" s="7"/>
      <c r="O1506" s="18" t="str">
        <f>IF(B1506="","",IF(AND(ISNUMBER(F1506),ISNUMBER(I1506),I1506&gt;=F1506),ROUND((I1506-F1506)*24,4),IF(OR(F1506&lt;&gt;"",I1506&lt;&gt;""),"",IF(AND(ISNUMBER(J1506),J1506&gt;=0),J1506,""))))</f>
        <v/>
      </c>
      <c r="P1506" s="10" t="str">
        <f>IF(B1506="","",IF(AND(ISNUMBER(F1506),ISNUMBER(I1506),I1506&gt;=F1506),"実績：門司発～門司着",IF(OR(F1506&lt;&gt;"",I1506&lt;&gt;""),"要確認：時刻不足・逆転",IF(AND(ISNUMBER(J1506),J1506&gt;=0),"実績：記録の時間","未確認"))))</f>
        <v/>
      </c>
      <c r="Q1506" s="10" t="str">
        <f>IF(B1506="","",IF(ISNUMBER(A1506),YEAR(A1506)-IF(MONTH(A1506)&lt;4,1,0),""))</f>
        <v/>
      </c>
      <c r="R1506" s="10" t="str">
        <f>IF(B1506="","",IF(OR(NOT(ISNUMBER(A1506)),C1506="",D1506="",L1506="",M1506="",AND(B1506&lt;&gt;"関豊丸",B1506&lt;&gt;"長豊丸")),"要確認：対象船・基本項目",IF(OR(P1506="要確認：時刻不足・逆転",AND(ISNUMBER(G1506),ISNUMBER(H1506),H1506&lt;G1506),AND(ISNUMBER(F1506),ISNUMBER(G1506),G1506&lt;F1506),AND(ISNUMBER(H1506),ISNUMBER(I1506),I1506&lt;H1506),AND(ISNUMBER(J1506),J1506&lt;0),AND(ISNUMBER(K1506),K1506&lt;0)),"要確認：時刻・時間・料金",IF(COUNTIFS(OtherPorts[作業日],A1506,OtherPorts[曳船名],B1506,OtherPorts[船名],D1506,OtherPorts[門司港発],F1506)&gt;1,"要確認：同じ他港作業が重複",IF(OR(NOT(ISNUMBER(O1506)),M1506="未確認"),"要確認：時間・根拠未確認","確認済")))))</f>
        <v/>
      </c>
      <c r="S1506" s="10" t="str">
        <f>IF(B1506="","",IF(ISNUMBER(K1506),0,1))</f>
        <v/>
      </c>
    </row>
    <row r="1507" spans="1:19" ht="24.95" customHeight="1" x14ac:dyDescent="0.2">
      <c r="A1507" s="21"/>
      <c r="B1507" s="8"/>
      <c r="C1507" s="8"/>
      <c r="D1507" s="8"/>
      <c r="E1507" s="8"/>
      <c r="F1507" s="27"/>
      <c r="G1507" s="27"/>
      <c r="H1507" s="27"/>
      <c r="I1507" s="27"/>
      <c r="J1507" s="33"/>
      <c r="K1507" s="36"/>
      <c r="L1507" s="8"/>
      <c r="M1507" s="8"/>
      <c r="N1507" s="8"/>
      <c r="O1507" s="18" t="str">
        <f>IF(B1507="","",IF(AND(ISNUMBER(F1507),ISNUMBER(I1507),I1507&gt;=F1507),ROUND((I1507-F1507)*24,4),IF(OR(F1507&lt;&gt;"",I1507&lt;&gt;""),"",IF(AND(ISNUMBER(J1507),J1507&gt;=0),J1507,""))))</f>
        <v/>
      </c>
      <c r="P1507" s="10" t="str">
        <f>IF(B1507="","",IF(AND(ISNUMBER(F1507),ISNUMBER(I1507),I1507&gt;=F1507),"実績：門司発～門司着",IF(OR(F1507&lt;&gt;"",I1507&lt;&gt;""),"要確認：時刻不足・逆転",IF(AND(ISNUMBER(J1507),J1507&gt;=0),"実績：記録の時間","未確認"))))</f>
        <v/>
      </c>
      <c r="Q1507" s="10" t="str">
        <f>IF(B1507="","",IF(ISNUMBER(A1507),YEAR(A1507)-IF(MONTH(A1507)&lt;4,1,0),""))</f>
        <v/>
      </c>
      <c r="R1507" s="10" t="str">
        <f>IF(B1507="","",IF(OR(NOT(ISNUMBER(A1507)),C1507="",D1507="",L1507="",M1507="",AND(B1507&lt;&gt;"関豊丸",B1507&lt;&gt;"長豊丸")),"要確認：対象船・基本項目",IF(OR(P1507="要確認：時刻不足・逆転",AND(ISNUMBER(G1507),ISNUMBER(H1507),H1507&lt;G1507),AND(ISNUMBER(F1507),ISNUMBER(G1507),G1507&lt;F1507),AND(ISNUMBER(H1507),ISNUMBER(I1507),I1507&lt;H1507),AND(ISNUMBER(J1507),J1507&lt;0),AND(ISNUMBER(K1507),K1507&lt;0)),"要確認：時刻・時間・料金",IF(COUNTIFS(OtherPorts[作業日],A1507,OtherPorts[曳船名],B1507,OtherPorts[船名],D1507,OtherPorts[門司港発],F1507)&gt;1,"要確認：同じ他港作業が重複",IF(OR(NOT(ISNUMBER(O1507)),M1507="未確認"),"要確認：時間・根拠未確認","確認済")))))</f>
        <v/>
      </c>
      <c r="S1507" s="10" t="str">
        <f>IF(B1507="","",IF(ISNUMBER(K1507),0,1))</f>
        <v/>
      </c>
    </row>
  </sheetData>
  <mergeCells count="2">
    <mergeCell ref="A2:H2"/>
    <mergeCell ref="A3:K4"/>
  </mergeCells>
  <conditionalFormatting sqref="R8:R1507">
    <cfRule type="containsText" dxfId="4" priority="1" operator="containsText" text="要確認"/>
  </conditionalFormatting>
  <dataValidations count="3">
    <dataValidation type="list" sqref="B8:B1507" xr:uid="{00000000-0002-0000-0500-000000000000}">
      <formula1>INDIRECT("Tugs[曳船名]")</formula1>
    </dataValidation>
    <dataValidation type="list" sqref="C8:C1507" xr:uid="{00000000-0002-0000-0500-000001000000}">
      <formula1>INDIRECT("Choices[他港作業の港]")</formula1>
    </dataValidation>
    <dataValidation type="list" sqref="M8:M1507" xr:uid="{00000000-0002-0000-0500-000002000000}">
      <formula1>"記録,記憶,未確認"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49C5B"/>
  </sheetPr>
  <dimension ref="A1:S1007"/>
  <sheetViews>
    <sheetView showGridLines="0" workbookViewId="0">
      <pane xSplit="3" ySplit="7" topLeftCell="D8" activePane="bottomRight" state="frozen"/>
      <selection pane="bottomLeft" activeCell="A8" sqref="A8"/>
      <selection pane="topRight" activeCell="D1" sqref="D1"/>
      <selection pane="bottomRight"/>
    </sheetView>
  </sheetViews>
  <sheetFormatPr defaultRowHeight="15" x14ac:dyDescent="0.2"/>
  <cols>
    <col min="1" max="1" width="18.96484375" customWidth="1"/>
    <col min="2" max="2" width="34.03125" customWidth="1"/>
    <col min="3" max="5" width="23.9453125" customWidth="1"/>
    <col min="6" max="6" width="25.01953125" customWidth="1"/>
    <col min="7" max="7" width="18.96484375" customWidth="1"/>
    <col min="8" max="9" width="23.9453125" customWidth="1"/>
    <col min="10" max="10" width="23" customWidth="1"/>
    <col min="11" max="11" width="46.00390625" customWidth="1"/>
    <col min="12" max="12" width="41.96875" customWidth="1"/>
    <col min="13" max="14" width="45.0625" customWidth="1"/>
    <col min="15" max="15" width="39.953125" customWidth="1"/>
    <col min="16" max="16" width="18.0234375" customWidth="1"/>
    <col min="17" max="17" width="41.96875" customWidth="1"/>
    <col min="18" max="18" width="18.0234375" customWidth="1"/>
    <col min="19" max="19" width="43.98828125" customWidth="1"/>
  </cols>
  <sheetData>
    <row r="1" spans="1:19" ht="24.9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 ht="33.950000000000003" customHeight="1" x14ac:dyDescent="0.2">
      <c r="A2" s="71" t="s">
        <v>34</v>
      </c>
      <c r="B2" s="71"/>
      <c r="C2" s="71"/>
      <c r="D2" s="71"/>
      <c r="E2" s="71"/>
      <c r="F2" s="71"/>
      <c r="G2" s="71"/>
      <c r="H2" s="71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24" customHeight="1" x14ac:dyDescent="0.2">
      <c r="A3" s="72" t="s">
        <v>165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2"/>
      <c r="M3" s="2"/>
      <c r="N3" s="2"/>
      <c r="O3" s="2"/>
      <c r="P3" s="2"/>
      <c r="Q3" s="2"/>
      <c r="R3" s="2"/>
      <c r="S3" s="2"/>
    </row>
    <row r="4" spans="1:19" ht="24" customHeight="1" x14ac:dyDescent="0.2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2"/>
      <c r="M4" s="2"/>
      <c r="N4" s="2"/>
      <c r="O4" s="2"/>
      <c r="P4" s="2"/>
      <c r="Q4" s="2"/>
      <c r="R4" s="2"/>
      <c r="S4" s="2"/>
    </row>
    <row r="5" spans="1:19" ht="24.9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24.9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68.099999999999994" customHeight="1" x14ac:dyDescent="0.2">
      <c r="A7" s="5" t="s">
        <v>153</v>
      </c>
      <c r="B7" s="5" t="s">
        <v>166</v>
      </c>
      <c r="C7" s="5" t="s">
        <v>167</v>
      </c>
      <c r="D7" s="5" t="s">
        <v>168</v>
      </c>
      <c r="E7" s="5" t="s">
        <v>169</v>
      </c>
      <c r="F7" s="5" t="s">
        <v>170</v>
      </c>
      <c r="G7" s="5" t="s">
        <v>171</v>
      </c>
      <c r="H7" s="5" t="s">
        <v>172</v>
      </c>
      <c r="I7" s="5" t="s">
        <v>173</v>
      </c>
      <c r="J7" s="5" t="s">
        <v>174</v>
      </c>
      <c r="K7" s="5" t="s">
        <v>175</v>
      </c>
      <c r="L7" s="5" t="s">
        <v>176</v>
      </c>
      <c r="M7" s="5" t="s">
        <v>177</v>
      </c>
      <c r="N7" s="5" t="s">
        <v>178</v>
      </c>
      <c r="O7" s="5" t="s">
        <v>133</v>
      </c>
      <c r="P7" s="5" t="s">
        <v>134</v>
      </c>
      <c r="Q7" s="5" t="s">
        <v>69</v>
      </c>
      <c r="R7" s="9" t="s">
        <v>163</v>
      </c>
      <c r="S7" s="9" t="s">
        <v>82</v>
      </c>
    </row>
    <row r="8" spans="1:19" ht="24.95" customHeight="1" x14ac:dyDescent="0.2">
      <c r="A8" s="19"/>
      <c r="B8" s="6"/>
      <c r="C8" s="22"/>
      <c r="D8" s="22"/>
      <c r="E8" s="6"/>
      <c r="F8" s="6"/>
      <c r="G8" s="6"/>
      <c r="H8" s="22"/>
      <c r="I8" s="22"/>
      <c r="J8" s="6"/>
      <c r="K8" s="6"/>
      <c r="L8" s="6"/>
      <c r="M8" s="6"/>
      <c r="N8" s="6"/>
      <c r="O8" s="6"/>
      <c r="P8" s="6"/>
      <c r="Q8" s="6"/>
      <c r="R8" s="10" t="str">
        <f>IF(B8="","",IF(ISNUMBER(A8),YEAR(A8)-IF(MONTH(A8)&lt;4,1,0),""))</f>
        <v/>
      </c>
      <c r="S8" s="10" t="str">
        <f>IF(B8="","",IF(OR(NOT(ISNUMBER(A8)),G8="",J8="",O8="",P8="",N8=""),"要確認：基本項目不足",IF(OR(AND(G8="依頼しなかった",J8&lt;&gt;"未依頼"),AND(G8="依頼した",OR(F8="",J8="未依頼"))),"要確認：依頼と回答の矛盾",IF(OR(AND(ISNUMBER(C8),ISNUMBER(D8),D8&lt;C8),AND(ISNUMBER(E8),E8&lt;0)),"要確認：必要時間・隻数",IF(OR(P8="未確認",G8="未確認",J8="未確認"),"要確認：未確認を含む","確認済")))))</f>
        <v/>
      </c>
    </row>
    <row r="9" spans="1:19" ht="24.95" customHeight="1" x14ac:dyDescent="0.2">
      <c r="A9" s="20"/>
      <c r="B9" s="7"/>
      <c r="C9" s="23"/>
      <c r="D9" s="23"/>
      <c r="E9" s="7"/>
      <c r="F9" s="7"/>
      <c r="G9" s="7"/>
      <c r="H9" s="23"/>
      <c r="I9" s="23"/>
      <c r="J9" s="7"/>
      <c r="K9" s="7"/>
      <c r="L9" s="7"/>
      <c r="M9" s="7"/>
      <c r="N9" s="7"/>
      <c r="O9" s="7"/>
      <c r="P9" s="7"/>
      <c r="Q9" s="7"/>
      <c r="R9" s="10" t="str">
        <f>IF(B9="","",IF(ISNUMBER(A9),YEAR(A9)-IF(MONTH(A9)&lt;4,1,0),""))</f>
        <v/>
      </c>
      <c r="S9" s="10" t="str">
        <f>IF(B9="","",IF(OR(NOT(ISNUMBER(A9)),G9="",J9="",O9="",P9="",N9=""),"要確認：基本項目不足",IF(OR(AND(G9="依頼しなかった",J9&lt;&gt;"未依頼"),AND(G9="依頼した",OR(F9="",J9="未依頼"))),"要確認：依頼と回答の矛盾",IF(OR(AND(ISNUMBER(C9),ISNUMBER(D9),D9&lt;C9),AND(ISNUMBER(E9),E9&lt;0)),"要確認：必要時間・隻数",IF(OR(P9="未確認",G9="未確認",J9="未確認"),"要確認：未確認を含む","確認済")))))</f>
        <v/>
      </c>
    </row>
    <row r="10" spans="1:19" ht="24.95" customHeight="1" x14ac:dyDescent="0.2">
      <c r="A10" s="20"/>
      <c r="B10" s="7"/>
      <c r="C10" s="23"/>
      <c r="D10" s="23"/>
      <c r="E10" s="7"/>
      <c r="F10" s="7"/>
      <c r="G10" s="7"/>
      <c r="H10" s="23"/>
      <c r="I10" s="23"/>
      <c r="J10" s="7"/>
      <c r="K10" s="7"/>
      <c r="L10" s="7"/>
      <c r="M10" s="7"/>
      <c r="N10" s="7"/>
      <c r="O10" s="7"/>
      <c r="P10" s="7"/>
      <c r="Q10" s="7"/>
      <c r="R10" s="10" t="str">
        <f>IF(B10="","",IF(ISNUMBER(A10),YEAR(A10)-IF(MONTH(A10)&lt;4,1,0),""))</f>
        <v/>
      </c>
      <c r="S10" s="10" t="str">
        <f>IF(B10="","",IF(OR(NOT(ISNUMBER(A10)),G10="",J10="",O10="",P10="",N10=""),"要確認：基本項目不足",IF(OR(AND(G10="依頼しなかった",J10&lt;&gt;"未依頼"),AND(G10="依頼した",OR(F10="",J10="未依頼"))),"要確認：依頼と回答の矛盾",IF(OR(AND(ISNUMBER(C10),ISNUMBER(D10),D10&lt;C10),AND(ISNUMBER(E10),E10&lt;0)),"要確認：必要時間・隻数",IF(OR(P10="未確認",G10="未確認",J10="未確認"),"要確認：未確認を含む","確認済")))))</f>
        <v/>
      </c>
    </row>
    <row r="11" spans="1:19" ht="24.95" customHeight="1" x14ac:dyDescent="0.2">
      <c r="A11" s="20"/>
      <c r="B11" s="7"/>
      <c r="C11" s="23"/>
      <c r="D11" s="23"/>
      <c r="E11" s="7"/>
      <c r="F11" s="7"/>
      <c r="G11" s="7"/>
      <c r="H11" s="23"/>
      <c r="I11" s="23"/>
      <c r="J11" s="7"/>
      <c r="K11" s="7"/>
      <c r="L11" s="7"/>
      <c r="M11" s="7"/>
      <c r="N11" s="7"/>
      <c r="O11" s="7"/>
      <c r="P11" s="7"/>
      <c r="Q11" s="7"/>
      <c r="R11" s="10" t="str">
        <f>IF(B11="","",IF(ISNUMBER(A11),YEAR(A11)-IF(MONTH(A11)&lt;4,1,0),""))</f>
        <v/>
      </c>
      <c r="S11" s="10" t="str">
        <f>IF(B11="","",IF(OR(NOT(ISNUMBER(A11)),G11="",J11="",O11="",P11="",N11=""),"要確認：基本項目不足",IF(OR(AND(G11="依頼しなかった",J11&lt;&gt;"未依頼"),AND(G11="依頼した",OR(F11="",J11="未依頼"))),"要確認：依頼と回答の矛盾",IF(OR(AND(ISNUMBER(C11),ISNUMBER(D11),D11&lt;C11),AND(ISNUMBER(E11),E11&lt;0)),"要確認：必要時間・隻数",IF(OR(P11="未確認",G11="未確認",J11="未確認"),"要確認：未確認を含む","確認済")))))</f>
        <v/>
      </c>
    </row>
    <row r="12" spans="1:19" ht="24.95" customHeight="1" x14ac:dyDescent="0.2">
      <c r="A12" s="20"/>
      <c r="B12" s="7"/>
      <c r="C12" s="23"/>
      <c r="D12" s="23"/>
      <c r="E12" s="7"/>
      <c r="F12" s="7"/>
      <c r="G12" s="7"/>
      <c r="H12" s="23"/>
      <c r="I12" s="23"/>
      <c r="J12" s="7"/>
      <c r="K12" s="7"/>
      <c r="L12" s="7"/>
      <c r="M12" s="7"/>
      <c r="N12" s="7"/>
      <c r="O12" s="7"/>
      <c r="P12" s="7"/>
      <c r="Q12" s="7"/>
      <c r="R12" s="10" t="str">
        <f>IF(B12="","",IF(ISNUMBER(A12),YEAR(A12)-IF(MONTH(A12)&lt;4,1,0),""))</f>
        <v/>
      </c>
      <c r="S12" s="10" t="str">
        <f>IF(B12="","",IF(OR(NOT(ISNUMBER(A12)),G12="",J12="",O12="",P12="",N12=""),"要確認：基本項目不足",IF(OR(AND(G12="依頼しなかった",J12&lt;&gt;"未依頼"),AND(G12="依頼した",OR(F12="",J12="未依頼"))),"要確認：依頼と回答の矛盾",IF(OR(AND(ISNUMBER(C12),ISNUMBER(D12),D12&lt;C12),AND(ISNUMBER(E12),E12&lt;0)),"要確認：必要時間・隻数",IF(OR(P12="未確認",G12="未確認",J12="未確認"),"要確認：未確認を含む","確認済")))))</f>
        <v/>
      </c>
    </row>
    <row r="13" spans="1:19" ht="24.95" customHeight="1" x14ac:dyDescent="0.2">
      <c r="A13" s="20"/>
      <c r="B13" s="7"/>
      <c r="C13" s="23"/>
      <c r="D13" s="23"/>
      <c r="E13" s="7"/>
      <c r="F13" s="7"/>
      <c r="G13" s="7"/>
      <c r="H13" s="23"/>
      <c r="I13" s="23"/>
      <c r="J13" s="7"/>
      <c r="K13" s="7"/>
      <c r="L13" s="7"/>
      <c r="M13" s="7"/>
      <c r="N13" s="7"/>
      <c r="O13" s="7"/>
      <c r="P13" s="7"/>
      <c r="Q13" s="7"/>
      <c r="R13" s="10" t="str">
        <f>IF(B13="","",IF(ISNUMBER(A13),YEAR(A13)-IF(MONTH(A13)&lt;4,1,0),""))</f>
        <v/>
      </c>
      <c r="S13" s="10" t="str">
        <f>IF(B13="","",IF(OR(NOT(ISNUMBER(A13)),G13="",J13="",O13="",P13="",N13=""),"要確認：基本項目不足",IF(OR(AND(G13="依頼しなかった",J13&lt;&gt;"未依頼"),AND(G13="依頼した",OR(F13="",J13="未依頼"))),"要確認：依頼と回答の矛盾",IF(OR(AND(ISNUMBER(C13),ISNUMBER(D13),D13&lt;C13),AND(ISNUMBER(E13),E13&lt;0)),"要確認：必要時間・隻数",IF(OR(P13="未確認",G13="未確認",J13="未確認"),"要確認：未確認を含む","確認済")))))</f>
        <v/>
      </c>
    </row>
    <row r="14" spans="1:19" ht="24.95" customHeight="1" x14ac:dyDescent="0.2">
      <c r="A14" s="20"/>
      <c r="B14" s="7"/>
      <c r="C14" s="23"/>
      <c r="D14" s="23"/>
      <c r="E14" s="7"/>
      <c r="F14" s="7"/>
      <c r="G14" s="7"/>
      <c r="H14" s="23"/>
      <c r="I14" s="23"/>
      <c r="J14" s="7"/>
      <c r="K14" s="7"/>
      <c r="L14" s="7"/>
      <c r="M14" s="7"/>
      <c r="N14" s="7"/>
      <c r="O14" s="7"/>
      <c r="P14" s="7"/>
      <c r="Q14" s="7"/>
      <c r="R14" s="10" t="str">
        <f>IF(B14="","",IF(ISNUMBER(A14),YEAR(A14)-IF(MONTH(A14)&lt;4,1,0),""))</f>
        <v/>
      </c>
      <c r="S14" s="10" t="str">
        <f>IF(B14="","",IF(OR(NOT(ISNUMBER(A14)),G14="",J14="",O14="",P14="",N14=""),"要確認：基本項目不足",IF(OR(AND(G14="依頼しなかった",J14&lt;&gt;"未依頼"),AND(G14="依頼した",OR(F14="",J14="未依頼"))),"要確認：依頼と回答の矛盾",IF(OR(AND(ISNUMBER(C14),ISNUMBER(D14),D14&lt;C14),AND(ISNUMBER(E14),E14&lt;0)),"要確認：必要時間・隻数",IF(OR(P14="未確認",G14="未確認",J14="未確認"),"要確認：未確認を含む","確認済")))))</f>
        <v/>
      </c>
    </row>
    <row r="15" spans="1:19" ht="24.95" customHeight="1" x14ac:dyDescent="0.2">
      <c r="A15" s="20"/>
      <c r="B15" s="7"/>
      <c r="C15" s="23"/>
      <c r="D15" s="23"/>
      <c r="E15" s="7"/>
      <c r="F15" s="7"/>
      <c r="G15" s="7"/>
      <c r="H15" s="23"/>
      <c r="I15" s="23"/>
      <c r="J15" s="7"/>
      <c r="K15" s="7"/>
      <c r="L15" s="7"/>
      <c r="M15" s="7"/>
      <c r="N15" s="7"/>
      <c r="O15" s="7"/>
      <c r="P15" s="7"/>
      <c r="Q15" s="7"/>
      <c r="R15" s="10" t="str">
        <f>IF(B15="","",IF(ISNUMBER(A15),YEAR(A15)-IF(MONTH(A15)&lt;4,1,0),""))</f>
        <v/>
      </c>
      <c r="S15" s="10" t="str">
        <f>IF(B15="","",IF(OR(NOT(ISNUMBER(A15)),G15="",J15="",O15="",P15="",N15=""),"要確認：基本項目不足",IF(OR(AND(G15="依頼しなかった",J15&lt;&gt;"未依頼"),AND(G15="依頼した",OR(F15="",J15="未依頼"))),"要確認：依頼と回答の矛盾",IF(OR(AND(ISNUMBER(C15),ISNUMBER(D15),D15&lt;C15),AND(ISNUMBER(E15),E15&lt;0)),"要確認：必要時間・隻数",IF(OR(P15="未確認",G15="未確認",J15="未確認"),"要確認：未確認を含む","確認済")))))</f>
        <v/>
      </c>
    </row>
    <row r="16" spans="1:19" ht="24.95" customHeight="1" x14ac:dyDescent="0.2">
      <c r="A16" s="20"/>
      <c r="B16" s="7"/>
      <c r="C16" s="23"/>
      <c r="D16" s="23"/>
      <c r="E16" s="7"/>
      <c r="F16" s="7"/>
      <c r="G16" s="7"/>
      <c r="H16" s="23"/>
      <c r="I16" s="23"/>
      <c r="J16" s="7"/>
      <c r="K16" s="7"/>
      <c r="L16" s="7"/>
      <c r="M16" s="7"/>
      <c r="N16" s="7"/>
      <c r="O16" s="7"/>
      <c r="P16" s="7"/>
      <c r="Q16" s="7"/>
      <c r="R16" s="10" t="str">
        <f>IF(B16="","",IF(ISNUMBER(A16),YEAR(A16)-IF(MONTH(A16)&lt;4,1,0),""))</f>
        <v/>
      </c>
      <c r="S16" s="10" t="str">
        <f>IF(B16="","",IF(OR(NOT(ISNUMBER(A16)),G16="",J16="",O16="",P16="",N16=""),"要確認：基本項目不足",IF(OR(AND(G16="依頼しなかった",J16&lt;&gt;"未依頼"),AND(G16="依頼した",OR(F16="",J16="未依頼"))),"要確認：依頼と回答の矛盾",IF(OR(AND(ISNUMBER(C16),ISNUMBER(D16),D16&lt;C16),AND(ISNUMBER(E16),E16&lt;0)),"要確認：必要時間・隻数",IF(OR(P16="未確認",G16="未確認",J16="未確認"),"要確認：未確認を含む","確認済")))))</f>
        <v/>
      </c>
    </row>
    <row r="17" spans="1:19" ht="24.95" customHeight="1" x14ac:dyDescent="0.2">
      <c r="A17" s="20"/>
      <c r="B17" s="7"/>
      <c r="C17" s="23"/>
      <c r="D17" s="23"/>
      <c r="E17" s="7"/>
      <c r="F17" s="7"/>
      <c r="G17" s="7"/>
      <c r="H17" s="23"/>
      <c r="I17" s="23"/>
      <c r="J17" s="7"/>
      <c r="K17" s="7"/>
      <c r="L17" s="7"/>
      <c r="M17" s="7"/>
      <c r="N17" s="7"/>
      <c r="O17" s="7"/>
      <c r="P17" s="7"/>
      <c r="Q17" s="7"/>
      <c r="R17" s="10" t="str">
        <f>IF(B17="","",IF(ISNUMBER(A17),YEAR(A17)-IF(MONTH(A17)&lt;4,1,0),""))</f>
        <v/>
      </c>
      <c r="S17" s="10" t="str">
        <f>IF(B17="","",IF(OR(NOT(ISNUMBER(A17)),G17="",J17="",O17="",P17="",N17=""),"要確認：基本項目不足",IF(OR(AND(G17="依頼しなかった",J17&lt;&gt;"未依頼"),AND(G17="依頼した",OR(F17="",J17="未依頼"))),"要確認：依頼と回答の矛盾",IF(OR(AND(ISNUMBER(C17),ISNUMBER(D17),D17&lt;C17),AND(ISNUMBER(E17),E17&lt;0)),"要確認：必要時間・隻数",IF(OR(P17="未確認",G17="未確認",J17="未確認"),"要確認：未確認を含む","確認済")))))</f>
        <v/>
      </c>
    </row>
    <row r="18" spans="1:19" ht="24.95" customHeight="1" x14ac:dyDescent="0.2">
      <c r="A18" s="20"/>
      <c r="B18" s="7"/>
      <c r="C18" s="23"/>
      <c r="D18" s="23"/>
      <c r="E18" s="7"/>
      <c r="F18" s="7"/>
      <c r="G18" s="7"/>
      <c r="H18" s="23"/>
      <c r="I18" s="23"/>
      <c r="J18" s="7"/>
      <c r="K18" s="7"/>
      <c r="L18" s="7"/>
      <c r="M18" s="7"/>
      <c r="N18" s="7"/>
      <c r="O18" s="7"/>
      <c r="P18" s="7"/>
      <c r="Q18" s="7"/>
      <c r="R18" s="10" t="str">
        <f>IF(B18="","",IF(ISNUMBER(A18),YEAR(A18)-IF(MONTH(A18)&lt;4,1,0),""))</f>
        <v/>
      </c>
      <c r="S18" s="10" t="str">
        <f>IF(B18="","",IF(OR(NOT(ISNUMBER(A18)),G18="",J18="",O18="",P18="",N18=""),"要確認：基本項目不足",IF(OR(AND(G18="依頼しなかった",J18&lt;&gt;"未依頼"),AND(G18="依頼した",OR(F18="",J18="未依頼"))),"要確認：依頼と回答の矛盾",IF(OR(AND(ISNUMBER(C18),ISNUMBER(D18),D18&lt;C18),AND(ISNUMBER(E18),E18&lt;0)),"要確認：必要時間・隻数",IF(OR(P18="未確認",G18="未確認",J18="未確認"),"要確認：未確認を含む","確認済")))))</f>
        <v/>
      </c>
    </row>
    <row r="19" spans="1:19" ht="24.95" customHeight="1" x14ac:dyDescent="0.2">
      <c r="A19" s="20"/>
      <c r="B19" s="7"/>
      <c r="C19" s="23"/>
      <c r="D19" s="23"/>
      <c r="E19" s="7"/>
      <c r="F19" s="7"/>
      <c r="G19" s="7"/>
      <c r="H19" s="23"/>
      <c r="I19" s="23"/>
      <c r="J19" s="7"/>
      <c r="K19" s="7"/>
      <c r="L19" s="7"/>
      <c r="M19" s="7"/>
      <c r="N19" s="7"/>
      <c r="O19" s="7"/>
      <c r="P19" s="7"/>
      <c r="Q19" s="7"/>
      <c r="R19" s="10" t="str">
        <f>IF(B19="","",IF(ISNUMBER(A19),YEAR(A19)-IF(MONTH(A19)&lt;4,1,0),""))</f>
        <v/>
      </c>
      <c r="S19" s="10" t="str">
        <f>IF(B19="","",IF(OR(NOT(ISNUMBER(A19)),G19="",J19="",O19="",P19="",N19=""),"要確認：基本項目不足",IF(OR(AND(G19="依頼しなかった",J19&lt;&gt;"未依頼"),AND(G19="依頼した",OR(F19="",J19="未依頼"))),"要確認：依頼と回答の矛盾",IF(OR(AND(ISNUMBER(C19),ISNUMBER(D19),D19&lt;C19),AND(ISNUMBER(E19),E19&lt;0)),"要確認：必要時間・隻数",IF(OR(P19="未確認",G19="未確認",J19="未確認"),"要確認：未確認を含む","確認済")))))</f>
        <v/>
      </c>
    </row>
    <row r="20" spans="1:19" ht="24.95" customHeight="1" x14ac:dyDescent="0.2">
      <c r="A20" s="20"/>
      <c r="B20" s="7"/>
      <c r="C20" s="23"/>
      <c r="D20" s="23"/>
      <c r="E20" s="7"/>
      <c r="F20" s="7"/>
      <c r="G20" s="7"/>
      <c r="H20" s="23"/>
      <c r="I20" s="23"/>
      <c r="J20" s="7"/>
      <c r="K20" s="7"/>
      <c r="L20" s="7"/>
      <c r="M20" s="7"/>
      <c r="N20" s="7"/>
      <c r="O20" s="7"/>
      <c r="P20" s="7"/>
      <c r="Q20" s="7"/>
      <c r="R20" s="10" t="str">
        <f>IF(B20="","",IF(ISNUMBER(A20),YEAR(A20)-IF(MONTH(A20)&lt;4,1,0),""))</f>
        <v/>
      </c>
      <c r="S20" s="10" t="str">
        <f>IF(B20="","",IF(OR(NOT(ISNUMBER(A20)),G20="",J20="",O20="",P20="",N20=""),"要確認：基本項目不足",IF(OR(AND(G20="依頼しなかった",J20&lt;&gt;"未依頼"),AND(G20="依頼した",OR(F20="",J20="未依頼"))),"要確認：依頼と回答の矛盾",IF(OR(AND(ISNUMBER(C20),ISNUMBER(D20),D20&lt;C20),AND(ISNUMBER(E20),E20&lt;0)),"要確認：必要時間・隻数",IF(OR(P20="未確認",G20="未確認",J20="未確認"),"要確認：未確認を含む","確認済")))))</f>
        <v/>
      </c>
    </row>
    <row r="21" spans="1:19" ht="24.95" customHeight="1" x14ac:dyDescent="0.2">
      <c r="A21" s="20"/>
      <c r="B21" s="7"/>
      <c r="C21" s="23"/>
      <c r="D21" s="23"/>
      <c r="E21" s="7"/>
      <c r="F21" s="7"/>
      <c r="G21" s="7"/>
      <c r="H21" s="23"/>
      <c r="I21" s="23"/>
      <c r="J21" s="7"/>
      <c r="K21" s="7"/>
      <c r="L21" s="7"/>
      <c r="M21" s="7"/>
      <c r="N21" s="7"/>
      <c r="O21" s="7"/>
      <c r="P21" s="7"/>
      <c r="Q21" s="7"/>
      <c r="R21" s="10" t="str">
        <f>IF(B21="","",IF(ISNUMBER(A21),YEAR(A21)-IF(MONTH(A21)&lt;4,1,0),""))</f>
        <v/>
      </c>
      <c r="S21" s="10" t="str">
        <f>IF(B21="","",IF(OR(NOT(ISNUMBER(A21)),G21="",J21="",O21="",P21="",N21=""),"要確認：基本項目不足",IF(OR(AND(G21="依頼しなかった",J21&lt;&gt;"未依頼"),AND(G21="依頼した",OR(F21="",J21="未依頼"))),"要確認：依頼と回答の矛盾",IF(OR(AND(ISNUMBER(C21),ISNUMBER(D21),D21&lt;C21),AND(ISNUMBER(E21),E21&lt;0)),"要確認：必要時間・隻数",IF(OR(P21="未確認",G21="未確認",J21="未確認"),"要確認：未確認を含む","確認済")))))</f>
        <v/>
      </c>
    </row>
    <row r="22" spans="1:19" ht="24.95" customHeight="1" x14ac:dyDescent="0.2">
      <c r="A22" s="20"/>
      <c r="B22" s="7"/>
      <c r="C22" s="23"/>
      <c r="D22" s="23"/>
      <c r="E22" s="7"/>
      <c r="F22" s="7"/>
      <c r="G22" s="7"/>
      <c r="H22" s="23"/>
      <c r="I22" s="23"/>
      <c r="J22" s="7"/>
      <c r="K22" s="7"/>
      <c r="L22" s="7"/>
      <c r="M22" s="7"/>
      <c r="N22" s="7"/>
      <c r="O22" s="7"/>
      <c r="P22" s="7"/>
      <c r="Q22" s="7"/>
      <c r="R22" s="10" t="str">
        <f>IF(B22="","",IF(ISNUMBER(A22),YEAR(A22)-IF(MONTH(A22)&lt;4,1,0),""))</f>
        <v/>
      </c>
      <c r="S22" s="10" t="str">
        <f>IF(B22="","",IF(OR(NOT(ISNUMBER(A22)),G22="",J22="",O22="",P22="",N22=""),"要確認：基本項目不足",IF(OR(AND(G22="依頼しなかった",J22&lt;&gt;"未依頼"),AND(G22="依頼した",OR(F22="",J22="未依頼"))),"要確認：依頼と回答の矛盾",IF(OR(AND(ISNUMBER(C22),ISNUMBER(D22),D22&lt;C22),AND(ISNUMBER(E22),E22&lt;0)),"要確認：必要時間・隻数",IF(OR(P22="未確認",G22="未確認",J22="未確認"),"要確認：未確認を含む","確認済")))))</f>
        <v/>
      </c>
    </row>
    <row r="23" spans="1:19" ht="24.95" customHeight="1" x14ac:dyDescent="0.2">
      <c r="A23" s="20"/>
      <c r="B23" s="7"/>
      <c r="C23" s="23"/>
      <c r="D23" s="23"/>
      <c r="E23" s="7"/>
      <c r="F23" s="7"/>
      <c r="G23" s="7"/>
      <c r="H23" s="23"/>
      <c r="I23" s="23"/>
      <c r="J23" s="7"/>
      <c r="K23" s="7"/>
      <c r="L23" s="7"/>
      <c r="M23" s="7"/>
      <c r="N23" s="7"/>
      <c r="O23" s="7"/>
      <c r="P23" s="7"/>
      <c r="Q23" s="7"/>
      <c r="R23" s="10" t="str">
        <f>IF(B23="","",IF(ISNUMBER(A23),YEAR(A23)-IF(MONTH(A23)&lt;4,1,0),""))</f>
        <v/>
      </c>
      <c r="S23" s="10" t="str">
        <f>IF(B23="","",IF(OR(NOT(ISNUMBER(A23)),G23="",J23="",O23="",P23="",N23=""),"要確認：基本項目不足",IF(OR(AND(G23="依頼しなかった",J23&lt;&gt;"未依頼"),AND(G23="依頼した",OR(F23="",J23="未依頼"))),"要確認：依頼と回答の矛盾",IF(OR(AND(ISNUMBER(C23),ISNUMBER(D23),D23&lt;C23),AND(ISNUMBER(E23),E23&lt;0)),"要確認：必要時間・隻数",IF(OR(P23="未確認",G23="未確認",J23="未確認"),"要確認：未確認を含む","確認済")))))</f>
        <v/>
      </c>
    </row>
    <row r="24" spans="1:19" ht="24.95" customHeight="1" x14ac:dyDescent="0.2">
      <c r="A24" s="20"/>
      <c r="B24" s="7"/>
      <c r="C24" s="23"/>
      <c r="D24" s="23"/>
      <c r="E24" s="7"/>
      <c r="F24" s="7"/>
      <c r="G24" s="7"/>
      <c r="H24" s="23"/>
      <c r="I24" s="23"/>
      <c r="J24" s="7"/>
      <c r="K24" s="7"/>
      <c r="L24" s="7"/>
      <c r="M24" s="7"/>
      <c r="N24" s="7"/>
      <c r="O24" s="7"/>
      <c r="P24" s="7"/>
      <c r="Q24" s="7"/>
      <c r="R24" s="10" t="str">
        <f>IF(B24="","",IF(ISNUMBER(A24),YEAR(A24)-IF(MONTH(A24)&lt;4,1,0),""))</f>
        <v/>
      </c>
      <c r="S24" s="10" t="str">
        <f>IF(B24="","",IF(OR(NOT(ISNUMBER(A24)),G24="",J24="",O24="",P24="",N24=""),"要確認：基本項目不足",IF(OR(AND(G24="依頼しなかった",J24&lt;&gt;"未依頼"),AND(G24="依頼した",OR(F24="",J24="未依頼"))),"要確認：依頼と回答の矛盾",IF(OR(AND(ISNUMBER(C24),ISNUMBER(D24),D24&lt;C24),AND(ISNUMBER(E24),E24&lt;0)),"要確認：必要時間・隻数",IF(OR(P24="未確認",G24="未確認",J24="未確認"),"要確認：未確認を含む","確認済")))))</f>
        <v/>
      </c>
    </row>
    <row r="25" spans="1:19" ht="24.95" customHeight="1" x14ac:dyDescent="0.2">
      <c r="A25" s="20"/>
      <c r="B25" s="7"/>
      <c r="C25" s="23"/>
      <c r="D25" s="23"/>
      <c r="E25" s="7"/>
      <c r="F25" s="7"/>
      <c r="G25" s="7"/>
      <c r="H25" s="23"/>
      <c r="I25" s="23"/>
      <c r="J25" s="7"/>
      <c r="K25" s="7"/>
      <c r="L25" s="7"/>
      <c r="M25" s="7"/>
      <c r="N25" s="7"/>
      <c r="O25" s="7"/>
      <c r="P25" s="7"/>
      <c r="Q25" s="7"/>
      <c r="R25" s="10" t="str">
        <f>IF(B25="","",IF(ISNUMBER(A25),YEAR(A25)-IF(MONTH(A25)&lt;4,1,0),""))</f>
        <v/>
      </c>
      <c r="S25" s="10" t="str">
        <f>IF(B25="","",IF(OR(NOT(ISNUMBER(A25)),G25="",J25="",O25="",P25="",N25=""),"要確認：基本項目不足",IF(OR(AND(G25="依頼しなかった",J25&lt;&gt;"未依頼"),AND(G25="依頼した",OR(F25="",J25="未依頼"))),"要確認：依頼と回答の矛盾",IF(OR(AND(ISNUMBER(C25),ISNUMBER(D25),D25&lt;C25),AND(ISNUMBER(E25),E25&lt;0)),"要確認：必要時間・隻数",IF(OR(P25="未確認",G25="未確認",J25="未確認"),"要確認：未確認を含む","確認済")))))</f>
        <v/>
      </c>
    </row>
    <row r="26" spans="1:19" ht="24.95" customHeight="1" x14ac:dyDescent="0.2">
      <c r="A26" s="20"/>
      <c r="B26" s="7"/>
      <c r="C26" s="23"/>
      <c r="D26" s="23"/>
      <c r="E26" s="7"/>
      <c r="F26" s="7"/>
      <c r="G26" s="7"/>
      <c r="H26" s="23"/>
      <c r="I26" s="23"/>
      <c r="J26" s="7"/>
      <c r="K26" s="7"/>
      <c r="L26" s="7"/>
      <c r="M26" s="7"/>
      <c r="N26" s="7"/>
      <c r="O26" s="7"/>
      <c r="P26" s="7"/>
      <c r="Q26" s="7"/>
      <c r="R26" s="10" t="str">
        <f>IF(B26="","",IF(ISNUMBER(A26),YEAR(A26)-IF(MONTH(A26)&lt;4,1,0),""))</f>
        <v/>
      </c>
      <c r="S26" s="10" t="str">
        <f>IF(B26="","",IF(OR(NOT(ISNUMBER(A26)),G26="",J26="",O26="",P26="",N26=""),"要確認：基本項目不足",IF(OR(AND(G26="依頼しなかった",J26&lt;&gt;"未依頼"),AND(G26="依頼した",OR(F26="",J26="未依頼"))),"要確認：依頼と回答の矛盾",IF(OR(AND(ISNUMBER(C26),ISNUMBER(D26),D26&lt;C26),AND(ISNUMBER(E26),E26&lt;0)),"要確認：必要時間・隻数",IF(OR(P26="未確認",G26="未確認",J26="未確認"),"要確認：未確認を含む","確認済")))))</f>
        <v/>
      </c>
    </row>
    <row r="27" spans="1:19" ht="24.95" customHeight="1" x14ac:dyDescent="0.2">
      <c r="A27" s="20"/>
      <c r="B27" s="7"/>
      <c r="C27" s="23"/>
      <c r="D27" s="23"/>
      <c r="E27" s="7"/>
      <c r="F27" s="7"/>
      <c r="G27" s="7"/>
      <c r="H27" s="23"/>
      <c r="I27" s="23"/>
      <c r="J27" s="7"/>
      <c r="K27" s="7"/>
      <c r="L27" s="7"/>
      <c r="M27" s="7"/>
      <c r="N27" s="7"/>
      <c r="O27" s="7"/>
      <c r="P27" s="7"/>
      <c r="Q27" s="7"/>
      <c r="R27" s="10" t="str">
        <f>IF(B27="","",IF(ISNUMBER(A27),YEAR(A27)-IF(MONTH(A27)&lt;4,1,0),""))</f>
        <v/>
      </c>
      <c r="S27" s="10" t="str">
        <f>IF(B27="","",IF(OR(NOT(ISNUMBER(A27)),G27="",J27="",O27="",P27="",N27=""),"要確認：基本項目不足",IF(OR(AND(G27="依頼しなかった",J27&lt;&gt;"未依頼"),AND(G27="依頼した",OR(F27="",J27="未依頼"))),"要確認：依頼と回答の矛盾",IF(OR(AND(ISNUMBER(C27),ISNUMBER(D27),D27&lt;C27),AND(ISNUMBER(E27),E27&lt;0)),"要確認：必要時間・隻数",IF(OR(P27="未確認",G27="未確認",J27="未確認"),"要確認：未確認を含む","確認済")))))</f>
        <v/>
      </c>
    </row>
    <row r="28" spans="1:19" ht="24.95" customHeight="1" x14ac:dyDescent="0.2">
      <c r="A28" s="20"/>
      <c r="B28" s="7"/>
      <c r="C28" s="23"/>
      <c r="D28" s="23"/>
      <c r="E28" s="7"/>
      <c r="F28" s="7"/>
      <c r="G28" s="7"/>
      <c r="H28" s="23"/>
      <c r="I28" s="23"/>
      <c r="J28" s="7"/>
      <c r="K28" s="7"/>
      <c r="L28" s="7"/>
      <c r="M28" s="7"/>
      <c r="N28" s="7"/>
      <c r="O28" s="7"/>
      <c r="P28" s="7"/>
      <c r="Q28" s="7"/>
      <c r="R28" s="10" t="str">
        <f>IF(B28="","",IF(ISNUMBER(A28),YEAR(A28)-IF(MONTH(A28)&lt;4,1,0),""))</f>
        <v/>
      </c>
      <c r="S28" s="10" t="str">
        <f>IF(B28="","",IF(OR(NOT(ISNUMBER(A28)),G28="",J28="",O28="",P28="",N28=""),"要確認：基本項目不足",IF(OR(AND(G28="依頼しなかった",J28&lt;&gt;"未依頼"),AND(G28="依頼した",OR(F28="",J28="未依頼"))),"要確認：依頼と回答の矛盾",IF(OR(AND(ISNUMBER(C28),ISNUMBER(D28),D28&lt;C28),AND(ISNUMBER(E28),E28&lt;0)),"要確認：必要時間・隻数",IF(OR(P28="未確認",G28="未確認",J28="未確認"),"要確認：未確認を含む","確認済")))))</f>
        <v/>
      </c>
    </row>
    <row r="29" spans="1:19" ht="24.95" customHeight="1" x14ac:dyDescent="0.2">
      <c r="A29" s="20"/>
      <c r="B29" s="7"/>
      <c r="C29" s="23"/>
      <c r="D29" s="23"/>
      <c r="E29" s="7"/>
      <c r="F29" s="7"/>
      <c r="G29" s="7"/>
      <c r="H29" s="23"/>
      <c r="I29" s="23"/>
      <c r="J29" s="7"/>
      <c r="K29" s="7"/>
      <c r="L29" s="7"/>
      <c r="M29" s="7"/>
      <c r="N29" s="7"/>
      <c r="O29" s="7"/>
      <c r="P29" s="7"/>
      <c r="Q29" s="7"/>
      <c r="R29" s="10" t="str">
        <f>IF(B29="","",IF(ISNUMBER(A29),YEAR(A29)-IF(MONTH(A29)&lt;4,1,0),""))</f>
        <v/>
      </c>
      <c r="S29" s="10" t="str">
        <f>IF(B29="","",IF(OR(NOT(ISNUMBER(A29)),G29="",J29="",O29="",P29="",N29=""),"要確認：基本項目不足",IF(OR(AND(G29="依頼しなかった",J29&lt;&gt;"未依頼"),AND(G29="依頼した",OR(F29="",J29="未依頼"))),"要確認：依頼と回答の矛盾",IF(OR(AND(ISNUMBER(C29),ISNUMBER(D29),D29&lt;C29),AND(ISNUMBER(E29),E29&lt;0)),"要確認：必要時間・隻数",IF(OR(P29="未確認",G29="未確認",J29="未確認"),"要確認：未確認を含む","確認済")))))</f>
        <v/>
      </c>
    </row>
    <row r="30" spans="1:19" ht="24.95" customHeight="1" x14ac:dyDescent="0.2">
      <c r="A30" s="20"/>
      <c r="B30" s="7"/>
      <c r="C30" s="23"/>
      <c r="D30" s="23"/>
      <c r="E30" s="7"/>
      <c r="F30" s="7"/>
      <c r="G30" s="7"/>
      <c r="H30" s="23"/>
      <c r="I30" s="23"/>
      <c r="J30" s="7"/>
      <c r="K30" s="7"/>
      <c r="L30" s="7"/>
      <c r="M30" s="7"/>
      <c r="N30" s="7"/>
      <c r="O30" s="7"/>
      <c r="P30" s="7"/>
      <c r="Q30" s="7"/>
      <c r="R30" s="10" t="str">
        <f>IF(B30="","",IF(ISNUMBER(A30),YEAR(A30)-IF(MONTH(A30)&lt;4,1,0),""))</f>
        <v/>
      </c>
      <c r="S30" s="10" t="str">
        <f>IF(B30="","",IF(OR(NOT(ISNUMBER(A30)),G30="",J30="",O30="",P30="",N30=""),"要確認：基本項目不足",IF(OR(AND(G30="依頼しなかった",J30&lt;&gt;"未依頼"),AND(G30="依頼した",OR(F30="",J30="未依頼"))),"要確認：依頼と回答の矛盾",IF(OR(AND(ISNUMBER(C30),ISNUMBER(D30),D30&lt;C30),AND(ISNUMBER(E30),E30&lt;0)),"要確認：必要時間・隻数",IF(OR(P30="未確認",G30="未確認",J30="未確認"),"要確認：未確認を含む","確認済")))))</f>
        <v/>
      </c>
    </row>
    <row r="31" spans="1:19" ht="24.95" customHeight="1" x14ac:dyDescent="0.2">
      <c r="A31" s="20"/>
      <c r="B31" s="7"/>
      <c r="C31" s="23"/>
      <c r="D31" s="23"/>
      <c r="E31" s="7"/>
      <c r="F31" s="7"/>
      <c r="G31" s="7"/>
      <c r="H31" s="23"/>
      <c r="I31" s="23"/>
      <c r="J31" s="7"/>
      <c r="K31" s="7"/>
      <c r="L31" s="7"/>
      <c r="M31" s="7"/>
      <c r="N31" s="7"/>
      <c r="O31" s="7"/>
      <c r="P31" s="7"/>
      <c r="Q31" s="7"/>
      <c r="R31" s="10" t="str">
        <f>IF(B31="","",IF(ISNUMBER(A31),YEAR(A31)-IF(MONTH(A31)&lt;4,1,0),""))</f>
        <v/>
      </c>
      <c r="S31" s="10" t="str">
        <f>IF(B31="","",IF(OR(NOT(ISNUMBER(A31)),G31="",J31="",O31="",P31="",N31=""),"要確認：基本項目不足",IF(OR(AND(G31="依頼しなかった",J31&lt;&gt;"未依頼"),AND(G31="依頼した",OR(F31="",J31="未依頼"))),"要確認：依頼と回答の矛盾",IF(OR(AND(ISNUMBER(C31),ISNUMBER(D31),D31&lt;C31),AND(ISNUMBER(E31),E31&lt;0)),"要確認：必要時間・隻数",IF(OR(P31="未確認",G31="未確認",J31="未確認"),"要確認：未確認を含む","確認済")))))</f>
        <v/>
      </c>
    </row>
    <row r="32" spans="1:19" ht="24.95" customHeight="1" x14ac:dyDescent="0.2">
      <c r="A32" s="20"/>
      <c r="B32" s="7"/>
      <c r="C32" s="23"/>
      <c r="D32" s="23"/>
      <c r="E32" s="7"/>
      <c r="F32" s="7"/>
      <c r="G32" s="7"/>
      <c r="H32" s="23"/>
      <c r="I32" s="23"/>
      <c r="J32" s="7"/>
      <c r="K32" s="7"/>
      <c r="L32" s="7"/>
      <c r="M32" s="7"/>
      <c r="N32" s="7"/>
      <c r="O32" s="7"/>
      <c r="P32" s="7"/>
      <c r="Q32" s="7"/>
      <c r="R32" s="10" t="str">
        <f>IF(B32="","",IF(ISNUMBER(A32),YEAR(A32)-IF(MONTH(A32)&lt;4,1,0),""))</f>
        <v/>
      </c>
      <c r="S32" s="10" t="str">
        <f>IF(B32="","",IF(OR(NOT(ISNUMBER(A32)),G32="",J32="",O32="",P32="",N32=""),"要確認：基本項目不足",IF(OR(AND(G32="依頼しなかった",J32&lt;&gt;"未依頼"),AND(G32="依頼した",OR(F32="",J32="未依頼"))),"要確認：依頼と回答の矛盾",IF(OR(AND(ISNUMBER(C32),ISNUMBER(D32),D32&lt;C32),AND(ISNUMBER(E32),E32&lt;0)),"要確認：必要時間・隻数",IF(OR(P32="未確認",G32="未確認",J32="未確認"),"要確認：未確認を含む","確認済")))))</f>
        <v/>
      </c>
    </row>
    <row r="33" spans="1:19" ht="24.95" customHeight="1" x14ac:dyDescent="0.2">
      <c r="A33" s="20"/>
      <c r="B33" s="7"/>
      <c r="C33" s="23"/>
      <c r="D33" s="23"/>
      <c r="E33" s="7"/>
      <c r="F33" s="7"/>
      <c r="G33" s="7"/>
      <c r="H33" s="23"/>
      <c r="I33" s="23"/>
      <c r="J33" s="7"/>
      <c r="K33" s="7"/>
      <c r="L33" s="7"/>
      <c r="M33" s="7"/>
      <c r="N33" s="7"/>
      <c r="O33" s="7"/>
      <c r="P33" s="7"/>
      <c r="Q33" s="7"/>
      <c r="R33" s="10" t="str">
        <f>IF(B33="","",IF(ISNUMBER(A33),YEAR(A33)-IF(MONTH(A33)&lt;4,1,0),""))</f>
        <v/>
      </c>
      <c r="S33" s="10" t="str">
        <f>IF(B33="","",IF(OR(NOT(ISNUMBER(A33)),G33="",J33="",O33="",P33="",N33=""),"要確認：基本項目不足",IF(OR(AND(G33="依頼しなかった",J33&lt;&gt;"未依頼"),AND(G33="依頼した",OR(F33="",J33="未依頼"))),"要確認：依頼と回答の矛盾",IF(OR(AND(ISNUMBER(C33),ISNUMBER(D33),D33&lt;C33),AND(ISNUMBER(E33),E33&lt;0)),"要確認：必要時間・隻数",IF(OR(P33="未確認",G33="未確認",J33="未確認"),"要確認：未確認を含む","確認済")))))</f>
        <v/>
      </c>
    </row>
    <row r="34" spans="1:19" ht="24.95" customHeight="1" x14ac:dyDescent="0.2">
      <c r="A34" s="20"/>
      <c r="B34" s="7"/>
      <c r="C34" s="23"/>
      <c r="D34" s="23"/>
      <c r="E34" s="7"/>
      <c r="F34" s="7"/>
      <c r="G34" s="7"/>
      <c r="H34" s="23"/>
      <c r="I34" s="23"/>
      <c r="J34" s="7"/>
      <c r="K34" s="7"/>
      <c r="L34" s="7"/>
      <c r="M34" s="7"/>
      <c r="N34" s="7"/>
      <c r="O34" s="7"/>
      <c r="P34" s="7"/>
      <c r="Q34" s="7"/>
      <c r="R34" s="10" t="str">
        <f>IF(B34="","",IF(ISNUMBER(A34),YEAR(A34)-IF(MONTH(A34)&lt;4,1,0),""))</f>
        <v/>
      </c>
      <c r="S34" s="10" t="str">
        <f>IF(B34="","",IF(OR(NOT(ISNUMBER(A34)),G34="",J34="",O34="",P34="",N34=""),"要確認：基本項目不足",IF(OR(AND(G34="依頼しなかった",J34&lt;&gt;"未依頼"),AND(G34="依頼した",OR(F34="",J34="未依頼"))),"要確認：依頼と回答の矛盾",IF(OR(AND(ISNUMBER(C34),ISNUMBER(D34),D34&lt;C34),AND(ISNUMBER(E34),E34&lt;0)),"要確認：必要時間・隻数",IF(OR(P34="未確認",G34="未確認",J34="未確認"),"要確認：未確認を含む","確認済")))))</f>
        <v/>
      </c>
    </row>
    <row r="35" spans="1:19" ht="24.95" customHeight="1" x14ac:dyDescent="0.2">
      <c r="A35" s="20"/>
      <c r="B35" s="7"/>
      <c r="C35" s="23"/>
      <c r="D35" s="23"/>
      <c r="E35" s="7"/>
      <c r="F35" s="7"/>
      <c r="G35" s="7"/>
      <c r="H35" s="23"/>
      <c r="I35" s="23"/>
      <c r="J35" s="7"/>
      <c r="K35" s="7"/>
      <c r="L35" s="7"/>
      <c r="M35" s="7"/>
      <c r="N35" s="7"/>
      <c r="O35" s="7"/>
      <c r="P35" s="7"/>
      <c r="Q35" s="7"/>
      <c r="R35" s="10" t="str">
        <f>IF(B35="","",IF(ISNUMBER(A35),YEAR(A35)-IF(MONTH(A35)&lt;4,1,0),""))</f>
        <v/>
      </c>
      <c r="S35" s="10" t="str">
        <f>IF(B35="","",IF(OR(NOT(ISNUMBER(A35)),G35="",J35="",O35="",P35="",N35=""),"要確認：基本項目不足",IF(OR(AND(G35="依頼しなかった",J35&lt;&gt;"未依頼"),AND(G35="依頼した",OR(F35="",J35="未依頼"))),"要確認：依頼と回答の矛盾",IF(OR(AND(ISNUMBER(C35),ISNUMBER(D35),D35&lt;C35),AND(ISNUMBER(E35),E35&lt;0)),"要確認：必要時間・隻数",IF(OR(P35="未確認",G35="未確認",J35="未確認"),"要確認：未確認を含む","確認済")))))</f>
        <v/>
      </c>
    </row>
    <row r="36" spans="1:19" ht="24.95" customHeight="1" x14ac:dyDescent="0.2">
      <c r="A36" s="20"/>
      <c r="B36" s="7"/>
      <c r="C36" s="23"/>
      <c r="D36" s="23"/>
      <c r="E36" s="7"/>
      <c r="F36" s="7"/>
      <c r="G36" s="7"/>
      <c r="H36" s="23"/>
      <c r="I36" s="23"/>
      <c r="J36" s="7"/>
      <c r="K36" s="7"/>
      <c r="L36" s="7"/>
      <c r="M36" s="7"/>
      <c r="N36" s="7"/>
      <c r="O36" s="7"/>
      <c r="P36" s="7"/>
      <c r="Q36" s="7"/>
      <c r="R36" s="10" t="str">
        <f>IF(B36="","",IF(ISNUMBER(A36),YEAR(A36)-IF(MONTH(A36)&lt;4,1,0),""))</f>
        <v/>
      </c>
      <c r="S36" s="10" t="str">
        <f>IF(B36="","",IF(OR(NOT(ISNUMBER(A36)),G36="",J36="",O36="",P36="",N36=""),"要確認：基本項目不足",IF(OR(AND(G36="依頼しなかった",J36&lt;&gt;"未依頼"),AND(G36="依頼した",OR(F36="",J36="未依頼"))),"要確認：依頼と回答の矛盾",IF(OR(AND(ISNUMBER(C36),ISNUMBER(D36),D36&lt;C36),AND(ISNUMBER(E36),E36&lt;0)),"要確認：必要時間・隻数",IF(OR(P36="未確認",G36="未確認",J36="未確認"),"要確認：未確認を含む","確認済")))))</f>
        <v/>
      </c>
    </row>
    <row r="37" spans="1:19" ht="24.95" customHeight="1" x14ac:dyDescent="0.2">
      <c r="A37" s="20"/>
      <c r="B37" s="7"/>
      <c r="C37" s="23"/>
      <c r="D37" s="23"/>
      <c r="E37" s="7"/>
      <c r="F37" s="7"/>
      <c r="G37" s="7"/>
      <c r="H37" s="23"/>
      <c r="I37" s="23"/>
      <c r="J37" s="7"/>
      <c r="K37" s="7"/>
      <c r="L37" s="7"/>
      <c r="M37" s="7"/>
      <c r="N37" s="7"/>
      <c r="O37" s="7"/>
      <c r="P37" s="7"/>
      <c r="Q37" s="7"/>
      <c r="R37" s="10" t="str">
        <f>IF(B37="","",IF(ISNUMBER(A37),YEAR(A37)-IF(MONTH(A37)&lt;4,1,0),""))</f>
        <v/>
      </c>
      <c r="S37" s="10" t="str">
        <f>IF(B37="","",IF(OR(NOT(ISNUMBER(A37)),G37="",J37="",O37="",P37="",N37=""),"要確認：基本項目不足",IF(OR(AND(G37="依頼しなかった",J37&lt;&gt;"未依頼"),AND(G37="依頼した",OR(F37="",J37="未依頼"))),"要確認：依頼と回答の矛盾",IF(OR(AND(ISNUMBER(C37),ISNUMBER(D37),D37&lt;C37),AND(ISNUMBER(E37),E37&lt;0)),"要確認：必要時間・隻数",IF(OR(P37="未確認",G37="未確認",J37="未確認"),"要確認：未確認を含む","確認済")))))</f>
        <v/>
      </c>
    </row>
    <row r="38" spans="1:19" ht="24.95" customHeight="1" x14ac:dyDescent="0.2">
      <c r="A38" s="20"/>
      <c r="B38" s="7"/>
      <c r="C38" s="23"/>
      <c r="D38" s="23"/>
      <c r="E38" s="7"/>
      <c r="F38" s="7"/>
      <c r="G38" s="7"/>
      <c r="H38" s="23"/>
      <c r="I38" s="23"/>
      <c r="J38" s="7"/>
      <c r="K38" s="7"/>
      <c r="L38" s="7"/>
      <c r="M38" s="7"/>
      <c r="N38" s="7"/>
      <c r="O38" s="7"/>
      <c r="P38" s="7"/>
      <c r="Q38" s="7"/>
      <c r="R38" s="10" t="str">
        <f>IF(B38="","",IF(ISNUMBER(A38),YEAR(A38)-IF(MONTH(A38)&lt;4,1,0),""))</f>
        <v/>
      </c>
      <c r="S38" s="10" t="str">
        <f>IF(B38="","",IF(OR(NOT(ISNUMBER(A38)),G38="",J38="",O38="",P38="",N38=""),"要確認：基本項目不足",IF(OR(AND(G38="依頼しなかった",J38&lt;&gt;"未依頼"),AND(G38="依頼した",OR(F38="",J38="未依頼"))),"要確認：依頼と回答の矛盾",IF(OR(AND(ISNUMBER(C38),ISNUMBER(D38),D38&lt;C38),AND(ISNUMBER(E38),E38&lt;0)),"要確認：必要時間・隻数",IF(OR(P38="未確認",G38="未確認",J38="未確認"),"要確認：未確認を含む","確認済")))))</f>
        <v/>
      </c>
    </row>
    <row r="39" spans="1:19" ht="24.95" customHeight="1" x14ac:dyDescent="0.2">
      <c r="A39" s="20"/>
      <c r="B39" s="7"/>
      <c r="C39" s="23"/>
      <c r="D39" s="23"/>
      <c r="E39" s="7"/>
      <c r="F39" s="7"/>
      <c r="G39" s="7"/>
      <c r="H39" s="23"/>
      <c r="I39" s="23"/>
      <c r="J39" s="7"/>
      <c r="K39" s="7"/>
      <c r="L39" s="7"/>
      <c r="M39" s="7"/>
      <c r="N39" s="7"/>
      <c r="O39" s="7"/>
      <c r="P39" s="7"/>
      <c r="Q39" s="7"/>
      <c r="R39" s="10" t="str">
        <f>IF(B39="","",IF(ISNUMBER(A39),YEAR(A39)-IF(MONTH(A39)&lt;4,1,0),""))</f>
        <v/>
      </c>
      <c r="S39" s="10" t="str">
        <f>IF(B39="","",IF(OR(NOT(ISNUMBER(A39)),G39="",J39="",O39="",P39="",N39=""),"要確認：基本項目不足",IF(OR(AND(G39="依頼しなかった",J39&lt;&gt;"未依頼"),AND(G39="依頼した",OR(F39="",J39="未依頼"))),"要確認：依頼と回答の矛盾",IF(OR(AND(ISNUMBER(C39),ISNUMBER(D39),D39&lt;C39),AND(ISNUMBER(E39),E39&lt;0)),"要確認：必要時間・隻数",IF(OR(P39="未確認",G39="未確認",J39="未確認"),"要確認：未確認を含む","確認済")))))</f>
        <v/>
      </c>
    </row>
    <row r="40" spans="1:19" ht="24.95" customHeight="1" x14ac:dyDescent="0.2">
      <c r="A40" s="20"/>
      <c r="B40" s="7"/>
      <c r="C40" s="23"/>
      <c r="D40" s="23"/>
      <c r="E40" s="7"/>
      <c r="F40" s="7"/>
      <c r="G40" s="7"/>
      <c r="H40" s="23"/>
      <c r="I40" s="23"/>
      <c r="J40" s="7"/>
      <c r="K40" s="7"/>
      <c r="L40" s="7"/>
      <c r="M40" s="7"/>
      <c r="N40" s="7"/>
      <c r="O40" s="7"/>
      <c r="P40" s="7"/>
      <c r="Q40" s="7"/>
      <c r="R40" s="10" t="str">
        <f>IF(B40="","",IF(ISNUMBER(A40),YEAR(A40)-IF(MONTH(A40)&lt;4,1,0),""))</f>
        <v/>
      </c>
      <c r="S40" s="10" t="str">
        <f>IF(B40="","",IF(OR(NOT(ISNUMBER(A40)),G40="",J40="",O40="",P40="",N40=""),"要確認：基本項目不足",IF(OR(AND(G40="依頼しなかった",J40&lt;&gt;"未依頼"),AND(G40="依頼した",OR(F40="",J40="未依頼"))),"要確認：依頼と回答の矛盾",IF(OR(AND(ISNUMBER(C40),ISNUMBER(D40),D40&lt;C40),AND(ISNUMBER(E40),E40&lt;0)),"要確認：必要時間・隻数",IF(OR(P40="未確認",G40="未確認",J40="未確認"),"要確認：未確認を含む","確認済")))))</f>
        <v/>
      </c>
    </row>
    <row r="41" spans="1:19" ht="24.95" customHeight="1" x14ac:dyDescent="0.2">
      <c r="A41" s="20"/>
      <c r="B41" s="7"/>
      <c r="C41" s="23"/>
      <c r="D41" s="23"/>
      <c r="E41" s="7"/>
      <c r="F41" s="7"/>
      <c r="G41" s="7"/>
      <c r="H41" s="23"/>
      <c r="I41" s="23"/>
      <c r="J41" s="7"/>
      <c r="K41" s="7"/>
      <c r="L41" s="7"/>
      <c r="M41" s="7"/>
      <c r="N41" s="7"/>
      <c r="O41" s="7"/>
      <c r="P41" s="7"/>
      <c r="Q41" s="7"/>
      <c r="R41" s="10" t="str">
        <f>IF(B41="","",IF(ISNUMBER(A41),YEAR(A41)-IF(MONTH(A41)&lt;4,1,0),""))</f>
        <v/>
      </c>
      <c r="S41" s="10" t="str">
        <f>IF(B41="","",IF(OR(NOT(ISNUMBER(A41)),G41="",J41="",O41="",P41="",N41=""),"要確認：基本項目不足",IF(OR(AND(G41="依頼しなかった",J41&lt;&gt;"未依頼"),AND(G41="依頼した",OR(F41="",J41="未依頼"))),"要確認：依頼と回答の矛盾",IF(OR(AND(ISNUMBER(C41),ISNUMBER(D41),D41&lt;C41),AND(ISNUMBER(E41),E41&lt;0)),"要確認：必要時間・隻数",IF(OR(P41="未確認",G41="未確認",J41="未確認"),"要確認：未確認を含む","確認済")))))</f>
        <v/>
      </c>
    </row>
    <row r="42" spans="1:19" ht="24.95" customHeight="1" x14ac:dyDescent="0.2">
      <c r="A42" s="20"/>
      <c r="B42" s="7"/>
      <c r="C42" s="23"/>
      <c r="D42" s="23"/>
      <c r="E42" s="7"/>
      <c r="F42" s="7"/>
      <c r="G42" s="7"/>
      <c r="H42" s="23"/>
      <c r="I42" s="23"/>
      <c r="J42" s="7"/>
      <c r="K42" s="7"/>
      <c r="L42" s="7"/>
      <c r="M42" s="7"/>
      <c r="N42" s="7"/>
      <c r="O42" s="7"/>
      <c r="P42" s="7"/>
      <c r="Q42" s="7"/>
      <c r="R42" s="10" t="str">
        <f>IF(B42="","",IF(ISNUMBER(A42),YEAR(A42)-IF(MONTH(A42)&lt;4,1,0),""))</f>
        <v/>
      </c>
      <c r="S42" s="10" t="str">
        <f>IF(B42="","",IF(OR(NOT(ISNUMBER(A42)),G42="",J42="",O42="",P42="",N42=""),"要確認：基本項目不足",IF(OR(AND(G42="依頼しなかった",J42&lt;&gt;"未依頼"),AND(G42="依頼した",OR(F42="",J42="未依頼"))),"要確認：依頼と回答の矛盾",IF(OR(AND(ISNUMBER(C42),ISNUMBER(D42),D42&lt;C42),AND(ISNUMBER(E42),E42&lt;0)),"要確認：必要時間・隻数",IF(OR(P42="未確認",G42="未確認",J42="未確認"),"要確認：未確認を含む","確認済")))))</f>
        <v/>
      </c>
    </row>
    <row r="43" spans="1:19" ht="24.95" customHeight="1" x14ac:dyDescent="0.2">
      <c r="A43" s="20"/>
      <c r="B43" s="7"/>
      <c r="C43" s="23"/>
      <c r="D43" s="23"/>
      <c r="E43" s="7"/>
      <c r="F43" s="7"/>
      <c r="G43" s="7"/>
      <c r="H43" s="23"/>
      <c r="I43" s="23"/>
      <c r="J43" s="7"/>
      <c r="K43" s="7"/>
      <c r="L43" s="7"/>
      <c r="M43" s="7"/>
      <c r="N43" s="7"/>
      <c r="O43" s="7"/>
      <c r="P43" s="7"/>
      <c r="Q43" s="7"/>
      <c r="R43" s="10" t="str">
        <f>IF(B43="","",IF(ISNUMBER(A43),YEAR(A43)-IF(MONTH(A43)&lt;4,1,0),""))</f>
        <v/>
      </c>
      <c r="S43" s="10" t="str">
        <f>IF(B43="","",IF(OR(NOT(ISNUMBER(A43)),G43="",J43="",O43="",P43="",N43=""),"要確認：基本項目不足",IF(OR(AND(G43="依頼しなかった",J43&lt;&gt;"未依頼"),AND(G43="依頼した",OR(F43="",J43="未依頼"))),"要確認：依頼と回答の矛盾",IF(OR(AND(ISNUMBER(C43),ISNUMBER(D43),D43&lt;C43),AND(ISNUMBER(E43),E43&lt;0)),"要確認：必要時間・隻数",IF(OR(P43="未確認",G43="未確認",J43="未確認"),"要確認：未確認を含む","確認済")))))</f>
        <v/>
      </c>
    </row>
    <row r="44" spans="1:19" ht="24.95" customHeight="1" x14ac:dyDescent="0.2">
      <c r="A44" s="20"/>
      <c r="B44" s="7"/>
      <c r="C44" s="23"/>
      <c r="D44" s="23"/>
      <c r="E44" s="7"/>
      <c r="F44" s="7"/>
      <c r="G44" s="7"/>
      <c r="H44" s="23"/>
      <c r="I44" s="23"/>
      <c r="J44" s="7"/>
      <c r="K44" s="7"/>
      <c r="L44" s="7"/>
      <c r="M44" s="7"/>
      <c r="N44" s="7"/>
      <c r="O44" s="7"/>
      <c r="P44" s="7"/>
      <c r="Q44" s="7"/>
      <c r="R44" s="10" t="str">
        <f>IF(B44="","",IF(ISNUMBER(A44),YEAR(A44)-IF(MONTH(A44)&lt;4,1,0),""))</f>
        <v/>
      </c>
      <c r="S44" s="10" t="str">
        <f>IF(B44="","",IF(OR(NOT(ISNUMBER(A44)),G44="",J44="",O44="",P44="",N44=""),"要確認：基本項目不足",IF(OR(AND(G44="依頼しなかった",J44&lt;&gt;"未依頼"),AND(G44="依頼した",OR(F44="",J44="未依頼"))),"要確認：依頼と回答の矛盾",IF(OR(AND(ISNUMBER(C44),ISNUMBER(D44),D44&lt;C44),AND(ISNUMBER(E44),E44&lt;0)),"要確認：必要時間・隻数",IF(OR(P44="未確認",G44="未確認",J44="未確認"),"要確認：未確認を含む","確認済")))))</f>
        <v/>
      </c>
    </row>
    <row r="45" spans="1:19" ht="24.95" customHeight="1" x14ac:dyDescent="0.2">
      <c r="A45" s="20"/>
      <c r="B45" s="7"/>
      <c r="C45" s="23"/>
      <c r="D45" s="23"/>
      <c r="E45" s="7"/>
      <c r="F45" s="7"/>
      <c r="G45" s="7"/>
      <c r="H45" s="23"/>
      <c r="I45" s="23"/>
      <c r="J45" s="7"/>
      <c r="K45" s="7"/>
      <c r="L45" s="7"/>
      <c r="M45" s="7"/>
      <c r="N45" s="7"/>
      <c r="O45" s="7"/>
      <c r="P45" s="7"/>
      <c r="Q45" s="7"/>
      <c r="R45" s="10" t="str">
        <f>IF(B45="","",IF(ISNUMBER(A45),YEAR(A45)-IF(MONTH(A45)&lt;4,1,0),""))</f>
        <v/>
      </c>
      <c r="S45" s="10" t="str">
        <f>IF(B45="","",IF(OR(NOT(ISNUMBER(A45)),G45="",J45="",O45="",P45="",N45=""),"要確認：基本項目不足",IF(OR(AND(G45="依頼しなかった",J45&lt;&gt;"未依頼"),AND(G45="依頼した",OR(F45="",J45="未依頼"))),"要確認：依頼と回答の矛盾",IF(OR(AND(ISNUMBER(C45),ISNUMBER(D45),D45&lt;C45),AND(ISNUMBER(E45),E45&lt;0)),"要確認：必要時間・隻数",IF(OR(P45="未確認",G45="未確認",J45="未確認"),"要確認：未確認を含む","確認済")))))</f>
        <v/>
      </c>
    </row>
    <row r="46" spans="1:19" ht="24.95" customHeight="1" x14ac:dyDescent="0.2">
      <c r="A46" s="20"/>
      <c r="B46" s="7"/>
      <c r="C46" s="23"/>
      <c r="D46" s="23"/>
      <c r="E46" s="7"/>
      <c r="F46" s="7"/>
      <c r="G46" s="7"/>
      <c r="H46" s="23"/>
      <c r="I46" s="23"/>
      <c r="J46" s="7"/>
      <c r="K46" s="7"/>
      <c r="L46" s="7"/>
      <c r="M46" s="7"/>
      <c r="N46" s="7"/>
      <c r="O46" s="7"/>
      <c r="P46" s="7"/>
      <c r="Q46" s="7"/>
      <c r="R46" s="10" t="str">
        <f>IF(B46="","",IF(ISNUMBER(A46),YEAR(A46)-IF(MONTH(A46)&lt;4,1,0),""))</f>
        <v/>
      </c>
      <c r="S46" s="10" t="str">
        <f>IF(B46="","",IF(OR(NOT(ISNUMBER(A46)),G46="",J46="",O46="",P46="",N46=""),"要確認：基本項目不足",IF(OR(AND(G46="依頼しなかった",J46&lt;&gt;"未依頼"),AND(G46="依頼した",OR(F46="",J46="未依頼"))),"要確認：依頼と回答の矛盾",IF(OR(AND(ISNUMBER(C46),ISNUMBER(D46),D46&lt;C46),AND(ISNUMBER(E46),E46&lt;0)),"要確認：必要時間・隻数",IF(OR(P46="未確認",G46="未確認",J46="未確認"),"要確認：未確認を含む","確認済")))))</f>
        <v/>
      </c>
    </row>
    <row r="47" spans="1:19" ht="24.95" customHeight="1" x14ac:dyDescent="0.2">
      <c r="A47" s="20"/>
      <c r="B47" s="7"/>
      <c r="C47" s="23"/>
      <c r="D47" s="23"/>
      <c r="E47" s="7"/>
      <c r="F47" s="7"/>
      <c r="G47" s="7"/>
      <c r="H47" s="23"/>
      <c r="I47" s="23"/>
      <c r="J47" s="7"/>
      <c r="K47" s="7"/>
      <c r="L47" s="7"/>
      <c r="M47" s="7"/>
      <c r="N47" s="7"/>
      <c r="O47" s="7"/>
      <c r="P47" s="7"/>
      <c r="Q47" s="7"/>
      <c r="R47" s="10" t="str">
        <f>IF(B47="","",IF(ISNUMBER(A47),YEAR(A47)-IF(MONTH(A47)&lt;4,1,0),""))</f>
        <v/>
      </c>
      <c r="S47" s="10" t="str">
        <f>IF(B47="","",IF(OR(NOT(ISNUMBER(A47)),G47="",J47="",O47="",P47="",N47=""),"要確認：基本項目不足",IF(OR(AND(G47="依頼しなかった",J47&lt;&gt;"未依頼"),AND(G47="依頼した",OR(F47="",J47="未依頼"))),"要確認：依頼と回答の矛盾",IF(OR(AND(ISNUMBER(C47),ISNUMBER(D47),D47&lt;C47),AND(ISNUMBER(E47),E47&lt;0)),"要確認：必要時間・隻数",IF(OR(P47="未確認",G47="未確認",J47="未確認"),"要確認：未確認を含む","確認済")))))</f>
        <v/>
      </c>
    </row>
    <row r="48" spans="1:19" ht="24.95" customHeight="1" x14ac:dyDescent="0.2">
      <c r="A48" s="20"/>
      <c r="B48" s="7"/>
      <c r="C48" s="23"/>
      <c r="D48" s="23"/>
      <c r="E48" s="7"/>
      <c r="F48" s="7"/>
      <c r="G48" s="7"/>
      <c r="H48" s="23"/>
      <c r="I48" s="23"/>
      <c r="J48" s="7"/>
      <c r="K48" s="7"/>
      <c r="L48" s="7"/>
      <c r="M48" s="7"/>
      <c r="N48" s="7"/>
      <c r="O48" s="7"/>
      <c r="P48" s="7"/>
      <c r="Q48" s="7"/>
      <c r="R48" s="10" t="str">
        <f>IF(B48="","",IF(ISNUMBER(A48),YEAR(A48)-IF(MONTH(A48)&lt;4,1,0),""))</f>
        <v/>
      </c>
      <c r="S48" s="10" t="str">
        <f>IF(B48="","",IF(OR(NOT(ISNUMBER(A48)),G48="",J48="",O48="",P48="",N48=""),"要確認：基本項目不足",IF(OR(AND(G48="依頼しなかった",J48&lt;&gt;"未依頼"),AND(G48="依頼した",OR(F48="",J48="未依頼"))),"要確認：依頼と回答の矛盾",IF(OR(AND(ISNUMBER(C48),ISNUMBER(D48),D48&lt;C48),AND(ISNUMBER(E48),E48&lt;0)),"要確認：必要時間・隻数",IF(OR(P48="未確認",G48="未確認",J48="未確認"),"要確認：未確認を含む","確認済")))))</f>
        <v/>
      </c>
    </row>
    <row r="49" spans="1:19" ht="24.95" customHeight="1" x14ac:dyDescent="0.2">
      <c r="A49" s="20"/>
      <c r="B49" s="7"/>
      <c r="C49" s="23"/>
      <c r="D49" s="23"/>
      <c r="E49" s="7"/>
      <c r="F49" s="7"/>
      <c r="G49" s="7"/>
      <c r="H49" s="23"/>
      <c r="I49" s="23"/>
      <c r="J49" s="7"/>
      <c r="K49" s="7"/>
      <c r="L49" s="7"/>
      <c r="M49" s="7"/>
      <c r="N49" s="7"/>
      <c r="O49" s="7"/>
      <c r="P49" s="7"/>
      <c r="Q49" s="7"/>
      <c r="R49" s="10" t="str">
        <f>IF(B49="","",IF(ISNUMBER(A49),YEAR(A49)-IF(MONTH(A49)&lt;4,1,0),""))</f>
        <v/>
      </c>
      <c r="S49" s="10" t="str">
        <f>IF(B49="","",IF(OR(NOT(ISNUMBER(A49)),G49="",J49="",O49="",P49="",N49=""),"要確認：基本項目不足",IF(OR(AND(G49="依頼しなかった",J49&lt;&gt;"未依頼"),AND(G49="依頼した",OR(F49="",J49="未依頼"))),"要確認：依頼と回答の矛盾",IF(OR(AND(ISNUMBER(C49),ISNUMBER(D49),D49&lt;C49),AND(ISNUMBER(E49),E49&lt;0)),"要確認：必要時間・隻数",IF(OR(P49="未確認",G49="未確認",J49="未確認"),"要確認：未確認を含む","確認済")))))</f>
        <v/>
      </c>
    </row>
    <row r="50" spans="1:19" ht="24.95" customHeight="1" x14ac:dyDescent="0.2">
      <c r="A50" s="20"/>
      <c r="B50" s="7"/>
      <c r="C50" s="23"/>
      <c r="D50" s="23"/>
      <c r="E50" s="7"/>
      <c r="F50" s="7"/>
      <c r="G50" s="7"/>
      <c r="H50" s="23"/>
      <c r="I50" s="23"/>
      <c r="J50" s="7"/>
      <c r="K50" s="7"/>
      <c r="L50" s="7"/>
      <c r="M50" s="7"/>
      <c r="N50" s="7"/>
      <c r="O50" s="7"/>
      <c r="P50" s="7"/>
      <c r="Q50" s="7"/>
      <c r="R50" s="10" t="str">
        <f>IF(B50="","",IF(ISNUMBER(A50),YEAR(A50)-IF(MONTH(A50)&lt;4,1,0),""))</f>
        <v/>
      </c>
      <c r="S50" s="10" t="str">
        <f>IF(B50="","",IF(OR(NOT(ISNUMBER(A50)),G50="",J50="",O50="",P50="",N50=""),"要確認：基本項目不足",IF(OR(AND(G50="依頼しなかった",J50&lt;&gt;"未依頼"),AND(G50="依頼した",OR(F50="",J50="未依頼"))),"要確認：依頼と回答の矛盾",IF(OR(AND(ISNUMBER(C50),ISNUMBER(D50),D50&lt;C50),AND(ISNUMBER(E50),E50&lt;0)),"要確認：必要時間・隻数",IF(OR(P50="未確認",G50="未確認",J50="未確認"),"要確認：未確認を含む","確認済")))))</f>
        <v/>
      </c>
    </row>
    <row r="51" spans="1:19" ht="24.95" customHeight="1" x14ac:dyDescent="0.2">
      <c r="A51" s="20"/>
      <c r="B51" s="7"/>
      <c r="C51" s="23"/>
      <c r="D51" s="23"/>
      <c r="E51" s="7"/>
      <c r="F51" s="7"/>
      <c r="G51" s="7"/>
      <c r="H51" s="23"/>
      <c r="I51" s="23"/>
      <c r="J51" s="7"/>
      <c r="K51" s="7"/>
      <c r="L51" s="7"/>
      <c r="M51" s="7"/>
      <c r="N51" s="7"/>
      <c r="O51" s="7"/>
      <c r="P51" s="7"/>
      <c r="Q51" s="7"/>
      <c r="R51" s="10" t="str">
        <f>IF(B51="","",IF(ISNUMBER(A51),YEAR(A51)-IF(MONTH(A51)&lt;4,1,0),""))</f>
        <v/>
      </c>
      <c r="S51" s="10" t="str">
        <f>IF(B51="","",IF(OR(NOT(ISNUMBER(A51)),G51="",J51="",O51="",P51="",N51=""),"要確認：基本項目不足",IF(OR(AND(G51="依頼しなかった",J51&lt;&gt;"未依頼"),AND(G51="依頼した",OR(F51="",J51="未依頼"))),"要確認：依頼と回答の矛盾",IF(OR(AND(ISNUMBER(C51),ISNUMBER(D51),D51&lt;C51),AND(ISNUMBER(E51),E51&lt;0)),"要確認：必要時間・隻数",IF(OR(P51="未確認",G51="未確認",J51="未確認"),"要確認：未確認を含む","確認済")))))</f>
        <v/>
      </c>
    </row>
    <row r="52" spans="1:19" ht="24.95" customHeight="1" x14ac:dyDescent="0.2">
      <c r="A52" s="20"/>
      <c r="B52" s="7"/>
      <c r="C52" s="23"/>
      <c r="D52" s="23"/>
      <c r="E52" s="7"/>
      <c r="F52" s="7"/>
      <c r="G52" s="7"/>
      <c r="H52" s="23"/>
      <c r="I52" s="23"/>
      <c r="J52" s="7"/>
      <c r="K52" s="7"/>
      <c r="L52" s="7"/>
      <c r="M52" s="7"/>
      <c r="N52" s="7"/>
      <c r="O52" s="7"/>
      <c r="P52" s="7"/>
      <c r="Q52" s="7"/>
      <c r="R52" s="10" t="str">
        <f>IF(B52="","",IF(ISNUMBER(A52),YEAR(A52)-IF(MONTH(A52)&lt;4,1,0),""))</f>
        <v/>
      </c>
      <c r="S52" s="10" t="str">
        <f>IF(B52="","",IF(OR(NOT(ISNUMBER(A52)),G52="",J52="",O52="",P52="",N52=""),"要確認：基本項目不足",IF(OR(AND(G52="依頼しなかった",J52&lt;&gt;"未依頼"),AND(G52="依頼した",OR(F52="",J52="未依頼"))),"要確認：依頼と回答の矛盾",IF(OR(AND(ISNUMBER(C52),ISNUMBER(D52),D52&lt;C52),AND(ISNUMBER(E52),E52&lt;0)),"要確認：必要時間・隻数",IF(OR(P52="未確認",G52="未確認",J52="未確認"),"要確認：未確認を含む","確認済")))))</f>
        <v/>
      </c>
    </row>
    <row r="53" spans="1:19" ht="24.95" customHeight="1" x14ac:dyDescent="0.2">
      <c r="A53" s="20"/>
      <c r="B53" s="7"/>
      <c r="C53" s="23"/>
      <c r="D53" s="23"/>
      <c r="E53" s="7"/>
      <c r="F53" s="7"/>
      <c r="G53" s="7"/>
      <c r="H53" s="23"/>
      <c r="I53" s="23"/>
      <c r="J53" s="7"/>
      <c r="K53" s="7"/>
      <c r="L53" s="7"/>
      <c r="M53" s="7"/>
      <c r="N53" s="7"/>
      <c r="O53" s="7"/>
      <c r="P53" s="7"/>
      <c r="Q53" s="7"/>
      <c r="R53" s="10" t="str">
        <f>IF(B53="","",IF(ISNUMBER(A53),YEAR(A53)-IF(MONTH(A53)&lt;4,1,0),""))</f>
        <v/>
      </c>
      <c r="S53" s="10" t="str">
        <f>IF(B53="","",IF(OR(NOT(ISNUMBER(A53)),G53="",J53="",O53="",P53="",N53=""),"要確認：基本項目不足",IF(OR(AND(G53="依頼しなかった",J53&lt;&gt;"未依頼"),AND(G53="依頼した",OR(F53="",J53="未依頼"))),"要確認：依頼と回答の矛盾",IF(OR(AND(ISNUMBER(C53),ISNUMBER(D53),D53&lt;C53),AND(ISNUMBER(E53),E53&lt;0)),"要確認：必要時間・隻数",IF(OR(P53="未確認",G53="未確認",J53="未確認"),"要確認：未確認を含む","確認済")))))</f>
        <v/>
      </c>
    </row>
    <row r="54" spans="1:19" ht="24.95" customHeight="1" x14ac:dyDescent="0.2">
      <c r="A54" s="20"/>
      <c r="B54" s="7"/>
      <c r="C54" s="23"/>
      <c r="D54" s="23"/>
      <c r="E54" s="7"/>
      <c r="F54" s="7"/>
      <c r="G54" s="7"/>
      <c r="H54" s="23"/>
      <c r="I54" s="23"/>
      <c r="J54" s="7"/>
      <c r="K54" s="7"/>
      <c r="L54" s="7"/>
      <c r="M54" s="7"/>
      <c r="N54" s="7"/>
      <c r="O54" s="7"/>
      <c r="P54" s="7"/>
      <c r="Q54" s="7"/>
      <c r="R54" s="10" t="str">
        <f>IF(B54="","",IF(ISNUMBER(A54),YEAR(A54)-IF(MONTH(A54)&lt;4,1,0),""))</f>
        <v/>
      </c>
      <c r="S54" s="10" t="str">
        <f>IF(B54="","",IF(OR(NOT(ISNUMBER(A54)),G54="",J54="",O54="",P54="",N54=""),"要確認：基本項目不足",IF(OR(AND(G54="依頼しなかった",J54&lt;&gt;"未依頼"),AND(G54="依頼した",OR(F54="",J54="未依頼"))),"要確認：依頼と回答の矛盾",IF(OR(AND(ISNUMBER(C54),ISNUMBER(D54),D54&lt;C54),AND(ISNUMBER(E54),E54&lt;0)),"要確認：必要時間・隻数",IF(OR(P54="未確認",G54="未確認",J54="未確認"),"要確認：未確認を含む","確認済")))))</f>
        <v/>
      </c>
    </row>
    <row r="55" spans="1:19" ht="24.95" customHeight="1" x14ac:dyDescent="0.2">
      <c r="A55" s="20"/>
      <c r="B55" s="7"/>
      <c r="C55" s="23"/>
      <c r="D55" s="23"/>
      <c r="E55" s="7"/>
      <c r="F55" s="7"/>
      <c r="G55" s="7"/>
      <c r="H55" s="23"/>
      <c r="I55" s="23"/>
      <c r="J55" s="7"/>
      <c r="K55" s="7"/>
      <c r="L55" s="7"/>
      <c r="M55" s="7"/>
      <c r="N55" s="7"/>
      <c r="O55" s="7"/>
      <c r="P55" s="7"/>
      <c r="Q55" s="7"/>
      <c r="R55" s="10" t="str">
        <f>IF(B55="","",IF(ISNUMBER(A55),YEAR(A55)-IF(MONTH(A55)&lt;4,1,0),""))</f>
        <v/>
      </c>
      <c r="S55" s="10" t="str">
        <f>IF(B55="","",IF(OR(NOT(ISNUMBER(A55)),G55="",J55="",O55="",P55="",N55=""),"要確認：基本項目不足",IF(OR(AND(G55="依頼しなかった",J55&lt;&gt;"未依頼"),AND(G55="依頼した",OR(F55="",J55="未依頼"))),"要確認：依頼と回答の矛盾",IF(OR(AND(ISNUMBER(C55),ISNUMBER(D55),D55&lt;C55),AND(ISNUMBER(E55),E55&lt;0)),"要確認：必要時間・隻数",IF(OR(P55="未確認",G55="未確認",J55="未確認"),"要確認：未確認を含む","確認済")))))</f>
        <v/>
      </c>
    </row>
    <row r="56" spans="1:19" ht="24.95" customHeight="1" x14ac:dyDescent="0.2">
      <c r="A56" s="20"/>
      <c r="B56" s="7"/>
      <c r="C56" s="23"/>
      <c r="D56" s="23"/>
      <c r="E56" s="7"/>
      <c r="F56" s="7"/>
      <c r="G56" s="7"/>
      <c r="H56" s="23"/>
      <c r="I56" s="23"/>
      <c r="J56" s="7"/>
      <c r="K56" s="7"/>
      <c r="L56" s="7"/>
      <c r="M56" s="7"/>
      <c r="N56" s="7"/>
      <c r="O56" s="7"/>
      <c r="P56" s="7"/>
      <c r="Q56" s="7"/>
      <c r="R56" s="10" t="str">
        <f>IF(B56="","",IF(ISNUMBER(A56),YEAR(A56)-IF(MONTH(A56)&lt;4,1,0),""))</f>
        <v/>
      </c>
      <c r="S56" s="10" t="str">
        <f>IF(B56="","",IF(OR(NOT(ISNUMBER(A56)),G56="",J56="",O56="",P56="",N56=""),"要確認：基本項目不足",IF(OR(AND(G56="依頼しなかった",J56&lt;&gt;"未依頼"),AND(G56="依頼した",OR(F56="",J56="未依頼"))),"要確認：依頼と回答の矛盾",IF(OR(AND(ISNUMBER(C56),ISNUMBER(D56),D56&lt;C56),AND(ISNUMBER(E56),E56&lt;0)),"要確認：必要時間・隻数",IF(OR(P56="未確認",G56="未確認",J56="未確認"),"要確認：未確認を含む","確認済")))))</f>
        <v/>
      </c>
    </row>
    <row r="57" spans="1:19" ht="24.95" customHeight="1" x14ac:dyDescent="0.2">
      <c r="A57" s="20"/>
      <c r="B57" s="7"/>
      <c r="C57" s="23"/>
      <c r="D57" s="23"/>
      <c r="E57" s="7"/>
      <c r="F57" s="7"/>
      <c r="G57" s="7"/>
      <c r="H57" s="23"/>
      <c r="I57" s="23"/>
      <c r="J57" s="7"/>
      <c r="K57" s="7"/>
      <c r="L57" s="7"/>
      <c r="M57" s="7"/>
      <c r="N57" s="7"/>
      <c r="O57" s="7"/>
      <c r="P57" s="7"/>
      <c r="Q57" s="7"/>
      <c r="R57" s="10" t="str">
        <f>IF(B57="","",IF(ISNUMBER(A57),YEAR(A57)-IF(MONTH(A57)&lt;4,1,0),""))</f>
        <v/>
      </c>
      <c r="S57" s="10" t="str">
        <f>IF(B57="","",IF(OR(NOT(ISNUMBER(A57)),G57="",J57="",O57="",P57="",N57=""),"要確認：基本項目不足",IF(OR(AND(G57="依頼しなかった",J57&lt;&gt;"未依頼"),AND(G57="依頼した",OR(F57="",J57="未依頼"))),"要確認：依頼と回答の矛盾",IF(OR(AND(ISNUMBER(C57),ISNUMBER(D57),D57&lt;C57),AND(ISNUMBER(E57),E57&lt;0)),"要確認：必要時間・隻数",IF(OR(P57="未確認",G57="未確認",J57="未確認"),"要確認：未確認を含む","確認済")))))</f>
        <v/>
      </c>
    </row>
    <row r="58" spans="1:19" ht="24.95" customHeight="1" x14ac:dyDescent="0.2">
      <c r="A58" s="20"/>
      <c r="B58" s="7"/>
      <c r="C58" s="23"/>
      <c r="D58" s="23"/>
      <c r="E58" s="7"/>
      <c r="F58" s="7"/>
      <c r="G58" s="7"/>
      <c r="H58" s="23"/>
      <c r="I58" s="23"/>
      <c r="J58" s="7"/>
      <c r="K58" s="7"/>
      <c r="L58" s="7"/>
      <c r="M58" s="7"/>
      <c r="N58" s="7"/>
      <c r="O58" s="7"/>
      <c r="P58" s="7"/>
      <c r="Q58" s="7"/>
      <c r="R58" s="10" t="str">
        <f>IF(B58="","",IF(ISNUMBER(A58),YEAR(A58)-IF(MONTH(A58)&lt;4,1,0),""))</f>
        <v/>
      </c>
      <c r="S58" s="10" t="str">
        <f>IF(B58="","",IF(OR(NOT(ISNUMBER(A58)),G58="",J58="",O58="",P58="",N58=""),"要確認：基本項目不足",IF(OR(AND(G58="依頼しなかった",J58&lt;&gt;"未依頼"),AND(G58="依頼した",OR(F58="",J58="未依頼"))),"要確認：依頼と回答の矛盾",IF(OR(AND(ISNUMBER(C58),ISNUMBER(D58),D58&lt;C58),AND(ISNUMBER(E58),E58&lt;0)),"要確認：必要時間・隻数",IF(OR(P58="未確認",G58="未確認",J58="未確認"),"要確認：未確認を含む","確認済")))))</f>
        <v/>
      </c>
    </row>
    <row r="59" spans="1:19" ht="24.95" customHeight="1" x14ac:dyDescent="0.2">
      <c r="A59" s="20"/>
      <c r="B59" s="7"/>
      <c r="C59" s="23"/>
      <c r="D59" s="23"/>
      <c r="E59" s="7"/>
      <c r="F59" s="7"/>
      <c r="G59" s="7"/>
      <c r="H59" s="23"/>
      <c r="I59" s="23"/>
      <c r="J59" s="7"/>
      <c r="K59" s="7"/>
      <c r="L59" s="7"/>
      <c r="M59" s="7"/>
      <c r="N59" s="7"/>
      <c r="O59" s="7"/>
      <c r="P59" s="7"/>
      <c r="Q59" s="7"/>
      <c r="R59" s="10" t="str">
        <f>IF(B59="","",IF(ISNUMBER(A59),YEAR(A59)-IF(MONTH(A59)&lt;4,1,0),""))</f>
        <v/>
      </c>
      <c r="S59" s="10" t="str">
        <f>IF(B59="","",IF(OR(NOT(ISNUMBER(A59)),G59="",J59="",O59="",P59="",N59=""),"要確認：基本項目不足",IF(OR(AND(G59="依頼しなかった",J59&lt;&gt;"未依頼"),AND(G59="依頼した",OR(F59="",J59="未依頼"))),"要確認：依頼と回答の矛盾",IF(OR(AND(ISNUMBER(C59),ISNUMBER(D59),D59&lt;C59),AND(ISNUMBER(E59),E59&lt;0)),"要確認：必要時間・隻数",IF(OR(P59="未確認",G59="未確認",J59="未確認"),"要確認：未確認を含む","確認済")))))</f>
        <v/>
      </c>
    </row>
    <row r="60" spans="1:19" ht="24.95" customHeight="1" x14ac:dyDescent="0.2">
      <c r="A60" s="20"/>
      <c r="B60" s="7"/>
      <c r="C60" s="23"/>
      <c r="D60" s="23"/>
      <c r="E60" s="7"/>
      <c r="F60" s="7"/>
      <c r="G60" s="7"/>
      <c r="H60" s="23"/>
      <c r="I60" s="23"/>
      <c r="J60" s="7"/>
      <c r="K60" s="7"/>
      <c r="L60" s="7"/>
      <c r="M60" s="7"/>
      <c r="N60" s="7"/>
      <c r="O60" s="7"/>
      <c r="P60" s="7"/>
      <c r="Q60" s="7"/>
      <c r="R60" s="10" t="str">
        <f>IF(B60="","",IF(ISNUMBER(A60),YEAR(A60)-IF(MONTH(A60)&lt;4,1,0),""))</f>
        <v/>
      </c>
      <c r="S60" s="10" t="str">
        <f>IF(B60="","",IF(OR(NOT(ISNUMBER(A60)),G60="",J60="",O60="",P60="",N60=""),"要確認：基本項目不足",IF(OR(AND(G60="依頼しなかった",J60&lt;&gt;"未依頼"),AND(G60="依頼した",OR(F60="",J60="未依頼"))),"要確認：依頼と回答の矛盾",IF(OR(AND(ISNUMBER(C60),ISNUMBER(D60),D60&lt;C60),AND(ISNUMBER(E60),E60&lt;0)),"要確認：必要時間・隻数",IF(OR(P60="未確認",G60="未確認",J60="未確認"),"要確認：未確認を含む","確認済")))))</f>
        <v/>
      </c>
    </row>
    <row r="61" spans="1:19" ht="24.95" customHeight="1" x14ac:dyDescent="0.2">
      <c r="A61" s="20"/>
      <c r="B61" s="7"/>
      <c r="C61" s="23"/>
      <c r="D61" s="23"/>
      <c r="E61" s="7"/>
      <c r="F61" s="7"/>
      <c r="G61" s="7"/>
      <c r="H61" s="23"/>
      <c r="I61" s="23"/>
      <c r="J61" s="7"/>
      <c r="K61" s="7"/>
      <c r="L61" s="7"/>
      <c r="M61" s="7"/>
      <c r="N61" s="7"/>
      <c r="O61" s="7"/>
      <c r="P61" s="7"/>
      <c r="Q61" s="7"/>
      <c r="R61" s="10" t="str">
        <f>IF(B61="","",IF(ISNUMBER(A61),YEAR(A61)-IF(MONTH(A61)&lt;4,1,0),""))</f>
        <v/>
      </c>
      <c r="S61" s="10" t="str">
        <f>IF(B61="","",IF(OR(NOT(ISNUMBER(A61)),G61="",J61="",O61="",P61="",N61=""),"要確認：基本項目不足",IF(OR(AND(G61="依頼しなかった",J61&lt;&gt;"未依頼"),AND(G61="依頼した",OR(F61="",J61="未依頼"))),"要確認：依頼と回答の矛盾",IF(OR(AND(ISNUMBER(C61),ISNUMBER(D61),D61&lt;C61),AND(ISNUMBER(E61),E61&lt;0)),"要確認：必要時間・隻数",IF(OR(P61="未確認",G61="未確認",J61="未確認"),"要確認：未確認を含む","確認済")))))</f>
        <v/>
      </c>
    </row>
    <row r="62" spans="1:19" ht="24.95" customHeight="1" x14ac:dyDescent="0.2">
      <c r="A62" s="20"/>
      <c r="B62" s="7"/>
      <c r="C62" s="23"/>
      <c r="D62" s="23"/>
      <c r="E62" s="7"/>
      <c r="F62" s="7"/>
      <c r="G62" s="7"/>
      <c r="H62" s="23"/>
      <c r="I62" s="23"/>
      <c r="J62" s="7"/>
      <c r="K62" s="7"/>
      <c r="L62" s="7"/>
      <c r="M62" s="7"/>
      <c r="N62" s="7"/>
      <c r="O62" s="7"/>
      <c r="P62" s="7"/>
      <c r="Q62" s="7"/>
      <c r="R62" s="10" t="str">
        <f>IF(B62="","",IF(ISNUMBER(A62),YEAR(A62)-IF(MONTH(A62)&lt;4,1,0),""))</f>
        <v/>
      </c>
      <c r="S62" s="10" t="str">
        <f>IF(B62="","",IF(OR(NOT(ISNUMBER(A62)),G62="",J62="",O62="",P62="",N62=""),"要確認：基本項目不足",IF(OR(AND(G62="依頼しなかった",J62&lt;&gt;"未依頼"),AND(G62="依頼した",OR(F62="",J62="未依頼"))),"要確認：依頼と回答の矛盾",IF(OR(AND(ISNUMBER(C62),ISNUMBER(D62),D62&lt;C62),AND(ISNUMBER(E62),E62&lt;0)),"要確認：必要時間・隻数",IF(OR(P62="未確認",G62="未確認",J62="未確認"),"要確認：未確認を含む","確認済")))))</f>
        <v/>
      </c>
    </row>
    <row r="63" spans="1:19" ht="24.95" customHeight="1" x14ac:dyDescent="0.2">
      <c r="A63" s="20"/>
      <c r="B63" s="7"/>
      <c r="C63" s="23"/>
      <c r="D63" s="23"/>
      <c r="E63" s="7"/>
      <c r="F63" s="7"/>
      <c r="G63" s="7"/>
      <c r="H63" s="23"/>
      <c r="I63" s="23"/>
      <c r="J63" s="7"/>
      <c r="K63" s="7"/>
      <c r="L63" s="7"/>
      <c r="M63" s="7"/>
      <c r="N63" s="7"/>
      <c r="O63" s="7"/>
      <c r="P63" s="7"/>
      <c r="Q63" s="7"/>
      <c r="R63" s="10" t="str">
        <f>IF(B63="","",IF(ISNUMBER(A63),YEAR(A63)-IF(MONTH(A63)&lt;4,1,0),""))</f>
        <v/>
      </c>
      <c r="S63" s="10" t="str">
        <f>IF(B63="","",IF(OR(NOT(ISNUMBER(A63)),G63="",J63="",O63="",P63="",N63=""),"要確認：基本項目不足",IF(OR(AND(G63="依頼しなかった",J63&lt;&gt;"未依頼"),AND(G63="依頼した",OR(F63="",J63="未依頼"))),"要確認：依頼と回答の矛盾",IF(OR(AND(ISNUMBER(C63),ISNUMBER(D63),D63&lt;C63),AND(ISNUMBER(E63),E63&lt;0)),"要確認：必要時間・隻数",IF(OR(P63="未確認",G63="未確認",J63="未確認"),"要確認：未確認を含む","確認済")))))</f>
        <v/>
      </c>
    </row>
    <row r="64" spans="1:19" ht="24.95" customHeight="1" x14ac:dyDescent="0.2">
      <c r="A64" s="20"/>
      <c r="B64" s="7"/>
      <c r="C64" s="23"/>
      <c r="D64" s="23"/>
      <c r="E64" s="7"/>
      <c r="F64" s="7"/>
      <c r="G64" s="7"/>
      <c r="H64" s="23"/>
      <c r="I64" s="23"/>
      <c r="J64" s="7"/>
      <c r="K64" s="7"/>
      <c r="L64" s="7"/>
      <c r="M64" s="7"/>
      <c r="N64" s="7"/>
      <c r="O64" s="7"/>
      <c r="P64" s="7"/>
      <c r="Q64" s="7"/>
      <c r="R64" s="10" t="str">
        <f>IF(B64="","",IF(ISNUMBER(A64),YEAR(A64)-IF(MONTH(A64)&lt;4,1,0),""))</f>
        <v/>
      </c>
      <c r="S64" s="10" t="str">
        <f>IF(B64="","",IF(OR(NOT(ISNUMBER(A64)),G64="",J64="",O64="",P64="",N64=""),"要確認：基本項目不足",IF(OR(AND(G64="依頼しなかった",J64&lt;&gt;"未依頼"),AND(G64="依頼した",OR(F64="",J64="未依頼"))),"要確認：依頼と回答の矛盾",IF(OR(AND(ISNUMBER(C64),ISNUMBER(D64),D64&lt;C64),AND(ISNUMBER(E64),E64&lt;0)),"要確認：必要時間・隻数",IF(OR(P64="未確認",G64="未確認",J64="未確認"),"要確認：未確認を含む","確認済")))))</f>
        <v/>
      </c>
    </row>
    <row r="65" spans="1:19" ht="24.95" customHeight="1" x14ac:dyDescent="0.2">
      <c r="A65" s="20"/>
      <c r="B65" s="7"/>
      <c r="C65" s="23"/>
      <c r="D65" s="23"/>
      <c r="E65" s="7"/>
      <c r="F65" s="7"/>
      <c r="G65" s="7"/>
      <c r="H65" s="23"/>
      <c r="I65" s="23"/>
      <c r="J65" s="7"/>
      <c r="K65" s="7"/>
      <c r="L65" s="7"/>
      <c r="M65" s="7"/>
      <c r="N65" s="7"/>
      <c r="O65" s="7"/>
      <c r="P65" s="7"/>
      <c r="Q65" s="7"/>
      <c r="R65" s="10" t="str">
        <f>IF(B65="","",IF(ISNUMBER(A65),YEAR(A65)-IF(MONTH(A65)&lt;4,1,0),""))</f>
        <v/>
      </c>
      <c r="S65" s="10" t="str">
        <f>IF(B65="","",IF(OR(NOT(ISNUMBER(A65)),G65="",J65="",O65="",P65="",N65=""),"要確認：基本項目不足",IF(OR(AND(G65="依頼しなかった",J65&lt;&gt;"未依頼"),AND(G65="依頼した",OR(F65="",J65="未依頼"))),"要確認：依頼と回答の矛盾",IF(OR(AND(ISNUMBER(C65),ISNUMBER(D65),D65&lt;C65),AND(ISNUMBER(E65),E65&lt;0)),"要確認：必要時間・隻数",IF(OR(P65="未確認",G65="未確認",J65="未確認"),"要確認：未確認を含む","確認済")))))</f>
        <v/>
      </c>
    </row>
    <row r="66" spans="1:19" ht="24.95" customHeight="1" x14ac:dyDescent="0.2">
      <c r="A66" s="20"/>
      <c r="B66" s="7"/>
      <c r="C66" s="23"/>
      <c r="D66" s="23"/>
      <c r="E66" s="7"/>
      <c r="F66" s="7"/>
      <c r="G66" s="7"/>
      <c r="H66" s="23"/>
      <c r="I66" s="23"/>
      <c r="J66" s="7"/>
      <c r="K66" s="7"/>
      <c r="L66" s="7"/>
      <c r="M66" s="7"/>
      <c r="N66" s="7"/>
      <c r="O66" s="7"/>
      <c r="P66" s="7"/>
      <c r="Q66" s="7"/>
      <c r="R66" s="10" t="str">
        <f>IF(B66="","",IF(ISNUMBER(A66),YEAR(A66)-IF(MONTH(A66)&lt;4,1,0),""))</f>
        <v/>
      </c>
      <c r="S66" s="10" t="str">
        <f>IF(B66="","",IF(OR(NOT(ISNUMBER(A66)),G66="",J66="",O66="",P66="",N66=""),"要確認：基本項目不足",IF(OR(AND(G66="依頼しなかった",J66&lt;&gt;"未依頼"),AND(G66="依頼した",OR(F66="",J66="未依頼"))),"要確認：依頼と回答の矛盾",IF(OR(AND(ISNUMBER(C66),ISNUMBER(D66),D66&lt;C66),AND(ISNUMBER(E66),E66&lt;0)),"要確認：必要時間・隻数",IF(OR(P66="未確認",G66="未確認",J66="未確認"),"要確認：未確認を含む","確認済")))))</f>
        <v/>
      </c>
    </row>
    <row r="67" spans="1:19" ht="24.95" customHeight="1" x14ac:dyDescent="0.2">
      <c r="A67" s="20"/>
      <c r="B67" s="7"/>
      <c r="C67" s="23"/>
      <c r="D67" s="23"/>
      <c r="E67" s="7"/>
      <c r="F67" s="7"/>
      <c r="G67" s="7"/>
      <c r="H67" s="23"/>
      <c r="I67" s="23"/>
      <c r="J67" s="7"/>
      <c r="K67" s="7"/>
      <c r="L67" s="7"/>
      <c r="M67" s="7"/>
      <c r="N67" s="7"/>
      <c r="O67" s="7"/>
      <c r="P67" s="7"/>
      <c r="Q67" s="7"/>
      <c r="R67" s="10" t="str">
        <f>IF(B67="","",IF(ISNUMBER(A67),YEAR(A67)-IF(MONTH(A67)&lt;4,1,0),""))</f>
        <v/>
      </c>
      <c r="S67" s="10" t="str">
        <f>IF(B67="","",IF(OR(NOT(ISNUMBER(A67)),G67="",J67="",O67="",P67="",N67=""),"要確認：基本項目不足",IF(OR(AND(G67="依頼しなかった",J67&lt;&gt;"未依頼"),AND(G67="依頼した",OR(F67="",J67="未依頼"))),"要確認：依頼と回答の矛盾",IF(OR(AND(ISNUMBER(C67),ISNUMBER(D67),D67&lt;C67),AND(ISNUMBER(E67),E67&lt;0)),"要確認：必要時間・隻数",IF(OR(P67="未確認",G67="未確認",J67="未確認"),"要確認：未確認を含む","確認済")))))</f>
        <v/>
      </c>
    </row>
    <row r="68" spans="1:19" ht="24.95" customHeight="1" x14ac:dyDescent="0.2">
      <c r="A68" s="20"/>
      <c r="B68" s="7"/>
      <c r="C68" s="23"/>
      <c r="D68" s="23"/>
      <c r="E68" s="7"/>
      <c r="F68" s="7"/>
      <c r="G68" s="7"/>
      <c r="H68" s="23"/>
      <c r="I68" s="23"/>
      <c r="J68" s="7"/>
      <c r="K68" s="7"/>
      <c r="L68" s="7"/>
      <c r="M68" s="7"/>
      <c r="N68" s="7"/>
      <c r="O68" s="7"/>
      <c r="P68" s="7"/>
      <c r="Q68" s="7"/>
      <c r="R68" s="10" t="str">
        <f>IF(B68="","",IF(ISNUMBER(A68),YEAR(A68)-IF(MONTH(A68)&lt;4,1,0),""))</f>
        <v/>
      </c>
      <c r="S68" s="10" t="str">
        <f>IF(B68="","",IF(OR(NOT(ISNUMBER(A68)),G68="",J68="",O68="",P68="",N68=""),"要確認：基本項目不足",IF(OR(AND(G68="依頼しなかった",J68&lt;&gt;"未依頼"),AND(G68="依頼した",OR(F68="",J68="未依頼"))),"要確認：依頼と回答の矛盾",IF(OR(AND(ISNUMBER(C68),ISNUMBER(D68),D68&lt;C68),AND(ISNUMBER(E68),E68&lt;0)),"要確認：必要時間・隻数",IF(OR(P68="未確認",G68="未確認",J68="未確認"),"要確認：未確認を含む","確認済")))))</f>
        <v/>
      </c>
    </row>
    <row r="69" spans="1:19" ht="24.95" customHeight="1" x14ac:dyDescent="0.2">
      <c r="A69" s="20"/>
      <c r="B69" s="7"/>
      <c r="C69" s="23"/>
      <c r="D69" s="23"/>
      <c r="E69" s="7"/>
      <c r="F69" s="7"/>
      <c r="G69" s="7"/>
      <c r="H69" s="23"/>
      <c r="I69" s="23"/>
      <c r="J69" s="7"/>
      <c r="K69" s="7"/>
      <c r="L69" s="7"/>
      <c r="M69" s="7"/>
      <c r="N69" s="7"/>
      <c r="O69" s="7"/>
      <c r="P69" s="7"/>
      <c r="Q69" s="7"/>
      <c r="R69" s="10" t="str">
        <f>IF(B69="","",IF(ISNUMBER(A69),YEAR(A69)-IF(MONTH(A69)&lt;4,1,0),""))</f>
        <v/>
      </c>
      <c r="S69" s="10" t="str">
        <f>IF(B69="","",IF(OR(NOT(ISNUMBER(A69)),G69="",J69="",O69="",P69="",N69=""),"要確認：基本項目不足",IF(OR(AND(G69="依頼しなかった",J69&lt;&gt;"未依頼"),AND(G69="依頼した",OR(F69="",J69="未依頼"))),"要確認：依頼と回答の矛盾",IF(OR(AND(ISNUMBER(C69),ISNUMBER(D69),D69&lt;C69),AND(ISNUMBER(E69),E69&lt;0)),"要確認：必要時間・隻数",IF(OR(P69="未確認",G69="未確認",J69="未確認"),"要確認：未確認を含む","確認済")))))</f>
        <v/>
      </c>
    </row>
    <row r="70" spans="1:19" ht="24.95" customHeight="1" x14ac:dyDescent="0.2">
      <c r="A70" s="20"/>
      <c r="B70" s="7"/>
      <c r="C70" s="23"/>
      <c r="D70" s="23"/>
      <c r="E70" s="7"/>
      <c r="F70" s="7"/>
      <c r="G70" s="7"/>
      <c r="H70" s="23"/>
      <c r="I70" s="23"/>
      <c r="J70" s="7"/>
      <c r="K70" s="7"/>
      <c r="L70" s="7"/>
      <c r="M70" s="7"/>
      <c r="N70" s="7"/>
      <c r="O70" s="7"/>
      <c r="P70" s="7"/>
      <c r="Q70" s="7"/>
      <c r="R70" s="10" t="str">
        <f>IF(B70="","",IF(ISNUMBER(A70),YEAR(A70)-IF(MONTH(A70)&lt;4,1,0),""))</f>
        <v/>
      </c>
      <c r="S70" s="10" t="str">
        <f>IF(B70="","",IF(OR(NOT(ISNUMBER(A70)),G70="",J70="",O70="",P70="",N70=""),"要確認：基本項目不足",IF(OR(AND(G70="依頼しなかった",J70&lt;&gt;"未依頼"),AND(G70="依頼した",OR(F70="",J70="未依頼"))),"要確認：依頼と回答の矛盾",IF(OR(AND(ISNUMBER(C70),ISNUMBER(D70),D70&lt;C70),AND(ISNUMBER(E70),E70&lt;0)),"要確認：必要時間・隻数",IF(OR(P70="未確認",G70="未確認",J70="未確認"),"要確認：未確認を含む","確認済")))))</f>
        <v/>
      </c>
    </row>
    <row r="71" spans="1:19" ht="24.95" customHeight="1" x14ac:dyDescent="0.2">
      <c r="A71" s="20"/>
      <c r="B71" s="7"/>
      <c r="C71" s="23"/>
      <c r="D71" s="23"/>
      <c r="E71" s="7"/>
      <c r="F71" s="7"/>
      <c r="G71" s="7"/>
      <c r="H71" s="23"/>
      <c r="I71" s="23"/>
      <c r="J71" s="7"/>
      <c r="K71" s="7"/>
      <c r="L71" s="7"/>
      <c r="M71" s="7"/>
      <c r="N71" s="7"/>
      <c r="O71" s="7"/>
      <c r="P71" s="7"/>
      <c r="Q71" s="7"/>
      <c r="R71" s="10" t="str">
        <f>IF(B71="","",IF(ISNUMBER(A71),YEAR(A71)-IF(MONTH(A71)&lt;4,1,0),""))</f>
        <v/>
      </c>
      <c r="S71" s="10" t="str">
        <f>IF(B71="","",IF(OR(NOT(ISNUMBER(A71)),G71="",J71="",O71="",P71="",N71=""),"要確認：基本項目不足",IF(OR(AND(G71="依頼しなかった",J71&lt;&gt;"未依頼"),AND(G71="依頼した",OR(F71="",J71="未依頼"))),"要確認：依頼と回答の矛盾",IF(OR(AND(ISNUMBER(C71),ISNUMBER(D71),D71&lt;C71),AND(ISNUMBER(E71),E71&lt;0)),"要確認：必要時間・隻数",IF(OR(P71="未確認",G71="未確認",J71="未確認"),"要確認：未確認を含む","確認済")))))</f>
        <v/>
      </c>
    </row>
    <row r="72" spans="1:19" ht="24.95" customHeight="1" x14ac:dyDescent="0.2">
      <c r="A72" s="20"/>
      <c r="B72" s="7"/>
      <c r="C72" s="23"/>
      <c r="D72" s="23"/>
      <c r="E72" s="7"/>
      <c r="F72" s="7"/>
      <c r="G72" s="7"/>
      <c r="H72" s="23"/>
      <c r="I72" s="23"/>
      <c r="J72" s="7"/>
      <c r="K72" s="7"/>
      <c r="L72" s="7"/>
      <c r="M72" s="7"/>
      <c r="N72" s="7"/>
      <c r="O72" s="7"/>
      <c r="P72" s="7"/>
      <c r="Q72" s="7"/>
      <c r="R72" s="10" t="str">
        <f>IF(B72="","",IF(ISNUMBER(A72),YEAR(A72)-IF(MONTH(A72)&lt;4,1,0),""))</f>
        <v/>
      </c>
      <c r="S72" s="10" t="str">
        <f>IF(B72="","",IF(OR(NOT(ISNUMBER(A72)),G72="",J72="",O72="",P72="",N72=""),"要確認：基本項目不足",IF(OR(AND(G72="依頼しなかった",J72&lt;&gt;"未依頼"),AND(G72="依頼した",OR(F72="",J72="未依頼"))),"要確認：依頼と回答の矛盾",IF(OR(AND(ISNUMBER(C72),ISNUMBER(D72),D72&lt;C72),AND(ISNUMBER(E72),E72&lt;0)),"要確認：必要時間・隻数",IF(OR(P72="未確認",G72="未確認",J72="未確認"),"要確認：未確認を含む","確認済")))))</f>
        <v/>
      </c>
    </row>
    <row r="73" spans="1:19" ht="24.95" customHeight="1" x14ac:dyDescent="0.2">
      <c r="A73" s="20"/>
      <c r="B73" s="7"/>
      <c r="C73" s="23"/>
      <c r="D73" s="23"/>
      <c r="E73" s="7"/>
      <c r="F73" s="7"/>
      <c r="G73" s="7"/>
      <c r="H73" s="23"/>
      <c r="I73" s="23"/>
      <c r="J73" s="7"/>
      <c r="K73" s="7"/>
      <c r="L73" s="7"/>
      <c r="M73" s="7"/>
      <c r="N73" s="7"/>
      <c r="O73" s="7"/>
      <c r="P73" s="7"/>
      <c r="Q73" s="7"/>
      <c r="R73" s="10" t="str">
        <f>IF(B73="","",IF(ISNUMBER(A73),YEAR(A73)-IF(MONTH(A73)&lt;4,1,0),""))</f>
        <v/>
      </c>
      <c r="S73" s="10" t="str">
        <f>IF(B73="","",IF(OR(NOT(ISNUMBER(A73)),G73="",J73="",O73="",P73="",N73=""),"要確認：基本項目不足",IF(OR(AND(G73="依頼しなかった",J73&lt;&gt;"未依頼"),AND(G73="依頼した",OR(F73="",J73="未依頼"))),"要確認：依頼と回答の矛盾",IF(OR(AND(ISNUMBER(C73),ISNUMBER(D73),D73&lt;C73),AND(ISNUMBER(E73),E73&lt;0)),"要確認：必要時間・隻数",IF(OR(P73="未確認",G73="未確認",J73="未確認"),"要確認：未確認を含む","確認済")))))</f>
        <v/>
      </c>
    </row>
    <row r="74" spans="1:19" ht="24.95" customHeight="1" x14ac:dyDescent="0.2">
      <c r="A74" s="20"/>
      <c r="B74" s="7"/>
      <c r="C74" s="23"/>
      <c r="D74" s="23"/>
      <c r="E74" s="7"/>
      <c r="F74" s="7"/>
      <c r="G74" s="7"/>
      <c r="H74" s="23"/>
      <c r="I74" s="23"/>
      <c r="J74" s="7"/>
      <c r="K74" s="7"/>
      <c r="L74" s="7"/>
      <c r="M74" s="7"/>
      <c r="N74" s="7"/>
      <c r="O74" s="7"/>
      <c r="P74" s="7"/>
      <c r="Q74" s="7"/>
      <c r="R74" s="10" t="str">
        <f>IF(B74="","",IF(ISNUMBER(A74),YEAR(A74)-IF(MONTH(A74)&lt;4,1,0),""))</f>
        <v/>
      </c>
      <c r="S74" s="10" t="str">
        <f>IF(B74="","",IF(OR(NOT(ISNUMBER(A74)),G74="",J74="",O74="",P74="",N74=""),"要確認：基本項目不足",IF(OR(AND(G74="依頼しなかった",J74&lt;&gt;"未依頼"),AND(G74="依頼した",OR(F74="",J74="未依頼"))),"要確認：依頼と回答の矛盾",IF(OR(AND(ISNUMBER(C74),ISNUMBER(D74),D74&lt;C74),AND(ISNUMBER(E74),E74&lt;0)),"要確認：必要時間・隻数",IF(OR(P74="未確認",G74="未確認",J74="未確認"),"要確認：未確認を含む","確認済")))))</f>
        <v/>
      </c>
    </row>
    <row r="75" spans="1:19" ht="24.95" customHeight="1" x14ac:dyDescent="0.2">
      <c r="A75" s="20"/>
      <c r="B75" s="7"/>
      <c r="C75" s="23"/>
      <c r="D75" s="23"/>
      <c r="E75" s="7"/>
      <c r="F75" s="7"/>
      <c r="G75" s="7"/>
      <c r="H75" s="23"/>
      <c r="I75" s="23"/>
      <c r="J75" s="7"/>
      <c r="K75" s="7"/>
      <c r="L75" s="7"/>
      <c r="M75" s="7"/>
      <c r="N75" s="7"/>
      <c r="O75" s="7"/>
      <c r="P75" s="7"/>
      <c r="Q75" s="7"/>
      <c r="R75" s="10" t="str">
        <f>IF(B75="","",IF(ISNUMBER(A75),YEAR(A75)-IF(MONTH(A75)&lt;4,1,0),""))</f>
        <v/>
      </c>
      <c r="S75" s="10" t="str">
        <f>IF(B75="","",IF(OR(NOT(ISNUMBER(A75)),G75="",J75="",O75="",P75="",N75=""),"要確認：基本項目不足",IF(OR(AND(G75="依頼しなかった",J75&lt;&gt;"未依頼"),AND(G75="依頼した",OR(F75="",J75="未依頼"))),"要確認：依頼と回答の矛盾",IF(OR(AND(ISNUMBER(C75),ISNUMBER(D75),D75&lt;C75),AND(ISNUMBER(E75),E75&lt;0)),"要確認：必要時間・隻数",IF(OR(P75="未確認",G75="未確認",J75="未確認"),"要確認：未確認を含む","確認済")))))</f>
        <v/>
      </c>
    </row>
    <row r="76" spans="1:19" ht="24.95" customHeight="1" x14ac:dyDescent="0.2">
      <c r="A76" s="20"/>
      <c r="B76" s="7"/>
      <c r="C76" s="23"/>
      <c r="D76" s="23"/>
      <c r="E76" s="7"/>
      <c r="F76" s="7"/>
      <c r="G76" s="7"/>
      <c r="H76" s="23"/>
      <c r="I76" s="23"/>
      <c r="J76" s="7"/>
      <c r="K76" s="7"/>
      <c r="L76" s="7"/>
      <c r="M76" s="7"/>
      <c r="N76" s="7"/>
      <c r="O76" s="7"/>
      <c r="P76" s="7"/>
      <c r="Q76" s="7"/>
      <c r="R76" s="10" t="str">
        <f>IF(B76="","",IF(ISNUMBER(A76),YEAR(A76)-IF(MONTH(A76)&lt;4,1,0),""))</f>
        <v/>
      </c>
      <c r="S76" s="10" t="str">
        <f>IF(B76="","",IF(OR(NOT(ISNUMBER(A76)),G76="",J76="",O76="",P76="",N76=""),"要確認：基本項目不足",IF(OR(AND(G76="依頼しなかった",J76&lt;&gt;"未依頼"),AND(G76="依頼した",OR(F76="",J76="未依頼"))),"要確認：依頼と回答の矛盾",IF(OR(AND(ISNUMBER(C76),ISNUMBER(D76),D76&lt;C76),AND(ISNUMBER(E76),E76&lt;0)),"要確認：必要時間・隻数",IF(OR(P76="未確認",G76="未確認",J76="未確認"),"要確認：未確認を含む","確認済")))))</f>
        <v/>
      </c>
    </row>
    <row r="77" spans="1:19" ht="24.95" customHeight="1" x14ac:dyDescent="0.2">
      <c r="A77" s="20"/>
      <c r="B77" s="7"/>
      <c r="C77" s="23"/>
      <c r="D77" s="23"/>
      <c r="E77" s="7"/>
      <c r="F77" s="7"/>
      <c r="G77" s="7"/>
      <c r="H77" s="23"/>
      <c r="I77" s="23"/>
      <c r="J77" s="7"/>
      <c r="K77" s="7"/>
      <c r="L77" s="7"/>
      <c r="M77" s="7"/>
      <c r="N77" s="7"/>
      <c r="O77" s="7"/>
      <c r="P77" s="7"/>
      <c r="Q77" s="7"/>
      <c r="R77" s="10" t="str">
        <f>IF(B77="","",IF(ISNUMBER(A77),YEAR(A77)-IF(MONTH(A77)&lt;4,1,0),""))</f>
        <v/>
      </c>
      <c r="S77" s="10" t="str">
        <f>IF(B77="","",IF(OR(NOT(ISNUMBER(A77)),G77="",J77="",O77="",P77="",N77=""),"要確認：基本項目不足",IF(OR(AND(G77="依頼しなかった",J77&lt;&gt;"未依頼"),AND(G77="依頼した",OR(F77="",J77="未依頼"))),"要確認：依頼と回答の矛盾",IF(OR(AND(ISNUMBER(C77),ISNUMBER(D77),D77&lt;C77),AND(ISNUMBER(E77),E77&lt;0)),"要確認：必要時間・隻数",IF(OR(P77="未確認",G77="未確認",J77="未確認"),"要確認：未確認を含む","確認済")))))</f>
        <v/>
      </c>
    </row>
    <row r="78" spans="1:19" ht="24.95" customHeight="1" x14ac:dyDescent="0.2">
      <c r="A78" s="20"/>
      <c r="B78" s="7"/>
      <c r="C78" s="23"/>
      <c r="D78" s="23"/>
      <c r="E78" s="7"/>
      <c r="F78" s="7"/>
      <c r="G78" s="7"/>
      <c r="H78" s="23"/>
      <c r="I78" s="23"/>
      <c r="J78" s="7"/>
      <c r="K78" s="7"/>
      <c r="L78" s="7"/>
      <c r="M78" s="7"/>
      <c r="N78" s="7"/>
      <c r="O78" s="7"/>
      <c r="P78" s="7"/>
      <c r="Q78" s="7"/>
      <c r="R78" s="10" t="str">
        <f>IF(B78="","",IF(ISNUMBER(A78),YEAR(A78)-IF(MONTH(A78)&lt;4,1,0),""))</f>
        <v/>
      </c>
      <c r="S78" s="10" t="str">
        <f>IF(B78="","",IF(OR(NOT(ISNUMBER(A78)),G78="",J78="",O78="",P78="",N78=""),"要確認：基本項目不足",IF(OR(AND(G78="依頼しなかった",J78&lt;&gt;"未依頼"),AND(G78="依頼した",OR(F78="",J78="未依頼"))),"要確認：依頼と回答の矛盾",IF(OR(AND(ISNUMBER(C78),ISNUMBER(D78),D78&lt;C78),AND(ISNUMBER(E78),E78&lt;0)),"要確認：必要時間・隻数",IF(OR(P78="未確認",G78="未確認",J78="未確認"),"要確認：未確認を含む","確認済")))))</f>
        <v/>
      </c>
    </row>
    <row r="79" spans="1:19" ht="24.95" customHeight="1" x14ac:dyDescent="0.2">
      <c r="A79" s="20"/>
      <c r="B79" s="7"/>
      <c r="C79" s="23"/>
      <c r="D79" s="23"/>
      <c r="E79" s="7"/>
      <c r="F79" s="7"/>
      <c r="G79" s="7"/>
      <c r="H79" s="23"/>
      <c r="I79" s="23"/>
      <c r="J79" s="7"/>
      <c r="K79" s="7"/>
      <c r="L79" s="7"/>
      <c r="M79" s="7"/>
      <c r="N79" s="7"/>
      <c r="O79" s="7"/>
      <c r="P79" s="7"/>
      <c r="Q79" s="7"/>
      <c r="R79" s="10" t="str">
        <f>IF(B79="","",IF(ISNUMBER(A79),YEAR(A79)-IF(MONTH(A79)&lt;4,1,0),""))</f>
        <v/>
      </c>
      <c r="S79" s="10" t="str">
        <f>IF(B79="","",IF(OR(NOT(ISNUMBER(A79)),G79="",J79="",O79="",P79="",N79=""),"要確認：基本項目不足",IF(OR(AND(G79="依頼しなかった",J79&lt;&gt;"未依頼"),AND(G79="依頼した",OR(F79="",J79="未依頼"))),"要確認：依頼と回答の矛盾",IF(OR(AND(ISNUMBER(C79),ISNUMBER(D79),D79&lt;C79),AND(ISNUMBER(E79),E79&lt;0)),"要確認：必要時間・隻数",IF(OR(P79="未確認",G79="未確認",J79="未確認"),"要確認：未確認を含む","確認済")))))</f>
        <v/>
      </c>
    </row>
    <row r="80" spans="1:19" ht="24.95" customHeight="1" x14ac:dyDescent="0.2">
      <c r="A80" s="20"/>
      <c r="B80" s="7"/>
      <c r="C80" s="23"/>
      <c r="D80" s="23"/>
      <c r="E80" s="7"/>
      <c r="F80" s="7"/>
      <c r="G80" s="7"/>
      <c r="H80" s="23"/>
      <c r="I80" s="23"/>
      <c r="J80" s="7"/>
      <c r="K80" s="7"/>
      <c r="L80" s="7"/>
      <c r="M80" s="7"/>
      <c r="N80" s="7"/>
      <c r="O80" s="7"/>
      <c r="P80" s="7"/>
      <c r="Q80" s="7"/>
      <c r="R80" s="10" t="str">
        <f>IF(B80="","",IF(ISNUMBER(A80),YEAR(A80)-IF(MONTH(A80)&lt;4,1,0),""))</f>
        <v/>
      </c>
      <c r="S80" s="10" t="str">
        <f>IF(B80="","",IF(OR(NOT(ISNUMBER(A80)),G80="",J80="",O80="",P80="",N80=""),"要確認：基本項目不足",IF(OR(AND(G80="依頼しなかった",J80&lt;&gt;"未依頼"),AND(G80="依頼した",OR(F80="",J80="未依頼"))),"要確認：依頼と回答の矛盾",IF(OR(AND(ISNUMBER(C80),ISNUMBER(D80),D80&lt;C80),AND(ISNUMBER(E80),E80&lt;0)),"要確認：必要時間・隻数",IF(OR(P80="未確認",G80="未確認",J80="未確認"),"要確認：未確認を含む","確認済")))))</f>
        <v/>
      </c>
    </row>
    <row r="81" spans="1:19" ht="24.95" customHeight="1" x14ac:dyDescent="0.2">
      <c r="A81" s="20"/>
      <c r="B81" s="7"/>
      <c r="C81" s="23"/>
      <c r="D81" s="23"/>
      <c r="E81" s="7"/>
      <c r="F81" s="7"/>
      <c r="G81" s="7"/>
      <c r="H81" s="23"/>
      <c r="I81" s="23"/>
      <c r="J81" s="7"/>
      <c r="K81" s="7"/>
      <c r="L81" s="7"/>
      <c r="M81" s="7"/>
      <c r="N81" s="7"/>
      <c r="O81" s="7"/>
      <c r="P81" s="7"/>
      <c r="Q81" s="7"/>
      <c r="R81" s="10" t="str">
        <f>IF(B81="","",IF(ISNUMBER(A81),YEAR(A81)-IF(MONTH(A81)&lt;4,1,0),""))</f>
        <v/>
      </c>
      <c r="S81" s="10" t="str">
        <f>IF(B81="","",IF(OR(NOT(ISNUMBER(A81)),G81="",J81="",O81="",P81="",N81=""),"要確認：基本項目不足",IF(OR(AND(G81="依頼しなかった",J81&lt;&gt;"未依頼"),AND(G81="依頼した",OR(F81="",J81="未依頼"))),"要確認：依頼と回答の矛盾",IF(OR(AND(ISNUMBER(C81),ISNUMBER(D81),D81&lt;C81),AND(ISNUMBER(E81),E81&lt;0)),"要確認：必要時間・隻数",IF(OR(P81="未確認",G81="未確認",J81="未確認"),"要確認：未確認を含む","確認済")))))</f>
        <v/>
      </c>
    </row>
    <row r="82" spans="1:19" ht="24.95" customHeight="1" x14ac:dyDescent="0.2">
      <c r="A82" s="20"/>
      <c r="B82" s="7"/>
      <c r="C82" s="23"/>
      <c r="D82" s="23"/>
      <c r="E82" s="7"/>
      <c r="F82" s="7"/>
      <c r="G82" s="7"/>
      <c r="H82" s="23"/>
      <c r="I82" s="23"/>
      <c r="J82" s="7"/>
      <c r="K82" s="7"/>
      <c r="L82" s="7"/>
      <c r="M82" s="7"/>
      <c r="N82" s="7"/>
      <c r="O82" s="7"/>
      <c r="P82" s="7"/>
      <c r="Q82" s="7"/>
      <c r="R82" s="10" t="str">
        <f>IF(B82="","",IF(ISNUMBER(A82),YEAR(A82)-IF(MONTH(A82)&lt;4,1,0),""))</f>
        <v/>
      </c>
      <c r="S82" s="10" t="str">
        <f>IF(B82="","",IF(OR(NOT(ISNUMBER(A82)),G82="",J82="",O82="",P82="",N82=""),"要確認：基本項目不足",IF(OR(AND(G82="依頼しなかった",J82&lt;&gt;"未依頼"),AND(G82="依頼した",OR(F82="",J82="未依頼"))),"要確認：依頼と回答の矛盾",IF(OR(AND(ISNUMBER(C82),ISNUMBER(D82),D82&lt;C82),AND(ISNUMBER(E82),E82&lt;0)),"要確認：必要時間・隻数",IF(OR(P82="未確認",G82="未確認",J82="未確認"),"要確認：未確認を含む","確認済")))))</f>
        <v/>
      </c>
    </row>
    <row r="83" spans="1:19" ht="24.95" customHeight="1" x14ac:dyDescent="0.2">
      <c r="A83" s="20"/>
      <c r="B83" s="7"/>
      <c r="C83" s="23"/>
      <c r="D83" s="23"/>
      <c r="E83" s="7"/>
      <c r="F83" s="7"/>
      <c r="G83" s="7"/>
      <c r="H83" s="23"/>
      <c r="I83" s="23"/>
      <c r="J83" s="7"/>
      <c r="K83" s="7"/>
      <c r="L83" s="7"/>
      <c r="M83" s="7"/>
      <c r="N83" s="7"/>
      <c r="O83" s="7"/>
      <c r="P83" s="7"/>
      <c r="Q83" s="7"/>
      <c r="R83" s="10" t="str">
        <f>IF(B83="","",IF(ISNUMBER(A83),YEAR(A83)-IF(MONTH(A83)&lt;4,1,0),""))</f>
        <v/>
      </c>
      <c r="S83" s="10" t="str">
        <f>IF(B83="","",IF(OR(NOT(ISNUMBER(A83)),G83="",J83="",O83="",P83="",N83=""),"要確認：基本項目不足",IF(OR(AND(G83="依頼しなかった",J83&lt;&gt;"未依頼"),AND(G83="依頼した",OR(F83="",J83="未依頼"))),"要確認：依頼と回答の矛盾",IF(OR(AND(ISNUMBER(C83),ISNUMBER(D83),D83&lt;C83),AND(ISNUMBER(E83),E83&lt;0)),"要確認：必要時間・隻数",IF(OR(P83="未確認",G83="未確認",J83="未確認"),"要確認：未確認を含む","確認済")))))</f>
        <v/>
      </c>
    </row>
    <row r="84" spans="1:19" ht="24.95" customHeight="1" x14ac:dyDescent="0.2">
      <c r="A84" s="20"/>
      <c r="B84" s="7"/>
      <c r="C84" s="23"/>
      <c r="D84" s="23"/>
      <c r="E84" s="7"/>
      <c r="F84" s="7"/>
      <c r="G84" s="7"/>
      <c r="H84" s="23"/>
      <c r="I84" s="23"/>
      <c r="J84" s="7"/>
      <c r="K84" s="7"/>
      <c r="L84" s="7"/>
      <c r="M84" s="7"/>
      <c r="N84" s="7"/>
      <c r="O84" s="7"/>
      <c r="P84" s="7"/>
      <c r="Q84" s="7"/>
      <c r="R84" s="10" t="str">
        <f>IF(B84="","",IF(ISNUMBER(A84),YEAR(A84)-IF(MONTH(A84)&lt;4,1,0),""))</f>
        <v/>
      </c>
      <c r="S84" s="10" t="str">
        <f>IF(B84="","",IF(OR(NOT(ISNUMBER(A84)),G84="",J84="",O84="",P84="",N84=""),"要確認：基本項目不足",IF(OR(AND(G84="依頼しなかった",J84&lt;&gt;"未依頼"),AND(G84="依頼した",OR(F84="",J84="未依頼"))),"要確認：依頼と回答の矛盾",IF(OR(AND(ISNUMBER(C84),ISNUMBER(D84),D84&lt;C84),AND(ISNUMBER(E84),E84&lt;0)),"要確認：必要時間・隻数",IF(OR(P84="未確認",G84="未確認",J84="未確認"),"要確認：未確認を含む","確認済")))))</f>
        <v/>
      </c>
    </row>
    <row r="85" spans="1:19" ht="24.95" customHeight="1" x14ac:dyDescent="0.2">
      <c r="A85" s="20"/>
      <c r="B85" s="7"/>
      <c r="C85" s="23"/>
      <c r="D85" s="23"/>
      <c r="E85" s="7"/>
      <c r="F85" s="7"/>
      <c r="G85" s="7"/>
      <c r="H85" s="23"/>
      <c r="I85" s="23"/>
      <c r="J85" s="7"/>
      <c r="K85" s="7"/>
      <c r="L85" s="7"/>
      <c r="M85" s="7"/>
      <c r="N85" s="7"/>
      <c r="O85" s="7"/>
      <c r="P85" s="7"/>
      <c r="Q85" s="7"/>
      <c r="R85" s="10" t="str">
        <f>IF(B85="","",IF(ISNUMBER(A85),YEAR(A85)-IF(MONTH(A85)&lt;4,1,0),""))</f>
        <v/>
      </c>
      <c r="S85" s="10" t="str">
        <f>IF(B85="","",IF(OR(NOT(ISNUMBER(A85)),G85="",J85="",O85="",P85="",N85=""),"要確認：基本項目不足",IF(OR(AND(G85="依頼しなかった",J85&lt;&gt;"未依頼"),AND(G85="依頼した",OR(F85="",J85="未依頼"))),"要確認：依頼と回答の矛盾",IF(OR(AND(ISNUMBER(C85),ISNUMBER(D85),D85&lt;C85),AND(ISNUMBER(E85),E85&lt;0)),"要確認：必要時間・隻数",IF(OR(P85="未確認",G85="未確認",J85="未確認"),"要確認：未確認を含む","確認済")))))</f>
        <v/>
      </c>
    </row>
    <row r="86" spans="1:19" ht="24.95" customHeight="1" x14ac:dyDescent="0.2">
      <c r="A86" s="20"/>
      <c r="B86" s="7"/>
      <c r="C86" s="23"/>
      <c r="D86" s="23"/>
      <c r="E86" s="7"/>
      <c r="F86" s="7"/>
      <c r="G86" s="7"/>
      <c r="H86" s="23"/>
      <c r="I86" s="23"/>
      <c r="J86" s="7"/>
      <c r="K86" s="7"/>
      <c r="L86" s="7"/>
      <c r="M86" s="7"/>
      <c r="N86" s="7"/>
      <c r="O86" s="7"/>
      <c r="P86" s="7"/>
      <c r="Q86" s="7"/>
      <c r="R86" s="10" t="str">
        <f>IF(B86="","",IF(ISNUMBER(A86),YEAR(A86)-IF(MONTH(A86)&lt;4,1,0),""))</f>
        <v/>
      </c>
      <c r="S86" s="10" t="str">
        <f>IF(B86="","",IF(OR(NOT(ISNUMBER(A86)),G86="",J86="",O86="",P86="",N86=""),"要確認：基本項目不足",IF(OR(AND(G86="依頼しなかった",J86&lt;&gt;"未依頼"),AND(G86="依頼した",OR(F86="",J86="未依頼"))),"要確認：依頼と回答の矛盾",IF(OR(AND(ISNUMBER(C86),ISNUMBER(D86),D86&lt;C86),AND(ISNUMBER(E86),E86&lt;0)),"要確認：必要時間・隻数",IF(OR(P86="未確認",G86="未確認",J86="未確認"),"要確認：未確認を含む","確認済")))))</f>
        <v/>
      </c>
    </row>
    <row r="87" spans="1:19" ht="24.95" customHeight="1" x14ac:dyDescent="0.2">
      <c r="A87" s="20"/>
      <c r="B87" s="7"/>
      <c r="C87" s="23"/>
      <c r="D87" s="23"/>
      <c r="E87" s="7"/>
      <c r="F87" s="7"/>
      <c r="G87" s="7"/>
      <c r="H87" s="23"/>
      <c r="I87" s="23"/>
      <c r="J87" s="7"/>
      <c r="K87" s="7"/>
      <c r="L87" s="7"/>
      <c r="M87" s="7"/>
      <c r="N87" s="7"/>
      <c r="O87" s="7"/>
      <c r="P87" s="7"/>
      <c r="Q87" s="7"/>
      <c r="R87" s="10" t="str">
        <f>IF(B87="","",IF(ISNUMBER(A87),YEAR(A87)-IF(MONTH(A87)&lt;4,1,0),""))</f>
        <v/>
      </c>
      <c r="S87" s="10" t="str">
        <f>IF(B87="","",IF(OR(NOT(ISNUMBER(A87)),G87="",J87="",O87="",P87="",N87=""),"要確認：基本項目不足",IF(OR(AND(G87="依頼しなかった",J87&lt;&gt;"未依頼"),AND(G87="依頼した",OR(F87="",J87="未依頼"))),"要確認：依頼と回答の矛盾",IF(OR(AND(ISNUMBER(C87),ISNUMBER(D87),D87&lt;C87),AND(ISNUMBER(E87),E87&lt;0)),"要確認：必要時間・隻数",IF(OR(P87="未確認",G87="未確認",J87="未確認"),"要確認：未確認を含む","確認済")))))</f>
        <v/>
      </c>
    </row>
    <row r="88" spans="1:19" ht="24.95" customHeight="1" x14ac:dyDescent="0.2">
      <c r="A88" s="20"/>
      <c r="B88" s="7"/>
      <c r="C88" s="23"/>
      <c r="D88" s="23"/>
      <c r="E88" s="7"/>
      <c r="F88" s="7"/>
      <c r="G88" s="7"/>
      <c r="H88" s="23"/>
      <c r="I88" s="23"/>
      <c r="J88" s="7"/>
      <c r="K88" s="7"/>
      <c r="L88" s="7"/>
      <c r="M88" s="7"/>
      <c r="N88" s="7"/>
      <c r="O88" s="7"/>
      <c r="P88" s="7"/>
      <c r="Q88" s="7"/>
      <c r="R88" s="10" t="str">
        <f>IF(B88="","",IF(ISNUMBER(A88),YEAR(A88)-IF(MONTH(A88)&lt;4,1,0),""))</f>
        <v/>
      </c>
      <c r="S88" s="10" t="str">
        <f>IF(B88="","",IF(OR(NOT(ISNUMBER(A88)),G88="",J88="",O88="",P88="",N88=""),"要確認：基本項目不足",IF(OR(AND(G88="依頼しなかった",J88&lt;&gt;"未依頼"),AND(G88="依頼した",OR(F88="",J88="未依頼"))),"要確認：依頼と回答の矛盾",IF(OR(AND(ISNUMBER(C88),ISNUMBER(D88),D88&lt;C88),AND(ISNUMBER(E88),E88&lt;0)),"要確認：必要時間・隻数",IF(OR(P88="未確認",G88="未確認",J88="未確認"),"要確認：未確認を含む","確認済")))))</f>
        <v/>
      </c>
    </row>
    <row r="89" spans="1:19" ht="24.95" customHeight="1" x14ac:dyDescent="0.2">
      <c r="A89" s="20"/>
      <c r="B89" s="7"/>
      <c r="C89" s="23"/>
      <c r="D89" s="23"/>
      <c r="E89" s="7"/>
      <c r="F89" s="7"/>
      <c r="G89" s="7"/>
      <c r="H89" s="23"/>
      <c r="I89" s="23"/>
      <c r="J89" s="7"/>
      <c r="K89" s="7"/>
      <c r="L89" s="7"/>
      <c r="M89" s="7"/>
      <c r="N89" s="7"/>
      <c r="O89" s="7"/>
      <c r="P89" s="7"/>
      <c r="Q89" s="7"/>
      <c r="R89" s="10" t="str">
        <f>IF(B89="","",IF(ISNUMBER(A89),YEAR(A89)-IF(MONTH(A89)&lt;4,1,0),""))</f>
        <v/>
      </c>
      <c r="S89" s="10" t="str">
        <f>IF(B89="","",IF(OR(NOT(ISNUMBER(A89)),G89="",J89="",O89="",P89="",N89=""),"要確認：基本項目不足",IF(OR(AND(G89="依頼しなかった",J89&lt;&gt;"未依頼"),AND(G89="依頼した",OR(F89="",J89="未依頼"))),"要確認：依頼と回答の矛盾",IF(OR(AND(ISNUMBER(C89),ISNUMBER(D89),D89&lt;C89),AND(ISNUMBER(E89),E89&lt;0)),"要確認：必要時間・隻数",IF(OR(P89="未確認",G89="未確認",J89="未確認"),"要確認：未確認を含む","確認済")))))</f>
        <v/>
      </c>
    </row>
    <row r="90" spans="1:19" ht="24.95" customHeight="1" x14ac:dyDescent="0.2">
      <c r="A90" s="20"/>
      <c r="B90" s="7"/>
      <c r="C90" s="23"/>
      <c r="D90" s="23"/>
      <c r="E90" s="7"/>
      <c r="F90" s="7"/>
      <c r="G90" s="7"/>
      <c r="H90" s="23"/>
      <c r="I90" s="23"/>
      <c r="J90" s="7"/>
      <c r="K90" s="7"/>
      <c r="L90" s="7"/>
      <c r="M90" s="7"/>
      <c r="N90" s="7"/>
      <c r="O90" s="7"/>
      <c r="P90" s="7"/>
      <c r="Q90" s="7"/>
      <c r="R90" s="10" t="str">
        <f>IF(B90="","",IF(ISNUMBER(A90),YEAR(A90)-IF(MONTH(A90)&lt;4,1,0),""))</f>
        <v/>
      </c>
      <c r="S90" s="10" t="str">
        <f>IF(B90="","",IF(OR(NOT(ISNUMBER(A90)),G90="",J90="",O90="",P90="",N90=""),"要確認：基本項目不足",IF(OR(AND(G90="依頼しなかった",J90&lt;&gt;"未依頼"),AND(G90="依頼した",OR(F90="",J90="未依頼"))),"要確認：依頼と回答の矛盾",IF(OR(AND(ISNUMBER(C90),ISNUMBER(D90),D90&lt;C90),AND(ISNUMBER(E90),E90&lt;0)),"要確認：必要時間・隻数",IF(OR(P90="未確認",G90="未確認",J90="未確認"),"要確認：未確認を含む","確認済")))))</f>
        <v/>
      </c>
    </row>
    <row r="91" spans="1:19" ht="24.95" customHeight="1" x14ac:dyDescent="0.2">
      <c r="A91" s="20"/>
      <c r="B91" s="7"/>
      <c r="C91" s="23"/>
      <c r="D91" s="23"/>
      <c r="E91" s="7"/>
      <c r="F91" s="7"/>
      <c r="G91" s="7"/>
      <c r="H91" s="23"/>
      <c r="I91" s="23"/>
      <c r="J91" s="7"/>
      <c r="K91" s="7"/>
      <c r="L91" s="7"/>
      <c r="M91" s="7"/>
      <c r="N91" s="7"/>
      <c r="O91" s="7"/>
      <c r="P91" s="7"/>
      <c r="Q91" s="7"/>
      <c r="R91" s="10" t="str">
        <f>IF(B91="","",IF(ISNUMBER(A91),YEAR(A91)-IF(MONTH(A91)&lt;4,1,0),""))</f>
        <v/>
      </c>
      <c r="S91" s="10" t="str">
        <f>IF(B91="","",IF(OR(NOT(ISNUMBER(A91)),G91="",J91="",O91="",P91="",N91=""),"要確認：基本項目不足",IF(OR(AND(G91="依頼しなかった",J91&lt;&gt;"未依頼"),AND(G91="依頼した",OR(F91="",J91="未依頼"))),"要確認：依頼と回答の矛盾",IF(OR(AND(ISNUMBER(C91),ISNUMBER(D91),D91&lt;C91),AND(ISNUMBER(E91),E91&lt;0)),"要確認：必要時間・隻数",IF(OR(P91="未確認",G91="未確認",J91="未確認"),"要確認：未確認を含む","確認済")))))</f>
        <v/>
      </c>
    </row>
    <row r="92" spans="1:19" ht="24.95" customHeight="1" x14ac:dyDescent="0.2">
      <c r="A92" s="20"/>
      <c r="B92" s="7"/>
      <c r="C92" s="23"/>
      <c r="D92" s="23"/>
      <c r="E92" s="7"/>
      <c r="F92" s="7"/>
      <c r="G92" s="7"/>
      <c r="H92" s="23"/>
      <c r="I92" s="23"/>
      <c r="J92" s="7"/>
      <c r="K92" s="7"/>
      <c r="L92" s="7"/>
      <c r="M92" s="7"/>
      <c r="N92" s="7"/>
      <c r="O92" s="7"/>
      <c r="P92" s="7"/>
      <c r="Q92" s="7"/>
      <c r="R92" s="10" t="str">
        <f>IF(B92="","",IF(ISNUMBER(A92),YEAR(A92)-IF(MONTH(A92)&lt;4,1,0),""))</f>
        <v/>
      </c>
      <c r="S92" s="10" t="str">
        <f>IF(B92="","",IF(OR(NOT(ISNUMBER(A92)),G92="",J92="",O92="",P92="",N92=""),"要確認：基本項目不足",IF(OR(AND(G92="依頼しなかった",J92&lt;&gt;"未依頼"),AND(G92="依頼した",OR(F92="",J92="未依頼"))),"要確認：依頼と回答の矛盾",IF(OR(AND(ISNUMBER(C92),ISNUMBER(D92),D92&lt;C92),AND(ISNUMBER(E92),E92&lt;0)),"要確認：必要時間・隻数",IF(OR(P92="未確認",G92="未確認",J92="未確認"),"要確認：未確認を含む","確認済")))))</f>
        <v/>
      </c>
    </row>
    <row r="93" spans="1:19" ht="24.95" customHeight="1" x14ac:dyDescent="0.2">
      <c r="A93" s="20"/>
      <c r="B93" s="7"/>
      <c r="C93" s="23"/>
      <c r="D93" s="23"/>
      <c r="E93" s="7"/>
      <c r="F93" s="7"/>
      <c r="G93" s="7"/>
      <c r="H93" s="23"/>
      <c r="I93" s="23"/>
      <c r="J93" s="7"/>
      <c r="K93" s="7"/>
      <c r="L93" s="7"/>
      <c r="M93" s="7"/>
      <c r="N93" s="7"/>
      <c r="O93" s="7"/>
      <c r="P93" s="7"/>
      <c r="Q93" s="7"/>
      <c r="R93" s="10" t="str">
        <f>IF(B93="","",IF(ISNUMBER(A93),YEAR(A93)-IF(MONTH(A93)&lt;4,1,0),""))</f>
        <v/>
      </c>
      <c r="S93" s="10" t="str">
        <f>IF(B93="","",IF(OR(NOT(ISNUMBER(A93)),G93="",J93="",O93="",P93="",N93=""),"要確認：基本項目不足",IF(OR(AND(G93="依頼しなかった",J93&lt;&gt;"未依頼"),AND(G93="依頼した",OR(F93="",J93="未依頼"))),"要確認：依頼と回答の矛盾",IF(OR(AND(ISNUMBER(C93),ISNUMBER(D93),D93&lt;C93),AND(ISNUMBER(E93),E93&lt;0)),"要確認：必要時間・隻数",IF(OR(P93="未確認",G93="未確認",J93="未確認"),"要確認：未確認を含む","確認済")))))</f>
        <v/>
      </c>
    </row>
    <row r="94" spans="1:19" ht="24.95" customHeight="1" x14ac:dyDescent="0.2">
      <c r="A94" s="20"/>
      <c r="B94" s="7"/>
      <c r="C94" s="23"/>
      <c r="D94" s="23"/>
      <c r="E94" s="7"/>
      <c r="F94" s="7"/>
      <c r="G94" s="7"/>
      <c r="H94" s="23"/>
      <c r="I94" s="23"/>
      <c r="J94" s="7"/>
      <c r="K94" s="7"/>
      <c r="L94" s="7"/>
      <c r="M94" s="7"/>
      <c r="N94" s="7"/>
      <c r="O94" s="7"/>
      <c r="P94" s="7"/>
      <c r="Q94" s="7"/>
      <c r="R94" s="10" t="str">
        <f>IF(B94="","",IF(ISNUMBER(A94),YEAR(A94)-IF(MONTH(A94)&lt;4,1,0),""))</f>
        <v/>
      </c>
      <c r="S94" s="10" t="str">
        <f>IF(B94="","",IF(OR(NOT(ISNUMBER(A94)),G94="",J94="",O94="",P94="",N94=""),"要確認：基本項目不足",IF(OR(AND(G94="依頼しなかった",J94&lt;&gt;"未依頼"),AND(G94="依頼した",OR(F94="",J94="未依頼"))),"要確認：依頼と回答の矛盾",IF(OR(AND(ISNUMBER(C94),ISNUMBER(D94),D94&lt;C94),AND(ISNUMBER(E94),E94&lt;0)),"要確認：必要時間・隻数",IF(OR(P94="未確認",G94="未確認",J94="未確認"),"要確認：未確認を含む","確認済")))))</f>
        <v/>
      </c>
    </row>
    <row r="95" spans="1:19" ht="24.95" customHeight="1" x14ac:dyDescent="0.2">
      <c r="A95" s="20"/>
      <c r="B95" s="7"/>
      <c r="C95" s="23"/>
      <c r="D95" s="23"/>
      <c r="E95" s="7"/>
      <c r="F95" s="7"/>
      <c r="G95" s="7"/>
      <c r="H95" s="23"/>
      <c r="I95" s="23"/>
      <c r="J95" s="7"/>
      <c r="K95" s="7"/>
      <c r="L95" s="7"/>
      <c r="M95" s="7"/>
      <c r="N95" s="7"/>
      <c r="O95" s="7"/>
      <c r="P95" s="7"/>
      <c r="Q95" s="7"/>
      <c r="R95" s="10" t="str">
        <f>IF(B95="","",IF(ISNUMBER(A95),YEAR(A95)-IF(MONTH(A95)&lt;4,1,0),""))</f>
        <v/>
      </c>
      <c r="S95" s="10" t="str">
        <f>IF(B95="","",IF(OR(NOT(ISNUMBER(A95)),G95="",J95="",O95="",P95="",N95=""),"要確認：基本項目不足",IF(OR(AND(G95="依頼しなかった",J95&lt;&gt;"未依頼"),AND(G95="依頼した",OR(F95="",J95="未依頼"))),"要確認：依頼と回答の矛盾",IF(OR(AND(ISNUMBER(C95),ISNUMBER(D95),D95&lt;C95),AND(ISNUMBER(E95),E95&lt;0)),"要確認：必要時間・隻数",IF(OR(P95="未確認",G95="未確認",J95="未確認"),"要確認：未確認を含む","確認済")))))</f>
        <v/>
      </c>
    </row>
    <row r="96" spans="1:19" ht="24.95" customHeight="1" x14ac:dyDescent="0.2">
      <c r="A96" s="20"/>
      <c r="B96" s="7"/>
      <c r="C96" s="23"/>
      <c r="D96" s="23"/>
      <c r="E96" s="7"/>
      <c r="F96" s="7"/>
      <c r="G96" s="7"/>
      <c r="H96" s="23"/>
      <c r="I96" s="23"/>
      <c r="J96" s="7"/>
      <c r="K96" s="7"/>
      <c r="L96" s="7"/>
      <c r="M96" s="7"/>
      <c r="N96" s="7"/>
      <c r="O96" s="7"/>
      <c r="P96" s="7"/>
      <c r="Q96" s="7"/>
      <c r="R96" s="10" t="str">
        <f>IF(B96="","",IF(ISNUMBER(A96),YEAR(A96)-IF(MONTH(A96)&lt;4,1,0),""))</f>
        <v/>
      </c>
      <c r="S96" s="10" t="str">
        <f>IF(B96="","",IF(OR(NOT(ISNUMBER(A96)),G96="",J96="",O96="",P96="",N96=""),"要確認：基本項目不足",IF(OR(AND(G96="依頼しなかった",J96&lt;&gt;"未依頼"),AND(G96="依頼した",OR(F96="",J96="未依頼"))),"要確認：依頼と回答の矛盾",IF(OR(AND(ISNUMBER(C96),ISNUMBER(D96),D96&lt;C96),AND(ISNUMBER(E96),E96&lt;0)),"要確認：必要時間・隻数",IF(OR(P96="未確認",G96="未確認",J96="未確認"),"要確認：未確認を含む","確認済")))))</f>
        <v/>
      </c>
    </row>
    <row r="97" spans="1:19" ht="24.95" customHeight="1" x14ac:dyDescent="0.2">
      <c r="A97" s="20"/>
      <c r="B97" s="7"/>
      <c r="C97" s="23"/>
      <c r="D97" s="23"/>
      <c r="E97" s="7"/>
      <c r="F97" s="7"/>
      <c r="G97" s="7"/>
      <c r="H97" s="23"/>
      <c r="I97" s="23"/>
      <c r="J97" s="7"/>
      <c r="K97" s="7"/>
      <c r="L97" s="7"/>
      <c r="M97" s="7"/>
      <c r="N97" s="7"/>
      <c r="O97" s="7"/>
      <c r="P97" s="7"/>
      <c r="Q97" s="7"/>
      <c r="R97" s="10" t="str">
        <f>IF(B97="","",IF(ISNUMBER(A97),YEAR(A97)-IF(MONTH(A97)&lt;4,1,0),""))</f>
        <v/>
      </c>
      <c r="S97" s="10" t="str">
        <f>IF(B97="","",IF(OR(NOT(ISNUMBER(A97)),G97="",J97="",O97="",P97="",N97=""),"要確認：基本項目不足",IF(OR(AND(G97="依頼しなかった",J97&lt;&gt;"未依頼"),AND(G97="依頼した",OR(F97="",J97="未依頼"))),"要確認：依頼と回答の矛盾",IF(OR(AND(ISNUMBER(C97),ISNUMBER(D97),D97&lt;C97),AND(ISNUMBER(E97),E97&lt;0)),"要確認：必要時間・隻数",IF(OR(P97="未確認",G97="未確認",J97="未確認"),"要確認：未確認を含む","確認済")))))</f>
        <v/>
      </c>
    </row>
    <row r="98" spans="1:19" ht="24.95" customHeight="1" x14ac:dyDescent="0.2">
      <c r="A98" s="20"/>
      <c r="B98" s="7"/>
      <c r="C98" s="23"/>
      <c r="D98" s="23"/>
      <c r="E98" s="7"/>
      <c r="F98" s="7"/>
      <c r="G98" s="7"/>
      <c r="H98" s="23"/>
      <c r="I98" s="23"/>
      <c r="J98" s="7"/>
      <c r="K98" s="7"/>
      <c r="L98" s="7"/>
      <c r="M98" s="7"/>
      <c r="N98" s="7"/>
      <c r="O98" s="7"/>
      <c r="P98" s="7"/>
      <c r="Q98" s="7"/>
      <c r="R98" s="10" t="str">
        <f>IF(B98="","",IF(ISNUMBER(A98),YEAR(A98)-IF(MONTH(A98)&lt;4,1,0),""))</f>
        <v/>
      </c>
      <c r="S98" s="10" t="str">
        <f>IF(B98="","",IF(OR(NOT(ISNUMBER(A98)),G98="",J98="",O98="",P98="",N98=""),"要確認：基本項目不足",IF(OR(AND(G98="依頼しなかった",J98&lt;&gt;"未依頼"),AND(G98="依頼した",OR(F98="",J98="未依頼"))),"要確認：依頼と回答の矛盾",IF(OR(AND(ISNUMBER(C98),ISNUMBER(D98),D98&lt;C98),AND(ISNUMBER(E98),E98&lt;0)),"要確認：必要時間・隻数",IF(OR(P98="未確認",G98="未確認",J98="未確認"),"要確認：未確認を含む","確認済")))))</f>
        <v/>
      </c>
    </row>
    <row r="99" spans="1:19" ht="24.95" customHeight="1" x14ac:dyDescent="0.2">
      <c r="A99" s="20"/>
      <c r="B99" s="7"/>
      <c r="C99" s="23"/>
      <c r="D99" s="23"/>
      <c r="E99" s="7"/>
      <c r="F99" s="7"/>
      <c r="G99" s="7"/>
      <c r="H99" s="23"/>
      <c r="I99" s="23"/>
      <c r="J99" s="7"/>
      <c r="K99" s="7"/>
      <c r="L99" s="7"/>
      <c r="M99" s="7"/>
      <c r="N99" s="7"/>
      <c r="O99" s="7"/>
      <c r="P99" s="7"/>
      <c r="Q99" s="7"/>
      <c r="R99" s="10" t="str">
        <f>IF(B99="","",IF(ISNUMBER(A99),YEAR(A99)-IF(MONTH(A99)&lt;4,1,0),""))</f>
        <v/>
      </c>
      <c r="S99" s="10" t="str">
        <f>IF(B99="","",IF(OR(NOT(ISNUMBER(A99)),G99="",J99="",O99="",P99="",N99=""),"要確認：基本項目不足",IF(OR(AND(G99="依頼しなかった",J99&lt;&gt;"未依頼"),AND(G99="依頼した",OR(F99="",J99="未依頼"))),"要確認：依頼と回答の矛盾",IF(OR(AND(ISNUMBER(C99),ISNUMBER(D99),D99&lt;C99),AND(ISNUMBER(E99),E99&lt;0)),"要確認：必要時間・隻数",IF(OR(P99="未確認",G99="未確認",J99="未確認"),"要確認：未確認を含む","確認済")))))</f>
        <v/>
      </c>
    </row>
    <row r="100" spans="1:19" ht="24.95" customHeight="1" x14ac:dyDescent="0.2">
      <c r="A100" s="20"/>
      <c r="B100" s="7"/>
      <c r="C100" s="23"/>
      <c r="D100" s="23"/>
      <c r="E100" s="7"/>
      <c r="F100" s="7"/>
      <c r="G100" s="7"/>
      <c r="H100" s="23"/>
      <c r="I100" s="23"/>
      <c r="J100" s="7"/>
      <c r="K100" s="7"/>
      <c r="L100" s="7"/>
      <c r="M100" s="7"/>
      <c r="N100" s="7"/>
      <c r="O100" s="7"/>
      <c r="P100" s="7"/>
      <c r="Q100" s="7"/>
      <c r="R100" s="10" t="str">
        <f>IF(B100="","",IF(ISNUMBER(A100),YEAR(A100)-IF(MONTH(A100)&lt;4,1,0),""))</f>
        <v/>
      </c>
      <c r="S100" s="10" t="str">
        <f>IF(B100="","",IF(OR(NOT(ISNUMBER(A100)),G100="",J100="",O100="",P100="",N100=""),"要確認：基本項目不足",IF(OR(AND(G100="依頼しなかった",J100&lt;&gt;"未依頼"),AND(G100="依頼した",OR(F100="",J100="未依頼"))),"要確認：依頼と回答の矛盾",IF(OR(AND(ISNUMBER(C100),ISNUMBER(D100),D100&lt;C100),AND(ISNUMBER(E100),E100&lt;0)),"要確認：必要時間・隻数",IF(OR(P100="未確認",G100="未確認",J100="未確認"),"要確認：未確認を含む","確認済")))))</f>
        <v/>
      </c>
    </row>
    <row r="101" spans="1:19" ht="24.95" customHeight="1" x14ac:dyDescent="0.2">
      <c r="A101" s="20"/>
      <c r="B101" s="7"/>
      <c r="C101" s="23"/>
      <c r="D101" s="23"/>
      <c r="E101" s="7"/>
      <c r="F101" s="7"/>
      <c r="G101" s="7"/>
      <c r="H101" s="23"/>
      <c r="I101" s="23"/>
      <c r="J101" s="7"/>
      <c r="K101" s="7"/>
      <c r="L101" s="7"/>
      <c r="M101" s="7"/>
      <c r="N101" s="7"/>
      <c r="O101" s="7"/>
      <c r="P101" s="7"/>
      <c r="Q101" s="7"/>
      <c r="R101" s="10" t="str">
        <f>IF(B101="","",IF(ISNUMBER(A101),YEAR(A101)-IF(MONTH(A101)&lt;4,1,0),""))</f>
        <v/>
      </c>
      <c r="S101" s="10" t="str">
        <f>IF(B101="","",IF(OR(NOT(ISNUMBER(A101)),G101="",J101="",O101="",P101="",N101=""),"要確認：基本項目不足",IF(OR(AND(G101="依頼しなかった",J101&lt;&gt;"未依頼"),AND(G101="依頼した",OR(F101="",J101="未依頼"))),"要確認：依頼と回答の矛盾",IF(OR(AND(ISNUMBER(C101),ISNUMBER(D101),D101&lt;C101),AND(ISNUMBER(E101),E101&lt;0)),"要確認：必要時間・隻数",IF(OR(P101="未確認",G101="未確認",J101="未確認"),"要確認：未確認を含む","確認済")))))</f>
        <v/>
      </c>
    </row>
    <row r="102" spans="1:19" ht="24.95" customHeight="1" x14ac:dyDescent="0.2">
      <c r="A102" s="20"/>
      <c r="B102" s="7"/>
      <c r="C102" s="23"/>
      <c r="D102" s="23"/>
      <c r="E102" s="7"/>
      <c r="F102" s="7"/>
      <c r="G102" s="7"/>
      <c r="H102" s="23"/>
      <c r="I102" s="23"/>
      <c r="J102" s="7"/>
      <c r="K102" s="7"/>
      <c r="L102" s="7"/>
      <c r="M102" s="7"/>
      <c r="N102" s="7"/>
      <c r="O102" s="7"/>
      <c r="P102" s="7"/>
      <c r="Q102" s="7"/>
      <c r="R102" s="10" t="str">
        <f>IF(B102="","",IF(ISNUMBER(A102),YEAR(A102)-IF(MONTH(A102)&lt;4,1,0),""))</f>
        <v/>
      </c>
      <c r="S102" s="10" t="str">
        <f>IF(B102="","",IF(OR(NOT(ISNUMBER(A102)),G102="",J102="",O102="",P102="",N102=""),"要確認：基本項目不足",IF(OR(AND(G102="依頼しなかった",J102&lt;&gt;"未依頼"),AND(G102="依頼した",OR(F102="",J102="未依頼"))),"要確認：依頼と回答の矛盾",IF(OR(AND(ISNUMBER(C102),ISNUMBER(D102),D102&lt;C102),AND(ISNUMBER(E102),E102&lt;0)),"要確認：必要時間・隻数",IF(OR(P102="未確認",G102="未確認",J102="未確認"),"要確認：未確認を含む","確認済")))))</f>
        <v/>
      </c>
    </row>
    <row r="103" spans="1:19" ht="24.95" customHeight="1" x14ac:dyDescent="0.2">
      <c r="A103" s="20"/>
      <c r="B103" s="7"/>
      <c r="C103" s="23"/>
      <c r="D103" s="23"/>
      <c r="E103" s="7"/>
      <c r="F103" s="7"/>
      <c r="G103" s="7"/>
      <c r="H103" s="23"/>
      <c r="I103" s="23"/>
      <c r="J103" s="7"/>
      <c r="K103" s="7"/>
      <c r="L103" s="7"/>
      <c r="M103" s="7"/>
      <c r="N103" s="7"/>
      <c r="O103" s="7"/>
      <c r="P103" s="7"/>
      <c r="Q103" s="7"/>
      <c r="R103" s="10" t="str">
        <f>IF(B103="","",IF(ISNUMBER(A103),YEAR(A103)-IF(MONTH(A103)&lt;4,1,0),""))</f>
        <v/>
      </c>
      <c r="S103" s="10" t="str">
        <f>IF(B103="","",IF(OR(NOT(ISNUMBER(A103)),G103="",J103="",O103="",P103="",N103=""),"要確認：基本項目不足",IF(OR(AND(G103="依頼しなかった",J103&lt;&gt;"未依頼"),AND(G103="依頼した",OR(F103="",J103="未依頼"))),"要確認：依頼と回答の矛盾",IF(OR(AND(ISNUMBER(C103),ISNUMBER(D103),D103&lt;C103),AND(ISNUMBER(E103),E103&lt;0)),"要確認：必要時間・隻数",IF(OR(P103="未確認",G103="未確認",J103="未確認"),"要確認：未確認を含む","確認済")))))</f>
        <v/>
      </c>
    </row>
    <row r="104" spans="1:19" ht="24.95" customHeight="1" x14ac:dyDescent="0.2">
      <c r="A104" s="20"/>
      <c r="B104" s="7"/>
      <c r="C104" s="23"/>
      <c r="D104" s="23"/>
      <c r="E104" s="7"/>
      <c r="F104" s="7"/>
      <c r="G104" s="7"/>
      <c r="H104" s="23"/>
      <c r="I104" s="23"/>
      <c r="J104" s="7"/>
      <c r="K104" s="7"/>
      <c r="L104" s="7"/>
      <c r="M104" s="7"/>
      <c r="N104" s="7"/>
      <c r="O104" s="7"/>
      <c r="P104" s="7"/>
      <c r="Q104" s="7"/>
      <c r="R104" s="10" t="str">
        <f>IF(B104="","",IF(ISNUMBER(A104),YEAR(A104)-IF(MONTH(A104)&lt;4,1,0),""))</f>
        <v/>
      </c>
      <c r="S104" s="10" t="str">
        <f>IF(B104="","",IF(OR(NOT(ISNUMBER(A104)),G104="",J104="",O104="",P104="",N104=""),"要確認：基本項目不足",IF(OR(AND(G104="依頼しなかった",J104&lt;&gt;"未依頼"),AND(G104="依頼した",OR(F104="",J104="未依頼"))),"要確認：依頼と回答の矛盾",IF(OR(AND(ISNUMBER(C104),ISNUMBER(D104),D104&lt;C104),AND(ISNUMBER(E104),E104&lt;0)),"要確認：必要時間・隻数",IF(OR(P104="未確認",G104="未確認",J104="未確認"),"要確認：未確認を含む","確認済")))))</f>
        <v/>
      </c>
    </row>
    <row r="105" spans="1:19" ht="24.95" customHeight="1" x14ac:dyDescent="0.2">
      <c r="A105" s="20"/>
      <c r="B105" s="7"/>
      <c r="C105" s="23"/>
      <c r="D105" s="23"/>
      <c r="E105" s="7"/>
      <c r="F105" s="7"/>
      <c r="G105" s="7"/>
      <c r="H105" s="23"/>
      <c r="I105" s="23"/>
      <c r="J105" s="7"/>
      <c r="K105" s="7"/>
      <c r="L105" s="7"/>
      <c r="M105" s="7"/>
      <c r="N105" s="7"/>
      <c r="O105" s="7"/>
      <c r="P105" s="7"/>
      <c r="Q105" s="7"/>
      <c r="R105" s="10" t="str">
        <f>IF(B105="","",IF(ISNUMBER(A105),YEAR(A105)-IF(MONTH(A105)&lt;4,1,0),""))</f>
        <v/>
      </c>
      <c r="S105" s="10" t="str">
        <f>IF(B105="","",IF(OR(NOT(ISNUMBER(A105)),G105="",J105="",O105="",P105="",N105=""),"要確認：基本項目不足",IF(OR(AND(G105="依頼しなかった",J105&lt;&gt;"未依頼"),AND(G105="依頼した",OR(F105="",J105="未依頼"))),"要確認：依頼と回答の矛盾",IF(OR(AND(ISNUMBER(C105),ISNUMBER(D105),D105&lt;C105),AND(ISNUMBER(E105),E105&lt;0)),"要確認：必要時間・隻数",IF(OR(P105="未確認",G105="未確認",J105="未確認"),"要確認：未確認を含む","確認済")))))</f>
        <v/>
      </c>
    </row>
    <row r="106" spans="1:19" ht="24.95" customHeight="1" x14ac:dyDescent="0.2">
      <c r="A106" s="20"/>
      <c r="B106" s="7"/>
      <c r="C106" s="23"/>
      <c r="D106" s="23"/>
      <c r="E106" s="7"/>
      <c r="F106" s="7"/>
      <c r="G106" s="7"/>
      <c r="H106" s="23"/>
      <c r="I106" s="23"/>
      <c r="J106" s="7"/>
      <c r="K106" s="7"/>
      <c r="L106" s="7"/>
      <c r="M106" s="7"/>
      <c r="N106" s="7"/>
      <c r="O106" s="7"/>
      <c r="P106" s="7"/>
      <c r="Q106" s="7"/>
      <c r="R106" s="10" t="str">
        <f>IF(B106="","",IF(ISNUMBER(A106),YEAR(A106)-IF(MONTH(A106)&lt;4,1,0),""))</f>
        <v/>
      </c>
      <c r="S106" s="10" t="str">
        <f>IF(B106="","",IF(OR(NOT(ISNUMBER(A106)),G106="",J106="",O106="",P106="",N106=""),"要確認：基本項目不足",IF(OR(AND(G106="依頼しなかった",J106&lt;&gt;"未依頼"),AND(G106="依頼した",OR(F106="",J106="未依頼"))),"要確認：依頼と回答の矛盾",IF(OR(AND(ISNUMBER(C106),ISNUMBER(D106),D106&lt;C106),AND(ISNUMBER(E106),E106&lt;0)),"要確認：必要時間・隻数",IF(OR(P106="未確認",G106="未確認",J106="未確認"),"要確認：未確認を含む","確認済")))))</f>
        <v/>
      </c>
    </row>
    <row r="107" spans="1:19" ht="24.95" customHeight="1" x14ac:dyDescent="0.2">
      <c r="A107" s="20"/>
      <c r="B107" s="7"/>
      <c r="C107" s="23"/>
      <c r="D107" s="23"/>
      <c r="E107" s="7"/>
      <c r="F107" s="7"/>
      <c r="G107" s="7"/>
      <c r="H107" s="23"/>
      <c r="I107" s="23"/>
      <c r="J107" s="7"/>
      <c r="K107" s="7"/>
      <c r="L107" s="7"/>
      <c r="M107" s="7"/>
      <c r="N107" s="7"/>
      <c r="O107" s="7"/>
      <c r="P107" s="7"/>
      <c r="Q107" s="7"/>
      <c r="R107" s="10" t="str">
        <f>IF(B107="","",IF(ISNUMBER(A107),YEAR(A107)-IF(MONTH(A107)&lt;4,1,0),""))</f>
        <v/>
      </c>
      <c r="S107" s="10" t="str">
        <f>IF(B107="","",IF(OR(NOT(ISNUMBER(A107)),G107="",J107="",O107="",P107="",N107=""),"要確認：基本項目不足",IF(OR(AND(G107="依頼しなかった",J107&lt;&gt;"未依頼"),AND(G107="依頼した",OR(F107="",J107="未依頼"))),"要確認：依頼と回答の矛盾",IF(OR(AND(ISNUMBER(C107),ISNUMBER(D107),D107&lt;C107),AND(ISNUMBER(E107),E107&lt;0)),"要確認：必要時間・隻数",IF(OR(P107="未確認",G107="未確認",J107="未確認"),"要確認：未確認を含む","確認済")))))</f>
        <v/>
      </c>
    </row>
    <row r="108" spans="1:19" ht="24.95" customHeight="1" x14ac:dyDescent="0.2">
      <c r="A108" s="20"/>
      <c r="B108" s="7"/>
      <c r="C108" s="23"/>
      <c r="D108" s="23"/>
      <c r="E108" s="7"/>
      <c r="F108" s="7"/>
      <c r="G108" s="7"/>
      <c r="H108" s="23"/>
      <c r="I108" s="23"/>
      <c r="J108" s="7"/>
      <c r="K108" s="7"/>
      <c r="L108" s="7"/>
      <c r="M108" s="7"/>
      <c r="N108" s="7"/>
      <c r="O108" s="7"/>
      <c r="P108" s="7"/>
      <c r="Q108" s="7"/>
      <c r="R108" s="10" t="str">
        <f>IF(B108="","",IF(ISNUMBER(A108),YEAR(A108)-IF(MONTH(A108)&lt;4,1,0),""))</f>
        <v/>
      </c>
      <c r="S108" s="10" t="str">
        <f>IF(B108="","",IF(OR(NOT(ISNUMBER(A108)),G108="",J108="",O108="",P108="",N108=""),"要確認：基本項目不足",IF(OR(AND(G108="依頼しなかった",J108&lt;&gt;"未依頼"),AND(G108="依頼した",OR(F108="",J108="未依頼"))),"要確認：依頼と回答の矛盾",IF(OR(AND(ISNUMBER(C108),ISNUMBER(D108),D108&lt;C108),AND(ISNUMBER(E108),E108&lt;0)),"要確認：必要時間・隻数",IF(OR(P108="未確認",G108="未確認",J108="未確認"),"要確認：未確認を含む","確認済")))))</f>
        <v/>
      </c>
    </row>
    <row r="109" spans="1:19" ht="24.95" customHeight="1" x14ac:dyDescent="0.2">
      <c r="A109" s="20"/>
      <c r="B109" s="7"/>
      <c r="C109" s="23"/>
      <c r="D109" s="23"/>
      <c r="E109" s="7"/>
      <c r="F109" s="7"/>
      <c r="G109" s="7"/>
      <c r="H109" s="23"/>
      <c r="I109" s="23"/>
      <c r="J109" s="7"/>
      <c r="K109" s="7"/>
      <c r="L109" s="7"/>
      <c r="M109" s="7"/>
      <c r="N109" s="7"/>
      <c r="O109" s="7"/>
      <c r="P109" s="7"/>
      <c r="Q109" s="7"/>
      <c r="R109" s="10" t="str">
        <f>IF(B109="","",IF(ISNUMBER(A109),YEAR(A109)-IF(MONTH(A109)&lt;4,1,0),""))</f>
        <v/>
      </c>
      <c r="S109" s="10" t="str">
        <f>IF(B109="","",IF(OR(NOT(ISNUMBER(A109)),G109="",J109="",O109="",P109="",N109=""),"要確認：基本項目不足",IF(OR(AND(G109="依頼しなかった",J109&lt;&gt;"未依頼"),AND(G109="依頼した",OR(F109="",J109="未依頼"))),"要確認：依頼と回答の矛盾",IF(OR(AND(ISNUMBER(C109),ISNUMBER(D109),D109&lt;C109),AND(ISNUMBER(E109),E109&lt;0)),"要確認：必要時間・隻数",IF(OR(P109="未確認",G109="未確認",J109="未確認"),"要確認：未確認を含む","確認済")))))</f>
        <v/>
      </c>
    </row>
    <row r="110" spans="1:19" ht="24.95" customHeight="1" x14ac:dyDescent="0.2">
      <c r="A110" s="20"/>
      <c r="B110" s="7"/>
      <c r="C110" s="23"/>
      <c r="D110" s="23"/>
      <c r="E110" s="7"/>
      <c r="F110" s="7"/>
      <c r="G110" s="7"/>
      <c r="H110" s="23"/>
      <c r="I110" s="23"/>
      <c r="J110" s="7"/>
      <c r="K110" s="7"/>
      <c r="L110" s="7"/>
      <c r="M110" s="7"/>
      <c r="N110" s="7"/>
      <c r="O110" s="7"/>
      <c r="P110" s="7"/>
      <c r="Q110" s="7"/>
      <c r="R110" s="10" t="str">
        <f>IF(B110="","",IF(ISNUMBER(A110),YEAR(A110)-IF(MONTH(A110)&lt;4,1,0),""))</f>
        <v/>
      </c>
      <c r="S110" s="10" t="str">
        <f>IF(B110="","",IF(OR(NOT(ISNUMBER(A110)),G110="",J110="",O110="",P110="",N110=""),"要確認：基本項目不足",IF(OR(AND(G110="依頼しなかった",J110&lt;&gt;"未依頼"),AND(G110="依頼した",OR(F110="",J110="未依頼"))),"要確認：依頼と回答の矛盾",IF(OR(AND(ISNUMBER(C110),ISNUMBER(D110),D110&lt;C110),AND(ISNUMBER(E110),E110&lt;0)),"要確認：必要時間・隻数",IF(OR(P110="未確認",G110="未確認",J110="未確認"),"要確認：未確認を含む","確認済")))))</f>
        <v/>
      </c>
    </row>
    <row r="111" spans="1:19" ht="24.95" customHeight="1" x14ac:dyDescent="0.2">
      <c r="A111" s="20"/>
      <c r="B111" s="7"/>
      <c r="C111" s="23"/>
      <c r="D111" s="23"/>
      <c r="E111" s="7"/>
      <c r="F111" s="7"/>
      <c r="G111" s="7"/>
      <c r="H111" s="23"/>
      <c r="I111" s="23"/>
      <c r="J111" s="7"/>
      <c r="K111" s="7"/>
      <c r="L111" s="7"/>
      <c r="M111" s="7"/>
      <c r="N111" s="7"/>
      <c r="O111" s="7"/>
      <c r="P111" s="7"/>
      <c r="Q111" s="7"/>
      <c r="R111" s="10" t="str">
        <f>IF(B111="","",IF(ISNUMBER(A111),YEAR(A111)-IF(MONTH(A111)&lt;4,1,0),""))</f>
        <v/>
      </c>
      <c r="S111" s="10" t="str">
        <f>IF(B111="","",IF(OR(NOT(ISNUMBER(A111)),G111="",J111="",O111="",P111="",N111=""),"要確認：基本項目不足",IF(OR(AND(G111="依頼しなかった",J111&lt;&gt;"未依頼"),AND(G111="依頼した",OR(F111="",J111="未依頼"))),"要確認：依頼と回答の矛盾",IF(OR(AND(ISNUMBER(C111),ISNUMBER(D111),D111&lt;C111),AND(ISNUMBER(E111),E111&lt;0)),"要確認：必要時間・隻数",IF(OR(P111="未確認",G111="未確認",J111="未確認"),"要確認：未確認を含む","確認済")))))</f>
        <v/>
      </c>
    </row>
    <row r="112" spans="1:19" ht="24.95" customHeight="1" x14ac:dyDescent="0.2">
      <c r="A112" s="20"/>
      <c r="B112" s="7"/>
      <c r="C112" s="23"/>
      <c r="D112" s="23"/>
      <c r="E112" s="7"/>
      <c r="F112" s="7"/>
      <c r="G112" s="7"/>
      <c r="H112" s="23"/>
      <c r="I112" s="23"/>
      <c r="J112" s="7"/>
      <c r="K112" s="7"/>
      <c r="L112" s="7"/>
      <c r="M112" s="7"/>
      <c r="N112" s="7"/>
      <c r="O112" s="7"/>
      <c r="P112" s="7"/>
      <c r="Q112" s="7"/>
      <c r="R112" s="10" t="str">
        <f>IF(B112="","",IF(ISNUMBER(A112),YEAR(A112)-IF(MONTH(A112)&lt;4,1,0),""))</f>
        <v/>
      </c>
      <c r="S112" s="10" t="str">
        <f>IF(B112="","",IF(OR(NOT(ISNUMBER(A112)),G112="",J112="",O112="",P112="",N112=""),"要確認：基本項目不足",IF(OR(AND(G112="依頼しなかった",J112&lt;&gt;"未依頼"),AND(G112="依頼した",OR(F112="",J112="未依頼"))),"要確認：依頼と回答の矛盾",IF(OR(AND(ISNUMBER(C112),ISNUMBER(D112),D112&lt;C112),AND(ISNUMBER(E112),E112&lt;0)),"要確認：必要時間・隻数",IF(OR(P112="未確認",G112="未確認",J112="未確認"),"要確認：未確認を含む","確認済")))))</f>
        <v/>
      </c>
    </row>
    <row r="113" spans="1:19" ht="24.95" customHeight="1" x14ac:dyDescent="0.2">
      <c r="A113" s="20"/>
      <c r="B113" s="7"/>
      <c r="C113" s="23"/>
      <c r="D113" s="23"/>
      <c r="E113" s="7"/>
      <c r="F113" s="7"/>
      <c r="G113" s="7"/>
      <c r="H113" s="23"/>
      <c r="I113" s="23"/>
      <c r="J113" s="7"/>
      <c r="K113" s="7"/>
      <c r="L113" s="7"/>
      <c r="M113" s="7"/>
      <c r="N113" s="7"/>
      <c r="O113" s="7"/>
      <c r="P113" s="7"/>
      <c r="Q113" s="7"/>
      <c r="R113" s="10" t="str">
        <f>IF(B113="","",IF(ISNUMBER(A113),YEAR(A113)-IF(MONTH(A113)&lt;4,1,0),""))</f>
        <v/>
      </c>
      <c r="S113" s="10" t="str">
        <f>IF(B113="","",IF(OR(NOT(ISNUMBER(A113)),G113="",J113="",O113="",P113="",N113=""),"要確認：基本項目不足",IF(OR(AND(G113="依頼しなかった",J113&lt;&gt;"未依頼"),AND(G113="依頼した",OR(F113="",J113="未依頼"))),"要確認：依頼と回答の矛盾",IF(OR(AND(ISNUMBER(C113),ISNUMBER(D113),D113&lt;C113),AND(ISNUMBER(E113),E113&lt;0)),"要確認：必要時間・隻数",IF(OR(P113="未確認",G113="未確認",J113="未確認"),"要確認：未確認を含む","確認済")))))</f>
        <v/>
      </c>
    </row>
    <row r="114" spans="1:19" ht="24.95" customHeight="1" x14ac:dyDescent="0.2">
      <c r="A114" s="20"/>
      <c r="B114" s="7"/>
      <c r="C114" s="23"/>
      <c r="D114" s="23"/>
      <c r="E114" s="7"/>
      <c r="F114" s="7"/>
      <c r="G114" s="7"/>
      <c r="H114" s="23"/>
      <c r="I114" s="23"/>
      <c r="J114" s="7"/>
      <c r="K114" s="7"/>
      <c r="L114" s="7"/>
      <c r="M114" s="7"/>
      <c r="N114" s="7"/>
      <c r="O114" s="7"/>
      <c r="P114" s="7"/>
      <c r="Q114" s="7"/>
      <c r="R114" s="10" t="str">
        <f>IF(B114="","",IF(ISNUMBER(A114),YEAR(A114)-IF(MONTH(A114)&lt;4,1,0),""))</f>
        <v/>
      </c>
      <c r="S114" s="10" t="str">
        <f>IF(B114="","",IF(OR(NOT(ISNUMBER(A114)),G114="",J114="",O114="",P114="",N114=""),"要確認：基本項目不足",IF(OR(AND(G114="依頼しなかった",J114&lt;&gt;"未依頼"),AND(G114="依頼した",OR(F114="",J114="未依頼"))),"要確認：依頼と回答の矛盾",IF(OR(AND(ISNUMBER(C114),ISNUMBER(D114),D114&lt;C114),AND(ISNUMBER(E114),E114&lt;0)),"要確認：必要時間・隻数",IF(OR(P114="未確認",G114="未確認",J114="未確認"),"要確認：未確認を含む","確認済")))))</f>
        <v/>
      </c>
    </row>
    <row r="115" spans="1:19" ht="24.95" customHeight="1" x14ac:dyDescent="0.2">
      <c r="A115" s="20"/>
      <c r="B115" s="7"/>
      <c r="C115" s="23"/>
      <c r="D115" s="23"/>
      <c r="E115" s="7"/>
      <c r="F115" s="7"/>
      <c r="G115" s="7"/>
      <c r="H115" s="23"/>
      <c r="I115" s="23"/>
      <c r="J115" s="7"/>
      <c r="K115" s="7"/>
      <c r="L115" s="7"/>
      <c r="M115" s="7"/>
      <c r="N115" s="7"/>
      <c r="O115" s="7"/>
      <c r="P115" s="7"/>
      <c r="Q115" s="7"/>
      <c r="R115" s="10" t="str">
        <f>IF(B115="","",IF(ISNUMBER(A115),YEAR(A115)-IF(MONTH(A115)&lt;4,1,0),""))</f>
        <v/>
      </c>
      <c r="S115" s="10" t="str">
        <f>IF(B115="","",IF(OR(NOT(ISNUMBER(A115)),G115="",J115="",O115="",P115="",N115=""),"要確認：基本項目不足",IF(OR(AND(G115="依頼しなかった",J115&lt;&gt;"未依頼"),AND(G115="依頼した",OR(F115="",J115="未依頼"))),"要確認：依頼と回答の矛盾",IF(OR(AND(ISNUMBER(C115),ISNUMBER(D115),D115&lt;C115),AND(ISNUMBER(E115),E115&lt;0)),"要確認：必要時間・隻数",IF(OR(P115="未確認",G115="未確認",J115="未確認"),"要確認：未確認を含む","確認済")))))</f>
        <v/>
      </c>
    </row>
    <row r="116" spans="1:19" ht="24.95" customHeight="1" x14ac:dyDescent="0.2">
      <c r="A116" s="20"/>
      <c r="B116" s="7"/>
      <c r="C116" s="23"/>
      <c r="D116" s="23"/>
      <c r="E116" s="7"/>
      <c r="F116" s="7"/>
      <c r="G116" s="7"/>
      <c r="H116" s="23"/>
      <c r="I116" s="23"/>
      <c r="J116" s="7"/>
      <c r="K116" s="7"/>
      <c r="L116" s="7"/>
      <c r="M116" s="7"/>
      <c r="N116" s="7"/>
      <c r="O116" s="7"/>
      <c r="P116" s="7"/>
      <c r="Q116" s="7"/>
      <c r="R116" s="10" t="str">
        <f>IF(B116="","",IF(ISNUMBER(A116),YEAR(A116)-IF(MONTH(A116)&lt;4,1,0),""))</f>
        <v/>
      </c>
      <c r="S116" s="10" t="str">
        <f>IF(B116="","",IF(OR(NOT(ISNUMBER(A116)),G116="",J116="",O116="",P116="",N116=""),"要確認：基本項目不足",IF(OR(AND(G116="依頼しなかった",J116&lt;&gt;"未依頼"),AND(G116="依頼した",OR(F116="",J116="未依頼"))),"要確認：依頼と回答の矛盾",IF(OR(AND(ISNUMBER(C116),ISNUMBER(D116),D116&lt;C116),AND(ISNUMBER(E116),E116&lt;0)),"要確認：必要時間・隻数",IF(OR(P116="未確認",G116="未確認",J116="未確認"),"要確認：未確認を含む","確認済")))))</f>
        <v/>
      </c>
    </row>
    <row r="117" spans="1:19" ht="24.95" customHeight="1" x14ac:dyDescent="0.2">
      <c r="A117" s="20"/>
      <c r="B117" s="7"/>
      <c r="C117" s="23"/>
      <c r="D117" s="23"/>
      <c r="E117" s="7"/>
      <c r="F117" s="7"/>
      <c r="G117" s="7"/>
      <c r="H117" s="23"/>
      <c r="I117" s="23"/>
      <c r="J117" s="7"/>
      <c r="K117" s="7"/>
      <c r="L117" s="7"/>
      <c r="M117" s="7"/>
      <c r="N117" s="7"/>
      <c r="O117" s="7"/>
      <c r="P117" s="7"/>
      <c r="Q117" s="7"/>
      <c r="R117" s="10" t="str">
        <f>IF(B117="","",IF(ISNUMBER(A117),YEAR(A117)-IF(MONTH(A117)&lt;4,1,0),""))</f>
        <v/>
      </c>
      <c r="S117" s="10" t="str">
        <f>IF(B117="","",IF(OR(NOT(ISNUMBER(A117)),G117="",J117="",O117="",P117="",N117=""),"要確認：基本項目不足",IF(OR(AND(G117="依頼しなかった",J117&lt;&gt;"未依頼"),AND(G117="依頼した",OR(F117="",J117="未依頼"))),"要確認：依頼と回答の矛盾",IF(OR(AND(ISNUMBER(C117),ISNUMBER(D117),D117&lt;C117),AND(ISNUMBER(E117),E117&lt;0)),"要確認：必要時間・隻数",IF(OR(P117="未確認",G117="未確認",J117="未確認"),"要確認：未確認を含む","確認済")))))</f>
        <v/>
      </c>
    </row>
    <row r="118" spans="1:19" ht="24.95" customHeight="1" x14ac:dyDescent="0.2">
      <c r="A118" s="20"/>
      <c r="B118" s="7"/>
      <c r="C118" s="23"/>
      <c r="D118" s="23"/>
      <c r="E118" s="7"/>
      <c r="F118" s="7"/>
      <c r="G118" s="7"/>
      <c r="H118" s="23"/>
      <c r="I118" s="23"/>
      <c r="J118" s="7"/>
      <c r="K118" s="7"/>
      <c r="L118" s="7"/>
      <c r="M118" s="7"/>
      <c r="N118" s="7"/>
      <c r="O118" s="7"/>
      <c r="P118" s="7"/>
      <c r="Q118" s="7"/>
      <c r="R118" s="10" t="str">
        <f>IF(B118="","",IF(ISNUMBER(A118),YEAR(A118)-IF(MONTH(A118)&lt;4,1,0),""))</f>
        <v/>
      </c>
      <c r="S118" s="10" t="str">
        <f>IF(B118="","",IF(OR(NOT(ISNUMBER(A118)),G118="",J118="",O118="",P118="",N118=""),"要確認：基本項目不足",IF(OR(AND(G118="依頼しなかった",J118&lt;&gt;"未依頼"),AND(G118="依頼した",OR(F118="",J118="未依頼"))),"要確認：依頼と回答の矛盾",IF(OR(AND(ISNUMBER(C118),ISNUMBER(D118),D118&lt;C118),AND(ISNUMBER(E118),E118&lt;0)),"要確認：必要時間・隻数",IF(OR(P118="未確認",G118="未確認",J118="未確認"),"要確認：未確認を含む","確認済")))))</f>
        <v/>
      </c>
    </row>
    <row r="119" spans="1:19" ht="24.95" customHeight="1" x14ac:dyDescent="0.2">
      <c r="A119" s="20"/>
      <c r="B119" s="7"/>
      <c r="C119" s="23"/>
      <c r="D119" s="23"/>
      <c r="E119" s="7"/>
      <c r="F119" s="7"/>
      <c r="G119" s="7"/>
      <c r="H119" s="23"/>
      <c r="I119" s="23"/>
      <c r="J119" s="7"/>
      <c r="K119" s="7"/>
      <c r="L119" s="7"/>
      <c r="M119" s="7"/>
      <c r="N119" s="7"/>
      <c r="O119" s="7"/>
      <c r="P119" s="7"/>
      <c r="Q119" s="7"/>
      <c r="R119" s="10" t="str">
        <f>IF(B119="","",IF(ISNUMBER(A119),YEAR(A119)-IF(MONTH(A119)&lt;4,1,0),""))</f>
        <v/>
      </c>
      <c r="S119" s="10" t="str">
        <f>IF(B119="","",IF(OR(NOT(ISNUMBER(A119)),G119="",J119="",O119="",P119="",N119=""),"要確認：基本項目不足",IF(OR(AND(G119="依頼しなかった",J119&lt;&gt;"未依頼"),AND(G119="依頼した",OR(F119="",J119="未依頼"))),"要確認：依頼と回答の矛盾",IF(OR(AND(ISNUMBER(C119),ISNUMBER(D119),D119&lt;C119),AND(ISNUMBER(E119),E119&lt;0)),"要確認：必要時間・隻数",IF(OR(P119="未確認",G119="未確認",J119="未確認"),"要確認：未確認を含む","確認済")))))</f>
        <v/>
      </c>
    </row>
    <row r="120" spans="1:19" ht="24.95" customHeight="1" x14ac:dyDescent="0.2">
      <c r="A120" s="20"/>
      <c r="B120" s="7"/>
      <c r="C120" s="23"/>
      <c r="D120" s="23"/>
      <c r="E120" s="7"/>
      <c r="F120" s="7"/>
      <c r="G120" s="7"/>
      <c r="H120" s="23"/>
      <c r="I120" s="23"/>
      <c r="J120" s="7"/>
      <c r="K120" s="7"/>
      <c r="L120" s="7"/>
      <c r="M120" s="7"/>
      <c r="N120" s="7"/>
      <c r="O120" s="7"/>
      <c r="P120" s="7"/>
      <c r="Q120" s="7"/>
      <c r="R120" s="10" t="str">
        <f>IF(B120="","",IF(ISNUMBER(A120),YEAR(A120)-IF(MONTH(A120)&lt;4,1,0),""))</f>
        <v/>
      </c>
      <c r="S120" s="10" t="str">
        <f>IF(B120="","",IF(OR(NOT(ISNUMBER(A120)),G120="",J120="",O120="",P120="",N120=""),"要確認：基本項目不足",IF(OR(AND(G120="依頼しなかった",J120&lt;&gt;"未依頼"),AND(G120="依頼した",OR(F120="",J120="未依頼"))),"要確認：依頼と回答の矛盾",IF(OR(AND(ISNUMBER(C120),ISNUMBER(D120),D120&lt;C120),AND(ISNUMBER(E120),E120&lt;0)),"要確認：必要時間・隻数",IF(OR(P120="未確認",G120="未確認",J120="未確認"),"要確認：未確認を含む","確認済")))))</f>
        <v/>
      </c>
    </row>
    <row r="121" spans="1:19" ht="24.95" customHeight="1" x14ac:dyDescent="0.2">
      <c r="A121" s="20"/>
      <c r="B121" s="7"/>
      <c r="C121" s="23"/>
      <c r="D121" s="23"/>
      <c r="E121" s="7"/>
      <c r="F121" s="7"/>
      <c r="G121" s="7"/>
      <c r="H121" s="23"/>
      <c r="I121" s="23"/>
      <c r="J121" s="7"/>
      <c r="K121" s="7"/>
      <c r="L121" s="7"/>
      <c r="M121" s="7"/>
      <c r="N121" s="7"/>
      <c r="O121" s="7"/>
      <c r="P121" s="7"/>
      <c r="Q121" s="7"/>
      <c r="R121" s="10" t="str">
        <f>IF(B121="","",IF(ISNUMBER(A121),YEAR(A121)-IF(MONTH(A121)&lt;4,1,0),""))</f>
        <v/>
      </c>
      <c r="S121" s="10" t="str">
        <f>IF(B121="","",IF(OR(NOT(ISNUMBER(A121)),G121="",J121="",O121="",P121="",N121=""),"要確認：基本項目不足",IF(OR(AND(G121="依頼しなかった",J121&lt;&gt;"未依頼"),AND(G121="依頼した",OR(F121="",J121="未依頼"))),"要確認：依頼と回答の矛盾",IF(OR(AND(ISNUMBER(C121),ISNUMBER(D121),D121&lt;C121),AND(ISNUMBER(E121),E121&lt;0)),"要確認：必要時間・隻数",IF(OR(P121="未確認",G121="未確認",J121="未確認"),"要確認：未確認を含む","確認済")))))</f>
        <v/>
      </c>
    </row>
    <row r="122" spans="1:19" ht="24.95" customHeight="1" x14ac:dyDescent="0.2">
      <c r="A122" s="20"/>
      <c r="B122" s="7"/>
      <c r="C122" s="23"/>
      <c r="D122" s="23"/>
      <c r="E122" s="7"/>
      <c r="F122" s="7"/>
      <c r="G122" s="7"/>
      <c r="H122" s="23"/>
      <c r="I122" s="23"/>
      <c r="J122" s="7"/>
      <c r="K122" s="7"/>
      <c r="L122" s="7"/>
      <c r="M122" s="7"/>
      <c r="N122" s="7"/>
      <c r="O122" s="7"/>
      <c r="P122" s="7"/>
      <c r="Q122" s="7"/>
      <c r="R122" s="10" t="str">
        <f>IF(B122="","",IF(ISNUMBER(A122),YEAR(A122)-IF(MONTH(A122)&lt;4,1,0),""))</f>
        <v/>
      </c>
      <c r="S122" s="10" t="str">
        <f>IF(B122="","",IF(OR(NOT(ISNUMBER(A122)),G122="",J122="",O122="",P122="",N122=""),"要確認：基本項目不足",IF(OR(AND(G122="依頼しなかった",J122&lt;&gt;"未依頼"),AND(G122="依頼した",OR(F122="",J122="未依頼"))),"要確認：依頼と回答の矛盾",IF(OR(AND(ISNUMBER(C122),ISNUMBER(D122),D122&lt;C122),AND(ISNUMBER(E122),E122&lt;0)),"要確認：必要時間・隻数",IF(OR(P122="未確認",G122="未確認",J122="未確認"),"要確認：未確認を含む","確認済")))))</f>
        <v/>
      </c>
    </row>
    <row r="123" spans="1:19" ht="24.95" customHeight="1" x14ac:dyDescent="0.2">
      <c r="A123" s="20"/>
      <c r="B123" s="7"/>
      <c r="C123" s="23"/>
      <c r="D123" s="23"/>
      <c r="E123" s="7"/>
      <c r="F123" s="7"/>
      <c r="G123" s="7"/>
      <c r="H123" s="23"/>
      <c r="I123" s="23"/>
      <c r="J123" s="7"/>
      <c r="K123" s="7"/>
      <c r="L123" s="7"/>
      <c r="M123" s="7"/>
      <c r="N123" s="7"/>
      <c r="O123" s="7"/>
      <c r="P123" s="7"/>
      <c r="Q123" s="7"/>
      <c r="R123" s="10" t="str">
        <f>IF(B123="","",IF(ISNUMBER(A123),YEAR(A123)-IF(MONTH(A123)&lt;4,1,0),""))</f>
        <v/>
      </c>
      <c r="S123" s="10" t="str">
        <f>IF(B123="","",IF(OR(NOT(ISNUMBER(A123)),G123="",J123="",O123="",P123="",N123=""),"要確認：基本項目不足",IF(OR(AND(G123="依頼しなかった",J123&lt;&gt;"未依頼"),AND(G123="依頼した",OR(F123="",J123="未依頼"))),"要確認：依頼と回答の矛盾",IF(OR(AND(ISNUMBER(C123),ISNUMBER(D123),D123&lt;C123),AND(ISNUMBER(E123),E123&lt;0)),"要確認：必要時間・隻数",IF(OR(P123="未確認",G123="未確認",J123="未確認"),"要確認：未確認を含む","確認済")))))</f>
        <v/>
      </c>
    </row>
    <row r="124" spans="1:19" ht="24.95" customHeight="1" x14ac:dyDescent="0.2">
      <c r="A124" s="20"/>
      <c r="B124" s="7"/>
      <c r="C124" s="23"/>
      <c r="D124" s="23"/>
      <c r="E124" s="7"/>
      <c r="F124" s="7"/>
      <c r="G124" s="7"/>
      <c r="H124" s="23"/>
      <c r="I124" s="23"/>
      <c r="J124" s="7"/>
      <c r="K124" s="7"/>
      <c r="L124" s="7"/>
      <c r="M124" s="7"/>
      <c r="N124" s="7"/>
      <c r="O124" s="7"/>
      <c r="P124" s="7"/>
      <c r="Q124" s="7"/>
      <c r="R124" s="10" t="str">
        <f>IF(B124="","",IF(ISNUMBER(A124),YEAR(A124)-IF(MONTH(A124)&lt;4,1,0),""))</f>
        <v/>
      </c>
      <c r="S124" s="10" t="str">
        <f>IF(B124="","",IF(OR(NOT(ISNUMBER(A124)),G124="",J124="",O124="",P124="",N124=""),"要確認：基本項目不足",IF(OR(AND(G124="依頼しなかった",J124&lt;&gt;"未依頼"),AND(G124="依頼した",OR(F124="",J124="未依頼"))),"要確認：依頼と回答の矛盾",IF(OR(AND(ISNUMBER(C124),ISNUMBER(D124),D124&lt;C124),AND(ISNUMBER(E124),E124&lt;0)),"要確認：必要時間・隻数",IF(OR(P124="未確認",G124="未確認",J124="未確認"),"要確認：未確認を含む","確認済")))))</f>
        <v/>
      </c>
    </row>
    <row r="125" spans="1:19" ht="24.95" customHeight="1" x14ac:dyDescent="0.2">
      <c r="A125" s="20"/>
      <c r="B125" s="7"/>
      <c r="C125" s="23"/>
      <c r="D125" s="23"/>
      <c r="E125" s="7"/>
      <c r="F125" s="7"/>
      <c r="G125" s="7"/>
      <c r="H125" s="23"/>
      <c r="I125" s="23"/>
      <c r="J125" s="7"/>
      <c r="K125" s="7"/>
      <c r="L125" s="7"/>
      <c r="M125" s="7"/>
      <c r="N125" s="7"/>
      <c r="O125" s="7"/>
      <c r="P125" s="7"/>
      <c r="Q125" s="7"/>
      <c r="R125" s="10" t="str">
        <f>IF(B125="","",IF(ISNUMBER(A125),YEAR(A125)-IF(MONTH(A125)&lt;4,1,0),""))</f>
        <v/>
      </c>
      <c r="S125" s="10" t="str">
        <f>IF(B125="","",IF(OR(NOT(ISNUMBER(A125)),G125="",J125="",O125="",P125="",N125=""),"要確認：基本項目不足",IF(OR(AND(G125="依頼しなかった",J125&lt;&gt;"未依頼"),AND(G125="依頼した",OR(F125="",J125="未依頼"))),"要確認：依頼と回答の矛盾",IF(OR(AND(ISNUMBER(C125),ISNUMBER(D125),D125&lt;C125),AND(ISNUMBER(E125),E125&lt;0)),"要確認：必要時間・隻数",IF(OR(P125="未確認",G125="未確認",J125="未確認"),"要確認：未確認を含む","確認済")))))</f>
        <v/>
      </c>
    </row>
    <row r="126" spans="1:19" ht="24.95" customHeight="1" x14ac:dyDescent="0.2">
      <c r="A126" s="20"/>
      <c r="B126" s="7"/>
      <c r="C126" s="23"/>
      <c r="D126" s="23"/>
      <c r="E126" s="7"/>
      <c r="F126" s="7"/>
      <c r="G126" s="7"/>
      <c r="H126" s="23"/>
      <c r="I126" s="23"/>
      <c r="J126" s="7"/>
      <c r="K126" s="7"/>
      <c r="L126" s="7"/>
      <c r="M126" s="7"/>
      <c r="N126" s="7"/>
      <c r="O126" s="7"/>
      <c r="P126" s="7"/>
      <c r="Q126" s="7"/>
      <c r="R126" s="10" t="str">
        <f>IF(B126="","",IF(ISNUMBER(A126),YEAR(A126)-IF(MONTH(A126)&lt;4,1,0),""))</f>
        <v/>
      </c>
      <c r="S126" s="10" t="str">
        <f>IF(B126="","",IF(OR(NOT(ISNUMBER(A126)),G126="",J126="",O126="",P126="",N126=""),"要確認：基本項目不足",IF(OR(AND(G126="依頼しなかった",J126&lt;&gt;"未依頼"),AND(G126="依頼した",OR(F126="",J126="未依頼"))),"要確認：依頼と回答の矛盾",IF(OR(AND(ISNUMBER(C126),ISNUMBER(D126),D126&lt;C126),AND(ISNUMBER(E126),E126&lt;0)),"要確認：必要時間・隻数",IF(OR(P126="未確認",G126="未確認",J126="未確認"),"要確認：未確認を含む","確認済")))))</f>
        <v/>
      </c>
    </row>
    <row r="127" spans="1:19" ht="24.95" customHeight="1" x14ac:dyDescent="0.2">
      <c r="A127" s="20"/>
      <c r="B127" s="7"/>
      <c r="C127" s="23"/>
      <c r="D127" s="23"/>
      <c r="E127" s="7"/>
      <c r="F127" s="7"/>
      <c r="G127" s="7"/>
      <c r="H127" s="23"/>
      <c r="I127" s="23"/>
      <c r="J127" s="7"/>
      <c r="K127" s="7"/>
      <c r="L127" s="7"/>
      <c r="M127" s="7"/>
      <c r="N127" s="7"/>
      <c r="O127" s="7"/>
      <c r="P127" s="7"/>
      <c r="Q127" s="7"/>
      <c r="R127" s="10" t="str">
        <f>IF(B127="","",IF(ISNUMBER(A127),YEAR(A127)-IF(MONTH(A127)&lt;4,1,0),""))</f>
        <v/>
      </c>
      <c r="S127" s="10" t="str">
        <f>IF(B127="","",IF(OR(NOT(ISNUMBER(A127)),G127="",J127="",O127="",P127="",N127=""),"要確認：基本項目不足",IF(OR(AND(G127="依頼しなかった",J127&lt;&gt;"未依頼"),AND(G127="依頼した",OR(F127="",J127="未依頼"))),"要確認：依頼と回答の矛盾",IF(OR(AND(ISNUMBER(C127),ISNUMBER(D127),D127&lt;C127),AND(ISNUMBER(E127),E127&lt;0)),"要確認：必要時間・隻数",IF(OR(P127="未確認",G127="未確認",J127="未確認"),"要確認：未確認を含む","確認済")))))</f>
        <v/>
      </c>
    </row>
    <row r="128" spans="1:19" ht="24.95" customHeight="1" x14ac:dyDescent="0.2">
      <c r="A128" s="20"/>
      <c r="B128" s="7"/>
      <c r="C128" s="23"/>
      <c r="D128" s="23"/>
      <c r="E128" s="7"/>
      <c r="F128" s="7"/>
      <c r="G128" s="7"/>
      <c r="H128" s="23"/>
      <c r="I128" s="23"/>
      <c r="J128" s="7"/>
      <c r="K128" s="7"/>
      <c r="L128" s="7"/>
      <c r="M128" s="7"/>
      <c r="N128" s="7"/>
      <c r="O128" s="7"/>
      <c r="P128" s="7"/>
      <c r="Q128" s="7"/>
      <c r="R128" s="10" t="str">
        <f>IF(B128="","",IF(ISNUMBER(A128),YEAR(A128)-IF(MONTH(A128)&lt;4,1,0),""))</f>
        <v/>
      </c>
      <c r="S128" s="10" t="str">
        <f>IF(B128="","",IF(OR(NOT(ISNUMBER(A128)),G128="",J128="",O128="",P128="",N128=""),"要確認：基本項目不足",IF(OR(AND(G128="依頼しなかった",J128&lt;&gt;"未依頼"),AND(G128="依頼した",OR(F128="",J128="未依頼"))),"要確認：依頼と回答の矛盾",IF(OR(AND(ISNUMBER(C128),ISNUMBER(D128),D128&lt;C128),AND(ISNUMBER(E128),E128&lt;0)),"要確認：必要時間・隻数",IF(OR(P128="未確認",G128="未確認",J128="未確認"),"要確認：未確認を含む","確認済")))))</f>
        <v/>
      </c>
    </row>
    <row r="129" spans="1:19" ht="24.95" customHeight="1" x14ac:dyDescent="0.2">
      <c r="A129" s="20"/>
      <c r="B129" s="7"/>
      <c r="C129" s="23"/>
      <c r="D129" s="23"/>
      <c r="E129" s="7"/>
      <c r="F129" s="7"/>
      <c r="G129" s="7"/>
      <c r="H129" s="23"/>
      <c r="I129" s="23"/>
      <c r="J129" s="7"/>
      <c r="K129" s="7"/>
      <c r="L129" s="7"/>
      <c r="M129" s="7"/>
      <c r="N129" s="7"/>
      <c r="O129" s="7"/>
      <c r="P129" s="7"/>
      <c r="Q129" s="7"/>
      <c r="R129" s="10" t="str">
        <f>IF(B129="","",IF(ISNUMBER(A129),YEAR(A129)-IF(MONTH(A129)&lt;4,1,0),""))</f>
        <v/>
      </c>
      <c r="S129" s="10" t="str">
        <f>IF(B129="","",IF(OR(NOT(ISNUMBER(A129)),G129="",J129="",O129="",P129="",N129=""),"要確認：基本項目不足",IF(OR(AND(G129="依頼しなかった",J129&lt;&gt;"未依頼"),AND(G129="依頼した",OR(F129="",J129="未依頼"))),"要確認：依頼と回答の矛盾",IF(OR(AND(ISNUMBER(C129),ISNUMBER(D129),D129&lt;C129),AND(ISNUMBER(E129),E129&lt;0)),"要確認：必要時間・隻数",IF(OR(P129="未確認",G129="未確認",J129="未確認"),"要確認：未確認を含む","確認済")))))</f>
        <v/>
      </c>
    </row>
    <row r="130" spans="1:19" ht="24.95" customHeight="1" x14ac:dyDescent="0.2">
      <c r="A130" s="20"/>
      <c r="B130" s="7"/>
      <c r="C130" s="23"/>
      <c r="D130" s="23"/>
      <c r="E130" s="7"/>
      <c r="F130" s="7"/>
      <c r="G130" s="7"/>
      <c r="H130" s="23"/>
      <c r="I130" s="23"/>
      <c r="J130" s="7"/>
      <c r="K130" s="7"/>
      <c r="L130" s="7"/>
      <c r="M130" s="7"/>
      <c r="N130" s="7"/>
      <c r="O130" s="7"/>
      <c r="P130" s="7"/>
      <c r="Q130" s="7"/>
      <c r="R130" s="10" t="str">
        <f>IF(B130="","",IF(ISNUMBER(A130),YEAR(A130)-IF(MONTH(A130)&lt;4,1,0),""))</f>
        <v/>
      </c>
      <c r="S130" s="10" t="str">
        <f>IF(B130="","",IF(OR(NOT(ISNUMBER(A130)),G130="",J130="",O130="",P130="",N130=""),"要確認：基本項目不足",IF(OR(AND(G130="依頼しなかった",J130&lt;&gt;"未依頼"),AND(G130="依頼した",OR(F130="",J130="未依頼"))),"要確認：依頼と回答の矛盾",IF(OR(AND(ISNUMBER(C130),ISNUMBER(D130),D130&lt;C130),AND(ISNUMBER(E130),E130&lt;0)),"要確認：必要時間・隻数",IF(OR(P130="未確認",G130="未確認",J130="未確認"),"要確認：未確認を含む","確認済")))))</f>
        <v/>
      </c>
    </row>
    <row r="131" spans="1:19" ht="24.95" customHeight="1" x14ac:dyDescent="0.2">
      <c r="A131" s="20"/>
      <c r="B131" s="7"/>
      <c r="C131" s="23"/>
      <c r="D131" s="23"/>
      <c r="E131" s="7"/>
      <c r="F131" s="7"/>
      <c r="G131" s="7"/>
      <c r="H131" s="23"/>
      <c r="I131" s="23"/>
      <c r="J131" s="7"/>
      <c r="K131" s="7"/>
      <c r="L131" s="7"/>
      <c r="M131" s="7"/>
      <c r="N131" s="7"/>
      <c r="O131" s="7"/>
      <c r="P131" s="7"/>
      <c r="Q131" s="7"/>
      <c r="R131" s="10" t="str">
        <f>IF(B131="","",IF(ISNUMBER(A131),YEAR(A131)-IF(MONTH(A131)&lt;4,1,0),""))</f>
        <v/>
      </c>
      <c r="S131" s="10" t="str">
        <f>IF(B131="","",IF(OR(NOT(ISNUMBER(A131)),G131="",J131="",O131="",P131="",N131=""),"要確認：基本項目不足",IF(OR(AND(G131="依頼しなかった",J131&lt;&gt;"未依頼"),AND(G131="依頼した",OR(F131="",J131="未依頼"))),"要確認：依頼と回答の矛盾",IF(OR(AND(ISNUMBER(C131),ISNUMBER(D131),D131&lt;C131),AND(ISNUMBER(E131),E131&lt;0)),"要確認：必要時間・隻数",IF(OR(P131="未確認",G131="未確認",J131="未確認"),"要確認：未確認を含む","確認済")))))</f>
        <v/>
      </c>
    </row>
    <row r="132" spans="1:19" ht="24.95" customHeight="1" x14ac:dyDescent="0.2">
      <c r="A132" s="20"/>
      <c r="B132" s="7"/>
      <c r="C132" s="23"/>
      <c r="D132" s="23"/>
      <c r="E132" s="7"/>
      <c r="F132" s="7"/>
      <c r="G132" s="7"/>
      <c r="H132" s="23"/>
      <c r="I132" s="23"/>
      <c r="J132" s="7"/>
      <c r="K132" s="7"/>
      <c r="L132" s="7"/>
      <c r="M132" s="7"/>
      <c r="N132" s="7"/>
      <c r="O132" s="7"/>
      <c r="P132" s="7"/>
      <c r="Q132" s="7"/>
      <c r="R132" s="10" t="str">
        <f>IF(B132="","",IF(ISNUMBER(A132),YEAR(A132)-IF(MONTH(A132)&lt;4,1,0),""))</f>
        <v/>
      </c>
      <c r="S132" s="10" t="str">
        <f>IF(B132="","",IF(OR(NOT(ISNUMBER(A132)),G132="",J132="",O132="",P132="",N132=""),"要確認：基本項目不足",IF(OR(AND(G132="依頼しなかった",J132&lt;&gt;"未依頼"),AND(G132="依頼した",OR(F132="",J132="未依頼"))),"要確認：依頼と回答の矛盾",IF(OR(AND(ISNUMBER(C132),ISNUMBER(D132),D132&lt;C132),AND(ISNUMBER(E132),E132&lt;0)),"要確認：必要時間・隻数",IF(OR(P132="未確認",G132="未確認",J132="未確認"),"要確認：未確認を含む","確認済")))))</f>
        <v/>
      </c>
    </row>
    <row r="133" spans="1:19" ht="24.95" customHeight="1" x14ac:dyDescent="0.2">
      <c r="A133" s="20"/>
      <c r="B133" s="7"/>
      <c r="C133" s="23"/>
      <c r="D133" s="23"/>
      <c r="E133" s="7"/>
      <c r="F133" s="7"/>
      <c r="G133" s="7"/>
      <c r="H133" s="23"/>
      <c r="I133" s="23"/>
      <c r="J133" s="7"/>
      <c r="K133" s="7"/>
      <c r="L133" s="7"/>
      <c r="M133" s="7"/>
      <c r="N133" s="7"/>
      <c r="O133" s="7"/>
      <c r="P133" s="7"/>
      <c r="Q133" s="7"/>
      <c r="R133" s="10" t="str">
        <f>IF(B133="","",IF(ISNUMBER(A133),YEAR(A133)-IF(MONTH(A133)&lt;4,1,0),""))</f>
        <v/>
      </c>
      <c r="S133" s="10" t="str">
        <f>IF(B133="","",IF(OR(NOT(ISNUMBER(A133)),G133="",J133="",O133="",P133="",N133=""),"要確認：基本項目不足",IF(OR(AND(G133="依頼しなかった",J133&lt;&gt;"未依頼"),AND(G133="依頼した",OR(F133="",J133="未依頼"))),"要確認：依頼と回答の矛盾",IF(OR(AND(ISNUMBER(C133),ISNUMBER(D133),D133&lt;C133),AND(ISNUMBER(E133),E133&lt;0)),"要確認：必要時間・隻数",IF(OR(P133="未確認",G133="未確認",J133="未確認"),"要確認：未確認を含む","確認済")))))</f>
        <v/>
      </c>
    </row>
    <row r="134" spans="1:19" ht="24.95" customHeight="1" x14ac:dyDescent="0.2">
      <c r="A134" s="20"/>
      <c r="B134" s="7"/>
      <c r="C134" s="23"/>
      <c r="D134" s="23"/>
      <c r="E134" s="7"/>
      <c r="F134" s="7"/>
      <c r="G134" s="7"/>
      <c r="H134" s="23"/>
      <c r="I134" s="23"/>
      <c r="J134" s="7"/>
      <c r="K134" s="7"/>
      <c r="L134" s="7"/>
      <c r="M134" s="7"/>
      <c r="N134" s="7"/>
      <c r="O134" s="7"/>
      <c r="P134" s="7"/>
      <c r="Q134" s="7"/>
      <c r="R134" s="10" t="str">
        <f>IF(B134="","",IF(ISNUMBER(A134),YEAR(A134)-IF(MONTH(A134)&lt;4,1,0),""))</f>
        <v/>
      </c>
      <c r="S134" s="10" t="str">
        <f>IF(B134="","",IF(OR(NOT(ISNUMBER(A134)),G134="",J134="",O134="",P134="",N134=""),"要確認：基本項目不足",IF(OR(AND(G134="依頼しなかった",J134&lt;&gt;"未依頼"),AND(G134="依頼した",OR(F134="",J134="未依頼"))),"要確認：依頼と回答の矛盾",IF(OR(AND(ISNUMBER(C134),ISNUMBER(D134),D134&lt;C134),AND(ISNUMBER(E134),E134&lt;0)),"要確認：必要時間・隻数",IF(OR(P134="未確認",G134="未確認",J134="未確認"),"要確認：未確認を含む","確認済")))))</f>
        <v/>
      </c>
    </row>
    <row r="135" spans="1:19" ht="24.95" customHeight="1" x14ac:dyDescent="0.2">
      <c r="A135" s="20"/>
      <c r="B135" s="7"/>
      <c r="C135" s="23"/>
      <c r="D135" s="23"/>
      <c r="E135" s="7"/>
      <c r="F135" s="7"/>
      <c r="G135" s="7"/>
      <c r="H135" s="23"/>
      <c r="I135" s="23"/>
      <c r="J135" s="7"/>
      <c r="K135" s="7"/>
      <c r="L135" s="7"/>
      <c r="M135" s="7"/>
      <c r="N135" s="7"/>
      <c r="O135" s="7"/>
      <c r="P135" s="7"/>
      <c r="Q135" s="7"/>
      <c r="R135" s="10" t="str">
        <f>IF(B135="","",IF(ISNUMBER(A135),YEAR(A135)-IF(MONTH(A135)&lt;4,1,0),""))</f>
        <v/>
      </c>
      <c r="S135" s="10" t="str">
        <f>IF(B135="","",IF(OR(NOT(ISNUMBER(A135)),G135="",J135="",O135="",P135="",N135=""),"要確認：基本項目不足",IF(OR(AND(G135="依頼しなかった",J135&lt;&gt;"未依頼"),AND(G135="依頼した",OR(F135="",J135="未依頼"))),"要確認：依頼と回答の矛盾",IF(OR(AND(ISNUMBER(C135),ISNUMBER(D135),D135&lt;C135),AND(ISNUMBER(E135),E135&lt;0)),"要確認：必要時間・隻数",IF(OR(P135="未確認",G135="未確認",J135="未確認"),"要確認：未確認を含む","確認済")))))</f>
        <v/>
      </c>
    </row>
    <row r="136" spans="1:19" ht="24.95" customHeight="1" x14ac:dyDescent="0.2">
      <c r="A136" s="20"/>
      <c r="B136" s="7"/>
      <c r="C136" s="23"/>
      <c r="D136" s="23"/>
      <c r="E136" s="7"/>
      <c r="F136" s="7"/>
      <c r="G136" s="7"/>
      <c r="H136" s="23"/>
      <c r="I136" s="23"/>
      <c r="J136" s="7"/>
      <c r="K136" s="7"/>
      <c r="L136" s="7"/>
      <c r="M136" s="7"/>
      <c r="N136" s="7"/>
      <c r="O136" s="7"/>
      <c r="P136" s="7"/>
      <c r="Q136" s="7"/>
      <c r="R136" s="10" t="str">
        <f>IF(B136="","",IF(ISNUMBER(A136),YEAR(A136)-IF(MONTH(A136)&lt;4,1,0),""))</f>
        <v/>
      </c>
      <c r="S136" s="10" t="str">
        <f>IF(B136="","",IF(OR(NOT(ISNUMBER(A136)),G136="",J136="",O136="",P136="",N136=""),"要確認：基本項目不足",IF(OR(AND(G136="依頼しなかった",J136&lt;&gt;"未依頼"),AND(G136="依頼した",OR(F136="",J136="未依頼"))),"要確認：依頼と回答の矛盾",IF(OR(AND(ISNUMBER(C136),ISNUMBER(D136),D136&lt;C136),AND(ISNUMBER(E136),E136&lt;0)),"要確認：必要時間・隻数",IF(OR(P136="未確認",G136="未確認",J136="未確認"),"要確認：未確認を含む","確認済")))))</f>
        <v/>
      </c>
    </row>
    <row r="137" spans="1:19" ht="24.95" customHeight="1" x14ac:dyDescent="0.2">
      <c r="A137" s="20"/>
      <c r="B137" s="7"/>
      <c r="C137" s="23"/>
      <c r="D137" s="23"/>
      <c r="E137" s="7"/>
      <c r="F137" s="7"/>
      <c r="G137" s="7"/>
      <c r="H137" s="23"/>
      <c r="I137" s="23"/>
      <c r="J137" s="7"/>
      <c r="K137" s="7"/>
      <c r="L137" s="7"/>
      <c r="M137" s="7"/>
      <c r="N137" s="7"/>
      <c r="O137" s="7"/>
      <c r="P137" s="7"/>
      <c r="Q137" s="7"/>
      <c r="R137" s="10" t="str">
        <f>IF(B137="","",IF(ISNUMBER(A137),YEAR(A137)-IF(MONTH(A137)&lt;4,1,0),""))</f>
        <v/>
      </c>
      <c r="S137" s="10" t="str">
        <f>IF(B137="","",IF(OR(NOT(ISNUMBER(A137)),G137="",J137="",O137="",P137="",N137=""),"要確認：基本項目不足",IF(OR(AND(G137="依頼しなかった",J137&lt;&gt;"未依頼"),AND(G137="依頼した",OR(F137="",J137="未依頼"))),"要確認：依頼と回答の矛盾",IF(OR(AND(ISNUMBER(C137),ISNUMBER(D137),D137&lt;C137),AND(ISNUMBER(E137),E137&lt;0)),"要確認：必要時間・隻数",IF(OR(P137="未確認",G137="未確認",J137="未確認"),"要確認：未確認を含む","確認済")))))</f>
        <v/>
      </c>
    </row>
    <row r="138" spans="1:19" ht="24.95" customHeight="1" x14ac:dyDescent="0.2">
      <c r="A138" s="20"/>
      <c r="B138" s="7"/>
      <c r="C138" s="23"/>
      <c r="D138" s="23"/>
      <c r="E138" s="7"/>
      <c r="F138" s="7"/>
      <c r="G138" s="7"/>
      <c r="H138" s="23"/>
      <c r="I138" s="23"/>
      <c r="J138" s="7"/>
      <c r="K138" s="7"/>
      <c r="L138" s="7"/>
      <c r="M138" s="7"/>
      <c r="N138" s="7"/>
      <c r="O138" s="7"/>
      <c r="P138" s="7"/>
      <c r="Q138" s="7"/>
      <c r="R138" s="10" t="str">
        <f>IF(B138="","",IF(ISNUMBER(A138),YEAR(A138)-IF(MONTH(A138)&lt;4,1,0),""))</f>
        <v/>
      </c>
      <c r="S138" s="10" t="str">
        <f>IF(B138="","",IF(OR(NOT(ISNUMBER(A138)),G138="",J138="",O138="",P138="",N138=""),"要確認：基本項目不足",IF(OR(AND(G138="依頼しなかった",J138&lt;&gt;"未依頼"),AND(G138="依頼した",OR(F138="",J138="未依頼"))),"要確認：依頼と回答の矛盾",IF(OR(AND(ISNUMBER(C138),ISNUMBER(D138),D138&lt;C138),AND(ISNUMBER(E138),E138&lt;0)),"要確認：必要時間・隻数",IF(OR(P138="未確認",G138="未確認",J138="未確認"),"要確認：未確認を含む","確認済")))))</f>
        <v/>
      </c>
    </row>
    <row r="139" spans="1:19" ht="24.95" customHeight="1" x14ac:dyDescent="0.2">
      <c r="A139" s="20"/>
      <c r="B139" s="7"/>
      <c r="C139" s="23"/>
      <c r="D139" s="23"/>
      <c r="E139" s="7"/>
      <c r="F139" s="7"/>
      <c r="G139" s="7"/>
      <c r="H139" s="23"/>
      <c r="I139" s="23"/>
      <c r="J139" s="7"/>
      <c r="K139" s="7"/>
      <c r="L139" s="7"/>
      <c r="M139" s="7"/>
      <c r="N139" s="7"/>
      <c r="O139" s="7"/>
      <c r="P139" s="7"/>
      <c r="Q139" s="7"/>
      <c r="R139" s="10" t="str">
        <f>IF(B139="","",IF(ISNUMBER(A139),YEAR(A139)-IF(MONTH(A139)&lt;4,1,0),""))</f>
        <v/>
      </c>
      <c r="S139" s="10" t="str">
        <f>IF(B139="","",IF(OR(NOT(ISNUMBER(A139)),G139="",J139="",O139="",P139="",N139=""),"要確認：基本項目不足",IF(OR(AND(G139="依頼しなかった",J139&lt;&gt;"未依頼"),AND(G139="依頼した",OR(F139="",J139="未依頼"))),"要確認：依頼と回答の矛盾",IF(OR(AND(ISNUMBER(C139),ISNUMBER(D139),D139&lt;C139),AND(ISNUMBER(E139),E139&lt;0)),"要確認：必要時間・隻数",IF(OR(P139="未確認",G139="未確認",J139="未確認"),"要確認：未確認を含む","確認済")))))</f>
        <v/>
      </c>
    </row>
    <row r="140" spans="1:19" ht="24.95" customHeight="1" x14ac:dyDescent="0.2">
      <c r="A140" s="20"/>
      <c r="B140" s="7"/>
      <c r="C140" s="23"/>
      <c r="D140" s="23"/>
      <c r="E140" s="7"/>
      <c r="F140" s="7"/>
      <c r="G140" s="7"/>
      <c r="H140" s="23"/>
      <c r="I140" s="23"/>
      <c r="J140" s="7"/>
      <c r="K140" s="7"/>
      <c r="L140" s="7"/>
      <c r="M140" s="7"/>
      <c r="N140" s="7"/>
      <c r="O140" s="7"/>
      <c r="P140" s="7"/>
      <c r="Q140" s="7"/>
      <c r="R140" s="10" t="str">
        <f>IF(B140="","",IF(ISNUMBER(A140),YEAR(A140)-IF(MONTH(A140)&lt;4,1,0),""))</f>
        <v/>
      </c>
      <c r="S140" s="10" t="str">
        <f>IF(B140="","",IF(OR(NOT(ISNUMBER(A140)),G140="",J140="",O140="",P140="",N140=""),"要確認：基本項目不足",IF(OR(AND(G140="依頼しなかった",J140&lt;&gt;"未依頼"),AND(G140="依頼した",OR(F140="",J140="未依頼"))),"要確認：依頼と回答の矛盾",IF(OR(AND(ISNUMBER(C140),ISNUMBER(D140),D140&lt;C140),AND(ISNUMBER(E140),E140&lt;0)),"要確認：必要時間・隻数",IF(OR(P140="未確認",G140="未確認",J140="未確認"),"要確認：未確認を含む","確認済")))))</f>
        <v/>
      </c>
    </row>
    <row r="141" spans="1:19" ht="24.95" customHeight="1" x14ac:dyDescent="0.2">
      <c r="A141" s="20"/>
      <c r="B141" s="7"/>
      <c r="C141" s="23"/>
      <c r="D141" s="23"/>
      <c r="E141" s="7"/>
      <c r="F141" s="7"/>
      <c r="G141" s="7"/>
      <c r="H141" s="23"/>
      <c r="I141" s="23"/>
      <c r="J141" s="7"/>
      <c r="K141" s="7"/>
      <c r="L141" s="7"/>
      <c r="M141" s="7"/>
      <c r="N141" s="7"/>
      <c r="O141" s="7"/>
      <c r="P141" s="7"/>
      <c r="Q141" s="7"/>
      <c r="R141" s="10" t="str">
        <f>IF(B141="","",IF(ISNUMBER(A141),YEAR(A141)-IF(MONTH(A141)&lt;4,1,0),""))</f>
        <v/>
      </c>
      <c r="S141" s="10" t="str">
        <f>IF(B141="","",IF(OR(NOT(ISNUMBER(A141)),G141="",J141="",O141="",P141="",N141=""),"要確認：基本項目不足",IF(OR(AND(G141="依頼しなかった",J141&lt;&gt;"未依頼"),AND(G141="依頼した",OR(F141="",J141="未依頼"))),"要確認：依頼と回答の矛盾",IF(OR(AND(ISNUMBER(C141),ISNUMBER(D141),D141&lt;C141),AND(ISNUMBER(E141),E141&lt;0)),"要確認：必要時間・隻数",IF(OR(P141="未確認",G141="未確認",J141="未確認"),"要確認：未確認を含む","確認済")))))</f>
        <v/>
      </c>
    </row>
    <row r="142" spans="1:19" ht="24.95" customHeight="1" x14ac:dyDescent="0.2">
      <c r="A142" s="20"/>
      <c r="B142" s="7"/>
      <c r="C142" s="23"/>
      <c r="D142" s="23"/>
      <c r="E142" s="7"/>
      <c r="F142" s="7"/>
      <c r="G142" s="7"/>
      <c r="H142" s="23"/>
      <c r="I142" s="23"/>
      <c r="J142" s="7"/>
      <c r="K142" s="7"/>
      <c r="L142" s="7"/>
      <c r="M142" s="7"/>
      <c r="N142" s="7"/>
      <c r="O142" s="7"/>
      <c r="P142" s="7"/>
      <c r="Q142" s="7"/>
      <c r="R142" s="10" t="str">
        <f>IF(B142="","",IF(ISNUMBER(A142),YEAR(A142)-IF(MONTH(A142)&lt;4,1,0),""))</f>
        <v/>
      </c>
      <c r="S142" s="10" t="str">
        <f>IF(B142="","",IF(OR(NOT(ISNUMBER(A142)),G142="",J142="",O142="",P142="",N142=""),"要確認：基本項目不足",IF(OR(AND(G142="依頼しなかった",J142&lt;&gt;"未依頼"),AND(G142="依頼した",OR(F142="",J142="未依頼"))),"要確認：依頼と回答の矛盾",IF(OR(AND(ISNUMBER(C142),ISNUMBER(D142),D142&lt;C142),AND(ISNUMBER(E142),E142&lt;0)),"要確認：必要時間・隻数",IF(OR(P142="未確認",G142="未確認",J142="未確認"),"要確認：未確認を含む","確認済")))))</f>
        <v/>
      </c>
    </row>
    <row r="143" spans="1:19" ht="24.95" customHeight="1" x14ac:dyDescent="0.2">
      <c r="A143" s="20"/>
      <c r="B143" s="7"/>
      <c r="C143" s="23"/>
      <c r="D143" s="23"/>
      <c r="E143" s="7"/>
      <c r="F143" s="7"/>
      <c r="G143" s="7"/>
      <c r="H143" s="23"/>
      <c r="I143" s="23"/>
      <c r="J143" s="7"/>
      <c r="K143" s="7"/>
      <c r="L143" s="7"/>
      <c r="M143" s="7"/>
      <c r="N143" s="7"/>
      <c r="O143" s="7"/>
      <c r="P143" s="7"/>
      <c r="Q143" s="7"/>
      <c r="R143" s="10" t="str">
        <f>IF(B143="","",IF(ISNUMBER(A143),YEAR(A143)-IF(MONTH(A143)&lt;4,1,0),""))</f>
        <v/>
      </c>
      <c r="S143" s="10" t="str">
        <f>IF(B143="","",IF(OR(NOT(ISNUMBER(A143)),G143="",J143="",O143="",P143="",N143=""),"要確認：基本項目不足",IF(OR(AND(G143="依頼しなかった",J143&lt;&gt;"未依頼"),AND(G143="依頼した",OR(F143="",J143="未依頼"))),"要確認：依頼と回答の矛盾",IF(OR(AND(ISNUMBER(C143),ISNUMBER(D143),D143&lt;C143),AND(ISNUMBER(E143),E143&lt;0)),"要確認：必要時間・隻数",IF(OR(P143="未確認",G143="未確認",J143="未確認"),"要確認：未確認を含む","確認済")))))</f>
        <v/>
      </c>
    </row>
    <row r="144" spans="1:19" ht="24.95" customHeight="1" x14ac:dyDescent="0.2">
      <c r="A144" s="20"/>
      <c r="B144" s="7"/>
      <c r="C144" s="23"/>
      <c r="D144" s="23"/>
      <c r="E144" s="7"/>
      <c r="F144" s="7"/>
      <c r="G144" s="7"/>
      <c r="H144" s="23"/>
      <c r="I144" s="23"/>
      <c r="J144" s="7"/>
      <c r="K144" s="7"/>
      <c r="L144" s="7"/>
      <c r="M144" s="7"/>
      <c r="N144" s="7"/>
      <c r="O144" s="7"/>
      <c r="P144" s="7"/>
      <c r="Q144" s="7"/>
      <c r="R144" s="10" t="str">
        <f>IF(B144="","",IF(ISNUMBER(A144),YEAR(A144)-IF(MONTH(A144)&lt;4,1,0),""))</f>
        <v/>
      </c>
      <c r="S144" s="10" t="str">
        <f>IF(B144="","",IF(OR(NOT(ISNUMBER(A144)),G144="",J144="",O144="",P144="",N144=""),"要確認：基本項目不足",IF(OR(AND(G144="依頼しなかった",J144&lt;&gt;"未依頼"),AND(G144="依頼した",OR(F144="",J144="未依頼"))),"要確認：依頼と回答の矛盾",IF(OR(AND(ISNUMBER(C144),ISNUMBER(D144),D144&lt;C144),AND(ISNUMBER(E144),E144&lt;0)),"要確認：必要時間・隻数",IF(OR(P144="未確認",G144="未確認",J144="未確認"),"要確認：未確認を含む","確認済")))))</f>
        <v/>
      </c>
    </row>
    <row r="145" spans="1:19" ht="24.95" customHeight="1" x14ac:dyDescent="0.2">
      <c r="A145" s="20"/>
      <c r="B145" s="7"/>
      <c r="C145" s="23"/>
      <c r="D145" s="23"/>
      <c r="E145" s="7"/>
      <c r="F145" s="7"/>
      <c r="G145" s="7"/>
      <c r="H145" s="23"/>
      <c r="I145" s="23"/>
      <c r="J145" s="7"/>
      <c r="K145" s="7"/>
      <c r="L145" s="7"/>
      <c r="M145" s="7"/>
      <c r="N145" s="7"/>
      <c r="O145" s="7"/>
      <c r="P145" s="7"/>
      <c r="Q145" s="7"/>
      <c r="R145" s="10" t="str">
        <f>IF(B145="","",IF(ISNUMBER(A145),YEAR(A145)-IF(MONTH(A145)&lt;4,1,0),""))</f>
        <v/>
      </c>
      <c r="S145" s="10" t="str">
        <f>IF(B145="","",IF(OR(NOT(ISNUMBER(A145)),G145="",J145="",O145="",P145="",N145=""),"要確認：基本項目不足",IF(OR(AND(G145="依頼しなかった",J145&lt;&gt;"未依頼"),AND(G145="依頼した",OR(F145="",J145="未依頼"))),"要確認：依頼と回答の矛盾",IF(OR(AND(ISNUMBER(C145),ISNUMBER(D145),D145&lt;C145),AND(ISNUMBER(E145),E145&lt;0)),"要確認：必要時間・隻数",IF(OR(P145="未確認",G145="未確認",J145="未確認"),"要確認：未確認を含む","確認済")))))</f>
        <v/>
      </c>
    </row>
    <row r="146" spans="1:19" ht="24.95" customHeight="1" x14ac:dyDescent="0.2">
      <c r="A146" s="20"/>
      <c r="B146" s="7"/>
      <c r="C146" s="23"/>
      <c r="D146" s="23"/>
      <c r="E146" s="7"/>
      <c r="F146" s="7"/>
      <c r="G146" s="7"/>
      <c r="H146" s="23"/>
      <c r="I146" s="23"/>
      <c r="J146" s="7"/>
      <c r="K146" s="7"/>
      <c r="L146" s="7"/>
      <c r="M146" s="7"/>
      <c r="N146" s="7"/>
      <c r="O146" s="7"/>
      <c r="P146" s="7"/>
      <c r="Q146" s="7"/>
      <c r="R146" s="10" t="str">
        <f>IF(B146="","",IF(ISNUMBER(A146),YEAR(A146)-IF(MONTH(A146)&lt;4,1,0),""))</f>
        <v/>
      </c>
      <c r="S146" s="10" t="str">
        <f>IF(B146="","",IF(OR(NOT(ISNUMBER(A146)),G146="",J146="",O146="",P146="",N146=""),"要確認：基本項目不足",IF(OR(AND(G146="依頼しなかった",J146&lt;&gt;"未依頼"),AND(G146="依頼した",OR(F146="",J146="未依頼"))),"要確認：依頼と回答の矛盾",IF(OR(AND(ISNUMBER(C146),ISNUMBER(D146),D146&lt;C146),AND(ISNUMBER(E146),E146&lt;0)),"要確認：必要時間・隻数",IF(OR(P146="未確認",G146="未確認",J146="未確認"),"要確認：未確認を含む","確認済")))))</f>
        <v/>
      </c>
    </row>
    <row r="147" spans="1:19" ht="24.95" customHeight="1" x14ac:dyDescent="0.2">
      <c r="A147" s="20"/>
      <c r="B147" s="7"/>
      <c r="C147" s="23"/>
      <c r="D147" s="23"/>
      <c r="E147" s="7"/>
      <c r="F147" s="7"/>
      <c r="G147" s="7"/>
      <c r="H147" s="23"/>
      <c r="I147" s="23"/>
      <c r="J147" s="7"/>
      <c r="K147" s="7"/>
      <c r="L147" s="7"/>
      <c r="M147" s="7"/>
      <c r="N147" s="7"/>
      <c r="O147" s="7"/>
      <c r="P147" s="7"/>
      <c r="Q147" s="7"/>
      <c r="R147" s="10" t="str">
        <f>IF(B147="","",IF(ISNUMBER(A147),YEAR(A147)-IF(MONTH(A147)&lt;4,1,0),""))</f>
        <v/>
      </c>
      <c r="S147" s="10" t="str">
        <f>IF(B147="","",IF(OR(NOT(ISNUMBER(A147)),G147="",J147="",O147="",P147="",N147=""),"要確認：基本項目不足",IF(OR(AND(G147="依頼しなかった",J147&lt;&gt;"未依頼"),AND(G147="依頼した",OR(F147="",J147="未依頼"))),"要確認：依頼と回答の矛盾",IF(OR(AND(ISNUMBER(C147),ISNUMBER(D147),D147&lt;C147),AND(ISNUMBER(E147),E147&lt;0)),"要確認：必要時間・隻数",IF(OR(P147="未確認",G147="未確認",J147="未確認"),"要確認：未確認を含む","確認済")))))</f>
        <v/>
      </c>
    </row>
    <row r="148" spans="1:19" ht="24.95" customHeight="1" x14ac:dyDescent="0.2">
      <c r="A148" s="20"/>
      <c r="B148" s="7"/>
      <c r="C148" s="23"/>
      <c r="D148" s="23"/>
      <c r="E148" s="7"/>
      <c r="F148" s="7"/>
      <c r="G148" s="7"/>
      <c r="H148" s="23"/>
      <c r="I148" s="23"/>
      <c r="J148" s="7"/>
      <c r="K148" s="7"/>
      <c r="L148" s="7"/>
      <c r="M148" s="7"/>
      <c r="N148" s="7"/>
      <c r="O148" s="7"/>
      <c r="P148" s="7"/>
      <c r="Q148" s="7"/>
      <c r="R148" s="10" t="str">
        <f>IF(B148="","",IF(ISNUMBER(A148),YEAR(A148)-IF(MONTH(A148)&lt;4,1,0),""))</f>
        <v/>
      </c>
      <c r="S148" s="10" t="str">
        <f>IF(B148="","",IF(OR(NOT(ISNUMBER(A148)),G148="",J148="",O148="",P148="",N148=""),"要確認：基本項目不足",IF(OR(AND(G148="依頼しなかった",J148&lt;&gt;"未依頼"),AND(G148="依頼した",OR(F148="",J148="未依頼"))),"要確認：依頼と回答の矛盾",IF(OR(AND(ISNUMBER(C148),ISNUMBER(D148),D148&lt;C148),AND(ISNUMBER(E148),E148&lt;0)),"要確認：必要時間・隻数",IF(OR(P148="未確認",G148="未確認",J148="未確認"),"要確認：未確認を含む","確認済")))))</f>
        <v/>
      </c>
    </row>
    <row r="149" spans="1:19" ht="24.95" customHeight="1" x14ac:dyDescent="0.2">
      <c r="A149" s="20"/>
      <c r="B149" s="7"/>
      <c r="C149" s="23"/>
      <c r="D149" s="23"/>
      <c r="E149" s="7"/>
      <c r="F149" s="7"/>
      <c r="G149" s="7"/>
      <c r="H149" s="23"/>
      <c r="I149" s="23"/>
      <c r="J149" s="7"/>
      <c r="K149" s="7"/>
      <c r="L149" s="7"/>
      <c r="M149" s="7"/>
      <c r="N149" s="7"/>
      <c r="O149" s="7"/>
      <c r="P149" s="7"/>
      <c r="Q149" s="7"/>
      <c r="R149" s="10" t="str">
        <f>IF(B149="","",IF(ISNUMBER(A149),YEAR(A149)-IF(MONTH(A149)&lt;4,1,0),""))</f>
        <v/>
      </c>
      <c r="S149" s="10" t="str">
        <f>IF(B149="","",IF(OR(NOT(ISNUMBER(A149)),G149="",J149="",O149="",P149="",N149=""),"要確認：基本項目不足",IF(OR(AND(G149="依頼しなかった",J149&lt;&gt;"未依頼"),AND(G149="依頼した",OR(F149="",J149="未依頼"))),"要確認：依頼と回答の矛盾",IF(OR(AND(ISNUMBER(C149),ISNUMBER(D149),D149&lt;C149),AND(ISNUMBER(E149),E149&lt;0)),"要確認：必要時間・隻数",IF(OR(P149="未確認",G149="未確認",J149="未確認"),"要確認：未確認を含む","確認済")))))</f>
        <v/>
      </c>
    </row>
    <row r="150" spans="1:19" ht="24.95" customHeight="1" x14ac:dyDescent="0.2">
      <c r="A150" s="20"/>
      <c r="B150" s="7"/>
      <c r="C150" s="23"/>
      <c r="D150" s="23"/>
      <c r="E150" s="7"/>
      <c r="F150" s="7"/>
      <c r="G150" s="7"/>
      <c r="H150" s="23"/>
      <c r="I150" s="23"/>
      <c r="J150" s="7"/>
      <c r="K150" s="7"/>
      <c r="L150" s="7"/>
      <c r="M150" s="7"/>
      <c r="N150" s="7"/>
      <c r="O150" s="7"/>
      <c r="P150" s="7"/>
      <c r="Q150" s="7"/>
      <c r="R150" s="10" t="str">
        <f>IF(B150="","",IF(ISNUMBER(A150),YEAR(A150)-IF(MONTH(A150)&lt;4,1,0),""))</f>
        <v/>
      </c>
      <c r="S150" s="10" t="str">
        <f>IF(B150="","",IF(OR(NOT(ISNUMBER(A150)),G150="",J150="",O150="",P150="",N150=""),"要確認：基本項目不足",IF(OR(AND(G150="依頼しなかった",J150&lt;&gt;"未依頼"),AND(G150="依頼した",OR(F150="",J150="未依頼"))),"要確認：依頼と回答の矛盾",IF(OR(AND(ISNUMBER(C150),ISNUMBER(D150),D150&lt;C150),AND(ISNUMBER(E150),E150&lt;0)),"要確認：必要時間・隻数",IF(OR(P150="未確認",G150="未確認",J150="未確認"),"要確認：未確認を含む","確認済")))))</f>
        <v/>
      </c>
    </row>
    <row r="151" spans="1:19" ht="24.95" customHeight="1" x14ac:dyDescent="0.2">
      <c r="A151" s="20"/>
      <c r="B151" s="7"/>
      <c r="C151" s="23"/>
      <c r="D151" s="23"/>
      <c r="E151" s="7"/>
      <c r="F151" s="7"/>
      <c r="G151" s="7"/>
      <c r="H151" s="23"/>
      <c r="I151" s="23"/>
      <c r="J151" s="7"/>
      <c r="K151" s="7"/>
      <c r="L151" s="7"/>
      <c r="M151" s="7"/>
      <c r="N151" s="7"/>
      <c r="O151" s="7"/>
      <c r="P151" s="7"/>
      <c r="Q151" s="7"/>
      <c r="R151" s="10" t="str">
        <f>IF(B151="","",IF(ISNUMBER(A151),YEAR(A151)-IF(MONTH(A151)&lt;4,1,0),""))</f>
        <v/>
      </c>
      <c r="S151" s="10" t="str">
        <f>IF(B151="","",IF(OR(NOT(ISNUMBER(A151)),G151="",J151="",O151="",P151="",N151=""),"要確認：基本項目不足",IF(OR(AND(G151="依頼しなかった",J151&lt;&gt;"未依頼"),AND(G151="依頼した",OR(F151="",J151="未依頼"))),"要確認：依頼と回答の矛盾",IF(OR(AND(ISNUMBER(C151),ISNUMBER(D151),D151&lt;C151),AND(ISNUMBER(E151),E151&lt;0)),"要確認：必要時間・隻数",IF(OR(P151="未確認",G151="未確認",J151="未確認"),"要確認：未確認を含む","確認済")))))</f>
        <v/>
      </c>
    </row>
    <row r="152" spans="1:19" ht="24.95" customHeight="1" x14ac:dyDescent="0.2">
      <c r="A152" s="20"/>
      <c r="B152" s="7"/>
      <c r="C152" s="23"/>
      <c r="D152" s="23"/>
      <c r="E152" s="7"/>
      <c r="F152" s="7"/>
      <c r="G152" s="7"/>
      <c r="H152" s="23"/>
      <c r="I152" s="23"/>
      <c r="J152" s="7"/>
      <c r="K152" s="7"/>
      <c r="L152" s="7"/>
      <c r="M152" s="7"/>
      <c r="N152" s="7"/>
      <c r="O152" s="7"/>
      <c r="P152" s="7"/>
      <c r="Q152" s="7"/>
      <c r="R152" s="10" t="str">
        <f>IF(B152="","",IF(ISNUMBER(A152),YEAR(A152)-IF(MONTH(A152)&lt;4,1,0),""))</f>
        <v/>
      </c>
      <c r="S152" s="10" t="str">
        <f>IF(B152="","",IF(OR(NOT(ISNUMBER(A152)),G152="",J152="",O152="",P152="",N152=""),"要確認：基本項目不足",IF(OR(AND(G152="依頼しなかった",J152&lt;&gt;"未依頼"),AND(G152="依頼した",OR(F152="",J152="未依頼"))),"要確認：依頼と回答の矛盾",IF(OR(AND(ISNUMBER(C152),ISNUMBER(D152),D152&lt;C152),AND(ISNUMBER(E152),E152&lt;0)),"要確認：必要時間・隻数",IF(OR(P152="未確認",G152="未確認",J152="未確認"),"要確認：未確認を含む","確認済")))))</f>
        <v/>
      </c>
    </row>
    <row r="153" spans="1:19" ht="24.95" customHeight="1" x14ac:dyDescent="0.2">
      <c r="A153" s="20"/>
      <c r="B153" s="7"/>
      <c r="C153" s="23"/>
      <c r="D153" s="23"/>
      <c r="E153" s="7"/>
      <c r="F153" s="7"/>
      <c r="G153" s="7"/>
      <c r="H153" s="23"/>
      <c r="I153" s="23"/>
      <c r="J153" s="7"/>
      <c r="K153" s="7"/>
      <c r="L153" s="7"/>
      <c r="M153" s="7"/>
      <c r="N153" s="7"/>
      <c r="O153" s="7"/>
      <c r="P153" s="7"/>
      <c r="Q153" s="7"/>
      <c r="R153" s="10" t="str">
        <f>IF(B153="","",IF(ISNUMBER(A153),YEAR(A153)-IF(MONTH(A153)&lt;4,1,0),""))</f>
        <v/>
      </c>
      <c r="S153" s="10" t="str">
        <f>IF(B153="","",IF(OR(NOT(ISNUMBER(A153)),G153="",J153="",O153="",P153="",N153=""),"要確認：基本項目不足",IF(OR(AND(G153="依頼しなかった",J153&lt;&gt;"未依頼"),AND(G153="依頼した",OR(F153="",J153="未依頼"))),"要確認：依頼と回答の矛盾",IF(OR(AND(ISNUMBER(C153),ISNUMBER(D153),D153&lt;C153),AND(ISNUMBER(E153),E153&lt;0)),"要確認：必要時間・隻数",IF(OR(P153="未確認",G153="未確認",J153="未確認"),"要確認：未確認を含む","確認済")))))</f>
        <v/>
      </c>
    </row>
    <row r="154" spans="1:19" ht="24.95" customHeight="1" x14ac:dyDescent="0.2">
      <c r="A154" s="20"/>
      <c r="B154" s="7"/>
      <c r="C154" s="23"/>
      <c r="D154" s="23"/>
      <c r="E154" s="7"/>
      <c r="F154" s="7"/>
      <c r="G154" s="7"/>
      <c r="H154" s="23"/>
      <c r="I154" s="23"/>
      <c r="J154" s="7"/>
      <c r="K154" s="7"/>
      <c r="L154" s="7"/>
      <c r="M154" s="7"/>
      <c r="N154" s="7"/>
      <c r="O154" s="7"/>
      <c r="P154" s="7"/>
      <c r="Q154" s="7"/>
      <c r="R154" s="10" t="str">
        <f>IF(B154="","",IF(ISNUMBER(A154),YEAR(A154)-IF(MONTH(A154)&lt;4,1,0),""))</f>
        <v/>
      </c>
      <c r="S154" s="10" t="str">
        <f>IF(B154="","",IF(OR(NOT(ISNUMBER(A154)),G154="",J154="",O154="",P154="",N154=""),"要確認：基本項目不足",IF(OR(AND(G154="依頼しなかった",J154&lt;&gt;"未依頼"),AND(G154="依頼した",OR(F154="",J154="未依頼"))),"要確認：依頼と回答の矛盾",IF(OR(AND(ISNUMBER(C154),ISNUMBER(D154),D154&lt;C154),AND(ISNUMBER(E154),E154&lt;0)),"要確認：必要時間・隻数",IF(OR(P154="未確認",G154="未確認",J154="未確認"),"要確認：未確認を含む","確認済")))))</f>
        <v/>
      </c>
    </row>
    <row r="155" spans="1:19" ht="24.95" customHeight="1" x14ac:dyDescent="0.2">
      <c r="A155" s="20"/>
      <c r="B155" s="7"/>
      <c r="C155" s="23"/>
      <c r="D155" s="23"/>
      <c r="E155" s="7"/>
      <c r="F155" s="7"/>
      <c r="G155" s="7"/>
      <c r="H155" s="23"/>
      <c r="I155" s="23"/>
      <c r="J155" s="7"/>
      <c r="K155" s="7"/>
      <c r="L155" s="7"/>
      <c r="M155" s="7"/>
      <c r="N155" s="7"/>
      <c r="O155" s="7"/>
      <c r="P155" s="7"/>
      <c r="Q155" s="7"/>
      <c r="R155" s="10" t="str">
        <f>IF(B155="","",IF(ISNUMBER(A155),YEAR(A155)-IF(MONTH(A155)&lt;4,1,0),""))</f>
        <v/>
      </c>
      <c r="S155" s="10" t="str">
        <f>IF(B155="","",IF(OR(NOT(ISNUMBER(A155)),G155="",J155="",O155="",P155="",N155=""),"要確認：基本項目不足",IF(OR(AND(G155="依頼しなかった",J155&lt;&gt;"未依頼"),AND(G155="依頼した",OR(F155="",J155="未依頼"))),"要確認：依頼と回答の矛盾",IF(OR(AND(ISNUMBER(C155),ISNUMBER(D155),D155&lt;C155),AND(ISNUMBER(E155),E155&lt;0)),"要確認：必要時間・隻数",IF(OR(P155="未確認",G155="未確認",J155="未確認"),"要確認：未確認を含む","確認済")))))</f>
        <v/>
      </c>
    </row>
    <row r="156" spans="1:19" ht="24.95" customHeight="1" x14ac:dyDescent="0.2">
      <c r="A156" s="20"/>
      <c r="B156" s="7"/>
      <c r="C156" s="23"/>
      <c r="D156" s="23"/>
      <c r="E156" s="7"/>
      <c r="F156" s="7"/>
      <c r="G156" s="7"/>
      <c r="H156" s="23"/>
      <c r="I156" s="23"/>
      <c r="J156" s="7"/>
      <c r="K156" s="7"/>
      <c r="L156" s="7"/>
      <c r="M156" s="7"/>
      <c r="N156" s="7"/>
      <c r="O156" s="7"/>
      <c r="P156" s="7"/>
      <c r="Q156" s="7"/>
      <c r="R156" s="10" t="str">
        <f>IF(B156="","",IF(ISNUMBER(A156),YEAR(A156)-IF(MONTH(A156)&lt;4,1,0),""))</f>
        <v/>
      </c>
      <c r="S156" s="10" t="str">
        <f>IF(B156="","",IF(OR(NOT(ISNUMBER(A156)),G156="",J156="",O156="",P156="",N156=""),"要確認：基本項目不足",IF(OR(AND(G156="依頼しなかった",J156&lt;&gt;"未依頼"),AND(G156="依頼した",OR(F156="",J156="未依頼"))),"要確認：依頼と回答の矛盾",IF(OR(AND(ISNUMBER(C156),ISNUMBER(D156),D156&lt;C156),AND(ISNUMBER(E156),E156&lt;0)),"要確認：必要時間・隻数",IF(OR(P156="未確認",G156="未確認",J156="未確認"),"要確認：未確認を含む","確認済")))))</f>
        <v/>
      </c>
    </row>
    <row r="157" spans="1:19" ht="24.95" customHeight="1" x14ac:dyDescent="0.2">
      <c r="A157" s="20"/>
      <c r="B157" s="7"/>
      <c r="C157" s="23"/>
      <c r="D157" s="23"/>
      <c r="E157" s="7"/>
      <c r="F157" s="7"/>
      <c r="G157" s="7"/>
      <c r="H157" s="23"/>
      <c r="I157" s="23"/>
      <c r="J157" s="7"/>
      <c r="K157" s="7"/>
      <c r="L157" s="7"/>
      <c r="M157" s="7"/>
      <c r="N157" s="7"/>
      <c r="O157" s="7"/>
      <c r="P157" s="7"/>
      <c r="Q157" s="7"/>
      <c r="R157" s="10" t="str">
        <f>IF(B157="","",IF(ISNUMBER(A157),YEAR(A157)-IF(MONTH(A157)&lt;4,1,0),""))</f>
        <v/>
      </c>
      <c r="S157" s="10" t="str">
        <f>IF(B157="","",IF(OR(NOT(ISNUMBER(A157)),G157="",J157="",O157="",P157="",N157=""),"要確認：基本項目不足",IF(OR(AND(G157="依頼しなかった",J157&lt;&gt;"未依頼"),AND(G157="依頼した",OR(F157="",J157="未依頼"))),"要確認：依頼と回答の矛盾",IF(OR(AND(ISNUMBER(C157),ISNUMBER(D157),D157&lt;C157),AND(ISNUMBER(E157),E157&lt;0)),"要確認：必要時間・隻数",IF(OR(P157="未確認",G157="未確認",J157="未確認"),"要確認：未確認を含む","確認済")))))</f>
        <v/>
      </c>
    </row>
    <row r="158" spans="1:19" ht="24.95" customHeight="1" x14ac:dyDescent="0.2">
      <c r="A158" s="20"/>
      <c r="B158" s="7"/>
      <c r="C158" s="23"/>
      <c r="D158" s="23"/>
      <c r="E158" s="7"/>
      <c r="F158" s="7"/>
      <c r="G158" s="7"/>
      <c r="H158" s="23"/>
      <c r="I158" s="23"/>
      <c r="J158" s="7"/>
      <c r="K158" s="7"/>
      <c r="L158" s="7"/>
      <c r="M158" s="7"/>
      <c r="N158" s="7"/>
      <c r="O158" s="7"/>
      <c r="P158" s="7"/>
      <c r="Q158" s="7"/>
      <c r="R158" s="10" t="str">
        <f>IF(B158="","",IF(ISNUMBER(A158),YEAR(A158)-IF(MONTH(A158)&lt;4,1,0),""))</f>
        <v/>
      </c>
      <c r="S158" s="10" t="str">
        <f>IF(B158="","",IF(OR(NOT(ISNUMBER(A158)),G158="",J158="",O158="",P158="",N158=""),"要確認：基本項目不足",IF(OR(AND(G158="依頼しなかった",J158&lt;&gt;"未依頼"),AND(G158="依頼した",OR(F158="",J158="未依頼"))),"要確認：依頼と回答の矛盾",IF(OR(AND(ISNUMBER(C158),ISNUMBER(D158),D158&lt;C158),AND(ISNUMBER(E158),E158&lt;0)),"要確認：必要時間・隻数",IF(OR(P158="未確認",G158="未確認",J158="未確認"),"要確認：未確認を含む","確認済")))))</f>
        <v/>
      </c>
    </row>
    <row r="159" spans="1:19" ht="24.95" customHeight="1" x14ac:dyDescent="0.2">
      <c r="A159" s="20"/>
      <c r="B159" s="7"/>
      <c r="C159" s="23"/>
      <c r="D159" s="23"/>
      <c r="E159" s="7"/>
      <c r="F159" s="7"/>
      <c r="G159" s="7"/>
      <c r="H159" s="23"/>
      <c r="I159" s="23"/>
      <c r="J159" s="7"/>
      <c r="K159" s="7"/>
      <c r="L159" s="7"/>
      <c r="M159" s="7"/>
      <c r="N159" s="7"/>
      <c r="O159" s="7"/>
      <c r="P159" s="7"/>
      <c r="Q159" s="7"/>
      <c r="R159" s="10" t="str">
        <f>IF(B159="","",IF(ISNUMBER(A159),YEAR(A159)-IF(MONTH(A159)&lt;4,1,0),""))</f>
        <v/>
      </c>
      <c r="S159" s="10" t="str">
        <f>IF(B159="","",IF(OR(NOT(ISNUMBER(A159)),G159="",J159="",O159="",P159="",N159=""),"要確認：基本項目不足",IF(OR(AND(G159="依頼しなかった",J159&lt;&gt;"未依頼"),AND(G159="依頼した",OR(F159="",J159="未依頼"))),"要確認：依頼と回答の矛盾",IF(OR(AND(ISNUMBER(C159),ISNUMBER(D159),D159&lt;C159),AND(ISNUMBER(E159),E159&lt;0)),"要確認：必要時間・隻数",IF(OR(P159="未確認",G159="未確認",J159="未確認"),"要確認：未確認を含む","確認済")))))</f>
        <v/>
      </c>
    </row>
    <row r="160" spans="1:19" ht="24.95" customHeight="1" x14ac:dyDescent="0.2">
      <c r="A160" s="20"/>
      <c r="B160" s="7"/>
      <c r="C160" s="23"/>
      <c r="D160" s="23"/>
      <c r="E160" s="7"/>
      <c r="F160" s="7"/>
      <c r="G160" s="7"/>
      <c r="H160" s="23"/>
      <c r="I160" s="23"/>
      <c r="J160" s="7"/>
      <c r="K160" s="7"/>
      <c r="L160" s="7"/>
      <c r="M160" s="7"/>
      <c r="N160" s="7"/>
      <c r="O160" s="7"/>
      <c r="P160" s="7"/>
      <c r="Q160" s="7"/>
      <c r="R160" s="10" t="str">
        <f>IF(B160="","",IF(ISNUMBER(A160),YEAR(A160)-IF(MONTH(A160)&lt;4,1,0),""))</f>
        <v/>
      </c>
      <c r="S160" s="10" t="str">
        <f>IF(B160="","",IF(OR(NOT(ISNUMBER(A160)),G160="",J160="",O160="",P160="",N160=""),"要確認：基本項目不足",IF(OR(AND(G160="依頼しなかった",J160&lt;&gt;"未依頼"),AND(G160="依頼した",OR(F160="",J160="未依頼"))),"要確認：依頼と回答の矛盾",IF(OR(AND(ISNUMBER(C160),ISNUMBER(D160),D160&lt;C160),AND(ISNUMBER(E160),E160&lt;0)),"要確認：必要時間・隻数",IF(OR(P160="未確認",G160="未確認",J160="未確認"),"要確認：未確認を含む","確認済")))))</f>
        <v/>
      </c>
    </row>
    <row r="161" spans="1:19" ht="24.95" customHeight="1" x14ac:dyDescent="0.2">
      <c r="A161" s="20"/>
      <c r="B161" s="7"/>
      <c r="C161" s="23"/>
      <c r="D161" s="23"/>
      <c r="E161" s="7"/>
      <c r="F161" s="7"/>
      <c r="G161" s="7"/>
      <c r="H161" s="23"/>
      <c r="I161" s="23"/>
      <c r="J161" s="7"/>
      <c r="K161" s="7"/>
      <c r="L161" s="7"/>
      <c r="M161" s="7"/>
      <c r="N161" s="7"/>
      <c r="O161" s="7"/>
      <c r="P161" s="7"/>
      <c r="Q161" s="7"/>
      <c r="R161" s="10" t="str">
        <f>IF(B161="","",IF(ISNUMBER(A161),YEAR(A161)-IF(MONTH(A161)&lt;4,1,0),""))</f>
        <v/>
      </c>
      <c r="S161" s="10" t="str">
        <f>IF(B161="","",IF(OR(NOT(ISNUMBER(A161)),G161="",J161="",O161="",P161="",N161=""),"要確認：基本項目不足",IF(OR(AND(G161="依頼しなかった",J161&lt;&gt;"未依頼"),AND(G161="依頼した",OR(F161="",J161="未依頼"))),"要確認：依頼と回答の矛盾",IF(OR(AND(ISNUMBER(C161),ISNUMBER(D161),D161&lt;C161),AND(ISNUMBER(E161),E161&lt;0)),"要確認：必要時間・隻数",IF(OR(P161="未確認",G161="未確認",J161="未確認"),"要確認：未確認を含む","確認済")))))</f>
        <v/>
      </c>
    </row>
    <row r="162" spans="1:19" ht="24.95" customHeight="1" x14ac:dyDescent="0.2">
      <c r="A162" s="20"/>
      <c r="B162" s="7"/>
      <c r="C162" s="23"/>
      <c r="D162" s="23"/>
      <c r="E162" s="7"/>
      <c r="F162" s="7"/>
      <c r="G162" s="7"/>
      <c r="H162" s="23"/>
      <c r="I162" s="23"/>
      <c r="J162" s="7"/>
      <c r="K162" s="7"/>
      <c r="L162" s="7"/>
      <c r="M162" s="7"/>
      <c r="N162" s="7"/>
      <c r="O162" s="7"/>
      <c r="P162" s="7"/>
      <c r="Q162" s="7"/>
      <c r="R162" s="10" t="str">
        <f>IF(B162="","",IF(ISNUMBER(A162),YEAR(A162)-IF(MONTH(A162)&lt;4,1,0),""))</f>
        <v/>
      </c>
      <c r="S162" s="10" t="str">
        <f>IF(B162="","",IF(OR(NOT(ISNUMBER(A162)),G162="",J162="",O162="",P162="",N162=""),"要確認：基本項目不足",IF(OR(AND(G162="依頼しなかった",J162&lt;&gt;"未依頼"),AND(G162="依頼した",OR(F162="",J162="未依頼"))),"要確認：依頼と回答の矛盾",IF(OR(AND(ISNUMBER(C162),ISNUMBER(D162),D162&lt;C162),AND(ISNUMBER(E162),E162&lt;0)),"要確認：必要時間・隻数",IF(OR(P162="未確認",G162="未確認",J162="未確認"),"要確認：未確認を含む","確認済")))))</f>
        <v/>
      </c>
    </row>
    <row r="163" spans="1:19" ht="24.95" customHeight="1" x14ac:dyDescent="0.2">
      <c r="A163" s="20"/>
      <c r="B163" s="7"/>
      <c r="C163" s="23"/>
      <c r="D163" s="23"/>
      <c r="E163" s="7"/>
      <c r="F163" s="7"/>
      <c r="G163" s="7"/>
      <c r="H163" s="23"/>
      <c r="I163" s="23"/>
      <c r="J163" s="7"/>
      <c r="K163" s="7"/>
      <c r="L163" s="7"/>
      <c r="M163" s="7"/>
      <c r="N163" s="7"/>
      <c r="O163" s="7"/>
      <c r="P163" s="7"/>
      <c r="Q163" s="7"/>
      <c r="R163" s="10" t="str">
        <f>IF(B163="","",IF(ISNUMBER(A163),YEAR(A163)-IF(MONTH(A163)&lt;4,1,0),""))</f>
        <v/>
      </c>
      <c r="S163" s="10" t="str">
        <f>IF(B163="","",IF(OR(NOT(ISNUMBER(A163)),G163="",J163="",O163="",P163="",N163=""),"要確認：基本項目不足",IF(OR(AND(G163="依頼しなかった",J163&lt;&gt;"未依頼"),AND(G163="依頼した",OR(F163="",J163="未依頼"))),"要確認：依頼と回答の矛盾",IF(OR(AND(ISNUMBER(C163),ISNUMBER(D163),D163&lt;C163),AND(ISNUMBER(E163),E163&lt;0)),"要確認：必要時間・隻数",IF(OR(P163="未確認",G163="未確認",J163="未確認"),"要確認：未確認を含む","確認済")))))</f>
        <v/>
      </c>
    </row>
    <row r="164" spans="1:19" ht="24.95" customHeight="1" x14ac:dyDescent="0.2">
      <c r="A164" s="20"/>
      <c r="B164" s="7"/>
      <c r="C164" s="23"/>
      <c r="D164" s="23"/>
      <c r="E164" s="7"/>
      <c r="F164" s="7"/>
      <c r="G164" s="7"/>
      <c r="H164" s="23"/>
      <c r="I164" s="23"/>
      <c r="J164" s="7"/>
      <c r="K164" s="7"/>
      <c r="L164" s="7"/>
      <c r="M164" s="7"/>
      <c r="N164" s="7"/>
      <c r="O164" s="7"/>
      <c r="P164" s="7"/>
      <c r="Q164" s="7"/>
      <c r="R164" s="10" t="str">
        <f>IF(B164="","",IF(ISNUMBER(A164),YEAR(A164)-IF(MONTH(A164)&lt;4,1,0),""))</f>
        <v/>
      </c>
      <c r="S164" s="10" t="str">
        <f>IF(B164="","",IF(OR(NOT(ISNUMBER(A164)),G164="",J164="",O164="",P164="",N164=""),"要確認：基本項目不足",IF(OR(AND(G164="依頼しなかった",J164&lt;&gt;"未依頼"),AND(G164="依頼した",OR(F164="",J164="未依頼"))),"要確認：依頼と回答の矛盾",IF(OR(AND(ISNUMBER(C164),ISNUMBER(D164),D164&lt;C164),AND(ISNUMBER(E164),E164&lt;0)),"要確認：必要時間・隻数",IF(OR(P164="未確認",G164="未確認",J164="未確認"),"要確認：未確認を含む","確認済")))))</f>
        <v/>
      </c>
    </row>
    <row r="165" spans="1:19" ht="24.95" customHeight="1" x14ac:dyDescent="0.2">
      <c r="A165" s="20"/>
      <c r="B165" s="7"/>
      <c r="C165" s="23"/>
      <c r="D165" s="23"/>
      <c r="E165" s="7"/>
      <c r="F165" s="7"/>
      <c r="G165" s="7"/>
      <c r="H165" s="23"/>
      <c r="I165" s="23"/>
      <c r="J165" s="7"/>
      <c r="K165" s="7"/>
      <c r="L165" s="7"/>
      <c r="M165" s="7"/>
      <c r="N165" s="7"/>
      <c r="O165" s="7"/>
      <c r="P165" s="7"/>
      <c r="Q165" s="7"/>
      <c r="R165" s="10" t="str">
        <f>IF(B165="","",IF(ISNUMBER(A165),YEAR(A165)-IF(MONTH(A165)&lt;4,1,0),""))</f>
        <v/>
      </c>
      <c r="S165" s="10" t="str">
        <f>IF(B165="","",IF(OR(NOT(ISNUMBER(A165)),G165="",J165="",O165="",P165="",N165=""),"要確認：基本項目不足",IF(OR(AND(G165="依頼しなかった",J165&lt;&gt;"未依頼"),AND(G165="依頼した",OR(F165="",J165="未依頼"))),"要確認：依頼と回答の矛盾",IF(OR(AND(ISNUMBER(C165),ISNUMBER(D165),D165&lt;C165),AND(ISNUMBER(E165),E165&lt;0)),"要確認：必要時間・隻数",IF(OR(P165="未確認",G165="未確認",J165="未確認"),"要確認：未確認を含む","確認済")))))</f>
        <v/>
      </c>
    </row>
    <row r="166" spans="1:19" ht="24.95" customHeight="1" x14ac:dyDescent="0.2">
      <c r="A166" s="20"/>
      <c r="B166" s="7"/>
      <c r="C166" s="23"/>
      <c r="D166" s="23"/>
      <c r="E166" s="7"/>
      <c r="F166" s="7"/>
      <c r="G166" s="7"/>
      <c r="H166" s="23"/>
      <c r="I166" s="23"/>
      <c r="J166" s="7"/>
      <c r="K166" s="7"/>
      <c r="L166" s="7"/>
      <c r="M166" s="7"/>
      <c r="N166" s="7"/>
      <c r="O166" s="7"/>
      <c r="P166" s="7"/>
      <c r="Q166" s="7"/>
      <c r="R166" s="10" t="str">
        <f>IF(B166="","",IF(ISNUMBER(A166),YEAR(A166)-IF(MONTH(A166)&lt;4,1,0),""))</f>
        <v/>
      </c>
      <c r="S166" s="10" t="str">
        <f>IF(B166="","",IF(OR(NOT(ISNUMBER(A166)),G166="",J166="",O166="",P166="",N166=""),"要確認：基本項目不足",IF(OR(AND(G166="依頼しなかった",J166&lt;&gt;"未依頼"),AND(G166="依頼した",OR(F166="",J166="未依頼"))),"要確認：依頼と回答の矛盾",IF(OR(AND(ISNUMBER(C166),ISNUMBER(D166),D166&lt;C166),AND(ISNUMBER(E166),E166&lt;0)),"要確認：必要時間・隻数",IF(OR(P166="未確認",G166="未確認",J166="未確認"),"要確認：未確認を含む","確認済")))))</f>
        <v/>
      </c>
    </row>
    <row r="167" spans="1:19" ht="24.95" customHeight="1" x14ac:dyDescent="0.2">
      <c r="A167" s="20"/>
      <c r="B167" s="7"/>
      <c r="C167" s="23"/>
      <c r="D167" s="23"/>
      <c r="E167" s="7"/>
      <c r="F167" s="7"/>
      <c r="G167" s="7"/>
      <c r="H167" s="23"/>
      <c r="I167" s="23"/>
      <c r="J167" s="7"/>
      <c r="K167" s="7"/>
      <c r="L167" s="7"/>
      <c r="M167" s="7"/>
      <c r="N167" s="7"/>
      <c r="O167" s="7"/>
      <c r="P167" s="7"/>
      <c r="Q167" s="7"/>
      <c r="R167" s="10" t="str">
        <f>IF(B167="","",IF(ISNUMBER(A167),YEAR(A167)-IF(MONTH(A167)&lt;4,1,0),""))</f>
        <v/>
      </c>
      <c r="S167" s="10" t="str">
        <f>IF(B167="","",IF(OR(NOT(ISNUMBER(A167)),G167="",J167="",O167="",P167="",N167=""),"要確認：基本項目不足",IF(OR(AND(G167="依頼しなかった",J167&lt;&gt;"未依頼"),AND(G167="依頼した",OR(F167="",J167="未依頼"))),"要確認：依頼と回答の矛盾",IF(OR(AND(ISNUMBER(C167),ISNUMBER(D167),D167&lt;C167),AND(ISNUMBER(E167),E167&lt;0)),"要確認：必要時間・隻数",IF(OR(P167="未確認",G167="未確認",J167="未確認"),"要確認：未確認を含む","確認済")))))</f>
        <v/>
      </c>
    </row>
    <row r="168" spans="1:19" ht="24.95" customHeight="1" x14ac:dyDescent="0.2">
      <c r="A168" s="20"/>
      <c r="B168" s="7"/>
      <c r="C168" s="23"/>
      <c r="D168" s="23"/>
      <c r="E168" s="7"/>
      <c r="F168" s="7"/>
      <c r="G168" s="7"/>
      <c r="H168" s="23"/>
      <c r="I168" s="23"/>
      <c r="J168" s="7"/>
      <c r="K168" s="7"/>
      <c r="L168" s="7"/>
      <c r="M168" s="7"/>
      <c r="N168" s="7"/>
      <c r="O168" s="7"/>
      <c r="P168" s="7"/>
      <c r="Q168" s="7"/>
      <c r="R168" s="10" t="str">
        <f>IF(B168="","",IF(ISNUMBER(A168),YEAR(A168)-IF(MONTH(A168)&lt;4,1,0),""))</f>
        <v/>
      </c>
      <c r="S168" s="10" t="str">
        <f>IF(B168="","",IF(OR(NOT(ISNUMBER(A168)),G168="",J168="",O168="",P168="",N168=""),"要確認：基本項目不足",IF(OR(AND(G168="依頼しなかった",J168&lt;&gt;"未依頼"),AND(G168="依頼した",OR(F168="",J168="未依頼"))),"要確認：依頼と回答の矛盾",IF(OR(AND(ISNUMBER(C168),ISNUMBER(D168),D168&lt;C168),AND(ISNUMBER(E168),E168&lt;0)),"要確認：必要時間・隻数",IF(OR(P168="未確認",G168="未確認",J168="未確認"),"要確認：未確認を含む","確認済")))))</f>
        <v/>
      </c>
    </row>
    <row r="169" spans="1:19" ht="24.95" customHeight="1" x14ac:dyDescent="0.2">
      <c r="A169" s="20"/>
      <c r="B169" s="7"/>
      <c r="C169" s="23"/>
      <c r="D169" s="23"/>
      <c r="E169" s="7"/>
      <c r="F169" s="7"/>
      <c r="G169" s="7"/>
      <c r="H169" s="23"/>
      <c r="I169" s="23"/>
      <c r="J169" s="7"/>
      <c r="K169" s="7"/>
      <c r="L169" s="7"/>
      <c r="M169" s="7"/>
      <c r="N169" s="7"/>
      <c r="O169" s="7"/>
      <c r="P169" s="7"/>
      <c r="Q169" s="7"/>
      <c r="R169" s="10" t="str">
        <f>IF(B169="","",IF(ISNUMBER(A169),YEAR(A169)-IF(MONTH(A169)&lt;4,1,0),""))</f>
        <v/>
      </c>
      <c r="S169" s="10" t="str">
        <f>IF(B169="","",IF(OR(NOT(ISNUMBER(A169)),G169="",J169="",O169="",P169="",N169=""),"要確認：基本項目不足",IF(OR(AND(G169="依頼しなかった",J169&lt;&gt;"未依頼"),AND(G169="依頼した",OR(F169="",J169="未依頼"))),"要確認：依頼と回答の矛盾",IF(OR(AND(ISNUMBER(C169),ISNUMBER(D169),D169&lt;C169),AND(ISNUMBER(E169),E169&lt;0)),"要確認：必要時間・隻数",IF(OR(P169="未確認",G169="未確認",J169="未確認"),"要確認：未確認を含む","確認済")))))</f>
        <v/>
      </c>
    </row>
    <row r="170" spans="1:19" ht="24.95" customHeight="1" x14ac:dyDescent="0.2">
      <c r="A170" s="20"/>
      <c r="B170" s="7"/>
      <c r="C170" s="23"/>
      <c r="D170" s="23"/>
      <c r="E170" s="7"/>
      <c r="F170" s="7"/>
      <c r="G170" s="7"/>
      <c r="H170" s="23"/>
      <c r="I170" s="23"/>
      <c r="J170" s="7"/>
      <c r="K170" s="7"/>
      <c r="L170" s="7"/>
      <c r="M170" s="7"/>
      <c r="N170" s="7"/>
      <c r="O170" s="7"/>
      <c r="P170" s="7"/>
      <c r="Q170" s="7"/>
      <c r="R170" s="10" t="str">
        <f>IF(B170="","",IF(ISNUMBER(A170),YEAR(A170)-IF(MONTH(A170)&lt;4,1,0),""))</f>
        <v/>
      </c>
      <c r="S170" s="10" t="str">
        <f>IF(B170="","",IF(OR(NOT(ISNUMBER(A170)),G170="",J170="",O170="",P170="",N170=""),"要確認：基本項目不足",IF(OR(AND(G170="依頼しなかった",J170&lt;&gt;"未依頼"),AND(G170="依頼した",OR(F170="",J170="未依頼"))),"要確認：依頼と回答の矛盾",IF(OR(AND(ISNUMBER(C170),ISNUMBER(D170),D170&lt;C170),AND(ISNUMBER(E170),E170&lt;0)),"要確認：必要時間・隻数",IF(OR(P170="未確認",G170="未確認",J170="未確認"),"要確認：未確認を含む","確認済")))))</f>
        <v/>
      </c>
    </row>
    <row r="171" spans="1:19" ht="24.95" customHeight="1" x14ac:dyDescent="0.2">
      <c r="A171" s="20"/>
      <c r="B171" s="7"/>
      <c r="C171" s="23"/>
      <c r="D171" s="23"/>
      <c r="E171" s="7"/>
      <c r="F171" s="7"/>
      <c r="G171" s="7"/>
      <c r="H171" s="23"/>
      <c r="I171" s="23"/>
      <c r="J171" s="7"/>
      <c r="K171" s="7"/>
      <c r="L171" s="7"/>
      <c r="M171" s="7"/>
      <c r="N171" s="7"/>
      <c r="O171" s="7"/>
      <c r="P171" s="7"/>
      <c r="Q171" s="7"/>
      <c r="R171" s="10" t="str">
        <f>IF(B171="","",IF(ISNUMBER(A171),YEAR(A171)-IF(MONTH(A171)&lt;4,1,0),""))</f>
        <v/>
      </c>
      <c r="S171" s="10" t="str">
        <f>IF(B171="","",IF(OR(NOT(ISNUMBER(A171)),G171="",J171="",O171="",P171="",N171=""),"要確認：基本項目不足",IF(OR(AND(G171="依頼しなかった",J171&lt;&gt;"未依頼"),AND(G171="依頼した",OR(F171="",J171="未依頼"))),"要確認：依頼と回答の矛盾",IF(OR(AND(ISNUMBER(C171),ISNUMBER(D171),D171&lt;C171),AND(ISNUMBER(E171),E171&lt;0)),"要確認：必要時間・隻数",IF(OR(P171="未確認",G171="未確認",J171="未確認"),"要確認：未確認を含む","確認済")))))</f>
        <v/>
      </c>
    </row>
    <row r="172" spans="1:19" ht="24.95" customHeight="1" x14ac:dyDescent="0.2">
      <c r="A172" s="20"/>
      <c r="B172" s="7"/>
      <c r="C172" s="23"/>
      <c r="D172" s="23"/>
      <c r="E172" s="7"/>
      <c r="F172" s="7"/>
      <c r="G172" s="7"/>
      <c r="H172" s="23"/>
      <c r="I172" s="23"/>
      <c r="J172" s="7"/>
      <c r="K172" s="7"/>
      <c r="L172" s="7"/>
      <c r="M172" s="7"/>
      <c r="N172" s="7"/>
      <c r="O172" s="7"/>
      <c r="P172" s="7"/>
      <c r="Q172" s="7"/>
      <c r="R172" s="10" t="str">
        <f>IF(B172="","",IF(ISNUMBER(A172),YEAR(A172)-IF(MONTH(A172)&lt;4,1,0),""))</f>
        <v/>
      </c>
      <c r="S172" s="10" t="str">
        <f>IF(B172="","",IF(OR(NOT(ISNUMBER(A172)),G172="",J172="",O172="",P172="",N172=""),"要確認：基本項目不足",IF(OR(AND(G172="依頼しなかった",J172&lt;&gt;"未依頼"),AND(G172="依頼した",OR(F172="",J172="未依頼"))),"要確認：依頼と回答の矛盾",IF(OR(AND(ISNUMBER(C172),ISNUMBER(D172),D172&lt;C172),AND(ISNUMBER(E172),E172&lt;0)),"要確認：必要時間・隻数",IF(OR(P172="未確認",G172="未確認",J172="未確認"),"要確認：未確認を含む","確認済")))))</f>
        <v/>
      </c>
    </row>
    <row r="173" spans="1:19" ht="24.95" customHeight="1" x14ac:dyDescent="0.2">
      <c r="A173" s="20"/>
      <c r="B173" s="7"/>
      <c r="C173" s="23"/>
      <c r="D173" s="23"/>
      <c r="E173" s="7"/>
      <c r="F173" s="7"/>
      <c r="G173" s="7"/>
      <c r="H173" s="23"/>
      <c r="I173" s="23"/>
      <c r="J173" s="7"/>
      <c r="K173" s="7"/>
      <c r="L173" s="7"/>
      <c r="M173" s="7"/>
      <c r="N173" s="7"/>
      <c r="O173" s="7"/>
      <c r="P173" s="7"/>
      <c r="Q173" s="7"/>
      <c r="R173" s="10" t="str">
        <f>IF(B173="","",IF(ISNUMBER(A173),YEAR(A173)-IF(MONTH(A173)&lt;4,1,0),""))</f>
        <v/>
      </c>
      <c r="S173" s="10" t="str">
        <f>IF(B173="","",IF(OR(NOT(ISNUMBER(A173)),G173="",J173="",O173="",P173="",N173=""),"要確認：基本項目不足",IF(OR(AND(G173="依頼しなかった",J173&lt;&gt;"未依頼"),AND(G173="依頼した",OR(F173="",J173="未依頼"))),"要確認：依頼と回答の矛盾",IF(OR(AND(ISNUMBER(C173),ISNUMBER(D173),D173&lt;C173),AND(ISNUMBER(E173),E173&lt;0)),"要確認：必要時間・隻数",IF(OR(P173="未確認",G173="未確認",J173="未確認"),"要確認：未確認を含む","確認済")))))</f>
        <v/>
      </c>
    </row>
    <row r="174" spans="1:19" ht="24.95" customHeight="1" x14ac:dyDescent="0.2">
      <c r="A174" s="20"/>
      <c r="B174" s="7"/>
      <c r="C174" s="23"/>
      <c r="D174" s="23"/>
      <c r="E174" s="7"/>
      <c r="F174" s="7"/>
      <c r="G174" s="7"/>
      <c r="H174" s="23"/>
      <c r="I174" s="23"/>
      <c r="J174" s="7"/>
      <c r="K174" s="7"/>
      <c r="L174" s="7"/>
      <c r="M174" s="7"/>
      <c r="N174" s="7"/>
      <c r="O174" s="7"/>
      <c r="P174" s="7"/>
      <c r="Q174" s="7"/>
      <c r="R174" s="10" t="str">
        <f>IF(B174="","",IF(ISNUMBER(A174),YEAR(A174)-IF(MONTH(A174)&lt;4,1,0),""))</f>
        <v/>
      </c>
      <c r="S174" s="10" t="str">
        <f>IF(B174="","",IF(OR(NOT(ISNUMBER(A174)),G174="",J174="",O174="",P174="",N174=""),"要確認：基本項目不足",IF(OR(AND(G174="依頼しなかった",J174&lt;&gt;"未依頼"),AND(G174="依頼した",OR(F174="",J174="未依頼"))),"要確認：依頼と回答の矛盾",IF(OR(AND(ISNUMBER(C174),ISNUMBER(D174),D174&lt;C174),AND(ISNUMBER(E174),E174&lt;0)),"要確認：必要時間・隻数",IF(OR(P174="未確認",G174="未確認",J174="未確認"),"要確認：未確認を含む","確認済")))))</f>
        <v/>
      </c>
    </row>
    <row r="175" spans="1:19" ht="24.95" customHeight="1" x14ac:dyDescent="0.2">
      <c r="A175" s="20"/>
      <c r="B175" s="7"/>
      <c r="C175" s="23"/>
      <c r="D175" s="23"/>
      <c r="E175" s="7"/>
      <c r="F175" s="7"/>
      <c r="G175" s="7"/>
      <c r="H175" s="23"/>
      <c r="I175" s="23"/>
      <c r="J175" s="7"/>
      <c r="K175" s="7"/>
      <c r="L175" s="7"/>
      <c r="M175" s="7"/>
      <c r="N175" s="7"/>
      <c r="O175" s="7"/>
      <c r="P175" s="7"/>
      <c r="Q175" s="7"/>
      <c r="R175" s="10" t="str">
        <f>IF(B175="","",IF(ISNUMBER(A175),YEAR(A175)-IF(MONTH(A175)&lt;4,1,0),""))</f>
        <v/>
      </c>
      <c r="S175" s="10" t="str">
        <f>IF(B175="","",IF(OR(NOT(ISNUMBER(A175)),G175="",J175="",O175="",P175="",N175=""),"要確認：基本項目不足",IF(OR(AND(G175="依頼しなかった",J175&lt;&gt;"未依頼"),AND(G175="依頼した",OR(F175="",J175="未依頼"))),"要確認：依頼と回答の矛盾",IF(OR(AND(ISNUMBER(C175),ISNUMBER(D175),D175&lt;C175),AND(ISNUMBER(E175),E175&lt;0)),"要確認：必要時間・隻数",IF(OR(P175="未確認",G175="未確認",J175="未確認"),"要確認：未確認を含む","確認済")))))</f>
        <v/>
      </c>
    </row>
    <row r="176" spans="1:19" ht="24.95" customHeight="1" x14ac:dyDescent="0.2">
      <c r="A176" s="20"/>
      <c r="B176" s="7"/>
      <c r="C176" s="23"/>
      <c r="D176" s="23"/>
      <c r="E176" s="7"/>
      <c r="F176" s="7"/>
      <c r="G176" s="7"/>
      <c r="H176" s="23"/>
      <c r="I176" s="23"/>
      <c r="J176" s="7"/>
      <c r="K176" s="7"/>
      <c r="L176" s="7"/>
      <c r="M176" s="7"/>
      <c r="N176" s="7"/>
      <c r="O176" s="7"/>
      <c r="P176" s="7"/>
      <c r="Q176" s="7"/>
      <c r="R176" s="10" t="str">
        <f>IF(B176="","",IF(ISNUMBER(A176),YEAR(A176)-IF(MONTH(A176)&lt;4,1,0),""))</f>
        <v/>
      </c>
      <c r="S176" s="10" t="str">
        <f>IF(B176="","",IF(OR(NOT(ISNUMBER(A176)),G176="",J176="",O176="",P176="",N176=""),"要確認：基本項目不足",IF(OR(AND(G176="依頼しなかった",J176&lt;&gt;"未依頼"),AND(G176="依頼した",OR(F176="",J176="未依頼"))),"要確認：依頼と回答の矛盾",IF(OR(AND(ISNUMBER(C176),ISNUMBER(D176),D176&lt;C176),AND(ISNUMBER(E176),E176&lt;0)),"要確認：必要時間・隻数",IF(OR(P176="未確認",G176="未確認",J176="未確認"),"要確認：未確認を含む","確認済")))))</f>
        <v/>
      </c>
    </row>
    <row r="177" spans="1:19" ht="24.95" customHeight="1" x14ac:dyDescent="0.2">
      <c r="A177" s="20"/>
      <c r="B177" s="7"/>
      <c r="C177" s="23"/>
      <c r="D177" s="23"/>
      <c r="E177" s="7"/>
      <c r="F177" s="7"/>
      <c r="G177" s="7"/>
      <c r="H177" s="23"/>
      <c r="I177" s="23"/>
      <c r="J177" s="7"/>
      <c r="K177" s="7"/>
      <c r="L177" s="7"/>
      <c r="M177" s="7"/>
      <c r="N177" s="7"/>
      <c r="O177" s="7"/>
      <c r="P177" s="7"/>
      <c r="Q177" s="7"/>
      <c r="R177" s="10" t="str">
        <f>IF(B177="","",IF(ISNUMBER(A177),YEAR(A177)-IF(MONTH(A177)&lt;4,1,0),""))</f>
        <v/>
      </c>
      <c r="S177" s="10" t="str">
        <f>IF(B177="","",IF(OR(NOT(ISNUMBER(A177)),G177="",J177="",O177="",P177="",N177=""),"要確認：基本項目不足",IF(OR(AND(G177="依頼しなかった",J177&lt;&gt;"未依頼"),AND(G177="依頼した",OR(F177="",J177="未依頼"))),"要確認：依頼と回答の矛盾",IF(OR(AND(ISNUMBER(C177),ISNUMBER(D177),D177&lt;C177),AND(ISNUMBER(E177),E177&lt;0)),"要確認：必要時間・隻数",IF(OR(P177="未確認",G177="未確認",J177="未確認"),"要確認：未確認を含む","確認済")))))</f>
        <v/>
      </c>
    </row>
    <row r="178" spans="1:19" ht="24.95" customHeight="1" x14ac:dyDescent="0.2">
      <c r="A178" s="20"/>
      <c r="B178" s="7"/>
      <c r="C178" s="23"/>
      <c r="D178" s="23"/>
      <c r="E178" s="7"/>
      <c r="F178" s="7"/>
      <c r="G178" s="7"/>
      <c r="H178" s="23"/>
      <c r="I178" s="23"/>
      <c r="J178" s="7"/>
      <c r="K178" s="7"/>
      <c r="L178" s="7"/>
      <c r="M178" s="7"/>
      <c r="N178" s="7"/>
      <c r="O178" s="7"/>
      <c r="P178" s="7"/>
      <c r="Q178" s="7"/>
      <c r="R178" s="10" t="str">
        <f>IF(B178="","",IF(ISNUMBER(A178),YEAR(A178)-IF(MONTH(A178)&lt;4,1,0),""))</f>
        <v/>
      </c>
      <c r="S178" s="10" t="str">
        <f>IF(B178="","",IF(OR(NOT(ISNUMBER(A178)),G178="",J178="",O178="",P178="",N178=""),"要確認：基本項目不足",IF(OR(AND(G178="依頼しなかった",J178&lt;&gt;"未依頼"),AND(G178="依頼した",OR(F178="",J178="未依頼"))),"要確認：依頼と回答の矛盾",IF(OR(AND(ISNUMBER(C178),ISNUMBER(D178),D178&lt;C178),AND(ISNUMBER(E178),E178&lt;0)),"要確認：必要時間・隻数",IF(OR(P178="未確認",G178="未確認",J178="未確認"),"要確認：未確認を含む","確認済")))))</f>
        <v/>
      </c>
    </row>
    <row r="179" spans="1:19" ht="24.95" customHeight="1" x14ac:dyDescent="0.2">
      <c r="A179" s="20"/>
      <c r="B179" s="7"/>
      <c r="C179" s="23"/>
      <c r="D179" s="23"/>
      <c r="E179" s="7"/>
      <c r="F179" s="7"/>
      <c r="G179" s="7"/>
      <c r="H179" s="23"/>
      <c r="I179" s="23"/>
      <c r="J179" s="7"/>
      <c r="K179" s="7"/>
      <c r="L179" s="7"/>
      <c r="M179" s="7"/>
      <c r="N179" s="7"/>
      <c r="O179" s="7"/>
      <c r="P179" s="7"/>
      <c r="Q179" s="7"/>
      <c r="R179" s="10" t="str">
        <f>IF(B179="","",IF(ISNUMBER(A179),YEAR(A179)-IF(MONTH(A179)&lt;4,1,0),""))</f>
        <v/>
      </c>
      <c r="S179" s="10" t="str">
        <f>IF(B179="","",IF(OR(NOT(ISNUMBER(A179)),G179="",J179="",O179="",P179="",N179=""),"要確認：基本項目不足",IF(OR(AND(G179="依頼しなかった",J179&lt;&gt;"未依頼"),AND(G179="依頼した",OR(F179="",J179="未依頼"))),"要確認：依頼と回答の矛盾",IF(OR(AND(ISNUMBER(C179),ISNUMBER(D179),D179&lt;C179),AND(ISNUMBER(E179),E179&lt;0)),"要確認：必要時間・隻数",IF(OR(P179="未確認",G179="未確認",J179="未確認"),"要確認：未確認を含む","確認済")))))</f>
        <v/>
      </c>
    </row>
    <row r="180" spans="1:19" ht="24.95" customHeight="1" x14ac:dyDescent="0.2">
      <c r="A180" s="20"/>
      <c r="B180" s="7"/>
      <c r="C180" s="23"/>
      <c r="D180" s="23"/>
      <c r="E180" s="7"/>
      <c r="F180" s="7"/>
      <c r="G180" s="7"/>
      <c r="H180" s="23"/>
      <c r="I180" s="23"/>
      <c r="J180" s="7"/>
      <c r="K180" s="7"/>
      <c r="L180" s="7"/>
      <c r="M180" s="7"/>
      <c r="N180" s="7"/>
      <c r="O180" s="7"/>
      <c r="P180" s="7"/>
      <c r="Q180" s="7"/>
      <c r="R180" s="10" t="str">
        <f>IF(B180="","",IF(ISNUMBER(A180),YEAR(A180)-IF(MONTH(A180)&lt;4,1,0),""))</f>
        <v/>
      </c>
      <c r="S180" s="10" t="str">
        <f>IF(B180="","",IF(OR(NOT(ISNUMBER(A180)),G180="",J180="",O180="",P180="",N180=""),"要確認：基本項目不足",IF(OR(AND(G180="依頼しなかった",J180&lt;&gt;"未依頼"),AND(G180="依頼した",OR(F180="",J180="未依頼"))),"要確認：依頼と回答の矛盾",IF(OR(AND(ISNUMBER(C180),ISNUMBER(D180),D180&lt;C180),AND(ISNUMBER(E180),E180&lt;0)),"要確認：必要時間・隻数",IF(OR(P180="未確認",G180="未確認",J180="未確認"),"要確認：未確認を含む","確認済")))))</f>
        <v/>
      </c>
    </row>
    <row r="181" spans="1:19" ht="24.95" customHeight="1" x14ac:dyDescent="0.2">
      <c r="A181" s="20"/>
      <c r="B181" s="7"/>
      <c r="C181" s="23"/>
      <c r="D181" s="23"/>
      <c r="E181" s="7"/>
      <c r="F181" s="7"/>
      <c r="G181" s="7"/>
      <c r="H181" s="23"/>
      <c r="I181" s="23"/>
      <c r="J181" s="7"/>
      <c r="K181" s="7"/>
      <c r="L181" s="7"/>
      <c r="M181" s="7"/>
      <c r="N181" s="7"/>
      <c r="O181" s="7"/>
      <c r="P181" s="7"/>
      <c r="Q181" s="7"/>
      <c r="R181" s="10" t="str">
        <f>IF(B181="","",IF(ISNUMBER(A181),YEAR(A181)-IF(MONTH(A181)&lt;4,1,0),""))</f>
        <v/>
      </c>
      <c r="S181" s="10" t="str">
        <f>IF(B181="","",IF(OR(NOT(ISNUMBER(A181)),G181="",J181="",O181="",P181="",N181=""),"要確認：基本項目不足",IF(OR(AND(G181="依頼しなかった",J181&lt;&gt;"未依頼"),AND(G181="依頼した",OR(F181="",J181="未依頼"))),"要確認：依頼と回答の矛盾",IF(OR(AND(ISNUMBER(C181),ISNUMBER(D181),D181&lt;C181),AND(ISNUMBER(E181),E181&lt;0)),"要確認：必要時間・隻数",IF(OR(P181="未確認",G181="未確認",J181="未確認"),"要確認：未確認を含む","確認済")))))</f>
        <v/>
      </c>
    </row>
    <row r="182" spans="1:19" ht="24.95" customHeight="1" x14ac:dyDescent="0.2">
      <c r="A182" s="20"/>
      <c r="B182" s="7"/>
      <c r="C182" s="23"/>
      <c r="D182" s="23"/>
      <c r="E182" s="7"/>
      <c r="F182" s="7"/>
      <c r="G182" s="7"/>
      <c r="H182" s="23"/>
      <c r="I182" s="23"/>
      <c r="J182" s="7"/>
      <c r="K182" s="7"/>
      <c r="L182" s="7"/>
      <c r="M182" s="7"/>
      <c r="N182" s="7"/>
      <c r="O182" s="7"/>
      <c r="P182" s="7"/>
      <c r="Q182" s="7"/>
      <c r="R182" s="10" t="str">
        <f>IF(B182="","",IF(ISNUMBER(A182),YEAR(A182)-IF(MONTH(A182)&lt;4,1,0),""))</f>
        <v/>
      </c>
      <c r="S182" s="10" t="str">
        <f>IF(B182="","",IF(OR(NOT(ISNUMBER(A182)),G182="",J182="",O182="",P182="",N182=""),"要確認：基本項目不足",IF(OR(AND(G182="依頼しなかった",J182&lt;&gt;"未依頼"),AND(G182="依頼した",OR(F182="",J182="未依頼"))),"要確認：依頼と回答の矛盾",IF(OR(AND(ISNUMBER(C182),ISNUMBER(D182),D182&lt;C182),AND(ISNUMBER(E182),E182&lt;0)),"要確認：必要時間・隻数",IF(OR(P182="未確認",G182="未確認",J182="未確認"),"要確認：未確認を含む","確認済")))))</f>
        <v/>
      </c>
    </row>
    <row r="183" spans="1:19" ht="24.95" customHeight="1" x14ac:dyDescent="0.2">
      <c r="A183" s="20"/>
      <c r="B183" s="7"/>
      <c r="C183" s="23"/>
      <c r="D183" s="23"/>
      <c r="E183" s="7"/>
      <c r="F183" s="7"/>
      <c r="G183" s="7"/>
      <c r="H183" s="23"/>
      <c r="I183" s="23"/>
      <c r="J183" s="7"/>
      <c r="K183" s="7"/>
      <c r="L183" s="7"/>
      <c r="M183" s="7"/>
      <c r="N183" s="7"/>
      <c r="O183" s="7"/>
      <c r="P183" s="7"/>
      <c r="Q183" s="7"/>
      <c r="R183" s="10" t="str">
        <f>IF(B183="","",IF(ISNUMBER(A183),YEAR(A183)-IF(MONTH(A183)&lt;4,1,0),""))</f>
        <v/>
      </c>
      <c r="S183" s="10" t="str">
        <f>IF(B183="","",IF(OR(NOT(ISNUMBER(A183)),G183="",J183="",O183="",P183="",N183=""),"要確認：基本項目不足",IF(OR(AND(G183="依頼しなかった",J183&lt;&gt;"未依頼"),AND(G183="依頼した",OR(F183="",J183="未依頼"))),"要確認：依頼と回答の矛盾",IF(OR(AND(ISNUMBER(C183),ISNUMBER(D183),D183&lt;C183),AND(ISNUMBER(E183),E183&lt;0)),"要確認：必要時間・隻数",IF(OR(P183="未確認",G183="未確認",J183="未確認"),"要確認：未確認を含む","確認済")))))</f>
        <v/>
      </c>
    </row>
    <row r="184" spans="1:19" ht="24.95" customHeight="1" x14ac:dyDescent="0.2">
      <c r="A184" s="20"/>
      <c r="B184" s="7"/>
      <c r="C184" s="23"/>
      <c r="D184" s="23"/>
      <c r="E184" s="7"/>
      <c r="F184" s="7"/>
      <c r="G184" s="7"/>
      <c r="H184" s="23"/>
      <c r="I184" s="23"/>
      <c r="J184" s="7"/>
      <c r="K184" s="7"/>
      <c r="L184" s="7"/>
      <c r="M184" s="7"/>
      <c r="N184" s="7"/>
      <c r="O184" s="7"/>
      <c r="P184" s="7"/>
      <c r="Q184" s="7"/>
      <c r="R184" s="10" t="str">
        <f>IF(B184="","",IF(ISNUMBER(A184),YEAR(A184)-IF(MONTH(A184)&lt;4,1,0),""))</f>
        <v/>
      </c>
      <c r="S184" s="10" t="str">
        <f>IF(B184="","",IF(OR(NOT(ISNUMBER(A184)),G184="",J184="",O184="",P184="",N184=""),"要確認：基本項目不足",IF(OR(AND(G184="依頼しなかった",J184&lt;&gt;"未依頼"),AND(G184="依頼した",OR(F184="",J184="未依頼"))),"要確認：依頼と回答の矛盾",IF(OR(AND(ISNUMBER(C184),ISNUMBER(D184),D184&lt;C184),AND(ISNUMBER(E184),E184&lt;0)),"要確認：必要時間・隻数",IF(OR(P184="未確認",G184="未確認",J184="未確認"),"要確認：未確認を含む","確認済")))))</f>
        <v/>
      </c>
    </row>
    <row r="185" spans="1:19" ht="24.95" customHeight="1" x14ac:dyDescent="0.2">
      <c r="A185" s="20"/>
      <c r="B185" s="7"/>
      <c r="C185" s="23"/>
      <c r="D185" s="23"/>
      <c r="E185" s="7"/>
      <c r="F185" s="7"/>
      <c r="G185" s="7"/>
      <c r="H185" s="23"/>
      <c r="I185" s="23"/>
      <c r="J185" s="7"/>
      <c r="K185" s="7"/>
      <c r="L185" s="7"/>
      <c r="M185" s="7"/>
      <c r="N185" s="7"/>
      <c r="O185" s="7"/>
      <c r="P185" s="7"/>
      <c r="Q185" s="7"/>
      <c r="R185" s="10" t="str">
        <f>IF(B185="","",IF(ISNUMBER(A185),YEAR(A185)-IF(MONTH(A185)&lt;4,1,0),""))</f>
        <v/>
      </c>
      <c r="S185" s="10" t="str">
        <f>IF(B185="","",IF(OR(NOT(ISNUMBER(A185)),G185="",J185="",O185="",P185="",N185=""),"要確認：基本項目不足",IF(OR(AND(G185="依頼しなかった",J185&lt;&gt;"未依頼"),AND(G185="依頼した",OR(F185="",J185="未依頼"))),"要確認：依頼と回答の矛盾",IF(OR(AND(ISNUMBER(C185),ISNUMBER(D185),D185&lt;C185),AND(ISNUMBER(E185),E185&lt;0)),"要確認：必要時間・隻数",IF(OR(P185="未確認",G185="未確認",J185="未確認"),"要確認：未確認を含む","確認済")))))</f>
        <v/>
      </c>
    </row>
    <row r="186" spans="1:19" ht="24.95" customHeight="1" x14ac:dyDescent="0.2">
      <c r="A186" s="20"/>
      <c r="B186" s="7"/>
      <c r="C186" s="23"/>
      <c r="D186" s="23"/>
      <c r="E186" s="7"/>
      <c r="F186" s="7"/>
      <c r="G186" s="7"/>
      <c r="H186" s="23"/>
      <c r="I186" s="23"/>
      <c r="J186" s="7"/>
      <c r="K186" s="7"/>
      <c r="L186" s="7"/>
      <c r="M186" s="7"/>
      <c r="N186" s="7"/>
      <c r="O186" s="7"/>
      <c r="P186" s="7"/>
      <c r="Q186" s="7"/>
      <c r="R186" s="10" t="str">
        <f>IF(B186="","",IF(ISNUMBER(A186),YEAR(A186)-IF(MONTH(A186)&lt;4,1,0),""))</f>
        <v/>
      </c>
      <c r="S186" s="10" t="str">
        <f>IF(B186="","",IF(OR(NOT(ISNUMBER(A186)),G186="",J186="",O186="",P186="",N186=""),"要確認：基本項目不足",IF(OR(AND(G186="依頼しなかった",J186&lt;&gt;"未依頼"),AND(G186="依頼した",OR(F186="",J186="未依頼"))),"要確認：依頼と回答の矛盾",IF(OR(AND(ISNUMBER(C186),ISNUMBER(D186),D186&lt;C186),AND(ISNUMBER(E186),E186&lt;0)),"要確認：必要時間・隻数",IF(OR(P186="未確認",G186="未確認",J186="未確認"),"要確認：未確認を含む","確認済")))))</f>
        <v/>
      </c>
    </row>
    <row r="187" spans="1:19" ht="24.95" customHeight="1" x14ac:dyDescent="0.2">
      <c r="A187" s="20"/>
      <c r="B187" s="7"/>
      <c r="C187" s="23"/>
      <c r="D187" s="23"/>
      <c r="E187" s="7"/>
      <c r="F187" s="7"/>
      <c r="G187" s="7"/>
      <c r="H187" s="23"/>
      <c r="I187" s="23"/>
      <c r="J187" s="7"/>
      <c r="K187" s="7"/>
      <c r="L187" s="7"/>
      <c r="M187" s="7"/>
      <c r="N187" s="7"/>
      <c r="O187" s="7"/>
      <c r="P187" s="7"/>
      <c r="Q187" s="7"/>
      <c r="R187" s="10" t="str">
        <f>IF(B187="","",IF(ISNUMBER(A187),YEAR(A187)-IF(MONTH(A187)&lt;4,1,0),""))</f>
        <v/>
      </c>
      <c r="S187" s="10" t="str">
        <f>IF(B187="","",IF(OR(NOT(ISNUMBER(A187)),G187="",J187="",O187="",P187="",N187=""),"要確認：基本項目不足",IF(OR(AND(G187="依頼しなかった",J187&lt;&gt;"未依頼"),AND(G187="依頼した",OR(F187="",J187="未依頼"))),"要確認：依頼と回答の矛盾",IF(OR(AND(ISNUMBER(C187),ISNUMBER(D187),D187&lt;C187),AND(ISNUMBER(E187),E187&lt;0)),"要確認：必要時間・隻数",IF(OR(P187="未確認",G187="未確認",J187="未確認"),"要確認：未確認を含む","確認済")))))</f>
        <v/>
      </c>
    </row>
    <row r="188" spans="1:19" ht="24.95" customHeight="1" x14ac:dyDescent="0.2">
      <c r="A188" s="20"/>
      <c r="B188" s="7"/>
      <c r="C188" s="23"/>
      <c r="D188" s="23"/>
      <c r="E188" s="7"/>
      <c r="F188" s="7"/>
      <c r="G188" s="7"/>
      <c r="H188" s="23"/>
      <c r="I188" s="23"/>
      <c r="J188" s="7"/>
      <c r="K188" s="7"/>
      <c r="L188" s="7"/>
      <c r="M188" s="7"/>
      <c r="N188" s="7"/>
      <c r="O188" s="7"/>
      <c r="P188" s="7"/>
      <c r="Q188" s="7"/>
      <c r="R188" s="10" t="str">
        <f>IF(B188="","",IF(ISNUMBER(A188),YEAR(A188)-IF(MONTH(A188)&lt;4,1,0),""))</f>
        <v/>
      </c>
      <c r="S188" s="10" t="str">
        <f>IF(B188="","",IF(OR(NOT(ISNUMBER(A188)),G188="",J188="",O188="",P188="",N188=""),"要確認：基本項目不足",IF(OR(AND(G188="依頼しなかった",J188&lt;&gt;"未依頼"),AND(G188="依頼した",OR(F188="",J188="未依頼"))),"要確認：依頼と回答の矛盾",IF(OR(AND(ISNUMBER(C188),ISNUMBER(D188),D188&lt;C188),AND(ISNUMBER(E188),E188&lt;0)),"要確認：必要時間・隻数",IF(OR(P188="未確認",G188="未確認",J188="未確認"),"要確認：未確認を含む","確認済")))))</f>
        <v/>
      </c>
    </row>
    <row r="189" spans="1:19" ht="24.95" customHeight="1" x14ac:dyDescent="0.2">
      <c r="A189" s="20"/>
      <c r="B189" s="7"/>
      <c r="C189" s="23"/>
      <c r="D189" s="23"/>
      <c r="E189" s="7"/>
      <c r="F189" s="7"/>
      <c r="G189" s="7"/>
      <c r="H189" s="23"/>
      <c r="I189" s="23"/>
      <c r="J189" s="7"/>
      <c r="K189" s="7"/>
      <c r="L189" s="7"/>
      <c r="M189" s="7"/>
      <c r="N189" s="7"/>
      <c r="O189" s="7"/>
      <c r="P189" s="7"/>
      <c r="Q189" s="7"/>
      <c r="R189" s="10" t="str">
        <f>IF(B189="","",IF(ISNUMBER(A189),YEAR(A189)-IF(MONTH(A189)&lt;4,1,0),""))</f>
        <v/>
      </c>
      <c r="S189" s="10" t="str">
        <f>IF(B189="","",IF(OR(NOT(ISNUMBER(A189)),G189="",J189="",O189="",P189="",N189=""),"要確認：基本項目不足",IF(OR(AND(G189="依頼しなかった",J189&lt;&gt;"未依頼"),AND(G189="依頼した",OR(F189="",J189="未依頼"))),"要確認：依頼と回答の矛盾",IF(OR(AND(ISNUMBER(C189),ISNUMBER(D189),D189&lt;C189),AND(ISNUMBER(E189),E189&lt;0)),"要確認：必要時間・隻数",IF(OR(P189="未確認",G189="未確認",J189="未確認"),"要確認：未確認を含む","確認済")))))</f>
        <v/>
      </c>
    </row>
    <row r="190" spans="1:19" ht="24.95" customHeight="1" x14ac:dyDescent="0.2">
      <c r="A190" s="20"/>
      <c r="B190" s="7"/>
      <c r="C190" s="23"/>
      <c r="D190" s="23"/>
      <c r="E190" s="7"/>
      <c r="F190" s="7"/>
      <c r="G190" s="7"/>
      <c r="H190" s="23"/>
      <c r="I190" s="23"/>
      <c r="J190" s="7"/>
      <c r="K190" s="7"/>
      <c r="L190" s="7"/>
      <c r="M190" s="7"/>
      <c r="N190" s="7"/>
      <c r="O190" s="7"/>
      <c r="P190" s="7"/>
      <c r="Q190" s="7"/>
      <c r="R190" s="10" t="str">
        <f>IF(B190="","",IF(ISNUMBER(A190),YEAR(A190)-IF(MONTH(A190)&lt;4,1,0),""))</f>
        <v/>
      </c>
      <c r="S190" s="10" t="str">
        <f>IF(B190="","",IF(OR(NOT(ISNUMBER(A190)),G190="",J190="",O190="",P190="",N190=""),"要確認：基本項目不足",IF(OR(AND(G190="依頼しなかった",J190&lt;&gt;"未依頼"),AND(G190="依頼した",OR(F190="",J190="未依頼"))),"要確認：依頼と回答の矛盾",IF(OR(AND(ISNUMBER(C190),ISNUMBER(D190),D190&lt;C190),AND(ISNUMBER(E190),E190&lt;0)),"要確認：必要時間・隻数",IF(OR(P190="未確認",G190="未確認",J190="未確認"),"要確認：未確認を含む","確認済")))))</f>
        <v/>
      </c>
    </row>
    <row r="191" spans="1:19" ht="24.95" customHeight="1" x14ac:dyDescent="0.2">
      <c r="A191" s="20"/>
      <c r="B191" s="7"/>
      <c r="C191" s="23"/>
      <c r="D191" s="23"/>
      <c r="E191" s="7"/>
      <c r="F191" s="7"/>
      <c r="G191" s="7"/>
      <c r="H191" s="23"/>
      <c r="I191" s="23"/>
      <c r="J191" s="7"/>
      <c r="K191" s="7"/>
      <c r="L191" s="7"/>
      <c r="M191" s="7"/>
      <c r="N191" s="7"/>
      <c r="O191" s="7"/>
      <c r="P191" s="7"/>
      <c r="Q191" s="7"/>
      <c r="R191" s="10" t="str">
        <f>IF(B191="","",IF(ISNUMBER(A191),YEAR(A191)-IF(MONTH(A191)&lt;4,1,0),""))</f>
        <v/>
      </c>
      <c r="S191" s="10" t="str">
        <f>IF(B191="","",IF(OR(NOT(ISNUMBER(A191)),G191="",J191="",O191="",P191="",N191=""),"要確認：基本項目不足",IF(OR(AND(G191="依頼しなかった",J191&lt;&gt;"未依頼"),AND(G191="依頼した",OR(F191="",J191="未依頼"))),"要確認：依頼と回答の矛盾",IF(OR(AND(ISNUMBER(C191),ISNUMBER(D191),D191&lt;C191),AND(ISNUMBER(E191),E191&lt;0)),"要確認：必要時間・隻数",IF(OR(P191="未確認",G191="未確認",J191="未確認"),"要確認：未確認を含む","確認済")))))</f>
        <v/>
      </c>
    </row>
    <row r="192" spans="1:19" ht="24.95" customHeight="1" x14ac:dyDescent="0.2">
      <c r="A192" s="20"/>
      <c r="B192" s="7"/>
      <c r="C192" s="23"/>
      <c r="D192" s="23"/>
      <c r="E192" s="7"/>
      <c r="F192" s="7"/>
      <c r="G192" s="7"/>
      <c r="H192" s="23"/>
      <c r="I192" s="23"/>
      <c r="J192" s="7"/>
      <c r="K192" s="7"/>
      <c r="L192" s="7"/>
      <c r="M192" s="7"/>
      <c r="N192" s="7"/>
      <c r="O192" s="7"/>
      <c r="P192" s="7"/>
      <c r="Q192" s="7"/>
      <c r="R192" s="10" t="str">
        <f>IF(B192="","",IF(ISNUMBER(A192),YEAR(A192)-IF(MONTH(A192)&lt;4,1,0),""))</f>
        <v/>
      </c>
      <c r="S192" s="10" t="str">
        <f>IF(B192="","",IF(OR(NOT(ISNUMBER(A192)),G192="",J192="",O192="",P192="",N192=""),"要確認：基本項目不足",IF(OR(AND(G192="依頼しなかった",J192&lt;&gt;"未依頼"),AND(G192="依頼した",OR(F192="",J192="未依頼"))),"要確認：依頼と回答の矛盾",IF(OR(AND(ISNUMBER(C192),ISNUMBER(D192),D192&lt;C192),AND(ISNUMBER(E192),E192&lt;0)),"要確認：必要時間・隻数",IF(OR(P192="未確認",G192="未確認",J192="未確認"),"要確認：未確認を含む","確認済")))))</f>
        <v/>
      </c>
    </row>
    <row r="193" spans="1:19" ht="24.95" customHeight="1" x14ac:dyDescent="0.2">
      <c r="A193" s="20"/>
      <c r="B193" s="7"/>
      <c r="C193" s="23"/>
      <c r="D193" s="23"/>
      <c r="E193" s="7"/>
      <c r="F193" s="7"/>
      <c r="G193" s="7"/>
      <c r="H193" s="23"/>
      <c r="I193" s="23"/>
      <c r="J193" s="7"/>
      <c r="K193" s="7"/>
      <c r="L193" s="7"/>
      <c r="M193" s="7"/>
      <c r="N193" s="7"/>
      <c r="O193" s="7"/>
      <c r="P193" s="7"/>
      <c r="Q193" s="7"/>
      <c r="R193" s="10" t="str">
        <f>IF(B193="","",IF(ISNUMBER(A193),YEAR(A193)-IF(MONTH(A193)&lt;4,1,0),""))</f>
        <v/>
      </c>
      <c r="S193" s="10" t="str">
        <f>IF(B193="","",IF(OR(NOT(ISNUMBER(A193)),G193="",J193="",O193="",P193="",N193=""),"要確認：基本項目不足",IF(OR(AND(G193="依頼しなかった",J193&lt;&gt;"未依頼"),AND(G193="依頼した",OR(F193="",J193="未依頼"))),"要確認：依頼と回答の矛盾",IF(OR(AND(ISNUMBER(C193),ISNUMBER(D193),D193&lt;C193),AND(ISNUMBER(E193),E193&lt;0)),"要確認：必要時間・隻数",IF(OR(P193="未確認",G193="未確認",J193="未確認"),"要確認：未確認を含む","確認済")))))</f>
        <v/>
      </c>
    </row>
    <row r="194" spans="1:19" ht="24.95" customHeight="1" x14ac:dyDescent="0.2">
      <c r="A194" s="20"/>
      <c r="B194" s="7"/>
      <c r="C194" s="23"/>
      <c r="D194" s="23"/>
      <c r="E194" s="7"/>
      <c r="F194" s="7"/>
      <c r="G194" s="7"/>
      <c r="H194" s="23"/>
      <c r="I194" s="23"/>
      <c r="J194" s="7"/>
      <c r="K194" s="7"/>
      <c r="L194" s="7"/>
      <c r="M194" s="7"/>
      <c r="N194" s="7"/>
      <c r="O194" s="7"/>
      <c r="P194" s="7"/>
      <c r="Q194" s="7"/>
      <c r="R194" s="10" t="str">
        <f>IF(B194="","",IF(ISNUMBER(A194),YEAR(A194)-IF(MONTH(A194)&lt;4,1,0),""))</f>
        <v/>
      </c>
      <c r="S194" s="10" t="str">
        <f>IF(B194="","",IF(OR(NOT(ISNUMBER(A194)),G194="",J194="",O194="",P194="",N194=""),"要確認：基本項目不足",IF(OR(AND(G194="依頼しなかった",J194&lt;&gt;"未依頼"),AND(G194="依頼した",OR(F194="",J194="未依頼"))),"要確認：依頼と回答の矛盾",IF(OR(AND(ISNUMBER(C194),ISNUMBER(D194),D194&lt;C194),AND(ISNUMBER(E194),E194&lt;0)),"要確認：必要時間・隻数",IF(OR(P194="未確認",G194="未確認",J194="未確認"),"要確認：未確認を含む","確認済")))))</f>
        <v/>
      </c>
    </row>
    <row r="195" spans="1:19" ht="24.95" customHeight="1" x14ac:dyDescent="0.2">
      <c r="A195" s="20"/>
      <c r="B195" s="7"/>
      <c r="C195" s="23"/>
      <c r="D195" s="23"/>
      <c r="E195" s="7"/>
      <c r="F195" s="7"/>
      <c r="G195" s="7"/>
      <c r="H195" s="23"/>
      <c r="I195" s="23"/>
      <c r="J195" s="7"/>
      <c r="K195" s="7"/>
      <c r="L195" s="7"/>
      <c r="M195" s="7"/>
      <c r="N195" s="7"/>
      <c r="O195" s="7"/>
      <c r="P195" s="7"/>
      <c r="Q195" s="7"/>
      <c r="R195" s="10" t="str">
        <f>IF(B195="","",IF(ISNUMBER(A195),YEAR(A195)-IF(MONTH(A195)&lt;4,1,0),""))</f>
        <v/>
      </c>
      <c r="S195" s="10" t="str">
        <f>IF(B195="","",IF(OR(NOT(ISNUMBER(A195)),G195="",J195="",O195="",P195="",N195=""),"要確認：基本項目不足",IF(OR(AND(G195="依頼しなかった",J195&lt;&gt;"未依頼"),AND(G195="依頼した",OR(F195="",J195="未依頼"))),"要確認：依頼と回答の矛盾",IF(OR(AND(ISNUMBER(C195),ISNUMBER(D195),D195&lt;C195),AND(ISNUMBER(E195),E195&lt;0)),"要確認：必要時間・隻数",IF(OR(P195="未確認",G195="未確認",J195="未確認"),"要確認：未確認を含む","確認済")))))</f>
        <v/>
      </c>
    </row>
    <row r="196" spans="1:19" ht="24.95" customHeight="1" x14ac:dyDescent="0.2">
      <c r="A196" s="20"/>
      <c r="B196" s="7"/>
      <c r="C196" s="23"/>
      <c r="D196" s="23"/>
      <c r="E196" s="7"/>
      <c r="F196" s="7"/>
      <c r="G196" s="7"/>
      <c r="H196" s="23"/>
      <c r="I196" s="23"/>
      <c r="J196" s="7"/>
      <c r="K196" s="7"/>
      <c r="L196" s="7"/>
      <c r="M196" s="7"/>
      <c r="N196" s="7"/>
      <c r="O196" s="7"/>
      <c r="P196" s="7"/>
      <c r="Q196" s="7"/>
      <c r="R196" s="10" t="str">
        <f>IF(B196="","",IF(ISNUMBER(A196),YEAR(A196)-IF(MONTH(A196)&lt;4,1,0),""))</f>
        <v/>
      </c>
      <c r="S196" s="10" t="str">
        <f>IF(B196="","",IF(OR(NOT(ISNUMBER(A196)),G196="",J196="",O196="",P196="",N196=""),"要確認：基本項目不足",IF(OR(AND(G196="依頼しなかった",J196&lt;&gt;"未依頼"),AND(G196="依頼した",OR(F196="",J196="未依頼"))),"要確認：依頼と回答の矛盾",IF(OR(AND(ISNUMBER(C196),ISNUMBER(D196),D196&lt;C196),AND(ISNUMBER(E196),E196&lt;0)),"要確認：必要時間・隻数",IF(OR(P196="未確認",G196="未確認",J196="未確認"),"要確認：未確認を含む","確認済")))))</f>
        <v/>
      </c>
    </row>
    <row r="197" spans="1:19" ht="24.95" customHeight="1" x14ac:dyDescent="0.2">
      <c r="A197" s="20"/>
      <c r="B197" s="7"/>
      <c r="C197" s="23"/>
      <c r="D197" s="23"/>
      <c r="E197" s="7"/>
      <c r="F197" s="7"/>
      <c r="G197" s="7"/>
      <c r="H197" s="23"/>
      <c r="I197" s="23"/>
      <c r="J197" s="7"/>
      <c r="K197" s="7"/>
      <c r="L197" s="7"/>
      <c r="M197" s="7"/>
      <c r="N197" s="7"/>
      <c r="O197" s="7"/>
      <c r="P197" s="7"/>
      <c r="Q197" s="7"/>
      <c r="R197" s="10" t="str">
        <f>IF(B197="","",IF(ISNUMBER(A197),YEAR(A197)-IF(MONTH(A197)&lt;4,1,0),""))</f>
        <v/>
      </c>
      <c r="S197" s="10" t="str">
        <f>IF(B197="","",IF(OR(NOT(ISNUMBER(A197)),G197="",J197="",O197="",P197="",N197=""),"要確認：基本項目不足",IF(OR(AND(G197="依頼しなかった",J197&lt;&gt;"未依頼"),AND(G197="依頼した",OR(F197="",J197="未依頼"))),"要確認：依頼と回答の矛盾",IF(OR(AND(ISNUMBER(C197),ISNUMBER(D197),D197&lt;C197),AND(ISNUMBER(E197),E197&lt;0)),"要確認：必要時間・隻数",IF(OR(P197="未確認",G197="未確認",J197="未確認"),"要確認：未確認を含む","確認済")))))</f>
        <v/>
      </c>
    </row>
    <row r="198" spans="1:19" ht="24.95" customHeight="1" x14ac:dyDescent="0.2">
      <c r="A198" s="20"/>
      <c r="B198" s="7"/>
      <c r="C198" s="23"/>
      <c r="D198" s="23"/>
      <c r="E198" s="7"/>
      <c r="F198" s="7"/>
      <c r="G198" s="7"/>
      <c r="H198" s="23"/>
      <c r="I198" s="23"/>
      <c r="J198" s="7"/>
      <c r="K198" s="7"/>
      <c r="L198" s="7"/>
      <c r="M198" s="7"/>
      <c r="N198" s="7"/>
      <c r="O198" s="7"/>
      <c r="P198" s="7"/>
      <c r="Q198" s="7"/>
      <c r="R198" s="10" t="str">
        <f>IF(B198="","",IF(ISNUMBER(A198),YEAR(A198)-IF(MONTH(A198)&lt;4,1,0),""))</f>
        <v/>
      </c>
      <c r="S198" s="10" t="str">
        <f>IF(B198="","",IF(OR(NOT(ISNUMBER(A198)),G198="",J198="",O198="",P198="",N198=""),"要確認：基本項目不足",IF(OR(AND(G198="依頼しなかった",J198&lt;&gt;"未依頼"),AND(G198="依頼した",OR(F198="",J198="未依頼"))),"要確認：依頼と回答の矛盾",IF(OR(AND(ISNUMBER(C198),ISNUMBER(D198),D198&lt;C198),AND(ISNUMBER(E198),E198&lt;0)),"要確認：必要時間・隻数",IF(OR(P198="未確認",G198="未確認",J198="未確認"),"要確認：未確認を含む","確認済")))))</f>
        <v/>
      </c>
    </row>
    <row r="199" spans="1:19" ht="24.95" customHeight="1" x14ac:dyDescent="0.2">
      <c r="A199" s="20"/>
      <c r="B199" s="7"/>
      <c r="C199" s="23"/>
      <c r="D199" s="23"/>
      <c r="E199" s="7"/>
      <c r="F199" s="7"/>
      <c r="G199" s="7"/>
      <c r="H199" s="23"/>
      <c r="I199" s="23"/>
      <c r="J199" s="7"/>
      <c r="K199" s="7"/>
      <c r="L199" s="7"/>
      <c r="M199" s="7"/>
      <c r="N199" s="7"/>
      <c r="O199" s="7"/>
      <c r="P199" s="7"/>
      <c r="Q199" s="7"/>
      <c r="R199" s="10" t="str">
        <f>IF(B199="","",IF(ISNUMBER(A199),YEAR(A199)-IF(MONTH(A199)&lt;4,1,0),""))</f>
        <v/>
      </c>
      <c r="S199" s="10" t="str">
        <f>IF(B199="","",IF(OR(NOT(ISNUMBER(A199)),G199="",J199="",O199="",P199="",N199=""),"要確認：基本項目不足",IF(OR(AND(G199="依頼しなかった",J199&lt;&gt;"未依頼"),AND(G199="依頼した",OR(F199="",J199="未依頼"))),"要確認：依頼と回答の矛盾",IF(OR(AND(ISNUMBER(C199),ISNUMBER(D199),D199&lt;C199),AND(ISNUMBER(E199),E199&lt;0)),"要確認：必要時間・隻数",IF(OR(P199="未確認",G199="未確認",J199="未確認"),"要確認：未確認を含む","確認済")))))</f>
        <v/>
      </c>
    </row>
    <row r="200" spans="1:19" ht="24.95" customHeight="1" x14ac:dyDescent="0.2">
      <c r="A200" s="20"/>
      <c r="B200" s="7"/>
      <c r="C200" s="23"/>
      <c r="D200" s="23"/>
      <c r="E200" s="7"/>
      <c r="F200" s="7"/>
      <c r="G200" s="7"/>
      <c r="H200" s="23"/>
      <c r="I200" s="23"/>
      <c r="J200" s="7"/>
      <c r="K200" s="7"/>
      <c r="L200" s="7"/>
      <c r="M200" s="7"/>
      <c r="N200" s="7"/>
      <c r="O200" s="7"/>
      <c r="P200" s="7"/>
      <c r="Q200" s="7"/>
      <c r="R200" s="10" t="str">
        <f>IF(B200="","",IF(ISNUMBER(A200),YEAR(A200)-IF(MONTH(A200)&lt;4,1,0),""))</f>
        <v/>
      </c>
      <c r="S200" s="10" t="str">
        <f>IF(B200="","",IF(OR(NOT(ISNUMBER(A200)),G200="",J200="",O200="",P200="",N200=""),"要確認：基本項目不足",IF(OR(AND(G200="依頼しなかった",J200&lt;&gt;"未依頼"),AND(G200="依頼した",OR(F200="",J200="未依頼"))),"要確認：依頼と回答の矛盾",IF(OR(AND(ISNUMBER(C200),ISNUMBER(D200),D200&lt;C200),AND(ISNUMBER(E200),E200&lt;0)),"要確認：必要時間・隻数",IF(OR(P200="未確認",G200="未確認",J200="未確認"),"要確認：未確認を含む","確認済")))))</f>
        <v/>
      </c>
    </row>
    <row r="201" spans="1:19" ht="24.95" customHeight="1" x14ac:dyDescent="0.2">
      <c r="A201" s="20"/>
      <c r="B201" s="7"/>
      <c r="C201" s="23"/>
      <c r="D201" s="23"/>
      <c r="E201" s="7"/>
      <c r="F201" s="7"/>
      <c r="G201" s="7"/>
      <c r="H201" s="23"/>
      <c r="I201" s="23"/>
      <c r="J201" s="7"/>
      <c r="K201" s="7"/>
      <c r="L201" s="7"/>
      <c r="M201" s="7"/>
      <c r="N201" s="7"/>
      <c r="O201" s="7"/>
      <c r="P201" s="7"/>
      <c r="Q201" s="7"/>
      <c r="R201" s="10" t="str">
        <f>IF(B201="","",IF(ISNUMBER(A201),YEAR(A201)-IF(MONTH(A201)&lt;4,1,0),""))</f>
        <v/>
      </c>
      <c r="S201" s="10" t="str">
        <f>IF(B201="","",IF(OR(NOT(ISNUMBER(A201)),G201="",J201="",O201="",P201="",N201=""),"要確認：基本項目不足",IF(OR(AND(G201="依頼しなかった",J201&lt;&gt;"未依頼"),AND(G201="依頼した",OR(F201="",J201="未依頼"))),"要確認：依頼と回答の矛盾",IF(OR(AND(ISNUMBER(C201),ISNUMBER(D201),D201&lt;C201),AND(ISNUMBER(E201),E201&lt;0)),"要確認：必要時間・隻数",IF(OR(P201="未確認",G201="未確認",J201="未確認"),"要確認：未確認を含む","確認済")))))</f>
        <v/>
      </c>
    </row>
    <row r="202" spans="1:19" ht="24.95" customHeight="1" x14ac:dyDescent="0.2">
      <c r="A202" s="20"/>
      <c r="B202" s="7"/>
      <c r="C202" s="23"/>
      <c r="D202" s="23"/>
      <c r="E202" s="7"/>
      <c r="F202" s="7"/>
      <c r="G202" s="7"/>
      <c r="H202" s="23"/>
      <c r="I202" s="23"/>
      <c r="J202" s="7"/>
      <c r="K202" s="7"/>
      <c r="L202" s="7"/>
      <c r="M202" s="7"/>
      <c r="N202" s="7"/>
      <c r="O202" s="7"/>
      <c r="P202" s="7"/>
      <c r="Q202" s="7"/>
      <c r="R202" s="10" t="str">
        <f>IF(B202="","",IF(ISNUMBER(A202),YEAR(A202)-IF(MONTH(A202)&lt;4,1,0),""))</f>
        <v/>
      </c>
      <c r="S202" s="10" t="str">
        <f>IF(B202="","",IF(OR(NOT(ISNUMBER(A202)),G202="",J202="",O202="",P202="",N202=""),"要確認：基本項目不足",IF(OR(AND(G202="依頼しなかった",J202&lt;&gt;"未依頼"),AND(G202="依頼した",OR(F202="",J202="未依頼"))),"要確認：依頼と回答の矛盾",IF(OR(AND(ISNUMBER(C202),ISNUMBER(D202),D202&lt;C202),AND(ISNUMBER(E202),E202&lt;0)),"要確認：必要時間・隻数",IF(OR(P202="未確認",G202="未確認",J202="未確認"),"要確認：未確認を含む","確認済")))))</f>
        <v/>
      </c>
    </row>
    <row r="203" spans="1:19" ht="24.95" customHeight="1" x14ac:dyDescent="0.2">
      <c r="A203" s="20"/>
      <c r="B203" s="7"/>
      <c r="C203" s="23"/>
      <c r="D203" s="23"/>
      <c r="E203" s="7"/>
      <c r="F203" s="7"/>
      <c r="G203" s="7"/>
      <c r="H203" s="23"/>
      <c r="I203" s="23"/>
      <c r="J203" s="7"/>
      <c r="K203" s="7"/>
      <c r="L203" s="7"/>
      <c r="M203" s="7"/>
      <c r="N203" s="7"/>
      <c r="O203" s="7"/>
      <c r="P203" s="7"/>
      <c r="Q203" s="7"/>
      <c r="R203" s="10" t="str">
        <f>IF(B203="","",IF(ISNUMBER(A203),YEAR(A203)-IF(MONTH(A203)&lt;4,1,0),""))</f>
        <v/>
      </c>
      <c r="S203" s="10" t="str">
        <f>IF(B203="","",IF(OR(NOT(ISNUMBER(A203)),G203="",J203="",O203="",P203="",N203=""),"要確認：基本項目不足",IF(OR(AND(G203="依頼しなかった",J203&lt;&gt;"未依頼"),AND(G203="依頼した",OR(F203="",J203="未依頼"))),"要確認：依頼と回答の矛盾",IF(OR(AND(ISNUMBER(C203),ISNUMBER(D203),D203&lt;C203),AND(ISNUMBER(E203),E203&lt;0)),"要確認：必要時間・隻数",IF(OR(P203="未確認",G203="未確認",J203="未確認"),"要確認：未確認を含む","確認済")))))</f>
        <v/>
      </c>
    </row>
    <row r="204" spans="1:19" ht="24.95" customHeight="1" x14ac:dyDescent="0.2">
      <c r="A204" s="20"/>
      <c r="B204" s="7"/>
      <c r="C204" s="23"/>
      <c r="D204" s="23"/>
      <c r="E204" s="7"/>
      <c r="F204" s="7"/>
      <c r="G204" s="7"/>
      <c r="H204" s="23"/>
      <c r="I204" s="23"/>
      <c r="J204" s="7"/>
      <c r="K204" s="7"/>
      <c r="L204" s="7"/>
      <c r="M204" s="7"/>
      <c r="N204" s="7"/>
      <c r="O204" s="7"/>
      <c r="P204" s="7"/>
      <c r="Q204" s="7"/>
      <c r="R204" s="10" t="str">
        <f>IF(B204="","",IF(ISNUMBER(A204),YEAR(A204)-IF(MONTH(A204)&lt;4,1,0),""))</f>
        <v/>
      </c>
      <c r="S204" s="10" t="str">
        <f>IF(B204="","",IF(OR(NOT(ISNUMBER(A204)),G204="",J204="",O204="",P204="",N204=""),"要確認：基本項目不足",IF(OR(AND(G204="依頼しなかった",J204&lt;&gt;"未依頼"),AND(G204="依頼した",OR(F204="",J204="未依頼"))),"要確認：依頼と回答の矛盾",IF(OR(AND(ISNUMBER(C204),ISNUMBER(D204),D204&lt;C204),AND(ISNUMBER(E204),E204&lt;0)),"要確認：必要時間・隻数",IF(OR(P204="未確認",G204="未確認",J204="未確認"),"要確認：未確認を含む","確認済")))))</f>
        <v/>
      </c>
    </row>
    <row r="205" spans="1:19" ht="24.95" customHeight="1" x14ac:dyDescent="0.2">
      <c r="A205" s="20"/>
      <c r="B205" s="7"/>
      <c r="C205" s="23"/>
      <c r="D205" s="23"/>
      <c r="E205" s="7"/>
      <c r="F205" s="7"/>
      <c r="G205" s="7"/>
      <c r="H205" s="23"/>
      <c r="I205" s="23"/>
      <c r="J205" s="7"/>
      <c r="K205" s="7"/>
      <c r="L205" s="7"/>
      <c r="M205" s="7"/>
      <c r="N205" s="7"/>
      <c r="O205" s="7"/>
      <c r="P205" s="7"/>
      <c r="Q205" s="7"/>
      <c r="R205" s="10" t="str">
        <f>IF(B205="","",IF(ISNUMBER(A205),YEAR(A205)-IF(MONTH(A205)&lt;4,1,0),""))</f>
        <v/>
      </c>
      <c r="S205" s="10" t="str">
        <f>IF(B205="","",IF(OR(NOT(ISNUMBER(A205)),G205="",J205="",O205="",P205="",N205=""),"要確認：基本項目不足",IF(OR(AND(G205="依頼しなかった",J205&lt;&gt;"未依頼"),AND(G205="依頼した",OR(F205="",J205="未依頼"))),"要確認：依頼と回答の矛盾",IF(OR(AND(ISNUMBER(C205),ISNUMBER(D205),D205&lt;C205),AND(ISNUMBER(E205),E205&lt;0)),"要確認：必要時間・隻数",IF(OR(P205="未確認",G205="未確認",J205="未確認"),"要確認：未確認を含む","確認済")))))</f>
        <v/>
      </c>
    </row>
    <row r="206" spans="1:19" ht="24.95" customHeight="1" x14ac:dyDescent="0.2">
      <c r="A206" s="20"/>
      <c r="B206" s="7"/>
      <c r="C206" s="23"/>
      <c r="D206" s="23"/>
      <c r="E206" s="7"/>
      <c r="F206" s="7"/>
      <c r="G206" s="7"/>
      <c r="H206" s="23"/>
      <c r="I206" s="23"/>
      <c r="J206" s="7"/>
      <c r="K206" s="7"/>
      <c r="L206" s="7"/>
      <c r="M206" s="7"/>
      <c r="N206" s="7"/>
      <c r="O206" s="7"/>
      <c r="P206" s="7"/>
      <c r="Q206" s="7"/>
      <c r="R206" s="10" t="str">
        <f>IF(B206="","",IF(ISNUMBER(A206),YEAR(A206)-IF(MONTH(A206)&lt;4,1,0),""))</f>
        <v/>
      </c>
      <c r="S206" s="10" t="str">
        <f>IF(B206="","",IF(OR(NOT(ISNUMBER(A206)),G206="",J206="",O206="",P206="",N206=""),"要確認：基本項目不足",IF(OR(AND(G206="依頼しなかった",J206&lt;&gt;"未依頼"),AND(G206="依頼した",OR(F206="",J206="未依頼"))),"要確認：依頼と回答の矛盾",IF(OR(AND(ISNUMBER(C206),ISNUMBER(D206),D206&lt;C206),AND(ISNUMBER(E206),E206&lt;0)),"要確認：必要時間・隻数",IF(OR(P206="未確認",G206="未確認",J206="未確認"),"要確認：未確認を含む","確認済")))))</f>
        <v/>
      </c>
    </row>
    <row r="207" spans="1:19" ht="24.95" customHeight="1" x14ac:dyDescent="0.2">
      <c r="A207" s="20"/>
      <c r="B207" s="7"/>
      <c r="C207" s="23"/>
      <c r="D207" s="23"/>
      <c r="E207" s="7"/>
      <c r="F207" s="7"/>
      <c r="G207" s="7"/>
      <c r="H207" s="23"/>
      <c r="I207" s="23"/>
      <c r="J207" s="7"/>
      <c r="K207" s="7"/>
      <c r="L207" s="7"/>
      <c r="M207" s="7"/>
      <c r="N207" s="7"/>
      <c r="O207" s="7"/>
      <c r="P207" s="7"/>
      <c r="Q207" s="7"/>
      <c r="R207" s="10" t="str">
        <f>IF(B207="","",IF(ISNUMBER(A207),YEAR(A207)-IF(MONTH(A207)&lt;4,1,0),""))</f>
        <v/>
      </c>
      <c r="S207" s="10" t="str">
        <f>IF(B207="","",IF(OR(NOT(ISNUMBER(A207)),G207="",J207="",O207="",P207="",N207=""),"要確認：基本項目不足",IF(OR(AND(G207="依頼しなかった",J207&lt;&gt;"未依頼"),AND(G207="依頼した",OR(F207="",J207="未依頼"))),"要確認：依頼と回答の矛盾",IF(OR(AND(ISNUMBER(C207),ISNUMBER(D207),D207&lt;C207),AND(ISNUMBER(E207),E207&lt;0)),"要確認：必要時間・隻数",IF(OR(P207="未確認",G207="未確認",J207="未確認"),"要確認：未確認を含む","確認済")))))</f>
        <v/>
      </c>
    </row>
    <row r="208" spans="1:19" ht="24.95" customHeight="1" x14ac:dyDescent="0.2">
      <c r="A208" s="20"/>
      <c r="B208" s="7"/>
      <c r="C208" s="23"/>
      <c r="D208" s="23"/>
      <c r="E208" s="7"/>
      <c r="F208" s="7"/>
      <c r="G208" s="7"/>
      <c r="H208" s="23"/>
      <c r="I208" s="23"/>
      <c r="J208" s="7"/>
      <c r="K208" s="7"/>
      <c r="L208" s="7"/>
      <c r="M208" s="7"/>
      <c r="N208" s="7"/>
      <c r="O208" s="7"/>
      <c r="P208" s="7"/>
      <c r="Q208" s="7"/>
      <c r="R208" s="10" t="str">
        <f>IF(B208="","",IF(ISNUMBER(A208),YEAR(A208)-IF(MONTH(A208)&lt;4,1,0),""))</f>
        <v/>
      </c>
      <c r="S208" s="10" t="str">
        <f>IF(B208="","",IF(OR(NOT(ISNUMBER(A208)),G208="",J208="",O208="",P208="",N208=""),"要確認：基本項目不足",IF(OR(AND(G208="依頼しなかった",J208&lt;&gt;"未依頼"),AND(G208="依頼した",OR(F208="",J208="未依頼"))),"要確認：依頼と回答の矛盾",IF(OR(AND(ISNUMBER(C208),ISNUMBER(D208),D208&lt;C208),AND(ISNUMBER(E208),E208&lt;0)),"要確認：必要時間・隻数",IF(OR(P208="未確認",G208="未確認",J208="未確認"),"要確認：未確認を含む","確認済")))))</f>
        <v/>
      </c>
    </row>
    <row r="209" spans="1:19" ht="24.95" customHeight="1" x14ac:dyDescent="0.2">
      <c r="A209" s="20"/>
      <c r="B209" s="7"/>
      <c r="C209" s="23"/>
      <c r="D209" s="23"/>
      <c r="E209" s="7"/>
      <c r="F209" s="7"/>
      <c r="G209" s="7"/>
      <c r="H209" s="23"/>
      <c r="I209" s="23"/>
      <c r="J209" s="7"/>
      <c r="K209" s="7"/>
      <c r="L209" s="7"/>
      <c r="M209" s="7"/>
      <c r="N209" s="7"/>
      <c r="O209" s="7"/>
      <c r="P209" s="7"/>
      <c r="Q209" s="7"/>
      <c r="R209" s="10" t="str">
        <f>IF(B209="","",IF(ISNUMBER(A209),YEAR(A209)-IF(MONTH(A209)&lt;4,1,0),""))</f>
        <v/>
      </c>
      <c r="S209" s="10" t="str">
        <f>IF(B209="","",IF(OR(NOT(ISNUMBER(A209)),G209="",J209="",O209="",P209="",N209=""),"要確認：基本項目不足",IF(OR(AND(G209="依頼しなかった",J209&lt;&gt;"未依頼"),AND(G209="依頼した",OR(F209="",J209="未依頼"))),"要確認：依頼と回答の矛盾",IF(OR(AND(ISNUMBER(C209),ISNUMBER(D209),D209&lt;C209),AND(ISNUMBER(E209),E209&lt;0)),"要確認：必要時間・隻数",IF(OR(P209="未確認",G209="未確認",J209="未確認"),"要確認：未確認を含む","確認済")))))</f>
        <v/>
      </c>
    </row>
    <row r="210" spans="1:19" ht="24.95" customHeight="1" x14ac:dyDescent="0.2">
      <c r="A210" s="20"/>
      <c r="B210" s="7"/>
      <c r="C210" s="23"/>
      <c r="D210" s="23"/>
      <c r="E210" s="7"/>
      <c r="F210" s="7"/>
      <c r="G210" s="7"/>
      <c r="H210" s="23"/>
      <c r="I210" s="23"/>
      <c r="J210" s="7"/>
      <c r="K210" s="7"/>
      <c r="L210" s="7"/>
      <c r="M210" s="7"/>
      <c r="N210" s="7"/>
      <c r="O210" s="7"/>
      <c r="P210" s="7"/>
      <c r="Q210" s="7"/>
      <c r="R210" s="10" t="str">
        <f>IF(B210="","",IF(ISNUMBER(A210),YEAR(A210)-IF(MONTH(A210)&lt;4,1,0),""))</f>
        <v/>
      </c>
      <c r="S210" s="10" t="str">
        <f>IF(B210="","",IF(OR(NOT(ISNUMBER(A210)),G210="",J210="",O210="",P210="",N210=""),"要確認：基本項目不足",IF(OR(AND(G210="依頼しなかった",J210&lt;&gt;"未依頼"),AND(G210="依頼した",OR(F210="",J210="未依頼"))),"要確認：依頼と回答の矛盾",IF(OR(AND(ISNUMBER(C210),ISNUMBER(D210),D210&lt;C210),AND(ISNUMBER(E210),E210&lt;0)),"要確認：必要時間・隻数",IF(OR(P210="未確認",G210="未確認",J210="未確認"),"要確認：未確認を含む","確認済")))))</f>
        <v/>
      </c>
    </row>
    <row r="211" spans="1:19" ht="24.95" customHeight="1" x14ac:dyDescent="0.2">
      <c r="A211" s="20"/>
      <c r="B211" s="7"/>
      <c r="C211" s="23"/>
      <c r="D211" s="23"/>
      <c r="E211" s="7"/>
      <c r="F211" s="7"/>
      <c r="G211" s="7"/>
      <c r="H211" s="23"/>
      <c r="I211" s="23"/>
      <c r="J211" s="7"/>
      <c r="K211" s="7"/>
      <c r="L211" s="7"/>
      <c r="M211" s="7"/>
      <c r="N211" s="7"/>
      <c r="O211" s="7"/>
      <c r="P211" s="7"/>
      <c r="Q211" s="7"/>
      <c r="R211" s="10" t="str">
        <f>IF(B211="","",IF(ISNUMBER(A211),YEAR(A211)-IF(MONTH(A211)&lt;4,1,0),""))</f>
        <v/>
      </c>
      <c r="S211" s="10" t="str">
        <f>IF(B211="","",IF(OR(NOT(ISNUMBER(A211)),G211="",J211="",O211="",P211="",N211=""),"要確認：基本項目不足",IF(OR(AND(G211="依頼しなかった",J211&lt;&gt;"未依頼"),AND(G211="依頼した",OR(F211="",J211="未依頼"))),"要確認：依頼と回答の矛盾",IF(OR(AND(ISNUMBER(C211),ISNUMBER(D211),D211&lt;C211),AND(ISNUMBER(E211),E211&lt;0)),"要確認：必要時間・隻数",IF(OR(P211="未確認",G211="未確認",J211="未確認"),"要確認：未確認を含む","確認済")))))</f>
        <v/>
      </c>
    </row>
    <row r="212" spans="1:19" ht="24.95" customHeight="1" x14ac:dyDescent="0.2">
      <c r="A212" s="20"/>
      <c r="B212" s="7"/>
      <c r="C212" s="23"/>
      <c r="D212" s="23"/>
      <c r="E212" s="7"/>
      <c r="F212" s="7"/>
      <c r="G212" s="7"/>
      <c r="H212" s="23"/>
      <c r="I212" s="23"/>
      <c r="J212" s="7"/>
      <c r="K212" s="7"/>
      <c r="L212" s="7"/>
      <c r="M212" s="7"/>
      <c r="N212" s="7"/>
      <c r="O212" s="7"/>
      <c r="P212" s="7"/>
      <c r="Q212" s="7"/>
      <c r="R212" s="10" t="str">
        <f>IF(B212="","",IF(ISNUMBER(A212),YEAR(A212)-IF(MONTH(A212)&lt;4,1,0),""))</f>
        <v/>
      </c>
      <c r="S212" s="10" t="str">
        <f>IF(B212="","",IF(OR(NOT(ISNUMBER(A212)),G212="",J212="",O212="",P212="",N212=""),"要確認：基本項目不足",IF(OR(AND(G212="依頼しなかった",J212&lt;&gt;"未依頼"),AND(G212="依頼した",OR(F212="",J212="未依頼"))),"要確認：依頼と回答の矛盾",IF(OR(AND(ISNUMBER(C212),ISNUMBER(D212),D212&lt;C212),AND(ISNUMBER(E212),E212&lt;0)),"要確認：必要時間・隻数",IF(OR(P212="未確認",G212="未確認",J212="未確認"),"要確認：未確認を含む","確認済")))))</f>
        <v/>
      </c>
    </row>
    <row r="213" spans="1:19" ht="24.95" customHeight="1" x14ac:dyDescent="0.2">
      <c r="A213" s="20"/>
      <c r="B213" s="7"/>
      <c r="C213" s="23"/>
      <c r="D213" s="23"/>
      <c r="E213" s="7"/>
      <c r="F213" s="7"/>
      <c r="G213" s="7"/>
      <c r="H213" s="23"/>
      <c r="I213" s="23"/>
      <c r="J213" s="7"/>
      <c r="K213" s="7"/>
      <c r="L213" s="7"/>
      <c r="M213" s="7"/>
      <c r="N213" s="7"/>
      <c r="O213" s="7"/>
      <c r="P213" s="7"/>
      <c r="Q213" s="7"/>
      <c r="R213" s="10" t="str">
        <f>IF(B213="","",IF(ISNUMBER(A213),YEAR(A213)-IF(MONTH(A213)&lt;4,1,0),""))</f>
        <v/>
      </c>
      <c r="S213" s="10" t="str">
        <f>IF(B213="","",IF(OR(NOT(ISNUMBER(A213)),G213="",J213="",O213="",P213="",N213=""),"要確認：基本項目不足",IF(OR(AND(G213="依頼しなかった",J213&lt;&gt;"未依頼"),AND(G213="依頼した",OR(F213="",J213="未依頼"))),"要確認：依頼と回答の矛盾",IF(OR(AND(ISNUMBER(C213),ISNUMBER(D213),D213&lt;C213),AND(ISNUMBER(E213),E213&lt;0)),"要確認：必要時間・隻数",IF(OR(P213="未確認",G213="未確認",J213="未確認"),"要確認：未確認を含む","確認済")))))</f>
        <v/>
      </c>
    </row>
    <row r="214" spans="1:19" ht="24.95" customHeight="1" x14ac:dyDescent="0.2">
      <c r="A214" s="20"/>
      <c r="B214" s="7"/>
      <c r="C214" s="23"/>
      <c r="D214" s="23"/>
      <c r="E214" s="7"/>
      <c r="F214" s="7"/>
      <c r="G214" s="7"/>
      <c r="H214" s="23"/>
      <c r="I214" s="23"/>
      <c r="J214" s="7"/>
      <c r="K214" s="7"/>
      <c r="L214" s="7"/>
      <c r="M214" s="7"/>
      <c r="N214" s="7"/>
      <c r="O214" s="7"/>
      <c r="P214" s="7"/>
      <c r="Q214" s="7"/>
      <c r="R214" s="10" t="str">
        <f>IF(B214="","",IF(ISNUMBER(A214),YEAR(A214)-IF(MONTH(A214)&lt;4,1,0),""))</f>
        <v/>
      </c>
      <c r="S214" s="10" t="str">
        <f>IF(B214="","",IF(OR(NOT(ISNUMBER(A214)),G214="",J214="",O214="",P214="",N214=""),"要確認：基本項目不足",IF(OR(AND(G214="依頼しなかった",J214&lt;&gt;"未依頼"),AND(G214="依頼した",OR(F214="",J214="未依頼"))),"要確認：依頼と回答の矛盾",IF(OR(AND(ISNUMBER(C214),ISNUMBER(D214),D214&lt;C214),AND(ISNUMBER(E214),E214&lt;0)),"要確認：必要時間・隻数",IF(OR(P214="未確認",G214="未確認",J214="未確認"),"要確認：未確認を含む","確認済")))))</f>
        <v/>
      </c>
    </row>
    <row r="215" spans="1:19" ht="24.95" customHeight="1" x14ac:dyDescent="0.2">
      <c r="A215" s="20"/>
      <c r="B215" s="7"/>
      <c r="C215" s="23"/>
      <c r="D215" s="23"/>
      <c r="E215" s="7"/>
      <c r="F215" s="7"/>
      <c r="G215" s="7"/>
      <c r="H215" s="23"/>
      <c r="I215" s="23"/>
      <c r="J215" s="7"/>
      <c r="K215" s="7"/>
      <c r="L215" s="7"/>
      <c r="M215" s="7"/>
      <c r="N215" s="7"/>
      <c r="O215" s="7"/>
      <c r="P215" s="7"/>
      <c r="Q215" s="7"/>
      <c r="R215" s="10" t="str">
        <f>IF(B215="","",IF(ISNUMBER(A215),YEAR(A215)-IF(MONTH(A215)&lt;4,1,0),""))</f>
        <v/>
      </c>
      <c r="S215" s="10" t="str">
        <f>IF(B215="","",IF(OR(NOT(ISNUMBER(A215)),G215="",J215="",O215="",P215="",N215=""),"要確認：基本項目不足",IF(OR(AND(G215="依頼しなかった",J215&lt;&gt;"未依頼"),AND(G215="依頼した",OR(F215="",J215="未依頼"))),"要確認：依頼と回答の矛盾",IF(OR(AND(ISNUMBER(C215),ISNUMBER(D215),D215&lt;C215),AND(ISNUMBER(E215),E215&lt;0)),"要確認：必要時間・隻数",IF(OR(P215="未確認",G215="未確認",J215="未確認"),"要確認：未確認を含む","確認済")))))</f>
        <v/>
      </c>
    </row>
    <row r="216" spans="1:19" ht="24.95" customHeight="1" x14ac:dyDescent="0.2">
      <c r="A216" s="20"/>
      <c r="B216" s="7"/>
      <c r="C216" s="23"/>
      <c r="D216" s="23"/>
      <c r="E216" s="7"/>
      <c r="F216" s="7"/>
      <c r="G216" s="7"/>
      <c r="H216" s="23"/>
      <c r="I216" s="23"/>
      <c r="J216" s="7"/>
      <c r="K216" s="7"/>
      <c r="L216" s="7"/>
      <c r="M216" s="7"/>
      <c r="N216" s="7"/>
      <c r="O216" s="7"/>
      <c r="P216" s="7"/>
      <c r="Q216" s="7"/>
      <c r="R216" s="10" t="str">
        <f>IF(B216="","",IF(ISNUMBER(A216),YEAR(A216)-IF(MONTH(A216)&lt;4,1,0),""))</f>
        <v/>
      </c>
      <c r="S216" s="10" t="str">
        <f>IF(B216="","",IF(OR(NOT(ISNUMBER(A216)),G216="",J216="",O216="",P216="",N216=""),"要確認：基本項目不足",IF(OR(AND(G216="依頼しなかった",J216&lt;&gt;"未依頼"),AND(G216="依頼した",OR(F216="",J216="未依頼"))),"要確認：依頼と回答の矛盾",IF(OR(AND(ISNUMBER(C216),ISNUMBER(D216),D216&lt;C216),AND(ISNUMBER(E216),E216&lt;0)),"要確認：必要時間・隻数",IF(OR(P216="未確認",G216="未確認",J216="未確認"),"要確認：未確認を含む","確認済")))))</f>
        <v/>
      </c>
    </row>
    <row r="217" spans="1:19" ht="24.95" customHeight="1" x14ac:dyDescent="0.2">
      <c r="A217" s="20"/>
      <c r="B217" s="7"/>
      <c r="C217" s="23"/>
      <c r="D217" s="23"/>
      <c r="E217" s="7"/>
      <c r="F217" s="7"/>
      <c r="G217" s="7"/>
      <c r="H217" s="23"/>
      <c r="I217" s="23"/>
      <c r="J217" s="7"/>
      <c r="K217" s="7"/>
      <c r="L217" s="7"/>
      <c r="M217" s="7"/>
      <c r="N217" s="7"/>
      <c r="O217" s="7"/>
      <c r="P217" s="7"/>
      <c r="Q217" s="7"/>
      <c r="R217" s="10" t="str">
        <f>IF(B217="","",IF(ISNUMBER(A217),YEAR(A217)-IF(MONTH(A217)&lt;4,1,0),""))</f>
        <v/>
      </c>
      <c r="S217" s="10" t="str">
        <f>IF(B217="","",IF(OR(NOT(ISNUMBER(A217)),G217="",J217="",O217="",P217="",N217=""),"要確認：基本項目不足",IF(OR(AND(G217="依頼しなかった",J217&lt;&gt;"未依頼"),AND(G217="依頼した",OR(F217="",J217="未依頼"))),"要確認：依頼と回答の矛盾",IF(OR(AND(ISNUMBER(C217),ISNUMBER(D217),D217&lt;C217),AND(ISNUMBER(E217),E217&lt;0)),"要確認：必要時間・隻数",IF(OR(P217="未確認",G217="未確認",J217="未確認"),"要確認：未確認を含む","確認済")))))</f>
        <v/>
      </c>
    </row>
    <row r="218" spans="1:19" ht="24.95" customHeight="1" x14ac:dyDescent="0.2">
      <c r="A218" s="20"/>
      <c r="B218" s="7"/>
      <c r="C218" s="23"/>
      <c r="D218" s="23"/>
      <c r="E218" s="7"/>
      <c r="F218" s="7"/>
      <c r="G218" s="7"/>
      <c r="H218" s="23"/>
      <c r="I218" s="23"/>
      <c r="J218" s="7"/>
      <c r="K218" s="7"/>
      <c r="L218" s="7"/>
      <c r="M218" s="7"/>
      <c r="N218" s="7"/>
      <c r="O218" s="7"/>
      <c r="P218" s="7"/>
      <c r="Q218" s="7"/>
      <c r="R218" s="10" t="str">
        <f>IF(B218="","",IF(ISNUMBER(A218),YEAR(A218)-IF(MONTH(A218)&lt;4,1,0),""))</f>
        <v/>
      </c>
      <c r="S218" s="10" t="str">
        <f>IF(B218="","",IF(OR(NOT(ISNUMBER(A218)),G218="",J218="",O218="",P218="",N218=""),"要確認：基本項目不足",IF(OR(AND(G218="依頼しなかった",J218&lt;&gt;"未依頼"),AND(G218="依頼した",OR(F218="",J218="未依頼"))),"要確認：依頼と回答の矛盾",IF(OR(AND(ISNUMBER(C218),ISNUMBER(D218),D218&lt;C218),AND(ISNUMBER(E218),E218&lt;0)),"要確認：必要時間・隻数",IF(OR(P218="未確認",G218="未確認",J218="未確認"),"要確認：未確認を含む","確認済")))))</f>
        <v/>
      </c>
    </row>
    <row r="219" spans="1:19" ht="24.95" customHeight="1" x14ac:dyDescent="0.2">
      <c r="A219" s="20"/>
      <c r="B219" s="7"/>
      <c r="C219" s="23"/>
      <c r="D219" s="23"/>
      <c r="E219" s="7"/>
      <c r="F219" s="7"/>
      <c r="G219" s="7"/>
      <c r="H219" s="23"/>
      <c r="I219" s="23"/>
      <c r="J219" s="7"/>
      <c r="K219" s="7"/>
      <c r="L219" s="7"/>
      <c r="M219" s="7"/>
      <c r="N219" s="7"/>
      <c r="O219" s="7"/>
      <c r="P219" s="7"/>
      <c r="Q219" s="7"/>
      <c r="R219" s="10" t="str">
        <f>IF(B219="","",IF(ISNUMBER(A219),YEAR(A219)-IF(MONTH(A219)&lt;4,1,0),""))</f>
        <v/>
      </c>
      <c r="S219" s="10" t="str">
        <f>IF(B219="","",IF(OR(NOT(ISNUMBER(A219)),G219="",J219="",O219="",P219="",N219=""),"要確認：基本項目不足",IF(OR(AND(G219="依頼しなかった",J219&lt;&gt;"未依頼"),AND(G219="依頼した",OR(F219="",J219="未依頼"))),"要確認：依頼と回答の矛盾",IF(OR(AND(ISNUMBER(C219),ISNUMBER(D219),D219&lt;C219),AND(ISNUMBER(E219),E219&lt;0)),"要確認：必要時間・隻数",IF(OR(P219="未確認",G219="未確認",J219="未確認"),"要確認：未確認を含む","確認済")))))</f>
        <v/>
      </c>
    </row>
    <row r="220" spans="1:19" ht="24.95" customHeight="1" x14ac:dyDescent="0.2">
      <c r="A220" s="20"/>
      <c r="B220" s="7"/>
      <c r="C220" s="23"/>
      <c r="D220" s="23"/>
      <c r="E220" s="7"/>
      <c r="F220" s="7"/>
      <c r="G220" s="7"/>
      <c r="H220" s="23"/>
      <c r="I220" s="23"/>
      <c r="J220" s="7"/>
      <c r="K220" s="7"/>
      <c r="L220" s="7"/>
      <c r="M220" s="7"/>
      <c r="N220" s="7"/>
      <c r="O220" s="7"/>
      <c r="P220" s="7"/>
      <c r="Q220" s="7"/>
      <c r="R220" s="10" t="str">
        <f>IF(B220="","",IF(ISNUMBER(A220),YEAR(A220)-IF(MONTH(A220)&lt;4,1,0),""))</f>
        <v/>
      </c>
      <c r="S220" s="10" t="str">
        <f>IF(B220="","",IF(OR(NOT(ISNUMBER(A220)),G220="",J220="",O220="",P220="",N220=""),"要確認：基本項目不足",IF(OR(AND(G220="依頼しなかった",J220&lt;&gt;"未依頼"),AND(G220="依頼した",OR(F220="",J220="未依頼"))),"要確認：依頼と回答の矛盾",IF(OR(AND(ISNUMBER(C220),ISNUMBER(D220),D220&lt;C220),AND(ISNUMBER(E220),E220&lt;0)),"要確認：必要時間・隻数",IF(OR(P220="未確認",G220="未確認",J220="未確認"),"要確認：未確認を含む","確認済")))))</f>
        <v/>
      </c>
    </row>
    <row r="221" spans="1:19" ht="24.95" customHeight="1" x14ac:dyDescent="0.2">
      <c r="A221" s="20"/>
      <c r="B221" s="7"/>
      <c r="C221" s="23"/>
      <c r="D221" s="23"/>
      <c r="E221" s="7"/>
      <c r="F221" s="7"/>
      <c r="G221" s="7"/>
      <c r="H221" s="23"/>
      <c r="I221" s="23"/>
      <c r="J221" s="7"/>
      <c r="K221" s="7"/>
      <c r="L221" s="7"/>
      <c r="M221" s="7"/>
      <c r="N221" s="7"/>
      <c r="O221" s="7"/>
      <c r="P221" s="7"/>
      <c r="Q221" s="7"/>
      <c r="R221" s="10" t="str">
        <f>IF(B221="","",IF(ISNUMBER(A221),YEAR(A221)-IF(MONTH(A221)&lt;4,1,0),""))</f>
        <v/>
      </c>
      <c r="S221" s="10" t="str">
        <f>IF(B221="","",IF(OR(NOT(ISNUMBER(A221)),G221="",J221="",O221="",P221="",N221=""),"要確認：基本項目不足",IF(OR(AND(G221="依頼しなかった",J221&lt;&gt;"未依頼"),AND(G221="依頼した",OR(F221="",J221="未依頼"))),"要確認：依頼と回答の矛盾",IF(OR(AND(ISNUMBER(C221),ISNUMBER(D221),D221&lt;C221),AND(ISNUMBER(E221),E221&lt;0)),"要確認：必要時間・隻数",IF(OR(P221="未確認",G221="未確認",J221="未確認"),"要確認：未確認を含む","確認済")))))</f>
        <v/>
      </c>
    </row>
    <row r="222" spans="1:19" ht="24.95" customHeight="1" x14ac:dyDescent="0.2">
      <c r="A222" s="20"/>
      <c r="B222" s="7"/>
      <c r="C222" s="23"/>
      <c r="D222" s="23"/>
      <c r="E222" s="7"/>
      <c r="F222" s="7"/>
      <c r="G222" s="7"/>
      <c r="H222" s="23"/>
      <c r="I222" s="23"/>
      <c r="J222" s="7"/>
      <c r="K222" s="7"/>
      <c r="L222" s="7"/>
      <c r="M222" s="7"/>
      <c r="N222" s="7"/>
      <c r="O222" s="7"/>
      <c r="P222" s="7"/>
      <c r="Q222" s="7"/>
      <c r="R222" s="10" t="str">
        <f>IF(B222="","",IF(ISNUMBER(A222),YEAR(A222)-IF(MONTH(A222)&lt;4,1,0),""))</f>
        <v/>
      </c>
      <c r="S222" s="10" t="str">
        <f>IF(B222="","",IF(OR(NOT(ISNUMBER(A222)),G222="",J222="",O222="",P222="",N222=""),"要確認：基本項目不足",IF(OR(AND(G222="依頼しなかった",J222&lt;&gt;"未依頼"),AND(G222="依頼した",OR(F222="",J222="未依頼"))),"要確認：依頼と回答の矛盾",IF(OR(AND(ISNUMBER(C222),ISNUMBER(D222),D222&lt;C222),AND(ISNUMBER(E222),E222&lt;0)),"要確認：必要時間・隻数",IF(OR(P222="未確認",G222="未確認",J222="未確認"),"要確認：未確認を含む","確認済")))))</f>
        <v/>
      </c>
    </row>
    <row r="223" spans="1:19" ht="24.95" customHeight="1" x14ac:dyDescent="0.2">
      <c r="A223" s="20"/>
      <c r="B223" s="7"/>
      <c r="C223" s="23"/>
      <c r="D223" s="23"/>
      <c r="E223" s="7"/>
      <c r="F223" s="7"/>
      <c r="G223" s="7"/>
      <c r="H223" s="23"/>
      <c r="I223" s="23"/>
      <c r="J223" s="7"/>
      <c r="K223" s="7"/>
      <c r="L223" s="7"/>
      <c r="M223" s="7"/>
      <c r="N223" s="7"/>
      <c r="O223" s="7"/>
      <c r="P223" s="7"/>
      <c r="Q223" s="7"/>
      <c r="R223" s="10" t="str">
        <f>IF(B223="","",IF(ISNUMBER(A223),YEAR(A223)-IF(MONTH(A223)&lt;4,1,0),""))</f>
        <v/>
      </c>
      <c r="S223" s="10" t="str">
        <f>IF(B223="","",IF(OR(NOT(ISNUMBER(A223)),G223="",J223="",O223="",P223="",N223=""),"要確認：基本項目不足",IF(OR(AND(G223="依頼しなかった",J223&lt;&gt;"未依頼"),AND(G223="依頼した",OR(F223="",J223="未依頼"))),"要確認：依頼と回答の矛盾",IF(OR(AND(ISNUMBER(C223),ISNUMBER(D223),D223&lt;C223),AND(ISNUMBER(E223),E223&lt;0)),"要確認：必要時間・隻数",IF(OR(P223="未確認",G223="未確認",J223="未確認"),"要確認：未確認を含む","確認済")))))</f>
        <v/>
      </c>
    </row>
    <row r="224" spans="1:19" ht="24.95" customHeight="1" x14ac:dyDescent="0.2">
      <c r="A224" s="20"/>
      <c r="B224" s="7"/>
      <c r="C224" s="23"/>
      <c r="D224" s="23"/>
      <c r="E224" s="7"/>
      <c r="F224" s="7"/>
      <c r="G224" s="7"/>
      <c r="H224" s="23"/>
      <c r="I224" s="23"/>
      <c r="J224" s="7"/>
      <c r="K224" s="7"/>
      <c r="L224" s="7"/>
      <c r="M224" s="7"/>
      <c r="N224" s="7"/>
      <c r="O224" s="7"/>
      <c r="P224" s="7"/>
      <c r="Q224" s="7"/>
      <c r="R224" s="10" t="str">
        <f>IF(B224="","",IF(ISNUMBER(A224),YEAR(A224)-IF(MONTH(A224)&lt;4,1,0),""))</f>
        <v/>
      </c>
      <c r="S224" s="10" t="str">
        <f>IF(B224="","",IF(OR(NOT(ISNUMBER(A224)),G224="",J224="",O224="",P224="",N224=""),"要確認：基本項目不足",IF(OR(AND(G224="依頼しなかった",J224&lt;&gt;"未依頼"),AND(G224="依頼した",OR(F224="",J224="未依頼"))),"要確認：依頼と回答の矛盾",IF(OR(AND(ISNUMBER(C224),ISNUMBER(D224),D224&lt;C224),AND(ISNUMBER(E224),E224&lt;0)),"要確認：必要時間・隻数",IF(OR(P224="未確認",G224="未確認",J224="未確認"),"要確認：未確認を含む","確認済")))))</f>
        <v/>
      </c>
    </row>
    <row r="225" spans="1:19" ht="24.95" customHeight="1" x14ac:dyDescent="0.2">
      <c r="A225" s="20"/>
      <c r="B225" s="7"/>
      <c r="C225" s="23"/>
      <c r="D225" s="23"/>
      <c r="E225" s="7"/>
      <c r="F225" s="7"/>
      <c r="G225" s="7"/>
      <c r="H225" s="23"/>
      <c r="I225" s="23"/>
      <c r="J225" s="7"/>
      <c r="K225" s="7"/>
      <c r="L225" s="7"/>
      <c r="M225" s="7"/>
      <c r="N225" s="7"/>
      <c r="O225" s="7"/>
      <c r="P225" s="7"/>
      <c r="Q225" s="7"/>
      <c r="R225" s="10" t="str">
        <f>IF(B225="","",IF(ISNUMBER(A225),YEAR(A225)-IF(MONTH(A225)&lt;4,1,0),""))</f>
        <v/>
      </c>
      <c r="S225" s="10" t="str">
        <f>IF(B225="","",IF(OR(NOT(ISNUMBER(A225)),G225="",J225="",O225="",P225="",N225=""),"要確認：基本項目不足",IF(OR(AND(G225="依頼しなかった",J225&lt;&gt;"未依頼"),AND(G225="依頼した",OR(F225="",J225="未依頼"))),"要確認：依頼と回答の矛盾",IF(OR(AND(ISNUMBER(C225),ISNUMBER(D225),D225&lt;C225),AND(ISNUMBER(E225),E225&lt;0)),"要確認：必要時間・隻数",IF(OR(P225="未確認",G225="未確認",J225="未確認"),"要確認：未確認を含む","確認済")))))</f>
        <v/>
      </c>
    </row>
    <row r="226" spans="1:19" ht="24.95" customHeight="1" x14ac:dyDescent="0.2">
      <c r="A226" s="20"/>
      <c r="B226" s="7"/>
      <c r="C226" s="23"/>
      <c r="D226" s="23"/>
      <c r="E226" s="7"/>
      <c r="F226" s="7"/>
      <c r="G226" s="7"/>
      <c r="H226" s="23"/>
      <c r="I226" s="23"/>
      <c r="J226" s="7"/>
      <c r="K226" s="7"/>
      <c r="L226" s="7"/>
      <c r="M226" s="7"/>
      <c r="N226" s="7"/>
      <c r="O226" s="7"/>
      <c r="P226" s="7"/>
      <c r="Q226" s="7"/>
      <c r="R226" s="10" t="str">
        <f>IF(B226="","",IF(ISNUMBER(A226),YEAR(A226)-IF(MONTH(A226)&lt;4,1,0),""))</f>
        <v/>
      </c>
      <c r="S226" s="10" t="str">
        <f>IF(B226="","",IF(OR(NOT(ISNUMBER(A226)),G226="",J226="",O226="",P226="",N226=""),"要確認：基本項目不足",IF(OR(AND(G226="依頼しなかった",J226&lt;&gt;"未依頼"),AND(G226="依頼した",OR(F226="",J226="未依頼"))),"要確認：依頼と回答の矛盾",IF(OR(AND(ISNUMBER(C226),ISNUMBER(D226),D226&lt;C226),AND(ISNUMBER(E226),E226&lt;0)),"要確認：必要時間・隻数",IF(OR(P226="未確認",G226="未確認",J226="未確認"),"要確認：未確認を含む","確認済")))))</f>
        <v/>
      </c>
    </row>
    <row r="227" spans="1:19" ht="24.95" customHeight="1" x14ac:dyDescent="0.2">
      <c r="A227" s="20"/>
      <c r="B227" s="7"/>
      <c r="C227" s="23"/>
      <c r="D227" s="23"/>
      <c r="E227" s="7"/>
      <c r="F227" s="7"/>
      <c r="G227" s="7"/>
      <c r="H227" s="23"/>
      <c r="I227" s="23"/>
      <c r="J227" s="7"/>
      <c r="K227" s="7"/>
      <c r="L227" s="7"/>
      <c r="M227" s="7"/>
      <c r="N227" s="7"/>
      <c r="O227" s="7"/>
      <c r="P227" s="7"/>
      <c r="Q227" s="7"/>
      <c r="R227" s="10" t="str">
        <f>IF(B227="","",IF(ISNUMBER(A227),YEAR(A227)-IF(MONTH(A227)&lt;4,1,0),""))</f>
        <v/>
      </c>
      <c r="S227" s="10" t="str">
        <f>IF(B227="","",IF(OR(NOT(ISNUMBER(A227)),G227="",J227="",O227="",P227="",N227=""),"要確認：基本項目不足",IF(OR(AND(G227="依頼しなかった",J227&lt;&gt;"未依頼"),AND(G227="依頼した",OR(F227="",J227="未依頼"))),"要確認：依頼と回答の矛盾",IF(OR(AND(ISNUMBER(C227),ISNUMBER(D227),D227&lt;C227),AND(ISNUMBER(E227),E227&lt;0)),"要確認：必要時間・隻数",IF(OR(P227="未確認",G227="未確認",J227="未確認"),"要確認：未確認を含む","確認済")))))</f>
        <v/>
      </c>
    </row>
    <row r="228" spans="1:19" ht="24.95" customHeight="1" x14ac:dyDescent="0.2">
      <c r="A228" s="20"/>
      <c r="B228" s="7"/>
      <c r="C228" s="23"/>
      <c r="D228" s="23"/>
      <c r="E228" s="7"/>
      <c r="F228" s="7"/>
      <c r="G228" s="7"/>
      <c r="H228" s="23"/>
      <c r="I228" s="23"/>
      <c r="J228" s="7"/>
      <c r="K228" s="7"/>
      <c r="L228" s="7"/>
      <c r="M228" s="7"/>
      <c r="N228" s="7"/>
      <c r="O228" s="7"/>
      <c r="P228" s="7"/>
      <c r="Q228" s="7"/>
      <c r="R228" s="10" t="str">
        <f>IF(B228="","",IF(ISNUMBER(A228),YEAR(A228)-IF(MONTH(A228)&lt;4,1,0),""))</f>
        <v/>
      </c>
      <c r="S228" s="10" t="str">
        <f>IF(B228="","",IF(OR(NOT(ISNUMBER(A228)),G228="",J228="",O228="",P228="",N228=""),"要確認：基本項目不足",IF(OR(AND(G228="依頼しなかった",J228&lt;&gt;"未依頼"),AND(G228="依頼した",OR(F228="",J228="未依頼"))),"要確認：依頼と回答の矛盾",IF(OR(AND(ISNUMBER(C228),ISNUMBER(D228),D228&lt;C228),AND(ISNUMBER(E228),E228&lt;0)),"要確認：必要時間・隻数",IF(OR(P228="未確認",G228="未確認",J228="未確認"),"要確認：未確認を含む","確認済")))))</f>
        <v/>
      </c>
    </row>
    <row r="229" spans="1:19" ht="24.95" customHeight="1" x14ac:dyDescent="0.2">
      <c r="A229" s="20"/>
      <c r="B229" s="7"/>
      <c r="C229" s="23"/>
      <c r="D229" s="23"/>
      <c r="E229" s="7"/>
      <c r="F229" s="7"/>
      <c r="G229" s="7"/>
      <c r="H229" s="23"/>
      <c r="I229" s="23"/>
      <c r="J229" s="7"/>
      <c r="K229" s="7"/>
      <c r="L229" s="7"/>
      <c r="M229" s="7"/>
      <c r="N229" s="7"/>
      <c r="O229" s="7"/>
      <c r="P229" s="7"/>
      <c r="Q229" s="7"/>
      <c r="R229" s="10" t="str">
        <f>IF(B229="","",IF(ISNUMBER(A229),YEAR(A229)-IF(MONTH(A229)&lt;4,1,0),""))</f>
        <v/>
      </c>
      <c r="S229" s="10" t="str">
        <f>IF(B229="","",IF(OR(NOT(ISNUMBER(A229)),G229="",J229="",O229="",P229="",N229=""),"要確認：基本項目不足",IF(OR(AND(G229="依頼しなかった",J229&lt;&gt;"未依頼"),AND(G229="依頼した",OR(F229="",J229="未依頼"))),"要確認：依頼と回答の矛盾",IF(OR(AND(ISNUMBER(C229),ISNUMBER(D229),D229&lt;C229),AND(ISNUMBER(E229),E229&lt;0)),"要確認：必要時間・隻数",IF(OR(P229="未確認",G229="未確認",J229="未確認"),"要確認：未確認を含む","確認済")))))</f>
        <v/>
      </c>
    </row>
    <row r="230" spans="1:19" ht="24.95" customHeight="1" x14ac:dyDescent="0.2">
      <c r="A230" s="20"/>
      <c r="B230" s="7"/>
      <c r="C230" s="23"/>
      <c r="D230" s="23"/>
      <c r="E230" s="7"/>
      <c r="F230" s="7"/>
      <c r="G230" s="7"/>
      <c r="H230" s="23"/>
      <c r="I230" s="23"/>
      <c r="J230" s="7"/>
      <c r="K230" s="7"/>
      <c r="L230" s="7"/>
      <c r="M230" s="7"/>
      <c r="N230" s="7"/>
      <c r="O230" s="7"/>
      <c r="P230" s="7"/>
      <c r="Q230" s="7"/>
      <c r="R230" s="10" t="str">
        <f>IF(B230="","",IF(ISNUMBER(A230),YEAR(A230)-IF(MONTH(A230)&lt;4,1,0),""))</f>
        <v/>
      </c>
      <c r="S230" s="10" t="str">
        <f>IF(B230="","",IF(OR(NOT(ISNUMBER(A230)),G230="",J230="",O230="",P230="",N230=""),"要確認：基本項目不足",IF(OR(AND(G230="依頼しなかった",J230&lt;&gt;"未依頼"),AND(G230="依頼した",OR(F230="",J230="未依頼"))),"要確認：依頼と回答の矛盾",IF(OR(AND(ISNUMBER(C230),ISNUMBER(D230),D230&lt;C230),AND(ISNUMBER(E230),E230&lt;0)),"要確認：必要時間・隻数",IF(OR(P230="未確認",G230="未確認",J230="未確認"),"要確認：未確認を含む","確認済")))))</f>
        <v/>
      </c>
    </row>
    <row r="231" spans="1:19" ht="24.95" customHeight="1" x14ac:dyDescent="0.2">
      <c r="A231" s="20"/>
      <c r="B231" s="7"/>
      <c r="C231" s="23"/>
      <c r="D231" s="23"/>
      <c r="E231" s="7"/>
      <c r="F231" s="7"/>
      <c r="G231" s="7"/>
      <c r="H231" s="23"/>
      <c r="I231" s="23"/>
      <c r="J231" s="7"/>
      <c r="K231" s="7"/>
      <c r="L231" s="7"/>
      <c r="M231" s="7"/>
      <c r="N231" s="7"/>
      <c r="O231" s="7"/>
      <c r="P231" s="7"/>
      <c r="Q231" s="7"/>
      <c r="R231" s="10" t="str">
        <f>IF(B231="","",IF(ISNUMBER(A231),YEAR(A231)-IF(MONTH(A231)&lt;4,1,0),""))</f>
        <v/>
      </c>
      <c r="S231" s="10" t="str">
        <f>IF(B231="","",IF(OR(NOT(ISNUMBER(A231)),G231="",J231="",O231="",P231="",N231=""),"要確認：基本項目不足",IF(OR(AND(G231="依頼しなかった",J231&lt;&gt;"未依頼"),AND(G231="依頼した",OR(F231="",J231="未依頼"))),"要確認：依頼と回答の矛盾",IF(OR(AND(ISNUMBER(C231),ISNUMBER(D231),D231&lt;C231),AND(ISNUMBER(E231),E231&lt;0)),"要確認：必要時間・隻数",IF(OR(P231="未確認",G231="未確認",J231="未確認"),"要確認：未確認を含む","確認済")))))</f>
        <v/>
      </c>
    </row>
    <row r="232" spans="1:19" ht="24.95" customHeight="1" x14ac:dyDescent="0.2">
      <c r="A232" s="20"/>
      <c r="B232" s="7"/>
      <c r="C232" s="23"/>
      <c r="D232" s="23"/>
      <c r="E232" s="7"/>
      <c r="F232" s="7"/>
      <c r="G232" s="7"/>
      <c r="H232" s="23"/>
      <c r="I232" s="23"/>
      <c r="J232" s="7"/>
      <c r="K232" s="7"/>
      <c r="L232" s="7"/>
      <c r="M232" s="7"/>
      <c r="N232" s="7"/>
      <c r="O232" s="7"/>
      <c r="P232" s="7"/>
      <c r="Q232" s="7"/>
      <c r="R232" s="10" t="str">
        <f>IF(B232="","",IF(ISNUMBER(A232),YEAR(A232)-IF(MONTH(A232)&lt;4,1,0),""))</f>
        <v/>
      </c>
      <c r="S232" s="10" t="str">
        <f>IF(B232="","",IF(OR(NOT(ISNUMBER(A232)),G232="",J232="",O232="",P232="",N232=""),"要確認：基本項目不足",IF(OR(AND(G232="依頼しなかった",J232&lt;&gt;"未依頼"),AND(G232="依頼した",OR(F232="",J232="未依頼"))),"要確認：依頼と回答の矛盾",IF(OR(AND(ISNUMBER(C232),ISNUMBER(D232),D232&lt;C232),AND(ISNUMBER(E232),E232&lt;0)),"要確認：必要時間・隻数",IF(OR(P232="未確認",G232="未確認",J232="未確認"),"要確認：未確認を含む","確認済")))))</f>
        <v/>
      </c>
    </row>
    <row r="233" spans="1:19" ht="24.95" customHeight="1" x14ac:dyDescent="0.2">
      <c r="A233" s="20"/>
      <c r="B233" s="7"/>
      <c r="C233" s="23"/>
      <c r="D233" s="23"/>
      <c r="E233" s="7"/>
      <c r="F233" s="7"/>
      <c r="G233" s="7"/>
      <c r="H233" s="23"/>
      <c r="I233" s="23"/>
      <c r="J233" s="7"/>
      <c r="K233" s="7"/>
      <c r="L233" s="7"/>
      <c r="M233" s="7"/>
      <c r="N233" s="7"/>
      <c r="O233" s="7"/>
      <c r="P233" s="7"/>
      <c r="Q233" s="7"/>
      <c r="R233" s="10" t="str">
        <f>IF(B233="","",IF(ISNUMBER(A233),YEAR(A233)-IF(MONTH(A233)&lt;4,1,0),""))</f>
        <v/>
      </c>
      <c r="S233" s="10" t="str">
        <f>IF(B233="","",IF(OR(NOT(ISNUMBER(A233)),G233="",J233="",O233="",P233="",N233=""),"要確認：基本項目不足",IF(OR(AND(G233="依頼しなかった",J233&lt;&gt;"未依頼"),AND(G233="依頼した",OR(F233="",J233="未依頼"))),"要確認：依頼と回答の矛盾",IF(OR(AND(ISNUMBER(C233),ISNUMBER(D233),D233&lt;C233),AND(ISNUMBER(E233),E233&lt;0)),"要確認：必要時間・隻数",IF(OR(P233="未確認",G233="未確認",J233="未確認"),"要確認：未確認を含む","確認済")))))</f>
        <v/>
      </c>
    </row>
    <row r="234" spans="1:19" ht="24.95" customHeight="1" x14ac:dyDescent="0.2">
      <c r="A234" s="20"/>
      <c r="B234" s="7"/>
      <c r="C234" s="23"/>
      <c r="D234" s="23"/>
      <c r="E234" s="7"/>
      <c r="F234" s="7"/>
      <c r="G234" s="7"/>
      <c r="H234" s="23"/>
      <c r="I234" s="23"/>
      <c r="J234" s="7"/>
      <c r="K234" s="7"/>
      <c r="L234" s="7"/>
      <c r="M234" s="7"/>
      <c r="N234" s="7"/>
      <c r="O234" s="7"/>
      <c r="P234" s="7"/>
      <c r="Q234" s="7"/>
      <c r="R234" s="10" t="str">
        <f>IF(B234="","",IF(ISNUMBER(A234),YEAR(A234)-IF(MONTH(A234)&lt;4,1,0),""))</f>
        <v/>
      </c>
      <c r="S234" s="10" t="str">
        <f>IF(B234="","",IF(OR(NOT(ISNUMBER(A234)),G234="",J234="",O234="",P234="",N234=""),"要確認：基本項目不足",IF(OR(AND(G234="依頼しなかった",J234&lt;&gt;"未依頼"),AND(G234="依頼した",OR(F234="",J234="未依頼"))),"要確認：依頼と回答の矛盾",IF(OR(AND(ISNUMBER(C234),ISNUMBER(D234),D234&lt;C234),AND(ISNUMBER(E234),E234&lt;0)),"要確認：必要時間・隻数",IF(OR(P234="未確認",G234="未確認",J234="未確認"),"要確認：未確認を含む","確認済")))))</f>
        <v/>
      </c>
    </row>
    <row r="235" spans="1:19" ht="24.95" customHeight="1" x14ac:dyDescent="0.2">
      <c r="A235" s="20"/>
      <c r="B235" s="7"/>
      <c r="C235" s="23"/>
      <c r="D235" s="23"/>
      <c r="E235" s="7"/>
      <c r="F235" s="7"/>
      <c r="G235" s="7"/>
      <c r="H235" s="23"/>
      <c r="I235" s="23"/>
      <c r="J235" s="7"/>
      <c r="K235" s="7"/>
      <c r="L235" s="7"/>
      <c r="M235" s="7"/>
      <c r="N235" s="7"/>
      <c r="O235" s="7"/>
      <c r="P235" s="7"/>
      <c r="Q235" s="7"/>
      <c r="R235" s="10" t="str">
        <f>IF(B235="","",IF(ISNUMBER(A235),YEAR(A235)-IF(MONTH(A235)&lt;4,1,0),""))</f>
        <v/>
      </c>
      <c r="S235" s="10" t="str">
        <f>IF(B235="","",IF(OR(NOT(ISNUMBER(A235)),G235="",J235="",O235="",P235="",N235=""),"要確認：基本項目不足",IF(OR(AND(G235="依頼しなかった",J235&lt;&gt;"未依頼"),AND(G235="依頼した",OR(F235="",J235="未依頼"))),"要確認：依頼と回答の矛盾",IF(OR(AND(ISNUMBER(C235),ISNUMBER(D235),D235&lt;C235),AND(ISNUMBER(E235),E235&lt;0)),"要確認：必要時間・隻数",IF(OR(P235="未確認",G235="未確認",J235="未確認"),"要確認：未確認を含む","確認済")))))</f>
        <v/>
      </c>
    </row>
    <row r="236" spans="1:19" ht="24.95" customHeight="1" x14ac:dyDescent="0.2">
      <c r="A236" s="20"/>
      <c r="B236" s="7"/>
      <c r="C236" s="23"/>
      <c r="D236" s="23"/>
      <c r="E236" s="7"/>
      <c r="F236" s="7"/>
      <c r="G236" s="7"/>
      <c r="H236" s="23"/>
      <c r="I236" s="23"/>
      <c r="J236" s="7"/>
      <c r="K236" s="7"/>
      <c r="L236" s="7"/>
      <c r="M236" s="7"/>
      <c r="N236" s="7"/>
      <c r="O236" s="7"/>
      <c r="P236" s="7"/>
      <c r="Q236" s="7"/>
      <c r="R236" s="10" t="str">
        <f>IF(B236="","",IF(ISNUMBER(A236),YEAR(A236)-IF(MONTH(A236)&lt;4,1,0),""))</f>
        <v/>
      </c>
      <c r="S236" s="10" t="str">
        <f>IF(B236="","",IF(OR(NOT(ISNUMBER(A236)),G236="",J236="",O236="",P236="",N236=""),"要確認：基本項目不足",IF(OR(AND(G236="依頼しなかった",J236&lt;&gt;"未依頼"),AND(G236="依頼した",OR(F236="",J236="未依頼"))),"要確認：依頼と回答の矛盾",IF(OR(AND(ISNUMBER(C236),ISNUMBER(D236),D236&lt;C236),AND(ISNUMBER(E236),E236&lt;0)),"要確認：必要時間・隻数",IF(OR(P236="未確認",G236="未確認",J236="未確認"),"要確認：未確認を含む","確認済")))))</f>
        <v/>
      </c>
    </row>
    <row r="237" spans="1:19" ht="24.95" customHeight="1" x14ac:dyDescent="0.2">
      <c r="A237" s="20"/>
      <c r="B237" s="7"/>
      <c r="C237" s="23"/>
      <c r="D237" s="23"/>
      <c r="E237" s="7"/>
      <c r="F237" s="7"/>
      <c r="G237" s="7"/>
      <c r="H237" s="23"/>
      <c r="I237" s="23"/>
      <c r="J237" s="7"/>
      <c r="K237" s="7"/>
      <c r="L237" s="7"/>
      <c r="M237" s="7"/>
      <c r="N237" s="7"/>
      <c r="O237" s="7"/>
      <c r="P237" s="7"/>
      <c r="Q237" s="7"/>
      <c r="R237" s="10" t="str">
        <f>IF(B237="","",IF(ISNUMBER(A237),YEAR(A237)-IF(MONTH(A237)&lt;4,1,0),""))</f>
        <v/>
      </c>
      <c r="S237" s="10" t="str">
        <f>IF(B237="","",IF(OR(NOT(ISNUMBER(A237)),G237="",J237="",O237="",P237="",N237=""),"要確認：基本項目不足",IF(OR(AND(G237="依頼しなかった",J237&lt;&gt;"未依頼"),AND(G237="依頼した",OR(F237="",J237="未依頼"))),"要確認：依頼と回答の矛盾",IF(OR(AND(ISNUMBER(C237),ISNUMBER(D237),D237&lt;C237),AND(ISNUMBER(E237),E237&lt;0)),"要確認：必要時間・隻数",IF(OR(P237="未確認",G237="未確認",J237="未確認"),"要確認：未確認を含む","確認済")))))</f>
        <v/>
      </c>
    </row>
    <row r="238" spans="1:19" ht="24.95" customHeight="1" x14ac:dyDescent="0.2">
      <c r="A238" s="20"/>
      <c r="B238" s="7"/>
      <c r="C238" s="23"/>
      <c r="D238" s="23"/>
      <c r="E238" s="7"/>
      <c r="F238" s="7"/>
      <c r="G238" s="7"/>
      <c r="H238" s="23"/>
      <c r="I238" s="23"/>
      <c r="J238" s="7"/>
      <c r="K238" s="7"/>
      <c r="L238" s="7"/>
      <c r="M238" s="7"/>
      <c r="N238" s="7"/>
      <c r="O238" s="7"/>
      <c r="P238" s="7"/>
      <c r="Q238" s="7"/>
      <c r="R238" s="10" t="str">
        <f>IF(B238="","",IF(ISNUMBER(A238),YEAR(A238)-IF(MONTH(A238)&lt;4,1,0),""))</f>
        <v/>
      </c>
      <c r="S238" s="10" t="str">
        <f>IF(B238="","",IF(OR(NOT(ISNUMBER(A238)),G238="",J238="",O238="",P238="",N238=""),"要確認：基本項目不足",IF(OR(AND(G238="依頼しなかった",J238&lt;&gt;"未依頼"),AND(G238="依頼した",OR(F238="",J238="未依頼"))),"要確認：依頼と回答の矛盾",IF(OR(AND(ISNUMBER(C238),ISNUMBER(D238),D238&lt;C238),AND(ISNUMBER(E238),E238&lt;0)),"要確認：必要時間・隻数",IF(OR(P238="未確認",G238="未確認",J238="未確認"),"要確認：未確認を含む","確認済")))))</f>
        <v/>
      </c>
    </row>
    <row r="239" spans="1:19" ht="24.95" customHeight="1" x14ac:dyDescent="0.2">
      <c r="A239" s="20"/>
      <c r="B239" s="7"/>
      <c r="C239" s="23"/>
      <c r="D239" s="23"/>
      <c r="E239" s="7"/>
      <c r="F239" s="7"/>
      <c r="G239" s="7"/>
      <c r="H239" s="23"/>
      <c r="I239" s="23"/>
      <c r="J239" s="7"/>
      <c r="K239" s="7"/>
      <c r="L239" s="7"/>
      <c r="M239" s="7"/>
      <c r="N239" s="7"/>
      <c r="O239" s="7"/>
      <c r="P239" s="7"/>
      <c r="Q239" s="7"/>
      <c r="R239" s="10" t="str">
        <f>IF(B239="","",IF(ISNUMBER(A239),YEAR(A239)-IF(MONTH(A239)&lt;4,1,0),""))</f>
        <v/>
      </c>
      <c r="S239" s="10" t="str">
        <f>IF(B239="","",IF(OR(NOT(ISNUMBER(A239)),G239="",J239="",O239="",P239="",N239=""),"要確認：基本項目不足",IF(OR(AND(G239="依頼しなかった",J239&lt;&gt;"未依頼"),AND(G239="依頼した",OR(F239="",J239="未依頼"))),"要確認：依頼と回答の矛盾",IF(OR(AND(ISNUMBER(C239),ISNUMBER(D239),D239&lt;C239),AND(ISNUMBER(E239),E239&lt;0)),"要確認：必要時間・隻数",IF(OR(P239="未確認",G239="未確認",J239="未確認"),"要確認：未確認を含む","確認済")))))</f>
        <v/>
      </c>
    </row>
    <row r="240" spans="1:19" ht="24.95" customHeight="1" x14ac:dyDescent="0.2">
      <c r="A240" s="20"/>
      <c r="B240" s="7"/>
      <c r="C240" s="23"/>
      <c r="D240" s="23"/>
      <c r="E240" s="7"/>
      <c r="F240" s="7"/>
      <c r="G240" s="7"/>
      <c r="H240" s="23"/>
      <c r="I240" s="23"/>
      <c r="J240" s="7"/>
      <c r="K240" s="7"/>
      <c r="L240" s="7"/>
      <c r="M240" s="7"/>
      <c r="N240" s="7"/>
      <c r="O240" s="7"/>
      <c r="P240" s="7"/>
      <c r="Q240" s="7"/>
      <c r="R240" s="10" t="str">
        <f>IF(B240="","",IF(ISNUMBER(A240),YEAR(A240)-IF(MONTH(A240)&lt;4,1,0),""))</f>
        <v/>
      </c>
      <c r="S240" s="10" t="str">
        <f>IF(B240="","",IF(OR(NOT(ISNUMBER(A240)),G240="",J240="",O240="",P240="",N240=""),"要確認：基本項目不足",IF(OR(AND(G240="依頼しなかった",J240&lt;&gt;"未依頼"),AND(G240="依頼した",OR(F240="",J240="未依頼"))),"要確認：依頼と回答の矛盾",IF(OR(AND(ISNUMBER(C240),ISNUMBER(D240),D240&lt;C240),AND(ISNUMBER(E240),E240&lt;0)),"要確認：必要時間・隻数",IF(OR(P240="未確認",G240="未確認",J240="未確認"),"要確認：未確認を含む","確認済")))))</f>
        <v/>
      </c>
    </row>
    <row r="241" spans="1:19" ht="24.95" customHeight="1" x14ac:dyDescent="0.2">
      <c r="A241" s="20"/>
      <c r="B241" s="7"/>
      <c r="C241" s="23"/>
      <c r="D241" s="23"/>
      <c r="E241" s="7"/>
      <c r="F241" s="7"/>
      <c r="G241" s="7"/>
      <c r="H241" s="23"/>
      <c r="I241" s="23"/>
      <c r="J241" s="7"/>
      <c r="K241" s="7"/>
      <c r="L241" s="7"/>
      <c r="M241" s="7"/>
      <c r="N241" s="7"/>
      <c r="O241" s="7"/>
      <c r="P241" s="7"/>
      <c r="Q241" s="7"/>
      <c r="R241" s="10" t="str">
        <f>IF(B241="","",IF(ISNUMBER(A241),YEAR(A241)-IF(MONTH(A241)&lt;4,1,0),""))</f>
        <v/>
      </c>
      <c r="S241" s="10" t="str">
        <f>IF(B241="","",IF(OR(NOT(ISNUMBER(A241)),G241="",J241="",O241="",P241="",N241=""),"要確認：基本項目不足",IF(OR(AND(G241="依頼しなかった",J241&lt;&gt;"未依頼"),AND(G241="依頼した",OR(F241="",J241="未依頼"))),"要確認：依頼と回答の矛盾",IF(OR(AND(ISNUMBER(C241),ISNUMBER(D241),D241&lt;C241),AND(ISNUMBER(E241),E241&lt;0)),"要確認：必要時間・隻数",IF(OR(P241="未確認",G241="未確認",J241="未確認"),"要確認：未確認を含む","確認済")))))</f>
        <v/>
      </c>
    </row>
    <row r="242" spans="1:19" ht="24.95" customHeight="1" x14ac:dyDescent="0.2">
      <c r="A242" s="20"/>
      <c r="B242" s="7"/>
      <c r="C242" s="23"/>
      <c r="D242" s="23"/>
      <c r="E242" s="7"/>
      <c r="F242" s="7"/>
      <c r="G242" s="7"/>
      <c r="H242" s="23"/>
      <c r="I242" s="23"/>
      <c r="J242" s="7"/>
      <c r="K242" s="7"/>
      <c r="L242" s="7"/>
      <c r="M242" s="7"/>
      <c r="N242" s="7"/>
      <c r="O242" s="7"/>
      <c r="P242" s="7"/>
      <c r="Q242" s="7"/>
      <c r="R242" s="10" t="str">
        <f>IF(B242="","",IF(ISNUMBER(A242),YEAR(A242)-IF(MONTH(A242)&lt;4,1,0),""))</f>
        <v/>
      </c>
      <c r="S242" s="10" t="str">
        <f>IF(B242="","",IF(OR(NOT(ISNUMBER(A242)),G242="",J242="",O242="",P242="",N242=""),"要確認：基本項目不足",IF(OR(AND(G242="依頼しなかった",J242&lt;&gt;"未依頼"),AND(G242="依頼した",OR(F242="",J242="未依頼"))),"要確認：依頼と回答の矛盾",IF(OR(AND(ISNUMBER(C242),ISNUMBER(D242),D242&lt;C242),AND(ISNUMBER(E242),E242&lt;0)),"要確認：必要時間・隻数",IF(OR(P242="未確認",G242="未確認",J242="未確認"),"要確認：未確認を含む","確認済")))))</f>
        <v/>
      </c>
    </row>
    <row r="243" spans="1:19" ht="24.95" customHeight="1" x14ac:dyDescent="0.2">
      <c r="A243" s="20"/>
      <c r="B243" s="7"/>
      <c r="C243" s="23"/>
      <c r="D243" s="23"/>
      <c r="E243" s="7"/>
      <c r="F243" s="7"/>
      <c r="G243" s="7"/>
      <c r="H243" s="23"/>
      <c r="I243" s="23"/>
      <c r="J243" s="7"/>
      <c r="K243" s="7"/>
      <c r="L243" s="7"/>
      <c r="M243" s="7"/>
      <c r="N243" s="7"/>
      <c r="O243" s="7"/>
      <c r="P243" s="7"/>
      <c r="Q243" s="7"/>
      <c r="R243" s="10" t="str">
        <f>IF(B243="","",IF(ISNUMBER(A243),YEAR(A243)-IF(MONTH(A243)&lt;4,1,0),""))</f>
        <v/>
      </c>
      <c r="S243" s="10" t="str">
        <f>IF(B243="","",IF(OR(NOT(ISNUMBER(A243)),G243="",J243="",O243="",P243="",N243=""),"要確認：基本項目不足",IF(OR(AND(G243="依頼しなかった",J243&lt;&gt;"未依頼"),AND(G243="依頼した",OR(F243="",J243="未依頼"))),"要確認：依頼と回答の矛盾",IF(OR(AND(ISNUMBER(C243),ISNUMBER(D243),D243&lt;C243),AND(ISNUMBER(E243),E243&lt;0)),"要確認：必要時間・隻数",IF(OR(P243="未確認",G243="未確認",J243="未確認"),"要確認：未確認を含む","確認済")))))</f>
        <v/>
      </c>
    </row>
    <row r="244" spans="1:19" ht="24.95" customHeight="1" x14ac:dyDescent="0.2">
      <c r="A244" s="20"/>
      <c r="B244" s="7"/>
      <c r="C244" s="23"/>
      <c r="D244" s="23"/>
      <c r="E244" s="7"/>
      <c r="F244" s="7"/>
      <c r="G244" s="7"/>
      <c r="H244" s="23"/>
      <c r="I244" s="23"/>
      <c r="J244" s="7"/>
      <c r="K244" s="7"/>
      <c r="L244" s="7"/>
      <c r="M244" s="7"/>
      <c r="N244" s="7"/>
      <c r="O244" s="7"/>
      <c r="P244" s="7"/>
      <c r="Q244" s="7"/>
      <c r="R244" s="10" t="str">
        <f>IF(B244="","",IF(ISNUMBER(A244),YEAR(A244)-IF(MONTH(A244)&lt;4,1,0),""))</f>
        <v/>
      </c>
      <c r="S244" s="10" t="str">
        <f>IF(B244="","",IF(OR(NOT(ISNUMBER(A244)),G244="",J244="",O244="",P244="",N244=""),"要確認：基本項目不足",IF(OR(AND(G244="依頼しなかった",J244&lt;&gt;"未依頼"),AND(G244="依頼した",OR(F244="",J244="未依頼"))),"要確認：依頼と回答の矛盾",IF(OR(AND(ISNUMBER(C244),ISNUMBER(D244),D244&lt;C244),AND(ISNUMBER(E244),E244&lt;0)),"要確認：必要時間・隻数",IF(OR(P244="未確認",G244="未確認",J244="未確認"),"要確認：未確認を含む","確認済")))))</f>
        <v/>
      </c>
    </row>
    <row r="245" spans="1:19" ht="24.95" customHeight="1" x14ac:dyDescent="0.2">
      <c r="A245" s="20"/>
      <c r="B245" s="7"/>
      <c r="C245" s="23"/>
      <c r="D245" s="23"/>
      <c r="E245" s="7"/>
      <c r="F245" s="7"/>
      <c r="G245" s="7"/>
      <c r="H245" s="23"/>
      <c r="I245" s="23"/>
      <c r="J245" s="7"/>
      <c r="K245" s="7"/>
      <c r="L245" s="7"/>
      <c r="M245" s="7"/>
      <c r="N245" s="7"/>
      <c r="O245" s="7"/>
      <c r="P245" s="7"/>
      <c r="Q245" s="7"/>
      <c r="R245" s="10" t="str">
        <f>IF(B245="","",IF(ISNUMBER(A245),YEAR(A245)-IF(MONTH(A245)&lt;4,1,0),""))</f>
        <v/>
      </c>
      <c r="S245" s="10" t="str">
        <f>IF(B245="","",IF(OR(NOT(ISNUMBER(A245)),G245="",J245="",O245="",P245="",N245=""),"要確認：基本項目不足",IF(OR(AND(G245="依頼しなかった",J245&lt;&gt;"未依頼"),AND(G245="依頼した",OR(F245="",J245="未依頼"))),"要確認：依頼と回答の矛盾",IF(OR(AND(ISNUMBER(C245),ISNUMBER(D245),D245&lt;C245),AND(ISNUMBER(E245),E245&lt;0)),"要確認：必要時間・隻数",IF(OR(P245="未確認",G245="未確認",J245="未確認"),"要確認：未確認を含む","確認済")))))</f>
        <v/>
      </c>
    </row>
    <row r="246" spans="1:19" ht="24.95" customHeight="1" x14ac:dyDescent="0.2">
      <c r="A246" s="20"/>
      <c r="B246" s="7"/>
      <c r="C246" s="23"/>
      <c r="D246" s="23"/>
      <c r="E246" s="7"/>
      <c r="F246" s="7"/>
      <c r="G246" s="7"/>
      <c r="H246" s="23"/>
      <c r="I246" s="23"/>
      <c r="J246" s="7"/>
      <c r="K246" s="7"/>
      <c r="L246" s="7"/>
      <c r="M246" s="7"/>
      <c r="N246" s="7"/>
      <c r="O246" s="7"/>
      <c r="P246" s="7"/>
      <c r="Q246" s="7"/>
      <c r="R246" s="10" t="str">
        <f>IF(B246="","",IF(ISNUMBER(A246),YEAR(A246)-IF(MONTH(A246)&lt;4,1,0),""))</f>
        <v/>
      </c>
      <c r="S246" s="10" t="str">
        <f>IF(B246="","",IF(OR(NOT(ISNUMBER(A246)),G246="",J246="",O246="",P246="",N246=""),"要確認：基本項目不足",IF(OR(AND(G246="依頼しなかった",J246&lt;&gt;"未依頼"),AND(G246="依頼した",OR(F246="",J246="未依頼"))),"要確認：依頼と回答の矛盾",IF(OR(AND(ISNUMBER(C246),ISNUMBER(D246),D246&lt;C246),AND(ISNUMBER(E246),E246&lt;0)),"要確認：必要時間・隻数",IF(OR(P246="未確認",G246="未確認",J246="未確認"),"要確認：未確認を含む","確認済")))))</f>
        <v/>
      </c>
    </row>
    <row r="247" spans="1:19" ht="24.95" customHeight="1" x14ac:dyDescent="0.2">
      <c r="A247" s="20"/>
      <c r="B247" s="7"/>
      <c r="C247" s="23"/>
      <c r="D247" s="23"/>
      <c r="E247" s="7"/>
      <c r="F247" s="7"/>
      <c r="G247" s="7"/>
      <c r="H247" s="23"/>
      <c r="I247" s="23"/>
      <c r="J247" s="7"/>
      <c r="K247" s="7"/>
      <c r="L247" s="7"/>
      <c r="M247" s="7"/>
      <c r="N247" s="7"/>
      <c r="O247" s="7"/>
      <c r="P247" s="7"/>
      <c r="Q247" s="7"/>
      <c r="R247" s="10" t="str">
        <f>IF(B247="","",IF(ISNUMBER(A247),YEAR(A247)-IF(MONTH(A247)&lt;4,1,0),""))</f>
        <v/>
      </c>
      <c r="S247" s="10" t="str">
        <f>IF(B247="","",IF(OR(NOT(ISNUMBER(A247)),G247="",J247="",O247="",P247="",N247=""),"要確認：基本項目不足",IF(OR(AND(G247="依頼しなかった",J247&lt;&gt;"未依頼"),AND(G247="依頼した",OR(F247="",J247="未依頼"))),"要確認：依頼と回答の矛盾",IF(OR(AND(ISNUMBER(C247),ISNUMBER(D247),D247&lt;C247),AND(ISNUMBER(E247),E247&lt;0)),"要確認：必要時間・隻数",IF(OR(P247="未確認",G247="未確認",J247="未確認"),"要確認：未確認を含む","確認済")))))</f>
        <v/>
      </c>
    </row>
    <row r="248" spans="1:19" ht="24.95" customHeight="1" x14ac:dyDescent="0.2">
      <c r="A248" s="20"/>
      <c r="B248" s="7"/>
      <c r="C248" s="23"/>
      <c r="D248" s="23"/>
      <c r="E248" s="7"/>
      <c r="F248" s="7"/>
      <c r="G248" s="7"/>
      <c r="H248" s="23"/>
      <c r="I248" s="23"/>
      <c r="J248" s="7"/>
      <c r="K248" s="7"/>
      <c r="L248" s="7"/>
      <c r="M248" s="7"/>
      <c r="N248" s="7"/>
      <c r="O248" s="7"/>
      <c r="P248" s="7"/>
      <c r="Q248" s="7"/>
      <c r="R248" s="10" t="str">
        <f>IF(B248="","",IF(ISNUMBER(A248),YEAR(A248)-IF(MONTH(A248)&lt;4,1,0),""))</f>
        <v/>
      </c>
      <c r="S248" s="10" t="str">
        <f>IF(B248="","",IF(OR(NOT(ISNUMBER(A248)),G248="",J248="",O248="",P248="",N248=""),"要確認：基本項目不足",IF(OR(AND(G248="依頼しなかった",J248&lt;&gt;"未依頼"),AND(G248="依頼した",OR(F248="",J248="未依頼"))),"要確認：依頼と回答の矛盾",IF(OR(AND(ISNUMBER(C248),ISNUMBER(D248),D248&lt;C248),AND(ISNUMBER(E248),E248&lt;0)),"要確認：必要時間・隻数",IF(OR(P248="未確認",G248="未確認",J248="未確認"),"要確認：未確認を含む","確認済")))))</f>
        <v/>
      </c>
    </row>
    <row r="249" spans="1:19" ht="24.95" customHeight="1" x14ac:dyDescent="0.2">
      <c r="A249" s="20"/>
      <c r="B249" s="7"/>
      <c r="C249" s="23"/>
      <c r="D249" s="23"/>
      <c r="E249" s="7"/>
      <c r="F249" s="7"/>
      <c r="G249" s="7"/>
      <c r="H249" s="23"/>
      <c r="I249" s="23"/>
      <c r="J249" s="7"/>
      <c r="K249" s="7"/>
      <c r="L249" s="7"/>
      <c r="M249" s="7"/>
      <c r="N249" s="7"/>
      <c r="O249" s="7"/>
      <c r="P249" s="7"/>
      <c r="Q249" s="7"/>
      <c r="R249" s="10" t="str">
        <f>IF(B249="","",IF(ISNUMBER(A249),YEAR(A249)-IF(MONTH(A249)&lt;4,1,0),""))</f>
        <v/>
      </c>
      <c r="S249" s="10" t="str">
        <f>IF(B249="","",IF(OR(NOT(ISNUMBER(A249)),G249="",J249="",O249="",P249="",N249=""),"要確認：基本項目不足",IF(OR(AND(G249="依頼しなかった",J249&lt;&gt;"未依頼"),AND(G249="依頼した",OR(F249="",J249="未依頼"))),"要確認：依頼と回答の矛盾",IF(OR(AND(ISNUMBER(C249),ISNUMBER(D249),D249&lt;C249),AND(ISNUMBER(E249),E249&lt;0)),"要確認：必要時間・隻数",IF(OR(P249="未確認",G249="未確認",J249="未確認"),"要確認：未確認を含む","確認済")))))</f>
        <v/>
      </c>
    </row>
    <row r="250" spans="1:19" ht="24.95" customHeight="1" x14ac:dyDescent="0.2">
      <c r="A250" s="20"/>
      <c r="B250" s="7"/>
      <c r="C250" s="23"/>
      <c r="D250" s="23"/>
      <c r="E250" s="7"/>
      <c r="F250" s="7"/>
      <c r="G250" s="7"/>
      <c r="H250" s="23"/>
      <c r="I250" s="23"/>
      <c r="J250" s="7"/>
      <c r="K250" s="7"/>
      <c r="L250" s="7"/>
      <c r="M250" s="7"/>
      <c r="N250" s="7"/>
      <c r="O250" s="7"/>
      <c r="P250" s="7"/>
      <c r="Q250" s="7"/>
      <c r="R250" s="10" t="str">
        <f>IF(B250="","",IF(ISNUMBER(A250),YEAR(A250)-IF(MONTH(A250)&lt;4,1,0),""))</f>
        <v/>
      </c>
      <c r="S250" s="10" t="str">
        <f>IF(B250="","",IF(OR(NOT(ISNUMBER(A250)),G250="",J250="",O250="",P250="",N250=""),"要確認：基本項目不足",IF(OR(AND(G250="依頼しなかった",J250&lt;&gt;"未依頼"),AND(G250="依頼した",OR(F250="",J250="未依頼"))),"要確認：依頼と回答の矛盾",IF(OR(AND(ISNUMBER(C250),ISNUMBER(D250),D250&lt;C250),AND(ISNUMBER(E250),E250&lt;0)),"要確認：必要時間・隻数",IF(OR(P250="未確認",G250="未確認",J250="未確認"),"要確認：未確認を含む","確認済")))))</f>
        <v/>
      </c>
    </row>
    <row r="251" spans="1:19" ht="24.95" customHeight="1" x14ac:dyDescent="0.2">
      <c r="A251" s="20"/>
      <c r="B251" s="7"/>
      <c r="C251" s="23"/>
      <c r="D251" s="23"/>
      <c r="E251" s="7"/>
      <c r="F251" s="7"/>
      <c r="G251" s="7"/>
      <c r="H251" s="23"/>
      <c r="I251" s="23"/>
      <c r="J251" s="7"/>
      <c r="K251" s="7"/>
      <c r="L251" s="7"/>
      <c r="M251" s="7"/>
      <c r="N251" s="7"/>
      <c r="O251" s="7"/>
      <c r="P251" s="7"/>
      <c r="Q251" s="7"/>
      <c r="R251" s="10" t="str">
        <f>IF(B251="","",IF(ISNUMBER(A251),YEAR(A251)-IF(MONTH(A251)&lt;4,1,0),""))</f>
        <v/>
      </c>
      <c r="S251" s="10" t="str">
        <f>IF(B251="","",IF(OR(NOT(ISNUMBER(A251)),G251="",J251="",O251="",P251="",N251=""),"要確認：基本項目不足",IF(OR(AND(G251="依頼しなかった",J251&lt;&gt;"未依頼"),AND(G251="依頼した",OR(F251="",J251="未依頼"))),"要確認：依頼と回答の矛盾",IF(OR(AND(ISNUMBER(C251),ISNUMBER(D251),D251&lt;C251),AND(ISNUMBER(E251),E251&lt;0)),"要確認：必要時間・隻数",IF(OR(P251="未確認",G251="未確認",J251="未確認"),"要確認：未確認を含む","確認済")))))</f>
        <v/>
      </c>
    </row>
    <row r="252" spans="1:19" ht="24.95" customHeight="1" x14ac:dyDescent="0.2">
      <c r="A252" s="20"/>
      <c r="B252" s="7"/>
      <c r="C252" s="23"/>
      <c r="D252" s="23"/>
      <c r="E252" s="7"/>
      <c r="F252" s="7"/>
      <c r="G252" s="7"/>
      <c r="H252" s="23"/>
      <c r="I252" s="23"/>
      <c r="J252" s="7"/>
      <c r="K252" s="7"/>
      <c r="L252" s="7"/>
      <c r="M252" s="7"/>
      <c r="N252" s="7"/>
      <c r="O252" s="7"/>
      <c r="P252" s="7"/>
      <c r="Q252" s="7"/>
      <c r="R252" s="10" t="str">
        <f>IF(B252="","",IF(ISNUMBER(A252),YEAR(A252)-IF(MONTH(A252)&lt;4,1,0),""))</f>
        <v/>
      </c>
      <c r="S252" s="10" t="str">
        <f>IF(B252="","",IF(OR(NOT(ISNUMBER(A252)),G252="",J252="",O252="",P252="",N252=""),"要確認：基本項目不足",IF(OR(AND(G252="依頼しなかった",J252&lt;&gt;"未依頼"),AND(G252="依頼した",OR(F252="",J252="未依頼"))),"要確認：依頼と回答の矛盾",IF(OR(AND(ISNUMBER(C252),ISNUMBER(D252),D252&lt;C252),AND(ISNUMBER(E252),E252&lt;0)),"要確認：必要時間・隻数",IF(OR(P252="未確認",G252="未確認",J252="未確認"),"要確認：未確認を含む","確認済")))))</f>
        <v/>
      </c>
    </row>
    <row r="253" spans="1:19" ht="24.95" customHeight="1" x14ac:dyDescent="0.2">
      <c r="A253" s="20"/>
      <c r="B253" s="7"/>
      <c r="C253" s="23"/>
      <c r="D253" s="23"/>
      <c r="E253" s="7"/>
      <c r="F253" s="7"/>
      <c r="G253" s="7"/>
      <c r="H253" s="23"/>
      <c r="I253" s="23"/>
      <c r="J253" s="7"/>
      <c r="K253" s="7"/>
      <c r="L253" s="7"/>
      <c r="M253" s="7"/>
      <c r="N253" s="7"/>
      <c r="O253" s="7"/>
      <c r="P253" s="7"/>
      <c r="Q253" s="7"/>
      <c r="R253" s="10" t="str">
        <f>IF(B253="","",IF(ISNUMBER(A253),YEAR(A253)-IF(MONTH(A253)&lt;4,1,0),""))</f>
        <v/>
      </c>
      <c r="S253" s="10" t="str">
        <f>IF(B253="","",IF(OR(NOT(ISNUMBER(A253)),G253="",J253="",O253="",P253="",N253=""),"要確認：基本項目不足",IF(OR(AND(G253="依頼しなかった",J253&lt;&gt;"未依頼"),AND(G253="依頼した",OR(F253="",J253="未依頼"))),"要確認：依頼と回答の矛盾",IF(OR(AND(ISNUMBER(C253),ISNUMBER(D253),D253&lt;C253),AND(ISNUMBER(E253),E253&lt;0)),"要確認：必要時間・隻数",IF(OR(P253="未確認",G253="未確認",J253="未確認"),"要確認：未確認を含む","確認済")))))</f>
        <v/>
      </c>
    </row>
    <row r="254" spans="1:19" ht="24.95" customHeight="1" x14ac:dyDescent="0.2">
      <c r="A254" s="20"/>
      <c r="B254" s="7"/>
      <c r="C254" s="23"/>
      <c r="D254" s="23"/>
      <c r="E254" s="7"/>
      <c r="F254" s="7"/>
      <c r="G254" s="7"/>
      <c r="H254" s="23"/>
      <c r="I254" s="23"/>
      <c r="J254" s="7"/>
      <c r="K254" s="7"/>
      <c r="L254" s="7"/>
      <c r="M254" s="7"/>
      <c r="N254" s="7"/>
      <c r="O254" s="7"/>
      <c r="P254" s="7"/>
      <c r="Q254" s="7"/>
      <c r="R254" s="10" t="str">
        <f>IF(B254="","",IF(ISNUMBER(A254),YEAR(A254)-IF(MONTH(A254)&lt;4,1,0),""))</f>
        <v/>
      </c>
      <c r="S254" s="10" t="str">
        <f>IF(B254="","",IF(OR(NOT(ISNUMBER(A254)),G254="",J254="",O254="",P254="",N254=""),"要確認：基本項目不足",IF(OR(AND(G254="依頼しなかった",J254&lt;&gt;"未依頼"),AND(G254="依頼した",OR(F254="",J254="未依頼"))),"要確認：依頼と回答の矛盾",IF(OR(AND(ISNUMBER(C254),ISNUMBER(D254),D254&lt;C254),AND(ISNUMBER(E254),E254&lt;0)),"要確認：必要時間・隻数",IF(OR(P254="未確認",G254="未確認",J254="未確認"),"要確認：未確認を含む","確認済")))))</f>
        <v/>
      </c>
    </row>
    <row r="255" spans="1:19" ht="24.95" customHeight="1" x14ac:dyDescent="0.2">
      <c r="A255" s="20"/>
      <c r="B255" s="7"/>
      <c r="C255" s="23"/>
      <c r="D255" s="23"/>
      <c r="E255" s="7"/>
      <c r="F255" s="7"/>
      <c r="G255" s="7"/>
      <c r="H255" s="23"/>
      <c r="I255" s="23"/>
      <c r="J255" s="7"/>
      <c r="K255" s="7"/>
      <c r="L255" s="7"/>
      <c r="M255" s="7"/>
      <c r="N255" s="7"/>
      <c r="O255" s="7"/>
      <c r="P255" s="7"/>
      <c r="Q255" s="7"/>
      <c r="R255" s="10" t="str">
        <f>IF(B255="","",IF(ISNUMBER(A255),YEAR(A255)-IF(MONTH(A255)&lt;4,1,0),""))</f>
        <v/>
      </c>
      <c r="S255" s="10" t="str">
        <f>IF(B255="","",IF(OR(NOT(ISNUMBER(A255)),G255="",J255="",O255="",P255="",N255=""),"要確認：基本項目不足",IF(OR(AND(G255="依頼しなかった",J255&lt;&gt;"未依頼"),AND(G255="依頼した",OR(F255="",J255="未依頼"))),"要確認：依頼と回答の矛盾",IF(OR(AND(ISNUMBER(C255),ISNUMBER(D255),D255&lt;C255),AND(ISNUMBER(E255),E255&lt;0)),"要確認：必要時間・隻数",IF(OR(P255="未確認",G255="未確認",J255="未確認"),"要確認：未確認を含む","確認済")))))</f>
        <v/>
      </c>
    </row>
    <row r="256" spans="1:19" ht="24.95" customHeight="1" x14ac:dyDescent="0.2">
      <c r="A256" s="20"/>
      <c r="B256" s="7"/>
      <c r="C256" s="23"/>
      <c r="D256" s="23"/>
      <c r="E256" s="7"/>
      <c r="F256" s="7"/>
      <c r="G256" s="7"/>
      <c r="H256" s="23"/>
      <c r="I256" s="23"/>
      <c r="J256" s="7"/>
      <c r="K256" s="7"/>
      <c r="L256" s="7"/>
      <c r="M256" s="7"/>
      <c r="N256" s="7"/>
      <c r="O256" s="7"/>
      <c r="P256" s="7"/>
      <c r="Q256" s="7"/>
      <c r="R256" s="10" t="str">
        <f>IF(B256="","",IF(ISNUMBER(A256),YEAR(A256)-IF(MONTH(A256)&lt;4,1,0),""))</f>
        <v/>
      </c>
      <c r="S256" s="10" t="str">
        <f>IF(B256="","",IF(OR(NOT(ISNUMBER(A256)),G256="",J256="",O256="",P256="",N256=""),"要確認：基本項目不足",IF(OR(AND(G256="依頼しなかった",J256&lt;&gt;"未依頼"),AND(G256="依頼した",OR(F256="",J256="未依頼"))),"要確認：依頼と回答の矛盾",IF(OR(AND(ISNUMBER(C256),ISNUMBER(D256),D256&lt;C256),AND(ISNUMBER(E256),E256&lt;0)),"要確認：必要時間・隻数",IF(OR(P256="未確認",G256="未確認",J256="未確認"),"要確認：未確認を含む","確認済")))))</f>
        <v/>
      </c>
    </row>
    <row r="257" spans="1:19" ht="24.95" customHeight="1" x14ac:dyDescent="0.2">
      <c r="A257" s="20"/>
      <c r="B257" s="7"/>
      <c r="C257" s="23"/>
      <c r="D257" s="23"/>
      <c r="E257" s="7"/>
      <c r="F257" s="7"/>
      <c r="G257" s="7"/>
      <c r="H257" s="23"/>
      <c r="I257" s="23"/>
      <c r="J257" s="7"/>
      <c r="K257" s="7"/>
      <c r="L257" s="7"/>
      <c r="M257" s="7"/>
      <c r="N257" s="7"/>
      <c r="O257" s="7"/>
      <c r="P257" s="7"/>
      <c r="Q257" s="7"/>
      <c r="R257" s="10" t="str">
        <f>IF(B257="","",IF(ISNUMBER(A257),YEAR(A257)-IF(MONTH(A257)&lt;4,1,0),""))</f>
        <v/>
      </c>
      <c r="S257" s="10" t="str">
        <f>IF(B257="","",IF(OR(NOT(ISNUMBER(A257)),G257="",J257="",O257="",P257="",N257=""),"要確認：基本項目不足",IF(OR(AND(G257="依頼しなかった",J257&lt;&gt;"未依頼"),AND(G257="依頼した",OR(F257="",J257="未依頼"))),"要確認：依頼と回答の矛盾",IF(OR(AND(ISNUMBER(C257),ISNUMBER(D257),D257&lt;C257),AND(ISNUMBER(E257),E257&lt;0)),"要確認：必要時間・隻数",IF(OR(P257="未確認",G257="未確認",J257="未確認"),"要確認：未確認を含む","確認済")))))</f>
        <v/>
      </c>
    </row>
    <row r="258" spans="1:19" ht="24.95" customHeight="1" x14ac:dyDescent="0.2">
      <c r="A258" s="20"/>
      <c r="B258" s="7"/>
      <c r="C258" s="23"/>
      <c r="D258" s="23"/>
      <c r="E258" s="7"/>
      <c r="F258" s="7"/>
      <c r="G258" s="7"/>
      <c r="H258" s="23"/>
      <c r="I258" s="23"/>
      <c r="J258" s="7"/>
      <c r="K258" s="7"/>
      <c r="L258" s="7"/>
      <c r="M258" s="7"/>
      <c r="N258" s="7"/>
      <c r="O258" s="7"/>
      <c r="P258" s="7"/>
      <c r="Q258" s="7"/>
      <c r="R258" s="10" t="str">
        <f>IF(B258="","",IF(ISNUMBER(A258),YEAR(A258)-IF(MONTH(A258)&lt;4,1,0),""))</f>
        <v/>
      </c>
      <c r="S258" s="10" t="str">
        <f>IF(B258="","",IF(OR(NOT(ISNUMBER(A258)),G258="",J258="",O258="",P258="",N258=""),"要確認：基本項目不足",IF(OR(AND(G258="依頼しなかった",J258&lt;&gt;"未依頼"),AND(G258="依頼した",OR(F258="",J258="未依頼"))),"要確認：依頼と回答の矛盾",IF(OR(AND(ISNUMBER(C258),ISNUMBER(D258),D258&lt;C258),AND(ISNUMBER(E258),E258&lt;0)),"要確認：必要時間・隻数",IF(OR(P258="未確認",G258="未確認",J258="未確認"),"要確認：未確認を含む","確認済")))))</f>
        <v/>
      </c>
    </row>
    <row r="259" spans="1:19" ht="24.95" customHeight="1" x14ac:dyDescent="0.2">
      <c r="A259" s="20"/>
      <c r="B259" s="7"/>
      <c r="C259" s="23"/>
      <c r="D259" s="23"/>
      <c r="E259" s="7"/>
      <c r="F259" s="7"/>
      <c r="G259" s="7"/>
      <c r="H259" s="23"/>
      <c r="I259" s="23"/>
      <c r="J259" s="7"/>
      <c r="K259" s="7"/>
      <c r="L259" s="7"/>
      <c r="M259" s="7"/>
      <c r="N259" s="7"/>
      <c r="O259" s="7"/>
      <c r="P259" s="7"/>
      <c r="Q259" s="7"/>
      <c r="R259" s="10" t="str">
        <f>IF(B259="","",IF(ISNUMBER(A259),YEAR(A259)-IF(MONTH(A259)&lt;4,1,0),""))</f>
        <v/>
      </c>
      <c r="S259" s="10" t="str">
        <f>IF(B259="","",IF(OR(NOT(ISNUMBER(A259)),G259="",J259="",O259="",P259="",N259=""),"要確認：基本項目不足",IF(OR(AND(G259="依頼しなかった",J259&lt;&gt;"未依頼"),AND(G259="依頼した",OR(F259="",J259="未依頼"))),"要確認：依頼と回答の矛盾",IF(OR(AND(ISNUMBER(C259),ISNUMBER(D259),D259&lt;C259),AND(ISNUMBER(E259),E259&lt;0)),"要確認：必要時間・隻数",IF(OR(P259="未確認",G259="未確認",J259="未確認"),"要確認：未確認を含む","確認済")))))</f>
        <v/>
      </c>
    </row>
    <row r="260" spans="1:19" ht="24.95" customHeight="1" x14ac:dyDescent="0.2">
      <c r="A260" s="20"/>
      <c r="B260" s="7"/>
      <c r="C260" s="23"/>
      <c r="D260" s="23"/>
      <c r="E260" s="7"/>
      <c r="F260" s="7"/>
      <c r="G260" s="7"/>
      <c r="H260" s="23"/>
      <c r="I260" s="23"/>
      <c r="J260" s="7"/>
      <c r="K260" s="7"/>
      <c r="L260" s="7"/>
      <c r="M260" s="7"/>
      <c r="N260" s="7"/>
      <c r="O260" s="7"/>
      <c r="P260" s="7"/>
      <c r="Q260" s="7"/>
      <c r="R260" s="10" t="str">
        <f>IF(B260="","",IF(ISNUMBER(A260),YEAR(A260)-IF(MONTH(A260)&lt;4,1,0),""))</f>
        <v/>
      </c>
      <c r="S260" s="10" t="str">
        <f>IF(B260="","",IF(OR(NOT(ISNUMBER(A260)),G260="",J260="",O260="",P260="",N260=""),"要確認：基本項目不足",IF(OR(AND(G260="依頼しなかった",J260&lt;&gt;"未依頼"),AND(G260="依頼した",OR(F260="",J260="未依頼"))),"要確認：依頼と回答の矛盾",IF(OR(AND(ISNUMBER(C260),ISNUMBER(D260),D260&lt;C260),AND(ISNUMBER(E260),E260&lt;0)),"要確認：必要時間・隻数",IF(OR(P260="未確認",G260="未確認",J260="未確認"),"要確認：未確認を含む","確認済")))))</f>
        <v/>
      </c>
    </row>
    <row r="261" spans="1:19" ht="24.95" customHeight="1" x14ac:dyDescent="0.2">
      <c r="A261" s="20"/>
      <c r="B261" s="7"/>
      <c r="C261" s="23"/>
      <c r="D261" s="23"/>
      <c r="E261" s="7"/>
      <c r="F261" s="7"/>
      <c r="G261" s="7"/>
      <c r="H261" s="23"/>
      <c r="I261" s="23"/>
      <c r="J261" s="7"/>
      <c r="K261" s="7"/>
      <c r="L261" s="7"/>
      <c r="M261" s="7"/>
      <c r="N261" s="7"/>
      <c r="O261" s="7"/>
      <c r="P261" s="7"/>
      <c r="Q261" s="7"/>
      <c r="R261" s="10" t="str">
        <f>IF(B261="","",IF(ISNUMBER(A261),YEAR(A261)-IF(MONTH(A261)&lt;4,1,0),""))</f>
        <v/>
      </c>
      <c r="S261" s="10" t="str">
        <f>IF(B261="","",IF(OR(NOT(ISNUMBER(A261)),G261="",J261="",O261="",P261="",N261=""),"要確認：基本項目不足",IF(OR(AND(G261="依頼しなかった",J261&lt;&gt;"未依頼"),AND(G261="依頼した",OR(F261="",J261="未依頼"))),"要確認：依頼と回答の矛盾",IF(OR(AND(ISNUMBER(C261),ISNUMBER(D261),D261&lt;C261),AND(ISNUMBER(E261),E261&lt;0)),"要確認：必要時間・隻数",IF(OR(P261="未確認",G261="未確認",J261="未確認"),"要確認：未確認を含む","確認済")))))</f>
        <v/>
      </c>
    </row>
    <row r="262" spans="1:19" ht="24.95" customHeight="1" x14ac:dyDescent="0.2">
      <c r="A262" s="20"/>
      <c r="B262" s="7"/>
      <c r="C262" s="23"/>
      <c r="D262" s="23"/>
      <c r="E262" s="7"/>
      <c r="F262" s="7"/>
      <c r="G262" s="7"/>
      <c r="H262" s="23"/>
      <c r="I262" s="23"/>
      <c r="J262" s="7"/>
      <c r="K262" s="7"/>
      <c r="L262" s="7"/>
      <c r="M262" s="7"/>
      <c r="N262" s="7"/>
      <c r="O262" s="7"/>
      <c r="P262" s="7"/>
      <c r="Q262" s="7"/>
      <c r="R262" s="10" t="str">
        <f>IF(B262="","",IF(ISNUMBER(A262),YEAR(A262)-IF(MONTH(A262)&lt;4,1,0),""))</f>
        <v/>
      </c>
      <c r="S262" s="10" t="str">
        <f>IF(B262="","",IF(OR(NOT(ISNUMBER(A262)),G262="",J262="",O262="",P262="",N262=""),"要確認：基本項目不足",IF(OR(AND(G262="依頼しなかった",J262&lt;&gt;"未依頼"),AND(G262="依頼した",OR(F262="",J262="未依頼"))),"要確認：依頼と回答の矛盾",IF(OR(AND(ISNUMBER(C262),ISNUMBER(D262),D262&lt;C262),AND(ISNUMBER(E262),E262&lt;0)),"要確認：必要時間・隻数",IF(OR(P262="未確認",G262="未確認",J262="未確認"),"要確認：未確認を含む","確認済")))))</f>
        <v/>
      </c>
    </row>
    <row r="263" spans="1:19" ht="24.95" customHeight="1" x14ac:dyDescent="0.2">
      <c r="A263" s="20"/>
      <c r="B263" s="7"/>
      <c r="C263" s="23"/>
      <c r="D263" s="23"/>
      <c r="E263" s="7"/>
      <c r="F263" s="7"/>
      <c r="G263" s="7"/>
      <c r="H263" s="23"/>
      <c r="I263" s="23"/>
      <c r="J263" s="7"/>
      <c r="K263" s="7"/>
      <c r="L263" s="7"/>
      <c r="M263" s="7"/>
      <c r="N263" s="7"/>
      <c r="O263" s="7"/>
      <c r="P263" s="7"/>
      <c r="Q263" s="7"/>
      <c r="R263" s="10" t="str">
        <f>IF(B263="","",IF(ISNUMBER(A263),YEAR(A263)-IF(MONTH(A263)&lt;4,1,0),""))</f>
        <v/>
      </c>
      <c r="S263" s="10" t="str">
        <f>IF(B263="","",IF(OR(NOT(ISNUMBER(A263)),G263="",J263="",O263="",P263="",N263=""),"要確認：基本項目不足",IF(OR(AND(G263="依頼しなかった",J263&lt;&gt;"未依頼"),AND(G263="依頼した",OR(F263="",J263="未依頼"))),"要確認：依頼と回答の矛盾",IF(OR(AND(ISNUMBER(C263),ISNUMBER(D263),D263&lt;C263),AND(ISNUMBER(E263),E263&lt;0)),"要確認：必要時間・隻数",IF(OR(P263="未確認",G263="未確認",J263="未確認"),"要確認：未確認を含む","確認済")))))</f>
        <v/>
      </c>
    </row>
    <row r="264" spans="1:19" ht="24.95" customHeight="1" x14ac:dyDescent="0.2">
      <c r="A264" s="20"/>
      <c r="B264" s="7"/>
      <c r="C264" s="23"/>
      <c r="D264" s="23"/>
      <c r="E264" s="7"/>
      <c r="F264" s="7"/>
      <c r="G264" s="7"/>
      <c r="H264" s="23"/>
      <c r="I264" s="23"/>
      <c r="J264" s="7"/>
      <c r="K264" s="7"/>
      <c r="L264" s="7"/>
      <c r="M264" s="7"/>
      <c r="N264" s="7"/>
      <c r="O264" s="7"/>
      <c r="P264" s="7"/>
      <c r="Q264" s="7"/>
      <c r="R264" s="10" t="str">
        <f>IF(B264="","",IF(ISNUMBER(A264),YEAR(A264)-IF(MONTH(A264)&lt;4,1,0),""))</f>
        <v/>
      </c>
      <c r="S264" s="10" t="str">
        <f>IF(B264="","",IF(OR(NOT(ISNUMBER(A264)),G264="",J264="",O264="",P264="",N264=""),"要確認：基本項目不足",IF(OR(AND(G264="依頼しなかった",J264&lt;&gt;"未依頼"),AND(G264="依頼した",OR(F264="",J264="未依頼"))),"要確認：依頼と回答の矛盾",IF(OR(AND(ISNUMBER(C264),ISNUMBER(D264),D264&lt;C264),AND(ISNUMBER(E264),E264&lt;0)),"要確認：必要時間・隻数",IF(OR(P264="未確認",G264="未確認",J264="未確認"),"要確認：未確認を含む","確認済")))))</f>
        <v/>
      </c>
    </row>
    <row r="265" spans="1:19" ht="24.95" customHeight="1" x14ac:dyDescent="0.2">
      <c r="A265" s="20"/>
      <c r="B265" s="7"/>
      <c r="C265" s="23"/>
      <c r="D265" s="23"/>
      <c r="E265" s="7"/>
      <c r="F265" s="7"/>
      <c r="G265" s="7"/>
      <c r="H265" s="23"/>
      <c r="I265" s="23"/>
      <c r="J265" s="7"/>
      <c r="K265" s="7"/>
      <c r="L265" s="7"/>
      <c r="M265" s="7"/>
      <c r="N265" s="7"/>
      <c r="O265" s="7"/>
      <c r="P265" s="7"/>
      <c r="Q265" s="7"/>
      <c r="R265" s="10" t="str">
        <f>IF(B265="","",IF(ISNUMBER(A265),YEAR(A265)-IF(MONTH(A265)&lt;4,1,0),""))</f>
        <v/>
      </c>
      <c r="S265" s="10" t="str">
        <f>IF(B265="","",IF(OR(NOT(ISNUMBER(A265)),G265="",J265="",O265="",P265="",N265=""),"要確認：基本項目不足",IF(OR(AND(G265="依頼しなかった",J265&lt;&gt;"未依頼"),AND(G265="依頼した",OR(F265="",J265="未依頼"))),"要確認：依頼と回答の矛盾",IF(OR(AND(ISNUMBER(C265),ISNUMBER(D265),D265&lt;C265),AND(ISNUMBER(E265),E265&lt;0)),"要確認：必要時間・隻数",IF(OR(P265="未確認",G265="未確認",J265="未確認"),"要確認：未確認を含む","確認済")))))</f>
        <v/>
      </c>
    </row>
    <row r="266" spans="1:19" ht="24.95" customHeight="1" x14ac:dyDescent="0.2">
      <c r="A266" s="20"/>
      <c r="B266" s="7"/>
      <c r="C266" s="23"/>
      <c r="D266" s="23"/>
      <c r="E266" s="7"/>
      <c r="F266" s="7"/>
      <c r="G266" s="7"/>
      <c r="H266" s="23"/>
      <c r="I266" s="23"/>
      <c r="J266" s="7"/>
      <c r="K266" s="7"/>
      <c r="L266" s="7"/>
      <c r="M266" s="7"/>
      <c r="N266" s="7"/>
      <c r="O266" s="7"/>
      <c r="P266" s="7"/>
      <c r="Q266" s="7"/>
      <c r="R266" s="10" t="str">
        <f>IF(B266="","",IF(ISNUMBER(A266),YEAR(A266)-IF(MONTH(A266)&lt;4,1,0),""))</f>
        <v/>
      </c>
      <c r="S266" s="10" t="str">
        <f>IF(B266="","",IF(OR(NOT(ISNUMBER(A266)),G266="",J266="",O266="",P266="",N266=""),"要確認：基本項目不足",IF(OR(AND(G266="依頼しなかった",J266&lt;&gt;"未依頼"),AND(G266="依頼した",OR(F266="",J266="未依頼"))),"要確認：依頼と回答の矛盾",IF(OR(AND(ISNUMBER(C266),ISNUMBER(D266),D266&lt;C266),AND(ISNUMBER(E266),E266&lt;0)),"要確認：必要時間・隻数",IF(OR(P266="未確認",G266="未確認",J266="未確認"),"要確認：未確認を含む","確認済")))))</f>
        <v/>
      </c>
    </row>
    <row r="267" spans="1:19" ht="24.95" customHeight="1" x14ac:dyDescent="0.2">
      <c r="A267" s="20"/>
      <c r="B267" s="7"/>
      <c r="C267" s="23"/>
      <c r="D267" s="23"/>
      <c r="E267" s="7"/>
      <c r="F267" s="7"/>
      <c r="G267" s="7"/>
      <c r="H267" s="23"/>
      <c r="I267" s="23"/>
      <c r="J267" s="7"/>
      <c r="K267" s="7"/>
      <c r="L267" s="7"/>
      <c r="M267" s="7"/>
      <c r="N267" s="7"/>
      <c r="O267" s="7"/>
      <c r="P267" s="7"/>
      <c r="Q267" s="7"/>
      <c r="R267" s="10" t="str">
        <f>IF(B267="","",IF(ISNUMBER(A267),YEAR(A267)-IF(MONTH(A267)&lt;4,1,0),""))</f>
        <v/>
      </c>
      <c r="S267" s="10" t="str">
        <f>IF(B267="","",IF(OR(NOT(ISNUMBER(A267)),G267="",J267="",O267="",P267="",N267=""),"要確認：基本項目不足",IF(OR(AND(G267="依頼しなかった",J267&lt;&gt;"未依頼"),AND(G267="依頼した",OR(F267="",J267="未依頼"))),"要確認：依頼と回答の矛盾",IF(OR(AND(ISNUMBER(C267),ISNUMBER(D267),D267&lt;C267),AND(ISNUMBER(E267),E267&lt;0)),"要確認：必要時間・隻数",IF(OR(P267="未確認",G267="未確認",J267="未確認"),"要確認：未確認を含む","確認済")))))</f>
        <v/>
      </c>
    </row>
    <row r="268" spans="1:19" ht="24.95" customHeight="1" x14ac:dyDescent="0.2">
      <c r="A268" s="20"/>
      <c r="B268" s="7"/>
      <c r="C268" s="23"/>
      <c r="D268" s="23"/>
      <c r="E268" s="7"/>
      <c r="F268" s="7"/>
      <c r="G268" s="7"/>
      <c r="H268" s="23"/>
      <c r="I268" s="23"/>
      <c r="J268" s="7"/>
      <c r="K268" s="7"/>
      <c r="L268" s="7"/>
      <c r="M268" s="7"/>
      <c r="N268" s="7"/>
      <c r="O268" s="7"/>
      <c r="P268" s="7"/>
      <c r="Q268" s="7"/>
      <c r="R268" s="10" t="str">
        <f>IF(B268="","",IF(ISNUMBER(A268),YEAR(A268)-IF(MONTH(A268)&lt;4,1,0),""))</f>
        <v/>
      </c>
      <c r="S268" s="10" t="str">
        <f>IF(B268="","",IF(OR(NOT(ISNUMBER(A268)),G268="",J268="",O268="",P268="",N268=""),"要確認：基本項目不足",IF(OR(AND(G268="依頼しなかった",J268&lt;&gt;"未依頼"),AND(G268="依頼した",OR(F268="",J268="未依頼"))),"要確認：依頼と回答の矛盾",IF(OR(AND(ISNUMBER(C268),ISNUMBER(D268),D268&lt;C268),AND(ISNUMBER(E268),E268&lt;0)),"要確認：必要時間・隻数",IF(OR(P268="未確認",G268="未確認",J268="未確認"),"要確認：未確認を含む","確認済")))))</f>
        <v/>
      </c>
    </row>
    <row r="269" spans="1:19" ht="24.95" customHeight="1" x14ac:dyDescent="0.2">
      <c r="A269" s="20"/>
      <c r="B269" s="7"/>
      <c r="C269" s="23"/>
      <c r="D269" s="23"/>
      <c r="E269" s="7"/>
      <c r="F269" s="7"/>
      <c r="G269" s="7"/>
      <c r="H269" s="23"/>
      <c r="I269" s="23"/>
      <c r="J269" s="7"/>
      <c r="K269" s="7"/>
      <c r="L269" s="7"/>
      <c r="M269" s="7"/>
      <c r="N269" s="7"/>
      <c r="O269" s="7"/>
      <c r="P269" s="7"/>
      <c r="Q269" s="7"/>
      <c r="R269" s="10" t="str">
        <f>IF(B269="","",IF(ISNUMBER(A269),YEAR(A269)-IF(MONTH(A269)&lt;4,1,0),""))</f>
        <v/>
      </c>
      <c r="S269" s="10" t="str">
        <f>IF(B269="","",IF(OR(NOT(ISNUMBER(A269)),G269="",J269="",O269="",P269="",N269=""),"要確認：基本項目不足",IF(OR(AND(G269="依頼しなかった",J269&lt;&gt;"未依頼"),AND(G269="依頼した",OR(F269="",J269="未依頼"))),"要確認：依頼と回答の矛盾",IF(OR(AND(ISNUMBER(C269),ISNUMBER(D269),D269&lt;C269),AND(ISNUMBER(E269),E269&lt;0)),"要確認：必要時間・隻数",IF(OR(P269="未確認",G269="未確認",J269="未確認"),"要確認：未確認を含む","確認済")))))</f>
        <v/>
      </c>
    </row>
    <row r="270" spans="1:19" ht="24.95" customHeight="1" x14ac:dyDescent="0.2">
      <c r="A270" s="20"/>
      <c r="B270" s="7"/>
      <c r="C270" s="23"/>
      <c r="D270" s="23"/>
      <c r="E270" s="7"/>
      <c r="F270" s="7"/>
      <c r="G270" s="7"/>
      <c r="H270" s="23"/>
      <c r="I270" s="23"/>
      <c r="J270" s="7"/>
      <c r="K270" s="7"/>
      <c r="L270" s="7"/>
      <c r="M270" s="7"/>
      <c r="N270" s="7"/>
      <c r="O270" s="7"/>
      <c r="P270" s="7"/>
      <c r="Q270" s="7"/>
      <c r="R270" s="10" t="str">
        <f>IF(B270="","",IF(ISNUMBER(A270),YEAR(A270)-IF(MONTH(A270)&lt;4,1,0),""))</f>
        <v/>
      </c>
      <c r="S270" s="10" t="str">
        <f>IF(B270="","",IF(OR(NOT(ISNUMBER(A270)),G270="",J270="",O270="",P270="",N270=""),"要確認：基本項目不足",IF(OR(AND(G270="依頼しなかった",J270&lt;&gt;"未依頼"),AND(G270="依頼した",OR(F270="",J270="未依頼"))),"要確認：依頼と回答の矛盾",IF(OR(AND(ISNUMBER(C270),ISNUMBER(D270),D270&lt;C270),AND(ISNUMBER(E270),E270&lt;0)),"要確認：必要時間・隻数",IF(OR(P270="未確認",G270="未確認",J270="未確認"),"要確認：未確認を含む","確認済")))))</f>
        <v/>
      </c>
    </row>
    <row r="271" spans="1:19" ht="24.95" customHeight="1" x14ac:dyDescent="0.2">
      <c r="A271" s="20"/>
      <c r="B271" s="7"/>
      <c r="C271" s="23"/>
      <c r="D271" s="23"/>
      <c r="E271" s="7"/>
      <c r="F271" s="7"/>
      <c r="G271" s="7"/>
      <c r="H271" s="23"/>
      <c r="I271" s="23"/>
      <c r="J271" s="7"/>
      <c r="K271" s="7"/>
      <c r="L271" s="7"/>
      <c r="M271" s="7"/>
      <c r="N271" s="7"/>
      <c r="O271" s="7"/>
      <c r="P271" s="7"/>
      <c r="Q271" s="7"/>
      <c r="R271" s="10" t="str">
        <f>IF(B271="","",IF(ISNUMBER(A271),YEAR(A271)-IF(MONTH(A271)&lt;4,1,0),""))</f>
        <v/>
      </c>
      <c r="S271" s="10" t="str">
        <f>IF(B271="","",IF(OR(NOT(ISNUMBER(A271)),G271="",J271="",O271="",P271="",N271=""),"要確認：基本項目不足",IF(OR(AND(G271="依頼しなかった",J271&lt;&gt;"未依頼"),AND(G271="依頼した",OR(F271="",J271="未依頼"))),"要確認：依頼と回答の矛盾",IF(OR(AND(ISNUMBER(C271),ISNUMBER(D271),D271&lt;C271),AND(ISNUMBER(E271),E271&lt;0)),"要確認：必要時間・隻数",IF(OR(P271="未確認",G271="未確認",J271="未確認"),"要確認：未確認を含む","確認済")))))</f>
        <v/>
      </c>
    </row>
    <row r="272" spans="1:19" ht="24.95" customHeight="1" x14ac:dyDescent="0.2">
      <c r="A272" s="20"/>
      <c r="B272" s="7"/>
      <c r="C272" s="23"/>
      <c r="D272" s="23"/>
      <c r="E272" s="7"/>
      <c r="F272" s="7"/>
      <c r="G272" s="7"/>
      <c r="H272" s="23"/>
      <c r="I272" s="23"/>
      <c r="J272" s="7"/>
      <c r="K272" s="7"/>
      <c r="L272" s="7"/>
      <c r="M272" s="7"/>
      <c r="N272" s="7"/>
      <c r="O272" s="7"/>
      <c r="P272" s="7"/>
      <c r="Q272" s="7"/>
      <c r="R272" s="10" t="str">
        <f>IF(B272="","",IF(ISNUMBER(A272),YEAR(A272)-IF(MONTH(A272)&lt;4,1,0),""))</f>
        <v/>
      </c>
      <c r="S272" s="10" t="str">
        <f>IF(B272="","",IF(OR(NOT(ISNUMBER(A272)),G272="",J272="",O272="",P272="",N272=""),"要確認：基本項目不足",IF(OR(AND(G272="依頼しなかった",J272&lt;&gt;"未依頼"),AND(G272="依頼した",OR(F272="",J272="未依頼"))),"要確認：依頼と回答の矛盾",IF(OR(AND(ISNUMBER(C272),ISNUMBER(D272),D272&lt;C272),AND(ISNUMBER(E272),E272&lt;0)),"要確認：必要時間・隻数",IF(OR(P272="未確認",G272="未確認",J272="未確認"),"要確認：未確認を含む","確認済")))))</f>
        <v/>
      </c>
    </row>
    <row r="273" spans="1:19" ht="24.95" customHeight="1" x14ac:dyDescent="0.2">
      <c r="A273" s="20"/>
      <c r="B273" s="7"/>
      <c r="C273" s="23"/>
      <c r="D273" s="23"/>
      <c r="E273" s="7"/>
      <c r="F273" s="7"/>
      <c r="G273" s="7"/>
      <c r="H273" s="23"/>
      <c r="I273" s="23"/>
      <c r="J273" s="7"/>
      <c r="K273" s="7"/>
      <c r="L273" s="7"/>
      <c r="M273" s="7"/>
      <c r="N273" s="7"/>
      <c r="O273" s="7"/>
      <c r="P273" s="7"/>
      <c r="Q273" s="7"/>
      <c r="R273" s="10" t="str">
        <f>IF(B273="","",IF(ISNUMBER(A273),YEAR(A273)-IF(MONTH(A273)&lt;4,1,0),""))</f>
        <v/>
      </c>
      <c r="S273" s="10" t="str">
        <f>IF(B273="","",IF(OR(NOT(ISNUMBER(A273)),G273="",J273="",O273="",P273="",N273=""),"要確認：基本項目不足",IF(OR(AND(G273="依頼しなかった",J273&lt;&gt;"未依頼"),AND(G273="依頼した",OR(F273="",J273="未依頼"))),"要確認：依頼と回答の矛盾",IF(OR(AND(ISNUMBER(C273),ISNUMBER(D273),D273&lt;C273),AND(ISNUMBER(E273),E273&lt;0)),"要確認：必要時間・隻数",IF(OR(P273="未確認",G273="未確認",J273="未確認"),"要確認：未確認を含む","確認済")))))</f>
        <v/>
      </c>
    </row>
    <row r="274" spans="1:19" ht="24.95" customHeight="1" x14ac:dyDescent="0.2">
      <c r="A274" s="20"/>
      <c r="B274" s="7"/>
      <c r="C274" s="23"/>
      <c r="D274" s="23"/>
      <c r="E274" s="7"/>
      <c r="F274" s="7"/>
      <c r="G274" s="7"/>
      <c r="H274" s="23"/>
      <c r="I274" s="23"/>
      <c r="J274" s="7"/>
      <c r="K274" s="7"/>
      <c r="L274" s="7"/>
      <c r="M274" s="7"/>
      <c r="N274" s="7"/>
      <c r="O274" s="7"/>
      <c r="P274" s="7"/>
      <c r="Q274" s="7"/>
      <c r="R274" s="10" t="str">
        <f>IF(B274="","",IF(ISNUMBER(A274),YEAR(A274)-IF(MONTH(A274)&lt;4,1,0),""))</f>
        <v/>
      </c>
      <c r="S274" s="10" t="str">
        <f>IF(B274="","",IF(OR(NOT(ISNUMBER(A274)),G274="",J274="",O274="",P274="",N274=""),"要確認：基本項目不足",IF(OR(AND(G274="依頼しなかった",J274&lt;&gt;"未依頼"),AND(G274="依頼した",OR(F274="",J274="未依頼"))),"要確認：依頼と回答の矛盾",IF(OR(AND(ISNUMBER(C274),ISNUMBER(D274),D274&lt;C274),AND(ISNUMBER(E274),E274&lt;0)),"要確認：必要時間・隻数",IF(OR(P274="未確認",G274="未確認",J274="未確認"),"要確認：未確認を含む","確認済")))))</f>
        <v/>
      </c>
    </row>
    <row r="275" spans="1:19" ht="24.95" customHeight="1" x14ac:dyDescent="0.2">
      <c r="A275" s="20"/>
      <c r="B275" s="7"/>
      <c r="C275" s="23"/>
      <c r="D275" s="23"/>
      <c r="E275" s="7"/>
      <c r="F275" s="7"/>
      <c r="G275" s="7"/>
      <c r="H275" s="23"/>
      <c r="I275" s="23"/>
      <c r="J275" s="7"/>
      <c r="K275" s="7"/>
      <c r="L275" s="7"/>
      <c r="M275" s="7"/>
      <c r="N275" s="7"/>
      <c r="O275" s="7"/>
      <c r="P275" s="7"/>
      <c r="Q275" s="7"/>
      <c r="R275" s="10" t="str">
        <f>IF(B275="","",IF(ISNUMBER(A275),YEAR(A275)-IF(MONTH(A275)&lt;4,1,0),""))</f>
        <v/>
      </c>
      <c r="S275" s="10" t="str">
        <f>IF(B275="","",IF(OR(NOT(ISNUMBER(A275)),G275="",J275="",O275="",P275="",N275=""),"要確認：基本項目不足",IF(OR(AND(G275="依頼しなかった",J275&lt;&gt;"未依頼"),AND(G275="依頼した",OR(F275="",J275="未依頼"))),"要確認：依頼と回答の矛盾",IF(OR(AND(ISNUMBER(C275),ISNUMBER(D275),D275&lt;C275),AND(ISNUMBER(E275),E275&lt;0)),"要確認：必要時間・隻数",IF(OR(P275="未確認",G275="未確認",J275="未確認"),"要確認：未確認を含む","確認済")))))</f>
        <v/>
      </c>
    </row>
    <row r="276" spans="1:19" ht="24.95" customHeight="1" x14ac:dyDescent="0.2">
      <c r="A276" s="20"/>
      <c r="B276" s="7"/>
      <c r="C276" s="23"/>
      <c r="D276" s="23"/>
      <c r="E276" s="7"/>
      <c r="F276" s="7"/>
      <c r="G276" s="7"/>
      <c r="H276" s="23"/>
      <c r="I276" s="23"/>
      <c r="J276" s="7"/>
      <c r="K276" s="7"/>
      <c r="L276" s="7"/>
      <c r="M276" s="7"/>
      <c r="N276" s="7"/>
      <c r="O276" s="7"/>
      <c r="P276" s="7"/>
      <c r="Q276" s="7"/>
      <c r="R276" s="10" t="str">
        <f>IF(B276="","",IF(ISNUMBER(A276),YEAR(A276)-IF(MONTH(A276)&lt;4,1,0),""))</f>
        <v/>
      </c>
      <c r="S276" s="10" t="str">
        <f>IF(B276="","",IF(OR(NOT(ISNUMBER(A276)),G276="",J276="",O276="",P276="",N276=""),"要確認：基本項目不足",IF(OR(AND(G276="依頼しなかった",J276&lt;&gt;"未依頼"),AND(G276="依頼した",OR(F276="",J276="未依頼"))),"要確認：依頼と回答の矛盾",IF(OR(AND(ISNUMBER(C276),ISNUMBER(D276),D276&lt;C276),AND(ISNUMBER(E276),E276&lt;0)),"要確認：必要時間・隻数",IF(OR(P276="未確認",G276="未確認",J276="未確認"),"要確認：未確認を含む","確認済")))))</f>
        <v/>
      </c>
    </row>
    <row r="277" spans="1:19" ht="24.95" customHeight="1" x14ac:dyDescent="0.2">
      <c r="A277" s="20"/>
      <c r="B277" s="7"/>
      <c r="C277" s="23"/>
      <c r="D277" s="23"/>
      <c r="E277" s="7"/>
      <c r="F277" s="7"/>
      <c r="G277" s="7"/>
      <c r="H277" s="23"/>
      <c r="I277" s="23"/>
      <c r="J277" s="7"/>
      <c r="K277" s="7"/>
      <c r="L277" s="7"/>
      <c r="M277" s="7"/>
      <c r="N277" s="7"/>
      <c r="O277" s="7"/>
      <c r="P277" s="7"/>
      <c r="Q277" s="7"/>
      <c r="R277" s="10" t="str">
        <f>IF(B277="","",IF(ISNUMBER(A277),YEAR(A277)-IF(MONTH(A277)&lt;4,1,0),""))</f>
        <v/>
      </c>
      <c r="S277" s="10" t="str">
        <f>IF(B277="","",IF(OR(NOT(ISNUMBER(A277)),G277="",J277="",O277="",P277="",N277=""),"要確認：基本項目不足",IF(OR(AND(G277="依頼しなかった",J277&lt;&gt;"未依頼"),AND(G277="依頼した",OR(F277="",J277="未依頼"))),"要確認：依頼と回答の矛盾",IF(OR(AND(ISNUMBER(C277),ISNUMBER(D277),D277&lt;C277),AND(ISNUMBER(E277),E277&lt;0)),"要確認：必要時間・隻数",IF(OR(P277="未確認",G277="未確認",J277="未確認"),"要確認：未確認を含む","確認済")))))</f>
        <v/>
      </c>
    </row>
    <row r="278" spans="1:19" ht="24.95" customHeight="1" x14ac:dyDescent="0.2">
      <c r="A278" s="20"/>
      <c r="B278" s="7"/>
      <c r="C278" s="23"/>
      <c r="D278" s="23"/>
      <c r="E278" s="7"/>
      <c r="F278" s="7"/>
      <c r="G278" s="7"/>
      <c r="H278" s="23"/>
      <c r="I278" s="23"/>
      <c r="J278" s="7"/>
      <c r="K278" s="7"/>
      <c r="L278" s="7"/>
      <c r="M278" s="7"/>
      <c r="N278" s="7"/>
      <c r="O278" s="7"/>
      <c r="P278" s="7"/>
      <c r="Q278" s="7"/>
      <c r="R278" s="10" t="str">
        <f>IF(B278="","",IF(ISNUMBER(A278),YEAR(A278)-IF(MONTH(A278)&lt;4,1,0),""))</f>
        <v/>
      </c>
      <c r="S278" s="10" t="str">
        <f>IF(B278="","",IF(OR(NOT(ISNUMBER(A278)),G278="",J278="",O278="",P278="",N278=""),"要確認：基本項目不足",IF(OR(AND(G278="依頼しなかった",J278&lt;&gt;"未依頼"),AND(G278="依頼した",OR(F278="",J278="未依頼"))),"要確認：依頼と回答の矛盾",IF(OR(AND(ISNUMBER(C278),ISNUMBER(D278),D278&lt;C278),AND(ISNUMBER(E278),E278&lt;0)),"要確認：必要時間・隻数",IF(OR(P278="未確認",G278="未確認",J278="未確認"),"要確認：未確認を含む","確認済")))))</f>
        <v/>
      </c>
    </row>
    <row r="279" spans="1:19" ht="24.95" customHeight="1" x14ac:dyDescent="0.2">
      <c r="A279" s="20"/>
      <c r="B279" s="7"/>
      <c r="C279" s="23"/>
      <c r="D279" s="23"/>
      <c r="E279" s="7"/>
      <c r="F279" s="7"/>
      <c r="G279" s="7"/>
      <c r="H279" s="23"/>
      <c r="I279" s="23"/>
      <c r="J279" s="7"/>
      <c r="K279" s="7"/>
      <c r="L279" s="7"/>
      <c r="M279" s="7"/>
      <c r="N279" s="7"/>
      <c r="O279" s="7"/>
      <c r="P279" s="7"/>
      <c r="Q279" s="7"/>
      <c r="R279" s="10" t="str">
        <f>IF(B279="","",IF(ISNUMBER(A279),YEAR(A279)-IF(MONTH(A279)&lt;4,1,0),""))</f>
        <v/>
      </c>
      <c r="S279" s="10" t="str">
        <f>IF(B279="","",IF(OR(NOT(ISNUMBER(A279)),G279="",J279="",O279="",P279="",N279=""),"要確認：基本項目不足",IF(OR(AND(G279="依頼しなかった",J279&lt;&gt;"未依頼"),AND(G279="依頼した",OR(F279="",J279="未依頼"))),"要確認：依頼と回答の矛盾",IF(OR(AND(ISNUMBER(C279),ISNUMBER(D279),D279&lt;C279),AND(ISNUMBER(E279),E279&lt;0)),"要確認：必要時間・隻数",IF(OR(P279="未確認",G279="未確認",J279="未確認"),"要確認：未確認を含む","確認済")))))</f>
        <v/>
      </c>
    </row>
    <row r="280" spans="1:19" ht="24.95" customHeight="1" x14ac:dyDescent="0.2">
      <c r="A280" s="20"/>
      <c r="B280" s="7"/>
      <c r="C280" s="23"/>
      <c r="D280" s="23"/>
      <c r="E280" s="7"/>
      <c r="F280" s="7"/>
      <c r="G280" s="7"/>
      <c r="H280" s="23"/>
      <c r="I280" s="23"/>
      <c r="J280" s="7"/>
      <c r="K280" s="7"/>
      <c r="L280" s="7"/>
      <c r="M280" s="7"/>
      <c r="N280" s="7"/>
      <c r="O280" s="7"/>
      <c r="P280" s="7"/>
      <c r="Q280" s="7"/>
      <c r="R280" s="10" t="str">
        <f>IF(B280="","",IF(ISNUMBER(A280),YEAR(A280)-IF(MONTH(A280)&lt;4,1,0),""))</f>
        <v/>
      </c>
      <c r="S280" s="10" t="str">
        <f>IF(B280="","",IF(OR(NOT(ISNUMBER(A280)),G280="",J280="",O280="",P280="",N280=""),"要確認：基本項目不足",IF(OR(AND(G280="依頼しなかった",J280&lt;&gt;"未依頼"),AND(G280="依頼した",OR(F280="",J280="未依頼"))),"要確認：依頼と回答の矛盾",IF(OR(AND(ISNUMBER(C280),ISNUMBER(D280),D280&lt;C280),AND(ISNUMBER(E280),E280&lt;0)),"要確認：必要時間・隻数",IF(OR(P280="未確認",G280="未確認",J280="未確認"),"要確認：未確認を含む","確認済")))))</f>
        <v/>
      </c>
    </row>
    <row r="281" spans="1:19" ht="24.95" customHeight="1" x14ac:dyDescent="0.2">
      <c r="A281" s="20"/>
      <c r="B281" s="7"/>
      <c r="C281" s="23"/>
      <c r="D281" s="23"/>
      <c r="E281" s="7"/>
      <c r="F281" s="7"/>
      <c r="G281" s="7"/>
      <c r="H281" s="23"/>
      <c r="I281" s="23"/>
      <c r="J281" s="7"/>
      <c r="K281" s="7"/>
      <c r="L281" s="7"/>
      <c r="M281" s="7"/>
      <c r="N281" s="7"/>
      <c r="O281" s="7"/>
      <c r="P281" s="7"/>
      <c r="Q281" s="7"/>
      <c r="R281" s="10" t="str">
        <f>IF(B281="","",IF(ISNUMBER(A281),YEAR(A281)-IF(MONTH(A281)&lt;4,1,0),""))</f>
        <v/>
      </c>
      <c r="S281" s="10" t="str">
        <f>IF(B281="","",IF(OR(NOT(ISNUMBER(A281)),G281="",J281="",O281="",P281="",N281=""),"要確認：基本項目不足",IF(OR(AND(G281="依頼しなかった",J281&lt;&gt;"未依頼"),AND(G281="依頼した",OR(F281="",J281="未依頼"))),"要確認：依頼と回答の矛盾",IF(OR(AND(ISNUMBER(C281),ISNUMBER(D281),D281&lt;C281),AND(ISNUMBER(E281),E281&lt;0)),"要確認：必要時間・隻数",IF(OR(P281="未確認",G281="未確認",J281="未確認"),"要確認：未確認を含む","確認済")))))</f>
        <v/>
      </c>
    </row>
    <row r="282" spans="1:19" ht="24.95" customHeight="1" x14ac:dyDescent="0.2">
      <c r="A282" s="20"/>
      <c r="B282" s="7"/>
      <c r="C282" s="23"/>
      <c r="D282" s="23"/>
      <c r="E282" s="7"/>
      <c r="F282" s="7"/>
      <c r="G282" s="7"/>
      <c r="H282" s="23"/>
      <c r="I282" s="23"/>
      <c r="J282" s="7"/>
      <c r="K282" s="7"/>
      <c r="L282" s="7"/>
      <c r="M282" s="7"/>
      <c r="N282" s="7"/>
      <c r="O282" s="7"/>
      <c r="P282" s="7"/>
      <c r="Q282" s="7"/>
      <c r="R282" s="10" t="str">
        <f>IF(B282="","",IF(ISNUMBER(A282),YEAR(A282)-IF(MONTH(A282)&lt;4,1,0),""))</f>
        <v/>
      </c>
      <c r="S282" s="10" t="str">
        <f>IF(B282="","",IF(OR(NOT(ISNUMBER(A282)),G282="",J282="",O282="",P282="",N282=""),"要確認：基本項目不足",IF(OR(AND(G282="依頼しなかった",J282&lt;&gt;"未依頼"),AND(G282="依頼した",OR(F282="",J282="未依頼"))),"要確認：依頼と回答の矛盾",IF(OR(AND(ISNUMBER(C282),ISNUMBER(D282),D282&lt;C282),AND(ISNUMBER(E282),E282&lt;0)),"要確認：必要時間・隻数",IF(OR(P282="未確認",G282="未確認",J282="未確認"),"要確認：未確認を含む","確認済")))))</f>
        <v/>
      </c>
    </row>
    <row r="283" spans="1:19" ht="24.95" customHeight="1" x14ac:dyDescent="0.2">
      <c r="A283" s="20"/>
      <c r="B283" s="7"/>
      <c r="C283" s="23"/>
      <c r="D283" s="23"/>
      <c r="E283" s="7"/>
      <c r="F283" s="7"/>
      <c r="G283" s="7"/>
      <c r="H283" s="23"/>
      <c r="I283" s="23"/>
      <c r="J283" s="7"/>
      <c r="K283" s="7"/>
      <c r="L283" s="7"/>
      <c r="M283" s="7"/>
      <c r="N283" s="7"/>
      <c r="O283" s="7"/>
      <c r="P283" s="7"/>
      <c r="Q283" s="7"/>
      <c r="R283" s="10" t="str">
        <f>IF(B283="","",IF(ISNUMBER(A283),YEAR(A283)-IF(MONTH(A283)&lt;4,1,0),""))</f>
        <v/>
      </c>
      <c r="S283" s="10" t="str">
        <f>IF(B283="","",IF(OR(NOT(ISNUMBER(A283)),G283="",J283="",O283="",P283="",N283=""),"要確認：基本項目不足",IF(OR(AND(G283="依頼しなかった",J283&lt;&gt;"未依頼"),AND(G283="依頼した",OR(F283="",J283="未依頼"))),"要確認：依頼と回答の矛盾",IF(OR(AND(ISNUMBER(C283),ISNUMBER(D283),D283&lt;C283),AND(ISNUMBER(E283),E283&lt;0)),"要確認：必要時間・隻数",IF(OR(P283="未確認",G283="未確認",J283="未確認"),"要確認：未確認を含む","確認済")))))</f>
        <v/>
      </c>
    </row>
    <row r="284" spans="1:19" ht="24.95" customHeight="1" x14ac:dyDescent="0.2">
      <c r="A284" s="20"/>
      <c r="B284" s="7"/>
      <c r="C284" s="23"/>
      <c r="D284" s="23"/>
      <c r="E284" s="7"/>
      <c r="F284" s="7"/>
      <c r="G284" s="7"/>
      <c r="H284" s="23"/>
      <c r="I284" s="23"/>
      <c r="J284" s="7"/>
      <c r="K284" s="7"/>
      <c r="L284" s="7"/>
      <c r="M284" s="7"/>
      <c r="N284" s="7"/>
      <c r="O284" s="7"/>
      <c r="P284" s="7"/>
      <c r="Q284" s="7"/>
      <c r="R284" s="10" t="str">
        <f>IF(B284="","",IF(ISNUMBER(A284),YEAR(A284)-IF(MONTH(A284)&lt;4,1,0),""))</f>
        <v/>
      </c>
      <c r="S284" s="10" t="str">
        <f>IF(B284="","",IF(OR(NOT(ISNUMBER(A284)),G284="",J284="",O284="",P284="",N284=""),"要確認：基本項目不足",IF(OR(AND(G284="依頼しなかった",J284&lt;&gt;"未依頼"),AND(G284="依頼した",OR(F284="",J284="未依頼"))),"要確認：依頼と回答の矛盾",IF(OR(AND(ISNUMBER(C284),ISNUMBER(D284),D284&lt;C284),AND(ISNUMBER(E284),E284&lt;0)),"要確認：必要時間・隻数",IF(OR(P284="未確認",G284="未確認",J284="未確認"),"要確認：未確認を含む","確認済")))))</f>
        <v/>
      </c>
    </row>
    <row r="285" spans="1:19" ht="24.95" customHeight="1" x14ac:dyDescent="0.2">
      <c r="A285" s="20"/>
      <c r="B285" s="7"/>
      <c r="C285" s="23"/>
      <c r="D285" s="23"/>
      <c r="E285" s="7"/>
      <c r="F285" s="7"/>
      <c r="G285" s="7"/>
      <c r="H285" s="23"/>
      <c r="I285" s="23"/>
      <c r="J285" s="7"/>
      <c r="K285" s="7"/>
      <c r="L285" s="7"/>
      <c r="M285" s="7"/>
      <c r="N285" s="7"/>
      <c r="O285" s="7"/>
      <c r="P285" s="7"/>
      <c r="Q285" s="7"/>
      <c r="R285" s="10" t="str">
        <f>IF(B285="","",IF(ISNUMBER(A285),YEAR(A285)-IF(MONTH(A285)&lt;4,1,0),""))</f>
        <v/>
      </c>
      <c r="S285" s="10" t="str">
        <f>IF(B285="","",IF(OR(NOT(ISNUMBER(A285)),G285="",J285="",O285="",P285="",N285=""),"要確認：基本項目不足",IF(OR(AND(G285="依頼しなかった",J285&lt;&gt;"未依頼"),AND(G285="依頼した",OR(F285="",J285="未依頼"))),"要確認：依頼と回答の矛盾",IF(OR(AND(ISNUMBER(C285),ISNUMBER(D285),D285&lt;C285),AND(ISNUMBER(E285),E285&lt;0)),"要確認：必要時間・隻数",IF(OR(P285="未確認",G285="未確認",J285="未確認"),"要確認：未確認を含む","確認済")))))</f>
        <v/>
      </c>
    </row>
    <row r="286" spans="1:19" ht="24.95" customHeight="1" x14ac:dyDescent="0.2">
      <c r="A286" s="20"/>
      <c r="B286" s="7"/>
      <c r="C286" s="23"/>
      <c r="D286" s="23"/>
      <c r="E286" s="7"/>
      <c r="F286" s="7"/>
      <c r="G286" s="7"/>
      <c r="H286" s="23"/>
      <c r="I286" s="23"/>
      <c r="J286" s="7"/>
      <c r="K286" s="7"/>
      <c r="L286" s="7"/>
      <c r="M286" s="7"/>
      <c r="N286" s="7"/>
      <c r="O286" s="7"/>
      <c r="P286" s="7"/>
      <c r="Q286" s="7"/>
      <c r="R286" s="10" t="str">
        <f>IF(B286="","",IF(ISNUMBER(A286),YEAR(A286)-IF(MONTH(A286)&lt;4,1,0),""))</f>
        <v/>
      </c>
      <c r="S286" s="10" t="str">
        <f>IF(B286="","",IF(OR(NOT(ISNUMBER(A286)),G286="",J286="",O286="",P286="",N286=""),"要確認：基本項目不足",IF(OR(AND(G286="依頼しなかった",J286&lt;&gt;"未依頼"),AND(G286="依頼した",OR(F286="",J286="未依頼"))),"要確認：依頼と回答の矛盾",IF(OR(AND(ISNUMBER(C286),ISNUMBER(D286),D286&lt;C286),AND(ISNUMBER(E286),E286&lt;0)),"要確認：必要時間・隻数",IF(OR(P286="未確認",G286="未確認",J286="未確認"),"要確認：未確認を含む","確認済")))))</f>
        <v/>
      </c>
    </row>
    <row r="287" spans="1:19" ht="24.95" customHeight="1" x14ac:dyDescent="0.2">
      <c r="A287" s="20"/>
      <c r="B287" s="7"/>
      <c r="C287" s="23"/>
      <c r="D287" s="23"/>
      <c r="E287" s="7"/>
      <c r="F287" s="7"/>
      <c r="G287" s="7"/>
      <c r="H287" s="23"/>
      <c r="I287" s="23"/>
      <c r="J287" s="7"/>
      <c r="K287" s="7"/>
      <c r="L287" s="7"/>
      <c r="M287" s="7"/>
      <c r="N287" s="7"/>
      <c r="O287" s="7"/>
      <c r="P287" s="7"/>
      <c r="Q287" s="7"/>
      <c r="R287" s="10" t="str">
        <f>IF(B287="","",IF(ISNUMBER(A287),YEAR(A287)-IF(MONTH(A287)&lt;4,1,0),""))</f>
        <v/>
      </c>
      <c r="S287" s="10" t="str">
        <f>IF(B287="","",IF(OR(NOT(ISNUMBER(A287)),G287="",J287="",O287="",P287="",N287=""),"要確認：基本項目不足",IF(OR(AND(G287="依頼しなかった",J287&lt;&gt;"未依頼"),AND(G287="依頼した",OR(F287="",J287="未依頼"))),"要確認：依頼と回答の矛盾",IF(OR(AND(ISNUMBER(C287),ISNUMBER(D287),D287&lt;C287),AND(ISNUMBER(E287),E287&lt;0)),"要確認：必要時間・隻数",IF(OR(P287="未確認",G287="未確認",J287="未確認"),"要確認：未確認を含む","確認済")))))</f>
        <v/>
      </c>
    </row>
    <row r="288" spans="1:19" ht="24.95" customHeight="1" x14ac:dyDescent="0.2">
      <c r="A288" s="20"/>
      <c r="B288" s="7"/>
      <c r="C288" s="23"/>
      <c r="D288" s="23"/>
      <c r="E288" s="7"/>
      <c r="F288" s="7"/>
      <c r="G288" s="7"/>
      <c r="H288" s="23"/>
      <c r="I288" s="23"/>
      <c r="J288" s="7"/>
      <c r="K288" s="7"/>
      <c r="L288" s="7"/>
      <c r="M288" s="7"/>
      <c r="N288" s="7"/>
      <c r="O288" s="7"/>
      <c r="P288" s="7"/>
      <c r="Q288" s="7"/>
      <c r="R288" s="10" t="str">
        <f>IF(B288="","",IF(ISNUMBER(A288),YEAR(A288)-IF(MONTH(A288)&lt;4,1,0),""))</f>
        <v/>
      </c>
      <c r="S288" s="10" t="str">
        <f>IF(B288="","",IF(OR(NOT(ISNUMBER(A288)),G288="",J288="",O288="",P288="",N288=""),"要確認：基本項目不足",IF(OR(AND(G288="依頼しなかった",J288&lt;&gt;"未依頼"),AND(G288="依頼した",OR(F288="",J288="未依頼"))),"要確認：依頼と回答の矛盾",IF(OR(AND(ISNUMBER(C288),ISNUMBER(D288),D288&lt;C288),AND(ISNUMBER(E288),E288&lt;0)),"要確認：必要時間・隻数",IF(OR(P288="未確認",G288="未確認",J288="未確認"),"要確認：未確認を含む","確認済")))))</f>
        <v/>
      </c>
    </row>
    <row r="289" spans="1:19" ht="24.95" customHeight="1" x14ac:dyDescent="0.2">
      <c r="A289" s="20"/>
      <c r="B289" s="7"/>
      <c r="C289" s="23"/>
      <c r="D289" s="23"/>
      <c r="E289" s="7"/>
      <c r="F289" s="7"/>
      <c r="G289" s="7"/>
      <c r="H289" s="23"/>
      <c r="I289" s="23"/>
      <c r="J289" s="7"/>
      <c r="K289" s="7"/>
      <c r="L289" s="7"/>
      <c r="M289" s="7"/>
      <c r="N289" s="7"/>
      <c r="O289" s="7"/>
      <c r="P289" s="7"/>
      <c r="Q289" s="7"/>
      <c r="R289" s="10" t="str">
        <f>IF(B289="","",IF(ISNUMBER(A289),YEAR(A289)-IF(MONTH(A289)&lt;4,1,0),""))</f>
        <v/>
      </c>
      <c r="S289" s="10" t="str">
        <f>IF(B289="","",IF(OR(NOT(ISNUMBER(A289)),G289="",J289="",O289="",P289="",N289=""),"要確認：基本項目不足",IF(OR(AND(G289="依頼しなかった",J289&lt;&gt;"未依頼"),AND(G289="依頼した",OR(F289="",J289="未依頼"))),"要確認：依頼と回答の矛盾",IF(OR(AND(ISNUMBER(C289),ISNUMBER(D289),D289&lt;C289),AND(ISNUMBER(E289),E289&lt;0)),"要確認：必要時間・隻数",IF(OR(P289="未確認",G289="未確認",J289="未確認"),"要確認：未確認を含む","確認済")))))</f>
        <v/>
      </c>
    </row>
    <row r="290" spans="1:19" ht="24.95" customHeight="1" x14ac:dyDescent="0.2">
      <c r="A290" s="20"/>
      <c r="B290" s="7"/>
      <c r="C290" s="23"/>
      <c r="D290" s="23"/>
      <c r="E290" s="7"/>
      <c r="F290" s="7"/>
      <c r="G290" s="7"/>
      <c r="H290" s="23"/>
      <c r="I290" s="23"/>
      <c r="J290" s="7"/>
      <c r="K290" s="7"/>
      <c r="L290" s="7"/>
      <c r="M290" s="7"/>
      <c r="N290" s="7"/>
      <c r="O290" s="7"/>
      <c r="P290" s="7"/>
      <c r="Q290" s="7"/>
      <c r="R290" s="10" t="str">
        <f>IF(B290="","",IF(ISNUMBER(A290),YEAR(A290)-IF(MONTH(A290)&lt;4,1,0),""))</f>
        <v/>
      </c>
      <c r="S290" s="10" t="str">
        <f>IF(B290="","",IF(OR(NOT(ISNUMBER(A290)),G290="",J290="",O290="",P290="",N290=""),"要確認：基本項目不足",IF(OR(AND(G290="依頼しなかった",J290&lt;&gt;"未依頼"),AND(G290="依頼した",OR(F290="",J290="未依頼"))),"要確認：依頼と回答の矛盾",IF(OR(AND(ISNUMBER(C290),ISNUMBER(D290),D290&lt;C290),AND(ISNUMBER(E290),E290&lt;0)),"要確認：必要時間・隻数",IF(OR(P290="未確認",G290="未確認",J290="未確認"),"要確認：未確認を含む","確認済")))))</f>
        <v/>
      </c>
    </row>
    <row r="291" spans="1:19" ht="24.95" customHeight="1" x14ac:dyDescent="0.2">
      <c r="A291" s="20"/>
      <c r="B291" s="7"/>
      <c r="C291" s="23"/>
      <c r="D291" s="23"/>
      <c r="E291" s="7"/>
      <c r="F291" s="7"/>
      <c r="G291" s="7"/>
      <c r="H291" s="23"/>
      <c r="I291" s="23"/>
      <c r="J291" s="7"/>
      <c r="K291" s="7"/>
      <c r="L291" s="7"/>
      <c r="M291" s="7"/>
      <c r="N291" s="7"/>
      <c r="O291" s="7"/>
      <c r="P291" s="7"/>
      <c r="Q291" s="7"/>
      <c r="R291" s="10" t="str">
        <f>IF(B291="","",IF(ISNUMBER(A291),YEAR(A291)-IF(MONTH(A291)&lt;4,1,0),""))</f>
        <v/>
      </c>
      <c r="S291" s="10" t="str">
        <f>IF(B291="","",IF(OR(NOT(ISNUMBER(A291)),G291="",J291="",O291="",P291="",N291=""),"要確認：基本項目不足",IF(OR(AND(G291="依頼しなかった",J291&lt;&gt;"未依頼"),AND(G291="依頼した",OR(F291="",J291="未依頼"))),"要確認：依頼と回答の矛盾",IF(OR(AND(ISNUMBER(C291),ISNUMBER(D291),D291&lt;C291),AND(ISNUMBER(E291),E291&lt;0)),"要確認：必要時間・隻数",IF(OR(P291="未確認",G291="未確認",J291="未確認"),"要確認：未確認を含む","確認済")))))</f>
        <v/>
      </c>
    </row>
    <row r="292" spans="1:19" ht="24.95" customHeight="1" x14ac:dyDescent="0.2">
      <c r="A292" s="20"/>
      <c r="B292" s="7"/>
      <c r="C292" s="23"/>
      <c r="D292" s="23"/>
      <c r="E292" s="7"/>
      <c r="F292" s="7"/>
      <c r="G292" s="7"/>
      <c r="H292" s="23"/>
      <c r="I292" s="23"/>
      <c r="J292" s="7"/>
      <c r="K292" s="7"/>
      <c r="L292" s="7"/>
      <c r="M292" s="7"/>
      <c r="N292" s="7"/>
      <c r="O292" s="7"/>
      <c r="P292" s="7"/>
      <c r="Q292" s="7"/>
      <c r="R292" s="10" t="str">
        <f>IF(B292="","",IF(ISNUMBER(A292),YEAR(A292)-IF(MONTH(A292)&lt;4,1,0),""))</f>
        <v/>
      </c>
      <c r="S292" s="10" t="str">
        <f>IF(B292="","",IF(OR(NOT(ISNUMBER(A292)),G292="",J292="",O292="",P292="",N292=""),"要確認：基本項目不足",IF(OR(AND(G292="依頼しなかった",J292&lt;&gt;"未依頼"),AND(G292="依頼した",OR(F292="",J292="未依頼"))),"要確認：依頼と回答の矛盾",IF(OR(AND(ISNUMBER(C292),ISNUMBER(D292),D292&lt;C292),AND(ISNUMBER(E292),E292&lt;0)),"要確認：必要時間・隻数",IF(OR(P292="未確認",G292="未確認",J292="未確認"),"要確認：未確認を含む","確認済")))))</f>
        <v/>
      </c>
    </row>
    <row r="293" spans="1:19" ht="24.95" customHeight="1" x14ac:dyDescent="0.2">
      <c r="A293" s="20"/>
      <c r="B293" s="7"/>
      <c r="C293" s="23"/>
      <c r="D293" s="23"/>
      <c r="E293" s="7"/>
      <c r="F293" s="7"/>
      <c r="G293" s="7"/>
      <c r="H293" s="23"/>
      <c r="I293" s="23"/>
      <c r="J293" s="7"/>
      <c r="K293" s="7"/>
      <c r="L293" s="7"/>
      <c r="M293" s="7"/>
      <c r="N293" s="7"/>
      <c r="O293" s="7"/>
      <c r="P293" s="7"/>
      <c r="Q293" s="7"/>
      <c r="R293" s="10" t="str">
        <f>IF(B293="","",IF(ISNUMBER(A293),YEAR(A293)-IF(MONTH(A293)&lt;4,1,0),""))</f>
        <v/>
      </c>
      <c r="S293" s="10" t="str">
        <f>IF(B293="","",IF(OR(NOT(ISNUMBER(A293)),G293="",J293="",O293="",P293="",N293=""),"要確認：基本項目不足",IF(OR(AND(G293="依頼しなかった",J293&lt;&gt;"未依頼"),AND(G293="依頼した",OR(F293="",J293="未依頼"))),"要確認：依頼と回答の矛盾",IF(OR(AND(ISNUMBER(C293),ISNUMBER(D293),D293&lt;C293),AND(ISNUMBER(E293),E293&lt;0)),"要確認：必要時間・隻数",IF(OR(P293="未確認",G293="未確認",J293="未確認"),"要確認：未確認を含む","確認済")))))</f>
        <v/>
      </c>
    </row>
    <row r="294" spans="1:19" ht="24.95" customHeight="1" x14ac:dyDescent="0.2">
      <c r="A294" s="20"/>
      <c r="B294" s="7"/>
      <c r="C294" s="23"/>
      <c r="D294" s="23"/>
      <c r="E294" s="7"/>
      <c r="F294" s="7"/>
      <c r="G294" s="7"/>
      <c r="H294" s="23"/>
      <c r="I294" s="23"/>
      <c r="J294" s="7"/>
      <c r="K294" s="7"/>
      <c r="L294" s="7"/>
      <c r="M294" s="7"/>
      <c r="N294" s="7"/>
      <c r="O294" s="7"/>
      <c r="P294" s="7"/>
      <c r="Q294" s="7"/>
      <c r="R294" s="10" t="str">
        <f>IF(B294="","",IF(ISNUMBER(A294),YEAR(A294)-IF(MONTH(A294)&lt;4,1,0),""))</f>
        <v/>
      </c>
      <c r="S294" s="10" t="str">
        <f>IF(B294="","",IF(OR(NOT(ISNUMBER(A294)),G294="",J294="",O294="",P294="",N294=""),"要確認：基本項目不足",IF(OR(AND(G294="依頼しなかった",J294&lt;&gt;"未依頼"),AND(G294="依頼した",OR(F294="",J294="未依頼"))),"要確認：依頼と回答の矛盾",IF(OR(AND(ISNUMBER(C294),ISNUMBER(D294),D294&lt;C294),AND(ISNUMBER(E294),E294&lt;0)),"要確認：必要時間・隻数",IF(OR(P294="未確認",G294="未確認",J294="未確認"),"要確認：未確認を含む","確認済")))))</f>
        <v/>
      </c>
    </row>
    <row r="295" spans="1:19" ht="24.95" customHeight="1" x14ac:dyDescent="0.2">
      <c r="A295" s="20"/>
      <c r="B295" s="7"/>
      <c r="C295" s="23"/>
      <c r="D295" s="23"/>
      <c r="E295" s="7"/>
      <c r="F295" s="7"/>
      <c r="G295" s="7"/>
      <c r="H295" s="23"/>
      <c r="I295" s="23"/>
      <c r="J295" s="7"/>
      <c r="K295" s="7"/>
      <c r="L295" s="7"/>
      <c r="M295" s="7"/>
      <c r="N295" s="7"/>
      <c r="O295" s="7"/>
      <c r="P295" s="7"/>
      <c r="Q295" s="7"/>
      <c r="R295" s="10" t="str">
        <f>IF(B295="","",IF(ISNUMBER(A295),YEAR(A295)-IF(MONTH(A295)&lt;4,1,0),""))</f>
        <v/>
      </c>
      <c r="S295" s="10" t="str">
        <f>IF(B295="","",IF(OR(NOT(ISNUMBER(A295)),G295="",J295="",O295="",P295="",N295=""),"要確認：基本項目不足",IF(OR(AND(G295="依頼しなかった",J295&lt;&gt;"未依頼"),AND(G295="依頼した",OR(F295="",J295="未依頼"))),"要確認：依頼と回答の矛盾",IF(OR(AND(ISNUMBER(C295),ISNUMBER(D295),D295&lt;C295),AND(ISNUMBER(E295),E295&lt;0)),"要確認：必要時間・隻数",IF(OR(P295="未確認",G295="未確認",J295="未確認"),"要確認：未確認を含む","確認済")))))</f>
        <v/>
      </c>
    </row>
    <row r="296" spans="1:19" ht="24.95" customHeight="1" x14ac:dyDescent="0.2">
      <c r="A296" s="20"/>
      <c r="B296" s="7"/>
      <c r="C296" s="23"/>
      <c r="D296" s="23"/>
      <c r="E296" s="7"/>
      <c r="F296" s="7"/>
      <c r="G296" s="7"/>
      <c r="H296" s="23"/>
      <c r="I296" s="23"/>
      <c r="J296" s="7"/>
      <c r="K296" s="7"/>
      <c r="L296" s="7"/>
      <c r="M296" s="7"/>
      <c r="N296" s="7"/>
      <c r="O296" s="7"/>
      <c r="P296" s="7"/>
      <c r="Q296" s="7"/>
      <c r="R296" s="10" t="str">
        <f>IF(B296="","",IF(ISNUMBER(A296),YEAR(A296)-IF(MONTH(A296)&lt;4,1,0),""))</f>
        <v/>
      </c>
      <c r="S296" s="10" t="str">
        <f>IF(B296="","",IF(OR(NOT(ISNUMBER(A296)),G296="",J296="",O296="",P296="",N296=""),"要確認：基本項目不足",IF(OR(AND(G296="依頼しなかった",J296&lt;&gt;"未依頼"),AND(G296="依頼した",OR(F296="",J296="未依頼"))),"要確認：依頼と回答の矛盾",IF(OR(AND(ISNUMBER(C296),ISNUMBER(D296),D296&lt;C296),AND(ISNUMBER(E296),E296&lt;0)),"要確認：必要時間・隻数",IF(OR(P296="未確認",G296="未確認",J296="未確認"),"要確認：未確認を含む","確認済")))))</f>
        <v/>
      </c>
    </row>
    <row r="297" spans="1:19" ht="24.95" customHeight="1" x14ac:dyDescent="0.2">
      <c r="A297" s="20"/>
      <c r="B297" s="7"/>
      <c r="C297" s="23"/>
      <c r="D297" s="23"/>
      <c r="E297" s="7"/>
      <c r="F297" s="7"/>
      <c r="G297" s="7"/>
      <c r="H297" s="23"/>
      <c r="I297" s="23"/>
      <c r="J297" s="7"/>
      <c r="K297" s="7"/>
      <c r="L297" s="7"/>
      <c r="M297" s="7"/>
      <c r="N297" s="7"/>
      <c r="O297" s="7"/>
      <c r="P297" s="7"/>
      <c r="Q297" s="7"/>
      <c r="R297" s="10" t="str">
        <f>IF(B297="","",IF(ISNUMBER(A297),YEAR(A297)-IF(MONTH(A297)&lt;4,1,0),""))</f>
        <v/>
      </c>
      <c r="S297" s="10" t="str">
        <f>IF(B297="","",IF(OR(NOT(ISNUMBER(A297)),G297="",J297="",O297="",P297="",N297=""),"要確認：基本項目不足",IF(OR(AND(G297="依頼しなかった",J297&lt;&gt;"未依頼"),AND(G297="依頼した",OR(F297="",J297="未依頼"))),"要確認：依頼と回答の矛盾",IF(OR(AND(ISNUMBER(C297),ISNUMBER(D297),D297&lt;C297),AND(ISNUMBER(E297),E297&lt;0)),"要確認：必要時間・隻数",IF(OR(P297="未確認",G297="未確認",J297="未確認"),"要確認：未確認を含む","確認済")))))</f>
        <v/>
      </c>
    </row>
    <row r="298" spans="1:19" ht="24.95" customHeight="1" x14ac:dyDescent="0.2">
      <c r="A298" s="20"/>
      <c r="B298" s="7"/>
      <c r="C298" s="23"/>
      <c r="D298" s="23"/>
      <c r="E298" s="7"/>
      <c r="F298" s="7"/>
      <c r="G298" s="7"/>
      <c r="H298" s="23"/>
      <c r="I298" s="23"/>
      <c r="J298" s="7"/>
      <c r="K298" s="7"/>
      <c r="L298" s="7"/>
      <c r="M298" s="7"/>
      <c r="N298" s="7"/>
      <c r="O298" s="7"/>
      <c r="P298" s="7"/>
      <c r="Q298" s="7"/>
      <c r="R298" s="10" t="str">
        <f>IF(B298="","",IF(ISNUMBER(A298),YEAR(A298)-IF(MONTH(A298)&lt;4,1,0),""))</f>
        <v/>
      </c>
      <c r="S298" s="10" t="str">
        <f>IF(B298="","",IF(OR(NOT(ISNUMBER(A298)),G298="",J298="",O298="",P298="",N298=""),"要確認：基本項目不足",IF(OR(AND(G298="依頼しなかった",J298&lt;&gt;"未依頼"),AND(G298="依頼した",OR(F298="",J298="未依頼"))),"要確認：依頼と回答の矛盾",IF(OR(AND(ISNUMBER(C298),ISNUMBER(D298),D298&lt;C298),AND(ISNUMBER(E298),E298&lt;0)),"要確認：必要時間・隻数",IF(OR(P298="未確認",G298="未確認",J298="未確認"),"要確認：未確認を含む","確認済")))))</f>
        <v/>
      </c>
    </row>
    <row r="299" spans="1:19" ht="24.95" customHeight="1" x14ac:dyDescent="0.2">
      <c r="A299" s="20"/>
      <c r="B299" s="7"/>
      <c r="C299" s="23"/>
      <c r="D299" s="23"/>
      <c r="E299" s="7"/>
      <c r="F299" s="7"/>
      <c r="G299" s="7"/>
      <c r="H299" s="23"/>
      <c r="I299" s="23"/>
      <c r="J299" s="7"/>
      <c r="K299" s="7"/>
      <c r="L299" s="7"/>
      <c r="M299" s="7"/>
      <c r="N299" s="7"/>
      <c r="O299" s="7"/>
      <c r="P299" s="7"/>
      <c r="Q299" s="7"/>
      <c r="R299" s="10" t="str">
        <f>IF(B299="","",IF(ISNUMBER(A299),YEAR(A299)-IF(MONTH(A299)&lt;4,1,0),""))</f>
        <v/>
      </c>
      <c r="S299" s="10" t="str">
        <f>IF(B299="","",IF(OR(NOT(ISNUMBER(A299)),G299="",J299="",O299="",P299="",N299=""),"要確認：基本項目不足",IF(OR(AND(G299="依頼しなかった",J299&lt;&gt;"未依頼"),AND(G299="依頼した",OR(F299="",J299="未依頼"))),"要確認：依頼と回答の矛盾",IF(OR(AND(ISNUMBER(C299),ISNUMBER(D299),D299&lt;C299),AND(ISNUMBER(E299),E299&lt;0)),"要確認：必要時間・隻数",IF(OR(P299="未確認",G299="未確認",J299="未確認"),"要確認：未確認を含む","確認済")))))</f>
        <v/>
      </c>
    </row>
    <row r="300" spans="1:19" ht="24.95" customHeight="1" x14ac:dyDescent="0.2">
      <c r="A300" s="20"/>
      <c r="B300" s="7"/>
      <c r="C300" s="23"/>
      <c r="D300" s="23"/>
      <c r="E300" s="7"/>
      <c r="F300" s="7"/>
      <c r="G300" s="7"/>
      <c r="H300" s="23"/>
      <c r="I300" s="23"/>
      <c r="J300" s="7"/>
      <c r="K300" s="7"/>
      <c r="L300" s="7"/>
      <c r="M300" s="7"/>
      <c r="N300" s="7"/>
      <c r="O300" s="7"/>
      <c r="P300" s="7"/>
      <c r="Q300" s="7"/>
      <c r="R300" s="10" t="str">
        <f>IF(B300="","",IF(ISNUMBER(A300),YEAR(A300)-IF(MONTH(A300)&lt;4,1,0),""))</f>
        <v/>
      </c>
      <c r="S300" s="10" t="str">
        <f>IF(B300="","",IF(OR(NOT(ISNUMBER(A300)),G300="",J300="",O300="",P300="",N300=""),"要確認：基本項目不足",IF(OR(AND(G300="依頼しなかった",J300&lt;&gt;"未依頼"),AND(G300="依頼した",OR(F300="",J300="未依頼"))),"要確認：依頼と回答の矛盾",IF(OR(AND(ISNUMBER(C300),ISNUMBER(D300),D300&lt;C300),AND(ISNUMBER(E300),E300&lt;0)),"要確認：必要時間・隻数",IF(OR(P300="未確認",G300="未確認",J300="未確認"),"要確認：未確認を含む","確認済")))))</f>
        <v/>
      </c>
    </row>
    <row r="301" spans="1:19" ht="24.95" customHeight="1" x14ac:dyDescent="0.2">
      <c r="A301" s="20"/>
      <c r="B301" s="7"/>
      <c r="C301" s="23"/>
      <c r="D301" s="23"/>
      <c r="E301" s="7"/>
      <c r="F301" s="7"/>
      <c r="G301" s="7"/>
      <c r="H301" s="23"/>
      <c r="I301" s="23"/>
      <c r="J301" s="7"/>
      <c r="K301" s="7"/>
      <c r="L301" s="7"/>
      <c r="M301" s="7"/>
      <c r="N301" s="7"/>
      <c r="O301" s="7"/>
      <c r="P301" s="7"/>
      <c r="Q301" s="7"/>
      <c r="R301" s="10" t="str">
        <f>IF(B301="","",IF(ISNUMBER(A301),YEAR(A301)-IF(MONTH(A301)&lt;4,1,0),""))</f>
        <v/>
      </c>
      <c r="S301" s="10" t="str">
        <f>IF(B301="","",IF(OR(NOT(ISNUMBER(A301)),G301="",J301="",O301="",P301="",N301=""),"要確認：基本項目不足",IF(OR(AND(G301="依頼しなかった",J301&lt;&gt;"未依頼"),AND(G301="依頼した",OR(F301="",J301="未依頼"))),"要確認：依頼と回答の矛盾",IF(OR(AND(ISNUMBER(C301),ISNUMBER(D301),D301&lt;C301),AND(ISNUMBER(E301),E301&lt;0)),"要確認：必要時間・隻数",IF(OR(P301="未確認",G301="未確認",J301="未確認"),"要確認：未確認を含む","確認済")))))</f>
        <v/>
      </c>
    </row>
    <row r="302" spans="1:19" ht="24.95" customHeight="1" x14ac:dyDescent="0.2">
      <c r="A302" s="20"/>
      <c r="B302" s="7"/>
      <c r="C302" s="23"/>
      <c r="D302" s="23"/>
      <c r="E302" s="7"/>
      <c r="F302" s="7"/>
      <c r="G302" s="7"/>
      <c r="H302" s="23"/>
      <c r="I302" s="23"/>
      <c r="J302" s="7"/>
      <c r="K302" s="7"/>
      <c r="L302" s="7"/>
      <c r="M302" s="7"/>
      <c r="N302" s="7"/>
      <c r="O302" s="7"/>
      <c r="P302" s="7"/>
      <c r="Q302" s="7"/>
      <c r="R302" s="10" t="str">
        <f>IF(B302="","",IF(ISNUMBER(A302),YEAR(A302)-IF(MONTH(A302)&lt;4,1,0),""))</f>
        <v/>
      </c>
      <c r="S302" s="10" t="str">
        <f>IF(B302="","",IF(OR(NOT(ISNUMBER(A302)),G302="",J302="",O302="",P302="",N302=""),"要確認：基本項目不足",IF(OR(AND(G302="依頼しなかった",J302&lt;&gt;"未依頼"),AND(G302="依頼した",OR(F302="",J302="未依頼"))),"要確認：依頼と回答の矛盾",IF(OR(AND(ISNUMBER(C302),ISNUMBER(D302),D302&lt;C302),AND(ISNUMBER(E302),E302&lt;0)),"要確認：必要時間・隻数",IF(OR(P302="未確認",G302="未確認",J302="未確認"),"要確認：未確認を含む","確認済")))))</f>
        <v/>
      </c>
    </row>
    <row r="303" spans="1:19" ht="24.95" customHeight="1" x14ac:dyDescent="0.2">
      <c r="A303" s="20"/>
      <c r="B303" s="7"/>
      <c r="C303" s="23"/>
      <c r="D303" s="23"/>
      <c r="E303" s="7"/>
      <c r="F303" s="7"/>
      <c r="G303" s="7"/>
      <c r="H303" s="23"/>
      <c r="I303" s="23"/>
      <c r="J303" s="7"/>
      <c r="K303" s="7"/>
      <c r="L303" s="7"/>
      <c r="M303" s="7"/>
      <c r="N303" s="7"/>
      <c r="O303" s="7"/>
      <c r="P303" s="7"/>
      <c r="Q303" s="7"/>
      <c r="R303" s="10" t="str">
        <f>IF(B303="","",IF(ISNUMBER(A303),YEAR(A303)-IF(MONTH(A303)&lt;4,1,0),""))</f>
        <v/>
      </c>
      <c r="S303" s="10" t="str">
        <f>IF(B303="","",IF(OR(NOT(ISNUMBER(A303)),G303="",J303="",O303="",P303="",N303=""),"要確認：基本項目不足",IF(OR(AND(G303="依頼しなかった",J303&lt;&gt;"未依頼"),AND(G303="依頼した",OR(F303="",J303="未依頼"))),"要確認：依頼と回答の矛盾",IF(OR(AND(ISNUMBER(C303),ISNUMBER(D303),D303&lt;C303),AND(ISNUMBER(E303),E303&lt;0)),"要確認：必要時間・隻数",IF(OR(P303="未確認",G303="未確認",J303="未確認"),"要確認：未確認を含む","確認済")))))</f>
        <v/>
      </c>
    </row>
    <row r="304" spans="1:19" ht="24.95" customHeight="1" x14ac:dyDescent="0.2">
      <c r="A304" s="20"/>
      <c r="B304" s="7"/>
      <c r="C304" s="23"/>
      <c r="D304" s="23"/>
      <c r="E304" s="7"/>
      <c r="F304" s="7"/>
      <c r="G304" s="7"/>
      <c r="H304" s="23"/>
      <c r="I304" s="23"/>
      <c r="J304" s="7"/>
      <c r="K304" s="7"/>
      <c r="L304" s="7"/>
      <c r="M304" s="7"/>
      <c r="N304" s="7"/>
      <c r="O304" s="7"/>
      <c r="P304" s="7"/>
      <c r="Q304" s="7"/>
      <c r="R304" s="10" t="str">
        <f>IF(B304="","",IF(ISNUMBER(A304),YEAR(A304)-IF(MONTH(A304)&lt;4,1,0),""))</f>
        <v/>
      </c>
      <c r="S304" s="10" t="str">
        <f>IF(B304="","",IF(OR(NOT(ISNUMBER(A304)),G304="",J304="",O304="",P304="",N304=""),"要確認：基本項目不足",IF(OR(AND(G304="依頼しなかった",J304&lt;&gt;"未依頼"),AND(G304="依頼した",OR(F304="",J304="未依頼"))),"要確認：依頼と回答の矛盾",IF(OR(AND(ISNUMBER(C304),ISNUMBER(D304),D304&lt;C304),AND(ISNUMBER(E304),E304&lt;0)),"要確認：必要時間・隻数",IF(OR(P304="未確認",G304="未確認",J304="未確認"),"要確認：未確認を含む","確認済")))))</f>
        <v/>
      </c>
    </row>
    <row r="305" spans="1:19" ht="24.95" customHeight="1" x14ac:dyDescent="0.2">
      <c r="A305" s="20"/>
      <c r="B305" s="7"/>
      <c r="C305" s="23"/>
      <c r="D305" s="23"/>
      <c r="E305" s="7"/>
      <c r="F305" s="7"/>
      <c r="G305" s="7"/>
      <c r="H305" s="23"/>
      <c r="I305" s="23"/>
      <c r="J305" s="7"/>
      <c r="K305" s="7"/>
      <c r="L305" s="7"/>
      <c r="M305" s="7"/>
      <c r="N305" s="7"/>
      <c r="O305" s="7"/>
      <c r="P305" s="7"/>
      <c r="Q305" s="7"/>
      <c r="R305" s="10" t="str">
        <f>IF(B305="","",IF(ISNUMBER(A305),YEAR(A305)-IF(MONTH(A305)&lt;4,1,0),""))</f>
        <v/>
      </c>
      <c r="S305" s="10" t="str">
        <f>IF(B305="","",IF(OR(NOT(ISNUMBER(A305)),G305="",J305="",O305="",P305="",N305=""),"要確認：基本項目不足",IF(OR(AND(G305="依頼しなかった",J305&lt;&gt;"未依頼"),AND(G305="依頼した",OR(F305="",J305="未依頼"))),"要確認：依頼と回答の矛盾",IF(OR(AND(ISNUMBER(C305),ISNUMBER(D305),D305&lt;C305),AND(ISNUMBER(E305),E305&lt;0)),"要確認：必要時間・隻数",IF(OR(P305="未確認",G305="未確認",J305="未確認"),"要確認：未確認を含む","確認済")))))</f>
        <v/>
      </c>
    </row>
    <row r="306" spans="1:19" ht="24.95" customHeight="1" x14ac:dyDescent="0.2">
      <c r="A306" s="20"/>
      <c r="B306" s="7"/>
      <c r="C306" s="23"/>
      <c r="D306" s="23"/>
      <c r="E306" s="7"/>
      <c r="F306" s="7"/>
      <c r="G306" s="7"/>
      <c r="H306" s="23"/>
      <c r="I306" s="23"/>
      <c r="J306" s="7"/>
      <c r="K306" s="7"/>
      <c r="L306" s="7"/>
      <c r="M306" s="7"/>
      <c r="N306" s="7"/>
      <c r="O306" s="7"/>
      <c r="P306" s="7"/>
      <c r="Q306" s="7"/>
      <c r="R306" s="10" t="str">
        <f>IF(B306="","",IF(ISNUMBER(A306),YEAR(A306)-IF(MONTH(A306)&lt;4,1,0),""))</f>
        <v/>
      </c>
      <c r="S306" s="10" t="str">
        <f>IF(B306="","",IF(OR(NOT(ISNUMBER(A306)),G306="",J306="",O306="",P306="",N306=""),"要確認：基本項目不足",IF(OR(AND(G306="依頼しなかった",J306&lt;&gt;"未依頼"),AND(G306="依頼した",OR(F306="",J306="未依頼"))),"要確認：依頼と回答の矛盾",IF(OR(AND(ISNUMBER(C306),ISNUMBER(D306),D306&lt;C306),AND(ISNUMBER(E306),E306&lt;0)),"要確認：必要時間・隻数",IF(OR(P306="未確認",G306="未確認",J306="未確認"),"要確認：未確認を含む","確認済")))))</f>
        <v/>
      </c>
    </row>
    <row r="307" spans="1:19" ht="24.95" customHeight="1" x14ac:dyDescent="0.2">
      <c r="A307" s="20"/>
      <c r="B307" s="7"/>
      <c r="C307" s="23"/>
      <c r="D307" s="23"/>
      <c r="E307" s="7"/>
      <c r="F307" s="7"/>
      <c r="G307" s="7"/>
      <c r="H307" s="23"/>
      <c r="I307" s="23"/>
      <c r="J307" s="7"/>
      <c r="K307" s="7"/>
      <c r="L307" s="7"/>
      <c r="M307" s="7"/>
      <c r="N307" s="7"/>
      <c r="O307" s="7"/>
      <c r="P307" s="7"/>
      <c r="Q307" s="7"/>
      <c r="R307" s="10" t="str">
        <f>IF(B307="","",IF(ISNUMBER(A307),YEAR(A307)-IF(MONTH(A307)&lt;4,1,0),""))</f>
        <v/>
      </c>
      <c r="S307" s="10" t="str">
        <f>IF(B307="","",IF(OR(NOT(ISNUMBER(A307)),G307="",J307="",O307="",P307="",N307=""),"要確認：基本項目不足",IF(OR(AND(G307="依頼しなかった",J307&lt;&gt;"未依頼"),AND(G307="依頼した",OR(F307="",J307="未依頼"))),"要確認：依頼と回答の矛盾",IF(OR(AND(ISNUMBER(C307),ISNUMBER(D307),D307&lt;C307),AND(ISNUMBER(E307),E307&lt;0)),"要確認：必要時間・隻数",IF(OR(P307="未確認",G307="未確認",J307="未確認"),"要確認：未確認を含む","確認済")))))</f>
        <v/>
      </c>
    </row>
    <row r="308" spans="1:19" ht="24.95" customHeight="1" x14ac:dyDescent="0.2">
      <c r="A308" s="20"/>
      <c r="B308" s="7"/>
      <c r="C308" s="23"/>
      <c r="D308" s="23"/>
      <c r="E308" s="7"/>
      <c r="F308" s="7"/>
      <c r="G308" s="7"/>
      <c r="H308" s="23"/>
      <c r="I308" s="23"/>
      <c r="J308" s="7"/>
      <c r="K308" s="7"/>
      <c r="L308" s="7"/>
      <c r="M308" s="7"/>
      <c r="N308" s="7"/>
      <c r="O308" s="7"/>
      <c r="P308" s="7"/>
      <c r="Q308" s="7"/>
      <c r="R308" s="10" t="str">
        <f>IF(B308="","",IF(ISNUMBER(A308),YEAR(A308)-IF(MONTH(A308)&lt;4,1,0),""))</f>
        <v/>
      </c>
      <c r="S308" s="10" t="str">
        <f>IF(B308="","",IF(OR(NOT(ISNUMBER(A308)),G308="",J308="",O308="",P308="",N308=""),"要確認：基本項目不足",IF(OR(AND(G308="依頼しなかった",J308&lt;&gt;"未依頼"),AND(G308="依頼した",OR(F308="",J308="未依頼"))),"要確認：依頼と回答の矛盾",IF(OR(AND(ISNUMBER(C308),ISNUMBER(D308),D308&lt;C308),AND(ISNUMBER(E308),E308&lt;0)),"要確認：必要時間・隻数",IF(OR(P308="未確認",G308="未確認",J308="未確認"),"要確認：未確認を含む","確認済")))))</f>
        <v/>
      </c>
    </row>
    <row r="309" spans="1:19" ht="24.95" customHeight="1" x14ac:dyDescent="0.2">
      <c r="A309" s="20"/>
      <c r="B309" s="7"/>
      <c r="C309" s="23"/>
      <c r="D309" s="23"/>
      <c r="E309" s="7"/>
      <c r="F309" s="7"/>
      <c r="G309" s="7"/>
      <c r="H309" s="23"/>
      <c r="I309" s="23"/>
      <c r="J309" s="7"/>
      <c r="K309" s="7"/>
      <c r="L309" s="7"/>
      <c r="M309" s="7"/>
      <c r="N309" s="7"/>
      <c r="O309" s="7"/>
      <c r="P309" s="7"/>
      <c r="Q309" s="7"/>
      <c r="R309" s="10" t="str">
        <f>IF(B309="","",IF(ISNUMBER(A309),YEAR(A309)-IF(MONTH(A309)&lt;4,1,0),""))</f>
        <v/>
      </c>
      <c r="S309" s="10" t="str">
        <f>IF(B309="","",IF(OR(NOT(ISNUMBER(A309)),G309="",J309="",O309="",P309="",N309=""),"要確認：基本項目不足",IF(OR(AND(G309="依頼しなかった",J309&lt;&gt;"未依頼"),AND(G309="依頼した",OR(F309="",J309="未依頼"))),"要確認：依頼と回答の矛盾",IF(OR(AND(ISNUMBER(C309),ISNUMBER(D309),D309&lt;C309),AND(ISNUMBER(E309),E309&lt;0)),"要確認：必要時間・隻数",IF(OR(P309="未確認",G309="未確認",J309="未確認"),"要確認：未確認を含む","確認済")))))</f>
        <v/>
      </c>
    </row>
    <row r="310" spans="1:19" ht="24.95" customHeight="1" x14ac:dyDescent="0.2">
      <c r="A310" s="20"/>
      <c r="B310" s="7"/>
      <c r="C310" s="23"/>
      <c r="D310" s="23"/>
      <c r="E310" s="7"/>
      <c r="F310" s="7"/>
      <c r="G310" s="7"/>
      <c r="H310" s="23"/>
      <c r="I310" s="23"/>
      <c r="J310" s="7"/>
      <c r="K310" s="7"/>
      <c r="L310" s="7"/>
      <c r="M310" s="7"/>
      <c r="N310" s="7"/>
      <c r="O310" s="7"/>
      <c r="P310" s="7"/>
      <c r="Q310" s="7"/>
      <c r="R310" s="10" t="str">
        <f>IF(B310="","",IF(ISNUMBER(A310),YEAR(A310)-IF(MONTH(A310)&lt;4,1,0),""))</f>
        <v/>
      </c>
      <c r="S310" s="10" t="str">
        <f>IF(B310="","",IF(OR(NOT(ISNUMBER(A310)),G310="",J310="",O310="",P310="",N310=""),"要確認：基本項目不足",IF(OR(AND(G310="依頼しなかった",J310&lt;&gt;"未依頼"),AND(G310="依頼した",OR(F310="",J310="未依頼"))),"要確認：依頼と回答の矛盾",IF(OR(AND(ISNUMBER(C310),ISNUMBER(D310),D310&lt;C310),AND(ISNUMBER(E310),E310&lt;0)),"要確認：必要時間・隻数",IF(OR(P310="未確認",G310="未確認",J310="未確認"),"要確認：未確認を含む","確認済")))))</f>
        <v/>
      </c>
    </row>
    <row r="311" spans="1:19" ht="24.95" customHeight="1" x14ac:dyDescent="0.2">
      <c r="A311" s="20"/>
      <c r="B311" s="7"/>
      <c r="C311" s="23"/>
      <c r="D311" s="23"/>
      <c r="E311" s="7"/>
      <c r="F311" s="7"/>
      <c r="G311" s="7"/>
      <c r="H311" s="23"/>
      <c r="I311" s="23"/>
      <c r="J311" s="7"/>
      <c r="K311" s="7"/>
      <c r="L311" s="7"/>
      <c r="M311" s="7"/>
      <c r="N311" s="7"/>
      <c r="O311" s="7"/>
      <c r="P311" s="7"/>
      <c r="Q311" s="7"/>
      <c r="R311" s="10" t="str">
        <f>IF(B311="","",IF(ISNUMBER(A311),YEAR(A311)-IF(MONTH(A311)&lt;4,1,0),""))</f>
        <v/>
      </c>
      <c r="S311" s="10" t="str">
        <f>IF(B311="","",IF(OR(NOT(ISNUMBER(A311)),G311="",J311="",O311="",P311="",N311=""),"要確認：基本項目不足",IF(OR(AND(G311="依頼しなかった",J311&lt;&gt;"未依頼"),AND(G311="依頼した",OR(F311="",J311="未依頼"))),"要確認：依頼と回答の矛盾",IF(OR(AND(ISNUMBER(C311),ISNUMBER(D311),D311&lt;C311),AND(ISNUMBER(E311),E311&lt;0)),"要確認：必要時間・隻数",IF(OR(P311="未確認",G311="未確認",J311="未確認"),"要確認：未確認を含む","確認済")))))</f>
        <v/>
      </c>
    </row>
    <row r="312" spans="1:19" ht="24.95" customHeight="1" x14ac:dyDescent="0.2">
      <c r="A312" s="20"/>
      <c r="B312" s="7"/>
      <c r="C312" s="23"/>
      <c r="D312" s="23"/>
      <c r="E312" s="7"/>
      <c r="F312" s="7"/>
      <c r="G312" s="7"/>
      <c r="H312" s="23"/>
      <c r="I312" s="23"/>
      <c r="J312" s="7"/>
      <c r="K312" s="7"/>
      <c r="L312" s="7"/>
      <c r="M312" s="7"/>
      <c r="N312" s="7"/>
      <c r="O312" s="7"/>
      <c r="P312" s="7"/>
      <c r="Q312" s="7"/>
      <c r="R312" s="10" t="str">
        <f>IF(B312="","",IF(ISNUMBER(A312),YEAR(A312)-IF(MONTH(A312)&lt;4,1,0),""))</f>
        <v/>
      </c>
      <c r="S312" s="10" t="str">
        <f>IF(B312="","",IF(OR(NOT(ISNUMBER(A312)),G312="",J312="",O312="",P312="",N312=""),"要確認：基本項目不足",IF(OR(AND(G312="依頼しなかった",J312&lt;&gt;"未依頼"),AND(G312="依頼した",OR(F312="",J312="未依頼"))),"要確認：依頼と回答の矛盾",IF(OR(AND(ISNUMBER(C312),ISNUMBER(D312),D312&lt;C312),AND(ISNUMBER(E312),E312&lt;0)),"要確認：必要時間・隻数",IF(OR(P312="未確認",G312="未確認",J312="未確認"),"要確認：未確認を含む","確認済")))))</f>
        <v/>
      </c>
    </row>
    <row r="313" spans="1:19" ht="24.95" customHeight="1" x14ac:dyDescent="0.2">
      <c r="A313" s="20"/>
      <c r="B313" s="7"/>
      <c r="C313" s="23"/>
      <c r="D313" s="23"/>
      <c r="E313" s="7"/>
      <c r="F313" s="7"/>
      <c r="G313" s="7"/>
      <c r="H313" s="23"/>
      <c r="I313" s="23"/>
      <c r="J313" s="7"/>
      <c r="K313" s="7"/>
      <c r="L313" s="7"/>
      <c r="M313" s="7"/>
      <c r="N313" s="7"/>
      <c r="O313" s="7"/>
      <c r="P313" s="7"/>
      <c r="Q313" s="7"/>
      <c r="R313" s="10" t="str">
        <f>IF(B313="","",IF(ISNUMBER(A313),YEAR(A313)-IF(MONTH(A313)&lt;4,1,0),""))</f>
        <v/>
      </c>
      <c r="S313" s="10" t="str">
        <f>IF(B313="","",IF(OR(NOT(ISNUMBER(A313)),G313="",J313="",O313="",P313="",N313=""),"要確認：基本項目不足",IF(OR(AND(G313="依頼しなかった",J313&lt;&gt;"未依頼"),AND(G313="依頼した",OR(F313="",J313="未依頼"))),"要確認：依頼と回答の矛盾",IF(OR(AND(ISNUMBER(C313),ISNUMBER(D313),D313&lt;C313),AND(ISNUMBER(E313),E313&lt;0)),"要確認：必要時間・隻数",IF(OR(P313="未確認",G313="未確認",J313="未確認"),"要確認：未確認を含む","確認済")))))</f>
        <v/>
      </c>
    </row>
    <row r="314" spans="1:19" ht="24.95" customHeight="1" x14ac:dyDescent="0.2">
      <c r="A314" s="20"/>
      <c r="B314" s="7"/>
      <c r="C314" s="23"/>
      <c r="D314" s="23"/>
      <c r="E314" s="7"/>
      <c r="F314" s="7"/>
      <c r="G314" s="7"/>
      <c r="H314" s="23"/>
      <c r="I314" s="23"/>
      <c r="J314" s="7"/>
      <c r="K314" s="7"/>
      <c r="L314" s="7"/>
      <c r="M314" s="7"/>
      <c r="N314" s="7"/>
      <c r="O314" s="7"/>
      <c r="P314" s="7"/>
      <c r="Q314" s="7"/>
      <c r="R314" s="10" t="str">
        <f>IF(B314="","",IF(ISNUMBER(A314),YEAR(A314)-IF(MONTH(A314)&lt;4,1,0),""))</f>
        <v/>
      </c>
      <c r="S314" s="10" t="str">
        <f>IF(B314="","",IF(OR(NOT(ISNUMBER(A314)),G314="",J314="",O314="",P314="",N314=""),"要確認：基本項目不足",IF(OR(AND(G314="依頼しなかった",J314&lt;&gt;"未依頼"),AND(G314="依頼した",OR(F314="",J314="未依頼"))),"要確認：依頼と回答の矛盾",IF(OR(AND(ISNUMBER(C314),ISNUMBER(D314),D314&lt;C314),AND(ISNUMBER(E314),E314&lt;0)),"要確認：必要時間・隻数",IF(OR(P314="未確認",G314="未確認",J314="未確認"),"要確認：未確認を含む","確認済")))))</f>
        <v/>
      </c>
    </row>
    <row r="315" spans="1:19" ht="24.95" customHeight="1" x14ac:dyDescent="0.2">
      <c r="A315" s="20"/>
      <c r="B315" s="7"/>
      <c r="C315" s="23"/>
      <c r="D315" s="23"/>
      <c r="E315" s="7"/>
      <c r="F315" s="7"/>
      <c r="G315" s="7"/>
      <c r="H315" s="23"/>
      <c r="I315" s="23"/>
      <c r="J315" s="7"/>
      <c r="K315" s="7"/>
      <c r="L315" s="7"/>
      <c r="M315" s="7"/>
      <c r="N315" s="7"/>
      <c r="O315" s="7"/>
      <c r="P315" s="7"/>
      <c r="Q315" s="7"/>
      <c r="R315" s="10" t="str">
        <f>IF(B315="","",IF(ISNUMBER(A315),YEAR(A315)-IF(MONTH(A315)&lt;4,1,0),""))</f>
        <v/>
      </c>
      <c r="S315" s="10" t="str">
        <f>IF(B315="","",IF(OR(NOT(ISNUMBER(A315)),G315="",J315="",O315="",P315="",N315=""),"要確認：基本項目不足",IF(OR(AND(G315="依頼しなかった",J315&lt;&gt;"未依頼"),AND(G315="依頼した",OR(F315="",J315="未依頼"))),"要確認：依頼と回答の矛盾",IF(OR(AND(ISNUMBER(C315),ISNUMBER(D315),D315&lt;C315),AND(ISNUMBER(E315),E315&lt;0)),"要確認：必要時間・隻数",IF(OR(P315="未確認",G315="未確認",J315="未確認"),"要確認：未確認を含む","確認済")))))</f>
        <v/>
      </c>
    </row>
    <row r="316" spans="1:19" ht="24.95" customHeight="1" x14ac:dyDescent="0.2">
      <c r="A316" s="20"/>
      <c r="B316" s="7"/>
      <c r="C316" s="23"/>
      <c r="D316" s="23"/>
      <c r="E316" s="7"/>
      <c r="F316" s="7"/>
      <c r="G316" s="7"/>
      <c r="H316" s="23"/>
      <c r="I316" s="23"/>
      <c r="J316" s="7"/>
      <c r="K316" s="7"/>
      <c r="L316" s="7"/>
      <c r="M316" s="7"/>
      <c r="N316" s="7"/>
      <c r="O316" s="7"/>
      <c r="P316" s="7"/>
      <c r="Q316" s="7"/>
      <c r="R316" s="10" t="str">
        <f>IF(B316="","",IF(ISNUMBER(A316),YEAR(A316)-IF(MONTH(A316)&lt;4,1,0),""))</f>
        <v/>
      </c>
      <c r="S316" s="10" t="str">
        <f>IF(B316="","",IF(OR(NOT(ISNUMBER(A316)),G316="",J316="",O316="",P316="",N316=""),"要確認：基本項目不足",IF(OR(AND(G316="依頼しなかった",J316&lt;&gt;"未依頼"),AND(G316="依頼した",OR(F316="",J316="未依頼"))),"要確認：依頼と回答の矛盾",IF(OR(AND(ISNUMBER(C316),ISNUMBER(D316),D316&lt;C316),AND(ISNUMBER(E316),E316&lt;0)),"要確認：必要時間・隻数",IF(OR(P316="未確認",G316="未確認",J316="未確認"),"要確認：未確認を含む","確認済")))))</f>
        <v/>
      </c>
    </row>
    <row r="317" spans="1:19" ht="24.95" customHeight="1" x14ac:dyDescent="0.2">
      <c r="A317" s="20"/>
      <c r="B317" s="7"/>
      <c r="C317" s="23"/>
      <c r="D317" s="23"/>
      <c r="E317" s="7"/>
      <c r="F317" s="7"/>
      <c r="G317" s="7"/>
      <c r="H317" s="23"/>
      <c r="I317" s="23"/>
      <c r="J317" s="7"/>
      <c r="K317" s="7"/>
      <c r="L317" s="7"/>
      <c r="M317" s="7"/>
      <c r="N317" s="7"/>
      <c r="O317" s="7"/>
      <c r="P317" s="7"/>
      <c r="Q317" s="7"/>
      <c r="R317" s="10" t="str">
        <f>IF(B317="","",IF(ISNUMBER(A317),YEAR(A317)-IF(MONTH(A317)&lt;4,1,0),""))</f>
        <v/>
      </c>
      <c r="S317" s="10" t="str">
        <f>IF(B317="","",IF(OR(NOT(ISNUMBER(A317)),G317="",J317="",O317="",P317="",N317=""),"要確認：基本項目不足",IF(OR(AND(G317="依頼しなかった",J317&lt;&gt;"未依頼"),AND(G317="依頼した",OR(F317="",J317="未依頼"))),"要確認：依頼と回答の矛盾",IF(OR(AND(ISNUMBER(C317),ISNUMBER(D317),D317&lt;C317),AND(ISNUMBER(E317),E317&lt;0)),"要確認：必要時間・隻数",IF(OR(P317="未確認",G317="未確認",J317="未確認"),"要確認：未確認を含む","確認済")))))</f>
        <v/>
      </c>
    </row>
    <row r="318" spans="1:19" ht="24.95" customHeight="1" x14ac:dyDescent="0.2">
      <c r="A318" s="20"/>
      <c r="B318" s="7"/>
      <c r="C318" s="23"/>
      <c r="D318" s="23"/>
      <c r="E318" s="7"/>
      <c r="F318" s="7"/>
      <c r="G318" s="7"/>
      <c r="H318" s="23"/>
      <c r="I318" s="23"/>
      <c r="J318" s="7"/>
      <c r="K318" s="7"/>
      <c r="L318" s="7"/>
      <c r="M318" s="7"/>
      <c r="N318" s="7"/>
      <c r="O318" s="7"/>
      <c r="P318" s="7"/>
      <c r="Q318" s="7"/>
      <c r="R318" s="10" t="str">
        <f>IF(B318="","",IF(ISNUMBER(A318),YEAR(A318)-IF(MONTH(A318)&lt;4,1,0),""))</f>
        <v/>
      </c>
      <c r="S318" s="10" t="str">
        <f>IF(B318="","",IF(OR(NOT(ISNUMBER(A318)),G318="",J318="",O318="",P318="",N318=""),"要確認：基本項目不足",IF(OR(AND(G318="依頼しなかった",J318&lt;&gt;"未依頼"),AND(G318="依頼した",OR(F318="",J318="未依頼"))),"要確認：依頼と回答の矛盾",IF(OR(AND(ISNUMBER(C318),ISNUMBER(D318),D318&lt;C318),AND(ISNUMBER(E318),E318&lt;0)),"要確認：必要時間・隻数",IF(OR(P318="未確認",G318="未確認",J318="未確認"),"要確認：未確認を含む","確認済")))))</f>
        <v/>
      </c>
    </row>
    <row r="319" spans="1:19" ht="24.95" customHeight="1" x14ac:dyDescent="0.2">
      <c r="A319" s="20"/>
      <c r="B319" s="7"/>
      <c r="C319" s="23"/>
      <c r="D319" s="23"/>
      <c r="E319" s="7"/>
      <c r="F319" s="7"/>
      <c r="G319" s="7"/>
      <c r="H319" s="23"/>
      <c r="I319" s="23"/>
      <c r="J319" s="7"/>
      <c r="K319" s="7"/>
      <c r="L319" s="7"/>
      <c r="M319" s="7"/>
      <c r="N319" s="7"/>
      <c r="O319" s="7"/>
      <c r="P319" s="7"/>
      <c r="Q319" s="7"/>
      <c r="R319" s="10" t="str">
        <f>IF(B319="","",IF(ISNUMBER(A319),YEAR(A319)-IF(MONTH(A319)&lt;4,1,0),""))</f>
        <v/>
      </c>
      <c r="S319" s="10" t="str">
        <f>IF(B319="","",IF(OR(NOT(ISNUMBER(A319)),G319="",J319="",O319="",P319="",N319=""),"要確認：基本項目不足",IF(OR(AND(G319="依頼しなかった",J319&lt;&gt;"未依頼"),AND(G319="依頼した",OR(F319="",J319="未依頼"))),"要確認：依頼と回答の矛盾",IF(OR(AND(ISNUMBER(C319),ISNUMBER(D319),D319&lt;C319),AND(ISNUMBER(E319),E319&lt;0)),"要確認：必要時間・隻数",IF(OR(P319="未確認",G319="未確認",J319="未確認"),"要確認：未確認を含む","確認済")))))</f>
        <v/>
      </c>
    </row>
    <row r="320" spans="1:19" ht="24.95" customHeight="1" x14ac:dyDescent="0.2">
      <c r="A320" s="20"/>
      <c r="B320" s="7"/>
      <c r="C320" s="23"/>
      <c r="D320" s="23"/>
      <c r="E320" s="7"/>
      <c r="F320" s="7"/>
      <c r="G320" s="7"/>
      <c r="H320" s="23"/>
      <c r="I320" s="23"/>
      <c r="J320" s="7"/>
      <c r="K320" s="7"/>
      <c r="L320" s="7"/>
      <c r="M320" s="7"/>
      <c r="N320" s="7"/>
      <c r="O320" s="7"/>
      <c r="P320" s="7"/>
      <c r="Q320" s="7"/>
      <c r="R320" s="10" t="str">
        <f>IF(B320="","",IF(ISNUMBER(A320),YEAR(A320)-IF(MONTH(A320)&lt;4,1,0),""))</f>
        <v/>
      </c>
      <c r="S320" s="10" t="str">
        <f>IF(B320="","",IF(OR(NOT(ISNUMBER(A320)),G320="",J320="",O320="",P320="",N320=""),"要確認：基本項目不足",IF(OR(AND(G320="依頼しなかった",J320&lt;&gt;"未依頼"),AND(G320="依頼した",OR(F320="",J320="未依頼"))),"要確認：依頼と回答の矛盾",IF(OR(AND(ISNUMBER(C320),ISNUMBER(D320),D320&lt;C320),AND(ISNUMBER(E320),E320&lt;0)),"要確認：必要時間・隻数",IF(OR(P320="未確認",G320="未確認",J320="未確認"),"要確認：未確認を含む","確認済")))))</f>
        <v/>
      </c>
    </row>
    <row r="321" spans="1:19" ht="24.95" customHeight="1" x14ac:dyDescent="0.2">
      <c r="A321" s="20"/>
      <c r="B321" s="7"/>
      <c r="C321" s="23"/>
      <c r="D321" s="23"/>
      <c r="E321" s="7"/>
      <c r="F321" s="7"/>
      <c r="G321" s="7"/>
      <c r="H321" s="23"/>
      <c r="I321" s="23"/>
      <c r="J321" s="7"/>
      <c r="K321" s="7"/>
      <c r="L321" s="7"/>
      <c r="M321" s="7"/>
      <c r="N321" s="7"/>
      <c r="O321" s="7"/>
      <c r="P321" s="7"/>
      <c r="Q321" s="7"/>
      <c r="R321" s="10" t="str">
        <f>IF(B321="","",IF(ISNUMBER(A321),YEAR(A321)-IF(MONTH(A321)&lt;4,1,0),""))</f>
        <v/>
      </c>
      <c r="S321" s="10" t="str">
        <f>IF(B321="","",IF(OR(NOT(ISNUMBER(A321)),G321="",J321="",O321="",P321="",N321=""),"要確認：基本項目不足",IF(OR(AND(G321="依頼しなかった",J321&lt;&gt;"未依頼"),AND(G321="依頼した",OR(F321="",J321="未依頼"))),"要確認：依頼と回答の矛盾",IF(OR(AND(ISNUMBER(C321),ISNUMBER(D321),D321&lt;C321),AND(ISNUMBER(E321),E321&lt;0)),"要確認：必要時間・隻数",IF(OR(P321="未確認",G321="未確認",J321="未確認"),"要確認：未確認を含む","確認済")))))</f>
        <v/>
      </c>
    </row>
    <row r="322" spans="1:19" ht="24.95" customHeight="1" x14ac:dyDescent="0.2">
      <c r="A322" s="20"/>
      <c r="B322" s="7"/>
      <c r="C322" s="23"/>
      <c r="D322" s="23"/>
      <c r="E322" s="7"/>
      <c r="F322" s="7"/>
      <c r="G322" s="7"/>
      <c r="H322" s="23"/>
      <c r="I322" s="23"/>
      <c r="J322" s="7"/>
      <c r="K322" s="7"/>
      <c r="L322" s="7"/>
      <c r="M322" s="7"/>
      <c r="N322" s="7"/>
      <c r="O322" s="7"/>
      <c r="P322" s="7"/>
      <c r="Q322" s="7"/>
      <c r="R322" s="10" t="str">
        <f>IF(B322="","",IF(ISNUMBER(A322),YEAR(A322)-IF(MONTH(A322)&lt;4,1,0),""))</f>
        <v/>
      </c>
      <c r="S322" s="10" t="str">
        <f>IF(B322="","",IF(OR(NOT(ISNUMBER(A322)),G322="",J322="",O322="",P322="",N322=""),"要確認：基本項目不足",IF(OR(AND(G322="依頼しなかった",J322&lt;&gt;"未依頼"),AND(G322="依頼した",OR(F322="",J322="未依頼"))),"要確認：依頼と回答の矛盾",IF(OR(AND(ISNUMBER(C322),ISNUMBER(D322),D322&lt;C322),AND(ISNUMBER(E322),E322&lt;0)),"要確認：必要時間・隻数",IF(OR(P322="未確認",G322="未確認",J322="未確認"),"要確認：未確認を含む","確認済")))))</f>
        <v/>
      </c>
    </row>
    <row r="323" spans="1:19" ht="24.95" customHeight="1" x14ac:dyDescent="0.2">
      <c r="A323" s="20"/>
      <c r="B323" s="7"/>
      <c r="C323" s="23"/>
      <c r="D323" s="23"/>
      <c r="E323" s="7"/>
      <c r="F323" s="7"/>
      <c r="G323" s="7"/>
      <c r="H323" s="23"/>
      <c r="I323" s="23"/>
      <c r="J323" s="7"/>
      <c r="K323" s="7"/>
      <c r="L323" s="7"/>
      <c r="M323" s="7"/>
      <c r="N323" s="7"/>
      <c r="O323" s="7"/>
      <c r="P323" s="7"/>
      <c r="Q323" s="7"/>
      <c r="R323" s="10" t="str">
        <f>IF(B323="","",IF(ISNUMBER(A323),YEAR(A323)-IF(MONTH(A323)&lt;4,1,0),""))</f>
        <v/>
      </c>
      <c r="S323" s="10" t="str">
        <f>IF(B323="","",IF(OR(NOT(ISNUMBER(A323)),G323="",J323="",O323="",P323="",N323=""),"要確認：基本項目不足",IF(OR(AND(G323="依頼しなかった",J323&lt;&gt;"未依頼"),AND(G323="依頼した",OR(F323="",J323="未依頼"))),"要確認：依頼と回答の矛盾",IF(OR(AND(ISNUMBER(C323),ISNUMBER(D323),D323&lt;C323),AND(ISNUMBER(E323),E323&lt;0)),"要確認：必要時間・隻数",IF(OR(P323="未確認",G323="未確認",J323="未確認"),"要確認：未確認を含む","確認済")))))</f>
        <v/>
      </c>
    </row>
    <row r="324" spans="1:19" ht="24.95" customHeight="1" x14ac:dyDescent="0.2">
      <c r="A324" s="20"/>
      <c r="B324" s="7"/>
      <c r="C324" s="23"/>
      <c r="D324" s="23"/>
      <c r="E324" s="7"/>
      <c r="F324" s="7"/>
      <c r="G324" s="7"/>
      <c r="H324" s="23"/>
      <c r="I324" s="23"/>
      <c r="J324" s="7"/>
      <c r="K324" s="7"/>
      <c r="L324" s="7"/>
      <c r="M324" s="7"/>
      <c r="N324" s="7"/>
      <c r="O324" s="7"/>
      <c r="P324" s="7"/>
      <c r="Q324" s="7"/>
      <c r="R324" s="10" t="str">
        <f>IF(B324="","",IF(ISNUMBER(A324),YEAR(A324)-IF(MONTH(A324)&lt;4,1,0),""))</f>
        <v/>
      </c>
      <c r="S324" s="10" t="str">
        <f>IF(B324="","",IF(OR(NOT(ISNUMBER(A324)),G324="",J324="",O324="",P324="",N324=""),"要確認：基本項目不足",IF(OR(AND(G324="依頼しなかった",J324&lt;&gt;"未依頼"),AND(G324="依頼した",OR(F324="",J324="未依頼"))),"要確認：依頼と回答の矛盾",IF(OR(AND(ISNUMBER(C324),ISNUMBER(D324),D324&lt;C324),AND(ISNUMBER(E324),E324&lt;0)),"要確認：必要時間・隻数",IF(OR(P324="未確認",G324="未確認",J324="未確認"),"要確認：未確認を含む","確認済")))))</f>
        <v/>
      </c>
    </row>
    <row r="325" spans="1:19" ht="24.95" customHeight="1" x14ac:dyDescent="0.2">
      <c r="A325" s="20"/>
      <c r="B325" s="7"/>
      <c r="C325" s="23"/>
      <c r="D325" s="23"/>
      <c r="E325" s="7"/>
      <c r="F325" s="7"/>
      <c r="G325" s="7"/>
      <c r="H325" s="23"/>
      <c r="I325" s="23"/>
      <c r="J325" s="7"/>
      <c r="K325" s="7"/>
      <c r="L325" s="7"/>
      <c r="M325" s="7"/>
      <c r="N325" s="7"/>
      <c r="O325" s="7"/>
      <c r="P325" s="7"/>
      <c r="Q325" s="7"/>
      <c r="R325" s="10" t="str">
        <f>IF(B325="","",IF(ISNUMBER(A325),YEAR(A325)-IF(MONTH(A325)&lt;4,1,0),""))</f>
        <v/>
      </c>
      <c r="S325" s="10" t="str">
        <f>IF(B325="","",IF(OR(NOT(ISNUMBER(A325)),G325="",J325="",O325="",P325="",N325=""),"要確認：基本項目不足",IF(OR(AND(G325="依頼しなかった",J325&lt;&gt;"未依頼"),AND(G325="依頼した",OR(F325="",J325="未依頼"))),"要確認：依頼と回答の矛盾",IF(OR(AND(ISNUMBER(C325),ISNUMBER(D325),D325&lt;C325),AND(ISNUMBER(E325),E325&lt;0)),"要確認：必要時間・隻数",IF(OR(P325="未確認",G325="未確認",J325="未確認"),"要確認：未確認を含む","確認済")))))</f>
        <v/>
      </c>
    </row>
    <row r="326" spans="1:19" ht="24.95" customHeight="1" x14ac:dyDescent="0.2">
      <c r="A326" s="20"/>
      <c r="B326" s="7"/>
      <c r="C326" s="23"/>
      <c r="D326" s="23"/>
      <c r="E326" s="7"/>
      <c r="F326" s="7"/>
      <c r="G326" s="7"/>
      <c r="H326" s="23"/>
      <c r="I326" s="23"/>
      <c r="J326" s="7"/>
      <c r="K326" s="7"/>
      <c r="L326" s="7"/>
      <c r="M326" s="7"/>
      <c r="N326" s="7"/>
      <c r="O326" s="7"/>
      <c r="P326" s="7"/>
      <c r="Q326" s="7"/>
      <c r="R326" s="10" t="str">
        <f>IF(B326="","",IF(ISNUMBER(A326),YEAR(A326)-IF(MONTH(A326)&lt;4,1,0),""))</f>
        <v/>
      </c>
      <c r="S326" s="10" t="str">
        <f>IF(B326="","",IF(OR(NOT(ISNUMBER(A326)),G326="",J326="",O326="",P326="",N326=""),"要確認：基本項目不足",IF(OR(AND(G326="依頼しなかった",J326&lt;&gt;"未依頼"),AND(G326="依頼した",OR(F326="",J326="未依頼"))),"要確認：依頼と回答の矛盾",IF(OR(AND(ISNUMBER(C326),ISNUMBER(D326),D326&lt;C326),AND(ISNUMBER(E326),E326&lt;0)),"要確認：必要時間・隻数",IF(OR(P326="未確認",G326="未確認",J326="未確認"),"要確認：未確認を含む","確認済")))))</f>
        <v/>
      </c>
    </row>
    <row r="327" spans="1:19" ht="24.95" customHeight="1" x14ac:dyDescent="0.2">
      <c r="A327" s="20"/>
      <c r="B327" s="7"/>
      <c r="C327" s="23"/>
      <c r="D327" s="23"/>
      <c r="E327" s="7"/>
      <c r="F327" s="7"/>
      <c r="G327" s="7"/>
      <c r="H327" s="23"/>
      <c r="I327" s="23"/>
      <c r="J327" s="7"/>
      <c r="K327" s="7"/>
      <c r="L327" s="7"/>
      <c r="M327" s="7"/>
      <c r="N327" s="7"/>
      <c r="O327" s="7"/>
      <c r="P327" s="7"/>
      <c r="Q327" s="7"/>
      <c r="R327" s="10" t="str">
        <f>IF(B327="","",IF(ISNUMBER(A327),YEAR(A327)-IF(MONTH(A327)&lt;4,1,0),""))</f>
        <v/>
      </c>
      <c r="S327" s="10" t="str">
        <f>IF(B327="","",IF(OR(NOT(ISNUMBER(A327)),G327="",J327="",O327="",P327="",N327=""),"要確認：基本項目不足",IF(OR(AND(G327="依頼しなかった",J327&lt;&gt;"未依頼"),AND(G327="依頼した",OR(F327="",J327="未依頼"))),"要確認：依頼と回答の矛盾",IF(OR(AND(ISNUMBER(C327),ISNUMBER(D327),D327&lt;C327),AND(ISNUMBER(E327),E327&lt;0)),"要確認：必要時間・隻数",IF(OR(P327="未確認",G327="未確認",J327="未確認"),"要確認：未確認を含む","確認済")))))</f>
        <v/>
      </c>
    </row>
    <row r="328" spans="1:19" ht="24.95" customHeight="1" x14ac:dyDescent="0.2">
      <c r="A328" s="20"/>
      <c r="B328" s="7"/>
      <c r="C328" s="23"/>
      <c r="D328" s="23"/>
      <c r="E328" s="7"/>
      <c r="F328" s="7"/>
      <c r="G328" s="7"/>
      <c r="H328" s="23"/>
      <c r="I328" s="23"/>
      <c r="J328" s="7"/>
      <c r="K328" s="7"/>
      <c r="L328" s="7"/>
      <c r="M328" s="7"/>
      <c r="N328" s="7"/>
      <c r="O328" s="7"/>
      <c r="P328" s="7"/>
      <c r="Q328" s="7"/>
      <c r="R328" s="10" t="str">
        <f>IF(B328="","",IF(ISNUMBER(A328),YEAR(A328)-IF(MONTH(A328)&lt;4,1,0),""))</f>
        <v/>
      </c>
      <c r="S328" s="10" t="str">
        <f>IF(B328="","",IF(OR(NOT(ISNUMBER(A328)),G328="",J328="",O328="",P328="",N328=""),"要確認：基本項目不足",IF(OR(AND(G328="依頼しなかった",J328&lt;&gt;"未依頼"),AND(G328="依頼した",OR(F328="",J328="未依頼"))),"要確認：依頼と回答の矛盾",IF(OR(AND(ISNUMBER(C328),ISNUMBER(D328),D328&lt;C328),AND(ISNUMBER(E328),E328&lt;0)),"要確認：必要時間・隻数",IF(OR(P328="未確認",G328="未確認",J328="未確認"),"要確認：未確認を含む","確認済")))))</f>
        <v/>
      </c>
    </row>
    <row r="329" spans="1:19" ht="24.95" customHeight="1" x14ac:dyDescent="0.2">
      <c r="A329" s="20"/>
      <c r="B329" s="7"/>
      <c r="C329" s="23"/>
      <c r="D329" s="23"/>
      <c r="E329" s="7"/>
      <c r="F329" s="7"/>
      <c r="G329" s="7"/>
      <c r="H329" s="23"/>
      <c r="I329" s="23"/>
      <c r="J329" s="7"/>
      <c r="K329" s="7"/>
      <c r="L329" s="7"/>
      <c r="M329" s="7"/>
      <c r="N329" s="7"/>
      <c r="O329" s="7"/>
      <c r="P329" s="7"/>
      <c r="Q329" s="7"/>
      <c r="R329" s="10" t="str">
        <f>IF(B329="","",IF(ISNUMBER(A329),YEAR(A329)-IF(MONTH(A329)&lt;4,1,0),""))</f>
        <v/>
      </c>
      <c r="S329" s="10" t="str">
        <f>IF(B329="","",IF(OR(NOT(ISNUMBER(A329)),G329="",J329="",O329="",P329="",N329=""),"要確認：基本項目不足",IF(OR(AND(G329="依頼しなかった",J329&lt;&gt;"未依頼"),AND(G329="依頼した",OR(F329="",J329="未依頼"))),"要確認：依頼と回答の矛盾",IF(OR(AND(ISNUMBER(C329),ISNUMBER(D329),D329&lt;C329),AND(ISNUMBER(E329),E329&lt;0)),"要確認：必要時間・隻数",IF(OR(P329="未確認",G329="未確認",J329="未確認"),"要確認：未確認を含む","確認済")))))</f>
        <v/>
      </c>
    </row>
    <row r="330" spans="1:19" ht="24.95" customHeight="1" x14ac:dyDescent="0.2">
      <c r="A330" s="20"/>
      <c r="B330" s="7"/>
      <c r="C330" s="23"/>
      <c r="D330" s="23"/>
      <c r="E330" s="7"/>
      <c r="F330" s="7"/>
      <c r="G330" s="7"/>
      <c r="H330" s="23"/>
      <c r="I330" s="23"/>
      <c r="J330" s="7"/>
      <c r="K330" s="7"/>
      <c r="L330" s="7"/>
      <c r="M330" s="7"/>
      <c r="N330" s="7"/>
      <c r="O330" s="7"/>
      <c r="P330" s="7"/>
      <c r="Q330" s="7"/>
      <c r="R330" s="10" t="str">
        <f>IF(B330="","",IF(ISNUMBER(A330),YEAR(A330)-IF(MONTH(A330)&lt;4,1,0),""))</f>
        <v/>
      </c>
      <c r="S330" s="10" t="str">
        <f>IF(B330="","",IF(OR(NOT(ISNUMBER(A330)),G330="",J330="",O330="",P330="",N330=""),"要確認：基本項目不足",IF(OR(AND(G330="依頼しなかった",J330&lt;&gt;"未依頼"),AND(G330="依頼した",OR(F330="",J330="未依頼"))),"要確認：依頼と回答の矛盾",IF(OR(AND(ISNUMBER(C330),ISNUMBER(D330),D330&lt;C330),AND(ISNUMBER(E330),E330&lt;0)),"要確認：必要時間・隻数",IF(OR(P330="未確認",G330="未確認",J330="未確認"),"要確認：未確認を含む","確認済")))))</f>
        <v/>
      </c>
    </row>
    <row r="331" spans="1:19" ht="24.95" customHeight="1" x14ac:dyDescent="0.2">
      <c r="A331" s="20"/>
      <c r="B331" s="7"/>
      <c r="C331" s="23"/>
      <c r="D331" s="23"/>
      <c r="E331" s="7"/>
      <c r="F331" s="7"/>
      <c r="G331" s="7"/>
      <c r="H331" s="23"/>
      <c r="I331" s="23"/>
      <c r="J331" s="7"/>
      <c r="K331" s="7"/>
      <c r="L331" s="7"/>
      <c r="M331" s="7"/>
      <c r="N331" s="7"/>
      <c r="O331" s="7"/>
      <c r="P331" s="7"/>
      <c r="Q331" s="7"/>
      <c r="R331" s="10" t="str">
        <f>IF(B331="","",IF(ISNUMBER(A331),YEAR(A331)-IF(MONTH(A331)&lt;4,1,0),""))</f>
        <v/>
      </c>
      <c r="S331" s="10" t="str">
        <f>IF(B331="","",IF(OR(NOT(ISNUMBER(A331)),G331="",J331="",O331="",P331="",N331=""),"要確認：基本項目不足",IF(OR(AND(G331="依頼しなかった",J331&lt;&gt;"未依頼"),AND(G331="依頼した",OR(F331="",J331="未依頼"))),"要確認：依頼と回答の矛盾",IF(OR(AND(ISNUMBER(C331),ISNUMBER(D331),D331&lt;C331),AND(ISNUMBER(E331),E331&lt;0)),"要確認：必要時間・隻数",IF(OR(P331="未確認",G331="未確認",J331="未確認"),"要確認：未確認を含む","確認済")))))</f>
        <v/>
      </c>
    </row>
    <row r="332" spans="1:19" ht="24.95" customHeight="1" x14ac:dyDescent="0.2">
      <c r="A332" s="20"/>
      <c r="B332" s="7"/>
      <c r="C332" s="23"/>
      <c r="D332" s="23"/>
      <c r="E332" s="7"/>
      <c r="F332" s="7"/>
      <c r="G332" s="7"/>
      <c r="H332" s="23"/>
      <c r="I332" s="23"/>
      <c r="J332" s="7"/>
      <c r="K332" s="7"/>
      <c r="L332" s="7"/>
      <c r="M332" s="7"/>
      <c r="N332" s="7"/>
      <c r="O332" s="7"/>
      <c r="P332" s="7"/>
      <c r="Q332" s="7"/>
      <c r="R332" s="10" t="str">
        <f>IF(B332="","",IF(ISNUMBER(A332),YEAR(A332)-IF(MONTH(A332)&lt;4,1,0),""))</f>
        <v/>
      </c>
      <c r="S332" s="10" t="str">
        <f>IF(B332="","",IF(OR(NOT(ISNUMBER(A332)),G332="",J332="",O332="",P332="",N332=""),"要確認：基本項目不足",IF(OR(AND(G332="依頼しなかった",J332&lt;&gt;"未依頼"),AND(G332="依頼した",OR(F332="",J332="未依頼"))),"要確認：依頼と回答の矛盾",IF(OR(AND(ISNUMBER(C332),ISNUMBER(D332),D332&lt;C332),AND(ISNUMBER(E332),E332&lt;0)),"要確認：必要時間・隻数",IF(OR(P332="未確認",G332="未確認",J332="未確認"),"要確認：未確認を含む","確認済")))))</f>
        <v/>
      </c>
    </row>
    <row r="333" spans="1:19" ht="24.95" customHeight="1" x14ac:dyDescent="0.2">
      <c r="A333" s="20"/>
      <c r="B333" s="7"/>
      <c r="C333" s="23"/>
      <c r="D333" s="23"/>
      <c r="E333" s="7"/>
      <c r="F333" s="7"/>
      <c r="G333" s="7"/>
      <c r="H333" s="23"/>
      <c r="I333" s="23"/>
      <c r="J333" s="7"/>
      <c r="K333" s="7"/>
      <c r="L333" s="7"/>
      <c r="M333" s="7"/>
      <c r="N333" s="7"/>
      <c r="O333" s="7"/>
      <c r="P333" s="7"/>
      <c r="Q333" s="7"/>
      <c r="R333" s="10" t="str">
        <f>IF(B333="","",IF(ISNUMBER(A333),YEAR(A333)-IF(MONTH(A333)&lt;4,1,0),""))</f>
        <v/>
      </c>
      <c r="S333" s="10" t="str">
        <f>IF(B333="","",IF(OR(NOT(ISNUMBER(A333)),G333="",J333="",O333="",P333="",N333=""),"要確認：基本項目不足",IF(OR(AND(G333="依頼しなかった",J333&lt;&gt;"未依頼"),AND(G333="依頼した",OR(F333="",J333="未依頼"))),"要確認：依頼と回答の矛盾",IF(OR(AND(ISNUMBER(C333),ISNUMBER(D333),D333&lt;C333),AND(ISNUMBER(E333),E333&lt;0)),"要確認：必要時間・隻数",IF(OR(P333="未確認",G333="未確認",J333="未確認"),"要確認：未確認を含む","確認済")))))</f>
        <v/>
      </c>
    </row>
    <row r="334" spans="1:19" ht="24.95" customHeight="1" x14ac:dyDescent="0.2">
      <c r="A334" s="20"/>
      <c r="B334" s="7"/>
      <c r="C334" s="23"/>
      <c r="D334" s="23"/>
      <c r="E334" s="7"/>
      <c r="F334" s="7"/>
      <c r="G334" s="7"/>
      <c r="H334" s="23"/>
      <c r="I334" s="23"/>
      <c r="J334" s="7"/>
      <c r="K334" s="7"/>
      <c r="L334" s="7"/>
      <c r="M334" s="7"/>
      <c r="N334" s="7"/>
      <c r="O334" s="7"/>
      <c r="P334" s="7"/>
      <c r="Q334" s="7"/>
      <c r="R334" s="10" t="str">
        <f>IF(B334="","",IF(ISNUMBER(A334),YEAR(A334)-IF(MONTH(A334)&lt;4,1,0),""))</f>
        <v/>
      </c>
      <c r="S334" s="10" t="str">
        <f>IF(B334="","",IF(OR(NOT(ISNUMBER(A334)),G334="",J334="",O334="",P334="",N334=""),"要確認：基本項目不足",IF(OR(AND(G334="依頼しなかった",J334&lt;&gt;"未依頼"),AND(G334="依頼した",OR(F334="",J334="未依頼"))),"要確認：依頼と回答の矛盾",IF(OR(AND(ISNUMBER(C334),ISNUMBER(D334),D334&lt;C334),AND(ISNUMBER(E334),E334&lt;0)),"要確認：必要時間・隻数",IF(OR(P334="未確認",G334="未確認",J334="未確認"),"要確認：未確認を含む","確認済")))))</f>
        <v/>
      </c>
    </row>
    <row r="335" spans="1:19" ht="24.95" customHeight="1" x14ac:dyDescent="0.2">
      <c r="A335" s="20"/>
      <c r="B335" s="7"/>
      <c r="C335" s="23"/>
      <c r="D335" s="23"/>
      <c r="E335" s="7"/>
      <c r="F335" s="7"/>
      <c r="G335" s="7"/>
      <c r="H335" s="23"/>
      <c r="I335" s="23"/>
      <c r="J335" s="7"/>
      <c r="K335" s="7"/>
      <c r="L335" s="7"/>
      <c r="M335" s="7"/>
      <c r="N335" s="7"/>
      <c r="O335" s="7"/>
      <c r="P335" s="7"/>
      <c r="Q335" s="7"/>
      <c r="R335" s="10" t="str">
        <f>IF(B335="","",IF(ISNUMBER(A335),YEAR(A335)-IF(MONTH(A335)&lt;4,1,0),""))</f>
        <v/>
      </c>
      <c r="S335" s="10" t="str">
        <f>IF(B335="","",IF(OR(NOT(ISNUMBER(A335)),G335="",J335="",O335="",P335="",N335=""),"要確認：基本項目不足",IF(OR(AND(G335="依頼しなかった",J335&lt;&gt;"未依頼"),AND(G335="依頼した",OR(F335="",J335="未依頼"))),"要確認：依頼と回答の矛盾",IF(OR(AND(ISNUMBER(C335),ISNUMBER(D335),D335&lt;C335),AND(ISNUMBER(E335),E335&lt;0)),"要確認：必要時間・隻数",IF(OR(P335="未確認",G335="未確認",J335="未確認"),"要確認：未確認を含む","確認済")))))</f>
        <v/>
      </c>
    </row>
    <row r="336" spans="1:19" ht="24.95" customHeight="1" x14ac:dyDescent="0.2">
      <c r="A336" s="20"/>
      <c r="B336" s="7"/>
      <c r="C336" s="23"/>
      <c r="D336" s="23"/>
      <c r="E336" s="7"/>
      <c r="F336" s="7"/>
      <c r="G336" s="7"/>
      <c r="H336" s="23"/>
      <c r="I336" s="23"/>
      <c r="J336" s="7"/>
      <c r="K336" s="7"/>
      <c r="L336" s="7"/>
      <c r="M336" s="7"/>
      <c r="N336" s="7"/>
      <c r="O336" s="7"/>
      <c r="P336" s="7"/>
      <c r="Q336" s="7"/>
      <c r="R336" s="10" t="str">
        <f>IF(B336="","",IF(ISNUMBER(A336),YEAR(A336)-IF(MONTH(A336)&lt;4,1,0),""))</f>
        <v/>
      </c>
      <c r="S336" s="10" t="str">
        <f>IF(B336="","",IF(OR(NOT(ISNUMBER(A336)),G336="",J336="",O336="",P336="",N336=""),"要確認：基本項目不足",IF(OR(AND(G336="依頼しなかった",J336&lt;&gt;"未依頼"),AND(G336="依頼した",OR(F336="",J336="未依頼"))),"要確認：依頼と回答の矛盾",IF(OR(AND(ISNUMBER(C336),ISNUMBER(D336),D336&lt;C336),AND(ISNUMBER(E336),E336&lt;0)),"要確認：必要時間・隻数",IF(OR(P336="未確認",G336="未確認",J336="未確認"),"要確認：未確認を含む","確認済")))))</f>
        <v/>
      </c>
    </row>
    <row r="337" spans="1:19" ht="24.95" customHeight="1" x14ac:dyDescent="0.2">
      <c r="A337" s="20"/>
      <c r="B337" s="7"/>
      <c r="C337" s="23"/>
      <c r="D337" s="23"/>
      <c r="E337" s="7"/>
      <c r="F337" s="7"/>
      <c r="G337" s="7"/>
      <c r="H337" s="23"/>
      <c r="I337" s="23"/>
      <c r="J337" s="7"/>
      <c r="K337" s="7"/>
      <c r="L337" s="7"/>
      <c r="M337" s="7"/>
      <c r="N337" s="7"/>
      <c r="O337" s="7"/>
      <c r="P337" s="7"/>
      <c r="Q337" s="7"/>
      <c r="R337" s="10" t="str">
        <f>IF(B337="","",IF(ISNUMBER(A337),YEAR(A337)-IF(MONTH(A337)&lt;4,1,0),""))</f>
        <v/>
      </c>
      <c r="S337" s="10" t="str">
        <f>IF(B337="","",IF(OR(NOT(ISNUMBER(A337)),G337="",J337="",O337="",P337="",N337=""),"要確認：基本項目不足",IF(OR(AND(G337="依頼しなかった",J337&lt;&gt;"未依頼"),AND(G337="依頼した",OR(F337="",J337="未依頼"))),"要確認：依頼と回答の矛盾",IF(OR(AND(ISNUMBER(C337),ISNUMBER(D337),D337&lt;C337),AND(ISNUMBER(E337),E337&lt;0)),"要確認：必要時間・隻数",IF(OR(P337="未確認",G337="未確認",J337="未確認"),"要確認：未確認を含む","確認済")))))</f>
        <v/>
      </c>
    </row>
    <row r="338" spans="1:19" ht="24.95" customHeight="1" x14ac:dyDescent="0.2">
      <c r="A338" s="20"/>
      <c r="B338" s="7"/>
      <c r="C338" s="23"/>
      <c r="D338" s="23"/>
      <c r="E338" s="7"/>
      <c r="F338" s="7"/>
      <c r="G338" s="7"/>
      <c r="H338" s="23"/>
      <c r="I338" s="23"/>
      <c r="J338" s="7"/>
      <c r="K338" s="7"/>
      <c r="L338" s="7"/>
      <c r="M338" s="7"/>
      <c r="N338" s="7"/>
      <c r="O338" s="7"/>
      <c r="P338" s="7"/>
      <c r="Q338" s="7"/>
      <c r="R338" s="10" t="str">
        <f>IF(B338="","",IF(ISNUMBER(A338),YEAR(A338)-IF(MONTH(A338)&lt;4,1,0),""))</f>
        <v/>
      </c>
      <c r="S338" s="10" t="str">
        <f>IF(B338="","",IF(OR(NOT(ISNUMBER(A338)),G338="",J338="",O338="",P338="",N338=""),"要確認：基本項目不足",IF(OR(AND(G338="依頼しなかった",J338&lt;&gt;"未依頼"),AND(G338="依頼した",OR(F338="",J338="未依頼"))),"要確認：依頼と回答の矛盾",IF(OR(AND(ISNUMBER(C338),ISNUMBER(D338),D338&lt;C338),AND(ISNUMBER(E338),E338&lt;0)),"要確認：必要時間・隻数",IF(OR(P338="未確認",G338="未確認",J338="未確認"),"要確認：未確認を含む","確認済")))))</f>
        <v/>
      </c>
    </row>
    <row r="339" spans="1:19" ht="24.95" customHeight="1" x14ac:dyDescent="0.2">
      <c r="A339" s="20"/>
      <c r="B339" s="7"/>
      <c r="C339" s="23"/>
      <c r="D339" s="23"/>
      <c r="E339" s="7"/>
      <c r="F339" s="7"/>
      <c r="G339" s="7"/>
      <c r="H339" s="23"/>
      <c r="I339" s="23"/>
      <c r="J339" s="7"/>
      <c r="K339" s="7"/>
      <c r="L339" s="7"/>
      <c r="M339" s="7"/>
      <c r="N339" s="7"/>
      <c r="O339" s="7"/>
      <c r="P339" s="7"/>
      <c r="Q339" s="7"/>
      <c r="R339" s="10" t="str">
        <f>IF(B339="","",IF(ISNUMBER(A339),YEAR(A339)-IF(MONTH(A339)&lt;4,1,0),""))</f>
        <v/>
      </c>
      <c r="S339" s="10" t="str">
        <f>IF(B339="","",IF(OR(NOT(ISNUMBER(A339)),G339="",J339="",O339="",P339="",N339=""),"要確認：基本項目不足",IF(OR(AND(G339="依頼しなかった",J339&lt;&gt;"未依頼"),AND(G339="依頼した",OR(F339="",J339="未依頼"))),"要確認：依頼と回答の矛盾",IF(OR(AND(ISNUMBER(C339),ISNUMBER(D339),D339&lt;C339),AND(ISNUMBER(E339),E339&lt;0)),"要確認：必要時間・隻数",IF(OR(P339="未確認",G339="未確認",J339="未確認"),"要確認：未確認を含む","確認済")))))</f>
        <v/>
      </c>
    </row>
    <row r="340" spans="1:19" ht="24.95" customHeight="1" x14ac:dyDescent="0.2">
      <c r="A340" s="20"/>
      <c r="B340" s="7"/>
      <c r="C340" s="23"/>
      <c r="D340" s="23"/>
      <c r="E340" s="7"/>
      <c r="F340" s="7"/>
      <c r="G340" s="7"/>
      <c r="H340" s="23"/>
      <c r="I340" s="23"/>
      <c r="J340" s="7"/>
      <c r="K340" s="7"/>
      <c r="L340" s="7"/>
      <c r="M340" s="7"/>
      <c r="N340" s="7"/>
      <c r="O340" s="7"/>
      <c r="P340" s="7"/>
      <c r="Q340" s="7"/>
      <c r="R340" s="10" t="str">
        <f>IF(B340="","",IF(ISNUMBER(A340),YEAR(A340)-IF(MONTH(A340)&lt;4,1,0),""))</f>
        <v/>
      </c>
      <c r="S340" s="10" t="str">
        <f>IF(B340="","",IF(OR(NOT(ISNUMBER(A340)),G340="",J340="",O340="",P340="",N340=""),"要確認：基本項目不足",IF(OR(AND(G340="依頼しなかった",J340&lt;&gt;"未依頼"),AND(G340="依頼した",OR(F340="",J340="未依頼"))),"要確認：依頼と回答の矛盾",IF(OR(AND(ISNUMBER(C340),ISNUMBER(D340),D340&lt;C340),AND(ISNUMBER(E340),E340&lt;0)),"要確認：必要時間・隻数",IF(OR(P340="未確認",G340="未確認",J340="未確認"),"要確認：未確認を含む","確認済")))))</f>
        <v/>
      </c>
    </row>
    <row r="341" spans="1:19" ht="24.95" customHeight="1" x14ac:dyDescent="0.2">
      <c r="A341" s="20"/>
      <c r="B341" s="7"/>
      <c r="C341" s="23"/>
      <c r="D341" s="23"/>
      <c r="E341" s="7"/>
      <c r="F341" s="7"/>
      <c r="G341" s="7"/>
      <c r="H341" s="23"/>
      <c r="I341" s="23"/>
      <c r="J341" s="7"/>
      <c r="K341" s="7"/>
      <c r="L341" s="7"/>
      <c r="M341" s="7"/>
      <c r="N341" s="7"/>
      <c r="O341" s="7"/>
      <c r="P341" s="7"/>
      <c r="Q341" s="7"/>
      <c r="R341" s="10" t="str">
        <f>IF(B341="","",IF(ISNUMBER(A341),YEAR(A341)-IF(MONTH(A341)&lt;4,1,0),""))</f>
        <v/>
      </c>
      <c r="S341" s="10" t="str">
        <f>IF(B341="","",IF(OR(NOT(ISNUMBER(A341)),G341="",J341="",O341="",P341="",N341=""),"要確認：基本項目不足",IF(OR(AND(G341="依頼しなかった",J341&lt;&gt;"未依頼"),AND(G341="依頼した",OR(F341="",J341="未依頼"))),"要確認：依頼と回答の矛盾",IF(OR(AND(ISNUMBER(C341),ISNUMBER(D341),D341&lt;C341),AND(ISNUMBER(E341),E341&lt;0)),"要確認：必要時間・隻数",IF(OR(P341="未確認",G341="未確認",J341="未確認"),"要確認：未確認を含む","確認済")))))</f>
        <v/>
      </c>
    </row>
    <row r="342" spans="1:19" ht="24.95" customHeight="1" x14ac:dyDescent="0.2">
      <c r="A342" s="20"/>
      <c r="B342" s="7"/>
      <c r="C342" s="23"/>
      <c r="D342" s="23"/>
      <c r="E342" s="7"/>
      <c r="F342" s="7"/>
      <c r="G342" s="7"/>
      <c r="H342" s="23"/>
      <c r="I342" s="23"/>
      <c r="J342" s="7"/>
      <c r="K342" s="7"/>
      <c r="L342" s="7"/>
      <c r="M342" s="7"/>
      <c r="N342" s="7"/>
      <c r="O342" s="7"/>
      <c r="P342" s="7"/>
      <c r="Q342" s="7"/>
      <c r="R342" s="10" t="str">
        <f>IF(B342="","",IF(ISNUMBER(A342),YEAR(A342)-IF(MONTH(A342)&lt;4,1,0),""))</f>
        <v/>
      </c>
      <c r="S342" s="10" t="str">
        <f>IF(B342="","",IF(OR(NOT(ISNUMBER(A342)),G342="",J342="",O342="",P342="",N342=""),"要確認：基本項目不足",IF(OR(AND(G342="依頼しなかった",J342&lt;&gt;"未依頼"),AND(G342="依頼した",OR(F342="",J342="未依頼"))),"要確認：依頼と回答の矛盾",IF(OR(AND(ISNUMBER(C342),ISNUMBER(D342),D342&lt;C342),AND(ISNUMBER(E342),E342&lt;0)),"要確認：必要時間・隻数",IF(OR(P342="未確認",G342="未確認",J342="未確認"),"要確認：未確認を含む","確認済")))))</f>
        <v/>
      </c>
    </row>
    <row r="343" spans="1:19" ht="24.95" customHeight="1" x14ac:dyDescent="0.2">
      <c r="A343" s="20"/>
      <c r="B343" s="7"/>
      <c r="C343" s="23"/>
      <c r="D343" s="23"/>
      <c r="E343" s="7"/>
      <c r="F343" s="7"/>
      <c r="G343" s="7"/>
      <c r="H343" s="23"/>
      <c r="I343" s="23"/>
      <c r="J343" s="7"/>
      <c r="K343" s="7"/>
      <c r="L343" s="7"/>
      <c r="M343" s="7"/>
      <c r="N343" s="7"/>
      <c r="O343" s="7"/>
      <c r="P343" s="7"/>
      <c r="Q343" s="7"/>
      <c r="R343" s="10" t="str">
        <f>IF(B343="","",IF(ISNUMBER(A343),YEAR(A343)-IF(MONTH(A343)&lt;4,1,0),""))</f>
        <v/>
      </c>
      <c r="S343" s="10" t="str">
        <f>IF(B343="","",IF(OR(NOT(ISNUMBER(A343)),G343="",J343="",O343="",P343="",N343=""),"要確認：基本項目不足",IF(OR(AND(G343="依頼しなかった",J343&lt;&gt;"未依頼"),AND(G343="依頼した",OR(F343="",J343="未依頼"))),"要確認：依頼と回答の矛盾",IF(OR(AND(ISNUMBER(C343),ISNUMBER(D343),D343&lt;C343),AND(ISNUMBER(E343),E343&lt;0)),"要確認：必要時間・隻数",IF(OR(P343="未確認",G343="未確認",J343="未確認"),"要確認：未確認を含む","確認済")))))</f>
        <v/>
      </c>
    </row>
    <row r="344" spans="1:19" ht="24.95" customHeight="1" x14ac:dyDescent="0.2">
      <c r="A344" s="20"/>
      <c r="B344" s="7"/>
      <c r="C344" s="23"/>
      <c r="D344" s="23"/>
      <c r="E344" s="7"/>
      <c r="F344" s="7"/>
      <c r="G344" s="7"/>
      <c r="H344" s="23"/>
      <c r="I344" s="23"/>
      <c r="J344" s="7"/>
      <c r="K344" s="7"/>
      <c r="L344" s="7"/>
      <c r="M344" s="7"/>
      <c r="N344" s="7"/>
      <c r="O344" s="7"/>
      <c r="P344" s="7"/>
      <c r="Q344" s="7"/>
      <c r="R344" s="10" t="str">
        <f>IF(B344="","",IF(ISNUMBER(A344),YEAR(A344)-IF(MONTH(A344)&lt;4,1,0),""))</f>
        <v/>
      </c>
      <c r="S344" s="10" t="str">
        <f>IF(B344="","",IF(OR(NOT(ISNUMBER(A344)),G344="",J344="",O344="",P344="",N344=""),"要確認：基本項目不足",IF(OR(AND(G344="依頼しなかった",J344&lt;&gt;"未依頼"),AND(G344="依頼した",OR(F344="",J344="未依頼"))),"要確認：依頼と回答の矛盾",IF(OR(AND(ISNUMBER(C344),ISNUMBER(D344),D344&lt;C344),AND(ISNUMBER(E344),E344&lt;0)),"要確認：必要時間・隻数",IF(OR(P344="未確認",G344="未確認",J344="未確認"),"要確認：未確認を含む","確認済")))))</f>
        <v/>
      </c>
    </row>
    <row r="345" spans="1:19" ht="24.95" customHeight="1" x14ac:dyDescent="0.2">
      <c r="A345" s="20"/>
      <c r="B345" s="7"/>
      <c r="C345" s="23"/>
      <c r="D345" s="23"/>
      <c r="E345" s="7"/>
      <c r="F345" s="7"/>
      <c r="G345" s="7"/>
      <c r="H345" s="23"/>
      <c r="I345" s="23"/>
      <c r="J345" s="7"/>
      <c r="K345" s="7"/>
      <c r="L345" s="7"/>
      <c r="M345" s="7"/>
      <c r="N345" s="7"/>
      <c r="O345" s="7"/>
      <c r="P345" s="7"/>
      <c r="Q345" s="7"/>
      <c r="R345" s="10" t="str">
        <f>IF(B345="","",IF(ISNUMBER(A345),YEAR(A345)-IF(MONTH(A345)&lt;4,1,0),""))</f>
        <v/>
      </c>
      <c r="S345" s="10" t="str">
        <f>IF(B345="","",IF(OR(NOT(ISNUMBER(A345)),G345="",J345="",O345="",P345="",N345=""),"要確認：基本項目不足",IF(OR(AND(G345="依頼しなかった",J345&lt;&gt;"未依頼"),AND(G345="依頼した",OR(F345="",J345="未依頼"))),"要確認：依頼と回答の矛盾",IF(OR(AND(ISNUMBER(C345),ISNUMBER(D345),D345&lt;C345),AND(ISNUMBER(E345),E345&lt;0)),"要確認：必要時間・隻数",IF(OR(P345="未確認",G345="未確認",J345="未確認"),"要確認：未確認を含む","確認済")))))</f>
        <v/>
      </c>
    </row>
    <row r="346" spans="1:19" ht="24.95" customHeight="1" x14ac:dyDescent="0.2">
      <c r="A346" s="20"/>
      <c r="B346" s="7"/>
      <c r="C346" s="23"/>
      <c r="D346" s="23"/>
      <c r="E346" s="7"/>
      <c r="F346" s="7"/>
      <c r="G346" s="7"/>
      <c r="H346" s="23"/>
      <c r="I346" s="23"/>
      <c r="J346" s="7"/>
      <c r="K346" s="7"/>
      <c r="L346" s="7"/>
      <c r="M346" s="7"/>
      <c r="N346" s="7"/>
      <c r="O346" s="7"/>
      <c r="P346" s="7"/>
      <c r="Q346" s="7"/>
      <c r="R346" s="10" t="str">
        <f>IF(B346="","",IF(ISNUMBER(A346),YEAR(A346)-IF(MONTH(A346)&lt;4,1,0),""))</f>
        <v/>
      </c>
      <c r="S346" s="10" t="str">
        <f>IF(B346="","",IF(OR(NOT(ISNUMBER(A346)),G346="",J346="",O346="",P346="",N346=""),"要確認：基本項目不足",IF(OR(AND(G346="依頼しなかった",J346&lt;&gt;"未依頼"),AND(G346="依頼した",OR(F346="",J346="未依頼"))),"要確認：依頼と回答の矛盾",IF(OR(AND(ISNUMBER(C346),ISNUMBER(D346),D346&lt;C346),AND(ISNUMBER(E346),E346&lt;0)),"要確認：必要時間・隻数",IF(OR(P346="未確認",G346="未確認",J346="未確認"),"要確認：未確認を含む","確認済")))))</f>
        <v/>
      </c>
    </row>
    <row r="347" spans="1:19" ht="24.95" customHeight="1" x14ac:dyDescent="0.2">
      <c r="A347" s="20"/>
      <c r="B347" s="7"/>
      <c r="C347" s="23"/>
      <c r="D347" s="23"/>
      <c r="E347" s="7"/>
      <c r="F347" s="7"/>
      <c r="G347" s="7"/>
      <c r="H347" s="23"/>
      <c r="I347" s="23"/>
      <c r="J347" s="7"/>
      <c r="K347" s="7"/>
      <c r="L347" s="7"/>
      <c r="M347" s="7"/>
      <c r="N347" s="7"/>
      <c r="O347" s="7"/>
      <c r="P347" s="7"/>
      <c r="Q347" s="7"/>
      <c r="R347" s="10" t="str">
        <f>IF(B347="","",IF(ISNUMBER(A347),YEAR(A347)-IF(MONTH(A347)&lt;4,1,0),""))</f>
        <v/>
      </c>
      <c r="S347" s="10" t="str">
        <f>IF(B347="","",IF(OR(NOT(ISNUMBER(A347)),G347="",J347="",O347="",P347="",N347=""),"要確認：基本項目不足",IF(OR(AND(G347="依頼しなかった",J347&lt;&gt;"未依頼"),AND(G347="依頼した",OR(F347="",J347="未依頼"))),"要確認：依頼と回答の矛盾",IF(OR(AND(ISNUMBER(C347),ISNUMBER(D347),D347&lt;C347),AND(ISNUMBER(E347),E347&lt;0)),"要確認：必要時間・隻数",IF(OR(P347="未確認",G347="未確認",J347="未確認"),"要確認：未確認を含む","確認済")))))</f>
        <v/>
      </c>
    </row>
    <row r="348" spans="1:19" ht="24.95" customHeight="1" x14ac:dyDescent="0.2">
      <c r="A348" s="20"/>
      <c r="B348" s="7"/>
      <c r="C348" s="23"/>
      <c r="D348" s="23"/>
      <c r="E348" s="7"/>
      <c r="F348" s="7"/>
      <c r="G348" s="7"/>
      <c r="H348" s="23"/>
      <c r="I348" s="23"/>
      <c r="J348" s="7"/>
      <c r="K348" s="7"/>
      <c r="L348" s="7"/>
      <c r="M348" s="7"/>
      <c r="N348" s="7"/>
      <c r="O348" s="7"/>
      <c r="P348" s="7"/>
      <c r="Q348" s="7"/>
      <c r="R348" s="10" t="str">
        <f>IF(B348="","",IF(ISNUMBER(A348),YEAR(A348)-IF(MONTH(A348)&lt;4,1,0),""))</f>
        <v/>
      </c>
      <c r="S348" s="10" t="str">
        <f>IF(B348="","",IF(OR(NOT(ISNUMBER(A348)),G348="",J348="",O348="",P348="",N348=""),"要確認：基本項目不足",IF(OR(AND(G348="依頼しなかった",J348&lt;&gt;"未依頼"),AND(G348="依頼した",OR(F348="",J348="未依頼"))),"要確認：依頼と回答の矛盾",IF(OR(AND(ISNUMBER(C348),ISNUMBER(D348),D348&lt;C348),AND(ISNUMBER(E348),E348&lt;0)),"要確認：必要時間・隻数",IF(OR(P348="未確認",G348="未確認",J348="未確認"),"要確認：未確認を含む","確認済")))))</f>
        <v/>
      </c>
    </row>
    <row r="349" spans="1:19" ht="24.95" customHeight="1" x14ac:dyDescent="0.2">
      <c r="A349" s="20"/>
      <c r="B349" s="7"/>
      <c r="C349" s="23"/>
      <c r="D349" s="23"/>
      <c r="E349" s="7"/>
      <c r="F349" s="7"/>
      <c r="G349" s="7"/>
      <c r="H349" s="23"/>
      <c r="I349" s="23"/>
      <c r="J349" s="7"/>
      <c r="K349" s="7"/>
      <c r="L349" s="7"/>
      <c r="M349" s="7"/>
      <c r="N349" s="7"/>
      <c r="O349" s="7"/>
      <c r="P349" s="7"/>
      <c r="Q349" s="7"/>
      <c r="R349" s="10" t="str">
        <f>IF(B349="","",IF(ISNUMBER(A349),YEAR(A349)-IF(MONTH(A349)&lt;4,1,0),""))</f>
        <v/>
      </c>
      <c r="S349" s="10" t="str">
        <f>IF(B349="","",IF(OR(NOT(ISNUMBER(A349)),G349="",J349="",O349="",P349="",N349=""),"要確認：基本項目不足",IF(OR(AND(G349="依頼しなかった",J349&lt;&gt;"未依頼"),AND(G349="依頼した",OR(F349="",J349="未依頼"))),"要確認：依頼と回答の矛盾",IF(OR(AND(ISNUMBER(C349),ISNUMBER(D349),D349&lt;C349),AND(ISNUMBER(E349),E349&lt;0)),"要確認：必要時間・隻数",IF(OR(P349="未確認",G349="未確認",J349="未確認"),"要確認：未確認を含む","確認済")))))</f>
        <v/>
      </c>
    </row>
    <row r="350" spans="1:19" ht="24.95" customHeight="1" x14ac:dyDescent="0.2">
      <c r="A350" s="20"/>
      <c r="B350" s="7"/>
      <c r="C350" s="23"/>
      <c r="D350" s="23"/>
      <c r="E350" s="7"/>
      <c r="F350" s="7"/>
      <c r="G350" s="7"/>
      <c r="H350" s="23"/>
      <c r="I350" s="23"/>
      <c r="J350" s="7"/>
      <c r="K350" s="7"/>
      <c r="L350" s="7"/>
      <c r="M350" s="7"/>
      <c r="N350" s="7"/>
      <c r="O350" s="7"/>
      <c r="P350" s="7"/>
      <c r="Q350" s="7"/>
      <c r="R350" s="10" t="str">
        <f>IF(B350="","",IF(ISNUMBER(A350),YEAR(A350)-IF(MONTH(A350)&lt;4,1,0),""))</f>
        <v/>
      </c>
      <c r="S350" s="10" t="str">
        <f>IF(B350="","",IF(OR(NOT(ISNUMBER(A350)),G350="",J350="",O350="",P350="",N350=""),"要確認：基本項目不足",IF(OR(AND(G350="依頼しなかった",J350&lt;&gt;"未依頼"),AND(G350="依頼した",OR(F350="",J350="未依頼"))),"要確認：依頼と回答の矛盾",IF(OR(AND(ISNUMBER(C350),ISNUMBER(D350),D350&lt;C350),AND(ISNUMBER(E350),E350&lt;0)),"要確認：必要時間・隻数",IF(OR(P350="未確認",G350="未確認",J350="未確認"),"要確認：未確認を含む","確認済")))))</f>
        <v/>
      </c>
    </row>
    <row r="351" spans="1:19" ht="24.95" customHeight="1" x14ac:dyDescent="0.2">
      <c r="A351" s="20"/>
      <c r="B351" s="7"/>
      <c r="C351" s="23"/>
      <c r="D351" s="23"/>
      <c r="E351" s="7"/>
      <c r="F351" s="7"/>
      <c r="G351" s="7"/>
      <c r="H351" s="23"/>
      <c r="I351" s="23"/>
      <c r="J351" s="7"/>
      <c r="K351" s="7"/>
      <c r="L351" s="7"/>
      <c r="M351" s="7"/>
      <c r="N351" s="7"/>
      <c r="O351" s="7"/>
      <c r="P351" s="7"/>
      <c r="Q351" s="7"/>
      <c r="R351" s="10" t="str">
        <f>IF(B351="","",IF(ISNUMBER(A351),YEAR(A351)-IF(MONTH(A351)&lt;4,1,0),""))</f>
        <v/>
      </c>
      <c r="S351" s="10" t="str">
        <f>IF(B351="","",IF(OR(NOT(ISNUMBER(A351)),G351="",J351="",O351="",P351="",N351=""),"要確認：基本項目不足",IF(OR(AND(G351="依頼しなかった",J351&lt;&gt;"未依頼"),AND(G351="依頼した",OR(F351="",J351="未依頼"))),"要確認：依頼と回答の矛盾",IF(OR(AND(ISNUMBER(C351),ISNUMBER(D351),D351&lt;C351),AND(ISNUMBER(E351),E351&lt;0)),"要確認：必要時間・隻数",IF(OR(P351="未確認",G351="未確認",J351="未確認"),"要確認：未確認を含む","確認済")))))</f>
        <v/>
      </c>
    </row>
    <row r="352" spans="1:19" ht="24.95" customHeight="1" x14ac:dyDescent="0.2">
      <c r="A352" s="20"/>
      <c r="B352" s="7"/>
      <c r="C352" s="23"/>
      <c r="D352" s="23"/>
      <c r="E352" s="7"/>
      <c r="F352" s="7"/>
      <c r="G352" s="7"/>
      <c r="H352" s="23"/>
      <c r="I352" s="23"/>
      <c r="J352" s="7"/>
      <c r="K352" s="7"/>
      <c r="L352" s="7"/>
      <c r="M352" s="7"/>
      <c r="N352" s="7"/>
      <c r="O352" s="7"/>
      <c r="P352" s="7"/>
      <c r="Q352" s="7"/>
      <c r="R352" s="10" t="str">
        <f>IF(B352="","",IF(ISNUMBER(A352),YEAR(A352)-IF(MONTH(A352)&lt;4,1,0),""))</f>
        <v/>
      </c>
      <c r="S352" s="10" t="str">
        <f>IF(B352="","",IF(OR(NOT(ISNUMBER(A352)),G352="",J352="",O352="",P352="",N352=""),"要確認：基本項目不足",IF(OR(AND(G352="依頼しなかった",J352&lt;&gt;"未依頼"),AND(G352="依頼した",OR(F352="",J352="未依頼"))),"要確認：依頼と回答の矛盾",IF(OR(AND(ISNUMBER(C352),ISNUMBER(D352),D352&lt;C352),AND(ISNUMBER(E352),E352&lt;0)),"要確認：必要時間・隻数",IF(OR(P352="未確認",G352="未確認",J352="未確認"),"要確認：未確認を含む","確認済")))))</f>
        <v/>
      </c>
    </row>
    <row r="353" spans="1:19" ht="24.95" customHeight="1" x14ac:dyDescent="0.2">
      <c r="A353" s="20"/>
      <c r="B353" s="7"/>
      <c r="C353" s="23"/>
      <c r="D353" s="23"/>
      <c r="E353" s="7"/>
      <c r="F353" s="7"/>
      <c r="G353" s="7"/>
      <c r="H353" s="23"/>
      <c r="I353" s="23"/>
      <c r="J353" s="7"/>
      <c r="K353" s="7"/>
      <c r="L353" s="7"/>
      <c r="M353" s="7"/>
      <c r="N353" s="7"/>
      <c r="O353" s="7"/>
      <c r="P353" s="7"/>
      <c r="Q353" s="7"/>
      <c r="R353" s="10" t="str">
        <f>IF(B353="","",IF(ISNUMBER(A353),YEAR(A353)-IF(MONTH(A353)&lt;4,1,0),""))</f>
        <v/>
      </c>
      <c r="S353" s="10" t="str">
        <f>IF(B353="","",IF(OR(NOT(ISNUMBER(A353)),G353="",J353="",O353="",P353="",N353=""),"要確認：基本項目不足",IF(OR(AND(G353="依頼しなかった",J353&lt;&gt;"未依頼"),AND(G353="依頼した",OR(F353="",J353="未依頼"))),"要確認：依頼と回答の矛盾",IF(OR(AND(ISNUMBER(C353),ISNUMBER(D353),D353&lt;C353),AND(ISNUMBER(E353),E353&lt;0)),"要確認：必要時間・隻数",IF(OR(P353="未確認",G353="未確認",J353="未確認"),"要確認：未確認を含む","確認済")))))</f>
        <v/>
      </c>
    </row>
    <row r="354" spans="1:19" ht="24.95" customHeight="1" x14ac:dyDescent="0.2">
      <c r="A354" s="20"/>
      <c r="B354" s="7"/>
      <c r="C354" s="23"/>
      <c r="D354" s="23"/>
      <c r="E354" s="7"/>
      <c r="F354" s="7"/>
      <c r="G354" s="7"/>
      <c r="H354" s="23"/>
      <c r="I354" s="23"/>
      <c r="J354" s="7"/>
      <c r="K354" s="7"/>
      <c r="L354" s="7"/>
      <c r="M354" s="7"/>
      <c r="N354" s="7"/>
      <c r="O354" s="7"/>
      <c r="P354" s="7"/>
      <c r="Q354" s="7"/>
      <c r="R354" s="10" t="str">
        <f>IF(B354="","",IF(ISNUMBER(A354),YEAR(A354)-IF(MONTH(A354)&lt;4,1,0),""))</f>
        <v/>
      </c>
      <c r="S354" s="10" t="str">
        <f>IF(B354="","",IF(OR(NOT(ISNUMBER(A354)),G354="",J354="",O354="",P354="",N354=""),"要確認：基本項目不足",IF(OR(AND(G354="依頼しなかった",J354&lt;&gt;"未依頼"),AND(G354="依頼した",OR(F354="",J354="未依頼"))),"要確認：依頼と回答の矛盾",IF(OR(AND(ISNUMBER(C354),ISNUMBER(D354),D354&lt;C354),AND(ISNUMBER(E354),E354&lt;0)),"要確認：必要時間・隻数",IF(OR(P354="未確認",G354="未確認",J354="未確認"),"要確認：未確認を含む","確認済")))))</f>
        <v/>
      </c>
    </row>
    <row r="355" spans="1:19" ht="24.95" customHeight="1" x14ac:dyDescent="0.2">
      <c r="A355" s="20"/>
      <c r="B355" s="7"/>
      <c r="C355" s="23"/>
      <c r="D355" s="23"/>
      <c r="E355" s="7"/>
      <c r="F355" s="7"/>
      <c r="G355" s="7"/>
      <c r="H355" s="23"/>
      <c r="I355" s="23"/>
      <c r="J355" s="7"/>
      <c r="K355" s="7"/>
      <c r="L355" s="7"/>
      <c r="M355" s="7"/>
      <c r="N355" s="7"/>
      <c r="O355" s="7"/>
      <c r="P355" s="7"/>
      <c r="Q355" s="7"/>
      <c r="R355" s="10" t="str">
        <f>IF(B355="","",IF(ISNUMBER(A355),YEAR(A355)-IF(MONTH(A355)&lt;4,1,0),""))</f>
        <v/>
      </c>
      <c r="S355" s="10" t="str">
        <f>IF(B355="","",IF(OR(NOT(ISNUMBER(A355)),G355="",J355="",O355="",P355="",N355=""),"要確認：基本項目不足",IF(OR(AND(G355="依頼しなかった",J355&lt;&gt;"未依頼"),AND(G355="依頼した",OR(F355="",J355="未依頼"))),"要確認：依頼と回答の矛盾",IF(OR(AND(ISNUMBER(C355),ISNUMBER(D355),D355&lt;C355),AND(ISNUMBER(E355),E355&lt;0)),"要確認：必要時間・隻数",IF(OR(P355="未確認",G355="未確認",J355="未確認"),"要確認：未確認を含む","確認済")))))</f>
        <v/>
      </c>
    </row>
    <row r="356" spans="1:19" ht="24.95" customHeight="1" x14ac:dyDescent="0.2">
      <c r="A356" s="20"/>
      <c r="B356" s="7"/>
      <c r="C356" s="23"/>
      <c r="D356" s="23"/>
      <c r="E356" s="7"/>
      <c r="F356" s="7"/>
      <c r="G356" s="7"/>
      <c r="H356" s="23"/>
      <c r="I356" s="23"/>
      <c r="J356" s="7"/>
      <c r="K356" s="7"/>
      <c r="L356" s="7"/>
      <c r="M356" s="7"/>
      <c r="N356" s="7"/>
      <c r="O356" s="7"/>
      <c r="P356" s="7"/>
      <c r="Q356" s="7"/>
      <c r="R356" s="10" t="str">
        <f>IF(B356="","",IF(ISNUMBER(A356),YEAR(A356)-IF(MONTH(A356)&lt;4,1,0),""))</f>
        <v/>
      </c>
      <c r="S356" s="10" t="str">
        <f>IF(B356="","",IF(OR(NOT(ISNUMBER(A356)),G356="",J356="",O356="",P356="",N356=""),"要確認：基本項目不足",IF(OR(AND(G356="依頼しなかった",J356&lt;&gt;"未依頼"),AND(G356="依頼した",OR(F356="",J356="未依頼"))),"要確認：依頼と回答の矛盾",IF(OR(AND(ISNUMBER(C356),ISNUMBER(D356),D356&lt;C356),AND(ISNUMBER(E356),E356&lt;0)),"要確認：必要時間・隻数",IF(OR(P356="未確認",G356="未確認",J356="未確認"),"要確認：未確認を含む","確認済")))))</f>
        <v/>
      </c>
    </row>
    <row r="357" spans="1:19" ht="24.95" customHeight="1" x14ac:dyDescent="0.2">
      <c r="A357" s="20"/>
      <c r="B357" s="7"/>
      <c r="C357" s="23"/>
      <c r="D357" s="23"/>
      <c r="E357" s="7"/>
      <c r="F357" s="7"/>
      <c r="G357" s="7"/>
      <c r="H357" s="23"/>
      <c r="I357" s="23"/>
      <c r="J357" s="7"/>
      <c r="K357" s="7"/>
      <c r="L357" s="7"/>
      <c r="M357" s="7"/>
      <c r="N357" s="7"/>
      <c r="O357" s="7"/>
      <c r="P357" s="7"/>
      <c r="Q357" s="7"/>
      <c r="R357" s="10" t="str">
        <f>IF(B357="","",IF(ISNUMBER(A357),YEAR(A357)-IF(MONTH(A357)&lt;4,1,0),""))</f>
        <v/>
      </c>
      <c r="S357" s="10" t="str">
        <f>IF(B357="","",IF(OR(NOT(ISNUMBER(A357)),G357="",J357="",O357="",P357="",N357=""),"要確認：基本項目不足",IF(OR(AND(G357="依頼しなかった",J357&lt;&gt;"未依頼"),AND(G357="依頼した",OR(F357="",J357="未依頼"))),"要確認：依頼と回答の矛盾",IF(OR(AND(ISNUMBER(C357),ISNUMBER(D357),D357&lt;C357),AND(ISNUMBER(E357),E357&lt;0)),"要確認：必要時間・隻数",IF(OR(P357="未確認",G357="未確認",J357="未確認"),"要確認：未確認を含む","確認済")))))</f>
        <v/>
      </c>
    </row>
    <row r="358" spans="1:19" ht="24.95" customHeight="1" x14ac:dyDescent="0.2">
      <c r="A358" s="20"/>
      <c r="B358" s="7"/>
      <c r="C358" s="23"/>
      <c r="D358" s="23"/>
      <c r="E358" s="7"/>
      <c r="F358" s="7"/>
      <c r="G358" s="7"/>
      <c r="H358" s="23"/>
      <c r="I358" s="23"/>
      <c r="J358" s="7"/>
      <c r="K358" s="7"/>
      <c r="L358" s="7"/>
      <c r="M358" s="7"/>
      <c r="N358" s="7"/>
      <c r="O358" s="7"/>
      <c r="P358" s="7"/>
      <c r="Q358" s="7"/>
      <c r="R358" s="10" t="str">
        <f>IF(B358="","",IF(ISNUMBER(A358),YEAR(A358)-IF(MONTH(A358)&lt;4,1,0),""))</f>
        <v/>
      </c>
      <c r="S358" s="10" t="str">
        <f>IF(B358="","",IF(OR(NOT(ISNUMBER(A358)),G358="",J358="",O358="",P358="",N358=""),"要確認：基本項目不足",IF(OR(AND(G358="依頼しなかった",J358&lt;&gt;"未依頼"),AND(G358="依頼した",OR(F358="",J358="未依頼"))),"要確認：依頼と回答の矛盾",IF(OR(AND(ISNUMBER(C358),ISNUMBER(D358),D358&lt;C358),AND(ISNUMBER(E358),E358&lt;0)),"要確認：必要時間・隻数",IF(OR(P358="未確認",G358="未確認",J358="未確認"),"要確認：未確認を含む","確認済")))))</f>
        <v/>
      </c>
    </row>
    <row r="359" spans="1:19" ht="24.95" customHeight="1" x14ac:dyDescent="0.2">
      <c r="A359" s="20"/>
      <c r="B359" s="7"/>
      <c r="C359" s="23"/>
      <c r="D359" s="23"/>
      <c r="E359" s="7"/>
      <c r="F359" s="7"/>
      <c r="G359" s="7"/>
      <c r="H359" s="23"/>
      <c r="I359" s="23"/>
      <c r="J359" s="7"/>
      <c r="K359" s="7"/>
      <c r="L359" s="7"/>
      <c r="M359" s="7"/>
      <c r="N359" s="7"/>
      <c r="O359" s="7"/>
      <c r="P359" s="7"/>
      <c r="Q359" s="7"/>
      <c r="R359" s="10" t="str">
        <f>IF(B359="","",IF(ISNUMBER(A359),YEAR(A359)-IF(MONTH(A359)&lt;4,1,0),""))</f>
        <v/>
      </c>
      <c r="S359" s="10" t="str">
        <f>IF(B359="","",IF(OR(NOT(ISNUMBER(A359)),G359="",J359="",O359="",P359="",N359=""),"要確認：基本項目不足",IF(OR(AND(G359="依頼しなかった",J359&lt;&gt;"未依頼"),AND(G359="依頼した",OR(F359="",J359="未依頼"))),"要確認：依頼と回答の矛盾",IF(OR(AND(ISNUMBER(C359),ISNUMBER(D359),D359&lt;C359),AND(ISNUMBER(E359),E359&lt;0)),"要確認：必要時間・隻数",IF(OR(P359="未確認",G359="未確認",J359="未確認"),"要確認：未確認を含む","確認済")))))</f>
        <v/>
      </c>
    </row>
    <row r="360" spans="1:19" ht="24.95" customHeight="1" x14ac:dyDescent="0.2">
      <c r="A360" s="20"/>
      <c r="B360" s="7"/>
      <c r="C360" s="23"/>
      <c r="D360" s="23"/>
      <c r="E360" s="7"/>
      <c r="F360" s="7"/>
      <c r="G360" s="7"/>
      <c r="H360" s="23"/>
      <c r="I360" s="23"/>
      <c r="J360" s="7"/>
      <c r="K360" s="7"/>
      <c r="L360" s="7"/>
      <c r="M360" s="7"/>
      <c r="N360" s="7"/>
      <c r="O360" s="7"/>
      <c r="P360" s="7"/>
      <c r="Q360" s="7"/>
      <c r="R360" s="10" t="str">
        <f>IF(B360="","",IF(ISNUMBER(A360),YEAR(A360)-IF(MONTH(A360)&lt;4,1,0),""))</f>
        <v/>
      </c>
      <c r="S360" s="10" t="str">
        <f>IF(B360="","",IF(OR(NOT(ISNUMBER(A360)),G360="",J360="",O360="",P360="",N360=""),"要確認：基本項目不足",IF(OR(AND(G360="依頼しなかった",J360&lt;&gt;"未依頼"),AND(G360="依頼した",OR(F360="",J360="未依頼"))),"要確認：依頼と回答の矛盾",IF(OR(AND(ISNUMBER(C360),ISNUMBER(D360),D360&lt;C360),AND(ISNUMBER(E360),E360&lt;0)),"要確認：必要時間・隻数",IF(OR(P360="未確認",G360="未確認",J360="未確認"),"要確認：未確認を含む","確認済")))))</f>
        <v/>
      </c>
    </row>
    <row r="361" spans="1:19" ht="24.95" customHeight="1" x14ac:dyDescent="0.2">
      <c r="A361" s="20"/>
      <c r="B361" s="7"/>
      <c r="C361" s="23"/>
      <c r="D361" s="23"/>
      <c r="E361" s="7"/>
      <c r="F361" s="7"/>
      <c r="G361" s="7"/>
      <c r="H361" s="23"/>
      <c r="I361" s="23"/>
      <c r="J361" s="7"/>
      <c r="K361" s="7"/>
      <c r="L361" s="7"/>
      <c r="M361" s="7"/>
      <c r="N361" s="7"/>
      <c r="O361" s="7"/>
      <c r="P361" s="7"/>
      <c r="Q361" s="7"/>
      <c r="R361" s="10" t="str">
        <f>IF(B361="","",IF(ISNUMBER(A361),YEAR(A361)-IF(MONTH(A361)&lt;4,1,0),""))</f>
        <v/>
      </c>
      <c r="S361" s="10" t="str">
        <f>IF(B361="","",IF(OR(NOT(ISNUMBER(A361)),G361="",J361="",O361="",P361="",N361=""),"要確認：基本項目不足",IF(OR(AND(G361="依頼しなかった",J361&lt;&gt;"未依頼"),AND(G361="依頼した",OR(F361="",J361="未依頼"))),"要確認：依頼と回答の矛盾",IF(OR(AND(ISNUMBER(C361),ISNUMBER(D361),D361&lt;C361),AND(ISNUMBER(E361),E361&lt;0)),"要確認：必要時間・隻数",IF(OR(P361="未確認",G361="未確認",J361="未確認"),"要確認：未確認を含む","確認済")))))</f>
        <v/>
      </c>
    </row>
    <row r="362" spans="1:19" ht="24.95" customHeight="1" x14ac:dyDescent="0.2">
      <c r="A362" s="20"/>
      <c r="B362" s="7"/>
      <c r="C362" s="23"/>
      <c r="D362" s="23"/>
      <c r="E362" s="7"/>
      <c r="F362" s="7"/>
      <c r="G362" s="7"/>
      <c r="H362" s="23"/>
      <c r="I362" s="23"/>
      <c r="J362" s="7"/>
      <c r="K362" s="7"/>
      <c r="L362" s="7"/>
      <c r="M362" s="7"/>
      <c r="N362" s="7"/>
      <c r="O362" s="7"/>
      <c r="P362" s="7"/>
      <c r="Q362" s="7"/>
      <c r="R362" s="10" t="str">
        <f>IF(B362="","",IF(ISNUMBER(A362),YEAR(A362)-IF(MONTH(A362)&lt;4,1,0),""))</f>
        <v/>
      </c>
      <c r="S362" s="10" t="str">
        <f>IF(B362="","",IF(OR(NOT(ISNUMBER(A362)),G362="",J362="",O362="",P362="",N362=""),"要確認：基本項目不足",IF(OR(AND(G362="依頼しなかった",J362&lt;&gt;"未依頼"),AND(G362="依頼した",OR(F362="",J362="未依頼"))),"要確認：依頼と回答の矛盾",IF(OR(AND(ISNUMBER(C362),ISNUMBER(D362),D362&lt;C362),AND(ISNUMBER(E362),E362&lt;0)),"要確認：必要時間・隻数",IF(OR(P362="未確認",G362="未確認",J362="未確認"),"要確認：未確認を含む","確認済")))))</f>
        <v/>
      </c>
    </row>
    <row r="363" spans="1:19" ht="24.95" customHeight="1" x14ac:dyDescent="0.2">
      <c r="A363" s="20"/>
      <c r="B363" s="7"/>
      <c r="C363" s="23"/>
      <c r="D363" s="23"/>
      <c r="E363" s="7"/>
      <c r="F363" s="7"/>
      <c r="G363" s="7"/>
      <c r="H363" s="23"/>
      <c r="I363" s="23"/>
      <c r="J363" s="7"/>
      <c r="K363" s="7"/>
      <c r="L363" s="7"/>
      <c r="M363" s="7"/>
      <c r="N363" s="7"/>
      <c r="O363" s="7"/>
      <c r="P363" s="7"/>
      <c r="Q363" s="7"/>
      <c r="R363" s="10" t="str">
        <f>IF(B363="","",IF(ISNUMBER(A363),YEAR(A363)-IF(MONTH(A363)&lt;4,1,0),""))</f>
        <v/>
      </c>
      <c r="S363" s="10" t="str">
        <f>IF(B363="","",IF(OR(NOT(ISNUMBER(A363)),G363="",J363="",O363="",P363="",N363=""),"要確認：基本項目不足",IF(OR(AND(G363="依頼しなかった",J363&lt;&gt;"未依頼"),AND(G363="依頼した",OR(F363="",J363="未依頼"))),"要確認：依頼と回答の矛盾",IF(OR(AND(ISNUMBER(C363),ISNUMBER(D363),D363&lt;C363),AND(ISNUMBER(E363),E363&lt;0)),"要確認：必要時間・隻数",IF(OR(P363="未確認",G363="未確認",J363="未確認"),"要確認：未確認を含む","確認済")))))</f>
        <v/>
      </c>
    </row>
    <row r="364" spans="1:19" ht="24.95" customHeight="1" x14ac:dyDescent="0.2">
      <c r="A364" s="20"/>
      <c r="B364" s="7"/>
      <c r="C364" s="23"/>
      <c r="D364" s="23"/>
      <c r="E364" s="7"/>
      <c r="F364" s="7"/>
      <c r="G364" s="7"/>
      <c r="H364" s="23"/>
      <c r="I364" s="23"/>
      <c r="J364" s="7"/>
      <c r="K364" s="7"/>
      <c r="L364" s="7"/>
      <c r="M364" s="7"/>
      <c r="N364" s="7"/>
      <c r="O364" s="7"/>
      <c r="P364" s="7"/>
      <c r="Q364" s="7"/>
      <c r="R364" s="10" t="str">
        <f>IF(B364="","",IF(ISNUMBER(A364),YEAR(A364)-IF(MONTH(A364)&lt;4,1,0),""))</f>
        <v/>
      </c>
      <c r="S364" s="10" t="str">
        <f>IF(B364="","",IF(OR(NOT(ISNUMBER(A364)),G364="",J364="",O364="",P364="",N364=""),"要確認：基本項目不足",IF(OR(AND(G364="依頼しなかった",J364&lt;&gt;"未依頼"),AND(G364="依頼した",OR(F364="",J364="未依頼"))),"要確認：依頼と回答の矛盾",IF(OR(AND(ISNUMBER(C364),ISNUMBER(D364),D364&lt;C364),AND(ISNUMBER(E364),E364&lt;0)),"要確認：必要時間・隻数",IF(OR(P364="未確認",G364="未確認",J364="未確認"),"要確認：未確認を含む","確認済")))))</f>
        <v/>
      </c>
    </row>
    <row r="365" spans="1:19" ht="24.95" customHeight="1" x14ac:dyDescent="0.2">
      <c r="A365" s="20"/>
      <c r="B365" s="7"/>
      <c r="C365" s="23"/>
      <c r="D365" s="23"/>
      <c r="E365" s="7"/>
      <c r="F365" s="7"/>
      <c r="G365" s="7"/>
      <c r="H365" s="23"/>
      <c r="I365" s="23"/>
      <c r="J365" s="7"/>
      <c r="K365" s="7"/>
      <c r="L365" s="7"/>
      <c r="M365" s="7"/>
      <c r="N365" s="7"/>
      <c r="O365" s="7"/>
      <c r="P365" s="7"/>
      <c r="Q365" s="7"/>
      <c r="R365" s="10" t="str">
        <f>IF(B365="","",IF(ISNUMBER(A365),YEAR(A365)-IF(MONTH(A365)&lt;4,1,0),""))</f>
        <v/>
      </c>
      <c r="S365" s="10" t="str">
        <f>IF(B365="","",IF(OR(NOT(ISNUMBER(A365)),G365="",J365="",O365="",P365="",N365=""),"要確認：基本項目不足",IF(OR(AND(G365="依頼しなかった",J365&lt;&gt;"未依頼"),AND(G365="依頼した",OR(F365="",J365="未依頼"))),"要確認：依頼と回答の矛盾",IF(OR(AND(ISNUMBER(C365),ISNUMBER(D365),D365&lt;C365),AND(ISNUMBER(E365),E365&lt;0)),"要確認：必要時間・隻数",IF(OR(P365="未確認",G365="未確認",J365="未確認"),"要確認：未確認を含む","確認済")))))</f>
        <v/>
      </c>
    </row>
    <row r="366" spans="1:19" ht="24.95" customHeight="1" x14ac:dyDescent="0.2">
      <c r="A366" s="20"/>
      <c r="B366" s="7"/>
      <c r="C366" s="23"/>
      <c r="D366" s="23"/>
      <c r="E366" s="7"/>
      <c r="F366" s="7"/>
      <c r="G366" s="7"/>
      <c r="H366" s="23"/>
      <c r="I366" s="23"/>
      <c r="J366" s="7"/>
      <c r="K366" s="7"/>
      <c r="L366" s="7"/>
      <c r="M366" s="7"/>
      <c r="N366" s="7"/>
      <c r="O366" s="7"/>
      <c r="P366" s="7"/>
      <c r="Q366" s="7"/>
      <c r="R366" s="10" t="str">
        <f>IF(B366="","",IF(ISNUMBER(A366),YEAR(A366)-IF(MONTH(A366)&lt;4,1,0),""))</f>
        <v/>
      </c>
      <c r="S366" s="10" t="str">
        <f>IF(B366="","",IF(OR(NOT(ISNUMBER(A366)),G366="",J366="",O366="",P366="",N366=""),"要確認：基本項目不足",IF(OR(AND(G366="依頼しなかった",J366&lt;&gt;"未依頼"),AND(G366="依頼した",OR(F366="",J366="未依頼"))),"要確認：依頼と回答の矛盾",IF(OR(AND(ISNUMBER(C366),ISNUMBER(D366),D366&lt;C366),AND(ISNUMBER(E366),E366&lt;0)),"要確認：必要時間・隻数",IF(OR(P366="未確認",G366="未確認",J366="未確認"),"要確認：未確認を含む","確認済")))))</f>
        <v/>
      </c>
    </row>
    <row r="367" spans="1:19" ht="24.95" customHeight="1" x14ac:dyDescent="0.2">
      <c r="A367" s="20"/>
      <c r="B367" s="7"/>
      <c r="C367" s="23"/>
      <c r="D367" s="23"/>
      <c r="E367" s="7"/>
      <c r="F367" s="7"/>
      <c r="G367" s="7"/>
      <c r="H367" s="23"/>
      <c r="I367" s="23"/>
      <c r="J367" s="7"/>
      <c r="K367" s="7"/>
      <c r="L367" s="7"/>
      <c r="M367" s="7"/>
      <c r="N367" s="7"/>
      <c r="O367" s="7"/>
      <c r="P367" s="7"/>
      <c r="Q367" s="7"/>
      <c r="R367" s="10" t="str">
        <f>IF(B367="","",IF(ISNUMBER(A367),YEAR(A367)-IF(MONTH(A367)&lt;4,1,0),""))</f>
        <v/>
      </c>
      <c r="S367" s="10" t="str">
        <f>IF(B367="","",IF(OR(NOT(ISNUMBER(A367)),G367="",J367="",O367="",P367="",N367=""),"要確認：基本項目不足",IF(OR(AND(G367="依頼しなかった",J367&lt;&gt;"未依頼"),AND(G367="依頼した",OR(F367="",J367="未依頼"))),"要確認：依頼と回答の矛盾",IF(OR(AND(ISNUMBER(C367),ISNUMBER(D367),D367&lt;C367),AND(ISNUMBER(E367),E367&lt;0)),"要確認：必要時間・隻数",IF(OR(P367="未確認",G367="未確認",J367="未確認"),"要確認：未確認を含む","確認済")))))</f>
        <v/>
      </c>
    </row>
    <row r="368" spans="1:19" ht="24.95" customHeight="1" x14ac:dyDescent="0.2">
      <c r="A368" s="20"/>
      <c r="B368" s="7"/>
      <c r="C368" s="23"/>
      <c r="D368" s="23"/>
      <c r="E368" s="7"/>
      <c r="F368" s="7"/>
      <c r="G368" s="7"/>
      <c r="H368" s="23"/>
      <c r="I368" s="23"/>
      <c r="J368" s="7"/>
      <c r="K368" s="7"/>
      <c r="L368" s="7"/>
      <c r="M368" s="7"/>
      <c r="N368" s="7"/>
      <c r="O368" s="7"/>
      <c r="P368" s="7"/>
      <c r="Q368" s="7"/>
      <c r="R368" s="10" t="str">
        <f>IF(B368="","",IF(ISNUMBER(A368),YEAR(A368)-IF(MONTH(A368)&lt;4,1,0),""))</f>
        <v/>
      </c>
      <c r="S368" s="10" t="str">
        <f>IF(B368="","",IF(OR(NOT(ISNUMBER(A368)),G368="",J368="",O368="",P368="",N368=""),"要確認：基本項目不足",IF(OR(AND(G368="依頼しなかった",J368&lt;&gt;"未依頼"),AND(G368="依頼した",OR(F368="",J368="未依頼"))),"要確認：依頼と回答の矛盾",IF(OR(AND(ISNUMBER(C368),ISNUMBER(D368),D368&lt;C368),AND(ISNUMBER(E368),E368&lt;0)),"要確認：必要時間・隻数",IF(OR(P368="未確認",G368="未確認",J368="未確認"),"要確認：未確認を含む","確認済")))))</f>
        <v/>
      </c>
    </row>
    <row r="369" spans="1:19" ht="24.95" customHeight="1" x14ac:dyDescent="0.2">
      <c r="A369" s="20"/>
      <c r="B369" s="7"/>
      <c r="C369" s="23"/>
      <c r="D369" s="23"/>
      <c r="E369" s="7"/>
      <c r="F369" s="7"/>
      <c r="G369" s="7"/>
      <c r="H369" s="23"/>
      <c r="I369" s="23"/>
      <c r="J369" s="7"/>
      <c r="K369" s="7"/>
      <c r="L369" s="7"/>
      <c r="M369" s="7"/>
      <c r="N369" s="7"/>
      <c r="O369" s="7"/>
      <c r="P369" s="7"/>
      <c r="Q369" s="7"/>
      <c r="R369" s="10" t="str">
        <f>IF(B369="","",IF(ISNUMBER(A369),YEAR(A369)-IF(MONTH(A369)&lt;4,1,0),""))</f>
        <v/>
      </c>
      <c r="S369" s="10" t="str">
        <f>IF(B369="","",IF(OR(NOT(ISNUMBER(A369)),G369="",J369="",O369="",P369="",N369=""),"要確認：基本項目不足",IF(OR(AND(G369="依頼しなかった",J369&lt;&gt;"未依頼"),AND(G369="依頼した",OR(F369="",J369="未依頼"))),"要確認：依頼と回答の矛盾",IF(OR(AND(ISNUMBER(C369),ISNUMBER(D369),D369&lt;C369),AND(ISNUMBER(E369),E369&lt;0)),"要確認：必要時間・隻数",IF(OR(P369="未確認",G369="未確認",J369="未確認"),"要確認：未確認を含む","確認済")))))</f>
        <v/>
      </c>
    </row>
    <row r="370" spans="1:19" ht="24.95" customHeight="1" x14ac:dyDescent="0.2">
      <c r="A370" s="20"/>
      <c r="B370" s="7"/>
      <c r="C370" s="23"/>
      <c r="D370" s="23"/>
      <c r="E370" s="7"/>
      <c r="F370" s="7"/>
      <c r="G370" s="7"/>
      <c r="H370" s="23"/>
      <c r="I370" s="23"/>
      <c r="J370" s="7"/>
      <c r="K370" s="7"/>
      <c r="L370" s="7"/>
      <c r="M370" s="7"/>
      <c r="N370" s="7"/>
      <c r="O370" s="7"/>
      <c r="P370" s="7"/>
      <c r="Q370" s="7"/>
      <c r="R370" s="10" t="str">
        <f>IF(B370="","",IF(ISNUMBER(A370),YEAR(A370)-IF(MONTH(A370)&lt;4,1,0),""))</f>
        <v/>
      </c>
      <c r="S370" s="10" t="str">
        <f>IF(B370="","",IF(OR(NOT(ISNUMBER(A370)),G370="",J370="",O370="",P370="",N370=""),"要確認：基本項目不足",IF(OR(AND(G370="依頼しなかった",J370&lt;&gt;"未依頼"),AND(G370="依頼した",OR(F370="",J370="未依頼"))),"要確認：依頼と回答の矛盾",IF(OR(AND(ISNUMBER(C370),ISNUMBER(D370),D370&lt;C370),AND(ISNUMBER(E370),E370&lt;0)),"要確認：必要時間・隻数",IF(OR(P370="未確認",G370="未確認",J370="未確認"),"要確認：未確認を含む","確認済")))))</f>
        <v/>
      </c>
    </row>
    <row r="371" spans="1:19" ht="24.95" customHeight="1" x14ac:dyDescent="0.2">
      <c r="A371" s="20"/>
      <c r="B371" s="7"/>
      <c r="C371" s="23"/>
      <c r="D371" s="23"/>
      <c r="E371" s="7"/>
      <c r="F371" s="7"/>
      <c r="G371" s="7"/>
      <c r="H371" s="23"/>
      <c r="I371" s="23"/>
      <c r="J371" s="7"/>
      <c r="K371" s="7"/>
      <c r="L371" s="7"/>
      <c r="M371" s="7"/>
      <c r="N371" s="7"/>
      <c r="O371" s="7"/>
      <c r="P371" s="7"/>
      <c r="Q371" s="7"/>
      <c r="R371" s="10" t="str">
        <f>IF(B371="","",IF(ISNUMBER(A371),YEAR(A371)-IF(MONTH(A371)&lt;4,1,0),""))</f>
        <v/>
      </c>
      <c r="S371" s="10" t="str">
        <f>IF(B371="","",IF(OR(NOT(ISNUMBER(A371)),G371="",J371="",O371="",P371="",N371=""),"要確認：基本項目不足",IF(OR(AND(G371="依頼しなかった",J371&lt;&gt;"未依頼"),AND(G371="依頼した",OR(F371="",J371="未依頼"))),"要確認：依頼と回答の矛盾",IF(OR(AND(ISNUMBER(C371),ISNUMBER(D371),D371&lt;C371),AND(ISNUMBER(E371),E371&lt;0)),"要確認：必要時間・隻数",IF(OR(P371="未確認",G371="未確認",J371="未確認"),"要確認：未確認を含む","確認済")))))</f>
        <v/>
      </c>
    </row>
    <row r="372" spans="1:19" ht="24.95" customHeight="1" x14ac:dyDescent="0.2">
      <c r="A372" s="20"/>
      <c r="B372" s="7"/>
      <c r="C372" s="23"/>
      <c r="D372" s="23"/>
      <c r="E372" s="7"/>
      <c r="F372" s="7"/>
      <c r="G372" s="7"/>
      <c r="H372" s="23"/>
      <c r="I372" s="23"/>
      <c r="J372" s="7"/>
      <c r="K372" s="7"/>
      <c r="L372" s="7"/>
      <c r="M372" s="7"/>
      <c r="N372" s="7"/>
      <c r="O372" s="7"/>
      <c r="P372" s="7"/>
      <c r="Q372" s="7"/>
      <c r="R372" s="10" t="str">
        <f>IF(B372="","",IF(ISNUMBER(A372),YEAR(A372)-IF(MONTH(A372)&lt;4,1,0),""))</f>
        <v/>
      </c>
      <c r="S372" s="10" t="str">
        <f>IF(B372="","",IF(OR(NOT(ISNUMBER(A372)),G372="",J372="",O372="",P372="",N372=""),"要確認：基本項目不足",IF(OR(AND(G372="依頼しなかった",J372&lt;&gt;"未依頼"),AND(G372="依頼した",OR(F372="",J372="未依頼"))),"要確認：依頼と回答の矛盾",IF(OR(AND(ISNUMBER(C372),ISNUMBER(D372),D372&lt;C372),AND(ISNUMBER(E372),E372&lt;0)),"要確認：必要時間・隻数",IF(OR(P372="未確認",G372="未確認",J372="未確認"),"要確認：未確認を含む","確認済")))))</f>
        <v/>
      </c>
    </row>
    <row r="373" spans="1:19" ht="24.95" customHeight="1" x14ac:dyDescent="0.2">
      <c r="A373" s="20"/>
      <c r="B373" s="7"/>
      <c r="C373" s="23"/>
      <c r="D373" s="23"/>
      <c r="E373" s="7"/>
      <c r="F373" s="7"/>
      <c r="G373" s="7"/>
      <c r="H373" s="23"/>
      <c r="I373" s="23"/>
      <c r="J373" s="7"/>
      <c r="K373" s="7"/>
      <c r="L373" s="7"/>
      <c r="M373" s="7"/>
      <c r="N373" s="7"/>
      <c r="O373" s="7"/>
      <c r="P373" s="7"/>
      <c r="Q373" s="7"/>
      <c r="R373" s="10" t="str">
        <f>IF(B373="","",IF(ISNUMBER(A373),YEAR(A373)-IF(MONTH(A373)&lt;4,1,0),""))</f>
        <v/>
      </c>
      <c r="S373" s="10" t="str">
        <f>IF(B373="","",IF(OR(NOT(ISNUMBER(A373)),G373="",J373="",O373="",P373="",N373=""),"要確認：基本項目不足",IF(OR(AND(G373="依頼しなかった",J373&lt;&gt;"未依頼"),AND(G373="依頼した",OR(F373="",J373="未依頼"))),"要確認：依頼と回答の矛盾",IF(OR(AND(ISNUMBER(C373),ISNUMBER(D373),D373&lt;C373),AND(ISNUMBER(E373),E373&lt;0)),"要確認：必要時間・隻数",IF(OR(P373="未確認",G373="未確認",J373="未確認"),"要確認：未確認を含む","確認済")))))</f>
        <v/>
      </c>
    </row>
    <row r="374" spans="1:19" ht="24.95" customHeight="1" x14ac:dyDescent="0.2">
      <c r="A374" s="20"/>
      <c r="B374" s="7"/>
      <c r="C374" s="23"/>
      <c r="D374" s="23"/>
      <c r="E374" s="7"/>
      <c r="F374" s="7"/>
      <c r="G374" s="7"/>
      <c r="H374" s="23"/>
      <c r="I374" s="23"/>
      <c r="J374" s="7"/>
      <c r="K374" s="7"/>
      <c r="L374" s="7"/>
      <c r="M374" s="7"/>
      <c r="N374" s="7"/>
      <c r="O374" s="7"/>
      <c r="P374" s="7"/>
      <c r="Q374" s="7"/>
      <c r="R374" s="10" t="str">
        <f>IF(B374="","",IF(ISNUMBER(A374),YEAR(A374)-IF(MONTH(A374)&lt;4,1,0),""))</f>
        <v/>
      </c>
      <c r="S374" s="10" t="str">
        <f>IF(B374="","",IF(OR(NOT(ISNUMBER(A374)),G374="",J374="",O374="",P374="",N374=""),"要確認：基本項目不足",IF(OR(AND(G374="依頼しなかった",J374&lt;&gt;"未依頼"),AND(G374="依頼した",OR(F374="",J374="未依頼"))),"要確認：依頼と回答の矛盾",IF(OR(AND(ISNUMBER(C374),ISNUMBER(D374),D374&lt;C374),AND(ISNUMBER(E374),E374&lt;0)),"要確認：必要時間・隻数",IF(OR(P374="未確認",G374="未確認",J374="未確認"),"要確認：未確認を含む","確認済")))))</f>
        <v/>
      </c>
    </row>
    <row r="375" spans="1:19" ht="24.95" customHeight="1" x14ac:dyDescent="0.2">
      <c r="A375" s="20"/>
      <c r="B375" s="7"/>
      <c r="C375" s="23"/>
      <c r="D375" s="23"/>
      <c r="E375" s="7"/>
      <c r="F375" s="7"/>
      <c r="G375" s="7"/>
      <c r="H375" s="23"/>
      <c r="I375" s="23"/>
      <c r="J375" s="7"/>
      <c r="K375" s="7"/>
      <c r="L375" s="7"/>
      <c r="M375" s="7"/>
      <c r="N375" s="7"/>
      <c r="O375" s="7"/>
      <c r="P375" s="7"/>
      <c r="Q375" s="7"/>
      <c r="R375" s="10" t="str">
        <f>IF(B375="","",IF(ISNUMBER(A375),YEAR(A375)-IF(MONTH(A375)&lt;4,1,0),""))</f>
        <v/>
      </c>
      <c r="S375" s="10" t="str">
        <f>IF(B375="","",IF(OR(NOT(ISNUMBER(A375)),G375="",J375="",O375="",P375="",N375=""),"要確認：基本項目不足",IF(OR(AND(G375="依頼しなかった",J375&lt;&gt;"未依頼"),AND(G375="依頼した",OR(F375="",J375="未依頼"))),"要確認：依頼と回答の矛盾",IF(OR(AND(ISNUMBER(C375),ISNUMBER(D375),D375&lt;C375),AND(ISNUMBER(E375),E375&lt;0)),"要確認：必要時間・隻数",IF(OR(P375="未確認",G375="未確認",J375="未確認"),"要確認：未確認を含む","確認済")))))</f>
        <v/>
      </c>
    </row>
    <row r="376" spans="1:19" ht="24.95" customHeight="1" x14ac:dyDescent="0.2">
      <c r="A376" s="20"/>
      <c r="B376" s="7"/>
      <c r="C376" s="23"/>
      <c r="D376" s="23"/>
      <c r="E376" s="7"/>
      <c r="F376" s="7"/>
      <c r="G376" s="7"/>
      <c r="H376" s="23"/>
      <c r="I376" s="23"/>
      <c r="J376" s="7"/>
      <c r="K376" s="7"/>
      <c r="L376" s="7"/>
      <c r="M376" s="7"/>
      <c r="N376" s="7"/>
      <c r="O376" s="7"/>
      <c r="P376" s="7"/>
      <c r="Q376" s="7"/>
      <c r="R376" s="10" t="str">
        <f>IF(B376="","",IF(ISNUMBER(A376),YEAR(A376)-IF(MONTH(A376)&lt;4,1,0),""))</f>
        <v/>
      </c>
      <c r="S376" s="10" t="str">
        <f>IF(B376="","",IF(OR(NOT(ISNUMBER(A376)),G376="",J376="",O376="",P376="",N376=""),"要確認：基本項目不足",IF(OR(AND(G376="依頼しなかった",J376&lt;&gt;"未依頼"),AND(G376="依頼した",OR(F376="",J376="未依頼"))),"要確認：依頼と回答の矛盾",IF(OR(AND(ISNUMBER(C376),ISNUMBER(D376),D376&lt;C376),AND(ISNUMBER(E376),E376&lt;0)),"要確認：必要時間・隻数",IF(OR(P376="未確認",G376="未確認",J376="未確認"),"要確認：未確認を含む","確認済")))))</f>
        <v/>
      </c>
    </row>
    <row r="377" spans="1:19" ht="24.95" customHeight="1" x14ac:dyDescent="0.2">
      <c r="A377" s="20"/>
      <c r="B377" s="7"/>
      <c r="C377" s="23"/>
      <c r="D377" s="23"/>
      <c r="E377" s="7"/>
      <c r="F377" s="7"/>
      <c r="G377" s="7"/>
      <c r="H377" s="23"/>
      <c r="I377" s="23"/>
      <c r="J377" s="7"/>
      <c r="K377" s="7"/>
      <c r="L377" s="7"/>
      <c r="M377" s="7"/>
      <c r="N377" s="7"/>
      <c r="O377" s="7"/>
      <c r="P377" s="7"/>
      <c r="Q377" s="7"/>
      <c r="R377" s="10" t="str">
        <f>IF(B377="","",IF(ISNUMBER(A377),YEAR(A377)-IF(MONTH(A377)&lt;4,1,0),""))</f>
        <v/>
      </c>
      <c r="S377" s="10" t="str">
        <f>IF(B377="","",IF(OR(NOT(ISNUMBER(A377)),G377="",J377="",O377="",P377="",N377=""),"要確認：基本項目不足",IF(OR(AND(G377="依頼しなかった",J377&lt;&gt;"未依頼"),AND(G377="依頼した",OR(F377="",J377="未依頼"))),"要確認：依頼と回答の矛盾",IF(OR(AND(ISNUMBER(C377),ISNUMBER(D377),D377&lt;C377),AND(ISNUMBER(E377),E377&lt;0)),"要確認：必要時間・隻数",IF(OR(P377="未確認",G377="未確認",J377="未確認"),"要確認：未確認を含む","確認済")))))</f>
        <v/>
      </c>
    </row>
    <row r="378" spans="1:19" ht="24.95" customHeight="1" x14ac:dyDescent="0.2">
      <c r="A378" s="20"/>
      <c r="B378" s="7"/>
      <c r="C378" s="23"/>
      <c r="D378" s="23"/>
      <c r="E378" s="7"/>
      <c r="F378" s="7"/>
      <c r="G378" s="7"/>
      <c r="H378" s="23"/>
      <c r="I378" s="23"/>
      <c r="J378" s="7"/>
      <c r="K378" s="7"/>
      <c r="L378" s="7"/>
      <c r="M378" s="7"/>
      <c r="N378" s="7"/>
      <c r="O378" s="7"/>
      <c r="P378" s="7"/>
      <c r="Q378" s="7"/>
      <c r="R378" s="10" t="str">
        <f>IF(B378="","",IF(ISNUMBER(A378),YEAR(A378)-IF(MONTH(A378)&lt;4,1,0),""))</f>
        <v/>
      </c>
      <c r="S378" s="10" t="str">
        <f>IF(B378="","",IF(OR(NOT(ISNUMBER(A378)),G378="",J378="",O378="",P378="",N378=""),"要確認：基本項目不足",IF(OR(AND(G378="依頼しなかった",J378&lt;&gt;"未依頼"),AND(G378="依頼した",OR(F378="",J378="未依頼"))),"要確認：依頼と回答の矛盾",IF(OR(AND(ISNUMBER(C378),ISNUMBER(D378),D378&lt;C378),AND(ISNUMBER(E378),E378&lt;0)),"要確認：必要時間・隻数",IF(OR(P378="未確認",G378="未確認",J378="未確認"),"要確認：未確認を含む","確認済")))))</f>
        <v/>
      </c>
    </row>
    <row r="379" spans="1:19" ht="24.95" customHeight="1" x14ac:dyDescent="0.2">
      <c r="A379" s="20"/>
      <c r="B379" s="7"/>
      <c r="C379" s="23"/>
      <c r="D379" s="23"/>
      <c r="E379" s="7"/>
      <c r="F379" s="7"/>
      <c r="G379" s="7"/>
      <c r="H379" s="23"/>
      <c r="I379" s="23"/>
      <c r="J379" s="7"/>
      <c r="K379" s="7"/>
      <c r="L379" s="7"/>
      <c r="M379" s="7"/>
      <c r="N379" s="7"/>
      <c r="O379" s="7"/>
      <c r="P379" s="7"/>
      <c r="Q379" s="7"/>
      <c r="R379" s="10" t="str">
        <f>IF(B379="","",IF(ISNUMBER(A379),YEAR(A379)-IF(MONTH(A379)&lt;4,1,0),""))</f>
        <v/>
      </c>
      <c r="S379" s="10" t="str">
        <f>IF(B379="","",IF(OR(NOT(ISNUMBER(A379)),G379="",J379="",O379="",P379="",N379=""),"要確認：基本項目不足",IF(OR(AND(G379="依頼しなかった",J379&lt;&gt;"未依頼"),AND(G379="依頼した",OR(F379="",J379="未依頼"))),"要確認：依頼と回答の矛盾",IF(OR(AND(ISNUMBER(C379),ISNUMBER(D379),D379&lt;C379),AND(ISNUMBER(E379),E379&lt;0)),"要確認：必要時間・隻数",IF(OR(P379="未確認",G379="未確認",J379="未確認"),"要確認：未確認を含む","確認済")))))</f>
        <v/>
      </c>
    </row>
    <row r="380" spans="1:19" ht="24.95" customHeight="1" x14ac:dyDescent="0.2">
      <c r="A380" s="20"/>
      <c r="B380" s="7"/>
      <c r="C380" s="23"/>
      <c r="D380" s="23"/>
      <c r="E380" s="7"/>
      <c r="F380" s="7"/>
      <c r="G380" s="7"/>
      <c r="H380" s="23"/>
      <c r="I380" s="23"/>
      <c r="J380" s="7"/>
      <c r="K380" s="7"/>
      <c r="L380" s="7"/>
      <c r="M380" s="7"/>
      <c r="N380" s="7"/>
      <c r="O380" s="7"/>
      <c r="P380" s="7"/>
      <c r="Q380" s="7"/>
      <c r="R380" s="10" t="str">
        <f>IF(B380="","",IF(ISNUMBER(A380),YEAR(A380)-IF(MONTH(A380)&lt;4,1,0),""))</f>
        <v/>
      </c>
      <c r="S380" s="10" t="str">
        <f>IF(B380="","",IF(OR(NOT(ISNUMBER(A380)),G380="",J380="",O380="",P380="",N380=""),"要確認：基本項目不足",IF(OR(AND(G380="依頼しなかった",J380&lt;&gt;"未依頼"),AND(G380="依頼した",OR(F380="",J380="未依頼"))),"要確認：依頼と回答の矛盾",IF(OR(AND(ISNUMBER(C380),ISNUMBER(D380),D380&lt;C380),AND(ISNUMBER(E380),E380&lt;0)),"要確認：必要時間・隻数",IF(OR(P380="未確認",G380="未確認",J380="未確認"),"要確認：未確認を含む","確認済")))))</f>
        <v/>
      </c>
    </row>
    <row r="381" spans="1:19" ht="24.95" customHeight="1" x14ac:dyDescent="0.2">
      <c r="A381" s="20"/>
      <c r="B381" s="7"/>
      <c r="C381" s="23"/>
      <c r="D381" s="23"/>
      <c r="E381" s="7"/>
      <c r="F381" s="7"/>
      <c r="G381" s="7"/>
      <c r="H381" s="23"/>
      <c r="I381" s="23"/>
      <c r="J381" s="7"/>
      <c r="K381" s="7"/>
      <c r="L381" s="7"/>
      <c r="M381" s="7"/>
      <c r="N381" s="7"/>
      <c r="O381" s="7"/>
      <c r="P381" s="7"/>
      <c r="Q381" s="7"/>
      <c r="R381" s="10" t="str">
        <f>IF(B381="","",IF(ISNUMBER(A381),YEAR(A381)-IF(MONTH(A381)&lt;4,1,0),""))</f>
        <v/>
      </c>
      <c r="S381" s="10" t="str">
        <f>IF(B381="","",IF(OR(NOT(ISNUMBER(A381)),G381="",J381="",O381="",P381="",N381=""),"要確認：基本項目不足",IF(OR(AND(G381="依頼しなかった",J381&lt;&gt;"未依頼"),AND(G381="依頼した",OR(F381="",J381="未依頼"))),"要確認：依頼と回答の矛盾",IF(OR(AND(ISNUMBER(C381),ISNUMBER(D381),D381&lt;C381),AND(ISNUMBER(E381),E381&lt;0)),"要確認：必要時間・隻数",IF(OR(P381="未確認",G381="未確認",J381="未確認"),"要確認：未確認を含む","確認済")))))</f>
        <v/>
      </c>
    </row>
    <row r="382" spans="1:19" ht="24.95" customHeight="1" x14ac:dyDescent="0.2">
      <c r="A382" s="20"/>
      <c r="B382" s="7"/>
      <c r="C382" s="23"/>
      <c r="D382" s="23"/>
      <c r="E382" s="7"/>
      <c r="F382" s="7"/>
      <c r="G382" s="7"/>
      <c r="H382" s="23"/>
      <c r="I382" s="23"/>
      <c r="J382" s="7"/>
      <c r="K382" s="7"/>
      <c r="L382" s="7"/>
      <c r="M382" s="7"/>
      <c r="N382" s="7"/>
      <c r="O382" s="7"/>
      <c r="P382" s="7"/>
      <c r="Q382" s="7"/>
      <c r="R382" s="10" t="str">
        <f>IF(B382="","",IF(ISNUMBER(A382),YEAR(A382)-IF(MONTH(A382)&lt;4,1,0),""))</f>
        <v/>
      </c>
      <c r="S382" s="10" t="str">
        <f>IF(B382="","",IF(OR(NOT(ISNUMBER(A382)),G382="",J382="",O382="",P382="",N382=""),"要確認：基本項目不足",IF(OR(AND(G382="依頼しなかった",J382&lt;&gt;"未依頼"),AND(G382="依頼した",OR(F382="",J382="未依頼"))),"要確認：依頼と回答の矛盾",IF(OR(AND(ISNUMBER(C382),ISNUMBER(D382),D382&lt;C382),AND(ISNUMBER(E382),E382&lt;0)),"要確認：必要時間・隻数",IF(OR(P382="未確認",G382="未確認",J382="未確認"),"要確認：未確認を含む","確認済")))))</f>
        <v/>
      </c>
    </row>
    <row r="383" spans="1:19" ht="24.95" customHeight="1" x14ac:dyDescent="0.2">
      <c r="A383" s="20"/>
      <c r="B383" s="7"/>
      <c r="C383" s="23"/>
      <c r="D383" s="23"/>
      <c r="E383" s="7"/>
      <c r="F383" s="7"/>
      <c r="G383" s="7"/>
      <c r="H383" s="23"/>
      <c r="I383" s="23"/>
      <c r="J383" s="7"/>
      <c r="K383" s="7"/>
      <c r="L383" s="7"/>
      <c r="M383" s="7"/>
      <c r="N383" s="7"/>
      <c r="O383" s="7"/>
      <c r="P383" s="7"/>
      <c r="Q383" s="7"/>
      <c r="R383" s="10" t="str">
        <f>IF(B383="","",IF(ISNUMBER(A383),YEAR(A383)-IF(MONTH(A383)&lt;4,1,0),""))</f>
        <v/>
      </c>
      <c r="S383" s="10" t="str">
        <f>IF(B383="","",IF(OR(NOT(ISNUMBER(A383)),G383="",J383="",O383="",P383="",N383=""),"要確認：基本項目不足",IF(OR(AND(G383="依頼しなかった",J383&lt;&gt;"未依頼"),AND(G383="依頼した",OR(F383="",J383="未依頼"))),"要確認：依頼と回答の矛盾",IF(OR(AND(ISNUMBER(C383),ISNUMBER(D383),D383&lt;C383),AND(ISNUMBER(E383),E383&lt;0)),"要確認：必要時間・隻数",IF(OR(P383="未確認",G383="未確認",J383="未確認"),"要確認：未確認を含む","確認済")))))</f>
        <v/>
      </c>
    </row>
    <row r="384" spans="1:19" ht="24.95" customHeight="1" x14ac:dyDescent="0.2">
      <c r="A384" s="20"/>
      <c r="B384" s="7"/>
      <c r="C384" s="23"/>
      <c r="D384" s="23"/>
      <c r="E384" s="7"/>
      <c r="F384" s="7"/>
      <c r="G384" s="7"/>
      <c r="H384" s="23"/>
      <c r="I384" s="23"/>
      <c r="J384" s="7"/>
      <c r="K384" s="7"/>
      <c r="L384" s="7"/>
      <c r="M384" s="7"/>
      <c r="N384" s="7"/>
      <c r="O384" s="7"/>
      <c r="P384" s="7"/>
      <c r="Q384" s="7"/>
      <c r="R384" s="10" t="str">
        <f>IF(B384="","",IF(ISNUMBER(A384),YEAR(A384)-IF(MONTH(A384)&lt;4,1,0),""))</f>
        <v/>
      </c>
      <c r="S384" s="10" t="str">
        <f>IF(B384="","",IF(OR(NOT(ISNUMBER(A384)),G384="",J384="",O384="",P384="",N384=""),"要確認：基本項目不足",IF(OR(AND(G384="依頼しなかった",J384&lt;&gt;"未依頼"),AND(G384="依頼した",OR(F384="",J384="未依頼"))),"要確認：依頼と回答の矛盾",IF(OR(AND(ISNUMBER(C384),ISNUMBER(D384),D384&lt;C384),AND(ISNUMBER(E384),E384&lt;0)),"要確認：必要時間・隻数",IF(OR(P384="未確認",G384="未確認",J384="未確認"),"要確認：未確認を含む","確認済")))))</f>
        <v/>
      </c>
    </row>
    <row r="385" spans="1:19" ht="24.95" customHeight="1" x14ac:dyDescent="0.2">
      <c r="A385" s="20"/>
      <c r="B385" s="7"/>
      <c r="C385" s="23"/>
      <c r="D385" s="23"/>
      <c r="E385" s="7"/>
      <c r="F385" s="7"/>
      <c r="G385" s="7"/>
      <c r="H385" s="23"/>
      <c r="I385" s="23"/>
      <c r="J385" s="7"/>
      <c r="K385" s="7"/>
      <c r="L385" s="7"/>
      <c r="M385" s="7"/>
      <c r="N385" s="7"/>
      <c r="O385" s="7"/>
      <c r="P385" s="7"/>
      <c r="Q385" s="7"/>
      <c r="R385" s="10" t="str">
        <f>IF(B385="","",IF(ISNUMBER(A385),YEAR(A385)-IF(MONTH(A385)&lt;4,1,0),""))</f>
        <v/>
      </c>
      <c r="S385" s="10" t="str">
        <f>IF(B385="","",IF(OR(NOT(ISNUMBER(A385)),G385="",J385="",O385="",P385="",N385=""),"要確認：基本項目不足",IF(OR(AND(G385="依頼しなかった",J385&lt;&gt;"未依頼"),AND(G385="依頼した",OR(F385="",J385="未依頼"))),"要確認：依頼と回答の矛盾",IF(OR(AND(ISNUMBER(C385),ISNUMBER(D385),D385&lt;C385),AND(ISNUMBER(E385),E385&lt;0)),"要確認：必要時間・隻数",IF(OR(P385="未確認",G385="未確認",J385="未確認"),"要確認：未確認を含む","確認済")))))</f>
        <v/>
      </c>
    </row>
    <row r="386" spans="1:19" ht="24.95" customHeight="1" x14ac:dyDescent="0.2">
      <c r="A386" s="20"/>
      <c r="B386" s="7"/>
      <c r="C386" s="23"/>
      <c r="D386" s="23"/>
      <c r="E386" s="7"/>
      <c r="F386" s="7"/>
      <c r="G386" s="7"/>
      <c r="H386" s="23"/>
      <c r="I386" s="23"/>
      <c r="J386" s="7"/>
      <c r="K386" s="7"/>
      <c r="L386" s="7"/>
      <c r="M386" s="7"/>
      <c r="N386" s="7"/>
      <c r="O386" s="7"/>
      <c r="P386" s="7"/>
      <c r="Q386" s="7"/>
      <c r="R386" s="10" t="str">
        <f>IF(B386="","",IF(ISNUMBER(A386),YEAR(A386)-IF(MONTH(A386)&lt;4,1,0),""))</f>
        <v/>
      </c>
      <c r="S386" s="10" t="str">
        <f>IF(B386="","",IF(OR(NOT(ISNUMBER(A386)),G386="",J386="",O386="",P386="",N386=""),"要確認：基本項目不足",IF(OR(AND(G386="依頼しなかった",J386&lt;&gt;"未依頼"),AND(G386="依頼した",OR(F386="",J386="未依頼"))),"要確認：依頼と回答の矛盾",IF(OR(AND(ISNUMBER(C386),ISNUMBER(D386),D386&lt;C386),AND(ISNUMBER(E386),E386&lt;0)),"要確認：必要時間・隻数",IF(OR(P386="未確認",G386="未確認",J386="未確認"),"要確認：未確認を含む","確認済")))))</f>
        <v/>
      </c>
    </row>
    <row r="387" spans="1:19" ht="24.95" customHeight="1" x14ac:dyDescent="0.2">
      <c r="A387" s="20"/>
      <c r="B387" s="7"/>
      <c r="C387" s="23"/>
      <c r="D387" s="23"/>
      <c r="E387" s="7"/>
      <c r="F387" s="7"/>
      <c r="G387" s="7"/>
      <c r="H387" s="23"/>
      <c r="I387" s="23"/>
      <c r="J387" s="7"/>
      <c r="K387" s="7"/>
      <c r="L387" s="7"/>
      <c r="M387" s="7"/>
      <c r="N387" s="7"/>
      <c r="O387" s="7"/>
      <c r="P387" s="7"/>
      <c r="Q387" s="7"/>
      <c r="R387" s="10" t="str">
        <f>IF(B387="","",IF(ISNUMBER(A387),YEAR(A387)-IF(MONTH(A387)&lt;4,1,0),""))</f>
        <v/>
      </c>
      <c r="S387" s="10" t="str">
        <f>IF(B387="","",IF(OR(NOT(ISNUMBER(A387)),G387="",J387="",O387="",P387="",N387=""),"要確認：基本項目不足",IF(OR(AND(G387="依頼しなかった",J387&lt;&gt;"未依頼"),AND(G387="依頼した",OR(F387="",J387="未依頼"))),"要確認：依頼と回答の矛盾",IF(OR(AND(ISNUMBER(C387),ISNUMBER(D387),D387&lt;C387),AND(ISNUMBER(E387),E387&lt;0)),"要確認：必要時間・隻数",IF(OR(P387="未確認",G387="未確認",J387="未確認"),"要確認：未確認を含む","確認済")))))</f>
        <v/>
      </c>
    </row>
    <row r="388" spans="1:19" ht="24.95" customHeight="1" x14ac:dyDescent="0.2">
      <c r="A388" s="20"/>
      <c r="B388" s="7"/>
      <c r="C388" s="23"/>
      <c r="D388" s="23"/>
      <c r="E388" s="7"/>
      <c r="F388" s="7"/>
      <c r="G388" s="7"/>
      <c r="H388" s="23"/>
      <c r="I388" s="23"/>
      <c r="J388" s="7"/>
      <c r="K388" s="7"/>
      <c r="L388" s="7"/>
      <c r="M388" s="7"/>
      <c r="N388" s="7"/>
      <c r="O388" s="7"/>
      <c r="P388" s="7"/>
      <c r="Q388" s="7"/>
      <c r="R388" s="10" t="str">
        <f>IF(B388="","",IF(ISNUMBER(A388),YEAR(A388)-IF(MONTH(A388)&lt;4,1,0),""))</f>
        <v/>
      </c>
      <c r="S388" s="10" t="str">
        <f>IF(B388="","",IF(OR(NOT(ISNUMBER(A388)),G388="",J388="",O388="",P388="",N388=""),"要確認：基本項目不足",IF(OR(AND(G388="依頼しなかった",J388&lt;&gt;"未依頼"),AND(G388="依頼した",OR(F388="",J388="未依頼"))),"要確認：依頼と回答の矛盾",IF(OR(AND(ISNUMBER(C388),ISNUMBER(D388),D388&lt;C388),AND(ISNUMBER(E388),E388&lt;0)),"要確認：必要時間・隻数",IF(OR(P388="未確認",G388="未確認",J388="未確認"),"要確認：未確認を含む","確認済")))))</f>
        <v/>
      </c>
    </row>
    <row r="389" spans="1:19" ht="24.95" customHeight="1" x14ac:dyDescent="0.2">
      <c r="A389" s="20"/>
      <c r="B389" s="7"/>
      <c r="C389" s="23"/>
      <c r="D389" s="23"/>
      <c r="E389" s="7"/>
      <c r="F389" s="7"/>
      <c r="G389" s="7"/>
      <c r="H389" s="23"/>
      <c r="I389" s="23"/>
      <c r="J389" s="7"/>
      <c r="K389" s="7"/>
      <c r="L389" s="7"/>
      <c r="M389" s="7"/>
      <c r="N389" s="7"/>
      <c r="O389" s="7"/>
      <c r="P389" s="7"/>
      <c r="Q389" s="7"/>
      <c r="R389" s="10" t="str">
        <f>IF(B389="","",IF(ISNUMBER(A389),YEAR(A389)-IF(MONTH(A389)&lt;4,1,0),""))</f>
        <v/>
      </c>
      <c r="S389" s="10" t="str">
        <f>IF(B389="","",IF(OR(NOT(ISNUMBER(A389)),G389="",J389="",O389="",P389="",N389=""),"要確認：基本項目不足",IF(OR(AND(G389="依頼しなかった",J389&lt;&gt;"未依頼"),AND(G389="依頼した",OR(F389="",J389="未依頼"))),"要確認：依頼と回答の矛盾",IF(OR(AND(ISNUMBER(C389),ISNUMBER(D389),D389&lt;C389),AND(ISNUMBER(E389),E389&lt;0)),"要確認：必要時間・隻数",IF(OR(P389="未確認",G389="未確認",J389="未確認"),"要確認：未確認を含む","確認済")))))</f>
        <v/>
      </c>
    </row>
    <row r="390" spans="1:19" ht="24.95" customHeight="1" x14ac:dyDescent="0.2">
      <c r="A390" s="20"/>
      <c r="B390" s="7"/>
      <c r="C390" s="23"/>
      <c r="D390" s="23"/>
      <c r="E390" s="7"/>
      <c r="F390" s="7"/>
      <c r="G390" s="7"/>
      <c r="H390" s="23"/>
      <c r="I390" s="23"/>
      <c r="J390" s="7"/>
      <c r="K390" s="7"/>
      <c r="L390" s="7"/>
      <c r="M390" s="7"/>
      <c r="N390" s="7"/>
      <c r="O390" s="7"/>
      <c r="P390" s="7"/>
      <c r="Q390" s="7"/>
      <c r="R390" s="10" t="str">
        <f>IF(B390="","",IF(ISNUMBER(A390),YEAR(A390)-IF(MONTH(A390)&lt;4,1,0),""))</f>
        <v/>
      </c>
      <c r="S390" s="10" t="str">
        <f>IF(B390="","",IF(OR(NOT(ISNUMBER(A390)),G390="",J390="",O390="",P390="",N390=""),"要確認：基本項目不足",IF(OR(AND(G390="依頼しなかった",J390&lt;&gt;"未依頼"),AND(G390="依頼した",OR(F390="",J390="未依頼"))),"要確認：依頼と回答の矛盾",IF(OR(AND(ISNUMBER(C390),ISNUMBER(D390),D390&lt;C390),AND(ISNUMBER(E390),E390&lt;0)),"要確認：必要時間・隻数",IF(OR(P390="未確認",G390="未確認",J390="未確認"),"要確認：未確認を含む","確認済")))))</f>
        <v/>
      </c>
    </row>
    <row r="391" spans="1:19" ht="24.95" customHeight="1" x14ac:dyDescent="0.2">
      <c r="A391" s="20"/>
      <c r="B391" s="7"/>
      <c r="C391" s="23"/>
      <c r="D391" s="23"/>
      <c r="E391" s="7"/>
      <c r="F391" s="7"/>
      <c r="G391" s="7"/>
      <c r="H391" s="23"/>
      <c r="I391" s="23"/>
      <c r="J391" s="7"/>
      <c r="K391" s="7"/>
      <c r="L391" s="7"/>
      <c r="M391" s="7"/>
      <c r="N391" s="7"/>
      <c r="O391" s="7"/>
      <c r="P391" s="7"/>
      <c r="Q391" s="7"/>
      <c r="R391" s="10" t="str">
        <f>IF(B391="","",IF(ISNUMBER(A391),YEAR(A391)-IF(MONTH(A391)&lt;4,1,0),""))</f>
        <v/>
      </c>
      <c r="S391" s="10" t="str">
        <f>IF(B391="","",IF(OR(NOT(ISNUMBER(A391)),G391="",J391="",O391="",P391="",N391=""),"要確認：基本項目不足",IF(OR(AND(G391="依頼しなかった",J391&lt;&gt;"未依頼"),AND(G391="依頼した",OR(F391="",J391="未依頼"))),"要確認：依頼と回答の矛盾",IF(OR(AND(ISNUMBER(C391),ISNUMBER(D391),D391&lt;C391),AND(ISNUMBER(E391),E391&lt;0)),"要確認：必要時間・隻数",IF(OR(P391="未確認",G391="未確認",J391="未確認"),"要確認：未確認を含む","確認済")))))</f>
        <v/>
      </c>
    </row>
    <row r="392" spans="1:19" ht="24.95" customHeight="1" x14ac:dyDescent="0.2">
      <c r="A392" s="20"/>
      <c r="B392" s="7"/>
      <c r="C392" s="23"/>
      <c r="D392" s="23"/>
      <c r="E392" s="7"/>
      <c r="F392" s="7"/>
      <c r="G392" s="7"/>
      <c r="H392" s="23"/>
      <c r="I392" s="23"/>
      <c r="J392" s="7"/>
      <c r="K392" s="7"/>
      <c r="L392" s="7"/>
      <c r="M392" s="7"/>
      <c r="N392" s="7"/>
      <c r="O392" s="7"/>
      <c r="P392" s="7"/>
      <c r="Q392" s="7"/>
      <c r="R392" s="10" t="str">
        <f>IF(B392="","",IF(ISNUMBER(A392),YEAR(A392)-IF(MONTH(A392)&lt;4,1,0),""))</f>
        <v/>
      </c>
      <c r="S392" s="10" t="str">
        <f>IF(B392="","",IF(OR(NOT(ISNUMBER(A392)),G392="",J392="",O392="",P392="",N392=""),"要確認：基本項目不足",IF(OR(AND(G392="依頼しなかった",J392&lt;&gt;"未依頼"),AND(G392="依頼した",OR(F392="",J392="未依頼"))),"要確認：依頼と回答の矛盾",IF(OR(AND(ISNUMBER(C392),ISNUMBER(D392),D392&lt;C392),AND(ISNUMBER(E392),E392&lt;0)),"要確認：必要時間・隻数",IF(OR(P392="未確認",G392="未確認",J392="未確認"),"要確認：未確認を含む","確認済")))))</f>
        <v/>
      </c>
    </row>
    <row r="393" spans="1:19" ht="24.95" customHeight="1" x14ac:dyDescent="0.2">
      <c r="A393" s="20"/>
      <c r="B393" s="7"/>
      <c r="C393" s="23"/>
      <c r="D393" s="23"/>
      <c r="E393" s="7"/>
      <c r="F393" s="7"/>
      <c r="G393" s="7"/>
      <c r="H393" s="23"/>
      <c r="I393" s="23"/>
      <c r="J393" s="7"/>
      <c r="K393" s="7"/>
      <c r="L393" s="7"/>
      <c r="M393" s="7"/>
      <c r="N393" s="7"/>
      <c r="O393" s="7"/>
      <c r="P393" s="7"/>
      <c r="Q393" s="7"/>
      <c r="R393" s="10" t="str">
        <f>IF(B393="","",IF(ISNUMBER(A393),YEAR(A393)-IF(MONTH(A393)&lt;4,1,0),""))</f>
        <v/>
      </c>
      <c r="S393" s="10" t="str">
        <f>IF(B393="","",IF(OR(NOT(ISNUMBER(A393)),G393="",J393="",O393="",P393="",N393=""),"要確認：基本項目不足",IF(OR(AND(G393="依頼しなかった",J393&lt;&gt;"未依頼"),AND(G393="依頼した",OR(F393="",J393="未依頼"))),"要確認：依頼と回答の矛盾",IF(OR(AND(ISNUMBER(C393),ISNUMBER(D393),D393&lt;C393),AND(ISNUMBER(E393),E393&lt;0)),"要確認：必要時間・隻数",IF(OR(P393="未確認",G393="未確認",J393="未確認"),"要確認：未確認を含む","確認済")))))</f>
        <v/>
      </c>
    </row>
    <row r="394" spans="1:19" ht="24.95" customHeight="1" x14ac:dyDescent="0.2">
      <c r="A394" s="20"/>
      <c r="B394" s="7"/>
      <c r="C394" s="23"/>
      <c r="D394" s="23"/>
      <c r="E394" s="7"/>
      <c r="F394" s="7"/>
      <c r="G394" s="7"/>
      <c r="H394" s="23"/>
      <c r="I394" s="23"/>
      <c r="J394" s="7"/>
      <c r="K394" s="7"/>
      <c r="L394" s="7"/>
      <c r="M394" s="7"/>
      <c r="N394" s="7"/>
      <c r="O394" s="7"/>
      <c r="P394" s="7"/>
      <c r="Q394" s="7"/>
      <c r="R394" s="10" t="str">
        <f>IF(B394="","",IF(ISNUMBER(A394),YEAR(A394)-IF(MONTH(A394)&lt;4,1,0),""))</f>
        <v/>
      </c>
      <c r="S394" s="10" t="str">
        <f>IF(B394="","",IF(OR(NOT(ISNUMBER(A394)),G394="",J394="",O394="",P394="",N394=""),"要確認：基本項目不足",IF(OR(AND(G394="依頼しなかった",J394&lt;&gt;"未依頼"),AND(G394="依頼した",OR(F394="",J394="未依頼"))),"要確認：依頼と回答の矛盾",IF(OR(AND(ISNUMBER(C394),ISNUMBER(D394),D394&lt;C394),AND(ISNUMBER(E394),E394&lt;0)),"要確認：必要時間・隻数",IF(OR(P394="未確認",G394="未確認",J394="未確認"),"要確認：未確認を含む","確認済")))))</f>
        <v/>
      </c>
    </row>
    <row r="395" spans="1:19" ht="24.95" customHeight="1" x14ac:dyDescent="0.2">
      <c r="A395" s="20"/>
      <c r="B395" s="7"/>
      <c r="C395" s="23"/>
      <c r="D395" s="23"/>
      <c r="E395" s="7"/>
      <c r="F395" s="7"/>
      <c r="G395" s="7"/>
      <c r="H395" s="23"/>
      <c r="I395" s="23"/>
      <c r="J395" s="7"/>
      <c r="K395" s="7"/>
      <c r="L395" s="7"/>
      <c r="M395" s="7"/>
      <c r="N395" s="7"/>
      <c r="O395" s="7"/>
      <c r="P395" s="7"/>
      <c r="Q395" s="7"/>
      <c r="R395" s="10" t="str">
        <f>IF(B395="","",IF(ISNUMBER(A395),YEAR(A395)-IF(MONTH(A395)&lt;4,1,0),""))</f>
        <v/>
      </c>
      <c r="S395" s="10" t="str">
        <f>IF(B395="","",IF(OR(NOT(ISNUMBER(A395)),G395="",J395="",O395="",P395="",N395=""),"要確認：基本項目不足",IF(OR(AND(G395="依頼しなかった",J395&lt;&gt;"未依頼"),AND(G395="依頼した",OR(F395="",J395="未依頼"))),"要確認：依頼と回答の矛盾",IF(OR(AND(ISNUMBER(C395),ISNUMBER(D395),D395&lt;C395),AND(ISNUMBER(E395),E395&lt;0)),"要確認：必要時間・隻数",IF(OR(P395="未確認",G395="未確認",J395="未確認"),"要確認：未確認を含む","確認済")))))</f>
        <v/>
      </c>
    </row>
    <row r="396" spans="1:19" ht="24.95" customHeight="1" x14ac:dyDescent="0.2">
      <c r="A396" s="20"/>
      <c r="B396" s="7"/>
      <c r="C396" s="23"/>
      <c r="D396" s="23"/>
      <c r="E396" s="7"/>
      <c r="F396" s="7"/>
      <c r="G396" s="7"/>
      <c r="H396" s="23"/>
      <c r="I396" s="23"/>
      <c r="J396" s="7"/>
      <c r="K396" s="7"/>
      <c r="L396" s="7"/>
      <c r="M396" s="7"/>
      <c r="N396" s="7"/>
      <c r="O396" s="7"/>
      <c r="P396" s="7"/>
      <c r="Q396" s="7"/>
      <c r="R396" s="10" t="str">
        <f>IF(B396="","",IF(ISNUMBER(A396),YEAR(A396)-IF(MONTH(A396)&lt;4,1,0),""))</f>
        <v/>
      </c>
      <c r="S396" s="10" t="str">
        <f>IF(B396="","",IF(OR(NOT(ISNUMBER(A396)),G396="",J396="",O396="",P396="",N396=""),"要確認：基本項目不足",IF(OR(AND(G396="依頼しなかった",J396&lt;&gt;"未依頼"),AND(G396="依頼した",OR(F396="",J396="未依頼"))),"要確認：依頼と回答の矛盾",IF(OR(AND(ISNUMBER(C396),ISNUMBER(D396),D396&lt;C396),AND(ISNUMBER(E396),E396&lt;0)),"要確認：必要時間・隻数",IF(OR(P396="未確認",G396="未確認",J396="未確認"),"要確認：未確認を含む","確認済")))))</f>
        <v/>
      </c>
    </row>
    <row r="397" spans="1:19" ht="24.95" customHeight="1" x14ac:dyDescent="0.2">
      <c r="A397" s="20"/>
      <c r="B397" s="7"/>
      <c r="C397" s="23"/>
      <c r="D397" s="23"/>
      <c r="E397" s="7"/>
      <c r="F397" s="7"/>
      <c r="G397" s="7"/>
      <c r="H397" s="23"/>
      <c r="I397" s="23"/>
      <c r="J397" s="7"/>
      <c r="K397" s="7"/>
      <c r="L397" s="7"/>
      <c r="M397" s="7"/>
      <c r="N397" s="7"/>
      <c r="O397" s="7"/>
      <c r="P397" s="7"/>
      <c r="Q397" s="7"/>
      <c r="R397" s="10" t="str">
        <f>IF(B397="","",IF(ISNUMBER(A397),YEAR(A397)-IF(MONTH(A397)&lt;4,1,0),""))</f>
        <v/>
      </c>
      <c r="S397" s="10" t="str">
        <f>IF(B397="","",IF(OR(NOT(ISNUMBER(A397)),G397="",J397="",O397="",P397="",N397=""),"要確認：基本項目不足",IF(OR(AND(G397="依頼しなかった",J397&lt;&gt;"未依頼"),AND(G397="依頼した",OR(F397="",J397="未依頼"))),"要確認：依頼と回答の矛盾",IF(OR(AND(ISNUMBER(C397),ISNUMBER(D397),D397&lt;C397),AND(ISNUMBER(E397),E397&lt;0)),"要確認：必要時間・隻数",IF(OR(P397="未確認",G397="未確認",J397="未確認"),"要確認：未確認を含む","確認済")))))</f>
        <v/>
      </c>
    </row>
    <row r="398" spans="1:19" ht="24.95" customHeight="1" x14ac:dyDescent="0.2">
      <c r="A398" s="20"/>
      <c r="B398" s="7"/>
      <c r="C398" s="23"/>
      <c r="D398" s="23"/>
      <c r="E398" s="7"/>
      <c r="F398" s="7"/>
      <c r="G398" s="7"/>
      <c r="H398" s="23"/>
      <c r="I398" s="23"/>
      <c r="J398" s="7"/>
      <c r="K398" s="7"/>
      <c r="L398" s="7"/>
      <c r="M398" s="7"/>
      <c r="N398" s="7"/>
      <c r="O398" s="7"/>
      <c r="P398" s="7"/>
      <c r="Q398" s="7"/>
      <c r="R398" s="10" t="str">
        <f>IF(B398="","",IF(ISNUMBER(A398),YEAR(A398)-IF(MONTH(A398)&lt;4,1,0),""))</f>
        <v/>
      </c>
      <c r="S398" s="10" t="str">
        <f>IF(B398="","",IF(OR(NOT(ISNUMBER(A398)),G398="",J398="",O398="",P398="",N398=""),"要確認：基本項目不足",IF(OR(AND(G398="依頼しなかった",J398&lt;&gt;"未依頼"),AND(G398="依頼した",OR(F398="",J398="未依頼"))),"要確認：依頼と回答の矛盾",IF(OR(AND(ISNUMBER(C398),ISNUMBER(D398),D398&lt;C398),AND(ISNUMBER(E398),E398&lt;0)),"要確認：必要時間・隻数",IF(OR(P398="未確認",G398="未確認",J398="未確認"),"要確認：未確認を含む","確認済")))))</f>
        <v/>
      </c>
    </row>
    <row r="399" spans="1:19" ht="24.95" customHeight="1" x14ac:dyDescent="0.2">
      <c r="A399" s="20"/>
      <c r="B399" s="7"/>
      <c r="C399" s="23"/>
      <c r="D399" s="23"/>
      <c r="E399" s="7"/>
      <c r="F399" s="7"/>
      <c r="G399" s="7"/>
      <c r="H399" s="23"/>
      <c r="I399" s="23"/>
      <c r="J399" s="7"/>
      <c r="K399" s="7"/>
      <c r="L399" s="7"/>
      <c r="M399" s="7"/>
      <c r="N399" s="7"/>
      <c r="O399" s="7"/>
      <c r="P399" s="7"/>
      <c r="Q399" s="7"/>
      <c r="R399" s="10" t="str">
        <f>IF(B399="","",IF(ISNUMBER(A399),YEAR(A399)-IF(MONTH(A399)&lt;4,1,0),""))</f>
        <v/>
      </c>
      <c r="S399" s="10" t="str">
        <f>IF(B399="","",IF(OR(NOT(ISNUMBER(A399)),G399="",J399="",O399="",P399="",N399=""),"要確認：基本項目不足",IF(OR(AND(G399="依頼しなかった",J399&lt;&gt;"未依頼"),AND(G399="依頼した",OR(F399="",J399="未依頼"))),"要確認：依頼と回答の矛盾",IF(OR(AND(ISNUMBER(C399),ISNUMBER(D399),D399&lt;C399),AND(ISNUMBER(E399),E399&lt;0)),"要確認：必要時間・隻数",IF(OR(P399="未確認",G399="未確認",J399="未確認"),"要確認：未確認を含む","確認済")))))</f>
        <v/>
      </c>
    </row>
    <row r="400" spans="1:19" ht="24.95" customHeight="1" x14ac:dyDescent="0.2">
      <c r="A400" s="20"/>
      <c r="B400" s="7"/>
      <c r="C400" s="23"/>
      <c r="D400" s="23"/>
      <c r="E400" s="7"/>
      <c r="F400" s="7"/>
      <c r="G400" s="7"/>
      <c r="H400" s="23"/>
      <c r="I400" s="23"/>
      <c r="J400" s="7"/>
      <c r="K400" s="7"/>
      <c r="L400" s="7"/>
      <c r="M400" s="7"/>
      <c r="N400" s="7"/>
      <c r="O400" s="7"/>
      <c r="P400" s="7"/>
      <c r="Q400" s="7"/>
      <c r="R400" s="10" t="str">
        <f>IF(B400="","",IF(ISNUMBER(A400),YEAR(A400)-IF(MONTH(A400)&lt;4,1,0),""))</f>
        <v/>
      </c>
      <c r="S400" s="10" t="str">
        <f>IF(B400="","",IF(OR(NOT(ISNUMBER(A400)),G400="",J400="",O400="",P400="",N400=""),"要確認：基本項目不足",IF(OR(AND(G400="依頼しなかった",J400&lt;&gt;"未依頼"),AND(G400="依頼した",OR(F400="",J400="未依頼"))),"要確認：依頼と回答の矛盾",IF(OR(AND(ISNUMBER(C400),ISNUMBER(D400),D400&lt;C400),AND(ISNUMBER(E400),E400&lt;0)),"要確認：必要時間・隻数",IF(OR(P400="未確認",G400="未確認",J400="未確認"),"要確認：未確認を含む","確認済")))))</f>
        <v/>
      </c>
    </row>
    <row r="401" spans="1:19" ht="24.95" customHeight="1" x14ac:dyDescent="0.2">
      <c r="A401" s="20"/>
      <c r="B401" s="7"/>
      <c r="C401" s="23"/>
      <c r="D401" s="23"/>
      <c r="E401" s="7"/>
      <c r="F401" s="7"/>
      <c r="G401" s="7"/>
      <c r="H401" s="23"/>
      <c r="I401" s="23"/>
      <c r="J401" s="7"/>
      <c r="K401" s="7"/>
      <c r="L401" s="7"/>
      <c r="M401" s="7"/>
      <c r="N401" s="7"/>
      <c r="O401" s="7"/>
      <c r="P401" s="7"/>
      <c r="Q401" s="7"/>
      <c r="R401" s="10" t="str">
        <f>IF(B401="","",IF(ISNUMBER(A401),YEAR(A401)-IF(MONTH(A401)&lt;4,1,0),""))</f>
        <v/>
      </c>
      <c r="S401" s="10" t="str">
        <f>IF(B401="","",IF(OR(NOT(ISNUMBER(A401)),G401="",J401="",O401="",P401="",N401=""),"要確認：基本項目不足",IF(OR(AND(G401="依頼しなかった",J401&lt;&gt;"未依頼"),AND(G401="依頼した",OR(F401="",J401="未依頼"))),"要確認：依頼と回答の矛盾",IF(OR(AND(ISNUMBER(C401),ISNUMBER(D401),D401&lt;C401),AND(ISNUMBER(E401),E401&lt;0)),"要確認：必要時間・隻数",IF(OR(P401="未確認",G401="未確認",J401="未確認"),"要確認：未確認を含む","確認済")))))</f>
        <v/>
      </c>
    </row>
    <row r="402" spans="1:19" ht="24.95" customHeight="1" x14ac:dyDescent="0.2">
      <c r="A402" s="20"/>
      <c r="B402" s="7"/>
      <c r="C402" s="23"/>
      <c r="D402" s="23"/>
      <c r="E402" s="7"/>
      <c r="F402" s="7"/>
      <c r="G402" s="7"/>
      <c r="H402" s="23"/>
      <c r="I402" s="23"/>
      <c r="J402" s="7"/>
      <c r="K402" s="7"/>
      <c r="L402" s="7"/>
      <c r="M402" s="7"/>
      <c r="N402" s="7"/>
      <c r="O402" s="7"/>
      <c r="P402" s="7"/>
      <c r="Q402" s="7"/>
      <c r="R402" s="10" t="str">
        <f>IF(B402="","",IF(ISNUMBER(A402),YEAR(A402)-IF(MONTH(A402)&lt;4,1,0),""))</f>
        <v/>
      </c>
      <c r="S402" s="10" t="str">
        <f>IF(B402="","",IF(OR(NOT(ISNUMBER(A402)),G402="",J402="",O402="",P402="",N402=""),"要確認：基本項目不足",IF(OR(AND(G402="依頼しなかった",J402&lt;&gt;"未依頼"),AND(G402="依頼した",OR(F402="",J402="未依頼"))),"要確認：依頼と回答の矛盾",IF(OR(AND(ISNUMBER(C402),ISNUMBER(D402),D402&lt;C402),AND(ISNUMBER(E402),E402&lt;0)),"要確認：必要時間・隻数",IF(OR(P402="未確認",G402="未確認",J402="未確認"),"要確認：未確認を含む","確認済")))))</f>
        <v/>
      </c>
    </row>
    <row r="403" spans="1:19" ht="24.95" customHeight="1" x14ac:dyDescent="0.2">
      <c r="A403" s="20"/>
      <c r="B403" s="7"/>
      <c r="C403" s="23"/>
      <c r="D403" s="23"/>
      <c r="E403" s="7"/>
      <c r="F403" s="7"/>
      <c r="G403" s="7"/>
      <c r="H403" s="23"/>
      <c r="I403" s="23"/>
      <c r="J403" s="7"/>
      <c r="K403" s="7"/>
      <c r="L403" s="7"/>
      <c r="M403" s="7"/>
      <c r="N403" s="7"/>
      <c r="O403" s="7"/>
      <c r="P403" s="7"/>
      <c r="Q403" s="7"/>
      <c r="R403" s="10" t="str">
        <f>IF(B403="","",IF(ISNUMBER(A403),YEAR(A403)-IF(MONTH(A403)&lt;4,1,0),""))</f>
        <v/>
      </c>
      <c r="S403" s="10" t="str">
        <f>IF(B403="","",IF(OR(NOT(ISNUMBER(A403)),G403="",J403="",O403="",P403="",N403=""),"要確認：基本項目不足",IF(OR(AND(G403="依頼しなかった",J403&lt;&gt;"未依頼"),AND(G403="依頼した",OR(F403="",J403="未依頼"))),"要確認：依頼と回答の矛盾",IF(OR(AND(ISNUMBER(C403),ISNUMBER(D403),D403&lt;C403),AND(ISNUMBER(E403),E403&lt;0)),"要確認：必要時間・隻数",IF(OR(P403="未確認",G403="未確認",J403="未確認"),"要確認：未確認を含む","確認済")))))</f>
        <v/>
      </c>
    </row>
    <row r="404" spans="1:19" ht="24.95" customHeight="1" x14ac:dyDescent="0.2">
      <c r="A404" s="20"/>
      <c r="B404" s="7"/>
      <c r="C404" s="23"/>
      <c r="D404" s="23"/>
      <c r="E404" s="7"/>
      <c r="F404" s="7"/>
      <c r="G404" s="7"/>
      <c r="H404" s="23"/>
      <c r="I404" s="23"/>
      <c r="J404" s="7"/>
      <c r="K404" s="7"/>
      <c r="L404" s="7"/>
      <c r="M404" s="7"/>
      <c r="N404" s="7"/>
      <c r="O404" s="7"/>
      <c r="P404" s="7"/>
      <c r="Q404" s="7"/>
      <c r="R404" s="10" t="str">
        <f>IF(B404="","",IF(ISNUMBER(A404),YEAR(A404)-IF(MONTH(A404)&lt;4,1,0),""))</f>
        <v/>
      </c>
      <c r="S404" s="10" t="str">
        <f>IF(B404="","",IF(OR(NOT(ISNUMBER(A404)),G404="",J404="",O404="",P404="",N404=""),"要確認：基本項目不足",IF(OR(AND(G404="依頼しなかった",J404&lt;&gt;"未依頼"),AND(G404="依頼した",OR(F404="",J404="未依頼"))),"要確認：依頼と回答の矛盾",IF(OR(AND(ISNUMBER(C404),ISNUMBER(D404),D404&lt;C404),AND(ISNUMBER(E404),E404&lt;0)),"要確認：必要時間・隻数",IF(OR(P404="未確認",G404="未確認",J404="未確認"),"要確認：未確認を含む","確認済")))))</f>
        <v/>
      </c>
    </row>
    <row r="405" spans="1:19" ht="24.95" customHeight="1" x14ac:dyDescent="0.2">
      <c r="A405" s="20"/>
      <c r="B405" s="7"/>
      <c r="C405" s="23"/>
      <c r="D405" s="23"/>
      <c r="E405" s="7"/>
      <c r="F405" s="7"/>
      <c r="G405" s="7"/>
      <c r="H405" s="23"/>
      <c r="I405" s="23"/>
      <c r="J405" s="7"/>
      <c r="K405" s="7"/>
      <c r="L405" s="7"/>
      <c r="M405" s="7"/>
      <c r="N405" s="7"/>
      <c r="O405" s="7"/>
      <c r="P405" s="7"/>
      <c r="Q405" s="7"/>
      <c r="R405" s="10" t="str">
        <f>IF(B405="","",IF(ISNUMBER(A405),YEAR(A405)-IF(MONTH(A405)&lt;4,1,0),""))</f>
        <v/>
      </c>
      <c r="S405" s="10" t="str">
        <f>IF(B405="","",IF(OR(NOT(ISNUMBER(A405)),G405="",J405="",O405="",P405="",N405=""),"要確認：基本項目不足",IF(OR(AND(G405="依頼しなかった",J405&lt;&gt;"未依頼"),AND(G405="依頼した",OR(F405="",J405="未依頼"))),"要確認：依頼と回答の矛盾",IF(OR(AND(ISNUMBER(C405),ISNUMBER(D405),D405&lt;C405),AND(ISNUMBER(E405),E405&lt;0)),"要確認：必要時間・隻数",IF(OR(P405="未確認",G405="未確認",J405="未確認"),"要確認：未確認を含む","確認済")))))</f>
        <v/>
      </c>
    </row>
    <row r="406" spans="1:19" ht="24.95" customHeight="1" x14ac:dyDescent="0.2">
      <c r="A406" s="20"/>
      <c r="B406" s="7"/>
      <c r="C406" s="23"/>
      <c r="D406" s="23"/>
      <c r="E406" s="7"/>
      <c r="F406" s="7"/>
      <c r="G406" s="7"/>
      <c r="H406" s="23"/>
      <c r="I406" s="23"/>
      <c r="J406" s="7"/>
      <c r="K406" s="7"/>
      <c r="L406" s="7"/>
      <c r="M406" s="7"/>
      <c r="N406" s="7"/>
      <c r="O406" s="7"/>
      <c r="P406" s="7"/>
      <c r="Q406" s="7"/>
      <c r="R406" s="10" t="str">
        <f>IF(B406="","",IF(ISNUMBER(A406),YEAR(A406)-IF(MONTH(A406)&lt;4,1,0),""))</f>
        <v/>
      </c>
      <c r="S406" s="10" t="str">
        <f>IF(B406="","",IF(OR(NOT(ISNUMBER(A406)),G406="",J406="",O406="",P406="",N406=""),"要確認：基本項目不足",IF(OR(AND(G406="依頼しなかった",J406&lt;&gt;"未依頼"),AND(G406="依頼した",OR(F406="",J406="未依頼"))),"要確認：依頼と回答の矛盾",IF(OR(AND(ISNUMBER(C406),ISNUMBER(D406),D406&lt;C406),AND(ISNUMBER(E406),E406&lt;0)),"要確認：必要時間・隻数",IF(OR(P406="未確認",G406="未確認",J406="未確認"),"要確認：未確認を含む","確認済")))))</f>
        <v/>
      </c>
    </row>
    <row r="407" spans="1:19" ht="24.95" customHeight="1" x14ac:dyDescent="0.2">
      <c r="A407" s="20"/>
      <c r="B407" s="7"/>
      <c r="C407" s="23"/>
      <c r="D407" s="23"/>
      <c r="E407" s="7"/>
      <c r="F407" s="7"/>
      <c r="G407" s="7"/>
      <c r="H407" s="23"/>
      <c r="I407" s="23"/>
      <c r="J407" s="7"/>
      <c r="K407" s="7"/>
      <c r="L407" s="7"/>
      <c r="M407" s="7"/>
      <c r="N407" s="7"/>
      <c r="O407" s="7"/>
      <c r="P407" s="7"/>
      <c r="Q407" s="7"/>
      <c r="R407" s="10" t="str">
        <f>IF(B407="","",IF(ISNUMBER(A407),YEAR(A407)-IF(MONTH(A407)&lt;4,1,0),""))</f>
        <v/>
      </c>
      <c r="S407" s="10" t="str">
        <f>IF(B407="","",IF(OR(NOT(ISNUMBER(A407)),G407="",J407="",O407="",P407="",N407=""),"要確認：基本項目不足",IF(OR(AND(G407="依頼しなかった",J407&lt;&gt;"未依頼"),AND(G407="依頼した",OR(F407="",J407="未依頼"))),"要確認：依頼と回答の矛盾",IF(OR(AND(ISNUMBER(C407),ISNUMBER(D407),D407&lt;C407),AND(ISNUMBER(E407),E407&lt;0)),"要確認：必要時間・隻数",IF(OR(P407="未確認",G407="未確認",J407="未確認"),"要確認：未確認を含む","確認済")))))</f>
        <v/>
      </c>
    </row>
    <row r="408" spans="1:19" ht="24.95" customHeight="1" x14ac:dyDescent="0.2">
      <c r="A408" s="20"/>
      <c r="B408" s="7"/>
      <c r="C408" s="23"/>
      <c r="D408" s="23"/>
      <c r="E408" s="7"/>
      <c r="F408" s="7"/>
      <c r="G408" s="7"/>
      <c r="H408" s="23"/>
      <c r="I408" s="23"/>
      <c r="J408" s="7"/>
      <c r="K408" s="7"/>
      <c r="L408" s="7"/>
      <c r="M408" s="7"/>
      <c r="N408" s="7"/>
      <c r="O408" s="7"/>
      <c r="P408" s="7"/>
      <c r="Q408" s="7"/>
      <c r="R408" s="10" t="str">
        <f>IF(B408="","",IF(ISNUMBER(A408),YEAR(A408)-IF(MONTH(A408)&lt;4,1,0),""))</f>
        <v/>
      </c>
      <c r="S408" s="10" t="str">
        <f>IF(B408="","",IF(OR(NOT(ISNUMBER(A408)),G408="",J408="",O408="",P408="",N408=""),"要確認：基本項目不足",IF(OR(AND(G408="依頼しなかった",J408&lt;&gt;"未依頼"),AND(G408="依頼した",OR(F408="",J408="未依頼"))),"要確認：依頼と回答の矛盾",IF(OR(AND(ISNUMBER(C408),ISNUMBER(D408),D408&lt;C408),AND(ISNUMBER(E408),E408&lt;0)),"要確認：必要時間・隻数",IF(OR(P408="未確認",G408="未確認",J408="未確認"),"要確認：未確認を含む","確認済")))))</f>
        <v/>
      </c>
    </row>
    <row r="409" spans="1:19" ht="24.95" customHeight="1" x14ac:dyDescent="0.2">
      <c r="A409" s="20"/>
      <c r="B409" s="7"/>
      <c r="C409" s="23"/>
      <c r="D409" s="23"/>
      <c r="E409" s="7"/>
      <c r="F409" s="7"/>
      <c r="G409" s="7"/>
      <c r="H409" s="23"/>
      <c r="I409" s="23"/>
      <c r="J409" s="7"/>
      <c r="K409" s="7"/>
      <c r="L409" s="7"/>
      <c r="M409" s="7"/>
      <c r="N409" s="7"/>
      <c r="O409" s="7"/>
      <c r="P409" s="7"/>
      <c r="Q409" s="7"/>
      <c r="R409" s="10" t="str">
        <f>IF(B409="","",IF(ISNUMBER(A409),YEAR(A409)-IF(MONTH(A409)&lt;4,1,0),""))</f>
        <v/>
      </c>
      <c r="S409" s="10" t="str">
        <f>IF(B409="","",IF(OR(NOT(ISNUMBER(A409)),G409="",J409="",O409="",P409="",N409=""),"要確認：基本項目不足",IF(OR(AND(G409="依頼しなかった",J409&lt;&gt;"未依頼"),AND(G409="依頼した",OR(F409="",J409="未依頼"))),"要確認：依頼と回答の矛盾",IF(OR(AND(ISNUMBER(C409),ISNUMBER(D409),D409&lt;C409),AND(ISNUMBER(E409),E409&lt;0)),"要確認：必要時間・隻数",IF(OR(P409="未確認",G409="未確認",J409="未確認"),"要確認：未確認を含む","確認済")))))</f>
        <v/>
      </c>
    </row>
    <row r="410" spans="1:19" ht="24.95" customHeight="1" x14ac:dyDescent="0.2">
      <c r="A410" s="20"/>
      <c r="B410" s="7"/>
      <c r="C410" s="23"/>
      <c r="D410" s="23"/>
      <c r="E410" s="7"/>
      <c r="F410" s="7"/>
      <c r="G410" s="7"/>
      <c r="H410" s="23"/>
      <c r="I410" s="23"/>
      <c r="J410" s="7"/>
      <c r="K410" s="7"/>
      <c r="L410" s="7"/>
      <c r="M410" s="7"/>
      <c r="N410" s="7"/>
      <c r="O410" s="7"/>
      <c r="P410" s="7"/>
      <c r="Q410" s="7"/>
      <c r="R410" s="10" t="str">
        <f>IF(B410="","",IF(ISNUMBER(A410),YEAR(A410)-IF(MONTH(A410)&lt;4,1,0),""))</f>
        <v/>
      </c>
      <c r="S410" s="10" t="str">
        <f>IF(B410="","",IF(OR(NOT(ISNUMBER(A410)),G410="",J410="",O410="",P410="",N410=""),"要確認：基本項目不足",IF(OR(AND(G410="依頼しなかった",J410&lt;&gt;"未依頼"),AND(G410="依頼した",OR(F410="",J410="未依頼"))),"要確認：依頼と回答の矛盾",IF(OR(AND(ISNUMBER(C410),ISNUMBER(D410),D410&lt;C410),AND(ISNUMBER(E410),E410&lt;0)),"要確認：必要時間・隻数",IF(OR(P410="未確認",G410="未確認",J410="未確認"),"要確認：未確認を含む","確認済")))))</f>
        <v/>
      </c>
    </row>
    <row r="411" spans="1:19" ht="24.95" customHeight="1" x14ac:dyDescent="0.2">
      <c r="A411" s="20"/>
      <c r="B411" s="7"/>
      <c r="C411" s="23"/>
      <c r="D411" s="23"/>
      <c r="E411" s="7"/>
      <c r="F411" s="7"/>
      <c r="G411" s="7"/>
      <c r="H411" s="23"/>
      <c r="I411" s="23"/>
      <c r="J411" s="7"/>
      <c r="K411" s="7"/>
      <c r="L411" s="7"/>
      <c r="M411" s="7"/>
      <c r="N411" s="7"/>
      <c r="O411" s="7"/>
      <c r="P411" s="7"/>
      <c r="Q411" s="7"/>
      <c r="R411" s="10" t="str">
        <f>IF(B411="","",IF(ISNUMBER(A411),YEAR(A411)-IF(MONTH(A411)&lt;4,1,0),""))</f>
        <v/>
      </c>
      <c r="S411" s="10" t="str">
        <f>IF(B411="","",IF(OR(NOT(ISNUMBER(A411)),G411="",J411="",O411="",P411="",N411=""),"要確認：基本項目不足",IF(OR(AND(G411="依頼しなかった",J411&lt;&gt;"未依頼"),AND(G411="依頼した",OR(F411="",J411="未依頼"))),"要確認：依頼と回答の矛盾",IF(OR(AND(ISNUMBER(C411),ISNUMBER(D411),D411&lt;C411),AND(ISNUMBER(E411),E411&lt;0)),"要確認：必要時間・隻数",IF(OR(P411="未確認",G411="未確認",J411="未確認"),"要確認：未確認を含む","確認済")))))</f>
        <v/>
      </c>
    </row>
    <row r="412" spans="1:19" ht="24.95" customHeight="1" x14ac:dyDescent="0.2">
      <c r="A412" s="20"/>
      <c r="B412" s="7"/>
      <c r="C412" s="23"/>
      <c r="D412" s="23"/>
      <c r="E412" s="7"/>
      <c r="F412" s="7"/>
      <c r="G412" s="7"/>
      <c r="H412" s="23"/>
      <c r="I412" s="23"/>
      <c r="J412" s="7"/>
      <c r="K412" s="7"/>
      <c r="L412" s="7"/>
      <c r="M412" s="7"/>
      <c r="N412" s="7"/>
      <c r="O412" s="7"/>
      <c r="P412" s="7"/>
      <c r="Q412" s="7"/>
      <c r="R412" s="10" t="str">
        <f>IF(B412="","",IF(ISNUMBER(A412),YEAR(A412)-IF(MONTH(A412)&lt;4,1,0),""))</f>
        <v/>
      </c>
      <c r="S412" s="10" t="str">
        <f>IF(B412="","",IF(OR(NOT(ISNUMBER(A412)),G412="",J412="",O412="",P412="",N412=""),"要確認：基本項目不足",IF(OR(AND(G412="依頼しなかった",J412&lt;&gt;"未依頼"),AND(G412="依頼した",OR(F412="",J412="未依頼"))),"要確認：依頼と回答の矛盾",IF(OR(AND(ISNUMBER(C412),ISNUMBER(D412),D412&lt;C412),AND(ISNUMBER(E412),E412&lt;0)),"要確認：必要時間・隻数",IF(OR(P412="未確認",G412="未確認",J412="未確認"),"要確認：未確認を含む","確認済")))))</f>
        <v/>
      </c>
    </row>
    <row r="413" spans="1:19" ht="24.95" customHeight="1" x14ac:dyDescent="0.2">
      <c r="A413" s="20"/>
      <c r="B413" s="7"/>
      <c r="C413" s="23"/>
      <c r="D413" s="23"/>
      <c r="E413" s="7"/>
      <c r="F413" s="7"/>
      <c r="G413" s="7"/>
      <c r="H413" s="23"/>
      <c r="I413" s="23"/>
      <c r="J413" s="7"/>
      <c r="K413" s="7"/>
      <c r="L413" s="7"/>
      <c r="M413" s="7"/>
      <c r="N413" s="7"/>
      <c r="O413" s="7"/>
      <c r="P413" s="7"/>
      <c r="Q413" s="7"/>
      <c r="R413" s="10" t="str">
        <f>IF(B413="","",IF(ISNUMBER(A413),YEAR(A413)-IF(MONTH(A413)&lt;4,1,0),""))</f>
        <v/>
      </c>
      <c r="S413" s="10" t="str">
        <f>IF(B413="","",IF(OR(NOT(ISNUMBER(A413)),G413="",J413="",O413="",P413="",N413=""),"要確認：基本項目不足",IF(OR(AND(G413="依頼しなかった",J413&lt;&gt;"未依頼"),AND(G413="依頼した",OR(F413="",J413="未依頼"))),"要確認：依頼と回答の矛盾",IF(OR(AND(ISNUMBER(C413),ISNUMBER(D413),D413&lt;C413),AND(ISNUMBER(E413),E413&lt;0)),"要確認：必要時間・隻数",IF(OR(P413="未確認",G413="未確認",J413="未確認"),"要確認：未確認を含む","確認済")))))</f>
        <v/>
      </c>
    </row>
    <row r="414" spans="1:19" ht="24.95" customHeight="1" x14ac:dyDescent="0.2">
      <c r="A414" s="20"/>
      <c r="B414" s="7"/>
      <c r="C414" s="23"/>
      <c r="D414" s="23"/>
      <c r="E414" s="7"/>
      <c r="F414" s="7"/>
      <c r="G414" s="7"/>
      <c r="H414" s="23"/>
      <c r="I414" s="23"/>
      <c r="J414" s="7"/>
      <c r="K414" s="7"/>
      <c r="L414" s="7"/>
      <c r="M414" s="7"/>
      <c r="N414" s="7"/>
      <c r="O414" s="7"/>
      <c r="P414" s="7"/>
      <c r="Q414" s="7"/>
      <c r="R414" s="10" t="str">
        <f>IF(B414="","",IF(ISNUMBER(A414),YEAR(A414)-IF(MONTH(A414)&lt;4,1,0),""))</f>
        <v/>
      </c>
      <c r="S414" s="10" t="str">
        <f>IF(B414="","",IF(OR(NOT(ISNUMBER(A414)),G414="",J414="",O414="",P414="",N414=""),"要確認：基本項目不足",IF(OR(AND(G414="依頼しなかった",J414&lt;&gt;"未依頼"),AND(G414="依頼した",OR(F414="",J414="未依頼"))),"要確認：依頼と回答の矛盾",IF(OR(AND(ISNUMBER(C414),ISNUMBER(D414),D414&lt;C414),AND(ISNUMBER(E414),E414&lt;0)),"要確認：必要時間・隻数",IF(OR(P414="未確認",G414="未確認",J414="未確認"),"要確認：未確認を含む","確認済")))))</f>
        <v/>
      </c>
    </row>
    <row r="415" spans="1:19" ht="24.95" customHeight="1" x14ac:dyDescent="0.2">
      <c r="A415" s="20"/>
      <c r="B415" s="7"/>
      <c r="C415" s="23"/>
      <c r="D415" s="23"/>
      <c r="E415" s="7"/>
      <c r="F415" s="7"/>
      <c r="G415" s="7"/>
      <c r="H415" s="23"/>
      <c r="I415" s="23"/>
      <c r="J415" s="7"/>
      <c r="K415" s="7"/>
      <c r="L415" s="7"/>
      <c r="M415" s="7"/>
      <c r="N415" s="7"/>
      <c r="O415" s="7"/>
      <c r="P415" s="7"/>
      <c r="Q415" s="7"/>
      <c r="R415" s="10" t="str">
        <f>IF(B415="","",IF(ISNUMBER(A415),YEAR(A415)-IF(MONTH(A415)&lt;4,1,0),""))</f>
        <v/>
      </c>
      <c r="S415" s="10" t="str">
        <f>IF(B415="","",IF(OR(NOT(ISNUMBER(A415)),G415="",J415="",O415="",P415="",N415=""),"要確認：基本項目不足",IF(OR(AND(G415="依頼しなかった",J415&lt;&gt;"未依頼"),AND(G415="依頼した",OR(F415="",J415="未依頼"))),"要確認：依頼と回答の矛盾",IF(OR(AND(ISNUMBER(C415),ISNUMBER(D415),D415&lt;C415),AND(ISNUMBER(E415),E415&lt;0)),"要確認：必要時間・隻数",IF(OR(P415="未確認",G415="未確認",J415="未確認"),"要確認：未確認を含む","確認済")))))</f>
        <v/>
      </c>
    </row>
    <row r="416" spans="1:19" ht="24.95" customHeight="1" x14ac:dyDescent="0.2">
      <c r="A416" s="20"/>
      <c r="B416" s="7"/>
      <c r="C416" s="23"/>
      <c r="D416" s="23"/>
      <c r="E416" s="7"/>
      <c r="F416" s="7"/>
      <c r="G416" s="7"/>
      <c r="H416" s="23"/>
      <c r="I416" s="23"/>
      <c r="J416" s="7"/>
      <c r="K416" s="7"/>
      <c r="L416" s="7"/>
      <c r="M416" s="7"/>
      <c r="N416" s="7"/>
      <c r="O416" s="7"/>
      <c r="P416" s="7"/>
      <c r="Q416" s="7"/>
      <c r="R416" s="10" t="str">
        <f>IF(B416="","",IF(ISNUMBER(A416),YEAR(A416)-IF(MONTH(A416)&lt;4,1,0),""))</f>
        <v/>
      </c>
      <c r="S416" s="10" t="str">
        <f>IF(B416="","",IF(OR(NOT(ISNUMBER(A416)),G416="",J416="",O416="",P416="",N416=""),"要確認：基本項目不足",IF(OR(AND(G416="依頼しなかった",J416&lt;&gt;"未依頼"),AND(G416="依頼した",OR(F416="",J416="未依頼"))),"要確認：依頼と回答の矛盾",IF(OR(AND(ISNUMBER(C416),ISNUMBER(D416),D416&lt;C416),AND(ISNUMBER(E416),E416&lt;0)),"要確認：必要時間・隻数",IF(OR(P416="未確認",G416="未確認",J416="未確認"),"要確認：未確認を含む","確認済")))))</f>
        <v/>
      </c>
    </row>
    <row r="417" spans="1:19" ht="24.95" customHeight="1" x14ac:dyDescent="0.2">
      <c r="A417" s="20"/>
      <c r="B417" s="7"/>
      <c r="C417" s="23"/>
      <c r="D417" s="23"/>
      <c r="E417" s="7"/>
      <c r="F417" s="7"/>
      <c r="G417" s="7"/>
      <c r="H417" s="23"/>
      <c r="I417" s="23"/>
      <c r="J417" s="7"/>
      <c r="K417" s="7"/>
      <c r="L417" s="7"/>
      <c r="M417" s="7"/>
      <c r="N417" s="7"/>
      <c r="O417" s="7"/>
      <c r="P417" s="7"/>
      <c r="Q417" s="7"/>
      <c r="R417" s="10" t="str">
        <f>IF(B417="","",IF(ISNUMBER(A417),YEAR(A417)-IF(MONTH(A417)&lt;4,1,0),""))</f>
        <v/>
      </c>
      <c r="S417" s="10" t="str">
        <f>IF(B417="","",IF(OR(NOT(ISNUMBER(A417)),G417="",J417="",O417="",P417="",N417=""),"要確認：基本項目不足",IF(OR(AND(G417="依頼しなかった",J417&lt;&gt;"未依頼"),AND(G417="依頼した",OR(F417="",J417="未依頼"))),"要確認：依頼と回答の矛盾",IF(OR(AND(ISNUMBER(C417),ISNUMBER(D417),D417&lt;C417),AND(ISNUMBER(E417),E417&lt;0)),"要確認：必要時間・隻数",IF(OR(P417="未確認",G417="未確認",J417="未確認"),"要確認：未確認を含む","確認済")))))</f>
        <v/>
      </c>
    </row>
    <row r="418" spans="1:19" ht="24.95" customHeight="1" x14ac:dyDescent="0.2">
      <c r="A418" s="20"/>
      <c r="B418" s="7"/>
      <c r="C418" s="23"/>
      <c r="D418" s="23"/>
      <c r="E418" s="7"/>
      <c r="F418" s="7"/>
      <c r="G418" s="7"/>
      <c r="H418" s="23"/>
      <c r="I418" s="23"/>
      <c r="J418" s="7"/>
      <c r="K418" s="7"/>
      <c r="L418" s="7"/>
      <c r="M418" s="7"/>
      <c r="N418" s="7"/>
      <c r="O418" s="7"/>
      <c r="P418" s="7"/>
      <c r="Q418" s="7"/>
      <c r="R418" s="10" t="str">
        <f>IF(B418="","",IF(ISNUMBER(A418),YEAR(A418)-IF(MONTH(A418)&lt;4,1,0),""))</f>
        <v/>
      </c>
      <c r="S418" s="10" t="str">
        <f>IF(B418="","",IF(OR(NOT(ISNUMBER(A418)),G418="",J418="",O418="",P418="",N418=""),"要確認：基本項目不足",IF(OR(AND(G418="依頼しなかった",J418&lt;&gt;"未依頼"),AND(G418="依頼した",OR(F418="",J418="未依頼"))),"要確認：依頼と回答の矛盾",IF(OR(AND(ISNUMBER(C418),ISNUMBER(D418),D418&lt;C418),AND(ISNUMBER(E418),E418&lt;0)),"要確認：必要時間・隻数",IF(OR(P418="未確認",G418="未確認",J418="未確認"),"要確認：未確認を含む","確認済")))))</f>
        <v/>
      </c>
    </row>
    <row r="419" spans="1:19" ht="24.95" customHeight="1" x14ac:dyDescent="0.2">
      <c r="A419" s="20"/>
      <c r="B419" s="7"/>
      <c r="C419" s="23"/>
      <c r="D419" s="23"/>
      <c r="E419" s="7"/>
      <c r="F419" s="7"/>
      <c r="G419" s="7"/>
      <c r="H419" s="23"/>
      <c r="I419" s="23"/>
      <c r="J419" s="7"/>
      <c r="K419" s="7"/>
      <c r="L419" s="7"/>
      <c r="M419" s="7"/>
      <c r="N419" s="7"/>
      <c r="O419" s="7"/>
      <c r="P419" s="7"/>
      <c r="Q419" s="7"/>
      <c r="R419" s="10" t="str">
        <f>IF(B419="","",IF(ISNUMBER(A419),YEAR(A419)-IF(MONTH(A419)&lt;4,1,0),""))</f>
        <v/>
      </c>
      <c r="S419" s="10" t="str">
        <f>IF(B419="","",IF(OR(NOT(ISNUMBER(A419)),G419="",J419="",O419="",P419="",N419=""),"要確認：基本項目不足",IF(OR(AND(G419="依頼しなかった",J419&lt;&gt;"未依頼"),AND(G419="依頼した",OR(F419="",J419="未依頼"))),"要確認：依頼と回答の矛盾",IF(OR(AND(ISNUMBER(C419),ISNUMBER(D419),D419&lt;C419),AND(ISNUMBER(E419),E419&lt;0)),"要確認：必要時間・隻数",IF(OR(P419="未確認",G419="未確認",J419="未確認"),"要確認：未確認を含む","確認済")))))</f>
        <v/>
      </c>
    </row>
    <row r="420" spans="1:19" ht="24.95" customHeight="1" x14ac:dyDescent="0.2">
      <c r="A420" s="20"/>
      <c r="B420" s="7"/>
      <c r="C420" s="23"/>
      <c r="D420" s="23"/>
      <c r="E420" s="7"/>
      <c r="F420" s="7"/>
      <c r="G420" s="7"/>
      <c r="H420" s="23"/>
      <c r="I420" s="23"/>
      <c r="J420" s="7"/>
      <c r="K420" s="7"/>
      <c r="L420" s="7"/>
      <c r="M420" s="7"/>
      <c r="N420" s="7"/>
      <c r="O420" s="7"/>
      <c r="P420" s="7"/>
      <c r="Q420" s="7"/>
      <c r="R420" s="10" t="str">
        <f>IF(B420="","",IF(ISNUMBER(A420),YEAR(A420)-IF(MONTH(A420)&lt;4,1,0),""))</f>
        <v/>
      </c>
      <c r="S420" s="10" t="str">
        <f>IF(B420="","",IF(OR(NOT(ISNUMBER(A420)),G420="",J420="",O420="",P420="",N420=""),"要確認：基本項目不足",IF(OR(AND(G420="依頼しなかった",J420&lt;&gt;"未依頼"),AND(G420="依頼した",OR(F420="",J420="未依頼"))),"要確認：依頼と回答の矛盾",IF(OR(AND(ISNUMBER(C420),ISNUMBER(D420),D420&lt;C420),AND(ISNUMBER(E420),E420&lt;0)),"要確認：必要時間・隻数",IF(OR(P420="未確認",G420="未確認",J420="未確認"),"要確認：未確認を含む","確認済")))))</f>
        <v/>
      </c>
    </row>
    <row r="421" spans="1:19" ht="24.95" customHeight="1" x14ac:dyDescent="0.2">
      <c r="A421" s="20"/>
      <c r="B421" s="7"/>
      <c r="C421" s="23"/>
      <c r="D421" s="23"/>
      <c r="E421" s="7"/>
      <c r="F421" s="7"/>
      <c r="G421" s="7"/>
      <c r="H421" s="23"/>
      <c r="I421" s="23"/>
      <c r="J421" s="7"/>
      <c r="K421" s="7"/>
      <c r="L421" s="7"/>
      <c r="M421" s="7"/>
      <c r="N421" s="7"/>
      <c r="O421" s="7"/>
      <c r="P421" s="7"/>
      <c r="Q421" s="7"/>
      <c r="R421" s="10" t="str">
        <f>IF(B421="","",IF(ISNUMBER(A421),YEAR(A421)-IF(MONTH(A421)&lt;4,1,0),""))</f>
        <v/>
      </c>
      <c r="S421" s="10" t="str">
        <f>IF(B421="","",IF(OR(NOT(ISNUMBER(A421)),G421="",J421="",O421="",P421="",N421=""),"要確認：基本項目不足",IF(OR(AND(G421="依頼しなかった",J421&lt;&gt;"未依頼"),AND(G421="依頼した",OR(F421="",J421="未依頼"))),"要確認：依頼と回答の矛盾",IF(OR(AND(ISNUMBER(C421),ISNUMBER(D421),D421&lt;C421),AND(ISNUMBER(E421),E421&lt;0)),"要確認：必要時間・隻数",IF(OR(P421="未確認",G421="未確認",J421="未確認"),"要確認：未確認を含む","確認済")))))</f>
        <v/>
      </c>
    </row>
    <row r="422" spans="1:19" ht="24.95" customHeight="1" x14ac:dyDescent="0.2">
      <c r="A422" s="20"/>
      <c r="B422" s="7"/>
      <c r="C422" s="23"/>
      <c r="D422" s="23"/>
      <c r="E422" s="7"/>
      <c r="F422" s="7"/>
      <c r="G422" s="7"/>
      <c r="H422" s="23"/>
      <c r="I422" s="23"/>
      <c r="J422" s="7"/>
      <c r="K422" s="7"/>
      <c r="L422" s="7"/>
      <c r="M422" s="7"/>
      <c r="N422" s="7"/>
      <c r="O422" s="7"/>
      <c r="P422" s="7"/>
      <c r="Q422" s="7"/>
      <c r="R422" s="10" t="str">
        <f>IF(B422="","",IF(ISNUMBER(A422),YEAR(A422)-IF(MONTH(A422)&lt;4,1,0),""))</f>
        <v/>
      </c>
      <c r="S422" s="10" t="str">
        <f>IF(B422="","",IF(OR(NOT(ISNUMBER(A422)),G422="",J422="",O422="",P422="",N422=""),"要確認：基本項目不足",IF(OR(AND(G422="依頼しなかった",J422&lt;&gt;"未依頼"),AND(G422="依頼した",OR(F422="",J422="未依頼"))),"要確認：依頼と回答の矛盾",IF(OR(AND(ISNUMBER(C422),ISNUMBER(D422),D422&lt;C422),AND(ISNUMBER(E422),E422&lt;0)),"要確認：必要時間・隻数",IF(OR(P422="未確認",G422="未確認",J422="未確認"),"要確認：未確認を含む","確認済")))))</f>
        <v/>
      </c>
    </row>
    <row r="423" spans="1:19" ht="24.95" customHeight="1" x14ac:dyDescent="0.2">
      <c r="A423" s="20"/>
      <c r="B423" s="7"/>
      <c r="C423" s="23"/>
      <c r="D423" s="23"/>
      <c r="E423" s="7"/>
      <c r="F423" s="7"/>
      <c r="G423" s="7"/>
      <c r="H423" s="23"/>
      <c r="I423" s="23"/>
      <c r="J423" s="7"/>
      <c r="K423" s="7"/>
      <c r="L423" s="7"/>
      <c r="M423" s="7"/>
      <c r="N423" s="7"/>
      <c r="O423" s="7"/>
      <c r="P423" s="7"/>
      <c r="Q423" s="7"/>
      <c r="R423" s="10" t="str">
        <f>IF(B423="","",IF(ISNUMBER(A423),YEAR(A423)-IF(MONTH(A423)&lt;4,1,0),""))</f>
        <v/>
      </c>
      <c r="S423" s="10" t="str">
        <f>IF(B423="","",IF(OR(NOT(ISNUMBER(A423)),G423="",J423="",O423="",P423="",N423=""),"要確認：基本項目不足",IF(OR(AND(G423="依頼しなかった",J423&lt;&gt;"未依頼"),AND(G423="依頼した",OR(F423="",J423="未依頼"))),"要確認：依頼と回答の矛盾",IF(OR(AND(ISNUMBER(C423),ISNUMBER(D423),D423&lt;C423),AND(ISNUMBER(E423),E423&lt;0)),"要確認：必要時間・隻数",IF(OR(P423="未確認",G423="未確認",J423="未確認"),"要確認：未確認を含む","確認済")))))</f>
        <v/>
      </c>
    </row>
    <row r="424" spans="1:19" ht="24.95" customHeight="1" x14ac:dyDescent="0.2">
      <c r="A424" s="20"/>
      <c r="B424" s="7"/>
      <c r="C424" s="23"/>
      <c r="D424" s="23"/>
      <c r="E424" s="7"/>
      <c r="F424" s="7"/>
      <c r="G424" s="7"/>
      <c r="H424" s="23"/>
      <c r="I424" s="23"/>
      <c r="J424" s="7"/>
      <c r="K424" s="7"/>
      <c r="L424" s="7"/>
      <c r="M424" s="7"/>
      <c r="N424" s="7"/>
      <c r="O424" s="7"/>
      <c r="P424" s="7"/>
      <c r="Q424" s="7"/>
      <c r="R424" s="10" t="str">
        <f>IF(B424="","",IF(ISNUMBER(A424),YEAR(A424)-IF(MONTH(A424)&lt;4,1,0),""))</f>
        <v/>
      </c>
      <c r="S424" s="10" t="str">
        <f>IF(B424="","",IF(OR(NOT(ISNUMBER(A424)),G424="",J424="",O424="",P424="",N424=""),"要確認：基本項目不足",IF(OR(AND(G424="依頼しなかった",J424&lt;&gt;"未依頼"),AND(G424="依頼した",OR(F424="",J424="未依頼"))),"要確認：依頼と回答の矛盾",IF(OR(AND(ISNUMBER(C424),ISNUMBER(D424),D424&lt;C424),AND(ISNUMBER(E424),E424&lt;0)),"要確認：必要時間・隻数",IF(OR(P424="未確認",G424="未確認",J424="未確認"),"要確認：未確認を含む","確認済")))))</f>
        <v/>
      </c>
    </row>
    <row r="425" spans="1:19" ht="24.95" customHeight="1" x14ac:dyDescent="0.2">
      <c r="A425" s="20"/>
      <c r="B425" s="7"/>
      <c r="C425" s="23"/>
      <c r="D425" s="23"/>
      <c r="E425" s="7"/>
      <c r="F425" s="7"/>
      <c r="G425" s="7"/>
      <c r="H425" s="23"/>
      <c r="I425" s="23"/>
      <c r="J425" s="7"/>
      <c r="K425" s="7"/>
      <c r="L425" s="7"/>
      <c r="M425" s="7"/>
      <c r="N425" s="7"/>
      <c r="O425" s="7"/>
      <c r="P425" s="7"/>
      <c r="Q425" s="7"/>
      <c r="R425" s="10" t="str">
        <f>IF(B425="","",IF(ISNUMBER(A425),YEAR(A425)-IF(MONTH(A425)&lt;4,1,0),""))</f>
        <v/>
      </c>
      <c r="S425" s="10" t="str">
        <f>IF(B425="","",IF(OR(NOT(ISNUMBER(A425)),G425="",J425="",O425="",P425="",N425=""),"要確認：基本項目不足",IF(OR(AND(G425="依頼しなかった",J425&lt;&gt;"未依頼"),AND(G425="依頼した",OR(F425="",J425="未依頼"))),"要確認：依頼と回答の矛盾",IF(OR(AND(ISNUMBER(C425),ISNUMBER(D425),D425&lt;C425),AND(ISNUMBER(E425),E425&lt;0)),"要確認：必要時間・隻数",IF(OR(P425="未確認",G425="未確認",J425="未確認"),"要確認：未確認を含む","確認済")))))</f>
        <v/>
      </c>
    </row>
    <row r="426" spans="1:19" ht="24.95" customHeight="1" x14ac:dyDescent="0.2">
      <c r="A426" s="20"/>
      <c r="B426" s="7"/>
      <c r="C426" s="23"/>
      <c r="D426" s="23"/>
      <c r="E426" s="7"/>
      <c r="F426" s="7"/>
      <c r="G426" s="7"/>
      <c r="H426" s="23"/>
      <c r="I426" s="23"/>
      <c r="J426" s="7"/>
      <c r="K426" s="7"/>
      <c r="L426" s="7"/>
      <c r="M426" s="7"/>
      <c r="N426" s="7"/>
      <c r="O426" s="7"/>
      <c r="P426" s="7"/>
      <c r="Q426" s="7"/>
      <c r="R426" s="10" t="str">
        <f>IF(B426="","",IF(ISNUMBER(A426),YEAR(A426)-IF(MONTH(A426)&lt;4,1,0),""))</f>
        <v/>
      </c>
      <c r="S426" s="10" t="str">
        <f>IF(B426="","",IF(OR(NOT(ISNUMBER(A426)),G426="",J426="",O426="",P426="",N426=""),"要確認：基本項目不足",IF(OR(AND(G426="依頼しなかった",J426&lt;&gt;"未依頼"),AND(G426="依頼した",OR(F426="",J426="未依頼"))),"要確認：依頼と回答の矛盾",IF(OR(AND(ISNUMBER(C426),ISNUMBER(D426),D426&lt;C426),AND(ISNUMBER(E426),E426&lt;0)),"要確認：必要時間・隻数",IF(OR(P426="未確認",G426="未確認",J426="未確認"),"要確認：未確認を含む","確認済")))))</f>
        <v/>
      </c>
    </row>
    <row r="427" spans="1:19" ht="24.95" customHeight="1" x14ac:dyDescent="0.2">
      <c r="A427" s="20"/>
      <c r="B427" s="7"/>
      <c r="C427" s="23"/>
      <c r="D427" s="23"/>
      <c r="E427" s="7"/>
      <c r="F427" s="7"/>
      <c r="G427" s="7"/>
      <c r="H427" s="23"/>
      <c r="I427" s="23"/>
      <c r="J427" s="7"/>
      <c r="K427" s="7"/>
      <c r="L427" s="7"/>
      <c r="M427" s="7"/>
      <c r="N427" s="7"/>
      <c r="O427" s="7"/>
      <c r="P427" s="7"/>
      <c r="Q427" s="7"/>
      <c r="R427" s="10" t="str">
        <f>IF(B427="","",IF(ISNUMBER(A427),YEAR(A427)-IF(MONTH(A427)&lt;4,1,0),""))</f>
        <v/>
      </c>
      <c r="S427" s="10" t="str">
        <f>IF(B427="","",IF(OR(NOT(ISNUMBER(A427)),G427="",J427="",O427="",P427="",N427=""),"要確認：基本項目不足",IF(OR(AND(G427="依頼しなかった",J427&lt;&gt;"未依頼"),AND(G427="依頼した",OR(F427="",J427="未依頼"))),"要確認：依頼と回答の矛盾",IF(OR(AND(ISNUMBER(C427),ISNUMBER(D427),D427&lt;C427),AND(ISNUMBER(E427),E427&lt;0)),"要確認：必要時間・隻数",IF(OR(P427="未確認",G427="未確認",J427="未確認"),"要確認：未確認を含む","確認済")))))</f>
        <v/>
      </c>
    </row>
    <row r="428" spans="1:19" ht="24.95" customHeight="1" x14ac:dyDescent="0.2">
      <c r="A428" s="20"/>
      <c r="B428" s="7"/>
      <c r="C428" s="23"/>
      <c r="D428" s="23"/>
      <c r="E428" s="7"/>
      <c r="F428" s="7"/>
      <c r="G428" s="7"/>
      <c r="H428" s="23"/>
      <c r="I428" s="23"/>
      <c r="J428" s="7"/>
      <c r="K428" s="7"/>
      <c r="L428" s="7"/>
      <c r="M428" s="7"/>
      <c r="N428" s="7"/>
      <c r="O428" s="7"/>
      <c r="P428" s="7"/>
      <c r="Q428" s="7"/>
      <c r="R428" s="10" t="str">
        <f>IF(B428="","",IF(ISNUMBER(A428),YEAR(A428)-IF(MONTH(A428)&lt;4,1,0),""))</f>
        <v/>
      </c>
      <c r="S428" s="10" t="str">
        <f>IF(B428="","",IF(OR(NOT(ISNUMBER(A428)),G428="",J428="",O428="",P428="",N428=""),"要確認：基本項目不足",IF(OR(AND(G428="依頼しなかった",J428&lt;&gt;"未依頼"),AND(G428="依頼した",OR(F428="",J428="未依頼"))),"要確認：依頼と回答の矛盾",IF(OR(AND(ISNUMBER(C428),ISNUMBER(D428),D428&lt;C428),AND(ISNUMBER(E428),E428&lt;0)),"要確認：必要時間・隻数",IF(OR(P428="未確認",G428="未確認",J428="未確認"),"要確認：未確認を含む","確認済")))))</f>
        <v/>
      </c>
    </row>
    <row r="429" spans="1:19" ht="24.95" customHeight="1" x14ac:dyDescent="0.2">
      <c r="A429" s="20"/>
      <c r="B429" s="7"/>
      <c r="C429" s="23"/>
      <c r="D429" s="23"/>
      <c r="E429" s="7"/>
      <c r="F429" s="7"/>
      <c r="G429" s="7"/>
      <c r="H429" s="23"/>
      <c r="I429" s="23"/>
      <c r="J429" s="7"/>
      <c r="K429" s="7"/>
      <c r="L429" s="7"/>
      <c r="M429" s="7"/>
      <c r="N429" s="7"/>
      <c r="O429" s="7"/>
      <c r="P429" s="7"/>
      <c r="Q429" s="7"/>
      <c r="R429" s="10" t="str">
        <f>IF(B429="","",IF(ISNUMBER(A429),YEAR(A429)-IF(MONTH(A429)&lt;4,1,0),""))</f>
        <v/>
      </c>
      <c r="S429" s="10" t="str">
        <f>IF(B429="","",IF(OR(NOT(ISNUMBER(A429)),G429="",J429="",O429="",P429="",N429=""),"要確認：基本項目不足",IF(OR(AND(G429="依頼しなかった",J429&lt;&gt;"未依頼"),AND(G429="依頼した",OR(F429="",J429="未依頼"))),"要確認：依頼と回答の矛盾",IF(OR(AND(ISNUMBER(C429),ISNUMBER(D429),D429&lt;C429),AND(ISNUMBER(E429),E429&lt;0)),"要確認：必要時間・隻数",IF(OR(P429="未確認",G429="未確認",J429="未確認"),"要確認：未確認を含む","確認済")))))</f>
        <v/>
      </c>
    </row>
    <row r="430" spans="1:19" ht="24.95" customHeight="1" x14ac:dyDescent="0.2">
      <c r="A430" s="20"/>
      <c r="B430" s="7"/>
      <c r="C430" s="23"/>
      <c r="D430" s="23"/>
      <c r="E430" s="7"/>
      <c r="F430" s="7"/>
      <c r="G430" s="7"/>
      <c r="H430" s="23"/>
      <c r="I430" s="23"/>
      <c r="J430" s="7"/>
      <c r="K430" s="7"/>
      <c r="L430" s="7"/>
      <c r="M430" s="7"/>
      <c r="N430" s="7"/>
      <c r="O430" s="7"/>
      <c r="P430" s="7"/>
      <c r="Q430" s="7"/>
      <c r="R430" s="10" t="str">
        <f>IF(B430="","",IF(ISNUMBER(A430),YEAR(A430)-IF(MONTH(A430)&lt;4,1,0),""))</f>
        <v/>
      </c>
      <c r="S430" s="10" t="str">
        <f>IF(B430="","",IF(OR(NOT(ISNUMBER(A430)),G430="",J430="",O430="",P430="",N430=""),"要確認：基本項目不足",IF(OR(AND(G430="依頼しなかった",J430&lt;&gt;"未依頼"),AND(G430="依頼した",OR(F430="",J430="未依頼"))),"要確認：依頼と回答の矛盾",IF(OR(AND(ISNUMBER(C430),ISNUMBER(D430),D430&lt;C430),AND(ISNUMBER(E430),E430&lt;0)),"要確認：必要時間・隻数",IF(OR(P430="未確認",G430="未確認",J430="未確認"),"要確認：未確認を含む","確認済")))))</f>
        <v/>
      </c>
    </row>
    <row r="431" spans="1:19" ht="24.95" customHeight="1" x14ac:dyDescent="0.2">
      <c r="A431" s="20"/>
      <c r="B431" s="7"/>
      <c r="C431" s="23"/>
      <c r="D431" s="23"/>
      <c r="E431" s="7"/>
      <c r="F431" s="7"/>
      <c r="G431" s="7"/>
      <c r="H431" s="23"/>
      <c r="I431" s="23"/>
      <c r="J431" s="7"/>
      <c r="K431" s="7"/>
      <c r="L431" s="7"/>
      <c r="M431" s="7"/>
      <c r="N431" s="7"/>
      <c r="O431" s="7"/>
      <c r="P431" s="7"/>
      <c r="Q431" s="7"/>
      <c r="R431" s="10" t="str">
        <f>IF(B431="","",IF(ISNUMBER(A431),YEAR(A431)-IF(MONTH(A431)&lt;4,1,0),""))</f>
        <v/>
      </c>
      <c r="S431" s="10" t="str">
        <f>IF(B431="","",IF(OR(NOT(ISNUMBER(A431)),G431="",J431="",O431="",P431="",N431=""),"要確認：基本項目不足",IF(OR(AND(G431="依頼しなかった",J431&lt;&gt;"未依頼"),AND(G431="依頼した",OR(F431="",J431="未依頼"))),"要確認：依頼と回答の矛盾",IF(OR(AND(ISNUMBER(C431),ISNUMBER(D431),D431&lt;C431),AND(ISNUMBER(E431),E431&lt;0)),"要確認：必要時間・隻数",IF(OR(P431="未確認",G431="未確認",J431="未確認"),"要確認：未確認を含む","確認済")))))</f>
        <v/>
      </c>
    </row>
    <row r="432" spans="1:19" ht="24.95" customHeight="1" x14ac:dyDescent="0.2">
      <c r="A432" s="20"/>
      <c r="B432" s="7"/>
      <c r="C432" s="23"/>
      <c r="D432" s="23"/>
      <c r="E432" s="7"/>
      <c r="F432" s="7"/>
      <c r="G432" s="7"/>
      <c r="H432" s="23"/>
      <c r="I432" s="23"/>
      <c r="J432" s="7"/>
      <c r="K432" s="7"/>
      <c r="L432" s="7"/>
      <c r="M432" s="7"/>
      <c r="N432" s="7"/>
      <c r="O432" s="7"/>
      <c r="P432" s="7"/>
      <c r="Q432" s="7"/>
      <c r="R432" s="10" t="str">
        <f>IF(B432="","",IF(ISNUMBER(A432),YEAR(A432)-IF(MONTH(A432)&lt;4,1,0),""))</f>
        <v/>
      </c>
      <c r="S432" s="10" t="str">
        <f>IF(B432="","",IF(OR(NOT(ISNUMBER(A432)),G432="",J432="",O432="",P432="",N432=""),"要確認：基本項目不足",IF(OR(AND(G432="依頼しなかった",J432&lt;&gt;"未依頼"),AND(G432="依頼した",OR(F432="",J432="未依頼"))),"要確認：依頼と回答の矛盾",IF(OR(AND(ISNUMBER(C432),ISNUMBER(D432),D432&lt;C432),AND(ISNUMBER(E432),E432&lt;0)),"要確認：必要時間・隻数",IF(OR(P432="未確認",G432="未確認",J432="未確認"),"要確認：未確認を含む","確認済")))))</f>
        <v/>
      </c>
    </row>
    <row r="433" spans="1:19" ht="24.95" customHeight="1" x14ac:dyDescent="0.2">
      <c r="A433" s="20"/>
      <c r="B433" s="7"/>
      <c r="C433" s="23"/>
      <c r="D433" s="23"/>
      <c r="E433" s="7"/>
      <c r="F433" s="7"/>
      <c r="G433" s="7"/>
      <c r="H433" s="23"/>
      <c r="I433" s="23"/>
      <c r="J433" s="7"/>
      <c r="K433" s="7"/>
      <c r="L433" s="7"/>
      <c r="M433" s="7"/>
      <c r="N433" s="7"/>
      <c r="O433" s="7"/>
      <c r="P433" s="7"/>
      <c r="Q433" s="7"/>
      <c r="R433" s="10" t="str">
        <f>IF(B433="","",IF(ISNUMBER(A433),YEAR(A433)-IF(MONTH(A433)&lt;4,1,0),""))</f>
        <v/>
      </c>
      <c r="S433" s="10" t="str">
        <f>IF(B433="","",IF(OR(NOT(ISNUMBER(A433)),G433="",J433="",O433="",P433="",N433=""),"要確認：基本項目不足",IF(OR(AND(G433="依頼しなかった",J433&lt;&gt;"未依頼"),AND(G433="依頼した",OR(F433="",J433="未依頼"))),"要確認：依頼と回答の矛盾",IF(OR(AND(ISNUMBER(C433),ISNUMBER(D433),D433&lt;C433),AND(ISNUMBER(E433),E433&lt;0)),"要確認：必要時間・隻数",IF(OR(P433="未確認",G433="未確認",J433="未確認"),"要確認：未確認を含む","確認済")))))</f>
        <v/>
      </c>
    </row>
    <row r="434" spans="1:19" ht="24.95" customHeight="1" x14ac:dyDescent="0.2">
      <c r="A434" s="20"/>
      <c r="B434" s="7"/>
      <c r="C434" s="23"/>
      <c r="D434" s="23"/>
      <c r="E434" s="7"/>
      <c r="F434" s="7"/>
      <c r="G434" s="7"/>
      <c r="H434" s="23"/>
      <c r="I434" s="23"/>
      <c r="J434" s="7"/>
      <c r="K434" s="7"/>
      <c r="L434" s="7"/>
      <c r="M434" s="7"/>
      <c r="N434" s="7"/>
      <c r="O434" s="7"/>
      <c r="P434" s="7"/>
      <c r="Q434" s="7"/>
      <c r="R434" s="10" t="str">
        <f>IF(B434="","",IF(ISNUMBER(A434),YEAR(A434)-IF(MONTH(A434)&lt;4,1,0),""))</f>
        <v/>
      </c>
      <c r="S434" s="10" t="str">
        <f>IF(B434="","",IF(OR(NOT(ISNUMBER(A434)),G434="",J434="",O434="",P434="",N434=""),"要確認：基本項目不足",IF(OR(AND(G434="依頼しなかった",J434&lt;&gt;"未依頼"),AND(G434="依頼した",OR(F434="",J434="未依頼"))),"要確認：依頼と回答の矛盾",IF(OR(AND(ISNUMBER(C434),ISNUMBER(D434),D434&lt;C434),AND(ISNUMBER(E434),E434&lt;0)),"要確認：必要時間・隻数",IF(OR(P434="未確認",G434="未確認",J434="未確認"),"要確認：未確認を含む","確認済")))))</f>
        <v/>
      </c>
    </row>
    <row r="435" spans="1:19" ht="24.95" customHeight="1" x14ac:dyDescent="0.2">
      <c r="A435" s="20"/>
      <c r="B435" s="7"/>
      <c r="C435" s="23"/>
      <c r="D435" s="23"/>
      <c r="E435" s="7"/>
      <c r="F435" s="7"/>
      <c r="G435" s="7"/>
      <c r="H435" s="23"/>
      <c r="I435" s="23"/>
      <c r="J435" s="7"/>
      <c r="K435" s="7"/>
      <c r="L435" s="7"/>
      <c r="M435" s="7"/>
      <c r="N435" s="7"/>
      <c r="O435" s="7"/>
      <c r="P435" s="7"/>
      <c r="Q435" s="7"/>
      <c r="R435" s="10" t="str">
        <f>IF(B435="","",IF(ISNUMBER(A435),YEAR(A435)-IF(MONTH(A435)&lt;4,1,0),""))</f>
        <v/>
      </c>
      <c r="S435" s="10" t="str">
        <f>IF(B435="","",IF(OR(NOT(ISNUMBER(A435)),G435="",J435="",O435="",P435="",N435=""),"要確認：基本項目不足",IF(OR(AND(G435="依頼しなかった",J435&lt;&gt;"未依頼"),AND(G435="依頼した",OR(F435="",J435="未依頼"))),"要確認：依頼と回答の矛盾",IF(OR(AND(ISNUMBER(C435),ISNUMBER(D435),D435&lt;C435),AND(ISNUMBER(E435),E435&lt;0)),"要確認：必要時間・隻数",IF(OR(P435="未確認",G435="未確認",J435="未確認"),"要確認：未確認を含む","確認済")))))</f>
        <v/>
      </c>
    </row>
    <row r="436" spans="1:19" ht="24.95" customHeight="1" x14ac:dyDescent="0.2">
      <c r="A436" s="20"/>
      <c r="B436" s="7"/>
      <c r="C436" s="23"/>
      <c r="D436" s="23"/>
      <c r="E436" s="7"/>
      <c r="F436" s="7"/>
      <c r="G436" s="7"/>
      <c r="H436" s="23"/>
      <c r="I436" s="23"/>
      <c r="J436" s="7"/>
      <c r="K436" s="7"/>
      <c r="L436" s="7"/>
      <c r="M436" s="7"/>
      <c r="N436" s="7"/>
      <c r="O436" s="7"/>
      <c r="P436" s="7"/>
      <c r="Q436" s="7"/>
      <c r="R436" s="10" t="str">
        <f>IF(B436="","",IF(ISNUMBER(A436),YEAR(A436)-IF(MONTH(A436)&lt;4,1,0),""))</f>
        <v/>
      </c>
      <c r="S436" s="10" t="str">
        <f>IF(B436="","",IF(OR(NOT(ISNUMBER(A436)),G436="",J436="",O436="",P436="",N436=""),"要確認：基本項目不足",IF(OR(AND(G436="依頼しなかった",J436&lt;&gt;"未依頼"),AND(G436="依頼した",OR(F436="",J436="未依頼"))),"要確認：依頼と回答の矛盾",IF(OR(AND(ISNUMBER(C436),ISNUMBER(D436),D436&lt;C436),AND(ISNUMBER(E436),E436&lt;0)),"要確認：必要時間・隻数",IF(OR(P436="未確認",G436="未確認",J436="未確認"),"要確認：未確認を含む","確認済")))))</f>
        <v/>
      </c>
    </row>
    <row r="437" spans="1:19" ht="24.95" customHeight="1" x14ac:dyDescent="0.2">
      <c r="A437" s="20"/>
      <c r="B437" s="7"/>
      <c r="C437" s="23"/>
      <c r="D437" s="23"/>
      <c r="E437" s="7"/>
      <c r="F437" s="7"/>
      <c r="G437" s="7"/>
      <c r="H437" s="23"/>
      <c r="I437" s="23"/>
      <c r="J437" s="7"/>
      <c r="K437" s="7"/>
      <c r="L437" s="7"/>
      <c r="M437" s="7"/>
      <c r="N437" s="7"/>
      <c r="O437" s="7"/>
      <c r="P437" s="7"/>
      <c r="Q437" s="7"/>
      <c r="R437" s="10" t="str">
        <f>IF(B437="","",IF(ISNUMBER(A437),YEAR(A437)-IF(MONTH(A437)&lt;4,1,0),""))</f>
        <v/>
      </c>
      <c r="S437" s="10" t="str">
        <f>IF(B437="","",IF(OR(NOT(ISNUMBER(A437)),G437="",J437="",O437="",P437="",N437=""),"要確認：基本項目不足",IF(OR(AND(G437="依頼しなかった",J437&lt;&gt;"未依頼"),AND(G437="依頼した",OR(F437="",J437="未依頼"))),"要確認：依頼と回答の矛盾",IF(OR(AND(ISNUMBER(C437),ISNUMBER(D437),D437&lt;C437),AND(ISNUMBER(E437),E437&lt;0)),"要確認：必要時間・隻数",IF(OR(P437="未確認",G437="未確認",J437="未確認"),"要確認：未確認を含む","確認済")))))</f>
        <v/>
      </c>
    </row>
    <row r="438" spans="1:19" ht="24.95" customHeight="1" x14ac:dyDescent="0.2">
      <c r="A438" s="20"/>
      <c r="B438" s="7"/>
      <c r="C438" s="23"/>
      <c r="D438" s="23"/>
      <c r="E438" s="7"/>
      <c r="F438" s="7"/>
      <c r="G438" s="7"/>
      <c r="H438" s="23"/>
      <c r="I438" s="23"/>
      <c r="J438" s="7"/>
      <c r="K438" s="7"/>
      <c r="L438" s="7"/>
      <c r="M438" s="7"/>
      <c r="N438" s="7"/>
      <c r="O438" s="7"/>
      <c r="P438" s="7"/>
      <c r="Q438" s="7"/>
      <c r="R438" s="10" t="str">
        <f>IF(B438="","",IF(ISNUMBER(A438),YEAR(A438)-IF(MONTH(A438)&lt;4,1,0),""))</f>
        <v/>
      </c>
      <c r="S438" s="10" t="str">
        <f>IF(B438="","",IF(OR(NOT(ISNUMBER(A438)),G438="",J438="",O438="",P438="",N438=""),"要確認：基本項目不足",IF(OR(AND(G438="依頼しなかった",J438&lt;&gt;"未依頼"),AND(G438="依頼した",OR(F438="",J438="未依頼"))),"要確認：依頼と回答の矛盾",IF(OR(AND(ISNUMBER(C438),ISNUMBER(D438),D438&lt;C438),AND(ISNUMBER(E438),E438&lt;0)),"要確認：必要時間・隻数",IF(OR(P438="未確認",G438="未確認",J438="未確認"),"要確認：未確認を含む","確認済")))))</f>
        <v/>
      </c>
    </row>
    <row r="439" spans="1:19" ht="24.95" customHeight="1" x14ac:dyDescent="0.2">
      <c r="A439" s="20"/>
      <c r="B439" s="7"/>
      <c r="C439" s="23"/>
      <c r="D439" s="23"/>
      <c r="E439" s="7"/>
      <c r="F439" s="7"/>
      <c r="G439" s="7"/>
      <c r="H439" s="23"/>
      <c r="I439" s="23"/>
      <c r="J439" s="7"/>
      <c r="K439" s="7"/>
      <c r="L439" s="7"/>
      <c r="M439" s="7"/>
      <c r="N439" s="7"/>
      <c r="O439" s="7"/>
      <c r="P439" s="7"/>
      <c r="Q439" s="7"/>
      <c r="R439" s="10" t="str">
        <f>IF(B439="","",IF(ISNUMBER(A439),YEAR(A439)-IF(MONTH(A439)&lt;4,1,0),""))</f>
        <v/>
      </c>
      <c r="S439" s="10" t="str">
        <f>IF(B439="","",IF(OR(NOT(ISNUMBER(A439)),G439="",J439="",O439="",P439="",N439=""),"要確認：基本項目不足",IF(OR(AND(G439="依頼しなかった",J439&lt;&gt;"未依頼"),AND(G439="依頼した",OR(F439="",J439="未依頼"))),"要確認：依頼と回答の矛盾",IF(OR(AND(ISNUMBER(C439),ISNUMBER(D439),D439&lt;C439),AND(ISNUMBER(E439),E439&lt;0)),"要確認：必要時間・隻数",IF(OR(P439="未確認",G439="未確認",J439="未確認"),"要確認：未確認を含む","確認済")))))</f>
        <v/>
      </c>
    </row>
    <row r="440" spans="1:19" ht="24.95" customHeight="1" x14ac:dyDescent="0.2">
      <c r="A440" s="20"/>
      <c r="B440" s="7"/>
      <c r="C440" s="23"/>
      <c r="D440" s="23"/>
      <c r="E440" s="7"/>
      <c r="F440" s="7"/>
      <c r="G440" s="7"/>
      <c r="H440" s="23"/>
      <c r="I440" s="23"/>
      <c r="J440" s="7"/>
      <c r="K440" s="7"/>
      <c r="L440" s="7"/>
      <c r="M440" s="7"/>
      <c r="N440" s="7"/>
      <c r="O440" s="7"/>
      <c r="P440" s="7"/>
      <c r="Q440" s="7"/>
      <c r="R440" s="10" t="str">
        <f>IF(B440="","",IF(ISNUMBER(A440),YEAR(A440)-IF(MONTH(A440)&lt;4,1,0),""))</f>
        <v/>
      </c>
      <c r="S440" s="10" t="str">
        <f>IF(B440="","",IF(OR(NOT(ISNUMBER(A440)),G440="",J440="",O440="",P440="",N440=""),"要確認：基本項目不足",IF(OR(AND(G440="依頼しなかった",J440&lt;&gt;"未依頼"),AND(G440="依頼した",OR(F440="",J440="未依頼"))),"要確認：依頼と回答の矛盾",IF(OR(AND(ISNUMBER(C440),ISNUMBER(D440),D440&lt;C440),AND(ISNUMBER(E440),E440&lt;0)),"要確認：必要時間・隻数",IF(OR(P440="未確認",G440="未確認",J440="未確認"),"要確認：未確認を含む","確認済")))))</f>
        <v/>
      </c>
    </row>
    <row r="441" spans="1:19" ht="24.95" customHeight="1" x14ac:dyDescent="0.2">
      <c r="A441" s="20"/>
      <c r="B441" s="7"/>
      <c r="C441" s="23"/>
      <c r="D441" s="23"/>
      <c r="E441" s="7"/>
      <c r="F441" s="7"/>
      <c r="G441" s="7"/>
      <c r="H441" s="23"/>
      <c r="I441" s="23"/>
      <c r="J441" s="7"/>
      <c r="K441" s="7"/>
      <c r="L441" s="7"/>
      <c r="M441" s="7"/>
      <c r="N441" s="7"/>
      <c r="O441" s="7"/>
      <c r="P441" s="7"/>
      <c r="Q441" s="7"/>
      <c r="R441" s="10" t="str">
        <f>IF(B441="","",IF(ISNUMBER(A441),YEAR(A441)-IF(MONTH(A441)&lt;4,1,0),""))</f>
        <v/>
      </c>
      <c r="S441" s="10" t="str">
        <f>IF(B441="","",IF(OR(NOT(ISNUMBER(A441)),G441="",J441="",O441="",P441="",N441=""),"要確認：基本項目不足",IF(OR(AND(G441="依頼しなかった",J441&lt;&gt;"未依頼"),AND(G441="依頼した",OR(F441="",J441="未依頼"))),"要確認：依頼と回答の矛盾",IF(OR(AND(ISNUMBER(C441),ISNUMBER(D441),D441&lt;C441),AND(ISNUMBER(E441),E441&lt;0)),"要確認：必要時間・隻数",IF(OR(P441="未確認",G441="未確認",J441="未確認"),"要確認：未確認を含む","確認済")))))</f>
        <v/>
      </c>
    </row>
    <row r="442" spans="1:19" ht="24.95" customHeight="1" x14ac:dyDescent="0.2">
      <c r="A442" s="20"/>
      <c r="B442" s="7"/>
      <c r="C442" s="23"/>
      <c r="D442" s="23"/>
      <c r="E442" s="7"/>
      <c r="F442" s="7"/>
      <c r="G442" s="7"/>
      <c r="H442" s="23"/>
      <c r="I442" s="23"/>
      <c r="J442" s="7"/>
      <c r="K442" s="7"/>
      <c r="L442" s="7"/>
      <c r="M442" s="7"/>
      <c r="N442" s="7"/>
      <c r="O442" s="7"/>
      <c r="P442" s="7"/>
      <c r="Q442" s="7"/>
      <c r="R442" s="10" t="str">
        <f>IF(B442="","",IF(ISNUMBER(A442),YEAR(A442)-IF(MONTH(A442)&lt;4,1,0),""))</f>
        <v/>
      </c>
      <c r="S442" s="10" t="str">
        <f>IF(B442="","",IF(OR(NOT(ISNUMBER(A442)),G442="",J442="",O442="",P442="",N442=""),"要確認：基本項目不足",IF(OR(AND(G442="依頼しなかった",J442&lt;&gt;"未依頼"),AND(G442="依頼した",OR(F442="",J442="未依頼"))),"要確認：依頼と回答の矛盾",IF(OR(AND(ISNUMBER(C442),ISNUMBER(D442),D442&lt;C442),AND(ISNUMBER(E442),E442&lt;0)),"要確認：必要時間・隻数",IF(OR(P442="未確認",G442="未確認",J442="未確認"),"要確認：未確認を含む","確認済")))))</f>
        <v/>
      </c>
    </row>
    <row r="443" spans="1:19" ht="24.95" customHeight="1" x14ac:dyDescent="0.2">
      <c r="A443" s="20"/>
      <c r="B443" s="7"/>
      <c r="C443" s="23"/>
      <c r="D443" s="23"/>
      <c r="E443" s="7"/>
      <c r="F443" s="7"/>
      <c r="G443" s="7"/>
      <c r="H443" s="23"/>
      <c r="I443" s="23"/>
      <c r="J443" s="7"/>
      <c r="K443" s="7"/>
      <c r="L443" s="7"/>
      <c r="M443" s="7"/>
      <c r="N443" s="7"/>
      <c r="O443" s="7"/>
      <c r="P443" s="7"/>
      <c r="Q443" s="7"/>
      <c r="R443" s="10" t="str">
        <f>IF(B443="","",IF(ISNUMBER(A443),YEAR(A443)-IF(MONTH(A443)&lt;4,1,0),""))</f>
        <v/>
      </c>
      <c r="S443" s="10" t="str">
        <f>IF(B443="","",IF(OR(NOT(ISNUMBER(A443)),G443="",J443="",O443="",P443="",N443=""),"要確認：基本項目不足",IF(OR(AND(G443="依頼しなかった",J443&lt;&gt;"未依頼"),AND(G443="依頼した",OR(F443="",J443="未依頼"))),"要確認：依頼と回答の矛盾",IF(OR(AND(ISNUMBER(C443),ISNUMBER(D443),D443&lt;C443),AND(ISNUMBER(E443),E443&lt;0)),"要確認：必要時間・隻数",IF(OR(P443="未確認",G443="未確認",J443="未確認"),"要確認：未確認を含む","確認済")))))</f>
        <v/>
      </c>
    </row>
    <row r="444" spans="1:19" ht="24.95" customHeight="1" x14ac:dyDescent="0.2">
      <c r="A444" s="20"/>
      <c r="B444" s="7"/>
      <c r="C444" s="23"/>
      <c r="D444" s="23"/>
      <c r="E444" s="7"/>
      <c r="F444" s="7"/>
      <c r="G444" s="7"/>
      <c r="H444" s="23"/>
      <c r="I444" s="23"/>
      <c r="J444" s="7"/>
      <c r="K444" s="7"/>
      <c r="L444" s="7"/>
      <c r="M444" s="7"/>
      <c r="N444" s="7"/>
      <c r="O444" s="7"/>
      <c r="P444" s="7"/>
      <c r="Q444" s="7"/>
      <c r="R444" s="10" t="str">
        <f>IF(B444="","",IF(ISNUMBER(A444),YEAR(A444)-IF(MONTH(A444)&lt;4,1,0),""))</f>
        <v/>
      </c>
      <c r="S444" s="10" t="str">
        <f>IF(B444="","",IF(OR(NOT(ISNUMBER(A444)),G444="",J444="",O444="",P444="",N444=""),"要確認：基本項目不足",IF(OR(AND(G444="依頼しなかった",J444&lt;&gt;"未依頼"),AND(G444="依頼した",OR(F444="",J444="未依頼"))),"要確認：依頼と回答の矛盾",IF(OR(AND(ISNUMBER(C444),ISNUMBER(D444),D444&lt;C444),AND(ISNUMBER(E444),E444&lt;0)),"要確認：必要時間・隻数",IF(OR(P444="未確認",G444="未確認",J444="未確認"),"要確認：未確認を含む","確認済")))))</f>
        <v/>
      </c>
    </row>
    <row r="445" spans="1:19" ht="24.95" customHeight="1" x14ac:dyDescent="0.2">
      <c r="A445" s="20"/>
      <c r="B445" s="7"/>
      <c r="C445" s="23"/>
      <c r="D445" s="23"/>
      <c r="E445" s="7"/>
      <c r="F445" s="7"/>
      <c r="G445" s="7"/>
      <c r="H445" s="23"/>
      <c r="I445" s="23"/>
      <c r="J445" s="7"/>
      <c r="K445" s="7"/>
      <c r="L445" s="7"/>
      <c r="M445" s="7"/>
      <c r="N445" s="7"/>
      <c r="O445" s="7"/>
      <c r="P445" s="7"/>
      <c r="Q445" s="7"/>
      <c r="R445" s="10" t="str">
        <f>IF(B445="","",IF(ISNUMBER(A445),YEAR(A445)-IF(MONTH(A445)&lt;4,1,0),""))</f>
        <v/>
      </c>
      <c r="S445" s="10" t="str">
        <f>IF(B445="","",IF(OR(NOT(ISNUMBER(A445)),G445="",J445="",O445="",P445="",N445=""),"要確認：基本項目不足",IF(OR(AND(G445="依頼しなかった",J445&lt;&gt;"未依頼"),AND(G445="依頼した",OR(F445="",J445="未依頼"))),"要確認：依頼と回答の矛盾",IF(OR(AND(ISNUMBER(C445),ISNUMBER(D445),D445&lt;C445),AND(ISNUMBER(E445),E445&lt;0)),"要確認：必要時間・隻数",IF(OR(P445="未確認",G445="未確認",J445="未確認"),"要確認：未確認を含む","確認済")))))</f>
        <v/>
      </c>
    </row>
    <row r="446" spans="1:19" ht="24.95" customHeight="1" x14ac:dyDescent="0.2">
      <c r="A446" s="20"/>
      <c r="B446" s="7"/>
      <c r="C446" s="23"/>
      <c r="D446" s="23"/>
      <c r="E446" s="7"/>
      <c r="F446" s="7"/>
      <c r="G446" s="7"/>
      <c r="H446" s="23"/>
      <c r="I446" s="23"/>
      <c r="J446" s="7"/>
      <c r="K446" s="7"/>
      <c r="L446" s="7"/>
      <c r="M446" s="7"/>
      <c r="N446" s="7"/>
      <c r="O446" s="7"/>
      <c r="P446" s="7"/>
      <c r="Q446" s="7"/>
      <c r="R446" s="10" t="str">
        <f>IF(B446="","",IF(ISNUMBER(A446),YEAR(A446)-IF(MONTH(A446)&lt;4,1,0),""))</f>
        <v/>
      </c>
      <c r="S446" s="10" t="str">
        <f>IF(B446="","",IF(OR(NOT(ISNUMBER(A446)),G446="",J446="",O446="",P446="",N446=""),"要確認：基本項目不足",IF(OR(AND(G446="依頼しなかった",J446&lt;&gt;"未依頼"),AND(G446="依頼した",OR(F446="",J446="未依頼"))),"要確認：依頼と回答の矛盾",IF(OR(AND(ISNUMBER(C446),ISNUMBER(D446),D446&lt;C446),AND(ISNUMBER(E446),E446&lt;0)),"要確認：必要時間・隻数",IF(OR(P446="未確認",G446="未確認",J446="未確認"),"要確認：未確認を含む","確認済")))))</f>
        <v/>
      </c>
    </row>
    <row r="447" spans="1:19" ht="24.95" customHeight="1" x14ac:dyDescent="0.2">
      <c r="A447" s="20"/>
      <c r="B447" s="7"/>
      <c r="C447" s="23"/>
      <c r="D447" s="23"/>
      <c r="E447" s="7"/>
      <c r="F447" s="7"/>
      <c r="G447" s="7"/>
      <c r="H447" s="23"/>
      <c r="I447" s="23"/>
      <c r="J447" s="7"/>
      <c r="K447" s="7"/>
      <c r="L447" s="7"/>
      <c r="M447" s="7"/>
      <c r="N447" s="7"/>
      <c r="O447" s="7"/>
      <c r="P447" s="7"/>
      <c r="Q447" s="7"/>
      <c r="R447" s="10" t="str">
        <f>IF(B447="","",IF(ISNUMBER(A447),YEAR(A447)-IF(MONTH(A447)&lt;4,1,0),""))</f>
        <v/>
      </c>
      <c r="S447" s="10" t="str">
        <f>IF(B447="","",IF(OR(NOT(ISNUMBER(A447)),G447="",J447="",O447="",P447="",N447=""),"要確認：基本項目不足",IF(OR(AND(G447="依頼しなかった",J447&lt;&gt;"未依頼"),AND(G447="依頼した",OR(F447="",J447="未依頼"))),"要確認：依頼と回答の矛盾",IF(OR(AND(ISNUMBER(C447),ISNUMBER(D447),D447&lt;C447),AND(ISNUMBER(E447),E447&lt;0)),"要確認：必要時間・隻数",IF(OR(P447="未確認",G447="未確認",J447="未確認"),"要確認：未確認を含む","確認済")))))</f>
        <v/>
      </c>
    </row>
    <row r="448" spans="1:19" ht="24.95" customHeight="1" x14ac:dyDescent="0.2">
      <c r="A448" s="20"/>
      <c r="B448" s="7"/>
      <c r="C448" s="23"/>
      <c r="D448" s="23"/>
      <c r="E448" s="7"/>
      <c r="F448" s="7"/>
      <c r="G448" s="7"/>
      <c r="H448" s="23"/>
      <c r="I448" s="23"/>
      <c r="J448" s="7"/>
      <c r="K448" s="7"/>
      <c r="L448" s="7"/>
      <c r="M448" s="7"/>
      <c r="N448" s="7"/>
      <c r="O448" s="7"/>
      <c r="P448" s="7"/>
      <c r="Q448" s="7"/>
      <c r="R448" s="10" t="str">
        <f>IF(B448="","",IF(ISNUMBER(A448),YEAR(A448)-IF(MONTH(A448)&lt;4,1,0),""))</f>
        <v/>
      </c>
      <c r="S448" s="10" t="str">
        <f>IF(B448="","",IF(OR(NOT(ISNUMBER(A448)),G448="",J448="",O448="",P448="",N448=""),"要確認：基本項目不足",IF(OR(AND(G448="依頼しなかった",J448&lt;&gt;"未依頼"),AND(G448="依頼した",OR(F448="",J448="未依頼"))),"要確認：依頼と回答の矛盾",IF(OR(AND(ISNUMBER(C448),ISNUMBER(D448),D448&lt;C448),AND(ISNUMBER(E448),E448&lt;0)),"要確認：必要時間・隻数",IF(OR(P448="未確認",G448="未確認",J448="未確認"),"要確認：未確認を含む","確認済")))))</f>
        <v/>
      </c>
    </row>
    <row r="449" spans="1:19" ht="24.95" customHeight="1" x14ac:dyDescent="0.2">
      <c r="A449" s="20"/>
      <c r="B449" s="7"/>
      <c r="C449" s="23"/>
      <c r="D449" s="23"/>
      <c r="E449" s="7"/>
      <c r="F449" s="7"/>
      <c r="G449" s="7"/>
      <c r="H449" s="23"/>
      <c r="I449" s="23"/>
      <c r="J449" s="7"/>
      <c r="K449" s="7"/>
      <c r="L449" s="7"/>
      <c r="M449" s="7"/>
      <c r="N449" s="7"/>
      <c r="O449" s="7"/>
      <c r="P449" s="7"/>
      <c r="Q449" s="7"/>
      <c r="R449" s="10" t="str">
        <f>IF(B449="","",IF(ISNUMBER(A449),YEAR(A449)-IF(MONTH(A449)&lt;4,1,0),""))</f>
        <v/>
      </c>
      <c r="S449" s="10" t="str">
        <f>IF(B449="","",IF(OR(NOT(ISNUMBER(A449)),G449="",J449="",O449="",P449="",N449=""),"要確認：基本項目不足",IF(OR(AND(G449="依頼しなかった",J449&lt;&gt;"未依頼"),AND(G449="依頼した",OR(F449="",J449="未依頼"))),"要確認：依頼と回答の矛盾",IF(OR(AND(ISNUMBER(C449),ISNUMBER(D449),D449&lt;C449),AND(ISNUMBER(E449),E449&lt;0)),"要確認：必要時間・隻数",IF(OR(P449="未確認",G449="未確認",J449="未確認"),"要確認：未確認を含む","確認済")))))</f>
        <v/>
      </c>
    </row>
    <row r="450" spans="1:19" ht="24.95" customHeight="1" x14ac:dyDescent="0.2">
      <c r="A450" s="20"/>
      <c r="B450" s="7"/>
      <c r="C450" s="23"/>
      <c r="D450" s="23"/>
      <c r="E450" s="7"/>
      <c r="F450" s="7"/>
      <c r="G450" s="7"/>
      <c r="H450" s="23"/>
      <c r="I450" s="23"/>
      <c r="J450" s="7"/>
      <c r="K450" s="7"/>
      <c r="L450" s="7"/>
      <c r="M450" s="7"/>
      <c r="N450" s="7"/>
      <c r="O450" s="7"/>
      <c r="P450" s="7"/>
      <c r="Q450" s="7"/>
      <c r="R450" s="10" t="str">
        <f>IF(B450="","",IF(ISNUMBER(A450),YEAR(A450)-IF(MONTH(A450)&lt;4,1,0),""))</f>
        <v/>
      </c>
      <c r="S450" s="10" t="str">
        <f>IF(B450="","",IF(OR(NOT(ISNUMBER(A450)),G450="",J450="",O450="",P450="",N450=""),"要確認：基本項目不足",IF(OR(AND(G450="依頼しなかった",J450&lt;&gt;"未依頼"),AND(G450="依頼した",OR(F450="",J450="未依頼"))),"要確認：依頼と回答の矛盾",IF(OR(AND(ISNUMBER(C450),ISNUMBER(D450),D450&lt;C450),AND(ISNUMBER(E450),E450&lt;0)),"要確認：必要時間・隻数",IF(OR(P450="未確認",G450="未確認",J450="未確認"),"要確認：未確認を含む","確認済")))))</f>
        <v/>
      </c>
    </row>
    <row r="451" spans="1:19" ht="24.95" customHeight="1" x14ac:dyDescent="0.2">
      <c r="A451" s="20"/>
      <c r="B451" s="7"/>
      <c r="C451" s="23"/>
      <c r="D451" s="23"/>
      <c r="E451" s="7"/>
      <c r="F451" s="7"/>
      <c r="G451" s="7"/>
      <c r="H451" s="23"/>
      <c r="I451" s="23"/>
      <c r="J451" s="7"/>
      <c r="K451" s="7"/>
      <c r="L451" s="7"/>
      <c r="M451" s="7"/>
      <c r="N451" s="7"/>
      <c r="O451" s="7"/>
      <c r="P451" s="7"/>
      <c r="Q451" s="7"/>
      <c r="R451" s="10" t="str">
        <f>IF(B451="","",IF(ISNUMBER(A451),YEAR(A451)-IF(MONTH(A451)&lt;4,1,0),""))</f>
        <v/>
      </c>
      <c r="S451" s="10" t="str">
        <f>IF(B451="","",IF(OR(NOT(ISNUMBER(A451)),G451="",J451="",O451="",P451="",N451=""),"要確認：基本項目不足",IF(OR(AND(G451="依頼しなかった",J451&lt;&gt;"未依頼"),AND(G451="依頼した",OR(F451="",J451="未依頼"))),"要確認：依頼と回答の矛盾",IF(OR(AND(ISNUMBER(C451),ISNUMBER(D451),D451&lt;C451),AND(ISNUMBER(E451),E451&lt;0)),"要確認：必要時間・隻数",IF(OR(P451="未確認",G451="未確認",J451="未確認"),"要確認：未確認を含む","確認済")))))</f>
        <v/>
      </c>
    </row>
    <row r="452" spans="1:19" ht="24.95" customHeight="1" x14ac:dyDescent="0.2">
      <c r="A452" s="20"/>
      <c r="B452" s="7"/>
      <c r="C452" s="23"/>
      <c r="D452" s="23"/>
      <c r="E452" s="7"/>
      <c r="F452" s="7"/>
      <c r="G452" s="7"/>
      <c r="H452" s="23"/>
      <c r="I452" s="23"/>
      <c r="J452" s="7"/>
      <c r="K452" s="7"/>
      <c r="L452" s="7"/>
      <c r="M452" s="7"/>
      <c r="N452" s="7"/>
      <c r="O452" s="7"/>
      <c r="P452" s="7"/>
      <c r="Q452" s="7"/>
      <c r="R452" s="10" t="str">
        <f>IF(B452="","",IF(ISNUMBER(A452),YEAR(A452)-IF(MONTH(A452)&lt;4,1,0),""))</f>
        <v/>
      </c>
      <c r="S452" s="10" t="str">
        <f>IF(B452="","",IF(OR(NOT(ISNUMBER(A452)),G452="",J452="",O452="",P452="",N452=""),"要確認：基本項目不足",IF(OR(AND(G452="依頼しなかった",J452&lt;&gt;"未依頼"),AND(G452="依頼した",OR(F452="",J452="未依頼"))),"要確認：依頼と回答の矛盾",IF(OR(AND(ISNUMBER(C452),ISNUMBER(D452),D452&lt;C452),AND(ISNUMBER(E452),E452&lt;0)),"要確認：必要時間・隻数",IF(OR(P452="未確認",G452="未確認",J452="未確認"),"要確認：未確認を含む","確認済")))))</f>
        <v/>
      </c>
    </row>
    <row r="453" spans="1:19" ht="24.95" customHeight="1" x14ac:dyDescent="0.2">
      <c r="A453" s="20"/>
      <c r="B453" s="7"/>
      <c r="C453" s="23"/>
      <c r="D453" s="23"/>
      <c r="E453" s="7"/>
      <c r="F453" s="7"/>
      <c r="G453" s="7"/>
      <c r="H453" s="23"/>
      <c r="I453" s="23"/>
      <c r="J453" s="7"/>
      <c r="K453" s="7"/>
      <c r="L453" s="7"/>
      <c r="M453" s="7"/>
      <c r="N453" s="7"/>
      <c r="O453" s="7"/>
      <c r="P453" s="7"/>
      <c r="Q453" s="7"/>
      <c r="R453" s="10" t="str">
        <f>IF(B453="","",IF(ISNUMBER(A453),YEAR(A453)-IF(MONTH(A453)&lt;4,1,0),""))</f>
        <v/>
      </c>
      <c r="S453" s="10" t="str">
        <f>IF(B453="","",IF(OR(NOT(ISNUMBER(A453)),G453="",J453="",O453="",P453="",N453=""),"要確認：基本項目不足",IF(OR(AND(G453="依頼しなかった",J453&lt;&gt;"未依頼"),AND(G453="依頼した",OR(F453="",J453="未依頼"))),"要確認：依頼と回答の矛盾",IF(OR(AND(ISNUMBER(C453),ISNUMBER(D453),D453&lt;C453),AND(ISNUMBER(E453),E453&lt;0)),"要確認：必要時間・隻数",IF(OR(P453="未確認",G453="未確認",J453="未確認"),"要確認：未確認を含む","確認済")))))</f>
        <v/>
      </c>
    </row>
    <row r="454" spans="1:19" ht="24.95" customHeight="1" x14ac:dyDescent="0.2">
      <c r="A454" s="20"/>
      <c r="B454" s="7"/>
      <c r="C454" s="23"/>
      <c r="D454" s="23"/>
      <c r="E454" s="7"/>
      <c r="F454" s="7"/>
      <c r="G454" s="7"/>
      <c r="H454" s="23"/>
      <c r="I454" s="23"/>
      <c r="J454" s="7"/>
      <c r="K454" s="7"/>
      <c r="L454" s="7"/>
      <c r="M454" s="7"/>
      <c r="N454" s="7"/>
      <c r="O454" s="7"/>
      <c r="P454" s="7"/>
      <c r="Q454" s="7"/>
      <c r="R454" s="10" t="str">
        <f>IF(B454="","",IF(ISNUMBER(A454),YEAR(A454)-IF(MONTH(A454)&lt;4,1,0),""))</f>
        <v/>
      </c>
      <c r="S454" s="10" t="str">
        <f>IF(B454="","",IF(OR(NOT(ISNUMBER(A454)),G454="",J454="",O454="",P454="",N454=""),"要確認：基本項目不足",IF(OR(AND(G454="依頼しなかった",J454&lt;&gt;"未依頼"),AND(G454="依頼した",OR(F454="",J454="未依頼"))),"要確認：依頼と回答の矛盾",IF(OR(AND(ISNUMBER(C454),ISNUMBER(D454),D454&lt;C454),AND(ISNUMBER(E454),E454&lt;0)),"要確認：必要時間・隻数",IF(OR(P454="未確認",G454="未確認",J454="未確認"),"要確認：未確認を含む","確認済")))))</f>
        <v/>
      </c>
    </row>
    <row r="455" spans="1:19" ht="24.95" customHeight="1" x14ac:dyDescent="0.2">
      <c r="A455" s="20"/>
      <c r="B455" s="7"/>
      <c r="C455" s="23"/>
      <c r="D455" s="23"/>
      <c r="E455" s="7"/>
      <c r="F455" s="7"/>
      <c r="G455" s="7"/>
      <c r="H455" s="23"/>
      <c r="I455" s="23"/>
      <c r="J455" s="7"/>
      <c r="K455" s="7"/>
      <c r="L455" s="7"/>
      <c r="M455" s="7"/>
      <c r="N455" s="7"/>
      <c r="O455" s="7"/>
      <c r="P455" s="7"/>
      <c r="Q455" s="7"/>
      <c r="R455" s="10" t="str">
        <f>IF(B455="","",IF(ISNUMBER(A455),YEAR(A455)-IF(MONTH(A455)&lt;4,1,0),""))</f>
        <v/>
      </c>
      <c r="S455" s="10" t="str">
        <f>IF(B455="","",IF(OR(NOT(ISNUMBER(A455)),G455="",J455="",O455="",P455="",N455=""),"要確認：基本項目不足",IF(OR(AND(G455="依頼しなかった",J455&lt;&gt;"未依頼"),AND(G455="依頼した",OR(F455="",J455="未依頼"))),"要確認：依頼と回答の矛盾",IF(OR(AND(ISNUMBER(C455),ISNUMBER(D455),D455&lt;C455),AND(ISNUMBER(E455),E455&lt;0)),"要確認：必要時間・隻数",IF(OR(P455="未確認",G455="未確認",J455="未確認"),"要確認：未確認を含む","確認済")))))</f>
        <v/>
      </c>
    </row>
    <row r="456" spans="1:19" ht="24.95" customHeight="1" x14ac:dyDescent="0.2">
      <c r="A456" s="20"/>
      <c r="B456" s="7"/>
      <c r="C456" s="23"/>
      <c r="D456" s="23"/>
      <c r="E456" s="7"/>
      <c r="F456" s="7"/>
      <c r="G456" s="7"/>
      <c r="H456" s="23"/>
      <c r="I456" s="23"/>
      <c r="J456" s="7"/>
      <c r="K456" s="7"/>
      <c r="L456" s="7"/>
      <c r="M456" s="7"/>
      <c r="N456" s="7"/>
      <c r="O456" s="7"/>
      <c r="P456" s="7"/>
      <c r="Q456" s="7"/>
      <c r="R456" s="10" t="str">
        <f>IF(B456="","",IF(ISNUMBER(A456),YEAR(A456)-IF(MONTH(A456)&lt;4,1,0),""))</f>
        <v/>
      </c>
      <c r="S456" s="10" t="str">
        <f>IF(B456="","",IF(OR(NOT(ISNUMBER(A456)),G456="",J456="",O456="",P456="",N456=""),"要確認：基本項目不足",IF(OR(AND(G456="依頼しなかった",J456&lt;&gt;"未依頼"),AND(G456="依頼した",OR(F456="",J456="未依頼"))),"要確認：依頼と回答の矛盾",IF(OR(AND(ISNUMBER(C456),ISNUMBER(D456),D456&lt;C456),AND(ISNUMBER(E456),E456&lt;0)),"要確認：必要時間・隻数",IF(OR(P456="未確認",G456="未確認",J456="未確認"),"要確認：未確認を含む","確認済")))))</f>
        <v/>
      </c>
    </row>
    <row r="457" spans="1:19" ht="24.95" customHeight="1" x14ac:dyDescent="0.2">
      <c r="A457" s="20"/>
      <c r="B457" s="7"/>
      <c r="C457" s="23"/>
      <c r="D457" s="23"/>
      <c r="E457" s="7"/>
      <c r="F457" s="7"/>
      <c r="G457" s="7"/>
      <c r="H457" s="23"/>
      <c r="I457" s="23"/>
      <c r="J457" s="7"/>
      <c r="K457" s="7"/>
      <c r="L457" s="7"/>
      <c r="M457" s="7"/>
      <c r="N457" s="7"/>
      <c r="O457" s="7"/>
      <c r="P457" s="7"/>
      <c r="Q457" s="7"/>
      <c r="R457" s="10" t="str">
        <f>IF(B457="","",IF(ISNUMBER(A457),YEAR(A457)-IF(MONTH(A457)&lt;4,1,0),""))</f>
        <v/>
      </c>
      <c r="S457" s="10" t="str">
        <f>IF(B457="","",IF(OR(NOT(ISNUMBER(A457)),G457="",J457="",O457="",P457="",N457=""),"要確認：基本項目不足",IF(OR(AND(G457="依頼しなかった",J457&lt;&gt;"未依頼"),AND(G457="依頼した",OR(F457="",J457="未依頼"))),"要確認：依頼と回答の矛盾",IF(OR(AND(ISNUMBER(C457),ISNUMBER(D457),D457&lt;C457),AND(ISNUMBER(E457),E457&lt;0)),"要確認：必要時間・隻数",IF(OR(P457="未確認",G457="未確認",J457="未確認"),"要確認：未確認を含む","確認済")))))</f>
        <v/>
      </c>
    </row>
    <row r="458" spans="1:19" ht="24.95" customHeight="1" x14ac:dyDescent="0.2">
      <c r="A458" s="20"/>
      <c r="B458" s="7"/>
      <c r="C458" s="23"/>
      <c r="D458" s="23"/>
      <c r="E458" s="7"/>
      <c r="F458" s="7"/>
      <c r="G458" s="7"/>
      <c r="H458" s="23"/>
      <c r="I458" s="23"/>
      <c r="J458" s="7"/>
      <c r="K458" s="7"/>
      <c r="L458" s="7"/>
      <c r="M458" s="7"/>
      <c r="N458" s="7"/>
      <c r="O458" s="7"/>
      <c r="P458" s="7"/>
      <c r="Q458" s="7"/>
      <c r="R458" s="10" t="str">
        <f>IF(B458="","",IF(ISNUMBER(A458),YEAR(A458)-IF(MONTH(A458)&lt;4,1,0),""))</f>
        <v/>
      </c>
      <c r="S458" s="10" t="str">
        <f>IF(B458="","",IF(OR(NOT(ISNUMBER(A458)),G458="",J458="",O458="",P458="",N458=""),"要確認：基本項目不足",IF(OR(AND(G458="依頼しなかった",J458&lt;&gt;"未依頼"),AND(G458="依頼した",OR(F458="",J458="未依頼"))),"要確認：依頼と回答の矛盾",IF(OR(AND(ISNUMBER(C458),ISNUMBER(D458),D458&lt;C458),AND(ISNUMBER(E458),E458&lt;0)),"要確認：必要時間・隻数",IF(OR(P458="未確認",G458="未確認",J458="未確認"),"要確認：未確認を含む","確認済")))))</f>
        <v/>
      </c>
    </row>
    <row r="459" spans="1:19" ht="24.95" customHeight="1" x14ac:dyDescent="0.2">
      <c r="A459" s="20"/>
      <c r="B459" s="7"/>
      <c r="C459" s="23"/>
      <c r="D459" s="23"/>
      <c r="E459" s="7"/>
      <c r="F459" s="7"/>
      <c r="G459" s="7"/>
      <c r="H459" s="23"/>
      <c r="I459" s="23"/>
      <c r="J459" s="7"/>
      <c r="K459" s="7"/>
      <c r="L459" s="7"/>
      <c r="M459" s="7"/>
      <c r="N459" s="7"/>
      <c r="O459" s="7"/>
      <c r="P459" s="7"/>
      <c r="Q459" s="7"/>
      <c r="R459" s="10" t="str">
        <f>IF(B459="","",IF(ISNUMBER(A459),YEAR(A459)-IF(MONTH(A459)&lt;4,1,0),""))</f>
        <v/>
      </c>
      <c r="S459" s="10" t="str">
        <f>IF(B459="","",IF(OR(NOT(ISNUMBER(A459)),G459="",J459="",O459="",P459="",N459=""),"要確認：基本項目不足",IF(OR(AND(G459="依頼しなかった",J459&lt;&gt;"未依頼"),AND(G459="依頼した",OR(F459="",J459="未依頼"))),"要確認：依頼と回答の矛盾",IF(OR(AND(ISNUMBER(C459),ISNUMBER(D459),D459&lt;C459),AND(ISNUMBER(E459),E459&lt;0)),"要確認：必要時間・隻数",IF(OR(P459="未確認",G459="未確認",J459="未確認"),"要確認：未確認を含む","確認済")))))</f>
        <v/>
      </c>
    </row>
    <row r="460" spans="1:19" ht="24.95" customHeight="1" x14ac:dyDescent="0.2">
      <c r="A460" s="20"/>
      <c r="B460" s="7"/>
      <c r="C460" s="23"/>
      <c r="D460" s="23"/>
      <c r="E460" s="7"/>
      <c r="F460" s="7"/>
      <c r="G460" s="7"/>
      <c r="H460" s="23"/>
      <c r="I460" s="23"/>
      <c r="J460" s="7"/>
      <c r="K460" s="7"/>
      <c r="L460" s="7"/>
      <c r="M460" s="7"/>
      <c r="N460" s="7"/>
      <c r="O460" s="7"/>
      <c r="P460" s="7"/>
      <c r="Q460" s="7"/>
      <c r="R460" s="10" t="str">
        <f>IF(B460="","",IF(ISNUMBER(A460),YEAR(A460)-IF(MONTH(A460)&lt;4,1,0),""))</f>
        <v/>
      </c>
      <c r="S460" s="10" t="str">
        <f>IF(B460="","",IF(OR(NOT(ISNUMBER(A460)),G460="",J460="",O460="",P460="",N460=""),"要確認：基本項目不足",IF(OR(AND(G460="依頼しなかった",J460&lt;&gt;"未依頼"),AND(G460="依頼した",OR(F460="",J460="未依頼"))),"要確認：依頼と回答の矛盾",IF(OR(AND(ISNUMBER(C460),ISNUMBER(D460),D460&lt;C460),AND(ISNUMBER(E460),E460&lt;0)),"要確認：必要時間・隻数",IF(OR(P460="未確認",G460="未確認",J460="未確認"),"要確認：未確認を含む","確認済")))))</f>
        <v/>
      </c>
    </row>
    <row r="461" spans="1:19" ht="24.95" customHeight="1" x14ac:dyDescent="0.2">
      <c r="A461" s="20"/>
      <c r="B461" s="7"/>
      <c r="C461" s="23"/>
      <c r="D461" s="23"/>
      <c r="E461" s="7"/>
      <c r="F461" s="7"/>
      <c r="G461" s="7"/>
      <c r="H461" s="23"/>
      <c r="I461" s="23"/>
      <c r="J461" s="7"/>
      <c r="K461" s="7"/>
      <c r="L461" s="7"/>
      <c r="M461" s="7"/>
      <c r="N461" s="7"/>
      <c r="O461" s="7"/>
      <c r="P461" s="7"/>
      <c r="Q461" s="7"/>
      <c r="R461" s="10" t="str">
        <f>IF(B461="","",IF(ISNUMBER(A461),YEAR(A461)-IF(MONTH(A461)&lt;4,1,0),""))</f>
        <v/>
      </c>
      <c r="S461" s="10" t="str">
        <f>IF(B461="","",IF(OR(NOT(ISNUMBER(A461)),G461="",J461="",O461="",P461="",N461=""),"要確認：基本項目不足",IF(OR(AND(G461="依頼しなかった",J461&lt;&gt;"未依頼"),AND(G461="依頼した",OR(F461="",J461="未依頼"))),"要確認：依頼と回答の矛盾",IF(OR(AND(ISNUMBER(C461),ISNUMBER(D461),D461&lt;C461),AND(ISNUMBER(E461),E461&lt;0)),"要確認：必要時間・隻数",IF(OR(P461="未確認",G461="未確認",J461="未確認"),"要確認：未確認を含む","確認済")))))</f>
        <v/>
      </c>
    </row>
    <row r="462" spans="1:19" ht="24.95" customHeight="1" x14ac:dyDescent="0.2">
      <c r="A462" s="20"/>
      <c r="B462" s="7"/>
      <c r="C462" s="23"/>
      <c r="D462" s="23"/>
      <c r="E462" s="7"/>
      <c r="F462" s="7"/>
      <c r="G462" s="7"/>
      <c r="H462" s="23"/>
      <c r="I462" s="23"/>
      <c r="J462" s="7"/>
      <c r="K462" s="7"/>
      <c r="L462" s="7"/>
      <c r="M462" s="7"/>
      <c r="N462" s="7"/>
      <c r="O462" s="7"/>
      <c r="P462" s="7"/>
      <c r="Q462" s="7"/>
      <c r="R462" s="10" t="str">
        <f>IF(B462="","",IF(ISNUMBER(A462),YEAR(A462)-IF(MONTH(A462)&lt;4,1,0),""))</f>
        <v/>
      </c>
      <c r="S462" s="10" t="str">
        <f>IF(B462="","",IF(OR(NOT(ISNUMBER(A462)),G462="",J462="",O462="",P462="",N462=""),"要確認：基本項目不足",IF(OR(AND(G462="依頼しなかった",J462&lt;&gt;"未依頼"),AND(G462="依頼した",OR(F462="",J462="未依頼"))),"要確認：依頼と回答の矛盾",IF(OR(AND(ISNUMBER(C462),ISNUMBER(D462),D462&lt;C462),AND(ISNUMBER(E462),E462&lt;0)),"要確認：必要時間・隻数",IF(OR(P462="未確認",G462="未確認",J462="未確認"),"要確認：未確認を含む","確認済")))))</f>
        <v/>
      </c>
    </row>
    <row r="463" spans="1:19" ht="24.95" customHeight="1" x14ac:dyDescent="0.2">
      <c r="A463" s="20"/>
      <c r="B463" s="7"/>
      <c r="C463" s="23"/>
      <c r="D463" s="23"/>
      <c r="E463" s="7"/>
      <c r="F463" s="7"/>
      <c r="G463" s="7"/>
      <c r="H463" s="23"/>
      <c r="I463" s="23"/>
      <c r="J463" s="7"/>
      <c r="K463" s="7"/>
      <c r="L463" s="7"/>
      <c r="M463" s="7"/>
      <c r="N463" s="7"/>
      <c r="O463" s="7"/>
      <c r="P463" s="7"/>
      <c r="Q463" s="7"/>
      <c r="R463" s="10" t="str">
        <f>IF(B463="","",IF(ISNUMBER(A463),YEAR(A463)-IF(MONTH(A463)&lt;4,1,0),""))</f>
        <v/>
      </c>
      <c r="S463" s="10" t="str">
        <f>IF(B463="","",IF(OR(NOT(ISNUMBER(A463)),G463="",J463="",O463="",P463="",N463=""),"要確認：基本項目不足",IF(OR(AND(G463="依頼しなかった",J463&lt;&gt;"未依頼"),AND(G463="依頼した",OR(F463="",J463="未依頼"))),"要確認：依頼と回答の矛盾",IF(OR(AND(ISNUMBER(C463),ISNUMBER(D463),D463&lt;C463),AND(ISNUMBER(E463),E463&lt;0)),"要確認：必要時間・隻数",IF(OR(P463="未確認",G463="未確認",J463="未確認"),"要確認：未確認を含む","確認済")))))</f>
        <v/>
      </c>
    </row>
    <row r="464" spans="1:19" ht="24.95" customHeight="1" x14ac:dyDescent="0.2">
      <c r="A464" s="20"/>
      <c r="B464" s="7"/>
      <c r="C464" s="23"/>
      <c r="D464" s="23"/>
      <c r="E464" s="7"/>
      <c r="F464" s="7"/>
      <c r="G464" s="7"/>
      <c r="H464" s="23"/>
      <c r="I464" s="23"/>
      <c r="J464" s="7"/>
      <c r="K464" s="7"/>
      <c r="L464" s="7"/>
      <c r="M464" s="7"/>
      <c r="N464" s="7"/>
      <c r="O464" s="7"/>
      <c r="P464" s="7"/>
      <c r="Q464" s="7"/>
      <c r="R464" s="10" t="str">
        <f>IF(B464="","",IF(ISNUMBER(A464),YEAR(A464)-IF(MONTH(A464)&lt;4,1,0),""))</f>
        <v/>
      </c>
      <c r="S464" s="10" t="str">
        <f>IF(B464="","",IF(OR(NOT(ISNUMBER(A464)),G464="",J464="",O464="",P464="",N464=""),"要確認：基本項目不足",IF(OR(AND(G464="依頼しなかった",J464&lt;&gt;"未依頼"),AND(G464="依頼した",OR(F464="",J464="未依頼"))),"要確認：依頼と回答の矛盾",IF(OR(AND(ISNUMBER(C464),ISNUMBER(D464),D464&lt;C464),AND(ISNUMBER(E464),E464&lt;0)),"要確認：必要時間・隻数",IF(OR(P464="未確認",G464="未確認",J464="未確認"),"要確認：未確認を含む","確認済")))))</f>
        <v/>
      </c>
    </row>
    <row r="465" spans="1:19" ht="24.95" customHeight="1" x14ac:dyDescent="0.2">
      <c r="A465" s="20"/>
      <c r="B465" s="7"/>
      <c r="C465" s="23"/>
      <c r="D465" s="23"/>
      <c r="E465" s="7"/>
      <c r="F465" s="7"/>
      <c r="G465" s="7"/>
      <c r="H465" s="23"/>
      <c r="I465" s="23"/>
      <c r="J465" s="7"/>
      <c r="K465" s="7"/>
      <c r="L465" s="7"/>
      <c r="M465" s="7"/>
      <c r="N465" s="7"/>
      <c r="O465" s="7"/>
      <c r="P465" s="7"/>
      <c r="Q465" s="7"/>
      <c r="R465" s="10" t="str">
        <f>IF(B465="","",IF(ISNUMBER(A465),YEAR(A465)-IF(MONTH(A465)&lt;4,1,0),""))</f>
        <v/>
      </c>
      <c r="S465" s="10" t="str">
        <f>IF(B465="","",IF(OR(NOT(ISNUMBER(A465)),G465="",J465="",O465="",P465="",N465=""),"要確認：基本項目不足",IF(OR(AND(G465="依頼しなかった",J465&lt;&gt;"未依頼"),AND(G465="依頼した",OR(F465="",J465="未依頼"))),"要確認：依頼と回答の矛盾",IF(OR(AND(ISNUMBER(C465),ISNUMBER(D465),D465&lt;C465),AND(ISNUMBER(E465),E465&lt;0)),"要確認：必要時間・隻数",IF(OR(P465="未確認",G465="未確認",J465="未確認"),"要確認：未確認を含む","確認済")))))</f>
        <v/>
      </c>
    </row>
    <row r="466" spans="1:19" ht="24.95" customHeight="1" x14ac:dyDescent="0.2">
      <c r="A466" s="20"/>
      <c r="B466" s="7"/>
      <c r="C466" s="23"/>
      <c r="D466" s="23"/>
      <c r="E466" s="7"/>
      <c r="F466" s="7"/>
      <c r="G466" s="7"/>
      <c r="H466" s="23"/>
      <c r="I466" s="23"/>
      <c r="J466" s="7"/>
      <c r="K466" s="7"/>
      <c r="L466" s="7"/>
      <c r="M466" s="7"/>
      <c r="N466" s="7"/>
      <c r="O466" s="7"/>
      <c r="P466" s="7"/>
      <c r="Q466" s="7"/>
      <c r="R466" s="10" t="str">
        <f>IF(B466="","",IF(ISNUMBER(A466),YEAR(A466)-IF(MONTH(A466)&lt;4,1,0),""))</f>
        <v/>
      </c>
      <c r="S466" s="10" t="str">
        <f>IF(B466="","",IF(OR(NOT(ISNUMBER(A466)),G466="",J466="",O466="",P466="",N466=""),"要確認：基本項目不足",IF(OR(AND(G466="依頼しなかった",J466&lt;&gt;"未依頼"),AND(G466="依頼した",OR(F466="",J466="未依頼"))),"要確認：依頼と回答の矛盾",IF(OR(AND(ISNUMBER(C466),ISNUMBER(D466),D466&lt;C466),AND(ISNUMBER(E466),E466&lt;0)),"要確認：必要時間・隻数",IF(OR(P466="未確認",G466="未確認",J466="未確認"),"要確認：未確認を含む","確認済")))))</f>
        <v/>
      </c>
    </row>
    <row r="467" spans="1:19" ht="24.95" customHeight="1" x14ac:dyDescent="0.2">
      <c r="A467" s="20"/>
      <c r="B467" s="7"/>
      <c r="C467" s="23"/>
      <c r="D467" s="23"/>
      <c r="E467" s="7"/>
      <c r="F467" s="7"/>
      <c r="G467" s="7"/>
      <c r="H467" s="23"/>
      <c r="I467" s="23"/>
      <c r="J467" s="7"/>
      <c r="K467" s="7"/>
      <c r="L467" s="7"/>
      <c r="M467" s="7"/>
      <c r="N467" s="7"/>
      <c r="O467" s="7"/>
      <c r="P467" s="7"/>
      <c r="Q467" s="7"/>
      <c r="R467" s="10" t="str">
        <f>IF(B467="","",IF(ISNUMBER(A467),YEAR(A467)-IF(MONTH(A467)&lt;4,1,0),""))</f>
        <v/>
      </c>
      <c r="S467" s="10" t="str">
        <f>IF(B467="","",IF(OR(NOT(ISNUMBER(A467)),G467="",J467="",O467="",P467="",N467=""),"要確認：基本項目不足",IF(OR(AND(G467="依頼しなかった",J467&lt;&gt;"未依頼"),AND(G467="依頼した",OR(F467="",J467="未依頼"))),"要確認：依頼と回答の矛盾",IF(OR(AND(ISNUMBER(C467),ISNUMBER(D467),D467&lt;C467),AND(ISNUMBER(E467),E467&lt;0)),"要確認：必要時間・隻数",IF(OR(P467="未確認",G467="未確認",J467="未確認"),"要確認：未確認を含む","確認済")))))</f>
        <v/>
      </c>
    </row>
    <row r="468" spans="1:19" ht="24.95" customHeight="1" x14ac:dyDescent="0.2">
      <c r="A468" s="20"/>
      <c r="B468" s="7"/>
      <c r="C468" s="23"/>
      <c r="D468" s="23"/>
      <c r="E468" s="7"/>
      <c r="F468" s="7"/>
      <c r="G468" s="7"/>
      <c r="H468" s="23"/>
      <c r="I468" s="23"/>
      <c r="J468" s="7"/>
      <c r="K468" s="7"/>
      <c r="L468" s="7"/>
      <c r="M468" s="7"/>
      <c r="N468" s="7"/>
      <c r="O468" s="7"/>
      <c r="P468" s="7"/>
      <c r="Q468" s="7"/>
      <c r="R468" s="10" t="str">
        <f>IF(B468="","",IF(ISNUMBER(A468),YEAR(A468)-IF(MONTH(A468)&lt;4,1,0),""))</f>
        <v/>
      </c>
      <c r="S468" s="10" t="str">
        <f>IF(B468="","",IF(OR(NOT(ISNUMBER(A468)),G468="",J468="",O468="",P468="",N468=""),"要確認：基本項目不足",IF(OR(AND(G468="依頼しなかった",J468&lt;&gt;"未依頼"),AND(G468="依頼した",OR(F468="",J468="未依頼"))),"要確認：依頼と回答の矛盾",IF(OR(AND(ISNUMBER(C468),ISNUMBER(D468),D468&lt;C468),AND(ISNUMBER(E468),E468&lt;0)),"要確認：必要時間・隻数",IF(OR(P468="未確認",G468="未確認",J468="未確認"),"要確認：未確認を含む","確認済")))))</f>
        <v/>
      </c>
    </row>
    <row r="469" spans="1:19" ht="24.95" customHeight="1" x14ac:dyDescent="0.2">
      <c r="A469" s="20"/>
      <c r="B469" s="7"/>
      <c r="C469" s="23"/>
      <c r="D469" s="23"/>
      <c r="E469" s="7"/>
      <c r="F469" s="7"/>
      <c r="G469" s="7"/>
      <c r="H469" s="23"/>
      <c r="I469" s="23"/>
      <c r="J469" s="7"/>
      <c r="K469" s="7"/>
      <c r="L469" s="7"/>
      <c r="M469" s="7"/>
      <c r="N469" s="7"/>
      <c r="O469" s="7"/>
      <c r="P469" s="7"/>
      <c r="Q469" s="7"/>
      <c r="R469" s="10" t="str">
        <f>IF(B469="","",IF(ISNUMBER(A469),YEAR(A469)-IF(MONTH(A469)&lt;4,1,0),""))</f>
        <v/>
      </c>
      <c r="S469" s="10" t="str">
        <f>IF(B469="","",IF(OR(NOT(ISNUMBER(A469)),G469="",J469="",O469="",P469="",N469=""),"要確認：基本項目不足",IF(OR(AND(G469="依頼しなかった",J469&lt;&gt;"未依頼"),AND(G469="依頼した",OR(F469="",J469="未依頼"))),"要確認：依頼と回答の矛盾",IF(OR(AND(ISNUMBER(C469),ISNUMBER(D469),D469&lt;C469),AND(ISNUMBER(E469),E469&lt;0)),"要確認：必要時間・隻数",IF(OR(P469="未確認",G469="未確認",J469="未確認"),"要確認：未確認を含む","確認済")))))</f>
        <v/>
      </c>
    </row>
    <row r="470" spans="1:19" ht="24.95" customHeight="1" x14ac:dyDescent="0.2">
      <c r="A470" s="20"/>
      <c r="B470" s="7"/>
      <c r="C470" s="23"/>
      <c r="D470" s="23"/>
      <c r="E470" s="7"/>
      <c r="F470" s="7"/>
      <c r="G470" s="7"/>
      <c r="H470" s="23"/>
      <c r="I470" s="23"/>
      <c r="J470" s="7"/>
      <c r="K470" s="7"/>
      <c r="L470" s="7"/>
      <c r="M470" s="7"/>
      <c r="N470" s="7"/>
      <c r="O470" s="7"/>
      <c r="P470" s="7"/>
      <c r="Q470" s="7"/>
      <c r="R470" s="10" t="str">
        <f>IF(B470="","",IF(ISNUMBER(A470),YEAR(A470)-IF(MONTH(A470)&lt;4,1,0),""))</f>
        <v/>
      </c>
      <c r="S470" s="10" t="str">
        <f>IF(B470="","",IF(OR(NOT(ISNUMBER(A470)),G470="",J470="",O470="",P470="",N470=""),"要確認：基本項目不足",IF(OR(AND(G470="依頼しなかった",J470&lt;&gt;"未依頼"),AND(G470="依頼した",OR(F470="",J470="未依頼"))),"要確認：依頼と回答の矛盾",IF(OR(AND(ISNUMBER(C470),ISNUMBER(D470),D470&lt;C470),AND(ISNUMBER(E470),E470&lt;0)),"要確認：必要時間・隻数",IF(OR(P470="未確認",G470="未確認",J470="未確認"),"要確認：未確認を含む","確認済")))))</f>
        <v/>
      </c>
    </row>
    <row r="471" spans="1:19" ht="24.95" customHeight="1" x14ac:dyDescent="0.2">
      <c r="A471" s="20"/>
      <c r="B471" s="7"/>
      <c r="C471" s="23"/>
      <c r="D471" s="23"/>
      <c r="E471" s="7"/>
      <c r="F471" s="7"/>
      <c r="G471" s="7"/>
      <c r="H471" s="23"/>
      <c r="I471" s="23"/>
      <c r="J471" s="7"/>
      <c r="K471" s="7"/>
      <c r="L471" s="7"/>
      <c r="M471" s="7"/>
      <c r="N471" s="7"/>
      <c r="O471" s="7"/>
      <c r="P471" s="7"/>
      <c r="Q471" s="7"/>
      <c r="R471" s="10" t="str">
        <f>IF(B471="","",IF(ISNUMBER(A471),YEAR(A471)-IF(MONTH(A471)&lt;4,1,0),""))</f>
        <v/>
      </c>
      <c r="S471" s="10" t="str">
        <f>IF(B471="","",IF(OR(NOT(ISNUMBER(A471)),G471="",J471="",O471="",P471="",N471=""),"要確認：基本項目不足",IF(OR(AND(G471="依頼しなかった",J471&lt;&gt;"未依頼"),AND(G471="依頼した",OR(F471="",J471="未依頼"))),"要確認：依頼と回答の矛盾",IF(OR(AND(ISNUMBER(C471),ISNUMBER(D471),D471&lt;C471),AND(ISNUMBER(E471),E471&lt;0)),"要確認：必要時間・隻数",IF(OR(P471="未確認",G471="未確認",J471="未確認"),"要確認：未確認を含む","確認済")))))</f>
        <v/>
      </c>
    </row>
    <row r="472" spans="1:19" ht="24.95" customHeight="1" x14ac:dyDescent="0.2">
      <c r="A472" s="20"/>
      <c r="B472" s="7"/>
      <c r="C472" s="23"/>
      <c r="D472" s="23"/>
      <c r="E472" s="7"/>
      <c r="F472" s="7"/>
      <c r="G472" s="7"/>
      <c r="H472" s="23"/>
      <c r="I472" s="23"/>
      <c r="J472" s="7"/>
      <c r="K472" s="7"/>
      <c r="L472" s="7"/>
      <c r="M472" s="7"/>
      <c r="N472" s="7"/>
      <c r="O472" s="7"/>
      <c r="P472" s="7"/>
      <c r="Q472" s="7"/>
      <c r="R472" s="10" t="str">
        <f>IF(B472="","",IF(ISNUMBER(A472),YEAR(A472)-IF(MONTH(A472)&lt;4,1,0),""))</f>
        <v/>
      </c>
      <c r="S472" s="10" t="str">
        <f>IF(B472="","",IF(OR(NOT(ISNUMBER(A472)),G472="",J472="",O472="",P472="",N472=""),"要確認：基本項目不足",IF(OR(AND(G472="依頼しなかった",J472&lt;&gt;"未依頼"),AND(G472="依頼した",OR(F472="",J472="未依頼"))),"要確認：依頼と回答の矛盾",IF(OR(AND(ISNUMBER(C472),ISNUMBER(D472),D472&lt;C472),AND(ISNUMBER(E472),E472&lt;0)),"要確認：必要時間・隻数",IF(OR(P472="未確認",G472="未確認",J472="未確認"),"要確認：未確認を含む","確認済")))))</f>
        <v/>
      </c>
    </row>
    <row r="473" spans="1:19" ht="24.95" customHeight="1" x14ac:dyDescent="0.2">
      <c r="A473" s="20"/>
      <c r="B473" s="7"/>
      <c r="C473" s="23"/>
      <c r="D473" s="23"/>
      <c r="E473" s="7"/>
      <c r="F473" s="7"/>
      <c r="G473" s="7"/>
      <c r="H473" s="23"/>
      <c r="I473" s="23"/>
      <c r="J473" s="7"/>
      <c r="K473" s="7"/>
      <c r="L473" s="7"/>
      <c r="M473" s="7"/>
      <c r="N473" s="7"/>
      <c r="O473" s="7"/>
      <c r="P473" s="7"/>
      <c r="Q473" s="7"/>
      <c r="R473" s="10" t="str">
        <f>IF(B473="","",IF(ISNUMBER(A473),YEAR(A473)-IF(MONTH(A473)&lt;4,1,0),""))</f>
        <v/>
      </c>
      <c r="S473" s="10" t="str">
        <f>IF(B473="","",IF(OR(NOT(ISNUMBER(A473)),G473="",J473="",O473="",P473="",N473=""),"要確認：基本項目不足",IF(OR(AND(G473="依頼しなかった",J473&lt;&gt;"未依頼"),AND(G473="依頼した",OR(F473="",J473="未依頼"))),"要確認：依頼と回答の矛盾",IF(OR(AND(ISNUMBER(C473),ISNUMBER(D473),D473&lt;C473),AND(ISNUMBER(E473),E473&lt;0)),"要確認：必要時間・隻数",IF(OR(P473="未確認",G473="未確認",J473="未確認"),"要確認：未確認を含む","確認済")))))</f>
        <v/>
      </c>
    </row>
    <row r="474" spans="1:19" ht="24.95" customHeight="1" x14ac:dyDescent="0.2">
      <c r="A474" s="20"/>
      <c r="B474" s="7"/>
      <c r="C474" s="23"/>
      <c r="D474" s="23"/>
      <c r="E474" s="7"/>
      <c r="F474" s="7"/>
      <c r="G474" s="7"/>
      <c r="H474" s="23"/>
      <c r="I474" s="23"/>
      <c r="J474" s="7"/>
      <c r="K474" s="7"/>
      <c r="L474" s="7"/>
      <c r="M474" s="7"/>
      <c r="N474" s="7"/>
      <c r="O474" s="7"/>
      <c r="P474" s="7"/>
      <c r="Q474" s="7"/>
      <c r="R474" s="10" t="str">
        <f>IF(B474="","",IF(ISNUMBER(A474),YEAR(A474)-IF(MONTH(A474)&lt;4,1,0),""))</f>
        <v/>
      </c>
      <c r="S474" s="10" t="str">
        <f>IF(B474="","",IF(OR(NOT(ISNUMBER(A474)),G474="",J474="",O474="",P474="",N474=""),"要確認：基本項目不足",IF(OR(AND(G474="依頼しなかった",J474&lt;&gt;"未依頼"),AND(G474="依頼した",OR(F474="",J474="未依頼"))),"要確認：依頼と回答の矛盾",IF(OR(AND(ISNUMBER(C474),ISNUMBER(D474),D474&lt;C474),AND(ISNUMBER(E474),E474&lt;0)),"要確認：必要時間・隻数",IF(OR(P474="未確認",G474="未確認",J474="未確認"),"要確認：未確認を含む","確認済")))))</f>
        <v/>
      </c>
    </row>
    <row r="475" spans="1:19" ht="24.95" customHeight="1" x14ac:dyDescent="0.2">
      <c r="A475" s="20"/>
      <c r="B475" s="7"/>
      <c r="C475" s="23"/>
      <c r="D475" s="23"/>
      <c r="E475" s="7"/>
      <c r="F475" s="7"/>
      <c r="G475" s="7"/>
      <c r="H475" s="23"/>
      <c r="I475" s="23"/>
      <c r="J475" s="7"/>
      <c r="K475" s="7"/>
      <c r="L475" s="7"/>
      <c r="M475" s="7"/>
      <c r="N475" s="7"/>
      <c r="O475" s="7"/>
      <c r="P475" s="7"/>
      <c r="Q475" s="7"/>
      <c r="R475" s="10" t="str">
        <f>IF(B475="","",IF(ISNUMBER(A475),YEAR(A475)-IF(MONTH(A475)&lt;4,1,0),""))</f>
        <v/>
      </c>
      <c r="S475" s="10" t="str">
        <f>IF(B475="","",IF(OR(NOT(ISNUMBER(A475)),G475="",J475="",O475="",P475="",N475=""),"要確認：基本項目不足",IF(OR(AND(G475="依頼しなかった",J475&lt;&gt;"未依頼"),AND(G475="依頼した",OR(F475="",J475="未依頼"))),"要確認：依頼と回答の矛盾",IF(OR(AND(ISNUMBER(C475),ISNUMBER(D475),D475&lt;C475),AND(ISNUMBER(E475),E475&lt;0)),"要確認：必要時間・隻数",IF(OR(P475="未確認",G475="未確認",J475="未確認"),"要確認：未確認を含む","確認済")))))</f>
        <v/>
      </c>
    </row>
    <row r="476" spans="1:19" ht="24.95" customHeight="1" x14ac:dyDescent="0.2">
      <c r="A476" s="20"/>
      <c r="B476" s="7"/>
      <c r="C476" s="23"/>
      <c r="D476" s="23"/>
      <c r="E476" s="7"/>
      <c r="F476" s="7"/>
      <c r="G476" s="7"/>
      <c r="H476" s="23"/>
      <c r="I476" s="23"/>
      <c r="J476" s="7"/>
      <c r="K476" s="7"/>
      <c r="L476" s="7"/>
      <c r="M476" s="7"/>
      <c r="N476" s="7"/>
      <c r="O476" s="7"/>
      <c r="P476" s="7"/>
      <c r="Q476" s="7"/>
      <c r="R476" s="10" t="str">
        <f>IF(B476="","",IF(ISNUMBER(A476),YEAR(A476)-IF(MONTH(A476)&lt;4,1,0),""))</f>
        <v/>
      </c>
      <c r="S476" s="10" t="str">
        <f>IF(B476="","",IF(OR(NOT(ISNUMBER(A476)),G476="",J476="",O476="",P476="",N476=""),"要確認：基本項目不足",IF(OR(AND(G476="依頼しなかった",J476&lt;&gt;"未依頼"),AND(G476="依頼した",OR(F476="",J476="未依頼"))),"要確認：依頼と回答の矛盾",IF(OR(AND(ISNUMBER(C476),ISNUMBER(D476),D476&lt;C476),AND(ISNUMBER(E476),E476&lt;0)),"要確認：必要時間・隻数",IF(OR(P476="未確認",G476="未確認",J476="未確認"),"要確認：未確認を含む","確認済")))))</f>
        <v/>
      </c>
    </row>
    <row r="477" spans="1:19" ht="24.95" customHeight="1" x14ac:dyDescent="0.2">
      <c r="A477" s="20"/>
      <c r="B477" s="7"/>
      <c r="C477" s="23"/>
      <c r="D477" s="23"/>
      <c r="E477" s="7"/>
      <c r="F477" s="7"/>
      <c r="G477" s="7"/>
      <c r="H477" s="23"/>
      <c r="I477" s="23"/>
      <c r="J477" s="7"/>
      <c r="K477" s="7"/>
      <c r="L477" s="7"/>
      <c r="M477" s="7"/>
      <c r="N477" s="7"/>
      <c r="O477" s="7"/>
      <c r="P477" s="7"/>
      <c r="Q477" s="7"/>
      <c r="R477" s="10" t="str">
        <f>IF(B477="","",IF(ISNUMBER(A477),YEAR(A477)-IF(MONTH(A477)&lt;4,1,0),""))</f>
        <v/>
      </c>
      <c r="S477" s="10" t="str">
        <f>IF(B477="","",IF(OR(NOT(ISNUMBER(A477)),G477="",J477="",O477="",P477="",N477=""),"要確認：基本項目不足",IF(OR(AND(G477="依頼しなかった",J477&lt;&gt;"未依頼"),AND(G477="依頼した",OR(F477="",J477="未依頼"))),"要確認：依頼と回答の矛盾",IF(OR(AND(ISNUMBER(C477),ISNUMBER(D477),D477&lt;C477),AND(ISNUMBER(E477),E477&lt;0)),"要確認：必要時間・隻数",IF(OR(P477="未確認",G477="未確認",J477="未確認"),"要確認：未確認を含む","確認済")))))</f>
        <v/>
      </c>
    </row>
    <row r="478" spans="1:19" ht="24.95" customHeight="1" x14ac:dyDescent="0.2">
      <c r="A478" s="20"/>
      <c r="B478" s="7"/>
      <c r="C478" s="23"/>
      <c r="D478" s="23"/>
      <c r="E478" s="7"/>
      <c r="F478" s="7"/>
      <c r="G478" s="7"/>
      <c r="H478" s="23"/>
      <c r="I478" s="23"/>
      <c r="J478" s="7"/>
      <c r="K478" s="7"/>
      <c r="L478" s="7"/>
      <c r="M478" s="7"/>
      <c r="N478" s="7"/>
      <c r="O478" s="7"/>
      <c r="P478" s="7"/>
      <c r="Q478" s="7"/>
      <c r="R478" s="10" t="str">
        <f>IF(B478="","",IF(ISNUMBER(A478),YEAR(A478)-IF(MONTH(A478)&lt;4,1,0),""))</f>
        <v/>
      </c>
      <c r="S478" s="10" t="str">
        <f>IF(B478="","",IF(OR(NOT(ISNUMBER(A478)),G478="",J478="",O478="",P478="",N478=""),"要確認：基本項目不足",IF(OR(AND(G478="依頼しなかった",J478&lt;&gt;"未依頼"),AND(G478="依頼した",OR(F478="",J478="未依頼"))),"要確認：依頼と回答の矛盾",IF(OR(AND(ISNUMBER(C478),ISNUMBER(D478),D478&lt;C478),AND(ISNUMBER(E478),E478&lt;0)),"要確認：必要時間・隻数",IF(OR(P478="未確認",G478="未確認",J478="未確認"),"要確認：未確認を含む","確認済")))))</f>
        <v/>
      </c>
    </row>
    <row r="479" spans="1:19" ht="24.95" customHeight="1" x14ac:dyDescent="0.2">
      <c r="A479" s="20"/>
      <c r="B479" s="7"/>
      <c r="C479" s="23"/>
      <c r="D479" s="23"/>
      <c r="E479" s="7"/>
      <c r="F479" s="7"/>
      <c r="G479" s="7"/>
      <c r="H479" s="23"/>
      <c r="I479" s="23"/>
      <c r="J479" s="7"/>
      <c r="K479" s="7"/>
      <c r="L479" s="7"/>
      <c r="M479" s="7"/>
      <c r="N479" s="7"/>
      <c r="O479" s="7"/>
      <c r="P479" s="7"/>
      <c r="Q479" s="7"/>
      <c r="R479" s="10" t="str">
        <f>IF(B479="","",IF(ISNUMBER(A479),YEAR(A479)-IF(MONTH(A479)&lt;4,1,0),""))</f>
        <v/>
      </c>
      <c r="S479" s="10" t="str">
        <f>IF(B479="","",IF(OR(NOT(ISNUMBER(A479)),G479="",J479="",O479="",P479="",N479=""),"要確認：基本項目不足",IF(OR(AND(G479="依頼しなかった",J479&lt;&gt;"未依頼"),AND(G479="依頼した",OR(F479="",J479="未依頼"))),"要確認：依頼と回答の矛盾",IF(OR(AND(ISNUMBER(C479),ISNUMBER(D479),D479&lt;C479),AND(ISNUMBER(E479),E479&lt;0)),"要確認：必要時間・隻数",IF(OR(P479="未確認",G479="未確認",J479="未確認"),"要確認：未確認を含む","確認済")))))</f>
        <v/>
      </c>
    </row>
    <row r="480" spans="1:19" ht="24.95" customHeight="1" x14ac:dyDescent="0.2">
      <c r="A480" s="20"/>
      <c r="B480" s="7"/>
      <c r="C480" s="23"/>
      <c r="D480" s="23"/>
      <c r="E480" s="7"/>
      <c r="F480" s="7"/>
      <c r="G480" s="7"/>
      <c r="H480" s="23"/>
      <c r="I480" s="23"/>
      <c r="J480" s="7"/>
      <c r="K480" s="7"/>
      <c r="L480" s="7"/>
      <c r="M480" s="7"/>
      <c r="N480" s="7"/>
      <c r="O480" s="7"/>
      <c r="P480" s="7"/>
      <c r="Q480" s="7"/>
      <c r="R480" s="10" t="str">
        <f>IF(B480="","",IF(ISNUMBER(A480),YEAR(A480)-IF(MONTH(A480)&lt;4,1,0),""))</f>
        <v/>
      </c>
      <c r="S480" s="10" t="str">
        <f>IF(B480="","",IF(OR(NOT(ISNUMBER(A480)),G480="",J480="",O480="",P480="",N480=""),"要確認：基本項目不足",IF(OR(AND(G480="依頼しなかった",J480&lt;&gt;"未依頼"),AND(G480="依頼した",OR(F480="",J480="未依頼"))),"要確認：依頼と回答の矛盾",IF(OR(AND(ISNUMBER(C480),ISNUMBER(D480),D480&lt;C480),AND(ISNUMBER(E480),E480&lt;0)),"要確認：必要時間・隻数",IF(OR(P480="未確認",G480="未確認",J480="未確認"),"要確認：未確認を含む","確認済")))))</f>
        <v/>
      </c>
    </row>
    <row r="481" spans="1:19" ht="24.95" customHeight="1" x14ac:dyDescent="0.2">
      <c r="A481" s="20"/>
      <c r="B481" s="7"/>
      <c r="C481" s="23"/>
      <c r="D481" s="23"/>
      <c r="E481" s="7"/>
      <c r="F481" s="7"/>
      <c r="G481" s="7"/>
      <c r="H481" s="23"/>
      <c r="I481" s="23"/>
      <c r="J481" s="7"/>
      <c r="K481" s="7"/>
      <c r="L481" s="7"/>
      <c r="M481" s="7"/>
      <c r="N481" s="7"/>
      <c r="O481" s="7"/>
      <c r="P481" s="7"/>
      <c r="Q481" s="7"/>
      <c r="R481" s="10" t="str">
        <f>IF(B481="","",IF(ISNUMBER(A481),YEAR(A481)-IF(MONTH(A481)&lt;4,1,0),""))</f>
        <v/>
      </c>
      <c r="S481" s="10" t="str">
        <f>IF(B481="","",IF(OR(NOT(ISNUMBER(A481)),G481="",J481="",O481="",P481="",N481=""),"要確認：基本項目不足",IF(OR(AND(G481="依頼しなかった",J481&lt;&gt;"未依頼"),AND(G481="依頼した",OR(F481="",J481="未依頼"))),"要確認：依頼と回答の矛盾",IF(OR(AND(ISNUMBER(C481),ISNUMBER(D481),D481&lt;C481),AND(ISNUMBER(E481),E481&lt;0)),"要確認：必要時間・隻数",IF(OR(P481="未確認",G481="未確認",J481="未確認"),"要確認：未確認を含む","確認済")))))</f>
        <v/>
      </c>
    </row>
    <row r="482" spans="1:19" ht="24.95" customHeight="1" x14ac:dyDescent="0.2">
      <c r="A482" s="20"/>
      <c r="B482" s="7"/>
      <c r="C482" s="23"/>
      <c r="D482" s="23"/>
      <c r="E482" s="7"/>
      <c r="F482" s="7"/>
      <c r="G482" s="7"/>
      <c r="H482" s="23"/>
      <c r="I482" s="23"/>
      <c r="J482" s="7"/>
      <c r="K482" s="7"/>
      <c r="L482" s="7"/>
      <c r="M482" s="7"/>
      <c r="N482" s="7"/>
      <c r="O482" s="7"/>
      <c r="P482" s="7"/>
      <c r="Q482" s="7"/>
      <c r="R482" s="10" t="str">
        <f>IF(B482="","",IF(ISNUMBER(A482),YEAR(A482)-IF(MONTH(A482)&lt;4,1,0),""))</f>
        <v/>
      </c>
      <c r="S482" s="10" t="str">
        <f>IF(B482="","",IF(OR(NOT(ISNUMBER(A482)),G482="",J482="",O482="",P482="",N482=""),"要確認：基本項目不足",IF(OR(AND(G482="依頼しなかった",J482&lt;&gt;"未依頼"),AND(G482="依頼した",OR(F482="",J482="未依頼"))),"要確認：依頼と回答の矛盾",IF(OR(AND(ISNUMBER(C482),ISNUMBER(D482),D482&lt;C482),AND(ISNUMBER(E482),E482&lt;0)),"要確認：必要時間・隻数",IF(OR(P482="未確認",G482="未確認",J482="未確認"),"要確認：未確認を含む","確認済")))))</f>
        <v/>
      </c>
    </row>
    <row r="483" spans="1:19" ht="24.95" customHeight="1" x14ac:dyDescent="0.2">
      <c r="A483" s="20"/>
      <c r="B483" s="7"/>
      <c r="C483" s="23"/>
      <c r="D483" s="23"/>
      <c r="E483" s="7"/>
      <c r="F483" s="7"/>
      <c r="G483" s="7"/>
      <c r="H483" s="23"/>
      <c r="I483" s="23"/>
      <c r="J483" s="7"/>
      <c r="K483" s="7"/>
      <c r="L483" s="7"/>
      <c r="M483" s="7"/>
      <c r="N483" s="7"/>
      <c r="O483" s="7"/>
      <c r="P483" s="7"/>
      <c r="Q483" s="7"/>
      <c r="R483" s="10" t="str">
        <f>IF(B483="","",IF(ISNUMBER(A483),YEAR(A483)-IF(MONTH(A483)&lt;4,1,0),""))</f>
        <v/>
      </c>
      <c r="S483" s="10" t="str">
        <f>IF(B483="","",IF(OR(NOT(ISNUMBER(A483)),G483="",J483="",O483="",P483="",N483=""),"要確認：基本項目不足",IF(OR(AND(G483="依頼しなかった",J483&lt;&gt;"未依頼"),AND(G483="依頼した",OR(F483="",J483="未依頼"))),"要確認：依頼と回答の矛盾",IF(OR(AND(ISNUMBER(C483),ISNUMBER(D483),D483&lt;C483),AND(ISNUMBER(E483),E483&lt;0)),"要確認：必要時間・隻数",IF(OR(P483="未確認",G483="未確認",J483="未確認"),"要確認：未確認を含む","確認済")))))</f>
        <v/>
      </c>
    </row>
    <row r="484" spans="1:19" ht="24.95" customHeight="1" x14ac:dyDescent="0.2">
      <c r="A484" s="20"/>
      <c r="B484" s="7"/>
      <c r="C484" s="23"/>
      <c r="D484" s="23"/>
      <c r="E484" s="7"/>
      <c r="F484" s="7"/>
      <c r="G484" s="7"/>
      <c r="H484" s="23"/>
      <c r="I484" s="23"/>
      <c r="J484" s="7"/>
      <c r="K484" s="7"/>
      <c r="L484" s="7"/>
      <c r="M484" s="7"/>
      <c r="N484" s="7"/>
      <c r="O484" s="7"/>
      <c r="P484" s="7"/>
      <c r="Q484" s="7"/>
      <c r="R484" s="10" t="str">
        <f>IF(B484="","",IF(ISNUMBER(A484),YEAR(A484)-IF(MONTH(A484)&lt;4,1,0),""))</f>
        <v/>
      </c>
      <c r="S484" s="10" t="str">
        <f>IF(B484="","",IF(OR(NOT(ISNUMBER(A484)),G484="",J484="",O484="",P484="",N484=""),"要確認：基本項目不足",IF(OR(AND(G484="依頼しなかった",J484&lt;&gt;"未依頼"),AND(G484="依頼した",OR(F484="",J484="未依頼"))),"要確認：依頼と回答の矛盾",IF(OR(AND(ISNUMBER(C484),ISNUMBER(D484),D484&lt;C484),AND(ISNUMBER(E484),E484&lt;0)),"要確認：必要時間・隻数",IF(OR(P484="未確認",G484="未確認",J484="未確認"),"要確認：未確認を含む","確認済")))))</f>
        <v/>
      </c>
    </row>
    <row r="485" spans="1:19" ht="24.95" customHeight="1" x14ac:dyDescent="0.2">
      <c r="A485" s="20"/>
      <c r="B485" s="7"/>
      <c r="C485" s="23"/>
      <c r="D485" s="23"/>
      <c r="E485" s="7"/>
      <c r="F485" s="7"/>
      <c r="G485" s="7"/>
      <c r="H485" s="23"/>
      <c r="I485" s="23"/>
      <c r="J485" s="7"/>
      <c r="K485" s="7"/>
      <c r="L485" s="7"/>
      <c r="M485" s="7"/>
      <c r="N485" s="7"/>
      <c r="O485" s="7"/>
      <c r="P485" s="7"/>
      <c r="Q485" s="7"/>
      <c r="R485" s="10" t="str">
        <f>IF(B485="","",IF(ISNUMBER(A485),YEAR(A485)-IF(MONTH(A485)&lt;4,1,0),""))</f>
        <v/>
      </c>
      <c r="S485" s="10" t="str">
        <f>IF(B485="","",IF(OR(NOT(ISNUMBER(A485)),G485="",J485="",O485="",P485="",N485=""),"要確認：基本項目不足",IF(OR(AND(G485="依頼しなかった",J485&lt;&gt;"未依頼"),AND(G485="依頼した",OR(F485="",J485="未依頼"))),"要確認：依頼と回答の矛盾",IF(OR(AND(ISNUMBER(C485),ISNUMBER(D485),D485&lt;C485),AND(ISNUMBER(E485),E485&lt;0)),"要確認：必要時間・隻数",IF(OR(P485="未確認",G485="未確認",J485="未確認"),"要確認：未確認を含む","確認済")))))</f>
        <v/>
      </c>
    </row>
    <row r="486" spans="1:19" ht="24.95" customHeight="1" x14ac:dyDescent="0.2">
      <c r="A486" s="20"/>
      <c r="B486" s="7"/>
      <c r="C486" s="23"/>
      <c r="D486" s="23"/>
      <c r="E486" s="7"/>
      <c r="F486" s="7"/>
      <c r="G486" s="7"/>
      <c r="H486" s="23"/>
      <c r="I486" s="23"/>
      <c r="J486" s="7"/>
      <c r="K486" s="7"/>
      <c r="L486" s="7"/>
      <c r="M486" s="7"/>
      <c r="N486" s="7"/>
      <c r="O486" s="7"/>
      <c r="P486" s="7"/>
      <c r="Q486" s="7"/>
      <c r="R486" s="10" t="str">
        <f>IF(B486="","",IF(ISNUMBER(A486),YEAR(A486)-IF(MONTH(A486)&lt;4,1,0),""))</f>
        <v/>
      </c>
      <c r="S486" s="10" t="str">
        <f>IF(B486="","",IF(OR(NOT(ISNUMBER(A486)),G486="",J486="",O486="",P486="",N486=""),"要確認：基本項目不足",IF(OR(AND(G486="依頼しなかった",J486&lt;&gt;"未依頼"),AND(G486="依頼した",OR(F486="",J486="未依頼"))),"要確認：依頼と回答の矛盾",IF(OR(AND(ISNUMBER(C486),ISNUMBER(D486),D486&lt;C486),AND(ISNUMBER(E486),E486&lt;0)),"要確認：必要時間・隻数",IF(OR(P486="未確認",G486="未確認",J486="未確認"),"要確認：未確認を含む","確認済")))))</f>
        <v/>
      </c>
    </row>
    <row r="487" spans="1:19" ht="24.95" customHeight="1" x14ac:dyDescent="0.2">
      <c r="A487" s="20"/>
      <c r="B487" s="7"/>
      <c r="C487" s="23"/>
      <c r="D487" s="23"/>
      <c r="E487" s="7"/>
      <c r="F487" s="7"/>
      <c r="G487" s="7"/>
      <c r="H487" s="23"/>
      <c r="I487" s="23"/>
      <c r="J487" s="7"/>
      <c r="K487" s="7"/>
      <c r="L487" s="7"/>
      <c r="M487" s="7"/>
      <c r="N487" s="7"/>
      <c r="O487" s="7"/>
      <c r="P487" s="7"/>
      <c r="Q487" s="7"/>
      <c r="R487" s="10" t="str">
        <f>IF(B487="","",IF(ISNUMBER(A487),YEAR(A487)-IF(MONTH(A487)&lt;4,1,0),""))</f>
        <v/>
      </c>
      <c r="S487" s="10" t="str">
        <f>IF(B487="","",IF(OR(NOT(ISNUMBER(A487)),G487="",J487="",O487="",P487="",N487=""),"要確認：基本項目不足",IF(OR(AND(G487="依頼しなかった",J487&lt;&gt;"未依頼"),AND(G487="依頼した",OR(F487="",J487="未依頼"))),"要確認：依頼と回答の矛盾",IF(OR(AND(ISNUMBER(C487),ISNUMBER(D487),D487&lt;C487),AND(ISNUMBER(E487),E487&lt;0)),"要確認：必要時間・隻数",IF(OR(P487="未確認",G487="未確認",J487="未確認"),"要確認：未確認を含む","確認済")))))</f>
        <v/>
      </c>
    </row>
    <row r="488" spans="1:19" ht="24.95" customHeight="1" x14ac:dyDescent="0.2">
      <c r="A488" s="20"/>
      <c r="B488" s="7"/>
      <c r="C488" s="23"/>
      <c r="D488" s="23"/>
      <c r="E488" s="7"/>
      <c r="F488" s="7"/>
      <c r="G488" s="7"/>
      <c r="H488" s="23"/>
      <c r="I488" s="23"/>
      <c r="J488" s="7"/>
      <c r="K488" s="7"/>
      <c r="L488" s="7"/>
      <c r="M488" s="7"/>
      <c r="N488" s="7"/>
      <c r="O488" s="7"/>
      <c r="P488" s="7"/>
      <c r="Q488" s="7"/>
      <c r="R488" s="10" t="str">
        <f>IF(B488="","",IF(ISNUMBER(A488),YEAR(A488)-IF(MONTH(A488)&lt;4,1,0),""))</f>
        <v/>
      </c>
      <c r="S488" s="10" t="str">
        <f>IF(B488="","",IF(OR(NOT(ISNUMBER(A488)),G488="",J488="",O488="",P488="",N488=""),"要確認：基本項目不足",IF(OR(AND(G488="依頼しなかった",J488&lt;&gt;"未依頼"),AND(G488="依頼した",OR(F488="",J488="未依頼"))),"要確認：依頼と回答の矛盾",IF(OR(AND(ISNUMBER(C488),ISNUMBER(D488),D488&lt;C488),AND(ISNUMBER(E488),E488&lt;0)),"要確認：必要時間・隻数",IF(OR(P488="未確認",G488="未確認",J488="未確認"),"要確認：未確認を含む","確認済")))))</f>
        <v/>
      </c>
    </row>
    <row r="489" spans="1:19" ht="24.95" customHeight="1" x14ac:dyDescent="0.2">
      <c r="A489" s="20"/>
      <c r="B489" s="7"/>
      <c r="C489" s="23"/>
      <c r="D489" s="23"/>
      <c r="E489" s="7"/>
      <c r="F489" s="7"/>
      <c r="G489" s="7"/>
      <c r="H489" s="23"/>
      <c r="I489" s="23"/>
      <c r="J489" s="7"/>
      <c r="K489" s="7"/>
      <c r="L489" s="7"/>
      <c r="M489" s="7"/>
      <c r="N489" s="7"/>
      <c r="O489" s="7"/>
      <c r="P489" s="7"/>
      <c r="Q489" s="7"/>
      <c r="R489" s="10" t="str">
        <f>IF(B489="","",IF(ISNUMBER(A489),YEAR(A489)-IF(MONTH(A489)&lt;4,1,0),""))</f>
        <v/>
      </c>
      <c r="S489" s="10" t="str">
        <f>IF(B489="","",IF(OR(NOT(ISNUMBER(A489)),G489="",J489="",O489="",P489="",N489=""),"要確認：基本項目不足",IF(OR(AND(G489="依頼しなかった",J489&lt;&gt;"未依頼"),AND(G489="依頼した",OR(F489="",J489="未依頼"))),"要確認：依頼と回答の矛盾",IF(OR(AND(ISNUMBER(C489),ISNUMBER(D489),D489&lt;C489),AND(ISNUMBER(E489),E489&lt;0)),"要確認：必要時間・隻数",IF(OR(P489="未確認",G489="未確認",J489="未確認"),"要確認：未確認を含む","確認済")))))</f>
        <v/>
      </c>
    </row>
    <row r="490" spans="1:19" ht="24.95" customHeight="1" x14ac:dyDescent="0.2">
      <c r="A490" s="20"/>
      <c r="B490" s="7"/>
      <c r="C490" s="23"/>
      <c r="D490" s="23"/>
      <c r="E490" s="7"/>
      <c r="F490" s="7"/>
      <c r="G490" s="7"/>
      <c r="H490" s="23"/>
      <c r="I490" s="23"/>
      <c r="J490" s="7"/>
      <c r="K490" s="7"/>
      <c r="L490" s="7"/>
      <c r="M490" s="7"/>
      <c r="N490" s="7"/>
      <c r="O490" s="7"/>
      <c r="P490" s="7"/>
      <c r="Q490" s="7"/>
      <c r="R490" s="10" t="str">
        <f>IF(B490="","",IF(ISNUMBER(A490),YEAR(A490)-IF(MONTH(A490)&lt;4,1,0),""))</f>
        <v/>
      </c>
      <c r="S490" s="10" t="str">
        <f>IF(B490="","",IF(OR(NOT(ISNUMBER(A490)),G490="",J490="",O490="",P490="",N490=""),"要確認：基本項目不足",IF(OR(AND(G490="依頼しなかった",J490&lt;&gt;"未依頼"),AND(G490="依頼した",OR(F490="",J490="未依頼"))),"要確認：依頼と回答の矛盾",IF(OR(AND(ISNUMBER(C490),ISNUMBER(D490),D490&lt;C490),AND(ISNUMBER(E490),E490&lt;0)),"要確認：必要時間・隻数",IF(OR(P490="未確認",G490="未確認",J490="未確認"),"要確認：未確認を含む","確認済")))))</f>
        <v/>
      </c>
    </row>
    <row r="491" spans="1:19" ht="24.95" customHeight="1" x14ac:dyDescent="0.2">
      <c r="A491" s="20"/>
      <c r="B491" s="7"/>
      <c r="C491" s="23"/>
      <c r="D491" s="23"/>
      <c r="E491" s="7"/>
      <c r="F491" s="7"/>
      <c r="G491" s="7"/>
      <c r="H491" s="23"/>
      <c r="I491" s="23"/>
      <c r="J491" s="7"/>
      <c r="K491" s="7"/>
      <c r="L491" s="7"/>
      <c r="M491" s="7"/>
      <c r="N491" s="7"/>
      <c r="O491" s="7"/>
      <c r="P491" s="7"/>
      <c r="Q491" s="7"/>
      <c r="R491" s="10" t="str">
        <f>IF(B491="","",IF(ISNUMBER(A491),YEAR(A491)-IF(MONTH(A491)&lt;4,1,0),""))</f>
        <v/>
      </c>
      <c r="S491" s="10" t="str">
        <f>IF(B491="","",IF(OR(NOT(ISNUMBER(A491)),G491="",J491="",O491="",P491="",N491=""),"要確認：基本項目不足",IF(OR(AND(G491="依頼しなかった",J491&lt;&gt;"未依頼"),AND(G491="依頼した",OR(F491="",J491="未依頼"))),"要確認：依頼と回答の矛盾",IF(OR(AND(ISNUMBER(C491),ISNUMBER(D491),D491&lt;C491),AND(ISNUMBER(E491),E491&lt;0)),"要確認：必要時間・隻数",IF(OR(P491="未確認",G491="未確認",J491="未確認"),"要確認：未確認を含む","確認済")))))</f>
        <v/>
      </c>
    </row>
    <row r="492" spans="1:19" ht="24.95" customHeight="1" x14ac:dyDescent="0.2">
      <c r="A492" s="20"/>
      <c r="B492" s="7"/>
      <c r="C492" s="23"/>
      <c r="D492" s="23"/>
      <c r="E492" s="7"/>
      <c r="F492" s="7"/>
      <c r="G492" s="7"/>
      <c r="H492" s="23"/>
      <c r="I492" s="23"/>
      <c r="J492" s="7"/>
      <c r="K492" s="7"/>
      <c r="L492" s="7"/>
      <c r="M492" s="7"/>
      <c r="N492" s="7"/>
      <c r="O492" s="7"/>
      <c r="P492" s="7"/>
      <c r="Q492" s="7"/>
      <c r="R492" s="10" t="str">
        <f>IF(B492="","",IF(ISNUMBER(A492),YEAR(A492)-IF(MONTH(A492)&lt;4,1,0),""))</f>
        <v/>
      </c>
      <c r="S492" s="10" t="str">
        <f>IF(B492="","",IF(OR(NOT(ISNUMBER(A492)),G492="",J492="",O492="",P492="",N492=""),"要確認：基本項目不足",IF(OR(AND(G492="依頼しなかった",J492&lt;&gt;"未依頼"),AND(G492="依頼した",OR(F492="",J492="未依頼"))),"要確認：依頼と回答の矛盾",IF(OR(AND(ISNUMBER(C492),ISNUMBER(D492),D492&lt;C492),AND(ISNUMBER(E492),E492&lt;0)),"要確認：必要時間・隻数",IF(OR(P492="未確認",G492="未確認",J492="未確認"),"要確認：未確認を含む","確認済")))))</f>
        <v/>
      </c>
    </row>
    <row r="493" spans="1:19" ht="24.95" customHeight="1" x14ac:dyDescent="0.2">
      <c r="A493" s="20"/>
      <c r="B493" s="7"/>
      <c r="C493" s="23"/>
      <c r="D493" s="23"/>
      <c r="E493" s="7"/>
      <c r="F493" s="7"/>
      <c r="G493" s="7"/>
      <c r="H493" s="23"/>
      <c r="I493" s="23"/>
      <c r="J493" s="7"/>
      <c r="K493" s="7"/>
      <c r="L493" s="7"/>
      <c r="M493" s="7"/>
      <c r="N493" s="7"/>
      <c r="O493" s="7"/>
      <c r="P493" s="7"/>
      <c r="Q493" s="7"/>
      <c r="R493" s="10" t="str">
        <f>IF(B493="","",IF(ISNUMBER(A493),YEAR(A493)-IF(MONTH(A493)&lt;4,1,0),""))</f>
        <v/>
      </c>
      <c r="S493" s="10" t="str">
        <f>IF(B493="","",IF(OR(NOT(ISNUMBER(A493)),G493="",J493="",O493="",P493="",N493=""),"要確認：基本項目不足",IF(OR(AND(G493="依頼しなかった",J493&lt;&gt;"未依頼"),AND(G493="依頼した",OR(F493="",J493="未依頼"))),"要確認：依頼と回答の矛盾",IF(OR(AND(ISNUMBER(C493),ISNUMBER(D493),D493&lt;C493),AND(ISNUMBER(E493),E493&lt;0)),"要確認：必要時間・隻数",IF(OR(P493="未確認",G493="未確認",J493="未確認"),"要確認：未確認を含む","確認済")))))</f>
        <v/>
      </c>
    </row>
    <row r="494" spans="1:19" ht="24.95" customHeight="1" x14ac:dyDescent="0.2">
      <c r="A494" s="20"/>
      <c r="B494" s="7"/>
      <c r="C494" s="23"/>
      <c r="D494" s="23"/>
      <c r="E494" s="7"/>
      <c r="F494" s="7"/>
      <c r="G494" s="7"/>
      <c r="H494" s="23"/>
      <c r="I494" s="23"/>
      <c r="J494" s="7"/>
      <c r="K494" s="7"/>
      <c r="L494" s="7"/>
      <c r="M494" s="7"/>
      <c r="N494" s="7"/>
      <c r="O494" s="7"/>
      <c r="P494" s="7"/>
      <c r="Q494" s="7"/>
      <c r="R494" s="10" t="str">
        <f>IF(B494="","",IF(ISNUMBER(A494),YEAR(A494)-IF(MONTH(A494)&lt;4,1,0),""))</f>
        <v/>
      </c>
      <c r="S494" s="10" t="str">
        <f>IF(B494="","",IF(OR(NOT(ISNUMBER(A494)),G494="",J494="",O494="",P494="",N494=""),"要確認：基本項目不足",IF(OR(AND(G494="依頼しなかった",J494&lt;&gt;"未依頼"),AND(G494="依頼した",OR(F494="",J494="未依頼"))),"要確認：依頼と回答の矛盾",IF(OR(AND(ISNUMBER(C494),ISNUMBER(D494),D494&lt;C494),AND(ISNUMBER(E494),E494&lt;0)),"要確認：必要時間・隻数",IF(OR(P494="未確認",G494="未確認",J494="未確認"),"要確認：未確認を含む","確認済")))))</f>
        <v/>
      </c>
    </row>
    <row r="495" spans="1:19" ht="24.95" customHeight="1" x14ac:dyDescent="0.2">
      <c r="A495" s="20"/>
      <c r="B495" s="7"/>
      <c r="C495" s="23"/>
      <c r="D495" s="23"/>
      <c r="E495" s="7"/>
      <c r="F495" s="7"/>
      <c r="G495" s="7"/>
      <c r="H495" s="23"/>
      <c r="I495" s="23"/>
      <c r="J495" s="7"/>
      <c r="K495" s="7"/>
      <c r="L495" s="7"/>
      <c r="M495" s="7"/>
      <c r="N495" s="7"/>
      <c r="O495" s="7"/>
      <c r="P495" s="7"/>
      <c r="Q495" s="7"/>
      <c r="R495" s="10" t="str">
        <f>IF(B495="","",IF(ISNUMBER(A495),YEAR(A495)-IF(MONTH(A495)&lt;4,1,0),""))</f>
        <v/>
      </c>
      <c r="S495" s="10" t="str">
        <f>IF(B495="","",IF(OR(NOT(ISNUMBER(A495)),G495="",J495="",O495="",P495="",N495=""),"要確認：基本項目不足",IF(OR(AND(G495="依頼しなかった",J495&lt;&gt;"未依頼"),AND(G495="依頼した",OR(F495="",J495="未依頼"))),"要確認：依頼と回答の矛盾",IF(OR(AND(ISNUMBER(C495),ISNUMBER(D495),D495&lt;C495),AND(ISNUMBER(E495),E495&lt;0)),"要確認：必要時間・隻数",IF(OR(P495="未確認",G495="未確認",J495="未確認"),"要確認：未確認を含む","確認済")))))</f>
        <v/>
      </c>
    </row>
    <row r="496" spans="1:19" ht="24.95" customHeight="1" x14ac:dyDescent="0.2">
      <c r="A496" s="20"/>
      <c r="B496" s="7"/>
      <c r="C496" s="23"/>
      <c r="D496" s="23"/>
      <c r="E496" s="7"/>
      <c r="F496" s="7"/>
      <c r="G496" s="7"/>
      <c r="H496" s="23"/>
      <c r="I496" s="23"/>
      <c r="J496" s="7"/>
      <c r="K496" s="7"/>
      <c r="L496" s="7"/>
      <c r="M496" s="7"/>
      <c r="N496" s="7"/>
      <c r="O496" s="7"/>
      <c r="P496" s="7"/>
      <c r="Q496" s="7"/>
      <c r="R496" s="10" t="str">
        <f>IF(B496="","",IF(ISNUMBER(A496),YEAR(A496)-IF(MONTH(A496)&lt;4,1,0),""))</f>
        <v/>
      </c>
      <c r="S496" s="10" t="str">
        <f>IF(B496="","",IF(OR(NOT(ISNUMBER(A496)),G496="",J496="",O496="",P496="",N496=""),"要確認：基本項目不足",IF(OR(AND(G496="依頼しなかった",J496&lt;&gt;"未依頼"),AND(G496="依頼した",OR(F496="",J496="未依頼"))),"要確認：依頼と回答の矛盾",IF(OR(AND(ISNUMBER(C496),ISNUMBER(D496),D496&lt;C496),AND(ISNUMBER(E496),E496&lt;0)),"要確認：必要時間・隻数",IF(OR(P496="未確認",G496="未確認",J496="未確認"),"要確認：未確認を含む","確認済")))))</f>
        <v/>
      </c>
    </row>
    <row r="497" spans="1:19" ht="24.95" customHeight="1" x14ac:dyDescent="0.2">
      <c r="A497" s="20"/>
      <c r="B497" s="7"/>
      <c r="C497" s="23"/>
      <c r="D497" s="23"/>
      <c r="E497" s="7"/>
      <c r="F497" s="7"/>
      <c r="G497" s="7"/>
      <c r="H497" s="23"/>
      <c r="I497" s="23"/>
      <c r="J497" s="7"/>
      <c r="K497" s="7"/>
      <c r="L497" s="7"/>
      <c r="M497" s="7"/>
      <c r="N497" s="7"/>
      <c r="O497" s="7"/>
      <c r="P497" s="7"/>
      <c r="Q497" s="7"/>
      <c r="R497" s="10" t="str">
        <f>IF(B497="","",IF(ISNUMBER(A497),YEAR(A497)-IF(MONTH(A497)&lt;4,1,0),""))</f>
        <v/>
      </c>
      <c r="S497" s="10" t="str">
        <f>IF(B497="","",IF(OR(NOT(ISNUMBER(A497)),G497="",J497="",O497="",P497="",N497=""),"要確認：基本項目不足",IF(OR(AND(G497="依頼しなかった",J497&lt;&gt;"未依頼"),AND(G497="依頼した",OR(F497="",J497="未依頼"))),"要確認：依頼と回答の矛盾",IF(OR(AND(ISNUMBER(C497),ISNUMBER(D497),D497&lt;C497),AND(ISNUMBER(E497),E497&lt;0)),"要確認：必要時間・隻数",IF(OR(P497="未確認",G497="未確認",J497="未確認"),"要確認：未確認を含む","確認済")))))</f>
        <v/>
      </c>
    </row>
    <row r="498" spans="1:19" ht="24.95" customHeight="1" x14ac:dyDescent="0.2">
      <c r="A498" s="20"/>
      <c r="B498" s="7"/>
      <c r="C498" s="23"/>
      <c r="D498" s="23"/>
      <c r="E498" s="7"/>
      <c r="F498" s="7"/>
      <c r="G498" s="7"/>
      <c r="H498" s="23"/>
      <c r="I498" s="23"/>
      <c r="J498" s="7"/>
      <c r="K498" s="7"/>
      <c r="L498" s="7"/>
      <c r="M498" s="7"/>
      <c r="N498" s="7"/>
      <c r="O498" s="7"/>
      <c r="P498" s="7"/>
      <c r="Q498" s="7"/>
      <c r="R498" s="10" t="str">
        <f>IF(B498="","",IF(ISNUMBER(A498),YEAR(A498)-IF(MONTH(A498)&lt;4,1,0),""))</f>
        <v/>
      </c>
      <c r="S498" s="10" t="str">
        <f>IF(B498="","",IF(OR(NOT(ISNUMBER(A498)),G498="",J498="",O498="",P498="",N498=""),"要確認：基本項目不足",IF(OR(AND(G498="依頼しなかった",J498&lt;&gt;"未依頼"),AND(G498="依頼した",OR(F498="",J498="未依頼"))),"要確認：依頼と回答の矛盾",IF(OR(AND(ISNUMBER(C498),ISNUMBER(D498),D498&lt;C498),AND(ISNUMBER(E498),E498&lt;0)),"要確認：必要時間・隻数",IF(OR(P498="未確認",G498="未確認",J498="未確認"),"要確認：未確認を含む","確認済")))))</f>
        <v/>
      </c>
    </row>
    <row r="499" spans="1:19" ht="24.95" customHeight="1" x14ac:dyDescent="0.2">
      <c r="A499" s="20"/>
      <c r="B499" s="7"/>
      <c r="C499" s="23"/>
      <c r="D499" s="23"/>
      <c r="E499" s="7"/>
      <c r="F499" s="7"/>
      <c r="G499" s="7"/>
      <c r="H499" s="23"/>
      <c r="I499" s="23"/>
      <c r="J499" s="7"/>
      <c r="K499" s="7"/>
      <c r="L499" s="7"/>
      <c r="M499" s="7"/>
      <c r="N499" s="7"/>
      <c r="O499" s="7"/>
      <c r="P499" s="7"/>
      <c r="Q499" s="7"/>
      <c r="R499" s="10" t="str">
        <f>IF(B499="","",IF(ISNUMBER(A499),YEAR(A499)-IF(MONTH(A499)&lt;4,1,0),""))</f>
        <v/>
      </c>
      <c r="S499" s="10" t="str">
        <f>IF(B499="","",IF(OR(NOT(ISNUMBER(A499)),G499="",J499="",O499="",P499="",N499=""),"要確認：基本項目不足",IF(OR(AND(G499="依頼しなかった",J499&lt;&gt;"未依頼"),AND(G499="依頼した",OR(F499="",J499="未依頼"))),"要確認：依頼と回答の矛盾",IF(OR(AND(ISNUMBER(C499),ISNUMBER(D499),D499&lt;C499),AND(ISNUMBER(E499),E499&lt;0)),"要確認：必要時間・隻数",IF(OR(P499="未確認",G499="未確認",J499="未確認"),"要確認：未確認を含む","確認済")))))</f>
        <v/>
      </c>
    </row>
    <row r="500" spans="1:19" ht="24.95" customHeight="1" x14ac:dyDescent="0.2">
      <c r="A500" s="20"/>
      <c r="B500" s="7"/>
      <c r="C500" s="23"/>
      <c r="D500" s="23"/>
      <c r="E500" s="7"/>
      <c r="F500" s="7"/>
      <c r="G500" s="7"/>
      <c r="H500" s="23"/>
      <c r="I500" s="23"/>
      <c r="J500" s="7"/>
      <c r="K500" s="7"/>
      <c r="L500" s="7"/>
      <c r="M500" s="7"/>
      <c r="N500" s="7"/>
      <c r="O500" s="7"/>
      <c r="P500" s="7"/>
      <c r="Q500" s="7"/>
      <c r="R500" s="10" t="str">
        <f>IF(B500="","",IF(ISNUMBER(A500),YEAR(A500)-IF(MONTH(A500)&lt;4,1,0),""))</f>
        <v/>
      </c>
      <c r="S500" s="10" t="str">
        <f>IF(B500="","",IF(OR(NOT(ISNUMBER(A500)),G500="",J500="",O500="",P500="",N500=""),"要確認：基本項目不足",IF(OR(AND(G500="依頼しなかった",J500&lt;&gt;"未依頼"),AND(G500="依頼した",OR(F500="",J500="未依頼"))),"要確認：依頼と回答の矛盾",IF(OR(AND(ISNUMBER(C500),ISNUMBER(D500),D500&lt;C500),AND(ISNUMBER(E500),E500&lt;0)),"要確認：必要時間・隻数",IF(OR(P500="未確認",G500="未確認",J500="未確認"),"要確認：未確認を含む","確認済")))))</f>
        <v/>
      </c>
    </row>
    <row r="501" spans="1:19" ht="24.95" customHeight="1" x14ac:dyDescent="0.2">
      <c r="A501" s="20"/>
      <c r="B501" s="7"/>
      <c r="C501" s="23"/>
      <c r="D501" s="23"/>
      <c r="E501" s="7"/>
      <c r="F501" s="7"/>
      <c r="G501" s="7"/>
      <c r="H501" s="23"/>
      <c r="I501" s="23"/>
      <c r="J501" s="7"/>
      <c r="K501" s="7"/>
      <c r="L501" s="7"/>
      <c r="M501" s="7"/>
      <c r="N501" s="7"/>
      <c r="O501" s="7"/>
      <c r="P501" s="7"/>
      <c r="Q501" s="7"/>
      <c r="R501" s="10" t="str">
        <f>IF(B501="","",IF(ISNUMBER(A501),YEAR(A501)-IF(MONTH(A501)&lt;4,1,0),""))</f>
        <v/>
      </c>
      <c r="S501" s="10" t="str">
        <f>IF(B501="","",IF(OR(NOT(ISNUMBER(A501)),G501="",J501="",O501="",P501="",N501=""),"要確認：基本項目不足",IF(OR(AND(G501="依頼しなかった",J501&lt;&gt;"未依頼"),AND(G501="依頼した",OR(F501="",J501="未依頼"))),"要確認：依頼と回答の矛盾",IF(OR(AND(ISNUMBER(C501),ISNUMBER(D501),D501&lt;C501),AND(ISNUMBER(E501),E501&lt;0)),"要確認：必要時間・隻数",IF(OR(P501="未確認",G501="未確認",J501="未確認"),"要確認：未確認を含む","確認済")))))</f>
        <v/>
      </c>
    </row>
    <row r="502" spans="1:19" ht="24.95" customHeight="1" x14ac:dyDescent="0.2">
      <c r="A502" s="20"/>
      <c r="B502" s="7"/>
      <c r="C502" s="23"/>
      <c r="D502" s="23"/>
      <c r="E502" s="7"/>
      <c r="F502" s="7"/>
      <c r="G502" s="7"/>
      <c r="H502" s="23"/>
      <c r="I502" s="23"/>
      <c r="J502" s="7"/>
      <c r="K502" s="7"/>
      <c r="L502" s="7"/>
      <c r="M502" s="7"/>
      <c r="N502" s="7"/>
      <c r="O502" s="7"/>
      <c r="P502" s="7"/>
      <c r="Q502" s="7"/>
      <c r="R502" s="10" t="str">
        <f>IF(B502="","",IF(ISNUMBER(A502),YEAR(A502)-IF(MONTH(A502)&lt;4,1,0),""))</f>
        <v/>
      </c>
      <c r="S502" s="10" t="str">
        <f>IF(B502="","",IF(OR(NOT(ISNUMBER(A502)),G502="",J502="",O502="",P502="",N502=""),"要確認：基本項目不足",IF(OR(AND(G502="依頼しなかった",J502&lt;&gt;"未依頼"),AND(G502="依頼した",OR(F502="",J502="未依頼"))),"要確認：依頼と回答の矛盾",IF(OR(AND(ISNUMBER(C502),ISNUMBER(D502),D502&lt;C502),AND(ISNUMBER(E502),E502&lt;0)),"要確認：必要時間・隻数",IF(OR(P502="未確認",G502="未確認",J502="未確認"),"要確認：未確認を含む","確認済")))))</f>
        <v/>
      </c>
    </row>
    <row r="503" spans="1:19" ht="24.95" customHeight="1" x14ac:dyDescent="0.2">
      <c r="A503" s="20"/>
      <c r="B503" s="7"/>
      <c r="C503" s="23"/>
      <c r="D503" s="23"/>
      <c r="E503" s="7"/>
      <c r="F503" s="7"/>
      <c r="G503" s="7"/>
      <c r="H503" s="23"/>
      <c r="I503" s="23"/>
      <c r="J503" s="7"/>
      <c r="K503" s="7"/>
      <c r="L503" s="7"/>
      <c r="M503" s="7"/>
      <c r="N503" s="7"/>
      <c r="O503" s="7"/>
      <c r="P503" s="7"/>
      <c r="Q503" s="7"/>
      <c r="R503" s="10" t="str">
        <f>IF(B503="","",IF(ISNUMBER(A503),YEAR(A503)-IF(MONTH(A503)&lt;4,1,0),""))</f>
        <v/>
      </c>
      <c r="S503" s="10" t="str">
        <f>IF(B503="","",IF(OR(NOT(ISNUMBER(A503)),G503="",J503="",O503="",P503="",N503=""),"要確認：基本項目不足",IF(OR(AND(G503="依頼しなかった",J503&lt;&gt;"未依頼"),AND(G503="依頼した",OR(F503="",J503="未依頼"))),"要確認：依頼と回答の矛盾",IF(OR(AND(ISNUMBER(C503),ISNUMBER(D503),D503&lt;C503),AND(ISNUMBER(E503),E503&lt;0)),"要確認：必要時間・隻数",IF(OR(P503="未確認",G503="未確認",J503="未確認"),"要確認：未確認を含む","確認済")))))</f>
        <v/>
      </c>
    </row>
    <row r="504" spans="1:19" ht="24.95" customHeight="1" x14ac:dyDescent="0.2">
      <c r="A504" s="20"/>
      <c r="B504" s="7"/>
      <c r="C504" s="23"/>
      <c r="D504" s="23"/>
      <c r="E504" s="7"/>
      <c r="F504" s="7"/>
      <c r="G504" s="7"/>
      <c r="H504" s="23"/>
      <c r="I504" s="23"/>
      <c r="J504" s="7"/>
      <c r="K504" s="7"/>
      <c r="L504" s="7"/>
      <c r="M504" s="7"/>
      <c r="N504" s="7"/>
      <c r="O504" s="7"/>
      <c r="P504" s="7"/>
      <c r="Q504" s="7"/>
      <c r="R504" s="10" t="str">
        <f>IF(B504="","",IF(ISNUMBER(A504),YEAR(A504)-IF(MONTH(A504)&lt;4,1,0),""))</f>
        <v/>
      </c>
      <c r="S504" s="10" t="str">
        <f>IF(B504="","",IF(OR(NOT(ISNUMBER(A504)),G504="",J504="",O504="",P504="",N504=""),"要確認：基本項目不足",IF(OR(AND(G504="依頼しなかった",J504&lt;&gt;"未依頼"),AND(G504="依頼した",OR(F504="",J504="未依頼"))),"要確認：依頼と回答の矛盾",IF(OR(AND(ISNUMBER(C504),ISNUMBER(D504),D504&lt;C504),AND(ISNUMBER(E504),E504&lt;0)),"要確認：必要時間・隻数",IF(OR(P504="未確認",G504="未確認",J504="未確認"),"要確認：未確認を含む","確認済")))))</f>
        <v/>
      </c>
    </row>
    <row r="505" spans="1:19" ht="24.95" customHeight="1" x14ac:dyDescent="0.2">
      <c r="A505" s="20"/>
      <c r="B505" s="7"/>
      <c r="C505" s="23"/>
      <c r="D505" s="23"/>
      <c r="E505" s="7"/>
      <c r="F505" s="7"/>
      <c r="G505" s="7"/>
      <c r="H505" s="23"/>
      <c r="I505" s="23"/>
      <c r="J505" s="7"/>
      <c r="K505" s="7"/>
      <c r="L505" s="7"/>
      <c r="M505" s="7"/>
      <c r="N505" s="7"/>
      <c r="O505" s="7"/>
      <c r="P505" s="7"/>
      <c r="Q505" s="7"/>
      <c r="R505" s="10" t="str">
        <f>IF(B505="","",IF(ISNUMBER(A505),YEAR(A505)-IF(MONTH(A505)&lt;4,1,0),""))</f>
        <v/>
      </c>
      <c r="S505" s="10" t="str">
        <f>IF(B505="","",IF(OR(NOT(ISNUMBER(A505)),G505="",J505="",O505="",P505="",N505=""),"要確認：基本項目不足",IF(OR(AND(G505="依頼しなかった",J505&lt;&gt;"未依頼"),AND(G505="依頼した",OR(F505="",J505="未依頼"))),"要確認：依頼と回答の矛盾",IF(OR(AND(ISNUMBER(C505),ISNUMBER(D505),D505&lt;C505),AND(ISNUMBER(E505),E505&lt;0)),"要確認：必要時間・隻数",IF(OR(P505="未確認",G505="未確認",J505="未確認"),"要確認：未確認を含む","確認済")))))</f>
        <v/>
      </c>
    </row>
    <row r="506" spans="1:19" ht="24.95" customHeight="1" x14ac:dyDescent="0.2">
      <c r="A506" s="20"/>
      <c r="B506" s="7"/>
      <c r="C506" s="23"/>
      <c r="D506" s="23"/>
      <c r="E506" s="7"/>
      <c r="F506" s="7"/>
      <c r="G506" s="7"/>
      <c r="H506" s="23"/>
      <c r="I506" s="23"/>
      <c r="J506" s="7"/>
      <c r="K506" s="7"/>
      <c r="L506" s="7"/>
      <c r="M506" s="7"/>
      <c r="N506" s="7"/>
      <c r="O506" s="7"/>
      <c r="P506" s="7"/>
      <c r="Q506" s="7"/>
      <c r="R506" s="10" t="str">
        <f>IF(B506="","",IF(ISNUMBER(A506),YEAR(A506)-IF(MONTH(A506)&lt;4,1,0),""))</f>
        <v/>
      </c>
      <c r="S506" s="10" t="str">
        <f>IF(B506="","",IF(OR(NOT(ISNUMBER(A506)),G506="",J506="",O506="",P506="",N506=""),"要確認：基本項目不足",IF(OR(AND(G506="依頼しなかった",J506&lt;&gt;"未依頼"),AND(G506="依頼した",OR(F506="",J506="未依頼"))),"要確認：依頼と回答の矛盾",IF(OR(AND(ISNUMBER(C506),ISNUMBER(D506),D506&lt;C506),AND(ISNUMBER(E506),E506&lt;0)),"要確認：必要時間・隻数",IF(OR(P506="未確認",G506="未確認",J506="未確認"),"要確認：未確認を含む","確認済")))))</f>
        <v/>
      </c>
    </row>
    <row r="507" spans="1:19" ht="24.95" customHeight="1" x14ac:dyDescent="0.2">
      <c r="A507" s="20"/>
      <c r="B507" s="7"/>
      <c r="C507" s="23"/>
      <c r="D507" s="23"/>
      <c r="E507" s="7"/>
      <c r="F507" s="7"/>
      <c r="G507" s="7"/>
      <c r="H507" s="23"/>
      <c r="I507" s="23"/>
      <c r="J507" s="7"/>
      <c r="K507" s="7"/>
      <c r="L507" s="7"/>
      <c r="M507" s="7"/>
      <c r="N507" s="7"/>
      <c r="O507" s="7"/>
      <c r="P507" s="7"/>
      <c r="Q507" s="7"/>
      <c r="R507" s="10" t="str">
        <f>IF(B507="","",IF(ISNUMBER(A507),YEAR(A507)-IF(MONTH(A507)&lt;4,1,0),""))</f>
        <v/>
      </c>
      <c r="S507" s="10" t="str">
        <f>IF(B507="","",IF(OR(NOT(ISNUMBER(A507)),G507="",J507="",O507="",P507="",N507=""),"要確認：基本項目不足",IF(OR(AND(G507="依頼しなかった",J507&lt;&gt;"未依頼"),AND(G507="依頼した",OR(F507="",J507="未依頼"))),"要確認：依頼と回答の矛盾",IF(OR(AND(ISNUMBER(C507),ISNUMBER(D507),D507&lt;C507),AND(ISNUMBER(E507),E507&lt;0)),"要確認：必要時間・隻数",IF(OR(P507="未確認",G507="未確認",J507="未確認"),"要確認：未確認を含む","確認済")))))</f>
        <v/>
      </c>
    </row>
    <row r="508" spans="1:19" ht="24.95" customHeight="1" x14ac:dyDescent="0.2">
      <c r="A508" s="20"/>
      <c r="B508" s="7"/>
      <c r="C508" s="23"/>
      <c r="D508" s="23"/>
      <c r="E508" s="7"/>
      <c r="F508" s="7"/>
      <c r="G508" s="7"/>
      <c r="H508" s="23"/>
      <c r="I508" s="23"/>
      <c r="J508" s="7"/>
      <c r="K508" s="7"/>
      <c r="L508" s="7"/>
      <c r="M508" s="7"/>
      <c r="N508" s="7"/>
      <c r="O508" s="7"/>
      <c r="P508" s="7"/>
      <c r="Q508" s="7"/>
      <c r="R508" s="10" t="str">
        <f>IF(B508="","",IF(ISNUMBER(A508),YEAR(A508)-IF(MONTH(A508)&lt;4,1,0),""))</f>
        <v/>
      </c>
      <c r="S508" s="10" t="str">
        <f>IF(B508="","",IF(OR(NOT(ISNUMBER(A508)),G508="",J508="",O508="",P508="",N508=""),"要確認：基本項目不足",IF(OR(AND(G508="依頼しなかった",J508&lt;&gt;"未依頼"),AND(G508="依頼した",OR(F508="",J508="未依頼"))),"要確認：依頼と回答の矛盾",IF(OR(AND(ISNUMBER(C508),ISNUMBER(D508),D508&lt;C508),AND(ISNUMBER(E508),E508&lt;0)),"要確認：必要時間・隻数",IF(OR(P508="未確認",G508="未確認",J508="未確認"),"要確認：未確認を含む","確認済")))))</f>
        <v/>
      </c>
    </row>
    <row r="509" spans="1:19" ht="24.95" customHeight="1" x14ac:dyDescent="0.2">
      <c r="A509" s="20"/>
      <c r="B509" s="7"/>
      <c r="C509" s="23"/>
      <c r="D509" s="23"/>
      <c r="E509" s="7"/>
      <c r="F509" s="7"/>
      <c r="G509" s="7"/>
      <c r="H509" s="23"/>
      <c r="I509" s="23"/>
      <c r="J509" s="7"/>
      <c r="K509" s="7"/>
      <c r="L509" s="7"/>
      <c r="M509" s="7"/>
      <c r="N509" s="7"/>
      <c r="O509" s="7"/>
      <c r="P509" s="7"/>
      <c r="Q509" s="7"/>
      <c r="R509" s="10" t="str">
        <f>IF(B509="","",IF(ISNUMBER(A509),YEAR(A509)-IF(MONTH(A509)&lt;4,1,0),""))</f>
        <v/>
      </c>
      <c r="S509" s="10" t="str">
        <f>IF(B509="","",IF(OR(NOT(ISNUMBER(A509)),G509="",J509="",O509="",P509="",N509=""),"要確認：基本項目不足",IF(OR(AND(G509="依頼しなかった",J509&lt;&gt;"未依頼"),AND(G509="依頼した",OR(F509="",J509="未依頼"))),"要確認：依頼と回答の矛盾",IF(OR(AND(ISNUMBER(C509),ISNUMBER(D509),D509&lt;C509),AND(ISNUMBER(E509),E509&lt;0)),"要確認：必要時間・隻数",IF(OR(P509="未確認",G509="未確認",J509="未確認"),"要確認：未確認を含む","確認済")))))</f>
        <v/>
      </c>
    </row>
    <row r="510" spans="1:19" ht="24.95" customHeight="1" x14ac:dyDescent="0.2">
      <c r="A510" s="20"/>
      <c r="B510" s="7"/>
      <c r="C510" s="23"/>
      <c r="D510" s="23"/>
      <c r="E510" s="7"/>
      <c r="F510" s="7"/>
      <c r="G510" s="7"/>
      <c r="H510" s="23"/>
      <c r="I510" s="23"/>
      <c r="J510" s="7"/>
      <c r="K510" s="7"/>
      <c r="L510" s="7"/>
      <c r="M510" s="7"/>
      <c r="N510" s="7"/>
      <c r="O510" s="7"/>
      <c r="P510" s="7"/>
      <c r="Q510" s="7"/>
      <c r="R510" s="10" t="str">
        <f>IF(B510="","",IF(ISNUMBER(A510),YEAR(A510)-IF(MONTH(A510)&lt;4,1,0),""))</f>
        <v/>
      </c>
      <c r="S510" s="10" t="str">
        <f>IF(B510="","",IF(OR(NOT(ISNUMBER(A510)),G510="",J510="",O510="",P510="",N510=""),"要確認：基本項目不足",IF(OR(AND(G510="依頼しなかった",J510&lt;&gt;"未依頼"),AND(G510="依頼した",OR(F510="",J510="未依頼"))),"要確認：依頼と回答の矛盾",IF(OR(AND(ISNUMBER(C510),ISNUMBER(D510),D510&lt;C510),AND(ISNUMBER(E510),E510&lt;0)),"要確認：必要時間・隻数",IF(OR(P510="未確認",G510="未確認",J510="未確認"),"要確認：未確認を含む","確認済")))))</f>
        <v/>
      </c>
    </row>
    <row r="511" spans="1:19" ht="24.95" customHeight="1" x14ac:dyDescent="0.2">
      <c r="A511" s="20"/>
      <c r="B511" s="7"/>
      <c r="C511" s="23"/>
      <c r="D511" s="23"/>
      <c r="E511" s="7"/>
      <c r="F511" s="7"/>
      <c r="G511" s="7"/>
      <c r="H511" s="23"/>
      <c r="I511" s="23"/>
      <c r="J511" s="7"/>
      <c r="K511" s="7"/>
      <c r="L511" s="7"/>
      <c r="M511" s="7"/>
      <c r="N511" s="7"/>
      <c r="O511" s="7"/>
      <c r="P511" s="7"/>
      <c r="Q511" s="7"/>
      <c r="R511" s="10" t="str">
        <f>IF(B511="","",IF(ISNUMBER(A511),YEAR(A511)-IF(MONTH(A511)&lt;4,1,0),""))</f>
        <v/>
      </c>
      <c r="S511" s="10" t="str">
        <f>IF(B511="","",IF(OR(NOT(ISNUMBER(A511)),G511="",J511="",O511="",P511="",N511=""),"要確認：基本項目不足",IF(OR(AND(G511="依頼しなかった",J511&lt;&gt;"未依頼"),AND(G511="依頼した",OR(F511="",J511="未依頼"))),"要確認：依頼と回答の矛盾",IF(OR(AND(ISNUMBER(C511),ISNUMBER(D511),D511&lt;C511),AND(ISNUMBER(E511),E511&lt;0)),"要確認：必要時間・隻数",IF(OR(P511="未確認",G511="未確認",J511="未確認"),"要確認：未確認を含む","確認済")))))</f>
        <v/>
      </c>
    </row>
    <row r="512" spans="1:19" ht="24.95" customHeight="1" x14ac:dyDescent="0.2">
      <c r="A512" s="20"/>
      <c r="B512" s="7"/>
      <c r="C512" s="23"/>
      <c r="D512" s="23"/>
      <c r="E512" s="7"/>
      <c r="F512" s="7"/>
      <c r="G512" s="7"/>
      <c r="H512" s="23"/>
      <c r="I512" s="23"/>
      <c r="J512" s="7"/>
      <c r="K512" s="7"/>
      <c r="L512" s="7"/>
      <c r="M512" s="7"/>
      <c r="N512" s="7"/>
      <c r="O512" s="7"/>
      <c r="P512" s="7"/>
      <c r="Q512" s="7"/>
      <c r="R512" s="10" t="str">
        <f>IF(B512="","",IF(ISNUMBER(A512),YEAR(A512)-IF(MONTH(A512)&lt;4,1,0),""))</f>
        <v/>
      </c>
      <c r="S512" s="10" t="str">
        <f>IF(B512="","",IF(OR(NOT(ISNUMBER(A512)),G512="",J512="",O512="",P512="",N512=""),"要確認：基本項目不足",IF(OR(AND(G512="依頼しなかった",J512&lt;&gt;"未依頼"),AND(G512="依頼した",OR(F512="",J512="未依頼"))),"要確認：依頼と回答の矛盾",IF(OR(AND(ISNUMBER(C512),ISNUMBER(D512),D512&lt;C512),AND(ISNUMBER(E512),E512&lt;0)),"要確認：必要時間・隻数",IF(OR(P512="未確認",G512="未確認",J512="未確認"),"要確認：未確認を含む","確認済")))))</f>
        <v/>
      </c>
    </row>
    <row r="513" spans="1:19" ht="24.95" customHeight="1" x14ac:dyDescent="0.2">
      <c r="A513" s="20"/>
      <c r="B513" s="7"/>
      <c r="C513" s="23"/>
      <c r="D513" s="23"/>
      <c r="E513" s="7"/>
      <c r="F513" s="7"/>
      <c r="G513" s="7"/>
      <c r="H513" s="23"/>
      <c r="I513" s="23"/>
      <c r="J513" s="7"/>
      <c r="K513" s="7"/>
      <c r="L513" s="7"/>
      <c r="M513" s="7"/>
      <c r="N513" s="7"/>
      <c r="O513" s="7"/>
      <c r="P513" s="7"/>
      <c r="Q513" s="7"/>
      <c r="R513" s="10" t="str">
        <f>IF(B513="","",IF(ISNUMBER(A513),YEAR(A513)-IF(MONTH(A513)&lt;4,1,0),""))</f>
        <v/>
      </c>
      <c r="S513" s="10" t="str">
        <f>IF(B513="","",IF(OR(NOT(ISNUMBER(A513)),G513="",J513="",O513="",P513="",N513=""),"要確認：基本項目不足",IF(OR(AND(G513="依頼しなかった",J513&lt;&gt;"未依頼"),AND(G513="依頼した",OR(F513="",J513="未依頼"))),"要確認：依頼と回答の矛盾",IF(OR(AND(ISNUMBER(C513),ISNUMBER(D513),D513&lt;C513),AND(ISNUMBER(E513),E513&lt;0)),"要確認：必要時間・隻数",IF(OR(P513="未確認",G513="未確認",J513="未確認"),"要確認：未確認を含む","確認済")))))</f>
        <v/>
      </c>
    </row>
    <row r="514" spans="1:19" ht="24.95" customHeight="1" x14ac:dyDescent="0.2">
      <c r="A514" s="20"/>
      <c r="B514" s="7"/>
      <c r="C514" s="23"/>
      <c r="D514" s="23"/>
      <c r="E514" s="7"/>
      <c r="F514" s="7"/>
      <c r="G514" s="7"/>
      <c r="H514" s="23"/>
      <c r="I514" s="23"/>
      <c r="J514" s="7"/>
      <c r="K514" s="7"/>
      <c r="L514" s="7"/>
      <c r="M514" s="7"/>
      <c r="N514" s="7"/>
      <c r="O514" s="7"/>
      <c r="P514" s="7"/>
      <c r="Q514" s="7"/>
      <c r="R514" s="10" t="str">
        <f>IF(B514="","",IF(ISNUMBER(A514),YEAR(A514)-IF(MONTH(A514)&lt;4,1,0),""))</f>
        <v/>
      </c>
      <c r="S514" s="10" t="str">
        <f>IF(B514="","",IF(OR(NOT(ISNUMBER(A514)),G514="",J514="",O514="",P514="",N514=""),"要確認：基本項目不足",IF(OR(AND(G514="依頼しなかった",J514&lt;&gt;"未依頼"),AND(G514="依頼した",OR(F514="",J514="未依頼"))),"要確認：依頼と回答の矛盾",IF(OR(AND(ISNUMBER(C514),ISNUMBER(D514),D514&lt;C514),AND(ISNUMBER(E514),E514&lt;0)),"要確認：必要時間・隻数",IF(OR(P514="未確認",G514="未確認",J514="未確認"),"要確認：未確認を含む","確認済")))))</f>
        <v/>
      </c>
    </row>
    <row r="515" spans="1:19" ht="24.95" customHeight="1" x14ac:dyDescent="0.2">
      <c r="A515" s="20"/>
      <c r="B515" s="7"/>
      <c r="C515" s="23"/>
      <c r="D515" s="23"/>
      <c r="E515" s="7"/>
      <c r="F515" s="7"/>
      <c r="G515" s="7"/>
      <c r="H515" s="23"/>
      <c r="I515" s="23"/>
      <c r="J515" s="7"/>
      <c r="K515" s="7"/>
      <c r="L515" s="7"/>
      <c r="M515" s="7"/>
      <c r="N515" s="7"/>
      <c r="O515" s="7"/>
      <c r="P515" s="7"/>
      <c r="Q515" s="7"/>
      <c r="R515" s="10" t="str">
        <f>IF(B515="","",IF(ISNUMBER(A515),YEAR(A515)-IF(MONTH(A515)&lt;4,1,0),""))</f>
        <v/>
      </c>
      <c r="S515" s="10" t="str">
        <f>IF(B515="","",IF(OR(NOT(ISNUMBER(A515)),G515="",J515="",O515="",P515="",N515=""),"要確認：基本項目不足",IF(OR(AND(G515="依頼しなかった",J515&lt;&gt;"未依頼"),AND(G515="依頼した",OR(F515="",J515="未依頼"))),"要確認：依頼と回答の矛盾",IF(OR(AND(ISNUMBER(C515),ISNUMBER(D515),D515&lt;C515),AND(ISNUMBER(E515),E515&lt;0)),"要確認：必要時間・隻数",IF(OR(P515="未確認",G515="未確認",J515="未確認"),"要確認：未確認を含む","確認済")))))</f>
        <v/>
      </c>
    </row>
    <row r="516" spans="1:19" ht="24.95" customHeight="1" x14ac:dyDescent="0.2">
      <c r="A516" s="20"/>
      <c r="B516" s="7"/>
      <c r="C516" s="23"/>
      <c r="D516" s="23"/>
      <c r="E516" s="7"/>
      <c r="F516" s="7"/>
      <c r="G516" s="7"/>
      <c r="H516" s="23"/>
      <c r="I516" s="23"/>
      <c r="J516" s="7"/>
      <c r="K516" s="7"/>
      <c r="L516" s="7"/>
      <c r="M516" s="7"/>
      <c r="N516" s="7"/>
      <c r="O516" s="7"/>
      <c r="P516" s="7"/>
      <c r="Q516" s="7"/>
      <c r="R516" s="10" t="str">
        <f>IF(B516="","",IF(ISNUMBER(A516),YEAR(A516)-IF(MONTH(A516)&lt;4,1,0),""))</f>
        <v/>
      </c>
      <c r="S516" s="10" t="str">
        <f>IF(B516="","",IF(OR(NOT(ISNUMBER(A516)),G516="",J516="",O516="",P516="",N516=""),"要確認：基本項目不足",IF(OR(AND(G516="依頼しなかった",J516&lt;&gt;"未依頼"),AND(G516="依頼した",OR(F516="",J516="未依頼"))),"要確認：依頼と回答の矛盾",IF(OR(AND(ISNUMBER(C516),ISNUMBER(D516),D516&lt;C516),AND(ISNUMBER(E516),E516&lt;0)),"要確認：必要時間・隻数",IF(OR(P516="未確認",G516="未確認",J516="未確認"),"要確認：未確認を含む","確認済")))))</f>
        <v/>
      </c>
    </row>
    <row r="517" spans="1:19" ht="24.95" customHeight="1" x14ac:dyDescent="0.2">
      <c r="A517" s="20"/>
      <c r="B517" s="7"/>
      <c r="C517" s="23"/>
      <c r="D517" s="23"/>
      <c r="E517" s="7"/>
      <c r="F517" s="7"/>
      <c r="G517" s="7"/>
      <c r="H517" s="23"/>
      <c r="I517" s="23"/>
      <c r="J517" s="7"/>
      <c r="K517" s="7"/>
      <c r="L517" s="7"/>
      <c r="M517" s="7"/>
      <c r="N517" s="7"/>
      <c r="O517" s="7"/>
      <c r="P517" s="7"/>
      <c r="Q517" s="7"/>
      <c r="R517" s="10" t="str">
        <f>IF(B517="","",IF(ISNUMBER(A517),YEAR(A517)-IF(MONTH(A517)&lt;4,1,0),""))</f>
        <v/>
      </c>
      <c r="S517" s="10" t="str">
        <f>IF(B517="","",IF(OR(NOT(ISNUMBER(A517)),G517="",J517="",O517="",P517="",N517=""),"要確認：基本項目不足",IF(OR(AND(G517="依頼しなかった",J517&lt;&gt;"未依頼"),AND(G517="依頼した",OR(F517="",J517="未依頼"))),"要確認：依頼と回答の矛盾",IF(OR(AND(ISNUMBER(C517),ISNUMBER(D517),D517&lt;C517),AND(ISNUMBER(E517),E517&lt;0)),"要確認：必要時間・隻数",IF(OR(P517="未確認",G517="未確認",J517="未確認"),"要確認：未確認を含む","確認済")))))</f>
        <v/>
      </c>
    </row>
    <row r="518" spans="1:19" ht="24.95" customHeight="1" x14ac:dyDescent="0.2">
      <c r="A518" s="20"/>
      <c r="B518" s="7"/>
      <c r="C518" s="23"/>
      <c r="D518" s="23"/>
      <c r="E518" s="7"/>
      <c r="F518" s="7"/>
      <c r="G518" s="7"/>
      <c r="H518" s="23"/>
      <c r="I518" s="23"/>
      <c r="J518" s="7"/>
      <c r="K518" s="7"/>
      <c r="L518" s="7"/>
      <c r="M518" s="7"/>
      <c r="N518" s="7"/>
      <c r="O518" s="7"/>
      <c r="P518" s="7"/>
      <c r="Q518" s="7"/>
      <c r="R518" s="10" t="str">
        <f>IF(B518="","",IF(ISNUMBER(A518),YEAR(A518)-IF(MONTH(A518)&lt;4,1,0),""))</f>
        <v/>
      </c>
      <c r="S518" s="10" t="str">
        <f>IF(B518="","",IF(OR(NOT(ISNUMBER(A518)),G518="",J518="",O518="",P518="",N518=""),"要確認：基本項目不足",IF(OR(AND(G518="依頼しなかった",J518&lt;&gt;"未依頼"),AND(G518="依頼した",OR(F518="",J518="未依頼"))),"要確認：依頼と回答の矛盾",IF(OR(AND(ISNUMBER(C518),ISNUMBER(D518),D518&lt;C518),AND(ISNUMBER(E518),E518&lt;0)),"要確認：必要時間・隻数",IF(OR(P518="未確認",G518="未確認",J518="未確認"),"要確認：未確認を含む","確認済")))))</f>
        <v/>
      </c>
    </row>
    <row r="519" spans="1:19" ht="24.95" customHeight="1" x14ac:dyDescent="0.2">
      <c r="A519" s="20"/>
      <c r="B519" s="7"/>
      <c r="C519" s="23"/>
      <c r="D519" s="23"/>
      <c r="E519" s="7"/>
      <c r="F519" s="7"/>
      <c r="G519" s="7"/>
      <c r="H519" s="23"/>
      <c r="I519" s="23"/>
      <c r="J519" s="7"/>
      <c r="K519" s="7"/>
      <c r="L519" s="7"/>
      <c r="M519" s="7"/>
      <c r="N519" s="7"/>
      <c r="O519" s="7"/>
      <c r="P519" s="7"/>
      <c r="Q519" s="7"/>
      <c r="R519" s="10" t="str">
        <f>IF(B519="","",IF(ISNUMBER(A519),YEAR(A519)-IF(MONTH(A519)&lt;4,1,0),""))</f>
        <v/>
      </c>
      <c r="S519" s="10" t="str">
        <f>IF(B519="","",IF(OR(NOT(ISNUMBER(A519)),G519="",J519="",O519="",P519="",N519=""),"要確認：基本項目不足",IF(OR(AND(G519="依頼しなかった",J519&lt;&gt;"未依頼"),AND(G519="依頼した",OR(F519="",J519="未依頼"))),"要確認：依頼と回答の矛盾",IF(OR(AND(ISNUMBER(C519),ISNUMBER(D519),D519&lt;C519),AND(ISNUMBER(E519),E519&lt;0)),"要確認：必要時間・隻数",IF(OR(P519="未確認",G519="未確認",J519="未確認"),"要確認：未確認を含む","確認済")))))</f>
        <v/>
      </c>
    </row>
    <row r="520" spans="1:19" ht="24.95" customHeight="1" x14ac:dyDescent="0.2">
      <c r="A520" s="20"/>
      <c r="B520" s="7"/>
      <c r="C520" s="23"/>
      <c r="D520" s="23"/>
      <c r="E520" s="7"/>
      <c r="F520" s="7"/>
      <c r="G520" s="7"/>
      <c r="H520" s="23"/>
      <c r="I520" s="23"/>
      <c r="J520" s="7"/>
      <c r="K520" s="7"/>
      <c r="L520" s="7"/>
      <c r="M520" s="7"/>
      <c r="N520" s="7"/>
      <c r="O520" s="7"/>
      <c r="P520" s="7"/>
      <c r="Q520" s="7"/>
      <c r="R520" s="10" t="str">
        <f>IF(B520="","",IF(ISNUMBER(A520),YEAR(A520)-IF(MONTH(A520)&lt;4,1,0),""))</f>
        <v/>
      </c>
      <c r="S520" s="10" t="str">
        <f>IF(B520="","",IF(OR(NOT(ISNUMBER(A520)),G520="",J520="",O520="",P520="",N520=""),"要確認：基本項目不足",IF(OR(AND(G520="依頼しなかった",J520&lt;&gt;"未依頼"),AND(G520="依頼した",OR(F520="",J520="未依頼"))),"要確認：依頼と回答の矛盾",IF(OR(AND(ISNUMBER(C520),ISNUMBER(D520),D520&lt;C520),AND(ISNUMBER(E520),E520&lt;0)),"要確認：必要時間・隻数",IF(OR(P520="未確認",G520="未確認",J520="未確認"),"要確認：未確認を含む","確認済")))))</f>
        <v/>
      </c>
    </row>
    <row r="521" spans="1:19" ht="24.95" customHeight="1" x14ac:dyDescent="0.2">
      <c r="A521" s="20"/>
      <c r="B521" s="7"/>
      <c r="C521" s="23"/>
      <c r="D521" s="23"/>
      <c r="E521" s="7"/>
      <c r="F521" s="7"/>
      <c r="G521" s="7"/>
      <c r="H521" s="23"/>
      <c r="I521" s="23"/>
      <c r="J521" s="7"/>
      <c r="K521" s="7"/>
      <c r="L521" s="7"/>
      <c r="M521" s="7"/>
      <c r="N521" s="7"/>
      <c r="O521" s="7"/>
      <c r="P521" s="7"/>
      <c r="Q521" s="7"/>
      <c r="R521" s="10" t="str">
        <f>IF(B521="","",IF(ISNUMBER(A521),YEAR(A521)-IF(MONTH(A521)&lt;4,1,0),""))</f>
        <v/>
      </c>
      <c r="S521" s="10" t="str">
        <f>IF(B521="","",IF(OR(NOT(ISNUMBER(A521)),G521="",J521="",O521="",P521="",N521=""),"要確認：基本項目不足",IF(OR(AND(G521="依頼しなかった",J521&lt;&gt;"未依頼"),AND(G521="依頼した",OR(F521="",J521="未依頼"))),"要確認：依頼と回答の矛盾",IF(OR(AND(ISNUMBER(C521),ISNUMBER(D521),D521&lt;C521),AND(ISNUMBER(E521),E521&lt;0)),"要確認：必要時間・隻数",IF(OR(P521="未確認",G521="未確認",J521="未確認"),"要確認：未確認を含む","確認済")))))</f>
        <v/>
      </c>
    </row>
    <row r="522" spans="1:19" ht="24.95" customHeight="1" x14ac:dyDescent="0.2">
      <c r="A522" s="20"/>
      <c r="B522" s="7"/>
      <c r="C522" s="23"/>
      <c r="D522" s="23"/>
      <c r="E522" s="7"/>
      <c r="F522" s="7"/>
      <c r="G522" s="7"/>
      <c r="H522" s="23"/>
      <c r="I522" s="23"/>
      <c r="J522" s="7"/>
      <c r="K522" s="7"/>
      <c r="L522" s="7"/>
      <c r="M522" s="7"/>
      <c r="N522" s="7"/>
      <c r="O522" s="7"/>
      <c r="P522" s="7"/>
      <c r="Q522" s="7"/>
      <c r="R522" s="10" t="str">
        <f>IF(B522="","",IF(ISNUMBER(A522),YEAR(A522)-IF(MONTH(A522)&lt;4,1,0),""))</f>
        <v/>
      </c>
      <c r="S522" s="10" t="str">
        <f>IF(B522="","",IF(OR(NOT(ISNUMBER(A522)),G522="",J522="",O522="",P522="",N522=""),"要確認：基本項目不足",IF(OR(AND(G522="依頼しなかった",J522&lt;&gt;"未依頼"),AND(G522="依頼した",OR(F522="",J522="未依頼"))),"要確認：依頼と回答の矛盾",IF(OR(AND(ISNUMBER(C522),ISNUMBER(D522),D522&lt;C522),AND(ISNUMBER(E522),E522&lt;0)),"要確認：必要時間・隻数",IF(OR(P522="未確認",G522="未確認",J522="未確認"),"要確認：未確認を含む","確認済")))))</f>
        <v/>
      </c>
    </row>
    <row r="523" spans="1:19" ht="24.95" customHeight="1" x14ac:dyDescent="0.2">
      <c r="A523" s="20"/>
      <c r="B523" s="7"/>
      <c r="C523" s="23"/>
      <c r="D523" s="23"/>
      <c r="E523" s="7"/>
      <c r="F523" s="7"/>
      <c r="G523" s="7"/>
      <c r="H523" s="23"/>
      <c r="I523" s="23"/>
      <c r="J523" s="7"/>
      <c r="K523" s="7"/>
      <c r="L523" s="7"/>
      <c r="M523" s="7"/>
      <c r="N523" s="7"/>
      <c r="O523" s="7"/>
      <c r="P523" s="7"/>
      <c r="Q523" s="7"/>
      <c r="R523" s="10" t="str">
        <f>IF(B523="","",IF(ISNUMBER(A523),YEAR(A523)-IF(MONTH(A523)&lt;4,1,0),""))</f>
        <v/>
      </c>
      <c r="S523" s="10" t="str">
        <f>IF(B523="","",IF(OR(NOT(ISNUMBER(A523)),G523="",J523="",O523="",P523="",N523=""),"要確認：基本項目不足",IF(OR(AND(G523="依頼しなかった",J523&lt;&gt;"未依頼"),AND(G523="依頼した",OR(F523="",J523="未依頼"))),"要確認：依頼と回答の矛盾",IF(OR(AND(ISNUMBER(C523),ISNUMBER(D523),D523&lt;C523),AND(ISNUMBER(E523),E523&lt;0)),"要確認：必要時間・隻数",IF(OR(P523="未確認",G523="未確認",J523="未確認"),"要確認：未確認を含む","確認済")))))</f>
        <v/>
      </c>
    </row>
    <row r="524" spans="1:19" ht="24.95" customHeight="1" x14ac:dyDescent="0.2">
      <c r="A524" s="20"/>
      <c r="B524" s="7"/>
      <c r="C524" s="23"/>
      <c r="D524" s="23"/>
      <c r="E524" s="7"/>
      <c r="F524" s="7"/>
      <c r="G524" s="7"/>
      <c r="H524" s="23"/>
      <c r="I524" s="23"/>
      <c r="J524" s="7"/>
      <c r="K524" s="7"/>
      <c r="L524" s="7"/>
      <c r="M524" s="7"/>
      <c r="N524" s="7"/>
      <c r="O524" s="7"/>
      <c r="P524" s="7"/>
      <c r="Q524" s="7"/>
      <c r="R524" s="10" t="str">
        <f>IF(B524="","",IF(ISNUMBER(A524),YEAR(A524)-IF(MONTH(A524)&lt;4,1,0),""))</f>
        <v/>
      </c>
      <c r="S524" s="10" t="str">
        <f>IF(B524="","",IF(OR(NOT(ISNUMBER(A524)),G524="",J524="",O524="",P524="",N524=""),"要確認：基本項目不足",IF(OR(AND(G524="依頼しなかった",J524&lt;&gt;"未依頼"),AND(G524="依頼した",OR(F524="",J524="未依頼"))),"要確認：依頼と回答の矛盾",IF(OR(AND(ISNUMBER(C524),ISNUMBER(D524),D524&lt;C524),AND(ISNUMBER(E524),E524&lt;0)),"要確認：必要時間・隻数",IF(OR(P524="未確認",G524="未確認",J524="未確認"),"要確認：未確認を含む","確認済")))))</f>
        <v/>
      </c>
    </row>
    <row r="525" spans="1:19" ht="24.95" customHeight="1" x14ac:dyDescent="0.2">
      <c r="A525" s="20"/>
      <c r="B525" s="7"/>
      <c r="C525" s="23"/>
      <c r="D525" s="23"/>
      <c r="E525" s="7"/>
      <c r="F525" s="7"/>
      <c r="G525" s="7"/>
      <c r="H525" s="23"/>
      <c r="I525" s="23"/>
      <c r="J525" s="7"/>
      <c r="K525" s="7"/>
      <c r="L525" s="7"/>
      <c r="M525" s="7"/>
      <c r="N525" s="7"/>
      <c r="O525" s="7"/>
      <c r="P525" s="7"/>
      <c r="Q525" s="7"/>
      <c r="R525" s="10" t="str">
        <f>IF(B525="","",IF(ISNUMBER(A525),YEAR(A525)-IF(MONTH(A525)&lt;4,1,0),""))</f>
        <v/>
      </c>
      <c r="S525" s="10" t="str">
        <f>IF(B525="","",IF(OR(NOT(ISNUMBER(A525)),G525="",J525="",O525="",P525="",N525=""),"要確認：基本項目不足",IF(OR(AND(G525="依頼しなかった",J525&lt;&gt;"未依頼"),AND(G525="依頼した",OR(F525="",J525="未依頼"))),"要確認：依頼と回答の矛盾",IF(OR(AND(ISNUMBER(C525),ISNUMBER(D525),D525&lt;C525),AND(ISNUMBER(E525),E525&lt;0)),"要確認：必要時間・隻数",IF(OR(P525="未確認",G525="未確認",J525="未確認"),"要確認：未確認を含む","確認済")))))</f>
        <v/>
      </c>
    </row>
    <row r="526" spans="1:19" ht="24.95" customHeight="1" x14ac:dyDescent="0.2">
      <c r="A526" s="20"/>
      <c r="B526" s="7"/>
      <c r="C526" s="23"/>
      <c r="D526" s="23"/>
      <c r="E526" s="7"/>
      <c r="F526" s="7"/>
      <c r="G526" s="7"/>
      <c r="H526" s="23"/>
      <c r="I526" s="23"/>
      <c r="J526" s="7"/>
      <c r="K526" s="7"/>
      <c r="L526" s="7"/>
      <c r="M526" s="7"/>
      <c r="N526" s="7"/>
      <c r="O526" s="7"/>
      <c r="P526" s="7"/>
      <c r="Q526" s="7"/>
      <c r="R526" s="10" t="str">
        <f>IF(B526="","",IF(ISNUMBER(A526),YEAR(A526)-IF(MONTH(A526)&lt;4,1,0),""))</f>
        <v/>
      </c>
      <c r="S526" s="10" t="str">
        <f>IF(B526="","",IF(OR(NOT(ISNUMBER(A526)),G526="",J526="",O526="",P526="",N526=""),"要確認：基本項目不足",IF(OR(AND(G526="依頼しなかった",J526&lt;&gt;"未依頼"),AND(G526="依頼した",OR(F526="",J526="未依頼"))),"要確認：依頼と回答の矛盾",IF(OR(AND(ISNUMBER(C526),ISNUMBER(D526),D526&lt;C526),AND(ISNUMBER(E526),E526&lt;0)),"要確認：必要時間・隻数",IF(OR(P526="未確認",G526="未確認",J526="未確認"),"要確認：未確認を含む","確認済")))))</f>
        <v/>
      </c>
    </row>
    <row r="527" spans="1:19" ht="24.95" customHeight="1" x14ac:dyDescent="0.2">
      <c r="A527" s="20"/>
      <c r="B527" s="7"/>
      <c r="C527" s="23"/>
      <c r="D527" s="23"/>
      <c r="E527" s="7"/>
      <c r="F527" s="7"/>
      <c r="G527" s="7"/>
      <c r="H527" s="23"/>
      <c r="I527" s="23"/>
      <c r="J527" s="7"/>
      <c r="K527" s="7"/>
      <c r="L527" s="7"/>
      <c r="M527" s="7"/>
      <c r="N527" s="7"/>
      <c r="O527" s="7"/>
      <c r="P527" s="7"/>
      <c r="Q527" s="7"/>
      <c r="R527" s="10" t="str">
        <f>IF(B527="","",IF(ISNUMBER(A527),YEAR(A527)-IF(MONTH(A527)&lt;4,1,0),""))</f>
        <v/>
      </c>
      <c r="S527" s="10" t="str">
        <f>IF(B527="","",IF(OR(NOT(ISNUMBER(A527)),G527="",J527="",O527="",P527="",N527=""),"要確認：基本項目不足",IF(OR(AND(G527="依頼しなかった",J527&lt;&gt;"未依頼"),AND(G527="依頼した",OR(F527="",J527="未依頼"))),"要確認：依頼と回答の矛盾",IF(OR(AND(ISNUMBER(C527),ISNUMBER(D527),D527&lt;C527),AND(ISNUMBER(E527),E527&lt;0)),"要確認：必要時間・隻数",IF(OR(P527="未確認",G527="未確認",J527="未確認"),"要確認：未確認を含む","確認済")))))</f>
        <v/>
      </c>
    </row>
    <row r="528" spans="1:19" ht="24.95" customHeight="1" x14ac:dyDescent="0.2">
      <c r="A528" s="20"/>
      <c r="B528" s="7"/>
      <c r="C528" s="23"/>
      <c r="D528" s="23"/>
      <c r="E528" s="7"/>
      <c r="F528" s="7"/>
      <c r="G528" s="7"/>
      <c r="H528" s="23"/>
      <c r="I528" s="23"/>
      <c r="J528" s="7"/>
      <c r="K528" s="7"/>
      <c r="L528" s="7"/>
      <c r="M528" s="7"/>
      <c r="N528" s="7"/>
      <c r="O528" s="7"/>
      <c r="P528" s="7"/>
      <c r="Q528" s="7"/>
      <c r="R528" s="10" t="str">
        <f>IF(B528="","",IF(ISNUMBER(A528),YEAR(A528)-IF(MONTH(A528)&lt;4,1,0),""))</f>
        <v/>
      </c>
      <c r="S528" s="10" t="str">
        <f>IF(B528="","",IF(OR(NOT(ISNUMBER(A528)),G528="",J528="",O528="",P528="",N528=""),"要確認：基本項目不足",IF(OR(AND(G528="依頼しなかった",J528&lt;&gt;"未依頼"),AND(G528="依頼した",OR(F528="",J528="未依頼"))),"要確認：依頼と回答の矛盾",IF(OR(AND(ISNUMBER(C528),ISNUMBER(D528),D528&lt;C528),AND(ISNUMBER(E528),E528&lt;0)),"要確認：必要時間・隻数",IF(OR(P528="未確認",G528="未確認",J528="未確認"),"要確認：未確認を含む","確認済")))))</f>
        <v/>
      </c>
    </row>
    <row r="529" spans="1:19" ht="24.95" customHeight="1" x14ac:dyDescent="0.2">
      <c r="A529" s="20"/>
      <c r="B529" s="7"/>
      <c r="C529" s="23"/>
      <c r="D529" s="23"/>
      <c r="E529" s="7"/>
      <c r="F529" s="7"/>
      <c r="G529" s="7"/>
      <c r="H529" s="23"/>
      <c r="I529" s="23"/>
      <c r="J529" s="7"/>
      <c r="K529" s="7"/>
      <c r="L529" s="7"/>
      <c r="M529" s="7"/>
      <c r="N529" s="7"/>
      <c r="O529" s="7"/>
      <c r="P529" s="7"/>
      <c r="Q529" s="7"/>
      <c r="R529" s="10" t="str">
        <f>IF(B529="","",IF(ISNUMBER(A529),YEAR(A529)-IF(MONTH(A529)&lt;4,1,0),""))</f>
        <v/>
      </c>
      <c r="S529" s="10" t="str">
        <f>IF(B529="","",IF(OR(NOT(ISNUMBER(A529)),G529="",J529="",O529="",P529="",N529=""),"要確認：基本項目不足",IF(OR(AND(G529="依頼しなかった",J529&lt;&gt;"未依頼"),AND(G529="依頼した",OR(F529="",J529="未依頼"))),"要確認：依頼と回答の矛盾",IF(OR(AND(ISNUMBER(C529),ISNUMBER(D529),D529&lt;C529),AND(ISNUMBER(E529),E529&lt;0)),"要確認：必要時間・隻数",IF(OR(P529="未確認",G529="未確認",J529="未確認"),"要確認：未確認を含む","確認済")))))</f>
        <v/>
      </c>
    </row>
    <row r="530" spans="1:19" ht="24.95" customHeight="1" x14ac:dyDescent="0.2">
      <c r="A530" s="20"/>
      <c r="B530" s="7"/>
      <c r="C530" s="23"/>
      <c r="D530" s="23"/>
      <c r="E530" s="7"/>
      <c r="F530" s="7"/>
      <c r="G530" s="7"/>
      <c r="H530" s="23"/>
      <c r="I530" s="23"/>
      <c r="J530" s="7"/>
      <c r="K530" s="7"/>
      <c r="L530" s="7"/>
      <c r="M530" s="7"/>
      <c r="N530" s="7"/>
      <c r="O530" s="7"/>
      <c r="P530" s="7"/>
      <c r="Q530" s="7"/>
      <c r="R530" s="10" t="str">
        <f>IF(B530="","",IF(ISNUMBER(A530),YEAR(A530)-IF(MONTH(A530)&lt;4,1,0),""))</f>
        <v/>
      </c>
      <c r="S530" s="10" t="str">
        <f>IF(B530="","",IF(OR(NOT(ISNUMBER(A530)),G530="",J530="",O530="",P530="",N530=""),"要確認：基本項目不足",IF(OR(AND(G530="依頼しなかった",J530&lt;&gt;"未依頼"),AND(G530="依頼した",OR(F530="",J530="未依頼"))),"要確認：依頼と回答の矛盾",IF(OR(AND(ISNUMBER(C530),ISNUMBER(D530),D530&lt;C530),AND(ISNUMBER(E530),E530&lt;0)),"要確認：必要時間・隻数",IF(OR(P530="未確認",G530="未確認",J530="未確認"),"要確認：未確認を含む","確認済")))))</f>
        <v/>
      </c>
    </row>
    <row r="531" spans="1:19" ht="24.95" customHeight="1" x14ac:dyDescent="0.2">
      <c r="A531" s="20"/>
      <c r="B531" s="7"/>
      <c r="C531" s="23"/>
      <c r="D531" s="23"/>
      <c r="E531" s="7"/>
      <c r="F531" s="7"/>
      <c r="G531" s="7"/>
      <c r="H531" s="23"/>
      <c r="I531" s="23"/>
      <c r="J531" s="7"/>
      <c r="K531" s="7"/>
      <c r="L531" s="7"/>
      <c r="M531" s="7"/>
      <c r="N531" s="7"/>
      <c r="O531" s="7"/>
      <c r="P531" s="7"/>
      <c r="Q531" s="7"/>
      <c r="R531" s="10" t="str">
        <f>IF(B531="","",IF(ISNUMBER(A531),YEAR(A531)-IF(MONTH(A531)&lt;4,1,0),""))</f>
        <v/>
      </c>
      <c r="S531" s="10" t="str">
        <f>IF(B531="","",IF(OR(NOT(ISNUMBER(A531)),G531="",J531="",O531="",P531="",N531=""),"要確認：基本項目不足",IF(OR(AND(G531="依頼しなかった",J531&lt;&gt;"未依頼"),AND(G531="依頼した",OR(F531="",J531="未依頼"))),"要確認：依頼と回答の矛盾",IF(OR(AND(ISNUMBER(C531),ISNUMBER(D531),D531&lt;C531),AND(ISNUMBER(E531),E531&lt;0)),"要確認：必要時間・隻数",IF(OR(P531="未確認",G531="未確認",J531="未確認"),"要確認：未確認を含む","確認済")))))</f>
        <v/>
      </c>
    </row>
    <row r="532" spans="1:19" ht="24.95" customHeight="1" x14ac:dyDescent="0.2">
      <c r="A532" s="20"/>
      <c r="B532" s="7"/>
      <c r="C532" s="23"/>
      <c r="D532" s="23"/>
      <c r="E532" s="7"/>
      <c r="F532" s="7"/>
      <c r="G532" s="7"/>
      <c r="H532" s="23"/>
      <c r="I532" s="23"/>
      <c r="J532" s="7"/>
      <c r="K532" s="7"/>
      <c r="L532" s="7"/>
      <c r="M532" s="7"/>
      <c r="N532" s="7"/>
      <c r="O532" s="7"/>
      <c r="P532" s="7"/>
      <c r="Q532" s="7"/>
      <c r="R532" s="10" t="str">
        <f>IF(B532="","",IF(ISNUMBER(A532),YEAR(A532)-IF(MONTH(A532)&lt;4,1,0),""))</f>
        <v/>
      </c>
      <c r="S532" s="10" t="str">
        <f>IF(B532="","",IF(OR(NOT(ISNUMBER(A532)),G532="",J532="",O532="",P532="",N532=""),"要確認：基本項目不足",IF(OR(AND(G532="依頼しなかった",J532&lt;&gt;"未依頼"),AND(G532="依頼した",OR(F532="",J532="未依頼"))),"要確認：依頼と回答の矛盾",IF(OR(AND(ISNUMBER(C532),ISNUMBER(D532),D532&lt;C532),AND(ISNUMBER(E532),E532&lt;0)),"要確認：必要時間・隻数",IF(OR(P532="未確認",G532="未確認",J532="未確認"),"要確認：未確認を含む","確認済")))))</f>
        <v/>
      </c>
    </row>
    <row r="533" spans="1:19" ht="24.95" customHeight="1" x14ac:dyDescent="0.2">
      <c r="A533" s="20"/>
      <c r="B533" s="7"/>
      <c r="C533" s="23"/>
      <c r="D533" s="23"/>
      <c r="E533" s="7"/>
      <c r="F533" s="7"/>
      <c r="G533" s="7"/>
      <c r="H533" s="23"/>
      <c r="I533" s="23"/>
      <c r="J533" s="7"/>
      <c r="K533" s="7"/>
      <c r="L533" s="7"/>
      <c r="M533" s="7"/>
      <c r="N533" s="7"/>
      <c r="O533" s="7"/>
      <c r="P533" s="7"/>
      <c r="Q533" s="7"/>
      <c r="R533" s="10" t="str">
        <f>IF(B533="","",IF(ISNUMBER(A533),YEAR(A533)-IF(MONTH(A533)&lt;4,1,0),""))</f>
        <v/>
      </c>
      <c r="S533" s="10" t="str">
        <f>IF(B533="","",IF(OR(NOT(ISNUMBER(A533)),G533="",J533="",O533="",P533="",N533=""),"要確認：基本項目不足",IF(OR(AND(G533="依頼しなかった",J533&lt;&gt;"未依頼"),AND(G533="依頼した",OR(F533="",J533="未依頼"))),"要確認：依頼と回答の矛盾",IF(OR(AND(ISNUMBER(C533),ISNUMBER(D533),D533&lt;C533),AND(ISNUMBER(E533),E533&lt;0)),"要確認：必要時間・隻数",IF(OR(P533="未確認",G533="未確認",J533="未確認"),"要確認：未確認を含む","確認済")))))</f>
        <v/>
      </c>
    </row>
    <row r="534" spans="1:19" ht="24.95" customHeight="1" x14ac:dyDescent="0.2">
      <c r="A534" s="20"/>
      <c r="B534" s="7"/>
      <c r="C534" s="23"/>
      <c r="D534" s="23"/>
      <c r="E534" s="7"/>
      <c r="F534" s="7"/>
      <c r="G534" s="7"/>
      <c r="H534" s="23"/>
      <c r="I534" s="23"/>
      <c r="J534" s="7"/>
      <c r="K534" s="7"/>
      <c r="L534" s="7"/>
      <c r="M534" s="7"/>
      <c r="N534" s="7"/>
      <c r="O534" s="7"/>
      <c r="P534" s="7"/>
      <c r="Q534" s="7"/>
      <c r="R534" s="10" t="str">
        <f>IF(B534="","",IF(ISNUMBER(A534),YEAR(A534)-IF(MONTH(A534)&lt;4,1,0),""))</f>
        <v/>
      </c>
      <c r="S534" s="10" t="str">
        <f>IF(B534="","",IF(OR(NOT(ISNUMBER(A534)),G534="",J534="",O534="",P534="",N534=""),"要確認：基本項目不足",IF(OR(AND(G534="依頼しなかった",J534&lt;&gt;"未依頼"),AND(G534="依頼した",OR(F534="",J534="未依頼"))),"要確認：依頼と回答の矛盾",IF(OR(AND(ISNUMBER(C534),ISNUMBER(D534),D534&lt;C534),AND(ISNUMBER(E534),E534&lt;0)),"要確認：必要時間・隻数",IF(OR(P534="未確認",G534="未確認",J534="未確認"),"要確認：未確認を含む","確認済")))))</f>
        <v/>
      </c>
    </row>
    <row r="535" spans="1:19" ht="24.95" customHeight="1" x14ac:dyDescent="0.2">
      <c r="A535" s="20"/>
      <c r="B535" s="7"/>
      <c r="C535" s="23"/>
      <c r="D535" s="23"/>
      <c r="E535" s="7"/>
      <c r="F535" s="7"/>
      <c r="G535" s="7"/>
      <c r="H535" s="23"/>
      <c r="I535" s="23"/>
      <c r="J535" s="7"/>
      <c r="K535" s="7"/>
      <c r="L535" s="7"/>
      <c r="M535" s="7"/>
      <c r="N535" s="7"/>
      <c r="O535" s="7"/>
      <c r="P535" s="7"/>
      <c r="Q535" s="7"/>
      <c r="R535" s="10" t="str">
        <f>IF(B535="","",IF(ISNUMBER(A535),YEAR(A535)-IF(MONTH(A535)&lt;4,1,0),""))</f>
        <v/>
      </c>
      <c r="S535" s="10" t="str">
        <f>IF(B535="","",IF(OR(NOT(ISNUMBER(A535)),G535="",J535="",O535="",P535="",N535=""),"要確認：基本項目不足",IF(OR(AND(G535="依頼しなかった",J535&lt;&gt;"未依頼"),AND(G535="依頼した",OR(F535="",J535="未依頼"))),"要確認：依頼と回答の矛盾",IF(OR(AND(ISNUMBER(C535),ISNUMBER(D535),D535&lt;C535),AND(ISNUMBER(E535),E535&lt;0)),"要確認：必要時間・隻数",IF(OR(P535="未確認",G535="未確認",J535="未確認"),"要確認：未確認を含む","確認済")))))</f>
        <v/>
      </c>
    </row>
    <row r="536" spans="1:19" ht="24.95" customHeight="1" x14ac:dyDescent="0.2">
      <c r="A536" s="20"/>
      <c r="B536" s="7"/>
      <c r="C536" s="23"/>
      <c r="D536" s="23"/>
      <c r="E536" s="7"/>
      <c r="F536" s="7"/>
      <c r="G536" s="7"/>
      <c r="H536" s="23"/>
      <c r="I536" s="23"/>
      <c r="J536" s="7"/>
      <c r="K536" s="7"/>
      <c r="L536" s="7"/>
      <c r="M536" s="7"/>
      <c r="N536" s="7"/>
      <c r="O536" s="7"/>
      <c r="P536" s="7"/>
      <c r="Q536" s="7"/>
      <c r="R536" s="10" t="str">
        <f>IF(B536="","",IF(ISNUMBER(A536),YEAR(A536)-IF(MONTH(A536)&lt;4,1,0),""))</f>
        <v/>
      </c>
      <c r="S536" s="10" t="str">
        <f>IF(B536="","",IF(OR(NOT(ISNUMBER(A536)),G536="",J536="",O536="",P536="",N536=""),"要確認：基本項目不足",IF(OR(AND(G536="依頼しなかった",J536&lt;&gt;"未依頼"),AND(G536="依頼した",OR(F536="",J536="未依頼"))),"要確認：依頼と回答の矛盾",IF(OR(AND(ISNUMBER(C536),ISNUMBER(D536),D536&lt;C536),AND(ISNUMBER(E536),E536&lt;0)),"要確認：必要時間・隻数",IF(OR(P536="未確認",G536="未確認",J536="未確認"),"要確認：未確認を含む","確認済")))))</f>
        <v/>
      </c>
    </row>
    <row r="537" spans="1:19" ht="24.95" customHeight="1" x14ac:dyDescent="0.2">
      <c r="A537" s="20"/>
      <c r="B537" s="7"/>
      <c r="C537" s="23"/>
      <c r="D537" s="23"/>
      <c r="E537" s="7"/>
      <c r="F537" s="7"/>
      <c r="G537" s="7"/>
      <c r="H537" s="23"/>
      <c r="I537" s="23"/>
      <c r="J537" s="7"/>
      <c r="K537" s="7"/>
      <c r="L537" s="7"/>
      <c r="M537" s="7"/>
      <c r="N537" s="7"/>
      <c r="O537" s="7"/>
      <c r="P537" s="7"/>
      <c r="Q537" s="7"/>
      <c r="R537" s="10" t="str">
        <f>IF(B537="","",IF(ISNUMBER(A537),YEAR(A537)-IF(MONTH(A537)&lt;4,1,0),""))</f>
        <v/>
      </c>
      <c r="S537" s="10" t="str">
        <f>IF(B537="","",IF(OR(NOT(ISNUMBER(A537)),G537="",J537="",O537="",P537="",N537=""),"要確認：基本項目不足",IF(OR(AND(G537="依頼しなかった",J537&lt;&gt;"未依頼"),AND(G537="依頼した",OR(F537="",J537="未依頼"))),"要確認：依頼と回答の矛盾",IF(OR(AND(ISNUMBER(C537),ISNUMBER(D537),D537&lt;C537),AND(ISNUMBER(E537),E537&lt;0)),"要確認：必要時間・隻数",IF(OR(P537="未確認",G537="未確認",J537="未確認"),"要確認：未確認を含む","確認済")))))</f>
        <v/>
      </c>
    </row>
    <row r="538" spans="1:19" ht="24.95" customHeight="1" x14ac:dyDescent="0.2">
      <c r="A538" s="20"/>
      <c r="B538" s="7"/>
      <c r="C538" s="23"/>
      <c r="D538" s="23"/>
      <c r="E538" s="7"/>
      <c r="F538" s="7"/>
      <c r="G538" s="7"/>
      <c r="H538" s="23"/>
      <c r="I538" s="23"/>
      <c r="J538" s="7"/>
      <c r="K538" s="7"/>
      <c r="L538" s="7"/>
      <c r="M538" s="7"/>
      <c r="N538" s="7"/>
      <c r="O538" s="7"/>
      <c r="P538" s="7"/>
      <c r="Q538" s="7"/>
      <c r="R538" s="10" t="str">
        <f>IF(B538="","",IF(ISNUMBER(A538),YEAR(A538)-IF(MONTH(A538)&lt;4,1,0),""))</f>
        <v/>
      </c>
      <c r="S538" s="10" t="str">
        <f>IF(B538="","",IF(OR(NOT(ISNUMBER(A538)),G538="",J538="",O538="",P538="",N538=""),"要確認：基本項目不足",IF(OR(AND(G538="依頼しなかった",J538&lt;&gt;"未依頼"),AND(G538="依頼した",OR(F538="",J538="未依頼"))),"要確認：依頼と回答の矛盾",IF(OR(AND(ISNUMBER(C538),ISNUMBER(D538),D538&lt;C538),AND(ISNUMBER(E538),E538&lt;0)),"要確認：必要時間・隻数",IF(OR(P538="未確認",G538="未確認",J538="未確認"),"要確認：未確認を含む","確認済")))))</f>
        <v/>
      </c>
    </row>
    <row r="539" spans="1:19" ht="24.95" customHeight="1" x14ac:dyDescent="0.2">
      <c r="A539" s="20"/>
      <c r="B539" s="7"/>
      <c r="C539" s="23"/>
      <c r="D539" s="23"/>
      <c r="E539" s="7"/>
      <c r="F539" s="7"/>
      <c r="G539" s="7"/>
      <c r="H539" s="23"/>
      <c r="I539" s="23"/>
      <c r="J539" s="7"/>
      <c r="K539" s="7"/>
      <c r="L539" s="7"/>
      <c r="M539" s="7"/>
      <c r="N539" s="7"/>
      <c r="O539" s="7"/>
      <c r="P539" s="7"/>
      <c r="Q539" s="7"/>
      <c r="R539" s="10" t="str">
        <f>IF(B539="","",IF(ISNUMBER(A539),YEAR(A539)-IF(MONTH(A539)&lt;4,1,0),""))</f>
        <v/>
      </c>
      <c r="S539" s="10" t="str">
        <f>IF(B539="","",IF(OR(NOT(ISNUMBER(A539)),G539="",J539="",O539="",P539="",N539=""),"要確認：基本項目不足",IF(OR(AND(G539="依頼しなかった",J539&lt;&gt;"未依頼"),AND(G539="依頼した",OR(F539="",J539="未依頼"))),"要確認：依頼と回答の矛盾",IF(OR(AND(ISNUMBER(C539),ISNUMBER(D539),D539&lt;C539),AND(ISNUMBER(E539),E539&lt;0)),"要確認：必要時間・隻数",IF(OR(P539="未確認",G539="未確認",J539="未確認"),"要確認：未確認を含む","確認済")))))</f>
        <v/>
      </c>
    </row>
    <row r="540" spans="1:19" ht="24.95" customHeight="1" x14ac:dyDescent="0.2">
      <c r="A540" s="20"/>
      <c r="B540" s="7"/>
      <c r="C540" s="23"/>
      <c r="D540" s="23"/>
      <c r="E540" s="7"/>
      <c r="F540" s="7"/>
      <c r="G540" s="7"/>
      <c r="H540" s="23"/>
      <c r="I540" s="23"/>
      <c r="J540" s="7"/>
      <c r="K540" s="7"/>
      <c r="L540" s="7"/>
      <c r="M540" s="7"/>
      <c r="N540" s="7"/>
      <c r="O540" s="7"/>
      <c r="P540" s="7"/>
      <c r="Q540" s="7"/>
      <c r="R540" s="10" t="str">
        <f>IF(B540="","",IF(ISNUMBER(A540),YEAR(A540)-IF(MONTH(A540)&lt;4,1,0),""))</f>
        <v/>
      </c>
      <c r="S540" s="10" t="str">
        <f>IF(B540="","",IF(OR(NOT(ISNUMBER(A540)),G540="",J540="",O540="",P540="",N540=""),"要確認：基本項目不足",IF(OR(AND(G540="依頼しなかった",J540&lt;&gt;"未依頼"),AND(G540="依頼した",OR(F540="",J540="未依頼"))),"要確認：依頼と回答の矛盾",IF(OR(AND(ISNUMBER(C540),ISNUMBER(D540),D540&lt;C540),AND(ISNUMBER(E540),E540&lt;0)),"要確認：必要時間・隻数",IF(OR(P540="未確認",G540="未確認",J540="未確認"),"要確認：未確認を含む","確認済")))))</f>
        <v/>
      </c>
    </row>
    <row r="541" spans="1:19" ht="24.95" customHeight="1" x14ac:dyDescent="0.2">
      <c r="A541" s="20"/>
      <c r="B541" s="7"/>
      <c r="C541" s="23"/>
      <c r="D541" s="23"/>
      <c r="E541" s="7"/>
      <c r="F541" s="7"/>
      <c r="G541" s="7"/>
      <c r="H541" s="23"/>
      <c r="I541" s="23"/>
      <c r="J541" s="7"/>
      <c r="K541" s="7"/>
      <c r="L541" s="7"/>
      <c r="M541" s="7"/>
      <c r="N541" s="7"/>
      <c r="O541" s="7"/>
      <c r="P541" s="7"/>
      <c r="Q541" s="7"/>
      <c r="R541" s="10" t="str">
        <f>IF(B541="","",IF(ISNUMBER(A541),YEAR(A541)-IF(MONTH(A541)&lt;4,1,0),""))</f>
        <v/>
      </c>
      <c r="S541" s="10" t="str">
        <f>IF(B541="","",IF(OR(NOT(ISNUMBER(A541)),G541="",J541="",O541="",P541="",N541=""),"要確認：基本項目不足",IF(OR(AND(G541="依頼しなかった",J541&lt;&gt;"未依頼"),AND(G541="依頼した",OR(F541="",J541="未依頼"))),"要確認：依頼と回答の矛盾",IF(OR(AND(ISNUMBER(C541),ISNUMBER(D541),D541&lt;C541),AND(ISNUMBER(E541),E541&lt;0)),"要確認：必要時間・隻数",IF(OR(P541="未確認",G541="未確認",J541="未確認"),"要確認：未確認を含む","確認済")))))</f>
        <v/>
      </c>
    </row>
    <row r="542" spans="1:19" ht="24.95" customHeight="1" x14ac:dyDescent="0.2">
      <c r="A542" s="20"/>
      <c r="B542" s="7"/>
      <c r="C542" s="23"/>
      <c r="D542" s="23"/>
      <c r="E542" s="7"/>
      <c r="F542" s="7"/>
      <c r="G542" s="7"/>
      <c r="H542" s="23"/>
      <c r="I542" s="23"/>
      <c r="J542" s="7"/>
      <c r="K542" s="7"/>
      <c r="L542" s="7"/>
      <c r="M542" s="7"/>
      <c r="N542" s="7"/>
      <c r="O542" s="7"/>
      <c r="P542" s="7"/>
      <c r="Q542" s="7"/>
      <c r="R542" s="10" t="str">
        <f>IF(B542="","",IF(ISNUMBER(A542),YEAR(A542)-IF(MONTH(A542)&lt;4,1,0),""))</f>
        <v/>
      </c>
      <c r="S542" s="10" t="str">
        <f>IF(B542="","",IF(OR(NOT(ISNUMBER(A542)),G542="",J542="",O542="",P542="",N542=""),"要確認：基本項目不足",IF(OR(AND(G542="依頼しなかった",J542&lt;&gt;"未依頼"),AND(G542="依頼した",OR(F542="",J542="未依頼"))),"要確認：依頼と回答の矛盾",IF(OR(AND(ISNUMBER(C542),ISNUMBER(D542),D542&lt;C542),AND(ISNUMBER(E542),E542&lt;0)),"要確認：必要時間・隻数",IF(OR(P542="未確認",G542="未確認",J542="未確認"),"要確認：未確認を含む","確認済")))))</f>
        <v/>
      </c>
    </row>
    <row r="543" spans="1:19" ht="24.95" customHeight="1" x14ac:dyDescent="0.2">
      <c r="A543" s="20"/>
      <c r="B543" s="7"/>
      <c r="C543" s="23"/>
      <c r="D543" s="23"/>
      <c r="E543" s="7"/>
      <c r="F543" s="7"/>
      <c r="G543" s="7"/>
      <c r="H543" s="23"/>
      <c r="I543" s="23"/>
      <c r="J543" s="7"/>
      <c r="K543" s="7"/>
      <c r="L543" s="7"/>
      <c r="M543" s="7"/>
      <c r="N543" s="7"/>
      <c r="O543" s="7"/>
      <c r="P543" s="7"/>
      <c r="Q543" s="7"/>
      <c r="R543" s="10" t="str">
        <f>IF(B543="","",IF(ISNUMBER(A543),YEAR(A543)-IF(MONTH(A543)&lt;4,1,0),""))</f>
        <v/>
      </c>
      <c r="S543" s="10" t="str">
        <f>IF(B543="","",IF(OR(NOT(ISNUMBER(A543)),G543="",J543="",O543="",P543="",N543=""),"要確認：基本項目不足",IF(OR(AND(G543="依頼しなかった",J543&lt;&gt;"未依頼"),AND(G543="依頼した",OR(F543="",J543="未依頼"))),"要確認：依頼と回答の矛盾",IF(OR(AND(ISNUMBER(C543),ISNUMBER(D543),D543&lt;C543),AND(ISNUMBER(E543),E543&lt;0)),"要確認：必要時間・隻数",IF(OR(P543="未確認",G543="未確認",J543="未確認"),"要確認：未確認を含む","確認済")))))</f>
        <v/>
      </c>
    </row>
    <row r="544" spans="1:19" ht="24.95" customHeight="1" x14ac:dyDescent="0.2">
      <c r="A544" s="20"/>
      <c r="B544" s="7"/>
      <c r="C544" s="23"/>
      <c r="D544" s="23"/>
      <c r="E544" s="7"/>
      <c r="F544" s="7"/>
      <c r="G544" s="7"/>
      <c r="H544" s="23"/>
      <c r="I544" s="23"/>
      <c r="J544" s="7"/>
      <c r="K544" s="7"/>
      <c r="L544" s="7"/>
      <c r="M544" s="7"/>
      <c r="N544" s="7"/>
      <c r="O544" s="7"/>
      <c r="P544" s="7"/>
      <c r="Q544" s="7"/>
      <c r="R544" s="10" t="str">
        <f>IF(B544="","",IF(ISNUMBER(A544),YEAR(A544)-IF(MONTH(A544)&lt;4,1,0),""))</f>
        <v/>
      </c>
      <c r="S544" s="10" t="str">
        <f>IF(B544="","",IF(OR(NOT(ISNUMBER(A544)),G544="",J544="",O544="",P544="",N544=""),"要確認：基本項目不足",IF(OR(AND(G544="依頼しなかった",J544&lt;&gt;"未依頼"),AND(G544="依頼した",OR(F544="",J544="未依頼"))),"要確認：依頼と回答の矛盾",IF(OR(AND(ISNUMBER(C544),ISNUMBER(D544),D544&lt;C544),AND(ISNUMBER(E544),E544&lt;0)),"要確認：必要時間・隻数",IF(OR(P544="未確認",G544="未確認",J544="未確認"),"要確認：未確認を含む","確認済")))))</f>
        <v/>
      </c>
    </row>
    <row r="545" spans="1:19" ht="24.95" customHeight="1" x14ac:dyDescent="0.2">
      <c r="A545" s="20"/>
      <c r="B545" s="7"/>
      <c r="C545" s="23"/>
      <c r="D545" s="23"/>
      <c r="E545" s="7"/>
      <c r="F545" s="7"/>
      <c r="G545" s="7"/>
      <c r="H545" s="23"/>
      <c r="I545" s="23"/>
      <c r="J545" s="7"/>
      <c r="K545" s="7"/>
      <c r="L545" s="7"/>
      <c r="M545" s="7"/>
      <c r="N545" s="7"/>
      <c r="O545" s="7"/>
      <c r="P545" s="7"/>
      <c r="Q545" s="7"/>
      <c r="R545" s="10" t="str">
        <f>IF(B545="","",IF(ISNUMBER(A545),YEAR(A545)-IF(MONTH(A545)&lt;4,1,0),""))</f>
        <v/>
      </c>
      <c r="S545" s="10" t="str">
        <f>IF(B545="","",IF(OR(NOT(ISNUMBER(A545)),G545="",J545="",O545="",P545="",N545=""),"要確認：基本項目不足",IF(OR(AND(G545="依頼しなかった",J545&lt;&gt;"未依頼"),AND(G545="依頼した",OR(F545="",J545="未依頼"))),"要確認：依頼と回答の矛盾",IF(OR(AND(ISNUMBER(C545),ISNUMBER(D545),D545&lt;C545),AND(ISNUMBER(E545),E545&lt;0)),"要確認：必要時間・隻数",IF(OR(P545="未確認",G545="未確認",J545="未確認"),"要確認：未確認を含む","確認済")))))</f>
        <v/>
      </c>
    </row>
    <row r="546" spans="1:19" ht="24.95" customHeight="1" x14ac:dyDescent="0.2">
      <c r="A546" s="20"/>
      <c r="B546" s="7"/>
      <c r="C546" s="23"/>
      <c r="D546" s="23"/>
      <c r="E546" s="7"/>
      <c r="F546" s="7"/>
      <c r="G546" s="7"/>
      <c r="H546" s="23"/>
      <c r="I546" s="23"/>
      <c r="J546" s="7"/>
      <c r="K546" s="7"/>
      <c r="L546" s="7"/>
      <c r="M546" s="7"/>
      <c r="N546" s="7"/>
      <c r="O546" s="7"/>
      <c r="P546" s="7"/>
      <c r="Q546" s="7"/>
      <c r="R546" s="10" t="str">
        <f>IF(B546="","",IF(ISNUMBER(A546),YEAR(A546)-IF(MONTH(A546)&lt;4,1,0),""))</f>
        <v/>
      </c>
      <c r="S546" s="10" t="str">
        <f>IF(B546="","",IF(OR(NOT(ISNUMBER(A546)),G546="",J546="",O546="",P546="",N546=""),"要確認：基本項目不足",IF(OR(AND(G546="依頼しなかった",J546&lt;&gt;"未依頼"),AND(G546="依頼した",OR(F546="",J546="未依頼"))),"要確認：依頼と回答の矛盾",IF(OR(AND(ISNUMBER(C546),ISNUMBER(D546),D546&lt;C546),AND(ISNUMBER(E546),E546&lt;0)),"要確認：必要時間・隻数",IF(OR(P546="未確認",G546="未確認",J546="未確認"),"要確認：未確認を含む","確認済")))))</f>
        <v/>
      </c>
    </row>
    <row r="547" spans="1:19" ht="24.95" customHeight="1" x14ac:dyDescent="0.2">
      <c r="A547" s="20"/>
      <c r="B547" s="7"/>
      <c r="C547" s="23"/>
      <c r="D547" s="23"/>
      <c r="E547" s="7"/>
      <c r="F547" s="7"/>
      <c r="G547" s="7"/>
      <c r="H547" s="23"/>
      <c r="I547" s="23"/>
      <c r="J547" s="7"/>
      <c r="K547" s="7"/>
      <c r="L547" s="7"/>
      <c r="M547" s="7"/>
      <c r="N547" s="7"/>
      <c r="O547" s="7"/>
      <c r="P547" s="7"/>
      <c r="Q547" s="7"/>
      <c r="R547" s="10" t="str">
        <f>IF(B547="","",IF(ISNUMBER(A547),YEAR(A547)-IF(MONTH(A547)&lt;4,1,0),""))</f>
        <v/>
      </c>
      <c r="S547" s="10" t="str">
        <f>IF(B547="","",IF(OR(NOT(ISNUMBER(A547)),G547="",J547="",O547="",P547="",N547=""),"要確認：基本項目不足",IF(OR(AND(G547="依頼しなかった",J547&lt;&gt;"未依頼"),AND(G547="依頼した",OR(F547="",J547="未依頼"))),"要確認：依頼と回答の矛盾",IF(OR(AND(ISNUMBER(C547),ISNUMBER(D547),D547&lt;C547),AND(ISNUMBER(E547),E547&lt;0)),"要確認：必要時間・隻数",IF(OR(P547="未確認",G547="未確認",J547="未確認"),"要確認：未確認を含む","確認済")))))</f>
        <v/>
      </c>
    </row>
    <row r="548" spans="1:19" ht="24.95" customHeight="1" x14ac:dyDescent="0.2">
      <c r="A548" s="20"/>
      <c r="B548" s="7"/>
      <c r="C548" s="23"/>
      <c r="D548" s="23"/>
      <c r="E548" s="7"/>
      <c r="F548" s="7"/>
      <c r="G548" s="7"/>
      <c r="H548" s="23"/>
      <c r="I548" s="23"/>
      <c r="J548" s="7"/>
      <c r="K548" s="7"/>
      <c r="L548" s="7"/>
      <c r="M548" s="7"/>
      <c r="N548" s="7"/>
      <c r="O548" s="7"/>
      <c r="P548" s="7"/>
      <c r="Q548" s="7"/>
      <c r="R548" s="10" t="str">
        <f>IF(B548="","",IF(ISNUMBER(A548),YEAR(A548)-IF(MONTH(A548)&lt;4,1,0),""))</f>
        <v/>
      </c>
      <c r="S548" s="10" t="str">
        <f>IF(B548="","",IF(OR(NOT(ISNUMBER(A548)),G548="",J548="",O548="",P548="",N548=""),"要確認：基本項目不足",IF(OR(AND(G548="依頼しなかった",J548&lt;&gt;"未依頼"),AND(G548="依頼した",OR(F548="",J548="未依頼"))),"要確認：依頼と回答の矛盾",IF(OR(AND(ISNUMBER(C548),ISNUMBER(D548),D548&lt;C548),AND(ISNUMBER(E548),E548&lt;0)),"要確認：必要時間・隻数",IF(OR(P548="未確認",G548="未確認",J548="未確認"),"要確認：未確認を含む","確認済")))))</f>
        <v/>
      </c>
    </row>
    <row r="549" spans="1:19" ht="24.95" customHeight="1" x14ac:dyDescent="0.2">
      <c r="A549" s="20"/>
      <c r="B549" s="7"/>
      <c r="C549" s="23"/>
      <c r="D549" s="23"/>
      <c r="E549" s="7"/>
      <c r="F549" s="7"/>
      <c r="G549" s="7"/>
      <c r="H549" s="23"/>
      <c r="I549" s="23"/>
      <c r="J549" s="7"/>
      <c r="K549" s="7"/>
      <c r="L549" s="7"/>
      <c r="M549" s="7"/>
      <c r="N549" s="7"/>
      <c r="O549" s="7"/>
      <c r="P549" s="7"/>
      <c r="Q549" s="7"/>
      <c r="R549" s="10" t="str">
        <f>IF(B549="","",IF(ISNUMBER(A549),YEAR(A549)-IF(MONTH(A549)&lt;4,1,0),""))</f>
        <v/>
      </c>
      <c r="S549" s="10" t="str">
        <f>IF(B549="","",IF(OR(NOT(ISNUMBER(A549)),G549="",J549="",O549="",P549="",N549=""),"要確認：基本項目不足",IF(OR(AND(G549="依頼しなかった",J549&lt;&gt;"未依頼"),AND(G549="依頼した",OR(F549="",J549="未依頼"))),"要確認：依頼と回答の矛盾",IF(OR(AND(ISNUMBER(C549),ISNUMBER(D549),D549&lt;C549),AND(ISNUMBER(E549),E549&lt;0)),"要確認：必要時間・隻数",IF(OR(P549="未確認",G549="未確認",J549="未確認"),"要確認：未確認を含む","確認済")))))</f>
        <v/>
      </c>
    </row>
    <row r="550" spans="1:19" ht="24.95" customHeight="1" x14ac:dyDescent="0.2">
      <c r="A550" s="20"/>
      <c r="B550" s="7"/>
      <c r="C550" s="23"/>
      <c r="D550" s="23"/>
      <c r="E550" s="7"/>
      <c r="F550" s="7"/>
      <c r="G550" s="7"/>
      <c r="H550" s="23"/>
      <c r="I550" s="23"/>
      <c r="J550" s="7"/>
      <c r="K550" s="7"/>
      <c r="L550" s="7"/>
      <c r="M550" s="7"/>
      <c r="N550" s="7"/>
      <c r="O550" s="7"/>
      <c r="P550" s="7"/>
      <c r="Q550" s="7"/>
      <c r="R550" s="10" t="str">
        <f>IF(B550="","",IF(ISNUMBER(A550),YEAR(A550)-IF(MONTH(A550)&lt;4,1,0),""))</f>
        <v/>
      </c>
      <c r="S550" s="10" t="str">
        <f>IF(B550="","",IF(OR(NOT(ISNUMBER(A550)),G550="",J550="",O550="",P550="",N550=""),"要確認：基本項目不足",IF(OR(AND(G550="依頼しなかった",J550&lt;&gt;"未依頼"),AND(G550="依頼した",OR(F550="",J550="未依頼"))),"要確認：依頼と回答の矛盾",IF(OR(AND(ISNUMBER(C550),ISNUMBER(D550),D550&lt;C550),AND(ISNUMBER(E550),E550&lt;0)),"要確認：必要時間・隻数",IF(OR(P550="未確認",G550="未確認",J550="未確認"),"要確認：未確認を含む","確認済")))))</f>
        <v/>
      </c>
    </row>
    <row r="551" spans="1:19" ht="24.95" customHeight="1" x14ac:dyDescent="0.2">
      <c r="A551" s="20"/>
      <c r="B551" s="7"/>
      <c r="C551" s="23"/>
      <c r="D551" s="23"/>
      <c r="E551" s="7"/>
      <c r="F551" s="7"/>
      <c r="G551" s="7"/>
      <c r="H551" s="23"/>
      <c r="I551" s="23"/>
      <c r="J551" s="7"/>
      <c r="K551" s="7"/>
      <c r="L551" s="7"/>
      <c r="M551" s="7"/>
      <c r="N551" s="7"/>
      <c r="O551" s="7"/>
      <c r="P551" s="7"/>
      <c r="Q551" s="7"/>
      <c r="R551" s="10" t="str">
        <f>IF(B551="","",IF(ISNUMBER(A551),YEAR(A551)-IF(MONTH(A551)&lt;4,1,0),""))</f>
        <v/>
      </c>
      <c r="S551" s="10" t="str">
        <f>IF(B551="","",IF(OR(NOT(ISNUMBER(A551)),G551="",J551="",O551="",P551="",N551=""),"要確認：基本項目不足",IF(OR(AND(G551="依頼しなかった",J551&lt;&gt;"未依頼"),AND(G551="依頼した",OR(F551="",J551="未依頼"))),"要確認：依頼と回答の矛盾",IF(OR(AND(ISNUMBER(C551),ISNUMBER(D551),D551&lt;C551),AND(ISNUMBER(E551),E551&lt;0)),"要確認：必要時間・隻数",IF(OR(P551="未確認",G551="未確認",J551="未確認"),"要確認：未確認を含む","確認済")))))</f>
        <v/>
      </c>
    </row>
    <row r="552" spans="1:19" ht="24.95" customHeight="1" x14ac:dyDescent="0.2">
      <c r="A552" s="20"/>
      <c r="B552" s="7"/>
      <c r="C552" s="23"/>
      <c r="D552" s="23"/>
      <c r="E552" s="7"/>
      <c r="F552" s="7"/>
      <c r="G552" s="7"/>
      <c r="H552" s="23"/>
      <c r="I552" s="23"/>
      <c r="J552" s="7"/>
      <c r="K552" s="7"/>
      <c r="L552" s="7"/>
      <c r="M552" s="7"/>
      <c r="N552" s="7"/>
      <c r="O552" s="7"/>
      <c r="P552" s="7"/>
      <c r="Q552" s="7"/>
      <c r="R552" s="10" t="str">
        <f>IF(B552="","",IF(ISNUMBER(A552),YEAR(A552)-IF(MONTH(A552)&lt;4,1,0),""))</f>
        <v/>
      </c>
      <c r="S552" s="10" t="str">
        <f>IF(B552="","",IF(OR(NOT(ISNUMBER(A552)),G552="",J552="",O552="",P552="",N552=""),"要確認：基本項目不足",IF(OR(AND(G552="依頼しなかった",J552&lt;&gt;"未依頼"),AND(G552="依頼した",OR(F552="",J552="未依頼"))),"要確認：依頼と回答の矛盾",IF(OR(AND(ISNUMBER(C552),ISNUMBER(D552),D552&lt;C552),AND(ISNUMBER(E552),E552&lt;0)),"要確認：必要時間・隻数",IF(OR(P552="未確認",G552="未確認",J552="未確認"),"要確認：未確認を含む","確認済")))))</f>
        <v/>
      </c>
    </row>
    <row r="553" spans="1:19" ht="24.95" customHeight="1" x14ac:dyDescent="0.2">
      <c r="A553" s="20"/>
      <c r="B553" s="7"/>
      <c r="C553" s="23"/>
      <c r="D553" s="23"/>
      <c r="E553" s="7"/>
      <c r="F553" s="7"/>
      <c r="G553" s="7"/>
      <c r="H553" s="23"/>
      <c r="I553" s="23"/>
      <c r="J553" s="7"/>
      <c r="K553" s="7"/>
      <c r="L553" s="7"/>
      <c r="M553" s="7"/>
      <c r="N553" s="7"/>
      <c r="O553" s="7"/>
      <c r="P553" s="7"/>
      <c r="Q553" s="7"/>
      <c r="R553" s="10" t="str">
        <f>IF(B553="","",IF(ISNUMBER(A553),YEAR(A553)-IF(MONTH(A553)&lt;4,1,0),""))</f>
        <v/>
      </c>
      <c r="S553" s="10" t="str">
        <f>IF(B553="","",IF(OR(NOT(ISNUMBER(A553)),G553="",J553="",O553="",P553="",N553=""),"要確認：基本項目不足",IF(OR(AND(G553="依頼しなかった",J553&lt;&gt;"未依頼"),AND(G553="依頼した",OR(F553="",J553="未依頼"))),"要確認：依頼と回答の矛盾",IF(OR(AND(ISNUMBER(C553),ISNUMBER(D553),D553&lt;C553),AND(ISNUMBER(E553),E553&lt;0)),"要確認：必要時間・隻数",IF(OR(P553="未確認",G553="未確認",J553="未確認"),"要確認：未確認を含む","確認済")))))</f>
        <v/>
      </c>
    </row>
    <row r="554" spans="1:19" ht="24.95" customHeight="1" x14ac:dyDescent="0.2">
      <c r="A554" s="20"/>
      <c r="B554" s="7"/>
      <c r="C554" s="23"/>
      <c r="D554" s="23"/>
      <c r="E554" s="7"/>
      <c r="F554" s="7"/>
      <c r="G554" s="7"/>
      <c r="H554" s="23"/>
      <c r="I554" s="23"/>
      <c r="J554" s="7"/>
      <c r="K554" s="7"/>
      <c r="L554" s="7"/>
      <c r="M554" s="7"/>
      <c r="N554" s="7"/>
      <c r="O554" s="7"/>
      <c r="P554" s="7"/>
      <c r="Q554" s="7"/>
      <c r="R554" s="10" t="str">
        <f>IF(B554="","",IF(ISNUMBER(A554),YEAR(A554)-IF(MONTH(A554)&lt;4,1,0),""))</f>
        <v/>
      </c>
      <c r="S554" s="10" t="str">
        <f>IF(B554="","",IF(OR(NOT(ISNUMBER(A554)),G554="",J554="",O554="",P554="",N554=""),"要確認：基本項目不足",IF(OR(AND(G554="依頼しなかった",J554&lt;&gt;"未依頼"),AND(G554="依頼した",OR(F554="",J554="未依頼"))),"要確認：依頼と回答の矛盾",IF(OR(AND(ISNUMBER(C554),ISNUMBER(D554),D554&lt;C554),AND(ISNUMBER(E554),E554&lt;0)),"要確認：必要時間・隻数",IF(OR(P554="未確認",G554="未確認",J554="未確認"),"要確認：未確認を含む","確認済")))))</f>
        <v/>
      </c>
    </row>
    <row r="555" spans="1:19" ht="24.95" customHeight="1" x14ac:dyDescent="0.2">
      <c r="A555" s="20"/>
      <c r="B555" s="7"/>
      <c r="C555" s="23"/>
      <c r="D555" s="23"/>
      <c r="E555" s="7"/>
      <c r="F555" s="7"/>
      <c r="G555" s="7"/>
      <c r="H555" s="23"/>
      <c r="I555" s="23"/>
      <c r="J555" s="7"/>
      <c r="K555" s="7"/>
      <c r="L555" s="7"/>
      <c r="M555" s="7"/>
      <c r="N555" s="7"/>
      <c r="O555" s="7"/>
      <c r="P555" s="7"/>
      <c r="Q555" s="7"/>
      <c r="R555" s="10" t="str">
        <f>IF(B555="","",IF(ISNUMBER(A555),YEAR(A555)-IF(MONTH(A555)&lt;4,1,0),""))</f>
        <v/>
      </c>
      <c r="S555" s="10" t="str">
        <f>IF(B555="","",IF(OR(NOT(ISNUMBER(A555)),G555="",J555="",O555="",P555="",N555=""),"要確認：基本項目不足",IF(OR(AND(G555="依頼しなかった",J555&lt;&gt;"未依頼"),AND(G555="依頼した",OR(F555="",J555="未依頼"))),"要確認：依頼と回答の矛盾",IF(OR(AND(ISNUMBER(C555),ISNUMBER(D555),D555&lt;C555),AND(ISNUMBER(E555),E555&lt;0)),"要確認：必要時間・隻数",IF(OR(P555="未確認",G555="未確認",J555="未確認"),"要確認：未確認を含む","確認済")))))</f>
        <v/>
      </c>
    </row>
    <row r="556" spans="1:19" ht="24.95" customHeight="1" x14ac:dyDescent="0.2">
      <c r="A556" s="20"/>
      <c r="B556" s="7"/>
      <c r="C556" s="23"/>
      <c r="D556" s="23"/>
      <c r="E556" s="7"/>
      <c r="F556" s="7"/>
      <c r="G556" s="7"/>
      <c r="H556" s="23"/>
      <c r="I556" s="23"/>
      <c r="J556" s="7"/>
      <c r="K556" s="7"/>
      <c r="L556" s="7"/>
      <c r="M556" s="7"/>
      <c r="N556" s="7"/>
      <c r="O556" s="7"/>
      <c r="P556" s="7"/>
      <c r="Q556" s="7"/>
      <c r="R556" s="10" t="str">
        <f>IF(B556="","",IF(ISNUMBER(A556),YEAR(A556)-IF(MONTH(A556)&lt;4,1,0),""))</f>
        <v/>
      </c>
      <c r="S556" s="10" t="str">
        <f>IF(B556="","",IF(OR(NOT(ISNUMBER(A556)),G556="",J556="",O556="",P556="",N556=""),"要確認：基本項目不足",IF(OR(AND(G556="依頼しなかった",J556&lt;&gt;"未依頼"),AND(G556="依頼した",OR(F556="",J556="未依頼"))),"要確認：依頼と回答の矛盾",IF(OR(AND(ISNUMBER(C556),ISNUMBER(D556),D556&lt;C556),AND(ISNUMBER(E556),E556&lt;0)),"要確認：必要時間・隻数",IF(OR(P556="未確認",G556="未確認",J556="未確認"),"要確認：未確認を含む","確認済")))))</f>
        <v/>
      </c>
    </row>
    <row r="557" spans="1:19" ht="24.95" customHeight="1" x14ac:dyDescent="0.2">
      <c r="A557" s="20"/>
      <c r="B557" s="7"/>
      <c r="C557" s="23"/>
      <c r="D557" s="23"/>
      <c r="E557" s="7"/>
      <c r="F557" s="7"/>
      <c r="G557" s="7"/>
      <c r="H557" s="23"/>
      <c r="I557" s="23"/>
      <c r="J557" s="7"/>
      <c r="K557" s="7"/>
      <c r="L557" s="7"/>
      <c r="M557" s="7"/>
      <c r="N557" s="7"/>
      <c r="O557" s="7"/>
      <c r="P557" s="7"/>
      <c r="Q557" s="7"/>
      <c r="R557" s="10" t="str">
        <f>IF(B557="","",IF(ISNUMBER(A557),YEAR(A557)-IF(MONTH(A557)&lt;4,1,0),""))</f>
        <v/>
      </c>
      <c r="S557" s="10" t="str">
        <f>IF(B557="","",IF(OR(NOT(ISNUMBER(A557)),G557="",J557="",O557="",P557="",N557=""),"要確認：基本項目不足",IF(OR(AND(G557="依頼しなかった",J557&lt;&gt;"未依頼"),AND(G557="依頼した",OR(F557="",J557="未依頼"))),"要確認：依頼と回答の矛盾",IF(OR(AND(ISNUMBER(C557),ISNUMBER(D557),D557&lt;C557),AND(ISNUMBER(E557),E557&lt;0)),"要確認：必要時間・隻数",IF(OR(P557="未確認",G557="未確認",J557="未確認"),"要確認：未確認を含む","確認済")))))</f>
        <v/>
      </c>
    </row>
    <row r="558" spans="1:19" ht="24.95" customHeight="1" x14ac:dyDescent="0.2">
      <c r="A558" s="20"/>
      <c r="B558" s="7"/>
      <c r="C558" s="23"/>
      <c r="D558" s="23"/>
      <c r="E558" s="7"/>
      <c r="F558" s="7"/>
      <c r="G558" s="7"/>
      <c r="H558" s="23"/>
      <c r="I558" s="23"/>
      <c r="J558" s="7"/>
      <c r="K558" s="7"/>
      <c r="L558" s="7"/>
      <c r="M558" s="7"/>
      <c r="N558" s="7"/>
      <c r="O558" s="7"/>
      <c r="P558" s="7"/>
      <c r="Q558" s="7"/>
      <c r="R558" s="10" t="str">
        <f>IF(B558="","",IF(ISNUMBER(A558),YEAR(A558)-IF(MONTH(A558)&lt;4,1,0),""))</f>
        <v/>
      </c>
      <c r="S558" s="10" t="str">
        <f>IF(B558="","",IF(OR(NOT(ISNUMBER(A558)),G558="",J558="",O558="",P558="",N558=""),"要確認：基本項目不足",IF(OR(AND(G558="依頼しなかった",J558&lt;&gt;"未依頼"),AND(G558="依頼した",OR(F558="",J558="未依頼"))),"要確認：依頼と回答の矛盾",IF(OR(AND(ISNUMBER(C558),ISNUMBER(D558),D558&lt;C558),AND(ISNUMBER(E558),E558&lt;0)),"要確認：必要時間・隻数",IF(OR(P558="未確認",G558="未確認",J558="未確認"),"要確認：未確認を含む","確認済")))))</f>
        <v/>
      </c>
    </row>
    <row r="559" spans="1:19" ht="24.95" customHeight="1" x14ac:dyDescent="0.2">
      <c r="A559" s="20"/>
      <c r="B559" s="7"/>
      <c r="C559" s="23"/>
      <c r="D559" s="23"/>
      <c r="E559" s="7"/>
      <c r="F559" s="7"/>
      <c r="G559" s="7"/>
      <c r="H559" s="23"/>
      <c r="I559" s="23"/>
      <c r="J559" s="7"/>
      <c r="K559" s="7"/>
      <c r="L559" s="7"/>
      <c r="M559" s="7"/>
      <c r="N559" s="7"/>
      <c r="O559" s="7"/>
      <c r="P559" s="7"/>
      <c r="Q559" s="7"/>
      <c r="R559" s="10" t="str">
        <f>IF(B559="","",IF(ISNUMBER(A559),YEAR(A559)-IF(MONTH(A559)&lt;4,1,0),""))</f>
        <v/>
      </c>
      <c r="S559" s="10" t="str">
        <f>IF(B559="","",IF(OR(NOT(ISNUMBER(A559)),G559="",J559="",O559="",P559="",N559=""),"要確認：基本項目不足",IF(OR(AND(G559="依頼しなかった",J559&lt;&gt;"未依頼"),AND(G559="依頼した",OR(F559="",J559="未依頼"))),"要確認：依頼と回答の矛盾",IF(OR(AND(ISNUMBER(C559),ISNUMBER(D559),D559&lt;C559),AND(ISNUMBER(E559),E559&lt;0)),"要確認：必要時間・隻数",IF(OR(P559="未確認",G559="未確認",J559="未確認"),"要確認：未確認を含む","確認済")))))</f>
        <v/>
      </c>
    </row>
    <row r="560" spans="1:19" ht="24.95" customHeight="1" x14ac:dyDescent="0.2">
      <c r="A560" s="20"/>
      <c r="B560" s="7"/>
      <c r="C560" s="23"/>
      <c r="D560" s="23"/>
      <c r="E560" s="7"/>
      <c r="F560" s="7"/>
      <c r="G560" s="7"/>
      <c r="H560" s="23"/>
      <c r="I560" s="23"/>
      <c r="J560" s="7"/>
      <c r="K560" s="7"/>
      <c r="L560" s="7"/>
      <c r="M560" s="7"/>
      <c r="N560" s="7"/>
      <c r="O560" s="7"/>
      <c r="P560" s="7"/>
      <c r="Q560" s="7"/>
      <c r="R560" s="10" t="str">
        <f>IF(B560="","",IF(ISNUMBER(A560),YEAR(A560)-IF(MONTH(A560)&lt;4,1,0),""))</f>
        <v/>
      </c>
      <c r="S560" s="10" t="str">
        <f>IF(B560="","",IF(OR(NOT(ISNUMBER(A560)),G560="",J560="",O560="",P560="",N560=""),"要確認：基本項目不足",IF(OR(AND(G560="依頼しなかった",J560&lt;&gt;"未依頼"),AND(G560="依頼した",OR(F560="",J560="未依頼"))),"要確認：依頼と回答の矛盾",IF(OR(AND(ISNUMBER(C560),ISNUMBER(D560),D560&lt;C560),AND(ISNUMBER(E560),E560&lt;0)),"要確認：必要時間・隻数",IF(OR(P560="未確認",G560="未確認",J560="未確認"),"要確認：未確認を含む","確認済")))))</f>
        <v/>
      </c>
    </row>
    <row r="561" spans="1:19" ht="24.95" customHeight="1" x14ac:dyDescent="0.2">
      <c r="A561" s="20"/>
      <c r="B561" s="7"/>
      <c r="C561" s="23"/>
      <c r="D561" s="23"/>
      <c r="E561" s="7"/>
      <c r="F561" s="7"/>
      <c r="G561" s="7"/>
      <c r="H561" s="23"/>
      <c r="I561" s="23"/>
      <c r="J561" s="7"/>
      <c r="K561" s="7"/>
      <c r="L561" s="7"/>
      <c r="M561" s="7"/>
      <c r="N561" s="7"/>
      <c r="O561" s="7"/>
      <c r="P561" s="7"/>
      <c r="Q561" s="7"/>
      <c r="R561" s="10" t="str">
        <f>IF(B561="","",IF(ISNUMBER(A561),YEAR(A561)-IF(MONTH(A561)&lt;4,1,0),""))</f>
        <v/>
      </c>
      <c r="S561" s="10" t="str">
        <f>IF(B561="","",IF(OR(NOT(ISNUMBER(A561)),G561="",J561="",O561="",P561="",N561=""),"要確認：基本項目不足",IF(OR(AND(G561="依頼しなかった",J561&lt;&gt;"未依頼"),AND(G561="依頼した",OR(F561="",J561="未依頼"))),"要確認：依頼と回答の矛盾",IF(OR(AND(ISNUMBER(C561),ISNUMBER(D561),D561&lt;C561),AND(ISNUMBER(E561),E561&lt;0)),"要確認：必要時間・隻数",IF(OR(P561="未確認",G561="未確認",J561="未確認"),"要確認：未確認を含む","確認済")))))</f>
        <v/>
      </c>
    </row>
    <row r="562" spans="1:19" ht="24.95" customHeight="1" x14ac:dyDescent="0.2">
      <c r="A562" s="20"/>
      <c r="B562" s="7"/>
      <c r="C562" s="23"/>
      <c r="D562" s="23"/>
      <c r="E562" s="7"/>
      <c r="F562" s="7"/>
      <c r="G562" s="7"/>
      <c r="H562" s="23"/>
      <c r="I562" s="23"/>
      <c r="J562" s="7"/>
      <c r="K562" s="7"/>
      <c r="L562" s="7"/>
      <c r="M562" s="7"/>
      <c r="N562" s="7"/>
      <c r="O562" s="7"/>
      <c r="P562" s="7"/>
      <c r="Q562" s="7"/>
      <c r="R562" s="10" t="str">
        <f>IF(B562="","",IF(ISNUMBER(A562),YEAR(A562)-IF(MONTH(A562)&lt;4,1,0),""))</f>
        <v/>
      </c>
      <c r="S562" s="10" t="str">
        <f>IF(B562="","",IF(OR(NOT(ISNUMBER(A562)),G562="",J562="",O562="",P562="",N562=""),"要確認：基本項目不足",IF(OR(AND(G562="依頼しなかった",J562&lt;&gt;"未依頼"),AND(G562="依頼した",OR(F562="",J562="未依頼"))),"要確認：依頼と回答の矛盾",IF(OR(AND(ISNUMBER(C562),ISNUMBER(D562),D562&lt;C562),AND(ISNUMBER(E562),E562&lt;0)),"要確認：必要時間・隻数",IF(OR(P562="未確認",G562="未確認",J562="未確認"),"要確認：未確認を含む","確認済")))))</f>
        <v/>
      </c>
    </row>
    <row r="563" spans="1:19" ht="24.95" customHeight="1" x14ac:dyDescent="0.2">
      <c r="A563" s="20"/>
      <c r="B563" s="7"/>
      <c r="C563" s="23"/>
      <c r="D563" s="23"/>
      <c r="E563" s="7"/>
      <c r="F563" s="7"/>
      <c r="G563" s="7"/>
      <c r="H563" s="23"/>
      <c r="I563" s="23"/>
      <c r="J563" s="7"/>
      <c r="K563" s="7"/>
      <c r="L563" s="7"/>
      <c r="M563" s="7"/>
      <c r="N563" s="7"/>
      <c r="O563" s="7"/>
      <c r="P563" s="7"/>
      <c r="Q563" s="7"/>
      <c r="R563" s="10" t="str">
        <f>IF(B563="","",IF(ISNUMBER(A563),YEAR(A563)-IF(MONTH(A563)&lt;4,1,0),""))</f>
        <v/>
      </c>
      <c r="S563" s="10" t="str">
        <f>IF(B563="","",IF(OR(NOT(ISNUMBER(A563)),G563="",J563="",O563="",P563="",N563=""),"要確認：基本項目不足",IF(OR(AND(G563="依頼しなかった",J563&lt;&gt;"未依頼"),AND(G563="依頼した",OR(F563="",J563="未依頼"))),"要確認：依頼と回答の矛盾",IF(OR(AND(ISNUMBER(C563),ISNUMBER(D563),D563&lt;C563),AND(ISNUMBER(E563),E563&lt;0)),"要確認：必要時間・隻数",IF(OR(P563="未確認",G563="未確認",J563="未確認"),"要確認：未確認を含む","確認済")))))</f>
        <v/>
      </c>
    </row>
    <row r="564" spans="1:19" ht="24.95" customHeight="1" x14ac:dyDescent="0.2">
      <c r="A564" s="20"/>
      <c r="B564" s="7"/>
      <c r="C564" s="23"/>
      <c r="D564" s="23"/>
      <c r="E564" s="7"/>
      <c r="F564" s="7"/>
      <c r="G564" s="7"/>
      <c r="H564" s="23"/>
      <c r="I564" s="23"/>
      <c r="J564" s="7"/>
      <c r="K564" s="7"/>
      <c r="L564" s="7"/>
      <c r="M564" s="7"/>
      <c r="N564" s="7"/>
      <c r="O564" s="7"/>
      <c r="P564" s="7"/>
      <c r="Q564" s="7"/>
      <c r="R564" s="10" t="str">
        <f>IF(B564="","",IF(ISNUMBER(A564),YEAR(A564)-IF(MONTH(A564)&lt;4,1,0),""))</f>
        <v/>
      </c>
      <c r="S564" s="10" t="str">
        <f>IF(B564="","",IF(OR(NOT(ISNUMBER(A564)),G564="",J564="",O564="",P564="",N564=""),"要確認：基本項目不足",IF(OR(AND(G564="依頼しなかった",J564&lt;&gt;"未依頼"),AND(G564="依頼した",OR(F564="",J564="未依頼"))),"要確認：依頼と回答の矛盾",IF(OR(AND(ISNUMBER(C564),ISNUMBER(D564),D564&lt;C564),AND(ISNUMBER(E564),E564&lt;0)),"要確認：必要時間・隻数",IF(OR(P564="未確認",G564="未確認",J564="未確認"),"要確認：未確認を含む","確認済")))))</f>
        <v/>
      </c>
    </row>
    <row r="565" spans="1:19" ht="24.95" customHeight="1" x14ac:dyDescent="0.2">
      <c r="A565" s="20"/>
      <c r="B565" s="7"/>
      <c r="C565" s="23"/>
      <c r="D565" s="23"/>
      <c r="E565" s="7"/>
      <c r="F565" s="7"/>
      <c r="G565" s="7"/>
      <c r="H565" s="23"/>
      <c r="I565" s="23"/>
      <c r="J565" s="7"/>
      <c r="K565" s="7"/>
      <c r="L565" s="7"/>
      <c r="M565" s="7"/>
      <c r="N565" s="7"/>
      <c r="O565" s="7"/>
      <c r="P565" s="7"/>
      <c r="Q565" s="7"/>
      <c r="R565" s="10" t="str">
        <f>IF(B565="","",IF(ISNUMBER(A565),YEAR(A565)-IF(MONTH(A565)&lt;4,1,0),""))</f>
        <v/>
      </c>
      <c r="S565" s="10" t="str">
        <f>IF(B565="","",IF(OR(NOT(ISNUMBER(A565)),G565="",J565="",O565="",P565="",N565=""),"要確認：基本項目不足",IF(OR(AND(G565="依頼しなかった",J565&lt;&gt;"未依頼"),AND(G565="依頼した",OR(F565="",J565="未依頼"))),"要確認：依頼と回答の矛盾",IF(OR(AND(ISNUMBER(C565),ISNUMBER(D565),D565&lt;C565),AND(ISNUMBER(E565),E565&lt;0)),"要確認：必要時間・隻数",IF(OR(P565="未確認",G565="未確認",J565="未確認"),"要確認：未確認を含む","確認済")))))</f>
        <v/>
      </c>
    </row>
    <row r="566" spans="1:19" ht="24.95" customHeight="1" x14ac:dyDescent="0.2">
      <c r="A566" s="20"/>
      <c r="B566" s="7"/>
      <c r="C566" s="23"/>
      <c r="D566" s="23"/>
      <c r="E566" s="7"/>
      <c r="F566" s="7"/>
      <c r="G566" s="7"/>
      <c r="H566" s="23"/>
      <c r="I566" s="23"/>
      <c r="J566" s="7"/>
      <c r="K566" s="7"/>
      <c r="L566" s="7"/>
      <c r="M566" s="7"/>
      <c r="N566" s="7"/>
      <c r="O566" s="7"/>
      <c r="P566" s="7"/>
      <c r="Q566" s="7"/>
      <c r="R566" s="10" t="str">
        <f>IF(B566="","",IF(ISNUMBER(A566),YEAR(A566)-IF(MONTH(A566)&lt;4,1,0),""))</f>
        <v/>
      </c>
      <c r="S566" s="10" t="str">
        <f>IF(B566="","",IF(OR(NOT(ISNUMBER(A566)),G566="",J566="",O566="",P566="",N566=""),"要確認：基本項目不足",IF(OR(AND(G566="依頼しなかった",J566&lt;&gt;"未依頼"),AND(G566="依頼した",OR(F566="",J566="未依頼"))),"要確認：依頼と回答の矛盾",IF(OR(AND(ISNUMBER(C566),ISNUMBER(D566),D566&lt;C566),AND(ISNUMBER(E566),E566&lt;0)),"要確認：必要時間・隻数",IF(OR(P566="未確認",G566="未確認",J566="未確認"),"要確認：未確認を含む","確認済")))))</f>
        <v/>
      </c>
    </row>
    <row r="567" spans="1:19" ht="24.95" customHeight="1" x14ac:dyDescent="0.2">
      <c r="A567" s="20"/>
      <c r="B567" s="7"/>
      <c r="C567" s="23"/>
      <c r="D567" s="23"/>
      <c r="E567" s="7"/>
      <c r="F567" s="7"/>
      <c r="G567" s="7"/>
      <c r="H567" s="23"/>
      <c r="I567" s="23"/>
      <c r="J567" s="7"/>
      <c r="K567" s="7"/>
      <c r="L567" s="7"/>
      <c r="M567" s="7"/>
      <c r="N567" s="7"/>
      <c r="O567" s="7"/>
      <c r="P567" s="7"/>
      <c r="Q567" s="7"/>
      <c r="R567" s="10" t="str">
        <f>IF(B567="","",IF(ISNUMBER(A567),YEAR(A567)-IF(MONTH(A567)&lt;4,1,0),""))</f>
        <v/>
      </c>
      <c r="S567" s="10" t="str">
        <f>IF(B567="","",IF(OR(NOT(ISNUMBER(A567)),G567="",J567="",O567="",P567="",N567=""),"要確認：基本項目不足",IF(OR(AND(G567="依頼しなかった",J567&lt;&gt;"未依頼"),AND(G567="依頼した",OR(F567="",J567="未依頼"))),"要確認：依頼と回答の矛盾",IF(OR(AND(ISNUMBER(C567),ISNUMBER(D567),D567&lt;C567),AND(ISNUMBER(E567),E567&lt;0)),"要確認：必要時間・隻数",IF(OR(P567="未確認",G567="未確認",J567="未確認"),"要確認：未確認を含む","確認済")))))</f>
        <v/>
      </c>
    </row>
    <row r="568" spans="1:19" ht="24.95" customHeight="1" x14ac:dyDescent="0.2">
      <c r="A568" s="20"/>
      <c r="B568" s="7"/>
      <c r="C568" s="23"/>
      <c r="D568" s="23"/>
      <c r="E568" s="7"/>
      <c r="F568" s="7"/>
      <c r="G568" s="7"/>
      <c r="H568" s="23"/>
      <c r="I568" s="23"/>
      <c r="J568" s="7"/>
      <c r="K568" s="7"/>
      <c r="L568" s="7"/>
      <c r="M568" s="7"/>
      <c r="N568" s="7"/>
      <c r="O568" s="7"/>
      <c r="P568" s="7"/>
      <c r="Q568" s="7"/>
      <c r="R568" s="10" t="str">
        <f>IF(B568="","",IF(ISNUMBER(A568),YEAR(A568)-IF(MONTH(A568)&lt;4,1,0),""))</f>
        <v/>
      </c>
      <c r="S568" s="10" t="str">
        <f>IF(B568="","",IF(OR(NOT(ISNUMBER(A568)),G568="",J568="",O568="",P568="",N568=""),"要確認：基本項目不足",IF(OR(AND(G568="依頼しなかった",J568&lt;&gt;"未依頼"),AND(G568="依頼した",OR(F568="",J568="未依頼"))),"要確認：依頼と回答の矛盾",IF(OR(AND(ISNUMBER(C568),ISNUMBER(D568),D568&lt;C568),AND(ISNUMBER(E568),E568&lt;0)),"要確認：必要時間・隻数",IF(OR(P568="未確認",G568="未確認",J568="未確認"),"要確認：未確認を含む","確認済")))))</f>
        <v/>
      </c>
    </row>
    <row r="569" spans="1:19" ht="24.95" customHeight="1" x14ac:dyDescent="0.2">
      <c r="A569" s="20"/>
      <c r="B569" s="7"/>
      <c r="C569" s="23"/>
      <c r="D569" s="23"/>
      <c r="E569" s="7"/>
      <c r="F569" s="7"/>
      <c r="G569" s="7"/>
      <c r="H569" s="23"/>
      <c r="I569" s="23"/>
      <c r="J569" s="7"/>
      <c r="K569" s="7"/>
      <c r="L569" s="7"/>
      <c r="M569" s="7"/>
      <c r="N569" s="7"/>
      <c r="O569" s="7"/>
      <c r="P569" s="7"/>
      <c r="Q569" s="7"/>
      <c r="R569" s="10" t="str">
        <f>IF(B569="","",IF(ISNUMBER(A569),YEAR(A569)-IF(MONTH(A569)&lt;4,1,0),""))</f>
        <v/>
      </c>
      <c r="S569" s="10" t="str">
        <f>IF(B569="","",IF(OR(NOT(ISNUMBER(A569)),G569="",J569="",O569="",P569="",N569=""),"要確認：基本項目不足",IF(OR(AND(G569="依頼しなかった",J569&lt;&gt;"未依頼"),AND(G569="依頼した",OR(F569="",J569="未依頼"))),"要確認：依頼と回答の矛盾",IF(OR(AND(ISNUMBER(C569),ISNUMBER(D569),D569&lt;C569),AND(ISNUMBER(E569),E569&lt;0)),"要確認：必要時間・隻数",IF(OR(P569="未確認",G569="未確認",J569="未確認"),"要確認：未確認を含む","確認済")))))</f>
        <v/>
      </c>
    </row>
    <row r="570" spans="1:19" ht="24.95" customHeight="1" x14ac:dyDescent="0.2">
      <c r="A570" s="20"/>
      <c r="B570" s="7"/>
      <c r="C570" s="23"/>
      <c r="D570" s="23"/>
      <c r="E570" s="7"/>
      <c r="F570" s="7"/>
      <c r="G570" s="7"/>
      <c r="H570" s="23"/>
      <c r="I570" s="23"/>
      <c r="J570" s="7"/>
      <c r="K570" s="7"/>
      <c r="L570" s="7"/>
      <c r="M570" s="7"/>
      <c r="N570" s="7"/>
      <c r="O570" s="7"/>
      <c r="P570" s="7"/>
      <c r="Q570" s="7"/>
      <c r="R570" s="10" t="str">
        <f>IF(B570="","",IF(ISNUMBER(A570),YEAR(A570)-IF(MONTH(A570)&lt;4,1,0),""))</f>
        <v/>
      </c>
      <c r="S570" s="10" t="str">
        <f>IF(B570="","",IF(OR(NOT(ISNUMBER(A570)),G570="",J570="",O570="",P570="",N570=""),"要確認：基本項目不足",IF(OR(AND(G570="依頼しなかった",J570&lt;&gt;"未依頼"),AND(G570="依頼した",OR(F570="",J570="未依頼"))),"要確認：依頼と回答の矛盾",IF(OR(AND(ISNUMBER(C570),ISNUMBER(D570),D570&lt;C570),AND(ISNUMBER(E570),E570&lt;0)),"要確認：必要時間・隻数",IF(OR(P570="未確認",G570="未確認",J570="未確認"),"要確認：未確認を含む","確認済")))))</f>
        <v/>
      </c>
    </row>
    <row r="571" spans="1:19" ht="24.95" customHeight="1" x14ac:dyDescent="0.2">
      <c r="A571" s="20"/>
      <c r="B571" s="7"/>
      <c r="C571" s="23"/>
      <c r="D571" s="23"/>
      <c r="E571" s="7"/>
      <c r="F571" s="7"/>
      <c r="G571" s="7"/>
      <c r="H571" s="23"/>
      <c r="I571" s="23"/>
      <c r="J571" s="7"/>
      <c r="K571" s="7"/>
      <c r="L571" s="7"/>
      <c r="M571" s="7"/>
      <c r="N571" s="7"/>
      <c r="O571" s="7"/>
      <c r="P571" s="7"/>
      <c r="Q571" s="7"/>
      <c r="R571" s="10" t="str">
        <f>IF(B571="","",IF(ISNUMBER(A571),YEAR(A571)-IF(MONTH(A571)&lt;4,1,0),""))</f>
        <v/>
      </c>
      <c r="S571" s="10" t="str">
        <f>IF(B571="","",IF(OR(NOT(ISNUMBER(A571)),G571="",J571="",O571="",P571="",N571=""),"要確認：基本項目不足",IF(OR(AND(G571="依頼しなかった",J571&lt;&gt;"未依頼"),AND(G571="依頼した",OR(F571="",J571="未依頼"))),"要確認：依頼と回答の矛盾",IF(OR(AND(ISNUMBER(C571),ISNUMBER(D571),D571&lt;C571),AND(ISNUMBER(E571),E571&lt;0)),"要確認：必要時間・隻数",IF(OR(P571="未確認",G571="未確認",J571="未確認"),"要確認：未確認を含む","確認済")))))</f>
        <v/>
      </c>
    </row>
    <row r="572" spans="1:19" ht="24.95" customHeight="1" x14ac:dyDescent="0.2">
      <c r="A572" s="20"/>
      <c r="B572" s="7"/>
      <c r="C572" s="23"/>
      <c r="D572" s="23"/>
      <c r="E572" s="7"/>
      <c r="F572" s="7"/>
      <c r="G572" s="7"/>
      <c r="H572" s="23"/>
      <c r="I572" s="23"/>
      <c r="J572" s="7"/>
      <c r="K572" s="7"/>
      <c r="L572" s="7"/>
      <c r="M572" s="7"/>
      <c r="N572" s="7"/>
      <c r="O572" s="7"/>
      <c r="P572" s="7"/>
      <c r="Q572" s="7"/>
      <c r="R572" s="10" t="str">
        <f>IF(B572="","",IF(ISNUMBER(A572),YEAR(A572)-IF(MONTH(A572)&lt;4,1,0),""))</f>
        <v/>
      </c>
      <c r="S572" s="10" t="str">
        <f>IF(B572="","",IF(OR(NOT(ISNUMBER(A572)),G572="",J572="",O572="",P572="",N572=""),"要確認：基本項目不足",IF(OR(AND(G572="依頼しなかった",J572&lt;&gt;"未依頼"),AND(G572="依頼した",OR(F572="",J572="未依頼"))),"要確認：依頼と回答の矛盾",IF(OR(AND(ISNUMBER(C572),ISNUMBER(D572),D572&lt;C572),AND(ISNUMBER(E572),E572&lt;0)),"要確認：必要時間・隻数",IF(OR(P572="未確認",G572="未確認",J572="未確認"),"要確認：未確認を含む","確認済")))))</f>
        <v/>
      </c>
    </row>
    <row r="573" spans="1:19" ht="24.95" customHeight="1" x14ac:dyDescent="0.2">
      <c r="A573" s="20"/>
      <c r="B573" s="7"/>
      <c r="C573" s="23"/>
      <c r="D573" s="23"/>
      <c r="E573" s="7"/>
      <c r="F573" s="7"/>
      <c r="G573" s="7"/>
      <c r="H573" s="23"/>
      <c r="I573" s="23"/>
      <c r="J573" s="7"/>
      <c r="K573" s="7"/>
      <c r="L573" s="7"/>
      <c r="M573" s="7"/>
      <c r="N573" s="7"/>
      <c r="O573" s="7"/>
      <c r="P573" s="7"/>
      <c r="Q573" s="7"/>
      <c r="R573" s="10" t="str">
        <f>IF(B573="","",IF(ISNUMBER(A573),YEAR(A573)-IF(MONTH(A573)&lt;4,1,0),""))</f>
        <v/>
      </c>
      <c r="S573" s="10" t="str">
        <f>IF(B573="","",IF(OR(NOT(ISNUMBER(A573)),G573="",J573="",O573="",P573="",N573=""),"要確認：基本項目不足",IF(OR(AND(G573="依頼しなかった",J573&lt;&gt;"未依頼"),AND(G573="依頼した",OR(F573="",J573="未依頼"))),"要確認：依頼と回答の矛盾",IF(OR(AND(ISNUMBER(C573),ISNUMBER(D573),D573&lt;C573),AND(ISNUMBER(E573),E573&lt;0)),"要確認：必要時間・隻数",IF(OR(P573="未確認",G573="未確認",J573="未確認"),"要確認：未確認を含む","確認済")))))</f>
        <v/>
      </c>
    </row>
    <row r="574" spans="1:19" ht="24.95" customHeight="1" x14ac:dyDescent="0.2">
      <c r="A574" s="20"/>
      <c r="B574" s="7"/>
      <c r="C574" s="23"/>
      <c r="D574" s="23"/>
      <c r="E574" s="7"/>
      <c r="F574" s="7"/>
      <c r="G574" s="7"/>
      <c r="H574" s="23"/>
      <c r="I574" s="23"/>
      <c r="J574" s="7"/>
      <c r="K574" s="7"/>
      <c r="L574" s="7"/>
      <c r="M574" s="7"/>
      <c r="N574" s="7"/>
      <c r="O574" s="7"/>
      <c r="P574" s="7"/>
      <c r="Q574" s="7"/>
      <c r="R574" s="10" t="str">
        <f>IF(B574="","",IF(ISNUMBER(A574),YEAR(A574)-IF(MONTH(A574)&lt;4,1,0),""))</f>
        <v/>
      </c>
      <c r="S574" s="10" t="str">
        <f>IF(B574="","",IF(OR(NOT(ISNUMBER(A574)),G574="",J574="",O574="",P574="",N574=""),"要確認：基本項目不足",IF(OR(AND(G574="依頼しなかった",J574&lt;&gt;"未依頼"),AND(G574="依頼した",OR(F574="",J574="未依頼"))),"要確認：依頼と回答の矛盾",IF(OR(AND(ISNUMBER(C574),ISNUMBER(D574),D574&lt;C574),AND(ISNUMBER(E574),E574&lt;0)),"要確認：必要時間・隻数",IF(OR(P574="未確認",G574="未確認",J574="未確認"),"要確認：未確認を含む","確認済")))))</f>
        <v/>
      </c>
    </row>
    <row r="575" spans="1:19" ht="24.95" customHeight="1" x14ac:dyDescent="0.2">
      <c r="A575" s="20"/>
      <c r="B575" s="7"/>
      <c r="C575" s="23"/>
      <c r="D575" s="23"/>
      <c r="E575" s="7"/>
      <c r="F575" s="7"/>
      <c r="G575" s="7"/>
      <c r="H575" s="23"/>
      <c r="I575" s="23"/>
      <c r="J575" s="7"/>
      <c r="K575" s="7"/>
      <c r="L575" s="7"/>
      <c r="M575" s="7"/>
      <c r="N575" s="7"/>
      <c r="O575" s="7"/>
      <c r="P575" s="7"/>
      <c r="Q575" s="7"/>
      <c r="R575" s="10" t="str">
        <f>IF(B575="","",IF(ISNUMBER(A575),YEAR(A575)-IF(MONTH(A575)&lt;4,1,0),""))</f>
        <v/>
      </c>
      <c r="S575" s="10" t="str">
        <f>IF(B575="","",IF(OR(NOT(ISNUMBER(A575)),G575="",J575="",O575="",P575="",N575=""),"要確認：基本項目不足",IF(OR(AND(G575="依頼しなかった",J575&lt;&gt;"未依頼"),AND(G575="依頼した",OR(F575="",J575="未依頼"))),"要確認：依頼と回答の矛盾",IF(OR(AND(ISNUMBER(C575),ISNUMBER(D575),D575&lt;C575),AND(ISNUMBER(E575),E575&lt;0)),"要確認：必要時間・隻数",IF(OR(P575="未確認",G575="未確認",J575="未確認"),"要確認：未確認を含む","確認済")))))</f>
        <v/>
      </c>
    </row>
    <row r="576" spans="1:19" ht="24.95" customHeight="1" x14ac:dyDescent="0.2">
      <c r="A576" s="20"/>
      <c r="B576" s="7"/>
      <c r="C576" s="23"/>
      <c r="D576" s="23"/>
      <c r="E576" s="7"/>
      <c r="F576" s="7"/>
      <c r="G576" s="7"/>
      <c r="H576" s="23"/>
      <c r="I576" s="23"/>
      <c r="J576" s="7"/>
      <c r="K576" s="7"/>
      <c r="L576" s="7"/>
      <c r="M576" s="7"/>
      <c r="N576" s="7"/>
      <c r="O576" s="7"/>
      <c r="P576" s="7"/>
      <c r="Q576" s="7"/>
      <c r="R576" s="10" t="str">
        <f>IF(B576="","",IF(ISNUMBER(A576),YEAR(A576)-IF(MONTH(A576)&lt;4,1,0),""))</f>
        <v/>
      </c>
      <c r="S576" s="10" t="str">
        <f>IF(B576="","",IF(OR(NOT(ISNUMBER(A576)),G576="",J576="",O576="",P576="",N576=""),"要確認：基本項目不足",IF(OR(AND(G576="依頼しなかった",J576&lt;&gt;"未依頼"),AND(G576="依頼した",OR(F576="",J576="未依頼"))),"要確認：依頼と回答の矛盾",IF(OR(AND(ISNUMBER(C576),ISNUMBER(D576),D576&lt;C576),AND(ISNUMBER(E576),E576&lt;0)),"要確認：必要時間・隻数",IF(OR(P576="未確認",G576="未確認",J576="未確認"),"要確認：未確認を含む","確認済")))))</f>
        <v/>
      </c>
    </row>
    <row r="577" spans="1:19" ht="24.95" customHeight="1" x14ac:dyDescent="0.2">
      <c r="A577" s="20"/>
      <c r="B577" s="7"/>
      <c r="C577" s="23"/>
      <c r="D577" s="23"/>
      <c r="E577" s="7"/>
      <c r="F577" s="7"/>
      <c r="G577" s="7"/>
      <c r="H577" s="23"/>
      <c r="I577" s="23"/>
      <c r="J577" s="7"/>
      <c r="K577" s="7"/>
      <c r="L577" s="7"/>
      <c r="M577" s="7"/>
      <c r="N577" s="7"/>
      <c r="O577" s="7"/>
      <c r="P577" s="7"/>
      <c r="Q577" s="7"/>
      <c r="R577" s="10" t="str">
        <f>IF(B577="","",IF(ISNUMBER(A577),YEAR(A577)-IF(MONTH(A577)&lt;4,1,0),""))</f>
        <v/>
      </c>
      <c r="S577" s="10" t="str">
        <f>IF(B577="","",IF(OR(NOT(ISNUMBER(A577)),G577="",J577="",O577="",P577="",N577=""),"要確認：基本項目不足",IF(OR(AND(G577="依頼しなかった",J577&lt;&gt;"未依頼"),AND(G577="依頼した",OR(F577="",J577="未依頼"))),"要確認：依頼と回答の矛盾",IF(OR(AND(ISNUMBER(C577),ISNUMBER(D577),D577&lt;C577),AND(ISNUMBER(E577),E577&lt;0)),"要確認：必要時間・隻数",IF(OR(P577="未確認",G577="未確認",J577="未確認"),"要確認：未確認を含む","確認済")))))</f>
        <v/>
      </c>
    </row>
    <row r="578" spans="1:19" ht="24.95" customHeight="1" x14ac:dyDescent="0.2">
      <c r="A578" s="20"/>
      <c r="B578" s="7"/>
      <c r="C578" s="23"/>
      <c r="D578" s="23"/>
      <c r="E578" s="7"/>
      <c r="F578" s="7"/>
      <c r="G578" s="7"/>
      <c r="H578" s="23"/>
      <c r="I578" s="23"/>
      <c r="J578" s="7"/>
      <c r="K578" s="7"/>
      <c r="L578" s="7"/>
      <c r="M578" s="7"/>
      <c r="N578" s="7"/>
      <c r="O578" s="7"/>
      <c r="P578" s="7"/>
      <c r="Q578" s="7"/>
      <c r="R578" s="10" t="str">
        <f>IF(B578="","",IF(ISNUMBER(A578),YEAR(A578)-IF(MONTH(A578)&lt;4,1,0),""))</f>
        <v/>
      </c>
      <c r="S578" s="10" t="str">
        <f>IF(B578="","",IF(OR(NOT(ISNUMBER(A578)),G578="",J578="",O578="",P578="",N578=""),"要確認：基本項目不足",IF(OR(AND(G578="依頼しなかった",J578&lt;&gt;"未依頼"),AND(G578="依頼した",OR(F578="",J578="未依頼"))),"要確認：依頼と回答の矛盾",IF(OR(AND(ISNUMBER(C578),ISNUMBER(D578),D578&lt;C578),AND(ISNUMBER(E578),E578&lt;0)),"要確認：必要時間・隻数",IF(OR(P578="未確認",G578="未確認",J578="未確認"),"要確認：未確認を含む","確認済")))))</f>
        <v/>
      </c>
    </row>
    <row r="579" spans="1:19" ht="24.95" customHeight="1" x14ac:dyDescent="0.2">
      <c r="A579" s="20"/>
      <c r="B579" s="7"/>
      <c r="C579" s="23"/>
      <c r="D579" s="23"/>
      <c r="E579" s="7"/>
      <c r="F579" s="7"/>
      <c r="G579" s="7"/>
      <c r="H579" s="23"/>
      <c r="I579" s="23"/>
      <c r="J579" s="7"/>
      <c r="K579" s="7"/>
      <c r="L579" s="7"/>
      <c r="M579" s="7"/>
      <c r="N579" s="7"/>
      <c r="O579" s="7"/>
      <c r="P579" s="7"/>
      <c r="Q579" s="7"/>
      <c r="R579" s="10" t="str">
        <f>IF(B579="","",IF(ISNUMBER(A579),YEAR(A579)-IF(MONTH(A579)&lt;4,1,0),""))</f>
        <v/>
      </c>
      <c r="S579" s="10" t="str">
        <f>IF(B579="","",IF(OR(NOT(ISNUMBER(A579)),G579="",J579="",O579="",P579="",N579=""),"要確認：基本項目不足",IF(OR(AND(G579="依頼しなかった",J579&lt;&gt;"未依頼"),AND(G579="依頼した",OR(F579="",J579="未依頼"))),"要確認：依頼と回答の矛盾",IF(OR(AND(ISNUMBER(C579),ISNUMBER(D579),D579&lt;C579),AND(ISNUMBER(E579),E579&lt;0)),"要確認：必要時間・隻数",IF(OR(P579="未確認",G579="未確認",J579="未確認"),"要確認：未確認を含む","確認済")))))</f>
        <v/>
      </c>
    </row>
    <row r="580" spans="1:19" ht="24.95" customHeight="1" x14ac:dyDescent="0.2">
      <c r="A580" s="20"/>
      <c r="B580" s="7"/>
      <c r="C580" s="23"/>
      <c r="D580" s="23"/>
      <c r="E580" s="7"/>
      <c r="F580" s="7"/>
      <c r="G580" s="7"/>
      <c r="H580" s="23"/>
      <c r="I580" s="23"/>
      <c r="J580" s="7"/>
      <c r="K580" s="7"/>
      <c r="L580" s="7"/>
      <c r="M580" s="7"/>
      <c r="N580" s="7"/>
      <c r="O580" s="7"/>
      <c r="P580" s="7"/>
      <c r="Q580" s="7"/>
      <c r="R580" s="10" t="str">
        <f>IF(B580="","",IF(ISNUMBER(A580),YEAR(A580)-IF(MONTH(A580)&lt;4,1,0),""))</f>
        <v/>
      </c>
      <c r="S580" s="10" t="str">
        <f>IF(B580="","",IF(OR(NOT(ISNUMBER(A580)),G580="",J580="",O580="",P580="",N580=""),"要確認：基本項目不足",IF(OR(AND(G580="依頼しなかった",J580&lt;&gt;"未依頼"),AND(G580="依頼した",OR(F580="",J580="未依頼"))),"要確認：依頼と回答の矛盾",IF(OR(AND(ISNUMBER(C580),ISNUMBER(D580),D580&lt;C580),AND(ISNUMBER(E580),E580&lt;0)),"要確認：必要時間・隻数",IF(OR(P580="未確認",G580="未確認",J580="未確認"),"要確認：未確認を含む","確認済")))))</f>
        <v/>
      </c>
    </row>
    <row r="581" spans="1:19" ht="24.95" customHeight="1" x14ac:dyDescent="0.2">
      <c r="A581" s="20"/>
      <c r="B581" s="7"/>
      <c r="C581" s="23"/>
      <c r="D581" s="23"/>
      <c r="E581" s="7"/>
      <c r="F581" s="7"/>
      <c r="G581" s="7"/>
      <c r="H581" s="23"/>
      <c r="I581" s="23"/>
      <c r="J581" s="7"/>
      <c r="K581" s="7"/>
      <c r="L581" s="7"/>
      <c r="M581" s="7"/>
      <c r="N581" s="7"/>
      <c r="O581" s="7"/>
      <c r="P581" s="7"/>
      <c r="Q581" s="7"/>
      <c r="R581" s="10" t="str">
        <f>IF(B581="","",IF(ISNUMBER(A581),YEAR(A581)-IF(MONTH(A581)&lt;4,1,0),""))</f>
        <v/>
      </c>
      <c r="S581" s="10" t="str">
        <f>IF(B581="","",IF(OR(NOT(ISNUMBER(A581)),G581="",J581="",O581="",P581="",N581=""),"要確認：基本項目不足",IF(OR(AND(G581="依頼しなかった",J581&lt;&gt;"未依頼"),AND(G581="依頼した",OR(F581="",J581="未依頼"))),"要確認：依頼と回答の矛盾",IF(OR(AND(ISNUMBER(C581),ISNUMBER(D581),D581&lt;C581),AND(ISNUMBER(E581),E581&lt;0)),"要確認：必要時間・隻数",IF(OR(P581="未確認",G581="未確認",J581="未確認"),"要確認：未確認を含む","確認済")))))</f>
        <v/>
      </c>
    </row>
    <row r="582" spans="1:19" ht="24.95" customHeight="1" x14ac:dyDescent="0.2">
      <c r="A582" s="20"/>
      <c r="B582" s="7"/>
      <c r="C582" s="23"/>
      <c r="D582" s="23"/>
      <c r="E582" s="7"/>
      <c r="F582" s="7"/>
      <c r="G582" s="7"/>
      <c r="H582" s="23"/>
      <c r="I582" s="23"/>
      <c r="J582" s="7"/>
      <c r="K582" s="7"/>
      <c r="L582" s="7"/>
      <c r="M582" s="7"/>
      <c r="N582" s="7"/>
      <c r="O582" s="7"/>
      <c r="P582" s="7"/>
      <c r="Q582" s="7"/>
      <c r="R582" s="10" t="str">
        <f>IF(B582="","",IF(ISNUMBER(A582),YEAR(A582)-IF(MONTH(A582)&lt;4,1,0),""))</f>
        <v/>
      </c>
      <c r="S582" s="10" t="str">
        <f>IF(B582="","",IF(OR(NOT(ISNUMBER(A582)),G582="",J582="",O582="",P582="",N582=""),"要確認：基本項目不足",IF(OR(AND(G582="依頼しなかった",J582&lt;&gt;"未依頼"),AND(G582="依頼した",OR(F582="",J582="未依頼"))),"要確認：依頼と回答の矛盾",IF(OR(AND(ISNUMBER(C582),ISNUMBER(D582),D582&lt;C582),AND(ISNUMBER(E582),E582&lt;0)),"要確認：必要時間・隻数",IF(OR(P582="未確認",G582="未確認",J582="未確認"),"要確認：未確認を含む","確認済")))))</f>
        <v/>
      </c>
    </row>
    <row r="583" spans="1:19" ht="24.95" customHeight="1" x14ac:dyDescent="0.2">
      <c r="A583" s="20"/>
      <c r="B583" s="7"/>
      <c r="C583" s="23"/>
      <c r="D583" s="23"/>
      <c r="E583" s="7"/>
      <c r="F583" s="7"/>
      <c r="G583" s="7"/>
      <c r="H583" s="23"/>
      <c r="I583" s="23"/>
      <c r="J583" s="7"/>
      <c r="K583" s="7"/>
      <c r="L583" s="7"/>
      <c r="M583" s="7"/>
      <c r="N583" s="7"/>
      <c r="O583" s="7"/>
      <c r="P583" s="7"/>
      <c r="Q583" s="7"/>
      <c r="R583" s="10" t="str">
        <f>IF(B583="","",IF(ISNUMBER(A583),YEAR(A583)-IF(MONTH(A583)&lt;4,1,0),""))</f>
        <v/>
      </c>
      <c r="S583" s="10" t="str">
        <f>IF(B583="","",IF(OR(NOT(ISNUMBER(A583)),G583="",J583="",O583="",P583="",N583=""),"要確認：基本項目不足",IF(OR(AND(G583="依頼しなかった",J583&lt;&gt;"未依頼"),AND(G583="依頼した",OR(F583="",J583="未依頼"))),"要確認：依頼と回答の矛盾",IF(OR(AND(ISNUMBER(C583),ISNUMBER(D583),D583&lt;C583),AND(ISNUMBER(E583),E583&lt;0)),"要確認：必要時間・隻数",IF(OR(P583="未確認",G583="未確認",J583="未確認"),"要確認：未確認を含む","確認済")))))</f>
        <v/>
      </c>
    </row>
    <row r="584" spans="1:19" ht="24.95" customHeight="1" x14ac:dyDescent="0.2">
      <c r="A584" s="20"/>
      <c r="B584" s="7"/>
      <c r="C584" s="23"/>
      <c r="D584" s="23"/>
      <c r="E584" s="7"/>
      <c r="F584" s="7"/>
      <c r="G584" s="7"/>
      <c r="H584" s="23"/>
      <c r="I584" s="23"/>
      <c r="J584" s="7"/>
      <c r="K584" s="7"/>
      <c r="L584" s="7"/>
      <c r="M584" s="7"/>
      <c r="N584" s="7"/>
      <c r="O584" s="7"/>
      <c r="P584" s="7"/>
      <c r="Q584" s="7"/>
      <c r="R584" s="10" t="str">
        <f>IF(B584="","",IF(ISNUMBER(A584),YEAR(A584)-IF(MONTH(A584)&lt;4,1,0),""))</f>
        <v/>
      </c>
      <c r="S584" s="10" t="str">
        <f>IF(B584="","",IF(OR(NOT(ISNUMBER(A584)),G584="",J584="",O584="",P584="",N584=""),"要確認：基本項目不足",IF(OR(AND(G584="依頼しなかった",J584&lt;&gt;"未依頼"),AND(G584="依頼した",OR(F584="",J584="未依頼"))),"要確認：依頼と回答の矛盾",IF(OR(AND(ISNUMBER(C584),ISNUMBER(D584),D584&lt;C584),AND(ISNUMBER(E584),E584&lt;0)),"要確認：必要時間・隻数",IF(OR(P584="未確認",G584="未確認",J584="未確認"),"要確認：未確認を含む","確認済")))))</f>
        <v/>
      </c>
    </row>
    <row r="585" spans="1:19" ht="24.95" customHeight="1" x14ac:dyDescent="0.2">
      <c r="A585" s="20"/>
      <c r="B585" s="7"/>
      <c r="C585" s="23"/>
      <c r="D585" s="23"/>
      <c r="E585" s="7"/>
      <c r="F585" s="7"/>
      <c r="G585" s="7"/>
      <c r="H585" s="23"/>
      <c r="I585" s="23"/>
      <c r="J585" s="7"/>
      <c r="K585" s="7"/>
      <c r="L585" s="7"/>
      <c r="M585" s="7"/>
      <c r="N585" s="7"/>
      <c r="O585" s="7"/>
      <c r="P585" s="7"/>
      <c r="Q585" s="7"/>
      <c r="R585" s="10" t="str">
        <f>IF(B585="","",IF(ISNUMBER(A585),YEAR(A585)-IF(MONTH(A585)&lt;4,1,0),""))</f>
        <v/>
      </c>
      <c r="S585" s="10" t="str">
        <f>IF(B585="","",IF(OR(NOT(ISNUMBER(A585)),G585="",J585="",O585="",P585="",N585=""),"要確認：基本項目不足",IF(OR(AND(G585="依頼しなかった",J585&lt;&gt;"未依頼"),AND(G585="依頼した",OR(F585="",J585="未依頼"))),"要確認：依頼と回答の矛盾",IF(OR(AND(ISNUMBER(C585),ISNUMBER(D585),D585&lt;C585),AND(ISNUMBER(E585),E585&lt;0)),"要確認：必要時間・隻数",IF(OR(P585="未確認",G585="未確認",J585="未確認"),"要確認：未確認を含む","確認済")))))</f>
        <v/>
      </c>
    </row>
    <row r="586" spans="1:19" ht="24.95" customHeight="1" x14ac:dyDescent="0.2">
      <c r="A586" s="20"/>
      <c r="B586" s="7"/>
      <c r="C586" s="23"/>
      <c r="D586" s="23"/>
      <c r="E586" s="7"/>
      <c r="F586" s="7"/>
      <c r="G586" s="7"/>
      <c r="H586" s="23"/>
      <c r="I586" s="23"/>
      <c r="J586" s="7"/>
      <c r="K586" s="7"/>
      <c r="L586" s="7"/>
      <c r="M586" s="7"/>
      <c r="N586" s="7"/>
      <c r="O586" s="7"/>
      <c r="P586" s="7"/>
      <c r="Q586" s="7"/>
      <c r="R586" s="10" t="str">
        <f>IF(B586="","",IF(ISNUMBER(A586),YEAR(A586)-IF(MONTH(A586)&lt;4,1,0),""))</f>
        <v/>
      </c>
      <c r="S586" s="10" t="str">
        <f>IF(B586="","",IF(OR(NOT(ISNUMBER(A586)),G586="",J586="",O586="",P586="",N586=""),"要確認：基本項目不足",IF(OR(AND(G586="依頼しなかった",J586&lt;&gt;"未依頼"),AND(G586="依頼した",OR(F586="",J586="未依頼"))),"要確認：依頼と回答の矛盾",IF(OR(AND(ISNUMBER(C586),ISNUMBER(D586),D586&lt;C586),AND(ISNUMBER(E586),E586&lt;0)),"要確認：必要時間・隻数",IF(OR(P586="未確認",G586="未確認",J586="未確認"),"要確認：未確認を含む","確認済")))))</f>
        <v/>
      </c>
    </row>
    <row r="587" spans="1:19" ht="24.95" customHeight="1" x14ac:dyDescent="0.2">
      <c r="A587" s="20"/>
      <c r="B587" s="7"/>
      <c r="C587" s="23"/>
      <c r="D587" s="23"/>
      <c r="E587" s="7"/>
      <c r="F587" s="7"/>
      <c r="G587" s="7"/>
      <c r="H587" s="23"/>
      <c r="I587" s="23"/>
      <c r="J587" s="7"/>
      <c r="K587" s="7"/>
      <c r="L587" s="7"/>
      <c r="M587" s="7"/>
      <c r="N587" s="7"/>
      <c r="O587" s="7"/>
      <c r="P587" s="7"/>
      <c r="Q587" s="7"/>
      <c r="R587" s="10" t="str">
        <f>IF(B587="","",IF(ISNUMBER(A587),YEAR(A587)-IF(MONTH(A587)&lt;4,1,0),""))</f>
        <v/>
      </c>
      <c r="S587" s="10" t="str">
        <f>IF(B587="","",IF(OR(NOT(ISNUMBER(A587)),G587="",J587="",O587="",P587="",N587=""),"要確認：基本項目不足",IF(OR(AND(G587="依頼しなかった",J587&lt;&gt;"未依頼"),AND(G587="依頼した",OR(F587="",J587="未依頼"))),"要確認：依頼と回答の矛盾",IF(OR(AND(ISNUMBER(C587),ISNUMBER(D587),D587&lt;C587),AND(ISNUMBER(E587),E587&lt;0)),"要確認：必要時間・隻数",IF(OR(P587="未確認",G587="未確認",J587="未確認"),"要確認：未確認を含む","確認済")))))</f>
        <v/>
      </c>
    </row>
    <row r="588" spans="1:19" ht="24.95" customHeight="1" x14ac:dyDescent="0.2">
      <c r="A588" s="20"/>
      <c r="B588" s="7"/>
      <c r="C588" s="23"/>
      <c r="D588" s="23"/>
      <c r="E588" s="7"/>
      <c r="F588" s="7"/>
      <c r="G588" s="7"/>
      <c r="H588" s="23"/>
      <c r="I588" s="23"/>
      <c r="J588" s="7"/>
      <c r="K588" s="7"/>
      <c r="L588" s="7"/>
      <c r="M588" s="7"/>
      <c r="N588" s="7"/>
      <c r="O588" s="7"/>
      <c r="P588" s="7"/>
      <c r="Q588" s="7"/>
      <c r="R588" s="10" t="str">
        <f>IF(B588="","",IF(ISNUMBER(A588),YEAR(A588)-IF(MONTH(A588)&lt;4,1,0),""))</f>
        <v/>
      </c>
      <c r="S588" s="10" t="str">
        <f>IF(B588="","",IF(OR(NOT(ISNUMBER(A588)),G588="",J588="",O588="",P588="",N588=""),"要確認：基本項目不足",IF(OR(AND(G588="依頼しなかった",J588&lt;&gt;"未依頼"),AND(G588="依頼した",OR(F588="",J588="未依頼"))),"要確認：依頼と回答の矛盾",IF(OR(AND(ISNUMBER(C588),ISNUMBER(D588),D588&lt;C588),AND(ISNUMBER(E588),E588&lt;0)),"要確認：必要時間・隻数",IF(OR(P588="未確認",G588="未確認",J588="未確認"),"要確認：未確認を含む","確認済")))))</f>
        <v/>
      </c>
    </row>
    <row r="589" spans="1:19" ht="24.95" customHeight="1" x14ac:dyDescent="0.2">
      <c r="A589" s="20"/>
      <c r="B589" s="7"/>
      <c r="C589" s="23"/>
      <c r="D589" s="23"/>
      <c r="E589" s="7"/>
      <c r="F589" s="7"/>
      <c r="G589" s="7"/>
      <c r="H589" s="23"/>
      <c r="I589" s="23"/>
      <c r="J589" s="7"/>
      <c r="K589" s="7"/>
      <c r="L589" s="7"/>
      <c r="M589" s="7"/>
      <c r="N589" s="7"/>
      <c r="O589" s="7"/>
      <c r="P589" s="7"/>
      <c r="Q589" s="7"/>
      <c r="R589" s="10" t="str">
        <f>IF(B589="","",IF(ISNUMBER(A589),YEAR(A589)-IF(MONTH(A589)&lt;4,1,0),""))</f>
        <v/>
      </c>
      <c r="S589" s="10" t="str">
        <f>IF(B589="","",IF(OR(NOT(ISNUMBER(A589)),G589="",J589="",O589="",P589="",N589=""),"要確認：基本項目不足",IF(OR(AND(G589="依頼しなかった",J589&lt;&gt;"未依頼"),AND(G589="依頼した",OR(F589="",J589="未依頼"))),"要確認：依頼と回答の矛盾",IF(OR(AND(ISNUMBER(C589),ISNUMBER(D589),D589&lt;C589),AND(ISNUMBER(E589),E589&lt;0)),"要確認：必要時間・隻数",IF(OR(P589="未確認",G589="未確認",J589="未確認"),"要確認：未確認を含む","確認済")))))</f>
        <v/>
      </c>
    </row>
    <row r="590" spans="1:19" ht="24.95" customHeight="1" x14ac:dyDescent="0.2">
      <c r="A590" s="20"/>
      <c r="B590" s="7"/>
      <c r="C590" s="23"/>
      <c r="D590" s="23"/>
      <c r="E590" s="7"/>
      <c r="F590" s="7"/>
      <c r="G590" s="7"/>
      <c r="H590" s="23"/>
      <c r="I590" s="23"/>
      <c r="J590" s="7"/>
      <c r="K590" s="7"/>
      <c r="L590" s="7"/>
      <c r="M590" s="7"/>
      <c r="N590" s="7"/>
      <c r="O590" s="7"/>
      <c r="P590" s="7"/>
      <c r="Q590" s="7"/>
      <c r="R590" s="10" t="str">
        <f>IF(B590="","",IF(ISNUMBER(A590),YEAR(A590)-IF(MONTH(A590)&lt;4,1,0),""))</f>
        <v/>
      </c>
      <c r="S590" s="10" t="str">
        <f>IF(B590="","",IF(OR(NOT(ISNUMBER(A590)),G590="",J590="",O590="",P590="",N590=""),"要確認：基本項目不足",IF(OR(AND(G590="依頼しなかった",J590&lt;&gt;"未依頼"),AND(G590="依頼した",OR(F590="",J590="未依頼"))),"要確認：依頼と回答の矛盾",IF(OR(AND(ISNUMBER(C590),ISNUMBER(D590),D590&lt;C590),AND(ISNUMBER(E590),E590&lt;0)),"要確認：必要時間・隻数",IF(OR(P590="未確認",G590="未確認",J590="未確認"),"要確認：未確認を含む","確認済")))))</f>
        <v/>
      </c>
    </row>
    <row r="591" spans="1:19" ht="24.95" customHeight="1" x14ac:dyDescent="0.2">
      <c r="A591" s="20"/>
      <c r="B591" s="7"/>
      <c r="C591" s="23"/>
      <c r="D591" s="23"/>
      <c r="E591" s="7"/>
      <c r="F591" s="7"/>
      <c r="G591" s="7"/>
      <c r="H591" s="23"/>
      <c r="I591" s="23"/>
      <c r="J591" s="7"/>
      <c r="K591" s="7"/>
      <c r="L591" s="7"/>
      <c r="M591" s="7"/>
      <c r="N591" s="7"/>
      <c r="O591" s="7"/>
      <c r="P591" s="7"/>
      <c r="Q591" s="7"/>
      <c r="R591" s="10" t="str">
        <f>IF(B591="","",IF(ISNUMBER(A591),YEAR(A591)-IF(MONTH(A591)&lt;4,1,0),""))</f>
        <v/>
      </c>
      <c r="S591" s="10" t="str">
        <f>IF(B591="","",IF(OR(NOT(ISNUMBER(A591)),G591="",J591="",O591="",P591="",N591=""),"要確認：基本項目不足",IF(OR(AND(G591="依頼しなかった",J591&lt;&gt;"未依頼"),AND(G591="依頼した",OR(F591="",J591="未依頼"))),"要確認：依頼と回答の矛盾",IF(OR(AND(ISNUMBER(C591),ISNUMBER(D591),D591&lt;C591),AND(ISNUMBER(E591),E591&lt;0)),"要確認：必要時間・隻数",IF(OR(P591="未確認",G591="未確認",J591="未確認"),"要確認：未確認を含む","確認済")))))</f>
        <v/>
      </c>
    </row>
    <row r="592" spans="1:19" ht="24.95" customHeight="1" x14ac:dyDescent="0.2">
      <c r="A592" s="20"/>
      <c r="B592" s="7"/>
      <c r="C592" s="23"/>
      <c r="D592" s="23"/>
      <c r="E592" s="7"/>
      <c r="F592" s="7"/>
      <c r="G592" s="7"/>
      <c r="H592" s="23"/>
      <c r="I592" s="23"/>
      <c r="J592" s="7"/>
      <c r="K592" s="7"/>
      <c r="L592" s="7"/>
      <c r="M592" s="7"/>
      <c r="N592" s="7"/>
      <c r="O592" s="7"/>
      <c r="P592" s="7"/>
      <c r="Q592" s="7"/>
      <c r="R592" s="10" t="str">
        <f>IF(B592="","",IF(ISNUMBER(A592),YEAR(A592)-IF(MONTH(A592)&lt;4,1,0),""))</f>
        <v/>
      </c>
      <c r="S592" s="10" t="str">
        <f>IF(B592="","",IF(OR(NOT(ISNUMBER(A592)),G592="",J592="",O592="",P592="",N592=""),"要確認：基本項目不足",IF(OR(AND(G592="依頼しなかった",J592&lt;&gt;"未依頼"),AND(G592="依頼した",OR(F592="",J592="未依頼"))),"要確認：依頼と回答の矛盾",IF(OR(AND(ISNUMBER(C592),ISNUMBER(D592),D592&lt;C592),AND(ISNUMBER(E592),E592&lt;0)),"要確認：必要時間・隻数",IF(OR(P592="未確認",G592="未確認",J592="未確認"),"要確認：未確認を含む","確認済")))))</f>
        <v/>
      </c>
    </row>
    <row r="593" spans="1:19" ht="24.95" customHeight="1" x14ac:dyDescent="0.2">
      <c r="A593" s="20"/>
      <c r="B593" s="7"/>
      <c r="C593" s="23"/>
      <c r="D593" s="23"/>
      <c r="E593" s="7"/>
      <c r="F593" s="7"/>
      <c r="G593" s="7"/>
      <c r="H593" s="23"/>
      <c r="I593" s="23"/>
      <c r="J593" s="7"/>
      <c r="K593" s="7"/>
      <c r="L593" s="7"/>
      <c r="M593" s="7"/>
      <c r="N593" s="7"/>
      <c r="O593" s="7"/>
      <c r="P593" s="7"/>
      <c r="Q593" s="7"/>
      <c r="R593" s="10" t="str">
        <f>IF(B593="","",IF(ISNUMBER(A593),YEAR(A593)-IF(MONTH(A593)&lt;4,1,0),""))</f>
        <v/>
      </c>
      <c r="S593" s="10" t="str">
        <f>IF(B593="","",IF(OR(NOT(ISNUMBER(A593)),G593="",J593="",O593="",P593="",N593=""),"要確認：基本項目不足",IF(OR(AND(G593="依頼しなかった",J593&lt;&gt;"未依頼"),AND(G593="依頼した",OR(F593="",J593="未依頼"))),"要確認：依頼と回答の矛盾",IF(OR(AND(ISNUMBER(C593),ISNUMBER(D593),D593&lt;C593),AND(ISNUMBER(E593),E593&lt;0)),"要確認：必要時間・隻数",IF(OR(P593="未確認",G593="未確認",J593="未確認"),"要確認：未確認を含む","確認済")))))</f>
        <v/>
      </c>
    </row>
    <row r="594" spans="1:19" ht="24.95" customHeight="1" x14ac:dyDescent="0.2">
      <c r="A594" s="20"/>
      <c r="B594" s="7"/>
      <c r="C594" s="23"/>
      <c r="D594" s="23"/>
      <c r="E594" s="7"/>
      <c r="F594" s="7"/>
      <c r="G594" s="7"/>
      <c r="H594" s="23"/>
      <c r="I594" s="23"/>
      <c r="J594" s="7"/>
      <c r="K594" s="7"/>
      <c r="L594" s="7"/>
      <c r="M594" s="7"/>
      <c r="N594" s="7"/>
      <c r="O594" s="7"/>
      <c r="P594" s="7"/>
      <c r="Q594" s="7"/>
      <c r="R594" s="10" t="str">
        <f>IF(B594="","",IF(ISNUMBER(A594),YEAR(A594)-IF(MONTH(A594)&lt;4,1,0),""))</f>
        <v/>
      </c>
      <c r="S594" s="10" t="str">
        <f>IF(B594="","",IF(OR(NOT(ISNUMBER(A594)),G594="",J594="",O594="",P594="",N594=""),"要確認：基本項目不足",IF(OR(AND(G594="依頼しなかった",J594&lt;&gt;"未依頼"),AND(G594="依頼した",OR(F594="",J594="未依頼"))),"要確認：依頼と回答の矛盾",IF(OR(AND(ISNUMBER(C594),ISNUMBER(D594),D594&lt;C594),AND(ISNUMBER(E594),E594&lt;0)),"要確認：必要時間・隻数",IF(OR(P594="未確認",G594="未確認",J594="未確認"),"要確認：未確認を含む","確認済")))))</f>
        <v/>
      </c>
    </row>
    <row r="595" spans="1:19" ht="24.95" customHeight="1" x14ac:dyDescent="0.2">
      <c r="A595" s="20"/>
      <c r="B595" s="7"/>
      <c r="C595" s="23"/>
      <c r="D595" s="23"/>
      <c r="E595" s="7"/>
      <c r="F595" s="7"/>
      <c r="G595" s="7"/>
      <c r="H595" s="23"/>
      <c r="I595" s="23"/>
      <c r="J595" s="7"/>
      <c r="K595" s="7"/>
      <c r="L595" s="7"/>
      <c r="M595" s="7"/>
      <c r="N595" s="7"/>
      <c r="O595" s="7"/>
      <c r="P595" s="7"/>
      <c r="Q595" s="7"/>
      <c r="R595" s="10" t="str">
        <f>IF(B595="","",IF(ISNUMBER(A595),YEAR(A595)-IF(MONTH(A595)&lt;4,1,0),""))</f>
        <v/>
      </c>
      <c r="S595" s="10" t="str">
        <f>IF(B595="","",IF(OR(NOT(ISNUMBER(A595)),G595="",J595="",O595="",P595="",N595=""),"要確認：基本項目不足",IF(OR(AND(G595="依頼しなかった",J595&lt;&gt;"未依頼"),AND(G595="依頼した",OR(F595="",J595="未依頼"))),"要確認：依頼と回答の矛盾",IF(OR(AND(ISNUMBER(C595),ISNUMBER(D595),D595&lt;C595),AND(ISNUMBER(E595),E595&lt;0)),"要確認：必要時間・隻数",IF(OR(P595="未確認",G595="未確認",J595="未確認"),"要確認：未確認を含む","確認済")))))</f>
        <v/>
      </c>
    </row>
    <row r="596" spans="1:19" ht="24.95" customHeight="1" x14ac:dyDescent="0.2">
      <c r="A596" s="20"/>
      <c r="B596" s="7"/>
      <c r="C596" s="23"/>
      <c r="D596" s="23"/>
      <c r="E596" s="7"/>
      <c r="F596" s="7"/>
      <c r="G596" s="7"/>
      <c r="H596" s="23"/>
      <c r="I596" s="23"/>
      <c r="J596" s="7"/>
      <c r="K596" s="7"/>
      <c r="L596" s="7"/>
      <c r="M596" s="7"/>
      <c r="N596" s="7"/>
      <c r="O596" s="7"/>
      <c r="P596" s="7"/>
      <c r="Q596" s="7"/>
      <c r="R596" s="10" t="str">
        <f>IF(B596="","",IF(ISNUMBER(A596),YEAR(A596)-IF(MONTH(A596)&lt;4,1,0),""))</f>
        <v/>
      </c>
      <c r="S596" s="10" t="str">
        <f>IF(B596="","",IF(OR(NOT(ISNUMBER(A596)),G596="",J596="",O596="",P596="",N596=""),"要確認：基本項目不足",IF(OR(AND(G596="依頼しなかった",J596&lt;&gt;"未依頼"),AND(G596="依頼した",OR(F596="",J596="未依頼"))),"要確認：依頼と回答の矛盾",IF(OR(AND(ISNUMBER(C596),ISNUMBER(D596),D596&lt;C596),AND(ISNUMBER(E596),E596&lt;0)),"要確認：必要時間・隻数",IF(OR(P596="未確認",G596="未確認",J596="未確認"),"要確認：未確認を含む","確認済")))))</f>
        <v/>
      </c>
    </row>
    <row r="597" spans="1:19" ht="24.95" customHeight="1" x14ac:dyDescent="0.2">
      <c r="A597" s="20"/>
      <c r="B597" s="7"/>
      <c r="C597" s="23"/>
      <c r="D597" s="23"/>
      <c r="E597" s="7"/>
      <c r="F597" s="7"/>
      <c r="G597" s="7"/>
      <c r="H597" s="23"/>
      <c r="I597" s="23"/>
      <c r="J597" s="7"/>
      <c r="K597" s="7"/>
      <c r="L597" s="7"/>
      <c r="M597" s="7"/>
      <c r="N597" s="7"/>
      <c r="O597" s="7"/>
      <c r="P597" s="7"/>
      <c r="Q597" s="7"/>
      <c r="R597" s="10" t="str">
        <f>IF(B597="","",IF(ISNUMBER(A597),YEAR(A597)-IF(MONTH(A597)&lt;4,1,0),""))</f>
        <v/>
      </c>
      <c r="S597" s="10" t="str">
        <f>IF(B597="","",IF(OR(NOT(ISNUMBER(A597)),G597="",J597="",O597="",P597="",N597=""),"要確認：基本項目不足",IF(OR(AND(G597="依頼しなかった",J597&lt;&gt;"未依頼"),AND(G597="依頼した",OR(F597="",J597="未依頼"))),"要確認：依頼と回答の矛盾",IF(OR(AND(ISNUMBER(C597),ISNUMBER(D597),D597&lt;C597),AND(ISNUMBER(E597),E597&lt;0)),"要確認：必要時間・隻数",IF(OR(P597="未確認",G597="未確認",J597="未確認"),"要確認：未確認を含む","確認済")))))</f>
        <v/>
      </c>
    </row>
    <row r="598" spans="1:19" ht="24.95" customHeight="1" x14ac:dyDescent="0.2">
      <c r="A598" s="20"/>
      <c r="B598" s="7"/>
      <c r="C598" s="23"/>
      <c r="D598" s="23"/>
      <c r="E598" s="7"/>
      <c r="F598" s="7"/>
      <c r="G598" s="7"/>
      <c r="H598" s="23"/>
      <c r="I598" s="23"/>
      <c r="J598" s="7"/>
      <c r="K598" s="7"/>
      <c r="L598" s="7"/>
      <c r="M598" s="7"/>
      <c r="N598" s="7"/>
      <c r="O598" s="7"/>
      <c r="P598" s="7"/>
      <c r="Q598" s="7"/>
      <c r="R598" s="10" t="str">
        <f>IF(B598="","",IF(ISNUMBER(A598),YEAR(A598)-IF(MONTH(A598)&lt;4,1,0),""))</f>
        <v/>
      </c>
      <c r="S598" s="10" t="str">
        <f>IF(B598="","",IF(OR(NOT(ISNUMBER(A598)),G598="",J598="",O598="",P598="",N598=""),"要確認：基本項目不足",IF(OR(AND(G598="依頼しなかった",J598&lt;&gt;"未依頼"),AND(G598="依頼した",OR(F598="",J598="未依頼"))),"要確認：依頼と回答の矛盾",IF(OR(AND(ISNUMBER(C598),ISNUMBER(D598),D598&lt;C598),AND(ISNUMBER(E598),E598&lt;0)),"要確認：必要時間・隻数",IF(OR(P598="未確認",G598="未確認",J598="未確認"),"要確認：未確認を含む","確認済")))))</f>
        <v/>
      </c>
    </row>
    <row r="599" spans="1:19" ht="24.95" customHeight="1" x14ac:dyDescent="0.2">
      <c r="A599" s="20"/>
      <c r="B599" s="7"/>
      <c r="C599" s="23"/>
      <c r="D599" s="23"/>
      <c r="E599" s="7"/>
      <c r="F599" s="7"/>
      <c r="G599" s="7"/>
      <c r="H599" s="23"/>
      <c r="I599" s="23"/>
      <c r="J599" s="7"/>
      <c r="K599" s="7"/>
      <c r="L599" s="7"/>
      <c r="M599" s="7"/>
      <c r="N599" s="7"/>
      <c r="O599" s="7"/>
      <c r="P599" s="7"/>
      <c r="Q599" s="7"/>
      <c r="R599" s="10" t="str">
        <f>IF(B599="","",IF(ISNUMBER(A599),YEAR(A599)-IF(MONTH(A599)&lt;4,1,0),""))</f>
        <v/>
      </c>
      <c r="S599" s="10" t="str">
        <f>IF(B599="","",IF(OR(NOT(ISNUMBER(A599)),G599="",J599="",O599="",P599="",N599=""),"要確認：基本項目不足",IF(OR(AND(G599="依頼しなかった",J599&lt;&gt;"未依頼"),AND(G599="依頼した",OR(F599="",J599="未依頼"))),"要確認：依頼と回答の矛盾",IF(OR(AND(ISNUMBER(C599),ISNUMBER(D599),D599&lt;C599),AND(ISNUMBER(E599),E599&lt;0)),"要確認：必要時間・隻数",IF(OR(P599="未確認",G599="未確認",J599="未確認"),"要確認：未確認を含む","確認済")))))</f>
        <v/>
      </c>
    </row>
    <row r="600" spans="1:19" ht="24.95" customHeight="1" x14ac:dyDescent="0.2">
      <c r="A600" s="20"/>
      <c r="B600" s="7"/>
      <c r="C600" s="23"/>
      <c r="D600" s="23"/>
      <c r="E600" s="7"/>
      <c r="F600" s="7"/>
      <c r="G600" s="7"/>
      <c r="H600" s="23"/>
      <c r="I600" s="23"/>
      <c r="J600" s="7"/>
      <c r="K600" s="7"/>
      <c r="L600" s="7"/>
      <c r="M600" s="7"/>
      <c r="N600" s="7"/>
      <c r="O600" s="7"/>
      <c r="P600" s="7"/>
      <c r="Q600" s="7"/>
      <c r="R600" s="10" t="str">
        <f>IF(B600="","",IF(ISNUMBER(A600),YEAR(A600)-IF(MONTH(A600)&lt;4,1,0),""))</f>
        <v/>
      </c>
      <c r="S600" s="10" t="str">
        <f>IF(B600="","",IF(OR(NOT(ISNUMBER(A600)),G600="",J600="",O600="",P600="",N600=""),"要確認：基本項目不足",IF(OR(AND(G600="依頼しなかった",J600&lt;&gt;"未依頼"),AND(G600="依頼した",OR(F600="",J600="未依頼"))),"要確認：依頼と回答の矛盾",IF(OR(AND(ISNUMBER(C600),ISNUMBER(D600),D600&lt;C600),AND(ISNUMBER(E600),E600&lt;0)),"要確認：必要時間・隻数",IF(OR(P600="未確認",G600="未確認",J600="未確認"),"要確認：未確認を含む","確認済")))))</f>
        <v/>
      </c>
    </row>
    <row r="601" spans="1:19" ht="24.95" customHeight="1" x14ac:dyDescent="0.2">
      <c r="A601" s="20"/>
      <c r="B601" s="7"/>
      <c r="C601" s="23"/>
      <c r="D601" s="23"/>
      <c r="E601" s="7"/>
      <c r="F601" s="7"/>
      <c r="G601" s="7"/>
      <c r="H601" s="23"/>
      <c r="I601" s="23"/>
      <c r="J601" s="7"/>
      <c r="K601" s="7"/>
      <c r="L601" s="7"/>
      <c r="M601" s="7"/>
      <c r="N601" s="7"/>
      <c r="O601" s="7"/>
      <c r="P601" s="7"/>
      <c r="Q601" s="7"/>
      <c r="R601" s="10" t="str">
        <f>IF(B601="","",IF(ISNUMBER(A601),YEAR(A601)-IF(MONTH(A601)&lt;4,1,0),""))</f>
        <v/>
      </c>
      <c r="S601" s="10" t="str">
        <f>IF(B601="","",IF(OR(NOT(ISNUMBER(A601)),G601="",J601="",O601="",P601="",N601=""),"要確認：基本項目不足",IF(OR(AND(G601="依頼しなかった",J601&lt;&gt;"未依頼"),AND(G601="依頼した",OR(F601="",J601="未依頼"))),"要確認：依頼と回答の矛盾",IF(OR(AND(ISNUMBER(C601),ISNUMBER(D601),D601&lt;C601),AND(ISNUMBER(E601),E601&lt;0)),"要確認：必要時間・隻数",IF(OR(P601="未確認",G601="未確認",J601="未確認"),"要確認：未確認を含む","確認済")))))</f>
        <v/>
      </c>
    </row>
    <row r="602" spans="1:19" ht="24.95" customHeight="1" x14ac:dyDescent="0.2">
      <c r="A602" s="20"/>
      <c r="B602" s="7"/>
      <c r="C602" s="23"/>
      <c r="D602" s="23"/>
      <c r="E602" s="7"/>
      <c r="F602" s="7"/>
      <c r="G602" s="7"/>
      <c r="H602" s="23"/>
      <c r="I602" s="23"/>
      <c r="J602" s="7"/>
      <c r="K602" s="7"/>
      <c r="L602" s="7"/>
      <c r="M602" s="7"/>
      <c r="N602" s="7"/>
      <c r="O602" s="7"/>
      <c r="P602" s="7"/>
      <c r="Q602" s="7"/>
      <c r="R602" s="10" t="str">
        <f>IF(B602="","",IF(ISNUMBER(A602),YEAR(A602)-IF(MONTH(A602)&lt;4,1,0),""))</f>
        <v/>
      </c>
      <c r="S602" s="10" t="str">
        <f>IF(B602="","",IF(OR(NOT(ISNUMBER(A602)),G602="",J602="",O602="",P602="",N602=""),"要確認：基本項目不足",IF(OR(AND(G602="依頼しなかった",J602&lt;&gt;"未依頼"),AND(G602="依頼した",OR(F602="",J602="未依頼"))),"要確認：依頼と回答の矛盾",IF(OR(AND(ISNUMBER(C602),ISNUMBER(D602),D602&lt;C602),AND(ISNUMBER(E602),E602&lt;0)),"要確認：必要時間・隻数",IF(OR(P602="未確認",G602="未確認",J602="未確認"),"要確認：未確認を含む","確認済")))))</f>
        <v/>
      </c>
    </row>
    <row r="603" spans="1:19" ht="24.95" customHeight="1" x14ac:dyDescent="0.2">
      <c r="A603" s="20"/>
      <c r="B603" s="7"/>
      <c r="C603" s="23"/>
      <c r="D603" s="23"/>
      <c r="E603" s="7"/>
      <c r="F603" s="7"/>
      <c r="G603" s="7"/>
      <c r="H603" s="23"/>
      <c r="I603" s="23"/>
      <c r="J603" s="7"/>
      <c r="K603" s="7"/>
      <c r="L603" s="7"/>
      <c r="M603" s="7"/>
      <c r="N603" s="7"/>
      <c r="O603" s="7"/>
      <c r="P603" s="7"/>
      <c r="Q603" s="7"/>
      <c r="R603" s="10" t="str">
        <f>IF(B603="","",IF(ISNUMBER(A603),YEAR(A603)-IF(MONTH(A603)&lt;4,1,0),""))</f>
        <v/>
      </c>
      <c r="S603" s="10" t="str">
        <f>IF(B603="","",IF(OR(NOT(ISNUMBER(A603)),G603="",J603="",O603="",P603="",N603=""),"要確認：基本項目不足",IF(OR(AND(G603="依頼しなかった",J603&lt;&gt;"未依頼"),AND(G603="依頼した",OR(F603="",J603="未依頼"))),"要確認：依頼と回答の矛盾",IF(OR(AND(ISNUMBER(C603),ISNUMBER(D603),D603&lt;C603),AND(ISNUMBER(E603),E603&lt;0)),"要確認：必要時間・隻数",IF(OR(P603="未確認",G603="未確認",J603="未確認"),"要確認：未確認を含む","確認済")))))</f>
        <v/>
      </c>
    </row>
    <row r="604" spans="1:19" ht="24.95" customHeight="1" x14ac:dyDescent="0.2">
      <c r="A604" s="20"/>
      <c r="B604" s="7"/>
      <c r="C604" s="23"/>
      <c r="D604" s="23"/>
      <c r="E604" s="7"/>
      <c r="F604" s="7"/>
      <c r="G604" s="7"/>
      <c r="H604" s="23"/>
      <c r="I604" s="23"/>
      <c r="J604" s="7"/>
      <c r="K604" s="7"/>
      <c r="L604" s="7"/>
      <c r="M604" s="7"/>
      <c r="N604" s="7"/>
      <c r="O604" s="7"/>
      <c r="P604" s="7"/>
      <c r="Q604" s="7"/>
      <c r="R604" s="10" t="str">
        <f>IF(B604="","",IF(ISNUMBER(A604),YEAR(A604)-IF(MONTH(A604)&lt;4,1,0),""))</f>
        <v/>
      </c>
      <c r="S604" s="10" t="str">
        <f>IF(B604="","",IF(OR(NOT(ISNUMBER(A604)),G604="",J604="",O604="",P604="",N604=""),"要確認：基本項目不足",IF(OR(AND(G604="依頼しなかった",J604&lt;&gt;"未依頼"),AND(G604="依頼した",OR(F604="",J604="未依頼"))),"要確認：依頼と回答の矛盾",IF(OR(AND(ISNUMBER(C604),ISNUMBER(D604),D604&lt;C604),AND(ISNUMBER(E604),E604&lt;0)),"要確認：必要時間・隻数",IF(OR(P604="未確認",G604="未確認",J604="未確認"),"要確認：未確認を含む","確認済")))))</f>
        <v/>
      </c>
    </row>
    <row r="605" spans="1:19" ht="24.95" customHeight="1" x14ac:dyDescent="0.2">
      <c r="A605" s="20"/>
      <c r="B605" s="7"/>
      <c r="C605" s="23"/>
      <c r="D605" s="23"/>
      <c r="E605" s="7"/>
      <c r="F605" s="7"/>
      <c r="G605" s="7"/>
      <c r="H605" s="23"/>
      <c r="I605" s="23"/>
      <c r="J605" s="7"/>
      <c r="K605" s="7"/>
      <c r="L605" s="7"/>
      <c r="M605" s="7"/>
      <c r="N605" s="7"/>
      <c r="O605" s="7"/>
      <c r="P605" s="7"/>
      <c r="Q605" s="7"/>
      <c r="R605" s="10" t="str">
        <f>IF(B605="","",IF(ISNUMBER(A605),YEAR(A605)-IF(MONTH(A605)&lt;4,1,0),""))</f>
        <v/>
      </c>
      <c r="S605" s="10" t="str">
        <f>IF(B605="","",IF(OR(NOT(ISNUMBER(A605)),G605="",J605="",O605="",P605="",N605=""),"要確認：基本項目不足",IF(OR(AND(G605="依頼しなかった",J605&lt;&gt;"未依頼"),AND(G605="依頼した",OR(F605="",J605="未依頼"))),"要確認：依頼と回答の矛盾",IF(OR(AND(ISNUMBER(C605),ISNUMBER(D605),D605&lt;C605),AND(ISNUMBER(E605),E605&lt;0)),"要確認：必要時間・隻数",IF(OR(P605="未確認",G605="未確認",J605="未確認"),"要確認：未確認を含む","確認済")))))</f>
        <v/>
      </c>
    </row>
    <row r="606" spans="1:19" ht="24.95" customHeight="1" x14ac:dyDescent="0.2">
      <c r="A606" s="20"/>
      <c r="B606" s="7"/>
      <c r="C606" s="23"/>
      <c r="D606" s="23"/>
      <c r="E606" s="7"/>
      <c r="F606" s="7"/>
      <c r="G606" s="7"/>
      <c r="H606" s="23"/>
      <c r="I606" s="23"/>
      <c r="J606" s="7"/>
      <c r="K606" s="7"/>
      <c r="L606" s="7"/>
      <c r="M606" s="7"/>
      <c r="N606" s="7"/>
      <c r="O606" s="7"/>
      <c r="P606" s="7"/>
      <c r="Q606" s="7"/>
      <c r="R606" s="10" t="str">
        <f>IF(B606="","",IF(ISNUMBER(A606),YEAR(A606)-IF(MONTH(A606)&lt;4,1,0),""))</f>
        <v/>
      </c>
      <c r="S606" s="10" t="str">
        <f>IF(B606="","",IF(OR(NOT(ISNUMBER(A606)),G606="",J606="",O606="",P606="",N606=""),"要確認：基本項目不足",IF(OR(AND(G606="依頼しなかった",J606&lt;&gt;"未依頼"),AND(G606="依頼した",OR(F606="",J606="未依頼"))),"要確認：依頼と回答の矛盾",IF(OR(AND(ISNUMBER(C606),ISNUMBER(D606),D606&lt;C606),AND(ISNUMBER(E606),E606&lt;0)),"要確認：必要時間・隻数",IF(OR(P606="未確認",G606="未確認",J606="未確認"),"要確認：未確認を含む","確認済")))))</f>
        <v/>
      </c>
    </row>
    <row r="607" spans="1:19" ht="24.95" customHeight="1" x14ac:dyDescent="0.2">
      <c r="A607" s="20"/>
      <c r="B607" s="7"/>
      <c r="C607" s="23"/>
      <c r="D607" s="23"/>
      <c r="E607" s="7"/>
      <c r="F607" s="7"/>
      <c r="G607" s="7"/>
      <c r="H607" s="23"/>
      <c r="I607" s="23"/>
      <c r="J607" s="7"/>
      <c r="K607" s="7"/>
      <c r="L607" s="7"/>
      <c r="M607" s="7"/>
      <c r="N607" s="7"/>
      <c r="O607" s="7"/>
      <c r="P607" s="7"/>
      <c r="Q607" s="7"/>
      <c r="R607" s="10" t="str">
        <f>IF(B607="","",IF(ISNUMBER(A607),YEAR(A607)-IF(MONTH(A607)&lt;4,1,0),""))</f>
        <v/>
      </c>
      <c r="S607" s="10" t="str">
        <f>IF(B607="","",IF(OR(NOT(ISNUMBER(A607)),G607="",J607="",O607="",P607="",N607=""),"要確認：基本項目不足",IF(OR(AND(G607="依頼しなかった",J607&lt;&gt;"未依頼"),AND(G607="依頼した",OR(F607="",J607="未依頼"))),"要確認：依頼と回答の矛盾",IF(OR(AND(ISNUMBER(C607),ISNUMBER(D607),D607&lt;C607),AND(ISNUMBER(E607),E607&lt;0)),"要確認：必要時間・隻数",IF(OR(P607="未確認",G607="未確認",J607="未確認"),"要確認：未確認を含む","確認済")))))</f>
        <v/>
      </c>
    </row>
    <row r="608" spans="1:19" ht="24.95" customHeight="1" x14ac:dyDescent="0.2">
      <c r="A608" s="20"/>
      <c r="B608" s="7"/>
      <c r="C608" s="23"/>
      <c r="D608" s="23"/>
      <c r="E608" s="7"/>
      <c r="F608" s="7"/>
      <c r="G608" s="7"/>
      <c r="H608" s="23"/>
      <c r="I608" s="23"/>
      <c r="J608" s="7"/>
      <c r="K608" s="7"/>
      <c r="L608" s="7"/>
      <c r="M608" s="7"/>
      <c r="N608" s="7"/>
      <c r="O608" s="7"/>
      <c r="P608" s="7"/>
      <c r="Q608" s="7"/>
      <c r="R608" s="10" t="str">
        <f>IF(B608="","",IF(ISNUMBER(A608),YEAR(A608)-IF(MONTH(A608)&lt;4,1,0),""))</f>
        <v/>
      </c>
      <c r="S608" s="10" t="str">
        <f>IF(B608="","",IF(OR(NOT(ISNUMBER(A608)),G608="",J608="",O608="",P608="",N608=""),"要確認：基本項目不足",IF(OR(AND(G608="依頼しなかった",J608&lt;&gt;"未依頼"),AND(G608="依頼した",OR(F608="",J608="未依頼"))),"要確認：依頼と回答の矛盾",IF(OR(AND(ISNUMBER(C608),ISNUMBER(D608),D608&lt;C608),AND(ISNUMBER(E608),E608&lt;0)),"要確認：必要時間・隻数",IF(OR(P608="未確認",G608="未確認",J608="未確認"),"要確認：未確認を含む","確認済")))))</f>
        <v/>
      </c>
    </row>
    <row r="609" spans="1:19" ht="24.95" customHeight="1" x14ac:dyDescent="0.2">
      <c r="A609" s="20"/>
      <c r="B609" s="7"/>
      <c r="C609" s="23"/>
      <c r="D609" s="23"/>
      <c r="E609" s="7"/>
      <c r="F609" s="7"/>
      <c r="G609" s="7"/>
      <c r="H609" s="23"/>
      <c r="I609" s="23"/>
      <c r="J609" s="7"/>
      <c r="K609" s="7"/>
      <c r="L609" s="7"/>
      <c r="M609" s="7"/>
      <c r="N609" s="7"/>
      <c r="O609" s="7"/>
      <c r="P609" s="7"/>
      <c r="Q609" s="7"/>
      <c r="R609" s="10" t="str">
        <f>IF(B609="","",IF(ISNUMBER(A609),YEAR(A609)-IF(MONTH(A609)&lt;4,1,0),""))</f>
        <v/>
      </c>
      <c r="S609" s="10" t="str">
        <f>IF(B609="","",IF(OR(NOT(ISNUMBER(A609)),G609="",J609="",O609="",P609="",N609=""),"要確認：基本項目不足",IF(OR(AND(G609="依頼しなかった",J609&lt;&gt;"未依頼"),AND(G609="依頼した",OR(F609="",J609="未依頼"))),"要確認：依頼と回答の矛盾",IF(OR(AND(ISNUMBER(C609),ISNUMBER(D609),D609&lt;C609),AND(ISNUMBER(E609),E609&lt;0)),"要確認：必要時間・隻数",IF(OR(P609="未確認",G609="未確認",J609="未確認"),"要確認：未確認を含む","確認済")))))</f>
        <v/>
      </c>
    </row>
    <row r="610" spans="1:19" ht="24.95" customHeight="1" x14ac:dyDescent="0.2">
      <c r="A610" s="20"/>
      <c r="B610" s="7"/>
      <c r="C610" s="23"/>
      <c r="D610" s="23"/>
      <c r="E610" s="7"/>
      <c r="F610" s="7"/>
      <c r="G610" s="7"/>
      <c r="H610" s="23"/>
      <c r="I610" s="23"/>
      <c r="J610" s="7"/>
      <c r="K610" s="7"/>
      <c r="L610" s="7"/>
      <c r="M610" s="7"/>
      <c r="N610" s="7"/>
      <c r="O610" s="7"/>
      <c r="P610" s="7"/>
      <c r="Q610" s="7"/>
      <c r="R610" s="10" t="str">
        <f>IF(B610="","",IF(ISNUMBER(A610),YEAR(A610)-IF(MONTH(A610)&lt;4,1,0),""))</f>
        <v/>
      </c>
      <c r="S610" s="10" t="str">
        <f>IF(B610="","",IF(OR(NOT(ISNUMBER(A610)),G610="",J610="",O610="",P610="",N610=""),"要確認：基本項目不足",IF(OR(AND(G610="依頼しなかった",J610&lt;&gt;"未依頼"),AND(G610="依頼した",OR(F610="",J610="未依頼"))),"要確認：依頼と回答の矛盾",IF(OR(AND(ISNUMBER(C610),ISNUMBER(D610),D610&lt;C610),AND(ISNUMBER(E610),E610&lt;0)),"要確認：必要時間・隻数",IF(OR(P610="未確認",G610="未確認",J610="未確認"),"要確認：未確認を含む","確認済")))))</f>
        <v/>
      </c>
    </row>
    <row r="611" spans="1:19" ht="24.95" customHeight="1" x14ac:dyDescent="0.2">
      <c r="A611" s="20"/>
      <c r="B611" s="7"/>
      <c r="C611" s="23"/>
      <c r="D611" s="23"/>
      <c r="E611" s="7"/>
      <c r="F611" s="7"/>
      <c r="G611" s="7"/>
      <c r="H611" s="23"/>
      <c r="I611" s="23"/>
      <c r="J611" s="7"/>
      <c r="K611" s="7"/>
      <c r="L611" s="7"/>
      <c r="M611" s="7"/>
      <c r="N611" s="7"/>
      <c r="O611" s="7"/>
      <c r="P611" s="7"/>
      <c r="Q611" s="7"/>
      <c r="R611" s="10" t="str">
        <f>IF(B611="","",IF(ISNUMBER(A611),YEAR(A611)-IF(MONTH(A611)&lt;4,1,0),""))</f>
        <v/>
      </c>
      <c r="S611" s="10" t="str">
        <f>IF(B611="","",IF(OR(NOT(ISNUMBER(A611)),G611="",J611="",O611="",P611="",N611=""),"要確認：基本項目不足",IF(OR(AND(G611="依頼しなかった",J611&lt;&gt;"未依頼"),AND(G611="依頼した",OR(F611="",J611="未依頼"))),"要確認：依頼と回答の矛盾",IF(OR(AND(ISNUMBER(C611),ISNUMBER(D611),D611&lt;C611),AND(ISNUMBER(E611),E611&lt;0)),"要確認：必要時間・隻数",IF(OR(P611="未確認",G611="未確認",J611="未確認"),"要確認：未確認を含む","確認済")))))</f>
        <v/>
      </c>
    </row>
    <row r="612" spans="1:19" ht="24.95" customHeight="1" x14ac:dyDescent="0.2">
      <c r="A612" s="20"/>
      <c r="B612" s="7"/>
      <c r="C612" s="23"/>
      <c r="D612" s="23"/>
      <c r="E612" s="7"/>
      <c r="F612" s="7"/>
      <c r="G612" s="7"/>
      <c r="H612" s="23"/>
      <c r="I612" s="23"/>
      <c r="J612" s="7"/>
      <c r="K612" s="7"/>
      <c r="L612" s="7"/>
      <c r="M612" s="7"/>
      <c r="N612" s="7"/>
      <c r="O612" s="7"/>
      <c r="P612" s="7"/>
      <c r="Q612" s="7"/>
      <c r="R612" s="10" t="str">
        <f>IF(B612="","",IF(ISNUMBER(A612),YEAR(A612)-IF(MONTH(A612)&lt;4,1,0),""))</f>
        <v/>
      </c>
      <c r="S612" s="10" t="str">
        <f>IF(B612="","",IF(OR(NOT(ISNUMBER(A612)),G612="",J612="",O612="",P612="",N612=""),"要確認：基本項目不足",IF(OR(AND(G612="依頼しなかった",J612&lt;&gt;"未依頼"),AND(G612="依頼した",OR(F612="",J612="未依頼"))),"要確認：依頼と回答の矛盾",IF(OR(AND(ISNUMBER(C612),ISNUMBER(D612),D612&lt;C612),AND(ISNUMBER(E612),E612&lt;0)),"要確認：必要時間・隻数",IF(OR(P612="未確認",G612="未確認",J612="未確認"),"要確認：未確認を含む","確認済")))))</f>
        <v/>
      </c>
    </row>
    <row r="613" spans="1:19" ht="24.95" customHeight="1" x14ac:dyDescent="0.2">
      <c r="A613" s="20"/>
      <c r="B613" s="7"/>
      <c r="C613" s="23"/>
      <c r="D613" s="23"/>
      <c r="E613" s="7"/>
      <c r="F613" s="7"/>
      <c r="G613" s="7"/>
      <c r="H613" s="23"/>
      <c r="I613" s="23"/>
      <c r="J613" s="7"/>
      <c r="K613" s="7"/>
      <c r="L613" s="7"/>
      <c r="M613" s="7"/>
      <c r="N613" s="7"/>
      <c r="O613" s="7"/>
      <c r="P613" s="7"/>
      <c r="Q613" s="7"/>
      <c r="R613" s="10" t="str">
        <f>IF(B613="","",IF(ISNUMBER(A613),YEAR(A613)-IF(MONTH(A613)&lt;4,1,0),""))</f>
        <v/>
      </c>
      <c r="S613" s="10" t="str">
        <f>IF(B613="","",IF(OR(NOT(ISNUMBER(A613)),G613="",J613="",O613="",P613="",N613=""),"要確認：基本項目不足",IF(OR(AND(G613="依頼しなかった",J613&lt;&gt;"未依頼"),AND(G613="依頼した",OR(F613="",J613="未依頼"))),"要確認：依頼と回答の矛盾",IF(OR(AND(ISNUMBER(C613),ISNUMBER(D613),D613&lt;C613),AND(ISNUMBER(E613),E613&lt;0)),"要確認：必要時間・隻数",IF(OR(P613="未確認",G613="未確認",J613="未確認"),"要確認：未確認を含む","確認済")))))</f>
        <v/>
      </c>
    </row>
    <row r="614" spans="1:19" ht="24.95" customHeight="1" x14ac:dyDescent="0.2">
      <c r="A614" s="20"/>
      <c r="B614" s="7"/>
      <c r="C614" s="23"/>
      <c r="D614" s="23"/>
      <c r="E614" s="7"/>
      <c r="F614" s="7"/>
      <c r="G614" s="7"/>
      <c r="H614" s="23"/>
      <c r="I614" s="23"/>
      <c r="J614" s="7"/>
      <c r="K614" s="7"/>
      <c r="L614" s="7"/>
      <c r="M614" s="7"/>
      <c r="N614" s="7"/>
      <c r="O614" s="7"/>
      <c r="P614" s="7"/>
      <c r="Q614" s="7"/>
      <c r="R614" s="10" t="str">
        <f>IF(B614="","",IF(ISNUMBER(A614),YEAR(A614)-IF(MONTH(A614)&lt;4,1,0),""))</f>
        <v/>
      </c>
      <c r="S614" s="10" t="str">
        <f>IF(B614="","",IF(OR(NOT(ISNUMBER(A614)),G614="",J614="",O614="",P614="",N614=""),"要確認：基本項目不足",IF(OR(AND(G614="依頼しなかった",J614&lt;&gt;"未依頼"),AND(G614="依頼した",OR(F614="",J614="未依頼"))),"要確認：依頼と回答の矛盾",IF(OR(AND(ISNUMBER(C614),ISNUMBER(D614),D614&lt;C614),AND(ISNUMBER(E614),E614&lt;0)),"要確認：必要時間・隻数",IF(OR(P614="未確認",G614="未確認",J614="未確認"),"要確認：未確認を含む","確認済")))))</f>
        <v/>
      </c>
    </row>
    <row r="615" spans="1:19" ht="24.95" customHeight="1" x14ac:dyDescent="0.2">
      <c r="A615" s="20"/>
      <c r="B615" s="7"/>
      <c r="C615" s="23"/>
      <c r="D615" s="23"/>
      <c r="E615" s="7"/>
      <c r="F615" s="7"/>
      <c r="G615" s="7"/>
      <c r="H615" s="23"/>
      <c r="I615" s="23"/>
      <c r="J615" s="7"/>
      <c r="K615" s="7"/>
      <c r="L615" s="7"/>
      <c r="M615" s="7"/>
      <c r="N615" s="7"/>
      <c r="O615" s="7"/>
      <c r="P615" s="7"/>
      <c r="Q615" s="7"/>
      <c r="R615" s="10" t="str">
        <f>IF(B615="","",IF(ISNUMBER(A615),YEAR(A615)-IF(MONTH(A615)&lt;4,1,0),""))</f>
        <v/>
      </c>
      <c r="S615" s="10" t="str">
        <f>IF(B615="","",IF(OR(NOT(ISNUMBER(A615)),G615="",J615="",O615="",P615="",N615=""),"要確認：基本項目不足",IF(OR(AND(G615="依頼しなかった",J615&lt;&gt;"未依頼"),AND(G615="依頼した",OR(F615="",J615="未依頼"))),"要確認：依頼と回答の矛盾",IF(OR(AND(ISNUMBER(C615),ISNUMBER(D615),D615&lt;C615),AND(ISNUMBER(E615),E615&lt;0)),"要確認：必要時間・隻数",IF(OR(P615="未確認",G615="未確認",J615="未確認"),"要確認：未確認を含む","確認済")))))</f>
        <v/>
      </c>
    </row>
    <row r="616" spans="1:19" ht="24.95" customHeight="1" x14ac:dyDescent="0.2">
      <c r="A616" s="20"/>
      <c r="B616" s="7"/>
      <c r="C616" s="23"/>
      <c r="D616" s="23"/>
      <c r="E616" s="7"/>
      <c r="F616" s="7"/>
      <c r="G616" s="7"/>
      <c r="H616" s="23"/>
      <c r="I616" s="23"/>
      <c r="J616" s="7"/>
      <c r="K616" s="7"/>
      <c r="L616" s="7"/>
      <c r="M616" s="7"/>
      <c r="N616" s="7"/>
      <c r="O616" s="7"/>
      <c r="P616" s="7"/>
      <c r="Q616" s="7"/>
      <c r="R616" s="10" t="str">
        <f>IF(B616="","",IF(ISNUMBER(A616),YEAR(A616)-IF(MONTH(A616)&lt;4,1,0),""))</f>
        <v/>
      </c>
      <c r="S616" s="10" t="str">
        <f>IF(B616="","",IF(OR(NOT(ISNUMBER(A616)),G616="",J616="",O616="",P616="",N616=""),"要確認：基本項目不足",IF(OR(AND(G616="依頼しなかった",J616&lt;&gt;"未依頼"),AND(G616="依頼した",OR(F616="",J616="未依頼"))),"要確認：依頼と回答の矛盾",IF(OR(AND(ISNUMBER(C616),ISNUMBER(D616),D616&lt;C616),AND(ISNUMBER(E616),E616&lt;0)),"要確認：必要時間・隻数",IF(OR(P616="未確認",G616="未確認",J616="未確認"),"要確認：未確認を含む","確認済")))))</f>
        <v/>
      </c>
    </row>
    <row r="617" spans="1:19" ht="24.95" customHeight="1" x14ac:dyDescent="0.2">
      <c r="A617" s="20"/>
      <c r="B617" s="7"/>
      <c r="C617" s="23"/>
      <c r="D617" s="23"/>
      <c r="E617" s="7"/>
      <c r="F617" s="7"/>
      <c r="G617" s="7"/>
      <c r="H617" s="23"/>
      <c r="I617" s="23"/>
      <c r="J617" s="7"/>
      <c r="K617" s="7"/>
      <c r="L617" s="7"/>
      <c r="M617" s="7"/>
      <c r="N617" s="7"/>
      <c r="O617" s="7"/>
      <c r="P617" s="7"/>
      <c r="Q617" s="7"/>
      <c r="R617" s="10" t="str">
        <f>IF(B617="","",IF(ISNUMBER(A617),YEAR(A617)-IF(MONTH(A617)&lt;4,1,0),""))</f>
        <v/>
      </c>
      <c r="S617" s="10" t="str">
        <f>IF(B617="","",IF(OR(NOT(ISNUMBER(A617)),G617="",J617="",O617="",P617="",N617=""),"要確認：基本項目不足",IF(OR(AND(G617="依頼しなかった",J617&lt;&gt;"未依頼"),AND(G617="依頼した",OR(F617="",J617="未依頼"))),"要確認：依頼と回答の矛盾",IF(OR(AND(ISNUMBER(C617),ISNUMBER(D617),D617&lt;C617),AND(ISNUMBER(E617),E617&lt;0)),"要確認：必要時間・隻数",IF(OR(P617="未確認",G617="未確認",J617="未確認"),"要確認：未確認を含む","確認済")))))</f>
        <v/>
      </c>
    </row>
    <row r="618" spans="1:19" ht="24.95" customHeight="1" x14ac:dyDescent="0.2">
      <c r="A618" s="20"/>
      <c r="B618" s="7"/>
      <c r="C618" s="23"/>
      <c r="D618" s="23"/>
      <c r="E618" s="7"/>
      <c r="F618" s="7"/>
      <c r="G618" s="7"/>
      <c r="H618" s="23"/>
      <c r="I618" s="23"/>
      <c r="J618" s="7"/>
      <c r="K618" s="7"/>
      <c r="L618" s="7"/>
      <c r="M618" s="7"/>
      <c r="N618" s="7"/>
      <c r="O618" s="7"/>
      <c r="P618" s="7"/>
      <c r="Q618" s="7"/>
      <c r="R618" s="10" t="str">
        <f>IF(B618="","",IF(ISNUMBER(A618),YEAR(A618)-IF(MONTH(A618)&lt;4,1,0),""))</f>
        <v/>
      </c>
      <c r="S618" s="10" t="str">
        <f>IF(B618="","",IF(OR(NOT(ISNUMBER(A618)),G618="",J618="",O618="",P618="",N618=""),"要確認：基本項目不足",IF(OR(AND(G618="依頼しなかった",J618&lt;&gt;"未依頼"),AND(G618="依頼した",OR(F618="",J618="未依頼"))),"要確認：依頼と回答の矛盾",IF(OR(AND(ISNUMBER(C618),ISNUMBER(D618),D618&lt;C618),AND(ISNUMBER(E618),E618&lt;0)),"要確認：必要時間・隻数",IF(OR(P618="未確認",G618="未確認",J618="未確認"),"要確認：未確認を含む","確認済")))))</f>
        <v/>
      </c>
    </row>
    <row r="619" spans="1:19" ht="24.95" customHeight="1" x14ac:dyDescent="0.2">
      <c r="A619" s="20"/>
      <c r="B619" s="7"/>
      <c r="C619" s="23"/>
      <c r="D619" s="23"/>
      <c r="E619" s="7"/>
      <c r="F619" s="7"/>
      <c r="G619" s="7"/>
      <c r="H619" s="23"/>
      <c r="I619" s="23"/>
      <c r="J619" s="7"/>
      <c r="K619" s="7"/>
      <c r="L619" s="7"/>
      <c r="M619" s="7"/>
      <c r="N619" s="7"/>
      <c r="O619" s="7"/>
      <c r="P619" s="7"/>
      <c r="Q619" s="7"/>
      <c r="R619" s="10" t="str">
        <f>IF(B619="","",IF(ISNUMBER(A619),YEAR(A619)-IF(MONTH(A619)&lt;4,1,0),""))</f>
        <v/>
      </c>
      <c r="S619" s="10" t="str">
        <f>IF(B619="","",IF(OR(NOT(ISNUMBER(A619)),G619="",J619="",O619="",P619="",N619=""),"要確認：基本項目不足",IF(OR(AND(G619="依頼しなかった",J619&lt;&gt;"未依頼"),AND(G619="依頼した",OR(F619="",J619="未依頼"))),"要確認：依頼と回答の矛盾",IF(OR(AND(ISNUMBER(C619),ISNUMBER(D619),D619&lt;C619),AND(ISNUMBER(E619),E619&lt;0)),"要確認：必要時間・隻数",IF(OR(P619="未確認",G619="未確認",J619="未確認"),"要確認：未確認を含む","確認済")))))</f>
        <v/>
      </c>
    </row>
    <row r="620" spans="1:19" ht="24.95" customHeight="1" x14ac:dyDescent="0.2">
      <c r="A620" s="20"/>
      <c r="B620" s="7"/>
      <c r="C620" s="23"/>
      <c r="D620" s="23"/>
      <c r="E620" s="7"/>
      <c r="F620" s="7"/>
      <c r="G620" s="7"/>
      <c r="H620" s="23"/>
      <c r="I620" s="23"/>
      <c r="J620" s="7"/>
      <c r="K620" s="7"/>
      <c r="L620" s="7"/>
      <c r="M620" s="7"/>
      <c r="N620" s="7"/>
      <c r="O620" s="7"/>
      <c r="P620" s="7"/>
      <c r="Q620" s="7"/>
      <c r="R620" s="10" t="str">
        <f>IF(B620="","",IF(ISNUMBER(A620),YEAR(A620)-IF(MONTH(A620)&lt;4,1,0),""))</f>
        <v/>
      </c>
      <c r="S620" s="10" t="str">
        <f>IF(B620="","",IF(OR(NOT(ISNUMBER(A620)),G620="",J620="",O620="",P620="",N620=""),"要確認：基本項目不足",IF(OR(AND(G620="依頼しなかった",J620&lt;&gt;"未依頼"),AND(G620="依頼した",OR(F620="",J620="未依頼"))),"要確認：依頼と回答の矛盾",IF(OR(AND(ISNUMBER(C620),ISNUMBER(D620),D620&lt;C620),AND(ISNUMBER(E620),E620&lt;0)),"要確認：必要時間・隻数",IF(OR(P620="未確認",G620="未確認",J620="未確認"),"要確認：未確認を含む","確認済")))))</f>
        <v/>
      </c>
    </row>
    <row r="621" spans="1:19" ht="24.95" customHeight="1" x14ac:dyDescent="0.2">
      <c r="A621" s="20"/>
      <c r="B621" s="7"/>
      <c r="C621" s="23"/>
      <c r="D621" s="23"/>
      <c r="E621" s="7"/>
      <c r="F621" s="7"/>
      <c r="G621" s="7"/>
      <c r="H621" s="23"/>
      <c r="I621" s="23"/>
      <c r="J621" s="7"/>
      <c r="K621" s="7"/>
      <c r="L621" s="7"/>
      <c r="M621" s="7"/>
      <c r="N621" s="7"/>
      <c r="O621" s="7"/>
      <c r="P621" s="7"/>
      <c r="Q621" s="7"/>
      <c r="R621" s="10" t="str">
        <f>IF(B621="","",IF(ISNUMBER(A621),YEAR(A621)-IF(MONTH(A621)&lt;4,1,0),""))</f>
        <v/>
      </c>
      <c r="S621" s="10" t="str">
        <f>IF(B621="","",IF(OR(NOT(ISNUMBER(A621)),G621="",J621="",O621="",P621="",N621=""),"要確認：基本項目不足",IF(OR(AND(G621="依頼しなかった",J621&lt;&gt;"未依頼"),AND(G621="依頼した",OR(F621="",J621="未依頼"))),"要確認：依頼と回答の矛盾",IF(OR(AND(ISNUMBER(C621),ISNUMBER(D621),D621&lt;C621),AND(ISNUMBER(E621),E621&lt;0)),"要確認：必要時間・隻数",IF(OR(P621="未確認",G621="未確認",J621="未確認"),"要確認：未確認を含む","確認済")))))</f>
        <v/>
      </c>
    </row>
    <row r="622" spans="1:19" ht="24.95" customHeight="1" x14ac:dyDescent="0.2">
      <c r="A622" s="20"/>
      <c r="B622" s="7"/>
      <c r="C622" s="23"/>
      <c r="D622" s="23"/>
      <c r="E622" s="7"/>
      <c r="F622" s="7"/>
      <c r="G622" s="7"/>
      <c r="H622" s="23"/>
      <c r="I622" s="23"/>
      <c r="J622" s="7"/>
      <c r="K622" s="7"/>
      <c r="L622" s="7"/>
      <c r="M622" s="7"/>
      <c r="N622" s="7"/>
      <c r="O622" s="7"/>
      <c r="P622" s="7"/>
      <c r="Q622" s="7"/>
      <c r="R622" s="10" t="str">
        <f>IF(B622="","",IF(ISNUMBER(A622),YEAR(A622)-IF(MONTH(A622)&lt;4,1,0),""))</f>
        <v/>
      </c>
      <c r="S622" s="10" t="str">
        <f>IF(B622="","",IF(OR(NOT(ISNUMBER(A622)),G622="",J622="",O622="",P622="",N622=""),"要確認：基本項目不足",IF(OR(AND(G622="依頼しなかった",J622&lt;&gt;"未依頼"),AND(G622="依頼した",OR(F622="",J622="未依頼"))),"要確認：依頼と回答の矛盾",IF(OR(AND(ISNUMBER(C622),ISNUMBER(D622),D622&lt;C622),AND(ISNUMBER(E622),E622&lt;0)),"要確認：必要時間・隻数",IF(OR(P622="未確認",G622="未確認",J622="未確認"),"要確認：未確認を含む","確認済")))))</f>
        <v/>
      </c>
    </row>
    <row r="623" spans="1:19" ht="24.95" customHeight="1" x14ac:dyDescent="0.2">
      <c r="A623" s="20"/>
      <c r="B623" s="7"/>
      <c r="C623" s="23"/>
      <c r="D623" s="23"/>
      <c r="E623" s="7"/>
      <c r="F623" s="7"/>
      <c r="G623" s="7"/>
      <c r="H623" s="23"/>
      <c r="I623" s="23"/>
      <c r="J623" s="7"/>
      <c r="K623" s="7"/>
      <c r="L623" s="7"/>
      <c r="M623" s="7"/>
      <c r="N623" s="7"/>
      <c r="O623" s="7"/>
      <c r="P623" s="7"/>
      <c r="Q623" s="7"/>
      <c r="R623" s="10" t="str">
        <f>IF(B623="","",IF(ISNUMBER(A623),YEAR(A623)-IF(MONTH(A623)&lt;4,1,0),""))</f>
        <v/>
      </c>
      <c r="S623" s="10" t="str">
        <f>IF(B623="","",IF(OR(NOT(ISNUMBER(A623)),G623="",J623="",O623="",P623="",N623=""),"要確認：基本項目不足",IF(OR(AND(G623="依頼しなかった",J623&lt;&gt;"未依頼"),AND(G623="依頼した",OR(F623="",J623="未依頼"))),"要確認：依頼と回答の矛盾",IF(OR(AND(ISNUMBER(C623),ISNUMBER(D623),D623&lt;C623),AND(ISNUMBER(E623),E623&lt;0)),"要確認：必要時間・隻数",IF(OR(P623="未確認",G623="未確認",J623="未確認"),"要確認：未確認を含む","確認済")))))</f>
        <v/>
      </c>
    </row>
    <row r="624" spans="1:19" ht="24.95" customHeight="1" x14ac:dyDescent="0.2">
      <c r="A624" s="20"/>
      <c r="B624" s="7"/>
      <c r="C624" s="23"/>
      <c r="D624" s="23"/>
      <c r="E624" s="7"/>
      <c r="F624" s="7"/>
      <c r="G624" s="7"/>
      <c r="H624" s="23"/>
      <c r="I624" s="23"/>
      <c r="J624" s="7"/>
      <c r="K624" s="7"/>
      <c r="L624" s="7"/>
      <c r="M624" s="7"/>
      <c r="N624" s="7"/>
      <c r="O624" s="7"/>
      <c r="P624" s="7"/>
      <c r="Q624" s="7"/>
      <c r="R624" s="10" t="str">
        <f>IF(B624="","",IF(ISNUMBER(A624),YEAR(A624)-IF(MONTH(A624)&lt;4,1,0),""))</f>
        <v/>
      </c>
      <c r="S624" s="10" t="str">
        <f>IF(B624="","",IF(OR(NOT(ISNUMBER(A624)),G624="",J624="",O624="",P624="",N624=""),"要確認：基本項目不足",IF(OR(AND(G624="依頼しなかった",J624&lt;&gt;"未依頼"),AND(G624="依頼した",OR(F624="",J624="未依頼"))),"要確認：依頼と回答の矛盾",IF(OR(AND(ISNUMBER(C624),ISNUMBER(D624),D624&lt;C624),AND(ISNUMBER(E624),E624&lt;0)),"要確認：必要時間・隻数",IF(OR(P624="未確認",G624="未確認",J624="未確認"),"要確認：未確認を含む","確認済")))))</f>
        <v/>
      </c>
    </row>
    <row r="625" spans="1:19" ht="24.95" customHeight="1" x14ac:dyDescent="0.2">
      <c r="A625" s="20"/>
      <c r="B625" s="7"/>
      <c r="C625" s="23"/>
      <c r="D625" s="23"/>
      <c r="E625" s="7"/>
      <c r="F625" s="7"/>
      <c r="G625" s="7"/>
      <c r="H625" s="23"/>
      <c r="I625" s="23"/>
      <c r="J625" s="7"/>
      <c r="K625" s="7"/>
      <c r="L625" s="7"/>
      <c r="M625" s="7"/>
      <c r="N625" s="7"/>
      <c r="O625" s="7"/>
      <c r="P625" s="7"/>
      <c r="Q625" s="7"/>
      <c r="R625" s="10" t="str">
        <f>IF(B625="","",IF(ISNUMBER(A625),YEAR(A625)-IF(MONTH(A625)&lt;4,1,0),""))</f>
        <v/>
      </c>
      <c r="S625" s="10" t="str">
        <f>IF(B625="","",IF(OR(NOT(ISNUMBER(A625)),G625="",J625="",O625="",P625="",N625=""),"要確認：基本項目不足",IF(OR(AND(G625="依頼しなかった",J625&lt;&gt;"未依頼"),AND(G625="依頼した",OR(F625="",J625="未依頼"))),"要確認：依頼と回答の矛盾",IF(OR(AND(ISNUMBER(C625),ISNUMBER(D625),D625&lt;C625),AND(ISNUMBER(E625),E625&lt;0)),"要確認：必要時間・隻数",IF(OR(P625="未確認",G625="未確認",J625="未確認"),"要確認：未確認を含む","確認済")))))</f>
        <v/>
      </c>
    </row>
    <row r="626" spans="1:19" ht="24.95" customHeight="1" x14ac:dyDescent="0.2">
      <c r="A626" s="20"/>
      <c r="B626" s="7"/>
      <c r="C626" s="23"/>
      <c r="D626" s="23"/>
      <c r="E626" s="7"/>
      <c r="F626" s="7"/>
      <c r="G626" s="7"/>
      <c r="H626" s="23"/>
      <c r="I626" s="23"/>
      <c r="J626" s="7"/>
      <c r="K626" s="7"/>
      <c r="L626" s="7"/>
      <c r="M626" s="7"/>
      <c r="N626" s="7"/>
      <c r="O626" s="7"/>
      <c r="P626" s="7"/>
      <c r="Q626" s="7"/>
      <c r="R626" s="10" t="str">
        <f>IF(B626="","",IF(ISNUMBER(A626),YEAR(A626)-IF(MONTH(A626)&lt;4,1,0),""))</f>
        <v/>
      </c>
      <c r="S626" s="10" t="str">
        <f>IF(B626="","",IF(OR(NOT(ISNUMBER(A626)),G626="",J626="",O626="",P626="",N626=""),"要確認：基本項目不足",IF(OR(AND(G626="依頼しなかった",J626&lt;&gt;"未依頼"),AND(G626="依頼した",OR(F626="",J626="未依頼"))),"要確認：依頼と回答の矛盾",IF(OR(AND(ISNUMBER(C626),ISNUMBER(D626),D626&lt;C626),AND(ISNUMBER(E626),E626&lt;0)),"要確認：必要時間・隻数",IF(OR(P626="未確認",G626="未確認",J626="未確認"),"要確認：未確認を含む","確認済")))))</f>
        <v/>
      </c>
    </row>
    <row r="627" spans="1:19" ht="24.95" customHeight="1" x14ac:dyDescent="0.2">
      <c r="A627" s="20"/>
      <c r="B627" s="7"/>
      <c r="C627" s="23"/>
      <c r="D627" s="23"/>
      <c r="E627" s="7"/>
      <c r="F627" s="7"/>
      <c r="G627" s="7"/>
      <c r="H627" s="23"/>
      <c r="I627" s="23"/>
      <c r="J627" s="7"/>
      <c r="K627" s="7"/>
      <c r="L627" s="7"/>
      <c r="M627" s="7"/>
      <c r="N627" s="7"/>
      <c r="O627" s="7"/>
      <c r="P627" s="7"/>
      <c r="Q627" s="7"/>
      <c r="R627" s="10" t="str">
        <f>IF(B627="","",IF(ISNUMBER(A627),YEAR(A627)-IF(MONTH(A627)&lt;4,1,0),""))</f>
        <v/>
      </c>
      <c r="S627" s="10" t="str">
        <f>IF(B627="","",IF(OR(NOT(ISNUMBER(A627)),G627="",J627="",O627="",P627="",N627=""),"要確認：基本項目不足",IF(OR(AND(G627="依頼しなかった",J627&lt;&gt;"未依頼"),AND(G627="依頼した",OR(F627="",J627="未依頼"))),"要確認：依頼と回答の矛盾",IF(OR(AND(ISNUMBER(C627),ISNUMBER(D627),D627&lt;C627),AND(ISNUMBER(E627),E627&lt;0)),"要確認：必要時間・隻数",IF(OR(P627="未確認",G627="未確認",J627="未確認"),"要確認：未確認を含む","確認済")))))</f>
        <v/>
      </c>
    </row>
    <row r="628" spans="1:19" ht="24.95" customHeight="1" x14ac:dyDescent="0.2">
      <c r="A628" s="20"/>
      <c r="B628" s="7"/>
      <c r="C628" s="23"/>
      <c r="D628" s="23"/>
      <c r="E628" s="7"/>
      <c r="F628" s="7"/>
      <c r="G628" s="7"/>
      <c r="H628" s="23"/>
      <c r="I628" s="23"/>
      <c r="J628" s="7"/>
      <c r="K628" s="7"/>
      <c r="L628" s="7"/>
      <c r="M628" s="7"/>
      <c r="N628" s="7"/>
      <c r="O628" s="7"/>
      <c r="P628" s="7"/>
      <c r="Q628" s="7"/>
      <c r="R628" s="10" t="str">
        <f>IF(B628="","",IF(ISNUMBER(A628),YEAR(A628)-IF(MONTH(A628)&lt;4,1,0),""))</f>
        <v/>
      </c>
      <c r="S628" s="10" t="str">
        <f>IF(B628="","",IF(OR(NOT(ISNUMBER(A628)),G628="",J628="",O628="",P628="",N628=""),"要確認：基本項目不足",IF(OR(AND(G628="依頼しなかった",J628&lt;&gt;"未依頼"),AND(G628="依頼した",OR(F628="",J628="未依頼"))),"要確認：依頼と回答の矛盾",IF(OR(AND(ISNUMBER(C628),ISNUMBER(D628),D628&lt;C628),AND(ISNUMBER(E628),E628&lt;0)),"要確認：必要時間・隻数",IF(OR(P628="未確認",G628="未確認",J628="未確認"),"要確認：未確認を含む","確認済")))))</f>
        <v/>
      </c>
    </row>
    <row r="629" spans="1:19" ht="24.95" customHeight="1" x14ac:dyDescent="0.2">
      <c r="A629" s="20"/>
      <c r="B629" s="7"/>
      <c r="C629" s="23"/>
      <c r="D629" s="23"/>
      <c r="E629" s="7"/>
      <c r="F629" s="7"/>
      <c r="G629" s="7"/>
      <c r="H629" s="23"/>
      <c r="I629" s="23"/>
      <c r="J629" s="7"/>
      <c r="K629" s="7"/>
      <c r="L629" s="7"/>
      <c r="M629" s="7"/>
      <c r="N629" s="7"/>
      <c r="O629" s="7"/>
      <c r="P629" s="7"/>
      <c r="Q629" s="7"/>
      <c r="R629" s="10" t="str">
        <f>IF(B629="","",IF(ISNUMBER(A629),YEAR(A629)-IF(MONTH(A629)&lt;4,1,0),""))</f>
        <v/>
      </c>
      <c r="S629" s="10" t="str">
        <f>IF(B629="","",IF(OR(NOT(ISNUMBER(A629)),G629="",J629="",O629="",P629="",N629=""),"要確認：基本項目不足",IF(OR(AND(G629="依頼しなかった",J629&lt;&gt;"未依頼"),AND(G629="依頼した",OR(F629="",J629="未依頼"))),"要確認：依頼と回答の矛盾",IF(OR(AND(ISNUMBER(C629),ISNUMBER(D629),D629&lt;C629),AND(ISNUMBER(E629),E629&lt;0)),"要確認：必要時間・隻数",IF(OR(P629="未確認",G629="未確認",J629="未確認"),"要確認：未確認を含む","確認済")))))</f>
        <v/>
      </c>
    </row>
    <row r="630" spans="1:19" ht="24.95" customHeight="1" x14ac:dyDescent="0.2">
      <c r="A630" s="20"/>
      <c r="B630" s="7"/>
      <c r="C630" s="23"/>
      <c r="D630" s="23"/>
      <c r="E630" s="7"/>
      <c r="F630" s="7"/>
      <c r="G630" s="7"/>
      <c r="H630" s="23"/>
      <c r="I630" s="23"/>
      <c r="J630" s="7"/>
      <c r="K630" s="7"/>
      <c r="L630" s="7"/>
      <c r="M630" s="7"/>
      <c r="N630" s="7"/>
      <c r="O630" s="7"/>
      <c r="P630" s="7"/>
      <c r="Q630" s="7"/>
      <c r="R630" s="10" t="str">
        <f>IF(B630="","",IF(ISNUMBER(A630),YEAR(A630)-IF(MONTH(A630)&lt;4,1,0),""))</f>
        <v/>
      </c>
      <c r="S630" s="10" t="str">
        <f>IF(B630="","",IF(OR(NOT(ISNUMBER(A630)),G630="",J630="",O630="",P630="",N630=""),"要確認：基本項目不足",IF(OR(AND(G630="依頼しなかった",J630&lt;&gt;"未依頼"),AND(G630="依頼した",OR(F630="",J630="未依頼"))),"要確認：依頼と回答の矛盾",IF(OR(AND(ISNUMBER(C630),ISNUMBER(D630),D630&lt;C630),AND(ISNUMBER(E630),E630&lt;0)),"要確認：必要時間・隻数",IF(OR(P630="未確認",G630="未確認",J630="未確認"),"要確認：未確認を含む","確認済")))))</f>
        <v/>
      </c>
    </row>
    <row r="631" spans="1:19" ht="24.95" customHeight="1" x14ac:dyDescent="0.2">
      <c r="A631" s="20"/>
      <c r="B631" s="7"/>
      <c r="C631" s="23"/>
      <c r="D631" s="23"/>
      <c r="E631" s="7"/>
      <c r="F631" s="7"/>
      <c r="G631" s="7"/>
      <c r="H631" s="23"/>
      <c r="I631" s="23"/>
      <c r="J631" s="7"/>
      <c r="K631" s="7"/>
      <c r="L631" s="7"/>
      <c r="M631" s="7"/>
      <c r="N631" s="7"/>
      <c r="O631" s="7"/>
      <c r="P631" s="7"/>
      <c r="Q631" s="7"/>
      <c r="R631" s="10" t="str">
        <f>IF(B631="","",IF(ISNUMBER(A631),YEAR(A631)-IF(MONTH(A631)&lt;4,1,0),""))</f>
        <v/>
      </c>
      <c r="S631" s="10" t="str">
        <f>IF(B631="","",IF(OR(NOT(ISNUMBER(A631)),G631="",J631="",O631="",P631="",N631=""),"要確認：基本項目不足",IF(OR(AND(G631="依頼しなかった",J631&lt;&gt;"未依頼"),AND(G631="依頼した",OR(F631="",J631="未依頼"))),"要確認：依頼と回答の矛盾",IF(OR(AND(ISNUMBER(C631),ISNUMBER(D631),D631&lt;C631),AND(ISNUMBER(E631),E631&lt;0)),"要確認：必要時間・隻数",IF(OR(P631="未確認",G631="未確認",J631="未確認"),"要確認：未確認を含む","確認済")))))</f>
        <v/>
      </c>
    </row>
    <row r="632" spans="1:19" ht="24.95" customHeight="1" x14ac:dyDescent="0.2">
      <c r="A632" s="20"/>
      <c r="B632" s="7"/>
      <c r="C632" s="23"/>
      <c r="D632" s="23"/>
      <c r="E632" s="7"/>
      <c r="F632" s="7"/>
      <c r="G632" s="7"/>
      <c r="H632" s="23"/>
      <c r="I632" s="23"/>
      <c r="J632" s="7"/>
      <c r="K632" s="7"/>
      <c r="L632" s="7"/>
      <c r="M632" s="7"/>
      <c r="N632" s="7"/>
      <c r="O632" s="7"/>
      <c r="P632" s="7"/>
      <c r="Q632" s="7"/>
      <c r="R632" s="10" t="str">
        <f>IF(B632="","",IF(ISNUMBER(A632),YEAR(A632)-IF(MONTH(A632)&lt;4,1,0),""))</f>
        <v/>
      </c>
      <c r="S632" s="10" t="str">
        <f>IF(B632="","",IF(OR(NOT(ISNUMBER(A632)),G632="",J632="",O632="",P632="",N632=""),"要確認：基本項目不足",IF(OR(AND(G632="依頼しなかった",J632&lt;&gt;"未依頼"),AND(G632="依頼した",OR(F632="",J632="未依頼"))),"要確認：依頼と回答の矛盾",IF(OR(AND(ISNUMBER(C632),ISNUMBER(D632),D632&lt;C632),AND(ISNUMBER(E632),E632&lt;0)),"要確認：必要時間・隻数",IF(OR(P632="未確認",G632="未確認",J632="未確認"),"要確認：未確認を含む","確認済")))))</f>
        <v/>
      </c>
    </row>
    <row r="633" spans="1:19" ht="24.95" customHeight="1" x14ac:dyDescent="0.2">
      <c r="A633" s="20"/>
      <c r="B633" s="7"/>
      <c r="C633" s="23"/>
      <c r="D633" s="23"/>
      <c r="E633" s="7"/>
      <c r="F633" s="7"/>
      <c r="G633" s="7"/>
      <c r="H633" s="23"/>
      <c r="I633" s="23"/>
      <c r="J633" s="7"/>
      <c r="K633" s="7"/>
      <c r="L633" s="7"/>
      <c r="M633" s="7"/>
      <c r="N633" s="7"/>
      <c r="O633" s="7"/>
      <c r="P633" s="7"/>
      <c r="Q633" s="7"/>
      <c r="R633" s="10" t="str">
        <f>IF(B633="","",IF(ISNUMBER(A633),YEAR(A633)-IF(MONTH(A633)&lt;4,1,0),""))</f>
        <v/>
      </c>
      <c r="S633" s="10" t="str">
        <f>IF(B633="","",IF(OR(NOT(ISNUMBER(A633)),G633="",J633="",O633="",P633="",N633=""),"要確認：基本項目不足",IF(OR(AND(G633="依頼しなかった",J633&lt;&gt;"未依頼"),AND(G633="依頼した",OR(F633="",J633="未依頼"))),"要確認：依頼と回答の矛盾",IF(OR(AND(ISNUMBER(C633),ISNUMBER(D633),D633&lt;C633),AND(ISNUMBER(E633),E633&lt;0)),"要確認：必要時間・隻数",IF(OR(P633="未確認",G633="未確認",J633="未確認"),"要確認：未確認を含む","確認済")))))</f>
        <v/>
      </c>
    </row>
    <row r="634" spans="1:19" ht="24.95" customHeight="1" x14ac:dyDescent="0.2">
      <c r="A634" s="20"/>
      <c r="B634" s="7"/>
      <c r="C634" s="23"/>
      <c r="D634" s="23"/>
      <c r="E634" s="7"/>
      <c r="F634" s="7"/>
      <c r="G634" s="7"/>
      <c r="H634" s="23"/>
      <c r="I634" s="23"/>
      <c r="J634" s="7"/>
      <c r="K634" s="7"/>
      <c r="L634" s="7"/>
      <c r="M634" s="7"/>
      <c r="N634" s="7"/>
      <c r="O634" s="7"/>
      <c r="P634" s="7"/>
      <c r="Q634" s="7"/>
      <c r="R634" s="10" t="str">
        <f>IF(B634="","",IF(ISNUMBER(A634),YEAR(A634)-IF(MONTH(A634)&lt;4,1,0),""))</f>
        <v/>
      </c>
      <c r="S634" s="10" t="str">
        <f>IF(B634="","",IF(OR(NOT(ISNUMBER(A634)),G634="",J634="",O634="",P634="",N634=""),"要確認：基本項目不足",IF(OR(AND(G634="依頼しなかった",J634&lt;&gt;"未依頼"),AND(G634="依頼した",OR(F634="",J634="未依頼"))),"要確認：依頼と回答の矛盾",IF(OR(AND(ISNUMBER(C634),ISNUMBER(D634),D634&lt;C634),AND(ISNUMBER(E634),E634&lt;0)),"要確認：必要時間・隻数",IF(OR(P634="未確認",G634="未確認",J634="未確認"),"要確認：未確認を含む","確認済")))))</f>
        <v/>
      </c>
    </row>
    <row r="635" spans="1:19" ht="24.95" customHeight="1" x14ac:dyDescent="0.2">
      <c r="A635" s="20"/>
      <c r="B635" s="7"/>
      <c r="C635" s="23"/>
      <c r="D635" s="23"/>
      <c r="E635" s="7"/>
      <c r="F635" s="7"/>
      <c r="G635" s="7"/>
      <c r="H635" s="23"/>
      <c r="I635" s="23"/>
      <c r="J635" s="7"/>
      <c r="K635" s="7"/>
      <c r="L635" s="7"/>
      <c r="M635" s="7"/>
      <c r="N635" s="7"/>
      <c r="O635" s="7"/>
      <c r="P635" s="7"/>
      <c r="Q635" s="7"/>
      <c r="R635" s="10" t="str">
        <f>IF(B635="","",IF(ISNUMBER(A635),YEAR(A635)-IF(MONTH(A635)&lt;4,1,0),""))</f>
        <v/>
      </c>
      <c r="S635" s="10" t="str">
        <f>IF(B635="","",IF(OR(NOT(ISNUMBER(A635)),G635="",J635="",O635="",P635="",N635=""),"要確認：基本項目不足",IF(OR(AND(G635="依頼しなかった",J635&lt;&gt;"未依頼"),AND(G635="依頼した",OR(F635="",J635="未依頼"))),"要確認：依頼と回答の矛盾",IF(OR(AND(ISNUMBER(C635),ISNUMBER(D635),D635&lt;C635),AND(ISNUMBER(E635),E635&lt;0)),"要確認：必要時間・隻数",IF(OR(P635="未確認",G635="未確認",J635="未確認"),"要確認：未確認を含む","確認済")))))</f>
        <v/>
      </c>
    </row>
    <row r="636" spans="1:19" ht="24.95" customHeight="1" x14ac:dyDescent="0.2">
      <c r="A636" s="20"/>
      <c r="B636" s="7"/>
      <c r="C636" s="23"/>
      <c r="D636" s="23"/>
      <c r="E636" s="7"/>
      <c r="F636" s="7"/>
      <c r="G636" s="7"/>
      <c r="H636" s="23"/>
      <c r="I636" s="23"/>
      <c r="J636" s="7"/>
      <c r="K636" s="7"/>
      <c r="L636" s="7"/>
      <c r="M636" s="7"/>
      <c r="N636" s="7"/>
      <c r="O636" s="7"/>
      <c r="P636" s="7"/>
      <c r="Q636" s="7"/>
      <c r="R636" s="10" t="str">
        <f>IF(B636="","",IF(ISNUMBER(A636),YEAR(A636)-IF(MONTH(A636)&lt;4,1,0),""))</f>
        <v/>
      </c>
      <c r="S636" s="10" t="str">
        <f>IF(B636="","",IF(OR(NOT(ISNUMBER(A636)),G636="",J636="",O636="",P636="",N636=""),"要確認：基本項目不足",IF(OR(AND(G636="依頼しなかった",J636&lt;&gt;"未依頼"),AND(G636="依頼した",OR(F636="",J636="未依頼"))),"要確認：依頼と回答の矛盾",IF(OR(AND(ISNUMBER(C636),ISNUMBER(D636),D636&lt;C636),AND(ISNUMBER(E636),E636&lt;0)),"要確認：必要時間・隻数",IF(OR(P636="未確認",G636="未確認",J636="未確認"),"要確認：未確認を含む","確認済")))))</f>
        <v/>
      </c>
    </row>
    <row r="637" spans="1:19" ht="24.95" customHeight="1" x14ac:dyDescent="0.2">
      <c r="A637" s="20"/>
      <c r="B637" s="7"/>
      <c r="C637" s="23"/>
      <c r="D637" s="23"/>
      <c r="E637" s="7"/>
      <c r="F637" s="7"/>
      <c r="G637" s="7"/>
      <c r="H637" s="23"/>
      <c r="I637" s="23"/>
      <c r="J637" s="7"/>
      <c r="K637" s="7"/>
      <c r="L637" s="7"/>
      <c r="M637" s="7"/>
      <c r="N637" s="7"/>
      <c r="O637" s="7"/>
      <c r="P637" s="7"/>
      <c r="Q637" s="7"/>
      <c r="R637" s="10" t="str">
        <f>IF(B637="","",IF(ISNUMBER(A637),YEAR(A637)-IF(MONTH(A637)&lt;4,1,0),""))</f>
        <v/>
      </c>
      <c r="S637" s="10" t="str">
        <f>IF(B637="","",IF(OR(NOT(ISNUMBER(A637)),G637="",J637="",O637="",P637="",N637=""),"要確認：基本項目不足",IF(OR(AND(G637="依頼しなかった",J637&lt;&gt;"未依頼"),AND(G637="依頼した",OR(F637="",J637="未依頼"))),"要確認：依頼と回答の矛盾",IF(OR(AND(ISNUMBER(C637),ISNUMBER(D637),D637&lt;C637),AND(ISNUMBER(E637),E637&lt;0)),"要確認：必要時間・隻数",IF(OR(P637="未確認",G637="未確認",J637="未確認"),"要確認：未確認を含む","確認済")))))</f>
        <v/>
      </c>
    </row>
    <row r="638" spans="1:19" ht="24.95" customHeight="1" x14ac:dyDescent="0.2">
      <c r="A638" s="20"/>
      <c r="B638" s="7"/>
      <c r="C638" s="23"/>
      <c r="D638" s="23"/>
      <c r="E638" s="7"/>
      <c r="F638" s="7"/>
      <c r="G638" s="7"/>
      <c r="H638" s="23"/>
      <c r="I638" s="23"/>
      <c r="J638" s="7"/>
      <c r="K638" s="7"/>
      <c r="L638" s="7"/>
      <c r="M638" s="7"/>
      <c r="N638" s="7"/>
      <c r="O638" s="7"/>
      <c r="P638" s="7"/>
      <c r="Q638" s="7"/>
      <c r="R638" s="10" t="str">
        <f>IF(B638="","",IF(ISNUMBER(A638),YEAR(A638)-IF(MONTH(A638)&lt;4,1,0),""))</f>
        <v/>
      </c>
      <c r="S638" s="10" t="str">
        <f>IF(B638="","",IF(OR(NOT(ISNUMBER(A638)),G638="",J638="",O638="",P638="",N638=""),"要確認：基本項目不足",IF(OR(AND(G638="依頼しなかった",J638&lt;&gt;"未依頼"),AND(G638="依頼した",OR(F638="",J638="未依頼"))),"要確認：依頼と回答の矛盾",IF(OR(AND(ISNUMBER(C638),ISNUMBER(D638),D638&lt;C638),AND(ISNUMBER(E638),E638&lt;0)),"要確認：必要時間・隻数",IF(OR(P638="未確認",G638="未確認",J638="未確認"),"要確認：未確認を含む","確認済")))))</f>
        <v/>
      </c>
    </row>
    <row r="639" spans="1:19" ht="24.95" customHeight="1" x14ac:dyDescent="0.2">
      <c r="A639" s="20"/>
      <c r="B639" s="7"/>
      <c r="C639" s="23"/>
      <c r="D639" s="23"/>
      <c r="E639" s="7"/>
      <c r="F639" s="7"/>
      <c r="G639" s="7"/>
      <c r="H639" s="23"/>
      <c r="I639" s="23"/>
      <c r="J639" s="7"/>
      <c r="K639" s="7"/>
      <c r="L639" s="7"/>
      <c r="M639" s="7"/>
      <c r="N639" s="7"/>
      <c r="O639" s="7"/>
      <c r="P639" s="7"/>
      <c r="Q639" s="7"/>
      <c r="R639" s="10" t="str">
        <f>IF(B639="","",IF(ISNUMBER(A639),YEAR(A639)-IF(MONTH(A639)&lt;4,1,0),""))</f>
        <v/>
      </c>
      <c r="S639" s="10" t="str">
        <f>IF(B639="","",IF(OR(NOT(ISNUMBER(A639)),G639="",J639="",O639="",P639="",N639=""),"要確認：基本項目不足",IF(OR(AND(G639="依頼しなかった",J639&lt;&gt;"未依頼"),AND(G639="依頼した",OR(F639="",J639="未依頼"))),"要確認：依頼と回答の矛盾",IF(OR(AND(ISNUMBER(C639),ISNUMBER(D639),D639&lt;C639),AND(ISNUMBER(E639),E639&lt;0)),"要確認：必要時間・隻数",IF(OR(P639="未確認",G639="未確認",J639="未確認"),"要確認：未確認を含む","確認済")))))</f>
        <v/>
      </c>
    </row>
    <row r="640" spans="1:19" ht="24.95" customHeight="1" x14ac:dyDescent="0.2">
      <c r="A640" s="20"/>
      <c r="B640" s="7"/>
      <c r="C640" s="23"/>
      <c r="D640" s="23"/>
      <c r="E640" s="7"/>
      <c r="F640" s="7"/>
      <c r="G640" s="7"/>
      <c r="H640" s="23"/>
      <c r="I640" s="23"/>
      <c r="J640" s="7"/>
      <c r="K640" s="7"/>
      <c r="L640" s="7"/>
      <c r="M640" s="7"/>
      <c r="N640" s="7"/>
      <c r="O640" s="7"/>
      <c r="P640" s="7"/>
      <c r="Q640" s="7"/>
      <c r="R640" s="10" t="str">
        <f>IF(B640="","",IF(ISNUMBER(A640),YEAR(A640)-IF(MONTH(A640)&lt;4,1,0),""))</f>
        <v/>
      </c>
      <c r="S640" s="10" t="str">
        <f>IF(B640="","",IF(OR(NOT(ISNUMBER(A640)),G640="",J640="",O640="",P640="",N640=""),"要確認：基本項目不足",IF(OR(AND(G640="依頼しなかった",J640&lt;&gt;"未依頼"),AND(G640="依頼した",OR(F640="",J640="未依頼"))),"要確認：依頼と回答の矛盾",IF(OR(AND(ISNUMBER(C640),ISNUMBER(D640),D640&lt;C640),AND(ISNUMBER(E640),E640&lt;0)),"要確認：必要時間・隻数",IF(OR(P640="未確認",G640="未確認",J640="未確認"),"要確認：未確認を含む","確認済")))))</f>
        <v/>
      </c>
    </row>
    <row r="641" spans="1:19" ht="24.95" customHeight="1" x14ac:dyDescent="0.2">
      <c r="A641" s="20"/>
      <c r="B641" s="7"/>
      <c r="C641" s="23"/>
      <c r="D641" s="23"/>
      <c r="E641" s="7"/>
      <c r="F641" s="7"/>
      <c r="G641" s="7"/>
      <c r="H641" s="23"/>
      <c r="I641" s="23"/>
      <c r="J641" s="7"/>
      <c r="K641" s="7"/>
      <c r="L641" s="7"/>
      <c r="M641" s="7"/>
      <c r="N641" s="7"/>
      <c r="O641" s="7"/>
      <c r="P641" s="7"/>
      <c r="Q641" s="7"/>
      <c r="R641" s="10" t="str">
        <f>IF(B641="","",IF(ISNUMBER(A641),YEAR(A641)-IF(MONTH(A641)&lt;4,1,0),""))</f>
        <v/>
      </c>
      <c r="S641" s="10" t="str">
        <f>IF(B641="","",IF(OR(NOT(ISNUMBER(A641)),G641="",J641="",O641="",P641="",N641=""),"要確認：基本項目不足",IF(OR(AND(G641="依頼しなかった",J641&lt;&gt;"未依頼"),AND(G641="依頼した",OR(F641="",J641="未依頼"))),"要確認：依頼と回答の矛盾",IF(OR(AND(ISNUMBER(C641),ISNUMBER(D641),D641&lt;C641),AND(ISNUMBER(E641),E641&lt;0)),"要確認：必要時間・隻数",IF(OR(P641="未確認",G641="未確認",J641="未確認"),"要確認：未確認を含む","確認済")))))</f>
        <v/>
      </c>
    </row>
    <row r="642" spans="1:19" ht="24.95" customHeight="1" x14ac:dyDescent="0.2">
      <c r="A642" s="20"/>
      <c r="B642" s="7"/>
      <c r="C642" s="23"/>
      <c r="D642" s="23"/>
      <c r="E642" s="7"/>
      <c r="F642" s="7"/>
      <c r="G642" s="7"/>
      <c r="H642" s="23"/>
      <c r="I642" s="23"/>
      <c r="J642" s="7"/>
      <c r="K642" s="7"/>
      <c r="L642" s="7"/>
      <c r="M642" s="7"/>
      <c r="N642" s="7"/>
      <c r="O642" s="7"/>
      <c r="P642" s="7"/>
      <c r="Q642" s="7"/>
      <c r="R642" s="10" t="str">
        <f>IF(B642="","",IF(ISNUMBER(A642),YEAR(A642)-IF(MONTH(A642)&lt;4,1,0),""))</f>
        <v/>
      </c>
      <c r="S642" s="10" t="str">
        <f>IF(B642="","",IF(OR(NOT(ISNUMBER(A642)),G642="",J642="",O642="",P642="",N642=""),"要確認：基本項目不足",IF(OR(AND(G642="依頼しなかった",J642&lt;&gt;"未依頼"),AND(G642="依頼した",OR(F642="",J642="未依頼"))),"要確認：依頼と回答の矛盾",IF(OR(AND(ISNUMBER(C642),ISNUMBER(D642),D642&lt;C642),AND(ISNUMBER(E642),E642&lt;0)),"要確認：必要時間・隻数",IF(OR(P642="未確認",G642="未確認",J642="未確認"),"要確認：未確認を含む","確認済")))))</f>
        <v/>
      </c>
    </row>
    <row r="643" spans="1:19" ht="24.95" customHeight="1" x14ac:dyDescent="0.2">
      <c r="A643" s="20"/>
      <c r="B643" s="7"/>
      <c r="C643" s="23"/>
      <c r="D643" s="23"/>
      <c r="E643" s="7"/>
      <c r="F643" s="7"/>
      <c r="G643" s="7"/>
      <c r="H643" s="23"/>
      <c r="I643" s="23"/>
      <c r="J643" s="7"/>
      <c r="K643" s="7"/>
      <c r="L643" s="7"/>
      <c r="M643" s="7"/>
      <c r="N643" s="7"/>
      <c r="O643" s="7"/>
      <c r="P643" s="7"/>
      <c r="Q643" s="7"/>
      <c r="R643" s="10" t="str">
        <f>IF(B643="","",IF(ISNUMBER(A643),YEAR(A643)-IF(MONTH(A643)&lt;4,1,0),""))</f>
        <v/>
      </c>
      <c r="S643" s="10" t="str">
        <f>IF(B643="","",IF(OR(NOT(ISNUMBER(A643)),G643="",J643="",O643="",P643="",N643=""),"要確認：基本項目不足",IF(OR(AND(G643="依頼しなかった",J643&lt;&gt;"未依頼"),AND(G643="依頼した",OR(F643="",J643="未依頼"))),"要確認：依頼と回答の矛盾",IF(OR(AND(ISNUMBER(C643),ISNUMBER(D643),D643&lt;C643),AND(ISNUMBER(E643),E643&lt;0)),"要確認：必要時間・隻数",IF(OR(P643="未確認",G643="未確認",J643="未確認"),"要確認：未確認を含む","確認済")))))</f>
        <v/>
      </c>
    </row>
    <row r="644" spans="1:19" ht="24.95" customHeight="1" x14ac:dyDescent="0.2">
      <c r="A644" s="20"/>
      <c r="B644" s="7"/>
      <c r="C644" s="23"/>
      <c r="D644" s="23"/>
      <c r="E644" s="7"/>
      <c r="F644" s="7"/>
      <c r="G644" s="7"/>
      <c r="H644" s="23"/>
      <c r="I644" s="23"/>
      <c r="J644" s="7"/>
      <c r="K644" s="7"/>
      <c r="L644" s="7"/>
      <c r="M644" s="7"/>
      <c r="N644" s="7"/>
      <c r="O644" s="7"/>
      <c r="P644" s="7"/>
      <c r="Q644" s="7"/>
      <c r="R644" s="10" t="str">
        <f>IF(B644="","",IF(ISNUMBER(A644),YEAR(A644)-IF(MONTH(A644)&lt;4,1,0),""))</f>
        <v/>
      </c>
      <c r="S644" s="10" t="str">
        <f>IF(B644="","",IF(OR(NOT(ISNUMBER(A644)),G644="",J644="",O644="",P644="",N644=""),"要確認：基本項目不足",IF(OR(AND(G644="依頼しなかった",J644&lt;&gt;"未依頼"),AND(G644="依頼した",OR(F644="",J644="未依頼"))),"要確認：依頼と回答の矛盾",IF(OR(AND(ISNUMBER(C644),ISNUMBER(D644),D644&lt;C644),AND(ISNUMBER(E644),E644&lt;0)),"要確認：必要時間・隻数",IF(OR(P644="未確認",G644="未確認",J644="未確認"),"要確認：未確認を含む","確認済")))))</f>
        <v/>
      </c>
    </row>
    <row r="645" spans="1:19" ht="24.95" customHeight="1" x14ac:dyDescent="0.2">
      <c r="A645" s="20"/>
      <c r="B645" s="7"/>
      <c r="C645" s="23"/>
      <c r="D645" s="23"/>
      <c r="E645" s="7"/>
      <c r="F645" s="7"/>
      <c r="G645" s="7"/>
      <c r="H645" s="23"/>
      <c r="I645" s="23"/>
      <c r="J645" s="7"/>
      <c r="K645" s="7"/>
      <c r="L645" s="7"/>
      <c r="M645" s="7"/>
      <c r="N645" s="7"/>
      <c r="O645" s="7"/>
      <c r="P645" s="7"/>
      <c r="Q645" s="7"/>
      <c r="R645" s="10" t="str">
        <f>IF(B645="","",IF(ISNUMBER(A645),YEAR(A645)-IF(MONTH(A645)&lt;4,1,0),""))</f>
        <v/>
      </c>
      <c r="S645" s="10" t="str">
        <f>IF(B645="","",IF(OR(NOT(ISNUMBER(A645)),G645="",J645="",O645="",P645="",N645=""),"要確認：基本項目不足",IF(OR(AND(G645="依頼しなかった",J645&lt;&gt;"未依頼"),AND(G645="依頼した",OR(F645="",J645="未依頼"))),"要確認：依頼と回答の矛盾",IF(OR(AND(ISNUMBER(C645),ISNUMBER(D645),D645&lt;C645),AND(ISNUMBER(E645),E645&lt;0)),"要確認：必要時間・隻数",IF(OR(P645="未確認",G645="未確認",J645="未確認"),"要確認：未確認を含む","確認済")))))</f>
        <v/>
      </c>
    </row>
    <row r="646" spans="1:19" ht="24.95" customHeight="1" x14ac:dyDescent="0.2">
      <c r="A646" s="20"/>
      <c r="B646" s="7"/>
      <c r="C646" s="23"/>
      <c r="D646" s="23"/>
      <c r="E646" s="7"/>
      <c r="F646" s="7"/>
      <c r="G646" s="7"/>
      <c r="H646" s="23"/>
      <c r="I646" s="23"/>
      <c r="J646" s="7"/>
      <c r="K646" s="7"/>
      <c r="L646" s="7"/>
      <c r="M646" s="7"/>
      <c r="N646" s="7"/>
      <c r="O646" s="7"/>
      <c r="P646" s="7"/>
      <c r="Q646" s="7"/>
      <c r="R646" s="10" t="str">
        <f>IF(B646="","",IF(ISNUMBER(A646),YEAR(A646)-IF(MONTH(A646)&lt;4,1,0),""))</f>
        <v/>
      </c>
      <c r="S646" s="10" t="str">
        <f>IF(B646="","",IF(OR(NOT(ISNUMBER(A646)),G646="",J646="",O646="",P646="",N646=""),"要確認：基本項目不足",IF(OR(AND(G646="依頼しなかった",J646&lt;&gt;"未依頼"),AND(G646="依頼した",OR(F646="",J646="未依頼"))),"要確認：依頼と回答の矛盾",IF(OR(AND(ISNUMBER(C646),ISNUMBER(D646),D646&lt;C646),AND(ISNUMBER(E646),E646&lt;0)),"要確認：必要時間・隻数",IF(OR(P646="未確認",G646="未確認",J646="未確認"),"要確認：未確認を含む","確認済")))))</f>
        <v/>
      </c>
    </row>
    <row r="647" spans="1:19" ht="24.95" customHeight="1" x14ac:dyDescent="0.2">
      <c r="A647" s="20"/>
      <c r="B647" s="7"/>
      <c r="C647" s="23"/>
      <c r="D647" s="23"/>
      <c r="E647" s="7"/>
      <c r="F647" s="7"/>
      <c r="G647" s="7"/>
      <c r="H647" s="23"/>
      <c r="I647" s="23"/>
      <c r="J647" s="7"/>
      <c r="K647" s="7"/>
      <c r="L647" s="7"/>
      <c r="M647" s="7"/>
      <c r="N647" s="7"/>
      <c r="O647" s="7"/>
      <c r="P647" s="7"/>
      <c r="Q647" s="7"/>
      <c r="R647" s="10" t="str">
        <f>IF(B647="","",IF(ISNUMBER(A647),YEAR(A647)-IF(MONTH(A647)&lt;4,1,0),""))</f>
        <v/>
      </c>
      <c r="S647" s="10" t="str">
        <f>IF(B647="","",IF(OR(NOT(ISNUMBER(A647)),G647="",J647="",O647="",P647="",N647=""),"要確認：基本項目不足",IF(OR(AND(G647="依頼しなかった",J647&lt;&gt;"未依頼"),AND(G647="依頼した",OR(F647="",J647="未依頼"))),"要確認：依頼と回答の矛盾",IF(OR(AND(ISNUMBER(C647),ISNUMBER(D647),D647&lt;C647),AND(ISNUMBER(E647),E647&lt;0)),"要確認：必要時間・隻数",IF(OR(P647="未確認",G647="未確認",J647="未確認"),"要確認：未確認を含む","確認済")))))</f>
        <v/>
      </c>
    </row>
    <row r="648" spans="1:19" ht="24.95" customHeight="1" x14ac:dyDescent="0.2">
      <c r="A648" s="20"/>
      <c r="B648" s="7"/>
      <c r="C648" s="23"/>
      <c r="D648" s="23"/>
      <c r="E648" s="7"/>
      <c r="F648" s="7"/>
      <c r="G648" s="7"/>
      <c r="H648" s="23"/>
      <c r="I648" s="23"/>
      <c r="J648" s="7"/>
      <c r="K648" s="7"/>
      <c r="L648" s="7"/>
      <c r="M648" s="7"/>
      <c r="N648" s="7"/>
      <c r="O648" s="7"/>
      <c r="P648" s="7"/>
      <c r="Q648" s="7"/>
      <c r="R648" s="10" t="str">
        <f>IF(B648="","",IF(ISNUMBER(A648),YEAR(A648)-IF(MONTH(A648)&lt;4,1,0),""))</f>
        <v/>
      </c>
      <c r="S648" s="10" t="str">
        <f>IF(B648="","",IF(OR(NOT(ISNUMBER(A648)),G648="",J648="",O648="",P648="",N648=""),"要確認：基本項目不足",IF(OR(AND(G648="依頼しなかった",J648&lt;&gt;"未依頼"),AND(G648="依頼した",OR(F648="",J648="未依頼"))),"要確認：依頼と回答の矛盾",IF(OR(AND(ISNUMBER(C648),ISNUMBER(D648),D648&lt;C648),AND(ISNUMBER(E648),E648&lt;0)),"要確認：必要時間・隻数",IF(OR(P648="未確認",G648="未確認",J648="未確認"),"要確認：未確認を含む","確認済")))))</f>
        <v/>
      </c>
    </row>
    <row r="649" spans="1:19" ht="24.95" customHeight="1" x14ac:dyDescent="0.2">
      <c r="A649" s="20"/>
      <c r="B649" s="7"/>
      <c r="C649" s="23"/>
      <c r="D649" s="23"/>
      <c r="E649" s="7"/>
      <c r="F649" s="7"/>
      <c r="G649" s="7"/>
      <c r="H649" s="23"/>
      <c r="I649" s="23"/>
      <c r="J649" s="7"/>
      <c r="K649" s="7"/>
      <c r="L649" s="7"/>
      <c r="M649" s="7"/>
      <c r="N649" s="7"/>
      <c r="O649" s="7"/>
      <c r="P649" s="7"/>
      <c r="Q649" s="7"/>
      <c r="R649" s="10" t="str">
        <f>IF(B649="","",IF(ISNUMBER(A649),YEAR(A649)-IF(MONTH(A649)&lt;4,1,0),""))</f>
        <v/>
      </c>
      <c r="S649" s="10" t="str">
        <f>IF(B649="","",IF(OR(NOT(ISNUMBER(A649)),G649="",J649="",O649="",P649="",N649=""),"要確認：基本項目不足",IF(OR(AND(G649="依頼しなかった",J649&lt;&gt;"未依頼"),AND(G649="依頼した",OR(F649="",J649="未依頼"))),"要確認：依頼と回答の矛盾",IF(OR(AND(ISNUMBER(C649),ISNUMBER(D649),D649&lt;C649),AND(ISNUMBER(E649),E649&lt;0)),"要確認：必要時間・隻数",IF(OR(P649="未確認",G649="未確認",J649="未確認"),"要確認：未確認を含む","確認済")))))</f>
        <v/>
      </c>
    </row>
    <row r="650" spans="1:19" ht="24.95" customHeight="1" x14ac:dyDescent="0.2">
      <c r="A650" s="20"/>
      <c r="B650" s="7"/>
      <c r="C650" s="23"/>
      <c r="D650" s="23"/>
      <c r="E650" s="7"/>
      <c r="F650" s="7"/>
      <c r="G650" s="7"/>
      <c r="H650" s="23"/>
      <c r="I650" s="23"/>
      <c r="J650" s="7"/>
      <c r="K650" s="7"/>
      <c r="L650" s="7"/>
      <c r="M650" s="7"/>
      <c r="N650" s="7"/>
      <c r="O650" s="7"/>
      <c r="P650" s="7"/>
      <c r="Q650" s="7"/>
      <c r="R650" s="10" t="str">
        <f>IF(B650="","",IF(ISNUMBER(A650),YEAR(A650)-IF(MONTH(A650)&lt;4,1,0),""))</f>
        <v/>
      </c>
      <c r="S650" s="10" t="str">
        <f>IF(B650="","",IF(OR(NOT(ISNUMBER(A650)),G650="",J650="",O650="",P650="",N650=""),"要確認：基本項目不足",IF(OR(AND(G650="依頼しなかった",J650&lt;&gt;"未依頼"),AND(G650="依頼した",OR(F650="",J650="未依頼"))),"要確認：依頼と回答の矛盾",IF(OR(AND(ISNUMBER(C650),ISNUMBER(D650),D650&lt;C650),AND(ISNUMBER(E650),E650&lt;0)),"要確認：必要時間・隻数",IF(OR(P650="未確認",G650="未確認",J650="未確認"),"要確認：未確認を含む","確認済")))))</f>
        <v/>
      </c>
    </row>
    <row r="651" spans="1:19" ht="24.95" customHeight="1" x14ac:dyDescent="0.2">
      <c r="A651" s="20"/>
      <c r="B651" s="7"/>
      <c r="C651" s="23"/>
      <c r="D651" s="23"/>
      <c r="E651" s="7"/>
      <c r="F651" s="7"/>
      <c r="G651" s="7"/>
      <c r="H651" s="23"/>
      <c r="I651" s="23"/>
      <c r="J651" s="7"/>
      <c r="K651" s="7"/>
      <c r="L651" s="7"/>
      <c r="M651" s="7"/>
      <c r="N651" s="7"/>
      <c r="O651" s="7"/>
      <c r="P651" s="7"/>
      <c r="Q651" s="7"/>
      <c r="R651" s="10" t="str">
        <f>IF(B651="","",IF(ISNUMBER(A651),YEAR(A651)-IF(MONTH(A651)&lt;4,1,0),""))</f>
        <v/>
      </c>
      <c r="S651" s="10" t="str">
        <f>IF(B651="","",IF(OR(NOT(ISNUMBER(A651)),G651="",J651="",O651="",P651="",N651=""),"要確認：基本項目不足",IF(OR(AND(G651="依頼しなかった",J651&lt;&gt;"未依頼"),AND(G651="依頼した",OR(F651="",J651="未依頼"))),"要確認：依頼と回答の矛盾",IF(OR(AND(ISNUMBER(C651),ISNUMBER(D651),D651&lt;C651),AND(ISNUMBER(E651),E651&lt;0)),"要確認：必要時間・隻数",IF(OR(P651="未確認",G651="未確認",J651="未確認"),"要確認：未確認を含む","確認済")))))</f>
        <v/>
      </c>
    </row>
    <row r="652" spans="1:19" ht="24.95" customHeight="1" x14ac:dyDescent="0.2">
      <c r="A652" s="20"/>
      <c r="B652" s="7"/>
      <c r="C652" s="23"/>
      <c r="D652" s="23"/>
      <c r="E652" s="7"/>
      <c r="F652" s="7"/>
      <c r="G652" s="7"/>
      <c r="H652" s="23"/>
      <c r="I652" s="23"/>
      <c r="J652" s="7"/>
      <c r="K652" s="7"/>
      <c r="L652" s="7"/>
      <c r="M652" s="7"/>
      <c r="N652" s="7"/>
      <c r="O652" s="7"/>
      <c r="P652" s="7"/>
      <c r="Q652" s="7"/>
      <c r="R652" s="10" t="str">
        <f>IF(B652="","",IF(ISNUMBER(A652),YEAR(A652)-IF(MONTH(A652)&lt;4,1,0),""))</f>
        <v/>
      </c>
      <c r="S652" s="10" t="str">
        <f>IF(B652="","",IF(OR(NOT(ISNUMBER(A652)),G652="",J652="",O652="",P652="",N652=""),"要確認：基本項目不足",IF(OR(AND(G652="依頼しなかった",J652&lt;&gt;"未依頼"),AND(G652="依頼した",OR(F652="",J652="未依頼"))),"要確認：依頼と回答の矛盾",IF(OR(AND(ISNUMBER(C652),ISNUMBER(D652),D652&lt;C652),AND(ISNUMBER(E652),E652&lt;0)),"要確認：必要時間・隻数",IF(OR(P652="未確認",G652="未確認",J652="未確認"),"要確認：未確認を含む","確認済")))))</f>
        <v/>
      </c>
    </row>
    <row r="653" spans="1:19" ht="24.95" customHeight="1" x14ac:dyDescent="0.2">
      <c r="A653" s="20"/>
      <c r="B653" s="7"/>
      <c r="C653" s="23"/>
      <c r="D653" s="23"/>
      <c r="E653" s="7"/>
      <c r="F653" s="7"/>
      <c r="G653" s="7"/>
      <c r="H653" s="23"/>
      <c r="I653" s="23"/>
      <c r="J653" s="7"/>
      <c r="K653" s="7"/>
      <c r="L653" s="7"/>
      <c r="M653" s="7"/>
      <c r="N653" s="7"/>
      <c r="O653" s="7"/>
      <c r="P653" s="7"/>
      <c r="Q653" s="7"/>
      <c r="R653" s="10" t="str">
        <f>IF(B653="","",IF(ISNUMBER(A653),YEAR(A653)-IF(MONTH(A653)&lt;4,1,0),""))</f>
        <v/>
      </c>
      <c r="S653" s="10" t="str">
        <f>IF(B653="","",IF(OR(NOT(ISNUMBER(A653)),G653="",J653="",O653="",P653="",N653=""),"要確認：基本項目不足",IF(OR(AND(G653="依頼しなかった",J653&lt;&gt;"未依頼"),AND(G653="依頼した",OR(F653="",J653="未依頼"))),"要確認：依頼と回答の矛盾",IF(OR(AND(ISNUMBER(C653),ISNUMBER(D653),D653&lt;C653),AND(ISNUMBER(E653),E653&lt;0)),"要確認：必要時間・隻数",IF(OR(P653="未確認",G653="未確認",J653="未確認"),"要確認：未確認を含む","確認済")))))</f>
        <v/>
      </c>
    </row>
    <row r="654" spans="1:19" ht="24.95" customHeight="1" x14ac:dyDescent="0.2">
      <c r="A654" s="20"/>
      <c r="B654" s="7"/>
      <c r="C654" s="23"/>
      <c r="D654" s="23"/>
      <c r="E654" s="7"/>
      <c r="F654" s="7"/>
      <c r="G654" s="7"/>
      <c r="H654" s="23"/>
      <c r="I654" s="23"/>
      <c r="J654" s="7"/>
      <c r="K654" s="7"/>
      <c r="L654" s="7"/>
      <c r="M654" s="7"/>
      <c r="N654" s="7"/>
      <c r="O654" s="7"/>
      <c r="P654" s="7"/>
      <c r="Q654" s="7"/>
      <c r="R654" s="10" t="str">
        <f>IF(B654="","",IF(ISNUMBER(A654),YEAR(A654)-IF(MONTH(A654)&lt;4,1,0),""))</f>
        <v/>
      </c>
      <c r="S654" s="10" t="str">
        <f>IF(B654="","",IF(OR(NOT(ISNUMBER(A654)),G654="",J654="",O654="",P654="",N654=""),"要確認：基本項目不足",IF(OR(AND(G654="依頼しなかった",J654&lt;&gt;"未依頼"),AND(G654="依頼した",OR(F654="",J654="未依頼"))),"要確認：依頼と回答の矛盾",IF(OR(AND(ISNUMBER(C654),ISNUMBER(D654),D654&lt;C654),AND(ISNUMBER(E654),E654&lt;0)),"要確認：必要時間・隻数",IF(OR(P654="未確認",G654="未確認",J654="未確認"),"要確認：未確認を含む","確認済")))))</f>
        <v/>
      </c>
    </row>
    <row r="655" spans="1:19" ht="24.95" customHeight="1" x14ac:dyDescent="0.2">
      <c r="A655" s="20"/>
      <c r="B655" s="7"/>
      <c r="C655" s="23"/>
      <c r="D655" s="23"/>
      <c r="E655" s="7"/>
      <c r="F655" s="7"/>
      <c r="G655" s="7"/>
      <c r="H655" s="23"/>
      <c r="I655" s="23"/>
      <c r="J655" s="7"/>
      <c r="K655" s="7"/>
      <c r="L655" s="7"/>
      <c r="M655" s="7"/>
      <c r="N655" s="7"/>
      <c r="O655" s="7"/>
      <c r="P655" s="7"/>
      <c r="Q655" s="7"/>
      <c r="R655" s="10" t="str">
        <f>IF(B655="","",IF(ISNUMBER(A655),YEAR(A655)-IF(MONTH(A655)&lt;4,1,0),""))</f>
        <v/>
      </c>
      <c r="S655" s="10" t="str">
        <f>IF(B655="","",IF(OR(NOT(ISNUMBER(A655)),G655="",J655="",O655="",P655="",N655=""),"要確認：基本項目不足",IF(OR(AND(G655="依頼しなかった",J655&lt;&gt;"未依頼"),AND(G655="依頼した",OR(F655="",J655="未依頼"))),"要確認：依頼と回答の矛盾",IF(OR(AND(ISNUMBER(C655),ISNUMBER(D655),D655&lt;C655),AND(ISNUMBER(E655),E655&lt;0)),"要確認：必要時間・隻数",IF(OR(P655="未確認",G655="未確認",J655="未確認"),"要確認：未確認を含む","確認済")))))</f>
        <v/>
      </c>
    </row>
    <row r="656" spans="1:19" ht="24.95" customHeight="1" x14ac:dyDescent="0.2">
      <c r="A656" s="20"/>
      <c r="B656" s="7"/>
      <c r="C656" s="23"/>
      <c r="D656" s="23"/>
      <c r="E656" s="7"/>
      <c r="F656" s="7"/>
      <c r="G656" s="7"/>
      <c r="H656" s="23"/>
      <c r="I656" s="23"/>
      <c r="J656" s="7"/>
      <c r="K656" s="7"/>
      <c r="L656" s="7"/>
      <c r="M656" s="7"/>
      <c r="N656" s="7"/>
      <c r="O656" s="7"/>
      <c r="P656" s="7"/>
      <c r="Q656" s="7"/>
      <c r="R656" s="10" t="str">
        <f>IF(B656="","",IF(ISNUMBER(A656),YEAR(A656)-IF(MONTH(A656)&lt;4,1,0),""))</f>
        <v/>
      </c>
      <c r="S656" s="10" t="str">
        <f>IF(B656="","",IF(OR(NOT(ISNUMBER(A656)),G656="",J656="",O656="",P656="",N656=""),"要確認：基本項目不足",IF(OR(AND(G656="依頼しなかった",J656&lt;&gt;"未依頼"),AND(G656="依頼した",OR(F656="",J656="未依頼"))),"要確認：依頼と回答の矛盾",IF(OR(AND(ISNUMBER(C656),ISNUMBER(D656),D656&lt;C656),AND(ISNUMBER(E656),E656&lt;0)),"要確認：必要時間・隻数",IF(OR(P656="未確認",G656="未確認",J656="未確認"),"要確認：未確認を含む","確認済")))))</f>
        <v/>
      </c>
    </row>
    <row r="657" spans="1:19" ht="24.95" customHeight="1" x14ac:dyDescent="0.2">
      <c r="A657" s="20"/>
      <c r="B657" s="7"/>
      <c r="C657" s="23"/>
      <c r="D657" s="23"/>
      <c r="E657" s="7"/>
      <c r="F657" s="7"/>
      <c r="G657" s="7"/>
      <c r="H657" s="23"/>
      <c r="I657" s="23"/>
      <c r="J657" s="7"/>
      <c r="K657" s="7"/>
      <c r="L657" s="7"/>
      <c r="M657" s="7"/>
      <c r="N657" s="7"/>
      <c r="O657" s="7"/>
      <c r="P657" s="7"/>
      <c r="Q657" s="7"/>
      <c r="R657" s="10" t="str">
        <f>IF(B657="","",IF(ISNUMBER(A657),YEAR(A657)-IF(MONTH(A657)&lt;4,1,0),""))</f>
        <v/>
      </c>
      <c r="S657" s="10" t="str">
        <f>IF(B657="","",IF(OR(NOT(ISNUMBER(A657)),G657="",J657="",O657="",P657="",N657=""),"要確認：基本項目不足",IF(OR(AND(G657="依頼しなかった",J657&lt;&gt;"未依頼"),AND(G657="依頼した",OR(F657="",J657="未依頼"))),"要確認：依頼と回答の矛盾",IF(OR(AND(ISNUMBER(C657),ISNUMBER(D657),D657&lt;C657),AND(ISNUMBER(E657),E657&lt;0)),"要確認：必要時間・隻数",IF(OR(P657="未確認",G657="未確認",J657="未確認"),"要確認：未確認を含む","確認済")))))</f>
        <v/>
      </c>
    </row>
    <row r="658" spans="1:19" ht="24.95" customHeight="1" x14ac:dyDescent="0.2">
      <c r="A658" s="20"/>
      <c r="B658" s="7"/>
      <c r="C658" s="23"/>
      <c r="D658" s="23"/>
      <c r="E658" s="7"/>
      <c r="F658" s="7"/>
      <c r="G658" s="7"/>
      <c r="H658" s="23"/>
      <c r="I658" s="23"/>
      <c r="J658" s="7"/>
      <c r="K658" s="7"/>
      <c r="L658" s="7"/>
      <c r="M658" s="7"/>
      <c r="N658" s="7"/>
      <c r="O658" s="7"/>
      <c r="P658" s="7"/>
      <c r="Q658" s="7"/>
      <c r="R658" s="10" t="str">
        <f>IF(B658="","",IF(ISNUMBER(A658),YEAR(A658)-IF(MONTH(A658)&lt;4,1,0),""))</f>
        <v/>
      </c>
      <c r="S658" s="10" t="str">
        <f>IF(B658="","",IF(OR(NOT(ISNUMBER(A658)),G658="",J658="",O658="",P658="",N658=""),"要確認：基本項目不足",IF(OR(AND(G658="依頼しなかった",J658&lt;&gt;"未依頼"),AND(G658="依頼した",OR(F658="",J658="未依頼"))),"要確認：依頼と回答の矛盾",IF(OR(AND(ISNUMBER(C658),ISNUMBER(D658),D658&lt;C658),AND(ISNUMBER(E658),E658&lt;0)),"要確認：必要時間・隻数",IF(OR(P658="未確認",G658="未確認",J658="未確認"),"要確認：未確認を含む","確認済")))))</f>
        <v/>
      </c>
    </row>
    <row r="659" spans="1:19" ht="24.95" customHeight="1" x14ac:dyDescent="0.2">
      <c r="A659" s="20"/>
      <c r="B659" s="7"/>
      <c r="C659" s="23"/>
      <c r="D659" s="23"/>
      <c r="E659" s="7"/>
      <c r="F659" s="7"/>
      <c r="G659" s="7"/>
      <c r="H659" s="23"/>
      <c r="I659" s="23"/>
      <c r="J659" s="7"/>
      <c r="K659" s="7"/>
      <c r="L659" s="7"/>
      <c r="M659" s="7"/>
      <c r="N659" s="7"/>
      <c r="O659" s="7"/>
      <c r="P659" s="7"/>
      <c r="Q659" s="7"/>
      <c r="R659" s="10" t="str">
        <f>IF(B659="","",IF(ISNUMBER(A659),YEAR(A659)-IF(MONTH(A659)&lt;4,1,0),""))</f>
        <v/>
      </c>
      <c r="S659" s="10" t="str">
        <f>IF(B659="","",IF(OR(NOT(ISNUMBER(A659)),G659="",J659="",O659="",P659="",N659=""),"要確認：基本項目不足",IF(OR(AND(G659="依頼しなかった",J659&lt;&gt;"未依頼"),AND(G659="依頼した",OR(F659="",J659="未依頼"))),"要確認：依頼と回答の矛盾",IF(OR(AND(ISNUMBER(C659),ISNUMBER(D659),D659&lt;C659),AND(ISNUMBER(E659),E659&lt;0)),"要確認：必要時間・隻数",IF(OR(P659="未確認",G659="未確認",J659="未確認"),"要確認：未確認を含む","確認済")))))</f>
        <v/>
      </c>
    </row>
    <row r="660" spans="1:19" ht="24.95" customHeight="1" x14ac:dyDescent="0.2">
      <c r="A660" s="20"/>
      <c r="B660" s="7"/>
      <c r="C660" s="23"/>
      <c r="D660" s="23"/>
      <c r="E660" s="7"/>
      <c r="F660" s="7"/>
      <c r="G660" s="7"/>
      <c r="H660" s="23"/>
      <c r="I660" s="23"/>
      <c r="J660" s="7"/>
      <c r="K660" s="7"/>
      <c r="L660" s="7"/>
      <c r="M660" s="7"/>
      <c r="N660" s="7"/>
      <c r="O660" s="7"/>
      <c r="P660" s="7"/>
      <c r="Q660" s="7"/>
      <c r="R660" s="10" t="str">
        <f>IF(B660="","",IF(ISNUMBER(A660),YEAR(A660)-IF(MONTH(A660)&lt;4,1,0),""))</f>
        <v/>
      </c>
      <c r="S660" s="10" t="str">
        <f>IF(B660="","",IF(OR(NOT(ISNUMBER(A660)),G660="",J660="",O660="",P660="",N660=""),"要確認：基本項目不足",IF(OR(AND(G660="依頼しなかった",J660&lt;&gt;"未依頼"),AND(G660="依頼した",OR(F660="",J660="未依頼"))),"要確認：依頼と回答の矛盾",IF(OR(AND(ISNUMBER(C660),ISNUMBER(D660),D660&lt;C660),AND(ISNUMBER(E660),E660&lt;0)),"要確認：必要時間・隻数",IF(OR(P660="未確認",G660="未確認",J660="未確認"),"要確認：未確認を含む","確認済")))))</f>
        <v/>
      </c>
    </row>
    <row r="661" spans="1:19" ht="24.95" customHeight="1" x14ac:dyDescent="0.2">
      <c r="A661" s="20"/>
      <c r="B661" s="7"/>
      <c r="C661" s="23"/>
      <c r="D661" s="23"/>
      <c r="E661" s="7"/>
      <c r="F661" s="7"/>
      <c r="G661" s="7"/>
      <c r="H661" s="23"/>
      <c r="I661" s="23"/>
      <c r="J661" s="7"/>
      <c r="K661" s="7"/>
      <c r="L661" s="7"/>
      <c r="M661" s="7"/>
      <c r="N661" s="7"/>
      <c r="O661" s="7"/>
      <c r="P661" s="7"/>
      <c r="Q661" s="7"/>
      <c r="R661" s="10" t="str">
        <f>IF(B661="","",IF(ISNUMBER(A661),YEAR(A661)-IF(MONTH(A661)&lt;4,1,0),""))</f>
        <v/>
      </c>
      <c r="S661" s="10" t="str">
        <f>IF(B661="","",IF(OR(NOT(ISNUMBER(A661)),G661="",J661="",O661="",P661="",N661=""),"要確認：基本項目不足",IF(OR(AND(G661="依頼しなかった",J661&lt;&gt;"未依頼"),AND(G661="依頼した",OR(F661="",J661="未依頼"))),"要確認：依頼と回答の矛盾",IF(OR(AND(ISNUMBER(C661),ISNUMBER(D661),D661&lt;C661),AND(ISNUMBER(E661),E661&lt;0)),"要確認：必要時間・隻数",IF(OR(P661="未確認",G661="未確認",J661="未確認"),"要確認：未確認を含む","確認済")))))</f>
        <v/>
      </c>
    </row>
    <row r="662" spans="1:19" ht="24.95" customHeight="1" x14ac:dyDescent="0.2">
      <c r="A662" s="20"/>
      <c r="B662" s="7"/>
      <c r="C662" s="23"/>
      <c r="D662" s="23"/>
      <c r="E662" s="7"/>
      <c r="F662" s="7"/>
      <c r="G662" s="7"/>
      <c r="H662" s="23"/>
      <c r="I662" s="23"/>
      <c r="J662" s="7"/>
      <c r="K662" s="7"/>
      <c r="L662" s="7"/>
      <c r="M662" s="7"/>
      <c r="N662" s="7"/>
      <c r="O662" s="7"/>
      <c r="P662" s="7"/>
      <c r="Q662" s="7"/>
      <c r="R662" s="10" t="str">
        <f>IF(B662="","",IF(ISNUMBER(A662),YEAR(A662)-IF(MONTH(A662)&lt;4,1,0),""))</f>
        <v/>
      </c>
      <c r="S662" s="10" t="str">
        <f>IF(B662="","",IF(OR(NOT(ISNUMBER(A662)),G662="",J662="",O662="",P662="",N662=""),"要確認：基本項目不足",IF(OR(AND(G662="依頼しなかった",J662&lt;&gt;"未依頼"),AND(G662="依頼した",OR(F662="",J662="未依頼"))),"要確認：依頼と回答の矛盾",IF(OR(AND(ISNUMBER(C662),ISNUMBER(D662),D662&lt;C662),AND(ISNUMBER(E662),E662&lt;0)),"要確認：必要時間・隻数",IF(OR(P662="未確認",G662="未確認",J662="未確認"),"要確認：未確認を含む","確認済")))))</f>
        <v/>
      </c>
    </row>
    <row r="663" spans="1:19" ht="24.95" customHeight="1" x14ac:dyDescent="0.2">
      <c r="A663" s="20"/>
      <c r="B663" s="7"/>
      <c r="C663" s="23"/>
      <c r="D663" s="23"/>
      <c r="E663" s="7"/>
      <c r="F663" s="7"/>
      <c r="G663" s="7"/>
      <c r="H663" s="23"/>
      <c r="I663" s="23"/>
      <c r="J663" s="7"/>
      <c r="K663" s="7"/>
      <c r="L663" s="7"/>
      <c r="M663" s="7"/>
      <c r="N663" s="7"/>
      <c r="O663" s="7"/>
      <c r="P663" s="7"/>
      <c r="Q663" s="7"/>
      <c r="R663" s="10" t="str">
        <f>IF(B663="","",IF(ISNUMBER(A663),YEAR(A663)-IF(MONTH(A663)&lt;4,1,0),""))</f>
        <v/>
      </c>
      <c r="S663" s="10" t="str">
        <f>IF(B663="","",IF(OR(NOT(ISNUMBER(A663)),G663="",J663="",O663="",P663="",N663=""),"要確認：基本項目不足",IF(OR(AND(G663="依頼しなかった",J663&lt;&gt;"未依頼"),AND(G663="依頼した",OR(F663="",J663="未依頼"))),"要確認：依頼と回答の矛盾",IF(OR(AND(ISNUMBER(C663),ISNUMBER(D663),D663&lt;C663),AND(ISNUMBER(E663),E663&lt;0)),"要確認：必要時間・隻数",IF(OR(P663="未確認",G663="未確認",J663="未確認"),"要確認：未確認を含む","確認済")))))</f>
        <v/>
      </c>
    </row>
    <row r="664" spans="1:19" ht="24.95" customHeight="1" x14ac:dyDescent="0.2">
      <c r="A664" s="20"/>
      <c r="B664" s="7"/>
      <c r="C664" s="23"/>
      <c r="D664" s="23"/>
      <c r="E664" s="7"/>
      <c r="F664" s="7"/>
      <c r="G664" s="7"/>
      <c r="H664" s="23"/>
      <c r="I664" s="23"/>
      <c r="J664" s="7"/>
      <c r="K664" s="7"/>
      <c r="L664" s="7"/>
      <c r="M664" s="7"/>
      <c r="N664" s="7"/>
      <c r="O664" s="7"/>
      <c r="P664" s="7"/>
      <c r="Q664" s="7"/>
      <c r="R664" s="10" t="str">
        <f>IF(B664="","",IF(ISNUMBER(A664),YEAR(A664)-IF(MONTH(A664)&lt;4,1,0),""))</f>
        <v/>
      </c>
      <c r="S664" s="10" t="str">
        <f>IF(B664="","",IF(OR(NOT(ISNUMBER(A664)),G664="",J664="",O664="",P664="",N664=""),"要確認：基本項目不足",IF(OR(AND(G664="依頼しなかった",J664&lt;&gt;"未依頼"),AND(G664="依頼した",OR(F664="",J664="未依頼"))),"要確認：依頼と回答の矛盾",IF(OR(AND(ISNUMBER(C664),ISNUMBER(D664),D664&lt;C664),AND(ISNUMBER(E664),E664&lt;0)),"要確認：必要時間・隻数",IF(OR(P664="未確認",G664="未確認",J664="未確認"),"要確認：未確認を含む","確認済")))))</f>
        <v/>
      </c>
    </row>
    <row r="665" spans="1:19" ht="24.95" customHeight="1" x14ac:dyDescent="0.2">
      <c r="A665" s="20"/>
      <c r="B665" s="7"/>
      <c r="C665" s="23"/>
      <c r="D665" s="23"/>
      <c r="E665" s="7"/>
      <c r="F665" s="7"/>
      <c r="G665" s="7"/>
      <c r="H665" s="23"/>
      <c r="I665" s="23"/>
      <c r="J665" s="7"/>
      <c r="K665" s="7"/>
      <c r="L665" s="7"/>
      <c r="M665" s="7"/>
      <c r="N665" s="7"/>
      <c r="O665" s="7"/>
      <c r="P665" s="7"/>
      <c r="Q665" s="7"/>
      <c r="R665" s="10" t="str">
        <f>IF(B665="","",IF(ISNUMBER(A665),YEAR(A665)-IF(MONTH(A665)&lt;4,1,0),""))</f>
        <v/>
      </c>
      <c r="S665" s="10" t="str">
        <f>IF(B665="","",IF(OR(NOT(ISNUMBER(A665)),G665="",J665="",O665="",P665="",N665=""),"要確認：基本項目不足",IF(OR(AND(G665="依頼しなかった",J665&lt;&gt;"未依頼"),AND(G665="依頼した",OR(F665="",J665="未依頼"))),"要確認：依頼と回答の矛盾",IF(OR(AND(ISNUMBER(C665),ISNUMBER(D665),D665&lt;C665),AND(ISNUMBER(E665),E665&lt;0)),"要確認：必要時間・隻数",IF(OR(P665="未確認",G665="未確認",J665="未確認"),"要確認：未確認を含む","確認済")))))</f>
        <v/>
      </c>
    </row>
    <row r="666" spans="1:19" ht="24.95" customHeight="1" x14ac:dyDescent="0.2">
      <c r="A666" s="20"/>
      <c r="B666" s="7"/>
      <c r="C666" s="23"/>
      <c r="D666" s="23"/>
      <c r="E666" s="7"/>
      <c r="F666" s="7"/>
      <c r="G666" s="7"/>
      <c r="H666" s="23"/>
      <c r="I666" s="23"/>
      <c r="J666" s="7"/>
      <c r="K666" s="7"/>
      <c r="L666" s="7"/>
      <c r="M666" s="7"/>
      <c r="N666" s="7"/>
      <c r="O666" s="7"/>
      <c r="P666" s="7"/>
      <c r="Q666" s="7"/>
      <c r="R666" s="10" t="str">
        <f>IF(B666="","",IF(ISNUMBER(A666),YEAR(A666)-IF(MONTH(A666)&lt;4,1,0),""))</f>
        <v/>
      </c>
      <c r="S666" s="10" t="str">
        <f>IF(B666="","",IF(OR(NOT(ISNUMBER(A666)),G666="",J666="",O666="",P666="",N666=""),"要確認：基本項目不足",IF(OR(AND(G666="依頼しなかった",J666&lt;&gt;"未依頼"),AND(G666="依頼した",OR(F666="",J666="未依頼"))),"要確認：依頼と回答の矛盾",IF(OR(AND(ISNUMBER(C666),ISNUMBER(D666),D666&lt;C666),AND(ISNUMBER(E666),E666&lt;0)),"要確認：必要時間・隻数",IF(OR(P666="未確認",G666="未確認",J666="未確認"),"要確認：未確認を含む","確認済")))))</f>
        <v/>
      </c>
    </row>
    <row r="667" spans="1:19" ht="24.95" customHeight="1" x14ac:dyDescent="0.2">
      <c r="A667" s="20"/>
      <c r="B667" s="7"/>
      <c r="C667" s="23"/>
      <c r="D667" s="23"/>
      <c r="E667" s="7"/>
      <c r="F667" s="7"/>
      <c r="G667" s="7"/>
      <c r="H667" s="23"/>
      <c r="I667" s="23"/>
      <c r="J667" s="7"/>
      <c r="K667" s="7"/>
      <c r="L667" s="7"/>
      <c r="M667" s="7"/>
      <c r="N667" s="7"/>
      <c r="O667" s="7"/>
      <c r="P667" s="7"/>
      <c r="Q667" s="7"/>
      <c r="R667" s="10" t="str">
        <f>IF(B667="","",IF(ISNUMBER(A667),YEAR(A667)-IF(MONTH(A667)&lt;4,1,0),""))</f>
        <v/>
      </c>
      <c r="S667" s="10" t="str">
        <f>IF(B667="","",IF(OR(NOT(ISNUMBER(A667)),G667="",J667="",O667="",P667="",N667=""),"要確認：基本項目不足",IF(OR(AND(G667="依頼しなかった",J667&lt;&gt;"未依頼"),AND(G667="依頼した",OR(F667="",J667="未依頼"))),"要確認：依頼と回答の矛盾",IF(OR(AND(ISNUMBER(C667),ISNUMBER(D667),D667&lt;C667),AND(ISNUMBER(E667),E667&lt;0)),"要確認：必要時間・隻数",IF(OR(P667="未確認",G667="未確認",J667="未確認"),"要確認：未確認を含む","確認済")))))</f>
        <v/>
      </c>
    </row>
    <row r="668" spans="1:19" ht="24.95" customHeight="1" x14ac:dyDescent="0.2">
      <c r="A668" s="20"/>
      <c r="B668" s="7"/>
      <c r="C668" s="23"/>
      <c r="D668" s="23"/>
      <c r="E668" s="7"/>
      <c r="F668" s="7"/>
      <c r="G668" s="7"/>
      <c r="H668" s="23"/>
      <c r="I668" s="23"/>
      <c r="J668" s="7"/>
      <c r="K668" s="7"/>
      <c r="L668" s="7"/>
      <c r="M668" s="7"/>
      <c r="N668" s="7"/>
      <c r="O668" s="7"/>
      <c r="P668" s="7"/>
      <c r="Q668" s="7"/>
      <c r="R668" s="10" t="str">
        <f>IF(B668="","",IF(ISNUMBER(A668),YEAR(A668)-IF(MONTH(A668)&lt;4,1,0),""))</f>
        <v/>
      </c>
      <c r="S668" s="10" t="str">
        <f>IF(B668="","",IF(OR(NOT(ISNUMBER(A668)),G668="",J668="",O668="",P668="",N668=""),"要確認：基本項目不足",IF(OR(AND(G668="依頼しなかった",J668&lt;&gt;"未依頼"),AND(G668="依頼した",OR(F668="",J668="未依頼"))),"要確認：依頼と回答の矛盾",IF(OR(AND(ISNUMBER(C668),ISNUMBER(D668),D668&lt;C668),AND(ISNUMBER(E668),E668&lt;0)),"要確認：必要時間・隻数",IF(OR(P668="未確認",G668="未確認",J668="未確認"),"要確認：未確認を含む","確認済")))))</f>
        <v/>
      </c>
    </row>
    <row r="669" spans="1:19" ht="24.95" customHeight="1" x14ac:dyDescent="0.2">
      <c r="A669" s="20"/>
      <c r="B669" s="7"/>
      <c r="C669" s="23"/>
      <c r="D669" s="23"/>
      <c r="E669" s="7"/>
      <c r="F669" s="7"/>
      <c r="G669" s="7"/>
      <c r="H669" s="23"/>
      <c r="I669" s="23"/>
      <c r="J669" s="7"/>
      <c r="K669" s="7"/>
      <c r="L669" s="7"/>
      <c r="M669" s="7"/>
      <c r="N669" s="7"/>
      <c r="O669" s="7"/>
      <c r="P669" s="7"/>
      <c r="Q669" s="7"/>
      <c r="R669" s="10" t="str">
        <f>IF(B669="","",IF(ISNUMBER(A669),YEAR(A669)-IF(MONTH(A669)&lt;4,1,0),""))</f>
        <v/>
      </c>
      <c r="S669" s="10" t="str">
        <f>IF(B669="","",IF(OR(NOT(ISNUMBER(A669)),G669="",J669="",O669="",P669="",N669=""),"要確認：基本項目不足",IF(OR(AND(G669="依頼しなかった",J669&lt;&gt;"未依頼"),AND(G669="依頼した",OR(F669="",J669="未依頼"))),"要確認：依頼と回答の矛盾",IF(OR(AND(ISNUMBER(C669),ISNUMBER(D669),D669&lt;C669),AND(ISNUMBER(E669),E669&lt;0)),"要確認：必要時間・隻数",IF(OR(P669="未確認",G669="未確認",J669="未確認"),"要確認：未確認を含む","確認済")))))</f>
        <v/>
      </c>
    </row>
    <row r="670" spans="1:19" ht="24.95" customHeight="1" x14ac:dyDescent="0.2">
      <c r="A670" s="20"/>
      <c r="B670" s="7"/>
      <c r="C670" s="23"/>
      <c r="D670" s="23"/>
      <c r="E670" s="7"/>
      <c r="F670" s="7"/>
      <c r="G670" s="7"/>
      <c r="H670" s="23"/>
      <c r="I670" s="23"/>
      <c r="J670" s="7"/>
      <c r="K670" s="7"/>
      <c r="L670" s="7"/>
      <c r="M670" s="7"/>
      <c r="N670" s="7"/>
      <c r="O670" s="7"/>
      <c r="P670" s="7"/>
      <c r="Q670" s="7"/>
      <c r="R670" s="10" t="str">
        <f>IF(B670="","",IF(ISNUMBER(A670),YEAR(A670)-IF(MONTH(A670)&lt;4,1,0),""))</f>
        <v/>
      </c>
      <c r="S670" s="10" t="str">
        <f>IF(B670="","",IF(OR(NOT(ISNUMBER(A670)),G670="",J670="",O670="",P670="",N670=""),"要確認：基本項目不足",IF(OR(AND(G670="依頼しなかった",J670&lt;&gt;"未依頼"),AND(G670="依頼した",OR(F670="",J670="未依頼"))),"要確認：依頼と回答の矛盾",IF(OR(AND(ISNUMBER(C670),ISNUMBER(D670),D670&lt;C670),AND(ISNUMBER(E670),E670&lt;0)),"要確認：必要時間・隻数",IF(OR(P670="未確認",G670="未確認",J670="未確認"),"要確認：未確認を含む","確認済")))))</f>
        <v/>
      </c>
    </row>
    <row r="671" spans="1:19" ht="24.95" customHeight="1" x14ac:dyDescent="0.2">
      <c r="A671" s="20"/>
      <c r="B671" s="7"/>
      <c r="C671" s="23"/>
      <c r="D671" s="23"/>
      <c r="E671" s="7"/>
      <c r="F671" s="7"/>
      <c r="G671" s="7"/>
      <c r="H671" s="23"/>
      <c r="I671" s="23"/>
      <c r="J671" s="7"/>
      <c r="K671" s="7"/>
      <c r="L671" s="7"/>
      <c r="M671" s="7"/>
      <c r="N671" s="7"/>
      <c r="O671" s="7"/>
      <c r="P671" s="7"/>
      <c r="Q671" s="7"/>
      <c r="R671" s="10" t="str">
        <f>IF(B671="","",IF(ISNUMBER(A671),YEAR(A671)-IF(MONTH(A671)&lt;4,1,0),""))</f>
        <v/>
      </c>
      <c r="S671" s="10" t="str">
        <f>IF(B671="","",IF(OR(NOT(ISNUMBER(A671)),G671="",J671="",O671="",P671="",N671=""),"要確認：基本項目不足",IF(OR(AND(G671="依頼しなかった",J671&lt;&gt;"未依頼"),AND(G671="依頼した",OR(F671="",J671="未依頼"))),"要確認：依頼と回答の矛盾",IF(OR(AND(ISNUMBER(C671),ISNUMBER(D671),D671&lt;C671),AND(ISNUMBER(E671),E671&lt;0)),"要確認：必要時間・隻数",IF(OR(P671="未確認",G671="未確認",J671="未確認"),"要確認：未確認を含む","確認済")))))</f>
        <v/>
      </c>
    </row>
    <row r="672" spans="1:19" ht="24.95" customHeight="1" x14ac:dyDescent="0.2">
      <c r="A672" s="20"/>
      <c r="B672" s="7"/>
      <c r="C672" s="23"/>
      <c r="D672" s="23"/>
      <c r="E672" s="7"/>
      <c r="F672" s="7"/>
      <c r="G672" s="7"/>
      <c r="H672" s="23"/>
      <c r="I672" s="23"/>
      <c r="J672" s="7"/>
      <c r="K672" s="7"/>
      <c r="L672" s="7"/>
      <c r="M672" s="7"/>
      <c r="N672" s="7"/>
      <c r="O672" s="7"/>
      <c r="P672" s="7"/>
      <c r="Q672" s="7"/>
      <c r="R672" s="10" t="str">
        <f>IF(B672="","",IF(ISNUMBER(A672),YEAR(A672)-IF(MONTH(A672)&lt;4,1,0),""))</f>
        <v/>
      </c>
      <c r="S672" s="10" t="str">
        <f>IF(B672="","",IF(OR(NOT(ISNUMBER(A672)),G672="",J672="",O672="",P672="",N672=""),"要確認：基本項目不足",IF(OR(AND(G672="依頼しなかった",J672&lt;&gt;"未依頼"),AND(G672="依頼した",OR(F672="",J672="未依頼"))),"要確認：依頼と回答の矛盾",IF(OR(AND(ISNUMBER(C672),ISNUMBER(D672),D672&lt;C672),AND(ISNUMBER(E672),E672&lt;0)),"要確認：必要時間・隻数",IF(OR(P672="未確認",G672="未確認",J672="未確認"),"要確認：未確認を含む","確認済")))))</f>
        <v/>
      </c>
    </row>
    <row r="673" spans="1:19" ht="24.95" customHeight="1" x14ac:dyDescent="0.2">
      <c r="A673" s="20"/>
      <c r="B673" s="7"/>
      <c r="C673" s="23"/>
      <c r="D673" s="23"/>
      <c r="E673" s="7"/>
      <c r="F673" s="7"/>
      <c r="G673" s="7"/>
      <c r="H673" s="23"/>
      <c r="I673" s="23"/>
      <c r="J673" s="7"/>
      <c r="K673" s="7"/>
      <c r="L673" s="7"/>
      <c r="M673" s="7"/>
      <c r="N673" s="7"/>
      <c r="O673" s="7"/>
      <c r="P673" s="7"/>
      <c r="Q673" s="7"/>
      <c r="R673" s="10" t="str">
        <f>IF(B673="","",IF(ISNUMBER(A673),YEAR(A673)-IF(MONTH(A673)&lt;4,1,0),""))</f>
        <v/>
      </c>
      <c r="S673" s="10" t="str">
        <f>IF(B673="","",IF(OR(NOT(ISNUMBER(A673)),G673="",J673="",O673="",P673="",N673=""),"要確認：基本項目不足",IF(OR(AND(G673="依頼しなかった",J673&lt;&gt;"未依頼"),AND(G673="依頼した",OR(F673="",J673="未依頼"))),"要確認：依頼と回答の矛盾",IF(OR(AND(ISNUMBER(C673),ISNUMBER(D673),D673&lt;C673),AND(ISNUMBER(E673),E673&lt;0)),"要確認：必要時間・隻数",IF(OR(P673="未確認",G673="未確認",J673="未確認"),"要確認：未確認を含む","確認済")))))</f>
        <v/>
      </c>
    </row>
    <row r="674" spans="1:19" ht="24.95" customHeight="1" x14ac:dyDescent="0.2">
      <c r="A674" s="20"/>
      <c r="B674" s="7"/>
      <c r="C674" s="23"/>
      <c r="D674" s="23"/>
      <c r="E674" s="7"/>
      <c r="F674" s="7"/>
      <c r="G674" s="7"/>
      <c r="H674" s="23"/>
      <c r="I674" s="23"/>
      <c r="J674" s="7"/>
      <c r="K674" s="7"/>
      <c r="L674" s="7"/>
      <c r="M674" s="7"/>
      <c r="N674" s="7"/>
      <c r="O674" s="7"/>
      <c r="P674" s="7"/>
      <c r="Q674" s="7"/>
      <c r="R674" s="10" t="str">
        <f>IF(B674="","",IF(ISNUMBER(A674),YEAR(A674)-IF(MONTH(A674)&lt;4,1,0),""))</f>
        <v/>
      </c>
      <c r="S674" s="10" t="str">
        <f>IF(B674="","",IF(OR(NOT(ISNUMBER(A674)),G674="",J674="",O674="",P674="",N674=""),"要確認：基本項目不足",IF(OR(AND(G674="依頼しなかった",J674&lt;&gt;"未依頼"),AND(G674="依頼した",OR(F674="",J674="未依頼"))),"要確認：依頼と回答の矛盾",IF(OR(AND(ISNUMBER(C674),ISNUMBER(D674),D674&lt;C674),AND(ISNUMBER(E674),E674&lt;0)),"要確認：必要時間・隻数",IF(OR(P674="未確認",G674="未確認",J674="未確認"),"要確認：未確認を含む","確認済")))))</f>
        <v/>
      </c>
    </row>
    <row r="675" spans="1:19" ht="24.95" customHeight="1" x14ac:dyDescent="0.2">
      <c r="A675" s="20"/>
      <c r="B675" s="7"/>
      <c r="C675" s="23"/>
      <c r="D675" s="23"/>
      <c r="E675" s="7"/>
      <c r="F675" s="7"/>
      <c r="G675" s="7"/>
      <c r="H675" s="23"/>
      <c r="I675" s="23"/>
      <c r="J675" s="7"/>
      <c r="K675" s="7"/>
      <c r="L675" s="7"/>
      <c r="M675" s="7"/>
      <c r="N675" s="7"/>
      <c r="O675" s="7"/>
      <c r="P675" s="7"/>
      <c r="Q675" s="7"/>
      <c r="R675" s="10" t="str">
        <f>IF(B675="","",IF(ISNUMBER(A675),YEAR(A675)-IF(MONTH(A675)&lt;4,1,0),""))</f>
        <v/>
      </c>
      <c r="S675" s="10" t="str">
        <f>IF(B675="","",IF(OR(NOT(ISNUMBER(A675)),G675="",J675="",O675="",P675="",N675=""),"要確認：基本項目不足",IF(OR(AND(G675="依頼しなかった",J675&lt;&gt;"未依頼"),AND(G675="依頼した",OR(F675="",J675="未依頼"))),"要確認：依頼と回答の矛盾",IF(OR(AND(ISNUMBER(C675),ISNUMBER(D675),D675&lt;C675),AND(ISNUMBER(E675),E675&lt;0)),"要確認：必要時間・隻数",IF(OR(P675="未確認",G675="未確認",J675="未確認"),"要確認：未確認を含む","確認済")))))</f>
        <v/>
      </c>
    </row>
    <row r="676" spans="1:19" ht="24.95" customHeight="1" x14ac:dyDescent="0.2">
      <c r="A676" s="20"/>
      <c r="B676" s="7"/>
      <c r="C676" s="23"/>
      <c r="D676" s="23"/>
      <c r="E676" s="7"/>
      <c r="F676" s="7"/>
      <c r="G676" s="7"/>
      <c r="H676" s="23"/>
      <c r="I676" s="23"/>
      <c r="J676" s="7"/>
      <c r="K676" s="7"/>
      <c r="L676" s="7"/>
      <c r="M676" s="7"/>
      <c r="N676" s="7"/>
      <c r="O676" s="7"/>
      <c r="P676" s="7"/>
      <c r="Q676" s="7"/>
      <c r="R676" s="10" t="str">
        <f>IF(B676="","",IF(ISNUMBER(A676),YEAR(A676)-IF(MONTH(A676)&lt;4,1,0),""))</f>
        <v/>
      </c>
      <c r="S676" s="10" t="str">
        <f>IF(B676="","",IF(OR(NOT(ISNUMBER(A676)),G676="",J676="",O676="",P676="",N676=""),"要確認：基本項目不足",IF(OR(AND(G676="依頼しなかった",J676&lt;&gt;"未依頼"),AND(G676="依頼した",OR(F676="",J676="未依頼"))),"要確認：依頼と回答の矛盾",IF(OR(AND(ISNUMBER(C676),ISNUMBER(D676),D676&lt;C676),AND(ISNUMBER(E676),E676&lt;0)),"要確認：必要時間・隻数",IF(OR(P676="未確認",G676="未確認",J676="未確認"),"要確認：未確認を含む","確認済")))))</f>
        <v/>
      </c>
    </row>
    <row r="677" spans="1:19" ht="24.95" customHeight="1" x14ac:dyDescent="0.2">
      <c r="A677" s="20"/>
      <c r="B677" s="7"/>
      <c r="C677" s="23"/>
      <c r="D677" s="23"/>
      <c r="E677" s="7"/>
      <c r="F677" s="7"/>
      <c r="G677" s="7"/>
      <c r="H677" s="23"/>
      <c r="I677" s="23"/>
      <c r="J677" s="7"/>
      <c r="K677" s="7"/>
      <c r="L677" s="7"/>
      <c r="M677" s="7"/>
      <c r="N677" s="7"/>
      <c r="O677" s="7"/>
      <c r="P677" s="7"/>
      <c r="Q677" s="7"/>
      <c r="R677" s="10" t="str">
        <f>IF(B677="","",IF(ISNUMBER(A677),YEAR(A677)-IF(MONTH(A677)&lt;4,1,0),""))</f>
        <v/>
      </c>
      <c r="S677" s="10" t="str">
        <f>IF(B677="","",IF(OR(NOT(ISNUMBER(A677)),G677="",J677="",O677="",P677="",N677=""),"要確認：基本項目不足",IF(OR(AND(G677="依頼しなかった",J677&lt;&gt;"未依頼"),AND(G677="依頼した",OR(F677="",J677="未依頼"))),"要確認：依頼と回答の矛盾",IF(OR(AND(ISNUMBER(C677),ISNUMBER(D677),D677&lt;C677),AND(ISNUMBER(E677),E677&lt;0)),"要確認：必要時間・隻数",IF(OR(P677="未確認",G677="未確認",J677="未確認"),"要確認：未確認を含む","確認済")))))</f>
        <v/>
      </c>
    </row>
    <row r="678" spans="1:19" ht="24.95" customHeight="1" x14ac:dyDescent="0.2">
      <c r="A678" s="20"/>
      <c r="B678" s="7"/>
      <c r="C678" s="23"/>
      <c r="D678" s="23"/>
      <c r="E678" s="7"/>
      <c r="F678" s="7"/>
      <c r="G678" s="7"/>
      <c r="H678" s="23"/>
      <c r="I678" s="23"/>
      <c r="J678" s="7"/>
      <c r="K678" s="7"/>
      <c r="L678" s="7"/>
      <c r="M678" s="7"/>
      <c r="N678" s="7"/>
      <c r="O678" s="7"/>
      <c r="P678" s="7"/>
      <c r="Q678" s="7"/>
      <c r="R678" s="10" t="str">
        <f>IF(B678="","",IF(ISNUMBER(A678),YEAR(A678)-IF(MONTH(A678)&lt;4,1,0),""))</f>
        <v/>
      </c>
      <c r="S678" s="10" t="str">
        <f>IF(B678="","",IF(OR(NOT(ISNUMBER(A678)),G678="",J678="",O678="",P678="",N678=""),"要確認：基本項目不足",IF(OR(AND(G678="依頼しなかった",J678&lt;&gt;"未依頼"),AND(G678="依頼した",OR(F678="",J678="未依頼"))),"要確認：依頼と回答の矛盾",IF(OR(AND(ISNUMBER(C678),ISNUMBER(D678),D678&lt;C678),AND(ISNUMBER(E678),E678&lt;0)),"要確認：必要時間・隻数",IF(OR(P678="未確認",G678="未確認",J678="未確認"),"要確認：未確認を含む","確認済")))))</f>
        <v/>
      </c>
    </row>
    <row r="679" spans="1:19" ht="24.95" customHeight="1" x14ac:dyDescent="0.2">
      <c r="A679" s="20"/>
      <c r="B679" s="7"/>
      <c r="C679" s="23"/>
      <c r="D679" s="23"/>
      <c r="E679" s="7"/>
      <c r="F679" s="7"/>
      <c r="G679" s="7"/>
      <c r="H679" s="23"/>
      <c r="I679" s="23"/>
      <c r="J679" s="7"/>
      <c r="K679" s="7"/>
      <c r="L679" s="7"/>
      <c r="M679" s="7"/>
      <c r="N679" s="7"/>
      <c r="O679" s="7"/>
      <c r="P679" s="7"/>
      <c r="Q679" s="7"/>
      <c r="R679" s="10" t="str">
        <f>IF(B679="","",IF(ISNUMBER(A679),YEAR(A679)-IF(MONTH(A679)&lt;4,1,0),""))</f>
        <v/>
      </c>
      <c r="S679" s="10" t="str">
        <f>IF(B679="","",IF(OR(NOT(ISNUMBER(A679)),G679="",J679="",O679="",P679="",N679=""),"要確認：基本項目不足",IF(OR(AND(G679="依頼しなかった",J679&lt;&gt;"未依頼"),AND(G679="依頼した",OR(F679="",J679="未依頼"))),"要確認：依頼と回答の矛盾",IF(OR(AND(ISNUMBER(C679),ISNUMBER(D679),D679&lt;C679),AND(ISNUMBER(E679),E679&lt;0)),"要確認：必要時間・隻数",IF(OR(P679="未確認",G679="未確認",J679="未確認"),"要確認：未確認を含む","確認済")))))</f>
        <v/>
      </c>
    </row>
    <row r="680" spans="1:19" ht="24.95" customHeight="1" x14ac:dyDescent="0.2">
      <c r="A680" s="20"/>
      <c r="B680" s="7"/>
      <c r="C680" s="23"/>
      <c r="D680" s="23"/>
      <c r="E680" s="7"/>
      <c r="F680" s="7"/>
      <c r="G680" s="7"/>
      <c r="H680" s="23"/>
      <c r="I680" s="23"/>
      <c r="J680" s="7"/>
      <c r="K680" s="7"/>
      <c r="L680" s="7"/>
      <c r="M680" s="7"/>
      <c r="N680" s="7"/>
      <c r="O680" s="7"/>
      <c r="P680" s="7"/>
      <c r="Q680" s="7"/>
      <c r="R680" s="10" t="str">
        <f>IF(B680="","",IF(ISNUMBER(A680),YEAR(A680)-IF(MONTH(A680)&lt;4,1,0),""))</f>
        <v/>
      </c>
      <c r="S680" s="10" t="str">
        <f>IF(B680="","",IF(OR(NOT(ISNUMBER(A680)),G680="",J680="",O680="",P680="",N680=""),"要確認：基本項目不足",IF(OR(AND(G680="依頼しなかった",J680&lt;&gt;"未依頼"),AND(G680="依頼した",OR(F680="",J680="未依頼"))),"要確認：依頼と回答の矛盾",IF(OR(AND(ISNUMBER(C680),ISNUMBER(D680),D680&lt;C680),AND(ISNUMBER(E680),E680&lt;0)),"要確認：必要時間・隻数",IF(OR(P680="未確認",G680="未確認",J680="未確認"),"要確認：未確認を含む","確認済")))))</f>
        <v/>
      </c>
    </row>
    <row r="681" spans="1:19" ht="24.95" customHeight="1" x14ac:dyDescent="0.2">
      <c r="A681" s="20"/>
      <c r="B681" s="7"/>
      <c r="C681" s="23"/>
      <c r="D681" s="23"/>
      <c r="E681" s="7"/>
      <c r="F681" s="7"/>
      <c r="G681" s="7"/>
      <c r="H681" s="23"/>
      <c r="I681" s="23"/>
      <c r="J681" s="7"/>
      <c r="K681" s="7"/>
      <c r="L681" s="7"/>
      <c r="M681" s="7"/>
      <c r="N681" s="7"/>
      <c r="O681" s="7"/>
      <c r="P681" s="7"/>
      <c r="Q681" s="7"/>
      <c r="R681" s="10" t="str">
        <f>IF(B681="","",IF(ISNUMBER(A681),YEAR(A681)-IF(MONTH(A681)&lt;4,1,0),""))</f>
        <v/>
      </c>
      <c r="S681" s="10" t="str">
        <f>IF(B681="","",IF(OR(NOT(ISNUMBER(A681)),G681="",J681="",O681="",P681="",N681=""),"要確認：基本項目不足",IF(OR(AND(G681="依頼しなかった",J681&lt;&gt;"未依頼"),AND(G681="依頼した",OR(F681="",J681="未依頼"))),"要確認：依頼と回答の矛盾",IF(OR(AND(ISNUMBER(C681),ISNUMBER(D681),D681&lt;C681),AND(ISNUMBER(E681),E681&lt;0)),"要確認：必要時間・隻数",IF(OR(P681="未確認",G681="未確認",J681="未確認"),"要確認：未確認を含む","確認済")))))</f>
        <v/>
      </c>
    </row>
    <row r="682" spans="1:19" ht="24.95" customHeight="1" x14ac:dyDescent="0.2">
      <c r="A682" s="20"/>
      <c r="B682" s="7"/>
      <c r="C682" s="23"/>
      <c r="D682" s="23"/>
      <c r="E682" s="7"/>
      <c r="F682" s="7"/>
      <c r="G682" s="7"/>
      <c r="H682" s="23"/>
      <c r="I682" s="23"/>
      <c r="J682" s="7"/>
      <c r="K682" s="7"/>
      <c r="L682" s="7"/>
      <c r="M682" s="7"/>
      <c r="N682" s="7"/>
      <c r="O682" s="7"/>
      <c r="P682" s="7"/>
      <c r="Q682" s="7"/>
      <c r="R682" s="10" t="str">
        <f>IF(B682="","",IF(ISNUMBER(A682),YEAR(A682)-IF(MONTH(A682)&lt;4,1,0),""))</f>
        <v/>
      </c>
      <c r="S682" s="10" t="str">
        <f>IF(B682="","",IF(OR(NOT(ISNUMBER(A682)),G682="",J682="",O682="",P682="",N682=""),"要確認：基本項目不足",IF(OR(AND(G682="依頼しなかった",J682&lt;&gt;"未依頼"),AND(G682="依頼した",OR(F682="",J682="未依頼"))),"要確認：依頼と回答の矛盾",IF(OR(AND(ISNUMBER(C682),ISNUMBER(D682),D682&lt;C682),AND(ISNUMBER(E682),E682&lt;0)),"要確認：必要時間・隻数",IF(OR(P682="未確認",G682="未確認",J682="未確認"),"要確認：未確認を含む","確認済")))))</f>
        <v/>
      </c>
    </row>
    <row r="683" spans="1:19" ht="24.95" customHeight="1" x14ac:dyDescent="0.2">
      <c r="A683" s="20"/>
      <c r="B683" s="7"/>
      <c r="C683" s="23"/>
      <c r="D683" s="23"/>
      <c r="E683" s="7"/>
      <c r="F683" s="7"/>
      <c r="G683" s="7"/>
      <c r="H683" s="23"/>
      <c r="I683" s="23"/>
      <c r="J683" s="7"/>
      <c r="K683" s="7"/>
      <c r="L683" s="7"/>
      <c r="M683" s="7"/>
      <c r="N683" s="7"/>
      <c r="O683" s="7"/>
      <c r="P683" s="7"/>
      <c r="Q683" s="7"/>
      <c r="R683" s="10" t="str">
        <f>IF(B683="","",IF(ISNUMBER(A683),YEAR(A683)-IF(MONTH(A683)&lt;4,1,0),""))</f>
        <v/>
      </c>
      <c r="S683" s="10" t="str">
        <f>IF(B683="","",IF(OR(NOT(ISNUMBER(A683)),G683="",J683="",O683="",P683="",N683=""),"要確認：基本項目不足",IF(OR(AND(G683="依頼しなかった",J683&lt;&gt;"未依頼"),AND(G683="依頼した",OR(F683="",J683="未依頼"))),"要確認：依頼と回答の矛盾",IF(OR(AND(ISNUMBER(C683),ISNUMBER(D683),D683&lt;C683),AND(ISNUMBER(E683),E683&lt;0)),"要確認：必要時間・隻数",IF(OR(P683="未確認",G683="未確認",J683="未確認"),"要確認：未確認を含む","確認済")))))</f>
        <v/>
      </c>
    </row>
    <row r="684" spans="1:19" ht="24.95" customHeight="1" x14ac:dyDescent="0.2">
      <c r="A684" s="20"/>
      <c r="B684" s="7"/>
      <c r="C684" s="23"/>
      <c r="D684" s="23"/>
      <c r="E684" s="7"/>
      <c r="F684" s="7"/>
      <c r="G684" s="7"/>
      <c r="H684" s="23"/>
      <c r="I684" s="23"/>
      <c r="J684" s="7"/>
      <c r="K684" s="7"/>
      <c r="L684" s="7"/>
      <c r="M684" s="7"/>
      <c r="N684" s="7"/>
      <c r="O684" s="7"/>
      <c r="P684" s="7"/>
      <c r="Q684" s="7"/>
      <c r="R684" s="10" t="str">
        <f>IF(B684="","",IF(ISNUMBER(A684),YEAR(A684)-IF(MONTH(A684)&lt;4,1,0),""))</f>
        <v/>
      </c>
      <c r="S684" s="10" t="str">
        <f>IF(B684="","",IF(OR(NOT(ISNUMBER(A684)),G684="",J684="",O684="",P684="",N684=""),"要確認：基本項目不足",IF(OR(AND(G684="依頼しなかった",J684&lt;&gt;"未依頼"),AND(G684="依頼した",OR(F684="",J684="未依頼"))),"要確認：依頼と回答の矛盾",IF(OR(AND(ISNUMBER(C684),ISNUMBER(D684),D684&lt;C684),AND(ISNUMBER(E684),E684&lt;0)),"要確認：必要時間・隻数",IF(OR(P684="未確認",G684="未確認",J684="未確認"),"要確認：未確認を含む","確認済")))))</f>
        <v/>
      </c>
    </row>
    <row r="685" spans="1:19" ht="24.95" customHeight="1" x14ac:dyDescent="0.2">
      <c r="A685" s="20"/>
      <c r="B685" s="7"/>
      <c r="C685" s="23"/>
      <c r="D685" s="23"/>
      <c r="E685" s="7"/>
      <c r="F685" s="7"/>
      <c r="G685" s="7"/>
      <c r="H685" s="23"/>
      <c r="I685" s="23"/>
      <c r="J685" s="7"/>
      <c r="K685" s="7"/>
      <c r="L685" s="7"/>
      <c r="M685" s="7"/>
      <c r="N685" s="7"/>
      <c r="O685" s="7"/>
      <c r="P685" s="7"/>
      <c r="Q685" s="7"/>
      <c r="R685" s="10" t="str">
        <f>IF(B685="","",IF(ISNUMBER(A685),YEAR(A685)-IF(MONTH(A685)&lt;4,1,0),""))</f>
        <v/>
      </c>
      <c r="S685" s="10" t="str">
        <f>IF(B685="","",IF(OR(NOT(ISNUMBER(A685)),G685="",J685="",O685="",P685="",N685=""),"要確認：基本項目不足",IF(OR(AND(G685="依頼しなかった",J685&lt;&gt;"未依頼"),AND(G685="依頼した",OR(F685="",J685="未依頼"))),"要確認：依頼と回答の矛盾",IF(OR(AND(ISNUMBER(C685),ISNUMBER(D685),D685&lt;C685),AND(ISNUMBER(E685),E685&lt;0)),"要確認：必要時間・隻数",IF(OR(P685="未確認",G685="未確認",J685="未確認"),"要確認：未確認を含む","確認済")))))</f>
        <v/>
      </c>
    </row>
    <row r="686" spans="1:19" ht="24.95" customHeight="1" x14ac:dyDescent="0.2">
      <c r="A686" s="20"/>
      <c r="B686" s="7"/>
      <c r="C686" s="23"/>
      <c r="D686" s="23"/>
      <c r="E686" s="7"/>
      <c r="F686" s="7"/>
      <c r="G686" s="7"/>
      <c r="H686" s="23"/>
      <c r="I686" s="23"/>
      <c r="J686" s="7"/>
      <c r="K686" s="7"/>
      <c r="L686" s="7"/>
      <c r="M686" s="7"/>
      <c r="N686" s="7"/>
      <c r="O686" s="7"/>
      <c r="P686" s="7"/>
      <c r="Q686" s="7"/>
      <c r="R686" s="10" t="str">
        <f>IF(B686="","",IF(ISNUMBER(A686),YEAR(A686)-IF(MONTH(A686)&lt;4,1,0),""))</f>
        <v/>
      </c>
      <c r="S686" s="10" t="str">
        <f>IF(B686="","",IF(OR(NOT(ISNUMBER(A686)),G686="",J686="",O686="",P686="",N686=""),"要確認：基本項目不足",IF(OR(AND(G686="依頼しなかった",J686&lt;&gt;"未依頼"),AND(G686="依頼した",OR(F686="",J686="未依頼"))),"要確認：依頼と回答の矛盾",IF(OR(AND(ISNUMBER(C686),ISNUMBER(D686),D686&lt;C686),AND(ISNUMBER(E686),E686&lt;0)),"要確認：必要時間・隻数",IF(OR(P686="未確認",G686="未確認",J686="未確認"),"要確認：未確認を含む","確認済")))))</f>
        <v/>
      </c>
    </row>
    <row r="687" spans="1:19" ht="24.95" customHeight="1" x14ac:dyDescent="0.2">
      <c r="A687" s="20"/>
      <c r="B687" s="7"/>
      <c r="C687" s="23"/>
      <c r="D687" s="23"/>
      <c r="E687" s="7"/>
      <c r="F687" s="7"/>
      <c r="G687" s="7"/>
      <c r="H687" s="23"/>
      <c r="I687" s="23"/>
      <c r="J687" s="7"/>
      <c r="K687" s="7"/>
      <c r="L687" s="7"/>
      <c r="M687" s="7"/>
      <c r="N687" s="7"/>
      <c r="O687" s="7"/>
      <c r="P687" s="7"/>
      <c r="Q687" s="7"/>
      <c r="R687" s="10" t="str">
        <f>IF(B687="","",IF(ISNUMBER(A687),YEAR(A687)-IF(MONTH(A687)&lt;4,1,0),""))</f>
        <v/>
      </c>
      <c r="S687" s="10" t="str">
        <f>IF(B687="","",IF(OR(NOT(ISNUMBER(A687)),G687="",J687="",O687="",P687="",N687=""),"要確認：基本項目不足",IF(OR(AND(G687="依頼しなかった",J687&lt;&gt;"未依頼"),AND(G687="依頼した",OR(F687="",J687="未依頼"))),"要確認：依頼と回答の矛盾",IF(OR(AND(ISNUMBER(C687),ISNUMBER(D687),D687&lt;C687),AND(ISNUMBER(E687),E687&lt;0)),"要確認：必要時間・隻数",IF(OR(P687="未確認",G687="未確認",J687="未確認"),"要確認：未確認を含む","確認済")))))</f>
        <v/>
      </c>
    </row>
    <row r="688" spans="1:19" ht="24.95" customHeight="1" x14ac:dyDescent="0.2">
      <c r="A688" s="20"/>
      <c r="B688" s="7"/>
      <c r="C688" s="23"/>
      <c r="D688" s="23"/>
      <c r="E688" s="7"/>
      <c r="F688" s="7"/>
      <c r="G688" s="7"/>
      <c r="H688" s="23"/>
      <c r="I688" s="23"/>
      <c r="J688" s="7"/>
      <c r="K688" s="7"/>
      <c r="L688" s="7"/>
      <c r="M688" s="7"/>
      <c r="N688" s="7"/>
      <c r="O688" s="7"/>
      <c r="P688" s="7"/>
      <c r="Q688" s="7"/>
      <c r="R688" s="10" t="str">
        <f>IF(B688="","",IF(ISNUMBER(A688),YEAR(A688)-IF(MONTH(A688)&lt;4,1,0),""))</f>
        <v/>
      </c>
      <c r="S688" s="10" t="str">
        <f>IF(B688="","",IF(OR(NOT(ISNUMBER(A688)),G688="",J688="",O688="",P688="",N688=""),"要確認：基本項目不足",IF(OR(AND(G688="依頼しなかった",J688&lt;&gt;"未依頼"),AND(G688="依頼した",OR(F688="",J688="未依頼"))),"要確認：依頼と回答の矛盾",IF(OR(AND(ISNUMBER(C688),ISNUMBER(D688),D688&lt;C688),AND(ISNUMBER(E688),E688&lt;0)),"要確認：必要時間・隻数",IF(OR(P688="未確認",G688="未確認",J688="未確認"),"要確認：未確認を含む","確認済")))))</f>
        <v/>
      </c>
    </row>
    <row r="689" spans="1:19" ht="24.95" customHeight="1" x14ac:dyDescent="0.2">
      <c r="A689" s="20"/>
      <c r="B689" s="7"/>
      <c r="C689" s="23"/>
      <c r="D689" s="23"/>
      <c r="E689" s="7"/>
      <c r="F689" s="7"/>
      <c r="G689" s="7"/>
      <c r="H689" s="23"/>
      <c r="I689" s="23"/>
      <c r="J689" s="7"/>
      <c r="K689" s="7"/>
      <c r="L689" s="7"/>
      <c r="M689" s="7"/>
      <c r="N689" s="7"/>
      <c r="O689" s="7"/>
      <c r="P689" s="7"/>
      <c r="Q689" s="7"/>
      <c r="R689" s="10" t="str">
        <f>IF(B689="","",IF(ISNUMBER(A689),YEAR(A689)-IF(MONTH(A689)&lt;4,1,0),""))</f>
        <v/>
      </c>
      <c r="S689" s="10" t="str">
        <f>IF(B689="","",IF(OR(NOT(ISNUMBER(A689)),G689="",J689="",O689="",P689="",N689=""),"要確認：基本項目不足",IF(OR(AND(G689="依頼しなかった",J689&lt;&gt;"未依頼"),AND(G689="依頼した",OR(F689="",J689="未依頼"))),"要確認：依頼と回答の矛盾",IF(OR(AND(ISNUMBER(C689),ISNUMBER(D689),D689&lt;C689),AND(ISNUMBER(E689),E689&lt;0)),"要確認：必要時間・隻数",IF(OR(P689="未確認",G689="未確認",J689="未確認"),"要確認：未確認を含む","確認済")))))</f>
        <v/>
      </c>
    </row>
    <row r="690" spans="1:19" ht="24.95" customHeight="1" x14ac:dyDescent="0.2">
      <c r="A690" s="20"/>
      <c r="B690" s="7"/>
      <c r="C690" s="23"/>
      <c r="D690" s="23"/>
      <c r="E690" s="7"/>
      <c r="F690" s="7"/>
      <c r="G690" s="7"/>
      <c r="H690" s="23"/>
      <c r="I690" s="23"/>
      <c r="J690" s="7"/>
      <c r="K690" s="7"/>
      <c r="L690" s="7"/>
      <c r="M690" s="7"/>
      <c r="N690" s="7"/>
      <c r="O690" s="7"/>
      <c r="P690" s="7"/>
      <c r="Q690" s="7"/>
      <c r="R690" s="10" t="str">
        <f>IF(B690="","",IF(ISNUMBER(A690),YEAR(A690)-IF(MONTH(A690)&lt;4,1,0),""))</f>
        <v/>
      </c>
      <c r="S690" s="10" t="str">
        <f>IF(B690="","",IF(OR(NOT(ISNUMBER(A690)),G690="",J690="",O690="",P690="",N690=""),"要確認：基本項目不足",IF(OR(AND(G690="依頼しなかった",J690&lt;&gt;"未依頼"),AND(G690="依頼した",OR(F690="",J690="未依頼"))),"要確認：依頼と回答の矛盾",IF(OR(AND(ISNUMBER(C690),ISNUMBER(D690),D690&lt;C690),AND(ISNUMBER(E690),E690&lt;0)),"要確認：必要時間・隻数",IF(OR(P690="未確認",G690="未確認",J690="未確認"),"要確認：未確認を含む","確認済")))))</f>
        <v/>
      </c>
    </row>
    <row r="691" spans="1:19" ht="24.95" customHeight="1" x14ac:dyDescent="0.2">
      <c r="A691" s="20"/>
      <c r="B691" s="7"/>
      <c r="C691" s="23"/>
      <c r="D691" s="23"/>
      <c r="E691" s="7"/>
      <c r="F691" s="7"/>
      <c r="G691" s="7"/>
      <c r="H691" s="23"/>
      <c r="I691" s="23"/>
      <c r="J691" s="7"/>
      <c r="K691" s="7"/>
      <c r="L691" s="7"/>
      <c r="M691" s="7"/>
      <c r="N691" s="7"/>
      <c r="O691" s="7"/>
      <c r="P691" s="7"/>
      <c r="Q691" s="7"/>
      <c r="R691" s="10" t="str">
        <f>IF(B691="","",IF(ISNUMBER(A691),YEAR(A691)-IF(MONTH(A691)&lt;4,1,0),""))</f>
        <v/>
      </c>
      <c r="S691" s="10" t="str">
        <f>IF(B691="","",IF(OR(NOT(ISNUMBER(A691)),G691="",J691="",O691="",P691="",N691=""),"要確認：基本項目不足",IF(OR(AND(G691="依頼しなかった",J691&lt;&gt;"未依頼"),AND(G691="依頼した",OR(F691="",J691="未依頼"))),"要確認：依頼と回答の矛盾",IF(OR(AND(ISNUMBER(C691),ISNUMBER(D691),D691&lt;C691),AND(ISNUMBER(E691),E691&lt;0)),"要確認：必要時間・隻数",IF(OR(P691="未確認",G691="未確認",J691="未確認"),"要確認：未確認を含む","確認済")))))</f>
        <v/>
      </c>
    </row>
    <row r="692" spans="1:19" ht="24.95" customHeight="1" x14ac:dyDescent="0.2">
      <c r="A692" s="20"/>
      <c r="B692" s="7"/>
      <c r="C692" s="23"/>
      <c r="D692" s="23"/>
      <c r="E692" s="7"/>
      <c r="F692" s="7"/>
      <c r="G692" s="7"/>
      <c r="H692" s="23"/>
      <c r="I692" s="23"/>
      <c r="J692" s="7"/>
      <c r="K692" s="7"/>
      <c r="L692" s="7"/>
      <c r="M692" s="7"/>
      <c r="N692" s="7"/>
      <c r="O692" s="7"/>
      <c r="P692" s="7"/>
      <c r="Q692" s="7"/>
      <c r="R692" s="10" t="str">
        <f>IF(B692="","",IF(ISNUMBER(A692),YEAR(A692)-IF(MONTH(A692)&lt;4,1,0),""))</f>
        <v/>
      </c>
      <c r="S692" s="10" t="str">
        <f>IF(B692="","",IF(OR(NOT(ISNUMBER(A692)),G692="",J692="",O692="",P692="",N692=""),"要確認：基本項目不足",IF(OR(AND(G692="依頼しなかった",J692&lt;&gt;"未依頼"),AND(G692="依頼した",OR(F692="",J692="未依頼"))),"要確認：依頼と回答の矛盾",IF(OR(AND(ISNUMBER(C692),ISNUMBER(D692),D692&lt;C692),AND(ISNUMBER(E692),E692&lt;0)),"要確認：必要時間・隻数",IF(OR(P692="未確認",G692="未確認",J692="未確認"),"要確認：未確認を含む","確認済")))))</f>
        <v/>
      </c>
    </row>
    <row r="693" spans="1:19" ht="24.95" customHeight="1" x14ac:dyDescent="0.2">
      <c r="A693" s="20"/>
      <c r="B693" s="7"/>
      <c r="C693" s="23"/>
      <c r="D693" s="23"/>
      <c r="E693" s="7"/>
      <c r="F693" s="7"/>
      <c r="G693" s="7"/>
      <c r="H693" s="23"/>
      <c r="I693" s="23"/>
      <c r="J693" s="7"/>
      <c r="K693" s="7"/>
      <c r="L693" s="7"/>
      <c r="M693" s="7"/>
      <c r="N693" s="7"/>
      <c r="O693" s="7"/>
      <c r="P693" s="7"/>
      <c r="Q693" s="7"/>
      <c r="R693" s="10" t="str">
        <f>IF(B693="","",IF(ISNUMBER(A693),YEAR(A693)-IF(MONTH(A693)&lt;4,1,0),""))</f>
        <v/>
      </c>
      <c r="S693" s="10" t="str">
        <f>IF(B693="","",IF(OR(NOT(ISNUMBER(A693)),G693="",J693="",O693="",P693="",N693=""),"要確認：基本項目不足",IF(OR(AND(G693="依頼しなかった",J693&lt;&gt;"未依頼"),AND(G693="依頼した",OR(F693="",J693="未依頼"))),"要確認：依頼と回答の矛盾",IF(OR(AND(ISNUMBER(C693),ISNUMBER(D693),D693&lt;C693),AND(ISNUMBER(E693),E693&lt;0)),"要確認：必要時間・隻数",IF(OR(P693="未確認",G693="未確認",J693="未確認"),"要確認：未確認を含む","確認済")))))</f>
        <v/>
      </c>
    </row>
    <row r="694" spans="1:19" ht="24.95" customHeight="1" x14ac:dyDescent="0.2">
      <c r="A694" s="20"/>
      <c r="B694" s="7"/>
      <c r="C694" s="23"/>
      <c r="D694" s="23"/>
      <c r="E694" s="7"/>
      <c r="F694" s="7"/>
      <c r="G694" s="7"/>
      <c r="H694" s="23"/>
      <c r="I694" s="23"/>
      <c r="J694" s="7"/>
      <c r="K694" s="7"/>
      <c r="L694" s="7"/>
      <c r="M694" s="7"/>
      <c r="N694" s="7"/>
      <c r="O694" s="7"/>
      <c r="P694" s="7"/>
      <c r="Q694" s="7"/>
      <c r="R694" s="10" t="str">
        <f>IF(B694="","",IF(ISNUMBER(A694),YEAR(A694)-IF(MONTH(A694)&lt;4,1,0),""))</f>
        <v/>
      </c>
      <c r="S694" s="10" t="str">
        <f>IF(B694="","",IF(OR(NOT(ISNUMBER(A694)),G694="",J694="",O694="",P694="",N694=""),"要確認：基本項目不足",IF(OR(AND(G694="依頼しなかった",J694&lt;&gt;"未依頼"),AND(G694="依頼した",OR(F694="",J694="未依頼"))),"要確認：依頼と回答の矛盾",IF(OR(AND(ISNUMBER(C694),ISNUMBER(D694),D694&lt;C694),AND(ISNUMBER(E694),E694&lt;0)),"要確認：必要時間・隻数",IF(OR(P694="未確認",G694="未確認",J694="未確認"),"要確認：未確認を含む","確認済")))))</f>
        <v/>
      </c>
    </row>
    <row r="695" spans="1:19" ht="24.95" customHeight="1" x14ac:dyDescent="0.2">
      <c r="A695" s="20"/>
      <c r="B695" s="7"/>
      <c r="C695" s="23"/>
      <c r="D695" s="23"/>
      <c r="E695" s="7"/>
      <c r="F695" s="7"/>
      <c r="G695" s="7"/>
      <c r="H695" s="23"/>
      <c r="I695" s="23"/>
      <c r="J695" s="7"/>
      <c r="K695" s="7"/>
      <c r="L695" s="7"/>
      <c r="M695" s="7"/>
      <c r="N695" s="7"/>
      <c r="O695" s="7"/>
      <c r="P695" s="7"/>
      <c r="Q695" s="7"/>
      <c r="R695" s="10" t="str">
        <f>IF(B695="","",IF(ISNUMBER(A695),YEAR(A695)-IF(MONTH(A695)&lt;4,1,0),""))</f>
        <v/>
      </c>
      <c r="S695" s="10" t="str">
        <f>IF(B695="","",IF(OR(NOT(ISNUMBER(A695)),G695="",J695="",O695="",P695="",N695=""),"要確認：基本項目不足",IF(OR(AND(G695="依頼しなかった",J695&lt;&gt;"未依頼"),AND(G695="依頼した",OR(F695="",J695="未依頼"))),"要確認：依頼と回答の矛盾",IF(OR(AND(ISNUMBER(C695),ISNUMBER(D695),D695&lt;C695),AND(ISNUMBER(E695),E695&lt;0)),"要確認：必要時間・隻数",IF(OR(P695="未確認",G695="未確認",J695="未確認"),"要確認：未確認を含む","確認済")))))</f>
        <v/>
      </c>
    </row>
    <row r="696" spans="1:19" ht="24.95" customHeight="1" x14ac:dyDescent="0.2">
      <c r="A696" s="20"/>
      <c r="B696" s="7"/>
      <c r="C696" s="23"/>
      <c r="D696" s="23"/>
      <c r="E696" s="7"/>
      <c r="F696" s="7"/>
      <c r="G696" s="7"/>
      <c r="H696" s="23"/>
      <c r="I696" s="23"/>
      <c r="J696" s="7"/>
      <c r="K696" s="7"/>
      <c r="L696" s="7"/>
      <c r="M696" s="7"/>
      <c r="N696" s="7"/>
      <c r="O696" s="7"/>
      <c r="P696" s="7"/>
      <c r="Q696" s="7"/>
      <c r="R696" s="10" t="str">
        <f>IF(B696="","",IF(ISNUMBER(A696),YEAR(A696)-IF(MONTH(A696)&lt;4,1,0),""))</f>
        <v/>
      </c>
      <c r="S696" s="10" t="str">
        <f>IF(B696="","",IF(OR(NOT(ISNUMBER(A696)),G696="",J696="",O696="",P696="",N696=""),"要確認：基本項目不足",IF(OR(AND(G696="依頼しなかった",J696&lt;&gt;"未依頼"),AND(G696="依頼した",OR(F696="",J696="未依頼"))),"要確認：依頼と回答の矛盾",IF(OR(AND(ISNUMBER(C696),ISNUMBER(D696),D696&lt;C696),AND(ISNUMBER(E696),E696&lt;0)),"要確認：必要時間・隻数",IF(OR(P696="未確認",G696="未確認",J696="未確認"),"要確認：未確認を含む","確認済")))))</f>
        <v/>
      </c>
    </row>
    <row r="697" spans="1:19" ht="24.95" customHeight="1" x14ac:dyDescent="0.2">
      <c r="A697" s="20"/>
      <c r="B697" s="7"/>
      <c r="C697" s="23"/>
      <c r="D697" s="23"/>
      <c r="E697" s="7"/>
      <c r="F697" s="7"/>
      <c r="G697" s="7"/>
      <c r="H697" s="23"/>
      <c r="I697" s="23"/>
      <c r="J697" s="7"/>
      <c r="K697" s="7"/>
      <c r="L697" s="7"/>
      <c r="M697" s="7"/>
      <c r="N697" s="7"/>
      <c r="O697" s="7"/>
      <c r="P697" s="7"/>
      <c r="Q697" s="7"/>
      <c r="R697" s="10" t="str">
        <f>IF(B697="","",IF(ISNUMBER(A697),YEAR(A697)-IF(MONTH(A697)&lt;4,1,0),""))</f>
        <v/>
      </c>
      <c r="S697" s="10" t="str">
        <f>IF(B697="","",IF(OR(NOT(ISNUMBER(A697)),G697="",J697="",O697="",P697="",N697=""),"要確認：基本項目不足",IF(OR(AND(G697="依頼しなかった",J697&lt;&gt;"未依頼"),AND(G697="依頼した",OR(F697="",J697="未依頼"))),"要確認：依頼と回答の矛盾",IF(OR(AND(ISNUMBER(C697),ISNUMBER(D697),D697&lt;C697),AND(ISNUMBER(E697),E697&lt;0)),"要確認：必要時間・隻数",IF(OR(P697="未確認",G697="未確認",J697="未確認"),"要確認：未確認を含む","確認済")))))</f>
        <v/>
      </c>
    </row>
    <row r="698" spans="1:19" ht="24.95" customHeight="1" x14ac:dyDescent="0.2">
      <c r="A698" s="20"/>
      <c r="B698" s="7"/>
      <c r="C698" s="23"/>
      <c r="D698" s="23"/>
      <c r="E698" s="7"/>
      <c r="F698" s="7"/>
      <c r="G698" s="7"/>
      <c r="H698" s="23"/>
      <c r="I698" s="23"/>
      <c r="J698" s="7"/>
      <c r="K698" s="7"/>
      <c r="L698" s="7"/>
      <c r="M698" s="7"/>
      <c r="N698" s="7"/>
      <c r="O698" s="7"/>
      <c r="P698" s="7"/>
      <c r="Q698" s="7"/>
      <c r="R698" s="10" t="str">
        <f>IF(B698="","",IF(ISNUMBER(A698),YEAR(A698)-IF(MONTH(A698)&lt;4,1,0),""))</f>
        <v/>
      </c>
      <c r="S698" s="10" t="str">
        <f>IF(B698="","",IF(OR(NOT(ISNUMBER(A698)),G698="",J698="",O698="",P698="",N698=""),"要確認：基本項目不足",IF(OR(AND(G698="依頼しなかった",J698&lt;&gt;"未依頼"),AND(G698="依頼した",OR(F698="",J698="未依頼"))),"要確認：依頼と回答の矛盾",IF(OR(AND(ISNUMBER(C698),ISNUMBER(D698),D698&lt;C698),AND(ISNUMBER(E698),E698&lt;0)),"要確認：必要時間・隻数",IF(OR(P698="未確認",G698="未確認",J698="未確認"),"要確認：未確認を含む","確認済")))))</f>
        <v/>
      </c>
    </row>
    <row r="699" spans="1:19" ht="24.95" customHeight="1" x14ac:dyDescent="0.2">
      <c r="A699" s="20"/>
      <c r="B699" s="7"/>
      <c r="C699" s="23"/>
      <c r="D699" s="23"/>
      <c r="E699" s="7"/>
      <c r="F699" s="7"/>
      <c r="G699" s="7"/>
      <c r="H699" s="23"/>
      <c r="I699" s="23"/>
      <c r="J699" s="7"/>
      <c r="K699" s="7"/>
      <c r="L699" s="7"/>
      <c r="M699" s="7"/>
      <c r="N699" s="7"/>
      <c r="O699" s="7"/>
      <c r="P699" s="7"/>
      <c r="Q699" s="7"/>
      <c r="R699" s="10" t="str">
        <f>IF(B699="","",IF(ISNUMBER(A699),YEAR(A699)-IF(MONTH(A699)&lt;4,1,0),""))</f>
        <v/>
      </c>
      <c r="S699" s="10" t="str">
        <f>IF(B699="","",IF(OR(NOT(ISNUMBER(A699)),G699="",J699="",O699="",P699="",N699=""),"要確認：基本項目不足",IF(OR(AND(G699="依頼しなかった",J699&lt;&gt;"未依頼"),AND(G699="依頼した",OR(F699="",J699="未依頼"))),"要確認：依頼と回答の矛盾",IF(OR(AND(ISNUMBER(C699),ISNUMBER(D699),D699&lt;C699),AND(ISNUMBER(E699),E699&lt;0)),"要確認：必要時間・隻数",IF(OR(P699="未確認",G699="未確認",J699="未確認"),"要確認：未確認を含む","確認済")))))</f>
        <v/>
      </c>
    </row>
    <row r="700" spans="1:19" ht="24.95" customHeight="1" x14ac:dyDescent="0.2">
      <c r="A700" s="20"/>
      <c r="B700" s="7"/>
      <c r="C700" s="23"/>
      <c r="D700" s="23"/>
      <c r="E700" s="7"/>
      <c r="F700" s="7"/>
      <c r="G700" s="7"/>
      <c r="H700" s="23"/>
      <c r="I700" s="23"/>
      <c r="J700" s="7"/>
      <c r="K700" s="7"/>
      <c r="L700" s="7"/>
      <c r="M700" s="7"/>
      <c r="N700" s="7"/>
      <c r="O700" s="7"/>
      <c r="P700" s="7"/>
      <c r="Q700" s="7"/>
      <c r="R700" s="10" t="str">
        <f>IF(B700="","",IF(ISNUMBER(A700),YEAR(A700)-IF(MONTH(A700)&lt;4,1,0),""))</f>
        <v/>
      </c>
      <c r="S700" s="10" t="str">
        <f>IF(B700="","",IF(OR(NOT(ISNUMBER(A700)),G700="",J700="",O700="",P700="",N700=""),"要確認：基本項目不足",IF(OR(AND(G700="依頼しなかった",J700&lt;&gt;"未依頼"),AND(G700="依頼した",OR(F700="",J700="未依頼"))),"要確認：依頼と回答の矛盾",IF(OR(AND(ISNUMBER(C700),ISNUMBER(D700),D700&lt;C700),AND(ISNUMBER(E700),E700&lt;0)),"要確認：必要時間・隻数",IF(OR(P700="未確認",G700="未確認",J700="未確認"),"要確認：未確認を含む","確認済")))))</f>
        <v/>
      </c>
    </row>
    <row r="701" spans="1:19" ht="24.95" customHeight="1" x14ac:dyDescent="0.2">
      <c r="A701" s="20"/>
      <c r="B701" s="7"/>
      <c r="C701" s="23"/>
      <c r="D701" s="23"/>
      <c r="E701" s="7"/>
      <c r="F701" s="7"/>
      <c r="G701" s="7"/>
      <c r="H701" s="23"/>
      <c r="I701" s="23"/>
      <c r="J701" s="7"/>
      <c r="K701" s="7"/>
      <c r="L701" s="7"/>
      <c r="M701" s="7"/>
      <c r="N701" s="7"/>
      <c r="O701" s="7"/>
      <c r="P701" s="7"/>
      <c r="Q701" s="7"/>
      <c r="R701" s="10" t="str">
        <f>IF(B701="","",IF(ISNUMBER(A701),YEAR(A701)-IF(MONTH(A701)&lt;4,1,0),""))</f>
        <v/>
      </c>
      <c r="S701" s="10" t="str">
        <f>IF(B701="","",IF(OR(NOT(ISNUMBER(A701)),G701="",J701="",O701="",P701="",N701=""),"要確認：基本項目不足",IF(OR(AND(G701="依頼しなかった",J701&lt;&gt;"未依頼"),AND(G701="依頼した",OR(F701="",J701="未依頼"))),"要確認：依頼と回答の矛盾",IF(OR(AND(ISNUMBER(C701),ISNUMBER(D701),D701&lt;C701),AND(ISNUMBER(E701),E701&lt;0)),"要確認：必要時間・隻数",IF(OR(P701="未確認",G701="未確認",J701="未確認"),"要確認：未確認を含む","確認済")))))</f>
        <v/>
      </c>
    </row>
    <row r="702" spans="1:19" ht="24.95" customHeight="1" x14ac:dyDescent="0.2">
      <c r="A702" s="20"/>
      <c r="B702" s="7"/>
      <c r="C702" s="23"/>
      <c r="D702" s="23"/>
      <c r="E702" s="7"/>
      <c r="F702" s="7"/>
      <c r="G702" s="7"/>
      <c r="H702" s="23"/>
      <c r="I702" s="23"/>
      <c r="J702" s="7"/>
      <c r="K702" s="7"/>
      <c r="L702" s="7"/>
      <c r="M702" s="7"/>
      <c r="N702" s="7"/>
      <c r="O702" s="7"/>
      <c r="P702" s="7"/>
      <c r="Q702" s="7"/>
      <c r="R702" s="10" t="str">
        <f>IF(B702="","",IF(ISNUMBER(A702),YEAR(A702)-IF(MONTH(A702)&lt;4,1,0),""))</f>
        <v/>
      </c>
      <c r="S702" s="10" t="str">
        <f>IF(B702="","",IF(OR(NOT(ISNUMBER(A702)),G702="",J702="",O702="",P702="",N702=""),"要確認：基本項目不足",IF(OR(AND(G702="依頼しなかった",J702&lt;&gt;"未依頼"),AND(G702="依頼した",OR(F702="",J702="未依頼"))),"要確認：依頼と回答の矛盾",IF(OR(AND(ISNUMBER(C702),ISNUMBER(D702),D702&lt;C702),AND(ISNUMBER(E702),E702&lt;0)),"要確認：必要時間・隻数",IF(OR(P702="未確認",G702="未確認",J702="未確認"),"要確認：未確認を含む","確認済")))))</f>
        <v/>
      </c>
    </row>
    <row r="703" spans="1:19" ht="24.95" customHeight="1" x14ac:dyDescent="0.2">
      <c r="A703" s="20"/>
      <c r="B703" s="7"/>
      <c r="C703" s="23"/>
      <c r="D703" s="23"/>
      <c r="E703" s="7"/>
      <c r="F703" s="7"/>
      <c r="G703" s="7"/>
      <c r="H703" s="23"/>
      <c r="I703" s="23"/>
      <c r="J703" s="7"/>
      <c r="K703" s="7"/>
      <c r="L703" s="7"/>
      <c r="M703" s="7"/>
      <c r="N703" s="7"/>
      <c r="O703" s="7"/>
      <c r="P703" s="7"/>
      <c r="Q703" s="7"/>
      <c r="R703" s="10" t="str">
        <f>IF(B703="","",IF(ISNUMBER(A703),YEAR(A703)-IF(MONTH(A703)&lt;4,1,0),""))</f>
        <v/>
      </c>
      <c r="S703" s="10" t="str">
        <f>IF(B703="","",IF(OR(NOT(ISNUMBER(A703)),G703="",J703="",O703="",P703="",N703=""),"要確認：基本項目不足",IF(OR(AND(G703="依頼しなかった",J703&lt;&gt;"未依頼"),AND(G703="依頼した",OR(F703="",J703="未依頼"))),"要確認：依頼と回答の矛盾",IF(OR(AND(ISNUMBER(C703),ISNUMBER(D703),D703&lt;C703),AND(ISNUMBER(E703),E703&lt;0)),"要確認：必要時間・隻数",IF(OR(P703="未確認",G703="未確認",J703="未確認"),"要確認：未確認を含む","確認済")))))</f>
        <v/>
      </c>
    </row>
    <row r="704" spans="1:19" ht="24.95" customHeight="1" x14ac:dyDescent="0.2">
      <c r="A704" s="20"/>
      <c r="B704" s="7"/>
      <c r="C704" s="23"/>
      <c r="D704" s="23"/>
      <c r="E704" s="7"/>
      <c r="F704" s="7"/>
      <c r="G704" s="7"/>
      <c r="H704" s="23"/>
      <c r="I704" s="23"/>
      <c r="J704" s="7"/>
      <c r="K704" s="7"/>
      <c r="L704" s="7"/>
      <c r="M704" s="7"/>
      <c r="N704" s="7"/>
      <c r="O704" s="7"/>
      <c r="P704" s="7"/>
      <c r="Q704" s="7"/>
      <c r="R704" s="10" t="str">
        <f>IF(B704="","",IF(ISNUMBER(A704),YEAR(A704)-IF(MONTH(A704)&lt;4,1,0),""))</f>
        <v/>
      </c>
      <c r="S704" s="10" t="str">
        <f>IF(B704="","",IF(OR(NOT(ISNUMBER(A704)),G704="",J704="",O704="",P704="",N704=""),"要確認：基本項目不足",IF(OR(AND(G704="依頼しなかった",J704&lt;&gt;"未依頼"),AND(G704="依頼した",OR(F704="",J704="未依頼"))),"要確認：依頼と回答の矛盾",IF(OR(AND(ISNUMBER(C704),ISNUMBER(D704),D704&lt;C704),AND(ISNUMBER(E704),E704&lt;0)),"要確認：必要時間・隻数",IF(OR(P704="未確認",G704="未確認",J704="未確認"),"要確認：未確認を含む","確認済")))))</f>
        <v/>
      </c>
    </row>
    <row r="705" spans="1:19" ht="24.95" customHeight="1" x14ac:dyDescent="0.2">
      <c r="A705" s="20"/>
      <c r="B705" s="7"/>
      <c r="C705" s="23"/>
      <c r="D705" s="23"/>
      <c r="E705" s="7"/>
      <c r="F705" s="7"/>
      <c r="G705" s="7"/>
      <c r="H705" s="23"/>
      <c r="I705" s="23"/>
      <c r="J705" s="7"/>
      <c r="K705" s="7"/>
      <c r="L705" s="7"/>
      <c r="M705" s="7"/>
      <c r="N705" s="7"/>
      <c r="O705" s="7"/>
      <c r="P705" s="7"/>
      <c r="Q705" s="7"/>
      <c r="R705" s="10" t="str">
        <f>IF(B705="","",IF(ISNUMBER(A705),YEAR(A705)-IF(MONTH(A705)&lt;4,1,0),""))</f>
        <v/>
      </c>
      <c r="S705" s="10" t="str">
        <f>IF(B705="","",IF(OR(NOT(ISNUMBER(A705)),G705="",J705="",O705="",P705="",N705=""),"要確認：基本項目不足",IF(OR(AND(G705="依頼しなかった",J705&lt;&gt;"未依頼"),AND(G705="依頼した",OR(F705="",J705="未依頼"))),"要確認：依頼と回答の矛盾",IF(OR(AND(ISNUMBER(C705),ISNUMBER(D705),D705&lt;C705),AND(ISNUMBER(E705),E705&lt;0)),"要確認：必要時間・隻数",IF(OR(P705="未確認",G705="未確認",J705="未確認"),"要確認：未確認を含む","確認済")))))</f>
        <v/>
      </c>
    </row>
    <row r="706" spans="1:19" ht="24.95" customHeight="1" x14ac:dyDescent="0.2">
      <c r="A706" s="20"/>
      <c r="B706" s="7"/>
      <c r="C706" s="23"/>
      <c r="D706" s="23"/>
      <c r="E706" s="7"/>
      <c r="F706" s="7"/>
      <c r="G706" s="7"/>
      <c r="H706" s="23"/>
      <c r="I706" s="23"/>
      <c r="J706" s="7"/>
      <c r="K706" s="7"/>
      <c r="L706" s="7"/>
      <c r="M706" s="7"/>
      <c r="N706" s="7"/>
      <c r="O706" s="7"/>
      <c r="P706" s="7"/>
      <c r="Q706" s="7"/>
      <c r="R706" s="10" t="str">
        <f>IF(B706="","",IF(ISNUMBER(A706),YEAR(A706)-IF(MONTH(A706)&lt;4,1,0),""))</f>
        <v/>
      </c>
      <c r="S706" s="10" t="str">
        <f>IF(B706="","",IF(OR(NOT(ISNUMBER(A706)),G706="",J706="",O706="",P706="",N706=""),"要確認：基本項目不足",IF(OR(AND(G706="依頼しなかった",J706&lt;&gt;"未依頼"),AND(G706="依頼した",OR(F706="",J706="未依頼"))),"要確認：依頼と回答の矛盾",IF(OR(AND(ISNUMBER(C706),ISNUMBER(D706),D706&lt;C706),AND(ISNUMBER(E706),E706&lt;0)),"要確認：必要時間・隻数",IF(OR(P706="未確認",G706="未確認",J706="未確認"),"要確認：未確認を含む","確認済")))))</f>
        <v/>
      </c>
    </row>
    <row r="707" spans="1:19" ht="24.95" customHeight="1" x14ac:dyDescent="0.2">
      <c r="A707" s="20"/>
      <c r="B707" s="7"/>
      <c r="C707" s="23"/>
      <c r="D707" s="23"/>
      <c r="E707" s="7"/>
      <c r="F707" s="7"/>
      <c r="G707" s="7"/>
      <c r="H707" s="23"/>
      <c r="I707" s="23"/>
      <c r="J707" s="7"/>
      <c r="K707" s="7"/>
      <c r="L707" s="7"/>
      <c r="M707" s="7"/>
      <c r="N707" s="7"/>
      <c r="O707" s="7"/>
      <c r="P707" s="7"/>
      <c r="Q707" s="7"/>
      <c r="R707" s="10" t="str">
        <f>IF(B707="","",IF(ISNUMBER(A707),YEAR(A707)-IF(MONTH(A707)&lt;4,1,0),""))</f>
        <v/>
      </c>
      <c r="S707" s="10" t="str">
        <f>IF(B707="","",IF(OR(NOT(ISNUMBER(A707)),G707="",J707="",O707="",P707="",N707=""),"要確認：基本項目不足",IF(OR(AND(G707="依頼しなかった",J707&lt;&gt;"未依頼"),AND(G707="依頼した",OR(F707="",J707="未依頼"))),"要確認：依頼と回答の矛盾",IF(OR(AND(ISNUMBER(C707),ISNUMBER(D707),D707&lt;C707),AND(ISNUMBER(E707),E707&lt;0)),"要確認：必要時間・隻数",IF(OR(P707="未確認",G707="未確認",J707="未確認"),"要確認：未確認を含む","確認済")))))</f>
        <v/>
      </c>
    </row>
    <row r="708" spans="1:19" ht="24.95" customHeight="1" x14ac:dyDescent="0.2">
      <c r="A708" s="20"/>
      <c r="B708" s="7"/>
      <c r="C708" s="23"/>
      <c r="D708" s="23"/>
      <c r="E708" s="7"/>
      <c r="F708" s="7"/>
      <c r="G708" s="7"/>
      <c r="H708" s="23"/>
      <c r="I708" s="23"/>
      <c r="J708" s="7"/>
      <c r="K708" s="7"/>
      <c r="L708" s="7"/>
      <c r="M708" s="7"/>
      <c r="N708" s="7"/>
      <c r="O708" s="7"/>
      <c r="P708" s="7"/>
      <c r="Q708" s="7"/>
      <c r="R708" s="10" t="str">
        <f>IF(B708="","",IF(ISNUMBER(A708),YEAR(A708)-IF(MONTH(A708)&lt;4,1,0),""))</f>
        <v/>
      </c>
      <c r="S708" s="10" t="str">
        <f>IF(B708="","",IF(OR(NOT(ISNUMBER(A708)),G708="",J708="",O708="",P708="",N708=""),"要確認：基本項目不足",IF(OR(AND(G708="依頼しなかった",J708&lt;&gt;"未依頼"),AND(G708="依頼した",OR(F708="",J708="未依頼"))),"要確認：依頼と回答の矛盾",IF(OR(AND(ISNUMBER(C708),ISNUMBER(D708),D708&lt;C708),AND(ISNUMBER(E708),E708&lt;0)),"要確認：必要時間・隻数",IF(OR(P708="未確認",G708="未確認",J708="未確認"),"要確認：未確認を含む","確認済")))))</f>
        <v/>
      </c>
    </row>
    <row r="709" spans="1:19" ht="24.95" customHeight="1" x14ac:dyDescent="0.2">
      <c r="A709" s="20"/>
      <c r="B709" s="7"/>
      <c r="C709" s="23"/>
      <c r="D709" s="23"/>
      <c r="E709" s="7"/>
      <c r="F709" s="7"/>
      <c r="G709" s="7"/>
      <c r="H709" s="23"/>
      <c r="I709" s="23"/>
      <c r="J709" s="7"/>
      <c r="K709" s="7"/>
      <c r="L709" s="7"/>
      <c r="M709" s="7"/>
      <c r="N709" s="7"/>
      <c r="O709" s="7"/>
      <c r="P709" s="7"/>
      <c r="Q709" s="7"/>
      <c r="R709" s="10" t="str">
        <f>IF(B709="","",IF(ISNUMBER(A709),YEAR(A709)-IF(MONTH(A709)&lt;4,1,0),""))</f>
        <v/>
      </c>
      <c r="S709" s="10" t="str">
        <f>IF(B709="","",IF(OR(NOT(ISNUMBER(A709)),G709="",J709="",O709="",P709="",N709=""),"要確認：基本項目不足",IF(OR(AND(G709="依頼しなかった",J709&lt;&gt;"未依頼"),AND(G709="依頼した",OR(F709="",J709="未依頼"))),"要確認：依頼と回答の矛盾",IF(OR(AND(ISNUMBER(C709),ISNUMBER(D709),D709&lt;C709),AND(ISNUMBER(E709),E709&lt;0)),"要確認：必要時間・隻数",IF(OR(P709="未確認",G709="未確認",J709="未確認"),"要確認：未確認を含む","確認済")))))</f>
        <v/>
      </c>
    </row>
    <row r="710" spans="1:19" ht="24.95" customHeight="1" x14ac:dyDescent="0.2">
      <c r="A710" s="20"/>
      <c r="B710" s="7"/>
      <c r="C710" s="23"/>
      <c r="D710" s="23"/>
      <c r="E710" s="7"/>
      <c r="F710" s="7"/>
      <c r="G710" s="7"/>
      <c r="H710" s="23"/>
      <c r="I710" s="23"/>
      <c r="J710" s="7"/>
      <c r="K710" s="7"/>
      <c r="L710" s="7"/>
      <c r="M710" s="7"/>
      <c r="N710" s="7"/>
      <c r="O710" s="7"/>
      <c r="P710" s="7"/>
      <c r="Q710" s="7"/>
      <c r="R710" s="10" t="str">
        <f>IF(B710="","",IF(ISNUMBER(A710),YEAR(A710)-IF(MONTH(A710)&lt;4,1,0),""))</f>
        <v/>
      </c>
      <c r="S710" s="10" t="str">
        <f>IF(B710="","",IF(OR(NOT(ISNUMBER(A710)),G710="",J710="",O710="",P710="",N710=""),"要確認：基本項目不足",IF(OR(AND(G710="依頼しなかった",J710&lt;&gt;"未依頼"),AND(G710="依頼した",OR(F710="",J710="未依頼"))),"要確認：依頼と回答の矛盾",IF(OR(AND(ISNUMBER(C710),ISNUMBER(D710),D710&lt;C710),AND(ISNUMBER(E710),E710&lt;0)),"要確認：必要時間・隻数",IF(OR(P710="未確認",G710="未確認",J710="未確認"),"要確認：未確認を含む","確認済")))))</f>
        <v/>
      </c>
    </row>
    <row r="711" spans="1:19" ht="24.95" customHeight="1" x14ac:dyDescent="0.2">
      <c r="A711" s="20"/>
      <c r="B711" s="7"/>
      <c r="C711" s="23"/>
      <c r="D711" s="23"/>
      <c r="E711" s="7"/>
      <c r="F711" s="7"/>
      <c r="G711" s="7"/>
      <c r="H711" s="23"/>
      <c r="I711" s="23"/>
      <c r="J711" s="7"/>
      <c r="K711" s="7"/>
      <c r="L711" s="7"/>
      <c r="M711" s="7"/>
      <c r="N711" s="7"/>
      <c r="O711" s="7"/>
      <c r="P711" s="7"/>
      <c r="Q711" s="7"/>
      <c r="R711" s="10" t="str">
        <f>IF(B711="","",IF(ISNUMBER(A711),YEAR(A711)-IF(MONTH(A711)&lt;4,1,0),""))</f>
        <v/>
      </c>
      <c r="S711" s="10" t="str">
        <f>IF(B711="","",IF(OR(NOT(ISNUMBER(A711)),G711="",J711="",O711="",P711="",N711=""),"要確認：基本項目不足",IF(OR(AND(G711="依頼しなかった",J711&lt;&gt;"未依頼"),AND(G711="依頼した",OR(F711="",J711="未依頼"))),"要確認：依頼と回答の矛盾",IF(OR(AND(ISNUMBER(C711),ISNUMBER(D711),D711&lt;C711),AND(ISNUMBER(E711),E711&lt;0)),"要確認：必要時間・隻数",IF(OR(P711="未確認",G711="未確認",J711="未確認"),"要確認：未確認を含む","確認済")))))</f>
        <v/>
      </c>
    </row>
    <row r="712" spans="1:19" ht="24.95" customHeight="1" x14ac:dyDescent="0.2">
      <c r="A712" s="20"/>
      <c r="B712" s="7"/>
      <c r="C712" s="23"/>
      <c r="D712" s="23"/>
      <c r="E712" s="7"/>
      <c r="F712" s="7"/>
      <c r="G712" s="7"/>
      <c r="H712" s="23"/>
      <c r="I712" s="23"/>
      <c r="J712" s="7"/>
      <c r="K712" s="7"/>
      <c r="L712" s="7"/>
      <c r="M712" s="7"/>
      <c r="N712" s="7"/>
      <c r="O712" s="7"/>
      <c r="P712" s="7"/>
      <c r="Q712" s="7"/>
      <c r="R712" s="10" t="str">
        <f>IF(B712="","",IF(ISNUMBER(A712),YEAR(A712)-IF(MONTH(A712)&lt;4,1,0),""))</f>
        <v/>
      </c>
      <c r="S712" s="10" t="str">
        <f>IF(B712="","",IF(OR(NOT(ISNUMBER(A712)),G712="",J712="",O712="",P712="",N712=""),"要確認：基本項目不足",IF(OR(AND(G712="依頼しなかった",J712&lt;&gt;"未依頼"),AND(G712="依頼した",OR(F712="",J712="未依頼"))),"要確認：依頼と回答の矛盾",IF(OR(AND(ISNUMBER(C712),ISNUMBER(D712),D712&lt;C712),AND(ISNUMBER(E712),E712&lt;0)),"要確認：必要時間・隻数",IF(OR(P712="未確認",G712="未確認",J712="未確認"),"要確認：未確認を含む","確認済")))))</f>
        <v/>
      </c>
    </row>
    <row r="713" spans="1:19" ht="24.95" customHeight="1" x14ac:dyDescent="0.2">
      <c r="A713" s="20"/>
      <c r="B713" s="7"/>
      <c r="C713" s="23"/>
      <c r="D713" s="23"/>
      <c r="E713" s="7"/>
      <c r="F713" s="7"/>
      <c r="G713" s="7"/>
      <c r="H713" s="23"/>
      <c r="I713" s="23"/>
      <c r="J713" s="7"/>
      <c r="K713" s="7"/>
      <c r="L713" s="7"/>
      <c r="M713" s="7"/>
      <c r="N713" s="7"/>
      <c r="O713" s="7"/>
      <c r="P713" s="7"/>
      <c r="Q713" s="7"/>
      <c r="R713" s="10" t="str">
        <f>IF(B713="","",IF(ISNUMBER(A713),YEAR(A713)-IF(MONTH(A713)&lt;4,1,0),""))</f>
        <v/>
      </c>
      <c r="S713" s="10" t="str">
        <f>IF(B713="","",IF(OR(NOT(ISNUMBER(A713)),G713="",J713="",O713="",P713="",N713=""),"要確認：基本項目不足",IF(OR(AND(G713="依頼しなかった",J713&lt;&gt;"未依頼"),AND(G713="依頼した",OR(F713="",J713="未依頼"))),"要確認：依頼と回答の矛盾",IF(OR(AND(ISNUMBER(C713),ISNUMBER(D713),D713&lt;C713),AND(ISNUMBER(E713),E713&lt;0)),"要確認：必要時間・隻数",IF(OR(P713="未確認",G713="未確認",J713="未確認"),"要確認：未確認を含む","確認済")))))</f>
        <v/>
      </c>
    </row>
    <row r="714" spans="1:19" ht="24.95" customHeight="1" x14ac:dyDescent="0.2">
      <c r="A714" s="20"/>
      <c r="B714" s="7"/>
      <c r="C714" s="23"/>
      <c r="D714" s="23"/>
      <c r="E714" s="7"/>
      <c r="F714" s="7"/>
      <c r="G714" s="7"/>
      <c r="H714" s="23"/>
      <c r="I714" s="23"/>
      <c r="J714" s="7"/>
      <c r="K714" s="7"/>
      <c r="L714" s="7"/>
      <c r="M714" s="7"/>
      <c r="N714" s="7"/>
      <c r="O714" s="7"/>
      <c r="P714" s="7"/>
      <c r="Q714" s="7"/>
      <c r="R714" s="10" t="str">
        <f>IF(B714="","",IF(ISNUMBER(A714),YEAR(A714)-IF(MONTH(A714)&lt;4,1,0),""))</f>
        <v/>
      </c>
      <c r="S714" s="10" t="str">
        <f>IF(B714="","",IF(OR(NOT(ISNUMBER(A714)),G714="",J714="",O714="",P714="",N714=""),"要確認：基本項目不足",IF(OR(AND(G714="依頼しなかった",J714&lt;&gt;"未依頼"),AND(G714="依頼した",OR(F714="",J714="未依頼"))),"要確認：依頼と回答の矛盾",IF(OR(AND(ISNUMBER(C714),ISNUMBER(D714),D714&lt;C714),AND(ISNUMBER(E714),E714&lt;0)),"要確認：必要時間・隻数",IF(OR(P714="未確認",G714="未確認",J714="未確認"),"要確認：未確認を含む","確認済")))))</f>
        <v/>
      </c>
    </row>
    <row r="715" spans="1:19" ht="24.95" customHeight="1" x14ac:dyDescent="0.2">
      <c r="A715" s="20"/>
      <c r="B715" s="7"/>
      <c r="C715" s="23"/>
      <c r="D715" s="23"/>
      <c r="E715" s="7"/>
      <c r="F715" s="7"/>
      <c r="G715" s="7"/>
      <c r="H715" s="23"/>
      <c r="I715" s="23"/>
      <c r="J715" s="7"/>
      <c r="K715" s="7"/>
      <c r="L715" s="7"/>
      <c r="M715" s="7"/>
      <c r="N715" s="7"/>
      <c r="O715" s="7"/>
      <c r="P715" s="7"/>
      <c r="Q715" s="7"/>
      <c r="R715" s="10" t="str">
        <f>IF(B715="","",IF(ISNUMBER(A715),YEAR(A715)-IF(MONTH(A715)&lt;4,1,0),""))</f>
        <v/>
      </c>
      <c r="S715" s="10" t="str">
        <f>IF(B715="","",IF(OR(NOT(ISNUMBER(A715)),G715="",J715="",O715="",P715="",N715=""),"要確認：基本項目不足",IF(OR(AND(G715="依頼しなかった",J715&lt;&gt;"未依頼"),AND(G715="依頼した",OR(F715="",J715="未依頼"))),"要確認：依頼と回答の矛盾",IF(OR(AND(ISNUMBER(C715),ISNUMBER(D715),D715&lt;C715),AND(ISNUMBER(E715),E715&lt;0)),"要確認：必要時間・隻数",IF(OR(P715="未確認",G715="未確認",J715="未確認"),"要確認：未確認を含む","確認済")))))</f>
        <v/>
      </c>
    </row>
    <row r="716" spans="1:19" ht="24.95" customHeight="1" x14ac:dyDescent="0.2">
      <c r="A716" s="20"/>
      <c r="B716" s="7"/>
      <c r="C716" s="23"/>
      <c r="D716" s="23"/>
      <c r="E716" s="7"/>
      <c r="F716" s="7"/>
      <c r="G716" s="7"/>
      <c r="H716" s="23"/>
      <c r="I716" s="23"/>
      <c r="J716" s="7"/>
      <c r="K716" s="7"/>
      <c r="L716" s="7"/>
      <c r="M716" s="7"/>
      <c r="N716" s="7"/>
      <c r="O716" s="7"/>
      <c r="P716" s="7"/>
      <c r="Q716" s="7"/>
      <c r="R716" s="10" t="str">
        <f>IF(B716="","",IF(ISNUMBER(A716),YEAR(A716)-IF(MONTH(A716)&lt;4,1,0),""))</f>
        <v/>
      </c>
      <c r="S716" s="10" t="str">
        <f>IF(B716="","",IF(OR(NOT(ISNUMBER(A716)),G716="",J716="",O716="",P716="",N716=""),"要確認：基本項目不足",IF(OR(AND(G716="依頼しなかった",J716&lt;&gt;"未依頼"),AND(G716="依頼した",OR(F716="",J716="未依頼"))),"要確認：依頼と回答の矛盾",IF(OR(AND(ISNUMBER(C716),ISNUMBER(D716),D716&lt;C716),AND(ISNUMBER(E716),E716&lt;0)),"要確認：必要時間・隻数",IF(OR(P716="未確認",G716="未確認",J716="未確認"),"要確認：未確認を含む","確認済")))))</f>
        <v/>
      </c>
    </row>
    <row r="717" spans="1:19" ht="24.95" customHeight="1" x14ac:dyDescent="0.2">
      <c r="A717" s="20"/>
      <c r="B717" s="7"/>
      <c r="C717" s="23"/>
      <c r="D717" s="23"/>
      <c r="E717" s="7"/>
      <c r="F717" s="7"/>
      <c r="G717" s="7"/>
      <c r="H717" s="23"/>
      <c r="I717" s="23"/>
      <c r="J717" s="7"/>
      <c r="K717" s="7"/>
      <c r="L717" s="7"/>
      <c r="M717" s="7"/>
      <c r="N717" s="7"/>
      <c r="O717" s="7"/>
      <c r="P717" s="7"/>
      <c r="Q717" s="7"/>
      <c r="R717" s="10" t="str">
        <f>IF(B717="","",IF(ISNUMBER(A717),YEAR(A717)-IF(MONTH(A717)&lt;4,1,0),""))</f>
        <v/>
      </c>
      <c r="S717" s="10" t="str">
        <f>IF(B717="","",IF(OR(NOT(ISNUMBER(A717)),G717="",J717="",O717="",P717="",N717=""),"要確認：基本項目不足",IF(OR(AND(G717="依頼しなかった",J717&lt;&gt;"未依頼"),AND(G717="依頼した",OR(F717="",J717="未依頼"))),"要確認：依頼と回答の矛盾",IF(OR(AND(ISNUMBER(C717),ISNUMBER(D717),D717&lt;C717),AND(ISNUMBER(E717),E717&lt;0)),"要確認：必要時間・隻数",IF(OR(P717="未確認",G717="未確認",J717="未確認"),"要確認：未確認を含む","確認済")))))</f>
        <v/>
      </c>
    </row>
    <row r="718" spans="1:19" ht="24.95" customHeight="1" x14ac:dyDescent="0.2">
      <c r="A718" s="20"/>
      <c r="B718" s="7"/>
      <c r="C718" s="23"/>
      <c r="D718" s="23"/>
      <c r="E718" s="7"/>
      <c r="F718" s="7"/>
      <c r="G718" s="7"/>
      <c r="H718" s="23"/>
      <c r="I718" s="23"/>
      <c r="J718" s="7"/>
      <c r="K718" s="7"/>
      <c r="L718" s="7"/>
      <c r="M718" s="7"/>
      <c r="N718" s="7"/>
      <c r="O718" s="7"/>
      <c r="P718" s="7"/>
      <c r="Q718" s="7"/>
      <c r="R718" s="10" t="str">
        <f>IF(B718="","",IF(ISNUMBER(A718),YEAR(A718)-IF(MONTH(A718)&lt;4,1,0),""))</f>
        <v/>
      </c>
      <c r="S718" s="10" t="str">
        <f>IF(B718="","",IF(OR(NOT(ISNUMBER(A718)),G718="",J718="",O718="",P718="",N718=""),"要確認：基本項目不足",IF(OR(AND(G718="依頼しなかった",J718&lt;&gt;"未依頼"),AND(G718="依頼した",OR(F718="",J718="未依頼"))),"要確認：依頼と回答の矛盾",IF(OR(AND(ISNUMBER(C718),ISNUMBER(D718),D718&lt;C718),AND(ISNUMBER(E718),E718&lt;0)),"要確認：必要時間・隻数",IF(OR(P718="未確認",G718="未確認",J718="未確認"),"要確認：未確認を含む","確認済")))))</f>
        <v/>
      </c>
    </row>
    <row r="719" spans="1:19" ht="24.95" customHeight="1" x14ac:dyDescent="0.2">
      <c r="A719" s="20"/>
      <c r="B719" s="7"/>
      <c r="C719" s="23"/>
      <c r="D719" s="23"/>
      <c r="E719" s="7"/>
      <c r="F719" s="7"/>
      <c r="G719" s="7"/>
      <c r="H719" s="23"/>
      <c r="I719" s="23"/>
      <c r="J719" s="7"/>
      <c r="K719" s="7"/>
      <c r="L719" s="7"/>
      <c r="M719" s="7"/>
      <c r="N719" s="7"/>
      <c r="O719" s="7"/>
      <c r="P719" s="7"/>
      <c r="Q719" s="7"/>
      <c r="R719" s="10" t="str">
        <f>IF(B719="","",IF(ISNUMBER(A719),YEAR(A719)-IF(MONTH(A719)&lt;4,1,0),""))</f>
        <v/>
      </c>
      <c r="S719" s="10" t="str">
        <f>IF(B719="","",IF(OR(NOT(ISNUMBER(A719)),G719="",J719="",O719="",P719="",N719=""),"要確認：基本項目不足",IF(OR(AND(G719="依頼しなかった",J719&lt;&gt;"未依頼"),AND(G719="依頼した",OR(F719="",J719="未依頼"))),"要確認：依頼と回答の矛盾",IF(OR(AND(ISNUMBER(C719),ISNUMBER(D719),D719&lt;C719),AND(ISNUMBER(E719),E719&lt;0)),"要確認：必要時間・隻数",IF(OR(P719="未確認",G719="未確認",J719="未確認"),"要確認：未確認を含む","確認済")))))</f>
        <v/>
      </c>
    </row>
    <row r="720" spans="1:19" ht="24.95" customHeight="1" x14ac:dyDescent="0.2">
      <c r="A720" s="20"/>
      <c r="B720" s="7"/>
      <c r="C720" s="23"/>
      <c r="D720" s="23"/>
      <c r="E720" s="7"/>
      <c r="F720" s="7"/>
      <c r="G720" s="7"/>
      <c r="H720" s="23"/>
      <c r="I720" s="23"/>
      <c r="J720" s="7"/>
      <c r="K720" s="7"/>
      <c r="L720" s="7"/>
      <c r="M720" s="7"/>
      <c r="N720" s="7"/>
      <c r="O720" s="7"/>
      <c r="P720" s="7"/>
      <c r="Q720" s="7"/>
      <c r="R720" s="10" t="str">
        <f>IF(B720="","",IF(ISNUMBER(A720),YEAR(A720)-IF(MONTH(A720)&lt;4,1,0),""))</f>
        <v/>
      </c>
      <c r="S720" s="10" t="str">
        <f>IF(B720="","",IF(OR(NOT(ISNUMBER(A720)),G720="",J720="",O720="",P720="",N720=""),"要確認：基本項目不足",IF(OR(AND(G720="依頼しなかった",J720&lt;&gt;"未依頼"),AND(G720="依頼した",OR(F720="",J720="未依頼"))),"要確認：依頼と回答の矛盾",IF(OR(AND(ISNUMBER(C720),ISNUMBER(D720),D720&lt;C720),AND(ISNUMBER(E720),E720&lt;0)),"要確認：必要時間・隻数",IF(OR(P720="未確認",G720="未確認",J720="未確認"),"要確認：未確認を含む","確認済")))))</f>
        <v/>
      </c>
    </row>
    <row r="721" spans="1:19" ht="24.95" customHeight="1" x14ac:dyDescent="0.2">
      <c r="A721" s="20"/>
      <c r="B721" s="7"/>
      <c r="C721" s="23"/>
      <c r="D721" s="23"/>
      <c r="E721" s="7"/>
      <c r="F721" s="7"/>
      <c r="G721" s="7"/>
      <c r="H721" s="23"/>
      <c r="I721" s="23"/>
      <c r="J721" s="7"/>
      <c r="K721" s="7"/>
      <c r="L721" s="7"/>
      <c r="M721" s="7"/>
      <c r="N721" s="7"/>
      <c r="O721" s="7"/>
      <c r="P721" s="7"/>
      <c r="Q721" s="7"/>
      <c r="R721" s="10" t="str">
        <f>IF(B721="","",IF(ISNUMBER(A721),YEAR(A721)-IF(MONTH(A721)&lt;4,1,0),""))</f>
        <v/>
      </c>
      <c r="S721" s="10" t="str">
        <f>IF(B721="","",IF(OR(NOT(ISNUMBER(A721)),G721="",J721="",O721="",P721="",N721=""),"要確認：基本項目不足",IF(OR(AND(G721="依頼しなかった",J721&lt;&gt;"未依頼"),AND(G721="依頼した",OR(F721="",J721="未依頼"))),"要確認：依頼と回答の矛盾",IF(OR(AND(ISNUMBER(C721),ISNUMBER(D721),D721&lt;C721),AND(ISNUMBER(E721),E721&lt;0)),"要確認：必要時間・隻数",IF(OR(P721="未確認",G721="未確認",J721="未確認"),"要確認：未確認を含む","確認済")))))</f>
        <v/>
      </c>
    </row>
    <row r="722" spans="1:19" ht="24.95" customHeight="1" x14ac:dyDescent="0.2">
      <c r="A722" s="20"/>
      <c r="B722" s="7"/>
      <c r="C722" s="23"/>
      <c r="D722" s="23"/>
      <c r="E722" s="7"/>
      <c r="F722" s="7"/>
      <c r="G722" s="7"/>
      <c r="H722" s="23"/>
      <c r="I722" s="23"/>
      <c r="J722" s="7"/>
      <c r="K722" s="7"/>
      <c r="L722" s="7"/>
      <c r="M722" s="7"/>
      <c r="N722" s="7"/>
      <c r="O722" s="7"/>
      <c r="P722" s="7"/>
      <c r="Q722" s="7"/>
      <c r="R722" s="10" t="str">
        <f>IF(B722="","",IF(ISNUMBER(A722),YEAR(A722)-IF(MONTH(A722)&lt;4,1,0),""))</f>
        <v/>
      </c>
      <c r="S722" s="10" t="str">
        <f>IF(B722="","",IF(OR(NOT(ISNUMBER(A722)),G722="",J722="",O722="",P722="",N722=""),"要確認：基本項目不足",IF(OR(AND(G722="依頼しなかった",J722&lt;&gt;"未依頼"),AND(G722="依頼した",OR(F722="",J722="未依頼"))),"要確認：依頼と回答の矛盾",IF(OR(AND(ISNUMBER(C722),ISNUMBER(D722),D722&lt;C722),AND(ISNUMBER(E722),E722&lt;0)),"要確認：必要時間・隻数",IF(OR(P722="未確認",G722="未確認",J722="未確認"),"要確認：未確認を含む","確認済")))))</f>
        <v/>
      </c>
    </row>
    <row r="723" spans="1:19" ht="24.95" customHeight="1" x14ac:dyDescent="0.2">
      <c r="A723" s="20"/>
      <c r="B723" s="7"/>
      <c r="C723" s="23"/>
      <c r="D723" s="23"/>
      <c r="E723" s="7"/>
      <c r="F723" s="7"/>
      <c r="G723" s="7"/>
      <c r="H723" s="23"/>
      <c r="I723" s="23"/>
      <c r="J723" s="7"/>
      <c r="K723" s="7"/>
      <c r="L723" s="7"/>
      <c r="M723" s="7"/>
      <c r="N723" s="7"/>
      <c r="O723" s="7"/>
      <c r="P723" s="7"/>
      <c r="Q723" s="7"/>
      <c r="R723" s="10" t="str">
        <f>IF(B723="","",IF(ISNUMBER(A723),YEAR(A723)-IF(MONTH(A723)&lt;4,1,0),""))</f>
        <v/>
      </c>
      <c r="S723" s="10" t="str">
        <f>IF(B723="","",IF(OR(NOT(ISNUMBER(A723)),G723="",J723="",O723="",P723="",N723=""),"要確認：基本項目不足",IF(OR(AND(G723="依頼しなかった",J723&lt;&gt;"未依頼"),AND(G723="依頼した",OR(F723="",J723="未依頼"))),"要確認：依頼と回答の矛盾",IF(OR(AND(ISNUMBER(C723),ISNUMBER(D723),D723&lt;C723),AND(ISNUMBER(E723),E723&lt;0)),"要確認：必要時間・隻数",IF(OR(P723="未確認",G723="未確認",J723="未確認"),"要確認：未確認を含む","確認済")))))</f>
        <v/>
      </c>
    </row>
    <row r="724" spans="1:19" ht="24.95" customHeight="1" x14ac:dyDescent="0.2">
      <c r="A724" s="20"/>
      <c r="B724" s="7"/>
      <c r="C724" s="23"/>
      <c r="D724" s="23"/>
      <c r="E724" s="7"/>
      <c r="F724" s="7"/>
      <c r="G724" s="7"/>
      <c r="H724" s="23"/>
      <c r="I724" s="23"/>
      <c r="J724" s="7"/>
      <c r="K724" s="7"/>
      <c r="L724" s="7"/>
      <c r="M724" s="7"/>
      <c r="N724" s="7"/>
      <c r="O724" s="7"/>
      <c r="P724" s="7"/>
      <c r="Q724" s="7"/>
      <c r="R724" s="10" t="str">
        <f>IF(B724="","",IF(ISNUMBER(A724),YEAR(A724)-IF(MONTH(A724)&lt;4,1,0),""))</f>
        <v/>
      </c>
      <c r="S724" s="10" t="str">
        <f>IF(B724="","",IF(OR(NOT(ISNUMBER(A724)),G724="",J724="",O724="",P724="",N724=""),"要確認：基本項目不足",IF(OR(AND(G724="依頼しなかった",J724&lt;&gt;"未依頼"),AND(G724="依頼した",OR(F724="",J724="未依頼"))),"要確認：依頼と回答の矛盾",IF(OR(AND(ISNUMBER(C724),ISNUMBER(D724),D724&lt;C724),AND(ISNUMBER(E724),E724&lt;0)),"要確認：必要時間・隻数",IF(OR(P724="未確認",G724="未確認",J724="未確認"),"要確認：未確認を含む","確認済")))))</f>
        <v/>
      </c>
    </row>
    <row r="725" spans="1:19" ht="24.95" customHeight="1" x14ac:dyDescent="0.2">
      <c r="A725" s="20"/>
      <c r="B725" s="7"/>
      <c r="C725" s="23"/>
      <c r="D725" s="23"/>
      <c r="E725" s="7"/>
      <c r="F725" s="7"/>
      <c r="G725" s="7"/>
      <c r="H725" s="23"/>
      <c r="I725" s="23"/>
      <c r="J725" s="7"/>
      <c r="K725" s="7"/>
      <c r="L725" s="7"/>
      <c r="M725" s="7"/>
      <c r="N725" s="7"/>
      <c r="O725" s="7"/>
      <c r="P725" s="7"/>
      <c r="Q725" s="7"/>
      <c r="R725" s="10" t="str">
        <f>IF(B725="","",IF(ISNUMBER(A725),YEAR(A725)-IF(MONTH(A725)&lt;4,1,0),""))</f>
        <v/>
      </c>
      <c r="S725" s="10" t="str">
        <f>IF(B725="","",IF(OR(NOT(ISNUMBER(A725)),G725="",J725="",O725="",P725="",N725=""),"要確認：基本項目不足",IF(OR(AND(G725="依頼しなかった",J725&lt;&gt;"未依頼"),AND(G725="依頼した",OR(F725="",J725="未依頼"))),"要確認：依頼と回答の矛盾",IF(OR(AND(ISNUMBER(C725),ISNUMBER(D725),D725&lt;C725),AND(ISNUMBER(E725),E725&lt;0)),"要確認：必要時間・隻数",IF(OR(P725="未確認",G725="未確認",J725="未確認"),"要確認：未確認を含む","確認済")))))</f>
        <v/>
      </c>
    </row>
    <row r="726" spans="1:19" ht="24.95" customHeight="1" x14ac:dyDescent="0.2">
      <c r="A726" s="20"/>
      <c r="B726" s="7"/>
      <c r="C726" s="23"/>
      <c r="D726" s="23"/>
      <c r="E726" s="7"/>
      <c r="F726" s="7"/>
      <c r="G726" s="7"/>
      <c r="H726" s="23"/>
      <c r="I726" s="23"/>
      <c r="J726" s="7"/>
      <c r="K726" s="7"/>
      <c r="L726" s="7"/>
      <c r="M726" s="7"/>
      <c r="N726" s="7"/>
      <c r="O726" s="7"/>
      <c r="P726" s="7"/>
      <c r="Q726" s="7"/>
      <c r="R726" s="10" t="str">
        <f>IF(B726="","",IF(ISNUMBER(A726),YEAR(A726)-IF(MONTH(A726)&lt;4,1,0),""))</f>
        <v/>
      </c>
      <c r="S726" s="10" t="str">
        <f>IF(B726="","",IF(OR(NOT(ISNUMBER(A726)),G726="",J726="",O726="",P726="",N726=""),"要確認：基本項目不足",IF(OR(AND(G726="依頼しなかった",J726&lt;&gt;"未依頼"),AND(G726="依頼した",OR(F726="",J726="未依頼"))),"要確認：依頼と回答の矛盾",IF(OR(AND(ISNUMBER(C726),ISNUMBER(D726),D726&lt;C726),AND(ISNUMBER(E726),E726&lt;0)),"要確認：必要時間・隻数",IF(OR(P726="未確認",G726="未確認",J726="未確認"),"要確認：未確認を含む","確認済")))))</f>
        <v/>
      </c>
    </row>
    <row r="727" spans="1:19" ht="24.95" customHeight="1" x14ac:dyDescent="0.2">
      <c r="A727" s="20"/>
      <c r="B727" s="7"/>
      <c r="C727" s="23"/>
      <c r="D727" s="23"/>
      <c r="E727" s="7"/>
      <c r="F727" s="7"/>
      <c r="G727" s="7"/>
      <c r="H727" s="23"/>
      <c r="I727" s="23"/>
      <c r="J727" s="7"/>
      <c r="K727" s="7"/>
      <c r="L727" s="7"/>
      <c r="M727" s="7"/>
      <c r="N727" s="7"/>
      <c r="O727" s="7"/>
      <c r="P727" s="7"/>
      <c r="Q727" s="7"/>
      <c r="R727" s="10" t="str">
        <f>IF(B727="","",IF(ISNUMBER(A727),YEAR(A727)-IF(MONTH(A727)&lt;4,1,0),""))</f>
        <v/>
      </c>
      <c r="S727" s="10" t="str">
        <f>IF(B727="","",IF(OR(NOT(ISNUMBER(A727)),G727="",J727="",O727="",P727="",N727=""),"要確認：基本項目不足",IF(OR(AND(G727="依頼しなかった",J727&lt;&gt;"未依頼"),AND(G727="依頼した",OR(F727="",J727="未依頼"))),"要確認：依頼と回答の矛盾",IF(OR(AND(ISNUMBER(C727),ISNUMBER(D727),D727&lt;C727),AND(ISNUMBER(E727),E727&lt;0)),"要確認：必要時間・隻数",IF(OR(P727="未確認",G727="未確認",J727="未確認"),"要確認：未確認を含む","確認済")))))</f>
        <v/>
      </c>
    </row>
    <row r="728" spans="1:19" ht="24.95" customHeight="1" x14ac:dyDescent="0.2">
      <c r="A728" s="20"/>
      <c r="B728" s="7"/>
      <c r="C728" s="23"/>
      <c r="D728" s="23"/>
      <c r="E728" s="7"/>
      <c r="F728" s="7"/>
      <c r="G728" s="7"/>
      <c r="H728" s="23"/>
      <c r="I728" s="23"/>
      <c r="J728" s="7"/>
      <c r="K728" s="7"/>
      <c r="L728" s="7"/>
      <c r="M728" s="7"/>
      <c r="N728" s="7"/>
      <c r="O728" s="7"/>
      <c r="P728" s="7"/>
      <c r="Q728" s="7"/>
      <c r="R728" s="10" t="str">
        <f>IF(B728="","",IF(ISNUMBER(A728),YEAR(A728)-IF(MONTH(A728)&lt;4,1,0),""))</f>
        <v/>
      </c>
      <c r="S728" s="10" t="str">
        <f>IF(B728="","",IF(OR(NOT(ISNUMBER(A728)),G728="",J728="",O728="",P728="",N728=""),"要確認：基本項目不足",IF(OR(AND(G728="依頼しなかった",J728&lt;&gt;"未依頼"),AND(G728="依頼した",OR(F728="",J728="未依頼"))),"要確認：依頼と回答の矛盾",IF(OR(AND(ISNUMBER(C728),ISNUMBER(D728),D728&lt;C728),AND(ISNUMBER(E728),E728&lt;0)),"要確認：必要時間・隻数",IF(OR(P728="未確認",G728="未確認",J728="未確認"),"要確認：未確認を含む","確認済")))))</f>
        <v/>
      </c>
    </row>
    <row r="729" spans="1:19" ht="24.95" customHeight="1" x14ac:dyDescent="0.2">
      <c r="A729" s="20"/>
      <c r="B729" s="7"/>
      <c r="C729" s="23"/>
      <c r="D729" s="23"/>
      <c r="E729" s="7"/>
      <c r="F729" s="7"/>
      <c r="G729" s="7"/>
      <c r="H729" s="23"/>
      <c r="I729" s="23"/>
      <c r="J729" s="7"/>
      <c r="K729" s="7"/>
      <c r="L729" s="7"/>
      <c r="M729" s="7"/>
      <c r="N729" s="7"/>
      <c r="O729" s="7"/>
      <c r="P729" s="7"/>
      <c r="Q729" s="7"/>
      <c r="R729" s="10" t="str">
        <f>IF(B729="","",IF(ISNUMBER(A729),YEAR(A729)-IF(MONTH(A729)&lt;4,1,0),""))</f>
        <v/>
      </c>
      <c r="S729" s="10" t="str">
        <f>IF(B729="","",IF(OR(NOT(ISNUMBER(A729)),G729="",J729="",O729="",P729="",N729=""),"要確認：基本項目不足",IF(OR(AND(G729="依頼しなかった",J729&lt;&gt;"未依頼"),AND(G729="依頼した",OR(F729="",J729="未依頼"))),"要確認：依頼と回答の矛盾",IF(OR(AND(ISNUMBER(C729),ISNUMBER(D729),D729&lt;C729),AND(ISNUMBER(E729),E729&lt;0)),"要確認：必要時間・隻数",IF(OR(P729="未確認",G729="未確認",J729="未確認"),"要確認：未確認を含む","確認済")))))</f>
        <v/>
      </c>
    </row>
    <row r="730" spans="1:19" ht="24.95" customHeight="1" x14ac:dyDescent="0.2">
      <c r="A730" s="20"/>
      <c r="B730" s="7"/>
      <c r="C730" s="23"/>
      <c r="D730" s="23"/>
      <c r="E730" s="7"/>
      <c r="F730" s="7"/>
      <c r="G730" s="7"/>
      <c r="H730" s="23"/>
      <c r="I730" s="23"/>
      <c r="J730" s="7"/>
      <c r="K730" s="7"/>
      <c r="L730" s="7"/>
      <c r="M730" s="7"/>
      <c r="N730" s="7"/>
      <c r="O730" s="7"/>
      <c r="P730" s="7"/>
      <c r="Q730" s="7"/>
      <c r="R730" s="10" t="str">
        <f>IF(B730="","",IF(ISNUMBER(A730),YEAR(A730)-IF(MONTH(A730)&lt;4,1,0),""))</f>
        <v/>
      </c>
      <c r="S730" s="10" t="str">
        <f>IF(B730="","",IF(OR(NOT(ISNUMBER(A730)),G730="",J730="",O730="",P730="",N730=""),"要確認：基本項目不足",IF(OR(AND(G730="依頼しなかった",J730&lt;&gt;"未依頼"),AND(G730="依頼した",OR(F730="",J730="未依頼"))),"要確認：依頼と回答の矛盾",IF(OR(AND(ISNUMBER(C730),ISNUMBER(D730),D730&lt;C730),AND(ISNUMBER(E730),E730&lt;0)),"要確認：必要時間・隻数",IF(OR(P730="未確認",G730="未確認",J730="未確認"),"要確認：未確認を含む","確認済")))))</f>
        <v/>
      </c>
    </row>
    <row r="731" spans="1:19" ht="24.95" customHeight="1" x14ac:dyDescent="0.2">
      <c r="A731" s="20"/>
      <c r="B731" s="7"/>
      <c r="C731" s="23"/>
      <c r="D731" s="23"/>
      <c r="E731" s="7"/>
      <c r="F731" s="7"/>
      <c r="G731" s="7"/>
      <c r="H731" s="23"/>
      <c r="I731" s="23"/>
      <c r="J731" s="7"/>
      <c r="K731" s="7"/>
      <c r="L731" s="7"/>
      <c r="M731" s="7"/>
      <c r="N731" s="7"/>
      <c r="O731" s="7"/>
      <c r="P731" s="7"/>
      <c r="Q731" s="7"/>
      <c r="R731" s="10" t="str">
        <f>IF(B731="","",IF(ISNUMBER(A731),YEAR(A731)-IF(MONTH(A731)&lt;4,1,0),""))</f>
        <v/>
      </c>
      <c r="S731" s="10" t="str">
        <f>IF(B731="","",IF(OR(NOT(ISNUMBER(A731)),G731="",J731="",O731="",P731="",N731=""),"要確認：基本項目不足",IF(OR(AND(G731="依頼しなかった",J731&lt;&gt;"未依頼"),AND(G731="依頼した",OR(F731="",J731="未依頼"))),"要確認：依頼と回答の矛盾",IF(OR(AND(ISNUMBER(C731),ISNUMBER(D731),D731&lt;C731),AND(ISNUMBER(E731),E731&lt;0)),"要確認：必要時間・隻数",IF(OR(P731="未確認",G731="未確認",J731="未確認"),"要確認：未確認を含む","確認済")))))</f>
        <v/>
      </c>
    </row>
    <row r="732" spans="1:19" ht="24.95" customHeight="1" x14ac:dyDescent="0.2">
      <c r="A732" s="20"/>
      <c r="B732" s="7"/>
      <c r="C732" s="23"/>
      <c r="D732" s="23"/>
      <c r="E732" s="7"/>
      <c r="F732" s="7"/>
      <c r="G732" s="7"/>
      <c r="H732" s="23"/>
      <c r="I732" s="23"/>
      <c r="J732" s="7"/>
      <c r="K732" s="7"/>
      <c r="L732" s="7"/>
      <c r="M732" s="7"/>
      <c r="N732" s="7"/>
      <c r="O732" s="7"/>
      <c r="P732" s="7"/>
      <c r="Q732" s="7"/>
      <c r="R732" s="10" t="str">
        <f>IF(B732="","",IF(ISNUMBER(A732),YEAR(A732)-IF(MONTH(A732)&lt;4,1,0),""))</f>
        <v/>
      </c>
      <c r="S732" s="10" t="str">
        <f>IF(B732="","",IF(OR(NOT(ISNUMBER(A732)),G732="",J732="",O732="",P732="",N732=""),"要確認：基本項目不足",IF(OR(AND(G732="依頼しなかった",J732&lt;&gt;"未依頼"),AND(G732="依頼した",OR(F732="",J732="未依頼"))),"要確認：依頼と回答の矛盾",IF(OR(AND(ISNUMBER(C732),ISNUMBER(D732),D732&lt;C732),AND(ISNUMBER(E732),E732&lt;0)),"要確認：必要時間・隻数",IF(OR(P732="未確認",G732="未確認",J732="未確認"),"要確認：未確認を含む","確認済")))))</f>
        <v/>
      </c>
    </row>
    <row r="733" spans="1:19" ht="24.95" customHeight="1" x14ac:dyDescent="0.2">
      <c r="A733" s="20"/>
      <c r="B733" s="7"/>
      <c r="C733" s="23"/>
      <c r="D733" s="23"/>
      <c r="E733" s="7"/>
      <c r="F733" s="7"/>
      <c r="G733" s="7"/>
      <c r="H733" s="23"/>
      <c r="I733" s="23"/>
      <c r="J733" s="7"/>
      <c r="K733" s="7"/>
      <c r="L733" s="7"/>
      <c r="M733" s="7"/>
      <c r="N733" s="7"/>
      <c r="O733" s="7"/>
      <c r="P733" s="7"/>
      <c r="Q733" s="7"/>
      <c r="R733" s="10" t="str">
        <f>IF(B733="","",IF(ISNUMBER(A733),YEAR(A733)-IF(MONTH(A733)&lt;4,1,0),""))</f>
        <v/>
      </c>
      <c r="S733" s="10" t="str">
        <f>IF(B733="","",IF(OR(NOT(ISNUMBER(A733)),G733="",J733="",O733="",P733="",N733=""),"要確認：基本項目不足",IF(OR(AND(G733="依頼しなかった",J733&lt;&gt;"未依頼"),AND(G733="依頼した",OR(F733="",J733="未依頼"))),"要確認：依頼と回答の矛盾",IF(OR(AND(ISNUMBER(C733),ISNUMBER(D733),D733&lt;C733),AND(ISNUMBER(E733),E733&lt;0)),"要確認：必要時間・隻数",IF(OR(P733="未確認",G733="未確認",J733="未確認"),"要確認：未確認を含む","確認済")))))</f>
        <v/>
      </c>
    </row>
    <row r="734" spans="1:19" ht="24.95" customHeight="1" x14ac:dyDescent="0.2">
      <c r="A734" s="20"/>
      <c r="B734" s="7"/>
      <c r="C734" s="23"/>
      <c r="D734" s="23"/>
      <c r="E734" s="7"/>
      <c r="F734" s="7"/>
      <c r="G734" s="7"/>
      <c r="H734" s="23"/>
      <c r="I734" s="23"/>
      <c r="J734" s="7"/>
      <c r="K734" s="7"/>
      <c r="L734" s="7"/>
      <c r="M734" s="7"/>
      <c r="N734" s="7"/>
      <c r="O734" s="7"/>
      <c r="P734" s="7"/>
      <c r="Q734" s="7"/>
      <c r="R734" s="10" t="str">
        <f>IF(B734="","",IF(ISNUMBER(A734),YEAR(A734)-IF(MONTH(A734)&lt;4,1,0),""))</f>
        <v/>
      </c>
      <c r="S734" s="10" t="str">
        <f>IF(B734="","",IF(OR(NOT(ISNUMBER(A734)),G734="",J734="",O734="",P734="",N734=""),"要確認：基本項目不足",IF(OR(AND(G734="依頼しなかった",J734&lt;&gt;"未依頼"),AND(G734="依頼した",OR(F734="",J734="未依頼"))),"要確認：依頼と回答の矛盾",IF(OR(AND(ISNUMBER(C734),ISNUMBER(D734),D734&lt;C734),AND(ISNUMBER(E734),E734&lt;0)),"要確認：必要時間・隻数",IF(OR(P734="未確認",G734="未確認",J734="未確認"),"要確認：未確認を含む","確認済")))))</f>
        <v/>
      </c>
    </row>
    <row r="735" spans="1:19" ht="24.95" customHeight="1" x14ac:dyDescent="0.2">
      <c r="A735" s="20"/>
      <c r="B735" s="7"/>
      <c r="C735" s="23"/>
      <c r="D735" s="23"/>
      <c r="E735" s="7"/>
      <c r="F735" s="7"/>
      <c r="G735" s="7"/>
      <c r="H735" s="23"/>
      <c r="I735" s="23"/>
      <c r="J735" s="7"/>
      <c r="K735" s="7"/>
      <c r="L735" s="7"/>
      <c r="M735" s="7"/>
      <c r="N735" s="7"/>
      <c r="O735" s="7"/>
      <c r="P735" s="7"/>
      <c r="Q735" s="7"/>
      <c r="R735" s="10" t="str">
        <f>IF(B735="","",IF(ISNUMBER(A735),YEAR(A735)-IF(MONTH(A735)&lt;4,1,0),""))</f>
        <v/>
      </c>
      <c r="S735" s="10" t="str">
        <f>IF(B735="","",IF(OR(NOT(ISNUMBER(A735)),G735="",J735="",O735="",P735="",N735=""),"要確認：基本項目不足",IF(OR(AND(G735="依頼しなかった",J735&lt;&gt;"未依頼"),AND(G735="依頼した",OR(F735="",J735="未依頼"))),"要確認：依頼と回答の矛盾",IF(OR(AND(ISNUMBER(C735),ISNUMBER(D735),D735&lt;C735),AND(ISNUMBER(E735),E735&lt;0)),"要確認：必要時間・隻数",IF(OR(P735="未確認",G735="未確認",J735="未確認"),"要確認：未確認を含む","確認済")))))</f>
        <v/>
      </c>
    </row>
    <row r="736" spans="1:19" ht="24.95" customHeight="1" x14ac:dyDescent="0.2">
      <c r="A736" s="20"/>
      <c r="B736" s="7"/>
      <c r="C736" s="23"/>
      <c r="D736" s="23"/>
      <c r="E736" s="7"/>
      <c r="F736" s="7"/>
      <c r="G736" s="7"/>
      <c r="H736" s="23"/>
      <c r="I736" s="23"/>
      <c r="J736" s="7"/>
      <c r="K736" s="7"/>
      <c r="L736" s="7"/>
      <c r="M736" s="7"/>
      <c r="N736" s="7"/>
      <c r="O736" s="7"/>
      <c r="P736" s="7"/>
      <c r="Q736" s="7"/>
      <c r="R736" s="10" t="str">
        <f>IF(B736="","",IF(ISNUMBER(A736),YEAR(A736)-IF(MONTH(A736)&lt;4,1,0),""))</f>
        <v/>
      </c>
      <c r="S736" s="10" t="str">
        <f>IF(B736="","",IF(OR(NOT(ISNUMBER(A736)),G736="",J736="",O736="",P736="",N736=""),"要確認：基本項目不足",IF(OR(AND(G736="依頼しなかった",J736&lt;&gt;"未依頼"),AND(G736="依頼した",OR(F736="",J736="未依頼"))),"要確認：依頼と回答の矛盾",IF(OR(AND(ISNUMBER(C736),ISNUMBER(D736),D736&lt;C736),AND(ISNUMBER(E736),E736&lt;0)),"要確認：必要時間・隻数",IF(OR(P736="未確認",G736="未確認",J736="未確認"),"要確認：未確認を含む","確認済")))))</f>
        <v/>
      </c>
    </row>
    <row r="737" spans="1:19" ht="24.95" customHeight="1" x14ac:dyDescent="0.2">
      <c r="A737" s="20"/>
      <c r="B737" s="7"/>
      <c r="C737" s="23"/>
      <c r="D737" s="23"/>
      <c r="E737" s="7"/>
      <c r="F737" s="7"/>
      <c r="G737" s="7"/>
      <c r="H737" s="23"/>
      <c r="I737" s="23"/>
      <c r="J737" s="7"/>
      <c r="K737" s="7"/>
      <c r="L737" s="7"/>
      <c r="M737" s="7"/>
      <c r="N737" s="7"/>
      <c r="O737" s="7"/>
      <c r="P737" s="7"/>
      <c r="Q737" s="7"/>
      <c r="R737" s="10" t="str">
        <f>IF(B737="","",IF(ISNUMBER(A737),YEAR(A737)-IF(MONTH(A737)&lt;4,1,0),""))</f>
        <v/>
      </c>
      <c r="S737" s="10" t="str">
        <f>IF(B737="","",IF(OR(NOT(ISNUMBER(A737)),G737="",J737="",O737="",P737="",N737=""),"要確認：基本項目不足",IF(OR(AND(G737="依頼しなかった",J737&lt;&gt;"未依頼"),AND(G737="依頼した",OR(F737="",J737="未依頼"))),"要確認：依頼と回答の矛盾",IF(OR(AND(ISNUMBER(C737),ISNUMBER(D737),D737&lt;C737),AND(ISNUMBER(E737),E737&lt;0)),"要確認：必要時間・隻数",IF(OR(P737="未確認",G737="未確認",J737="未確認"),"要確認：未確認を含む","確認済")))))</f>
        <v/>
      </c>
    </row>
    <row r="738" spans="1:19" ht="24.95" customHeight="1" x14ac:dyDescent="0.2">
      <c r="A738" s="20"/>
      <c r="B738" s="7"/>
      <c r="C738" s="23"/>
      <c r="D738" s="23"/>
      <c r="E738" s="7"/>
      <c r="F738" s="7"/>
      <c r="G738" s="7"/>
      <c r="H738" s="23"/>
      <c r="I738" s="23"/>
      <c r="J738" s="7"/>
      <c r="K738" s="7"/>
      <c r="L738" s="7"/>
      <c r="M738" s="7"/>
      <c r="N738" s="7"/>
      <c r="O738" s="7"/>
      <c r="P738" s="7"/>
      <c r="Q738" s="7"/>
      <c r="R738" s="10" t="str">
        <f>IF(B738="","",IF(ISNUMBER(A738),YEAR(A738)-IF(MONTH(A738)&lt;4,1,0),""))</f>
        <v/>
      </c>
      <c r="S738" s="10" t="str">
        <f>IF(B738="","",IF(OR(NOT(ISNUMBER(A738)),G738="",J738="",O738="",P738="",N738=""),"要確認：基本項目不足",IF(OR(AND(G738="依頼しなかった",J738&lt;&gt;"未依頼"),AND(G738="依頼した",OR(F738="",J738="未依頼"))),"要確認：依頼と回答の矛盾",IF(OR(AND(ISNUMBER(C738),ISNUMBER(D738),D738&lt;C738),AND(ISNUMBER(E738),E738&lt;0)),"要確認：必要時間・隻数",IF(OR(P738="未確認",G738="未確認",J738="未確認"),"要確認：未確認を含む","確認済")))))</f>
        <v/>
      </c>
    </row>
    <row r="739" spans="1:19" ht="24.95" customHeight="1" x14ac:dyDescent="0.2">
      <c r="A739" s="20"/>
      <c r="B739" s="7"/>
      <c r="C739" s="23"/>
      <c r="D739" s="23"/>
      <c r="E739" s="7"/>
      <c r="F739" s="7"/>
      <c r="G739" s="7"/>
      <c r="H739" s="23"/>
      <c r="I739" s="23"/>
      <c r="J739" s="7"/>
      <c r="K739" s="7"/>
      <c r="L739" s="7"/>
      <c r="M739" s="7"/>
      <c r="N739" s="7"/>
      <c r="O739" s="7"/>
      <c r="P739" s="7"/>
      <c r="Q739" s="7"/>
      <c r="R739" s="10" t="str">
        <f>IF(B739="","",IF(ISNUMBER(A739),YEAR(A739)-IF(MONTH(A739)&lt;4,1,0),""))</f>
        <v/>
      </c>
      <c r="S739" s="10" t="str">
        <f>IF(B739="","",IF(OR(NOT(ISNUMBER(A739)),G739="",J739="",O739="",P739="",N739=""),"要確認：基本項目不足",IF(OR(AND(G739="依頼しなかった",J739&lt;&gt;"未依頼"),AND(G739="依頼した",OR(F739="",J739="未依頼"))),"要確認：依頼と回答の矛盾",IF(OR(AND(ISNUMBER(C739),ISNUMBER(D739),D739&lt;C739),AND(ISNUMBER(E739),E739&lt;0)),"要確認：必要時間・隻数",IF(OR(P739="未確認",G739="未確認",J739="未確認"),"要確認：未確認を含む","確認済")))))</f>
        <v/>
      </c>
    </row>
    <row r="740" spans="1:19" ht="24.95" customHeight="1" x14ac:dyDescent="0.2">
      <c r="A740" s="20"/>
      <c r="B740" s="7"/>
      <c r="C740" s="23"/>
      <c r="D740" s="23"/>
      <c r="E740" s="7"/>
      <c r="F740" s="7"/>
      <c r="G740" s="7"/>
      <c r="H740" s="23"/>
      <c r="I740" s="23"/>
      <c r="J740" s="7"/>
      <c r="K740" s="7"/>
      <c r="L740" s="7"/>
      <c r="M740" s="7"/>
      <c r="N740" s="7"/>
      <c r="O740" s="7"/>
      <c r="P740" s="7"/>
      <c r="Q740" s="7"/>
      <c r="R740" s="10" t="str">
        <f>IF(B740="","",IF(ISNUMBER(A740),YEAR(A740)-IF(MONTH(A740)&lt;4,1,0),""))</f>
        <v/>
      </c>
      <c r="S740" s="10" t="str">
        <f>IF(B740="","",IF(OR(NOT(ISNUMBER(A740)),G740="",J740="",O740="",P740="",N740=""),"要確認：基本項目不足",IF(OR(AND(G740="依頼しなかった",J740&lt;&gt;"未依頼"),AND(G740="依頼した",OR(F740="",J740="未依頼"))),"要確認：依頼と回答の矛盾",IF(OR(AND(ISNUMBER(C740),ISNUMBER(D740),D740&lt;C740),AND(ISNUMBER(E740),E740&lt;0)),"要確認：必要時間・隻数",IF(OR(P740="未確認",G740="未確認",J740="未確認"),"要確認：未確認を含む","確認済")))))</f>
        <v/>
      </c>
    </row>
    <row r="741" spans="1:19" ht="24.95" customHeight="1" x14ac:dyDescent="0.2">
      <c r="A741" s="20"/>
      <c r="B741" s="7"/>
      <c r="C741" s="23"/>
      <c r="D741" s="23"/>
      <c r="E741" s="7"/>
      <c r="F741" s="7"/>
      <c r="G741" s="7"/>
      <c r="H741" s="23"/>
      <c r="I741" s="23"/>
      <c r="J741" s="7"/>
      <c r="K741" s="7"/>
      <c r="L741" s="7"/>
      <c r="M741" s="7"/>
      <c r="N741" s="7"/>
      <c r="O741" s="7"/>
      <c r="P741" s="7"/>
      <c r="Q741" s="7"/>
      <c r="R741" s="10" t="str">
        <f>IF(B741="","",IF(ISNUMBER(A741),YEAR(A741)-IF(MONTH(A741)&lt;4,1,0),""))</f>
        <v/>
      </c>
      <c r="S741" s="10" t="str">
        <f>IF(B741="","",IF(OR(NOT(ISNUMBER(A741)),G741="",J741="",O741="",P741="",N741=""),"要確認：基本項目不足",IF(OR(AND(G741="依頼しなかった",J741&lt;&gt;"未依頼"),AND(G741="依頼した",OR(F741="",J741="未依頼"))),"要確認：依頼と回答の矛盾",IF(OR(AND(ISNUMBER(C741),ISNUMBER(D741),D741&lt;C741),AND(ISNUMBER(E741),E741&lt;0)),"要確認：必要時間・隻数",IF(OR(P741="未確認",G741="未確認",J741="未確認"),"要確認：未確認を含む","確認済")))))</f>
        <v/>
      </c>
    </row>
    <row r="742" spans="1:19" ht="24.95" customHeight="1" x14ac:dyDescent="0.2">
      <c r="A742" s="20"/>
      <c r="B742" s="7"/>
      <c r="C742" s="23"/>
      <c r="D742" s="23"/>
      <c r="E742" s="7"/>
      <c r="F742" s="7"/>
      <c r="G742" s="7"/>
      <c r="H742" s="23"/>
      <c r="I742" s="23"/>
      <c r="J742" s="7"/>
      <c r="K742" s="7"/>
      <c r="L742" s="7"/>
      <c r="M742" s="7"/>
      <c r="N742" s="7"/>
      <c r="O742" s="7"/>
      <c r="P742" s="7"/>
      <c r="Q742" s="7"/>
      <c r="R742" s="10" t="str">
        <f>IF(B742="","",IF(ISNUMBER(A742),YEAR(A742)-IF(MONTH(A742)&lt;4,1,0),""))</f>
        <v/>
      </c>
      <c r="S742" s="10" t="str">
        <f>IF(B742="","",IF(OR(NOT(ISNUMBER(A742)),G742="",J742="",O742="",P742="",N742=""),"要確認：基本項目不足",IF(OR(AND(G742="依頼しなかった",J742&lt;&gt;"未依頼"),AND(G742="依頼した",OR(F742="",J742="未依頼"))),"要確認：依頼と回答の矛盾",IF(OR(AND(ISNUMBER(C742),ISNUMBER(D742),D742&lt;C742),AND(ISNUMBER(E742),E742&lt;0)),"要確認：必要時間・隻数",IF(OR(P742="未確認",G742="未確認",J742="未確認"),"要確認：未確認を含む","確認済")))))</f>
        <v/>
      </c>
    </row>
    <row r="743" spans="1:19" ht="24.95" customHeight="1" x14ac:dyDescent="0.2">
      <c r="A743" s="20"/>
      <c r="B743" s="7"/>
      <c r="C743" s="23"/>
      <c r="D743" s="23"/>
      <c r="E743" s="7"/>
      <c r="F743" s="7"/>
      <c r="G743" s="7"/>
      <c r="H743" s="23"/>
      <c r="I743" s="23"/>
      <c r="J743" s="7"/>
      <c r="K743" s="7"/>
      <c r="L743" s="7"/>
      <c r="M743" s="7"/>
      <c r="N743" s="7"/>
      <c r="O743" s="7"/>
      <c r="P743" s="7"/>
      <c r="Q743" s="7"/>
      <c r="R743" s="10" t="str">
        <f>IF(B743="","",IF(ISNUMBER(A743),YEAR(A743)-IF(MONTH(A743)&lt;4,1,0),""))</f>
        <v/>
      </c>
      <c r="S743" s="10" t="str">
        <f>IF(B743="","",IF(OR(NOT(ISNUMBER(A743)),G743="",J743="",O743="",P743="",N743=""),"要確認：基本項目不足",IF(OR(AND(G743="依頼しなかった",J743&lt;&gt;"未依頼"),AND(G743="依頼した",OR(F743="",J743="未依頼"))),"要確認：依頼と回答の矛盾",IF(OR(AND(ISNUMBER(C743),ISNUMBER(D743),D743&lt;C743),AND(ISNUMBER(E743),E743&lt;0)),"要確認：必要時間・隻数",IF(OR(P743="未確認",G743="未確認",J743="未確認"),"要確認：未確認を含む","確認済")))))</f>
        <v/>
      </c>
    </row>
    <row r="744" spans="1:19" ht="24.95" customHeight="1" x14ac:dyDescent="0.2">
      <c r="A744" s="20"/>
      <c r="B744" s="7"/>
      <c r="C744" s="23"/>
      <c r="D744" s="23"/>
      <c r="E744" s="7"/>
      <c r="F744" s="7"/>
      <c r="G744" s="7"/>
      <c r="H744" s="23"/>
      <c r="I744" s="23"/>
      <c r="J744" s="7"/>
      <c r="K744" s="7"/>
      <c r="L744" s="7"/>
      <c r="M744" s="7"/>
      <c r="N744" s="7"/>
      <c r="O744" s="7"/>
      <c r="P744" s="7"/>
      <c r="Q744" s="7"/>
      <c r="R744" s="10" t="str">
        <f>IF(B744="","",IF(ISNUMBER(A744),YEAR(A744)-IF(MONTH(A744)&lt;4,1,0),""))</f>
        <v/>
      </c>
      <c r="S744" s="10" t="str">
        <f>IF(B744="","",IF(OR(NOT(ISNUMBER(A744)),G744="",J744="",O744="",P744="",N744=""),"要確認：基本項目不足",IF(OR(AND(G744="依頼しなかった",J744&lt;&gt;"未依頼"),AND(G744="依頼した",OR(F744="",J744="未依頼"))),"要確認：依頼と回答の矛盾",IF(OR(AND(ISNUMBER(C744),ISNUMBER(D744),D744&lt;C744),AND(ISNUMBER(E744),E744&lt;0)),"要確認：必要時間・隻数",IF(OR(P744="未確認",G744="未確認",J744="未確認"),"要確認：未確認を含む","確認済")))))</f>
        <v/>
      </c>
    </row>
    <row r="745" spans="1:19" ht="24.95" customHeight="1" x14ac:dyDescent="0.2">
      <c r="A745" s="20"/>
      <c r="B745" s="7"/>
      <c r="C745" s="23"/>
      <c r="D745" s="23"/>
      <c r="E745" s="7"/>
      <c r="F745" s="7"/>
      <c r="G745" s="7"/>
      <c r="H745" s="23"/>
      <c r="I745" s="23"/>
      <c r="J745" s="7"/>
      <c r="K745" s="7"/>
      <c r="L745" s="7"/>
      <c r="M745" s="7"/>
      <c r="N745" s="7"/>
      <c r="O745" s="7"/>
      <c r="P745" s="7"/>
      <c r="Q745" s="7"/>
      <c r="R745" s="10" t="str">
        <f>IF(B745="","",IF(ISNUMBER(A745),YEAR(A745)-IF(MONTH(A745)&lt;4,1,0),""))</f>
        <v/>
      </c>
      <c r="S745" s="10" t="str">
        <f>IF(B745="","",IF(OR(NOT(ISNUMBER(A745)),G745="",J745="",O745="",P745="",N745=""),"要確認：基本項目不足",IF(OR(AND(G745="依頼しなかった",J745&lt;&gt;"未依頼"),AND(G745="依頼した",OR(F745="",J745="未依頼"))),"要確認：依頼と回答の矛盾",IF(OR(AND(ISNUMBER(C745),ISNUMBER(D745),D745&lt;C745),AND(ISNUMBER(E745),E745&lt;0)),"要確認：必要時間・隻数",IF(OR(P745="未確認",G745="未確認",J745="未確認"),"要確認：未確認を含む","確認済")))))</f>
        <v/>
      </c>
    </row>
    <row r="746" spans="1:19" ht="24.95" customHeight="1" x14ac:dyDescent="0.2">
      <c r="A746" s="20"/>
      <c r="B746" s="7"/>
      <c r="C746" s="23"/>
      <c r="D746" s="23"/>
      <c r="E746" s="7"/>
      <c r="F746" s="7"/>
      <c r="G746" s="7"/>
      <c r="H746" s="23"/>
      <c r="I746" s="23"/>
      <c r="J746" s="7"/>
      <c r="K746" s="7"/>
      <c r="L746" s="7"/>
      <c r="M746" s="7"/>
      <c r="N746" s="7"/>
      <c r="O746" s="7"/>
      <c r="P746" s="7"/>
      <c r="Q746" s="7"/>
      <c r="R746" s="10" t="str">
        <f>IF(B746="","",IF(ISNUMBER(A746),YEAR(A746)-IF(MONTH(A746)&lt;4,1,0),""))</f>
        <v/>
      </c>
      <c r="S746" s="10" t="str">
        <f>IF(B746="","",IF(OR(NOT(ISNUMBER(A746)),G746="",J746="",O746="",P746="",N746=""),"要確認：基本項目不足",IF(OR(AND(G746="依頼しなかった",J746&lt;&gt;"未依頼"),AND(G746="依頼した",OR(F746="",J746="未依頼"))),"要確認：依頼と回答の矛盾",IF(OR(AND(ISNUMBER(C746),ISNUMBER(D746),D746&lt;C746),AND(ISNUMBER(E746),E746&lt;0)),"要確認：必要時間・隻数",IF(OR(P746="未確認",G746="未確認",J746="未確認"),"要確認：未確認を含む","確認済")))))</f>
        <v/>
      </c>
    </row>
    <row r="747" spans="1:19" ht="24.95" customHeight="1" x14ac:dyDescent="0.2">
      <c r="A747" s="20"/>
      <c r="B747" s="7"/>
      <c r="C747" s="23"/>
      <c r="D747" s="23"/>
      <c r="E747" s="7"/>
      <c r="F747" s="7"/>
      <c r="G747" s="7"/>
      <c r="H747" s="23"/>
      <c r="I747" s="23"/>
      <c r="J747" s="7"/>
      <c r="K747" s="7"/>
      <c r="L747" s="7"/>
      <c r="M747" s="7"/>
      <c r="N747" s="7"/>
      <c r="O747" s="7"/>
      <c r="P747" s="7"/>
      <c r="Q747" s="7"/>
      <c r="R747" s="10" t="str">
        <f>IF(B747="","",IF(ISNUMBER(A747),YEAR(A747)-IF(MONTH(A747)&lt;4,1,0),""))</f>
        <v/>
      </c>
      <c r="S747" s="10" t="str">
        <f>IF(B747="","",IF(OR(NOT(ISNUMBER(A747)),G747="",J747="",O747="",P747="",N747=""),"要確認：基本項目不足",IF(OR(AND(G747="依頼しなかった",J747&lt;&gt;"未依頼"),AND(G747="依頼した",OR(F747="",J747="未依頼"))),"要確認：依頼と回答の矛盾",IF(OR(AND(ISNUMBER(C747),ISNUMBER(D747),D747&lt;C747),AND(ISNUMBER(E747),E747&lt;0)),"要確認：必要時間・隻数",IF(OR(P747="未確認",G747="未確認",J747="未確認"),"要確認：未確認を含む","確認済")))))</f>
        <v/>
      </c>
    </row>
    <row r="748" spans="1:19" ht="24.95" customHeight="1" x14ac:dyDescent="0.2">
      <c r="A748" s="20"/>
      <c r="B748" s="7"/>
      <c r="C748" s="23"/>
      <c r="D748" s="23"/>
      <c r="E748" s="7"/>
      <c r="F748" s="7"/>
      <c r="G748" s="7"/>
      <c r="H748" s="23"/>
      <c r="I748" s="23"/>
      <c r="J748" s="7"/>
      <c r="K748" s="7"/>
      <c r="L748" s="7"/>
      <c r="M748" s="7"/>
      <c r="N748" s="7"/>
      <c r="O748" s="7"/>
      <c r="P748" s="7"/>
      <c r="Q748" s="7"/>
      <c r="R748" s="10" t="str">
        <f>IF(B748="","",IF(ISNUMBER(A748),YEAR(A748)-IF(MONTH(A748)&lt;4,1,0),""))</f>
        <v/>
      </c>
      <c r="S748" s="10" t="str">
        <f>IF(B748="","",IF(OR(NOT(ISNUMBER(A748)),G748="",J748="",O748="",P748="",N748=""),"要確認：基本項目不足",IF(OR(AND(G748="依頼しなかった",J748&lt;&gt;"未依頼"),AND(G748="依頼した",OR(F748="",J748="未依頼"))),"要確認：依頼と回答の矛盾",IF(OR(AND(ISNUMBER(C748),ISNUMBER(D748),D748&lt;C748),AND(ISNUMBER(E748),E748&lt;0)),"要確認：必要時間・隻数",IF(OR(P748="未確認",G748="未確認",J748="未確認"),"要確認：未確認を含む","確認済")))))</f>
        <v/>
      </c>
    </row>
    <row r="749" spans="1:19" ht="24.95" customHeight="1" x14ac:dyDescent="0.2">
      <c r="A749" s="20"/>
      <c r="B749" s="7"/>
      <c r="C749" s="23"/>
      <c r="D749" s="23"/>
      <c r="E749" s="7"/>
      <c r="F749" s="7"/>
      <c r="G749" s="7"/>
      <c r="H749" s="23"/>
      <c r="I749" s="23"/>
      <c r="J749" s="7"/>
      <c r="K749" s="7"/>
      <c r="L749" s="7"/>
      <c r="M749" s="7"/>
      <c r="N749" s="7"/>
      <c r="O749" s="7"/>
      <c r="P749" s="7"/>
      <c r="Q749" s="7"/>
      <c r="R749" s="10" t="str">
        <f>IF(B749="","",IF(ISNUMBER(A749),YEAR(A749)-IF(MONTH(A749)&lt;4,1,0),""))</f>
        <v/>
      </c>
      <c r="S749" s="10" t="str">
        <f>IF(B749="","",IF(OR(NOT(ISNUMBER(A749)),G749="",J749="",O749="",P749="",N749=""),"要確認：基本項目不足",IF(OR(AND(G749="依頼しなかった",J749&lt;&gt;"未依頼"),AND(G749="依頼した",OR(F749="",J749="未依頼"))),"要確認：依頼と回答の矛盾",IF(OR(AND(ISNUMBER(C749),ISNUMBER(D749),D749&lt;C749),AND(ISNUMBER(E749),E749&lt;0)),"要確認：必要時間・隻数",IF(OR(P749="未確認",G749="未確認",J749="未確認"),"要確認：未確認を含む","確認済")))))</f>
        <v/>
      </c>
    </row>
    <row r="750" spans="1:19" ht="24.95" customHeight="1" x14ac:dyDescent="0.2">
      <c r="A750" s="20"/>
      <c r="B750" s="7"/>
      <c r="C750" s="23"/>
      <c r="D750" s="23"/>
      <c r="E750" s="7"/>
      <c r="F750" s="7"/>
      <c r="G750" s="7"/>
      <c r="H750" s="23"/>
      <c r="I750" s="23"/>
      <c r="J750" s="7"/>
      <c r="K750" s="7"/>
      <c r="L750" s="7"/>
      <c r="M750" s="7"/>
      <c r="N750" s="7"/>
      <c r="O750" s="7"/>
      <c r="P750" s="7"/>
      <c r="Q750" s="7"/>
      <c r="R750" s="10" t="str">
        <f>IF(B750="","",IF(ISNUMBER(A750),YEAR(A750)-IF(MONTH(A750)&lt;4,1,0),""))</f>
        <v/>
      </c>
      <c r="S750" s="10" t="str">
        <f>IF(B750="","",IF(OR(NOT(ISNUMBER(A750)),G750="",J750="",O750="",P750="",N750=""),"要確認：基本項目不足",IF(OR(AND(G750="依頼しなかった",J750&lt;&gt;"未依頼"),AND(G750="依頼した",OR(F750="",J750="未依頼"))),"要確認：依頼と回答の矛盾",IF(OR(AND(ISNUMBER(C750),ISNUMBER(D750),D750&lt;C750),AND(ISNUMBER(E750),E750&lt;0)),"要確認：必要時間・隻数",IF(OR(P750="未確認",G750="未確認",J750="未確認"),"要確認：未確認を含む","確認済")))))</f>
        <v/>
      </c>
    </row>
    <row r="751" spans="1:19" ht="24.95" customHeight="1" x14ac:dyDescent="0.2">
      <c r="A751" s="20"/>
      <c r="B751" s="7"/>
      <c r="C751" s="23"/>
      <c r="D751" s="23"/>
      <c r="E751" s="7"/>
      <c r="F751" s="7"/>
      <c r="G751" s="7"/>
      <c r="H751" s="23"/>
      <c r="I751" s="23"/>
      <c r="J751" s="7"/>
      <c r="K751" s="7"/>
      <c r="L751" s="7"/>
      <c r="M751" s="7"/>
      <c r="N751" s="7"/>
      <c r="O751" s="7"/>
      <c r="P751" s="7"/>
      <c r="Q751" s="7"/>
      <c r="R751" s="10" t="str">
        <f>IF(B751="","",IF(ISNUMBER(A751),YEAR(A751)-IF(MONTH(A751)&lt;4,1,0),""))</f>
        <v/>
      </c>
      <c r="S751" s="10" t="str">
        <f>IF(B751="","",IF(OR(NOT(ISNUMBER(A751)),G751="",J751="",O751="",P751="",N751=""),"要確認：基本項目不足",IF(OR(AND(G751="依頼しなかった",J751&lt;&gt;"未依頼"),AND(G751="依頼した",OR(F751="",J751="未依頼"))),"要確認：依頼と回答の矛盾",IF(OR(AND(ISNUMBER(C751),ISNUMBER(D751),D751&lt;C751),AND(ISNUMBER(E751),E751&lt;0)),"要確認：必要時間・隻数",IF(OR(P751="未確認",G751="未確認",J751="未確認"),"要確認：未確認を含む","確認済")))))</f>
        <v/>
      </c>
    </row>
    <row r="752" spans="1:19" ht="24.95" customHeight="1" x14ac:dyDescent="0.2">
      <c r="A752" s="20"/>
      <c r="B752" s="7"/>
      <c r="C752" s="23"/>
      <c r="D752" s="23"/>
      <c r="E752" s="7"/>
      <c r="F752" s="7"/>
      <c r="G752" s="7"/>
      <c r="H752" s="23"/>
      <c r="I752" s="23"/>
      <c r="J752" s="7"/>
      <c r="K752" s="7"/>
      <c r="L752" s="7"/>
      <c r="M752" s="7"/>
      <c r="N752" s="7"/>
      <c r="O752" s="7"/>
      <c r="P752" s="7"/>
      <c r="Q752" s="7"/>
      <c r="R752" s="10" t="str">
        <f>IF(B752="","",IF(ISNUMBER(A752),YEAR(A752)-IF(MONTH(A752)&lt;4,1,0),""))</f>
        <v/>
      </c>
      <c r="S752" s="10" t="str">
        <f>IF(B752="","",IF(OR(NOT(ISNUMBER(A752)),G752="",J752="",O752="",P752="",N752=""),"要確認：基本項目不足",IF(OR(AND(G752="依頼しなかった",J752&lt;&gt;"未依頼"),AND(G752="依頼した",OR(F752="",J752="未依頼"))),"要確認：依頼と回答の矛盾",IF(OR(AND(ISNUMBER(C752),ISNUMBER(D752),D752&lt;C752),AND(ISNUMBER(E752),E752&lt;0)),"要確認：必要時間・隻数",IF(OR(P752="未確認",G752="未確認",J752="未確認"),"要確認：未確認を含む","確認済")))))</f>
        <v/>
      </c>
    </row>
    <row r="753" spans="1:19" ht="24.95" customHeight="1" x14ac:dyDescent="0.2">
      <c r="A753" s="20"/>
      <c r="B753" s="7"/>
      <c r="C753" s="23"/>
      <c r="D753" s="23"/>
      <c r="E753" s="7"/>
      <c r="F753" s="7"/>
      <c r="G753" s="7"/>
      <c r="H753" s="23"/>
      <c r="I753" s="23"/>
      <c r="J753" s="7"/>
      <c r="K753" s="7"/>
      <c r="L753" s="7"/>
      <c r="M753" s="7"/>
      <c r="N753" s="7"/>
      <c r="O753" s="7"/>
      <c r="P753" s="7"/>
      <c r="Q753" s="7"/>
      <c r="R753" s="10" t="str">
        <f>IF(B753="","",IF(ISNUMBER(A753),YEAR(A753)-IF(MONTH(A753)&lt;4,1,0),""))</f>
        <v/>
      </c>
      <c r="S753" s="10" t="str">
        <f>IF(B753="","",IF(OR(NOT(ISNUMBER(A753)),G753="",J753="",O753="",P753="",N753=""),"要確認：基本項目不足",IF(OR(AND(G753="依頼しなかった",J753&lt;&gt;"未依頼"),AND(G753="依頼した",OR(F753="",J753="未依頼"))),"要確認：依頼と回答の矛盾",IF(OR(AND(ISNUMBER(C753),ISNUMBER(D753),D753&lt;C753),AND(ISNUMBER(E753),E753&lt;0)),"要確認：必要時間・隻数",IF(OR(P753="未確認",G753="未確認",J753="未確認"),"要確認：未確認を含む","確認済")))))</f>
        <v/>
      </c>
    </row>
    <row r="754" spans="1:19" ht="24.95" customHeight="1" x14ac:dyDescent="0.2">
      <c r="A754" s="20"/>
      <c r="B754" s="7"/>
      <c r="C754" s="23"/>
      <c r="D754" s="23"/>
      <c r="E754" s="7"/>
      <c r="F754" s="7"/>
      <c r="G754" s="7"/>
      <c r="H754" s="23"/>
      <c r="I754" s="23"/>
      <c r="J754" s="7"/>
      <c r="K754" s="7"/>
      <c r="L754" s="7"/>
      <c r="M754" s="7"/>
      <c r="N754" s="7"/>
      <c r="O754" s="7"/>
      <c r="P754" s="7"/>
      <c r="Q754" s="7"/>
      <c r="R754" s="10" t="str">
        <f>IF(B754="","",IF(ISNUMBER(A754),YEAR(A754)-IF(MONTH(A754)&lt;4,1,0),""))</f>
        <v/>
      </c>
      <c r="S754" s="10" t="str">
        <f>IF(B754="","",IF(OR(NOT(ISNUMBER(A754)),G754="",J754="",O754="",P754="",N754=""),"要確認：基本項目不足",IF(OR(AND(G754="依頼しなかった",J754&lt;&gt;"未依頼"),AND(G754="依頼した",OR(F754="",J754="未依頼"))),"要確認：依頼と回答の矛盾",IF(OR(AND(ISNUMBER(C754),ISNUMBER(D754),D754&lt;C754),AND(ISNUMBER(E754),E754&lt;0)),"要確認：必要時間・隻数",IF(OR(P754="未確認",G754="未確認",J754="未確認"),"要確認：未確認を含む","確認済")))))</f>
        <v/>
      </c>
    </row>
    <row r="755" spans="1:19" ht="24.95" customHeight="1" x14ac:dyDescent="0.2">
      <c r="A755" s="20"/>
      <c r="B755" s="7"/>
      <c r="C755" s="23"/>
      <c r="D755" s="23"/>
      <c r="E755" s="7"/>
      <c r="F755" s="7"/>
      <c r="G755" s="7"/>
      <c r="H755" s="23"/>
      <c r="I755" s="23"/>
      <c r="J755" s="7"/>
      <c r="K755" s="7"/>
      <c r="L755" s="7"/>
      <c r="M755" s="7"/>
      <c r="N755" s="7"/>
      <c r="O755" s="7"/>
      <c r="P755" s="7"/>
      <c r="Q755" s="7"/>
      <c r="R755" s="10" t="str">
        <f>IF(B755="","",IF(ISNUMBER(A755),YEAR(A755)-IF(MONTH(A755)&lt;4,1,0),""))</f>
        <v/>
      </c>
      <c r="S755" s="10" t="str">
        <f>IF(B755="","",IF(OR(NOT(ISNUMBER(A755)),G755="",J755="",O755="",P755="",N755=""),"要確認：基本項目不足",IF(OR(AND(G755="依頼しなかった",J755&lt;&gt;"未依頼"),AND(G755="依頼した",OR(F755="",J755="未依頼"))),"要確認：依頼と回答の矛盾",IF(OR(AND(ISNUMBER(C755),ISNUMBER(D755),D755&lt;C755),AND(ISNUMBER(E755),E755&lt;0)),"要確認：必要時間・隻数",IF(OR(P755="未確認",G755="未確認",J755="未確認"),"要確認：未確認を含む","確認済")))))</f>
        <v/>
      </c>
    </row>
    <row r="756" spans="1:19" ht="24.95" customHeight="1" x14ac:dyDescent="0.2">
      <c r="A756" s="20"/>
      <c r="B756" s="7"/>
      <c r="C756" s="23"/>
      <c r="D756" s="23"/>
      <c r="E756" s="7"/>
      <c r="F756" s="7"/>
      <c r="G756" s="7"/>
      <c r="H756" s="23"/>
      <c r="I756" s="23"/>
      <c r="J756" s="7"/>
      <c r="K756" s="7"/>
      <c r="L756" s="7"/>
      <c r="M756" s="7"/>
      <c r="N756" s="7"/>
      <c r="O756" s="7"/>
      <c r="P756" s="7"/>
      <c r="Q756" s="7"/>
      <c r="R756" s="10" t="str">
        <f>IF(B756="","",IF(ISNUMBER(A756),YEAR(A756)-IF(MONTH(A756)&lt;4,1,0),""))</f>
        <v/>
      </c>
      <c r="S756" s="10" t="str">
        <f>IF(B756="","",IF(OR(NOT(ISNUMBER(A756)),G756="",J756="",O756="",P756="",N756=""),"要確認：基本項目不足",IF(OR(AND(G756="依頼しなかった",J756&lt;&gt;"未依頼"),AND(G756="依頼した",OR(F756="",J756="未依頼"))),"要確認：依頼と回答の矛盾",IF(OR(AND(ISNUMBER(C756),ISNUMBER(D756),D756&lt;C756),AND(ISNUMBER(E756),E756&lt;0)),"要確認：必要時間・隻数",IF(OR(P756="未確認",G756="未確認",J756="未確認"),"要確認：未確認を含む","確認済")))))</f>
        <v/>
      </c>
    </row>
    <row r="757" spans="1:19" ht="24.95" customHeight="1" x14ac:dyDescent="0.2">
      <c r="A757" s="20"/>
      <c r="B757" s="7"/>
      <c r="C757" s="23"/>
      <c r="D757" s="23"/>
      <c r="E757" s="7"/>
      <c r="F757" s="7"/>
      <c r="G757" s="7"/>
      <c r="H757" s="23"/>
      <c r="I757" s="23"/>
      <c r="J757" s="7"/>
      <c r="K757" s="7"/>
      <c r="L757" s="7"/>
      <c r="M757" s="7"/>
      <c r="N757" s="7"/>
      <c r="O757" s="7"/>
      <c r="P757" s="7"/>
      <c r="Q757" s="7"/>
      <c r="R757" s="10" t="str">
        <f>IF(B757="","",IF(ISNUMBER(A757),YEAR(A757)-IF(MONTH(A757)&lt;4,1,0),""))</f>
        <v/>
      </c>
      <c r="S757" s="10" t="str">
        <f>IF(B757="","",IF(OR(NOT(ISNUMBER(A757)),G757="",J757="",O757="",P757="",N757=""),"要確認：基本項目不足",IF(OR(AND(G757="依頼しなかった",J757&lt;&gt;"未依頼"),AND(G757="依頼した",OR(F757="",J757="未依頼"))),"要確認：依頼と回答の矛盾",IF(OR(AND(ISNUMBER(C757),ISNUMBER(D757),D757&lt;C757),AND(ISNUMBER(E757),E757&lt;0)),"要確認：必要時間・隻数",IF(OR(P757="未確認",G757="未確認",J757="未確認"),"要確認：未確認を含む","確認済")))))</f>
        <v/>
      </c>
    </row>
    <row r="758" spans="1:19" ht="24.95" customHeight="1" x14ac:dyDescent="0.2">
      <c r="A758" s="20"/>
      <c r="B758" s="7"/>
      <c r="C758" s="23"/>
      <c r="D758" s="23"/>
      <c r="E758" s="7"/>
      <c r="F758" s="7"/>
      <c r="G758" s="7"/>
      <c r="H758" s="23"/>
      <c r="I758" s="23"/>
      <c r="J758" s="7"/>
      <c r="K758" s="7"/>
      <c r="L758" s="7"/>
      <c r="M758" s="7"/>
      <c r="N758" s="7"/>
      <c r="O758" s="7"/>
      <c r="P758" s="7"/>
      <c r="Q758" s="7"/>
      <c r="R758" s="10" t="str">
        <f>IF(B758="","",IF(ISNUMBER(A758),YEAR(A758)-IF(MONTH(A758)&lt;4,1,0),""))</f>
        <v/>
      </c>
      <c r="S758" s="10" t="str">
        <f>IF(B758="","",IF(OR(NOT(ISNUMBER(A758)),G758="",J758="",O758="",P758="",N758=""),"要確認：基本項目不足",IF(OR(AND(G758="依頼しなかった",J758&lt;&gt;"未依頼"),AND(G758="依頼した",OR(F758="",J758="未依頼"))),"要確認：依頼と回答の矛盾",IF(OR(AND(ISNUMBER(C758),ISNUMBER(D758),D758&lt;C758),AND(ISNUMBER(E758),E758&lt;0)),"要確認：必要時間・隻数",IF(OR(P758="未確認",G758="未確認",J758="未確認"),"要確認：未確認を含む","確認済")))))</f>
        <v/>
      </c>
    </row>
    <row r="759" spans="1:19" ht="24.95" customHeight="1" x14ac:dyDescent="0.2">
      <c r="A759" s="20"/>
      <c r="B759" s="7"/>
      <c r="C759" s="23"/>
      <c r="D759" s="23"/>
      <c r="E759" s="7"/>
      <c r="F759" s="7"/>
      <c r="G759" s="7"/>
      <c r="H759" s="23"/>
      <c r="I759" s="23"/>
      <c r="J759" s="7"/>
      <c r="K759" s="7"/>
      <c r="L759" s="7"/>
      <c r="M759" s="7"/>
      <c r="N759" s="7"/>
      <c r="O759" s="7"/>
      <c r="P759" s="7"/>
      <c r="Q759" s="7"/>
      <c r="R759" s="10" t="str">
        <f>IF(B759="","",IF(ISNUMBER(A759),YEAR(A759)-IF(MONTH(A759)&lt;4,1,0),""))</f>
        <v/>
      </c>
      <c r="S759" s="10" t="str">
        <f>IF(B759="","",IF(OR(NOT(ISNUMBER(A759)),G759="",J759="",O759="",P759="",N759=""),"要確認：基本項目不足",IF(OR(AND(G759="依頼しなかった",J759&lt;&gt;"未依頼"),AND(G759="依頼した",OR(F759="",J759="未依頼"))),"要確認：依頼と回答の矛盾",IF(OR(AND(ISNUMBER(C759),ISNUMBER(D759),D759&lt;C759),AND(ISNUMBER(E759),E759&lt;0)),"要確認：必要時間・隻数",IF(OR(P759="未確認",G759="未確認",J759="未確認"),"要確認：未確認を含む","確認済")))))</f>
        <v/>
      </c>
    </row>
    <row r="760" spans="1:19" ht="24.95" customHeight="1" x14ac:dyDescent="0.2">
      <c r="A760" s="20"/>
      <c r="B760" s="7"/>
      <c r="C760" s="23"/>
      <c r="D760" s="23"/>
      <c r="E760" s="7"/>
      <c r="F760" s="7"/>
      <c r="G760" s="7"/>
      <c r="H760" s="23"/>
      <c r="I760" s="23"/>
      <c r="J760" s="7"/>
      <c r="K760" s="7"/>
      <c r="L760" s="7"/>
      <c r="M760" s="7"/>
      <c r="N760" s="7"/>
      <c r="O760" s="7"/>
      <c r="P760" s="7"/>
      <c r="Q760" s="7"/>
      <c r="R760" s="10" t="str">
        <f>IF(B760="","",IF(ISNUMBER(A760),YEAR(A760)-IF(MONTH(A760)&lt;4,1,0),""))</f>
        <v/>
      </c>
      <c r="S760" s="10" t="str">
        <f>IF(B760="","",IF(OR(NOT(ISNUMBER(A760)),G760="",J760="",O760="",P760="",N760=""),"要確認：基本項目不足",IF(OR(AND(G760="依頼しなかった",J760&lt;&gt;"未依頼"),AND(G760="依頼した",OR(F760="",J760="未依頼"))),"要確認：依頼と回答の矛盾",IF(OR(AND(ISNUMBER(C760),ISNUMBER(D760),D760&lt;C760),AND(ISNUMBER(E760),E760&lt;0)),"要確認：必要時間・隻数",IF(OR(P760="未確認",G760="未確認",J760="未確認"),"要確認：未確認を含む","確認済")))))</f>
        <v/>
      </c>
    </row>
    <row r="761" spans="1:19" ht="24.95" customHeight="1" x14ac:dyDescent="0.2">
      <c r="A761" s="20"/>
      <c r="B761" s="7"/>
      <c r="C761" s="23"/>
      <c r="D761" s="23"/>
      <c r="E761" s="7"/>
      <c r="F761" s="7"/>
      <c r="G761" s="7"/>
      <c r="H761" s="23"/>
      <c r="I761" s="23"/>
      <c r="J761" s="7"/>
      <c r="K761" s="7"/>
      <c r="L761" s="7"/>
      <c r="M761" s="7"/>
      <c r="N761" s="7"/>
      <c r="O761" s="7"/>
      <c r="P761" s="7"/>
      <c r="Q761" s="7"/>
      <c r="R761" s="10" t="str">
        <f>IF(B761="","",IF(ISNUMBER(A761),YEAR(A761)-IF(MONTH(A761)&lt;4,1,0),""))</f>
        <v/>
      </c>
      <c r="S761" s="10" t="str">
        <f>IF(B761="","",IF(OR(NOT(ISNUMBER(A761)),G761="",J761="",O761="",P761="",N761=""),"要確認：基本項目不足",IF(OR(AND(G761="依頼しなかった",J761&lt;&gt;"未依頼"),AND(G761="依頼した",OR(F761="",J761="未依頼"))),"要確認：依頼と回答の矛盾",IF(OR(AND(ISNUMBER(C761),ISNUMBER(D761),D761&lt;C761),AND(ISNUMBER(E761),E761&lt;0)),"要確認：必要時間・隻数",IF(OR(P761="未確認",G761="未確認",J761="未確認"),"要確認：未確認を含む","確認済")))))</f>
        <v/>
      </c>
    </row>
    <row r="762" spans="1:19" ht="24.95" customHeight="1" x14ac:dyDescent="0.2">
      <c r="A762" s="20"/>
      <c r="B762" s="7"/>
      <c r="C762" s="23"/>
      <c r="D762" s="23"/>
      <c r="E762" s="7"/>
      <c r="F762" s="7"/>
      <c r="G762" s="7"/>
      <c r="H762" s="23"/>
      <c r="I762" s="23"/>
      <c r="J762" s="7"/>
      <c r="K762" s="7"/>
      <c r="L762" s="7"/>
      <c r="M762" s="7"/>
      <c r="N762" s="7"/>
      <c r="O762" s="7"/>
      <c r="P762" s="7"/>
      <c r="Q762" s="7"/>
      <c r="R762" s="10" t="str">
        <f>IF(B762="","",IF(ISNUMBER(A762),YEAR(A762)-IF(MONTH(A762)&lt;4,1,0),""))</f>
        <v/>
      </c>
      <c r="S762" s="10" t="str">
        <f>IF(B762="","",IF(OR(NOT(ISNUMBER(A762)),G762="",J762="",O762="",P762="",N762=""),"要確認：基本項目不足",IF(OR(AND(G762="依頼しなかった",J762&lt;&gt;"未依頼"),AND(G762="依頼した",OR(F762="",J762="未依頼"))),"要確認：依頼と回答の矛盾",IF(OR(AND(ISNUMBER(C762),ISNUMBER(D762),D762&lt;C762),AND(ISNUMBER(E762),E762&lt;0)),"要確認：必要時間・隻数",IF(OR(P762="未確認",G762="未確認",J762="未確認"),"要確認：未確認を含む","確認済")))))</f>
        <v/>
      </c>
    </row>
    <row r="763" spans="1:19" ht="24.95" customHeight="1" x14ac:dyDescent="0.2">
      <c r="A763" s="20"/>
      <c r="B763" s="7"/>
      <c r="C763" s="23"/>
      <c r="D763" s="23"/>
      <c r="E763" s="7"/>
      <c r="F763" s="7"/>
      <c r="G763" s="7"/>
      <c r="H763" s="23"/>
      <c r="I763" s="23"/>
      <c r="J763" s="7"/>
      <c r="K763" s="7"/>
      <c r="L763" s="7"/>
      <c r="M763" s="7"/>
      <c r="N763" s="7"/>
      <c r="O763" s="7"/>
      <c r="P763" s="7"/>
      <c r="Q763" s="7"/>
      <c r="R763" s="10" t="str">
        <f>IF(B763="","",IF(ISNUMBER(A763),YEAR(A763)-IF(MONTH(A763)&lt;4,1,0),""))</f>
        <v/>
      </c>
      <c r="S763" s="10" t="str">
        <f>IF(B763="","",IF(OR(NOT(ISNUMBER(A763)),G763="",J763="",O763="",P763="",N763=""),"要確認：基本項目不足",IF(OR(AND(G763="依頼しなかった",J763&lt;&gt;"未依頼"),AND(G763="依頼した",OR(F763="",J763="未依頼"))),"要確認：依頼と回答の矛盾",IF(OR(AND(ISNUMBER(C763),ISNUMBER(D763),D763&lt;C763),AND(ISNUMBER(E763),E763&lt;0)),"要確認：必要時間・隻数",IF(OR(P763="未確認",G763="未確認",J763="未確認"),"要確認：未確認を含む","確認済")))))</f>
        <v/>
      </c>
    </row>
    <row r="764" spans="1:19" ht="24.95" customHeight="1" x14ac:dyDescent="0.2">
      <c r="A764" s="20"/>
      <c r="B764" s="7"/>
      <c r="C764" s="23"/>
      <c r="D764" s="23"/>
      <c r="E764" s="7"/>
      <c r="F764" s="7"/>
      <c r="G764" s="7"/>
      <c r="H764" s="23"/>
      <c r="I764" s="23"/>
      <c r="J764" s="7"/>
      <c r="K764" s="7"/>
      <c r="L764" s="7"/>
      <c r="M764" s="7"/>
      <c r="N764" s="7"/>
      <c r="O764" s="7"/>
      <c r="P764" s="7"/>
      <c r="Q764" s="7"/>
      <c r="R764" s="10" t="str">
        <f>IF(B764="","",IF(ISNUMBER(A764),YEAR(A764)-IF(MONTH(A764)&lt;4,1,0),""))</f>
        <v/>
      </c>
      <c r="S764" s="10" t="str">
        <f>IF(B764="","",IF(OR(NOT(ISNUMBER(A764)),G764="",J764="",O764="",P764="",N764=""),"要確認：基本項目不足",IF(OR(AND(G764="依頼しなかった",J764&lt;&gt;"未依頼"),AND(G764="依頼した",OR(F764="",J764="未依頼"))),"要確認：依頼と回答の矛盾",IF(OR(AND(ISNUMBER(C764),ISNUMBER(D764),D764&lt;C764),AND(ISNUMBER(E764),E764&lt;0)),"要確認：必要時間・隻数",IF(OR(P764="未確認",G764="未確認",J764="未確認"),"要確認：未確認を含む","確認済")))))</f>
        <v/>
      </c>
    </row>
    <row r="765" spans="1:19" ht="24.95" customHeight="1" x14ac:dyDescent="0.2">
      <c r="A765" s="20"/>
      <c r="B765" s="7"/>
      <c r="C765" s="23"/>
      <c r="D765" s="23"/>
      <c r="E765" s="7"/>
      <c r="F765" s="7"/>
      <c r="G765" s="7"/>
      <c r="H765" s="23"/>
      <c r="I765" s="23"/>
      <c r="J765" s="7"/>
      <c r="K765" s="7"/>
      <c r="L765" s="7"/>
      <c r="M765" s="7"/>
      <c r="N765" s="7"/>
      <c r="O765" s="7"/>
      <c r="P765" s="7"/>
      <c r="Q765" s="7"/>
      <c r="R765" s="10" t="str">
        <f>IF(B765="","",IF(ISNUMBER(A765),YEAR(A765)-IF(MONTH(A765)&lt;4,1,0),""))</f>
        <v/>
      </c>
      <c r="S765" s="10" t="str">
        <f>IF(B765="","",IF(OR(NOT(ISNUMBER(A765)),G765="",J765="",O765="",P765="",N765=""),"要確認：基本項目不足",IF(OR(AND(G765="依頼しなかった",J765&lt;&gt;"未依頼"),AND(G765="依頼した",OR(F765="",J765="未依頼"))),"要確認：依頼と回答の矛盾",IF(OR(AND(ISNUMBER(C765),ISNUMBER(D765),D765&lt;C765),AND(ISNUMBER(E765),E765&lt;0)),"要確認：必要時間・隻数",IF(OR(P765="未確認",G765="未確認",J765="未確認"),"要確認：未確認を含む","確認済")))))</f>
        <v/>
      </c>
    </row>
    <row r="766" spans="1:19" ht="24.95" customHeight="1" x14ac:dyDescent="0.2">
      <c r="A766" s="20"/>
      <c r="B766" s="7"/>
      <c r="C766" s="23"/>
      <c r="D766" s="23"/>
      <c r="E766" s="7"/>
      <c r="F766" s="7"/>
      <c r="G766" s="7"/>
      <c r="H766" s="23"/>
      <c r="I766" s="23"/>
      <c r="J766" s="7"/>
      <c r="K766" s="7"/>
      <c r="L766" s="7"/>
      <c r="M766" s="7"/>
      <c r="N766" s="7"/>
      <c r="O766" s="7"/>
      <c r="P766" s="7"/>
      <c r="Q766" s="7"/>
      <c r="R766" s="10" t="str">
        <f>IF(B766="","",IF(ISNUMBER(A766),YEAR(A766)-IF(MONTH(A766)&lt;4,1,0),""))</f>
        <v/>
      </c>
      <c r="S766" s="10" t="str">
        <f>IF(B766="","",IF(OR(NOT(ISNUMBER(A766)),G766="",J766="",O766="",P766="",N766=""),"要確認：基本項目不足",IF(OR(AND(G766="依頼しなかった",J766&lt;&gt;"未依頼"),AND(G766="依頼した",OR(F766="",J766="未依頼"))),"要確認：依頼と回答の矛盾",IF(OR(AND(ISNUMBER(C766),ISNUMBER(D766),D766&lt;C766),AND(ISNUMBER(E766),E766&lt;0)),"要確認：必要時間・隻数",IF(OR(P766="未確認",G766="未確認",J766="未確認"),"要確認：未確認を含む","確認済")))))</f>
        <v/>
      </c>
    </row>
    <row r="767" spans="1:19" ht="24.95" customHeight="1" x14ac:dyDescent="0.2">
      <c r="A767" s="20"/>
      <c r="B767" s="7"/>
      <c r="C767" s="23"/>
      <c r="D767" s="23"/>
      <c r="E767" s="7"/>
      <c r="F767" s="7"/>
      <c r="G767" s="7"/>
      <c r="H767" s="23"/>
      <c r="I767" s="23"/>
      <c r="J767" s="7"/>
      <c r="K767" s="7"/>
      <c r="L767" s="7"/>
      <c r="M767" s="7"/>
      <c r="N767" s="7"/>
      <c r="O767" s="7"/>
      <c r="P767" s="7"/>
      <c r="Q767" s="7"/>
      <c r="R767" s="10" t="str">
        <f>IF(B767="","",IF(ISNUMBER(A767),YEAR(A767)-IF(MONTH(A767)&lt;4,1,0),""))</f>
        <v/>
      </c>
      <c r="S767" s="10" t="str">
        <f>IF(B767="","",IF(OR(NOT(ISNUMBER(A767)),G767="",J767="",O767="",P767="",N767=""),"要確認：基本項目不足",IF(OR(AND(G767="依頼しなかった",J767&lt;&gt;"未依頼"),AND(G767="依頼した",OR(F767="",J767="未依頼"))),"要確認：依頼と回答の矛盾",IF(OR(AND(ISNUMBER(C767),ISNUMBER(D767),D767&lt;C767),AND(ISNUMBER(E767),E767&lt;0)),"要確認：必要時間・隻数",IF(OR(P767="未確認",G767="未確認",J767="未確認"),"要確認：未確認を含む","確認済")))))</f>
        <v/>
      </c>
    </row>
    <row r="768" spans="1:19" ht="24.95" customHeight="1" x14ac:dyDescent="0.2">
      <c r="A768" s="20"/>
      <c r="B768" s="7"/>
      <c r="C768" s="23"/>
      <c r="D768" s="23"/>
      <c r="E768" s="7"/>
      <c r="F768" s="7"/>
      <c r="G768" s="7"/>
      <c r="H768" s="23"/>
      <c r="I768" s="23"/>
      <c r="J768" s="7"/>
      <c r="K768" s="7"/>
      <c r="L768" s="7"/>
      <c r="M768" s="7"/>
      <c r="N768" s="7"/>
      <c r="O768" s="7"/>
      <c r="P768" s="7"/>
      <c r="Q768" s="7"/>
      <c r="R768" s="10" t="str">
        <f>IF(B768="","",IF(ISNUMBER(A768),YEAR(A768)-IF(MONTH(A768)&lt;4,1,0),""))</f>
        <v/>
      </c>
      <c r="S768" s="10" t="str">
        <f>IF(B768="","",IF(OR(NOT(ISNUMBER(A768)),G768="",J768="",O768="",P768="",N768=""),"要確認：基本項目不足",IF(OR(AND(G768="依頼しなかった",J768&lt;&gt;"未依頼"),AND(G768="依頼した",OR(F768="",J768="未依頼"))),"要確認：依頼と回答の矛盾",IF(OR(AND(ISNUMBER(C768),ISNUMBER(D768),D768&lt;C768),AND(ISNUMBER(E768),E768&lt;0)),"要確認：必要時間・隻数",IF(OR(P768="未確認",G768="未確認",J768="未確認"),"要確認：未確認を含む","確認済")))))</f>
        <v/>
      </c>
    </row>
    <row r="769" spans="1:19" ht="24.95" customHeight="1" x14ac:dyDescent="0.2">
      <c r="A769" s="20"/>
      <c r="B769" s="7"/>
      <c r="C769" s="23"/>
      <c r="D769" s="23"/>
      <c r="E769" s="7"/>
      <c r="F769" s="7"/>
      <c r="G769" s="7"/>
      <c r="H769" s="23"/>
      <c r="I769" s="23"/>
      <c r="J769" s="7"/>
      <c r="K769" s="7"/>
      <c r="L769" s="7"/>
      <c r="M769" s="7"/>
      <c r="N769" s="7"/>
      <c r="O769" s="7"/>
      <c r="P769" s="7"/>
      <c r="Q769" s="7"/>
      <c r="R769" s="10" t="str">
        <f>IF(B769="","",IF(ISNUMBER(A769),YEAR(A769)-IF(MONTH(A769)&lt;4,1,0),""))</f>
        <v/>
      </c>
      <c r="S769" s="10" t="str">
        <f>IF(B769="","",IF(OR(NOT(ISNUMBER(A769)),G769="",J769="",O769="",P769="",N769=""),"要確認：基本項目不足",IF(OR(AND(G769="依頼しなかった",J769&lt;&gt;"未依頼"),AND(G769="依頼した",OR(F769="",J769="未依頼"))),"要確認：依頼と回答の矛盾",IF(OR(AND(ISNUMBER(C769),ISNUMBER(D769),D769&lt;C769),AND(ISNUMBER(E769),E769&lt;0)),"要確認：必要時間・隻数",IF(OR(P769="未確認",G769="未確認",J769="未確認"),"要確認：未確認を含む","確認済")))))</f>
        <v/>
      </c>
    </row>
    <row r="770" spans="1:19" ht="24.95" customHeight="1" x14ac:dyDescent="0.2">
      <c r="A770" s="20"/>
      <c r="B770" s="7"/>
      <c r="C770" s="23"/>
      <c r="D770" s="23"/>
      <c r="E770" s="7"/>
      <c r="F770" s="7"/>
      <c r="G770" s="7"/>
      <c r="H770" s="23"/>
      <c r="I770" s="23"/>
      <c r="J770" s="7"/>
      <c r="K770" s="7"/>
      <c r="L770" s="7"/>
      <c r="M770" s="7"/>
      <c r="N770" s="7"/>
      <c r="O770" s="7"/>
      <c r="P770" s="7"/>
      <c r="Q770" s="7"/>
      <c r="R770" s="10" t="str">
        <f>IF(B770="","",IF(ISNUMBER(A770),YEAR(A770)-IF(MONTH(A770)&lt;4,1,0),""))</f>
        <v/>
      </c>
      <c r="S770" s="10" t="str">
        <f>IF(B770="","",IF(OR(NOT(ISNUMBER(A770)),G770="",J770="",O770="",P770="",N770=""),"要確認：基本項目不足",IF(OR(AND(G770="依頼しなかった",J770&lt;&gt;"未依頼"),AND(G770="依頼した",OR(F770="",J770="未依頼"))),"要確認：依頼と回答の矛盾",IF(OR(AND(ISNUMBER(C770),ISNUMBER(D770),D770&lt;C770),AND(ISNUMBER(E770),E770&lt;0)),"要確認：必要時間・隻数",IF(OR(P770="未確認",G770="未確認",J770="未確認"),"要確認：未確認を含む","確認済")))))</f>
        <v/>
      </c>
    </row>
    <row r="771" spans="1:19" ht="24.95" customHeight="1" x14ac:dyDescent="0.2">
      <c r="A771" s="20"/>
      <c r="B771" s="7"/>
      <c r="C771" s="23"/>
      <c r="D771" s="23"/>
      <c r="E771" s="7"/>
      <c r="F771" s="7"/>
      <c r="G771" s="7"/>
      <c r="H771" s="23"/>
      <c r="I771" s="23"/>
      <c r="J771" s="7"/>
      <c r="K771" s="7"/>
      <c r="L771" s="7"/>
      <c r="M771" s="7"/>
      <c r="N771" s="7"/>
      <c r="O771" s="7"/>
      <c r="P771" s="7"/>
      <c r="Q771" s="7"/>
      <c r="R771" s="10" t="str">
        <f>IF(B771="","",IF(ISNUMBER(A771),YEAR(A771)-IF(MONTH(A771)&lt;4,1,0),""))</f>
        <v/>
      </c>
      <c r="S771" s="10" t="str">
        <f>IF(B771="","",IF(OR(NOT(ISNUMBER(A771)),G771="",J771="",O771="",P771="",N771=""),"要確認：基本項目不足",IF(OR(AND(G771="依頼しなかった",J771&lt;&gt;"未依頼"),AND(G771="依頼した",OR(F771="",J771="未依頼"))),"要確認：依頼と回答の矛盾",IF(OR(AND(ISNUMBER(C771),ISNUMBER(D771),D771&lt;C771),AND(ISNUMBER(E771),E771&lt;0)),"要確認：必要時間・隻数",IF(OR(P771="未確認",G771="未確認",J771="未確認"),"要確認：未確認を含む","確認済")))))</f>
        <v/>
      </c>
    </row>
    <row r="772" spans="1:19" ht="24.95" customHeight="1" x14ac:dyDescent="0.2">
      <c r="A772" s="20"/>
      <c r="B772" s="7"/>
      <c r="C772" s="23"/>
      <c r="D772" s="23"/>
      <c r="E772" s="7"/>
      <c r="F772" s="7"/>
      <c r="G772" s="7"/>
      <c r="H772" s="23"/>
      <c r="I772" s="23"/>
      <c r="J772" s="7"/>
      <c r="K772" s="7"/>
      <c r="L772" s="7"/>
      <c r="M772" s="7"/>
      <c r="N772" s="7"/>
      <c r="O772" s="7"/>
      <c r="P772" s="7"/>
      <c r="Q772" s="7"/>
      <c r="R772" s="10" t="str">
        <f>IF(B772="","",IF(ISNUMBER(A772),YEAR(A772)-IF(MONTH(A772)&lt;4,1,0),""))</f>
        <v/>
      </c>
      <c r="S772" s="10" t="str">
        <f>IF(B772="","",IF(OR(NOT(ISNUMBER(A772)),G772="",J772="",O772="",P772="",N772=""),"要確認：基本項目不足",IF(OR(AND(G772="依頼しなかった",J772&lt;&gt;"未依頼"),AND(G772="依頼した",OR(F772="",J772="未依頼"))),"要確認：依頼と回答の矛盾",IF(OR(AND(ISNUMBER(C772),ISNUMBER(D772),D772&lt;C772),AND(ISNUMBER(E772),E772&lt;0)),"要確認：必要時間・隻数",IF(OR(P772="未確認",G772="未確認",J772="未確認"),"要確認：未確認を含む","確認済")))))</f>
        <v/>
      </c>
    </row>
    <row r="773" spans="1:19" ht="24.95" customHeight="1" x14ac:dyDescent="0.2">
      <c r="A773" s="20"/>
      <c r="B773" s="7"/>
      <c r="C773" s="23"/>
      <c r="D773" s="23"/>
      <c r="E773" s="7"/>
      <c r="F773" s="7"/>
      <c r="G773" s="7"/>
      <c r="H773" s="23"/>
      <c r="I773" s="23"/>
      <c r="J773" s="7"/>
      <c r="K773" s="7"/>
      <c r="L773" s="7"/>
      <c r="M773" s="7"/>
      <c r="N773" s="7"/>
      <c r="O773" s="7"/>
      <c r="P773" s="7"/>
      <c r="Q773" s="7"/>
      <c r="R773" s="10" t="str">
        <f>IF(B773="","",IF(ISNUMBER(A773),YEAR(A773)-IF(MONTH(A773)&lt;4,1,0),""))</f>
        <v/>
      </c>
      <c r="S773" s="10" t="str">
        <f>IF(B773="","",IF(OR(NOT(ISNUMBER(A773)),G773="",J773="",O773="",P773="",N773=""),"要確認：基本項目不足",IF(OR(AND(G773="依頼しなかった",J773&lt;&gt;"未依頼"),AND(G773="依頼した",OR(F773="",J773="未依頼"))),"要確認：依頼と回答の矛盾",IF(OR(AND(ISNUMBER(C773),ISNUMBER(D773),D773&lt;C773),AND(ISNUMBER(E773),E773&lt;0)),"要確認：必要時間・隻数",IF(OR(P773="未確認",G773="未確認",J773="未確認"),"要確認：未確認を含む","確認済")))))</f>
        <v/>
      </c>
    </row>
    <row r="774" spans="1:19" ht="24.95" customHeight="1" x14ac:dyDescent="0.2">
      <c r="A774" s="20"/>
      <c r="B774" s="7"/>
      <c r="C774" s="23"/>
      <c r="D774" s="23"/>
      <c r="E774" s="7"/>
      <c r="F774" s="7"/>
      <c r="G774" s="7"/>
      <c r="H774" s="23"/>
      <c r="I774" s="23"/>
      <c r="J774" s="7"/>
      <c r="K774" s="7"/>
      <c r="L774" s="7"/>
      <c r="M774" s="7"/>
      <c r="N774" s="7"/>
      <c r="O774" s="7"/>
      <c r="P774" s="7"/>
      <c r="Q774" s="7"/>
      <c r="R774" s="10" t="str">
        <f>IF(B774="","",IF(ISNUMBER(A774),YEAR(A774)-IF(MONTH(A774)&lt;4,1,0),""))</f>
        <v/>
      </c>
      <c r="S774" s="10" t="str">
        <f>IF(B774="","",IF(OR(NOT(ISNUMBER(A774)),G774="",J774="",O774="",P774="",N774=""),"要確認：基本項目不足",IF(OR(AND(G774="依頼しなかった",J774&lt;&gt;"未依頼"),AND(G774="依頼した",OR(F774="",J774="未依頼"))),"要確認：依頼と回答の矛盾",IF(OR(AND(ISNUMBER(C774),ISNUMBER(D774),D774&lt;C774),AND(ISNUMBER(E774),E774&lt;0)),"要確認：必要時間・隻数",IF(OR(P774="未確認",G774="未確認",J774="未確認"),"要確認：未確認を含む","確認済")))))</f>
        <v/>
      </c>
    </row>
    <row r="775" spans="1:19" ht="24.95" customHeight="1" x14ac:dyDescent="0.2">
      <c r="A775" s="20"/>
      <c r="B775" s="7"/>
      <c r="C775" s="23"/>
      <c r="D775" s="23"/>
      <c r="E775" s="7"/>
      <c r="F775" s="7"/>
      <c r="G775" s="7"/>
      <c r="H775" s="23"/>
      <c r="I775" s="23"/>
      <c r="J775" s="7"/>
      <c r="K775" s="7"/>
      <c r="L775" s="7"/>
      <c r="M775" s="7"/>
      <c r="N775" s="7"/>
      <c r="O775" s="7"/>
      <c r="P775" s="7"/>
      <c r="Q775" s="7"/>
      <c r="R775" s="10" t="str">
        <f>IF(B775="","",IF(ISNUMBER(A775),YEAR(A775)-IF(MONTH(A775)&lt;4,1,0),""))</f>
        <v/>
      </c>
      <c r="S775" s="10" t="str">
        <f>IF(B775="","",IF(OR(NOT(ISNUMBER(A775)),G775="",J775="",O775="",P775="",N775=""),"要確認：基本項目不足",IF(OR(AND(G775="依頼しなかった",J775&lt;&gt;"未依頼"),AND(G775="依頼した",OR(F775="",J775="未依頼"))),"要確認：依頼と回答の矛盾",IF(OR(AND(ISNUMBER(C775),ISNUMBER(D775),D775&lt;C775),AND(ISNUMBER(E775),E775&lt;0)),"要確認：必要時間・隻数",IF(OR(P775="未確認",G775="未確認",J775="未確認"),"要確認：未確認を含む","確認済")))))</f>
        <v/>
      </c>
    </row>
    <row r="776" spans="1:19" ht="24.95" customHeight="1" x14ac:dyDescent="0.2">
      <c r="A776" s="20"/>
      <c r="B776" s="7"/>
      <c r="C776" s="23"/>
      <c r="D776" s="23"/>
      <c r="E776" s="7"/>
      <c r="F776" s="7"/>
      <c r="G776" s="7"/>
      <c r="H776" s="23"/>
      <c r="I776" s="23"/>
      <c r="J776" s="7"/>
      <c r="K776" s="7"/>
      <c r="L776" s="7"/>
      <c r="M776" s="7"/>
      <c r="N776" s="7"/>
      <c r="O776" s="7"/>
      <c r="P776" s="7"/>
      <c r="Q776" s="7"/>
      <c r="R776" s="10" t="str">
        <f>IF(B776="","",IF(ISNUMBER(A776),YEAR(A776)-IF(MONTH(A776)&lt;4,1,0),""))</f>
        <v/>
      </c>
      <c r="S776" s="10" t="str">
        <f>IF(B776="","",IF(OR(NOT(ISNUMBER(A776)),G776="",J776="",O776="",P776="",N776=""),"要確認：基本項目不足",IF(OR(AND(G776="依頼しなかった",J776&lt;&gt;"未依頼"),AND(G776="依頼した",OR(F776="",J776="未依頼"))),"要確認：依頼と回答の矛盾",IF(OR(AND(ISNUMBER(C776),ISNUMBER(D776),D776&lt;C776),AND(ISNUMBER(E776),E776&lt;0)),"要確認：必要時間・隻数",IF(OR(P776="未確認",G776="未確認",J776="未確認"),"要確認：未確認を含む","確認済")))))</f>
        <v/>
      </c>
    </row>
    <row r="777" spans="1:19" ht="24.95" customHeight="1" x14ac:dyDescent="0.2">
      <c r="A777" s="20"/>
      <c r="B777" s="7"/>
      <c r="C777" s="23"/>
      <c r="D777" s="23"/>
      <c r="E777" s="7"/>
      <c r="F777" s="7"/>
      <c r="G777" s="7"/>
      <c r="H777" s="23"/>
      <c r="I777" s="23"/>
      <c r="J777" s="7"/>
      <c r="K777" s="7"/>
      <c r="L777" s="7"/>
      <c r="M777" s="7"/>
      <c r="N777" s="7"/>
      <c r="O777" s="7"/>
      <c r="P777" s="7"/>
      <c r="Q777" s="7"/>
      <c r="R777" s="10" t="str">
        <f>IF(B777="","",IF(ISNUMBER(A777),YEAR(A777)-IF(MONTH(A777)&lt;4,1,0),""))</f>
        <v/>
      </c>
      <c r="S777" s="10" t="str">
        <f>IF(B777="","",IF(OR(NOT(ISNUMBER(A777)),G777="",J777="",O777="",P777="",N777=""),"要確認：基本項目不足",IF(OR(AND(G777="依頼しなかった",J777&lt;&gt;"未依頼"),AND(G777="依頼した",OR(F777="",J777="未依頼"))),"要確認：依頼と回答の矛盾",IF(OR(AND(ISNUMBER(C777),ISNUMBER(D777),D777&lt;C777),AND(ISNUMBER(E777),E777&lt;0)),"要確認：必要時間・隻数",IF(OR(P777="未確認",G777="未確認",J777="未確認"),"要確認：未確認を含む","確認済")))))</f>
        <v/>
      </c>
    </row>
    <row r="778" spans="1:19" ht="24.95" customHeight="1" x14ac:dyDescent="0.2">
      <c r="A778" s="20"/>
      <c r="B778" s="7"/>
      <c r="C778" s="23"/>
      <c r="D778" s="23"/>
      <c r="E778" s="7"/>
      <c r="F778" s="7"/>
      <c r="G778" s="7"/>
      <c r="H778" s="23"/>
      <c r="I778" s="23"/>
      <c r="J778" s="7"/>
      <c r="K778" s="7"/>
      <c r="L778" s="7"/>
      <c r="M778" s="7"/>
      <c r="N778" s="7"/>
      <c r="O778" s="7"/>
      <c r="P778" s="7"/>
      <c r="Q778" s="7"/>
      <c r="R778" s="10" t="str">
        <f>IF(B778="","",IF(ISNUMBER(A778),YEAR(A778)-IF(MONTH(A778)&lt;4,1,0),""))</f>
        <v/>
      </c>
      <c r="S778" s="10" t="str">
        <f>IF(B778="","",IF(OR(NOT(ISNUMBER(A778)),G778="",J778="",O778="",P778="",N778=""),"要確認：基本項目不足",IF(OR(AND(G778="依頼しなかった",J778&lt;&gt;"未依頼"),AND(G778="依頼した",OR(F778="",J778="未依頼"))),"要確認：依頼と回答の矛盾",IF(OR(AND(ISNUMBER(C778),ISNUMBER(D778),D778&lt;C778),AND(ISNUMBER(E778),E778&lt;0)),"要確認：必要時間・隻数",IF(OR(P778="未確認",G778="未確認",J778="未確認"),"要確認：未確認を含む","確認済")))))</f>
        <v/>
      </c>
    </row>
    <row r="779" spans="1:19" ht="24.95" customHeight="1" x14ac:dyDescent="0.2">
      <c r="A779" s="20"/>
      <c r="B779" s="7"/>
      <c r="C779" s="23"/>
      <c r="D779" s="23"/>
      <c r="E779" s="7"/>
      <c r="F779" s="7"/>
      <c r="G779" s="7"/>
      <c r="H779" s="23"/>
      <c r="I779" s="23"/>
      <c r="J779" s="7"/>
      <c r="K779" s="7"/>
      <c r="L779" s="7"/>
      <c r="M779" s="7"/>
      <c r="N779" s="7"/>
      <c r="O779" s="7"/>
      <c r="P779" s="7"/>
      <c r="Q779" s="7"/>
      <c r="R779" s="10" t="str">
        <f>IF(B779="","",IF(ISNUMBER(A779),YEAR(A779)-IF(MONTH(A779)&lt;4,1,0),""))</f>
        <v/>
      </c>
      <c r="S779" s="10" t="str">
        <f>IF(B779="","",IF(OR(NOT(ISNUMBER(A779)),G779="",J779="",O779="",P779="",N779=""),"要確認：基本項目不足",IF(OR(AND(G779="依頼しなかった",J779&lt;&gt;"未依頼"),AND(G779="依頼した",OR(F779="",J779="未依頼"))),"要確認：依頼と回答の矛盾",IF(OR(AND(ISNUMBER(C779),ISNUMBER(D779),D779&lt;C779),AND(ISNUMBER(E779),E779&lt;0)),"要確認：必要時間・隻数",IF(OR(P779="未確認",G779="未確認",J779="未確認"),"要確認：未確認を含む","確認済")))))</f>
        <v/>
      </c>
    </row>
    <row r="780" spans="1:19" ht="24.95" customHeight="1" x14ac:dyDescent="0.2">
      <c r="A780" s="20"/>
      <c r="B780" s="7"/>
      <c r="C780" s="23"/>
      <c r="D780" s="23"/>
      <c r="E780" s="7"/>
      <c r="F780" s="7"/>
      <c r="G780" s="7"/>
      <c r="H780" s="23"/>
      <c r="I780" s="23"/>
      <c r="J780" s="7"/>
      <c r="K780" s="7"/>
      <c r="L780" s="7"/>
      <c r="M780" s="7"/>
      <c r="N780" s="7"/>
      <c r="O780" s="7"/>
      <c r="P780" s="7"/>
      <c r="Q780" s="7"/>
      <c r="R780" s="10" t="str">
        <f>IF(B780="","",IF(ISNUMBER(A780),YEAR(A780)-IF(MONTH(A780)&lt;4,1,0),""))</f>
        <v/>
      </c>
      <c r="S780" s="10" t="str">
        <f>IF(B780="","",IF(OR(NOT(ISNUMBER(A780)),G780="",J780="",O780="",P780="",N780=""),"要確認：基本項目不足",IF(OR(AND(G780="依頼しなかった",J780&lt;&gt;"未依頼"),AND(G780="依頼した",OR(F780="",J780="未依頼"))),"要確認：依頼と回答の矛盾",IF(OR(AND(ISNUMBER(C780),ISNUMBER(D780),D780&lt;C780),AND(ISNUMBER(E780),E780&lt;0)),"要確認：必要時間・隻数",IF(OR(P780="未確認",G780="未確認",J780="未確認"),"要確認：未確認を含む","確認済")))))</f>
        <v/>
      </c>
    </row>
    <row r="781" spans="1:19" ht="24.95" customHeight="1" x14ac:dyDescent="0.2">
      <c r="A781" s="20"/>
      <c r="B781" s="7"/>
      <c r="C781" s="23"/>
      <c r="D781" s="23"/>
      <c r="E781" s="7"/>
      <c r="F781" s="7"/>
      <c r="G781" s="7"/>
      <c r="H781" s="23"/>
      <c r="I781" s="23"/>
      <c r="J781" s="7"/>
      <c r="K781" s="7"/>
      <c r="L781" s="7"/>
      <c r="M781" s="7"/>
      <c r="N781" s="7"/>
      <c r="O781" s="7"/>
      <c r="P781" s="7"/>
      <c r="Q781" s="7"/>
      <c r="R781" s="10" t="str">
        <f>IF(B781="","",IF(ISNUMBER(A781),YEAR(A781)-IF(MONTH(A781)&lt;4,1,0),""))</f>
        <v/>
      </c>
      <c r="S781" s="10" t="str">
        <f>IF(B781="","",IF(OR(NOT(ISNUMBER(A781)),G781="",J781="",O781="",P781="",N781=""),"要確認：基本項目不足",IF(OR(AND(G781="依頼しなかった",J781&lt;&gt;"未依頼"),AND(G781="依頼した",OR(F781="",J781="未依頼"))),"要確認：依頼と回答の矛盾",IF(OR(AND(ISNUMBER(C781),ISNUMBER(D781),D781&lt;C781),AND(ISNUMBER(E781),E781&lt;0)),"要確認：必要時間・隻数",IF(OR(P781="未確認",G781="未確認",J781="未確認"),"要確認：未確認を含む","確認済")))))</f>
        <v/>
      </c>
    </row>
    <row r="782" spans="1:19" ht="24.95" customHeight="1" x14ac:dyDescent="0.2">
      <c r="A782" s="20"/>
      <c r="B782" s="7"/>
      <c r="C782" s="23"/>
      <c r="D782" s="23"/>
      <c r="E782" s="7"/>
      <c r="F782" s="7"/>
      <c r="G782" s="7"/>
      <c r="H782" s="23"/>
      <c r="I782" s="23"/>
      <c r="J782" s="7"/>
      <c r="K782" s="7"/>
      <c r="L782" s="7"/>
      <c r="M782" s="7"/>
      <c r="N782" s="7"/>
      <c r="O782" s="7"/>
      <c r="P782" s="7"/>
      <c r="Q782" s="7"/>
      <c r="R782" s="10" t="str">
        <f>IF(B782="","",IF(ISNUMBER(A782),YEAR(A782)-IF(MONTH(A782)&lt;4,1,0),""))</f>
        <v/>
      </c>
      <c r="S782" s="10" t="str">
        <f>IF(B782="","",IF(OR(NOT(ISNUMBER(A782)),G782="",J782="",O782="",P782="",N782=""),"要確認：基本項目不足",IF(OR(AND(G782="依頼しなかった",J782&lt;&gt;"未依頼"),AND(G782="依頼した",OR(F782="",J782="未依頼"))),"要確認：依頼と回答の矛盾",IF(OR(AND(ISNUMBER(C782),ISNUMBER(D782),D782&lt;C782),AND(ISNUMBER(E782),E782&lt;0)),"要確認：必要時間・隻数",IF(OR(P782="未確認",G782="未確認",J782="未確認"),"要確認：未確認を含む","確認済")))))</f>
        <v/>
      </c>
    </row>
    <row r="783" spans="1:19" ht="24.95" customHeight="1" x14ac:dyDescent="0.2">
      <c r="A783" s="20"/>
      <c r="B783" s="7"/>
      <c r="C783" s="23"/>
      <c r="D783" s="23"/>
      <c r="E783" s="7"/>
      <c r="F783" s="7"/>
      <c r="G783" s="7"/>
      <c r="H783" s="23"/>
      <c r="I783" s="23"/>
      <c r="J783" s="7"/>
      <c r="K783" s="7"/>
      <c r="L783" s="7"/>
      <c r="M783" s="7"/>
      <c r="N783" s="7"/>
      <c r="O783" s="7"/>
      <c r="P783" s="7"/>
      <c r="Q783" s="7"/>
      <c r="R783" s="10" t="str">
        <f>IF(B783="","",IF(ISNUMBER(A783),YEAR(A783)-IF(MONTH(A783)&lt;4,1,0),""))</f>
        <v/>
      </c>
      <c r="S783" s="10" t="str">
        <f>IF(B783="","",IF(OR(NOT(ISNUMBER(A783)),G783="",J783="",O783="",P783="",N783=""),"要確認：基本項目不足",IF(OR(AND(G783="依頼しなかった",J783&lt;&gt;"未依頼"),AND(G783="依頼した",OR(F783="",J783="未依頼"))),"要確認：依頼と回答の矛盾",IF(OR(AND(ISNUMBER(C783),ISNUMBER(D783),D783&lt;C783),AND(ISNUMBER(E783),E783&lt;0)),"要確認：必要時間・隻数",IF(OR(P783="未確認",G783="未確認",J783="未確認"),"要確認：未確認を含む","確認済")))))</f>
        <v/>
      </c>
    </row>
    <row r="784" spans="1:19" ht="24.95" customHeight="1" x14ac:dyDescent="0.2">
      <c r="A784" s="20"/>
      <c r="B784" s="7"/>
      <c r="C784" s="23"/>
      <c r="D784" s="23"/>
      <c r="E784" s="7"/>
      <c r="F784" s="7"/>
      <c r="G784" s="7"/>
      <c r="H784" s="23"/>
      <c r="I784" s="23"/>
      <c r="J784" s="7"/>
      <c r="K784" s="7"/>
      <c r="L784" s="7"/>
      <c r="M784" s="7"/>
      <c r="N784" s="7"/>
      <c r="O784" s="7"/>
      <c r="P784" s="7"/>
      <c r="Q784" s="7"/>
      <c r="R784" s="10" t="str">
        <f>IF(B784="","",IF(ISNUMBER(A784),YEAR(A784)-IF(MONTH(A784)&lt;4,1,0),""))</f>
        <v/>
      </c>
      <c r="S784" s="10" t="str">
        <f>IF(B784="","",IF(OR(NOT(ISNUMBER(A784)),G784="",J784="",O784="",P784="",N784=""),"要確認：基本項目不足",IF(OR(AND(G784="依頼しなかった",J784&lt;&gt;"未依頼"),AND(G784="依頼した",OR(F784="",J784="未依頼"))),"要確認：依頼と回答の矛盾",IF(OR(AND(ISNUMBER(C784),ISNUMBER(D784),D784&lt;C784),AND(ISNUMBER(E784),E784&lt;0)),"要確認：必要時間・隻数",IF(OR(P784="未確認",G784="未確認",J784="未確認"),"要確認：未確認を含む","確認済")))))</f>
        <v/>
      </c>
    </row>
    <row r="785" spans="1:19" ht="24.95" customHeight="1" x14ac:dyDescent="0.2">
      <c r="A785" s="20"/>
      <c r="B785" s="7"/>
      <c r="C785" s="23"/>
      <c r="D785" s="23"/>
      <c r="E785" s="7"/>
      <c r="F785" s="7"/>
      <c r="G785" s="7"/>
      <c r="H785" s="23"/>
      <c r="I785" s="23"/>
      <c r="J785" s="7"/>
      <c r="K785" s="7"/>
      <c r="L785" s="7"/>
      <c r="M785" s="7"/>
      <c r="N785" s="7"/>
      <c r="O785" s="7"/>
      <c r="P785" s="7"/>
      <c r="Q785" s="7"/>
      <c r="R785" s="10" t="str">
        <f>IF(B785="","",IF(ISNUMBER(A785),YEAR(A785)-IF(MONTH(A785)&lt;4,1,0),""))</f>
        <v/>
      </c>
      <c r="S785" s="10" t="str">
        <f>IF(B785="","",IF(OR(NOT(ISNUMBER(A785)),G785="",J785="",O785="",P785="",N785=""),"要確認：基本項目不足",IF(OR(AND(G785="依頼しなかった",J785&lt;&gt;"未依頼"),AND(G785="依頼した",OR(F785="",J785="未依頼"))),"要確認：依頼と回答の矛盾",IF(OR(AND(ISNUMBER(C785),ISNUMBER(D785),D785&lt;C785),AND(ISNUMBER(E785),E785&lt;0)),"要確認：必要時間・隻数",IF(OR(P785="未確認",G785="未確認",J785="未確認"),"要確認：未確認を含む","確認済")))))</f>
        <v/>
      </c>
    </row>
    <row r="786" spans="1:19" ht="24.95" customHeight="1" x14ac:dyDescent="0.2">
      <c r="A786" s="20"/>
      <c r="B786" s="7"/>
      <c r="C786" s="23"/>
      <c r="D786" s="23"/>
      <c r="E786" s="7"/>
      <c r="F786" s="7"/>
      <c r="G786" s="7"/>
      <c r="H786" s="23"/>
      <c r="I786" s="23"/>
      <c r="J786" s="7"/>
      <c r="K786" s="7"/>
      <c r="L786" s="7"/>
      <c r="M786" s="7"/>
      <c r="N786" s="7"/>
      <c r="O786" s="7"/>
      <c r="P786" s="7"/>
      <c r="Q786" s="7"/>
      <c r="R786" s="10" t="str">
        <f>IF(B786="","",IF(ISNUMBER(A786),YEAR(A786)-IF(MONTH(A786)&lt;4,1,0),""))</f>
        <v/>
      </c>
      <c r="S786" s="10" t="str">
        <f>IF(B786="","",IF(OR(NOT(ISNUMBER(A786)),G786="",J786="",O786="",P786="",N786=""),"要確認：基本項目不足",IF(OR(AND(G786="依頼しなかった",J786&lt;&gt;"未依頼"),AND(G786="依頼した",OR(F786="",J786="未依頼"))),"要確認：依頼と回答の矛盾",IF(OR(AND(ISNUMBER(C786),ISNUMBER(D786),D786&lt;C786),AND(ISNUMBER(E786),E786&lt;0)),"要確認：必要時間・隻数",IF(OR(P786="未確認",G786="未確認",J786="未確認"),"要確認：未確認を含む","確認済")))))</f>
        <v/>
      </c>
    </row>
    <row r="787" spans="1:19" ht="24.95" customHeight="1" x14ac:dyDescent="0.2">
      <c r="A787" s="20"/>
      <c r="B787" s="7"/>
      <c r="C787" s="23"/>
      <c r="D787" s="23"/>
      <c r="E787" s="7"/>
      <c r="F787" s="7"/>
      <c r="G787" s="7"/>
      <c r="H787" s="23"/>
      <c r="I787" s="23"/>
      <c r="J787" s="7"/>
      <c r="K787" s="7"/>
      <c r="L787" s="7"/>
      <c r="M787" s="7"/>
      <c r="N787" s="7"/>
      <c r="O787" s="7"/>
      <c r="P787" s="7"/>
      <c r="Q787" s="7"/>
      <c r="R787" s="10" t="str">
        <f>IF(B787="","",IF(ISNUMBER(A787),YEAR(A787)-IF(MONTH(A787)&lt;4,1,0),""))</f>
        <v/>
      </c>
      <c r="S787" s="10" t="str">
        <f>IF(B787="","",IF(OR(NOT(ISNUMBER(A787)),G787="",J787="",O787="",P787="",N787=""),"要確認：基本項目不足",IF(OR(AND(G787="依頼しなかった",J787&lt;&gt;"未依頼"),AND(G787="依頼した",OR(F787="",J787="未依頼"))),"要確認：依頼と回答の矛盾",IF(OR(AND(ISNUMBER(C787),ISNUMBER(D787),D787&lt;C787),AND(ISNUMBER(E787),E787&lt;0)),"要確認：必要時間・隻数",IF(OR(P787="未確認",G787="未確認",J787="未確認"),"要確認：未確認を含む","確認済")))))</f>
        <v/>
      </c>
    </row>
    <row r="788" spans="1:19" ht="24.95" customHeight="1" x14ac:dyDescent="0.2">
      <c r="A788" s="20"/>
      <c r="B788" s="7"/>
      <c r="C788" s="23"/>
      <c r="D788" s="23"/>
      <c r="E788" s="7"/>
      <c r="F788" s="7"/>
      <c r="G788" s="7"/>
      <c r="H788" s="23"/>
      <c r="I788" s="23"/>
      <c r="J788" s="7"/>
      <c r="K788" s="7"/>
      <c r="L788" s="7"/>
      <c r="M788" s="7"/>
      <c r="N788" s="7"/>
      <c r="O788" s="7"/>
      <c r="P788" s="7"/>
      <c r="Q788" s="7"/>
      <c r="R788" s="10" t="str">
        <f>IF(B788="","",IF(ISNUMBER(A788),YEAR(A788)-IF(MONTH(A788)&lt;4,1,0),""))</f>
        <v/>
      </c>
      <c r="S788" s="10" t="str">
        <f>IF(B788="","",IF(OR(NOT(ISNUMBER(A788)),G788="",J788="",O788="",P788="",N788=""),"要確認：基本項目不足",IF(OR(AND(G788="依頼しなかった",J788&lt;&gt;"未依頼"),AND(G788="依頼した",OR(F788="",J788="未依頼"))),"要確認：依頼と回答の矛盾",IF(OR(AND(ISNUMBER(C788),ISNUMBER(D788),D788&lt;C788),AND(ISNUMBER(E788),E788&lt;0)),"要確認：必要時間・隻数",IF(OR(P788="未確認",G788="未確認",J788="未確認"),"要確認：未確認を含む","確認済")))))</f>
        <v/>
      </c>
    </row>
    <row r="789" spans="1:19" ht="24.95" customHeight="1" x14ac:dyDescent="0.2">
      <c r="A789" s="20"/>
      <c r="B789" s="7"/>
      <c r="C789" s="23"/>
      <c r="D789" s="23"/>
      <c r="E789" s="7"/>
      <c r="F789" s="7"/>
      <c r="G789" s="7"/>
      <c r="H789" s="23"/>
      <c r="I789" s="23"/>
      <c r="J789" s="7"/>
      <c r="K789" s="7"/>
      <c r="L789" s="7"/>
      <c r="M789" s="7"/>
      <c r="N789" s="7"/>
      <c r="O789" s="7"/>
      <c r="P789" s="7"/>
      <c r="Q789" s="7"/>
      <c r="R789" s="10" t="str">
        <f>IF(B789="","",IF(ISNUMBER(A789),YEAR(A789)-IF(MONTH(A789)&lt;4,1,0),""))</f>
        <v/>
      </c>
      <c r="S789" s="10" t="str">
        <f>IF(B789="","",IF(OR(NOT(ISNUMBER(A789)),G789="",J789="",O789="",P789="",N789=""),"要確認：基本項目不足",IF(OR(AND(G789="依頼しなかった",J789&lt;&gt;"未依頼"),AND(G789="依頼した",OR(F789="",J789="未依頼"))),"要確認：依頼と回答の矛盾",IF(OR(AND(ISNUMBER(C789),ISNUMBER(D789),D789&lt;C789),AND(ISNUMBER(E789),E789&lt;0)),"要確認：必要時間・隻数",IF(OR(P789="未確認",G789="未確認",J789="未確認"),"要確認：未確認を含む","確認済")))))</f>
        <v/>
      </c>
    </row>
    <row r="790" spans="1:19" ht="24.95" customHeight="1" x14ac:dyDescent="0.2">
      <c r="A790" s="20"/>
      <c r="B790" s="7"/>
      <c r="C790" s="23"/>
      <c r="D790" s="23"/>
      <c r="E790" s="7"/>
      <c r="F790" s="7"/>
      <c r="G790" s="7"/>
      <c r="H790" s="23"/>
      <c r="I790" s="23"/>
      <c r="J790" s="7"/>
      <c r="K790" s="7"/>
      <c r="L790" s="7"/>
      <c r="M790" s="7"/>
      <c r="N790" s="7"/>
      <c r="O790" s="7"/>
      <c r="P790" s="7"/>
      <c r="Q790" s="7"/>
      <c r="R790" s="10" t="str">
        <f>IF(B790="","",IF(ISNUMBER(A790),YEAR(A790)-IF(MONTH(A790)&lt;4,1,0),""))</f>
        <v/>
      </c>
      <c r="S790" s="10" t="str">
        <f>IF(B790="","",IF(OR(NOT(ISNUMBER(A790)),G790="",J790="",O790="",P790="",N790=""),"要確認：基本項目不足",IF(OR(AND(G790="依頼しなかった",J790&lt;&gt;"未依頼"),AND(G790="依頼した",OR(F790="",J790="未依頼"))),"要確認：依頼と回答の矛盾",IF(OR(AND(ISNUMBER(C790),ISNUMBER(D790),D790&lt;C790),AND(ISNUMBER(E790),E790&lt;0)),"要確認：必要時間・隻数",IF(OR(P790="未確認",G790="未確認",J790="未確認"),"要確認：未確認を含む","確認済")))))</f>
        <v/>
      </c>
    </row>
    <row r="791" spans="1:19" ht="24.95" customHeight="1" x14ac:dyDescent="0.2">
      <c r="A791" s="20"/>
      <c r="B791" s="7"/>
      <c r="C791" s="23"/>
      <c r="D791" s="23"/>
      <c r="E791" s="7"/>
      <c r="F791" s="7"/>
      <c r="G791" s="7"/>
      <c r="H791" s="23"/>
      <c r="I791" s="23"/>
      <c r="J791" s="7"/>
      <c r="K791" s="7"/>
      <c r="L791" s="7"/>
      <c r="M791" s="7"/>
      <c r="N791" s="7"/>
      <c r="O791" s="7"/>
      <c r="P791" s="7"/>
      <c r="Q791" s="7"/>
      <c r="R791" s="10" t="str">
        <f>IF(B791="","",IF(ISNUMBER(A791),YEAR(A791)-IF(MONTH(A791)&lt;4,1,0),""))</f>
        <v/>
      </c>
      <c r="S791" s="10" t="str">
        <f>IF(B791="","",IF(OR(NOT(ISNUMBER(A791)),G791="",J791="",O791="",P791="",N791=""),"要確認：基本項目不足",IF(OR(AND(G791="依頼しなかった",J791&lt;&gt;"未依頼"),AND(G791="依頼した",OR(F791="",J791="未依頼"))),"要確認：依頼と回答の矛盾",IF(OR(AND(ISNUMBER(C791),ISNUMBER(D791),D791&lt;C791),AND(ISNUMBER(E791),E791&lt;0)),"要確認：必要時間・隻数",IF(OR(P791="未確認",G791="未確認",J791="未確認"),"要確認：未確認を含む","確認済")))))</f>
        <v/>
      </c>
    </row>
    <row r="792" spans="1:19" ht="24.95" customHeight="1" x14ac:dyDescent="0.2">
      <c r="A792" s="20"/>
      <c r="B792" s="7"/>
      <c r="C792" s="23"/>
      <c r="D792" s="23"/>
      <c r="E792" s="7"/>
      <c r="F792" s="7"/>
      <c r="G792" s="7"/>
      <c r="H792" s="23"/>
      <c r="I792" s="23"/>
      <c r="J792" s="7"/>
      <c r="K792" s="7"/>
      <c r="L792" s="7"/>
      <c r="M792" s="7"/>
      <c r="N792" s="7"/>
      <c r="O792" s="7"/>
      <c r="P792" s="7"/>
      <c r="Q792" s="7"/>
      <c r="R792" s="10" t="str">
        <f>IF(B792="","",IF(ISNUMBER(A792),YEAR(A792)-IF(MONTH(A792)&lt;4,1,0),""))</f>
        <v/>
      </c>
      <c r="S792" s="10" t="str">
        <f>IF(B792="","",IF(OR(NOT(ISNUMBER(A792)),G792="",J792="",O792="",P792="",N792=""),"要確認：基本項目不足",IF(OR(AND(G792="依頼しなかった",J792&lt;&gt;"未依頼"),AND(G792="依頼した",OR(F792="",J792="未依頼"))),"要確認：依頼と回答の矛盾",IF(OR(AND(ISNUMBER(C792),ISNUMBER(D792),D792&lt;C792),AND(ISNUMBER(E792),E792&lt;0)),"要確認：必要時間・隻数",IF(OR(P792="未確認",G792="未確認",J792="未確認"),"要確認：未確認を含む","確認済")))))</f>
        <v/>
      </c>
    </row>
    <row r="793" spans="1:19" ht="24.95" customHeight="1" x14ac:dyDescent="0.2">
      <c r="A793" s="20"/>
      <c r="B793" s="7"/>
      <c r="C793" s="23"/>
      <c r="D793" s="23"/>
      <c r="E793" s="7"/>
      <c r="F793" s="7"/>
      <c r="G793" s="7"/>
      <c r="H793" s="23"/>
      <c r="I793" s="23"/>
      <c r="J793" s="7"/>
      <c r="K793" s="7"/>
      <c r="L793" s="7"/>
      <c r="M793" s="7"/>
      <c r="N793" s="7"/>
      <c r="O793" s="7"/>
      <c r="P793" s="7"/>
      <c r="Q793" s="7"/>
      <c r="R793" s="10" t="str">
        <f>IF(B793="","",IF(ISNUMBER(A793),YEAR(A793)-IF(MONTH(A793)&lt;4,1,0),""))</f>
        <v/>
      </c>
      <c r="S793" s="10" t="str">
        <f>IF(B793="","",IF(OR(NOT(ISNUMBER(A793)),G793="",J793="",O793="",P793="",N793=""),"要確認：基本項目不足",IF(OR(AND(G793="依頼しなかった",J793&lt;&gt;"未依頼"),AND(G793="依頼した",OR(F793="",J793="未依頼"))),"要確認：依頼と回答の矛盾",IF(OR(AND(ISNUMBER(C793),ISNUMBER(D793),D793&lt;C793),AND(ISNUMBER(E793),E793&lt;0)),"要確認：必要時間・隻数",IF(OR(P793="未確認",G793="未確認",J793="未確認"),"要確認：未確認を含む","確認済")))))</f>
        <v/>
      </c>
    </row>
    <row r="794" spans="1:19" ht="24.95" customHeight="1" x14ac:dyDescent="0.2">
      <c r="A794" s="20"/>
      <c r="B794" s="7"/>
      <c r="C794" s="23"/>
      <c r="D794" s="23"/>
      <c r="E794" s="7"/>
      <c r="F794" s="7"/>
      <c r="G794" s="7"/>
      <c r="H794" s="23"/>
      <c r="I794" s="23"/>
      <c r="J794" s="7"/>
      <c r="K794" s="7"/>
      <c r="L794" s="7"/>
      <c r="M794" s="7"/>
      <c r="N794" s="7"/>
      <c r="O794" s="7"/>
      <c r="P794" s="7"/>
      <c r="Q794" s="7"/>
      <c r="R794" s="10" t="str">
        <f>IF(B794="","",IF(ISNUMBER(A794),YEAR(A794)-IF(MONTH(A794)&lt;4,1,0),""))</f>
        <v/>
      </c>
      <c r="S794" s="10" t="str">
        <f>IF(B794="","",IF(OR(NOT(ISNUMBER(A794)),G794="",J794="",O794="",P794="",N794=""),"要確認：基本項目不足",IF(OR(AND(G794="依頼しなかった",J794&lt;&gt;"未依頼"),AND(G794="依頼した",OR(F794="",J794="未依頼"))),"要確認：依頼と回答の矛盾",IF(OR(AND(ISNUMBER(C794),ISNUMBER(D794),D794&lt;C794),AND(ISNUMBER(E794),E794&lt;0)),"要確認：必要時間・隻数",IF(OR(P794="未確認",G794="未確認",J794="未確認"),"要確認：未確認を含む","確認済")))))</f>
        <v/>
      </c>
    </row>
    <row r="795" spans="1:19" ht="24.95" customHeight="1" x14ac:dyDescent="0.2">
      <c r="A795" s="20"/>
      <c r="B795" s="7"/>
      <c r="C795" s="23"/>
      <c r="D795" s="23"/>
      <c r="E795" s="7"/>
      <c r="F795" s="7"/>
      <c r="G795" s="7"/>
      <c r="H795" s="23"/>
      <c r="I795" s="23"/>
      <c r="J795" s="7"/>
      <c r="K795" s="7"/>
      <c r="L795" s="7"/>
      <c r="M795" s="7"/>
      <c r="N795" s="7"/>
      <c r="O795" s="7"/>
      <c r="P795" s="7"/>
      <c r="Q795" s="7"/>
      <c r="R795" s="10" t="str">
        <f>IF(B795="","",IF(ISNUMBER(A795),YEAR(A795)-IF(MONTH(A795)&lt;4,1,0),""))</f>
        <v/>
      </c>
      <c r="S795" s="10" t="str">
        <f>IF(B795="","",IF(OR(NOT(ISNUMBER(A795)),G795="",J795="",O795="",P795="",N795=""),"要確認：基本項目不足",IF(OR(AND(G795="依頼しなかった",J795&lt;&gt;"未依頼"),AND(G795="依頼した",OR(F795="",J795="未依頼"))),"要確認：依頼と回答の矛盾",IF(OR(AND(ISNUMBER(C795),ISNUMBER(D795),D795&lt;C795),AND(ISNUMBER(E795),E795&lt;0)),"要確認：必要時間・隻数",IF(OR(P795="未確認",G795="未確認",J795="未確認"),"要確認：未確認を含む","確認済")))))</f>
        <v/>
      </c>
    </row>
    <row r="796" spans="1:19" ht="24.95" customHeight="1" x14ac:dyDescent="0.2">
      <c r="A796" s="20"/>
      <c r="B796" s="7"/>
      <c r="C796" s="23"/>
      <c r="D796" s="23"/>
      <c r="E796" s="7"/>
      <c r="F796" s="7"/>
      <c r="G796" s="7"/>
      <c r="H796" s="23"/>
      <c r="I796" s="23"/>
      <c r="J796" s="7"/>
      <c r="K796" s="7"/>
      <c r="L796" s="7"/>
      <c r="M796" s="7"/>
      <c r="N796" s="7"/>
      <c r="O796" s="7"/>
      <c r="P796" s="7"/>
      <c r="Q796" s="7"/>
      <c r="R796" s="10" t="str">
        <f>IF(B796="","",IF(ISNUMBER(A796),YEAR(A796)-IF(MONTH(A796)&lt;4,1,0),""))</f>
        <v/>
      </c>
      <c r="S796" s="10" t="str">
        <f>IF(B796="","",IF(OR(NOT(ISNUMBER(A796)),G796="",J796="",O796="",P796="",N796=""),"要確認：基本項目不足",IF(OR(AND(G796="依頼しなかった",J796&lt;&gt;"未依頼"),AND(G796="依頼した",OR(F796="",J796="未依頼"))),"要確認：依頼と回答の矛盾",IF(OR(AND(ISNUMBER(C796),ISNUMBER(D796),D796&lt;C796),AND(ISNUMBER(E796),E796&lt;0)),"要確認：必要時間・隻数",IF(OR(P796="未確認",G796="未確認",J796="未確認"),"要確認：未確認を含む","確認済")))))</f>
        <v/>
      </c>
    </row>
    <row r="797" spans="1:19" ht="24.95" customHeight="1" x14ac:dyDescent="0.2">
      <c r="A797" s="20"/>
      <c r="B797" s="7"/>
      <c r="C797" s="23"/>
      <c r="D797" s="23"/>
      <c r="E797" s="7"/>
      <c r="F797" s="7"/>
      <c r="G797" s="7"/>
      <c r="H797" s="23"/>
      <c r="I797" s="23"/>
      <c r="J797" s="7"/>
      <c r="K797" s="7"/>
      <c r="L797" s="7"/>
      <c r="M797" s="7"/>
      <c r="N797" s="7"/>
      <c r="O797" s="7"/>
      <c r="P797" s="7"/>
      <c r="Q797" s="7"/>
      <c r="R797" s="10" t="str">
        <f>IF(B797="","",IF(ISNUMBER(A797),YEAR(A797)-IF(MONTH(A797)&lt;4,1,0),""))</f>
        <v/>
      </c>
      <c r="S797" s="10" t="str">
        <f>IF(B797="","",IF(OR(NOT(ISNUMBER(A797)),G797="",J797="",O797="",P797="",N797=""),"要確認：基本項目不足",IF(OR(AND(G797="依頼しなかった",J797&lt;&gt;"未依頼"),AND(G797="依頼した",OR(F797="",J797="未依頼"))),"要確認：依頼と回答の矛盾",IF(OR(AND(ISNUMBER(C797),ISNUMBER(D797),D797&lt;C797),AND(ISNUMBER(E797),E797&lt;0)),"要確認：必要時間・隻数",IF(OR(P797="未確認",G797="未確認",J797="未確認"),"要確認：未確認を含む","確認済")))))</f>
        <v/>
      </c>
    </row>
    <row r="798" spans="1:19" ht="24.95" customHeight="1" x14ac:dyDescent="0.2">
      <c r="A798" s="20"/>
      <c r="B798" s="7"/>
      <c r="C798" s="23"/>
      <c r="D798" s="23"/>
      <c r="E798" s="7"/>
      <c r="F798" s="7"/>
      <c r="G798" s="7"/>
      <c r="H798" s="23"/>
      <c r="I798" s="23"/>
      <c r="J798" s="7"/>
      <c r="K798" s="7"/>
      <c r="L798" s="7"/>
      <c r="M798" s="7"/>
      <c r="N798" s="7"/>
      <c r="O798" s="7"/>
      <c r="P798" s="7"/>
      <c r="Q798" s="7"/>
      <c r="R798" s="10" t="str">
        <f>IF(B798="","",IF(ISNUMBER(A798),YEAR(A798)-IF(MONTH(A798)&lt;4,1,0),""))</f>
        <v/>
      </c>
      <c r="S798" s="10" t="str">
        <f>IF(B798="","",IF(OR(NOT(ISNUMBER(A798)),G798="",J798="",O798="",P798="",N798=""),"要確認：基本項目不足",IF(OR(AND(G798="依頼しなかった",J798&lt;&gt;"未依頼"),AND(G798="依頼した",OR(F798="",J798="未依頼"))),"要確認：依頼と回答の矛盾",IF(OR(AND(ISNUMBER(C798),ISNUMBER(D798),D798&lt;C798),AND(ISNUMBER(E798),E798&lt;0)),"要確認：必要時間・隻数",IF(OR(P798="未確認",G798="未確認",J798="未確認"),"要確認：未確認を含む","確認済")))))</f>
        <v/>
      </c>
    </row>
    <row r="799" spans="1:19" ht="24.95" customHeight="1" x14ac:dyDescent="0.2">
      <c r="A799" s="20"/>
      <c r="B799" s="7"/>
      <c r="C799" s="23"/>
      <c r="D799" s="23"/>
      <c r="E799" s="7"/>
      <c r="F799" s="7"/>
      <c r="G799" s="7"/>
      <c r="H799" s="23"/>
      <c r="I799" s="23"/>
      <c r="J799" s="7"/>
      <c r="K799" s="7"/>
      <c r="L799" s="7"/>
      <c r="M799" s="7"/>
      <c r="N799" s="7"/>
      <c r="O799" s="7"/>
      <c r="P799" s="7"/>
      <c r="Q799" s="7"/>
      <c r="R799" s="10" t="str">
        <f>IF(B799="","",IF(ISNUMBER(A799),YEAR(A799)-IF(MONTH(A799)&lt;4,1,0),""))</f>
        <v/>
      </c>
      <c r="S799" s="10" t="str">
        <f>IF(B799="","",IF(OR(NOT(ISNUMBER(A799)),G799="",J799="",O799="",P799="",N799=""),"要確認：基本項目不足",IF(OR(AND(G799="依頼しなかった",J799&lt;&gt;"未依頼"),AND(G799="依頼した",OR(F799="",J799="未依頼"))),"要確認：依頼と回答の矛盾",IF(OR(AND(ISNUMBER(C799),ISNUMBER(D799),D799&lt;C799),AND(ISNUMBER(E799),E799&lt;0)),"要確認：必要時間・隻数",IF(OR(P799="未確認",G799="未確認",J799="未確認"),"要確認：未確認を含む","確認済")))))</f>
        <v/>
      </c>
    </row>
    <row r="800" spans="1:19" ht="24.95" customHeight="1" x14ac:dyDescent="0.2">
      <c r="A800" s="20"/>
      <c r="B800" s="7"/>
      <c r="C800" s="23"/>
      <c r="D800" s="23"/>
      <c r="E800" s="7"/>
      <c r="F800" s="7"/>
      <c r="G800" s="7"/>
      <c r="H800" s="23"/>
      <c r="I800" s="23"/>
      <c r="J800" s="7"/>
      <c r="K800" s="7"/>
      <c r="L800" s="7"/>
      <c r="M800" s="7"/>
      <c r="N800" s="7"/>
      <c r="O800" s="7"/>
      <c r="P800" s="7"/>
      <c r="Q800" s="7"/>
      <c r="R800" s="10" t="str">
        <f>IF(B800="","",IF(ISNUMBER(A800),YEAR(A800)-IF(MONTH(A800)&lt;4,1,0),""))</f>
        <v/>
      </c>
      <c r="S800" s="10" t="str">
        <f>IF(B800="","",IF(OR(NOT(ISNUMBER(A800)),G800="",J800="",O800="",P800="",N800=""),"要確認：基本項目不足",IF(OR(AND(G800="依頼しなかった",J800&lt;&gt;"未依頼"),AND(G800="依頼した",OR(F800="",J800="未依頼"))),"要確認：依頼と回答の矛盾",IF(OR(AND(ISNUMBER(C800),ISNUMBER(D800),D800&lt;C800),AND(ISNUMBER(E800),E800&lt;0)),"要確認：必要時間・隻数",IF(OR(P800="未確認",G800="未確認",J800="未確認"),"要確認：未確認を含む","確認済")))))</f>
        <v/>
      </c>
    </row>
    <row r="801" spans="1:19" ht="24.95" customHeight="1" x14ac:dyDescent="0.2">
      <c r="A801" s="20"/>
      <c r="B801" s="7"/>
      <c r="C801" s="23"/>
      <c r="D801" s="23"/>
      <c r="E801" s="7"/>
      <c r="F801" s="7"/>
      <c r="G801" s="7"/>
      <c r="H801" s="23"/>
      <c r="I801" s="23"/>
      <c r="J801" s="7"/>
      <c r="K801" s="7"/>
      <c r="L801" s="7"/>
      <c r="M801" s="7"/>
      <c r="N801" s="7"/>
      <c r="O801" s="7"/>
      <c r="P801" s="7"/>
      <c r="Q801" s="7"/>
      <c r="R801" s="10" t="str">
        <f>IF(B801="","",IF(ISNUMBER(A801),YEAR(A801)-IF(MONTH(A801)&lt;4,1,0),""))</f>
        <v/>
      </c>
      <c r="S801" s="10" t="str">
        <f>IF(B801="","",IF(OR(NOT(ISNUMBER(A801)),G801="",J801="",O801="",P801="",N801=""),"要確認：基本項目不足",IF(OR(AND(G801="依頼しなかった",J801&lt;&gt;"未依頼"),AND(G801="依頼した",OR(F801="",J801="未依頼"))),"要確認：依頼と回答の矛盾",IF(OR(AND(ISNUMBER(C801),ISNUMBER(D801),D801&lt;C801),AND(ISNUMBER(E801),E801&lt;0)),"要確認：必要時間・隻数",IF(OR(P801="未確認",G801="未確認",J801="未確認"),"要確認：未確認を含む","確認済")))))</f>
        <v/>
      </c>
    </row>
    <row r="802" spans="1:19" ht="24.95" customHeight="1" x14ac:dyDescent="0.2">
      <c r="A802" s="20"/>
      <c r="B802" s="7"/>
      <c r="C802" s="23"/>
      <c r="D802" s="23"/>
      <c r="E802" s="7"/>
      <c r="F802" s="7"/>
      <c r="G802" s="7"/>
      <c r="H802" s="23"/>
      <c r="I802" s="23"/>
      <c r="J802" s="7"/>
      <c r="K802" s="7"/>
      <c r="L802" s="7"/>
      <c r="M802" s="7"/>
      <c r="N802" s="7"/>
      <c r="O802" s="7"/>
      <c r="P802" s="7"/>
      <c r="Q802" s="7"/>
      <c r="R802" s="10" t="str">
        <f>IF(B802="","",IF(ISNUMBER(A802),YEAR(A802)-IF(MONTH(A802)&lt;4,1,0),""))</f>
        <v/>
      </c>
      <c r="S802" s="10" t="str">
        <f>IF(B802="","",IF(OR(NOT(ISNUMBER(A802)),G802="",J802="",O802="",P802="",N802=""),"要確認：基本項目不足",IF(OR(AND(G802="依頼しなかった",J802&lt;&gt;"未依頼"),AND(G802="依頼した",OR(F802="",J802="未依頼"))),"要確認：依頼と回答の矛盾",IF(OR(AND(ISNUMBER(C802),ISNUMBER(D802),D802&lt;C802),AND(ISNUMBER(E802),E802&lt;0)),"要確認：必要時間・隻数",IF(OR(P802="未確認",G802="未確認",J802="未確認"),"要確認：未確認を含む","確認済")))))</f>
        <v/>
      </c>
    </row>
    <row r="803" spans="1:19" ht="24.95" customHeight="1" x14ac:dyDescent="0.2">
      <c r="A803" s="20"/>
      <c r="B803" s="7"/>
      <c r="C803" s="23"/>
      <c r="D803" s="23"/>
      <c r="E803" s="7"/>
      <c r="F803" s="7"/>
      <c r="G803" s="7"/>
      <c r="H803" s="23"/>
      <c r="I803" s="23"/>
      <c r="J803" s="7"/>
      <c r="K803" s="7"/>
      <c r="L803" s="7"/>
      <c r="M803" s="7"/>
      <c r="N803" s="7"/>
      <c r="O803" s="7"/>
      <c r="P803" s="7"/>
      <c r="Q803" s="7"/>
      <c r="R803" s="10" t="str">
        <f>IF(B803="","",IF(ISNUMBER(A803),YEAR(A803)-IF(MONTH(A803)&lt;4,1,0),""))</f>
        <v/>
      </c>
      <c r="S803" s="10" t="str">
        <f>IF(B803="","",IF(OR(NOT(ISNUMBER(A803)),G803="",J803="",O803="",P803="",N803=""),"要確認：基本項目不足",IF(OR(AND(G803="依頼しなかった",J803&lt;&gt;"未依頼"),AND(G803="依頼した",OR(F803="",J803="未依頼"))),"要確認：依頼と回答の矛盾",IF(OR(AND(ISNUMBER(C803),ISNUMBER(D803),D803&lt;C803),AND(ISNUMBER(E803),E803&lt;0)),"要確認：必要時間・隻数",IF(OR(P803="未確認",G803="未確認",J803="未確認"),"要確認：未確認を含む","確認済")))))</f>
        <v/>
      </c>
    </row>
    <row r="804" spans="1:19" ht="24.95" customHeight="1" x14ac:dyDescent="0.2">
      <c r="A804" s="20"/>
      <c r="B804" s="7"/>
      <c r="C804" s="23"/>
      <c r="D804" s="23"/>
      <c r="E804" s="7"/>
      <c r="F804" s="7"/>
      <c r="G804" s="7"/>
      <c r="H804" s="23"/>
      <c r="I804" s="23"/>
      <c r="J804" s="7"/>
      <c r="K804" s="7"/>
      <c r="L804" s="7"/>
      <c r="M804" s="7"/>
      <c r="N804" s="7"/>
      <c r="O804" s="7"/>
      <c r="P804" s="7"/>
      <c r="Q804" s="7"/>
      <c r="R804" s="10" t="str">
        <f>IF(B804="","",IF(ISNUMBER(A804),YEAR(A804)-IF(MONTH(A804)&lt;4,1,0),""))</f>
        <v/>
      </c>
      <c r="S804" s="10" t="str">
        <f>IF(B804="","",IF(OR(NOT(ISNUMBER(A804)),G804="",J804="",O804="",P804="",N804=""),"要確認：基本項目不足",IF(OR(AND(G804="依頼しなかった",J804&lt;&gt;"未依頼"),AND(G804="依頼した",OR(F804="",J804="未依頼"))),"要確認：依頼と回答の矛盾",IF(OR(AND(ISNUMBER(C804),ISNUMBER(D804),D804&lt;C804),AND(ISNUMBER(E804),E804&lt;0)),"要確認：必要時間・隻数",IF(OR(P804="未確認",G804="未確認",J804="未確認"),"要確認：未確認を含む","確認済")))))</f>
        <v/>
      </c>
    </row>
    <row r="805" spans="1:19" ht="24.95" customHeight="1" x14ac:dyDescent="0.2">
      <c r="A805" s="20"/>
      <c r="B805" s="7"/>
      <c r="C805" s="23"/>
      <c r="D805" s="23"/>
      <c r="E805" s="7"/>
      <c r="F805" s="7"/>
      <c r="G805" s="7"/>
      <c r="H805" s="23"/>
      <c r="I805" s="23"/>
      <c r="J805" s="7"/>
      <c r="K805" s="7"/>
      <c r="L805" s="7"/>
      <c r="M805" s="7"/>
      <c r="N805" s="7"/>
      <c r="O805" s="7"/>
      <c r="P805" s="7"/>
      <c r="Q805" s="7"/>
      <c r="R805" s="10" t="str">
        <f>IF(B805="","",IF(ISNUMBER(A805),YEAR(A805)-IF(MONTH(A805)&lt;4,1,0),""))</f>
        <v/>
      </c>
      <c r="S805" s="10" t="str">
        <f>IF(B805="","",IF(OR(NOT(ISNUMBER(A805)),G805="",J805="",O805="",P805="",N805=""),"要確認：基本項目不足",IF(OR(AND(G805="依頼しなかった",J805&lt;&gt;"未依頼"),AND(G805="依頼した",OR(F805="",J805="未依頼"))),"要確認：依頼と回答の矛盾",IF(OR(AND(ISNUMBER(C805),ISNUMBER(D805),D805&lt;C805),AND(ISNUMBER(E805),E805&lt;0)),"要確認：必要時間・隻数",IF(OR(P805="未確認",G805="未確認",J805="未確認"),"要確認：未確認を含む","確認済")))))</f>
        <v/>
      </c>
    </row>
    <row r="806" spans="1:19" ht="24.95" customHeight="1" x14ac:dyDescent="0.2">
      <c r="A806" s="20"/>
      <c r="B806" s="7"/>
      <c r="C806" s="23"/>
      <c r="D806" s="23"/>
      <c r="E806" s="7"/>
      <c r="F806" s="7"/>
      <c r="G806" s="7"/>
      <c r="H806" s="23"/>
      <c r="I806" s="23"/>
      <c r="J806" s="7"/>
      <c r="K806" s="7"/>
      <c r="L806" s="7"/>
      <c r="M806" s="7"/>
      <c r="N806" s="7"/>
      <c r="O806" s="7"/>
      <c r="P806" s="7"/>
      <c r="Q806" s="7"/>
      <c r="R806" s="10" t="str">
        <f>IF(B806="","",IF(ISNUMBER(A806),YEAR(A806)-IF(MONTH(A806)&lt;4,1,0),""))</f>
        <v/>
      </c>
      <c r="S806" s="10" t="str">
        <f>IF(B806="","",IF(OR(NOT(ISNUMBER(A806)),G806="",J806="",O806="",P806="",N806=""),"要確認：基本項目不足",IF(OR(AND(G806="依頼しなかった",J806&lt;&gt;"未依頼"),AND(G806="依頼した",OR(F806="",J806="未依頼"))),"要確認：依頼と回答の矛盾",IF(OR(AND(ISNUMBER(C806),ISNUMBER(D806),D806&lt;C806),AND(ISNUMBER(E806),E806&lt;0)),"要確認：必要時間・隻数",IF(OR(P806="未確認",G806="未確認",J806="未確認"),"要確認：未確認を含む","確認済")))))</f>
        <v/>
      </c>
    </row>
    <row r="807" spans="1:19" ht="24.95" customHeight="1" x14ac:dyDescent="0.2">
      <c r="A807" s="20"/>
      <c r="B807" s="7"/>
      <c r="C807" s="23"/>
      <c r="D807" s="23"/>
      <c r="E807" s="7"/>
      <c r="F807" s="7"/>
      <c r="G807" s="7"/>
      <c r="H807" s="23"/>
      <c r="I807" s="23"/>
      <c r="J807" s="7"/>
      <c r="K807" s="7"/>
      <c r="L807" s="7"/>
      <c r="M807" s="7"/>
      <c r="N807" s="7"/>
      <c r="O807" s="7"/>
      <c r="P807" s="7"/>
      <c r="Q807" s="7"/>
      <c r="R807" s="10" t="str">
        <f>IF(B807="","",IF(ISNUMBER(A807),YEAR(A807)-IF(MONTH(A807)&lt;4,1,0),""))</f>
        <v/>
      </c>
      <c r="S807" s="10" t="str">
        <f>IF(B807="","",IF(OR(NOT(ISNUMBER(A807)),G807="",J807="",O807="",P807="",N807=""),"要確認：基本項目不足",IF(OR(AND(G807="依頼しなかった",J807&lt;&gt;"未依頼"),AND(G807="依頼した",OR(F807="",J807="未依頼"))),"要確認：依頼と回答の矛盾",IF(OR(AND(ISNUMBER(C807),ISNUMBER(D807),D807&lt;C807),AND(ISNUMBER(E807),E807&lt;0)),"要確認：必要時間・隻数",IF(OR(P807="未確認",G807="未確認",J807="未確認"),"要確認：未確認を含む","確認済")))))</f>
        <v/>
      </c>
    </row>
    <row r="808" spans="1:19" ht="24.95" customHeight="1" x14ac:dyDescent="0.2">
      <c r="A808" s="20"/>
      <c r="B808" s="7"/>
      <c r="C808" s="23"/>
      <c r="D808" s="23"/>
      <c r="E808" s="7"/>
      <c r="F808" s="7"/>
      <c r="G808" s="7"/>
      <c r="H808" s="23"/>
      <c r="I808" s="23"/>
      <c r="J808" s="7"/>
      <c r="K808" s="7"/>
      <c r="L808" s="7"/>
      <c r="M808" s="7"/>
      <c r="N808" s="7"/>
      <c r="O808" s="7"/>
      <c r="P808" s="7"/>
      <c r="Q808" s="7"/>
      <c r="R808" s="10" t="str">
        <f>IF(B808="","",IF(ISNUMBER(A808),YEAR(A808)-IF(MONTH(A808)&lt;4,1,0),""))</f>
        <v/>
      </c>
      <c r="S808" s="10" t="str">
        <f>IF(B808="","",IF(OR(NOT(ISNUMBER(A808)),G808="",J808="",O808="",P808="",N808=""),"要確認：基本項目不足",IF(OR(AND(G808="依頼しなかった",J808&lt;&gt;"未依頼"),AND(G808="依頼した",OR(F808="",J808="未依頼"))),"要確認：依頼と回答の矛盾",IF(OR(AND(ISNUMBER(C808),ISNUMBER(D808),D808&lt;C808),AND(ISNUMBER(E808),E808&lt;0)),"要確認：必要時間・隻数",IF(OR(P808="未確認",G808="未確認",J808="未確認"),"要確認：未確認を含む","確認済")))))</f>
        <v/>
      </c>
    </row>
    <row r="809" spans="1:19" ht="24.95" customHeight="1" x14ac:dyDescent="0.2">
      <c r="A809" s="20"/>
      <c r="B809" s="7"/>
      <c r="C809" s="23"/>
      <c r="D809" s="23"/>
      <c r="E809" s="7"/>
      <c r="F809" s="7"/>
      <c r="G809" s="7"/>
      <c r="H809" s="23"/>
      <c r="I809" s="23"/>
      <c r="J809" s="7"/>
      <c r="K809" s="7"/>
      <c r="L809" s="7"/>
      <c r="M809" s="7"/>
      <c r="N809" s="7"/>
      <c r="O809" s="7"/>
      <c r="P809" s="7"/>
      <c r="Q809" s="7"/>
      <c r="R809" s="10" t="str">
        <f>IF(B809="","",IF(ISNUMBER(A809),YEAR(A809)-IF(MONTH(A809)&lt;4,1,0),""))</f>
        <v/>
      </c>
      <c r="S809" s="10" t="str">
        <f>IF(B809="","",IF(OR(NOT(ISNUMBER(A809)),G809="",J809="",O809="",P809="",N809=""),"要確認：基本項目不足",IF(OR(AND(G809="依頼しなかった",J809&lt;&gt;"未依頼"),AND(G809="依頼した",OR(F809="",J809="未依頼"))),"要確認：依頼と回答の矛盾",IF(OR(AND(ISNUMBER(C809),ISNUMBER(D809),D809&lt;C809),AND(ISNUMBER(E809),E809&lt;0)),"要確認：必要時間・隻数",IF(OR(P809="未確認",G809="未確認",J809="未確認"),"要確認：未確認を含む","確認済")))))</f>
        <v/>
      </c>
    </row>
    <row r="810" spans="1:19" ht="24.95" customHeight="1" x14ac:dyDescent="0.2">
      <c r="A810" s="20"/>
      <c r="B810" s="7"/>
      <c r="C810" s="23"/>
      <c r="D810" s="23"/>
      <c r="E810" s="7"/>
      <c r="F810" s="7"/>
      <c r="G810" s="7"/>
      <c r="H810" s="23"/>
      <c r="I810" s="23"/>
      <c r="J810" s="7"/>
      <c r="K810" s="7"/>
      <c r="L810" s="7"/>
      <c r="M810" s="7"/>
      <c r="N810" s="7"/>
      <c r="O810" s="7"/>
      <c r="P810" s="7"/>
      <c r="Q810" s="7"/>
      <c r="R810" s="10" t="str">
        <f>IF(B810="","",IF(ISNUMBER(A810),YEAR(A810)-IF(MONTH(A810)&lt;4,1,0),""))</f>
        <v/>
      </c>
      <c r="S810" s="10" t="str">
        <f>IF(B810="","",IF(OR(NOT(ISNUMBER(A810)),G810="",J810="",O810="",P810="",N810=""),"要確認：基本項目不足",IF(OR(AND(G810="依頼しなかった",J810&lt;&gt;"未依頼"),AND(G810="依頼した",OR(F810="",J810="未依頼"))),"要確認：依頼と回答の矛盾",IF(OR(AND(ISNUMBER(C810),ISNUMBER(D810),D810&lt;C810),AND(ISNUMBER(E810),E810&lt;0)),"要確認：必要時間・隻数",IF(OR(P810="未確認",G810="未確認",J810="未確認"),"要確認：未確認を含む","確認済")))))</f>
        <v/>
      </c>
    </row>
    <row r="811" spans="1:19" ht="24.95" customHeight="1" x14ac:dyDescent="0.2">
      <c r="A811" s="20"/>
      <c r="B811" s="7"/>
      <c r="C811" s="23"/>
      <c r="D811" s="23"/>
      <c r="E811" s="7"/>
      <c r="F811" s="7"/>
      <c r="G811" s="7"/>
      <c r="H811" s="23"/>
      <c r="I811" s="23"/>
      <c r="J811" s="7"/>
      <c r="K811" s="7"/>
      <c r="L811" s="7"/>
      <c r="M811" s="7"/>
      <c r="N811" s="7"/>
      <c r="O811" s="7"/>
      <c r="P811" s="7"/>
      <c r="Q811" s="7"/>
      <c r="R811" s="10" t="str">
        <f>IF(B811="","",IF(ISNUMBER(A811),YEAR(A811)-IF(MONTH(A811)&lt;4,1,0),""))</f>
        <v/>
      </c>
      <c r="S811" s="10" t="str">
        <f>IF(B811="","",IF(OR(NOT(ISNUMBER(A811)),G811="",J811="",O811="",P811="",N811=""),"要確認：基本項目不足",IF(OR(AND(G811="依頼しなかった",J811&lt;&gt;"未依頼"),AND(G811="依頼した",OR(F811="",J811="未依頼"))),"要確認：依頼と回答の矛盾",IF(OR(AND(ISNUMBER(C811),ISNUMBER(D811),D811&lt;C811),AND(ISNUMBER(E811),E811&lt;0)),"要確認：必要時間・隻数",IF(OR(P811="未確認",G811="未確認",J811="未確認"),"要確認：未確認を含む","確認済")))))</f>
        <v/>
      </c>
    </row>
    <row r="812" spans="1:19" ht="24.95" customHeight="1" x14ac:dyDescent="0.2">
      <c r="A812" s="20"/>
      <c r="B812" s="7"/>
      <c r="C812" s="23"/>
      <c r="D812" s="23"/>
      <c r="E812" s="7"/>
      <c r="F812" s="7"/>
      <c r="G812" s="7"/>
      <c r="H812" s="23"/>
      <c r="I812" s="23"/>
      <c r="J812" s="7"/>
      <c r="K812" s="7"/>
      <c r="L812" s="7"/>
      <c r="M812" s="7"/>
      <c r="N812" s="7"/>
      <c r="O812" s="7"/>
      <c r="P812" s="7"/>
      <c r="Q812" s="7"/>
      <c r="R812" s="10" t="str">
        <f>IF(B812="","",IF(ISNUMBER(A812),YEAR(A812)-IF(MONTH(A812)&lt;4,1,0),""))</f>
        <v/>
      </c>
      <c r="S812" s="10" t="str">
        <f>IF(B812="","",IF(OR(NOT(ISNUMBER(A812)),G812="",J812="",O812="",P812="",N812=""),"要確認：基本項目不足",IF(OR(AND(G812="依頼しなかった",J812&lt;&gt;"未依頼"),AND(G812="依頼した",OR(F812="",J812="未依頼"))),"要確認：依頼と回答の矛盾",IF(OR(AND(ISNUMBER(C812),ISNUMBER(D812),D812&lt;C812),AND(ISNUMBER(E812),E812&lt;0)),"要確認：必要時間・隻数",IF(OR(P812="未確認",G812="未確認",J812="未確認"),"要確認：未確認を含む","確認済")))))</f>
        <v/>
      </c>
    </row>
    <row r="813" spans="1:19" ht="24.95" customHeight="1" x14ac:dyDescent="0.2">
      <c r="A813" s="20"/>
      <c r="B813" s="7"/>
      <c r="C813" s="23"/>
      <c r="D813" s="23"/>
      <c r="E813" s="7"/>
      <c r="F813" s="7"/>
      <c r="G813" s="7"/>
      <c r="H813" s="23"/>
      <c r="I813" s="23"/>
      <c r="J813" s="7"/>
      <c r="K813" s="7"/>
      <c r="L813" s="7"/>
      <c r="M813" s="7"/>
      <c r="N813" s="7"/>
      <c r="O813" s="7"/>
      <c r="P813" s="7"/>
      <c r="Q813" s="7"/>
      <c r="R813" s="10" t="str">
        <f>IF(B813="","",IF(ISNUMBER(A813),YEAR(A813)-IF(MONTH(A813)&lt;4,1,0),""))</f>
        <v/>
      </c>
      <c r="S813" s="10" t="str">
        <f>IF(B813="","",IF(OR(NOT(ISNUMBER(A813)),G813="",J813="",O813="",P813="",N813=""),"要確認：基本項目不足",IF(OR(AND(G813="依頼しなかった",J813&lt;&gt;"未依頼"),AND(G813="依頼した",OR(F813="",J813="未依頼"))),"要確認：依頼と回答の矛盾",IF(OR(AND(ISNUMBER(C813),ISNUMBER(D813),D813&lt;C813),AND(ISNUMBER(E813),E813&lt;0)),"要確認：必要時間・隻数",IF(OR(P813="未確認",G813="未確認",J813="未確認"),"要確認：未確認を含む","確認済")))))</f>
        <v/>
      </c>
    </row>
    <row r="814" spans="1:19" ht="24.95" customHeight="1" x14ac:dyDescent="0.2">
      <c r="A814" s="20"/>
      <c r="B814" s="7"/>
      <c r="C814" s="23"/>
      <c r="D814" s="23"/>
      <c r="E814" s="7"/>
      <c r="F814" s="7"/>
      <c r="G814" s="7"/>
      <c r="H814" s="23"/>
      <c r="I814" s="23"/>
      <c r="J814" s="7"/>
      <c r="K814" s="7"/>
      <c r="L814" s="7"/>
      <c r="M814" s="7"/>
      <c r="N814" s="7"/>
      <c r="O814" s="7"/>
      <c r="P814" s="7"/>
      <c r="Q814" s="7"/>
      <c r="R814" s="10" t="str">
        <f>IF(B814="","",IF(ISNUMBER(A814),YEAR(A814)-IF(MONTH(A814)&lt;4,1,0),""))</f>
        <v/>
      </c>
      <c r="S814" s="10" t="str">
        <f>IF(B814="","",IF(OR(NOT(ISNUMBER(A814)),G814="",J814="",O814="",P814="",N814=""),"要確認：基本項目不足",IF(OR(AND(G814="依頼しなかった",J814&lt;&gt;"未依頼"),AND(G814="依頼した",OR(F814="",J814="未依頼"))),"要確認：依頼と回答の矛盾",IF(OR(AND(ISNUMBER(C814),ISNUMBER(D814),D814&lt;C814),AND(ISNUMBER(E814),E814&lt;0)),"要確認：必要時間・隻数",IF(OR(P814="未確認",G814="未確認",J814="未確認"),"要確認：未確認を含む","確認済")))))</f>
        <v/>
      </c>
    </row>
    <row r="815" spans="1:19" ht="24.95" customHeight="1" x14ac:dyDescent="0.2">
      <c r="A815" s="20"/>
      <c r="B815" s="7"/>
      <c r="C815" s="23"/>
      <c r="D815" s="23"/>
      <c r="E815" s="7"/>
      <c r="F815" s="7"/>
      <c r="G815" s="7"/>
      <c r="H815" s="23"/>
      <c r="I815" s="23"/>
      <c r="J815" s="7"/>
      <c r="K815" s="7"/>
      <c r="L815" s="7"/>
      <c r="M815" s="7"/>
      <c r="N815" s="7"/>
      <c r="O815" s="7"/>
      <c r="P815" s="7"/>
      <c r="Q815" s="7"/>
      <c r="R815" s="10" t="str">
        <f>IF(B815="","",IF(ISNUMBER(A815),YEAR(A815)-IF(MONTH(A815)&lt;4,1,0),""))</f>
        <v/>
      </c>
      <c r="S815" s="10" t="str">
        <f>IF(B815="","",IF(OR(NOT(ISNUMBER(A815)),G815="",J815="",O815="",P815="",N815=""),"要確認：基本項目不足",IF(OR(AND(G815="依頼しなかった",J815&lt;&gt;"未依頼"),AND(G815="依頼した",OR(F815="",J815="未依頼"))),"要確認：依頼と回答の矛盾",IF(OR(AND(ISNUMBER(C815),ISNUMBER(D815),D815&lt;C815),AND(ISNUMBER(E815),E815&lt;0)),"要確認：必要時間・隻数",IF(OR(P815="未確認",G815="未確認",J815="未確認"),"要確認：未確認を含む","確認済")))))</f>
        <v/>
      </c>
    </row>
    <row r="816" spans="1:19" ht="24.95" customHeight="1" x14ac:dyDescent="0.2">
      <c r="A816" s="20"/>
      <c r="B816" s="7"/>
      <c r="C816" s="23"/>
      <c r="D816" s="23"/>
      <c r="E816" s="7"/>
      <c r="F816" s="7"/>
      <c r="G816" s="7"/>
      <c r="H816" s="23"/>
      <c r="I816" s="23"/>
      <c r="J816" s="7"/>
      <c r="K816" s="7"/>
      <c r="L816" s="7"/>
      <c r="M816" s="7"/>
      <c r="N816" s="7"/>
      <c r="O816" s="7"/>
      <c r="P816" s="7"/>
      <c r="Q816" s="7"/>
      <c r="R816" s="10" t="str">
        <f>IF(B816="","",IF(ISNUMBER(A816),YEAR(A816)-IF(MONTH(A816)&lt;4,1,0),""))</f>
        <v/>
      </c>
      <c r="S816" s="10" t="str">
        <f>IF(B816="","",IF(OR(NOT(ISNUMBER(A816)),G816="",J816="",O816="",P816="",N816=""),"要確認：基本項目不足",IF(OR(AND(G816="依頼しなかった",J816&lt;&gt;"未依頼"),AND(G816="依頼した",OR(F816="",J816="未依頼"))),"要確認：依頼と回答の矛盾",IF(OR(AND(ISNUMBER(C816),ISNUMBER(D816),D816&lt;C816),AND(ISNUMBER(E816),E816&lt;0)),"要確認：必要時間・隻数",IF(OR(P816="未確認",G816="未確認",J816="未確認"),"要確認：未確認を含む","確認済")))))</f>
        <v/>
      </c>
    </row>
    <row r="817" spans="1:19" ht="24.95" customHeight="1" x14ac:dyDescent="0.2">
      <c r="A817" s="20"/>
      <c r="B817" s="7"/>
      <c r="C817" s="23"/>
      <c r="D817" s="23"/>
      <c r="E817" s="7"/>
      <c r="F817" s="7"/>
      <c r="G817" s="7"/>
      <c r="H817" s="23"/>
      <c r="I817" s="23"/>
      <c r="J817" s="7"/>
      <c r="K817" s="7"/>
      <c r="L817" s="7"/>
      <c r="M817" s="7"/>
      <c r="N817" s="7"/>
      <c r="O817" s="7"/>
      <c r="P817" s="7"/>
      <c r="Q817" s="7"/>
      <c r="R817" s="10" t="str">
        <f>IF(B817="","",IF(ISNUMBER(A817),YEAR(A817)-IF(MONTH(A817)&lt;4,1,0),""))</f>
        <v/>
      </c>
      <c r="S817" s="10" t="str">
        <f>IF(B817="","",IF(OR(NOT(ISNUMBER(A817)),G817="",J817="",O817="",P817="",N817=""),"要確認：基本項目不足",IF(OR(AND(G817="依頼しなかった",J817&lt;&gt;"未依頼"),AND(G817="依頼した",OR(F817="",J817="未依頼"))),"要確認：依頼と回答の矛盾",IF(OR(AND(ISNUMBER(C817),ISNUMBER(D817),D817&lt;C817),AND(ISNUMBER(E817),E817&lt;0)),"要確認：必要時間・隻数",IF(OR(P817="未確認",G817="未確認",J817="未確認"),"要確認：未確認を含む","確認済")))))</f>
        <v/>
      </c>
    </row>
    <row r="818" spans="1:19" ht="24.95" customHeight="1" x14ac:dyDescent="0.2">
      <c r="A818" s="20"/>
      <c r="B818" s="7"/>
      <c r="C818" s="23"/>
      <c r="D818" s="23"/>
      <c r="E818" s="7"/>
      <c r="F818" s="7"/>
      <c r="G818" s="7"/>
      <c r="H818" s="23"/>
      <c r="I818" s="23"/>
      <c r="J818" s="7"/>
      <c r="K818" s="7"/>
      <c r="L818" s="7"/>
      <c r="M818" s="7"/>
      <c r="N818" s="7"/>
      <c r="O818" s="7"/>
      <c r="P818" s="7"/>
      <c r="Q818" s="7"/>
      <c r="R818" s="10" t="str">
        <f>IF(B818="","",IF(ISNUMBER(A818),YEAR(A818)-IF(MONTH(A818)&lt;4,1,0),""))</f>
        <v/>
      </c>
      <c r="S818" s="10" t="str">
        <f>IF(B818="","",IF(OR(NOT(ISNUMBER(A818)),G818="",J818="",O818="",P818="",N818=""),"要確認：基本項目不足",IF(OR(AND(G818="依頼しなかった",J818&lt;&gt;"未依頼"),AND(G818="依頼した",OR(F818="",J818="未依頼"))),"要確認：依頼と回答の矛盾",IF(OR(AND(ISNUMBER(C818),ISNUMBER(D818),D818&lt;C818),AND(ISNUMBER(E818),E818&lt;0)),"要確認：必要時間・隻数",IF(OR(P818="未確認",G818="未確認",J818="未確認"),"要確認：未確認を含む","確認済")))))</f>
        <v/>
      </c>
    </row>
    <row r="819" spans="1:19" ht="24.95" customHeight="1" x14ac:dyDescent="0.2">
      <c r="A819" s="20"/>
      <c r="B819" s="7"/>
      <c r="C819" s="23"/>
      <c r="D819" s="23"/>
      <c r="E819" s="7"/>
      <c r="F819" s="7"/>
      <c r="G819" s="7"/>
      <c r="H819" s="23"/>
      <c r="I819" s="23"/>
      <c r="J819" s="7"/>
      <c r="K819" s="7"/>
      <c r="L819" s="7"/>
      <c r="M819" s="7"/>
      <c r="N819" s="7"/>
      <c r="O819" s="7"/>
      <c r="P819" s="7"/>
      <c r="Q819" s="7"/>
      <c r="R819" s="10" t="str">
        <f>IF(B819="","",IF(ISNUMBER(A819),YEAR(A819)-IF(MONTH(A819)&lt;4,1,0),""))</f>
        <v/>
      </c>
      <c r="S819" s="10" t="str">
        <f>IF(B819="","",IF(OR(NOT(ISNUMBER(A819)),G819="",J819="",O819="",P819="",N819=""),"要確認：基本項目不足",IF(OR(AND(G819="依頼しなかった",J819&lt;&gt;"未依頼"),AND(G819="依頼した",OR(F819="",J819="未依頼"))),"要確認：依頼と回答の矛盾",IF(OR(AND(ISNUMBER(C819),ISNUMBER(D819),D819&lt;C819),AND(ISNUMBER(E819),E819&lt;0)),"要確認：必要時間・隻数",IF(OR(P819="未確認",G819="未確認",J819="未確認"),"要確認：未確認を含む","確認済")))))</f>
        <v/>
      </c>
    </row>
    <row r="820" spans="1:19" ht="24.95" customHeight="1" x14ac:dyDescent="0.2">
      <c r="A820" s="20"/>
      <c r="B820" s="7"/>
      <c r="C820" s="23"/>
      <c r="D820" s="23"/>
      <c r="E820" s="7"/>
      <c r="F820" s="7"/>
      <c r="G820" s="7"/>
      <c r="H820" s="23"/>
      <c r="I820" s="23"/>
      <c r="J820" s="7"/>
      <c r="K820" s="7"/>
      <c r="L820" s="7"/>
      <c r="M820" s="7"/>
      <c r="N820" s="7"/>
      <c r="O820" s="7"/>
      <c r="P820" s="7"/>
      <c r="Q820" s="7"/>
      <c r="R820" s="10" t="str">
        <f>IF(B820="","",IF(ISNUMBER(A820),YEAR(A820)-IF(MONTH(A820)&lt;4,1,0),""))</f>
        <v/>
      </c>
      <c r="S820" s="10" t="str">
        <f>IF(B820="","",IF(OR(NOT(ISNUMBER(A820)),G820="",J820="",O820="",P820="",N820=""),"要確認：基本項目不足",IF(OR(AND(G820="依頼しなかった",J820&lt;&gt;"未依頼"),AND(G820="依頼した",OR(F820="",J820="未依頼"))),"要確認：依頼と回答の矛盾",IF(OR(AND(ISNUMBER(C820),ISNUMBER(D820),D820&lt;C820),AND(ISNUMBER(E820),E820&lt;0)),"要確認：必要時間・隻数",IF(OR(P820="未確認",G820="未確認",J820="未確認"),"要確認：未確認を含む","確認済")))))</f>
        <v/>
      </c>
    </row>
    <row r="821" spans="1:19" ht="24.95" customHeight="1" x14ac:dyDescent="0.2">
      <c r="A821" s="20"/>
      <c r="B821" s="7"/>
      <c r="C821" s="23"/>
      <c r="D821" s="23"/>
      <c r="E821" s="7"/>
      <c r="F821" s="7"/>
      <c r="G821" s="7"/>
      <c r="H821" s="23"/>
      <c r="I821" s="23"/>
      <c r="J821" s="7"/>
      <c r="K821" s="7"/>
      <c r="L821" s="7"/>
      <c r="M821" s="7"/>
      <c r="N821" s="7"/>
      <c r="O821" s="7"/>
      <c r="P821" s="7"/>
      <c r="Q821" s="7"/>
      <c r="R821" s="10" t="str">
        <f>IF(B821="","",IF(ISNUMBER(A821),YEAR(A821)-IF(MONTH(A821)&lt;4,1,0),""))</f>
        <v/>
      </c>
      <c r="S821" s="10" t="str">
        <f>IF(B821="","",IF(OR(NOT(ISNUMBER(A821)),G821="",J821="",O821="",P821="",N821=""),"要確認：基本項目不足",IF(OR(AND(G821="依頼しなかった",J821&lt;&gt;"未依頼"),AND(G821="依頼した",OR(F821="",J821="未依頼"))),"要確認：依頼と回答の矛盾",IF(OR(AND(ISNUMBER(C821),ISNUMBER(D821),D821&lt;C821),AND(ISNUMBER(E821),E821&lt;0)),"要確認：必要時間・隻数",IF(OR(P821="未確認",G821="未確認",J821="未確認"),"要確認：未確認を含む","確認済")))))</f>
        <v/>
      </c>
    </row>
    <row r="822" spans="1:19" ht="24.95" customHeight="1" x14ac:dyDescent="0.2">
      <c r="A822" s="20"/>
      <c r="B822" s="7"/>
      <c r="C822" s="23"/>
      <c r="D822" s="23"/>
      <c r="E822" s="7"/>
      <c r="F822" s="7"/>
      <c r="G822" s="7"/>
      <c r="H822" s="23"/>
      <c r="I822" s="23"/>
      <c r="J822" s="7"/>
      <c r="K822" s="7"/>
      <c r="L822" s="7"/>
      <c r="M822" s="7"/>
      <c r="N822" s="7"/>
      <c r="O822" s="7"/>
      <c r="P822" s="7"/>
      <c r="Q822" s="7"/>
      <c r="R822" s="10" t="str">
        <f>IF(B822="","",IF(ISNUMBER(A822),YEAR(A822)-IF(MONTH(A822)&lt;4,1,0),""))</f>
        <v/>
      </c>
      <c r="S822" s="10" t="str">
        <f>IF(B822="","",IF(OR(NOT(ISNUMBER(A822)),G822="",J822="",O822="",P822="",N822=""),"要確認：基本項目不足",IF(OR(AND(G822="依頼しなかった",J822&lt;&gt;"未依頼"),AND(G822="依頼した",OR(F822="",J822="未依頼"))),"要確認：依頼と回答の矛盾",IF(OR(AND(ISNUMBER(C822),ISNUMBER(D822),D822&lt;C822),AND(ISNUMBER(E822),E822&lt;0)),"要確認：必要時間・隻数",IF(OR(P822="未確認",G822="未確認",J822="未確認"),"要確認：未確認を含む","確認済")))))</f>
        <v/>
      </c>
    </row>
    <row r="823" spans="1:19" ht="24.95" customHeight="1" x14ac:dyDescent="0.2">
      <c r="A823" s="20"/>
      <c r="B823" s="7"/>
      <c r="C823" s="23"/>
      <c r="D823" s="23"/>
      <c r="E823" s="7"/>
      <c r="F823" s="7"/>
      <c r="G823" s="7"/>
      <c r="H823" s="23"/>
      <c r="I823" s="23"/>
      <c r="J823" s="7"/>
      <c r="K823" s="7"/>
      <c r="L823" s="7"/>
      <c r="M823" s="7"/>
      <c r="N823" s="7"/>
      <c r="O823" s="7"/>
      <c r="P823" s="7"/>
      <c r="Q823" s="7"/>
      <c r="R823" s="10" t="str">
        <f>IF(B823="","",IF(ISNUMBER(A823),YEAR(A823)-IF(MONTH(A823)&lt;4,1,0),""))</f>
        <v/>
      </c>
      <c r="S823" s="10" t="str">
        <f>IF(B823="","",IF(OR(NOT(ISNUMBER(A823)),G823="",J823="",O823="",P823="",N823=""),"要確認：基本項目不足",IF(OR(AND(G823="依頼しなかった",J823&lt;&gt;"未依頼"),AND(G823="依頼した",OR(F823="",J823="未依頼"))),"要確認：依頼と回答の矛盾",IF(OR(AND(ISNUMBER(C823),ISNUMBER(D823),D823&lt;C823),AND(ISNUMBER(E823),E823&lt;0)),"要確認：必要時間・隻数",IF(OR(P823="未確認",G823="未確認",J823="未確認"),"要確認：未確認を含む","確認済")))))</f>
        <v/>
      </c>
    </row>
    <row r="824" spans="1:19" ht="24.95" customHeight="1" x14ac:dyDescent="0.2">
      <c r="A824" s="20"/>
      <c r="B824" s="7"/>
      <c r="C824" s="23"/>
      <c r="D824" s="23"/>
      <c r="E824" s="7"/>
      <c r="F824" s="7"/>
      <c r="G824" s="7"/>
      <c r="H824" s="23"/>
      <c r="I824" s="23"/>
      <c r="J824" s="7"/>
      <c r="K824" s="7"/>
      <c r="L824" s="7"/>
      <c r="M824" s="7"/>
      <c r="N824" s="7"/>
      <c r="O824" s="7"/>
      <c r="P824" s="7"/>
      <c r="Q824" s="7"/>
      <c r="R824" s="10" t="str">
        <f>IF(B824="","",IF(ISNUMBER(A824),YEAR(A824)-IF(MONTH(A824)&lt;4,1,0),""))</f>
        <v/>
      </c>
      <c r="S824" s="10" t="str">
        <f>IF(B824="","",IF(OR(NOT(ISNUMBER(A824)),G824="",J824="",O824="",P824="",N824=""),"要確認：基本項目不足",IF(OR(AND(G824="依頼しなかった",J824&lt;&gt;"未依頼"),AND(G824="依頼した",OR(F824="",J824="未依頼"))),"要確認：依頼と回答の矛盾",IF(OR(AND(ISNUMBER(C824),ISNUMBER(D824),D824&lt;C824),AND(ISNUMBER(E824),E824&lt;0)),"要確認：必要時間・隻数",IF(OR(P824="未確認",G824="未確認",J824="未確認"),"要確認：未確認を含む","確認済")))))</f>
        <v/>
      </c>
    </row>
    <row r="825" spans="1:19" ht="24.95" customHeight="1" x14ac:dyDescent="0.2">
      <c r="A825" s="20"/>
      <c r="B825" s="7"/>
      <c r="C825" s="23"/>
      <c r="D825" s="23"/>
      <c r="E825" s="7"/>
      <c r="F825" s="7"/>
      <c r="G825" s="7"/>
      <c r="H825" s="23"/>
      <c r="I825" s="23"/>
      <c r="J825" s="7"/>
      <c r="K825" s="7"/>
      <c r="L825" s="7"/>
      <c r="M825" s="7"/>
      <c r="N825" s="7"/>
      <c r="O825" s="7"/>
      <c r="P825" s="7"/>
      <c r="Q825" s="7"/>
      <c r="R825" s="10" t="str">
        <f>IF(B825="","",IF(ISNUMBER(A825),YEAR(A825)-IF(MONTH(A825)&lt;4,1,0),""))</f>
        <v/>
      </c>
      <c r="S825" s="10" t="str">
        <f>IF(B825="","",IF(OR(NOT(ISNUMBER(A825)),G825="",J825="",O825="",P825="",N825=""),"要確認：基本項目不足",IF(OR(AND(G825="依頼しなかった",J825&lt;&gt;"未依頼"),AND(G825="依頼した",OR(F825="",J825="未依頼"))),"要確認：依頼と回答の矛盾",IF(OR(AND(ISNUMBER(C825),ISNUMBER(D825),D825&lt;C825),AND(ISNUMBER(E825),E825&lt;0)),"要確認：必要時間・隻数",IF(OR(P825="未確認",G825="未確認",J825="未確認"),"要確認：未確認を含む","確認済")))))</f>
        <v/>
      </c>
    </row>
    <row r="826" spans="1:19" ht="24.95" customHeight="1" x14ac:dyDescent="0.2">
      <c r="A826" s="20"/>
      <c r="B826" s="7"/>
      <c r="C826" s="23"/>
      <c r="D826" s="23"/>
      <c r="E826" s="7"/>
      <c r="F826" s="7"/>
      <c r="G826" s="7"/>
      <c r="H826" s="23"/>
      <c r="I826" s="23"/>
      <c r="J826" s="7"/>
      <c r="K826" s="7"/>
      <c r="L826" s="7"/>
      <c r="M826" s="7"/>
      <c r="N826" s="7"/>
      <c r="O826" s="7"/>
      <c r="P826" s="7"/>
      <c r="Q826" s="7"/>
      <c r="R826" s="10" t="str">
        <f>IF(B826="","",IF(ISNUMBER(A826),YEAR(A826)-IF(MONTH(A826)&lt;4,1,0),""))</f>
        <v/>
      </c>
      <c r="S826" s="10" t="str">
        <f>IF(B826="","",IF(OR(NOT(ISNUMBER(A826)),G826="",J826="",O826="",P826="",N826=""),"要確認：基本項目不足",IF(OR(AND(G826="依頼しなかった",J826&lt;&gt;"未依頼"),AND(G826="依頼した",OR(F826="",J826="未依頼"))),"要確認：依頼と回答の矛盾",IF(OR(AND(ISNUMBER(C826),ISNUMBER(D826),D826&lt;C826),AND(ISNUMBER(E826),E826&lt;0)),"要確認：必要時間・隻数",IF(OR(P826="未確認",G826="未確認",J826="未確認"),"要確認：未確認を含む","確認済")))))</f>
        <v/>
      </c>
    </row>
    <row r="827" spans="1:19" ht="24.95" customHeight="1" x14ac:dyDescent="0.2">
      <c r="A827" s="20"/>
      <c r="B827" s="7"/>
      <c r="C827" s="23"/>
      <c r="D827" s="23"/>
      <c r="E827" s="7"/>
      <c r="F827" s="7"/>
      <c r="G827" s="7"/>
      <c r="H827" s="23"/>
      <c r="I827" s="23"/>
      <c r="J827" s="7"/>
      <c r="K827" s="7"/>
      <c r="L827" s="7"/>
      <c r="M827" s="7"/>
      <c r="N827" s="7"/>
      <c r="O827" s="7"/>
      <c r="P827" s="7"/>
      <c r="Q827" s="7"/>
      <c r="R827" s="10" t="str">
        <f>IF(B827="","",IF(ISNUMBER(A827),YEAR(A827)-IF(MONTH(A827)&lt;4,1,0),""))</f>
        <v/>
      </c>
      <c r="S827" s="10" t="str">
        <f>IF(B827="","",IF(OR(NOT(ISNUMBER(A827)),G827="",J827="",O827="",P827="",N827=""),"要確認：基本項目不足",IF(OR(AND(G827="依頼しなかった",J827&lt;&gt;"未依頼"),AND(G827="依頼した",OR(F827="",J827="未依頼"))),"要確認：依頼と回答の矛盾",IF(OR(AND(ISNUMBER(C827),ISNUMBER(D827),D827&lt;C827),AND(ISNUMBER(E827),E827&lt;0)),"要確認：必要時間・隻数",IF(OR(P827="未確認",G827="未確認",J827="未確認"),"要確認：未確認を含む","確認済")))))</f>
        <v/>
      </c>
    </row>
    <row r="828" spans="1:19" ht="24.95" customHeight="1" x14ac:dyDescent="0.2">
      <c r="A828" s="20"/>
      <c r="B828" s="7"/>
      <c r="C828" s="23"/>
      <c r="D828" s="23"/>
      <c r="E828" s="7"/>
      <c r="F828" s="7"/>
      <c r="G828" s="7"/>
      <c r="H828" s="23"/>
      <c r="I828" s="23"/>
      <c r="J828" s="7"/>
      <c r="K828" s="7"/>
      <c r="L828" s="7"/>
      <c r="M828" s="7"/>
      <c r="N828" s="7"/>
      <c r="O828" s="7"/>
      <c r="P828" s="7"/>
      <c r="Q828" s="7"/>
      <c r="R828" s="10" t="str">
        <f>IF(B828="","",IF(ISNUMBER(A828),YEAR(A828)-IF(MONTH(A828)&lt;4,1,0),""))</f>
        <v/>
      </c>
      <c r="S828" s="10" t="str">
        <f>IF(B828="","",IF(OR(NOT(ISNUMBER(A828)),G828="",J828="",O828="",P828="",N828=""),"要確認：基本項目不足",IF(OR(AND(G828="依頼しなかった",J828&lt;&gt;"未依頼"),AND(G828="依頼した",OR(F828="",J828="未依頼"))),"要確認：依頼と回答の矛盾",IF(OR(AND(ISNUMBER(C828),ISNUMBER(D828),D828&lt;C828),AND(ISNUMBER(E828),E828&lt;0)),"要確認：必要時間・隻数",IF(OR(P828="未確認",G828="未確認",J828="未確認"),"要確認：未確認を含む","確認済")))))</f>
        <v/>
      </c>
    </row>
    <row r="829" spans="1:19" ht="24.95" customHeight="1" x14ac:dyDescent="0.2">
      <c r="A829" s="20"/>
      <c r="B829" s="7"/>
      <c r="C829" s="23"/>
      <c r="D829" s="23"/>
      <c r="E829" s="7"/>
      <c r="F829" s="7"/>
      <c r="G829" s="7"/>
      <c r="H829" s="23"/>
      <c r="I829" s="23"/>
      <c r="J829" s="7"/>
      <c r="K829" s="7"/>
      <c r="L829" s="7"/>
      <c r="M829" s="7"/>
      <c r="N829" s="7"/>
      <c r="O829" s="7"/>
      <c r="P829" s="7"/>
      <c r="Q829" s="7"/>
      <c r="R829" s="10" t="str">
        <f>IF(B829="","",IF(ISNUMBER(A829),YEAR(A829)-IF(MONTH(A829)&lt;4,1,0),""))</f>
        <v/>
      </c>
      <c r="S829" s="10" t="str">
        <f>IF(B829="","",IF(OR(NOT(ISNUMBER(A829)),G829="",J829="",O829="",P829="",N829=""),"要確認：基本項目不足",IF(OR(AND(G829="依頼しなかった",J829&lt;&gt;"未依頼"),AND(G829="依頼した",OR(F829="",J829="未依頼"))),"要確認：依頼と回答の矛盾",IF(OR(AND(ISNUMBER(C829),ISNUMBER(D829),D829&lt;C829),AND(ISNUMBER(E829),E829&lt;0)),"要確認：必要時間・隻数",IF(OR(P829="未確認",G829="未確認",J829="未確認"),"要確認：未確認を含む","確認済")))))</f>
        <v/>
      </c>
    </row>
    <row r="830" spans="1:19" ht="24.95" customHeight="1" x14ac:dyDescent="0.2">
      <c r="A830" s="20"/>
      <c r="B830" s="7"/>
      <c r="C830" s="23"/>
      <c r="D830" s="23"/>
      <c r="E830" s="7"/>
      <c r="F830" s="7"/>
      <c r="G830" s="7"/>
      <c r="H830" s="23"/>
      <c r="I830" s="23"/>
      <c r="J830" s="7"/>
      <c r="K830" s="7"/>
      <c r="L830" s="7"/>
      <c r="M830" s="7"/>
      <c r="N830" s="7"/>
      <c r="O830" s="7"/>
      <c r="P830" s="7"/>
      <c r="Q830" s="7"/>
      <c r="R830" s="10" t="str">
        <f>IF(B830="","",IF(ISNUMBER(A830),YEAR(A830)-IF(MONTH(A830)&lt;4,1,0),""))</f>
        <v/>
      </c>
      <c r="S830" s="10" t="str">
        <f>IF(B830="","",IF(OR(NOT(ISNUMBER(A830)),G830="",J830="",O830="",P830="",N830=""),"要確認：基本項目不足",IF(OR(AND(G830="依頼しなかった",J830&lt;&gt;"未依頼"),AND(G830="依頼した",OR(F830="",J830="未依頼"))),"要確認：依頼と回答の矛盾",IF(OR(AND(ISNUMBER(C830),ISNUMBER(D830),D830&lt;C830),AND(ISNUMBER(E830),E830&lt;0)),"要確認：必要時間・隻数",IF(OR(P830="未確認",G830="未確認",J830="未確認"),"要確認：未確認を含む","確認済")))))</f>
        <v/>
      </c>
    </row>
    <row r="831" spans="1:19" ht="24.95" customHeight="1" x14ac:dyDescent="0.2">
      <c r="A831" s="20"/>
      <c r="B831" s="7"/>
      <c r="C831" s="23"/>
      <c r="D831" s="23"/>
      <c r="E831" s="7"/>
      <c r="F831" s="7"/>
      <c r="G831" s="7"/>
      <c r="H831" s="23"/>
      <c r="I831" s="23"/>
      <c r="J831" s="7"/>
      <c r="K831" s="7"/>
      <c r="L831" s="7"/>
      <c r="M831" s="7"/>
      <c r="N831" s="7"/>
      <c r="O831" s="7"/>
      <c r="P831" s="7"/>
      <c r="Q831" s="7"/>
      <c r="R831" s="10" t="str">
        <f>IF(B831="","",IF(ISNUMBER(A831),YEAR(A831)-IF(MONTH(A831)&lt;4,1,0),""))</f>
        <v/>
      </c>
      <c r="S831" s="10" t="str">
        <f>IF(B831="","",IF(OR(NOT(ISNUMBER(A831)),G831="",J831="",O831="",P831="",N831=""),"要確認：基本項目不足",IF(OR(AND(G831="依頼しなかった",J831&lt;&gt;"未依頼"),AND(G831="依頼した",OR(F831="",J831="未依頼"))),"要確認：依頼と回答の矛盾",IF(OR(AND(ISNUMBER(C831),ISNUMBER(D831),D831&lt;C831),AND(ISNUMBER(E831),E831&lt;0)),"要確認：必要時間・隻数",IF(OR(P831="未確認",G831="未確認",J831="未確認"),"要確認：未確認を含む","確認済")))))</f>
        <v/>
      </c>
    </row>
    <row r="832" spans="1:19" ht="24.95" customHeight="1" x14ac:dyDescent="0.2">
      <c r="A832" s="20"/>
      <c r="B832" s="7"/>
      <c r="C832" s="23"/>
      <c r="D832" s="23"/>
      <c r="E832" s="7"/>
      <c r="F832" s="7"/>
      <c r="G832" s="7"/>
      <c r="H832" s="23"/>
      <c r="I832" s="23"/>
      <c r="J832" s="7"/>
      <c r="K832" s="7"/>
      <c r="L832" s="7"/>
      <c r="M832" s="7"/>
      <c r="N832" s="7"/>
      <c r="O832" s="7"/>
      <c r="P832" s="7"/>
      <c r="Q832" s="7"/>
      <c r="R832" s="10" t="str">
        <f>IF(B832="","",IF(ISNUMBER(A832),YEAR(A832)-IF(MONTH(A832)&lt;4,1,0),""))</f>
        <v/>
      </c>
      <c r="S832" s="10" t="str">
        <f>IF(B832="","",IF(OR(NOT(ISNUMBER(A832)),G832="",J832="",O832="",P832="",N832=""),"要確認：基本項目不足",IF(OR(AND(G832="依頼しなかった",J832&lt;&gt;"未依頼"),AND(G832="依頼した",OR(F832="",J832="未依頼"))),"要確認：依頼と回答の矛盾",IF(OR(AND(ISNUMBER(C832),ISNUMBER(D832),D832&lt;C832),AND(ISNUMBER(E832),E832&lt;0)),"要確認：必要時間・隻数",IF(OR(P832="未確認",G832="未確認",J832="未確認"),"要確認：未確認を含む","確認済")))))</f>
        <v/>
      </c>
    </row>
    <row r="833" spans="1:19" ht="24.95" customHeight="1" x14ac:dyDescent="0.2">
      <c r="A833" s="20"/>
      <c r="B833" s="7"/>
      <c r="C833" s="23"/>
      <c r="D833" s="23"/>
      <c r="E833" s="7"/>
      <c r="F833" s="7"/>
      <c r="G833" s="7"/>
      <c r="H833" s="23"/>
      <c r="I833" s="23"/>
      <c r="J833" s="7"/>
      <c r="K833" s="7"/>
      <c r="L833" s="7"/>
      <c r="M833" s="7"/>
      <c r="N833" s="7"/>
      <c r="O833" s="7"/>
      <c r="P833" s="7"/>
      <c r="Q833" s="7"/>
      <c r="R833" s="10" t="str">
        <f>IF(B833="","",IF(ISNUMBER(A833),YEAR(A833)-IF(MONTH(A833)&lt;4,1,0),""))</f>
        <v/>
      </c>
      <c r="S833" s="10" t="str">
        <f>IF(B833="","",IF(OR(NOT(ISNUMBER(A833)),G833="",J833="",O833="",P833="",N833=""),"要確認：基本項目不足",IF(OR(AND(G833="依頼しなかった",J833&lt;&gt;"未依頼"),AND(G833="依頼した",OR(F833="",J833="未依頼"))),"要確認：依頼と回答の矛盾",IF(OR(AND(ISNUMBER(C833),ISNUMBER(D833),D833&lt;C833),AND(ISNUMBER(E833),E833&lt;0)),"要確認：必要時間・隻数",IF(OR(P833="未確認",G833="未確認",J833="未確認"),"要確認：未確認を含む","確認済")))))</f>
        <v/>
      </c>
    </row>
    <row r="834" spans="1:19" ht="24.95" customHeight="1" x14ac:dyDescent="0.2">
      <c r="A834" s="20"/>
      <c r="B834" s="7"/>
      <c r="C834" s="23"/>
      <c r="D834" s="23"/>
      <c r="E834" s="7"/>
      <c r="F834" s="7"/>
      <c r="G834" s="7"/>
      <c r="H834" s="23"/>
      <c r="I834" s="23"/>
      <c r="J834" s="7"/>
      <c r="K834" s="7"/>
      <c r="L834" s="7"/>
      <c r="M834" s="7"/>
      <c r="N834" s="7"/>
      <c r="O834" s="7"/>
      <c r="P834" s="7"/>
      <c r="Q834" s="7"/>
      <c r="R834" s="10" t="str">
        <f>IF(B834="","",IF(ISNUMBER(A834),YEAR(A834)-IF(MONTH(A834)&lt;4,1,0),""))</f>
        <v/>
      </c>
      <c r="S834" s="10" t="str">
        <f>IF(B834="","",IF(OR(NOT(ISNUMBER(A834)),G834="",J834="",O834="",P834="",N834=""),"要確認：基本項目不足",IF(OR(AND(G834="依頼しなかった",J834&lt;&gt;"未依頼"),AND(G834="依頼した",OR(F834="",J834="未依頼"))),"要確認：依頼と回答の矛盾",IF(OR(AND(ISNUMBER(C834),ISNUMBER(D834),D834&lt;C834),AND(ISNUMBER(E834),E834&lt;0)),"要確認：必要時間・隻数",IF(OR(P834="未確認",G834="未確認",J834="未確認"),"要確認：未確認を含む","確認済")))))</f>
        <v/>
      </c>
    </row>
    <row r="835" spans="1:19" ht="24.95" customHeight="1" x14ac:dyDescent="0.2">
      <c r="A835" s="20"/>
      <c r="B835" s="7"/>
      <c r="C835" s="23"/>
      <c r="D835" s="23"/>
      <c r="E835" s="7"/>
      <c r="F835" s="7"/>
      <c r="G835" s="7"/>
      <c r="H835" s="23"/>
      <c r="I835" s="23"/>
      <c r="J835" s="7"/>
      <c r="K835" s="7"/>
      <c r="L835" s="7"/>
      <c r="M835" s="7"/>
      <c r="N835" s="7"/>
      <c r="O835" s="7"/>
      <c r="P835" s="7"/>
      <c r="Q835" s="7"/>
      <c r="R835" s="10" t="str">
        <f>IF(B835="","",IF(ISNUMBER(A835),YEAR(A835)-IF(MONTH(A835)&lt;4,1,0),""))</f>
        <v/>
      </c>
      <c r="S835" s="10" t="str">
        <f>IF(B835="","",IF(OR(NOT(ISNUMBER(A835)),G835="",J835="",O835="",P835="",N835=""),"要確認：基本項目不足",IF(OR(AND(G835="依頼しなかった",J835&lt;&gt;"未依頼"),AND(G835="依頼した",OR(F835="",J835="未依頼"))),"要確認：依頼と回答の矛盾",IF(OR(AND(ISNUMBER(C835),ISNUMBER(D835),D835&lt;C835),AND(ISNUMBER(E835),E835&lt;0)),"要確認：必要時間・隻数",IF(OR(P835="未確認",G835="未確認",J835="未確認"),"要確認：未確認を含む","確認済")))))</f>
        <v/>
      </c>
    </row>
    <row r="836" spans="1:19" ht="24.95" customHeight="1" x14ac:dyDescent="0.2">
      <c r="A836" s="20"/>
      <c r="B836" s="7"/>
      <c r="C836" s="23"/>
      <c r="D836" s="23"/>
      <c r="E836" s="7"/>
      <c r="F836" s="7"/>
      <c r="G836" s="7"/>
      <c r="H836" s="23"/>
      <c r="I836" s="23"/>
      <c r="J836" s="7"/>
      <c r="K836" s="7"/>
      <c r="L836" s="7"/>
      <c r="M836" s="7"/>
      <c r="N836" s="7"/>
      <c r="O836" s="7"/>
      <c r="P836" s="7"/>
      <c r="Q836" s="7"/>
      <c r="R836" s="10" t="str">
        <f>IF(B836="","",IF(ISNUMBER(A836),YEAR(A836)-IF(MONTH(A836)&lt;4,1,0),""))</f>
        <v/>
      </c>
      <c r="S836" s="10" t="str">
        <f>IF(B836="","",IF(OR(NOT(ISNUMBER(A836)),G836="",J836="",O836="",P836="",N836=""),"要確認：基本項目不足",IF(OR(AND(G836="依頼しなかった",J836&lt;&gt;"未依頼"),AND(G836="依頼した",OR(F836="",J836="未依頼"))),"要確認：依頼と回答の矛盾",IF(OR(AND(ISNUMBER(C836),ISNUMBER(D836),D836&lt;C836),AND(ISNUMBER(E836),E836&lt;0)),"要確認：必要時間・隻数",IF(OR(P836="未確認",G836="未確認",J836="未確認"),"要確認：未確認を含む","確認済")))))</f>
        <v/>
      </c>
    </row>
    <row r="837" spans="1:19" ht="24.95" customHeight="1" x14ac:dyDescent="0.2">
      <c r="A837" s="20"/>
      <c r="B837" s="7"/>
      <c r="C837" s="23"/>
      <c r="D837" s="23"/>
      <c r="E837" s="7"/>
      <c r="F837" s="7"/>
      <c r="G837" s="7"/>
      <c r="H837" s="23"/>
      <c r="I837" s="23"/>
      <c r="J837" s="7"/>
      <c r="K837" s="7"/>
      <c r="L837" s="7"/>
      <c r="M837" s="7"/>
      <c r="N837" s="7"/>
      <c r="O837" s="7"/>
      <c r="P837" s="7"/>
      <c r="Q837" s="7"/>
      <c r="R837" s="10" t="str">
        <f>IF(B837="","",IF(ISNUMBER(A837),YEAR(A837)-IF(MONTH(A837)&lt;4,1,0),""))</f>
        <v/>
      </c>
      <c r="S837" s="10" t="str">
        <f>IF(B837="","",IF(OR(NOT(ISNUMBER(A837)),G837="",J837="",O837="",P837="",N837=""),"要確認：基本項目不足",IF(OR(AND(G837="依頼しなかった",J837&lt;&gt;"未依頼"),AND(G837="依頼した",OR(F837="",J837="未依頼"))),"要確認：依頼と回答の矛盾",IF(OR(AND(ISNUMBER(C837),ISNUMBER(D837),D837&lt;C837),AND(ISNUMBER(E837),E837&lt;0)),"要確認：必要時間・隻数",IF(OR(P837="未確認",G837="未確認",J837="未確認"),"要確認：未確認を含む","確認済")))))</f>
        <v/>
      </c>
    </row>
    <row r="838" spans="1:19" ht="24.95" customHeight="1" x14ac:dyDescent="0.2">
      <c r="A838" s="20"/>
      <c r="B838" s="7"/>
      <c r="C838" s="23"/>
      <c r="D838" s="23"/>
      <c r="E838" s="7"/>
      <c r="F838" s="7"/>
      <c r="G838" s="7"/>
      <c r="H838" s="23"/>
      <c r="I838" s="23"/>
      <c r="J838" s="7"/>
      <c r="K838" s="7"/>
      <c r="L838" s="7"/>
      <c r="M838" s="7"/>
      <c r="N838" s="7"/>
      <c r="O838" s="7"/>
      <c r="P838" s="7"/>
      <c r="Q838" s="7"/>
      <c r="R838" s="10" t="str">
        <f>IF(B838="","",IF(ISNUMBER(A838),YEAR(A838)-IF(MONTH(A838)&lt;4,1,0),""))</f>
        <v/>
      </c>
      <c r="S838" s="10" t="str">
        <f>IF(B838="","",IF(OR(NOT(ISNUMBER(A838)),G838="",J838="",O838="",P838="",N838=""),"要確認：基本項目不足",IF(OR(AND(G838="依頼しなかった",J838&lt;&gt;"未依頼"),AND(G838="依頼した",OR(F838="",J838="未依頼"))),"要確認：依頼と回答の矛盾",IF(OR(AND(ISNUMBER(C838),ISNUMBER(D838),D838&lt;C838),AND(ISNUMBER(E838),E838&lt;0)),"要確認：必要時間・隻数",IF(OR(P838="未確認",G838="未確認",J838="未確認"),"要確認：未確認を含む","確認済")))))</f>
        <v/>
      </c>
    </row>
    <row r="839" spans="1:19" ht="24.95" customHeight="1" x14ac:dyDescent="0.2">
      <c r="A839" s="20"/>
      <c r="B839" s="7"/>
      <c r="C839" s="23"/>
      <c r="D839" s="23"/>
      <c r="E839" s="7"/>
      <c r="F839" s="7"/>
      <c r="G839" s="7"/>
      <c r="H839" s="23"/>
      <c r="I839" s="23"/>
      <c r="J839" s="7"/>
      <c r="K839" s="7"/>
      <c r="L839" s="7"/>
      <c r="M839" s="7"/>
      <c r="N839" s="7"/>
      <c r="O839" s="7"/>
      <c r="P839" s="7"/>
      <c r="Q839" s="7"/>
      <c r="R839" s="10" t="str">
        <f>IF(B839="","",IF(ISNUMBER(A839),YEAR(A839)-IF(MONTH(A839)&lt;4,1,0),""))</f>
        <v/>
      </c>
      <c r="S839" s="10" t="str">
        <f>IF(B839="","",IF(OR(NOT(ISNUMBER(A839)),G839="",J839="",O839="",P839="",N839=""),"要確認：基本項目不足",IF(OR(AND(G839="依頼しなかった",J839&lt;&gt;"未依頼"),AND(G839="依頼した",OR(F839="",J839="未依頼"))),"要確認：依頼と回答の矛盾",IF(OR(AND(ISNUMBER(C839),ISNUMBER(D839),D839&lt;C839),AND(ISNUMBER(E839),E839&lt;0)),"要確認：必要時間・隻数",IF(OR(P839="未確認",G839="未確認",J839="未確認"),"要確認：未確認を含む","確認済")))))</f>
        <v/>
      </c>
    </row>
    <row r="840" spans="1:19" ht="24.95" customHeight="1" x14ac:dyDescent="0.2">
      <c r="A840" s="20"/>
      <c r="B840" s="7"/>
      <c r="C840" s="23"/>
      <c r="D840" s="23"/>
      <c r="E840" s="7"/>
      <c r="F840" s="7"/>
      <c r="G840" s="7"/>
      <c r="H840" s="23"/>
      <c r="I840" s="23"/>
      <c r="J840" s="7"/>
      <c r="K840" s="7"/>
      <c r="L840" s="7"/>
      <c r="M840" s="7"/>
      <c r="N840" s="7"/>
      <c r="O840" s="7"/>
      <c r="P840" s="7"/>
      <c r="Q840" s="7"/>
      <c r="R840" s="10" t="str">
        <f>IF(B840="","",IF(ISNUMBER(A840),YEAR(A840)-IF(MONTH(A840)&lt;4,1,0),""))</f>
        <v/>
      </c>
      <c r="S840" s="10" t="str">
        <f>IF(B840="","",IF(OR(NOT(ISNUMBER(A840)),G840="",J840="",O840="",P840="",N840=""),"要確認：基本項目不足",IF(OR(AND(G840="依頼しなかった",J840&lt;&gt;"未依頼"),AND(G840="依頼した",OR(F840="",J840="未依頼"))),"要確認：依頼と回答の矛盾",IF(OR(AND(ISNUMBER(C840),ISNUMBER(D840),D840&lt;C840),AND(ISNUMBER(E840),E840&lt;0)),"要確認：必要時間・隻数",IF(OR(P840="未確認",G840="未確認",J840="未確認"),"要確認：未確認を含む","確認済")))))</f>
        <v/>
      </c>
    </row>
    <row r="841" spans="1:19" ht="24.95" customHeight="1" x14ac:dyDescent="0.2">
      <c r="A841" s="20"/>
      <c r="B841" s="7"/>
      <c r="C841" s="23"/>
      <c r="D841" s="23"/>
      <c r="E841" s="7"/>
      <c r="F841" s="7"/>
      <c r="G841" s="7"/>
      <c r="H841" s="23"/>
      <c r="I841" s="23"/>
      <c r="J841" s="7"/>
      <c r="K841" s="7"/>
      <c r="L841" s="7"/>
      <c r="M841" s="7"/>
      <c r="N841" s="7"/>
      <c r="O841" s="7"/>
      <c r="P841" s="7"/>
      <c r="Q841" s="7"/>
      <c r="R841" s="10" t="str">
        <f>IF(B841="","",IF(ISNUMBER(A841),YEAR(A841)-IF(MONTH(A841)&lt;4,1,0),""))</f>
        <v/>
      </c>
      <c r="S841" s="10" t="str">
        <f>IF(B841="","",IF(OR(NOT(ISNUMBER(A841)),G841="",J841="",O841="",P841="",N841=""),"要確認：基本項目不足",IF(OR(AND(G841="依頼しなかった",J841&lt;&gt;"未依頼"),AND(G841="依頼した",OR(F841="",J841="未依頼"))),"要確認：依頼と回答の矛盾",IF(OR(AND(ISNUMBER(C841),ISNUMBER(D841),D841&lt;C841),AND(ISNUMBER(E841),E841&lt;0)),"要確認：必要時間・隻数",IF(OR(P841="未確認",G841="未確認",J841="未確認"),"要確認：未確認を含む","確認済")))))</f>
        <v/>
      </c>
    </row>
    <row r="842" spans="1:19" ht="24.95" customHeight="1" x14ac:dyDescent="0.2">
      <c r="A842" s="20"/>
      <c r="B842" s="7"/>
      <c r="C842" s="23"/>
      <c r="D842" s="23"/>
      <c r="E842" s="7"/>
      <c r="F842" s="7"/>
      <c r="G842" s="7"/>
      <c r="H842" s="23"/>
      <c r="I842" s="23"/>
      <c r="J842" s="7"/>
      <c r="K842" s="7"/>
      <c r="L842" s="7"/>
      <c r="M842" s="7"/>
      <c r="N842" s="7"/>
      <c r="O842" s="7"/>
      <c r="P842" s="7"/>
      <c r="Q842" s="7"/>
      <c r="R842" s="10" t="str">
        <f>IF(B842="","",IF(ISNUMBER(A842),YEAR(A842)-IF(MONTH(A842)&lt;4,1,0),""))</f>
        <v/>
      </c>
      <c r="S842" s="10" t="str">
        <f>IF(B842="","",IF(OR(NOT(ISNUMBER(A842)),G842="",J842="",O842="",P842="",N842=""),"要確認：基本項目不足",IF(OR(AND(G842="依頼しなかった",J842&lt;&gt;"未依頼"),AND(G842="依頼した",OR(F842="",J842="未依頼"))),"要確認：依頼と回答の矛盾",IF(OR(AND(ISNUMBER(C842),ISNUMBER(D842),D842&lt;C842),AND(ISNUMBER(E842),E842&lt;0)),"要確認：必要時間・隻数",IF(OR(P842="未確認",G842="未確認",J842="未確認"),"要確認：未確認を含む","確認済")))))</f>
        <v/>
      </c>
    </row>
    <row r="843" spans="1:19" ht="24.95" customHeight="1" x14ac:dyDescent="0.2">
      <c r="A843" s="20"/>
      <c r="B843" s="7"/>
      <c r="C843" s="23"/>
      <c r="D843" s="23"/>
      <c r="E843" s="7"/>
      <c r="F843" s="7"/>
      <c r="G843" s="7"/>
      <c r="H843" s="23"/>
      <c r="I843" s="23"/>
      <c r="J843" s="7"/>
      <c r="K843" s="7"/>
      <c r="L843" s="7"/>
      <c r="M843" s="7"/>
      <c r="N843" s="7"/>
      <c r="O843" s="7"/>
      <c r="P843" s="7"/>
      <c r="Q843" s="7"/>
      <c r="R843" s="10" t="str">
        <f>IF(B843="","",IF(ISNUMBER(A843),YEAR(A843)-IF(MONTH(A843)&lt;4,1,0),""))</f>
        <v/>
      </c>
      <c r="S843" s="10" t="str">
        <f>IF(B843="","",IF(OR(NOT(ISNUMBER(A843)),G843="",J843="",O843="",P843="",N843=""),"要確認：基本項目不足",IF(OR(AND(G843="依頼しなかった",J843&lt;&gt;"未依頼"),AND(G843="依頼した",OR(F843="",J843="未依頼"))),"要確認：依頼と回答の矛盾",IF(OR(AND(ISNUMBER(C843),ISNUMBER(D843),D843&lt;C843),AND(ISNUMBER(E843),E843&lt;0)),"要確認：必要時間・隻数",IF(OR(P843="未確認",G843="未確認",J843="未確認"),"要確認：未確認を含む","確認済")))))</f>
        <v/>
      </c>
    </row>
    <row r="844" spans="1:19" ht="24.95" customHeight="1" x14ac:dyDescent="0.2">
      <c r="A844" s="20"/>
      <c r="B844" s="7"/>
      <c r="C844" s="23"/>
      <c r="D844" s="23"/>
      <c r="E844" s="7"/>
      <c r="F844" s="7"/>
      <c r="G844" s="7"/>
      <c r="H844" s="23"/>
      <c r="I844" s="23"/>
      <c r="J844" s="7"/>
      <c r="K844" s="7"/>
      <c r="L844" s="7"/>
      <c r="M844" s="7"/>
      <c r="N844" s="7"/>
      <c r="O844" s="7"/>
      <c r="P844" s="7"/>
      <c r="Q844" s="7"/>
      <c r="R844" s="10" t="str">
        <f>IF(B844="","",IF(ISNUMBER(A844),YEAR(A844)-IF(MONTH(A844)&lt;4,1,0),""))</f>
        <v/>
      </c>
      <c r="S844" s="10" t="str">
        <f>IF(B844="","",IF(OR(NOT(ISNUMBER(A844)),G844="",J844="",O844="",P844="",N844=""),"要確認：基本項目不足",IF(OR(AND(G844="依頼しなかった",J844&lt;&gt;"未依頼"),AND(G844="依頼した",OR(F844="",J844="未依頼"))),"要確認：依頼と回答の矛盾",IF(OR(AND(ISNUMBER(C844),ISNUMBER(D844),D844&lt;C844),AND(ISNUMBER(E844),E844&lt;0)),"要確認：必要時間・隻数",IF(OR(P844="未確認",G844="未確認",J844="未確認"),"要確認：未確認を含む","確認済")))))</f>
        <v/>
      </c>
    </row>
    <row r="845" spans="1:19" ht="24.95" customHeight="1" x14ac:dyDescent="0.2">
      <c r="A845" s="20"/>
      <c r="B845" s="7"/>
      <c r="C845" s="23"/>
      <c r="D845" s="23"/>
      <c r="E845" s="7"/>
      <c r="F845" s="7"/>
      <c r="G845" s="7"/>
      <c r="H845" s="23"/>
      <c r="I845" s="23"/>
      <c r="J845" s="7"/>
      <c r="K845" s="7"/>
      <c r="L845" s="7"/>
      <c r="M845" s="7"/>
      <c r="N845" s="7"/>
      <c r="O845" s="7"/>
      <c r="P845" s="7"/>
      <c r="Q845" s="7"/>
      <c r="R845" s="10" t="str">
        <f>IF(B845="","",IF(ISNUMBER(A845),YEAR(A845)-IF(MONTH(A845)&lt;4,1,0),""))</f>
        <v/>
      </c>
      <c r="S845" s="10" t="str">
        <f>IF(B845="","",IF(OR(NOT(ISNUMBER(A845)),G845="",J845="",O845="",P845="",N845=""),"要確認：基本項目不足",IF(OR(AND(G845="依頼しなかった",J845&lt;&gt;"未依頼"),AND(G845="依頼した",OR(F845="",J845="未依頼"))),"要確認：依頼と回答の矛盾",IF(OR(AND(ISNUMBER(C845),ISNUMBER(D845),D845&lt;C845),AND(ISNUMBER(E845),E845&lt;0)),"要確認：必要時間・隻数",IF(OR(P845="未確認",G845="未確認",J845="未確認"),"要確認：未確認を含む","確認済")))))</f>
        <v/>
      </c>
    </row>
    <row r="846" spans="1:19" ht="24.95" customHeight="1" x14ac:dyDescent="0.2">
      <c r="A846" s="20"/>
      <c r="B846" s="7"/>
      <c r="C846" s="23"/>
      <c r="D846" s="23"/>
      <c r="E846" s="7"/>
      <c r="F846" s="7"/>
      <c r="G846" s="7"/>
      <c r="H846" s="23"/>
      <c r="I846" s="23"/>
      <c r="J846" s="7"/>
      <c r="K846" s="7"/>
      <c r="L846" s="7"/>
      <c r="M846" s="7"/>
      <c r="N846" s="7"/>
      <c r="O846" s="7"/>
      <c r="P846" s="7"/>
      <c r="Q846" s="7"/>
      <c r="R846" s="10" t="str">
        <f>IF(B846="","",IF(ISNUMBER(A846),YEAR(A846)-IF(MONTH(A846)&lt;4,1,0),""))</f>
        <v/>
      </c>
      <c r="S846" s="10" t="str">
        <f>IF(B846="","",IF(OR(NOT(ISNUMBER(A846)),G846="",J846="",O846="",P846="",N846=""),"要確認：基本項目不足",IF(OR(AND(G846="依頼しなかった",J846&lt;&gt;"未依頼"),AND(G846="依頼した",OR(F846="",J846="未依頼"))),"要確認：依頼と回答の矛盾",IF(OR(AND(ISNUMBER(C846),ISNUMBER(D846),D846&lt;C846),AND(ISNUMBER(E846),E846&lt;0)),"要確認：必要時間・隻数",IF(OR(P846="未確認",G846="未確認",J846="未確認"),"要確認：未確認を含む","確認済")))))</f>
        <v/>
      </c>
    </row>
    <row r="847" spans="1:19" ht="24.95" customHeight="1" x14ac:dyDescent="0.2">
      <c r="A847" s="20"/>
      <c r="B847" s="7"/>
      <c r="C847" s="23"/>
      <c r="D847" s="23"/>
      <c r="E847" s="7"/>
      <c r="F847" s="7"/>
      <c r="G847" s="7"/>
      <c r="H847" s="23"/>
      <c r="I847" s="23"/>
      <c r="J847" s="7"/>
      <c r="K847" s="7"/>
      <c r="L847" s="7"/>
      <c r="M847" s="7"/>
      <c r="N847" s="7"/>
      <c r="O847" s="7"/>
      <c r="P847" s="7"/>
      <c r="Q847" s="7"/>
      <c r="R847" s="10" t="str">
        <f>IF(B847="","",IF(ISNUMBER(A847),YEAR(A847)-IF(MONTH(A847)&lt;4,1,0),""))</f>
        <v/>
      </c>
      <c r="S847" s="10" t="str">
        <f>IF(B847="","",IF(OR(NOT(ISNUMBER(A847)),G847="",J847="",O847="",P847="",N847=""),"要確認：基本項目不足",IF(OR(AND(G847="依頼しなかった",J847&lt;&gt;"未依頼"),AND(G847="依頼した",OR(F847="",J847="未依頼"))),"要確認：依頼と回答の矛盾",IF(OR(AND(ISNUMBER(C847),ISNUMBER(D847),D847&lt;C847),AND(ISNUMBER(E847),E847&lt;0)),"要確認：必要時間・隻数",IF(OR(P847="未確認",G847="未確認",J847="未確認"),"要確認：未確認を含む","確認済")))))</f>
        <v/>
      </c>
    </row>
    <row r="848" spans="1:19" ht="24.95" customHeight="1" x14ac:dyDescent="0.2">
      <c r="A848" s="20"/>
      <c r="B848" s="7"/>
      <c r="C848" s="23"/>
      <c r="D848" s="23"/>
      <c r="E848" s="7"/>
      <c r="F848" s="7"/>
      <c r="G848" s="7"/>
      <c r="H848" s="23"/>
      <c r="I848" s="23"/>
      <c r="J848" s="7"/>
      <c r="K848" s="7"/>
      <c r="L848" s="7"/>
      <c r="M848" s="7"/>
      <c r="N848" s="7"/>
      <c r="O848" s="7"/>
      <c r="P848" s="7"/>
      <c r="Q848" s="7"/>
      <c r="R848" s="10" t="str">
        <f>IF(B848="","",IF(ISNUMBER(A848),YEAR(A848)-IF(MONTH(A848)&lt;4,1,0),""))</f>
        <v/>
      </c>
      <c r="S848" s="10" t="str">
        <f>IF(B848="","",IF(OR(NOT(ISNUMBER(A848)),G848="",J848="",O848="",P848="",N848=""),"要確認：基本項目不足",IF(OR(AND(G848="依頼しなかった",J848&lt;&gt;"未依頼"),AND(G848="依頼した",OR(F848="",J848="未依頼"))),"要確認：依頼と回答の矛盾",IF(OR(AND(ISNUMBER(C848),ISNUMBER(D848),D848&lt;C848),AND(ISNUMBER(E848),E848&lt;0)),"要確認：必要時間・隻数",IF(OR(P848="未確認",G848="未確認",J848="未確認"),"要確認：未確認を含む","確認済")))))</f>
        <v/>
      </c>
    </row>
    <row r="849" spans="1:19" ht="24.95" customHeight="1" x14ac:dyDescent="0.2">
      <c r="A849" s="20"/>
      <c r="B849" s="7"/>
      <c r="C849" s="23"/>
      <c r="D849" s="23"/>
      <c r="E849" s="7"/>
      <c r="F849" s="7"/>
      <c r="G849" s="7"/>
      <c r="H849" s="23"/>
      <c r="I849" s="23"/>
      <c r="J849" s="7"/>
      <c r="K849" s="7"/>
      <c r="L849" s="7"/>
      <c r="M849" s="7"/>
      <c r="N849" s="7"/>
      <c r="O849" s="7"/>
      <c r="P849" s="7"/>
      <c r="Q849" s="7"/>
      <c r="R849" s="10" t="str">
        <f>IF(B849="","",IF(ISNUMBER(A849),YEAR(A849)-IF(MONTH(A849)&lt;4,1,0),""))</f>
        <v/>
      </c>
      <c r="S849" s="10" t="str">
        <f>IF(B849="","",IF(OR(NOT(ISNUMBER(A849)),G849="",J849="",O849="",P849="",N849=""),"要確認：基本項目不足",IF(OR(AND(G849="依頼しなかった",J849&lt;&gt;"未依頼"),AND(G849="依頼した",OR(F849="",J849="未依頼"))),"要確認：依頼と回答の矛盾",IF(OR(AND(ISNUMBER(C849),ISNUMBER(D849),D849&lt;C849),AND(ISNUMBER(E849),E849&lt;0)),"要確認：必要時間・隻数",IF(OR(P849="未確認",G849="未確認",J849="未確認"),"要確認：未確認を含む","確認済")))))</f>
        <v/>
      </c>
    </row>
    <row r="850" spans="1:19" ht="24.95" customHeight="1" x14ac:dyDescent="0.2">
      <c r="A850" s="20"/>
      <c r="B850" s="7"/>
      <c r="C850" s="23"/>
      <c r="D850" s="23"/>
      <c r="E850" s="7"/>
      <c r="F850" s="7"/>
      <c r="G850" s="7"/>
      <c r="H850" s="23"/>
      <c r="I850" s="23"/>
      <c r="J850" s="7"/>
      <c r="K850" s="7"/>
      <c r="L850" s="7"/>
      <c r="M850" s="7"/>
      <c r="N850" s="7"/>
      <c r="O850" s="7"/>
      <c r="P850" s="7"/>
      <c r="Q850" s="7"/>
      <c r="R850" s="10" t="str">
        <f>IF(B850="","",IF(ISNUMBER(A850),YEAR(A850)-IF(MONTH(A850)&lt;4,1,0),""))</f>
        <v/>
      </c>
      <c r="S850" s="10" t="str">
        <f>IF(B850="","",IF(OR(NOT(ISNUMBER(A850)),G850="",J850="",O850="",P850="",N850=""),"要確認：基本項目不足",IF(OR(AND(G850="依頼しなかった",J850&lt;&gt;"未依頼"),AND(G850="依頼した",OR(F850="",J850="未依頼"))),"要確認：依頼と回答の矛盾",IF(OR(AND(ISNUMBER(C850),ISNUMBER(D850),D850&lt;C850),AND(ISNUMBER(E850),E850&lt;0)),"要確認：必要時間・隻数",IF(OR(P850="未確認",G850="未確認",J850="未確認"),"要確認：未確認を含む","確認済")))))</f>
        <v/>
      </c>
    </row>
    <row r="851" spans="1:19" ht="24.95" customHeight="1" x14ac:dyDescent="0.2">
      <c r="A851" s="20"/>
      <c r="B851" s="7"/>
      <c r="C851" s="23"/>
      <c r="D851" s="23"/>
      <c r="E851" s="7"/>
      <c r="F851" s="7"/>
      <c r="G851" s="7"/>
      <c r="H851" s="23"/>
      <c r="I851" s="23"/>
      <c r="J851" s="7"/>
      <c r="K851" s="7"/>
      <c r="L851" s="7"/>
      <c r="M851" s="7"/>
      <c r="N851" s="7"/>
      <c r="O851" s="7"/>
      <c r="P851" s="7"/>
      <c r="Q851" s="7"/>
      <c r="R851" s="10" t="str">
        <f>IF(B851="","",IF(ISNUMBER(A851),YEAR(A851)-IF(MONTH(A851)&lt;4,1,0),""))</f>
        <v/>
      </c>
      <c r="S851" s="10" t="str">
        <f>IF(B851="","",IF(OR(NOT(ISNUMBER(A851)),G851="",J851="",O851="",P851="",N851=""),"要確認：基本項目不足",IF(OR(AND(G851="依頼しなかった",J851&lt;&gt;"未依頼"),AND(G851="依頼した",OR(F851="",J851="未依頼"))),"要確認：依頼と回答の矛盾",IF(OR(AND(ISNUMBER(C851),ISNUMBER(D851),D851&lt;C851),AND(ISNUMBER(E851),E851&lt;0)),"要確認：必要時間・隻数",IF(OR(P851="未確認",G851="未確認",J851="未確認"),"要確認：未確認を含む","確認済")))))</f>
        <v/>
      </c>
    </row>
    <row r="852" spans="1:19" ht="24.95" customHeight="1" x14ac:dyDescent="0.2">
      <c r="A852" s="20"/>
      <c r="B852" s="7"/>
      <c r="C852" s="23"/>
      <c r="D852" s="23"/>
      <c r="E852" s="7"/>
      <c r="F852" s="7"/>
      <c r="G852" s="7"/>
      <c r="H852" s="23"/>
      <c r="I852" s="23"/>
      <c r="J852" s="7"/>
      <c r="K852" s="7"/>
      <c r="L852" s="7"/>
      <c r="M852" s="7"/>
      <c r="N852" s="7"/>
      <c r="O852" s="7"/>
      <c r="P852" s="7"/>
      <c r="Q852" s="7"/>
      <c r="R852" s="10" t="str">
        <f>IF(B852="","",IF(ISNUMBER(A852),YEAR(A852)-IF(MONTH(A852)&lt;4,1,0),""))</f>
        <v/>
      </c>
      <c r="S852" s="10" t="str">
        <f>IF(B852="","",IF(OR(NOT(ISNUMBER(A852)),G852="",J852="",O852="",P852="",N852=""),"要確認：基本項目不足",IF(OR(AND(G852="依頼しなかった",J852&lt;&gt;"未依頼"),AND(G852="依頼した",OR(F852="",J852="未依頼"))),"要確認：依頼と回答の矛盾",IF(OR(AND(ISNUMBER(C852),ISNUMBER(D852),D852&lt;C852),AND(ISNUMBER(E852),E852&lt;0)),"要確認：必要時間・隻数",IF(OR(P852="未確認",G852="未確認",J852="未確認"),"要確認：未確認を含む","確認済")))))</f>
        <v/>
      </c>
    </row>
    <row r="853" spans="1:19" ht="24.95" customHeight="1" x14ac:dyDescent="0.2">
      <c r="A853" s="20"/>
      <c r="B853" s="7"/>
      <c r="C853" s="23"/>
      <c r="D853" s="23"/>
      <c r="E853" s="7"/>
      <c r="F853" s="7"/>
      <c r="G853" s="7"/>
      <c r="H853" s="23"/>
      <c r="I853" s="23"/>
      <c r="J853" s="7"/>
      <c r="K853" s="7"/>
      <c r="L853" s="7"/>
      <c r="M853" s="7"/>
      <c r="N853" s="7"/>
      <c r="O853" s="7"/>
      <c r="P853" s="7"/>
      <c r="Q853" s="7"/>
      <c r="R853" s="10" t="str">
        <f>IF(B853="","",IF(ISNUMBER(A853),YEAR(A853)-IF(MONTH(A853)&lt;4,1,0),""))</f>
        <v/>
      </c>
      <c r="S853" s="10" t="str">
        <f>IF(B853="","",IF(OR(NOT(ISNUMBER(A853)),G853="",J853="",O853="",P853="",N853=""),"要確認：基本項目不足",IF(OR(AND(G853="依頼しなかった",J853&lt;&gt;"未依頼"),AND(G853="依頼した",OR(F853="",J853="未依頼"))),"要確認：依頼と回答の矛盾",IF(OR(AND(ISNUMBER(C853),ISNUMBER(D853),D853&lt;C853),AND(ISNUMBER(E853),E853&lt;0)),"要確認：必要時間・隻数",IF(OR(P853="未確認",G853="未確認",J853="未確認"),"要確認：未確認を含む","確認済")))))</f>
        <v/>
      </c>
    </row>
    <row r="854" spans="1:19" ht="24.95" customHeight="1" x14ac:dyDescent="0.2">
      <c r="A854" s="20"/>
      <c r="B854" s="7"/>
      <c r="C854" s="23"/>
      <c r="D854" s="23"/>
      <c r="E854" s="7"/>
      <c r="F854" s="7"/>
      <c r="G854" s="7"/>
      <c r="H854" s="23"/>
      <c r="I854" s="23"/>
      <c r="J854" s="7"/>
      <c r="K854" s="7"/>
      <c r="L854" s="7"/>
      <c r="M854" s="7"/>
      <c r="N854" s="7"/>
      <c r="O854" s="7"/>
      <c r="P854" s="7"/>
      <c r="Q854" s="7"/>
      <c r="R854" s="10" t="str">
        <f>IF(B854="","",IF(ISNUMBER(A854),YEAR(A854)-IF(MONTH(A854)&lt;4,1,0),""))</f>
        <v/>
      </c>
      <c r="S854" s="10" t="str">
        <f>IF(B854="","",IF(OR(NOT(ISNUMBER(A854)),G854="",J854="",O854="",P854="",N854=""),"要確認：基本項目不足",IF(OR(AND(G854="依頼しなかった",J854&lt;&gt;"未依頼"),AND(G854="依頼した",OR(F854="",J854="未依頼"))),"要確認：依頼と回答の矛盾",IF(OR(AND(ISNUMBER(C854),ISNUMBER(D854),D854&lt;C854),AND(ISNUMBER(E854),E854&lt;0)),"要確認：必要時間・隻数",IF(OR(P854="未確認",G854="未確認",J854="未確認"),"要確認：未確認を含む","確認済")))))</f>
        <v/>
      </c>
    </row>
    <row r="855" spans="1:19" ht="24.95" customHeight="1" x14ac:dyDescent="0.2">
      <c r="A855" s="20"/>
      <c r="B855" s="7"/>
      <c r="C855" s="23"/>
      <c r="D855" s="23"/>
      <c r="E855" s="7"/>
      <c r="F855" s="7"/>
      <c r="G855" s="7"/>
      <c r="H855" s="23"/>
      <c r="I855" s="23"/>
      <c r="J855" s="7"/>
      <c r="K855" s="7"/>
      <c r="L855" s="7"/>
      <c r="M855" s="7"/>
      <c r="N855" s="7"/>
      <c r="O855" s="7"/>
      <c r="P855" s="7"/>
      <c r="Q855" s="7"/>
      <c r="R855" s="10" t="str">
        <f>IF(B855="","",IF(ISNUMBER(A855),YEAR(A855)-IF(MONTH(A855)&lt;4,1,0),""))</f>
        <v/>
      </c>
      <c r="S855" s="10" t="str">
        <f>IF(B855="","",IF(OR(NOT(ISNUMBER(A855)),G855="",J855="",O855="",P855="",N855=""),"要確認：基本項目不足",IF(OR(AND(G855="依頼しなかった",J855&lt;&gt;"未依頼"),AND(G855="依頼した",OR(F855="",J855="未依頼"))),"要確認：依頼と回答の矛盾",IF(OR(AND(ISNUMBER(C855),ISNUMBER(D855),D855&lt;C855),AND(ISNUMBER(E855),E855&lt;0)),"要確認：必要時間・隻数",IF(OR(P855="未確認",G855="未確認",J855="未確認"),"要確認：未確認を含む","確認済")))))</f>
        <v/>
      </c>
    </row>
    <row r="856" spans="1:19" ht="24.95" customHeight="1" x14ac:dyDescent="0.2">
      <c r="A856" s="20"/>
      <c r="B856" s="7"/>
      <c r="C856" s="23"/>
      <c r="D856" s="23"/>
      <c r="E856" s="7"/>
      <c r="F856" s="7"/>
      <c r="G856" s="7"/>
      <c r="H856" s="23"/>
      <c r="I856" s="23"/>
      <c r="J856" s="7"/>
      <c r="K856" s="7"/>
      <c r="L856" s="7"/>
      <c r="M856" s="7"/>
      <c r="N856" s="7"/>
      <c r="O856" s="7"/>
      <c r="P856" s="7"/>
      <c r="Q856" s="7"/>
      <c r="R856" s="10" t="str">
        <f>IF(B856="","",IF(ISNUMBER(A856),YEAR(A856)-IF(MONTH(A856)&lt;4,1,0),""))</f>
        <v/>
      </c>
      <c r="S856" s="10" t="str">
        <f>IF(B856="","",IF(OR(NOT(ISNUMBER(A856)),G856="",J856="",O856="",P856="",N856=""),"要確認：基本項目不足",IF(OR(AND(G856="依頼しなかった",J856&lt;&gt;"未依頼"),AND(G856="依頼した",OR(F856="",J856="未依頼"))),"要確認：依頼と回答の矛盾",IF(OR(AND(ISNUMBER(C856),ISNUMBER(D856),D856&lt;C856),AND(ISNUMBER(E856),E856&lt;0)),"要確認：必要時間・隻数",IF(OR(P856="未確認",G856="未確認",J856="未確認"),"要確認：未確認を含む","確認済")))))</f>
        <v/>
      </c>
    </row>
    <row r="857" spans="1:19" ht="24.95" customHeight="1" x14ac:dyDescent="0.2">
      <c r="A857" s="20"/>
      <c r="B857" s="7"/>
      <c r="C857" s="23"/>
      <c r="D857" s="23"/>
      <c r="E857" s="7"/>
      <c r="F857" s="7"/>
      <c r="G857" s="7"/>
      <c r="H857" s="23"/>
      <c r="I857" s="23"/>
      <c r="J857" s="7"/>
      <c r="K857" s="7"/>
      <c r="L857" s="7"/>
      <c r="M857" s="7"/>
      <c r="N857" s="7"/>
      <c r="O857" s="7"/>
      <c r="P857" s="7"/>
      <c r="Q857" s="7"/>
      <c r="R857" s="10" t="str">
        <f>IF(B857="","",IF(ISNUMBER(A857),YEAR(A857)-IF(MONTH(A857)&lt;4,1,0),""))</f>
        <v/>
      </c>
      <c r="S857" s="10" t="str">
        <f>IF(B857="","",IF(OR(NOT(ISNUMBER(A857)),G857="",J857="",O857="",P857="",N857=""),"要確認：基本項目不足",IF(OR(AND(G857="依頼しなかった",J857&lt;&gt;"未依頼"),AND(G857="依頼した",OR(F857="",J857="未依頼"))),"要確認：依頼と回答の矛盾",IF(OR(AND(ISNUMBER(C857),ISNUMBER(D857),D857&lt;C857),AND(ISNUMBER(E857),E857&lt;0)),"要確認：必要時間・隻数",IF(OR(P857="未確認",G857="未確認",J857="未確認"),"要確認：未確認を含む","確認済")))))</f>
        <v/>
      </c>
    </row>
    <row r="858" spans="1:19" ht="24.95" customHeight="1" x14ac:dyDescent="0.2">
      <c r="A858" s="20"/>
      <c r="B858" s="7"/>
      <c r="C858" s="23"/>
      <c r="D858" s="23"/>
      <c r="E858" s="7"/>
      <c r="F858" s="7"/>
      <c r="G858" s="7"/>
      <c r="H858" s="23"/>
      <c r="I858" s="23"/>
      <c r="J858" s="7"/>
      <c r="K858" s="7"/>
      <c r="L858" s="7"/>
      <c r="M858" s="7"/>
      <c r="N858" s="7"/>
      <c r="O858" s="7"/>
      <c r="P858" s="7"/>
      <c r="Q858" s="7"/>
      <c r="R858" s="10" t="str">
        <f>IF(B858="","",IF(ISNUMBER(A858),YEAR(A858)-IF(MONTH(A858)&lt;4,1,0),""))</f>
        <v/>
      </c>
      <c r="S858" s="10" t="str">
        <f>IF(B858="","",IF(OR(NOT(ISNUMBER(A858)),G858="",J858="",O858="",P858="",N858=""),"要確認：基本項目不足",IF(OR(AND(G858="依頼しなかった",J858&lt;&gt;"未依頼"),AND(G858="依頼した",OR(F858="",J858="未依頼"))),"要確認：依頼と回答の矛盾",IF(OR(AND(ISNUMBER(C858),ISNUMBER(D858),D858&lt;C858),AND(ISNUMBER(E858),E858&lt;0)),"要確認：必要時間・隻数",IF(OR(P858="未確認",G858="未確認",J858="未確認"),"要確認：未確認を含む","確認済")))))</f>
        <v/>
      </c>
    </row>
    <row r="859" spans="1:19" ht="24.95" customHeight="1" x14ac:dyDescent="0.2">
      <c r="A859" s="20"/>
      <c r="B859" s="7"/>
      <c r="C859" s="23"/>
      <c r="D859" s="23"/>
      <c r="E859" s="7"/>
      <c r="F859" s="7"/>
      <c r="G859" s="7"/>
      <c r="H859" s="23"/>
      <c r="I859" s="23"/>
      <c r="J859" s="7"/>
      <c r="K859" s="7"/>
      <c r="L859" s="7"/>
      <c r="M859" s="7"/>
      <c r="N859" s="7"/>
      <c r="O859" s="7"/>
      <c r="P859" s="7"/>
      <c r="Q859" s="7"/>
      <c r="R859" s="10" t="str">
        <f>IF(B859="","",IF(ISNUMBER(A859),YEAR(A859)-IF(MONTH(A859)&lt;4,1,0),""))</f>
        <v/>
      </c>
      <c r="S859" s="10" t="str">
        <f>IF(B859="","",IF(OR(NOT(ISNUMBER(A859)),G859="",J859="",O859="",P859="",N859=""),"要確認：基本項目不足",IF(OR(AND(G859="依頼しなかった",J859&lt;&gt;"未依頼"),AND(G859="依頼した",OR(F859="",J859="未依頼"))),"要確認：依頼と回答の矛盾",IF(OR(AND(ISNUMBER(C859),ISNUMBER(D859),D859&lt;C859),AND(ISNUMBER(E859),E859&lt;0)),"要確認：必要時間・隻数",IF(OR(P859="未確認",G859="未確認",J859="未確認"),"要確認：未確認を含む","確認済")))))</f>
        <v/>
      </c>
    </row>
    <row r="860" spans="1:19" ht="24.95" customHeight="1" x14ac:dyDescent="0.2">
      <c r="A860" s="20"/>
      <c r="B860" s="7"/>
      <c r="C860" s="23"/>
      <c r="D860" s="23"/>
      <c r="E860" s="7"/>
      <c r="F860" s="7"/>
      <c r="G860" s="7"/>
      <c r="H860" s="23"/>
      <c r="I860" s="23"/>
      <c r="J860" s="7"/>
      <c r="K860" s="7"/>
      <c r="L860" s="7"/>
      <c r="M860" s="7"/>
      <c r="N860" s="7"/>
      <c r="O860" s="7"/>
      <c r="P860" s="7"/>
      <c r="Q860" s="7"/>
      <c r="R860" s="10" t="str">
        <f>IF(B860="","",IF(ISNUMBER(A860),YEAR(A860)-IF(MONTH(A860)&lt;4,1,0),""))</f>
        <v/>
      </c>
      <c r="S860" s="10" t="str">
        <f>IF(B860="","",IF(OR(NOT(ISNUMBER(A860)),G860="",J860="",O860="",P860="",N860=""),"要確認：基本項目不足",IF(OR(AND(G860="依頼しなかった",J860&lt;&gt;"未依頼"),AND(G860="依頼した",OR(F860="",J860="未依頼"))),"要確認：依頼と回答の矛盾",IF(OR(AND(ISNUMBER(C860),ISNUMBER(D860),D860&lt;C860),AND(ISNUMBER(E860),E860&lt;0)),"要確認：必要時間・隻数",IF(OR(P860="未確認",G860="未確認",J860="未確認"),"要確認：未確認を含む","確認済")))))</f>
        <v/>
      </c>
    </row>
    <row r="861" spans="1:19" ht="24.95" customHeight="1" x14ac:dyDescent="0.2">
      <c r="A861" s="20"/>
      <c r="B861" s="7"/>
      <c r="C861" s="23"/>
      <c r="D861" s="23"/>
      <c r="E861" s="7"/>
      <c r="F861" s="7"/>
      <c r="G861" s="7"/>
      <c r="H861" s="23"/>
      <c r="I861" s="23"/>
      <c r="J861" s="7"/>
      <c r="K861" s="7"/>
      <c r="L861" s="7"/>
      <c r="M861" s="7"/>
      <c r="N861" s="7"/>
      <c r="O861" s="7"/>
      <c r="P861" s="7"/>
      <c r="Q861" s="7"/>
      <c r="R861" s="10" t="str">
        <f>IF(B861="","",IF(ISNUMBER(A861),YEAR(A861)-IF(MONTH(A861)&lt;4,1,0),""))</f>
        <v/>
      </c>
      <c r="S861" s="10" t="str">
        <f>IF(B861="","",IF(OR(NOT(ISNUMBER(A861)),G861="",J861="",O861="",P861="",N861=""),"要確認：基本項目不足",IF(OR(AND(G861="依頼しなかった",J861&lt;&gt;"未依頼"),AND(G861="依頼した",OR(F861="",J861="未依頼"))),"要確認：依頼と回答の矛盾",IF(OR(AND(ISNUMBER(C861),ISNUMBER(D861),D861&lt;C861),AND(ISNUMBER(E861),E861&lt;0)),"要確認：必要時間・隻数",IF(OR(P861="未確認",G861="未確認",J861="未確認"),"要確認：未確認を含む","確認済")))))</f>
        <v/>
      </c>
    </row>
    <row r="862" spans="1:19" ht="24.95" customHeight="1" x14ac:dyDescent="0.2">
      <c r="A862" s="20"/>
      <c r="B862" s="7"/>
      <c r="C862" s="23"/>
      <c r="D862" s="23"/>
      <c r="E862" s="7"/>
      <c r="F862" s="7"/>
      <c r="G862" s="7"/>
      <c r="H862" s="23"/>
      <c r="I862" s="23"/>
      <c r="J862" s="7"/>
      <c r="K862" s="7"/>
      <c r="L862" s="7"/>
      <c r="M862" s="7"/>
      <c r="N862" s="7"/>
      <c r="O862" s="7"/>
      <c r="P862" s="7"/>
      <c r="Q862" s="7"/>
      <c r="R862" s="10" t="str">
        <f>IF(B862="","",IF(ISNUMBER(A862),YEAR(A862)-IF(MONTH(A862)&lt;4,1,0),""))</f>
        <v/>
      </c>
      <c r="S862" s="10" t="str">
        <f>IF(B862="","",IF(OR(NOT(ISNUMBER(A862)),G862="",J862="",O862="",P862="",N862=""),"要確認：基本項目不足",IF(OR(AND(G862="依頼しなかった",J862&lt;&gt;"未依頼"),AND(G862="依頼した",OR(F862="",J862="未依頼"))),"要確認：依頼と回答の矛盾",IF(OR(AND(ISNUMBER(C862),ISNUMBER(D862),D862&lt;C862),AND(ISNUMBER(E862),E862&lt;0)),"要確認：必要時間・隻数",IF(OR(P862="未確認",G862="未確認",J862="未確認"),"要確認：未確認を含む","確認済")))))</f>
        <v/>
      </c>
    </row>
    <row r="863" spans="1:19" ht="24.95" customHeight="1" x14ac:dyDescent="0.2">
      <c r="A863" s="20"/>
      <c r="B863" s="7"/>
      <c r="C863" s="23"/>
      <c r="D863" s="23"/>
      <c r="E863" s="7"/>
      <c r="F863" s="7"/>
      <c r="G863" s="7"/>
      <c r="H863" s="23"/>
      <c r="I863" s="23"/>
      <c r="J863" s="7"/>
      <c r="K863" s="7"/>
      <c r="L863" s="7"/>
      <c r="M863" s="7"/>
      <c r="N863" s="7"/>
      <c r="O863" s="7"/>
      <c r="P863" s="7"/>
      <c r="Q863" s="7"/>
      <c r="R863" s="10" t="str">
        <f>IF(B863="","",IF(ISNUMBER(A863),YEAR(A863)-IF(MONTH(A863)&lt;4,1,0),""))</f>
        <v/>
      </c>
      <c r="S863" s="10" t="str">
        <f>IF(B863="","",IF(OR(NOT(ISNUMBER(A863)),G863="",J863="",O863="",P863="",N863=""),"要確認：基本項目不足",IF(OR(AND(G863="依頼しなかった",J863&lt;&gt;"未依頼"),AND(G863="依頼した",OR(F863="",J863="未依頼"))),"要確認：依頼と回答の矛盾",IF(OR(AND(ISNUMBER(C863),ISNUMBER(D863),D863&lt;C863),AND(ISNUMBER(E863),E863&lt;0)),"要確認：必要時間・隻数",IF(OR(P863="未確認",G863="未確認",J863="未確認"),"要確認：未確認を含む","確認済")))))</f>
        <v/>
      </c>
    </row>
    <row r="864" spans="1:19" ht="24.95" customHeight="1" x14ac:dyDescent="0.2">
      <c r="A864" s="20"/>
      <c r="B864" s="7"/>
      <c r="C864" s="23"/>
      <c r="D864" s="23"/>
      <c r="E864" s="7"/>
      <c r="F864" s="7"/>
      <c r="G864" s="7"/>
      <c r="H864" s="23"/>
      <c r="I864" s="23"/>
      <c r="J864" s="7"/>
      <c r="K864" s="7"/>
      <c r="L864" s="7"/>
      <c r="M864" s="7"/>
      <c r="N864" s="7"/>
      <c r="O864" s="7"/>
      <c r="P864" s="7"/>
      <c r="Q864" s="7"/>
      <c r="R864" s="10" t="str">
        <f>IF(B864="","",IF(ISNUMBER(A864),YEAR(A864)-IF(MONTH(A864)&lt;4,1,0),""))</f>
        <v/>
      </c>
      <c r="S864" s="10" t="str">
        <f>IF(B864="","",IF(OR(NOT(ISNUMBER(A864)),G864="",J864="",O864="",P864="",N864=""),"要確認：基本項目不足",IF(OR(AND(G864="依頼しなかった",J864&lt;&gt;"未依頼"),AND(G864="依頼した",OR(F864="",J864="未依頼"))),"要確認：依頼と回答の矛盾",IF(OR(AND(ISNUMBER(C864),ISNUMBER(D864),D864&lt;C864),AND(ISNUMBER(E864),E864&lt;0)),"要確認：必要時間・隻数",IF(OR(P864="未確認",G864="未確認",J864="未確認"),"要確認：未確認を含む","確認済")))))</f>
        <v/>
      </c>
    </row>
    <row r="865" spans="1:19" ht="24.95" customHeight="1" x14ac:dyDescent="0.2">
      <c r="A865" s="20"/>
      <c r="B865" s="7"/>
      <c r="C865" s="23"/>
      <c r="D865" s="23"/>
      <c r="E865" s="7"/>
      <c r="F865" s="7"/>
      <c r="G865" s="7"/>
      <c r="H865" s="23"/>
      <c r="I865" s="23"/>
      <c r="J865" s="7"/>
      <c r="K865" s="7"/>
      <c r="L865" s="7"/>
      <c r="M865" s="7"/>
      <c r="N865" s="7"/>
      <c r="O865" s="7"/>
      <c r="P865" s="7"/>
      <c r="Q865" s="7"/>
      <c r="R865" s="10" t="str">
        <f>IF(B865="","",IF(ISNUMBER(A865),YEAR(A865)-IF(MONTH(A865)&lt;4,1,0),""))</f>
        <v/>
      </c>
      <c r="S865" s="10" t="str">
        <f>IF(B865="","",IF(OR(NOT(ISNUMBER(A865)),G865="",J865="",O865="",P865="",N865=""),"要確認：基本項目不足",IF(OR(AND(G865="依頼しなかった",J865&lt;&gt;"未依頼"),AND(G865="依頼した",OR(F865="",J865="未依頼"))),"要確認：依頼と回答の矛盾",IF(OR(AND(ISNUMBER(C865),ISNUMBER(D865),D865&lt;C865),AND(ISNUMBER(E865),E865&lt;0)),"要確認：必要時間・隻数",IF(OR(P865="未確認",G865="未確認",J865="未確認"),"要確認：未確認を含む","確認済")))))</f>
        <v/>
      </c>
    </row>
    <row r="866" spans="1:19" ht="24.95" customHeight="1" x14ac:dyDescent="0.2">
      <c r="A866" s="20"/>
      <c r="B866" s="7"/>
      <c r="C866" s="23"/>
      <c r="D866" s="23"/>
      <c r="E866" s="7"/>
      <c r="F866" s="7"/>
      <c r="G866" s="7"/>
      <c r="H866" s="23"/>
      <c r="I866" s="23"/>
      <c r="J866" s="7"/>
      <c r="K866" s="7"/>
      <c r="L866" s="7"/>
      <c r="M866" s="7"/>
      <c r="N866" s="7"/>
      <c r="O866" s="7"/>
      <c r="P866" s="7"/>
      <c r="Q866" s="7"/>
      <c r="R866" s="10" t="str">
        <f>IF(B866="","",IF(ISNUMBER(A866),YEAR(A866)-IF(MONTH(A866)&lt;4,1,0),""))</f>
        <v/>
      </c>
      <c r="S866" s="10" t="str">
        <f>IF(B866="","",IF(OR(NOT(ISNUMBER(A866)),G866="",J866="",O866="",P866="",N866=""),"要確認：基本項目不足",IF(OR(AND(G866="依頼しなかった",J866&lt;&gt;"未依頼"),AND(G866="依頼した",OR(F866="",J866="未依頼"))),"要確認：依頼と回答の矛盾",IF(OR(AND(ISNUMBER(C866),ISNUMBER(D866),D866&lt;C866),AND(ISNUMBER(E866),E866&lt;0)),"要確認：必要時間・隻数",IF(OR(P866="未確認",G866="未確認",J866="未確認"),"要確認：未確認を含む","確認済")))))</f>
        <v/>
      </c>
    </row>
    <row r="867" spans="1:19" ht="24.95" customHeight="1" x14ac:dyDescent="0.2">
      <c r="A867" s="20"/>
      <c r="B867" s="7"/>
      <c r="C867" s="23"/>
      <c r="D867" s="23"/>
      <c r="E867" s="7"/>
      <c r="F867" s="7"/>
      <c r="G867" s="7"/>
      <c r="H867" s="23"/>
      <c r="I867" s="23"/>
      <c r="J867" s="7"/>
      <c r="K867" s="7"/>
      <c r="L867" s="7"/>
      <c r="M867" s="7"/>
      <c r="N867" s="7"/>
      <c r="O867" s="7"/>
      <c r="P867" s="7"/>
      <c r="Q867" s="7"/>
      <c r="R867" s="10" t="str">
        <f>IF(B867="","",IF(ISNUMBER(A867),YEAR(A867)-IF(MONTH(A867)&lt;4,1,0),""))</f>
        <v/>
      </c>
      <c r="S867" s="10" t="str">
        <f>IF(B867="","",IF(OR(NOT(ISNUMBER(A867)),G867="",J867="",O867="",P867="",N867=""),"要確認：基本項目不足",IF(OR(AND(G867="依頼しなかった",J867&lt;&gt;"未依頼"),AND(G867="依頼した",OR(F867="",J867="未依頼"))),"要確認：依頼と回答の矛盾",IF(OR(AND(ISNUMBER(C867),ISNUMBER(D867),D867&lt;C867),AND(ISNUMBER(E867),E867&lt;0)),"要確認：必要時間・隻数",IF(OR(P867="未確認",G867="未確認",J867="未確認"),"要確認：未確認を含む","確認済")))))</f>
        <v/>
      </c>
    </row>
    <row r="868" spans="1:19" ht="24.95" customHeight="1" x14ac:dyDescent="0.2">
      <c r="A868" s="20"/>
      <c r="B868" s="7"/>
      <c r="C868" s="23"/>
      <c r="D868" s="23"/>
      <c r="E868" s="7"/>
      <c r="F868" s="7"/>
      <c r="G868" s="7"/>
      <c r="H868" s="23"/>
      <c r="I868" s="23"/>
      <c r="J868" s="7"/>
      <c r="K868" s="7"/>
      <c r="L868" s="7"/>
      <c r="M868" s="7"/>
      <c r="N868" s="7"/>
      <c r="O868" s="7"/>
      <c r="P868" s="7"/>
      <c r="Q868" s="7"/>
      <c r="R868" s="10" t="str">
        <f>IF(B868="","",IF(ISNUMBER(A868),YEAR(A868)-IF(MONTH(A868)&lt;4,1,0),""))</f>
        <v/>
      </c>
      <c r="S868" s="10" t="str">
        <f>IF(B868="","",IF(OR(NOT(ISNUMBER(A868)),G868="",J868="",O868="",P868="",N868=""),"要確認：基本項目不足",IF(OR(AND(G868="依頼しなかった",J868&lt;&gt;"未依頼"),AND(G868="依頼した",OR(F868="",J868="未依頼"))),"要確認：依頼と回答の矛盾",IF(OR(AND(ISNUMBER(C868),ISNUMBER(D868),D868&lt;C868),AND(ISNUMBER(E868),E868&lt;0)),"要確認：必要時間・隻数",IF(OR(P868="未確認",G868="未確認",J868="未確認"),"要確認：未確認を含む","確認済")))))</f>
        <v/>
      </c>
    </row>
    <row r="869" spans="1:19" ht="24.95" customHeight="1" x14ac:dyDescent="0.2">
      <c r="A869" s="20"/>
      <c r="B869" s="7"/>
      <c r="C869" s="23"/>
      <c r="D869" s="23"/>
      <c r="E869" s="7"/>
      <c r="F869" s="7"/>
      <c r="G869" s="7"/>
      <c r="H869" s="23"/>
      <c r="I869" s="23"/>
      <c r="J869" s="7"/>
      <c r="K869" s="7"/>
      <c r="L869" s="7"/>
      <c r="M869" s="7"/>
      <c r="N869" s="7"/>
      <c r="O869" s="7"/>
      <c r="P869" s="7"/>
      <c r="Q869" s="7"/>
      <c r="R869" s="10" t="str">
        <f>IF(B869="","",IF(ISNUMBER(A869),YEAR(A869)-IF(MONTH(A869)&lt;4,1,0),""))</f>
        <v/>
      </c>
      <c r="S869" s="10" t="str">
        <f>IF(B869="","",IF(OR(NOT(ISNUMBER(A869)),G869="",J869="",O869="",P869="",N869=""),"要確認：基本項目不足",IF(OR(AND(G869="依頼しなかった",J869&lt;&gt;"未依頼"),AND(G869="依頼した",OR(F869="",J869="未依頼"))),"要確認：依頼と回答の矛盾",IF(OR(AND(ISNUMBER(C869),ISNUMBER(D869),D869&lt;C869),AND(ISNUMBER(E869),E869&lt;0)),"要確認：必要時間・隻数",IF(OR(P869="未確認",G869="未確認",J869="未確認"),"要確認：未確認を含む","確認済")))))</f>
        <v/>
      </c>
    </row>
    <row r="870" spans="1:19" ht="24.95" customHeight="1" x14ac:dyDescent="0.2">
      <c r="A870" s="20"/>
      <c r="B870" s="7"/>
      <c r="C870" s="23"/>
      <c r="D870" s="23"/>
      <c r="E870" s="7"/>
      <c r="F870" s="7"/>
      <c r="G870" s="7"/>
      <c r="H870" s="23"/>
      <c r="I870" s="23"/>
      <c r="J870" s="7"/>
      <c r="K870" s="7"/>
      <c r="L870" s="7"/>
      <c r="M870" s="7"/>
      <c r="N870" s="7"/>
      <c r="O870" s="7"/>
      <c r="P870" s="7"/>
      <c r="Q870" s="7"/>
      <c r="R870" s="10" t="str">
        <f>IF(B870="","",IF(ISNUMBER(A870),YEAR(A870)-IF(MONTH(A870)&lt;4,1,0),""))</f>
        <v/>
      </c>
      <c r="S870" s="10" t="str">
        <f>IF(B870="","",IF(OR(NOT(ISNUMBER(A870)),G870="",J870="",O870="",P870="",N870=""),"要確認：基本項目不足",IF(OR(AND(G870="依頼しなかった",J870&lt;&gt;"未依頼"),AND(G870="依頼した",OR(F870="",J870="未依頼"))),"要確認：依頼と回答の矛盾",IF(OR(AND(ISNUMBER(C870),ISNUMBER(D870),D870&lt;C870),AND(ISNUMBER(E870),E870&lt;0)),"要確認：必要時間・隻数",IF(OR(P870="未確認",G870="未確認",J870="未確認"),"要確認：未確認を含む","確認済")))))</f>
        <v/>
      </c>
    </row>
    <row r="871" spans="1:19" ht="24.95" customHeight="1" x14ac:dyDescent="0.2">
      <c r="A871" s="20"/>
      <c r="B871" s="7"/>
      <c r="C871" s="23"/>
      <c r="D871" s="23"/>
      <c r="E871" s="7"/>
      <c r="F871" s="7"/>
      <c r="G871" s="7"/>
      <c r="H871" s="23"/>
      <c r="I871" s="23"/>
      <c r="J871" s="7"/>
      <c r="K871" s="7"/>
      <c r="L871" s="7"/>
      <c r="M871" s="7"/>
      <c r="N871" s="7"/>
      <c r="O871" s="7"/>
      <c r="P871" s="7"/>
      <c r="Q871" s="7"/>
      <c r="R871" s="10" t="str">
        <f>IF(B871="","",IF(ISNUMBER(A871),YEAR(A871)-IF(MONTH(A871)&lt;4,1,0),""))</f>
        <v/>
      </c>
      <c r="S871" s="10" t="str">
        <f>IF(B871="","",IF(OR(NOT(ISNUMBER(A871)),G871="",J871="",O871="",P871="",N871=""),"要確認：基本項目不足",IF(OR(AND(G871="依頼しなかった",J871&lt;&gt;"未依頼"),AND(G871="依頼した",OR(F871="",J871="未依頼"))),"要確認：依頼と回答の矛盾",IF(OR(AND(ISNUMBER(C871),ISNUMBER(D871),D871&lt;C871),AND(ISNUMBER(E871),E871&lt;0)),"要確認：必要時間・隻数",IF(OR(P871="未確認",G871="未確認",J871="未確認"),"要確認：未確認を含む","確認済")))))</f>
        <v/>
      </c>
    </row>
    <row r="872" spans="1:19" ht="24.95" customHeight="1" x14ac:dyDescent="0.2">
      <c r="A872" s="20"/>
      <c r="B872" s="7"/>
      <c r="C872" s="23"/>
      <c r="D872" s="23"/>
      <c r="E872" s="7"/>
      <c r="F872" s="7"/>
      <c r="G872" s="7"/>
      <c r="H872" s="23"/>
      <c r="I872" s="23"/>
      <c r="J872" s="7"/>
      <c r="K872" s="7"/>
      <c r="L872" s="7"/>
      <c r="M872" s="7"/>
      <c r="N872" s="7"/>
      <c r="O872" s="7"/>
      <c r="P872" s="7"/>
      <c r="Q872" s="7"/>
      <c r="R872" s="10" t="str">
        <f>IF(B872="","",IF(ISNUMBER(A872),YEAR(A872)-IF(MONTH(A872)&lt;4,1,0),""))</f>
        <v/>
      </c>
      <c r="S872" s="10" t="str">
        <f>IF(B872="","",IF(OR(NOT(ISNUMBER(A872)),G872="",J872="",O872="",P872="",N872=""),"要確認：基本項目不足",IF(OR(AND(G872="依頼しなかった",J872&lt;&gt;"未依頼"),AND(G872="依頼した",OR(F872="",J872="未依頼"))),"要確認：依頼と回答の矛盾",IF(OR(AND(ISNUMBER(C872),ISNUMBER(D872),D872&lt;C872),AND(ISNUMBER(E872),E872&lt;0)),"要確認：必要時間・隻数",IF(OR(P872="未確認",G872="未確認",J872="未確認"),"要確認：未確認を含む","確認済")))))</f>
        <v/>
      </c>
    </row>
    <row r="873" spans="1:19" ht="24.95" customHeight="1" x14ac:dyDescent="0.2">
      <c r="A873" s="20"/>
      <c r="B873" s="7"/>
      <c r="C873" s="23"/>
      <c r="D873" s="23"/>
      <c r="E873" s="7"/>
      <c r="F873" s="7"/>
      <c r="G873" s="7"/>
      <c r="H873" s="23"/>
      <c r="I873" s="23"/>
      <c r="J873" s="7"/>
      <c r="K873" s="7"/>
      <c r="L873" s="7"/>
      <c r="M873" s="7"/>
      <c r="N873" s="7"/>
      <c r="O873" s="7"/>
      <c r="P873" s="7"/>
      <c r="Q873" s="7"/>
      <c r="R873" s="10" t="str">
        <f>IF(B873="","",IF(ISNUMBER(A873),YEAR(A873)-IF(MONTH(A873)&lt;4,1,0),""))</f>
        <v/>
      </c>
      <c r="S873" s="10" t="str">
        <f>IF(B873="","",IF(OR(NOT(ISNUMBER(A873)),G873="",J873="",O873="",P873="",N873=""),"要確認：基本項目不足",IF(OR(AND(G873="依頼しなかった",J873&lt;&gt;"未依頼"),AND(G873="依頼した",OR(F873="",J873="未依頼"))),"要確認：依頼と回答の矛盾",IF(OR(AND(ISNUMBER(C873),ISNUMBER(D873),D873&lt;C873),AND(ISNUMBER(E873),E873&lt;0)),"要確認：必要時間・隻数",IF(OR(P873="未確認",G873="未確認",J873="未確認"),"要確認：未確認を含む","確認済")))))</f>
        <v/>
      </c>
    </row>
    <row r="874" spans="1:19" ht="24.95" customHeight="1" x14ac:dyDescent="0.2">
      <c r="A874" s="20"/>
      <c r="B874" s="7"/>
      <c r="C874" s="23"/>
      <c r="D874" s="23"/>
      <c r="E874" s="7"/>
      <c r="F874" s="7"/>
      <c r="G874" s="7"/>
      <c r="H874" s="23"/>
      <c r="I874" s="23"/>
      <c r="J874" s="7"/>
      <c r="K874" s="7"/>
      <c r="L874" s="7"/>
      <c r="M874" s="7"/>
      <c r="N874" s="7"/>
      <c r="O874" s="7"/>
      <c r="P874" s="7"/>
      <c r="Q874" s="7"/>
      <c r="R874" s="10" t="str">
        <f>IF(B874="","",IF(ISNUMBER(A874),YEAR(A874)-IF(MONTH(A874)&lt;4,1,0),""))</f>
        <v/>
      </c>
      <c r="S874" s="10" t="str">
        <f>IF(B874="","",IF(OR(NOT(ISNUMBER(A874)),G874="",J874="",O874="",P874="",N874=""),"要確認：基本項目不足",IF(OR(AND(G874="依頼しなかった",J874&lt;&gt;"未依頼"),AND(G874="依頼した",OR(F874="",J874="未依頼"))),"要確認：依頼と回答の矛盾",IF(OR(AND(ISNUMBER(C874),ISNUMBER(D874),D874&lt;C874),AND(ISNUMBER(E874),E874&lt;0)),"要確認：必要時間・隻数",IF(OR(P874="未確認",G874="未確認",J874="未確認"),"要確認：未確認を含む","確認済")))))</f>
        <v/>
      </c>
    </row>
    <row r="875" spans="1:19" ht="24.95" customHeight="1" x14ac:dyDescent="0.2">
      <c r="A875" s="20"/>
      <c r="B875" s="7"/>
      <c r="C875" s="23"/>
      <c r="D875" s="23"/>
      <c r="E875" s="7"/>
      <c r="F875" s="7"/>
      <c r="G875" s="7"/>
      <c r="H875" s="23"/>
      <c r="I875" s="23"/>
      <c r="J875" s="7"/>
      <c r="K875" s="7"/>
      <c r="L875" s="7"/>
      <c r="M875" s="7"/>
      <c r="N875" s="7"/>
      <c r="O875" s="7"/>
      <c r="P875" s="7"/>
      <c r="Q875" s="7"/>
      <c r="R875" s="10" t="str">
        <f>IF(B875="","",IF(ISNUMBER(A875),YEAR(A875)-IF(MONTH(A875)&lt;4,1,0),""))</f>
        <v/>
      </c>
      <c r="S875" s="10" t="str">
        <f>IF(B875="","",IF(OR(NOT(ISNUMBER(A875)),G875="",J875="",O875="",P875="",N875=""),"要確認：基本項目不足",IF(OR(AND(G875="依頼しなかった",J875&lt;&gt;"未依頼"),AND(G875="依頼した",OR(F875="",J875="未依頼"))),"要確認：依頼と回答の矛盾",IF(OR(AND(ISNUMBER(C875),ISNUMBER(D875),D875&lt;C875),AND(ISNUMBER(E875),E875&lt;0)),"要確認：必要時間・隻数",IF(OR(P875="未確認",G875="未確認",J875="未確認"),"要確認：未確認を含む","確認済")))))</f>
        <v/>
      </c>
    </row>
    <row r="876" spans="1:19" ht="24.95" customHeight="1" x14ac:dyDescent="0.2">
      <c r="A876" s="20"/>
      <c r="B876" s="7"/>
      <c r="C876" s="23"/>
      <c r="D876" s="23"/>
      <c r="E876" s="7"/>
      <c r="F876" s="7"/>
      <c r="G876" s="7"/>
      <c r="H876" s="23"/>
      <c r="I876" s="23"/>
      <c r="J876" s="7"/>
      <c r="K876" s="7"/>
      <c r="L876" s="7"/>
      <c r="M876" s="7"/>
      <c r="N876" s="7"/>
      <c r="O876" s="7"/>
      <c r="P876" s="7"/>
      <c r="Q876" s="7"/>
      <c r="R876" s="10" t="str">
        <f>IF(B876="","",IF(ISNUMBER(A876),YEAR(A876)-IF(MONTH(A876)&lt;4,1,0),""))</f>
        <v/>
      </c>
      <c r="S876" s="10" t="str">
        <f>IF(B876="","",IF(OR(NOT(ISNUMBER(A876)),G876="",J876="",O876="",P876="",N876=""),"要確認：基本項目不足",IF(OR(AND(G876="依頼しなかった",J876&lt;&gt;"未依頼"),AND(G876="依頼した",OR(F876="",J876="未依頼"))),"要確認：依頼と回答の矛盾",IF(OR(AND(ISNUMBER(C876),ISNUMBER(D876),D876&lt;C876),AND(ISNUMBER(E876),E876&lt;0)),"要確認：必要時間・隻数",IF(OR(P876="未確認",G876="未確認",J876="未確認"),"要確認：未確認を含む","確認済")))))</f>
        <v/>
      </c>
    </row>
    <row r="877" spans="1:19" ht="24.95" customHeight="1" x14ac:dyDescent="0.2">
      <c r="A877" s="20"/>
      <c r="B877" s="7"/>
      <c r="C877" s="23"/>
      <c r="D877" s="23"/>
      <c r="E877" s="7"/>
      <c r="F877" s="7"/>
      <c r="G877" s="7"/>
      <c r="H877" s="23"/>
      <c r="I877" s="23"/>
      <c r="J877" s="7"/>
      <c r="K877" s="7"/>
      <c r="L877" s="7"/>
      <c r="M877" s="7"/>
      <c r="N877" s="7"/>
      <c r="O877" s="7"/>
      <c r="P877" s="7"/>
      <c r="Q877" s="7"/>
      <c r="R877" s="10" t="str">
        <f>IF(B877="","",IF(ISNUMBER(A877),YEAR(A877)-IF(MONTH(A877)&lt;4,1,0),""))</f>
        <v/>
      </c>
      <c r="S877" s="10" t="str">
        <f>IF(B877="","",IF(OR(NOT(ISNUMBER(A877)),G877="",J877="",O877="",P877="",N877=""),"要確認：基本項目不足",IF(OR(AND(G877="依頼しなかった",J877&lt;&gt;"未依頼"),AND(G877="依頼した",OR(F877="",J877="未依頼"))),"要確認：依頼と回答の矛盾",IF(OR(AND(ISNUMBER(C877),ISNUMBER(D877),D877&lt;C877),AND(ISNUMBER(E877),E877&lt;0)),"要確認：必要時間・隻数",IF(OR(P877="未確認",G877="未確認",J877="未確認"),"要確認：未確認を含む","確認済")))))</f>
        <v/>
      </c>
    </row>
    <row r="878" spans="1:19" ht="24.95" customHeight="1" x14ac:dyDescent="0.2">
      <c r="A878" s="20"/>
      <c r="B878" s="7"/>
      <c r="C878" s="23"/>
      <c r="D878" s="23"/>
      <c r="E878" s="7"/>
      <c r="F878" s="7"/>
      <c r="G878" s="7"/>
      <c r="H878" s="23"/>
      <c r="I878" s="23"/>
      <c r="J878" s="7"/>
      <c r="K878" s="7"/>
      <c r="L878" s="7"/>
      <c r="M878" s="7"/>
      <c r="N878" s="7"/>
      <c r="O878" s="7"/>
      <c r="P878" s="7"/>
      <c r="Q878" s="7"/>
      <c r="R878" s="10" t="str">
        <f>IF(B878="","",IF(ISNUMBER(A878),YEAR(A878)-IF(MONTH(A878)&lt;4,1,0),""))</f>
        <v/>
      </c>
      <c r="S878" s="10" t="str">
        <f>IF(B878="","",IF(OR(NOT(ISNUMBER(A878)),G878="",J878="",O878="",P878="",N878=""),"要確認：基本項目不足",IF(OR(AND(G878="依頼しなかった",J878&lt;&gt;"未依頼"),AND(G878="依頼した",OR(F878="",J878="未依頼"))),"要確認：依頼と回答の矛盾",IF(OR(AND(ISNUMBER(C878),ISNUMBER(D878),D878&lt;C878),AND(ISNUMBER(E878),E878&lt;0)),"要確認：必要時間・隻数",IF(OR(P878="未確認",G878="未確認",J878="未確認"),"要確認：未確認を含む","確認済")))))</f>
        <v/>
      </c>
    </row>
    <row r="879" spans="1:19" ht="24.95" customHeight="1" x14ac:dyDescent="0.2">
      <c r="A879" s="20"/>
      <c r="B879" s="7"/>
      <c r="C879" s="23"/>
      <c r="D879" s="23"/>
      <c r="E879" s="7"/>
      <c r="F879" s="7"/>
      <c r="G879" s="7"/>
      <c r="H879" s="23"/>
      <c r="I879" s="23"/>
      <c r="J879" s="7"/>
      <c r="K879" s="7"/>
      <c r="L879" s="7"/>
      <c r="M879" s="7"/>
      <c r="N879" s="7"/>
      <c r="O879" s="7"/>
      <c r="P879" s="7"/>
      <c r="Q879" s="7"/>
      <c r="R879" s="10" t="str">
        <f>IF(B879="","",IF(ISNUMBER(A879),YEAR(A879)-IF(MONTH(A879)&lt;4,1,0),""))</f>
        <v/>
      </c>
      <c r="S879" s="10" t="str">
        <f>IF(B879="","",IF(OR(NOT(ISNUMBER(A879)),G879="",J879="",O879="",P879="",N879=""),"要確認：基本項目不足",IF(OR(AND(G879="依頼しなかった",J879&lt;&gt;"未依頼"),AND(G879="依頼した",OR(F879="",J879="未依頼"))),"要確認：依頼と回答の矛盾",IF(OR(AND(ISNUMBER(C879),ISNUMBER(D879),D879&lt;C879),AND(ISNUMBER(E879),E879&lt;0)),"要確認：必要時間・隻数",IF(OR(P879="未確認",G879="未確認",J879="未確認"),"要確認：未確認を含む","確認済")))))</f>
        <v/>
      </c>
    </row>
    <row r="880" spans="1:19" ht="24.95" customHeight="1" x14ac:dyDescent="0.2">
      <c r="A880" s="20"/>
      <c r="B880" s="7"/>
      <c r="C880" s="23"/>
      <c r="D880" s="23"/>
      <c r="E880" s="7"/>
      <c r="F880" s="7"/>
      <c r="G880" s="7"/>
      <c r="H880" s="23"/>
      <c r="I880" s="23"/>
      <c r="J880" s="7"/>
      <c r="K880" s="7"/>
      <c r="L880" s="7"/>
      <c r="M880" s="7"/>
      <c r="N880" s="7"/>
      <c r="O880" s="7"/>
      <c r="P880" s="7"/>
      <c r="Q880" s="7"/>
      <c r="R880" s="10" t="str">
        <f>IF(B880="","",IF(ISNUMBER(A880),YEAR(A880)-IF(MONTH(A880)&lt;4,1,0),""))</f>
        <v/>
      </c>
      <c r="S880" s="10" t="str">
        <f>IF(B880="","",IF(OR(NOT(ISNUMBER(A880)),G880="",J880="",O880="",P880="",N880=""),"要確認：基本項目不足",IF(OR(AND(G880="依頼しなかった",J880&lt;&gt;"未依頼"),AND(G880="依頼した",OR(F880="",J880="未依頼"))),"要確認：依頼と回答の矛盾",IF(OR(AND(ISNUMBER(C880),ISNUMBER(D880),D880&lt;C880),AND(ISNUMBER(E880),E880&lt;0)),"要確認：必要時間・隻数",IF(OR(P880="未確認",G880="未確認",J880="未確認"),"要確認：未確認を含む","確認済")))))</f>
        <v/>
      </c>
    </row>
    <row r="881" spans="1:19" ht="24.95" customHeight="1" x14ac:dyDescent="0.2">
      <c r="A881" s="20"/>
      <c r="B881" s="7"/>
      <c r="C881" s="23"/>
      <c r="D881" s="23"/>
      <c r="E881" s="7"/>
      <c r="F881" s="7"/>
      <c r="G881" s="7"/>
      <c r="H881" s="23"/>
      <c r="I881" s="23"/>
      <c r="J881" s="7"/>
      <c r="K881" s="7"/>
      <c r="L881" s="7"/>
      <c r="M881" s="7"/>
      <c r="N881" s="7"/>
      <c r="O881" s="7"/>
      <c r="P881" s="7"/>
      <c r="Q881" s="7"/>
      <c r="R881" s="10" t="str">
        <f>IF(B881="","",IF(ISNUMBER(A881),YEAR(A881)-IF(MONTH(A881)&lt;4,1,0),""))</f>
        <v/>
      </c>
      <c r="S881" s="10" t="str">
        <f>IF(B881="","",IF(OR(NOT(ISNUMBER(A881)),G881="",J881="",O881="",P881="",N881=""),"要確認：基本項目不足",IF(OR(AND(G881="依頼しなかった",J881&lt;&gt;"未依頼"),AND(G881="依頼した",OR(F881="",J881="未依頼"))),"要確認：依頼と回答の矛盾",IF(OR(AND(ISNUMBER(C881),ISNUMBER(D881),D881&lt;C881),AND(ISNUMBER(E881),E881&lt;0)),"要確認：必要時間・隻数",IF(OR(P881="未確認",G881="未確認",J881="未確認"),"要確認：未確認を含む","確認済")))))</f>
        <v/>
      </c>
    </row>
    <row r="882" spans="1:19" ht="24.95" customHeight="1" x14ac:dyDescent="0.2">
      <c r="A882" s="20"/>
      <c r="B882" s="7"/>
      <c r="C882" s="23"/>
      <c r="D882" s="23"/>
      <c r="E882" s="7"/>
      <c r="F882" s="7"/>
      <c r="G882" s="7"/>
      <c r="H882" s="23"/>
      <c r="I882" s="23"/>
      <c r="J882" s="7"/>
      <c r="K882" s="7"/>
      <c r="L882" s="7"/>
      <c r="M882" s="7"/>
      <c r="N882" s="7"/>
      <c r="O882" s="7"/>
      <c r="P882" s="7"/>
      <c r="Q882" s="7"/>
      <c r="R882" s="10" t="str">
        <f>IF(B882="","",IF(ISNUMBER(A882),YEAR(A882)-IF(MONTH(A882)&lt;4,1,0),""))</f>
        <v/>
      </c>
      <c r="S882" s="10" t="str">
        <f>IF(B882="","",IF(OR(NOT(ISNUMBER(A882)),G882="",J882="",O882="",P882="",N882=""),"要確認：基本項目不足",IF(OR(AND(G882="依頼しなかった",J882&lt;&gt;"未依頼"),AND(G882="依頼した",OR(F882="",J882="未依頼"))),"要確認：依頼と回答の矛盾",IF(OR(AND(ISNUMBER(C882),ISNUMBER(D882),D882&lt;C882),AND(ISNUMBER(E882),E882&lt;0)),"要確認：必要時間・隻数",IF(OR(P882="未確認",G882="未確認",J882="未確認"),"要確認：未確認を含む","確認済")))))</f>
        <v/>
      </c>
    </row>
    <row r="883" spans="1:19" ht="24.95" customHeight="1" x14ac:dyDescent="0.2">
      <c r="A883" s="20"/>
      <c r="B883" s="7"/>
      <c r="C883" s="23"/>
      <c r="D883" s="23"/>
      <c r="E883" s="7"/>
      <c r="F883" s="7"/>
      <c r="G883" s="7"/>
      <c r="H883" s="23"/>
      <c r="I883" s="23"/>
      <c r="J883" s="7"/>
      <c r="K883" s="7"/>
      <c r="L883" s="7"/>
      <c r="M883" s="7"/>
      <c r="N883" s="7"/>
      <c r="O883" s="7"/>
      <c r="P883" s="7"/>
      <c r="Q883" s="7"/>
      <c r="R883" s="10" t="str">
        <f>IF(B883="","",IF(ISNUMBER(A883),YEAR(A883)-IF(MONTH(A883)&lt;4,1,0),""))</f>
        <v/>
      </c>
      <c r="S883" s="10" t="str">
        <f>IF(B883="","",IF(OR(NOT(ISNUMBER(A883)),G883="",J883="",O883="",P883="",N883=""),"要確認：基本項目不足",IF(OR(AND(G883="依頼しなかった",J883&lt;&gt;"未依頼"),AND(G883="依頼した",OR(F883="",J883="未依頼"))),"要確認：依頼と回答の矛盾",IF(OR(AND(ISNUMBER(C883),ISNUMBER(D883),D883&lt;C883),AND(ISNUMBER(E883),E883&lt;0)),"要確認：必要時間・隻数",IF(OR(P883="未確認",G883="未確認",J883="未確認"),"要確認：未確認を含む","確認済")))))</f>
        <v/>
      </c>
    </row>
    <row r="884" spans="1:19" ht="24.95" customHeight="1" x14ac:dyDescent="0.2">
      <c r="A884" s="20"/>
      <c r="B884" s="7"/>
      <c r="C884" s="23"/>
      <c r="D884" s="23"/>
      <c r="E884" s="7"/>
      <c r="F884" s="7"/>
      <c r="G884" s="7"/>
      <c r="H884" s="23"/>
      <c r="I884" s="23"/>
      <c r="J884" s="7"/>
      <c r="K884" s="7"/>
      <c r="L884" s="7"/>
      <c r="M884" s="7"/>
      <c r="N884" s="7"/>
      <c r="O884" s="7"/>
      <c r="P884" s="7"/>
      <c r="Q884" s="7"/>
      <c r="R884" s="10" t="str">
        <f>IF(B884="","",IF(ISNUMBER(A884),YEAR(A884)-IF(MONTH(A884)&lt;4,1,0),""))</f>
        <v/>
      </c>
      <c r="S884" s="10" t="str">
        <f>IF(B884="","",IF(OR(NOT(ISNUMBER(A884)),G884="",J884="",O884="",P884="",N884=""),"要確認：基本項目不足",IF(OR(AND(G884="依頼しなかった",J884&lt;&gt;"未依頼"),AND(G884="依頼した",OR(F884="",J884="未依頼"))),"要確認：依頼と回答の矛盾",IF(OR(AND(ISNUMBER(C884),ISNUMBER(D884),D884&lt;C884),AND(ISNUMBER(E884),E884&lt;0)),"要確認：必要時間・隻数",IF(OR(P884="未確認",G884="未確認",J884="未確認"),"要確認：未確認を含む","確認済")))))</f>
        <v/>
      </c>
    </row>
    <row r="885" spans="1:19" ht="24.95" customHeight="1" x14ac:dyDescent="0.2">
      <c r="A885" s="20"/>
      <c r="B885" s="7"/>
      <c r="C885" s="23"/>
      <c r="D885" s="23"/>
      <c r="E885" s="7"/>
      <c r="F885" s="7"/>
      <c r="G885" s="7"/>
      <c r="H885" s="23"/>
      <c r="I885" s="23"/>
      <c r="J885" s="7"/>
      <c r="K885" s="7"/>
      <c r="L885" s="7"/>
      <c r="M885" s="7"/>
      <c r="N885" s="7"/>
      <c r="O885" s="7"/>
      <c r="P885" s="7"/>
      <c r="Q885" s="7"/>
      <c r="R885" s="10" t="str">
        <f>IF(B885="","",IF(ISNUMBER(A885),YEAR(A885)-IF(MONTH(A885)&lt;4,1,0),""))</f>
        <v/>
      </c>
      <c r="S885" s="10" t="str">
        <f>IF(B885="","",IF(OR(NOT(ISNUMBER(A885)),G885="",J885="",O885="",P885="",N885=""),"要確認：基本項目不足",IF(OR(AND(G885="依頼しなかった",J885&lt;&gt;"未依頼"),AND(G885="依頼した",OR(F885="",J885="未依頼"))),"要確認：依頼と回答の矛盾",IF(OR(AND(ISNUMBER(C885),ISNUMBER(D885),D885&lt;C885),AND(ISNUMBER(E885),E885&lt;0)),"要確認：必要時間・隻数",IF(OR(P885="未確認",G885="未確認",J885="未確認"),"要確認：未確認を含む","確認済")))))</f>
        <v/>
      </c>
    </row>
    <row r="886" spans="1:19" ht="24.95" customHeight="1" x14ac:dyDescent="0.2">
      <c r="A886" s="20"/>
      <c r="B886" s="7"/>
      <c r="C886" s="23"/>
      <c r="D886" s="23"/>
      <c r="E886" s="7"/>
      <c r="F886" s="7"/>
      <c r="G886" s="7"/>
      <c r="H886" s="23"/>
      <c r="I886" s="23"/>
      <c r="J886" s="7"/>
      <c r="K886" s="7"/>
      <c r="L886" s="7"/>
      <c r="M886" s="7"/>
      <c r="N886" s="7"/>
      <c r="O886" s="7"/>
      <c r="P886" s="7"/>
      <c r="Q886" s="7"/>
      <c r="R886" s="10" t="str">
        <f>IF(B886="","",IF(ISNUMBER(A886),YEAR(A886)-IF(MONTH(A886)&lt;4,1,0),""))</f>
        <v/>
      </c>
      <c r="S886" s="10" t="str">
        <f>IF(B886="","",IF(OR(NOT(ISNUMBER(A886)),G886="",J886="",O886="",P886="",N886=""),"要確認：基本項目不足",IF(OR(AND(G886="依頼しなかった",J886&lt;&gt;"未依頼"),AND(G886="依頼した",OR(F886="",J886="未依頼"))),"要確認：依頼と回答の矛盾",IF(OR(AND(ISNUMBER(C886),ISNUMBER(D886),D886&lt;C886),AND(ISNUMBER(E886),E886&lt;0)),"要確認：必要時間・隻数",IF(OR(P886="未確認",G886="未確認",J886="未確認"),"要確認：未確認を含む","確認済")))))</f>
        <v/>
      </c>
    </row>
    <row r="887" spans="1:19" ht="24.95" customHeight="1" x14ac:dyDescent="0.2">
      <c r="A887" s="20"/>
      <c r="B887" s="7"/>
      <c r="C887" s="23"/>
      <c r="D887" s="23"/>
      <c r="E887" s="7"/>
      <c r="F887" s="7"/>
      <c r="G887" s="7"/>
      <c r="H887" s="23"/>
      <c r="I887" s="23"/>
      <c r="J887" s="7"/>
      <c r="K887" s="7"/>
      <c r="L887" s="7"/>
      <c r="M887" s="7"/>
      <c r="N887" s="7"/>
      <c r="O887" s="7"/>
      <c r="P887" s="7"/>
      <c r="Q887" s="7"/>
      <c r="R887" s="10" t="str">
        <f>IF(B887="","",IF(ISNUMBER(A887),YEAR(A887)-IF(MONTH(A887)&lt;4,1,0),""))</f>
        <v/>
      </c>
      <c r="S887" s="10" t="str">
        <f>IF(B887="","",IF(OR(NOT(ISNUMBER(A887)),G887="",J887="",O887="",P887="",N887=""),"要確認：基本項目不足",IF(OR(AND(G887="依頼しなかった",J887&lt;&gt;"未依頼"),AND(G887="依頼した",OR(F887="",J887="未依頼"))),"要確認：依頼と回答の矛盾",IF(OR(AND(ISNUMBER(C887),ISNUMBER(D887),D887&lt;C887),AND(ISNUMBER(E887),E887&lt;0)),"要確認：必要時間・隻数",IF(OR(P887="未確認",G887="未確認",J887="未確認"),"要確認：未確認を含む","確認済")))))</f>
        <v/>
      </c>
    </row>
    <row r="888" spans="1:19" ht="24.95" customHeight="1" x14ac:dyDescent="0.2">
      <c r="A888" s="20"/>
      <c r="B888" s="7"/>
      <c r="C888" s="23"/>
      <c r="D888" s="23"/>
      <c r="E888" s="7"/>
      <c r="F888" s="7"/>
      <c r="G888" s="7"/>
      <c r="H888" s="23"/>
      <c r="I888" s="23"/>
      <c r="J888" s="7"/>
      <c r="K888" s="7"/>
      <c r="L888" s="7"/>
      <c r="M888" s="7"/>
      <c r="N888" s="7"/>
      <c r="O888" s="7"/>
      <c r="P888" s="7"/>
      <c r="Q888" s="7"/>
      <c r="R888" s="10" t="str">
        <f>IF(B888="","",IF(ISNUMBER(A888),YEAR(A888)-IF(MONTH(A888)&lt;4,1,0),""))</f>
        <v/>
      </c>
      <c r="S888" s="10" t="str">
        <f>IF(B888="","",IF(OR(NOT(ISNUMBER(A888)),G888="",J888="",O888="",P888="",N888=""),"要確認：基本項目不足",IF(OR(AND(G888="依頼しなかった",J888&lt;&gt;"未依頼"),AND(G888="依頼した",OR(F888="",J888="未依頼"))),"要確認：依頼と回答の矛盾",IF(OR(AND(ISNUMBER(C888),ISNUMBER(D888),D888&lt;C888),AND(ISNUMBER(E888),E888&lt;0)),"要確認：必要時間・隻数",IF(OR(P888="未確認",G888="未確認",J888="未確認"),"要確認：未確認を含む","確認済")))))</f>
        <v/>
      </c>
    </row>
    <row r="889" spans="1:19" ht="24.95" customHeight="1" x14ac:dyDescent="0.2">
      <c r="A889" s="20"/>
      <c r="B889" s="7"/>
      <c r="C889" s="23"/>
      <c r="D889" s="23"/>
      <c r="E889" s="7"/>
      <c r="F889" s="7"/>
      <c r="G889" s="7"/>
      <c r="H889" s="23"/>
      <c r="I889" s="23"/>
      <c r="J889" s="7"/>
      <c r="K889" s="7"/>
      <c r="L889" s="7"/>
      <c r="M889" s="7"/>
      <c r="N889" s="7"/>
      <c r="O889" s="7"/>
      <c r="P889" s="7"/>
      <c r="Q889" s="7"/>
      <c r="R889" s="10" t="str">
        <f>IF(B889="","",IF(ISNUMBER(A889),YEAR(A889)-IF(MONTH(A889)&lt;4,1,0),""))</f>
        <v/>
      </c>
      <c r="S889" s="10" t="str">
        <f>IF(B889="","",IF(OR(NOT(ISNUMBER(A889)),G889="",J889="",O889="",P889="",N889=""),"要確認：基本項目不足",IF(OR(AND(G889="依頼しなかった",J889&lt;&gt;"未依頼"),AND(G889="依頼した",OR(F889="",J889="未依頼"))),"要確認：依頼と回答の矛盾",IF(OR(AND(ISNUMBER(C889),ISNUMBER(D889),D889&lt;C889),AND(ISNUMBER(E889),E889&lt;0)),"要確認：必要時間・隻数",IF(OR(P889="未確認",G889="未確認",J889="未確認"),"要確認：未確認を含む","確認済")))))</f>
        <v/>
      </c>
    </row>
    <row r="890" spans="1:19" ht="24.95" customHeight="1" x14ac:dyDescent="0.2">
      <c r="A890" s="20"/>
      <c r="B890" s="7"/>
      <c r="C890" s="23"/>
      <c r="D890" s="23"/>
      <c r="E890" s="7"/>
      <c r="F890" s="7"/>
      <c r="G890" s="7"/>
      <c r="H890" s="23"/>
      <c r="I890" s="23"/>
      <c r="J890" s="7"/>
      <c r="K890" s="7"/>
      <c r="L890" s="7"/>
      <c r="M890" s="7"/>
      <c r="N890" s="7"/>
      <c r="O890" s="7"/>
      <c r="P890" s="7"/>
      <c r="Q890" s="7"/>
      <c r="R890" s="10" t="str">
        <f>IF(B890="","",IF(ISNUMBER(A890),YEAR(A890)-IF(MONTH(A890)&lt;4,1,0),""))</f>
        <v/>
      </c>
      <c r="S890" s="10" t="str">
        <f>IF(B890="","",IF(OR(NOT(ISNUMBER(A890)),G890="",J890="",O890="",P890="",N890=""),"要確認：基本項目不足",IF(OR(AND(G890="依頼しなかった",J890&lt;&gt;"未依頼"),AND(G890="依頼した",OR(F890="",J890="未依頼"))),"要確認：依頼と回答の矛盾",IF(OR(AND(ISNUMBER(C890),ISNUMBER(D890),D890&lt;C890),AND(ISNUMBER(E890),E890&lt;0)),"要確認：必要時間・隻数",IF(OR(P890="未確認",G890="未確認",J890="未確認"),"要確認：未確認を含む","確認済")))))</f>
        <v/>
      </c>
    </row>
    <row r="891" spans="1:19" ht="24.95" customHeight="1" x14ac:dyDescent="0.2">
      <c r="A891" s="20"/>
      <c r="B891" s="7"/>
      <c r="C891" s="23"/>
      <c r="D891" s="23"/>
      <c r="E891" s="7"/>
      <c r="F891" s="7"/>
      <c r="G891" s="7"/>
      <c r="H891" s="23"/>
      <c r="I891" s="23"/>
      <c r="J891" s="7"/>
      <c r="K891" s="7"/>
      <c r="L891" s="7"/>
      <c r="M891" s="7"/>
      <c r="N891" s="7"/>
      <c r="O891" s="7"/>
      <c r="P891" s="7"/>
      <c r="Q891" s="7"/>
      <c r="R891" s="10" t="str">
        <f>IF(B891="","",IF(ISNUMBER(A891),YEAR(A891)-IF(MONTH(A891)&lt;4,1,0),""))</f>
        <v/>
      </c>
      <c r="S891" s="10" t="str">
        <f>IF(B891="","",IF(OR(NOT(ISNUMBER(A891)),G891="",J891="",O891="",P891="",N891=""),"要確認：基本項目不足",IF(OR(AND(G891="依頼しなかった",J891&lt;&gt;"未依頼"),AND(G891="依頼した",OR(F891="",J891="未依頼"))),"要確認：依頼と回答の矛盾",IF(OR(AND(ISNUMBER(C891),ISNUMBER(D891),D891&lt;C891),AND(ISNUMBER(E891),E891&lt;0)),"要確認：必要時間・隻数",IF(OR(P891="未確認",G891="未確認",J891="未確認"),"要確認：未確認を含む","確認済")))))</f>
        <v/>
      </c>
    </row>
    <row r="892" spans="1:19" ht="24.95" customHeight="1" x14ac:dyDescent="0.2">
      <c r="A892" s="20"/>
      <c r="B892" s="7"/>
      <c r="C892" s="23"/>
      <c r="D892" s="23"/>
      <c r="E892" s="7"/>
      <c r="F892" s="7"/>
      <c r="G892" s="7"/>
      <c r="H892" s="23"/>
      <c r="I892" s="23"/>
      <c r="J892" s="7"/>
      <c r="K892" s="7"/>
      <c r="L892" s="7"/>
      <c r="M892" s="7"/>
      <c r="N892" s="7"/>
      <c r="O892" s="7"/>
      <c r="P892" s="7"/>
      <c r="Q892" s="7"/>
      <c r="R892" s="10" t="str">
        <f>IF(B892="","",IF(ISNUMBER(A892),YEAR(A892)-IF(MONTH(A892)&lt;4,1,0),""))</f>
        <v/>
      </c>
      <c r="S892" s="10" t="str">
        <f>IF(B892="","",IF(OR(NOT(ISNUMBER(A892)),G892="",J892="",O892="",P892="",N892=""),"要確認：基本項目不足",IF(OR(AND(G892="依頼しなかった",J892&lt;&gt;"未依頼"),AND(G892="依頼した",OR(F892="",J892="未依頼"))),"要確認：依頼と回答の矛盾",IF(OR(AND(ISNUMBER(C892),ISNUMBER(D892),D892&lt;C892),AND(ISNUMBER(E892),E892&lt;0)),"要確認：必要時間・隻数",IF(OR(P892="未確認",G892="未確認",J892="未確認"),"要確認：未確認を含む","確認済")))))</f>
        <v/>
      </c>
    </row>
    <row r="893" spans="1:19" ht="24.95" customHeight="1" x14ac:dyDescent="0.2">
      <c r="A893" s="20"/>
      <c r="B893" s="7"/>
      <c r="C893" s="23"/>
      <c r="D893" s="23"/>
      <c r="E893" s="7"/>
      <c r="F893" s="7"/>
      <c r="G893" s="7"/>
      <c r="H893" s="23"/>
      <c r="I893" s="23"/>
      <c r="J893" s="7"/>
      <c r="K893" s="7"/>
      <c r="L893" s="7"/>
      <c r="M893" s="7"/>
      <c r="N893" s="7"/>
      <c r="O893" s="7"/>
      <c r="P893" s="7"/>
      <c r="Q893" s="7"/>
      <c r="R893" s="10" t="str">
        <f>IF(B893="","",IF(ISNUMBER(A893),YEAR(A893)-IF(MONTH(A893)&lt;4,1,0),""))</f>
        <v/>
      </c>
      <c r="S893" s="10" t="str">
        <f>IF(B893="","",IF(OR(NOT(ISNUMBER(A893)),G893="",J893="",O893="",P893="",N893=""),"要確認：基本項目不足",IF(OR(AND(G893="依頼しなかった",J893&lt;&gt;"未依頼"),AND(G893="依頼した",OR(F893="",J893="未依頼"))),"要確認：依頼と回答の矛盾",IF(OR(AND(ISNUMBER(C893),ISNUMBER(D893),D893&lt;C893),AND(ISNUMBER(E893),E893&lt;0)),"要確認：必要時間・隻数",IF(OR(P893="未確認",G893="未確認",J893="未確認"),"要確認：未確認を含む","確認済")))))</f>
        <v/>
      </c>
    </row>
    <row r="894" spans="1:19" ht="24.95" customHeight="1" x14ac:dyDescent="0.2">
      <c r="A894" s="20"/>
      <c r="B894" s="7"/>
      <c r="C894" s="23"/>
      <c r="D894" s="23"/>
      <c r="E894" s="7"/>
      <c r="F894" s="7"/>
      <c r="G894" s="7"/>
      <c r="H894" s="23"/>
      <c r="I894" s="23"/>
      <c r="J894" s="7"/>
      <c r="K894" s="7"/>
      <c r="L894" s="7"/>
      <c r="M894" s="7"/>
      <c r="N894" s="7"/>
      <c r="O894" s="7"/>
      <c r="P894" s="7"/>
      <c r="Q894" s="7"/>
      <c r="R894" s="10" t="str">
        <f>IF(B894="","",IF(ISNUMBER(A894),YEAR(A894)-IF(MONTH(A894)&lt;4,1,0),""))</f>
        <v/>
      </c>
      <c r="S894" s="10" t="str">
        <f>IF(B894="","",IF(OR(NOT(ISNUMBER(A894)),G894="",J894="",O894="",P894="",N894=""),"要確認：基本項目不足",IF(OR(AND(G894="依頼しなかった",J894&lt;&gt;"未依頼"),AND(G894="依頼した",OR(F894="",J894="未依頼"))),"要確認：依頼と回答の矛盾",IF(OR(AND(ISNUMBER(C894),ISNUMBER(D894),D894&lt;C894),AND(ISNUMBER(E894),E894&lt;0)),"要確認：必要時間・隻数",IF(OR(P894="未確認",G894="未確認",J894="未確認"),"要確認：未確認を含む","確認済")))))</f>
        <v/>
      </c>
    </row>
    <row r="895" spans="1:19" ht="24.95" customHeight="1" x14ac:dyDescent="0.2">
      <c r="A895" s="20"/>
      <c r="B895" s="7"/>
      <c r="C895" s="23"/>
      <c r="D895" s="23"/>
      <c r="E895" s="7"/>
      <c r="F895" s="7"/>
      <c r="G895" s="7"/>
      <c r="H895" s="23"/>
      <c r="I895" s="23"/>
      <c r="J895" s="7"/>
      <c r="K895" s="7"/>
      <c r="L895" s="7"/>
      <c r="M895" s="7"/>
      <c r="N895" s="7"/>
      <c r="O895" s="7"/>
      <c r="P895" s="7"/>
      <c r="Q895" s="7"/>
      <c r="R895" s="10" t="str">
        <f>IF(B895="","",IF(ISNUMBER(A895),YEAR(A895)-IF(MONTH(A895)&lt;4,1,0),""))</f>
        <v/>
      </c>
      <c r="S895" s="10" t="str">
        <f>IF(B895="","",IF(OR(NOT(ISNUMBER(A895)),G895="",J895="",O895="",P895="",N895=""),"要確認：基本項目不足",IF(OR(AND(G895="依頼しなかった",J895&lt;&gt;"未依頼"),AND(G895="依頼した",OR(F895="",J895="未依頼"))),"要確認：依頼と回答の矛盾",IF(OR(AND(ISNUMBER(C895),ISNUMBER(D895),D895&lt;C895),AND(ISNUMBER(E895),E895&lt;0)),"要確認：必要時間・隻数",IF(OR(P895="未確認",G895="未確認",J895="未確認"),"要確認：未確認を含む","確認済")))))</f>
        <v/>
      </c>
    </row>
    <row r="896" spans="1:19" ht="24.95" customHeight="1" x14ac:dyDescent="0.2">
      <c r="A896" s="20"/>
      <c r="B896" s="7"/>
      <c r="C896" s="23"/>
      <c r="D896" s="23"/>
      <c r="E896" s="7"/>
      <c r="F896" s="7"/>
      <c r="G896" s="7"/>
      <c r="H896" s="23"/>
      <c r="I896" s="23"/>
      <c r="J896" s="7"/>
      <c r="K896" s="7"/>
      <c r="L896" s="7"/>
      <c r="M896" s="7"/>
      <c r="N896" s="7"/>
      <c r="O896" s="7"/>
      <c r="P896" s="7"/>
      <c r="Q896" s="7"/>
      <c r="R896" s="10" t="str">
        <f>IF(B896="","",IF(ISNUMBER(A896),YEAR(A896)-IF(MONTH(A896)&lt;4,1,0),""))</f>
        <v/>
      </c>
      <c r="S896" s="10" t="str">
        <f>IF(B896="","",IF(OR(NOT(ISNUMBER(A896)),G896="",J896="",O896="",P896="",N896=""),"要確認：基本項目不足",IF(OR(AND(G896="依頼しなかった",J896&lt;&gt;"未依頼"),AND(G896="依頼した",OR(F896="",J896="未依頼"))),"要確認：依頼と回答の矛盾",IF(OR(AND(ISNUMBER(C896),ISNUMBER(D896),D896&lt;C896),AND(ISNUMBER(E896),E896&lt;0)),"要確認：必要時間・隻数",IF(OR(P896="未確認",G896="未確認",J896="未確認"),"要確認：未確認を含む","確認済")))))</f>
        <v/>
      </c>
    </row>
    <row r="897" spans="1:19" ht="24.95" customHeight="1" x14ac:dyDescent="0.2">
      <c r="A897" s="20"/>
      <c r="B897" s="7"/>
      <c r="C897" s="23"/>
      <c r="D897" s="23"/>
      <c r="E897" s="7"/>
      <c r="F897" s="7"/>
      <c r="G897" s="7"/>
      <c r="H897" s="23"/>
      <c r="I897" s="23"/>
      <c r="J897" s="7"/>
      <c r="K897" s="7"/>
      <c r="L897" s="7"/>
      <c r="M897" s="7"/>
      <c r="N897" s="7"/>
      <c r="O897" s="7"/>
      <c r="P897" s="7"/>
      <c r="Q897" s="7"/>
      <c r="R897" s="10" t="str">
        <f>IF(B897="","",IF(ISNUMBER(A897),YEAR(A897)-IF(MONTH(A897)&lt;4,1,0),""))</f>
        <v/>
      </c>
      <c r="S897" s="10" t="str">
        <f>IF(B897="","",IF(OR(NOT(ISNUMBER(A897)),G897="",J897="",O897="",P897="",N897=""),"要確認：基本項目不足",IF(OR(AND(G897="依頼しなかった",J897&lt;&gt;"未依頼"),AND(G897="依頼した",OR(F897="",J897="未依頼"))),"要確認：依頼と回答の矛盾",IF(OR(AND(ISNUMBER(C897),ISNUMBER(D897),D897&lt;C897),AND(ISNUMBER(E897),E897&lt;0)),"要確認：必要時間・隻数",IF(OR(P897="未確認",G897="未確認",J897="未確認"),"要確認：未確認を含む","確認済")))))</f>
        <v/>
      </c>
    </row>
    <row r="898" spans="1:19" ht="24.95" customHeight="1" x14ac:dyDescent="0.2">
      <c r="A898" s="20"/>
      <c r="B898" s="7"/>
      <c r="C898" s="23"/>
      <c r="D898" s="23"/>
      <c r="E898" s="7"/>
      <c r="F898" s="7"/>
      <c r="G898" s="7"/>
      <c r="H898" s="23"/>
      <c r="I898" s="23"/>
      <c r="J898" s="7"/>
      <c r="K898" s="7"/>
      <c r="L898" s="7"/>
      <c r="M898" s="7"/>
      <c r="N898" s="7"/>
      <c r="O898" s="7"/>
      <c r="P898" s="7"/>
      <c r="Q898" s="7"/>
      <c r="R898" s="10" t="str">
        <f>IF(B898="","",IF(ISNUMBER(A898),YEAR(A898)-IF(MONTH(A898)&lt;4,1,0),""))</f>
        <v/>
      </c>
      <c r="S898" s="10" t="str">
        <f>IF(B898="","",IF(OR(NOT(ISNUMBER(A898)),G898="",J898="",O898="",P898="",N898=""),"要確認：基本項目不足",IF(OR(AND(G898="依頼しなかった",J898&lt;&gt;"未依頼"),AND(G898="依頼した",OR(F898="",J898="未依頼"))),"要確認：依頼と回答の矛盾",IF(OR(AND(ISNUMBER(C898),ISNUMBER(D898),D898&lt;C898),AND(ISNUMBER(E898),E898&lt;0)),"要確認：必要時間・隻数",IF(OR(P898="未確認",G898="未確認",J898="未確認"),"要確認：未確認を含む","確認済")))))</f>
        <v/>
      </c>
    </row>
    <row r="899" spans="1:19" ht="24.95" customHeight="1" x14ac:dyDescent="0.2">
      <c r="A899" s="20"/>
      <c r="B899" s="7"/>
      <c r="C899" s="23"/>
      <c r="D899" s="23"/>
      <c r="E899" s="7"/>
      <c r="F899" s="7"/>
      <c r="G899" s="7"/>
      <c r="H899" s="23"/>
      <c r="I899" s="23"/>
      <c r="J899" s="7"/>
      <c r="K899" s="7"/>
      <c r="L899" s="7"/>
      <c r="M899" s="7"/>
      <c r="N899" s="7"/>
      <c r="O899" s="7"/>
      <c r="P899" s="7"/>
      <c r="Q899" s="7"/>
      <c r="R899" s="10" t="str">
        <f>IF(B899="","",IF(ISNUMBER(A899),YEAR(A899)-IF(MONTH(A899)&lt;4,1,0),""))</f>
        <v/>
      </c>
      <c r="S899" s="10" t="str">
        <f>IF(B899="","",IF(OR(NOT(ISNUMBER(A899)),G899="",J899="",O899="",P899="",N899=""),"要確認：基本項目不足",IF(OR(AND(G899="依頼しなかった",J899&lt;&gt;"未依頼"),AND(G899="依頼した",OR(F899="",J899="未依頼"))),"要確認：依頼と回答の矛盾",IF(OR(AND(ISNUMBER(C899),ISNUMBER(D899),D899&lt;C899),AND(ISNUMBER(E899),E899&lt;0)),"要確認：必要時間・隻数",IF(OR(P899="未確認",G899="未確認",J899="未確認"),"要確認：未確認を含む","確認済")))))</f>
        <v/>
      </c>
    </row>
    <row r="900" spans="1:19" ht="24.95" customHeight="1" x14ac:dyDescent="0.2">
      <c r="A900" s="20"/>
      <c r="B900" s="7"/>
      <c r="C900" s="23"/>
      <c r="D900" s="23"/>
      <c r="E900" s="7"/>
      <c r="F900" s="7"/>
      <c r="G900" s="7"/>
      <c r="H900" s="23"/>
      <c r="I900" s="23"/>
      <c r="J900" s="7"/>
      <c r="K900" s="7"/>
      <c r="L900" s="7"/>
      <c r="M900" s="7"/>
      <c r="N900" s="7"/>
      <c r="O900" s="7"/>
      <c r="P900" s="7"/>
      <c r="Q900" s="7"/>
      <c r="R900" s="10" t="str">
        <f>IF(B900="","",IF(ISNUMBER(A900),YEAR(A900)-IF(MONTH(A900)&lt;4,1,0),""))</f>
        <v/>
      </c>
      <c r="S900" s="10" t="str">
        <f>IF(B900="","",IF(OR(NOT(ISNUMBER(A900)),G900="",J900="",O900="",P900="",N900=""),"要確認：基本項目不足",IF(OR(AND(G900="依頼しなかった",J900&lt;&gt;"未依頼"),AND(G900="依頼した",OR(F900="",J900="未依頼"))),"要確認：依頼と回答の矛盾",IF(OR(AND(ISNUMBER(C900),ISNUMBER(D900),D900&lt;C900),AND(ISNUMBER(E900),E900&lt;0)),"要確認：必要時間・隻数",IF(OR(P900="未確認",G900="未確認",J900="未確認"),"要確認：未確認を含む","確認済")))))</f>
        <v/>
      </c>
    </row>
    <row r="901" spans="1:19" ht="24.95" customHeight="1" x14ac:dyDescent="0.2">
      <c r="A901" s="20"/>
      <c r="B901" s="7"/>
      <c r="C901" s="23"/>
      <c r="D901" s="23"/>
      <c r="E901" s="7"/>
      <c r="F901" s="7"/>
      <c r="G901" s="7"/>
      <c r="H901" s="23"/>
      <c r="I901" s="23"/>
      <c r="J901" s="7"/>
      <c r="K901" s="7"/>
      <c r="L901" s="7"/>
      <c r="M901" s="7"/>
      <c r="N901" s="7"/>
      <c r="O901" s="7"/>
      <c r="P901" s="7"/>
      <c r="Q901" s="7"/>
      <c r="R901" s="10" t="str">
        <f>IF(B901="","",IF(ISNUMBER(A901),YEAR(A901)-IF(MONTH(A901)&lt;4,1,0),""))</f>
        <v/>
      </c>
      <c r="S901" s="10" t="str">
        <f>IF(B901="","",IF(OR(NOT(ISNUMBER(A901)),G901="",J901="",O901="",P901="",N901=""),"要確認：基本項目不足",IF(OR(AND(G901="依頼しなかった",J901&lt;&gt;"未依頼"),AND(G901="依頼した",OR(F901="",J901="未依頼"))),"要確認：依頼と回答の矛盾",IF(OR(AND(ISNUMBER(C901),ISNUMBER(D901),D901&lt;C901),AND(ISNUMBER(E901),E901&lt;0)),"要確認：必要時間・隻数",IF(OR(P901="未確認",G901="未確認",J901="未確認"),"要確認：未確認を含む","確認済")))))</f>
        <v/>
      </c>
    </row>
    <row r="902" spans="1:19" ht="24.95" customHeight="1" x14ac:dyDescent="0.2">
      <c r="A902" s="20"/>
      <c r="B902" s="7"/>
      <c r="C902" s="23"/>
      <c r="D902" s="23"/>
      <c r="E902" s="7"/>
      <c r="F902" s="7"/>
      <c r="G902" s="7"/>
      <c r="H902" s="23"/>
      <c r="I902" s="23"/>
      <c r="J902" s="7"/>
      <c r="K902" s="7"/>
      <c r="L902" s="7"/>
      <c r="M902" s="7"/>
      <c r="N902" s="7"/>
      <c r="O902" s="7"/>
      <c r="P902" s="7"/>
      <c r="Q902" s="7"/>
      <c r="R902" s="10" t="str">
        <f>IF(B902="","",IF(ISNUMBER(A902),YEAR(A902)-IF(MONTH(A902)&lt;4,1,0),""))</f>
        <v/>
      </c>
      <c r="S902" s="10" t="str">
        <f>IF(B902="","",IF(OR(NOT(ISNUMBER(A902)),G902="",J902="",O902="",P902="",N902=""),"要確認：基本項目不足",IF(OR(AND(G902="依頼しなかった",J902&lt;&gt;"未依頼"),AND(G902="依頼した",OR(F902="",J902="未依頼"))),"要確認：依頼と回答の矛盾",IF(OR(AND(ISNUMBER(C902),ISNUMBER(D902),D902&lt;C902),AND(ISNUMBER(E902),E902&lt;0)),"要確認：必要時間・隻数",IF(OR(P902="未確認",G902="未確認",J902="未確認"),"要確認：未確認を含む","確認済")))))</f>
        <v/>
      </c>
    </row>
    <row r="903" spans="1:19" ht="24.95" customHeight="1" x14ac:dyDescent="0.2">
      <c r="A903" s="20"/>
      <c r="B903" s="7"/>
      <c r="C903" s="23"/>
      <c r="D903" s="23"/>
      <c r="E903" s="7"/>
      <c r="F903" s="7"/>
      <c r="G903" s="7"/>
      <c r="H903" s="23"/>
      <c r="I903" s="23"/>
      <c r="J903" s="7"/>
      <c r="K903" s="7"/>
      <c r="L903" s="7"/>
      <c r="M903" s="7"/>
      <c r="N903" s="7"/>
      <c r="O903" s="7"/>
      <c r="P903" s="7"/>
      <c r="Q903" s="7"/>
      <c r="R903" s="10" t="str">
        <f>IF(B903="","",IF(ISNUMBER(A903),YEAR(A903)-IF(MONTH(A903)&lt;4,1,0),""))</f>
        <v/>
      </c>
      <c r="S903" s="10" t="str">
        <f>IF(B903="","",IF(OR(NOT(ISNUMBER(A903)),G903="",J903="",O903="",P903="",N903=""),"要確認：基本項目不足",IF(OR(AND(G903="依頼しなかった",J903&lt;&gt;"未依頼"),AND(G903="依頼した",OR(F903="",J903="未依頼"))),"要確認：依頼と回答の矛盾",IF(OR(AND(ISNUMBER(C903),ISNUMBER(D903),D903&lt;C903),AND(ISNUMBER(E903),E903&lt;0)),"要確認：必要時間・隻数",IF(OR(P903="未確認",G903="未確認",J903="未確認"),"要確認：未確認を含む","確認済")))))</f>
        <v/>
      </c>
    </row>
    <row r="904" spans="1:19" ht="24.95" customHeight="1" x14ac:dyDescent="0.2">
      <c r="A904" s="20"/>
      <c r="B904" s="7"/>
      <c r="C904" s="23"/>
      <c r="D904" s="23"/>
      <c r="E904" s="7"/>
      <c r="F904" s="7"/>
      <c r="G904" s="7"/>
      <c r="H904" s="23"/>
      <c r="I904" s="23"/>
      <c r="J904" s="7"/>
      <c r="K904" s="7"/>
      <c r="L904" s="7"/>
      <c r="M904" s="7"/>
      <c r="N904" s="7"/>
      <c r="O904" s="7"/>
      <c r="P904" s="7"/>
      <c r="Q904" s="7"/>
      <c r="R904" s="10" t="str">
        <f>IF(B904="","",IF(ISNUMBER(A904),YEAR(A904)-IF(MONTH(A904)&lt;4,1,0),""))</f>
        <v/>
      </c>
      <c r="S904" s="10" t="str">
        <f>IF(B904="","",IF(OR(NOT(ISNUMBER(A904)),G904="",J904="",O904="",P904="",N904=""),"要確認：基本項目不足",IF(OR(AND(G904="依頼しなかった",J904&lt;&gt;"未依頼"),AND(G904="依頼した",OR(F904="",J904="未依頼"))),"要確認：依頼と回答の矛盾",IF(OR(AND(ISNUMBER(C904),ISNUMBER(D904),D904&lt;C904),AND(ISNUMBER(E904),E904&lt;0)),"要確認：必要時間・隻数",IF(OR(P904="未確認",G904="未確認",J904="未確認"),"要確認：未確認を含む","確認済")))))</f>
        <v/>
      </c>
    </row>
    <row r="905" spans="1:19" ht="24.95" customHeight="1" x14ac:dyDescent="0.2">
      <c r="A905" s="20"/>
      <c r="B905" s="7"/>
      <c r="C905" s="23"/>
      <c r="D905" s="23"/>
      <c r="E905" s="7"/>
      <c r="F905" s="7"/>
      <c r="G905" s="7"/>
      <c r="H905" s="23"/>
      <c r="I905" s="23"/>
      <c r="J905" s="7"/>
      <c r="K905" s="7"/>
      <c r="L905" s="7"/>
      <c r="M905" s="7"/>
      <c r="N905" s="7"/>
      <c r="O905" s="7"/>
      <c r="P905" s="7"/>
      <c r="Q905" s="7"/>
      <c r="R905" s="10" t="str">
        <f>IF(B905="","",IF(ISNUMBER(A905),YEAR(A905)-IF(MONTH(A905)&lt;4,1,0),""))</f>
        <v/>
      </c>
      <c r="S905" s="10" t="str">
        <f>IF(B905="","",IF(OR(NOT(ISNUMBER(A905)),G905="",J905="",O905="",P905="",N905=""),"要確認：基本項目不足",IF(OR(AND(G905="依頼しなかった",J905&lt;&gt;"未依頼"),AND(G905="依頼した",OR(F905="",J905="未依頼"))),"要確認：依頼と回答の矛盾",IF(OR(AND(ISNUMBER(C905),ISNUMBER(D905),D905&lt;C905),AND(ISNUMBER(E905),E905&lt;0)),"要確認：必要時間・隻数",IF(OR(P905="未確認",G905="未確認",J905="未確認"),"要確認：未確認を含む","確認済")))))</f>
        <v/>
      </c>
    </row>
    <row r="906" spans="1:19" ht="24.95" customHeight="1" x14ac:dyDescent="0.2">
      <c r="A906" s="20"/>
      <c r="B906" s="7"/>
      <c r="C906" s="23"/>
      <c r="D906" s="23"/>
      <c r="E906" s="7"/>
      <c r="F906" s="7"/>
      <c r="G906" s="7"/>
      <c r="H906" s="23"/>
      <c r="I906" s="23"/>
      <c r="J906" s="7"/>
      <c r="K906" s="7"/>
      <c r="L906" s="7"/>
      <c r="M906" s="7"/>
      <c r="N906" s="7"/>
      <c r="O906" s="7"/>
      <c r="P906" s="7"/>
      <c r="Q906" s="7"/>
      <c r="R906" s="10" t="str">
        <f>IF(B906="","",IF(ISNUMBER(A906),YEAR(A906)-IF(MONTH(A906)&lt;4,1,0),""))</f>
        <v/>
      </c>
      <c r="S906" s="10" t="str">
        <f>IF(B906="","",IF(OR(NOT(ISNUMBER(A906)),G906="",J906="",O906="",P906="",N906=""),"要確認：基本項目不足",IF(OR(AND(G906="依頼しなかった",J906&lt;&gt;"未依頼"),AND(G906="依頼した",OR(F906="",J906="未依頼"))),"要確認：依頼と回答の矛盾",IF(OR(AND(ISNUMBER(C906),ISNUMBER(D906),D906&lt;C906),AND(ISNUMBER(E906),E906&lt;0)),"要確認：必要時間・隻数",IF(OR(P906="未確認",G906="未確認",J906="未確認"),"要確認：未確認を含む","確認済")))))</f>
        <v/>
      </c>
    </row>
    <row r="907" spans="1:19" ht="24.95" customHeight="1" x14ac:dyDescent="0.2">
      <c r="A907" s="20"/>
      <c r="B907" s="7"/>
      <c r="C907" s="23"/>
      <c r="D907" s="23"/>
      <c r="E907" s="7"/>
      <c r="F907" s="7"/>
      <c r="G907" s="7"/>
      <c r="H907" s="23"/>
      <c r="I907" s="23"/>
      <c r="J907" s="7"/>
      <c r="K907" s="7"/>
      <c r="L907" s="7"/>
      <c r="M907" s="7"/>
      <c r="N907" s="7"/>
      <c r="O907" s="7"/>
      <c r="P907" s="7"/>
      <c r="Q907" s="7"/>
      <c r="R907" s="10" t="str">
        <f>IF(B907="","",IF(ISNUMBER(A907),YEAR(A907)-IF(MONTH(A907)&lt;4,1,0),""))</f>
        <v/>
      </c>
      <c r="S907" s="10" t="str">
        <f>IF(B907="","",IF(OR(NOT(ISNUMBER(A907)),G907="",J907="",O907="",P907="",N907=""),"要確認：基本項目不足",IF(OR(AND(G907="依頼しなかった",J907&lt;&gt;"未依頼"),AND(G907="依頼した",OR(F907="",J907="未依頼"))),"要確認：依頼と回答の矛盾",IF(OR(AND(ISNUMBER(C907),ISNUMBER(D907),D907&lt;C907),AND(ISNUMBER(E907),E907&lt;0)),"要確認：必要時間・隻数",IF(OR(P907="未確認",G907="未確認",J907="未確認"),"要確認：未確認を含む","確認済")))))</f>
        <v/>
      </c>
    </row>
    <row r="908" spans="1:19" ht="24.95" customHeight="1" x14ac:dyDescent="0.2">
      <c r="A908" s="20"/>
      <c r="B908" s="7"/>
      <c r="C908" s="23"/>
      <c r="D908" s="23"/>
      <c r="E908" s="7"/>
      <c r="F908" s="7"/>
      <c r="G908" s="7"/>
      <c r="H908" s="23"/>
      <c r="I908" s="23"/>
      <c r="J908" s="7"/>
      <c r="K908" s="7"/>
      <c r="L908" s="7"/>
      <c r="M908" s="7"/>
      <c r="N908" s="7"/>
      <c r="O908" s="7"/>
      <c r="P908" s="7"/>
      <c r="Q908" s="7"/>
      <c r="R908" s="10" t="str">
        <f>IF(B908="","",IF(ISNUMBER(A908),YEAR(A908)-IF(MONTH(A908)&lt;4,1,0),""))</f>
        <v/>
      </c>
      <c r="S908" s="10" t="str">
        <f>IF(B908="","",IF(OR(NOT(ISNUMBER(A908)),G908="",J908="",O908="",P908="",N908=""),"要確認：基本項目不足",IF(OR(AND(G908="依頼しなかった",J908&lt;&gt;"未依頼"),AND(G908="依頼した",OR(F908="",J908="未依頼"))),"要確認：依頼と回答の矛盾",IF(OR(AND(ISNUMBER(C908),ISNUMBER(D908),D908&lt;C908),AND(ISNUMBER(E908),E908&lt;0)),"要確認：必要時間・隻数",IF(OR(P908="未確認",G908="未確認",J908="未確認"),"要確認：未確認を含む","確認済")))))</f>
        <v/>
      </c>
    </row>
    <row r="909" spans="1:19" ht="24.95" customHeight="1" x14ac:dyDescent="0.2">
      <c r="A909" s="20"/>
      <c r="B909" s="7"/>
      <c r="C909" s="23"/>
      <c r="D909" s="23"/>
      <c r="E909" s="7"/>
      <c r="F909" s="7"/>
      <c r="G909" s="7"/>
      <c r="H909" s="23"/>
      <c r="I909" s="23"/>
      <c r="J909" s="7"/>
      <c r="K909" s="7"/>
      <c r="L909" s="7"/>
      <c r="M909" s="7"/>
      <c r="N909" s="7"/>
      <c r="O909" s="7"/>
      <c r="P909" s="7"/>
      <c r="Q909" s="7"/>
      <c r="R909" s="10" t="str">
        <f>IF(B909="","",IF(ISNUMBER(A909),YEAR(A909)-IF(MONTH(A909)&lt;4,1,0),""))</f>
        <v/>
      </c>
      <c r="S909" s="10" t="str">
        <f>IF(B909="","",IF(OR(NOT(ISNUMBER(A909)),G909="",J909="",O909="",P909="",N909=""),"要確認：基本項目不足",IF(OR(AND(G909="依頼しなかった",J909&lt;&gt;"未依頼"),AND(G909="依頼した",OR(F909="",J909="未依頼"))),"要確認：依頼と回答の矛盾",IF(OR(AND(ISNUMBER(C909),ISNUMBER(D909),D909&lt;C909),AND(ISNUMBER(E909),E909&lt;0)),"要確認：必要時間・隻数",IF(OR(P909="未確認",G909="未確認",J909="未確認"),"要確認：未確認を含む","確認済")))))</f>
        <v/>
      </c>
    </row>
    <row r="910" spans="1:19" ht="24.95" customHeight="1" x14ac:dyDescent="0.2">
      <c r="A910" s="20"/>
      <c r="B910" s="7"/>
      <c r="C910" s="23"/>
      <c r="D910" s="23"/>
      <c r="E910" s="7"/>
      <c r="F910" s="7"/>
      <c r="G910" s="7"/>
      <c r="H910" s="23"/>
      <c r="I910" s="23"/>
      <c r="J910" s="7"/>
      <c r="K910" s="7"/>
      <c r="L910" s="7"/>
      <c r="M910" s="7"/>
      <c r="N910" s="7"/>
      <c r="O910" s="7"/>
      <c r="P910" s="7"/>
      <c r="Q910" s="7"/>
      <c r="R910" s="10" t="str">
        <f>IF(B910="","",IF(ISNUMBER(A910),YEAR(A910)-IF(MONTH(A910)&lt;4,1,0),""))</f>
        <v/>
      </c>
      <c r="S910" s="10" t="str">
        <f>IF(B910="","",IF(OR(NOT(ISNUMBER(A910)),G910="",J910="",O910="",P910="",N910=""),"要確認：基本項目不足",IF(OR(AND(G910="依頼しなかった",J910&lt;&gt;"未依頼"),AND(G910="依頼した",OR(F910="",J910="未依頼"))),"要確認：依頼と回答の矛盾",IF(OR(AND(ISNUMBER(C910),ISNUMBER(D910),D910&lt;C910),AND(ISNUMBER(E910),E910&lt;0)),"要確認：必要時間・隻数",IF(OR(P910="未確認",G910="未確認",J910="未確認"),"要確認：未確認を含む","確認済")))))</f>
        <v/>
      </c>
    </row>
    <row r="911" spans="1:19" ht="24.95" customHeight="1" x14ac:dyDescent="0.2">
      <c r="A911" s="20"/>
      <c r="B911" s="7"/>
      <c r="C911" s="23"/>
      <c r="D911" s="23"/>
      <c r="E911" s="7"/>
      <c r="F911" s="7"/>
      <c r="G911" s="7"/>
      <c r="H911" s="23"/>
      <c r="I911" s="23"/>
      <c r="J911" s="7"/>
      <c r="K911" s="7"/>
      <c r="L911" s="7"/>
      <c r="M911" s="7"/>
      <c r="N911" s="7"/>
      <c r="O911" s="7"/>
      <c r="P911" s="7"/>
      <c r="Q911" s="7"/>
      <c r="R911" s="10" t="str">
        <f>IF(B911="","",IF(ISNUMBER(A911),YEAR(A911)-IF(MONTH(A911)&lt;4,1,0),""))</f>
        <v/>
      </c>
      <c r="S911" s="10" t="str">
        <f>IF(B911="","",IF(OR(NOT(ISNUMBER(A911)),G911="",J911="",O911="",P911="",N911=""),"要確認：基本項目不足",IF(OR(AND(G911="依頼しなかった",J911&lt;&gt;"未依頼"),AND(G911="依頼した",OR(F911="",J911="未依頼"))),"要確認：依頼と回答の矛盾",IF(OR(AND(ISNUMBER(C911),ISNUMBER(D911),D911&lt;C911),AND(ISNUMBER(E911),E911&lt;0)),"要確認：必要時間・隻数",IF(OR(P911="未確認",G911="未確認",J911="未確認"),"要確認：未確認を含む","確認済")))))</f>
        <v/>
      </c>
    </row>
    <row r="912" spans="1:19" ht="24.95" customHeight="1" x14ac:dyDescent="0.2">
      <c r="A912" s="20"/>
      <c r="B912" s="7"/>
      <c r="C912" s="23"/>
      <c r="D912" s="23"/>
      <c r="E912" s="7"/>
      <c r="F912" s="7"/>
      <c r="G912" s="7"/>
      <c r="H912" s="23"/>
      <c r="I912" s="23"/>
      <c r="J912" s="7"/>
      <c r="K912" s="7"/>
      <c r="L912" s="7"/>
      <c r="M912" s="7"/>
      <c r="N912" s="7"/>
      <c r="O912" s="7"/>
      <c r="P912" s="7"/>
      <c r="Q912" s="7"/>
      <c r="R912" s="10" t="str">
        <f>IF(B912="","",IF(ISNUMBER(A912),YEAR(A912)-IF(MONTH(A912)&lt;4,1,0),""))</f>
        <v/>
      </c>
      <c r="S912" s="10" t="str">
        <f>IF(B912="","",IF(OR(NOT(ISNUMBER(A912)),G912="",J912="",O912="",P912="",N912=""),"要確認：基本項目不足",IF(OR(AND(G912="依頼しなかった",J912&lt;&gt;"未依頼"),AND(G912="依頼した",OR(F912="",J912="未依頼"))),"要確認：依頼と回答の矛盾",IF(OR(AND(ISNUMBER(C912),ISNUMBER(D912),D912&lt;C912),AND(ISNUMBER(E912),E912&lt;0)),"要確認：必要時間・隻数",IF(OR(P912="未確認",G912="未確認",J912="未確認"),"要確認：未確認を含む","確認済")))))</f>
        <v/>
      </c>
    </row>
    <row r="913" spans="1:19" ht="24.95" customHeight="1" x14ac:dyDescent="0.2">
      <c r="A913" s="20"/>
      <c r="B913" s="7"/>
      <c r="C913" s="23"/>
      <c r="D913" s="23"/>
      <c r="E913" s="7"/>
      <c r="F913" s="7"/>
      <c r="G913" s="7"/>
      <c r="H913" s="23"/>
      <c r="I913" s="23"/>
      <c r="J913" s="7"/>
      <c r="K913" s="7"/>
      <c r="L913" s="7"/>
      <c r="M913" s="7"/>
      <c r="N913" s="7"/>
      <c r="O913" s="7"/>
      <c r="P913" s="7"/>
      <c r="Q913" s="7"/>
      <c r="R913" s="10" t="str">
        <f>IF(B913="","",IF(ISNUMBER(A913),YEAR(A913)-IF(MONTH(A913)&lt;4,1,0),""))</f>
        <v/>
      </c>
      <c r="S913" s="10" t="str">
        <f>IF(B913="","",IF(OR(NOT(ISNUMBER(A913)),G913="",J913="",O913="",P913="",N913=""),"要確認：基本項目不足",IF(OR(AND(G913="依頼しなかった",J913&lt;&gt;"未依頼"),AND(G913="依頼した",OR(F913="",J913="未依頼"))),"要確認：依頼と回答の矛盾",IF(OR(AND(ISNUMBER(C913),ISNUMBER(D913),D913&lt;C913),AND(ISNUMBER(E913),E913&lt;0)),"要確認：必要時間・隻数",IF(OR(P913="未確認",G913="未確認",J913="未確認"),"要確認：未確認を含む","確認済")))))</f>
        <v/>
      </c>
    </row>
    <row r="914" spans="1:19" ht="24.95" customHeight="1" x14ac:dyDescent="0.2">
      <c r="A914" s="20"/>
      <c r="B914" s="7"/>
      <c r="C914" s="23"/>
      <c r="D914" s="23"/>
      <c r="E914" s="7"/>
      <c r="F914" s="7"/>
      <c r="G914" s="7"/>
      <c r="H914" s="23"/>
      <c r="I914" s="23"/>
      <c r="J914" s="7"/>
      <c r="K914" s="7"/>
      <c r="L914" s="7"/>
      <c r="M914" s="7"/>
      <c r="N914" s="7"/>
      <c r="O914" s="7"/>
      <c r="P914" s="7"/>
      <c r="Q914" s="7"/>
      <c r="R914" s="10" t="str">
        <f>IF(B914="","",IF(ISNUMBER(A914),YEAR(A914)-IF(MONTH(A914)&lt;4,1,0),""))</f>
        <v/>
      </c>
      <c r="S914" s="10" t="str">
        <f>IF(B914="","",IF(OR(NOT(ISNUMBER(A914)),G914="",J914="",O914="",P914="",N914=""),"要確認：基本項目不足",IF(OR(AND(G914="依頼しなかった",J914&lt;&gt;"未依頼"),AND(G914="依頼した",OR(F914="",J914="未依頼"))),"要確認：依頼と回答の矛盾",IF(OR(AND(ISNUMBER(C914),ISNUMBER(D914),D914&lt;C914),AND(ISNUMBER(E914),E914&lt;0)),"要確認：必要時間・隻数",IF(OR(P914="未確認",G914="未確認",J914="未確認"),"要確認：未確認を含む","確認済")))))</f>
        <v/>
      </c>
    </row>
    <row r="915" spans="1:19" ht="24.95" customHeight="1" x14ac:dyDescent="0.2">
      <c r="A915" s="20"/>
      <c r="B915" s="7"/>
      <c r="C915" s="23"/>
      <c r="D915" s="23"/>
      <c r="E915" s="7"/>
      <c r="F915" s="7"/>
      <c r="G915" s="7"/>
      <c r="H915" s="23"/>
      <c r="I915" s="23"/>
      <c r="J915" s="7"/>
      <c r="K915" s="7"/>
      <c r="L915" s="7"/>
      <c r="M915" s="7"/>
      <c r="N915" s="7"/>
      <c r="O915" s="7"/>
      <c r="P915" s="7"/>
      <c r="Q915" s="7"/>
      <c r="R915" s="10" t="str">
        <f>IF(B915="","",IF(ISNUMBER(A915),YEAR(A915)-IF(MONTH(A915)&lt;4,1,0),""))</f>
        <v/>
      </c>
      <c r="S915" s="10" t="str">
        <f>IF(B915="","",IF(OR(NOT(ISNUMBER(A915)),G915="",J915="",O915="",P915="",N915=""),"要確認：基本項目不足",IF(OR(AND(G915="依頼しなかった",J915&lt;&gt;"未依頼"),AND(G915="依頼した",OR(F915="",J915="未依頼"))),"要確認：依頼と回答の矛盾",IF(OR(AND(ISNUMBER(C915),ISNUMBER(D915),D915&lt;C915),AND(ISNUMBER(E915),E915&lt;0)),"要確認：必要時間・隻数",IF(OR(P915="未確認",G915="未確認",J915="未確認"),"要確認：未確認を含む","確認済")))))</f>
        <v/>
      </c>
    </row>
    <row r="916" spans="1:19" ht="24.95" customHeight="1" x14ac:dyDescent="0.2">
      <c r="A916" s="20"/>
      <c r="B916" s="7"/>
      <c r="C916" s="23"/>
      <c r="D916" s="23"/>
      <c r="E916" s="7"/>
      <c r="F916" s="7"/>
      <c r="G916" s="7"/>
      <c r="H916" s="23"/>
      <c r="I916" s="23"/>
      <c r="J916" s="7"/>
      <c r="K916" s="7"/>
      <c r="L916" s="7"/>
      <c r="M916" s="7"/>
      <c r="N916" s="7"/>
      <c r="O916" s="7"/>
      <c r="P916" s="7"/>
      <c r="Q916" s="7"/>
      <c r="R916" s="10" t="str">
        <f>IF(B916="","",IF(ISNUMBER(A916),YEAR(A916)-IF(MONTH(A916)&lt;4,1,0),""))</f>
        <v/>
      </c>
      <c r="S916" s="10" t="str">
        <f>IF(B916="","",IF(OR(NOT(ISNUMBER(A916)),G916="",J916="",O916="",P916="",N916=""),"要確認：基本項目不足",IF(OR(AND(G916="依頼しなかった",J916&lt;&gt;"未依頼"),AND(G916="依頼した",OR(F916="",J916="未依頼"))),"要確認：依頼と回答の矛盾",IF(OR(AND(ISNUMBER(C916),ISNUMBER(D916),D916&lt;C916),AND(ISNUMBER(E916),E916&lt;0)),"要確認：必要時間・隻数",IF(OR(P916="未確認",G916="未確認",J916="未確認"),"要確認：未確認を含む","確認済")))))</f>
        <v/>
      </c>
    </row>
    <row r="917" spans="1:19" ht="24.95" customHeight="1" x14ac:dyDescent="0.2">
      <c r="A917" s="20"/>
      <c r="B917" s="7"/>
      <c r="C917" s="23"/>
      <c r="D917" s="23"/>
      <c r="E917" s="7"/>
      <c r="F917" s="7"/>
      <c r="G917" s="7"/>
      <c r="H917" s="23"/>
      <c r="I917" s="23"/>
      <c r="J917" s="7"/>
      <c r="K917" s="7"/>
      <c r="L917" s="7"/>
      <c r="M917" s="7"/>
      <c r="N917" s="7"/>
      <c r="O917" s="7"/>
      <c r="P917" s="7"/>
      <c r="Q917" s="7"/>
      <c r="R917" s="10" t="str">
        <f>IF(B917="","",IF(ISNUMBER(A917),YEAR(A917)-IF(MONTH(A917)&lt;4,1,0),""))</f>
        <v/>
      </c>
      <c r="S917" s="10" t="str">
        <f>IF(B917="","",IF(OR(NOT(ISNUMBER(A917)),G917="",J917="",O917="",P917="",N917=""),"要確認：基本項目不足",IF(OR(AND(G917="依頼しなかった",J917&lt;&gt;"未依頼"),AND(G917="依頼した",OR(F917="",J917="未依頼"))),"要確認：依頼と回答の矛盾",IF(OR(AND(ISNUMBER(C917),ISNUMBER(D917),D917&lt;C917),AND(ISNUMBER(E917),E917&lt;0)),"要確認：必要時間・隻数",IF(OR(P917="未確認",G917="未確認",J917="未確認"),"要確認：未確認を含む","確認済")))))</f>
        <v/>
      </c>
    </row>
    <row r="918" spans="1:19" ht="24.95" customHeight="1" x14ac:dyDescent="0.2">
      <c r="A918" s="20"/>
      <c r="B918" s="7"/>
      <c r="C918" s="23"/>
      <c r="D918" s="23"/>
      <c r="E918" s="7"/>
      <c r="F918" s="7"/>
      <c r="G918" s="7"/>
      <c r="H918" s="23"/>
      <c r="I918" s="23"/>
      <c r="J918" s="7"/>
      <c r="K918" s="7"/>
      <c r="L918" s="7"/>
      <c r="M918" s="7"/>
      <c r="N918" s="7"/>
      <c r="O918" s="7"/>
      <c r="P918" s="7"/>
      <c r="Q918" s="7"/>
      <c r="R918" s="10" t="str">
        <f>IF(B918="","",IF(ISNUMBER(A918),YEAR(A918)-IF(MONTH(A918)&lt;4,1,0),""))</f>
        <v/>
      </c>
      <c r="S918" s="10" t="str">
        <f>IF(B918="","",IF(OR(NOT(ISNUMBER(A918)),G918="",J918="",O918="",P918="",N918=""),"要確認：基本項目不足",IF(OR(AND(G918="依頼しなかった",J918&lt;&gt;"未依頼"),AND(G918="依頼した",OR(F918="",J918="未依頼"))),"要確認：依頼と回答の矛盾",IF(OR(AND(ISNUMBER(C918),ISNUMBER(D918),D918&lt;C918),AND(ISNUMBER(E918),E918&lt;0)),"要確認：必要時間・隻数",IF(OR(P918="未確認",G918="未確認",J918="未確認"),"要確認：未確認を含む","確認済")))))</f>
        <v/>
      </c>
    </row>
    <row r="919" spans="1:19" ht="24.95" customHeight="1" x14ac:dyDescent="0.2">
      <c r="A919" s="20"/>
      <c r="B919" s="7"/>
      <c r="C919" s="23"/>
      <c r="D919" s="23"/>
      <c r="E919" s="7"/>
      <c r="F919" s="7"/>
      <c r="G919" s="7"/>
      <c r="H919" s="23"/>
      <c r="I919" s="23"/>
      <c r="J919" s="7"/>
      <c r="K919" s="7"/>
      <c r="L919" s="7"/>
      <c r="M919" s="7"/>
      <c r="N919" s="7"/>
      <c r="O919" s="7"/>
      <c r="P919" s="7"/>
      <c r="Q919" s="7"/>
      <c r="R919" s="10" t="str">
        <f>IF(B919="","",IF(ISNUMBER(A919),YEAR(A919)-IF(MONTH(A919)&lt;4,1,0),""))</f>
        <v/>
      </c>
      <c r="S919" s="10" t="str">
        <f>IF(B919="","",IF(OR(NOT(ISNUMBER(A919)),G919="",J919="",O919="",P919="",N919=""),"要確認：基本項目不足",IF(OR(AND(G919="依頼しなかった",J919&lt;&gt;"未依頼"),AND(G919="依頼した",OR(F919="",J919="未依頼"))),"要確認：依頼と回答の矛盾",IF(OR(AND(ISNUMBER(C919),ISNUMBER(D919),D919&lt;C919),AND(ISNUMBER(E919),E919&lt;0)),"要確認：必要時間・隻数",IF(OR(P919="未確認",G919="未確認",J919="未確認"),"要確認：未確認を含む","確認済")))))</f>
        <v/>
      </c>
    </row>
    <row r="920" spans="1:19" ht="24.95" customHeight="1" x14ac:dyDescent="0.2">
      <c r="A920" s="20"/>
      <c r="B920" s="7"/>
      <c r="C920" s="23"/>
      <c r="D920" s="23"/>
      <c r="E920" s="7"/>
      <c r="F920" s="7"/>
      <c r="G920" s="7"/>
      <c r="H920" s="23"/>
      <c r="I920" s="23"/>
      <c r="J920" s="7"/>
      <c r="K920" s="7"/>
      <c r="L920" s="7"/>
      <c r="M920" s="7"/>
      <c r="N920" s="7"/>
      <c r="O920" s="7"/>
      <c r="P920" s="7"/>
      <c r="Q920" s="7"/>
      <c r="R920" s="10" t="str">
        <f>IF(B920="","",IF(ISNUMBER(A920),YEAR(A920)-IF(MONTH(A920)&lt;4,1,0),""))</f>
        <v/>
      </c>
      <c r="S920" s="10" t="str">
        <f>IF(B920="","",IF(OR(NOT(ISNUMBER(A920)),G920="",J920="",O920="",P920="",N920=""),"要確認：基本項目不足",IF(OR(AND(G920="依頼しなかった",J920&lt;&gt;"未依頼"),AND(G920="依頼した",OR(F920="",J920="未依頼"))),"要確認：依頼と回答の矛盾",IF(OR(AND(ISNUMBER(C920),ISNUMBER(D920),D920&lt;C920),AND(ISNUMBER(E920),E920&lt;0)),"要確認：必要時間・隻数",IF(OR(P920="未確認",G920="未確認",J920="未確認"),"要確認：未確認を含む","確認済")))))</f>
        <v/>
      </c>
    </row>
    <row r="921" spans="1:19" ht="24.95" customHeight="1" x14ac:dyDescent="0.2">
      <c r="A921" s="20"/>
      <c r="B921" s="7"/>
      <c r="C921" s="23"/>
      <c r="D921" s="23"/>
      <c r="E921" s="7"/>
      <c r="F921" s="7"/>
      <c r="G921" s="7"/>
      <c r="H921" s="23"/>
      <c r="I921" s="23"/>
      <c r="J921" s="7"/>
      <c r="K921" s="7"/>
      <c r="L921" s="7"/>
      <c r="M921" s="7"/>
      <c r="N921" s="7"/>
      <c r="O921" s="7"/>
      <c r="P921" s="7"/>
      <c r="Q921" s="7"/>
      <c r="R921" s="10" t="str">
        <f>IF(B921="","",IF(ISNUMBER(A921),YEAR(A921)-IF(MONTH(A921)&lt;4,1,0),""))</f>
        <v/>
      </c>
      <c r="S921" s="10" t="str">
        <f>IF(B921="","",IF(OR(NOT(ISNUMBER(A921)),G921="",J921="",O921="",P921="",N921=""),"要確認：基本項目不足",IF(OR(AND(G921="依頼しなかった",J921&lt;&gt;"未依頼"),AND(G921="依頼した",OR(F921="",J921="未依頼"))),"要確認：依頼と回答の矛盾",IF(OR(AND(ISNUMBER(C921),ISNUMBER(D921),D921&lt;C921),AND(ISNUMBER(E921),E921&lt;0)),"要確認：必要時間・隻数",IF(OR(P921="未確認",G921="未確認",J921="未確認"),"要確認：未確認を含む","確認済")))))</f>
        <v/>
      </c>
    </row>
    <row r="922" spans="1:19" ht="24.95" customHeight="1" x14ac:dyDescent="0.2">
      <c r="A922" s="20"/>
      <c r="B922" s="7"/>
      <c r="C922" s="23"/>
      <c r="D922" s="23"/>
      <c r="E922" s="7"/>
      <c r="F922" s="7"/>
      <c r="G922" s="7"/>
      <c r="H922" s="23"/>
      <c r="I922" s="23"/>
      <c r="J922" s="7"/>
      <c r="K922" s="7"/>
      <c r="L922" s="7"/>
      <c r="M922" s="7"/>
      <c r="N922" s="7"/>
      <c r="O922" s="7"/>
      <c r="P922" s="7"/>
      <c r="Q922" s="7"/>
      <c r="R922" s="10" t="str">
        <f>IF(B922="","",IF(ISNUMBER(A922),YEAR(A922)-IF(MONTH(A922)&lt;4,1,0),""))</f>
        <v/>
      </c>
      <c r="S922" s="10" t="str">
        <f>IF(B922="","",IF(OR(NOT(ISNUMBER(A922)),G922="",J922="",O922="",P922="",N922=""),"要確認：基本項目不足",IF(OR(AND(G922="依頼しなかった",J922&lt;&gt;"未依頼"),AND(G922="依頼した",OR(F922="",J922="未依頼"))),"要確認：依頼と回答の矛盾",IF(OR(AND(ISNUMBER(C922),ISNUMBER(D922),D922&lt;C922),AND(ISNUMBER(E922),E922&lt;0)),"要確認：必要時間・隻数",IF(OR(P922="未確認",G922="未確認",J922="未確認"),"要確認：未確認を含む","確認済")))))</f>
        <v/>
      </c>
    </row>
    <row r="923" spans="1:19" ht="24.95" customHeight="1" x14ac:dyDescent="0.2">
      <c r="A923" s="20"/>
      <c r="B923" s="7"/>
      <c r="C923" s="23"/>
      <c r="D923" s="23"/>
      <c r="E923" s="7"/>
      <c r="F923" s="7"/>
      <c r="G923" s="7"/>
      <c r="H923" s="23"/>
      <c r="I923" s="23"/>
      <c r="J923" s="7"/>
      <c r="K923" s="7"/>
      <c r="L923" s="7"/>
      <c r="M923" s="7"/>
      <c r="N923" s="7"/>
      <c r="O923" s="7"/>
      <c r="P923" s="7"/>
      <c r="Q923" s="7"/>
      <c r="R923" s="10" t="str">
        <f>IF(B923="","",IF(ISNUMBER(A923),YEAR(A923)-IF(MONTH(A923)&lt;4,1,0),""))</f>
        <v/>
      </c>
      <c r="S923" s="10" t="str">
        <f>IF(B923="","",IF(OR(NOT(ISNUMBER(A923)),G923="",J923="",O923="",P923="",N923=""),"要確認：基本項目不足",IF(OR(AND(G923="依頼しなかった",J923&lt;&gt;"未依頼"),AND(G923="依頼した",OR(F923="",J923="未依頼"))),"要確認：依頼と回答の矛盾",IF(OR(AND(ISNUMBER(C923),ISNUMBER(D923),D923&lt;C923),AND(ISNUMBER(E923),E923&lt;0)),"要確認：必要時間・隻数",IF(OR(P923="未確認",G923="未確認",J923="未確認"),"要確認：未確認を含む","確認済")))))</f>
        <v/>
      </c>
    </row>
    <row r="924" spans="1:19" ht="24.95" customHeight="1" x14ac:dyDescent="0.2">
      <c r="A924" s="20"/>
      <c r="B924" s="7"/>
      <c r="C924" s="23"/>
      <c r="D924" s="23"/>
      <c r="E924" s="7"/>
      <c r="F924" s="7"/>
      <c r="G924" s="7"/>
      <c r="H924" s="23"/>
      <c r="I924" s="23"/>
      <c r="J924" s="7"/>
      <c r="K924" s="7"/>
      <c r="L924" s="7"/>
      <c r="M924" s="7"/>
      <c r="N924" s="7"/>
      <c r="O924" s="7"/>
      <c r="P924" s="7"/>
      <c r="Q924" s="7"/>
      <c r="R924" s="10" t="str">
        <f>IF(B924="","",IF(ISNUMBER(A924),YEAR(A924)-IF(MONTH(A924)&lt;4,1,0),""))</f>
        <v/>
      </c>
      <c r="S924" s="10" t="str">
        <f>IF(B924="","",IF(OR(NOT(ISNUMBER(A924)),G924="",J924="",O924="",P924="",N924=""),"要確認：基本項目不足",IF(OR(AND(G924="依頼しなかった",J924&lt;&gt;"未依頼"),AND(G924="依頼した",OR(F924="",J924="未依頼"))),"要確認：依頼と回答の矛盾",IF(OR(AND(ISNUMBER(C924),ISNUMBER(D924),D924&lt;C924),AND(ISNUMBER(E924),E924&lt;0)),"要確認：必要時間・隻数",IF(OR(P924="未確認",G924="未確認",J924="未確認"),"要確認：未確認を含む","確認済")))))</f>
        <v/>
      </c>
    </row>
    <row r="925" spans="1:19" ht="24.95" customHeight="1" x14ac:dyDescent="0.2">
      <c r="A925" s="20"/>
      <c r="B925" s="7"/>
      <c r="C925" s="23"/>
      <c r="D925" s="23"/>
      <c r="E925" s="7"/>
      <c r="F925" s="7"/>
      <c r="G925" s="7"/>
      <c r="H925" s="23"/>
      <c r="I925" s="23"/>
      <c r="J925" s="7"/>
      <c r="K925" s="7"/>
      <c r="L925" s="7"/>
      <c r="M925" s="7"/>
      <c r="N925" s="7"/>
      <c r="O925" s="7"/>
      <c r="P925" s="7"/>
      <c r="Q925" s="7"/>
      <c r="R925" s="10" t="str">
        <f>IF(B925="","",IF(ISNUMBER(A925),YEAR(A925)-IF(MONTH(A925)&lt;4,1,0),""))</f>
        <v/>
      </c>
      <c r="S925" s="10" t="str">
        <f>IF(B925="","",IF(OR(NOT(ISNUMBER(A925)),G925="",J925="",O925="",P925="",N925=""),"要確認：基本項目不足",IF(OR(AND(G925="依頼しなかった",J925&lt;&gt;"未依頼"),AND(G925="依頼した",OR(F925="",J925="未依頼"))),"要確認：依頼と回答の矛盾",IF(OR(AND(ISNUMBER(C925),ISNUMBER(D925),D925&lt;C925),AND(ISNUMBER(E925),E925&lt;0)),"要確認：必要時間・隻数",IF(OR(P925="未確認",G925="未確認",J925="未確認"),"要確認：未確認を含む","確認済")))))</f>
        <v/>
      </c>
    </row>
    <row r="926" spans="1:19" ht="24.95" customHeight="1" x14ac:dyDescent="0.2">
      <c r="A926" s="20"/>
      <c r="B926" s="7"/>
      <c r="C926" s="23"/>
      <c r="D926" s="23"/>
      <c r="E926" s="7"/>
      <c r="F926" s="7"/>
      <c r="G926" s="7"/>
      <c r="H926" s="23"/>
      <c r="I926" s="23"/>
      <c r="J926" s="7"/>
      <c r="K926" s="7"/>
      <c r="L926" s="7"/>
      <c r="M926" s="7"/>
      <c r="N926" s="7"/>
      <c r="O926" s="7"/>
      <c r="P926" s="7"/>
      <c r="Q926" s="7"/>
      <c r="R926" s="10" t="str">
        <f>IF(B926="","",IF(ISNUMBER(A926),YEAR(A926)-IF(MONTH(A926)&lt;4,1,0),""))</f>
        <v/>
      </c>
      <c r="S926" s="10" t="str">
        <f>IF(B926="","",IF(OR(NOT(ISNUMBER(A926)),G926="",J926="",O926="",P926="",N926=""),"要確認：基本項目不足",IF(OR(AND(G926="依頼しなかった",J926&lt;&gt;"未依頼"),AND(G926="依頼した",OR(F926="",J926="未依頼"))),"要確認：依頼と回答の矛盾",IF(OR(AND(ISNUMBER(C926),ISNUMBER(D926),D926&lt;C926),AND(ISNUMBER(E926),E926&lt;0)),"要確認：必要時間・隻数",IF(OR(P926="未確認",G926="未確認",J926="未確認"),"要確認：未確認を含む","確認済")))))</f>
        <v/>
      </c>
    </row>
    <row r="927" spans="1:19" ht="24.95" customHeight="1" x14ac:dyDescent="0.2">
      <c r="A927" s="20"/>
      <c r="B927" s="7"/>
      <c r="C927" s="23"/>
      <c r="D927" s="23"/>
      <c r="E927" s="7"/>
      <c r="F927" s="7"/>
      <c r="G927" s="7"/>
      <c r="H927" s="23"/>
      <c r="I927" s="23"/>
      <c r="J927" s="7"/>
      <c r="K927" s="7"/>
      <c r="L927" s="7"/>
      <c r="M927" s="7"/>
      <c r="N927" s="7"/>
      <c r="O927" s="7"/>
      <c r="P927" s="7"/>
      <c r="Q927" s="7"/>
      <c r="R927" s="10" t="str">
        <f>IF(B927="","",IF(ISNUMBER(A927),YEAR(A927)-IF(MONTH(A927)&lt;4,1,0),""))</f>
        <v/>
      </c>
      <c r="S927" s="10" t="str">
        <f>IF(B927="","",IF(OR(NOT(ISNUMBER(A927)),G927="",J927="",O927="",P927="",N927=""),"要確認：基本項目不足",IF(OR(AND(G927="依頼しなかった",J927&lt;&gt;"未依頼"),AND(G927="依頼した",OR(F927="",J927="未依頼"))),"要確認：依頼と回答の矛盾",IF(OR(AND(ISNUMBER(C927),ISNUMBER(D927),D927&lt;C927),AND(ISNUMBER(E927),E927&lt;0)),"要確認：必要時間・隻数",IF(OR(P927="未確認",G927="未確認",J927="未確認"),"要確認：未確認を含む","確認済")))))</f>
        <v/>
      </c>
    </row>
    <row r="928" spans="1:19" ht="24.95" customHeight="1" x14ac:dyDescent="0.2">
      <c r="A928" s="20"/>
      <c r="B928" s="7"/>
      <c r="C928" s="23"/>
      <c r="D928" s="23"/>
      <c r="E928" s="7"/>
      <c r="F928" s="7"/>
      <c r="G928" s="7"/>
      <c r="H928" s="23"/>
      <c r="I928" s="23"/>
      <c r="J928" s="7"/>
      <c r="K928" s="7"/>
      <c r="L928" s="7"/>
      <c r="M928" s="7"/>
      <c r="N928" s="7"/>
      <c r="O928" s="7"/>
      <c r="P928" s="7"/>
      <c r="Q928" s="7"/>
      <c r="R928" s="10" t="str">
        <f>IF(B928="","",IF(ISNUMBER(A928),YEAR(A928)-IF(MONTH(A928)&lt;4,1,0),""))</f>
        <v/>
      </c>
      <c r="S928" s="10" t="str">
        <f>IF(B928="","",IF(OR(NOT(ISNUMBER(A928)),G928="",J928="",O928="",P928="",N928=""),"要確認：基本項目不足",IF(OR(AND(G928="依頼しなかった",J928&lt;&gt;"未依頼"),AND(G928="依頼した",OR(F928="",J928="未依頼"))),"要確認：依頼と回答の矛盾",IF(OR(AND(ISNUMBER(C928),ISNUMBER(D928),D928&lt;C928),AND(ISNUMBER(E928),E928&lt;0)),"要確認：必要時間・隻数",IF(OR(P928="未確認",G928="未確認",J928="未確認"),"要確認：未確認を含む","確認済")))))</f>
        <v/>
      </c>
    </row>
    <row r="929" spans="1:19" ht="24.95" customHeight="1" x14ac:dyDescent="0.2">
      <c r="A929" s="20"/>
      <c r="B929" s="7"/>
      <c r="C929" s="23"/>
      <c r="D929" s="23"/>
      <c r="E929" s="7"/>
      <c r="F929" s="7"/>
      <c r="G929" s="7"/>
      <c r="H929" s="23"/>
      <c r="I929" s="23"/>
      <c r="J929" s="7"/>
      <c r="K929" s="7"/>
      <c r="L929" s="7"/>
      <c r="M929" s="7"/>
      <c r="N929" s="7"/>
      <c r="O929" s="7"/>
      <c r="P929" s="7"/>
      <c r="Q929" s="7"/>
      <c r="R929" s="10" t="str">
        <f>IF(B929="","",IF(ISNUMBER(A929),YEAR(A929)-IF(MONTH(A929)&lt;4,1,0),""))</f>
        <v/>
      </c>
      <c r="S929" s="10" t="str">
        <f>IF(B929="","",IF(OR(NOT(ISNUMBER(A929)),G929="",J929="",O929="",P929="",N929=""),"要確認：基本項目不足",IF(OR(AND(G929="依頼しなかった",J929&lt;&gt;"未依頼"),AND(G929="依頼した",OR(F929="",J929="未依頼"))),"要確認：依頼と回答の矛盾",IF(OR(AND(ISNUMBER(C929),ISNUMBER(D929),D929&lt;C929),AND(ISNUMBER(E929),E929&lt;0)),"要確認：必要時間・隻数",IF(OR(P929="未確認",G929="未確認",J929="未確認"),"要確認：未確認を含む","確認済")))))</f>
        <v/>
      </c>
    </row>
    <row r="930" spans="1:19" ht="24.95" customHeight="1" x14ac:dyDescent="0.2">
      <c r="A930" s="20"/>
      <c r="B930" s="7"/>
      <c r="C930" s="23"/>
      <c r="D930" s="23"/>
      <c r="E930" s="7"/>
      <c r="F930" s="7"/>
      <c r="G930" s="7"/>
      <c r="H930" s="23"/>
      <c r="I930" s="23"/>
      <c r="J930" s="7"/>
      <c r="K930" s="7"/>
      <c r="L930" s="7"/>
      <c r="M930" s="7"/>
      <c r="N930" s="7"/>
      <c r="O930" s="7"/>
      <c r="P930" s="7"/>
      <c r="Q930" s="7"/>
      <c r="R930" s="10" t="str">
        <f>IF(B930="","",IF(ISNUMBER(A930),YEAR(A930)-IF(MONTH(A930)&lt;4,1,0),""))</f>
        <v/>
      </c>
      <c r="S930" s="10" t="str">
        <f>IF(B930="","",IF(OR(NOT(ISNUMBER(A930)),G930="",J930="",O930="",P930="",N930=""),"要確認：基本項目不足",IF(OR(AND(G930="依頼しなかった",J930&lt;&gt;"未依頼"),AND(G930="依頼した",OR(F930="",J930="未依頼"))),"要確認：依頼と回答の矛盾",IF(OR(AND(ISNUMBER(C930),ISNUMBER(D930),D930&lt;C930),AND(ISNUMBER(E930),E930&lt;0)),"要確認：必要時間・隻数",IF(OR(P930="未確認",G930="未確認",J930="未確認"),"要確認：未確認を含む","確認済")))))</f>
        <v/>
      </c>
    </row>
    <row r="931" spans="1:19" ht="24.95" customHeight="1" x14ac:dyDescent="0.2">
      <c r="A931" s="20"/>
      <c r="B931" s="7"/>
      <c r="C931" s="23"/>
      <c r="D931" s="23"/>
      <c r="E931" s="7"/>
      <c r="F931" s="7"/>
      <c r="G931" s="7"/>
      <c r="H931" s="23"/>
      <c r="I931" s="23"/>
      <c r="J931" s="7"/>
      <c r="K931" s="7"/>
      <c r="L931" s="7"/>
      <c r="M931" s="7"/>
      <c r="N931" s="7"/>
      <c r="O931" s="7"/>
      <c r="P931" s="7"/>
      <c r="Q931" s="7"/>
      <c r="R931" s="10" t="str">
        <f>IF(B931="","",IF(ISNUMBER(A931),YEAR(A931)-IF(MONTH(A931)&lt;4,1,0),""))</f>
        <v/>
      </c>
      <c r="S931" s="10" t="str">
        <f>IF(B931="","",IF(OR(NOT(ISNUMBER(A931)),G931="",J931="",O931="",P931="",N931=""),"要確認：基本項目不足",IF(OR(AND(G931="依頼しなかった",J931&lt;&gt;"未依頼"),AND(G931="依頼した",OR(F931="",J931="未依頼"))),"要確認：依頼と回答の矛盾",IF(OR(AND(ISNUMBER(C931),ISNUMBER(D931),D931&lt;C931),AND(ISNUMBER(E931),E931&lt;0)),"要確認：必要時間・隻数",IF(OR(P931="未確認",G931="未確認",J931="未確認"),"要確認：未確認を含む","確認済")))))</f>
        <v/>
      </c>
    </row>
    <row r="932" spans="1:19" ht="24.95" customHeight="1" x14ac:dyDescent="0.2">
      <c r="A932" s="20"/>
      <c r="B932" s="7"/>
      <c r="C932" s="23"/>
      <c r="D932" s="23"/>
      <c r="E932" s="7"/>
      <c r="F932" s="7"/>
      <c r="G932" s="7"/>
      <c r="H932" s="23"/>
      <c r="I932" s="23"/>
      <c r="J932" s="7"/>
      <c r="K932" s="7"/>
      <c r="L932" s="7"/>
      <c r="M932" s="7"/>
      <c r="N932" s="7"/>
      <c r="O932" s="7"/>
      <c r="P932" s="7"/>
      <c r="Q932" s="7"/>
      <c r="R932" s="10" t="str">
        <f>IF(B932="","",IF(ISNUMBER(A932),YEAR(A932)-IF(MONTH(A932)&lt;4,1,0),""))</f>
        <v/>
      </c>
      <c r="S932" s="10" t="str">
        <f>IF(B932="","",IF(OR(NOT(ISNUMBER(A932)),G932="",J932="",O932="",P932="",N932=""),"要確認：基本項目不足",IF(OR(AND(G932="依頼しなかった",J932&lt;&gt;"未依頼"),AND(G932="依頼した",OR(F932="",J932="未依頼"))),"要確認：依頼と回答の矛盾",IF(OR(AND(ISNUMBER(C932),ISNUMBER(D932),D932&lt;C932),AND(ISNUMBER(E932),E932&lt;0)),"要確認：必要時間・隻数",IF(OR(P932="未確認",G932="未確認",J932="未確認"),"要確認：未確認を含む","確認済")))))</f>
        <v/>
      </c>
    </row>
    <row r="933" spans="1:19" ht="24.95" customHeight="1" x14ac:dyDescent="0.2">
      <c r="A933" s="20"/>
      <c r="B933" s="7"/>
      <c r="C933" s="23"/>
      <c r="D933" s="23"/>
      <c r="E933" s="7"/>
      <c r="F933" s="7"/>
      <c r="G933" s="7"/>
      <c r="H933" s="23"/>
      <c r="I933" s="23"/>
      <c r="J933" s="7"/>
      <c r="K933" s="7"/>
      <c r="L933" s="7"/>
      <c r="M933" s="7"/>
      <c r="N933" s="7"/>
      <c r="O933" s="7"/>
      <c r="P933" s="7"/>
      <c r="Q933" s="7"/>
      <c r="R933" s="10" t="str">
        <f>IF(B933="","",IF(ISNUMBER(A933),YEAR(A933)-IF(MONTH(A933)&lt;4,1,0),""))</f>
        <v/>
      </c>
      <c r="S933" s="10" t="str">
        <f>IF(B933="","",IF(OR(NOT(ISNUMBER(A933)),G933="",J933="",O933="",P933="",N933=""),"要確認：基本項目不足",IF(OR(AND(G933="依頼しなかった",J933&lt;&gt;"未依頼"),AND(G933="依頼した",OR(F933="",J933="未依頼"))),"要確認：依頼と回答の矛盾",IF(OR(AND(ISNUMBER(C933),ISNUMBER(D933),D933&lt;C933),AND(ISNUMBER(E933),E933&lt;0)),"要確認：必要時間・隻数",IF(OR(P933="未確認",G933="未確認",J933="未確認"),"要確認：未確認を含む","確認済")))))</f>
        <v/>
      </c>
    </row>
    <row r="934" spans="1:19" ht="24.95" customHeight="1" x14ac:dyDescent="0.2">
      <c r="A934" s="20"/>
      <c r="B934" s="7"/>
      <c r="C934" s="23"/>
      <c r="D934" s="23"/>
      <c r="E934" s="7"/>
      <c r="F934" s="7"/>
      <c r="G934" s="7"/>
      <c r="H934" s="23"/>
      <c r="I934" s="23"/>
      <c r="J934" s="7"/>
      <c r="K934" s="7"/>
      <c r="L934" s="7"/>
      <c r="M934" s="7"/>
      <c r="N934" s="7"/>
      <c r="O934" s="7"/>
      <c r="P934" s="7"/>
      <c r="Q934" s="7"/>
      <c r="R934" s="10" t="str">
        <f>IF(B934="","",IF(ISNUMBER(A934),YEAR(A934)-IF(MONTH(A934)&lt;4,1,0),""))</f>
        <v/>
      </c>
      <c r="S934" s="10" t="str">
        <f>IF(B934="","",IF(OR(NOT(ISNUMBER(A934)),G934="",J934="",O934="",P934="",N934=""),"要確認：基本項目不足",IF(OR(AND(G934="依頼しなかった",J934&lt;&gt;"未依頼"),AND(G934="依頼した",OR(F934="",J934="未依頼"))),"要確認：依頼と回答の矛盾",IF(OR(AND(ISNUMBER(C934),ISNUMBER(D934),D934&lt;C934),AND(ISNUMBER(E934),E934&lt;0)),"要確認：必要時間・隻数",IF(OR(P934="未確認",G934="未確認",J934="未確認"),"要確認：未確認を含む","確認済")))))</f>
        <v/>
      </c>
    </row>
    <row r="935" spans="1:19" ht="24.95" customHeight="1" x14ac:dyDescent="0.2">
      <c r="A935" s="20"/>
      <c r="B935" s="7"/>
      <c r="C935" s="23"/>
      <c r="D935" s="23"/>
      <c r="E935" s="7"/>
      <c r="F935" s="7"/>
      <c r="G935" s="7"/>
      <c r="H935" s="23"/>
      <c r="I935" s="23"/>
      <c r="J935" s="7"/>
      <c r="K935" s="7"/>
      <c r="L935" s="7"/>
      <c r="M935" s="7"/>
      <c r="N935" s="7"/>
      <c r="O935" s="7"/>
      <c r="P935" s="7"/>
      <c r="Q935" s="7"/>
      <c r="R935" s="10" t="str">
        <f>IF(B935="","",IF(ISNUMBER(A935),YEAR(A935)-IF(MONTH(A935)&lt;4,1,0),""))</f>
        <v/>
      </c>
      <c r="S935" s="10" t="str">
        <f>IF(B935="","",IF(OR(NOT(ISNUMBER(A935)),G935="",J935="",O935="",P935="",N935=""),"要確認：基本項目不足",IF(OR(AND(G935="依頼しなかった",J935&lt;&gt;"未依頼"),AND(G935="依頼した",OR(F935="",J935="未依頼"))),"要確認：依頼と回答の矛盾",IF(OR(AND(ISNUMBER(C935),ISNUMBER(D935),D935&lt;C935),AND(ISNUMBER(E935),E935&lt;0)),"要確認：必要時間・隻数",IF(OR(P935="未確認",G935="未確認",J935="未確認"),"要確認：未確認を含む","確認済")))))</f>
        <v/>
      </c>
    </row>
    <row r="936" spans="1:19" ht="24.95" customHeight="1" x14ac:dyDescent="0.2">
      <c r="A936" s="20"/>
      <c r="B936" s="7"/>
      <c r="C936" s="23"/>
      <c r="D936" s="23"/>
      <c r="E936" s="7"/>
      <c r="F936" s="7"/>
      <c r="G936" s="7"/>
      <c r="H936" s="23"/>
      <c r="I936" s="23"/>
      <c r="J936" s="7"/>
      <c r="K936" s="7"/>
      <c r="L936" s="7"/>
      <c r="M936" s="7"/>
      <c r="N936" s="7"/>
      <c r="O936" s="7"/>
      <c r="P936" s="7"/>
      <c r="Q936" s="7"/>
      <c r="R936" s="10" t="str">
        <f>IF(B936="","",IF(ISNUMBER(A936),YEAR(A936)-IF(MONTH(A936)&lt;4,1,0),""))</f>
        <v/>
      </c>
      <c r="S936" s="10" t="str">
        <f>IF(B936="","",IF(OR(NOT(ISNUMBER(A936)),G936="",J936="",O936="",P936="",N936=""),"要確認：基本項目不足",IF(OR(AND(G936="依頼しなかった",J936&lt;&gt;"未依頼"),AND(G936="依頼した",OR(F936="",J936="未依頼"))),"要確認：依頼と回答の矛盾",IF(OR(AND(ISNUMBER(C936),ISNUMBER(D936),D936&lt;C936),AND(ISNUMBER(E936),E936&lt;0)),"要確認：必要時間・隻数",IF(OR(P936="未確認",G936="未確認",J936="未確認"),"要確認：未確認を含む","確認済")))))</f>
        <v/>
      </c>
    </row>
    <row r="937" spans="1:19" ht="24.95" customHeight="1" x14ac:dyDescent="0.2">
      <c r="A937" s="20"/>
      <c r="B937" s="7"/>
      <c r="C937" s="23"/>
      <c r="D937" s="23"/>
      <c r="E937" s="7"/>
      <c r="F937" s="7"/>
      <c r="G937" s="7"/>
      <c r="H937" s="23"/>
      <c r="I937" s="23"/>
      <c r="J937" s="7"/>
      <c r="K937" s="7"/>
      <c r="L937" s="7"/>
      <c r="M937" s="7"/>
      <c r="N937" s="7"/>
      <c r="O937" s="7"/>
      <c r="P937" s="7"/>
      <c r="Q937" s="7"/>
      <c r="R937" s="10" t="str">
        <f>IF(B937="","",IF(ISNUMBER(A937),YEAR(A937)-IF(MONTH(A937)&lt;4,1,0),""))</f>
        <v/>
      </c>
      <c r="S937" s="10" t="str">
        <f>IF(B937="","",IF(OR(NOT(ISNUMBER(A937)),G937="",J937="",O937="",P937="",N937=""),"要確認：基本項目不足",IF(OR(AND(G937="依頼しなかった",J937&lt;&gt;"未依頼"),AND(G937="依頼した",OR(F937="",J937="未依頼"))),"要確認：依頼と回答の矛盾",IF(OR(AND(ISNUMBER(C937),ISNUMBER(D937),D937&lt;C937),AND(ISNUMBER(E937),E937&lt;0)),"要確認：必要時間・隻数",IF(OR(P937="未確認",G937="未確認",J937="未確認"),"要確認：未確認を含む","確認済")))))</f>
        <v/>
      </c>
    </row>
    <row r="938" spans="1:19" ht="24.95" customHeight="1" x14ac:dyDescent="0.2">
      <c r="A938" s="20"/>
      <c r="B938" s="7"/>
      <c r="C938" s="23"/>
      <c r="D938" s="23"/>
      <c r="E938" s="7"/>
      <c r="F938" s="7"/>
      <c r="G938" s="7"/>
      <c r="H938" s="23"/>
      <c r="I938" s="23"/>
      <c r="J938" s="7"/>
      <c r="K938" s="7"/>
      <c r="L938" s="7"/>
      <c r="M938" s="7"/>
      <c r="N938" s="7"/>
      <c r="O938" s="7"/>
      <c r="P938" s="7"/>
      <c r="Q938" s="7"/>
      <c r="R938" s="10" t="str">
        <f>IF(B938="","",IF(ISNUMBER(A938),YEAR(A938)-IF(MONTH(A938)&lt;4,1,0),""))</f>
        <v/>
      </c>
      <c r="S938" s="10" t="str">
        <f>IF(B938="","",IF(OR(NOT(ISNUMBER(A938)),G938="",J938="",O938="",P938="",N938=""),"要確認：基本項目不足",IF(OR(AND(G938="依頼しなかった",J938&lt;&gt;"未依頼"),AND(G938="依頼した",OR(F938="",J938="未依頼"))),"要確認：依頼と回答の矛盾",IF(OR(AND(ISNUMBER(C938),ISNUMBER(D938),D938&lt;C938),AND(ISNUMBER(E938),E938&lt;0)),"要確認：必要時間・隻数",IF(OR(P938="未確認",G938="未確認",J938="未確認"),"要確認：未確認を含む","確認済")))))</f>
        <v/>
      </c>
    </row>
    <row r="939" spans="1:19" ht="24.95" customHeight="1" x14ac:dyDescent="0.2">
      <c r="A939" s="20"/>
      <c r="B939" s="7"/>
      <c r="C939" s="23"/>
      <c r="D939" s="23"/>
      <c r="E939" s="7"/>
      <c r="F939" s="7"/>
      <c r="G939" s="7"/>
      <c r="H939" s="23"/>
      <c r="I939" s="23"/>
      <c r="J939" s="7"/>
      <c r="K939" s="7"/>
      <c r="L939" s="7"/>
      <c r="M939" s="7"/>
      <c r="N939" s="7"/>
      <c r="O939" s="7"/>
      <c r="P939" s="7"/>
      <c r="Q939" s="7"/>
      <c r="R939" s="10" t="str">
        <f>IF(B939="","",IF(ISNUMBER(A939),YEAR(A939)-IF(MONTH(A939)&lt;4,1,0),""))</f>
        <v/>
      </c>
      <c r="S939" s="10" t="str">
        <f>IF(B939="","",IF(OR(NOT(ISNUMBER(A939)),G939="",J939="",O939="",P939="",N939=""),"要確認：基本項目不足",IF(OR(AND(G939="依頼しなかった",J939&lt;&gt;"未依頼"),AND(G939="依頼した",OR(F939="",J939="未依頼"))),"要確認：依頼と回答の矛盾",IF(OR(AND(ISNUMBER(C939),ISNUMBER(D939),D939&lt;C939),AND(ISNUMBER(E939),E939&lt;0)),"要確認：必要時間・隻数",IF(OR(P939="未確認",G939="未確認",J939="未確認"),"要確認：未確認を含む","確認済")))))</f>
        <v/>
      </c>
    </row>
    <row r="940" spans="1:19" ht="24.95" customHeight="1" x14ac:dyDescent="0.2">
      <c r="A940" s="20"/>
      <c r="B940" s="7"/>
      <c r="C940" s="23"/>
      <c r="D940" s="23"/>
      <c r="E940" s="7"/>
      <c r="F940" s="7"/>
      <c r="G940" s="7"/>
      <c r="H940" s="23"/>
      <c r="I940" s="23"/>
      <c r="J940" s="7"/>
      <c r="K940" s="7"/>
      <c r="L940" s="7"/>
      <c r="M940" s="7"/>
      <c r="N940" s="7"/>
      <c r="O940" s="7"/>
      <c r="P940" s="7"/>
      <c r="Q940" s="7"/>
      <c r="R940" s="10" t="str">
        <f>IF(B940="","",IF(ISNUMBER(A940),YEAR(A940)-IF(MONTH(A940)&lt;4,1,0),""))</f>
        <v/>
      </c>
      <c r="S940" s="10" t="str">
        <f>IF(B940="","",IF(OR(NOT(ISNUMBER(A940)),G940="",J940="",O940="",P940="",N940=""),"要確認：基本項目不足",IF(OR(AND(G940="依頼しなかった",J940&lt;&gt;"未依頼"),AND(G940="依頼した",OR(F940="",J940="未依頼"))),"要確認：依頼と回答の矛盾",IF(OR(AND(ISNUMBER(C940),ISNUMBER(D940),D940&lt;C940),AND(ISNUMBER(E940),E940&lt;0)),"要確認：必要時間・隻数",IF(OR(P940="未確認",G940="未確認",J940="未確認"),"要確認：未確認を含む","確認済")))))</f>
        <v/>
      </c>
    </row>
    <row r="941" spans="1:19" ht="24.95" customHeight="1" x14ac:dyDescent="0.2">
      <c r="A941" s="20"/>
      <c r="B941" s="7"/>
      <c r="C941" s="23"/>
      <c r="D941" s="23"/>
      <c r="E941" s="7"/>
      <c r="F941" s="7"/>
      <c r="G941" s="7"/>
      <c r="H941" s="23"/>
      <c r="I941" s="23"/>
      <c r="J941" s="7"/>
      <c r="K941" s="7"/>
      <c r="L941" s="7"/>
      <c r="M941" s="7"/>
      <c r="N941" s="7"/>
      <c r="O941" s="7"/>
      <c r="P941" s="7"/>
      <c r="Q941" s="7"/>
      <c r="R941" s="10" t="str">
        <f>IF(B941="","",IF(ISNUMBER(A941),YEAR(A941)-IF(MONTH(A941)&lt;4,1,0),""))</f>
        <v/>
      </c>
      <c r="S941" s="10" t="str">
        <f>IF(B941="","",IF(OR(NOT(ISNUMBER(A941)),G941="",J941="",O941="",P941="",N941=""),"要確認：基本項目不足",IF(OR(AND(G941="依頼しなかった",J941&lt;&gt;"未依頼"),AND(G941="依頼した",OR(F941="",J941="未依頼"))),"要確認：依頼と回答の矛盾",IF(OR(AND(ISNUMBER(C941),ISNUMBER(D941),D941&lt;C941),AND(ISNUMBER(E941),E941&lt;0)),"要確認：必要時間・隻数",IF(OR(P941="未確認",G941="未確認",J941="未確認"),"要確認：未確認を含む","確認済")))))</f>
        <v/>
      </c>
    </row>
    <row r="942" spans="1:19" ht="24.95" customHeight="1" x14ac:dyDescent="0.2">
      <c r="A942" s="20"/>
      <c r="B942" s="7"/>
      <c r="C942" s="23"/>
      <c r="D942" s="23"/>
      <c r="E942" s="7"/>
      <c r="F942" s="7"/>
      <c r="G942" s="7"/>
      <c r="H942" s="23"/>
      <c r="I942" s="23"/>
      <c r="J942" s="7"/>
      <c r="K942" s="7"/>
      <c r="L942" s="7"/>
      <c r="M942" s="7"/>
      <c r="N942" s="7"/>
      <c r="O942" s="7"/>
      <c r="P942" s="7"/>
      <c r="Q942" s="7"/>
      <c r="R942" s="10" t="str">
        <f>IF(B942="","",IF(ISNUMBER(A942),YEAR(A942)-IF(MONTH(A942)&lt;4,1,0),""))</f>
        <v/>
      </c>
      <c r="S942" s="10" t="str">
        <f>IF(B942="","",IF(OR(NOT(ISNUMBER(A942)),G942="",J942="",O942="",P942="",N942=""),"要確認：基本項目不足",IF(OR(AND(G942="依頼しなかった",J942&lt;&gt;"未依頼"),AND(G942="依頼した",OR(F942="",J942="未依頼"))),"要確認：依頼と回答の矛盾",IF(OR(AND(ISNUMBER(C942),ISNUMBER(D942),D942&lt;C942),AND(ISNUMBER(E942),E942&lt;0)),"要確認：必要時間・隻数",IF(OR(P942="未確認",G942="未確認",J942="未確認"),"要確認：未確認を含む","確認済")))))</f>
        <v/>
      </c>
    </row>
    <row r="943" spans="1:19" ht="24.95" customHeight="1" x14ac:dyDescent="0.2">
      <c r="A943" s="20"/>
      <c r="B943" s="7"/>
      <c r="C943" s="23"/>
      <c r="D943" s="23"/>
      <c r="E943" s="7"/>
      <c r="F943" s="7"/>
      <c r="G943" s="7"/>
      <c r="H943" s="23"/>
      <c r="I943" s="23"/>
      <c r="J943" s="7"/>
      <c r="K943" s="7"/>
      <c r="L943" s="7"/>
      <c r="M943" s="7"/>
      <c r="N943" s="7"/>
      <c r="O943" s="7"/>
      <c r="P943" s="7"/>
      <c r="Q943" s="7"/>
      <c r="R943" s="10" t="str">
        <f>IF(B943="","",IF(ISNUMBER(A943),YEAR(A943)-IF(MONTH(A943)&lt;4,1,0),""))</f>
        <v/>
      </c>
      <c r="S943" s="10" t="str">
        <f>IF(B943="","",IF(OR(NOT(ISNUMBER(A943)),G943="",J943="",O943="",P943="",N943=""),"要確認：基本項目不足",IF(OR(AND(G943="依頼しなかった",J943&lt;&gt;"未依頼"),AND(G943="依頼した",OR(F943="",J943="未依頼"))),"要確認：依頼と回答の矛盾",IF(OR(AND(ISNUMBER(C943),ISNUMBER(D943),D943&lt;C943),AND(ISNUMBER(E943),E943&lt;0)),"要確認：必要時間・隻数",IF(OR(P943="未確認",G943="未確認",J943="未確認"),"要確認：未確認を含む","確認済")))))</f>
        <v/>
      </c>
    </row>
    <row r="944" spans="1:19" ht="24.95" customHeight="1" x14ac:dyDescent="0.2">
      <c r="A944" s="20"/>
      <c r="B944" s="7"/>
      <c r="C944" s="23"/>
      <c r="D944" s="23"/>
      <c r="E944" s="7"/>
      <c r="F944" s="7"/>
      <c r="G944" s="7"/>
      <c r="H944" s="23"/>
      <c r="I944" s="23"/>
      <c r="J944" s="7"/>
      <c r="K944" s="7"/>
      <c r="L944" s="7"/>
      <c r="M944" s="7"/>
      <c r="N944" s="7"/>
      <c r="O944" s="7"/>
      <c r="P944" s="7"/>
      <c r="Q944" s="7"/>
      <c r="R944" s="10" t="str">
        <f>IF(B944="","",IF(ISNUMBER(A944),YEAR(A944)-IF(MONTH(A944)&lt;4,1,0),""))</f>
        <v/>
      </c>
      <c r="S944" s="10" t="str">
        <f>IF(B944="","",IF(OR(NOT(ISNUMBER(A944)),G944="",J944="",O944="",P944="",N944=""),"要確認：基本項目不足",IF(OR(AND(G944="依頼しなかった",J944&lt;&gt;"未依頼"),AND(G944="依頼した",OR(F944="",J944="未依頼"))),"要確認：依頼と回答の矛盾",IF(OR(AND(ISNUMBER(C944),ISNUMBER(D944),D944&lt;C944),AND(ISNUMBER(E944),E944&lt;0)),"要確認：必要時間・隻数",IF(OR(P944="未確認",G944="未確認",J944="未確認"),"要確認：未確認を含む","確認済")))))</f>
        <v/>
      </c>
    </row>
    <row r="945" spans="1:19" ht="24.95" customHeight="1" x14ac:dyDescent="0.2">
      <c r="A945" s="20"/>
      <c r="B945" s="7"/>
      <c r="C945" s="23"/>
      <c r="D945" s="23"/>
      <c r="E945" s="7"/>
      <c r="F945" s="7"/>
      <c r="G945" s="7"/>
      <c r="H945" s="23"/>
      <c r="I945" s="23"/>
      <c r="J945" s="7"/>
      <c r="K945" s="7"/>
      <c r="L945" s="7"/>
      <c r="M945" s="7"/>
      <c r="N945" s="7"/>
      <c r="O945" s="7"/>
      <c r="P945" s="7"/>
      <c r="Q945" s="7"/>
      <c r="R945" s="10" t="str">
        <f>IF(B945="","",IF(ISNUMBER(A945),YEAR(A945)-IF(MONTH(A945)&lt;4,1,0),""))</f>
        <v/>
      </c>
      <c r="S945" s="10" t="str">
        <f>IF(B945="","",IF(OR(NOT(ISNUMBER(A945)),G945="",J945="",O945="",P945="",N945=""),"要確認：基本項目不足",IF(OR(AND(G945="依頼しなかった",J945&lt;&gt;"未依頼"),AND(G945="依頼した",OR(F945="",J945="未依頼"))),"要確認：依頼と回答の矛盾",IF(OR(AND(ISNUMBER(C945),ISNUMBER(D945),D945&lt;C945),AND(ISNUMBER(E945),E945&lt;0)),"要確認：必要時間・隻数",IF(OR(P945="未確認",G945="未確認",J945="未確認"),"要確認：未確認を含む","確認済")))))</f>
        <v/>
      </c>
    </row>
    <row r="946" spans="1:19" ht="24.95" customHeight="1" x14ac:dyDescent="0.2">
      <c r="A946" s="20"/>
      <c r="B946" s="7"/>
      <c r="C946" s="23"/>
      <c r="D946" s="23"/>
      <c r="E946" s="7"/>
      <c r="F946" s="7"/>
      <c r="G946" s="7"/>
      <c r="H946" s="23"/>
      <c r="I946" s="23"/>
      <c r="J946" s="7"/>
      <c r="K946" s="7"/>
      <c r="L946" s="7"/>
      <c r="M946" s="7"/>
      <c r="N946" s="7"/>
      <c r="O946" s="7"/>
      <c r="P946" s="7"/>
      <c r="Q946" s="7"/>
      <c r="R946" s="10" t="str">
        <f>IF(B946="","",IF(ISNUMBER(A946),YEAR(A946)-IF(MONTH(A946)&lt;4,1,0),""))</f>
        <v/>
      </c>
      <c r="S946" s="10" t="str">
        <f>IF(B946="","",IF(OR(NOT(ISNUMBER(A946)),G946="",J946="",O946="",P946="",N946=""),"要確認：基本項目不足",IF(OR(AND(G946="依頼しなかった",J946&lt;&gt;"未依頼"),AND(G946="依頼した",OR(F946="",J946="未依頼"))),"要確認：依頼と回答の矛盾",IF(OR(AND(ISNUMBER(C946),ISNUMBER(D946),D946&lt;C946),AND(ISNUMBER(E946),E946&lt;0)),"要確認：必要時間・隻数",IF(OR(P946="未確認",G946="未確認",J946="未確認"),"要確認：未確認を含む","確認済")))))</f>
        <v/>
      </c>
    </row>
    <row r="947" spans="1:19" ht="24.95" customHeight="1" x14ac:dyDescent="0.2">
      <c r="A947" s="20"/>
      <c r="B947" s="7"/>
      <c r="C947" s="23"/>
      <c r="D947" s="23"/>
      <c r="E947" s="7"/>
      <c r="F947" s="7"/>
      <c r="G947" s="7"/>
      <c r="H947" s="23"/>
      <c r="I947" s="23"/>
      <c r="J947" s="7"/>
      <c r="K947" s="7"/>
      <c r="L947" s="7"/>
      <c r="M947" s="7"/>
      <c r="N947" s="7"/>
      <c r="O947" s="7"/>
      <c r="P947" s="7"/>
      <c r="Q947" s="7"/>
      <c r="R947" s="10" t="str">
        <f>IF(B947="","",IF(ISNUMBER(A947),YEAR(A947)-IF(MONTH(A947)&lt;4,1,0),""))</f>
        <v/>
      </c>
      <c r="S947" s="10" t="str">
        <f>IF(B947="","",IF(OR(NOT(ISNUMBER(A947)),G947="",J947="",O947="",P947="",N947=""),"要確認：基本項目不足",IF(OR(AND(G947="依頼しなかった",J947&lt;&gt;"未依頼"),AND(G947="依頼した",OR(F947="",J947="未依頼"))),"要確認：依頼と回答の矛盾",IF(OR(AND(ISNUMBER(C947),ISNUMBER(D947),D947&lt;C947),AND(ISNUMBER(E947),E947&lt;0)),"要確認：必要時間・隻数",IF(OR(P947="未確認",G947="未確認",J947="未確認"),"要確認：未確認を含む","確認済")))))</f>
        <v/>
      </c>
    </row>
    <row r="948" spans="1:19" ht="24.95" customHeight="1" x14ac:dyDescent="0.2">
      <c r="A948" s="20"/>
      <c r="B948" s="7"/>
      <c r="C948" s="23"/>
      <c r="D948" s="23"/>
      <c r="E948" s="7"/>
      <c r="F948" s="7"/>
      <c r="G948" s="7"/>
      <c r="H948" s="23"/>
      <c r="I948" s="23"/>
      <c r="J948" s="7"/>
      <c r="K948" s="7"/>
      <c r="L948" s="7"/>
      <c r="M948" s="7"/>
      <c r="N948" s="7"/>
      <c r="O948" s="7"/>
      <c r="P948" s="7"/>
      <c r="Q948" s="7"/>
      <c r="R948" s="10" t="str">
        <f>IF(B948="","",IF(ISNUMBER(A948),YEAR(A948)-IF(MONTH(A948)&lt;4,1,0),""))</f>
        <v/>
      </c>
      <c r="S948" s="10" t="str">
        <f>IF(B948="","",IF(OR(NOT(ISNUMBER(A948)),G948="",J948="",O948="",P948="",N948=""),"要確認：基本項目不足",IF(OR(AND(G948="依頼しなかった",J948&lt;&gt;"未依頼"),AND(G948="依頼した",OR(F948="",J948="未依頼"))),"要確認：依頼と回答の矛盾",IF(OR(AND(ISNUMBER(C948),ISNUMBER(D948),D948&lt;C948),AND(ISNUMBER(E948),E948&lt;0)),"要確認：必要時間・隻数",IF(OR(P948="未確認",G948="未確認",J948="未確認"),"要確認：未確認を含む","確認済")))))</f>
        <v/>
      </c>
    </row>
    <row r="949" spans="1:19" ht="24.95" customHeight="1" x14ac:dyDescent="0.2">
      <c r="A949" s="20"/>
      <c r="B949" s="7"/>
      <c r="C949" s="23"/>
      <c r="D949" s="23"/>
      <c r="E949" s="7"/>
      <c r="F949" s="7"/>
      <c r="G949" s="7"/>
      <c r="H949" s="23"/>
      <c r="I949" s="23"/>
      <c r="J949" s="7"/>
      <c r="K949" s="7"/>
      <c r="L949" s="7"/>
      <c r="M949" s="7"/>
      <c r="N949" s="7"/>
      <c r="O949" s="7"/>
      <c r="P949" s="7"/>
      <c r="Q949" s="7"/>
      <c r="R949" s="10" t="str">
        <f>IF(B949="","",IF(ISNUMBER(A949),YEAR(A949)-IF(MONTH(A949)&lt;4,1,0),""))</f>
        <v/>
      </c>
      <c r="S949" s="10" t="str">
        <f>IF(B949="","",IF(OR(NOT(ISNUMBER(A949)),G949="",J949="",O949="",P949="",N949=""),"要確認：基本項目不足",IF(OR(AND(G949="依頼しなかった",J949&lt;&gt;"未依頼"),AND(G949="依頼した",OR(F949="",J949="未依頼"))),"要確認：依頼と回答の矛盾",IF(OR(AND(ISNUMBER(C949),ISNUMBER(D949),D949&lt;C949),AND(ISNUMBER(E949),E949&lt;0)),"要確認：必要時間・隻数",IF(OR(P949="未確認",G949="未確認",J949="未確認"),"要確認：未確認を含む","確認済")))))</f>
        <v/>
      </c>
    </row>
    <row r="950" spans="1:19" ht="24.95" customHeight="1" x14ac:dyDescent="0.2">
      <c r="A950" s="20"/>
      <c r="B950" s="7"/>
      <c r="C950" s="23"/>
      <c r="D950" s="23"/>
      <c r="E950" s="7"/>
      <c r="F950" s="7"/>
      <c r="G950" s="7"/>
      <c r="H950" s="23"/>
      <c r="I950" s="23"/>
      <c r="J950" s="7"/>
      <c r="K950" s="7"/>
      <c r="L950" s="7"/>
      <c r="M950" s="7"/>
      <c r="N950" s="7"/>
      <c r="O950" s="7"/>
      <c r="P950" s="7"/>
      <c r="Q950" s="7"/>
      <c r="R950" s="10" t="str">
        <f>IF(B950="","",IF(ISNUMBER(A950),YEAR(A950)-IF(MONTH(A950)&lt;4,1,0),""))</f>
        <v/>
      </c>
      <c r="S950" s="10" t="str">
        <f>IF(B950="","",IF(OR(NOT(ISNUMBER(A950)),G950="",J950="",O950="",P950="",N950=""),"要確認：基本項目不足",IF(OR(AND(G950="依頼しなかった",J950&lt;&gt;"未依頼"),AND(G950="依頼した",OR(F950="",J950="未依頼"))),"要確認：依頼と回答の矛盾",IF(OR(AND(ISNUMBER(C950),ISNUMBER(D950),D950&lt;C950),AND(ISNUMBER(E950),E950&lt;0)),"要確認：必要時間・隻数",IF(OR(P950="未確認",G950="未確認",J950="未確認"),"要確認：未確認を含む","確認済")))))</f>
        <v/>
      </c>
    </row>
    <row r="951" spans="1:19" ht="24.95" customHeight="1" x14ac:dyDescent="0.2">
      <c r="A951" s="20"/>
      <c r="B951" s="7"/>
      <c r="C951" s="23"/>
      <c r="D951" s="23"/>
      <c r="E951" s="7"/>
      <c r="F951" s="7"/>
      <c r="G951" s="7"/>
      <c r="H951" s="23"/>
      <c r="I951" s="23"/>
      <c r="J951" s="7"/>
      <c r="K951" s="7"/>
      <c r="L951" s="7"/>
      <c r="M951" s="7"/>
      <c r="N951" s="7"/>
      <c r="O951" s="7"/>
      <c r="P951" s="7"/>
      <c r="Q951" s="7"/>
      <c r="R951" s="10" t="str">
        <f>IF(B951="","",IF(ISNUMBER(A951),YEAR(A951)-IF(MONTH(A951)&lt;4,1,0),""))</f>
        <v/>
      </c>
      <c r="S951" s="10" t="str">
        <f>IF(B951="","",IF(OR(NOT(ISNUMBER(A951)),G951="",J951="",O951="",P951="",N951=""),"要確認：基本項目不足",IF(OR(AND(G951="依頼しなかった",J951&lt;&gt;"未依頼"),AND(G951="依頼した",OR(F951="",J951="未依頼"))),"要確認：依頼と回答の矛盾",IF(OR(AND(ISNUMBER(C951),ISNUMBER(D951),D951&lt;C951),AND(ISNUMBER(E951),E951&lt;0)),"要確認：必要時間・隻数",IF(OR(P951="未確認",G951="未確認",J951="未確認"),"要確認：未確認を含む","確認済")))))</f>
        <v/>
      </c>
    </row>
    <row r="952" spans="1:19" ht="24.95" customHeight="1" x14ac:dyDescent="0.2">
      <c r="A952" s="20"/>
      <c r="B952" s="7"/>
      <c r="C952" s="23"/>
      <c r="D952" s="23"/>
      <c r="E952" s="7"/>
      <c r="F952" s="7"/>
      <c r="G952" s="7"/>
      <c r="H952" s="23"/>
      <c r="I952" s="23"/>
      <c r="J952" s="7"/>
      <c r="K952" s="7"/>
      <c r="L952" s="7"/>
      <c r="M952" s="7"/>
      <c r="N952" s="7"/>
      <c r="O952" s="7"/>
      <c r="P952" s="7"/>
      <c r="Q952" s="7"/>
      <c r="R952" s="10" t="str">
        <f>IF(B952="","",IF(ISNUMBER(A952),YEAR(A952)-IF(MONTH(A952)&lt;4,1,0),""))</f>
        <v/>
      </c>
      <c r="S952" s="10" t="str">
        <f>IF(B952="","",IF(OR(NOT(ISNUMBER(A952)),G952="",J952="",O952="",P952="",N952=""),"要確認：基本項目不足",IF(OR(AND(G952="依頼しなかった",J952&lt;&gt;"未依頼"),AND(G952="依頼した",OR(F952="",J952="未依頼"))),"要確認：依頼と回答の矛盾",IF(OR(AND(ISNUMBER(C952),ISNUMBER(D952),D952&lt;C952),AND(ISNUMBER(E952),E952&lt;0)),"要確認：必要時間・隻数",IF(OR(P952="未確認",G952="未確認",J952="未確認"),"要確認：未確認を含む","確認済")))))</f>
        <v/>
      </c>
    </row>
    <row r="953" spans="1:19" ht="24.95" customHeight="1" x14ac:dyDescent="0.2">
      <c r="A953" s="20"/>
      <c r="B953" s="7"/>
      <c r="C953" s="23"/>
      <c r="D953" s="23"/>
      <c r="E953" s="7"/>
      <c r="F953" s="7"/>
      <c r="G953" s="7"/>
      <c r="H953" s="23"/>
      <c r="I953" s="23"/>
      <c r="J953" s="7"/>
      <c r="K953" s="7"/>
      <c r="L953" s="7"/>
      <c r="M953" s="7"/>
      <c r="N953" s="7"/>
      <c r="O953" s="7"/>
      <c r="P953" s="7"/>
      <c r="Q953" s="7"/>
      <c r="R953" s="10" t="str">
        <f>IF(B953="","",IF(ISNUMBER(A953),YEAR(A953)-IF(MONTH(A953)&lt;4,1,0),""))</f>
        <v/>
      </c>
      <c r="S953" s="10" t="str">
        <f>IF(B953="","",IF(OR(NOT(ISNUMBER(A953)),G953="",J953="",O953="",P953="",N953=""),"要確認：基本項目不足",IF(OR(AND(G953="依頼しなかった",J953&lt;&gt;"未依頼"),AND(G953="依頼した",OR(F953="",J953="未依頼"))),"要確認：依頼と回答の矛盾",IF(OR(AND(ISNUMBER(C953),ISNUMBER(D953),D953&lt;C953),AND(ISNUMBER(E953),E953&lt;0)),"要確認：必要時間・隻数",IF(OR(P953="未確認",G953="未確認",J953="未確認"),"要確認：未確認を含む","確認済")))))</f>
        <v/>
      </c>
    </row>
    <row r="954" spans="1:19" ht="24.95" customHeight="1" x14ac:dyDescent="0.2">
      <c r="A954" s="20"/>
      <c r="B954" s="7"/>
      <c r="C954" s="23"/>
      <c r="D954" s="23"/>
      <c r="E954" s="7"/>
      <c r="F954" s="7"/>
      <c r="G954" s="7"/>
      <c r="H954" s="23"/>
      <c r="I954" s="23"/>
      <c r="J954" s="7"/>
      <c r="K954" s="7"/>
      <c r="L954" s="7"/>
      <c r="M954" s="7"/>
      <c r="N954" s="7"/>
      <c r="O954" s="7"/>
      <c r="P954" s="7"/>
      <c r="Q954" s="7"/>
      <c r="R954" s="10" t="str">
        <f>IF(B954="","",IF(ISNUMBER(A954),YEAR(A954)-IF(MONTH(A954)&lt;4,1,0),""))</f>
        <v/>
      </c>
      <c r="S954" s="10" t="str">
        <f>IF(B954="","",IF(OR(NOT(ISNUMBER(A954)),G954="",J954="",O954="",P954="",N954=""),"要確認：基本項目不足",IF(OR(AND(G954="依頼しなかった",J954&lt;&gt;"未依頼"),AND(G954="依頼した",OR(F954="",J954="未依頼"))),"要確認：依頼と回答の矛盾",IF(OR(AND(ISNUMBER(C954),ISNUMBER(D954),D954&lt;C954),AND(ISNUMBER(E954),E954&lt;0)),"要確認：必要時間・隻数",IF(OR(P954="未確認",G954="未確認",J954="未確認"),"要確認：未確認を含む","確認済")))))</f>
        <v/>
      </c>
    </row>
    <row r="955" spans="1:19" ht="24.95" customHeight="1" x14ac:dyDescent="0.2">
      <c r="A955" s="20"/>
      <c r="B955" s="7"/>
      <c r="C955" s="23"/>
      <c r="D955" s="23"/>
      <c r="E955" s="7"/>
      <c r="F955" s="7"/>
      <c r="G955" s="7"/>
      <c r="H955" s="23"/>
      <c r="I955" s="23"/>
      <c r="J955" s="7"/>
      <c r="K955" s="7"/>
      <c r="L955" s="7"/>
      <c r="M955" s="7"/>
      <c r="N955" s="7"/>
      <c r="O955" s="7"/>
      <c r="P955" s="7"/>
      <c r="Q955" s="7"/>
      <c r="R955" s="10" t="str">
        <f>IF(B955="","",IF(ISNUMBER(A955),YEAR(A955)-IF(MONTH(A955)&lt;4,1,0),""))</f>
        <v/>
      </c>
      <c r="S955" s="10" t="str">
        <f>IF(B955="","",IF(OR(NOT(ISNUMBER(A955)),G955="",J955="",O955="",P955="",N955=""),"要確認：基本項目不足",IF(OR(AND(G955="依頼しなかった",J955&lt;&gt;"未依頼"),AND(G955="依頼した",OR(F955="",J955="未依頼"))),"要確認：依頼と回答の矛盾",IF(OR(AND(ISNUMBER(C955),ISNUMBER(D955),D955&lt;C955),AND(ISNUMBER(E955),E955&lt;0)),"要確認：必要時間・隻数",IF(OR(P955="未確認",G955="未確認",J955="未確認"),"要確認：未確認を含む","確認済")))))</f>
        <v/>
      </c>
    </row>
    <row r="956" spans="1:19" ht="24.95" customHeight="1" x14ac:dyDescent="0.2">
      <c r="A956" s="20"/>
      <c r="B956" s="7"/>
      <c r="C956" s="23"/>
      <c r="D956" s="23"/>
      <c r="E956" s="7"/>
      <c r="F956" s="7"/>
      <c r="G956" s="7"/>
      <c r="H956" s="23"/>
      <c r="I956" s="23"/>
      <c r="J956" s="7"/>
      <c r="K956" s="7"/>
      <c r="L956" s="7"/>
      <c r="M956" s="7"/>
      <c r="N956" s="7"/>
      <c r="O956" s="7"/>
      <c r="P956" s="7"/>
      <c r="Q956" s="7"/>
      <c r="R956" s="10" t="str">
        <f>IF(B956="","",IF(ISNUMBER(A956),YEAR(A956)-IF(MONTH(A956)&lt;4,1,0),""))</f>
        <v/>
      </c>
      <c r="S956" s="10" t="str">
        <f>IF(B956="","",IF(OR(NOT(ISNUMBER(A956)),G956="",J956="",O956="",P956="",N956=""),"要確認：基本項目不足",IF(OR(AND(G956="依頼しなかった",J956&lt;&gt;"未依頼"),AND(G956="依頼した",OR(F956="",J956="未依頼"))),"要確認：依頼と回答の矛盾",IF(OR(AND(ISNUMBER(C956),ISNUMBER(D956),D956&lt;C956),AND(ISNUMBER(E956),E956&lt;0)),"要確認：必要時間・隻数",IF(OR(P956="未確認",G956="未確認",J956="未確認"),"要確認：未確認を含む","確認済")))))</f>
        <v/>
      </c>
    </row>
    <row r="957" spans="1:19" ht="24.95" customHeight="1" x14ac:dyDescent="0.2">
      <c r="A957" s="20"/>
      <c r="B957" s="7"/>
      <c r="C957" s="23"/>
      <c r="D957" s="23"/>
      <c r="E957" s="7"/>
      <c r="F957" s="7"/>
      <c r="G957" s="7"/>
      <c r="H957" s="23"/>
      <c r="I957" s="23"/>
      <c r="J957" s="7"/>
      <c r="K957" s="7"/>
      <c r="L957" s="7"/>
      <c r="M957" s="7"/>
      <c r="N957" s="7"/>
      <c r="O957" s="7"/>
      <c r="P957" s="7"/>
      <c r="Q957" s="7"/>
      <c r="R957" s="10" t="str">
        <f>IF(B957="","",IF(ISNUMBER(A957),YEAR(A957)-IF(MONTH(A957)&lt;4,1,0),""))</f>
        <v/>
      </c>
      <c r="S957" s="10" t="str">
        <f>IF(B957="","",IF(OR(NOT(ISNUMBER(A957)),G957="",J957="",O957="",P957="",N957=""),"要確認：基本項目不足",IF(OR(AND(G957="依頼しなかった",J957&lt;&gt;"未依頼"),AND(G957="依頼した",OR(F957="",J957="未依頼"))),"要確認：依頼と回答の矛盾",IF(OR(AND(ISNUMBER(C957),ISNUMBER(D957),D957&lt;C957),AND(ISNUMBER(E957),E957&lt;0)),"要確認：必要時間・隻数",IF(OR(P957="未確認",G957="未確認",J957="未確認"),"要確認：未確認を含む","確認済")))))</f>
        <v/>
      </c>
    </row>
    <row r="958" spans="1:19" ht="24.95" customHeight="1" x14ac:dyDescent="0.2">
      <c r="A958" s="20"/>
      <c r="B958" s="7"/>
      <c r="C958" s="23"/>
      <c r="D958" s="23"/>
      <c r="E958" s="7"/>
      <c r="F958" s="7"/>
      <c r="G958" s="7"/>
      <c r="H958" s="23"/>
      <c r="I958" s="23"/>
      <c r="J958" s="7"/>
      <c r="K958" s="7"/>
      <c r="L958" s="7"/>
      <c r="M958" s="7"/>
      <c r="N958" s="7"/>
      <c r="O958" s="7"/>
      <c r="P958" s="7"/>
      <c r="Q958" s="7"/>
      <c r="R958" s="10" t="str">
        <f>IF(B958="","",IF(ISNUMBER(A958),YEAR(A958)-IF(MONTH(A958)&lt;4,1,0),""))</f>
        <v/>
      </c>
      <c r="S958" s="10" t="str">
        <f>IF(B958="","",IF(OR(NOT(ISNUMBER(A958)),G958="",J958="",O958="",P958="",N958=""),"要確認：基本項目不足",IF(OR(AND(G958="依頼しなかった",J958&lt;&gt;"未依頼"),AND(G958="依頼した",OR(F958="",J958="未依頼"))),"要確認：依頼と回答の矛盾",IF(OR(AND(ISNUMBER(C958),ISNUMBER(D958),D958&lt;C958),AND(ISNUMBER(E958),E958&lt;0)),"要確認：必要時間・隻数",IF(OR(P958="未確認",G958="未確認",J958="未確認"),"要確認：未確認を含む","確認済")))))</f>
        <v/>
      </c>
    </row>
    <row r="959" spans="1:19" ht="24.95" customHeight="1" x14ac:dyDescent="0.2">
      <c r="A959" s="20"/>
      <c r="B959" s="7"/>
      <c r="C959" s="23"/>
      <c r="D959" s="23"/>
      <c r="E959" s="7"/>
      <c r="F959" s="7"/>
      <c r="G959" s="7"/>
      <c r="H959" s="23"/>
      <c r="I959" s="23"/>
      <c r="J959" s="7"/>
      <c r="K959" s="7"/>
      <c r="L959" s="7"/>
      <c r="M959" s="7"/>
      <c r="N959" s="7"/>
      <c r="O959" s="7"/>
      <c r="P959" s="7"/>
      <c r="Q959" s="7"/>
      <c r="R959" s="10" t="str">
        <f>IF(B959="","",IF(ISNUMBER(A959),YEAR(A959)-IF(MONTH(A959)&lt;4,1,0),""))</f>
        <v/>
      </c>
      <c r="S959" s="10" t="str">
        <f>IF(B959="","",IF(OR(NOT(ISNUMBER(A959)),G959="",J959="",O959="",P959="",N959=""),"要確認：基本項目不足",IF(OR(AND(G959="依頼しなかった",J959&lt;&gt;"未依頼"),AND(G959="依頼した",OR(F959="",J959="未依頼"))),"要確認：依頼と回答の矛盾",IF(OR(AND(ISNUMBER(C959),ISNUMBER(D959),D959&lt;C959),AND(ISNUMBER(E959),E959&lt;0)),"要確認：必要時間・隻数",IF(OR(P959="未確認",G959="未確認",J959="未確認"),"要確認：未確認を含む","確認済")))))</f>
        <v/>
      </c>
    </row>
    <row r="960" spans="1:19" ht="24.95" customHeight="1" x14ac:dyDescent="0.2">
      <c r="A960" s="20"/>
      <c r="B960" s="7"/>
      <c r="C960" s="23"/>
      <c r="D960" s="23"/>
      <c r="E960" s="7"/>
      <c r="F960" s="7"/>
      <c r="G960" s="7"/>
      <c r="H960" s="23"/>
      <c r="I960" s="23"/>
      <c r="J960" s="7"/>
      <c r="K960" s="7"/>
      <c r="L960" s="7"/>
      <c r="M960" s="7"/>
      <c r="N960" s="7"/>
      <c r="O960" s="7"/>
      <c r="P960" s="7"/>
      <c r="Q960" s="7"/>
      <c r="R960" s="10" t="str">
        <f>IF(B960="","",IF(ISNUMBER(A960),YEAR(A960)-IF(MONTH(A960)&lt;4,1,0),""))</f>
        <v/>
      </c>
      <c r="S960" s="10" t="str">
        <f>IF(B960="","",IF(OR(NOT(ISNUMBER(A960)),G960="",J960="",O960="",P960="",N960=""),"要確認：基本項目不足",IF(OR(AND(G960="依頼しなかった",J960&lt;&gt;"未依頼"),AND(G960="依頼した",OR(F960="",J960="未依頼"))),"要確認：依頼と回答の矛盾",IF(OR(AND(ISNUMBER(C960),ISNUMBER(D960),D960&lt;C960),AND(ISNUMBER(E960),E960&lt;0)),"要確認：必要時間・隻数",IF(OR(P960="未確認",G960="未確認",J960="未確認"),"要確認：未確認を含む","確認済")))))</f>
        <v/>
      </c>
    </row>
    <row r="961" spans="1:19" ht="24.95" customHeight="1" x14ac:dyDescent="0.2">
      <c r="A961" s="20"/>
      <c r="B961" s="7"/>
      <c r="C961" s="23"/>
      <c r="D961" s="23"/>
      <c r="E961" s="7"/>
      <c r="F961" s="7"/>
      <c r="G961" s="7"/>
      <c r="H961" s="23"/>
      <c r="I961" s="23"/>
      <c r="J961" s="7"/>
      <c r="K961" s="7"/>
      <c r="L961" s="7"/>
      <c r="M961" s="7"/>
      <c r="N961" s="7"/>
      <c r="O961" s="7"/>
      <c r="P961" s="7"/>
      <c r="Q961" s="7"/>
      <c r="R961" s="10" t="str">
        <f>IF(B961="","",IF(ISNUMBER(A961),YEAR(A961)-IF(MONTH(A961)&lt;4,1,0),""))</f>
        <v/>
      </c>
      <c r="S961" s="10" t="str">
        <f>IF(B961="","",IF(OR(NOT(ISNUMBER(A961)),G961="",J961="",O961="",P961="",N961=""),"要確認：基本項目不足",IF(OR(AND(G961="依頼しなかった",J961&lt;&gt;"未依頼"),AND(G961="依頼した",OR(F961="",J961="未依頼"))),"要確認：依頼と回答の矛盾",IF(OR(AND(ISNUMBER(C961),ISNUMBER(D961),D961&lt;C961),AND(ISNUMBER(E961),E961&lt;0)),"要確認：必要時間・隻数",IF(OR(P961="未確認",G961="未確認",J961="未確認"),"要確認：未確認を含む","確認済")))))</f>
        <v/>
      </c>
    </row>
    <row r="962" spans="1:19" ht="24.95" customHeight="1" x14ac:dyDescent="0.2">
      <c r="A962" s="20"/>
      <c r="B962" s="7"/>
      <c r="C962" s="23"/>
      <c r="D962" s="23"/>
      <c r="E962" s="7"/>
      <c r="F962" s="7"/>
      <c r="G962" s="7"/>
      <c r="H962" s="23"/>
      <c r="I962" s="23"/>
      <c r="J962" s="7"/>
      <c r="K962" s="7"/>
      <c r="L962" s="7"/>
      <c r="M962" s="7"/>
      <c r="N962" s="7"/>
      <c r="O962" s="7"/>
      <c r="P962" s="7"/>
      <c r="Q962" s="7"/>
      <c r="R962" s="10" t="str">
        <f>IF(B962="","",IF(ISNUMBER(A962),YEAR(A962)-IF(MONTH(A962)&lt;4,1,0),""))</f>
        <v/>
      </c>
      <c r="S962" s="10" t="str">
        <f>IF(B962="","",IF(OR(NOT(ISNUMBER(A962)),G962="",J962="",O962="",P962="",N962=""),"要確認：基本項目不足",IF(OR(AND(G962="依頼しなかった",J962&lt;&gt;"未依頼"),AND(G962="依頼した",OR(F962="",J962="未依頼"))),"要確認：依頼と回答の矛盾",IF(OR(AND(ISNUMBER(C962),ISNUMBER(D962),D962&lt;C962),AND(ISNUMBER(E962),E962&lt;0)),"要確認：必要時間・隻数",IF(OR(P962="未確認",G962="未確認",J962="未確認"),"要確認：未確認を含む","確認済")))))</f>
        <v/>
      </c>
    </row>
    <row r="963" spans="1:19" ht="24.95" customHeight="1" x14ac:dyDescent="0.2">
      <c r="A963" s="20"/>
      <c r="B963" s="7"/>
      <c r="C963" s="23"/>
      <c r="D963" s="23"/>
      <c r="E963" s="7"/>
      <c r="F963" s="7"/>
      <c r="G963" s="7"/>
      <c r="H963" s="23"/>
      <c r="I963" s="23"/>
      <c r="J963" s="7"/>
      <c r="K963" s="7"/>
      <c r="L963" s="7"/>
      <c r="M963" s="7"/>
      <c r="N963" s="7"/>
      <c r="O963" s="7"/>
      <c r="P963" s="7"/>
      <c r="Q963" s="7"/>
      <c r="R963" s="10" t="str">
        <f>IF(B963="","",IF(ISNUMBER(A963),YEAR(A963)-IF(MONTH(A963)&lt;4,1,0),""))</f>
        <v/>
      </c>
      <c r="S963" s="10" t="str">
        <f>IF(B963="","",IF(OR(NOT(ISNUMBER(A963)),G963="",J963="",O963="",P963="",N963=""),"要確認：基本項目不足",IF(OR(AND(G963="依頼しなかった",J963&lt;&gt;"未依頼"),AND(G963="依頼した",OR(F963="",J963="未依頼"))),"要確認：依頼と回答の矛盾",IF(OR(AND(ISNUMBER(C963),ISNUMBER(D963),D963&lt;C963),AND(ISNUMBER(E963),E963&lt;0)),"要確認：必要時間・隻数",IF(OR(P963="未確認",G963="未確認",J963="未確認"),"要確認：未確認を含む","確認済")))))</f>
        <v/>
      </c>
    </row>
    <row r="964" spans="1:19" ht="24.95" customHeight="1" x14ac:dyDescent="0.2">
      <c r="A964" s="20"/>
      <c r="B964" s="7"/>
      <c r="C964" s="23"/>
      <c r="D964" s="23"/>
      <c r="E964" s="7"/>
      <c r="F964" s="7"/>
      <c r="G964" s="7"/>
      <c r="H964" s="23"/>
      <c r="I964" s="23"/>
      <c r="J964" s="7"/>
      <c r="K964" s="7"/>
      <c r="L964" s="7"/>
      <c r="M964" s="7"/>
      <c r="N964" s="7"/>
      <c r="O964" s="7"/>
      <c r="P964" s="7"/>
      <c r="Q964" s="7"/>
      <c r="R964" s="10" t="str">
        <f>IF(B964="","",IF(ISNUMBER(A964),YEAR(A964)-IF(MONTH(A964)&lt;4,1,0),""))</f>
        <v/>
      </c>
      <c r="S964" s="10" t="str">
        <f>IF(B964="","",IF(OR(NOT(ISNUMBER(A964)),G964="",J964="",O964="",P964="",N964=""),"要確認：基本項目不足",IF(OR(AND(G964="依頼しなかった",J964&lt;&gt;"未依頼"),AND(G964="依頼した",OR(F964="",J964="未依頼"))),"要確認：依頼と回答の矛盾",IF(OR(AND(ISNUMBER(C964),ISNUMBER(D964),D964&lt;C964),AND(ISNUMBER(E964),E964&lt;0)),"要確認：必要時間・隻数",IF(OR(P964="未確認",G964="未確認",J964="未確認"),"要確認：未確認を含む","確認済")))))</f>
        <v/>
      </c>
    </row>
    <row r="965" spans="1:19" ht="24.95" customHeight="1" x14ac:dyDescent="0.2">
      <c r="A965" s="20"/>
      <c r="B965" s="7"/>
      <c r="C965" s="23"/>
      <c r="D965" s="23"/>
      <c r="E965" s="7"/>
      <c r="F965" s="7"/>
      <c r="G965" s="7"/>
      <c r="H965" s="23"/>
      <c r="I965" s="23"/>
      <c r="J965" s="7"/>
      <c r="K965" s="7"/>
      <c r="L965" s="7"/>
      <c r="M965" s="7"/>
      <c r="N965" s="7"/>
      <c r="O965" s="7"/>
      <c r="P965" s="7"/>
      <c r="Q965" s="7"/>
      <c r="R965" s="10" t="str">
        <f>IF(B965="","",IF(ISNUMBER(A965),YEAR(A965)-IF(MONTH(A965)&lt;4,1,0),""))</f>
        <v/>
      </c>
      <c r="S965" s="10" t="str">
        <f>IF(B965="","",IF(OR(NOT(ISNUMBER(A965)),G965="",J965="",O965="",P965="",N965=""),"要確認：基本項目不足",IF(OR(AND(G965="依頼しなかった",J965&lt;&gt;"未依頼"),AND(G965="依頼した",OR(F965="",J965="未依頼"))),"要確認：依頼と回答の矛盾",IF(OR(AND(ISNUMBER(C965),ISNUMBER(D965),D965&lt;C965),AND(ISNUMBER(E965),E965&lt;0)),"要確認：必要時間・隻数",IF(OR(P965="未確認",G965="未確認",J965="未確認"),"要確認：未確認を含む","確認済")))))</f>
        <v/>
      </c>
    </row>
    <row r="966" spans="1:19" ht="24.95" customHeight="1" x14ac:dyDescent="0.2">
      <c r="A966" s="20"/>
      <c r="B966" s="7"/>
      <c r="C966" s="23"/>
      <c r="D966" s="23"/>
      <c r="E966" s="7"/>
      <c r="F966" s="7"/>
      <c r="G966" s="7"/>
      <c r="H966" s="23"/>
      <c r="I966" s="23"/>
      <c r="J966" s="7"/>
      <c r="K966" s="7"/>
      <c r="L966" s="7"/>
      <c r="M966" s="7"/>
      <c r="N966" s="7"/>
      <c r="O966" s="7"/>
      <c r="P966" s="7"/>
      <c r="Q966" s="7"/>
      <c r="R966" s="10" t="str">
        <f>IF(B966="","",IF(ISNUMBER(A966),YEAR(A966)-IF(MONTH(A966)&lt;4,1,0),""))</f>
        <v/>
      </c>
      <c r="S966" s="10" t="str">
        <f>IF(B966="","",IF(OR(NOT(ISNUMBER(A966)),G966="",J966="",O966="",P966="",N966=""),"要確認：基本項目不足",IF(OR(AND(G966="依頼しなかった",J966&lt;&gt;"未依頼"),AND(G966="依頼した",OR(F966="",J966="未依頼"))),"要確認：依頼と回答の矛盾",IF(OR(AND(ISNUMBER(C966),ISNUMBER(D966),D966&lt;C966),AND(ISNUMBER(E966),E966&lt;0)),"要確認：必要時間・隻数",IF(OR(P966="未確認",G966="未確認",J966="未確認"),"要確認：未確認を含む","確認済")))))</f>
        <v/>
      </c>
    </row>
    <row r="967" spans="1:19" ht="24.95" customHeight="1" x14ac:dyDescent="0.2">
      <c r="A967" s="20"/>
      <c r="B967" s="7"/>
      <c r="C967" s="23"/>
      <c r="D967" s="23"/>
      <c r="E967" s="7"/>
      <c r="F967" s="7"/>
      <c r="G967" s="7"/>
      <c r="H967" s="23"/>
      <c r="I967" s="23"/>
      <c r="J967" s="7"/>
      <c r="K967" s="7"/>
      <c r="L967" s="7"/>
      <c r="M967" s="7"/>
      <c r="N967" s="7"/>
      <c r="O967" s="7"/>
      <c r="P967" s="7"/>
      <c r="Q967" s="7"/>
      <c r="R967" s="10" t="str">
        <f>IF(B967="","",IF(ISNUMBER(A967),YEAR(A967)-IF(MONTH(A967)&lt;4,1,0),""))</f>
        <v/>
      </c>
      <c r="S967" s="10" t="str">
        <f>IF(B967="","",IF(OR(NOT(ISNUMBER(A967)),G967="",J967="",O967="",P967="",N967=""),"要確認：基本項目不足",IF(OR(AND(G967="依頼しなかった",J967&lt;&gt;"未依頼"),AND(G967="依頼した",OR(F967="",J967="未依頼"))),"要確認：依頼と回答の矛盾",IF(OR(AND(ISNUMBER(C967),ISNUMBER(D967),D967&lt;C967),AND(ISNUMBER(E967),E967&lt;0)),"要確認：必要時間・隻数",IF(OR(P967="未確認",G967="未確認",J967="未確認"),"要確認：未確認を含む","確認済")))))</f>
        <v/>
      </c>
    </row>
    <row r="968" spans="1:19" ht="24.95" customHeight="1" x14ac:dyDescent="0.2">
      <c r="A968" s="20"/>
      <c r="B968" s="7"/>
      <c r="C968" s="23"/>
      <c r="D968" s="23"/>
      <c r="E968" s="7"/>
      <c r="F968" s="7"/>
      <c r="G968" s="7"/>
      <c r="H968" s="23"/>
      <c r="I968" s="23"/>
      <c r="J968" s="7"/>
      <c r="K968" s="7"/>
      <c r="L968" s="7"/>
      <c r="M968" s="7"/>
      <c r="N968" s="7"/>
      <c r="O968" s="7"/>
      <c r="P968" s="7"/>
      <c r="Q968" s="7"/>
      <c r="R968" s="10" t="str">
        <f>IF(B968="","",IF(ISNUMBER(A968),YEAR(A968)-IF(MONTH(A968)&lt;4,1,0),""))</f>
        <v/>
      </c>
      <c r="S968" s="10" t="str">
        <f>IF(B968="","",IF(OR(NOT(ISNUMBER(A968)),G968="",J968="",O968="",P968="",N968=""),"要確認：基本項目不足",IF(OR(AND(G968="依頼しなかった",J968&lt;&gt;"未依頼"),AND(G968="依頼した",OR(F968="",J968="未依頼"))),"要確認：依頼と回答の矛盾",IF(OR(AND(ISNUMBER(C968),ISNUMBER(D968),D968&lt;C968),AND(ISNUMBER(E968),E968&lt;0)),"要確認：必要時間・隻数",IF(OR(P968="未確認",G968="未確認",J968="未確認"),"要確認：未確認を含む","確認済")))))</f>
        <v/>
      </c>
    </row>
    <row r="969" spans="1:19" ht="24.95" customHeight="1" x14ac:dyDescent="0.2">
      <c r="A969" s="20"/>
      <c r="B969" s="7"/>
      <c r="C969" s="23"/>
      <c r="D969" s="23"/>
      <c r="E969" s="7"/>
      <c r="F969" s="7"/>
      <c r="G969" s="7"/>
      <c r="H969" s="23"/>
      <c r="I969" s="23"/>
      <c r="J969" s="7"/>
      <c r="K969" s="7"/>
      <c r="L969" s="7"/>
      <c r="M969" s="7"/>
      <c r="N969" s="7"/>
      <c r="O969" s="7"/>
      <c r="P969" s="7"/>
      <c r="Q969" s="7"/>
      <c r="R969" s="10" t="str">
        <f>IF(B969="","",IF(ISNUMBER(A969),YEAR(A969)-IF(MONTH(A969)&lt;4,1,0),""))</f>
        <v/>
      </c>
      <c r="S969" s="10" t="str">
        <f>IF(B969="","",IF(OR(NOT(ISNUMBER(A969)),G969="",J969="",O969="",P969="",N969=""),"要確認：基本項目不足",IF(OR(AND(G969="依頼しなかった",J969&lt;&gt;"未依頼"),AND(G969="依頼した",OR(F969="",J969="未依頼"))),"要確認：依頼と回答の矛盾",IF(OR(AND(ISNUMBER(C969),ISNUMBER(D969),D969&lt;C969),AND(ISNUMBER(E969),E969&lt;0)),"要確認：必要時間・隻数",IF(OR(P969="未確認",G969="未確認",J969="未確認"),"要確認：未確認を含む","確認済")))))</f>
        <v/>
      </c>
    </row>
    <row r="970" spans="1:19" ht="24.95" customHeight="1" x14ac:dyDescent="0.2">
      <c r="A970" s="20"/>
      <c r="B970" s="7"/>
      <c r="C970" s="23"/>
      <c r="D970" s="23"/>
      <c r="E970" s="7"/>
      <c r="F970" s="7"/>
      <c r="G970" s="7"/>
      <c r="H970" s="23"/>
      <c r="I970" s="23"/>
      <c r="J970" s="7"/>
      <c r="K970" s="7"/>
      <c r="L970" s="7"/>
      <c r="M970" s="7"/>
      <c r="N970" s="7"/>
      <c r="O970" s="7"/>
      <c r="P970" s="7"/>
      <c r="Q970" s="7"/>
      <c r="R970" s="10" t="str">
        <f>IF(B970="","",IF(ISNUMBER(A970),YEAR(A970)-IF(MONTH(A970)&lt;4,1,0),""))</f>
        <v/>
      </c>
      <c r="S970" s="10" t="str">
        <f>IF(B970="","",IF(OR(NOT(ISNUMBER(A970)),G970="",J970="",O970="",P970="",N970=""),"要確認：基本項目不足",IF(OR(AND(G970="依頼しなかった",J970&lt;&gt;"未依頼"),AND(G970="依頼した",OR(F970="",J970="未依頼"))),"要確認：依頼と回答の矛盾",IF(OR(AND(ISNUMBER(C970),ISNUMBER(D970),D970&lt;C970),AND(ISNUMBER(E970),E970&lt;0)),"要確認：必要時間・隻数",IF(OR(P970="未確認",G970="未確認",J970="未確認"),"要確認：未確認を含む","確認済")))))</f>
        <v/>
      </c>
    </row>
    <row r="971" spans="1:19" ht="24.95" customHeight="1" x14ac:dyDescent="0.2">
      <c r="A971" s="20"/>
      <c r="B971" s="7"/>
      <c r="C971" s="23"/>
      <c r="D971" s="23"/>
      <c r="E971" s="7"/>
      <c r="F971" s="7"/>
      <c r="G971" s="7"/>
      <c r="H971" s="23"/>
      <c r="I971" s="23"/>
      <c r="J971" s="7"/>
      <c r="K971" s="7"/>
      <c r="L971" s="7"/>
      <c r="M971" s="7"/>
      <c r="N971" s="7"/>
      <c r="O971" s="7"/>
      <c r="P971" s="7"/>
      <c r="Q971" s="7"/>
      <c r="R971" s="10" t="str">
        <f>IF(B971="","",IF(ISNUMBER(A971),YEAR(A971)-IF(MONTH(A971)&lt;4,1,0),""))</f>
        <v/>
      </c>
      <c r="S971" s="10" t="str">
        <f>IF(B971="","",IF(OR(NOT(ISNUMBER(A971)),G971="",J971="",O971="",P971="",N971=""),"要確認：基本項目不足",IF(OR(AND(G971="依頼しなかった",J971&lt;&gt;"未依頼"),AND(G971="依頼した",OR(F971="",J971="未依頼"))),"要確認：依頼と回答の矛盾",IF(OR(AND(ISNUMBER(C971),ISNUMBER(D971),D971&lt;C971),AND(ISNUMBER(E971),E971&lt;0)),"要確認：必要時間・隻数",IF(OR(P971="未確認",G971="未確認",J971="未確認"),"要確認：未確認を含む","確認済")))))</f>
        <v/>
      </c>
    </row>
    <row r="972" spans="1:19" ht="24.95" customHeight="1" x14ac:dyDescent="0.2">
      <c r="A972" s="20"/>
      <c r="B972" s="7"/>
      <c r="C972" s="23"/>
      <c r="D972" s="23"/>
      <c r="E972" s="7"/>
      <c r="F972" s="7"/>
      <c r="G972" s="7"/>
      <c r="H972" s="23"/>
      <c r="I972" s="23"/>
      <c r="J972" s="7"/>
      <c r="K972" s="7"/>
      <c r="L972" s="7"/>
      <c r="M972" s="7"/>
      <c r="N972" s="7"/>
      <c r="O972" s="7"/>
      <c r="P972" s="7"/>
      <c r="Q972" s="7"/>
      <c r="R972" s="10" t="str">
        <f>IF(B972="","",IF(ISNUMBER(A972),YEAR(A972)-IF(MONTH(A972)&lt;4,1,0),""))</f>
        <v/>
      </c>
      <c r="S972" s="10" t="str">
        <f>IF(B972="","",IF(OR(NOT(ISNUMBER(A972)),G972="",J972="",O972="",P972="",N972=""),"要確認：基本項目不足",IF(OR(AND(G972="依頼しなかった",J972&lt;&gt;"未依頼"),AND(G972="依頼した",OR(F972="",J972="未依頼"))),"要確認：依頼と回答の矛盾",IF(OR(AND(ISNUMBER(C972),ISNUMBER(D972),D972&lt;C972),AND(ISNUMBER(E972),E972&lt;0)),"要確認：必要時間・隻数",IF(OR(P972="未確認",G972="未確認",J972="未確認"),"要確認：未確認を含む","確認済")))))</f>
        <v/>
      </c>
    </row>
    <row r="973" spans="1:19" ht="24.95" customHeight="1" x14ac:dyDescent="0.2">
      <c r="A973" s="20"/>
      <c r="B973" s="7"/>
      <c r="C973" s="23"/>
      <c r="D973" s="23"/>
      <c r="E973" s="7"/>
      <c r="F973" s="7"/>
      <c r="G973" s="7"/>
      <c r="H973" s="23"/>
      <c r="I973" s="23"/>
      <c r="J973" s="7"/>
      <c r="K973" s="7"/>
      <c r="L973" s="7"/>
      <c r="M973" s="7"/>
      <c r="N973" s="7"/>
      <c r="O973" s="7"/>
      <c r="P973" s="7"/>
      <c r="Q973" s="7"/>
      <c r="R973" s="10" t="str">
        <f>IF(B973="","",IF(ISNUMBER(A973),YEAR(A973)-IF(MONTH(A973)&lt;4,1,0),""))</f>
        <v/>
      </c>
      <c r="S973" s="10" t="str">
        <f>IF(B973="","",IF(OR(NOT(ISNUMBER(A973)),G973="",J973="",O973="",P973="",N973=""),"要確認：基本項目不足",IF(OR(AND(G973="依頼しなかった",J973&lt;&gt;"未依頼"),AND(G973="依頼した",OR(F973="",J973="未依頼"))),"要確認：依頼と回答の矛盾",IF(OR(AND(ISNUMBER(C973),ISNUMBER(D973),D973&lt;C973),AND(ISNUMBER(E973),E973&lt;0)),"要確認：必要時間・隻数",IF(OR(P973="未確認",G973="未確認",J973="未確認"),"要確認：未確認を含む","確認済")))))</f>
        <v/>
      </c>
    </row>
    <row r="974" spans="1:19" ht="24.95" customHeight="1" x14ac:dyDescent="0.2">
      <c r="A974" s="20"/>
      <c r="B974" s="7"/>
      <c r="C974" s="23"/>
      <c r="D974" s="23"/>
      <c r="E974" s="7"/>
      <c r="F974" s="7"/>
      <c r="G974" s="7"/>
      <c r="H974" s="23"/>
      <c r="I974" s="23"/>
      <c r="J974" s="7"/>
      <c r="K974" s="7"/>
      <c r="L974" s="7"/>
      <c r="M974" s="7"/>
      <c r="N974" s="7"/>
      <c r="O974" s="7"/>
      <c r="P974" s="7"/>
      <c r="Q974" s="7"/>
      <c r="R974" s="10" t="str">
        <f>IF(B974="","",IF(ISNUMBER(A974),YEAR(A974)-IF(MONTH(A974)&lt;4,1,0),""))</f>
        <v/>
      </c>
      <c r="S974" s="10" t="str">
        <f>IF(B974="","",IF(OR(NOT(ISNUMBER(A974)),G974="",J974="",O974="",P974="",N974=""),"要確認：基本項目不足",IF(OR(AND(G974="依頼しなかった",J974&lt;&gt;"未依頼"),AND(G974="依頼した",OR(F974="",J974="未依頼"))),"要確認：依頼と回答の矛盾",IF(OR(AND(ISNUMBER(C974),ISNUMBER(D974),D974&lt;C974),AND(ISNUMBER(E974),E974&lt;0)),"要確認：必要時間・隻数",IF(OR(P974="未確認",G974="未確認",J974="未確認"),"要確認：未確認を含む","確認済")))))</f>
        <v/>
      </c>
    </row>
    <row r="975" spans="1:19" ht="24.95" customHeight="1" x14ac:dyDescent="0.2">
      <c r="A975" s="20"/>
      <c r="B975" s="7"/>
      <c r="C975" s="23"/>
      <c r="D975" s="23"/>
      <c r="E975" s="7"/>
      <c r="F975" s="7"/>
      <c r="G975" s="7"/>
      <c r="H975" s="23"/>
      <c r="I975" s="23"/>
      <c r="J975" s="7"/>
      <c r="K975" s="7"/>
      <c r="L975" s="7"/>
      <c r="M975" s="7"/>
      <c r="N975" s="7"/>
      <c r="O975" s="7"/>
      <c r="P975" s="7"/>
      <c r="Q975" s="7"/>
      <c r="R975" s="10" t="str">
        <f>IF(B975="","",IF(ISNUMBER(A975),YEAR(A975)-IF(MONTH(A975)&lt;4,1,0),""))</f>
        <v/>
      </c>
      <c r="S975" s="10" t="str">
        <f>IF(B975="","",IF(OR(NOT(ISNUMBER(A975)),G975="",J975="",O975="",P975="",N975=""),"要確認：基本項目不足",IF(OR(AND(G975="依頼しなかった",J975&lt;&gt;"未依頼"),AND(G975="依頼した",OR(F975="",J975="未依頼"))),"要確認：依頼と回答の矛盾",IF(OR(AND(ISNUMBER(C975),ISNUMBER(D975),D975&lt;C975),AND(ISNUMBER(E975),E975&lt;0)),"要確認：必要時間・隻数",IF(OR(P975="未確認",G975="未確認",J975="未確認"),"要確認：未確認を含む","確認済")))))</f>
        <v/>
      </c>
    </row>
    <row r="976" spans="1:19" ht="24.95" customHeight="1" x14ac:dyDescent="0.2">
      <c r="A976" s="20"/>
      <c r="B976" s="7"/>
      <c r="C976" s="23"/>
      <c r="D976" s="23"/>
      <c r="E976" s="7"/>
      <c r="F976" s="7"/>
      <c r="G976" s="7"/>
      <c r="H976" s="23"/>
      <c r="I976" s="23"/>
      <c r="J976" s="7"/>
      <c r="K976" s="7"/>
      <c r="L976" s="7"/>
      <c r="M976" s="7"/>
      <c r="N976" s="7"/>
      <c r="O976" s="7"/>
      <c r="P976" s="7"/>
      <c r="Q976" s="7"/>
      <c r="R976" s="10" t="str">
        <f>IF(B976="","",IF(ISNUMBER(A976),YEAR(A976)-IF(MONTH(A976)&lt;4,1,0),""))</f>
        <v/>
      </c>
      <c r="S976" s="10" t="str">
        <f>IF(B976="","",IF(OR(NOT(ISNUMBER(A976)),G976="",J976="",O976="",P976="",N976=""),"要確認：基本項目不足",IF(OR(AND(G976="依頼しなかった",J976&lt;&gt;"未依頼"),AND(G976="依頼した",OR(F976="",J976="未依頼"))),"要確認：依頼と回答の矛盾",IF(OR(AND(ISNUMBER(C976),ISNUMBER(D976),D976&lt;C976),AND(ISNUMBER(E976),E976&lt;0)),"要確認：必要時間・隻数",IF(OR(P976="未確認",G976="未確認",J976="未確認"),"要確認：未確認を含む","確認済")))))</f>
        <v/>
      </c>
    </row>
    <row r="977" spans="1:19" ht="24.95" customHeight="1" x14ac:dyDescent="0.2">
      <c r="A977" s="20"/>
      <c r="B977" s="7"/>
      <c r="C977" s="23"/>
      <c r="D977" s="23"/>
      <c r="E977" s="7"/>
      <c r="F977" s="7"/>
      <c r="G977" s="7"/>
      <c r="H977" s="23"/>
      <c r="I977" s="23"/>
      <c r="J977" s="7"/>
      <c r="K977" s="7"/>
      <c r="L977" s="7"/>
      <c r="M977" s="7"/>
      <c r="N977" s="7"/>
      <c r="O977" s="7"/>
      <c r="P977" s="7"/>
      <c r="Q977" s="7"/>
      <c r="R977" s="10" t="str">
        <f>IF(B977="","",IF(ISNUMBER(A977),YEAR(A977)-IF(MONTH(A977)&lt;4,1,0),""))</f>
        <v/>
      </c>
      <c r="S977" s="10" t="str">
        <f>IF(B977="","",IF(OR(NOT(ISNUMBER(A977)),G977="",J977="",O977="",P977="",N977=""),"要確認：基本項目不足",IF(OR(AND(G977="依頼しなかった",J977&lt;&gt;"未依頼"),AND(G977="依頼した",OR(F977="",J977="未依頼"))),"要確認：依頼と回答の矛盾",IF(OR(AND(ISNUMBER(C977),ISNUMBER(D977),D977&lt;C977),AND(ISNUMBER(E977),E977&lt;0)),"要確認：必要時間・隻数",IF(OR(P977="未確認",G977="未確認",J977="未確認"),"要確認：未確認を含む","確認済")))))</f>
        <v/>
      </c>
    </row>
    <row r="978" spans="1:19" ht="24.95" customHeight="1" x14ac:dyDescent="0.2">
      <c r="A978" s="20"/>
      <c r="B978" s="7"/>
      <c r="C978" s="23"/>
      <c r="D978" s="23"/>
      <c r="E978" s="7"/>
      <c r="F978" s="7"/>
      <c r="G978" s="7"/>
      <c r="H978" s="23"/>
      <c r="I978" s="23"/>
      <c r="J978" s="7"/>
      <c r="K978" s="7"/>
      <c r="L978" s="7"/>
      <c r="M978" s="7"/>
      <c r="N978" s="7"/>
      <c r="O978" s="7"/>
      <c r="P978" s="7"/>
      <c r="Q978" s="7"/>
      <c r="R978" s="10" t="str">
        <f>IF(B978="","",IF(ISNUMBER(A978),YEAR(A978)-IF(MONTH(A978)&lt;4,1,0),""))</f>
        <v/>
      </c>
      <c r="S978" s="10" t="str">
        <f>IF(B978="","",IF(OR(NOT(ISNUMBER(A978)),G978="",J978="",O978="",P978="",N978=""),"要確認：基本項目不足",IF(OR(AND(G978="依頼しなかった",J978&lt;&gt;"未依頼"),AND(G978="依頼した",OR(F978="",J978="未依頼"))),"要確認：依頼と回答の矛盾",IF(OR(AND(ISNUMBER(C978),ISNUMBER(D978),D978&lt;C978),AND(ISNUMBER(E978),E978&lt;0)),"要確認：必要時間・隻数",IF(OR(P978="未確認",G978="未確認",J978="未確認"),"要確認：未確認を含む","確認済")))))</f>
        <v/>
      </c>
    </row>
    <row r="979" spans="1:19" ht="24.95" customHeight="1" x14ac:dyDescent="0.2">
      <c r="A979" s="20"/>
      <c r="B979" s="7"/>
      <c r="C979" s="23"/>
      <c r="D979" s="23"/>
      <c r="E979" s="7"/>
      <c r="F979" s="7"/>
      <c r="G979" s="7"/>
      <c r="H979" s="23"/>
      <c r="I979" s="23"/>
      <c r="J979" s="7"/>
      <c r="K979" s="7"/>
      <c r="L979" s="7"/>
      <c r="M979" s="7"/>
      <c r="N979" s="7"/>
      <c r="O979" s="7"/>
      <c r="P979" s="7"/>
      <c r="Q979" s="7"/>
      <c r="R979" s="10" t="str">
        <f>IF(B979="","",IF(ISNUMBER(A979),YEAR(A979)-IF(MONTH(A979)&lt;4,1,0),""))</f>
        <v/>
      </c>
      <c r="S979" s="10" t="str">
        <f>IF(B979="","",IF(OR(NOT(ISNUMBER(A979)),G979="",J979="",O979="",P979="",N979=""),"要確認：基本項目不足",IF(OR(AND(G979="依頼しなかった",J979&lt;&gt;"未依頼"),AND(G979="依頼した",OR(F979="",J979="未依頼"))),"要確認：依頼と回答の矛盾",IF(OR(AND(ISNUMBER(C979),ISNUMBER(D979),D979&lt;C979),AND(ISNUMBER(E979),E979&lt;0)),"要確認：必要時間・隻数",IF(OR(P979="未確認",G979="未確認",J979="未確認"),"要確認：未確認を含む","確認済")))))</f>
        <v/>
      </c>
    </row>
    <row r="980" spans="1:19" ht="24.95" customHeight="1" x14ac:dyDescent="0.2">
      <c r="A980" s="20"/>
      <c r="B980" s="7"/>
      <c r="C980" s="23"/>
      <c r="D980" s="23"/>
      <c r="E980" s="7"/>
      <c r="F980" s="7"/>
      <c r="G980" s="7"/>
      <c r="H980" s="23"/>
      <c r="I980" s="23"/>
      <c r="J980" s="7"/>
      <c r="K980" s="7"/>
      <c r="L980" s="7"/>
      <c r="M980" s="7"/>
      <c r="N980" s="7"/>
      <c r="O980" s="7"/>
      <c r="P980" s="7"/>
      <c r="Q980" s="7"/>
      <c r="R980" s="10" t="str">
        <f>IF(B980="","",IF(ISNUMBER(A980),YEAR(A980)-IF(MONTH(A980)&lt;4,1,0),""))</f>
        <v/>
      </c>
      <c r="S980" s="10" t="str">
        <f>IF(B980="","",IF(OR(NOT(ISNUMBER(A980)),G980="",J980="",O980="",P980="",N980=""),"要確認：基本項目不足",IF(OR(AND(G980="依頼しなかった",J980&lt;&gt;"未依頼"),AND(G980="依頼した",OR(F980="",J980="未依頼"))),"要確認：依頼と回答の矛盾",IF(OR(AND(ISNUMBER(C980),ISNUMBER(D980),D980&lt;C980),AND(ISNUMBER(E980),E980&lt;0)),"要確認：必要時間・隻数",IF(OR(P980="未確認",G980="未確認",J980="未確認"),"要確認：未確認を含む","確認済")))))</f>
        <v/>
      </c>
    </row>
    <row r="981" spans="1:19" ht="24.95" customHeight="1" x14ac:dyDescent="0.2">
      <c r="A981" s="20"/>
      <c r="B981" s="7"/>
      <c r="C981" s="23"/>
      <c r="D981" s="23"/>
      <c r="E981" s="7"/>
      <c r="F981" s="7"/>
      <c r="G981" s="7"/>
      <c r="H981" s="23"/>
      <c r="I981" s="23"/>
      <c r="J981" s="7"/>
      <c r="K981" s="7"/>
      <c r="L981" s="7"/>
      <c r="M981" s="7"/>
      <c r="N981" s="7"/>
      <c r="O981" s="7"/>
      <c r="P981" s="7"/>
      <c r="Q981" s="7"/>
      <c r="R981" s="10" t="str">
        <f>IF(B981="","",IF(ISNUMBER(A981),YEAR(A981)-IF(MONTH(A981)&lt;4,1,0),""))</f>
        <v/>
      </c>
      <c r="S981" s="10" t="str">
        <f>IF(B981="","",IF(OR(NOT(ISNUMBER(A981)),G981="",J981="",O981="",P981="",N981=""),"要確認：基本項目不足",IF(OR(AND(G981="依頼しなかった",J981&lt;&gt;"未依頼"),AND(G981="依頼した",OR(F981="",J981="未依頼"))),"要確認：依頼と回答の矛盾",IF(OR(AND(ISNUMBER(C981),ISNUMBER(D981),D981&lt;C981),AND(ISNUMBER(E981),E981&lt;0)),"要確認：必要時間・隻数",IF(OR(P981="未確認",G981="未確認",J981="未確認"),"要確認：未確認を含む","確認済")))))</f>
        <v/>
      </c>
    </row>
    <row r="982" spans="1:19" ht="24.95" customHeight="1" x14ac:dyDescent="0.2">
      <c r="A982" s="20"/>
      <c r="B982" s="7"/>
      <c r="C982" s="23"/>
      <c r="D982" s="23"/>
      <c r="E982" s="7"/>
      <c r="F982" s="7"/>
      <c r="G982" s="7"/>
      <c r="H982" s="23"/>
      <c r="I982" s="23"/>
      <c r="J982" s="7"/>
      <c r="K982" s="7"/>
      <c r="L982" s="7"/>
      <c r="M982" s="7"/>
      <c r="N982" s="7"/>
      <c r="O982" s="7"/>
      <c r="P982" s="7"/>
      <c r="Q982" s="7"/>
      <c r="R982" s="10" t="str">
        <f>IF(B982="","",IF(ISNUMBER(A982),YEAR(A982)-IF(MONTH(A982)&lt;4,1,0),""))</f>
        <v/>
      </c>
      <c r="S982" s="10" t="str">
        <f>IF(B982="","",IF(OR(NOT(ISNUMBER(A982)),G982="",J982="",O982="",P982="",N982=""),"要確認：基本項目不足",IF(OR(AND(G982="依頼しなかった",J982&lt;&gt;"未依頼"),AND(G982="依頼した",OR(F982="",J982="未依頼"))),"要確認：依頼と回答の矛盾",IF(OR(AND(ISNUMBER(C982),ISNUMBER(D982),D982&lt;C982),AND(ISNUMBER(E982),E982&lt;0)),"要確認：必要時間・隻数",IF(OR(P982="未確認",G982="未確認",J982="未確認"),"要確認：未確認を含む","確認済")))))</f>
        <v/>
      </c>
    </row>
    <row r="983" spans="1:19" ht="24.95" customHeight="1" x14ac:dyDescent="0.2">
      <c r="A983" s="20"/>
      <c r="B983" s="7"/>
      <c r="C983" s="23"/>
      <c r="D983" s="23"/>
      <c r="E983" s="7"/>
      <c r="F983" s="7"/>
      <c r="G983" s="7"/>
      <c r="H983" s="23"/>
      <c r="I983" s="23"/>
      <c r="J983" s="7"/>
      <c r="K983" s="7"/>
      <c r="L983" s="7"/>
      <c r="M983" s="7"/>
      <c r="N983" s="7"/>
      <c r="O983" s="7"/>
      <c r="P983" s="7"/>
      <c r="Q983" s="7"/>
      <c r="R983" s="10" t="str">
        <f>IF(B983="","",IF(ISNUMBER(A983),YEAR(A983)-IF(MONTH(A983)&lt;4,1,0),""))</f>
        <v/>
      </c>
      <c r="S983" s="10" t="str">
        <f>IF(B983="","",IF(OR(NOT(ISNUMBER(A983)),G983="",J983="",O983="",P983="",N983=""),"要確認：基本項目不足",IF(OR(AND(G983="依頼しなかった",J983&lt;&gt;"未依頼"),AND(G983="依頼した",OR(F983="",J983="未依頼"))),"要確認：依頼と回答の矛盾",IF(OR(AND(ISNUMBER(C983),ISNUMBER(D983),D983&lt;C983),AND(ISNUMBER(E983),E983&lt;0)),"要確認：必要時間・隻数",IF(OR(P983="未確認",G983="未確認",J983="未確認"),"要確認：未確認を含む","確認済")))))</f>
        <v/>
      </c>
    </row>
    <row r="984" spans="1:19" ht="24.95" customHeight="1" x14ac:dyDescent="0.2">
      <c r="A984" s="20"/>
      <c r="B984" s="7"/>
      <c r="C984" s="23"/>
      <c r="D984" s="23"/>
      <c r="E984" s="7"/>
      <c r="F984" s="7"/>
      <c r="G984" s="7"/>
      <c r="H984" s="23"/>
      <c r="I984" s="23"/>
      <c r="J984" s="7"/>
      <c r="K984" s="7"/>
      <c r="L984" s="7"/>
      <c r="M984" s="7"/>
      <c r="N984" s="7"/>
      <c r="O984" s="7"/>
      <c r="P984" s="7"/>
      <c r="Q984" s="7"/>
      <c r="R984" s="10" t="str">
        <f>IF(B984="","",IF(ISNUMBER(A984),YEAR(A984)-IF(MONTH(A984)&lt;4,1,0),""))</f>
        <v/>
      </c>
      <c r="S984" s="10" t="str">
        <f>IF(B984="","",IF(OR(NOT(ISNUMBER(A984)),G984="",J984="",O984="",P984="",N984=""),"要確認：基本項目不足",IF(OR(AND(G984="依頼しなかった",J984&lt;&gt;"未依頼"),AND(G984="依頼した",OR(F984="",J984="未依頼"))),"要確認：依頼と回答の矛盾",IF(OR(AND(ISNUMBER(C984),ISNUMBER(D984),D984&lt;C984),AND(ISNUMBER(E984),E984&lt;0)),"要確認：必要時間・隻数",IF(OR(P984="未確認",G984="未確認",J984="未確認"),"要確認：未確認を含む","確認済")))))</f>
        <v/>
      </c>
    </row>
    <row r="985" spans="1:19" ht="24.95" customHeight="1" x14ac:dyDescent="0.2">
      <c r="A985" s="20"/>
      <c r="B985" s="7"/>
      <c r="C985" s="23"/>
      <c r="D985" s="23"/>
      <c r="E985" s="7"/>
      <c r="F985" s="7"/>
      <c r="G985" s="7"/>
      <c r="H985" s="23"/>
      <c r="I985" s="23"/>
      <c r="J985" s="7"/>
      <c r="K985" s="7"/>
      <c r="L985" s="7"/>
      <c r="M985" s="7"/>
      <c r="N985" s="7"/>
      <c r="O985" s="7"/>
      <c r="P985" s="7"/>
      <c r="Q985" s="7"/>
      <c r="R985" s="10" t="str">
        <f>IF(B985="","",IF(ISNUMBER(A985),YEAR(A985)-IF(MONTH(A985)&lt;4,1,0),""))</f>
        <v/>
      </c>
      <c r="S985" s="10" t="str">
        <f>IF(B985="","",IF(OR(NOT(ISNUMBER(A985)),G985="",J985="",O985="",P985="",N985=""),"要確認：基本項目不足",IF(OR(AND(G985="依頼しなかった",J985&lt;&gt;"未依頼"),AND(G985="依頼した",OR(F985="",J985="未依頼"))),"要確認：依頼と回答の矛盾",IF(OR(AND(ISNUMBER(C985),ISNUMBER(D985),D985&lt;C985),AND(ISNUMBER(E985),E985&lt;0)),"要確認：必要時間・隻数",IF(OR(P985="未確認",G985="未確認",J985="未確認"),"要確認：未確認を含む","確認済")))))</f>
        <v/>
      </c>
    </row>
    <row r="986" spans="1:19" ht="24.95" customHeight="1" x14ac:dyDescent="0.2">
      <c r="A986" s="20"/>
      <c r="B986" s="7"/>
      <c r="C986" s="23"/>
      <c r="D986" s="23"/>
      <c r="E986" s="7"/>
      <c r="F986" s="7"/>
      <c r="G986" s="7"/>
      <c r="H986" s="23"/>
      <c r="I986" s="23"/>
      <c r="J986" s="7"/>
      <c r="K986" s="7"/>
      <c r="L986" s="7"/>
      <c r="M986" s="7"/>
      <c r="N986" s="7"/>
      <c r="O986" s="7"/>
      <c r="P986" s="7"/>
      <c r="Q986" s="7"/>
      <c r="R986" s="10" t="str">
        <f>IF(B986="","",IF(ISNUMBER(A986),YEAR(A986)-IF(MONTH(A986)&lt;4,1,0),""))</f>
        <v/>
      </c>
      <c r="S986" s="10" t="str">
        <f>IF(B986="","",IF(OR(NOT(ISNUMBER(A986)),G986="",J986="",O986="",P986="",N986=""),"要確認：基本項目不足",IF(OR(AND(G986="依頼しなかった",J986&lt;&gt;"未依頼"),AND(G986="依頼した",OR(F986="",J986="未依頼"))),"要確認：依頼と回答の矛盾",IF(OR(AND(ISNUMBER(C986),ISNUMBER(D986),D986&lt;C986),AND(ISNUMBER(E986),E986&lt;0)),"要確認：必要時間・隻数",IF(OR(P986="未確認",G986="未確認",J986="未確認"),"要確認：未確認を含む","確認済")))))</f>
        <v/>
      </c>
    </row>
    <row r="987" spans="1:19" ht="24.95" customHeight="1" x14ac:dyDescent="0.2">
      <c r="A987" s="20"/>
      <c r="B987" s="7"/>
      <c r="C987" s="23"/>
      <c r="D987" s="23"/>
      <c r="E987" s="7"/>
      <c r="F987" s="7"/>
      <c r="G987" s="7"/>
      <c r="H987" s="23"/>
      <c r="I987" s="23"/>
      <c r="J987" s="7"/>
      <c r="K987" s="7"/>
      <c r="L987" s="7"/>
      <c r="M987" s="7"/>
      <c r="N987" s="7"/>
      <c r="O987" s="7"/>
      <c r="P987" s="7"/>
      <c r="Q987" s="7"/>
      <c r="R987" s="10" t="str">
        <f>IF(B987="","",IF(ISNUMBER(A987),YEAR(A987)-IF(MONTH(A987)&lt;4,1,0),""))</f>
        <v/>
      </c>
      <c r="S987" s="10" t="str">
        <f>IF(B987="","",IF(OR(NOT(ISNUMBER(A987)),G987="",J987="",O987="",P987="",N987=""),"要確認：基本項目不足",IF(OR(AND(G987="依頼しなかった",J987&lt;&gt;"未依頼"),AND(G987="依頼した",OR(F987="",J987="未依頼"))),"要確認：依頼と回答の矛盾",IF(OR(AND(ISNUMBER(C987),ISNUMBER(D987),D987&lt;C987),AND(ISNUMBER(E987),E987&lt;0)),"要確認：必要時間・隻数",IF(OR(P987="未確認",G987="未確認",J987="未確認"),"要確認：未確認を含む","確認済")))))</f>
        <v/>
      </c>
    </row>
    <row r="988" spans="1:19" ht="24.95" customHeight="1" x14ac:dyDescent="0.2">
      <c r="A988" s="20"/>
      <c r="B988" s="7"/>
      <c r="C988" s="23"/>
      <c r="D988" s="23"/>
      <c r="E988" s="7"/>
      <c r="F988" s="7"/>
      <c r="G988" s="7"/>
      <c r="H988" s="23"/>
      <c r="I988" s="23"/>
      <c r="J988" s="7"/>
      <c r="K988" s="7"/>
      <c r="L988" s="7"/>
      <c r="M988" s="7"/>
      <c r="N988" s="7"/>
      <c r="O988" s="7"/>
      <c r="P988" s="7"/>
      <c r="Q988" s="7"/>
      <c r="R988" s="10" t="str">
        <f>IF(B988="","",IF(ISNUMBER(A988),YEAR(A988)-IF(MONTH(A988)&lt;4,1,0),""))</f>
        <v/>
      </c>
      <c r="S988" s="10" t="str">
        <f>IF(B988="","",IF(OR(NOT(ISNUMBER(A988)),G988="",J988="",O988="",P988="",N988=""),"要確認：基本項目不足",IF(OR(AND(G988="依頼しなかった",J988&lt;&gt;"未依頼"),AND(G988="依頼した",OR(F988="",J988="未依頼"))),"要確認：依頼と回答の矛盾",IF(OR(AND(ISNUMBER(C988),ISNUMBER(D988),D988&lt;C988),AND(ISNUMBER(E988),E988&lt;0)),"要確認：必要時間・隻数",IF(OR(P988="未確認",G988="未確認",J988="未確認"),"要確認：未確認を含む","確認済")))))</f>
        <v/>
      </c>
    </row>
    <row r="989" spans="1:19" ht="24.95" customHeight="1" x14ac:dyDescent="0.2">
      <c r="A989" s="20"/>
      <c r="B989" s="7"/>
      <c r="C989" s="23"/>
      <c r="D989" s="23"/>
      <c r="E989" s="7"/>
      <c r="F989" s="7"/>
      <c r="G989" s="7"/>
      <c r="H989" s="23"/>
      <c r="I989" s="23"/>
      <c r="J989" s="7"/>
      <c r="K989" s="7"/>
      <c r="L989" s="7"/>
      <c r="M989" s="7"/>
      <c r="N989" s="7"/>
      <c r="O989" s="7"/>
      <c r="P989" s="7"/>
      <c r="Q989" s="7"/>
      <c r="R989" s="10" t="str">
        <f>IF(B989="","",IF(ISNUMBER(A989),YEAR(A989)-IF(MONTH(A989)&lt;4,1,0),""))</f>
        <v/>
      </c>
      <c r="S989" s="10" t="str">
        <f>IF(B989="","",IF(OR(NOT(ISNUMBER(A989)),G989="",J989="",O989="",P989="",N989=""),"要確認：基本項目不足",IF(OR(AND(G989="依頼しなかった",J989&lt;&gt;"未依頼"),AND(G989="依頼した",OR(F989="",J989="未依頼"))),"要確認：依頼と回答の矛盾",IF(OR(AND(ISNUMBER(C989),ISNUMBER(D989),D989&lt;C989),AND(ISNUMBER(E989),E989&lt;0)),"要確認：必要時間・隻数",IF(OR(P989="未確認",G989="未確認",J989="未確認"),"要確認：未確認を含む","確認済")))))</f>
        <v/>
      </c>
    </row>
    <row r="990" spans="1:19" ht="24.95" customHeight="1" x14ac:dyDescent="0.2">
      <c r="A990" s="20"/>
      <c r="B990" s="7"/>
      <c r="C990" s="23"/>
      <c r="D990" s="23"/>
      <c r="E990" s="7"/>
      <c r="F990" s="7"/>
      <c r="G990" s="7"/>
      <c r="H990" s="23"/>
      <c r="I990" s="23"/>
      <c r="J990" s="7"/>
      <c r="K990" s="7"/>
      <c r="L990" s="7"/>
      <c r="M990" s="7"/>
      <c r="N990" s="7"/>
      <c r="O990" s="7"/>
      <c r="P990" s="7"/>
      <c r="Q990" s="7"/>
      <c r="R990" s="10" t="str">
        <f>IF(B990="","",IF(ISNUMBER(A990),YEAR(A990)-IF(MONTH(A990)&lt;4,1,0),""))</f>
        <v/>
      </c>
      <c r="S990" s="10" t="str">
        <f>IF(B990="","",IF(OR(NOT(ISNUMBER(A990)),G990="",J990="",O990="",P990="",N990=""),"要確認：基本項目不足",IF(OR(AND(G990="依頼しなかった",J990&lt;&gt;"未依頼"),AND(G990="依頼した",OR(F990="",J990="未依頼"))),"要確認：依頼と回答の矛盾",IF(OR(AND(ISNUMBER(C990),ISNUMBER(D990),D990&lt;C990),AND(ISNUMBER(E990),E990&lt;0)),"要確認：必要時間・隻数",IF(OR(P990="未確認",G990="未確認",J990="未確認"),"要確認：未確認を含む","確認済")))))</f>
        <v/>
      </c>
    </row>
    <row r="991" spans="1:19" ht="24.95" customHeight="1" x14ac:dyDescent="0.2">
      <c r="A991" s="20"/>
      <c r="B991" s="7"/>
      <c r="C991" s="23"/>
      <c r="D991" s="23"/>
      <c r="E991" s="7"/>
      <c r="F991" s="7"/>
      <c r="G991" s="7"/>
      <c r="H991" s="23"/>
      <c r="I991" s="23"/>
      <c r="J991" s="7"/>
      <c r="K991" s="7"/>
      <c r="L991" s="7"/>
      <c r="M991" s="7"/>
      <c r="N991" s="7"/>
      <c r="O991" s="7"/>
      <c r="P991" s="7"/>
      <c r="Q991" s="7"/>
      <c r="R991" s="10" t="str">
        <f>IF(B991="","",IF(ISNUMBER(A991),YEAR(A991)-IF(MONTH(A991)&lt;4,1,0),""))</f>
        <v/>
      </c>
      <c r="S991" s="10" t="str">
        <f>IF(B991="","",IF(OR(NOT(ISNUMBER(A991)),G991="",J991="",O991="",P991="",N991=""),"要確認：基本項目不足",IF(OR(AND(G991="依頼しなかった",J991&lt;&gt;"未依頼"),AND(G991="依頼した",OR(F991="",J991="未依頼"))),"要確認：依頼と回答の矛盾",IF(OR(AND(ISNUMBER(C991),ISNUMBER(D991),D991&lt;C991),AND(ISNUMBER(E991),E991&lt;0)),"要確認：必要時間・隻数",IF(OR(P991="未確認",G991="未確認",J991="未確認"),"要確認：未確認を含む","確認済")))))</f>
        <v/>
      </c>
    </row>
    <row r="992" spans="1:19" ht="24.95" customHeight="1" x14ac:dyDescent="0.2">
      <c r="A992" s="20"/>
      <c r="B992" s="7"/>
      <c r="C992" s="23"/>
      <c r="D992" s="23"/>
      <c r="E992" s="7"/>
      <c r="F992" s="7"/>
      <c r="G992" s="7"/>
      <c r="H992" s="23"/>
      <c r="I992" s="23"/>
      <c r="J992" s="7"/>
      <c r="K992" s="7"/>
      <c r="L992" s="7"/>
      <c r="M992" s="7"/>
      <c r="N992" s="7"/>
      <c r="O992" s="7"/>
      <c r="P992" s="7"/>
      <c r="Q992" s="7"/>
      <c r="R992" s="10" t="str">
        <f>IF(B992="","",IF(ISNUMBER(A992),YEAR(A992)-IF(MONTH(A992)&lt;4,1,0),""))</f>
        <v/>
      </c>
      <c r="S992" s="10" t="str">
        <f>IF(B992="","",IF(OR(NOT(ISNUMBER(A992)),G992="",J992="",O992="",P992="",N992=""),"要確認：基本項目不足",IF(OR(AND(G992="依頼しなかった",J992&lt;&gt;"未依頼"),AND(G992="依頼した",OR(F992="",J992="未依頼"))),"要確認：依頼と回答の矛盾",IF(OR(AND(ISNUMBER(C992),ISNUMBER(D992),D992&lt;C992),AND(ISNUMBER(E992),E992&lt;0)),"要確認：必要時間・隻数",IF(OR(P992="未確認",G992="未確認",J992="未確認"),"要確認：未確認を含む","確認済")))))</f>
        <v/>
      </c>
    </row>
    <row r="993" spans="1:19" ht="24.95" customHeight="1" x14ac:dyDescent="0.2">
      <c r="A993" s="20"/>
      <c r="B993" s="7"/>
      <c r="C993" s="23"/>
      <c r="D993" s="23"/>
      <c r="E993" s="7"/>
      <c r="F993" s="7"/>
      <c r="G993" s="7"/>
      <c r="H993" s="23"/>
      <c r="I993" s="23"/>
      <c r="J993" s="7"/>
      <c r="K993" s="7"/>
      <c r="L993" s="7"/>
      <c r="M993" s="7"/>
      <c r="N993" s="7"/>
      <c r="O993" s="7"/>
      <c r="P993" s="7"/>
      <c r="Q993" s="7"/>
      <c r="R993" s="10" t="str">
        <f>IF(B993="","",IF(ISNUMBER(A993),YEAR(A993)-IF(MONTH(A993)&lt;4,1,0),""))</f>
        <v/>
      </c>
      <c r="S993" s="10" t="str">
        <f>IF(B993="","",IF(OR(NOT(ISNUMBER(A993)),G993="",J993="",O993="",P993="",N993=""),"要確認：基本項目不足",IF(OR(AND(G993="依頼しなかった",J993&lt;&gt;"未依頼"),AND(G993="依頼した",OR(F993="",J993="未依頼"))),"要確認：依頼と回答の矛盾",IF(OR(AND(ISNUMBER(C993),ISNUMBER(D993),D993&lt;C993),AND(ISNUMBER(E993),E993&lt;0)),"要確認：必要時間・隻数",IF(OR(P993="未確認",G993="未確認",J993="未確認"),"要確認：未確認を含む","確認済")))))</f>
        <v/>
      </c>
    </row>
    <row r="994" spans="1:19" ht="24.95" customHeight="1" x14ac:dyDescent="0.2">
      <c r="A994" s="20"/>
      <c r="B994" s="7"/>
      <c r="C994" s="23"/>
      <c r="D994" s="23"/>
      <c r="E994" s="7"/>
      <c r="F994" s="7"/>
      <c r="G994" s="7"/>
      <c r="H994" s="23"/>
      <c r="I994" s="23"/>
      <c r="J994" s="7"/>
      <c r="K994" s="7"/>
      <c r="L994" s="7"/>
      <c r="M994" s="7"/>
      <c r="N994" s="7"/>
      <c r="O994" s="7"/>
      <c r="P994" s="7"/>
      <c r="Q994" s="7"/>
      <c r="R994" s="10" t="str">
        <f>IF(B994="","",IF(ISNUMBER(A994),YEAR(A994)-IF(MONTH(A994)&lt;4,1,0),""))</f>
        <v/>
      </c>
      <c r="S994" s="10" t="str">
        <f>IF(B994="","",IF(OR(NOT(ISNUMBER(A994)),G994="",J994="",O994="",P994="",N994=""),"要確認：基本項目不足",IF(OR(AND(G994="依頼しなかった",J994&lt;&gt;"未依頼"),AND(G994="依頼した",OR(F994="",J994="未依頼"))),"要確認：依頼と回答の矛盾",IF(OR(AND(ISNUMBER(C994),ISNUMBER(D994),D994&lt;C994),AND(ISNUMBER(E994),E994&lt;0)),"要確認：必要時間・隻数",IF(OR(P994="未確認",G994="未確認",J994="未確認"),"要確認：未確認を含む","確認済")))))</f>
        <v/>
      </c>
    </row>
    <row r="995" spans="1:19" ht="24.95" customHeight="1" x14ac:dyDescent="0.2">
      <c r="A995" s="20"/>
      <c r="B995" s="7"/>
      <c r="C995" s="23"/>
      <c r="D995" s="23"/>
      <c r="E995" s="7"/>
      <c r="F995" s="7"/>
      <c r="G995" s="7"/>
      <c r="H995" s="23"/>
      <c r="I995" s="23"/>
      <c r="J995" s="7"/>
      <c r="K995" s="7"/>
      <c r="L995" s="7"/>
      <c r="M995" s="7"/>
      <c r="N995" s="7"/>
      <c r="O995" s="7"/>
      <c r="P995" s="7"/>
      <c r="Q995" s="7"/>
      <c r="R995" s="10" t="str">
        <f>IF(B995="","",IF(ISNUMBER(A995),YEAR(A995)-IF(MONTH(A995)&lt;4,1,0),""))</f>
        <v/>
      </c>
      <c r="S995" s="10" t="str">
        <f>IF(B995="","",IF(OR(NOT(ISNUMBER(A995)),G995="",J995="",O995="",P995="",N995=""),"要確認：基本項目不足",IF(OR(AND(G995="依頼しなかった",J995&lt;&gt;"未依頼"),AND(G995="依頼した",OR(F995="",J995="未依頼"))),"要確認：依頼と回答の矛盾",IF(OR(AND(ISNUMBER(C995),ISNUMBER(D995),D995&lt;C995),AND(ISNUMBER(E995),E995&lt;0)),"要確認：必要時間・隻数",IF(OR(P995="未確認",G995="未確認",J995="未確認"),"要確認：未確認を含む","確認済")))))</f>
        <v/>
      </c>
    </row>
    <row r="996" spans="1:19" ht="24.95" customHeight="1" x14ac:dyDescent="0.2">
      <c r="A996" s="20"/>
      <c r="B996" s="7"/>
      <c r="C996" s="23"/>
      <c r="D996" s="23"/>
      <c r="E996" s="7"/>
      <c r="F996" s="7"/>
      <c r="G996" s="7"/>
      <c r="H996" s="23"/>
      <c r="I996" s="23"/>
      <c r="J996" s="7"/>
      <c r="K996" s="7"/>
      <c r="L996" s="7"/>
      <c r="M996" s="7"/>
      <c r="N996" s="7"/>
      <c r="O996" s="7"/>
      <c r="P996" s="7"/>
      <c r="Q996" s="7"/>
      <c r="R996" s="10" t="str">
        <f>IF(B996="","",IF(ISNUMBER(A996),YEAR(A996)-IF(MONTH(A996)&lt;4,1,0),""))</f>
        <v/>
      </c>
      <c r="S996" s="10" t="str">
        <f>IF(B996="","",IF(OR(NOT(ISNUMBER(A996)),G996="",J996="",O996="",P996="",N996=""),"要確認：基本項目不足",IF(OR(AND(G996="依頼しなかった",J996&lt;&gt;"未依頼"),AND(G996="依頼した",OR(F996="",J996="未依頼"))),"要確認：依頼と回答の矛盾",IF(OR(AND(ISNUMBER(C996),ISNUMBER(D996),D996&lt;C996),AND(ISNUMBER(E996),E996&lt;0)),"要確認：必要時間・隻数",IF(OR(P996="未確認",G996="未確認",J996="未確認"),"要確認：未確認を含む","確認済")))))</f>
        <v/>
      </c>
    </row>
    <row r="997" spans="1:19" ht="24.95" customHeight="1" x14ac:dyDescent="0.2">
      <c r="A997" s="20"/>
      <c r="B997" s="7"/>
      <c r="C997" s="23"/>
      <c r="D997" s="23"/>
      <c r="E997" s="7"/>
      <c r="F997" s="7"/>
      <c r="G997" s="7"/>
      <c r="H997" s="23"/>
      <c r="I997" s="23"/>
      <c r="J997" s="7"/>
      <c r="K997" s="7"/>
      <c r="L997" s="7"/>
      <c r="M997" s="7"/>
      <c r="N997" s="7"/>
      <c r="O997" s="7"/>
      <c r="P997" s="7"/>
      <c r="Q997" s="7"/>
      <c r="R997" s="10" t="str">
        <f>IF(B997="","",IF(ISNUMBER(A997),YEAR(A997)-IF(MONTH(A997)&lt;4,1,0),""))</f>
        <v/>
      </c>
      <c r="S997" s="10" t="str">
        <f>IF(B997="","",IF(OR(NOT(ISNUMBER(A997)),G997="",J997="",O997="",P997="",N997=""),"要確認：基本項目不足",IF(OR(AND(G997="依頼しなかった",J997&lt;&gt;"未依頼"),AND(G997="依頼した",OR(F997="",J997="未依頼"))),"要確認：依頼と回答の矛盾",IF(OR(AND(ISNUMBER(C997),ISNUMBER(D997),D997&lt;C997),AND(ISNUMBER(E997),E997&lt;0)),"要確認：必要時間・隻数",IF(OR(P997="未確認",G997="未確認",J997="未確認"),"要確認：未確認を含む","確認済")))))</f>
        <v/>
      </c>
    </row>
    <row r="998" spans="1:19" ht="24.95" customHeight="1" x14ac:dyDescent="0.2">
      <c r="A998" s="20"/>
      <c r="B998" s="7"/>
      <c r="C998" s="23"/>
      <c r="D998" s="23"/>
      <c r="E998" s="7"/>
      <c r="F998" s="7"/>
      <c r="G998" s="7"/>
      <c r="H998" s="23"/>
      <c r="I998" s="23"/>
      <c r="J998" s="7"/>
      <c r="K998" s="7"/>
      <c r="L998" s="7"/>
      <c r="M998" s="7"/>
      <c r="N998" s="7"/>
      <c r="O998" s="7"/>
      <c r="P998" s="7"/>
      <c r="Q998" s="7"/>
      <c r="R998" s="10" t="str">
        <f>IF(B998="","",IF(ISNUMBER(A998),YEAR(A998)-IF(MONTH(A998)&lt;4,1,0),""))</f>
        <v/>
      </c>
      <c r="S998" s="10" t="str">
        <f>IF(B998="","",IF(OR(NOT(ISNUMBER(A998)),G998="",J998="",O998="",P998="",N998=""),"要確認：基本項目不足",IF(OR(AND(G998="依頼しなかった",J998&lt;&gt;"未依頼"),AND(G998="依頼した",OR(F998="",J998="未依頼"))),"要確認：依頼と回答の矛盾",IF(OR(AND(ISNUMBER(C998),ISNUMBER(D998),D998&lt;C998),AND(ISNUMBER(E998),E998&lt;0)),"要確認：必要時間・隻数",IF(OR(P998="未確認",G998="未確認",J998="未確認"),"要確認：未確認を含む","確認済")))))</f>
        <v/>
      </c>
    </row>
    <row r="999" spans="1:19" ht="24.95" customHeight="1" x14ac:dyDescent="0.2">
      <c r="A999" s="20"/>
      <c r="B999" s="7"/>
      <c r="C999" s="23"/>
      <c r="D999" s="23"/>
      <c r="E999" s="7"/>
      <c r="F999" s="7"/>
      <c r="G999" s="7"/>
      <c r="H999" s="23"/>
      <c r="I999" s="23"/>
      <c r="J999" s="7"/>
      <c r="K999" s="7"/>
      <c r="L999" s="7"/>
      <c r="M999" s="7"/>
      <c r="N999" s="7"/>
      <c r="O999" s="7"/>
      <c r="P999" s="7"/>
      <c r="Q999" s="7"/>
      <c r="R999" s="10" t="str">
        <f>IF(B999="","",IF(ISNUMBER(A999),YEAR(A999)-IF(MONTH(A999)&lt;4,1,0),""))</f>
        <v/>
      </c>
      <c r="S999" s="10" t="str">
        <f>IF(B999="","",IF(OR(NOT(ISNUMBER(A999)),G999="",J999="",O999="",P999="",N999=""),"要確認：基本項目不足",IF(OR(AND(G999="依頼しなかった",J999&lt;&gt;"未依頼"),AND(G999="依頼した",OR(F999="",J999="未依頼"))),"要確認：依頼と回答の矛盾",IF(OR(AND(ISNUMBER(C999),ISNUMBER(D999),D999&lt;C999),AND(ISNUMBER(E999),E999&lt;0)),"要確認：必要時間・隻数",IF(OR(P999="未確認",G999="未確認",J999="未確認"),"要確認：未確認を含む","確認済")))))</f>
        <v/>
      </c>
    </row>
    <row r="1000" spans="1:19" ht="24.95" customHeight="1" x14ac:dyDescent="0.2">
      <c r="A1000" s="20"/>
      <c r="B1000" s="7"/>
      <c r="C1000" s="23"/>
      <c r="D1000" s="23"/>
      <c r="E1000" s="7"/>
      <c r="F1000" s="7"/>
      <c r="G1000" s="7"/>
      <c r="H1000" s="23"/>
      <c r="I1000" s="23"/>
      <c r="J1000" s="7"/>
      <c r="K1000" s="7"/>
      <c r="L1000" s="7"/>
      <c r="M1000" s="7"/>
      <c r="N1000" s="7"/>
      <c r="O1000" s="7"/>
      <c r="P1000" s="7"/>
      <c r="Q1000" s="7"/>
      <c r="R1000" s="10" t="str">
        <f>IF(B1000="","",IF(ISNUMBER(A1000),YEAR(A1000)-IF(MONTH(A1000)&lt;4,1,0),""))</f>
        <v/>
      </c>
      <c r="S1000" s="10" t="str">
        <f>IF(B1000="","",IF(OR(NOT(ISNUMBER(A1000)),G1000="",J1000="",O1000="",P1000="",N1000=""),"要確認：基本項目不足",IF(OR(AND(G1000="依頼しなかった",J1000&lt;&gt;"未依頼"),AND(G1000="依頼した",OR(F1000="",J1000="未依頼"))),"要確認：依頼と回答の矛盾",IF(OR(AND(ISNUMBER(C1000),ISNUMBER(D1000),D1000&lt;C1000),AND(ISNUMBER(E1000),E1000&lt;0)),"要確認：必要時間・隻数",IF(OR(P1000="未確認",G1000="未確認",J1000="未確認"),"要確認：未確認を含む","確認済")))))</f>
        <v/>
      </c>
    </row>
    <row r="1001" spans="1:19" ht="24.95" customHeight="1" x14ac:dyDescent="0.2">
      <c r="A1001" s="20"/>
      <c r="B1001" s="7"/>
      <c r="C1001" s="23"/>
      <c r="D1001" s="23"/>
      <c r="E1001" s="7"/>
      <c r="F1001" s="7"/>
      <c r="G1001" s="7"/>
      <c r="H1001" s="23"/>
      <c r="I1001" s="23"/>
      <c r="J1001" s="7"/>
      <c r="K1001" s="7"/>
      <c r="L1001" s="7"/>
      <c r="M1001" s="7"/>
      <c r="N1001" s="7"/>
      <c r="O1001" s="7"/>
      <c r="P1001" s="7"/>
      <c r="Q1001" s="7"/>
      <c r="R1001" s="10" t="str">
        <f>IF(B1001="","",IF(ISNUMBER(A1001),YEAR(A1001)-IF(MONTH(A1001)&lt;4,1,0),""))</f>
        <v/>
      </c>
      <c r="S1001" s="10" t="str">
        <f>IF(B1001="","",IF(OR(NOT(ISNUMBER(A1001)),G1001="",J1001="",O1001="",P1001="",N1001=""),"要確認：基本項目不足",IF(OR(AND(G1001="依頼しなかった",J1001&lt;&gt;"未依頼"),AND(G1001="依頼した",OR(F1001="",J1001="未依頼"))),"要確認：依頼と回答の矛盾",IF(OR(AND(ISNUMBER(C1001),ISNUMBER(D1001),D1001&lt;C1001),AND(ISNUMBER(E1001),E1001&lt;0)),"要確認：必要時間・隻数",IF(OR(P1001="未確認",G1001="未確認",J1001="未確認"),"要確認：未確認を含む","確認済")))))</f>
        <v/>
      </c>
    </row>
    <row r="1002" spans="1:19" ht="24.95" customHeight="1" x14ac:dyDescent="0.2">
      <c r="A1002" s="20"/>
      <c r="B1002" s="7"/>
      <c r="C1002" s="23"/>
      <c r="D1002" s="23"/>
      <c r="E1002" s="7"/>
      <c r="F1002" s="7"/>
      <c r="G1002" s="7"/>
      <c r="H1002" s="23"/>
      <c r="I1002" s="23"/>
      <c r="J1002" s="7"/>
      <c r="K1002" s="7"/>
      <c r="L1002" s="7"/>
      <c r="M1002" s="7"/>
      <c r="N1002" s="7"/>
      <c r="O1002" s="7"/>
      <c r="P1002" s="7"/>
      <c r="Q1002" s="7"/>
      <c r="R1002" s="10" t="str">
        <f>IF(B1002="","",IF(ISNUMBER(A1002),YEAR(A1002)-IF(MONTH(A1002)&lt;4,1,0),""))</f>
        <v/>
      </c>
      <c r="S1002" s="10" t="str">
        <f>IF(B1002="","",IF(OR(NOT(ISNUMBER(A1002)),G1002="",J1002="",O1002="",P1002="",N1002=""),"要確認：基本項目不足",IF(OR(AND(G1002="依頼しなかった",J1002&lt;&gt;"未依頼"),AND(G1002="依頼した",OR(F1002="",J1002="未依頼"))),"要確認：依頼と回答の矛盾",IF(OR(AND(ISNUMBER(C1002),ISNUMBER(D1002),D1002&lt;C1002),AND(ISNUMBER(E1002),E1002&lt;0)),"要確認：必要時間・隻数",IF(OR(P1002="未確認",G1002="未確認",J1002="未確認"),"要確認：未確認を含む","確認済")))))</f>
        <v/>
      </c>
    </row>
    <row r="1003" spans="1:19" ht="24.95" customHeight="1" x14ac:dyDescent="0.2">
      <c r="A1003" s="20"/>
      <c r="B1003" s="7"/>
      <c r="C1003" s="23"/>
      <c r="D1003" s="23"/>
      <c r="E1003" s="7"/>
      <c r="F1003" s="7"/>
      <c r="G1003" s="7"/>
      <c r="H1003" s="23"/>
      <c r="I1003" s="23"/>
      <c r="J1003" s="7"/>
      <c r="K1003" s="7"/>
      <c r="L1003" s="7"/>
      <c r="M1003" s="7"/>
      <c r="N1003" s="7"/>
      <c r="O1003" s="7"/>
      <c r="P1003" s="7"/>
      <c r="Q1003" s="7"/>
      <c r="R1003" s="10" t="str">
        <f>IF(B1003="","",IF(ISNUMBER(A1003),YEAR(A1003)-IF(MONTH(A1003)&lt;4,1,0),""))</f>
        <v/>
      </c>
      <c r="S1003" s="10" t="str">
        <f>IF(B1003="","",IF(OR(NOT(ISNUMBER(A1003)),G1003="",J1003="",O1003="",P1003="",N1003=""),"要確認：基本項目不足",IF(OR(AND(G1003="依頼しなかった",J1003&lt;&gt;"未依頼"),AND(G1003="依頼した",OR(F1003="",J1003="未依頼"))),"要確認：依頼と回答の矛盾",IF(OR(AND(ISNUMBER(C1003),ISNUMBER(D1003),D1003&lt;C1003),AND(ISNUMBER(E1003),E1003&lt;0)),"要確認：必要時間・隻数",IF(OR(P1003="未確認",G1003="未確認",J1003="未確認"),"要確認：未確認を含む","確認済")))))</f>
        <v/>
      </c>
    </row>
    <row r="1004" spans="1:19" ht="24.95" customHeight="1" x14ac:dyDescent="0.2">
      <c r="A1004" s="20"/>
      <c r="B1004" s="7"/>
      <c r="C1004" s="23"/>
      <c r="D1004" s="23"/>
      <c r="E1004" s="7"/>
      <c r="F1004" s="7"/>
      <c r="G1004" s="7"/>
      <c r="H1004" s="23"/>
      <c r="I1004" s="23"/>
      <c r="J1004" s="7"/>
      <c r="K1004" s="7"/>
      <c r="L1004" s="7"/>
      <c r="M1004" s="7"/>
      <c r="N1004" s="7"/>
      <c r="O1004" s="7"/>
      <c r="P1004" s="7"/>
      <c r="Q1004" s="7"/>
      <c r="R1004" s="10" t="str">
        <f>IF(B1004="","",IF(ISNUMBER(A1004),YEAR(A1004)-IF(MONTH(A1004)&lt;4,1,0),""))</f>
        <v/>
      </c>
      <c r="S1004" s="10" t="str">
        <f>IF(B1004="","",IF(OR(NOT(ISNUMBER(A1004)),G1004="",J1004="",O1004="",P1004="",N1004=""),"要確認：基本項目不足",IF(OR(AND(G1004="依頼しなかった",J1004&lt;&gt;"未依頼"),AND(G1004="依頼した",OR(F1004="",J1004="未依頼"))),"要確認：依頼と回答の矛盾",IF(OR(AND(ISNUMBER(C1004),ISNUMBER(D1004),D1004&lt;C1004),AND(ISNUMBER(E1004),E1004&lt;0)),"要確認：必要時間・隻数",IF(OR(P1004="未確認",G1004="未確認",J1004="未確認"),"要確認：未確認を含む","確認済")))))</f>
        <v/>
      </c>
    </row>
    <row r="1005" spans="1:19" ht="24.95" customHeight="1" x14ac:dyDescent="0.2">
      <c r="A1005" s="20"/>
      <c r="B1005" s="7"/>
      <c r="C1005" s="23"/>
      <c r="D1005" s="23"/>
      <c r="E1005" s="7"/>
      <c r="F1005" s="7"/>
      <c r="G1005" s="7"/>
      <c r="H1005" s="23"/>
      <c r="I1005" s="23"/>
      <c r="J1005" s="7"/>
      <c r="K1005" s="7"/>
      <c r="L1005" s="7"/>
      <c r="M1005" s="7"/>
      <c r="N1005" s="7"/>
      <c r="O1005" s="7"/>
      <c r="P1005" s="7"/>
      <c r="Q1005" s="7"/>
      <c r="R1005" s="10" t="str">
        <f>IF(B1005="","",IF(ISNUMBER(A1005),YEAR(A1005)-IF(MONTH(A1005)&lt;4,1,0),""))</f>
        <v/>
      </c>
      <c r="S1005" s="10" t="str">
        <f>IF(B1005="","",IF(OR(NOT(ISNUMBER(A1005)),G1005="",J1005="",O1005="",P1005="",N1005=""),"要確認：基本項目不足",IF(OR(AND(G1005="依頼しなかった",J1005&lt;&gt;"未依頼"),AND(G1005="依頼した",OR(F1005="",J1005="未依頼"))),"要確認：依頼と回答の矛盾",IF(OR(AND(ISNUMBER(C1005),ISNUMBER(D1005),D1005&lt;C1005),AND(ISNUMBER(E1005),E1005&lt;0)),"要確認：必要時間・隻数",IF(OR(P1005="未確認",G1005="未確認",J1005="未確認"),"要確認：未確認を含む","確認済")))))</f>
        <v/>
      </c>
    </row>
    <row r="1006" spans="1:19" ht="24.95" customHeight="1" x14ac:dyDescent="0.2">
      <c r="A1006" s="20"/>
      <c r="B1006" s="7"/>
      <c r="C1006" s="23"/>
      <c r="D1006" s="23"/>
      <c r="E1006" s="7"/>
      <c r="F1006" s="7"/>
      <c r="G1006" s="7"/>
      <c r="H1006" s="23"/>
      <c r="I1006" s="23"/>
      <c r="J1006" s="7"/>
      <c r="K1006" s="7"/>
      <c r="L1006" s="7"/>
      <c r="M1006" s="7"/>
      <c r="N1006" s="7"/>
      <c r="O1006" s="7"/>
      <c r="P1006" s="7"/>
      <c r="Q1006" s="7"/>
      <c r="R1006" s="10" t="str">
        <f>IF(B1006="","",IF(ISNUMBER(A1006),YEAR(A1006)-IF(MONTH(A1006)&lt;4,1,0),""))</f>
        <v/>
      </c>
      <c r="S1006" s="10" t="str">
        <f>IF(B1006="","",IF(OR(NOT(ISNUMBER(A1006)),G1006="",J1006="",O1006="",P1006="",N1006=""),"要確認：基本項目不足",IF(OR(AND(G1006="依頼しなかった",J1006&lt;&gt;"未依頼"),AND(G1006="依頼した",OR(F1006="",J1006="未依頼"))),"要確認：依頼と回答の矛盾",IF(OR(AND(ISNUMBER(C1006),ISNUMBER(D1006),D1006&lt;C1006),AND(ISNUMBER(E1006),E1006&lt;0)),"要確認：必要時間・隻数",IF(OR(P1006="未確認",G1006="未確認",J1006="未確認"),"要確認：未確認を含む","確認済")))))</f>
        <v/>
      </c>
    </row>
    <row r="1007" spans="1:19" ht="24.95" customHeight="1" x14ac:dyDescent="0.2">
      <c r="A1007" s="21"/>
      <c r="B1007" s="8"/>
      <c r="C1007" s="24"/>
      <c r="D1007" s="24"/>
      <c r="E1007" s="8"/>
      <c r="F1007" s="8"/>
      <c r="G1007" s="8"/>
      <c r="H1007" s="24"/>
      <c r="I1007" s="24"/>
      <c r="J1007" s="8"/>
      <c r="K1007" s="8"/>
      <c r="L1007" s="8"/>
      <c r="M1007" s="8"/>
      <c r="N1007" s="8"/>
      <c r="O1007" s="8"/>
      <c r="P1007" s="8"/>
      <c r="Q1007" s="8"/>
      <c r="R1007" s="10" t="str">
        <f>IF(B1007="","",IF(ISNUMBER(A1007),YEAR(A1007)-IF(MONTH(A1007)&lt;4,1,0),""))</f>
        <v/>
      </c>
      <c r="S1007" s="10" t="str">
        <f>IF(B1007="","",IF(OR(NOT(ISNUMBER(A1007)),G1007="",J1007="",O1007="",P1007="",N1007=""),"要確認：基本項目不足",IF(OR(AND(G1007="依頼しなかった",J1007&lt;&gt;"未依頼"),AND(G1007="依頼した",OR(F1007="",J1007="未依頼"))),"要確認：依頼と回答の矛盾",IF(OR(AND(ISNUMBER(C1007),ISNUMBER(D1007),D1007&lt;C1007),AND(ISNUMBER(E1007),E1007&lt;0)),"要確認：必要時間・隻数",IF(OR(P1007="未確認",G1007="未確認",J1007="未確認"),"要確認：未確認を含む","確認済")))))</f>
        <v/>
      </c>
    </row>
  </sheetData>
  <mergeCells count="2">
    <mergeCell ref="A2:H2"/>
    <mergeCell ref="A3:K4"/>
  </mergeCells>
  <conditionalFormatting sqref="S8:S1007">
    <cfRule type="containsText" dxfId="3" priority="1" operator="containsText" text="要確認"/>
  </conditionalFormatting>
  <dataValidations count="4">
    <dataValidation type="list" sqref="F8:F1007" xr:uid="{00000000-0002-0000-0600-000000000000}">
      <formula1>INDIRECT("Companies[会社名]")</formula1>
    </dataValidation>
    <dataValidation type="list" sqref="G8:G1007" xr:uid="{00000000-0002-0000-0600-000001000000}">
      <formula1>"依頼した,依頼しなかった,未確認"</formula1>
    </dataValidation>
    <dataValidation type="list" sqref="J8:J1007" xr:uid="{00000000-0002-0000-0600-000002000000}">
      <formula1>"可能,不可,条件付き,未回答,未依頼,未確認"</formula1>
    </dataValidation>
    <dataValidation type="list" sqref="P8:P1007" xr:uid="{00000000-0002-0000-0600-000003000000}">
      <formula1>"記録,記憶,未確認"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49C5B"/>
  </sheetPr>
  <dimension ref="A1:L1007"/>
  <sheetViews>
    <sheetView showGridLines="0" workbookViewId="0">
      <pane xSplit="3" ySplit="7" topLeftCell="D8" activePane="bottomRight" state="frozen"/>
      <selection pane="bottomLeft" activeCell="A8" sqref="A8"/>
      <selection pane="topRight" activeCell="D1" sqref="D1"/>
      <selection pane="bottomRight"/>
    </sheetView>
  </sheetViews>
  <sheetFormatPr defaultRowHeight="15" x14ac:dyDescent="0.2"/>
  <cols>
    <col min="1" max="1" width="25.01953125" customWidth="1"/>
    <col min="2" max="2" width="23.9453125" customWidth="1"/>
    <col min="3" max="4" width="20.984375" customWidth="1"/>
    <col min="5" max="5" width="30.9375" customWidth="1"/>
    <col min="6" max="6" width="39.953125" customWidth="1"/>
    <col min="7" max="7" width="48.0234375" customWidth="1"/>
    <col min="8" max="8" width="32.95703125" customWidth="1"/>
    <col min="9" max="9" width="39.953125" customWidth="1"/>
    <col min="10" max="10" width="18.0234375" customWidth="1"/>
    <col min="11" max="11" width="45.0625" customWidth="1"/>
    <col min="12" max="12" width="43.98828125" customWidth="1"/>
  </cols>
  <sheetData>
    <row r="1" spans="1:12" ht="24.9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33.950000000000003" customHeight="1" x14ac:dyDescent="0.2">
      <c r="A2" s="71" t="s">
        <v>39</v>
      </c>
      <c r="B2" s="71"/>
      <c r="C2" s="71"/>
      <c r="D2" s="71"/>
      <c r="E2" s="71"/>
      <c r="F2" s="71"/>
      <c r="G2" s="71"/>
      <c r="H2" s="71"/>
      <c r="I2" s="2"/>
      <c r="J2" s="2"/>
      <c r="K2" s="2"/>
      <c r="L2" s="2"/>
    </row>
    <row r="3" spans="1:12" ht="24" customHeight="1" x14ac:dyDescent="0.2">
      <c r="A3" s="72" t="s">
        <v>179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2"/>
    </row>
    <row r="4" spans="1:12" ht="24" customHeight="1" x14ac:dyDescent="0.2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2"/>
    </row>
    <row r="5" spans="1:12" ht="24.9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24.9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68.099999999999994" customHeight="1" x14ac:dyDescent="0.2">
      <c r="A7" s="5" t="s">
        <v>80</v>
      </c>
      <c r="B7" s="5" t="s">
        <v>180</v>
      </c>
      <c r="C7" s="5" t="s">
        <v>181</v>
      </c>
      <c r="D7" s="5" t="s">
        <v>182</v>
      </c>
      <c r="E7" s="5" t="s">
        <v>183</v>
      </c>
      <c r="F7" s="5" t="s">
        <v>184</v>
      </c>
      <c r="G7" s="5" t="s">
        <v>185</v>
      </c>
      <c r="H7" s="5" t="s">
        <v>186</v>
      </c>
      <c r="I7" s="5" t="s">
        <v>133</v>
      </c>
      <c r="J7" s="5" t="s">
        <v>134</v>
      </c>
      <c r="K7" s="5" t="s">
        <v>69</v>
      </c>
      <c r="L7" s="9" t="s">
        <v>82</v>
      </c>
    </row>
    <row r="8" spans="1:12" ht="24.95" customHeight="1" x14ac:dyDescent="0.2">
      <c r="A8" s="6"/>
      <c r="B8" s="6"/>
      <c r="C8" s="19"/>
      <c r="D8" s="19"/>
      <c r="E8" s="6"/>
      <c r="F8" s="6"/>
      <c r="G8" s="6"/>
      <c r="H8" s="6"/>
      <c r="I8" s="6"/>
      <c r="J8" s="6"/>
      <c r="K8" s="6"/>
      <c r="L8" s="10" t="str">
        <f>IF(A8="","",IF(OR(COUNTIF(Companies[会社名],A8)&lt;&gt;1,NOT(ISNUMBER(C8)),NOT(ISNUMBER(D8)),D8&lt;C8,F8="",I8="",J8=""),"要確認：会社・期間・所在・根拠",IF(AND(B8&lt;&gt;"",COUNTIF(Tugs[曳船名],B8)&lt;&gt;1),"要確認：曳船未登録・重複",IF(J8="未確認","要確認：未確認を含む","確認済"))))</f>
        <v/>
      </c>
    </row>
    <row r="9" spans="1:12" ht="24.95" customHeight="1" x14ac:dyDescent="0.2">
      <c r="A9" s="7"/>
      <c r="B9" s="7"/>
      <c r="C9" s="20"/>
      <c r="D9" s="20"/>
      <c r="E9" s="7"/>
      <c r="F9" s="7"/>
      <c r="G9" s="7"/>
      <c r="H9" s="7"/>
      <c r="I9" s="7"/>
      <c r="J9" s="7"/>
      <c r="K9" s="7"/>
      <c r="L9" s="10" t="str">
        <f>IF(A9="","",IF(OR(COUNTIF(Companies[会社名],A9)&lt;&gt;1,NOT(ISNUMBER(C9)),NOT(ISNUMBER(D9)),D9&lt;C9,F9="",I9="",J9=""),"要確認：会社・期間・所在・根拠",IF(AND(B9&lt;&gt;"",COUNTIF(Tugs[曳船名],B9)&lt;&gt;1),"要確認：曳船未登録・重複",IF(J9="未確認","要確認：未確認を含む","確認済"))))</f>
        <v/>
      </c>
    </row>
    <row r="10" spans="1:12" ht="24.95" customHeight="1" x14ac:dyDescent="0.2">
      <c r="A10" s="7"/>
      <c r="B10" s="7"/>
      <c r="C10" s="20"/>
      <c r="D10" s="20"/>
      <c r="E10" s="7"/>
      <c r="F10" s="7"/>
      <c r="G10" s="7"/>
      <c r="H10" s="7"/>
      <c r="I10" s="7"/>
      <c r="J10" s="7"/>
      <c r="K10" s="7"/>
      <c r="L10" s="10" t="str">
        <f>IF(A10="","",IF(OR(COUNTIF(Companies[会社名],A10)&lt;&gt;1,NOT(ISNUMBER(C10)),NOT(ISNUMBER(D10)),D10&lt;C10,F10="",I10="",J10=""),"要確認：会社・期間・所在・根拠",IF(AND(B10&lt;&gt;"",COUNTIF(Tugs[曳船名],B10)&lt;&gt;1),"要確認：曳船未登録・重複",IF(J10="未確認","要確認：未確認を含む","確認済"))))</f>
        <v/>
      </c>
    </row>
    <row r="11" spans="1:12" ht="24.95" customHeight="1" x14ac:dyDescent="0.2">
      <c r="A11" s="7"/>
      <c r="B11" s="7"/>
      <c r="C11" s="20"/>
      <c r="D11" s="20"/>
      <c r="E11" s="7"/>
      <c r="F11" s="7"/>
      <c r="G11" s="7"/>
      <c r="H11" s="7"/>
      <c r="I11" s="7"/>
      <c r="J11" s="7"/>
      <c r="K11" s="7"/>
      <c r="L11" s="10" t="str">
        <f>IF(A11="","",IF(OR(COUNTIF(Companies[会社名],A11)&lt;&gt;1,NOT(ISNUMBER(C11)),NOT(ISNUMBER(D11)),D11&lt;C11,F11="",I11="",J11=""),"要確認：会社・期間・所在・根拠",IF(AND(B11&lt;&gt;"",COUNTIF(Tugs[曳船名],B11)&lt;&gt;1),"要確認：曳船未登録・重複",IF(J11="未確認","要確認：未確認を含む","確認済"))))</f>
        <v/>
      </c>
    </row>
    <row r="12" spans="1:12" ht="24.95" customHeight="1" x14ac:dyDescent="0.2">
      <c r="A12" s="7"/>
      <c r="B12" s="7"/>
      <c r="C12" s="20"/>
      <c r="D12" s="20"/>
      <c r="E12" s="7"/>
      <c r="F12" s="7"/>
      <c r="G12" s="7"/>
      <c r="H12" s="7"/>
      <c r="I12" s="7"/>
      <c r="J12" s="7"/>
      <c r="K12" s="7"/>
      <c r="L12" s="10" t="str">
        <f>IF(A12="","",IF(OR(COUNTIF(Companies[会社名],A12)&lt;&gt;1,NOT(ISNUMBER(C12)),NOT(ISNUMBER(D12)),D12&lt;C12,F12="",I12="",J12=""),"要確認：会社・期間・所在・根拠",IF(AND(B12&lt;&gt;"",COUNTIF(Tugs[曳船名],B12)&lt;&gt;1),"要確認：曳船未登録・重複",IF(J12="未確認","要確認：未確認を含む","確認済"))))</f>
        <v/>
      </c>
    </row>
    <row r="13" spans="1:12" ht="24.95" customHeight="1" x14ac:dyDescent="0.2">
      <c r="A13" s="7"/>
      <c r="B13" s="7"/>
      <c r="C13" s="20"/>
      <c r="D13" s="20"/>
      <c r="E13" s="7"/>
      <c r="F13" s="7"/>
      <c r="G13" s="7"/>
      <c r="H13" s="7"/>
      <c r="I13" s="7"/>
      <c r="J13" s="7"/>
      <c r="K13" s="7"/>
      <c r="L13" s="10" t="str">
        <f>IF(A13="","",IF(OR(COUNTIF(Companies[会社名],A13)&lt;&gt;1,NOT(ISNUMBER(C13)),NOT(ISNUMBER(D13)),D13&lt;C13,F13="",I13="",J13=""),"要確認：会社・期間・所在・根拠",IF(AND(B13&lt;&gt;"",COUNTIF(Tugs[曳船名],B13)&lt;&gt;1),"要確認：曳船未登録・重複",IF(J13="未確認","要確認：未確認を含む","確認済"))))</f>
        <v/>
      </c>
    </row>
    <row r="14" spans="1:12" ht="24.95" customHeight="1" x14ac:dyDescent="0.2">
      <c r="A14" s="7"/>
      <c r="B14" s="7"/>
      <c r="C14" s="20"/>
      <c r="D14" s="20"/>
      <c r="E14" s="7"/>
      <c r="F14" s="7"/>
      <c r="G14" s="7"/>
      <c r="H14" s="7"/>
      <c r="I14" s="7"/>
      <c r="J14" s="7"/>
      <c r="K14" s="7"/>
      <c r="L14" s="10" t="str">
        <f>IF(A14="","",IF(OR(COUNTIF(Companies[会社名],A14)&lt;&gt;1,NOT(ISNUMBER(C14)),NOT(ISNUMBER(D14)),D14&lt;C14,F14="",I14="",J14=""),"要確認：会社・期間・所在・根拠",IF(AND(B14&lt;&gt;"",COUNTIF(Tugs[曳船名],B14)&lt;&gt;1),"要確認：曳船未登録・重複",IF(J14="未確認","要確認：未確認を含む","確認済"))))</f>
        <v/>
      </c>
    </row>
    <row r="15" spans="1:12" ht="24.95" customHeight="1" x14ac:dyDescent="0.2">
      <c r="A15" s="7"/>
      <c r="B15" s="7"/>
      <c r="C15" s="20"/>
      <c r="D15" s="20"/>
      <c r="E15" s="7"/>
      <c r="F15" s="7"/>
      <c r="G15" s="7"/>
      <c r="H15" s="7"/>
      <c r="I15" s="7"/>
      <c r="J15" s="7"/>
      <c r="K15" s="7"/>
      <c r="L15" s="10" t="str">
        <f>IF(A15="","",IF(OR(COUNTIF(Companies[会社名],A15)&lt;&gt;1,NOT(ISNUMBER(C15)),NOT(ISNUMBER(D15)),D15&lt;C15,F15="",I15="",J15=""),"要確認：会社・期間・所在・根拠",IF(AND(B15&lt;&gt;"",COUNTIF(Tugs[曳船名],B15)&lt;&gt;1),"要確認：曳船未登録・重複",IF(J15="未確認","要確認：未確認を含む","確認済"))))</f>
        <v/>
      </c>
    </row>
    <row r="16" spans="1:12" ht="24.95" customHeight="1" x14ac:dyDescent="0.2">
      <c r="A16" s="7"/>
      <c r="B16" s="7"/>
      <c r="C16" s="20"/>
      <c r="D16" s="20"/>
      <c r="E16" s="7"/>
      <c r="F16" s="7"/>
      <c r="G16" s="7"/>
      <c r="H16" s="7"/>
      <c r="I16" s="7"/>
      <c r="J16" s="7"/>
      <c r="K16" s="7"/>
      <c r="L16" s="10" t="str">
        <f>IF(A16="","",IF(OR(COUNTIF(Companies[会社名],A16)&lt;&gt;1,NOT(ISNUMBER(C16)),NOT(ISNUMBER(D16)),D16&lt;C16,F16="",I16="",J16=""),"要確認：会社・期間・所在・根拠",IF(AND(B16&lt;&gt;"",COUNTIF(Tugs[曳船名],B16)&lt;&gt;1),"要確認：曳船未登録・重複",IF(J16="未確認","要確認：未確認を含む","確認済"))))</f>
        <v/>
      </c>
    </row>
    <row r="17" spans="1:12" ht="24.95" customHeight="1" x14ac:dyDescent="0.2">
      <c r="A17" s="7"/>
      <c r="B17" s="7"/>
      <c r="C17" s="20"/>
      <c r="D17" s="20"/>
      <c r="E17" s="7"/>
      <c r="F17" s="7"/>
      <c r="G17" s="7"/>
      <c r="H17" s="7"/>
      <c r="I17" s="7"/>
      <c r="J17" s="7"/>
      <c r="K17" s="7"/>
      <c r="L17" s="10" t="str">
        <f>IF(A17="","",IF(OR(COUNTIF(Companies[会社名],A17)&lt;&gt;1,NOT(ISNUMBER(C17)),NOT(ISNUMBER(D17)),D17&lt;C17,F17="",I17="",J17=""),"要確認：会社・期間・所在・根拠",IF(AND(B17&lt;&gt;"",COUNTIF(Tugs[曳船名],B17)&lt;&gt;1),"要確認：曳船未登録・重複",IF(J17="未確認","要確認：未確認を含む","確認済"))))</f>
        <v/>
      </c>
    </row>
    <row r="18" spans="1:12" ht="24.95" customHeight="1" x14ac:dyDescent="0.2">
      <c r="A18" s="7"/>
      <c r="B18" s="7"/>
      <c r="C18" s="20"/>
      <c r="D18" s="20"/>
      <c r="E18" s="7"/>
      <c r="F18" s="7"/>
      <c r="G18" s="7"/>
      <c r="H18" s="7"/>
      <c r="I18" s="7"/>
      <c r="J18" s="7"/>
      <c r="K18" s="7"/>
      <c r="L18" s="10" t="str">
        <f>IF(A18="","",IF(OR(COUNTIF(Companies[会社名],A18)&lt;&gt;1,NOT(ISNUMBER(C18)),NOT(ISNUMBER(D18)),D18&lt;C18,F18="",I18="",J18=""),"要確認：会社・期間・所在・根拠",IF(AND(B18&lt;&gt;"",COUNTIF(Tugs[曳船名],B18)&lt;&gt;1),"要確認：曳船未登録・重複",IF(J18="未確認","要確認：未確認を含む","確認済"))))</f>
        <v/>
      </c>
    </row>
    <row r="19" spans="1:12" ht="24.95" customHeight="1" x14ac:dyDescent="0.2">
      <c r="A19" s="7"/>
      <c r="B19" s="7"/>
      <c r="C19" s="20"/>
      <c r="D19" s="20"/>
      <c r="E19" s="7"/>
      <c r="F19" s="7"/>
      <c r="G19" s="7"/>
      <c r="H19" s="7"/>
      <c r="I19" s="7"/>
      <c r="J19" s="7"/>
      <c r="K19" s="7"/>
      <c r="L19" s="10" t="str">
        <f>IF(A19="","",IF(OR(COUNTIF(Companies[会社名],A19)&lt;&gt;1,NOT(ISNUMBER(C19)),NOT(ISNUMBER(D19)),D19&lt;C19,F19="",I19="",J19=""),"要確認：会社・期間・所在・根拠",IF(AND(B19&lt;&gt;"",COUNTIF(Tugs[曳船名],B19)&lt;&gt;1),"要確認：曳船未登録・重複",IF(J19="未確認","要確認：未確認を含む","確認済"))))</f>
        <v/>
      </c>
    </row>
    <row r="20" spans="1:12" ht="24.95" customHeight="1" x14ac:dyDescent="0.2">
      <c r="A20" s="7"/>
      <c r="B20" s="7"/>
      <c r="C20" s="20"/>
      <c r="D20" s="20"/>
      <c r="E20" s="7"/>
      <c r="F20" s="7"/>
      <c r="G20" s="7"/>
      <c r="H20" s="7"/>
      <c r="I20" s="7"/>
      <c r="J20" s="7"/>
      <c r="K20" s="7"/>
      <c r="L20" s="10" t="str">
        <f>IF(A20="","",IF(OR(COUNTIF(Companies[会社名],A20)&lt;&gt;1,NOT(ISNUMBER(C20)),NOT(ISNUMBER(D20)),D20&lt;C20,F20="",I20="",J20=""),"要確認：会社・期間・所在・根拠",IF(AND(B20&lt;&gt;"",COUNTIF(Tugs[曳船名],B20)&lt;&gt;1),"要確認：曳船未登録・重複",IF(J20="未確認","要確認：未確認を含む","確認済"))))</f>
        <v/>
      </c>
    </row>
    <row r="21" spans="1:12" ht="24.95" customHeight="1" x14ac:dyDescent="0.2">
      <c r="A21" s="7"/>
      <c r="B21" s="7"/>
      <c r="C21" s="20"/>
      <c r="D21" s="20"/>
      <c r="E21" s="7"/>
      <c r="F21" s="7"/>
      <c r="G21" s="7"/>
      <c r="H21" s="7"/>
      <c r="I21" s="7"/>
      <c r="J21" s="7"/>
      <c r="K21" s="7"/>
      <c r="L21" s="10" t="str">
        <f>IF(A21="","",IF(OR(COUNTIF(Companies[会社名],A21)&lt;&gt;1,NOT(ISNUMBER(C21)),NOT(ISNUMBER(D21)),D21&lt;C21,F21="",I21="",J21=""),"要確認：会社・期間・所在・根拠",IF(AND(B21&lt;&gt;"",COUNTIF(Tugs[曳船名],B21)&lt;&gt;1),"要確認：曳船未登録・重複",IF(J21="未確認","要確認：未確認を含む","確認済"))))</f>
        <v/>
      </c>
    </row>
    <row r="22" spans="1:12" ht="24.95" customHeight="1" x14ac:dyDescent="0.2">
      <c r="A22" s="7"/>
      <c r="B22" s="7"/>
      <c r="C22" s="20"/>
      <c r="D22" s="20"/>
      <c r="E22" s="7"/>
      <c r="F22" s="7"/>
      <c r="G22" s="7"/>
      <c r="H22" s="7"/>
      <c r="I22" s="7"/>
      <c r="J22" s="7"/>
      <c r="K22" s="7"/>
      <c r="L22" s="10" t="str">
        <f>IF(A22="","",IF(OR(COUNTIF(Companies[会社名],A22)&lt;&gt;1,NOT(ISNUMBER(C22)),NOT(ISNUMBER(D22)),D22&lt;C22,F22="",I22="",J22=""),"要確認：会社・期間・所在・根拠",IF(AND(B22&lt;&gt;"",COUNTIF(Tugs[曳船名],B22)&lt;&gt;1),"要確認：曳船未登録・重複",IF(J22="未確認","要確認：未確認を含む","確認済"))))</f>
        <v/>
      </c>
    </row>
    <row r="23" spans="1:12" ht="24.95" customHeight="1" x14ac:dyDescent="0.2">
      <c r="A23" s="7"/>
      <c r="B23" s="7"/>
      <c r="C23" s="20"/>
      <c r="D23" s="20"/>
      <c r="E23" s="7"/>
      <c r="F23" s="7"/>
      <c r="G23" s="7"/>
      <c r="H23" s="7"/>
      <c r="I23" s="7"/>
      <c r="J23" s="7"/>
      <c r="K23" s="7"/>
      <c r="L23" s="10" t="str">
        <f>IF(A23="","",IF(OR(COUNTIF(Companies[会社名],A23)&lt;&gt;1,NOT(ISNUMBER(C23)),NOT(ISNUMBER(D23)),D23&lt;C23,F23="",I23="",J23=""),"要確認：会社・期間・所在・根拠",IF(AND(B23&lt;&gt;"",COUNTIF(Tugs[曳船名],B23)&lt;&gt;1),"要確認：曳船未登録・重複",IF(J23="未確認","要確認：未確認を含む","確認済"))))</f>
        <v/>
      </c>
    </row>
    <row r="24" spans="1:12" ht="24.95" customHeight="1" x14ac:dyDescent="0.2">
      <c r="A24" s="7"/>
      <c r="B24" s="7"/>
      <c r="C24" s="20"/>
      <c r="D24" s="20"/>
      <c r="E24" s="7"/>
      <c r="F24" s="7"/>
      <c r="G24" s="7"/>
      <c r="H24" s="7"/>
      <c r="I24" s="7"/>
      <c r="J24" s="7"/>
      <c r="K24" s="7"/>
      <c r="L24" s="10" t="str">
        <f>IF(A24="","",IF(OR(COUNTIF(Companies[会社名],A24)&lt;&gt;1,NOT(ISNUMBER(C24)),NOT(ISNUMBER(D24)),D24&lt;C24,F24="",I24="",J24=""),"要確認：会社・期間・所在・根拠",IF(AND(B24&lt;&gt;"",COUNTIF(Tugs[曳船名],B24)&lt;&gt;1),"要確認：曳船未登録・重複",IF(J24="未確認","要確認：未確認を含む","確認済"))))</f>
        <v/>
      </c>
    </row>
    <row r="25" spans="1:12" ht="24.95" customHeight="1" x14ac:dyDescent="0.2">
      <c r="A25" s="7"/>
      <c r="B25" s="7"/>
      <c r="C25" s="20"/>
      <c r="D25" s="20"/>
      <c r="E25" s="7"/>
      <c r="F25" s="7"/>
      <c r="G25" s="7"/>
      <c r="H25" s="7"/>
      <c r="I25" s="7"/>
      <c r="J25" s="7"/>
      <c r="K25" s="7"/>
      <c r="L25" s="10" t="str">
        <f>IF(A25="","",IF(OR(COUNTIF(Companies[会社名],A25)&lt;&gt;1,NOT(ISNUMBER(C25)),NOT(ISNUMBER(D25)),D25&lt;C25,F25="",I25="",J25=""),"要確認：会社・期間・所在・根拠",IF(AND(B25&lt;&gt;"",COUNTIF(Tugs[曳船名],B25)&lt;&gt;1),"要確認：曳船未登録・重複",IF(J25="未確認","要確認：未確認を含む","確認済"))))</f>
        <v/>
      </c>
    </row>
    <row r="26" spans="1:12" ht="24.95" customHeight="1" x14ac:dyDescent="0.2">
      <c r="A26" s="7"/>
      <c r="B26" s="7"/>
      <c r="C26" s="20"/>
      <c r="D26" s="20"/>
      <c r="E26" s="7"/>
      <c r="F26" s="7"/>
      <c r="G26" s="7"/>
      <c r="H26" s="7"/>
      <c r="I26" s="7"/>
      <c r="J26" s="7"/>
      <c r="K26" s="7"/>
      <c r="L26" s="10" t="str">
        <f>IF(A26="","",IF(OR(COUNTIF(Companies[会社名],A26)&lt;&gt;1,NOT(ISNUMBER(C26)),NOT(ISNUMBER(D26)),D26&lt;C26,F26="",I26="",J26=""),"要確認：会社・期間・所在・根拠",IF(AND(B26&lt;&gt;"",COUNTIF(Tugs[曳船名],B26)&lt;&gt;1),"要確認：曳船未登録・重複",IF(J26="未確認","要確認：未確認を含む","確認済"))))</f>
        <v/>
      </c>
    </row>
    <row r="27" spans="1:12" ht="24.95" customHeight="1" x14ac:dyDescent="0.2">
      <c r="A27" s="7"/>
      <c r="B27" s="7"/>
      <c r="C27" s="20"/>
      <c r="D27" s="20"/>
      <c r="E27" s="7"/>
      <c r="F27" s="7"/>
      <c r="G27" s="7"/>
      <c r="H27" s="7"/>
      <c r="I27" s="7"/>
      <c r="J27" s="7"/>
      <c r="K27" s="7"/>
      <c r="L27" s="10" t="str">
        <f>IF(A27="","",IF(OR(COUNTIF(Companies[会社名],A27)&lt;&gt;1,NOT(ISNUMBER(C27)),NOT(ISNUMBER(D27)),D27&lt;C27,F27="",I27="",J27=""),"要確認：会社・期間・所在・根拠",IF(AND(B27&lt;&gt;"",COUNTIF(Tugs[曳船名],B27)&lt;&gt;1),"要確認：曳船未登録・重複",IF(J27="未確認","要確認：未確認を含む","確認済"))))</f>
        <v/>
      </c>
    </row>
    <row r="28" spans="1:12" ht="24.95" customHeight="1" x14ac:dyDescent="0.2">
      <c r="A28" s="7"/>
      <c r="B28" s="7"/>
      <c r="C28" s="20"/>
      <c r="D28" s="20"/>
      <c r="E28" s="7"/>
      <c r="F28" s="7"/>
      <c r="G28" s="7"/>
      <c r="H28" s="7"/>
      <c r="I28" s="7"/>
      <c r="J28" s="7"/>
      <c r="K28" s="7"/>
      <c r="L28" s="10" t="str">
        <f>IF(A28="","",IF(OR(COUNTIF(Companies[会社名],A28)&lt;&gt;1,NOT(ISNUMBER(C28)),NOT(ISNUMBER(D28)),D28&lt;C28,F28="",I28="",J28=""),"要確認：会社・期間・所在・根拠",IF(AND(B28&lt;&gt;"",COUNTIF(Tugs[曳船名],B28)&lt;&gt;1),"要確認：曳船未登録・重複",IF(J28="未確認","要確認：未確認を含む","確認済"))))</f>
        <v/>
      </c>
    </row>
    <row r="29" spans="1:12" ht="24.95" customHeight="1" x14ac:dyDescent="0.2">
      <c r="A29" s="7"/>
      <c r="B29" s="7"/>
      <c r="C29" s="20"/>
      <c r="D29" s="20"/>
      <c r="E29" s="7"/>
      <c r="F29" s="7"/>
      <c r="G29" s="7"/>
      <c r="H29" s="7"/>
      <c r="I29" s="7"/>
      <c r="J29" s="7"/>
      <c r="K29" s="7"/>
      <c r="L29" s="10" t="str">
        <f>IF(A29="","",IF(OR(COUNTIF(Companies[会社名],A29)&lt;&gt;1,NOT(ISNUMBER(C29)),NOT(ISNUMBER(D29)),D29&lt;C29,F29="",I29="",J29=""),"要確認：会社・期間・所在・根拠",IF(AND(B29&lt;&gt;"",COUNTIF(Tugs[曳船名],B29)&lt;&gt;1),"要確認：曳船未登録・重複",IF(J29="未確認","要確認：未確認を含む","確認済"))))</f>
        <v/>
      </c>
    </row>
    <row r="30" spans="1:12" ht="24.95" customHeight="1" x14ac:dyDescent="0.2">
      <c r="A30" s="7"/>
      <c r="B30" s="7"/>
      <c r="C30" s="20"/>
      <c r="D30" s="20"/>
      <c r="E30" s="7"/>
      <c r="F30" s="7"/>
      <c r="G30" s="7"/>
      <c r="H30" s="7"/>
      <c r="I30" s="7"/>
      <c r="J30" s="7"/>
      <c r="K30" s="7"/>
      <c r="L30" s="10" t="str">
        <f>IF(A30="","",IF(OR(COUNTIF(Companies[会社名],A30)&lt;&gt;1,NOT(ISNUMBER(C30)),NOT(ISNUMBER(D30)),D30&lt;C30,F30="",I30="",J30=""),"要確認：会社・期間・所在・根拠",IF(AND(B30&lt;&gt;"",COUNTIF(Tugs[曳船名],B30)&lt;&gt;1),"要確認：曳船未登録・重複",IF(J30="未確認","要確認：未確認を含む","確認済"))))</f>
        <v/>
      </c>
    </row>
    <row r="31" spans="1:12" ht="24.95" customHeight="1" x14ac:dyDescent="0.2">
      <c r="A31" s="7"/>
      <c r="B31" s="7"/>
      <c r="C31" s="20"/>
      <c r="D31" s="20"/>
      <c r="E31" s="7"/>
      <c r="F31" s="7"/>
      <c r="G31" s="7"/>
      <c r="H31" s="7"/>
      <c r="I31" s="7"/>
      <c r="J31" s="7"/>
      <c r="K31" s="7"/>
      <c r="L31" s="10" t="str">
        <f>IF(A31="","",IF(OR(COUNTIF(Companies[会社名],A31)&lt;&gt;1,NOT(ISNUMBER(C31)),NOT(ISNUMBER(D31)),D31&lt;C31,F31="",I31="",J31=""),"要確認：会社・期間・所在・根拠",IF(AND(B31&lt;&gt;"",COUNTIF(Tugs[曳船名],B31)&lt;&gt;1),"要確認：曳船未登録・重複",IF(J31="未確認","要確認：未確認を含む","確認済"))))</f>
        <v/>
      </c>
    </row>
    <row r="32" spans="1:12" ht="24.95" customHeight="1" x14ac:dyDescent="0.2">
      <c r="A32" s="7"/>
      <c r="B32" s="7"/>
      <c r="C32" s="20"/>
      <c r="D32" s="20"/>
      <c r="E32" s="7"/>
      <c r="F32" s="7"/>
      <c r="G32" s="7"/>
      <c r="H32" s="7"/>
      <c r="I32" s="7"/>
      <c r="J32" s="7"/>
      <c r="K32" s="7"/>
      <c r="L32" s="10" t="str">
        <f>IF(A32="","",IF(OR(COUNTIF(Companies[会社名],A32)&lt;&gt;1,NOT(ISNUMBER(C32)),NOT(ISNUMBER(D32)),D32&lt;C32,F32="",I32="",J32=""),"要確認：会社・期間・所在・根拠",IF(AND(B32&lt;&gt;"",COUNTIF(Tugs[曳船名],B32)&lt;&gt;1),"要確認：曳船未登録・重複",IF(J32="未確認","要確認：未確認を含む","確認済"))))</f>
        <v/>
      </c>
    </row>
    <row r="33" spans="1:12" ht="24.95" customHeight="1" x14ac:dyDescent="0.2">
      <c r="A33" s="7"/>
      <c r="B33" s="7"/>
      <c r="C33" s="20"/>
      <c r="D33" s="20"/>
      <c r="E33" s="7"/>
      <c r="F33" s="7"/>
      <c r="G33" s="7"/>
      <c r="H33" s="7"/>
      <c r="I33" s="7"/>
      <c r="J33" s="7"/>
      <c r="K33" s="7"/>
      <c r="L33" s="10" t="str">
        <f>IF(A33="","",IF(OR(COUNTIF(Companies[会社名],A33)&lt;&gt;1,NOT(ISNUMBER(C33)),NOT(ISNUMBER(D33)),D33&lt;C33,F33="",I33="",J33=""),"要確認：会社・期間・所在・根拠",IF(AND(B33&lt;&gt;"",COUNTIF(Tugs[曳船名],B33)&lt;&gt;1),"要確認：曳船未登録・重複",IF(J33="未確認","要確認：未確認を含む","確認済"))))</f>
        <v/>
      </c>
    </row>
    <row r="34" spans="1:12" ht="24.95" customHeight="1" x14ac:dyDescent="0.2">
      <c r="A34" s="7"/>
      <c r="B34" s="7"/>
      <c r="C34" s="20"/>
      <c r="D34" s="20"/>
      <c r="E34" s="7"/>
      <c r="F34" s="7"/>
      <c r="G34" s="7"/>
      <c r="H34" s="7"/>
      <c r="I34" s="7"/>
      <c r="J34" s="7"/>
      <c r="K34" s="7"/>
      <c r="L34" s="10" t="str">
        <f>IF(A34="","",IF(OR(COUNTIF(Companies[会社名],A34)&lt;&gt;1,NOT(ISNUMBER(C34)),NOT(ISNUMBER(D34)),D34&lt;C34,F34="",I34="",J34=""),"要確認：会社・期間・所在・根拠",IF(AND(B34&lt;&gt;"",COUNTIF(Tugs[曳船名],B34)&lt;&gt;1),"要確認：曳船未登録・重複",IF(J34="未確認","要確認：未確認を含む","確認済"))))</f>
        <v/>
      </c>
    </row>
    <row r="35" spans="1:12" ht="24.95" customHeight="1" x14ac:dyDescent="0.2">
      <c r="A35" s="7"/>
      <c r="B35" s="7"/>
      <c r="C35" s="20"/>
      <c r="D35" s="20"/>
      <c r="E35" s="7"/>
      <c r="F35" s="7"/>
      <c r="G35" s="7"/>
      <c r="H35" s="7"/>
      <c r="I35" s="7"/>
      <c r="J35" s="7"/>
      <c r="K35" s="7"/>
      <c r="L35" s="10" t="str">
        <f>IF(A35="","",IF(OR(COUNTIF(Companies[会社名],A35)&lt;&gt;1,NOT(ISNUMBER(C35)),NOT(ISNUMBER(D35)),D35&lt;C35,F35="",I35="",J35=""),"要確認：会社・期間・所在・根拠",IF(AND(B35&lt;&gt;"",COUNTIF(Tugs[曳船名],B35)&lt;&gt;1),"要確認：曳船未登録・重複",IF(J35="未確認","要確認：未確認を含む","確認済"))))</f>
        <v/>
      </c>
    </row>
    <row r="36" spans="1:12" ht="24.95" customHeight="1" x14ac:dyDescent="0.2">
      <c r="A36" s="7"/>
      <c r="B36" s="7"/>
      <c r="C36" s="20"/>
      <c r="D36" s="20"/>
      <c r="E36" s="7"/>
      <c r="F36" s="7"/>
      <c r="G36" s="7"/>
      <c r="H36" s="7"/>
      <c r="I36" s="7"/>
      <c r="J36" s="7"/>
      <c r="K36" s="7"/>
      <c r="L36" s="10" t="str">
        <f>IF(A36="","",IF(OR(COUNTIF(Companies[会社名],A36)&lt;&gt;1,NOT(ISNUMBER(C36)),NOT(ISNUMBER(D36)),D36&lt;C36,F36="",I36="",J36=""),"要確認：会社・期間・所在・根拠",IF(AND(B36&lt;&gt;"",COUNTIF(Tugs[曳船名],B36)&lt;&gt;1),"要確認：曳船未登録・重複",IF(J36="未確認","要確認：未確認を含む","確認済"))))</f>
        <v/>
      </c>
    </row>
    <row r="37" spans="1:12" ht="24.95" customHeight="1" x14ac:dyDescent="0.2">
      <c r="A37" s="7"/>
      <c r="B37" s="7"/>
      <c r="C37" s="20"/>
      <c r="D37" s="20"/>
      <c r="E37" s="7"/>
      <c r="F37" s="7"/>
      <c r="G37" s="7"/>
      <c r="H37" s="7"/>
      <c r="I37" s="7"/>
      <c r="J37" s="7"/>
      <c r="K37" s="7"/>
      <c r="L37" s="10" t="str">
        <f>IF(A37="","",IF(OR(COUNTIF(Companies[会社名],A37)&lt;&gt;1,NOT(ISNUMBER(C37)),NOT(ISNUMBER(D37)),D37&lt;C37,F37="",I37="",J37=""),"要確認：会社・期間・所在・根拠",IF(AND(B37&lt;&gt;"",COUNTIF(Tugs[曳船名],B37)&lt;&gt;1),"要確認：曳船未登録・重複",IF(J37="未確認","要確認：未確認を含む","確認済"))))</f>
        <v/>
      </c>
    </row>
    <row r="38" spans="1:12" ht="24.95" customHeight="1" x14ac:dyDescent="0.2">
      <c r="A38" s="7"/>
      <c r="B38" s="7"/>
      <c r="C38" s="20"/>
      <c r="D38" s="20"/>
      <c r="E38" s="7"/>
      <c r="F38" s="7"/>
      <c r="G38" s="7"/>
      <c r="H38" s="7"/>
      <c r="I38" s="7"/>
      <c r="J38" s="7"/>
      <c r="K38" s="7"/>
      <c r="L38" s="10" t="str">
        <f>IF(A38="","",IF(OR(COUNTIF(Companies[会社名],A38)&lt;&gt;1,NOT(ISNUMBER(C38)),NOT(ISNUMBER(D38)),D38&lt;C38,F38="",I38="",J38=""),"要確認：会社・期間・所在・根拠",IF(AND(B38&lt;&gt;"",COUNTIF(Tugs[曳船名],B38)&lt;&gt;1),"要確認：曳船未登録・重複",IF(J38="未確認","要確認：未確認を含む","確認済"))))</f>
        <v/>
      </c>
    </row>
    <row r="39" spans="1:12" ht="24.95" customHeight="1" x14ac:dyDescent="0.2">
      <c r="A39" s="7"/>
      <c r="B39" s="7"/>
      <c r="C39" s="20"/>
      <c r="D39" s="20"/>
      <c r="E39" s="7"/>
      <c r="F39" s="7"/>
      <c r="G39" s="7"/>
      <c r="H39" s="7"/>
      <c r="I39" s="7"/>
      <c r="J39" s="7"/>
      <c r="K39" s="7"/>
      <c r="L39" s="10" t="str">
        <f>IF(A39="","",IF(OR(COUNTIF(Companies[会社名],A39)&lt;&gt;1,NOT(ISNUMBER(C39)),NOT(ISNUMBER(D39)),D39&lt;C39,F39="",I39="",J39=""),"要確認：会社・期間・所在・根拠",IF(AND(B39&lt;&gt;"",COUNTIF(Tugs[曳船名],B39)&lt;&gt;1),"要確認：曳船未登録・重複",IF(J39="未確認","要確認：未確認を含む","確認済"))))</f>
        <v/>
      </c>
    </row>
    <row r="40" spans="1:12" ht="24.95" customHeight="1" x14ac:dyDescent="0.2">
      <c r="A40" s="7"/>
      <c r="B40" s="7"/>
      <c r="C40" s="20"/>
      <c r="D40" s="20"/>
      <c r="E40" s="7"/>
      <c r="F40" s="7"/>
      <c r="G40" s="7"/>
      <c r="H40" s="7"/>
      <c r="I40" s="7"/>
      <c r="J40" s="7"/>
      <c r="K40" s="7"/>
      <c r="L40" s="10" t="str">
        <f>IF(A40="","",IF(OR(COUNTIF(Companies[会社名],A40)&lt;&gt;1,NOT(ISNUMBER(C40)),NOT(ISNUMBER(D40)),D40&lt;C40,F40="",I40="",J40=""),"要確認：会社・期間・所在・根拠",IF(AND(B40&lt;&gt;"",COUNTIF(Tugs[曳船名],B40)&lt;&gt;1),"要確認：曳船未登録・重複",IF(J40="未確認","要確認：未確認を含む","確認済"))))</f>
        <v/>
      </c>
    </row>
    <row r="41" spans="1:12" ht="24.95" customHeight="1" x14ac:dyDescent="0.2">
      <c r="A41" s="7"/>
      <c r="B41" s="7"/>
      <c r="C41" s="20"/>
      <c r="D41" s="20"/>
      <c r="E41" s="7"/>
      <c r="F41" s="7"/>
      <c r="G41" s="7"/>
      <c r="H41" s="7"/>
      <c r="I41" s="7"/>
      <c r="J41" s="7"/>
      <c r="K41" s="7"/>
      <c r="L41" s="10" t="str">
        <f>IF(A41="","",IF(OR(COUNTIF(Companies[会社名],A41)&lt;&gt;1,NOT(ISNUMBER(C41)),NOT(ISNUMBER(D41)),D41&lt;C41,F41="",I41="",J41=""),"要確認：会社・期間・所在・根拠",IF(AND(B41&lt;&gt;"",COUNTIF(Tugs[曳船名],B41)&lt;&gt;1),"要確認：曳船未登録・重複",IF(J41="未確認","要確認：未確認を含む","確認済"))))</f>
        <v/>
      </c>
    </row>
    <row r="42" spans="1:12" ht="24.95" customHeight="1" x14ac:dyDescent="0.2">
      <c r="A42" s="7"/>
      <c r="B42" s="7"/>
      <c r="C42" s="20"/>
      <c r="D42" s="20"/>
      <c r="E42" s="7"/>
      <c r="F42" s="7"/>
      <c r="G42" s="7"/>
      <c r="H42" s="7"/>
      <c r="I42" s="7"/>
      <c r="J42" s="7"/>
      <c r="K42" s="7"/>
      <c r="L42" s="10" t="str">
        <f>IF(A42="","",IF(OR(COUNTIF(Companies[会社名],A42)&lt;&gt;1,NOT(ISNUMBER(C42)),NOT(ISNUMBER(D42)),D42&lt;C42,F42="",I42="",J42=""),"要確認：会社・期間・所在・根拠",IF(AND(B42&lt;&gt;"",COUNTIF(Tugs[曳船名],B42)&lt;&gt;1),"要確認：曳船未登録・重複",IF(J42="未確認","要確認：未確認を含む","確認済"))))</f>
        <v/>
      </c>
    </row>
    <row r="43" spans="1:12" ht="24.95" customHeight="1" x14ac:dyDescent="0.2">
      <c r="A43" s="7"/>
      <c r="B43" s="7"/>
      <c r="C43" s="20"/>
      <c r="D43" s="20"/>
      <c r="E43" s="7"/>
      <c r="F43" s="7"/>
      <c r="G43" s="7"/>
      <c r="H43" s="7"/>
      <c r="I43" s="7"/>
      <c r="J43" s="7"/>
      <c r="K43" s="7"/>
      <c r="L43" s="10" t="str">
        <f>IF(A43="","",IF(OR(COUNTIF(Companies[会社名],A43)&lt;&gt;1,NOT(ISNUMBER(C43)),NOT(ISNUMBER(D43)),D43&lt;C43,F43="",I43="",J43=""),"要確認：会社・期間・所在・根拠",IF(AND(B43&lt;&gt;"",COUNTIF(Tugs[曳船名],B43)&lt;&gt;1),"要確認：曳船未登録・重複",IF(J43="未確認","要確認：未確認を含む","確認済"))))</f>
        <v/>
      </c>
    </row>
    <row r="44" spans="1:12" ht="24.95" customHeight="1" x14ac:dyDescent="0.2">
      <c r="A44" s="7"/>
      <c r="B44" s="7"/>
      <c r="C44" s="20"/>
      <c r="D44" s="20"/>
      <c r="E44" s="7"/>
      <c r="F44" s="7"/>
      <c r="G44" s="7"/>
      <c r="H44" s="7"/>
      <c r="I44" s="7"/>
      <c r="J44" s="7"/>
      <c r="K44" s="7"/>
      <c r="L44" s="10" t="str">
        <f>IF(A44="","",IF(OR(COUNTIF(Companies[会社名],A44)&lt;&gt;1,NOT(ISNUMBER(C44)),NOT(ISNUMBER(D44)),D44&lt;C44,F44="",I44="",J44=""),"要確認：会社・期間・所在・根拠",IF(AND(B44&lt;&gt;"",COUNTIF(Tugs[曳船名],B44)&lt;&gt;1),"要確認：曳船未登録・重複",IF(J44="未確認","要確認：未確認を含む","確認済"))))</f>
        <v/>
      </c>
    </row>
    <row r="45" spans="1:12" ht="24.95" customHeight="1" x14ac:dyDescent="0.2">
      <c r="A45" s="7"/>
      <c r="B45" s="7"/>
      <c r="C45" s="20"/>
      <c r="D45" s="20"/>
      <c r="E45" s="7"/>
      <c r="F45" s="7"/>
      <c r="G45" s="7"/>
      <c r="H45" s="7"/>
      <c r="I45" s="7"/>
      <c r="J45" s="7"/>
      <c r="K45" s="7"/>
      <c r="L45" s="10" t="str">
        <f>IF(A45="","",IF(OR(COUNTIF(Companies[会社名],A45)&lt;&gt;1,NOT(ISNUMBER(C45)),NOT(ISNUMBER(D45)),D45&lt;C45,F45="",I45="",J45=""),"要確認：会社・期間・所在・根拠",IF(AND(B45&lt;&gt;"",COUNTIF(Tugs[曳船名],B45)&lt;&gt;1),"要確認：曳船未登録・重複",IF(J45="未確認","要確認：未確認を含む","確認済"))))</f>
        <v/>
      </c>
    </row>
    <row r="46" spans="1:12" ht="24.95" customHeight="1" x14ac:dyDescent="0.2">
      <c r="A46" s="7"/>
      <c r="B46" s="7"/>
      <c r="C46" s="20"/>
      <c r="D46" s="20"/>
      <c r="E46" s="7"/>
      <c r="F46" s="7"/>
      <c r="G46" s="7"/>
      <c r="H46" s="7"/>
      <c r="I46" s="7"/>
      <c r="J46" s="7"/>
      <c r="K46" s="7"/>
      <c r="L46" s="10" t="str">
        <f>IF(A46="","",IF(OR(COUNTIF(Companies[会社名],A46)&lt;&gt;1,NOT(ISNUMBER(C46)),NOT(ISNUMBER(D46)),D46&lt;C46,F46="",I46="",J46=""),"要確認：会社・期間・所在・根拠",IF(AND(B46&lt;&gt;"",COUNTIF(Tugs[曳船名],B46)&lt;&gt;1),"要確認：曳船未登録・重複",IF(J46="未確認","要確認：未確認を含む","確認済"))))</f>
        <v/>
      </c>
    </row>
    <row r="47" spans="1:12" ht="24.95" customHeight="1" x14ac:dyDescent="0.2">
      <c r="A47" s="7"/>
      <c r="B47" s="7"/>
      <c r="C47" s="20"/>
      <c r="D47" s="20"/>
      <c r="E47" s="7"/>
      <c r="F47" s="7"/>
      <c r="G47" s="7"/>
      <c r="H47" s="7"/>
      <c r="I47" s="7"/>
      <c r="J47" s="7"/>
      <c r="K47" s="7"/>
      <c r="L47" s="10" t="str">
        <f>IF(A47="","",IF(OR(COUNTIF(Companies[会社名],A47)&lt;&gt;1,NOT(ISNUMBER(C47)),NOT(ISNUMBER(D47)),D47&lt;C47,F47="",I47="",J47=""),"要確認：会社・期間・所在・根拠",IF(AND(B47&lt;&gt;"",COUNTIF(Tugs[曳船名],B47)&lt;&gt;1),"要確認：曳船未登録・重複",IF(J47="未確認","要確認：未確認を含む","確認済"))))</f>
        <v/>
      </c>
    </row>
    <row r="48" spans="1:12" ht="24.95" customHeight="1" x14ac:dyDescent="0.2">
      <c r="A48" s="7"/>
      <c r="B48" s="7"/>
      <c r="C48" s="20"/>
      <c r="D48" s="20"/>
      <c r="E48" s="7"/>
      <c r="F48" s="7"/>
      <c r="G48" s="7"/>
      <c r="H48" s="7"/>
      <c r="I48" s="7"/>
      <c r="J48" s="7"/>
      <c r="K48" s="7"/>
      <c r="L48" s="10" t="str">
        <f>IF(A48="","",IF(OR(COUNTIF(Companies[会社名],A48)&lt;&gt;1,NOT(ISNUMBER(C48)),NOT(ISNUMBER(D48)),D48&lt;C48,F48="",I48="",J48=""),"要確認：会社・期間・所在・根拠",IF(AND(B48&lt;&gt;"",COUNTIF(Tugs[曳船名],B48)&lt;&gt;1),"要確認：曳船未登録・重複",IF(J48="未確認","要確認：未確認を含む","確認済"))))</f>
        <v/>
      </c>
    </row>
    <row r="49" spans="1:12" ht="24.95" customHeight="1" x14ac:dyDescent="0.2">
      <c r="A49" s="7"/>
      <c r="B49" s="7"/>
      <c r="C49" s="20"/>
      <c r="D49" s="20"/>
      <c r="E49" s="7"/>
      <c r="F49" s="7"/>
      <c r="G49" s="7"/>
      <c r="H49" s="7"/>
      <c r="I49" s="7"/>
      <c r="J49" s="7"/>
      <c r="K49" s="7"/>
      <c r="L49" s="10" t="str">
        <f>IF(A49="","",IF(OR(COUNTIF(Companies[会社名],A49)&lt;&gt;1,NOT(ISNUMBER(C49)),NOT(ISNUMBER(D49)),D49&lt;C49,F49="",I49="",J49=""),"要確認：会社・期間・所在・根拠",IF(AND(B49&lt;&gt;"",COUNTIF(Tugs[曳船名],B49)&lt;&gt;1),"要確認：曳船未登録・重複",IF(J49="未確認","要確認：未確認を含む","確認済"))))</f>
        <v/>
      </c>
    </row>
    <row r="50" spans="1:12" ht="24.95" customHeight="1" x14ac:dyDescent="0.2">
      <c r="A50" s="7"/>
      <c r="B50" s="7"/>
      <c r="C50" s="20"/>
      <c r="D50" s="20"/>
      <c r="E50" s="7"/>
      <c r="F50" s="7"/>
      <c r="G50" s="7"/>
      <c r="H50" s="7"/>
      <c r="I50" s="7"/>
      <c r="J50" s="7"/>
      <c r="K50" s="7"/>
      <c r="L50" s="10" t="str">
        <f>IF(A50="","",IF(OR(COUNTIF(Companies[会社名],A50)&lt;&gt;1,NOT(ISNUMBER(C50)),NOT(ISNUMBER(D50)),D50&lt;C50,F50="",I50="",J50=""),"要確認：会社・期間・所在・根拠",IF(AND(B50&lt;&gt;"",COUNTIF(Tugs[曳船名],B50)&lt;&gt;1),"要確認：曳船未登録・重複",IF(J50="未確認","要確認：未確認を含む","確認済"))))</f>
        <v/>
      </c>
    </row>
    <row r="51" spans="1:12" ht="24.95" customHeight="1" x14ac:dyDescent="0.2">
      <c r="A51" s="7"/>
      <c r="B51" s="7"/>
      <c r="C51" s="20"/>
      <c r="D51" s="20"/>
      <c r="E51" s="7"/>
      <c r="F51" s="7"/>
      <c r="G51" s="7"/>
      <c r="H51" s="7"/>
      <c r="I51" s="7"/>
      <c r="J51" s="7"/>
      <c r="K51" s="7"/>
      <c r="L51" s="10" t="str">
        <f>IF(A51="","",IF(OR(COUNTIF(Companies[会社名],A51)&lt;&gt;1,NOT(ISNUMBER(C51)),NOT(ISNUMBER(D51)),D51&lt;C51,F51="",I51="",J51=""),"要確認：会社・期間・所在・根拠",IF(AND(B51&lt;&gt;"",COUNTIF(Tugs[曳船名],B51)&lt;&gt;1),"要確認：曳船未登録・重複",IF(J51="未確認","要確認：未確認を含む","確認済"))))</f>
        <v/>
      </c>
    </row>
    <row r="52" spans="1:12" ht="24.95" customHeight="1" x14ac:dyDescent="0.2">
      <c r="A52" s="7"/>
      <c r="B52" s="7"/>
      <c r="C52" s="20"/>
      <c r="D52" s="20"/>
      <c r="E52" s="7"/>
      <c r="F52" s="7"/>
      <c r="G52" s="7"/>
      <c r="H52" s="7"/>
      <c r="I52" s="7"/>
      <c r="J52" s="7"/>
      <c r="K52" s="7"/>
      <c r="L52" s="10" t="str">
        <f>IF(A52="","",IF(OR(COUNTIF(Companies[会社名],A52)&lt;&gt;1,NOT(ISNUMBER(C52)),NOT(ISNUMBER(D52)),D52&lt;C52,F52="",I52="",J52=""),"要確認：会社・期間・所在・根拠",IF(AND(B52&lt;&gt;"",COUNTIF(Tugs[曳船名],B52)&lt;&gt;1),"要確認：曳船未登録・重複",IF(J52="未確認","要確認：未確認を含む","確認済"))))</f>
        <v/>
      </c>
    </row>
    <row r="53" spans="1:12" ht="24.95" customHeight="1" x14ac:dyDescent="0.2">
      <c r="A53" s="7"/>
      <c r="B53" s="7"/>
      <c r="C53" s="20"/>
      <c r="D53" s="20"/>
      <c r="E53" s="7"/>
      <c r="F53" s="7"/>
      <c r="G53" s="7"/>
      <c r="H53" s="7"/>
      <c r="I53" s="7"/>
      <c r="J53" s="7"/>
      <c r="K53" s="7"/>
      <c r="L53" s="10" t="str">
        <f>IF(A53="","",IF(OR(COUNTIF(Companies[会社名],A53)&lt;&gt;1,NOT(ISNUMBER(C53)),NOT(ISNUMBER(D53)),D53&lt;C53,F53="",I53="",J53=""),"要確認：会社・期間・所在・根拠",IF(AND(B53&lt;&gt;"",COUNTIF(Tugs[曳船名],B53)&lt;&gt;1),"要確認：曳船未登録・重複",IF(J53="未確認","要確認：未確認を含む","確認済"))))</f>
        <v/>
      </c>
    </row>
    <row r="54" spans="1:12" ht="24.95" customHeight="1" x14ac:dyDescent="0.2">
      <c r="A54" s="7"/>
      <c r="B54" s="7"/>
      <c r="C54" s="20"/>
      <c r="D54" s="20"/>
      <c r="E54" s="7"/>
      <c r="F54" s="7"/>
      <c r="G54" s="7"/>
      <c r="H54" s="7"/>
      <c r="I54" s="7"/>
      <c r="J54" s="7"/>
      <c r="K54" s="7"/>
      <c r="L54" s="10" t="str">
        <f>IF(A54="","",IF(OR(COUNTIF(Companies[会社名],A54)&lt;&gt;1,NOT(ISNUMBER(C54)),NOT(ISNUMBER(D54)),D54&lt;C54,F54="",I54="",J54=""),"要確認：会社・期間・所在・根拠",IF(AND(B54&lt;&gt;"",COUNTIF(Tugs[曳船名],B54)&lt;&gt;1),"要確認：曳船未登録・重複",IF(J54="未確認","要確認：未確認を含む","確認済"))))</f>
        <v/>
      </c>
    </row>
    <row r="55" spans="1:12" ht="24.95" customHeight="1" x14ac:dyDescent="0.2">
      <c r="A55" s="7"/>
      <c r="B55" s="7"/>
      <c r="C55" s="20"/>
      <c r="D55" s="20"/>
      <c r="E55" s="7"/>
      <c r="F55" s="7"/>
      <c r="G55" s="7"/>
      <c r="H55" s="7"/>
      <c r="I55" s="7"/>
      <c r="J55" s="7"/>
      <c r="K55" s="7"/>
      <c r="L55" s="10" t="str">
        <f>IF(A55="","",IF(OR(COUNTIF(Companies[会社名],A55)&lt;&gt;1,NOT(ISNUMBER(C55)),NOT(ISNUMBER(D55)),D55&lt;C55,F55="",I55="",J55=""),"要確認：会社・期間・所在・根拠",IF(AND(B55&lt;&gt;"",COUNTIF(Tugs[曳船名],B55)&lt;&gt;1),"要確認：曳船未登録・重複",IF(J55="未確認","要確認：未確認を含む","確認済"))))</f>
        <v/>
      </c>
    </row>
    <row r="56" spans="1:12" ht="24.95" customHeight="1" x14ac:dyDescent="0.2">
      <c r="A56" s="7"/>
      <c r="B56" s="7"/>
      <c r="C56" s="20"/>
      <c r="D56" s="20"/>
      <c r="E56" s="7"/>
      <c r="F56" s="7"/>
      <c r="G56" s="7"/>
      <c r="H56" s="7"/>
      <c r="I56" s="7"/>
      <c r="J56" s="7"/>
      <c r="K56" s="7"/>
      <c r="L56" s="10" t="str">
        <f>IF(A56="","",IF(OR(COUNTIF(Companies[会社名],A56)&lt;&gt;1,NOT(ISNUMBER(C56)),NOT(ISNUMBER(D56)),D56&lt;C56,F56="",I56="",J56=""),"要確認：会社・期間・所在・根拠",IF(AND(B56&lt;&gt;"",COUNTIF(Tugs[曳船名],B56)&lt;&gt;1),"要確認：曳船未登録・重複",IF(J56="未確認","要確認：未確認を含む","確認済"))))</f>
        <v/>
      </c>
    </row>
    <row r="57" spans="1:12" ht="24.95" customHeight="1" x14ac:dyDescent="0.2">
      <c r="A57" s="7"/>
      <c r="B57" s="7"/>
      <c r="C57" s="20"/>
      <c r="D57" s="20"/>
      <c r="E57" s="7"/>
      <c r="F57" s="7"/>
      <c r="G57" s="7"/>
      <c r="H57" s="7"/>
      <c r="I57" s="7"/>
      <c r="J57" s="7"/>
      <c r="K57" s="7"/>
      <c r="L57" s="10" t="str">
        <f>IF(A57="","",IF(OR(COUNTIF(Companies[会社名],A57)&lt;&gt;1,NOT(ISNUMBER(C57)),NOT(ISNUMBER(D57)),D57&lt;C57,F57="",I57="",J57=""),"要確認：会社・期間・所在・根拠",IF(AND(B57&lt;&gt;"",COUNTIF(Tugs[曳船名],B57)&lt;&gt;1),"要確認：曳船未登録・重複",IF(J57="未確認","要確認：未確認を含む","確認済"))))</f>
        <v/>
      </c>
    </row>
    <row r="58" spans="1:12" ht="24.95" customHeight="1" x14ac:dyDescent="0.2">
      <c r="A58" s="7"/>
      <c r="B58" s="7"/>
      <c r="C58" s="20"/>
      <c r="D58" s="20"/>
      <c r="E58" s="7"/>
      <c r="F58" s="7"/>
      <c r="G58" s="7"/>
      <c r="H58" s="7"/>
      <c r="I58" s="7"/>
      <c r="J58" s="7"/>
      <c r="K58" s="7"/>
      <c r="L58" s="10" t="str">
        <f>IF(A58="","",IF(OR(COUNTIF(Companies[会社名],A58)&lt;&gt;1,NOT(ISNUMBER(C58)),NOT(ISNUMBER(D58)),D58&lt;C58,F58="",I58="",J58=""),"要確認：会社・期間・所在・根拠",IF(AND(B58&lt;&gt;"",COUNTIF(Tugs[曳船名],B58)&lt;&gt;1),"要確認：曳船未登録・重複",IF(J58="未確認","要確認：未確認を含む","確認済"))))</f>
        <v/>
      </c>
    </row>
    <row r="59" spans="1:12" ht="24.95" customHeight="1" x14ac:dyDescent="0.2">
      <c r="A59" s="7"/>
      <c r="B59" s="7"/>
      <c r="C59" s="20"/>
      <c r="D59" s="20"/>
      <c r="E59" s="7"/>
      <c r="F59" s="7"/>
      <c r="G59" s="7"/>
      <c r="H59" s="7"/>
      <c r="I59" s="7"/>
      <c r="J59" s="7"/>
      <c r="K59" s="7"/>
      <c r="L59" s="10" t="str">
        <f>IF(A59="","",IF(OR(COUNTIF(Companies[会社名],A59)&lt;&gt;1,NOT(ISNUMBER(C59)),NOT(ISNUMBER(D59)),D59&lt;C59,F59="",I59="",J59=""),"要確認：会社・期間・所在・根拠",IF(AND(B59&lt;&gt;"",COUNTIF(Tugs[曳船名],B59)&lt;&gt;1),"要確認：曳船未登録・重複",IF(J59="未確認","要確認：未確認を含む","確認済"))))</f>
        <v/>
      </c>
    </row>
    <row r="60" spans="1:12" ht="24.95" customHeight="1" x14ac:dyDescent="0.2">
      <c r="A60" s="7"/>
      <c r="B60" s="7"/>
      <c r="C60" s="20"/>
      <c r="D60" s="20"/>
      <c r="E60" s="7"/>
      <c r="F60" s="7"/>
      <c r="G60" s="7"/>
      <c r="H60" s="7"/>
      <c r="I60" s="7"/>
      <c r="J60" s="7"/>
      <c r="K60" s="7"/>
      <c r="L60" s="10" t="str">
        <f>IF(A60="","",IF(OR(COUNTIF(Companies[会社名],A60)&lt;&gt;1,NOT(ISNUMBER(C60)),NOT(ISNUMBER(D60)),D60&lt;C60,F60="",I60="",J60=""),"要確認：会社・期間・所在・根拠",IF(AND(B60&lt;&gt;"",COUNTIF(Tugs[曳船名],B60)&lt;&gt;1),"要確認：曳船未登録・重複",IF(J60="未確認","要確認：未確認を含む","確認済"))))</f>
        <v/>
      </c>
    </row>
    <row r="61" spans="1:12" ht="24.95" customHeight="1" x14ac:dyDescent="0.2">
      <c r="A61" s="7"/>
      <c r="B61" s="7"/>
      <c r="C61" s="20"/>
      <c r="D61" s="20"/>
      <c r="E61" s="7"/>
      <c r="F61" s="7"/>
      <c r="G61" s="7"/>
      <c r="H61" s="7"/>
      <c r="I61" s="7"/>
      <c r="J61" s="7"/>
      <c r="K61" s="7"/>
      <c r="L61" s="10" t="str">
        <f>IF(A61="","",IF(OR(COUNTIF(Companies[会社名],A61)&lt;&gt;1,NOT(ISNUMBER(C61)),NOT(ISNUMBER(D61)),D61&lt;C61,F61="",I61="",J61=""),"要確認：会社・期間・所在・根拠",IF(AND(B61&lt;&gt;"",COUNTIF(Tugs[曳船名],B61)&lt;&gt;1),"要確認：曳船未登録・重複",IF(J61="未確認","要確認：未確認を含む","確認済"))))</f>
        <v/>
      </c>
    </row>
    <row r="62" spans="1:12" ht="24.95" customHeight="1" x14ac:dyDescent="0.2">
      <c r="A62" s="7"/>
      <c r="B62" s="7"/>
      <c r="C62" s="20"/>
      <c r="D62" s="20"/>
      <c r="E62" s="7"/>
      <c r="F62" s="7"/>
      <c r="G62" s="7"/>
      <c r="H62" s="7"/>
      <c r="I62" s="7"/>
      <c r="J62" s="7"/>
      <c r="K62" s="7"/>
      <c r="L62" s="10" t="str">
        <f>IF(A62="","",IF(OR(COUNTIF(Companies[会社名],A62)&lt;&gt;1,NOT(ISNUMBER(C62)),NOT(ISNUMBER(D62)),D62&lt;C62,F62="",I62="",J62=""),"要確認：会社・期間・所在・根拠",IF(AND(B62&lt;&gt;"",COUNTIF(Tugs[曳船名],B62)&lt;&gt;1),"要確認：曳船未登録・重複",IF(J62="未確認","要確認：未確認を含む","確認済"))))</f>
        <v/>
      </c>
    </row>
    <row r="63" spans="1:12" ht="24.95" customHeight="1" x14ac:dyDescent="0.2">
      <c r="A63" s="7"/>
      <c r="B63" s="7"/>
      <c r="C63" s="20"/>
      <c r="D63" s="20"/>
      <c r="E63" s="7"/>
      <c r="F63" s="7"/>
      <c r="G63" s="7"/>
      <c r="H63" s="7"/>
      <c r="I63" s="7"/>
      <c r="J63" s="7"/>
      <c r="K63" s="7"/>
      <c r="L63" s="10" t="str">
        <f>IF(A63="","",IF(OR(COUNTIF(Companies[会社名],A63)&lt;&gt;1,NOT(ISNUMBER(C63)),NOT(ISNUMBER(D63)),D63&lt;C63,F63="",I63="",J63=""),"要確認：会社・期間・所在・根拠",IF(AND(B63&lt;&gt;"",COUNTIF(Tugs[曳船名],B63)&lt;&gt;1),"要確認：曳船未登録・重複",IF(J63="未確認","要確認：未確認を含む","確認済"))))</f>
        <v/>
      </c>
    </row>
    <row r="64" spans="1:12" ht="24.95" customHeight="1" x14ac:dyDescent="0.2">
      <c r="A64" s="7"/>
      <c r="B64" s="7"/>
      <c r="C64" s="20"/>
      <c r="D64" s="20"/>
      <c r="E64" s="7"/>
      <c r="F64" s="7"/>
      <c r="G64" s="7"/>
      <c r="H64" s="7"/>
      <c r="I64" s="7"/>
      <c r="J64" s="7"/>
      <c r="K64" s="7"/>
      <c r="L64" s="10" t="str">
        <f>IF(A64="","",IF(OR(COUNTIF(Companies[会社名],A64)&lt;&gt;1,NOT(ISNUMBER(C64)),NOT(ISNUMBER(D64)),D64&lt;C64,F64="",I64="",J64=""),"要確認：会社・期間・所在・根拠",IF(AND(B64&lt;&gt;"",COUNTIF(Tugs[曳船名],B64)&lt;&gt;1),"要確認：曳船未登録・重複",IF(J64="未確認","要確認：未確認を含む","確認済"))))</f>
        <v/>
      </c>
    </row>
    <row r="65" spans="1:12" ht="24.95" customHeight="1" x14ac:dyDescent="0.2">
      <c r="A65" s="7"/>
      <c r="B65" s="7"/>
      <c r="C65" s="20"/>
      <c r="D65" s="20"/>
      <c r="E65" s="7"/>
      <c r="F65" s="7"/>
      <c r="G65" s="7"/>
      <c r="H65" s="7"/>
      <c r="I65" s="7"/>
      <c r="J65" s="7"/>
      <c r="K65" s="7"/>
      <c r="L65" s="10" t="str">
        <f>IF(A65="","",IF(OR(COUNTIF(Companies[会社名],A65)&lt;&gt;1,NOT(ISNUMBER(C65)),NOT(ISNUMBER(D65)),D65&lt;C65,F65="",I65="",J65=""),"要確認：会社・期間・所在・根拠",IF(AND(B65&lt;&gt;"",COUNTIF(Tugs[曳船名],B65)&lt;&gt;1),"要確認：曳船未登録・重複",IF(J65="未確認","要確認：未確認を含む","確認済"))))</f>
        <v/>
      </c>
    </row>
    <row r="66" spans="1:12" ht="24.95" customHeight="1" x14ac:dyDescent="0.2">
      <c r="A66" s="7"/>
      <c r="B66" s="7"/>
      <c r="C66" s="20"/>
      <c r="D66" s="20"/>
      <c r="E66" s="7"/>
      <c r="F66" s="7"/>
      <c r="G66" s="7"/>
      <c r="H66" s="7"/>
      <c r="I66" s="7"/>
      <c r="J66" s="7"/>
      <c r="K66" s="7"/>
      <c r="L66" s="10" t="str">
        <f>IF(A66="","",IF(OR(COUNTIF(Companies[会社名],A66)&lt;&gt;1,NOT(ISNUMBER(C66)),NOT(ISNUMBER(D66)),D66&lt;C66,F66="",I66="",J66=""),"要確認：会社・期間・所在・根拠",IF(AND(B66&lt;&gt;"",COUNTIF(Tugs[曳船名],B66)&lt;&gt;1),"要確認：曳船未登録・重複",IF(J66="未確認","要確認：未確認を含む","確認済"))))</f>
        <v/>
      </c>
    </row>
    <row r="67" spans="1:12" ht="24.95" customHeight="1" x14ac:dyDescent="0.2">
      <c r="A67" s="7"/>
      <c r="B67" s="7"/>
      <c r="C67" s="20"/>
      <c r="D67" s="20"/>
      <c r="E67" s="7"/>
      <c r="F67" s="7"/>
      <c r="G67" s="7"/>
      <c r="H67" s="7"/>
      <c r="I67" s="7"/>
      <c r="J67" s="7"/>
      <c r="K67" s="7"/>
      <c r="L67" s="10" t="str">
        <f>IF(A67="","",IF(OR(COUNTIF(Companies[会社名],A67)&lt;&gt;1,NOT(ISNUMBER(C67)),NOT(ISNUMBER(D67)),D67&lt;C67,F67="",I67="",J67=""),"要確認：会社・期間・所在・根拠",IF(AND(B67&lt;&gt;"",COUNTIF(Tugs[曳船名],B67)&lt;&gt;1),"要確認：曳船未登録・重複",IF(J67="未確認","要確認：未確認を含む","確認済"))))</f>
        <v/>
      </c>
    </row>
    <row r="68" spans="1:12" ht="24.95" customHeight="1" x14ac:dyDescent="0.2">
      <c r="A68" s="7"/>
      <c r="B68" s="7"/>
      <c r="C68" s="20"/>
      <c r="D68" s="20"/>
      <c r="E68" s="7"/>
      <c r="F68" s="7"/>
      <c r="G68" s="7"/>
      <c r="H68" s="7"/>
      <c r="I68" s="7"/>
      <c r="J68" s="7"/>
      <c r="K68" s="7"/>
      <c r="L68" s="10" t="str">
        <f>IF(A68="","",IF(OR(COUNTIF(Companies[会社名],A68)&lt;&gt;1,NOT(ISNUMBER(C68)),NOT(ISNUMBER(D68)),D68&lt;C68,F68="",I68="",J68=""),"要確認：会社・期間・所在・根拠",IF(AND(B68&lt;&gt;"",COUNTIF(Tugs[曳船名],B68)&lt;&gt;1),"要確認：曳船未登録・重複",IF(J68="未確認","要確認：未確認を含む","確認済"))))</f>
        <v/>
      </c>
    </row>
    <row r="69" spans="1:12" ht="24.95" customHeight="1" x14ac:dyDescent="0.2">
      <c r="A69" s="7"/>
      <c r="B69" s="7"/>
      <c r="C69" s="20"/>
      <c r="D69" s="20"/>
      <c r="E69" s="7"/>
      <c r="F69" s="7"/>
      <c r="G69" s="7"/>
      <c r="H69" s="7"/>
      <c r="I69" s="7"/>
      <c r="J69" s="7"/>
      <c r="K69" s="7"/>
      <c r="L69" s="10" t="str">
        <f>IF(A69="","",IF(OR(COUNTIF(Companies[会社名],A69)&lt;&gt;1,NOT(ISNUMBER(C69)),NOT(ISNUMBER(D69)),D69&lt;C69,F69="",I69="",J69=""),"要確認：会社・期間・所在・根拠",IF(AND(B69&lt;&gt;"",COUNTIF(Tugs[曳船名],B69)&lt;&gt;1),"要確認：曳船未登録・重複",IF(J69="未確認","要確認：未確認を含む","確認済"))))</f>
        <v/>
      </c>
    </row>
    <row r="70" spans="1:12" ht="24.95" customHeight="1" x14ac:dyDescent="0.2">
      <c r="A70" s="7"/>
      <c r="B70" s="7"/>
      <c r="C70" s="20"/>
      <c r="D70" s="20"/>
      <c r="E70" s="7"/>
      <c r="F70" s="7"/>
      <c r="G70" s="7"/>
      <c r="H70" s="7"/>
      <c r="I70" s="7"/>
      <c r="J70" s="7"/>
      <c r="K70" s="7"/>
      <c r="L70" s="10" t="str">
        <f>IF(A70="","",IF(OR(COUNTIF(Companies[会社名],A70)&lt;&gt;1,NOT(ISNUMBER(C70)),NOT(ISNUMBER(D70)),D70&lt;C70,F70="",I70="",J70=""),"要確認：会社・期間・所在・根拠",IF(AND(B70&lt;&gt;"",COUNTIF(Tugs[曳船名],B70)&lt;&gt;1),"要確認：曳船未登録・重複",IF(J70="未確認","要確認：未確認を含む","確認済"))))</f>
        <v/>
      </c>
    </row>
    <row r="71" spans="1:12" ht="24.95" customHeight="1" x14ac:dyDescent="0.2">
      <c r="A71" s="7"/>
      <c r="B71" s="7"/>
      <c r="C71" s="20"/>
      <c r="D71" s="20"/>
      <c r="E71" s="7"/>
      <c r="F71" s="7"/>
      <c r="G71" s="7"/>
      <c r="H71" s="7"/>
      <c r="I71" s="7"/>
      <c r="J71" s="7"/>
      <c r="K71" s="7"/>
      <c r="L71" s="10" t="str">
        <f>IF(A71="","",IF(OR(COUNTIF(Companies[会社名],A71)&lt;&gt;1,NOT(ISNUMBER(C71)),NOT(ISNUMBER(D71)),D71&lt;C71,F71="",I71="",J71=""),"要確認：会社・期間・所在・根拠",IF(AND(B71&lt;&gt;"",COUNTIF(Tugs[曳船名],B71)&lt;&gt;1),"要確認：曳船未登録・重複",IF(J71="未確認","要確認：未確認を含む","確認済"))))</f>
        <v/>
      </c>
    </row>
    <row r="72" spans="1:12" ht="24.95" customHeight="1" x14ac:dyDescent="0.2">
      <c r="A72" s="7"/>
      <c r="B72" s="7"/>
      <c r="C72" s="20"/>
      <c r="D72" s="20"/>
      <c r="E72" s="7"/>
      <c r="F72" s="7"/>
      <c r="G72" s="7"/>
      <c r="H72" s="7"/>
      <c r="I72" s="7"/>
      <c r="J72" s="7"/>
      <c r="K72" s="7"/>
      <c r="L72" s="10" t="str">
        <f>IF(A72="","",IF(OR(COUNTIF(Companies[会社名],A72)&lt;&gt;1,NOT(ISNUMBER(C72)),NOT(ISNUMBER(D72)),D72&lt;C72,F72="",I72="",J72=""),"要確認：会社・期間・所在・根拠",IF(AND(B72&lt;&gt;"",COUNTIF(Tugs[曳船名],B72)&lt;&gt;1),"要確認：曳船未登録・重複",IF(J72="未確認","要確認：未確認を含む","確認済"))))</f>
        <v/>
      </c>
    </row>
    <row r="73" spans="1:12" ht="24.95" customHeight="1" x14ac:dyDescent="0.2">
      <c r="A73" s="7"/>
      <c r="B73" s="7"/>
      <c r="C73" s="20"/>
      <c r="D73" s="20"/>
      <c r="E73" s="7"/>
      <c r="F73" s="7"/>
      <c r="G73" s="7"/>
      <c r="H73" s="7"/>
      <c r="I73" s="7"/>
      <c r="J73" s="7"/>
      <c r="K73" s="7"/>
      <c r="L73" s="10" t="str">
        <f>IF(A73="","",IF(OR(COUNTIF(Companies[会社名],A73)&lt;&gt;1,NOT(ISNUMBER(C73)),NOT(ISNUMBER(D73)),D73&lt;C73,F73="",I73="",J73=""),"要確認：会社・期間・所在・根拠",IF(AND(B73&lt;&gt;"",COUNTIF(Tugs[曳船名],B73)&lt;&gt;1),"要確認：曳船未登録・重複",IF(J73="未確認","要確認：未確認を含む","確認済"))))</f>
        <v/>
      </c>
    </row>
    <row r="74" spans="1:12" ht="24.95" customHeight="1" x14ac:dyDescent="0.2">
      <c r="A74" s="7"/>
      <c r="B74" s="7"/>
      <c r="C74" s="20"/>
      <c r="D74" s="20"/>
      <c r="E74" s="7"/>
      <c r="F74" s="7"/>
      <c r="G74" s="7"/>
      <c r="H74" s="7"/>
      <c r="I74" s="7"/>
      <c r="J74" s="7"/>
      <c r="K74" s="7"/>
      <c r="L74" s="10" t="str">
        <f>IF(A74="","",IF(OR(COUNTIF(Companies[会社名],A74)&lt;&gt;1,NOT(ISNUMBER(C74)),NOT(ISNUMBER(D74)),D74&lt;C74,F74="",I74="",J74=""),"要確認：会社・期間・所在・根拠",IF(AND(B74&lt;&gt;"",COUNTIF(Tugs[曳船名],B74)&lt;&gt;1),"要確認：曳船未登録・重複",IF(J74="未確認","要確認：未確認を含む","確認済"))))</f>
        <v/>
      </c>
    </row>
    <row r="75" spans="1:12" ht="24.95" customHeight="1" x14ac:dyDescent="0.2">
      <c r="A75" s="7"/>
      <c r="B75" s="7"/>
      <c r="C75" s="20"/>
      <c r="D75" s="20"/>
      <c r="E75" s="7"/>
      <c r="F75" s="7"/>
      <c r="G75" s="7"/>
      <c r="H75" s="7"/>
      <c r="I75" s="7"/>
      <c r="J75" s="7"/>
      <c r="K75" s="7"/>
      <c r="L75" s="10" t="str">
        <f>IF(A75="","",IF(OR(COUNTIF(Companies[会社名],A75)&lt;&gt;1,NOT(ISNUMBER(C75)),NOT(ISNUMBER(D75)),D75&lt;C75,F75="",I75="",J75=""),"要確認：会社・期間・所在・根拠",IF(AND(B75&lt;&gt;"",COUNTIF(Tugs[曳船名],B75)&lt;&gt;1),"要確認：曳船未登録・重複",IF(J75="未確認","要確認：未確認を含む","確認済"))))</f>
        <v/>
      </c>
    </row>
    <row r="76" spans="1:12" ht="24.95" customHeight="1" x14ac:dyDescent="0.2">
      <c r="A76" s="7"/>
      <c r="B76" s="7"/>
      <c r="C76" s="20"/>
      <c r="D76" s="20"/>
      <c r="E76" s="7"/>
      <c r="F76" s="7"/>
      <c r="G76" s="7"/>
      <c r="H76" s="7"/>
      <c r="I76" s="7"/>
      <c r="J76" s="7"/>
      <c r="K76" s="7"/>
      <c r="L76" s="10" t="str">
        <f>IF(A76="","",IF(OR(COUNTIF(Companies[会社名],A76)&lt;&gt;1,NOT(ISNUMBER(C76)),NOT(ISNUMBER(D76)),D76&lt;C76,F76="",I76="",J76=""),"要確認：会社・期間・所在・根拠",IF(AND(B76&lt;&gt;"",COUNTIF(Tugs[曳船名],B76)&lt;&gt;1),"要確認：曳船未登録・重複",IF(J76="未確認","要確認：未確認を含む","確認済"))))</f>
        <v/>
      </c>
    </row>
    <row r="77" spans="1:12" ht="24.95" customHeight="1" x14ac:dyDescent="0.2">
      <c r="A77" s="7"/>
      <c r="B77" s="7"/>
      <c r="C77" s="20"/>
      <c r="D77" s="20"/>
      <c r="E77" s="7"/>
      <c r="F77" s="7"/>
      <c r="G77" s="7"/>
      <c r="H77" s="7"/>
      <c r="I77" s="7"/>
      <c r="J77" s="7"/>
      <c r="K77" s="7"/>
      <c r="L77" s="10" t="str">
        <f>IF(A77="","",IF(OR(COUNTIF(Companies[会社名],A77)&lt;&gt;1,NOT(ISNUMBER(C77)),NOT(ISNUMBER(D77)),D77&lt;C77,F77="",I77="",J77=""),"要確認：会社・期間・所在・根拠",IF(AND(B77&lt;&gt;"",COUNTIF(Tugs[曳船名],B77)&lt;&gt;1),"要確認：曳船未登録・重複",IF(J77="未確認","要確認：未確認を含む","確認済"))))</f>
        <v/>
      </c>
    </row>
    <row r="78" spans="1:12" ht="24.95" customHeight="1" x14ac:dyDescent="0.2">
      <c r="A78" s="7"/>
      <c r="B78" s="7"/>
      <c r="C78" s="20"/>
      <c r="D78" s="20"/>
      <c r="E78" s="7"/>
      <c r="F78" s="7"/>
      <c r="G78" s="7"/>
      <c r="H78" s="7"/>
      <c r="I78" s="7"/>
      <c r="J78" s="7"/>
      <c r="K78" s="7"/>
      <c r="L78" s="10" t="str">
        <f>IF(A78="","",IF(OR(COUNTIF(Companies[会社名],A78)&lt;&gt;1,NOT(ISNUMBER(C78)),NOT(ISNUMBER(D78)),D78&lt;C78,F78="",I78="",J78=""),"要確認：会社・期間・所在・根拠",IF(AND(B78&lt;&gt;"",COUNTIF(Tugs[曳船名],B78)&lt;&gt;1),"要確認：曳船未登録・重複",IF(J78="未確認","要確認：未確認を含む","確認済"))))</f>
        <v/>
      </c>
    </row>
    <row r="79" spans="1:12" ht="24.95" customHeight="1" x14ac:dyDescent="0.2">
      <c r="A79" s="7"/>
      <c r="B79" s="7"/>
      <c r="C79" s="20"/>
      <c r="D79" s="20"/>
      <c r="E79" s="7"/>
      <c r="F79" s="7"/>
      <c r="G79" s="7"/>
      <c r="H79" s="7"/>
      <c r="I79" s="7"/>
      <c r="J79" s="7"/>
      <c r="K79" s="7"/>
      <c r="L79" s="10" t="str">
        <f>IF(A79="","",IF(OR(COUNTIF(Companies[会社名],A79)&lt;&gt;1,NOT(ISNUMBER(C79)),NOT(ISNUMBER(D79)),D79&lt;C79,F79="",I79="",J79=""),"要確認：会社・期間・所在・根拠",IF(AND(B79&lt;&gt;"",COUNTIF(Tugs[曳船名],B79)&lt;&gt;1),"要確認：曳船未登録・重複",IF(J79="未確認","要確認：未確認を含む","確認済"))))</f>
        <v/>
      </c>
    </row>
    <row r="80" spans="1:12" ht="24.95" customHeight="1" x14ac:dyDescent="0.2">
      <c r="A80" s="7"/>
      <c r="B80" s="7"/>
      <c r="C80" s="20"/>
      <c r="D80" s="20"/>
      <c r="E80" s="7"/>
      <c r="F80" s="7"/>
      <c r="G80" s="7"/>
      <c r="H80" s="7"/>
      <c r="I80" s="7"/>
      <c r="J80" s="7"/>
      <c r="K80" s="7"/>
      <c r="L80" s="10" t="str">
        <f>IF(A80="","",IF(OR(COUNTIF(Companies[会社名],A80)&lt;&gt;1,NOT(ISNUMBER(C80)),NOT(ISNUMBER(D80)),D80&lt;C80,F80="",I80="",J80=""),"要確認：会社・期間・所在・根拠",IF(AND(B80&lt;&gt;"",COUNTIF(Tugs[曳船名],B80)&lt;&gt;1),"要確認：曳船未登録・重複",IF(J80="未確認","要確認：未確認を含む","確認済"))))</f>
        <v/>
      </c>
    </row>
    <row r="81" spans="1:12" ht="24.95" customHeight="1" x14ac:dyDescent="0.2">
      <c r="A81" s="7"/>
      <c r="B81" s="7"/>
      <c r="C81" s="20"/>
      <c r="D81" s="20"/>
      <c r="E81" s="7"/>
      <c r="F81" s="7"/>
      <c r="G81" s="7"/>
      <c r="H81" s="7"/>
      <c r="I81" s="7"/>
      <c r="J81" s="7"/>
      <c r="K81" s="7"/>
      <c r="L81" s="10" t="str">
        <f>IF(A81="","",IF(OR(COUNTIF(Companies[会社名],A81)&lt;&gt;1,NOT(ISNUMBER(C81)),NOT(ISNUMBER(D81)),D81&lt;C81,F81="",I81="",J81=""),"要確認：会社・期間・所在・根拠",IF(AND(B81&lt;&gt;"",COUNTIF(Tugs[曳船名],B81)&lt;&gt;1),"要確認：曳船未登録・重複",IF(J81="未確認","要確認：未確認を含む","確認済"))))</f>
        <v/>
      </c>
    </row>
    <row r="82" spans="1:12" ht="24.95" customHeight="1" x14ac:dyDescent="0.2">
      <c r="A82" s="7"/>
      <c r="B82" s="7"/>
      <c r="C82" s="20"/>
      <c r="D82" s="20"/>
      <c r="E82" s="7"/>
      <c r="F82" s="7"/>
      <c r="G82" s="7"/>
      <c r="H82" s="7"/>
      <c r="I82" s="7"/>
      <c r="J82" s="7"/>
      <c r="K82" s="7"/>
      <c r="L82" s="10" t="str">
        <f>IF(A82="","",IF(OR(COUNTIF(Companies[会社名],A82)&lt;&gt;1,NOT(ISNUMBER(C82)),NOT(ISNUMBER(D82)),D82&lt;C82,F82="",I82="",J82=""),"要確認：会社・期間・所在・根拠",IF(AND(B82&lt;&gt;"",COUNTIF(Tugs[曳船名],B82)&lt;&gt;1),"要確認：曳船未登録・重複",IF(J82="未確認","要確認：未確認を含む","確認済"))))</f>
        <v/>
      </c>
    </row>
    <row r="83" spans="1:12" ht="24.95" customHeight="1" x14ac:dyDescent="0.2">
      <c r="A83" s="7"/>
      <c r="B83" s="7"/>
      <c r="C83" s="20"/>
      <c r="D83" s="20"/>
      <c r="E83" s="7"/>
      <c r="F83" s="7"/>
      <c r="G83" s="7"/>
      <c r="H83" s="7"/>
      <c r="I83" s="7"/>
      <c r="J83" s="7"/>
      <c r="K83" s="7"/>
      <c r="L83" s="10" t="str">
        <f>IF(A83="","",IF(OR(COUNTIF(Companies[会社名],A83)&lt;&gt;1,NOT(ISNUMBER(C83)),NOT(ISNUMBER(D83)),D83&lt;C83,F83="",I83="",J83=""),"要確認：会社・期間・所在・根拠",IF(AND(B83&lt;&gt;"",COUNTIF(Tugs[曳船名],B83)&lt;&gt;1),"要確認：曳船未登録・重複",IF(J83="未確認","要確認：未確認を含む","確認済"))))</f>
        <v/>
      </c>
    </row>
    <row r="84" spans="1:12" ht="24.95" customHeight="1" x14ac:dyDescent="0.2">
      <c r="A84" s="7"/>
      <c r="B84" s="7"/>
      <c r="C84" s="20"/>
      <c r="D84" s="20"/>
      <c r="E84" s="7"/>
      <c r="F84" s="7"/>
      <c r="G84" s="7"/>
      <c r="H84" s="7"/>
      <c r="I84" s="7"/>
      <c r="J84" s="7"/>
      <c r="K84" s="7"/>
      <c r="L84" s="10" t="str">
        <f>IF(A84="","",IF(OR(COUNTIF(Companies[会社名],A84)&lt;&gt;1,NOT(ISNUMBER(C84)),NOT(ISNUMBER(D84)),D84&lt;C84,F84="",I84="",J84=""),"要確認：会社・期間・所在・根拠",IF(AND(B84&lt;&gt;"",COUNTIF(Tugs[曳船名],B84)&lt;&gt;1),"要確認：曳船未登録・重複",IF(J84="未確認","要確認：未確認を含む","確認済"))))</f>
        <v/>
      </c>
    </row>
    <row r="85" spans="1:12" ht="24.95" customHeight="1" x14ac:dyDescent="0.2">
      <c r="A85" s="7"/>
      <c r="B85" s="7"/>
      <c r="C85" s="20"/>
      <c r="D85" s="20"/>
      <c r="E85" s="7"/>
      <c r="F85" s="7"/>
      <c r="G85" s="7"/>
      <c r="H85" s="7"/>
      <c r="I85" s="7"/>
      <c r="J85" s="7"/>
      <c r="K85" s="7"/>
      <c r="L85" s="10" t="str">
        <f>IF(A85="","",IF(OR(COUNTIF(Companies[会社名],A85)&lt;&gt;1,NOT(ISNUMBER(C85)),NOT(ISNUMBER(D85)),D85&lt;C85,F85="",I85="",J85=""),"要確認：会社・期間・所在・根拠",IF(AND(B85&lt;&gt;"",COUNTIF(Tugs[曳船名],B85)&lt;&gt;1),"要確認：曳船未登録・重複",IF(J85="未確認","要確認：未確認を含む","確認済"))))</f>
        <v/>
      </c>
    </row>
    <row r="86" spans="1:12" ht="24.95" customHeight="1" x14ac:dyDescent="0.2">
      <c r="A86" s="7"/>
      <c r="B86" s="7"/>
      <c r="C86" s="20"/>
      <c r="D86" s="20"/>
      <c r="E86" s="7"/>
      <c r="F86" s="7"/>
      <c r="G86" s="7"/>
      <c r="H86" s="7"/>
      <c r="I86" s="7"/>
      <c r="J86" s="7"/>
      <c r="K86" s="7"/>
      <c r="L86" s="10" t="str">
        <f>IF(A86="","",IF(OR(COUNTIF(Companies[会社名],A86)&lt;&gt;1,NOT(ISNUMBER(C86)),NOT(ISNUMBER(D86)),D86&lt;C86,F86="",I86="",J86=""),"要確認：会社・期間・所在・根拠",IF(AND(B86&lt;&gt;"",COUNTIF(Tugs[曳船名],B86)&lt;&gt;1),"要確認：曳船未登録・重複",IF(J86="未確認","要確認：未確認を含む","確認済"))))</f>
        <v/>
      </c>
    </row>
    <row r="87" spans="1:12" ht="24.95" customHeight="1" x14ac:dyDescent="0.2">
      <c r="A87" s="7"/>
      <c r="B87" s="7"/>
      <c r="C87" s="20"/>
      <c r="D87" s="20"/>
      <c r="E87" s="7"/>
      <c r="F87" s="7"/>
      <c r="G87" s="7"/>
      <c r="H87" s="7"/>
      <c r="I87" s="7"/>
      <c r="J87" s="7"/>
      <c r="K87" s="7"/>
      <c r="L87" s="10" t="str">
        <f>IF(A87="","",IF(OR(COUNTIF(Companies[会社名],A87)&lt;&gt;1,NOT(ISNUMBER(C87)),NOT(ISNUMBER(D87)),D87&lt;C87,F87="",I87="",J87=""),"要確認：会社・期間・所在・根拠",IF(AND(B87&lt;&gt;"",COUNTIF(Tugs[曳船名],B87)&lt;&gt;1),"要確認：曳船未登録・重複",IF(J87="未確認","要確認：未確認を含む","確認済"))))</f>
        <v/>
      </c>
    </row>
    <row r="88" spans="1:12" ht="24.95" customHeight="1" x14ac:dyDescent="0.2">
      <c r="A88" s="7"/>
      <c r="B88" s="7"/>
      <c r="C88" s="20"/>
      <c r="D88" s="20"/>
      <c r="E88" s="7"/>
      <c r="F88" s="7"/>
      <c r="G88" s="7"/>
      <c r="H88" s="7"/>
      <c r="I88" s="7"/>
      <c r="J88" s="7"/>
      <c r="K88" s="7"/>
      <c r="L88" s="10" t="str">
        <f>IF(A88="","",IF(OR(COUNTIF(Companies[会社名],A88)&lt;&gt;1,NOT(ISNUMBER(C88)),NOT(ISNUMBER(D88)),D88&lt;C88,F88="",I88="",J88=""),"要確認：会社・期間・所在・根拠",IF(AND(B88&lt;&gt;"",COUNTIF(Tugs[曳船名],B88)&lt;&gt;1),"要確認：曳船未登録・重複",IF(J88="未確認","要確認：未確認を含む","確認済"))))</f>
        <v/>
      </c>
    </row>
    <row r="89" spans="1:12" ht="24.95" customHeight="1" x14ac:dyDescent="0.2">
      <c r="A89" s="7"/>
      <c r="B89" s="7"/>
      <c r="C89" s="20"/>
      <c r="D89" s="20"/>
      <c r="E89" s="7"/>
      <c r="F89" s="7"/>
      <c r="G89" s="7"/>
      <c r="H89" s="7"/>
      <c r="I89" s="7"/>
      <c r="J89" s="7"/>
      <c r="K89" s="7"/>
      <c r="L89" s="10" t="str">
        <f>IF(A89="","",IF(OR(COUNTIF(Companies[会社名],A89)&lt;&gt;1,NOT(ISNUMBER(C89)),NOT(ISNUMBER(D89)),D89&lt;C89,F89="",I89="",J89=""),"要確認：会社・期間・所在・根拠",IF(AND(B89&lt;&gt;"",COUNTIF(Tugs[曳船名],B89)&lt;&gt;1),"要確認：曳船未登録・重複",IF(J89="未確認","要確認：未確認を含む","確認済"))))</f>
        <v/>
      </c>
    </row>
    <row r="90" spans="1:12" ht="24.95" customHeight="1" x14ac:dyDescent="0.2">
      <c r="A90" s="7"/>
      <c r="B90" s="7"/>
      <c r="C90" s="20"/>
      <c r="D90" s="20"/>
      <c r="E90" s="7"/>
      <c r="F90" s="7"/>
      <c r="G90" s="7"/>
      <c r="H90" s="7"/>
      <c r="I90" s="7"/>
      <c r="J90" s="7"/>
      <c r="K90" s="7"/>
      <c r="L90" s="10" t="str">
        <f>IF(A90="","",IF(OR(COUNTIF(Companies[会社名],A90)&lt;&gt;1,NOT(ISNUMBER(C90)),NOT(ISNUMBER(D90)),D90&lt;C90,F90="",I90="",J90=""),"要確認：会社・期間・所在・根拠",IF(AND(B90&lt;&gt;"",COUNTIF(Tugs[曳船名],B90)&lt;&gt;1),"要確認：曳船未登録・重複",IF(J90="未確認","要確認：未確認を含む","確認済"))))</f>
        <v/>
      </c>
    </row>
    <row r="91" spans="1:12" ht="24.95" customHeight="1" x14ac:dyDescent="0.2">
      <c r="A91" s="7"/>
      <c r="B91" s="7"/>
      <c r="C91" s="20"/>
      <c r="D91" s="20"/>
      <c r="E91" s="7"/>
      <c r="F91" s="7"/>
      <c r="G91" s="7"/>
      <c r="H91" s="7"/>
      <c r="I91" s="7"/>
      <c r="J91" s="7"/>
      <c r="K91" s="7"/>
      <c r="L91" s="10" t="str">
        <f>IF(A91="","",IF(OR(COUNTIF(Companies[会社名],A91)&lt;&gt;1,NOT(ISNUMBER(C91)),NOT(ISNUMBER(D91)),D91&lt;C91,F91="",I91="",J91=""),"要確認：会社・期間・所在・根拠",IF(AND(B91&lt;&gt;"",COUNTIF(Tugs[曳船名],B91)&lt;&gt;1),"要確認：曳船未登録・重複",IF(J91="未確認","要確認：未確認を含む","確認済"))))</f>
        <v/>
      </c>
    </row>
    <row r="92" spans="1:12" ht="24.95" customHeight="1" x14ac:dyDescent="0.2">
      <c r="A92" s="7"/>
      <c r="B92" s="7"/>
      <c r="C92" s="20"/>
      <c r="D92" s="20"/>
      <c r="E92" s="7"/>
      <c r="F92" s="7"/>
      <c r="G92" s="7"/>
      <c r="H92" s="7"/>
      <c r="I92" s="7"/>
      <c r="J92" s="7"/>
      <c r="K92" s="7"/>
      <c r="L92" s="10" t="str">
        <f>IF(A92="","",IF(OR(COUNTIF(Companies[会社名],A92)&lt;&gt;1,NOT(ISNUMBER(C92)),NOT(ISNUMBER(D92)),D92&lt;C92,F92="",I92="",J92=""),"要確認：会社・期間・所在・根拠",IF(AND(B92&lt;&gt;"",COUNTIF(Tugs[曳船名],B92)&lt;&gt;1),"要確認：曳船未登録・重複",IF(J92="未確認","要確認：未確認を含む","確認済"))))</f>
        <v/>
      </c>
    </row>
    <row r="93" spans="1:12" ht="24.95" customHeight="1" x14ac:dyDescent="0.2">
      <c r="A93" s="7"/>
      <c r="B93" s="7"/>
      <c r="C93" s="20"/>
      <c r="D93" s="20"/>
      <c r="E93" s="7"/>
      <c r="F93" s="7"/>
      <c r="G93" s="7"/>
      <c r="H93" s="7"/>
      <c r="I93" s="7"/>
      <c r="J93" s="7"/>
      <c r="K93" s="7"/>
      <c r="L93" s="10" t="str">
        <f>IF(A93="","",IF(OR(COUNTIF(Companies[会社名],A93)&lt;&gt;1,NOT(ISNUMBER(C93)),NOT(ISNUMBER(D93)),D93&lt;C93,F93="",I93="",J93=""),"要確認：会社・期間・所在・根拠",IF(AND(B93&lt;&gt;"",COUNTIF(Tugs[曳船名],B93)&lt;&gt;1),"要確認：曳船未登録・重複",IF(J93="未確認","要確認：未確認を含む","確認済"))))</f>
        <v/>
      </c>
    </row>
    <row r="94" spans="1:12" ht="24.95" customHeight="1" x14ac:dyDescent="0.2">
      <c r="A94" s="7"/>
      <c r="B94" s="7"/>
      <c r="C94" s="20"/>
      <c r="D94" s="20"/>
      <c r="E94" s="7"/>
      <c r="F94" s="7"/>
      <c r="G94" s="7"/>
      <c r="H94" s="7"/>
      <c r="I94" s="7"/>
      <c r="J94" s="7"/>
      <c r="K94" s="7"/>
      <c r="L94" s="10" t="str">
        <f>IF(A94="","",IF(OR(COUNTIF(Companies[会社名],A94)&lt;&gt;1,NOT(ISNUMBER(C94)),NOT(ISNUMBER(D94)),D94&lt;C94,F94="",I94="",J94=""),"要確認：会社・期間・所在・根拠",IF(AND(B94&lt;&gt;"",COUNTIF(Tugs[曳船名],B94)&lt;&gt;1),"要確認：曳船未登録・重複",IF(J94="未確認","要確認：未確認を含む","確認済"))))</f>
        <v/>
      </c>
    </row>
    <row r="95" spans="1:12" ht="24.95" customHeight="1" x14ac:dyDescent="0.2">
      <c r="A95" s="7"/>
      <c r="B95" s="7"/>
      <c r="C95" s="20"/>
      <c r="D95" s="20"/>
      <c r="E95" s="7"/>
      <c r="F95" s="7"/>
      <c r="G95" s="7"/>
      <c r="H95" s="7"/>
      <c r="I95" s="7"/>
      <c r="J95" s="7"/>
      <c r="K95" s="7"/>
      <c r="L95" s="10" t="str">
        <f>IF(A95="","",IF(OR(COUNTIF(Companies[会社名],A95)&lt;&gt;1,NOT(ISNUMBER(C95)),NOT(ISNUMBER(D95)),D95&lt;C95,F95="",I95="",J95=""),"要確認：会社・期間・所在・根拠",IF(AND(B95&lt;&gt;"",COUNTIF(Tugs[曳船名],B95)&lt;&gt;1),"要確認：曳船未登録・重複",IF(J95="未確認","要確認：未確認を含む","確認済"))))</f>
        <v/>
      </c>
    </row>
    <row r="96" spans="1:12" ht="24.95" customHeight="1" x14ac:dyDescent="0.2">
      <c r="A96" s="7"/>
      <c r="B96" s="7"/>
      <c r="C96" s="20"/>
      <c r="D96" s="20"/>
      <c r="E96" s="7"/>
      <c r="F96" s="7"/>
      <c r="G96" s="7"/>
      <c r="H96" s="7"/>
      <c r="I96" s="7"/>
      <c r="J96" s="7"/>
      <c r="K96" s="7"/>
      <c r="L96" s="10" t="str">
        <f>IF(A96="","",IF(OR(COUNTIF(Companies[会社名],A96)&lt;&gt;1,NOT(ISNUMBER(C96)),NOT(ISNUMBER(D96)),D96&lt;C96,F96="",I96="",J96=""),"要確認：会社・期間・所在・根拠",IF(AND(B96&lt;&gt;"",COUNTIF(Tugs[曳船名],B96)&lt;&gt;1),"要確認：曳船未登録・重複",IF(J96="未確認","要確認：未確認を含む","確認済"))))</f>
        <v/>
      </c>
    </row>
    <row r="97" spans="1:12" ht="24.95" customHeight="1" x14ac:dyDescent="0.2">
      <c r="A97" s="7"/>
      <c r="B97" s="7"/>
      <c r="C97" s="20"/>
      <c r="D97" s="20"/>
      <c r="E97" s="7"/>
      <c r="F97" s="7"/>
      <c r="G97" s="7"/>
      <c r="H97" s="7"/>
      <c r="I97" s="7"/>
      <c r="J97" s="7"/>
      <c r="K97" s="7"/>
      <c r="L97" s="10" t="str">
        <f>IF(A97="","",IF(OR(COUNTIF(Companies[会社名],A97)&lt;&gt;1,NOT(ISNUMBER(C97)),NOT(ISNUMBER(D97)),D97&lt;C97,F97="",I97="",J97=""),"要確認：会社・期間・所在・根拠",IF(AND(B97&lt;&gt;"",COUNTIF(Tugs[曳船名],B97)&lt;&gt;1),"要確認：曳船未登録・重複",IF(J97="未確認","要確認：未確認を含む","確認済"))))</f>
        <v/>
      </c>
    </row>
    <row r="98" spans="1:12" ht="24.95" customHeight="1" x14ac:dyDescent="0.2">
      <c r="A98" s="7"/>
      <c r="B98" s="7"/>
      <c r="C98" s="20"/>
      <c r="D98" s="20"/>
      <c r="E98" s="7"/>
      <c r="F98" s="7"/>
      <c r="G98" s="7"/>
      <c r="H98" s="7"/>
      <c r="I98" s="7"/>
      <c r="J98" s="7"/>
      <c r="K98" s="7"/>
      <c r="L98" s="10" t="str">
        <f>IF(A98="","",IF(OR(COUNTIF(Companies[会社名],A98)&lt;&gt;1,NOT(ISNUMBER(C98)),NOT(ISNUMBER(D98)),D98&lt;C98,F98="",I98="",J98=""),"要確認：会社・期間・所在・根拠",IF(AND(B98&lt;&gt;"",COUNTIF(Tugs[曳船名],B98)&lt;&gt;1),"要確認：曳船未登録・重複",IF(J98="未確認","要確認：未確認を含む","確認済"))))</f>
        <v/>
      </c>
    </row>
    <row r="99" spans="1:12" ht="24.95" customHeight="1" x14ac:dyDescent="0.2">
      <c r="A99" s="7"/>
      <c r="B99" s="7"/>
      <c r="C99" s="20"/>
      <c r="D99" s="20"/>
      <c r="E99" s="7"/>
      <c r="F99" s="7"/>
      <c r="G99" s="7"/>
      <c r="H99" s="7"/>
      <c r="I99" s="7"/>
      <c r="J99" s="7"/>
      <c r="K99" s="7"/>
      <c r="L99" s="10" t="str">
        <f>IF(A99="","",IF(OR(COUNTIF(Companies[会社名],A99)&lt;&gt;1,NOT(ISNUMBER(C99)),NOT(ISNUMBER(D99)),D99&lt;C99,F99="",I99="",J99=""),"要確認：会社・期間・所在・根拠",IF(AND(B99&lt;&gt;"",COUNTIF(Tugs[曳船名],B99)&lt;&gt;1),"要確認：曳船未登録・重複",IF(J99="未確認","要確認：未確認を含む","確認済"))))</f>
        <v/>
      </c>
    </row>
    <row r="100" spans="1:12" ht="24.95" customHeight="1" x14ac:dyDescent="0.2">
      <c r="A100" s="7"/>
      <c r="B100" s="7"/>
      <c r="C100" s="20"/>
      <c r="D100" s="20"/>
      <c r="E100" s="7"/>
      <c r="F100" s="7"/>
      <c r="G100" s="7"/>
      <c r="H100" s="7"/>
      <c r="I100" s="7"/>
      <c r="J100" s="7"/>
      <c r="K100" s="7"/>
      <c r="L100" s="10" t="str">
        <f>IF(A100="","",IF(OR(COUNTIF(Companies[会社名],A100)&lt;&gt;1,NOT(ISNUMBER(C100)),NOT(ISNUMBER(D100)),D100&lt;C100,F100="",I100="",J100=""),"要確認：会社・期間・所在・根拠",IF(AND(B100&lt;&gt;"",COUNTIF(Tugs[曳船名],B100)&lt;&gt;1),"要確認：曳船未登録・重複",IF(J100="未確認","要確認：未確認を含む","確認済"))))</f>
        <v/>
      </c>
    </row>
    <row r="101" spans="1:12" ht="24.95" customHeight="1" x14ac:dyDescent="0.2">
      <c r="A101" s="7"/>
      <c r="B101" s="7"/>
      <c r="C101" s="20"/>
      <c r="D101" s="20"/>
      <c r="E101" s="7"/>
      <c r="F101" s="7"/>
      <c r="G101" s="7"/>
      <c r="H101" s="7"/>
      <c r="I101" s="7"/>
      <c r="J101" s="7"/>
      <c r="K101" s="7"/>
      <c r="L101" s="10" t="str">
        <f>IF(A101="","",IF(OR(COUNTIF(Companies[会社名],A101)&lt;&gt;1,NOT(ISNUMBER(C101)),NOT(ISNUMBER(D101)),D101&lt;C101,F101="",I101="",J101=""),"要確認：会社・期間・所在・根拠",IF(AND(B101&lt;&gt;"",COUNTIF(Tugs[曳船名],B101)&lt;&gt;1),"要確認：曳船未登録・重複",IF(J101="未確認","要確認：未確認を含む","確認済"))))</f>
        <v/>
      </c>
    </row>
    <row r="102" spans="1:12" ht="24.95" customHeight="1" x14ac:dyDescent="0.2">
      <c r="A102" s="7"/>
      <c r="B102" s="7"/>
      <c r="C102" s="20"/>
      <c r="D102" s="20"/>
      <c r="E102" s="7"/>
      <c r="F102" s="7"/>
      <c r="G102" s="7"/>
      <c r="H102" s="7"/>
      <c r="I102" s="7"/>
      <c r="J102" s="7"/>
      <c r="K102" s="7"/>
      <c r="L102" s="10" t="str">
        <f>IF(A102="","",IF(OR(COUNTIF(Companies[会社名],A102)&lt;&gt;1,NOT(ISNUMBER(C102)),NOT(ISNUMBER(D102)),D102&lt;C102,F102="",I102="",J102=""),"要確認：会社・期間・所在・根拠",IF(AND(B102&lt;&gt;"",COUNTIF(Tugs[曳船名],B102)&lt;&gt;1),"要確認：曳船未登録・重複",IF(J102="未確認","要確認：未確認を含む","確認済"))))</f>
        <v/>
      </c>
    </row>
    <row r="103" spans="1:12" ht="24.95" customHeight="1" x14ac:dyDescent="0.2">
      <c r="A103" s="7"/>
      <c r="B103" s="7"/>
      <c r="C103" s="20"/>
      <c r="D103" s="20"/>
      <c r="E103" s="7"/>
      <c r="F103" s="7"/>
      <c r="G103" s="7"/>
      <c r="H103" s="7"/>
      <c r="I103" s="7"/>
      <c r="J103" s="7"/>
      <c r="K103" s="7"/>
      <c r="L103" s="10" t="str">
        <f>IF(A103="","",IF(OR(COUNTIF(Companies[会社名],A103)&lt;&gt;1,NOT(ISNUMBER(C103)),NOT(ISNUMBER(D103)),D103&lt;C103,F103="",I103="",J103=""),"要確認：会社・期間・所在・根拠",IF(AND(B103&lt;&gt;"",COUNTIF(Tugs[曳船名],B103)&lt;&gt;1),"要確認：曳船未登録・重複",IF(J103="未確認","要確認：未確認を含む","確認済"))))</f>
        <v/>
      </c>
    </row>
    <row r="104" spans="1:12" ht="24.95" customHeight="1" x14ac:dyDescent="0.2">
      <c r="A104" s="7"/>
      <c r="B104" s="7"/>
      <c r="C104" s="20"/>
      <c r="D104" s="20"/>
      <c r="E104" s="7"/>
      <c r="F104" s="7"/>
      <c r="G104" s="7"/>
      <c r="H104" s="7"/>
      <c r="I104" s="7"/>
      <c r="J104" s="7"/>
      <c r="K104" s="7"/>
      <c r="L104" s="10" t="str">
        <f>IF(A104="","",IF(OR(COUNTIF(Companies[会社名],A104)&lt;&gt;1,NOT(ISNUMBER(C104)),NOT(ISNUMBER(D104)),D104&lt;C104,F104="",I104="",J104=""),"要確認：会社・期間・所在・根拠",IF(AND(B104&lt;&gt;"",COUNTIF(Tugs[曳船名],B104)&lt;&gt;1),"要確認：曳船未登録・重複",IF(J104="未確認","要確認：未確認を含む","確認済"))))</f>
        <v/>
      </c>
    </row>
    <row r="105" spans="1:12" ht="24.95" customHeight="1" x14ac:dyDescent="0.2">
      <c r="A105" s="7"/>
      <c r="B105" s="7"/>
      <c r="C105" s="20"/>
      <c r="D105" s="20"/>
      <c r="E105" s="7"/>
      <c r="F105" s="7"/>
      <c r="G105" s="7"/>
      <c r="H105" s="7"/>
      <c r="I105" s="7"/>
      <c r="J105" s="7"/>
      <c r="K105" s="7"/>
      <c r="L105" s="10" t="str">
        <f>IF(A105="","",IF(OR(COUNTIF(Companies[会社名],A105)&lt;&gt;1,NOT(ISNUMBER(C105)),NOT(ISNUMBER(D105)),D105&lt;C105,F105="",I105="",J105=""),"要確認：会社・期間・所在・根拠",IF(AND(B105&lt;&gt;"",COUNTIF(Tugs[曳船名],B105)&lt;&gt;1),"要確認：曳船未登録・重複",IF(J105="未確認","要確認：未確認を含む","確認済"))))</f>
        <v/>
      </c>
    </row>
    <row r="106" spans="1:12" ht="24.95" customHeight="1" x14ac:dyDescent="0.2">
      <c r="A106" s="7"/>
      <c r="B106" s="7"/>
      <c r="C106" s="20"/>
      <c r="D106" s="20"/>
      <c r="E106" s="7"/>
      <c r="F106" s="7"/>
      <c r="G106" s="7"/>
      <c r="H106" s="7"/>
      <c r="I106" s="7"/>
      <c r="J106" s="7"/>
      <c r="K106" s="7"/>
      <c r="L106" s="10" t="str">
        <f>IF(A106="","",IF(OR(COUNTIF(Companies[会社名],A106)&lt;&gt;1,NOT(ISNUMBER(C106)),NOT(ISNUMBER(D106)),D106&lt;C106,F106="",I106="",J106=""),"要確認：会社・期間・所在・根拠",IF(AND(B106&lt;&gt;"",COUNTIF(Tugs[曳船名],B106)&lt;&gt;1),"要確認：曳船未登録・重複",IF(J106="未確認","要確認：未確認を含む","確認済"))))</f>
        <v/>
      </c>
    </row>
    <row r="107" spans="1:12" ht="24.95" customHeight="1" x14ac:dyDescent="0.2">
      <c r="A107" s="7"/>
      <c r="B107" s="7"/>
      <c r="C107" s="20"/>
      <c r="D107" s="20"/>
      <c r="E107" s="7"/>
      <c r="F107" s="7"/>
      <c r="G107" s="7"/>
      <c r="H107" s="7"/>
      <c r="I107" s="7"/>
      <c r="J107" s="7"/>
      <c r="K107" s="7"/>
      <c r="L107" s="10" t="str">
        <f>IF(A107="","",IF(OR(COUNTIF(Companies[会社名],A107)&lt;&gt;1,NOT(ISNUMBER(C107)),NOT(ISNUMBER(D107)),D107&lt;C107,F107="",I107="",J107=""),"要確認：会社・期間・所在・根拠",IF(AND(B107&lt;&gt;"",COUNTIF(Tugs[曳船名],B107)&lt;&gt;1),"要確認：曳船未登録・重複",IF(J107="未確認","要確認：未確認を含む","確認済"))))</f>
        <v/>
      </c>
    </row>
    <row r="108" spans="1:12" ht="24.95" customHeight="1" x14ac:dyDescent="0.2">
      <c r="A108" s="7"/>
      <c r="B108" s="7"/>
      <c r="C108" s="20"/>
      <c r="D108" s="20"/>
      <c r="E108" s="7"/>
      <c r="F108" s="7"/>
      <c r="G108" s="7"/>
      <c r="H108" s="7"/>
      <c r="I108" s="7"/>
      <c r="J108" s="7"/>
      <c r="K108" s="7"/>
      <c r="L108" s="10" t="str">
        <f>IF(A108="","",IF(OR(COUNTIF(Companies[会社名],A108)&lt;&gt;1,NOT(ISNUMBER(C108)),NOT(ISNUMBER(D108)),D108&lt;C108,F108="",I108="",J108=""),"要確認：会社・期間・所在・根拠",IF(AND(B108&lt;&gt;"",COUNTIF(Tugs[曳船名],B108)&lt;&gt;1),"要確認：曳船未登録・重複",IF(J108="未確認","要確認：未確認を含む","確認済"))))</f>
        <v/>
      </c>
    </row>
    <row r="109" spans="1:12" ht="24.95" customHeight="1" x14ac:dyDescent="0.2">
      <c r="A109" s="7"/>
      <c r="B109" s="7"/>
      <c r="C109" s="20"/>
      <c r="D109" s="20"/>
      <c r="E109" s="7"/>
      <c r="F109" s="7"/>
      <c r="G109" s="7"/>
      <c r="H109" s="7"/>
      <c r="I109" s="7"/>
      <c r="J109" s="7"/>
      <c r="K109" s="7"/>
      <c r="L109" s="10" t="str">
        <f>IF(A109="","",IF(OR(COUNTIF(Companies[会社名],A109)&lt;&gt;1,NOT(ISNUMBER(C109)),NOT(ISNUMBER(D109)),D109&lt;C109,F109="",I109="",J109=""),"要確認：会社・期間・所在・根拠",IF(AND(B109&lt;&gt;"",COUNTIF(Tugs[曳船名],B109)&lt;&gt;1),"要確認：曳船未登録・重複",IF(J109="未確認","要確認：未確認を含む","確認済"))))</f>
        <v/>
      </c>
    </row>
    <row r="110" spans="1:12" ht="24.95" customHeight="1" x14ac:dyDescent="0.2">
      <c r="A110" s="7"/>
      <c r="B110" s="7"/>
      <c r="C110" s="20"/>
      <c r="D110" s="20"/>
      <c r="E110" s="7"/>
      <c r="F110" s="7"/>
      <c r="G110" s="7"/>
      <c r="H110" s="7"/>
      <c r="I110" s="7"/>
      <c r="J110" s="7"/>
      <c r="K110" s="7"/>
      <c r="L110" s="10" t="str">
        <f>IF(A110="","",IF(OR(COUNTIF(Companies[会社名],A110)&lt;&gt;1,NOT(ISNUMBER(C110)),NOT(ISNUMBER(D110)),D110&lt;C110,F110="",I110="",J110=""),"要確認：会社・期間・所在・根拠",IF(AND(B110&lt;&gt;"",COUNTIF(Tugs[曳船名],B110)&lt;&gt;1),"要確認：曳船未登録・重複",IF(J110="未確認","要確認：未確認を含む","確認済"))))</f>
        <v/>
      </c>
    </row>
    <row r="111" spans="1:12" ht="24.95" customHeight="1" x14ac:dyDescent="0.2">
      <c r="A111" s="7"/>
      <c r="B111" s="7"/>
      <c r="C111" s="20"/>
      <c r="D111" s="20"/>
      <c r="E111" s="7"/>
      <c r="F111" s="7"/>
      <c r="G111" s="7"/>
      <c r="H111" s="7"/>
      <c r="I111" s="7"/>
      <c r="J111" s="7"/>
      <c r="K111" s="7"/>
      <c r="L111" s="10" t="str">
        <f>IF(A111="","",IF(OR(COUNTIF(Companies[会社名],A111)&lt;&gt;1,NOT(ISNUMBER(C111)),NOT(ISNUMBER(D111)),D111&lt;C111,F111="",I111="",J111=""),"要確認：会社・期間・所在・根拠",IF(AND(B111&lt;&gt;"",COUNTIF(Tugs[曳船名],B111)&lt;&gt;1),"要確認：曳船未登録・重複",IF(J111="未確認","要確認：未確認を含む","確認済"))))</f>
        <v/>
      </c>
    </row>
    <row r="112" spans="1:12" ht="24.95" customHeight="1" x14ac:dyDescent="0.2">
      <c r="A112" s="7"/>
      <c r="B112" s="7"/>
      <c r="C112" s="20"/>
      <c r="D112" s="20"/>
      <c r="E112" s="7"/>
      <c r="F112" s="7"/>
      <c r="G112" s="7"/>
      <c r="H112" s="7"/>
      <c r="I112" s="7"/>
      <c r="J112" s="7"/>
      <c r="K112" s="7"/>
      <c r="L112" s="10" t="str">
        <f>IF(A112="","",IF(OR(COUNTIF(Companies[会社名],A112)&lt;&gt;1,NOT(ISNUMBER(C112)),NOT(ISNUMBER(D112)),D112&lt;C112,F112="",I112="",J112=""),"要確認：会社・期間・所在・根拠",IF(AND(B112&lt;&gt;"",COUNTIF(Tugs[曳船名],B112)&lt;&gt;1),"要確認：曳船未登録・重複",IF(J112="未確認","要確認：未確認を含む","確認済"))))</f>
        <v/>
      </c>
    </row>
    <row r="113" spans="1:12" ht="24.95" customHeight="1" x14ac:dyDescent="0.2">
      <c r="A113" s="7"/>
      <c r="B113" s="7"/>
      <c r="C113" s="20"/>
      <c r="D113" s="20"/>
      <c r="E113" s="7"/>
      <c r="F113" s="7"/>
      <c r="G113" s="7"/>
      <c r="H113" s="7"/>
      <c r="I113" s="7"/>
      <c r="J113" s="7"/>
      <c r="K113" s="7"/>
      <c r="L113" s="10" t="str">
        <f>IF(A113="","",IF(OR(COUNTIF(Companies[会社名],A113)&lt;&gt;1,NOT(ISNUMBER(C113)),NOT(ISNUMBER(D113)),D113&lt;C113,F113="",I113="",J113=""),"要確認：会社・期間・所在・根拠",IF(AND(B113&lt;&gt;"",COUNTIF(Tugs[曳船名],B113)&lt;&gt;1),"要確認：曳船未登録・重複",IF(J113="未確認","要確認：未確認を含む","確認済"))))</f>
        <v/>
      </c>
    </row>
    <row r="114" spans="1:12" ht="24.95" customHeight="1" x14ac:dyDescent="0.2">
      <c r="A114" s="7"/>
      <c r="B114" s="7"/>
      <c r="C114" s="20"/>
      <c r="D114" s="20"/>
      <c r="E114" s="7"/>
      <c r="F114" s="7"/>
      <c r="G114" s="7"/>
      <c r="H114" s="7"/>
      <c r="I114" s="7"/>
      <c r="J114" s="7"/>
      <c r="K114" s="7"/>
      <c r="L114" s="10" t="str">
        <f>IF(A114="","",IF(OR(COUNTIF(Companies[会社名],A114)&lt;&gt;1,NOT(ISNUMBER(C114)),NOT(ISNUMBER(D114)),D114&lt;C114,F114="",I114="",J114=""),"要確認：会社・期間・所在・根拠",IF(AND(B114&lt;&gt;"",COUNTIF(Tugs[曳船名],B114)&lt;&gt;1),"要確認：曳船未登録・重複",IF(J114="未確認","要確認：未確認を含む","確認済"))))</f>
        <v/>
      </c>
    </row>
    <row r="115" spans="1:12" ht="24.95" customHeight="1" x14ac:dyDescent="0.2">
      <c r="A115" s="7"/>
      <c r="B115" s="7"/>
      <c r="C115" s="20"/>
      <c r="D115" s="20"/>
      <c r="E115" s="7"/>
      <c r="F115" s="7"/>
      <c r="G115" s="7"/>
      <c r="H115" s="7"/>
      <c r="I115" s="7"/>
      <c r="J115" s="7"/>
      <c r="K115" s="7"/>
      <c r="L115" s="10" t="str">
        <f>IF(A115="","",IF(OR(COUNTIF(Companies[会社名],A115)&lt;&gt;1,NOT(ISNUMBER(C115)),NOT(ISNUMBER(D115)),D115&lt;C115,F115="",I115="",J115=""),"要確認：会社・期間・所在・根拠",IF(AND(B115&lt;&gt;"",COUNTIF(Tugs[曳船名],B115)&lt;&gt;1),"要確認：曳船未登録・重複",IF(J115="未確認","要確認：未確認を含む","確認済"))))</f>
        <v/>
      </c>
    </row>
    <row r="116" spans="1:12" ht="24.95" customHeight="1" x14ac:dyDescent="0.2">
      <c r="A116" s="7"/>
      <c r="B116" s="7"/>
      <c r="C116" s="20"/>
      <c r="D116" s="20"/>
      <c r="E116" s="7"/>
      <c r="F116" s="7"/>
      <c r="G116" s="7"/>
      <c r="H116" s="7"/>
      <c r="I116" s="7"/>
      <c r="J116" s="7"/>
      <c r="K116" s="7"/>
      <c r="L116" s="10" t="str">
        <f>IF(A116="","",IF(OR(COUNTIF(Companies[会社名],A116)&lt;&gt;1,NOT(ISNUMBER(C116)),NOT(ISNUMBER(D116)),D116&lt;C116,F116="",I116="",J116=""),"要確認：会社・期間・所在・根拠",IF(AND(B116&lt;&gt;"",COUNTIF(Tugs[曳船名],B116)&lt;&gt;1),"要確認：曳船未登録・重複",IF(J116="未確認","要確認：未確認を含む","確認済"))))</f>
        <v/>
      </c>
    </row>
    <row r="117" spans="1:12" ht="24.95" customHeight="1" x14ac:dyDescent="0.2">
      <c r="A117" s="7"/>
      <c r="B117" s="7"/>
      <c r="C117" s="20"/>
      <c r="D117" s="20"/>
      <c r="E117" s="7"/>
      <c r="F117" s="7"/>
      <c r="G117" s="7"/>
      <c r="H117" s="7"/>
      <c r="I117" s="7"/>
      <c r="J117" s="7"/>
      <c r="K117" s="7"/>
      <c r="L117" s="10" t="str">
        <f>IF(A117="","",IF(OR(COUNTIF(Companies[会社名],A117)&lt;&gt;1,NOT(ISNUMBER(C117)),NOT(ISNUMBER(D117)),D117&lt;C117,F117="",I117="",J117=""),"要確認：会社・期間・所在・根拠",IF(AND(B117&lt;&gt;"",COUNTIF(Tugs[曳船名],B117)&lt;&gt;1),"要確認：曳船未登録・重複",IF(J117="未確認","要確認：未確認を含む","確認済"))))</f>
        <v/>
      </c>
    </row>
    <row r="118" spans="1:12" ht="24.95" customHeight="1" x14ac:dyDescent="0.2">
      <c r="A118" s="7"/>
      <c r="B118" s="7"/>
      <c r="C118" s="20"/>
      <c r="D118" s="20"/>
      <c r="E118" s="7"/>
      <c r="F118" s="7"/>
      <c r="G118" s="7"/>
      <c r="H118" s="7"/>
      <c r="I118" s="7"/>
      <c r="J118" s="7"/>
      <c r="K118" s="7"/>
      <c r="L118" s="10" t="str">
        <f>IF(A118="","",IF(OR(COUNTIF(Companies[会社名],A118)&lt;&gt;1,NOT(ISNUMBER(C118)),NOT(ISNUMBER(D118)),D118&lt;C118,F118="",I118="",J118=""),"要確認：会社・期間・所在・根拠",IF(AND(B118&lt;&gt;"",COUNTIF(Tugs[曳船名],B118)&lt;&gt;1),"要確認：曳船未登録・重複",IF(J118="未確認","要確認：未確認を含む","確認済"))))</f>
        <v/>
      </c>
    </row>
    <row r="119" spans="1:12" ht="24.95" customHeight="1" x14ac:dyDescent="0.2">
      <c r="A119" s="7"/>
      <c r="B119" s="7"/>
      <c r="C119" s="20"/>
      <c r="D119" s="20"/>
      <c r="E119" s="7"/>
      <c r="F119" s="7"/>
      <c r="G119" s="7"/>
      <c r="H119" s="7"/>
      <c r="I119" s="7"/>
      <c r="J119" s="7"/>
      <c r="K119" s="7"/>
      <c r="L119" s="10" t="str">
        <f>IF(A119="","",IF(OR(COUNTIF(Companies[会社名],A119)&lt;&gt;1,NOT(ISNUMBER(C119)),NOT(ISNUMBER(D119)),D119&lt;C119,F119="",I119="",J119=""),"要確認：会社・期間・所在・根拠",IF(AND(B119&lt;&gt;"",COUNTIF(Tugs[曳船名],B119)&lt;&gt;1),"要確認：曳船未登録・重複",IF(J119="未確認","要確認：未確認を含む","確認済"))))</f>
        <v/>
      </c>
    </row>
    <row r="120" spans="1:12" ht="24.95" customHeight="1" x14ac:dyDescent="0.2">
      <c r="A120" s="7"/>
      <c r="B120" s="7"/>
      <c r="C120" s="20"/>
      <c r="D120" s="20"/>
      <c r="E120" s="7"/>
      <c r="F120" s="7"/>
      <c r="G120" s="7"/>
      <c r="H120" s="7"/>
      <c r="I120" s="7"/>
      <c r="J120" s="7"/>
      <c r="K120" s="7"/>
      <c r="L120" s="10" t="str">
        <f>IF(A120="","",IF(OR(COUNTIF(Companies[会社名],A120)&lt;&gt;1,NOT(ISNUMBER(C120)),NOT(ISNUMBER(D120)),D120&lt;C120,F120="",I120="",J120=""),"要確認：会社・期間・所在・根拠",IF(AND(B120&lt;&gt;"",COUNTIF(Tugs[曳船名],B120)&lt;&gt;1),"要確認：曳船未登録・重複",IF(J120="未確認","要確認：未確認を含む","確認済"))))</f>
        <v/>
      </c>
    </row>
    <row r="121" spans="1:12" ht="24.95" customHeight="1" x14ac:dyDescent="0.2">
      <c r="A121" s="7"/>
      <c r="B121" s="7"/>
      <c r="C121" s="20"/>
      <c r="D121" s="20"/>
      <c r="E121" s="7"/>
      <c r="F121" s="7"/>
      <c r="G121" s="7"/>
      <c r="H121" s="7"/>
      <c r="I121" s="7"/>
      <c r="J121" s="7"/>
      <c r="K121" s="7"/>
      <c r="L121" s="10" t="str">
        <f>IF(A121="","",IF(OR(COUNTIF(Companies[会社名],A121)&lt;&gt;1,NOT(ISNUMBER(C121)),NOT(ISNUMBER(D121)),D121&lt;C121,F121="",I121="",J121=""),"要確認：会社・期間・所在・根拠",IF(AND(B121&lt;&gt;"",COUNTIF(Tugs[曳船名],B121)&lt;&gt;1),"要確認：曳船未登録・重複",IF(J121="未確認","要確認：未確認を含む","確認済"))))</f>
        <v/>
      </c>
    </row>
    <row r="122" spans="1:12" ht="24.95" customHeight="1" x14ac:dyDescent="0.2">
      <c r="A122" s="7"/>
      <c r="B122" s="7"/>
      <c r="C122" s="20"/>
      <c r="D122" s="20"/>
      <c r="E122" s="7"/>
      <c r="F122" s="7"/>
      <c r="G122" s="7"/>
      <c r="H122" s="7"/>
      <c r="I122" s="7"/>
      <c r="J122" s="7"/>
      <c r="K122" s="7"/>
      <c r="L122" s="10" t="str">
        <f>IF(A122="","",IF(OR(COUNTIF(Companies[会社名],A122)&lt;&gt;1,NOT(ISNUMBER(C122)),NOT(ISNUMBER(D122)),D122&lt;C122,F122="",I122="",J122=""),"要確認：会社・期間・所在・根拠",IF(AND(B122&lt;&gt;"",COUNTIF(Tugs[曳船名],B122)&lt;&gt;1),"要確認：曳船未登録・重複",IF(J122="未確認","要確認：未確認を含む","確認済"))))</f>
        <v/>
      </c>
    </row>
    <row r="123" spans="1:12" ht="24.95" customHeight="1" x14ac:dyDescent="0.2">
      <c r="A123" s="7"/>
      <c r="B123" s="7"/>
      <c r="C123" s="20"/>
      <c r="D123" s="20"/>
      <c r="E123" s="7"/>
      <c r="F123" s="7"/>
      <c r="G123" s="7"/>
      <c r="H123" s="7"/>
      <c r="I123" s="7"/>
      <c r="J123" s="7"/>
      <c r="K123" s="7"/>
      <c r="L123" s="10" t="str">
        <f>IF(A123="","",IF(OR(COUNTIF(Companies[会社名],A123)&lt;&gt;1,NOT(ISNUMBER(C123)),NOT(ISNUMBER(D123)),D123&lt;C123,F123="",I123="",J123=""),"要確認：会社・期間・所在・根拠",IF(AND(B123&lt;&gt;"",COUNTIF(Tugs[曳船名],B123)&lt;&gt;1),"要確認：曳船未登録・重複",IF(J123="未確認","要確認：未確認を含む","確認済"))))</f>
        <v/>
      </c>
    </row>
    <row r="124" spans="1:12" ht="24.95" customHeight="1" x14ac:dyDescent="0.2">
      <c r="A124" s="7"/>
      <c r="B124" s="7"/>
      <c r="C124" s="20"/>
      <c r="D124" s="20"/>
      <c r="E124" s="7"/>
      <c r="F124" s="7"/>
      <c r="G124" s="7"/>
      <c r="H124" s="7"/>
      <c r="I124" s="7"/>
      <c r="J124" s="7"/>
      <c r="K124" s="7"/>
      <c r="L124" s="10" t="str">
        <f>IF(A124="","",IF(OR(COUNTIF(Companies[会社名],A124)&lt;&gt;1,NOT(ISNUMBER(C124)),NOT(ISNUMBER(D124)),D124&lt;C124,F124="",I124="",J124=""),"要確認：会社・期間・所在・根拠",IF(AND(B124&lt;&gt;"",COUNTIF(Tugs[曳船名],B124)&lt;&gt;1),"要確認：曳船未登録・重複",IF(J124="未確認","要確認：未確認を含む","確認済"))))</f>
        <v/>
      </c>
    </row>
    <row r="125" spans="1:12" ht="24.95" customHeight="1" x14ac:dyDescent="0.2">
      <c r="A125" s="7"/>
      <c r="B125" s="7"/>
      <c r="C125" s="20"/>
      <c r="D125" s="20"/>
      <c r="E125" s="7"/>
      <c r="F125" s="7"/>
      <c r="G125" s="7"/>
      <c r="H125" s="7"/>
      <c r="I125" s="7"/>
      <c r="J125" s="7"/>
      <c r="K125" s="7"/>
      <c r="L125" s="10" t="str">
        <f>IF(A125="","",IF(OR(COUNTIF(Companies[会社名],A125)&lt;&gt;1,NOT(ISNUMBER(C125)),NOT(ISNUMBER(D125)),D125&lt;C125,F125="",I125="",J125=""),"要確認：会社・期間・所在・根拠",IF(AND(B125&lt;&gt;"",COUNTIF(Tugs[曳船名],B125)&lt;&gt;1),"要確認：曳船未登録・重複",IF(J125="未確認","要確認：未確認を含む","確認済"))))</f>
        <v/>
      </c>
    </row>
    <row r="126" spans="1:12" ht="24.95" customHeight="1" x14ac:dyDescent="0.2">
      <c r="A126" s="7"/>
      <c r="B126" s="7"/>
      <c r="C126" s="20"/>
      <c r="D126" s="20"/>
      <c r="E126" s="7"/>
      <c r="F126" s="7"/>
      <c r="G126" s="7"/>
      <c r="H126" s="7"/>
      <c r="I126" s="7"/>
      <c r="J126" s="7"/>
      <c r="K126" s="7"/>
      <c r="L126" s="10" t="str">
        <f>IF(A126="","",IF(OR(COUNTIF(Companies[会社名],A126)&lt;&gt;1,NOT(ISNUMBER(C126)),NOT(ISNUMBER(D126)),D126&lt;C126,F126="",I126="",J126=""),"要確認：会社・期間・所在・根拠",IF(AND(B126&lt;&gt;"",COUNTIF(Tugs[曳船名],B126)&lt;&gt;1),"要確認：曳船未登録・重複",IF(J126="未確認","要確認：未確認を含む","確認済"))))</f>
        <v/>
      </c>
    </row>
    <row r="127" spans="1:12" ht="24.95" customHeight="1" x14ac:dyDescent="0.2">
      <c r="A127" s="7"/>
      <c r="B127" s="7"/>
      <c r="C127" s="20"/>
      <c r="D127" s="20"/>
      <c r="E127" s="7"/>
      <c r="F127" s="7"/>
      <c r="G127" s="7"/>
      <c r="H127" s="7"/>
      <c r="I127" s="7"/>
      <c r="J127" s="7"/>
      <c r="K127" s="7"/>
      <c r="L127" s="10" t="str">
        <f>IF(A127="","",IF(OR(COUNTIF(Companies[会社名],A127)&lt;&gt;1,NOT(ISNUMBER(C127)),NOT(ISNUMBER(D127)),D127&lt;C127,F127="",I127="",J127=""),"要確認：会社・期間・所在・根拠",IF(AND(B127&lt;&gt;"",COUNTIF(Tugs[曳船名],B127)&lt;&gt;1),"要確認：曳船未登録・重複",IF(J127="未確認","要確認：未確認を含む","確認済"))))</f>
        <v/>
      </c>
    </row>
    <row r="128" spans="1:12" ht="24.95" customHeight="1" x14ac:dyDescent="0.2">
      <c r="A128" s="7"/>
      <c r="B128" s="7"/>
      <c r="C128" s="20"/>
      <c r="D128" s="20"/>
      <c r="E128" s="7"/>
      <c r="F128" s="7"/>
      <c r="G128" s="7"/>
      <c r="H128" s="7"/>
      <c r="I128" s="7"/>
      <c r="J128" s="7"/>
      <c r="K128" s="7"/>
      <c r="L128" s="10" t="str">
        <f>IF(A128="","",IF(OR(COUNTIF(Companies[会社名],A128)&lt;&gt;1,NOT(ISNUMBER(C128)),NOT(ISNUMBER(D128)),D128&lt;C128,F128="",I128="",J128=""),"要確認：会社・期間・所在・根拠",IF(AND(B128&lt;&gt;"",COUNTIF(Tugs[曳船名],B128)&lt;&gt;1),"要確認：曳船未登録・重複",IF(J128="未確認","要確認：未確認を含む","確認済"))))</f>
        <v/>
      </c>
    </row>
    <row r="129" spans="1:12" ht="24.95" customHeight="1" x14ac:dyDescent="0.2">
      <c r="A129" s="7"/>
      <c r="B129" s="7"/>
      <c r="C129" s="20"/>
      <c r="D129" s="20"/>
      <c r="E129" s="7"/>
      <c r="F129" s="7"/>
      <c r="G129" s="7"/>
      <c r="H129" s="7"/>
      <c r="I129" s="7"/>
      <c r="J129" s="7"/>
      <c r="K129" s="7"/>
      <c r="L129" s="10" t="str">
        <f>IF(A129="","",IF(OR(COUNTIF(Companies[会社名],A129)&lt;&gt;1,NOT(ISNUMBER(C129)),NOT(ISNUMBER(D129)),D129&lt;C129,F129="",I129="",J129=""),"要確認：会社・期間・所在・根拠",IF(AND(B129&lt;&gt;"",COUNTIF(Tugs[曳船名],B129)&lt;&gt;1),"要確認：曳船未登録・重複",IF(J129="未確認","要確認：未確認を含む","確認済"))))</f>
        <v/>
      </c>
    </row>
    <row r="130" spans="1:12" ht="24.95" customHeight="1" x14ac:dyDescent="0.2">
      <c r="A130" s="7"/>
      <c r="B130" s="7"/>
      <c r="C130" s="20"/>
      <c r="D130" s="20"/>
      <c r="E130" s="7"/>
      <c r="F130" s="7"/>
      <c r="G130" s="7"/>
      <c r="H130" s="7"/>
      <c r="I130" s="7"/>
      <c r="J130" s="7"/>
      <c r="K130" s="7"/>
      <c r="L130" s="10" t="str">
        <f>IF(A130="","",IF(OR(COUNTIF(Companies[会社名],A130)&lt;&gt;1,NOT(ISNUMBER(C130)),NOT(ISNUMBER(D130)),D130&lt;C130,F130="",I130="",J130=""),"要確認：会社・期間・所在・根拠",IF(AND(B130&lt;&gt;"",COUNTIF(Tugs[曳船名],B130)&lt;&gt;1),"要確認：曳船未登録・重複",IF(J130="未確認","要確認：未確認を含む","確認済"))))</f>
        <v/>
      </c>
    </row>
    <row r="131" spans="1:12" ht="24.95" customHeight="1" x14ac:dyDescent="0.2">
      <c r="A131" s="7"/>
      <c r="B131" s="7"/>
      <c r="C131" s="20"/>
      <c r="D131" s="20"/>
      <c r="E131" s="7"/>
      <c r="F131" s="7"/>
      <c r="G131" s="7"/>
      <c r="H131" s="7"/>
      <c r="I131" s="7"/>
      <c r="J131" s="7"/>
      <c r="K131" s="7"/>
      <c r="L131" s="10" t="str">
        <f>IF(A131="","",IF(OR(COUNTIF(Companies[会社名],A131)&lt;&gt;1,NOT(ISNUMBER(C131)),NOT(ISNUMBER(D131)),D131&lt;C131,F131="",I131="",J131=""),"要確認：会社・期間・所在・根拠",IF(AND(B131&lt;&gt;"",COUNTIF(Tugs[曳船名],B131)&lt;&gt;1),"要確認：曳船未登録・重複",IF(J131="未確認","要確認：未確認を含む","確認済"))))</f>
        <v/>
      </c>
    </row>
    <row r="132" spans="1:12" ht="24.95" customHeight="1" x14ac:dyDescent="0.2">
      <c r="A132" s="7"/>
      <c r="B132" s="7"/>
      <c r="C132" s="20"/>
      <c r="D132" s="20"/>
      <c r="E132" s="7"/>
      <c r="F132" s="7"/>
      <c r="G132" s="7"/>
      <c r="H132" s="7"/>
      <c r="I132" s="7"/>
      <c r="J132" s="7"/>
      <c r="K132" s="7"/>
      <c r="L132" s="10" t="str">
        <f>IF(A132="","",IF(OR(COUNTIF(Companies[会社名],A132)&lt;&gt;1,NOT(ISNUMBER(C132)),NOT(ISNUMBER(D132)),D132&lt;C132,F132="",I132="",J132=""),"要確認：会社・期間・所在・根拠",IF(AND(B132&lt;&gt;"",COUNTIF(Tugs[曳船名],B132)&lt;&gt;1),"要確認：曳船未登録・重複",IF(J132="未確認","要確認：未確認を含む","確認済"))))</f>
        <v/>
      </c>
    </row>
    <row r="133" spans="1:12" ht="24.95" customHeight="1" x14ac:dyDescent="0.2">
      <c r="A133" s="7"/>
      <c r="B133" s="7"/>
      <c r="C133" s="20"/>
      <c r="D133" s="20"/>
      <c r="E133" s="7"/>
      <c r="F133" s="7"/>
      <c r="G133" s="7"/>
      <c r="H133" s="7"/>
      <c r="I133" s="7"/>
      <c r="J133" s="7"/>
      <c r="K133" s="7"/>
      <c r="L133" s="10" t="str">
        <f>IF(A133="","",IF(OR(COUNTIF(Companies[会社名],A133)&lt;&gt;1,NOT(ISNUMBER(C133)),NOT(ISNUMBER(D133)),D133&lt;C133,F133="",I133="",J133=""),"要確認：会社・期間・所在・根拠",IF(AND(B133&lt;&gt;"",COUNTIF(Tugs[曳船名],B133)&lt;&gt;1),"要確認：曳船未登録・重複",IF(J133="未確認","要確認：未確認を含む","確認済"))))</f>
        <v/>
      </c>
    </row>
    <row r="134" spans="1:12" ht="24.95" customHeight="1" x14ac:dyDescent="0.2">
      <c r="A134" s="7"/>
      <c r="B134" s="7"/>
      <c r="C134" s="20"/>
      <c r="D134" s="20"/>
      <c r="E134" s="7"/>
      <c r="F134" s="7"/>
      <c r="G134" s="7"/>
      <c r="H134" s="7"/>
      <c r="I134" s="7"/>
      <c r="J134" s="7"/>
      <c r="K134" s="7"/>
      <c r="L134" s="10" t="str">
        <f>IF(A134="","",IF(OR(COUNTIF(Companies[会社名],A134)&lt;&gt;1,NOT(ISNUMBER(C134)),NOT(ISNUMBER(D134)),D134&lt;C134,F134="",I134="",J134=""),"要確認：会社・期間・所在・根拠",IF(AND(B134&lt;&gt;"",COUNTIF(Tugs[曳船名],B134)&lt;&gt;1),"要確認：曳船未登録・重複",IF(J134="未確認","要確認：未確認を含む","確認済"))))</f>
        <v/>
      </c>
    </row>
    <row r="135" spans="1:12" ht="24.95" customHeight="1" x14ac:dyDescent="0.2">
      <c r="A135" s="7"/>
      <c r="B135" s="7"/>
      <c r="C135" s="20"/>
      <c r="D135" s="20"/>
      <c r="E135" s="7"/>
      <c r="F135" s="7"/>
      <c r="G135" s="7"/>
      <c r="H135" s="7"/>
      <c r="I135" s="7"/>
      <c r="J135" s="7"/>
      <c r="K135" s="7"/>
      <c r="L135" s="10" t="str">
        <f>IF(A135="","",IF(OR(COUNTIF(Companies[会社名],A135)&lt;&gt;1,NOT(ISNUMBER(C135)),NOT(ISNUMBER(D135)),D135&lt;C135,F135="",I135="",J135=""),"要確認：会社・期間・所在・根拠",IF(AND(B135&lt;&gt;"",COUNTIF(Tugs[曳船名],B135)&lt;&gt;1),"要確認：曳船未登録・重複",IF(J135="未確認","要確認：未確認を含む","確認済"))))</f>
        <v/>
      </c>
    </row>
    <row r="136" spans="1:12" ht="24.95" customHeight="1" x14ac:dyDescent="0.2">
      <c r="A136" s="7"/>
      <c r="B136" s="7"/>
      <c r="C136" s="20"/>
      <c r="D136" s="20"/>
      <c r="E136" s="7"/>
      <c r="F136" s="7"/>
      <c r="G136" s="7"/>
      <c r="H136" s="7"/>
      <c r="I136" s="7"/>
      <c r="J136" s="7"/>
      <c r="K136" s="7"/>
      <c r="L136" s="10" t="str">
        <f>IF(A136="","",IF(OR(COUNTIF(Companies[会社名],A136)&lt;&gt;1,NOT(ISNUMBER(C136)),NOT(ISNUMBER(D136)),D136&lt;C136,F136="",I136="",J136=""),"要確認：会社・期間・所在・根拠",IF(AND(B136&lt;&gt;"",COUNTIF(Tugs[曳船名],B136)&lt;&gt;1),"要確認：曳船未登録・重複",IF(J136="未確認","要確認：未確認を含む","確認済"))))</f>
        <v/>
      </c>
    </row>
    <row r="137" spans="1:12" ht="24.95" customHeight="1" x14ac:dyDescent="0.2">
      <c r="A137" s="7"/>
      <c r="B137" s="7"/>
      <c r="C137" s="20"/>
      <c r="D137" s="20"/>
      <c r="E137" s="7"/>
      <c r="F137" s="7"/>
      <c r="G137" s="7"/>
      <c r="H137" s="7"/>
      <c r="I137" s="7"/>
      <c r="J137" s="7"/>
      <c r="K137" s="7"/>
      <c r="L137" s="10" t="str">
        <f>IF(A137="","",IF(OR(COUNTIF(Companies[会社名],A137)&lt;&gt;1,NOT(ISNUMBER(C137)),NOT(ISNUMBER(D137)),D137&lt;C137,F137="",I137="",J137=""),"要確認：会社・期間・所在・根拠",IF(AND(B137&lt;&gt;"",COUNTIF(Tugs[曳船名],B137)&lt;&gt;1),"要確認：曳船未登録・重複",IF(J137="未確認","要確認：未確認を含む","確認済"))))</f>
        <v/>
      </c>
    </row>
    <row r="138" spans="1:12" ht="24.95" customHeight="1" x14ac:dyDescent="0.2">
      <c r="A138" s="7"/>
      <c r="B138" s="7"/>
      <c r="C138" s="20"/>
      <c r="D138" s="20"/>
      <c r="E138" s="7"/>
      <c r="F138" s="7"/>
      <c r="G138" s="7"/>
      <c r="H138" s="7"/>
      <c r="I138" s="7"/>
      <c r="J138" s="7"/>
      <c r="K138" s="7"/>
      <c r="L138" s="10" t="str">
        <f>IF(A138="","",IF(OR(COUNTIF(Companies[会社名],A138)&lt;&gt;1,NOT(ISNUMBER(C138)),NOT(ISNUMBER(D138)),D138&lt;C138,F138="",I138="",J138=""),"要確認：会社・期間・所在・根拠",IF(AND(B138&lt;&gt;"",COUNTIF(Tugs[曳船名],B138)&lt;&gt;1),"要確認：曳船未登録・重複",IF(J138="未確認","要確認：未確認を含む","確認済"))))</f>
        <v/>
      </c>
    </row>
    <row r="139" spans="1:12" ht="24.95" customHeight="1" x14ac:dyDescent="0.2">
      <c r="A139" s="7"/>
      <c r="B139" s="7"/>
      <c r="C139" s="20"/>
      <c r="D139" s="20"/>
      <c r="E139" s="7"/>
      <c r="F139" s="7"/>
      <c r="G139" s="7"/>
      <c r="H139" s="7"/>
      <c r="I139" s="7"/>
      <c r="J139" s="7"/>
      <c r="K139" s="7"/>
      <c r="L139" s="10" t="str">
        <f>IF(A139="","",IF(OR(COUNTIF(Companies[会社名],A139)&lt;&gt;1,NOT(ISNUMBER(C139)),NOT(ISNUMBER(D139)),D139&lt;C139,F139="",I139="",J139=""),"要確認：会社・期間・所在・根拠",IF(AND(B139&lt;&gt;"",COUNTIF(Tugs[曳船名],B139)&lt;&gt;1),"要確認：曳船未登録・重複",IF(J139="未確認","要確認：未確認を含む","確認済"))))</f>
        <v/>
      </c>
    </row>
    <row r="140" spans="1:12" ht="24.95" customHeight="1" x14ac:dyDescent="0.2">
      <c r="A140" s="7"/>
      <c r="B140" s="7"/>
      <c r="C140" s="20"/>
      <c r="D140" s="20"/>
      <c r="E140" s="7"/>
      <c r="F140" s="7"/>
      <c r="G140" s="7"/>
      <c r="H140" s="7"/>
      <c r="I140" s="7"/>
      <c r="J140" s="7"/>
      <c r="K140" s="7"/>
      <c r="L140" s="10" t="str">
        <f>IF(A140="","",IF(OR(COUNTIF(Companies[会社名],A140)&lt;&gt;1,NOT(ISNUMBER(C140)),NOT(ISNUMBER(D140)),D140&lt;C140,F140="",I140="",J140=""),"要確認：会社・期間・所在・根拠",IF(AND(B140&lt;&gt;"",COUNTIF(Tugs[曳船名],B140)&lt;&gt;1),"要確認：曳船未登録・重複",IF(J140="未確認","要確認：未確認を含む","確認済"))))</f>
        <v/>
      </c>
    </row>
    <row r="141" spans="1:12" ht="24.95" customHeight="1" x14ac:dyDescent="0.2">
      <c r="A141" s="7"/>
      <c r="B141" s="7"/>
      <c r="C141" s="20"/>
      <c r="D141" s="20"/>
      <c r="E141" s="7"/>
      <c r="F141" s="7"/>
      <c r="G141" s="7"/>
      <c r="H141" s="7"/>
      <c r="I141" s="7"/>
      <c r="J141" s="7"/>
      <c r="K141" s="7"/>
      <c r="L141" s="10" t="str">
        <f>IF(A141="","",IF(OR(COUNTIF(Companies[会社名],A141)&lt;&gt;1,NOT(ISNUMBER(C141)),NOT(ISNUMBER(D141)),D141&lt;C141,F141="",I141="",J141=""),"要確認：会社・期間・所在・根拠",IF(AND(B141&lt;&gt;"",COUNTIF(Tugs[曳船名],B141)&lt;&gt;1),"要確認：曳船未登録・重複",IF(J141="未確認","要確認：未確認を含む","確認済"))))</f>
        <v/>
      </c>
    </row>
    <row r="142" spans="1:12" ht="24.95" customHeight="1" x14ac:dyDescent="0.2">
      <c r="A142" s="7"/>
      <c r="B142" s="7"/>
      <c r="C142" s="20"/>
      <c r="D142" s="20"/>
      <c r="E142" s="7"/>
      <c r="F142" s="7"/>
      <c r="G142" s="7"/>
      <c r="H142" s="7"/>
      <c r="I142" s="7"/>
      <c r="J142" s="7"/>
      <c r="K142" s="7"/>
      <c r="L142" s="10" t="str">
        <f>IF(A142="","",IF(OR(COUNTIF(Companies[会社名],A142)&lt;&gt;1,NOT(ISNUMBER(C142)),NOT(ISNUMBER(D142)),D142&lt;C142,F142="",I142="",J142=""),"要確認：会社・期間・所在・根拠",IF(AND(B142&lt;&gt;"",COUNTIF(Tugs[曳船名],B142)&lt;&gt;1),"要確認：曳船未登録・重複",IF(J142="未確認","要確認：未確認を含む","確認済"))))</f>
        <v/>
      </c>
    </row>
    <row r="143" spans="1:12" ht="24.95" customHeight="1" x14ac:dyDescent="0.2">
      <c r="A143" s="7"/>
      <c r="B143" s="7"/>
      <c r="C143" s="20"/>
      <c r="D143" s="20"/>
      <c r="E143" s="7"/>
      <c r="F143" s="7"/>
      <c r="G143" s="7"/>
      <c r="H143" s="7"/>
      <c r="I143" s="7"/>
      <c r="J143" s="7"/>
      <c r="K143" s="7"/>
      <c r="L143" s="10" t="str">
        <f>IF(A143="","",IF(OR(COUNTIF(Companies[会社名],A143)&lt;&gt;1,NOT(ISNUMBER(C143)),NOT(ISNUMBER(D143)),D143&lt;C143,F143="",I143="",J143=""),"要確認：会社・期間・所在・根拠",IF(AND(B143&lt;&gt;"",COUNTIF(Tugs[曳船名],B143)&lt;&gt;1),"要確認：曳船未登録・重複",IF(J143="未確認","要確認：未確認を含む","確認済"))))</f>
        <v/>
      </c>
    </row>
    <row r="144" spans="1:12" ht="24.95" customHeight="1" x14ac:dyDescent="0.2">
      <c r="A144" s="7"/>
      <c r="B144" s="7"/>
      <c r="C144" s="20"/>
      <c r="D144" s="20"/>
      <c r="E144" s="7"/>
      <c r="F144" s="7"/>
      <c r="G144" s="7"/>
      <c r="H144" s="7"/>
      <c r="I144" s="7"/>
      <c r="J144" s="7"/>
      <c r="K144" s="7"/>
      <c r="L144" s="10" t="str">
        <f>IF(A144="","",IF(OR(COUNTIF(Companies[会社名],A144)&lt;&gt;1,NOT(ISNUMBER(C144)),NOT(ISNUMBER(D144)),D144&lt;C144,F144="",I144="",J144=""),"要確認：会社・期間・所在・根拠",IF(AND(B144&lt;&gt;"",COUNTIF(Tugs[曳船名],B144)&lt;&gt;1),"要確認：曳船未登録・重複",IF(J144="未確認","要確認：未確認を含む","確認済"))))</f>
        <v/>
      </c>
    </row>
    <row r="145" spans="1:12" ht="24.95" customHeight="1" x14ac:dyDescent="0.2">
      <c r="A145" s="7"/>
      <c r="B145" s="7"/>
      <c r="C145" s="20"/>
      <c r="D145" s="20"/>
      <c r="E145" s="7"/>
      <c r="F145" s="7"/>
      <c r="G145" s="7"/>
      <c r="H145" s="7"/>
      <c r="I145" s="7"/>
      <c r="J145" s="7"/>
      <c r="K145" s="7"/>
      <c r="L145" s="10" t="str">
        <f>IF(A145="","",IF(OR(COUNTIF(Companies[会社名],A145)&lt;&gt;1,NOT(ISNUMBER(C145)),NOT(ISNUMBER(D145)),D145&lt;C145,F145="",I145="",J145=""),"要確認：会社・期間・所在・根拠",IF(AND(B145&lt;&gt;"",COUNTIF(Tugs[曳船名],B145)&lt;&gt;1),"要確認：曳船未登録・重複",IF(J145="未確認","要確認：未確認を含む","確認済"))))</f>
        <v/>
      </c>
    </row>
    <row r="146" spans="1:12" ht="24.95" customHeight="1" x14ac:dyDescent="0.2">
      <c r="A146" s="7"/>
      <c r="B146" s="7"/>
      <c r="C146" s="20"/>
      <c r="D146" s="20"/>
      <c r="E146" s="7"/>
      <c r="F146" s="7"/>
      <c r="G146" s="7"/>
      <c r="H146" s="7"/>
      <c r="I146" s="7"/>
      <c r="J146" s="7"/>
      <c r="K146" s="7"/>
      <c r="L146" s="10" t="str">
        <f>IF(A146="","",IF(OR(COUNTIF(Companies[会社名],A146)&lt;&gt;1,NOT(ISNUMBER(C146)),NOT(ISNUMBER(D146)),D146&lt;C146,F146="",I146="",J146=""),"要確認：会社・期間・所在・根拠",IF(AND(B146&lt;&gt;"",COUNTIF(Tugs[曳船名],B146)&lt;&gt;1),"要確認：曳船未登録・重複",IF(J146="未確認","要確認：未確認を含む","確認済"))))</f>
        <v/>
      </c>
    </row>
    <row r="147" spans="1:12" ht="24.95" customHeight="1" x14ac:dyDescent="0.2">
      <c r="A147" s="7"/>
      <c r="B147" s="7"/>
      <c r="C147" s="20"/>
      <c r="D147" s="20"/>
      <c r="E147" s="7"/>
      <c r="F147" s="7"/>
      <c r="G147" s="7"/>
      <c r="H147" s="7"/>
      <c r="I147" s="7"/>
      <c r="J147" s="7"/>
      <c r="K147" s="7"/>
      <c r="L147" s="10" t="str">
        <f>IF(A147="","",IF(OR(COUNTIF(Companies[会社名],A147)&lt;&gt;1,NOT(ISNUMBER(C147)),NOT(ISNUMBER(D147)),D147&lt;C147,F147="",I147="",J147=""),"要確認：会社・期間・所在・根拠",IF(AND(B147&lt;&gt;"",COUNTIF(Tugs[曳船名],B147)&lt;&gt;1),"要確認：曳船未登録・重複",IF(J147="未確認","要確認：未確認を含む","確認済"))))</f>
        <v/>
      </c>
    </row>
    <row r="148" spans="1:12" ht="24.95" customHeight="1" x14ac:dyDescent="0.2">
      <c r="A148" s="7"/>
      <c r="B148" s="7"/>
      <c r="C148" s="20"/>
      <c r="D148" s="20"/>
      <c r="E148" s="7"/>
      <c r="F148" s="7"/>
      <c r="G148" s="7"/>
      <c r="H148" s="7"/>
      <c r="I148" s="7"/>
      <c r="J148" s="7"/>
      <c r="K148" s="7"/>
      <c r="L148" s="10" t="str">
        <f>IF(A148="","",IF(OR(COUNTIF(Companies[会社名],A148)&lt;&gt;1,NOT(ISNUMBER(C148)),NOT(ISNUMBER(D148)),D148&lt;C148,F148="",I148="",J148=""),"要確認：会社・期間・所在・根拠",IF(AND(B148&lt;&gt;"",COUNTIF(Tugs[曳船名],B148)&lt;&gt;1),"要確認：曳船未登録・重複",IF(J148="未確認","要確認：未確認を含む","確認済"))))</f>
        <v/>
      </c>
    </row>
    <row r="149" spans="1:12" ht="24.95" customHeight="1" x14ac:dyDescent="0.2">
      <c r="A149" s="7"/>
      <c r="B149" s="7"/>
      <c r="C149" s="20"/>
      <c r="D149" s="20"/>
      <c r="E149" s="7"/>
      <c r="F149" s="7"/>
      <c r="G149" s="7"/>
      <c r="H149" s="7"/>
      <c r="I149" s="7"/>
      <c r="J149" s="7"/>
      <c r="K149" s="7"/>
      <c r="L149" s="10" t="str">
        <f>IF(A149="","",IF(OR(COUNTIF(Companies[会社名],A149)&lt;&gt;1,NOT(ISNUMBER(C149)),NOT(ISNUMBER(D149)),D149&lt;C149,F149="",I149="",J149=""),"要確認：会社・期間・所在・根拠",IF(AND(B149&lt;&gt;"",COUNTIF(Tugs[曳船名],B149)&lt;&gt;1),"要確認：曳船未登録・重複",IF(J149="未確認","要確認：未確認を含む","確認済"))))</f>
        <v/>
      </c>
    </row>
    <row r="150" spans="1:12" ht="24.95" customHeight="1" x14ac:dyDescent="0.2">
      <c r="A150" s="7"/>
      <c r="B150" s="7"/>
      <c r="C150" s="20"/>
      <c r="D150" s="20"/>
      <c r="E150" s="7"/>
      <c r="F150" s="7"/>
      <c r="G150" s="7"/>
      <c r="H150" s="7"/>
      <c r="I150" s="7"/>
      <c r="J150" s="7"/>
      <c r="K150" s="7"/>
      <c r="L150" s="10" t="str">
        <f>IF(A150="","",IF(OR(COUNTIF(Companies[会社名],A150)&lt;&gt;1,NOT(ISNUMBER(C150)),NOT(ISNUMBER(D150)),D150&lt;C150,F150="",I150="",J150=""),"要確認：会社・期間・所在・根拠",IF(AND(B150&lt;&gt;"",COUNTIF(Tugs[曳船名],B150)&lt;&gt;1),"要確認：曳船未登録・重複",IF(J150="未確認","要確認：未確認を含む","確認済"))))</f>
        <v/>
      </c>
    </row>
    <row r="151" spans="1:12" ht="24.95" customHeight="1" x14ac:dyDescent="0.2">
      <c r="A151" s="7"/>
      <c r="B151" s="7"/>
      <c r="C151" s="20"/>
      <c r="D151" s="20"/>
      <c r="E151" s="7"/>
      <c r="F151" s="7"/>
      <c r="G151" s="7"/>
      <c r="H151" s="7"/>
      <c r="I151" s="7"/>
      <c r="J151" s="7"/>
      <c r="K151" s="7"/>
      <c r="L151" s="10" t="str">
        <f>IF(A151="","",IF(OR(COUNTIF(Companies[会社名],A151)&lt;&gt;1,NOT(ISNUMBER(C151)),NOT(ISNUMBER(D151)),D151&lt;C151,F151="",I151="",J151=""),"要確認：会社・期間・所在・根拠",IF(AND(B151&lt;&gt;"",COUNTIF(Tugs[曳船名],B151)&lt;&gt;1),"要確認：曳船未登録・重複",IF(J151="未確認","要確認：未確認を含む","確認済"))))</f>
        <v/>
      </c>
    </row>
    <row r="152" spans="1:12" ht="24.95" customHeight="1" x14ac:dyDescent="0.2">
      <c r="A152" s="7"/>
      <c r="B152" s="7"/>
      <c r="C152" s="20"/>
      <c r="D152" s="20"/>
      <c r="E152" s="7"/>
      <c r="F152" s="7"/>
      <c r="G152" s="7"/>
      <c r="H152" s="7"/>
      <c r="I152" s="7"/>
      <c r="J152" s="7"/>
      <c r="K152" s="7"/>
      <c r="L152" s="10" t="str">
        <f>IF(A152="","",IF(OR(COUNTIF(Companies[会社名],A152)&lt;&gt;1,NOT(ISNUMBER(C152)),NOT(ISNUMBER(D152)),D152&lt;C152,F152="",I152="",J152=""),"要確認：会社・期間・所在・根拠",IF(AND(B152&lt;&gt;"",COUNTIF(Tugs[曳船名],B152)&lt;&gt;1),"要確認：曳船未登録・重複",IF(J152="未確認","要確認：未確認を含む","確認済"))))</f>
        <v/>
      </c>
    </row>
    <row r="153" spans="1:12" ht="24.95" customHeight="1" x14ac:dyDescent="0.2">
      <c r="A153" s="7"/>
      <c r="B153" s="7"/>
      <c r="C153" s="20"/>
      <c r="D153" s="20"/>
      <c r="E153" s="7"/>
      <c r="F153" s="7"/>
      <c r="G153" s="7"/>
      <c r="H153" s="7"/>
      <c r="I153" s="7"/>
      <c r="J153" s="7"/>
      <c r="K153" s="7"/>
      <c r="L153" s="10" t="str">
        <f>IF(A153="","",IF(OR(COUNTIF(Companies[会社名],A153)&lt;&gt;1,NOT(ISNUMBER(C153)),NOT(ISNUMBER(D153)),D153&lt;C153,F153="",I153="",J153=""),"要確認：会社・期間・所在・根拠",IF(AND(B153&lt;&gt;"",COUNTIF(Tugs[曳船名],B153)&lt;&gt;1),"要確認：曳船未登録・重複",IF(J153="未確認","要確認：未確認を含む","確認済"))))</f>
        <v/>
      </c>
    </row>
    <row r="154" spans="1:12" ht="24.95" customHeight="1" x14ac:dyDescent="0.2">
      <c r="A154" s="7"/>
      <c r="B154" s="7"/>
      <c r="C154" s="20"/>
      <c r="D154" s="20"/>
      <c r="E154" s="7"/>
      <c r="F154" s="7"/>
      <c r="G154" s="7"/>
      <c r="H154" s="7"/>
      <c r="I154" s="7"/>
      <c r="J154" s="7"/>
      <c r="K154" s="7"/>
      <c r="L154" s="10" t="str">
        <f>IF(A154="","",IF(OR(COUNTIF(Companies[会社名],A154)&lt;&gt;1,NOT(ISNUMBER(C154)),NOT(ISNUMBER(D154)),D154&lt;C154,F154="",I154="",J154=""),"要確認：会社・期間・所在・根拠",IF(AND(B154&lt;&gt;"",COUNTIF(Tugs[曳船名],B154)&lt;&gt;1),"要確認：曳船未登録・重複",IF(J154="未確認","要確認：未確認を含む","確認済"))))</f>
        <v/>
      </c>
    </row>
    <row r="155" spans="1:12" ht="24.95" customHeight="1" x14ac:dyDescent="0.2">
      <c r="A155" s="7"/>
      <c r="B155" s="7"/>
      <c r="C155" s="20"/>
      <c r="D155" s="20"/>
      <c r="E155" s="7"/>
      <c r="F155" s="7"/>
      <c r="G155" s="7"/>
      <c r="H155" s="7"/>
      <c r="I155" s="7"/>
      <c r="J155" s="7"/>
      <c r="K155" s="7"/>
      <c r="L155" s="10" t="str">
        <f>IF(A155="","",IF(OR(COUNTIF(Companies[会社名],A155)&lt;&gt;1,NOT(ISNUMBER(C155)),NOT(ISNUMBER(D155)),D155&lt;C155,F155="",I155="",J155=""),"要確認：会社・期間・所在・根拠",IF(AND(B155&lt;&gt;"",COUNTIF(Tugs[曳船名],B155)&lt;&gt;1),"要確認：曳船未登録・重複",IF(J155="未確認","要確認：未確認を含む","確認済"))))</f>
        <v/>
      </c>
    </row>
    <row r="156" spans="1:12" ht="24.95" customHeight="1" x14ac:dyDescent="0.2">
      <c r="A156" s="7"/>
      <c r="B156" s="7"/>
      <c r="C156" s="20"/>
      <c r="D156" s="20"/>
      <c r="E156" s="7"/>
      <c r="F156" s="7"/>
      <c r="G156" s="7"/>
      <c r="H156" s="7"/>
      <c r="I156" s="7"/>
      <c r="J156" s="7"/>
      <c r="K156" s="7"/>
      <c r="L156" s="10" t="str">
        <f>IF(A156="","",IF(OR(COUNTIF(Companies[会社名],A156)&lt;&gt;1,NOT(ISNUMBER(C156)),NOT(ISNUMBER(D156)),D156&lt;C156,F156="",I156="",J156=""),"要確認：会社・期間・所在・根拠",IF(AND(B156&lt;&gt;"",COUNTIF(Tugs[曳船名],B156)&lt;&gt;1),"要確認：曳船未登録・重複",IF(J156="未確認","要確認：未確認を含む","確認済"))))</f>
        <v/>
      </c>
    </row>
    <row r="157" spans="1:12" ht="24.95" customHeight="1" x14ac:dyDescent="0.2">
      <c r="A157" s="7"/>
      <c r="B157" s="7"/>
      <c r="C157" s="20"/>
      <c r="D157" s="20"/>
      <c r="E157" s="7"/>
      <c r="F157" s="7"/>
      <c r="G157" s="7"/>
      <c r="H157" s="7"/>
      <c r="I157" s="7"/>
      <c r="J157" s="7"/>
      <c r="K157" s="7"/>
      <c r="L157" s="10" t="str">
        <f>IF(A157="","",IF(OR(COUNTIF(Companies[会社名],A157)&lt;&gt;1,NOT(ISNUMBER(C157)),NOT(ISNUMBER(D157)),D157&lt;C157,F157="",I157="",J157=""),"要確認：会社・期間・所在・根拠",IF(AND(B157&lt;&gt;"",COUNTIF(Tugs[曳船名],B157)&lt;&gt;1),"要確認：曳船未登録・重複",IF(J157="未確認","要確認：未確認を含む","確認済"))))</f>
        <v/>
      </c>
    </row>
    <row r="158" spans="1:12" ht="24.95" customHeight="1" x14ac:dyDescent="0.2">
      <c r="A158" s="7"/>
      <c r="B158" s="7"/>
      <c r="C158" s="20"/>
      <c r="D158" s="20"/>
      <c r="E158" s="7"/>
      <c r="F158" s="7"/>
      <c r="G158" s="7"/>
      <c r="H158" s="7"/>
      <c r="I158" s="7"/>
      <c r="J158" s="7"/>
      <c r="K158" s="7"/>
      <c r="L158" s="10" t="str">
        <f>IF(A158="","",IF(OR(COUNTIF(Companies[会社名],A158)&lt;&gt;1,NOT(ISNUMBER(C158)),NOT(ISNUMBER(D158)),D158&lt;C158,F158="",I158="",J158=""),"要確認：会社・期間・所在・根拠",IF(AND(B158&lt;&gt;"",COUNTIF(Tugs[曳船名],B158)&lt;&gt;1),"要確認：曳船未登録・重複",IF(J158="未確認","要確認：未確認を含む","確認済"))))</f>
        <v/>
      </c>
    </row>
    <row r="159" spans="1:12" ht="24.95" customHeight="1" x14ac:dyDescent="0.2">
      <c r="A159" s="7"/>
      <c r="B159" s="7"/>
      <c r="C159" s="20"/>
      <c r="D159" s="20"/>
      <c r="E159" s="7"/>
      <c r="F159" s="7"/>
      <c r="G159" s="7"/>
      <c r="H159" s="7"/>
      <c r="I159" s="7"/>
      <c r="J159" s="7"/>
      <c r="K159" s="7"/>
      <c r="L159" s="10" t="str">
        <f>IF(A159="","",IF(OR(COUNTIF(Companies[会社名],A159)&lt;&gt;1,NOT(ISNUMBER(C159)),NOT(ISNUMBER(D159)),D159&lt;C159,F159="",I159="",J159=""),"要確認：会社・期間・所在・根拠",IF(AND(B159&lt;&gt;"",COUNTIF(Tugs[曳船名],B159)&lt;&gt;1),"要確認：曳船未登録・重複",IF(J159="未確認","要確認：未確認を含む","確認済"))))</f>
        <v/>
      </c>
    </row>
    <row r="160" spans="1:12" ht="24.95" customHeight="1" x14ac:dyDescent="0.2">
      <c r="A160" s="7"/>
      <c r="B160" s="7"/>
      <c r="C160" s="20"/>
      <c r="D160" s="20"/>
      <c r="E160" s="7"/>
      <c r="F160" s="7"/>
      <c r="G160" s="7"/>
      <c r="H160" s="7"/>
      <c r="I160" s="7"/>
      <c r="J160" s="7"/>
      <c r="K160" s="7"/>
      <c r="L160" s="10" t="str">
        <f>IF(A160="","",IF(OR(COUNTIF(Companies[会社名],A160)&lt;&gt;1,NOT(ISNUMBER(C160)),NOT(ISNUMBER(D160)),D160&lt;C160,F160="",I160="",J160=""),"要確認：会社・期間・所在・根拠",IF(AND(B160&lt;&gt;"",COUNTIF(Tugs[曳船名],B160)&lt;&gt;1),"要確認：曳船未登録・重複",IF(J160="未確認","要確認：未確認を含む","確認済"))))</f>
        <v/>
      </c>
    </row>
    <row r="161" spans="1:12" ht="24.95" customHeight="1" x14ac:dyDescent="0.2">
      <c r="A161" s="7"/>
      <c r="B161" s="7"/>
      <c r="C161" s="20"/>
      <c r="D161" s="20"/>
      <c r="E161" s="7"/>
      <c r="F161" s="7"/>
      <c r="G161" s="7"/>
      <c r="H161" s="7"/>
      <c r="I161" s="7"/>
      <c r="J161" s="7"/>
      <c r="K161" s="7"/>
      <c r="L161" s="10" t="str">
        <f>IF(A161="","",IF(OR(COUNTIF(Companies[会社名],A161)&lt;&gt;1,NOT(ISNUMBER(C161)),NOT(ISNUMBER(D161)),D161&lt;C161,F161="",I161="",J161=""),"要確認：会社・期間・所在・根拠",IF(AND(B161&lt;&gt;"",COUNTIF(Tugs[曳船名],B161)&lt;&gt;1),"要確認：曳船未登録・重複",IF(J161="未確認","要確認：未確認を含む","確認済"))))</f>
        <v/>
      </c>
    </row>
    <row r="162" spans="1:12" ht="24.95" customHeight="1" x14ac:dyDescent="0.2">
      <c r="A162" s="7"/>
      <c r="B162" s="7"/>
      <c r="C162" s="20"/>
      <c r="D162" s="20"/>
      <c r="E162" s="7"/>
      <c r="F162" s="7"/>
      <c r="G162" s="7"/>
      <c r="H162" s="7"/>
      <c r="I162" s="7"/>
      <c r="J162" s="7"/>
      <c r="K162" s="7"/>
      <c r="L162" s="10" t="str">
        <f>IF(A162="","",IF(OR(COUNTIF(Companies[会社名],A162)&lt;&gt;1,NOT(ISNUMBER(C162)),NOT(ISNUMBER(D162)),D162&lt;C162,F162="",I162="",J162=""),"要確認：会社・期間・所在・根拠",IF(AND(B162&lt;&gt;"",COUNTIF(Tugs[曳船名],B162)&lt;&gt;1),"要確認：曳船未登録・重複",IF(J162="未確認","要確認：未確認を含む","確認済"))))</f>
        <v/>
      </c>
    </row>
    <row r="163" spans="1:12" ht="24.95" customHeight="1" x14ac:dyDescent="0.2">
      <c r="A163" s="7"/>
      <c r="B163" s="7"/>
      <c r="C163" s="20"/>
      <c r="D163" s="20"/>
      <c r="E163" s="7"/>
      <c r="F163" s="7"/>
      <c r="G163" s="7"/>
      <c r="H163" s="7"/>
      <c r="I163" s="7"/>
      <c r="J163" s="7"/>
      <c r="K163" s="7"/>
      <c r="L163" s="10" t="str">
        <f>IF(A163="","",IF(OR(COUNTIF(Companies[会社名],A163)&lt;&gt;1,NOT(ISNUMBER(C163)),NOT(ISNUMBER(D163)),D163&lt;C163,F163="",I163="",J163=""),"要確認：会社・期間・所在・根拠",IF(AND(B163&lt;&gt;"",COUNTIF(Tugs[曳船名],B163)&lt;&gt;1),"要確認：曳船未登録・重複",IF(J163="未確認","要確認：未確認を含む","確認済"))))</f>
        <v/>
      </c>
    </row>
    <row r="164" spans="1:12" ht="24.95" customHeight="1" x14ac:dyDescent="0.2">
      <c r="A164" s="7"/>
      <c r="B164" s="7"/>
      <c r="C164" s="20"/>
      <c r="D164" s="20"/>
      <c r="E164" s="7"/>
      <c r="F164" s="7"/>
      <c r="G164" s="7"/>
      <c r="H164" s="7"/>
      <c r="I164" s="7"/>
      <c r="J164" s="7"/>
      <c r="K164" s="7"/>
      <c r="L164" s="10" t="str">
        <f>IF(A164="","",IF(OR(COUNTIF(Companies[会社名],A164)&lt;&gt;1,NOT(ISNUMBER(C164)),NOT(ISNUMBER(D164)),D164&lt;C164,F164="",I164="",J164=""),"要確認：会社・期間・所在・根拠",IF(AND(B164&lt;&gt;"",COUNTIF(Tugs[曳船名],B164)&lt;&gt;1),"要確認：曳船未登録・重複",IF(J164="未確認","要確認：未確認を含む","確認済"))))</f>
        <v/>
      </c>
    </row>
    <row r="165" spans="1:12" ht="24.95" customHeight="1" x14ac:dyDescent="0.2">
      <c r="A165" s="7"/>
      <c r="B165" s="7"/>
      <c r="C165" s="20"/>
      <c r="D165" s="20"/>
      <c r="E165" s="7"/>
      <c r="F165" s="7"/>
      <c r="G165" s="7"/>
      <c r="H165" s="7"/>
      <c r="I165" s="7"/>
      <c r="J165" s="7"/>
      <c r="K165" s="7"/>
      <c r="L165" s="10" t="str">
        <f>IF(A165="","",IF(OR(COUNTIF(Companies[会社名],A165)&lt;&gt;1,NOT(ISNUMBER(C165)),NOT(ISNUMBER(D165)),D165&lt;C165,F165="",I165="",J165=""),"要確認：会社・期間・所在・根拠",IF(AND(B165&lt;&gt;"",COUNTIF(Tugs[曳船名],B165)&lt;&gt;1),"要確認：曳船未登録・重複",IF(J165="未確認","要確認：未確認を含む","確認済"))))</f>
        <v/>
      </c>
    </row>
    <row r="166" spans="1:12" ht="24.95" customHeight="1" x14ac:dyDescent="0.2">
      <c r="A166" s="7"/>
      <c r="B166" s="7"/>
      <c r="C166" s="20"/>
      <c r="D166" s="20"/>
      <c r="E166" s="7"/>
      <c r="F166" s="7"/>
      <c r="G166" s="7"/>
      <c r="H166" s="7"/>
      <c r="I166" s="7"/>
      <c r="J166" s="7"/>
      <c r="K166" s="7"/>
      <c r="L166" s="10" t="str">
        <f>IF(A166="","",IF(OR(COUNTIF(Companies[会社名],A166)&lt;&gt;1,NOT(ISNUMBER(C166)),NOT(ISNUMBER(D166)),D166&lt;C166,F166="",I166="",J166=""),"要確認：会社・期間・所在・根拠",IF(AND(B166&lt;&gt;"",COUNTIF(Tugs[曳船名],B166)&lt;&gt;1),"要確認：曳船未登録・重複",IF(J166="未確認","要確認：未確認を含む","確認済"))))</f>
        <v/>
      </c>
    </row>
    <row r="167" spans="1:12" ht="24.95" customHeight="1" x14ac:dyDescent="0.2">
      <c r="A167" s="7"/>
      <c r="B167" s="7"/>
      <c r="C167" s="20"/>
      <c r="D167" s="20"/>
      <c r="E167" s="7"/>
      <c r="F167" s="7"/>
      <c r="G167" s="7"/>
      <c r="H167" s="7"/>
      <c r="I167" s="7"/>
      <c r="J167" s="7"/>
      <c r="K167" s="7"/>
      <c r="L167" s="10" t="str">
        <f>IF(A167="","",IF(OR(COUNTIF(Companies[会社名],A167)&lt;&gt;1,NOT(ISNUMBER(C167)),NOT(ISNUMBER(D167)),D167&lt;C167,F167="",I167="",J167=""),"要確認：会社・期間・所在・根拠",IF(AND(B167&lt;&gt;"",COUNTIF(Tugs[曳船名],B167)&lt;&gt;1),"要確認：曳船未登録・重複",IF(J167="未確認","要確認：未確認を含む","確認済"))))</f>
        <v/>
      </c>
    </row>
    <row r="168" spans="1:12" ht="24.95" customHeight="1" x14ac:dyDescent="0.2">
      <c r="A168" s="7"/>
      <c r="B168" s="7"/>
      <c r="C168" s="20"/>
      <c r="D168" s="20"/>
      <c r="E168" s="7"/>
      <c r="F168" s="7"/>
      <c r="G168" s="7"/>
      <c r="H168" s="7"/>
      <c r="I168" s="7"/>
      <c r="J168" s="7"/>
      <c r="K168" s="7"/>
      <c r="L168" s="10" t="str">
        <f>IF(A168="","",IF(OR(COUNTIF(Companies[会社名],A168)&lt;&gt;1,NOT(ISNUMBER(C168)),NOT(ISNUMBER(D168)),D168&lt;C168,F168="",I168="",J168=""),"要確認：会社・期間・所在・根拠",IF(AND(B168&lt;&gt;"",COUNTIF(Tugs[曳船名],B168)&lt;&gt;1),"要確認：曳船未登録・重複",IF(J168="未確認","要確認：未確認を含む","確認済"))))</f>
        <v/>
      </c>
    </row>
    <row r="169" spans="1:12" ht="24.95" customHeight="1" x14ac:dyDescent="0.2">
      <c r="A169" s="7"/>
      <c r="B169" s="7"/>
      <c r="C169" s="20"/>
      <c r="D169" s="20"/>
      <c r="E169" s="7"/>
      <c r="F169" s="7"/>
      <c r="G169" s="7"/>
      <c r="H169" s="7"/>
      <c r="I169" s="7"/>
      <c r="J169" s="7"/>
      <c r="K169" s="7"/>
      <c r="L169" s="10" t="str">
        <f>IF(A169="","",IF(OR(COUNTIF(Companies[会社名],A169)&lt;&gt;1,NOT(ISNUMBER(C169)),NOT(ISNUMBER(D169)),D169&lt;C169,F169="",I169="",J169=""),"要確認：会社・期間・所在・根拠",IF(AND(B169&lt;&gt;"",COUNTIF(Tugs[曳船名],B169)&lt;&gt;1),"要確認：曳船未登録・重複",IF(J169="未確認","要確認：未確認を含む","確認済"))))</f>
        <v/>
      </c>
    </row>
    <row r="170" spans="1:12" ht="24.95" customHeight="1" x14ac:dyDescent="0.2">
      <c r="A170" s="7"/>
      <c r="B170" s="7"/>
      <c r="C170" s="20"/>
      <c r="D170" s="20"/>
      <c r="E170" s="7"/>
      <c r="F170" s="7"/>
      <c r="G170" s="7"/>
      <c r="H170" s="7"/>
      <c r="I170" s="7"/>
      <c r="J170" s="7"/>
      <c r="K170" s="7"/>
      <c r="L170" s="10" t="str">
        <f>IF(A170="","",IF(OR(COUNTIF(Companies[会社名],A170)&lt;&gt;1,NOT(ISNUMBER(C170)),NOT(ISNUMBER(D170)),D170&lt;C170,F170="",I170="",J170=""),"要確認：会社・期間・所在・根拠",IF(AND(B170&lt;&gt;"",COUNTIF(Tugs[曳船名],B170)&lt;&gt;1),"要確認：曳船未登録・重複",IF(J170="未確認","要確認：未確認を含む","確認済"))))</f>
        <v/>
      </c>
    </row>
    <row r="171" spans="1:12" ht="24.95" customHeight="1" x14ac:dyDescent="0.2">
      <c r="A171" s="7"/>
      <c r="B171" s="7"/>
      <c r="C171" s="20"/>
      <c r="D171" s="20"/>
      <c r="E171" s="7"/>
      <c r="F171" s="7"/>
      <c r="G171" s="7"/>
      <c r="H171" s="7"/>
      <c r="I171" s="7"/>
      <c r="J171" s="7"/>
      <c r="K171" s="7"/>
      <c r="L171" s="10" t="str">
        <f>IF(A171="","",IF(OR(COUNTIF(Companies[会社名],A171)&lt;&gt;1,NOT(ISNUMBER(C171)),NOT(ISNUMBER(D171)),D171&lt;C171,F171="",I171="",J171=""),"要確認：会社・期間・所在・根拠",IF(AND(B171&lt;&gt;"",COUNTIF(Tugs[曳船名],B171)&lt;&gt;1),"要確認：曳船未登録・重複",IF(J171="未確認","要確認：未確認を含む","確認済"))))</f>
        <v/>
      </c>
    </row>
    <row r="172" spans="1:12" ht="24.95" customHeight="1" x14ac:dyDescent="0.2">
      <c r="A172" s="7"/>
      <c r="B172" s="7"/>
      <c r="C172" s="20"/>
      <c r="D172" s="20"/>
      <c r="E172" s="7"/>
      <c r="F172" s="7"/>
      <c r="G172" s="7"/>
      <c r="H172" s="7"/>
      <c r="I172" s="7"/>
      <c r="J172" s="7"/>
      <c r="K172" s="7"/>
      <c r="L172" s="10" t="str">
        <f>IF(A172="","",IF(OR(COUNTIF(Companies[会社名],A172)&lt;&gt;1,NOT(ISNUMBER(C172)),NOT(ISNUMBER(D172)),D172&lt;C172,F172="",I172="",J172=""),"要確認：会社・期間・所在・根拠",IF(AND(B172&lt;&gt;"",COUNTIF(Tugs[曳船名],B172)&lt;&gt;1),"要確認：曳船未登録・重複",IF(J172="未確認","要確認：未確認を含む","確認済"))))</f>
        <v/>
      </c>
    </row>
    <row r="173" spans="1:12" ht="24.95" customHeight="1" x14ac:dyDescent="0.2">
      <c r="A173" s="7"/>
      <c r="B173" s="7"/>
      <c r="C173" s="20"/>
      <c r="D173" s="20"/>
      <c r="E173" s="7"/>
      <c r="F173" s="7"/>
      <c r="G173" s="7"/>
      <c r="H173" s="7"/>
      <c r="I173" s="7"/>
      <c r="J173" s="7"/>
      <c r="K173" s="7"/>
      <c r="L173" s="10" t="str">
        <f>IF(A173="","",IF(OR(COUNTIF(Companies[会社名],A173)&lt;&gt;1,NOT(ISNUMBER(C173)),NOT(ISNUMBER(D173)),D173&lt;C173,F173="",I173="",J173=""),"要確認：会社・期間・所在・根拠",IF(AND(B173&lt;&gt;"",COUNTIF(Tugs[曳船名],B173)&lt;&gt;1),"要確認：曳船未登録・重複",IF(J173="未確認","要確認：未確認を含む","確認済"))))</f>
        <v/>
      </c>
    </row>
    <row r="174" spans="1:12" ht="24.95" customHeight="1" x14ac:dyDescent="0.2">
      <c r="A174" s="7"/>
      <c r="B174" s="7"/>
      <c r="C174" s="20"/>
      <c r="D174" s="20"/>
      <c r="E174" s="7"/>
      <c r="F174" s="7"/>
      <c r="G174" s="7"/>
      <c r="H174" s="7"/>
      <c r="I174" s="7"/>
      <c r="J174" s="7"/>
      <c r="K174" s="7"/>
      <c r="L174" s="10" t="str">
        <f>IF(A174="","",IF(OR(COUNTIF(Companies[会社名],A174)&lt;&gt;1,NOT(ISNUMBER(C174)),NOT(ISNUMBER(D174)),D174&lt;C174,F174="",I174="",J174=""),"要確認：会社・期間・所在・根拠",IF(AND(B174&lt;&gt;"",COUNTIF(Tugs[曳船名],B174)&lt;&gt;1),"要確認：曳船未登録・重複",IF(J174="未確認","要確認：未確認を含む","確認済"))))</f>
        <v/>
      </c>
    </row>
    <row r="175" spans="1:12" ht="24.95" customHeight="1" x14ac:dyDescent="0.2">
      <c r="A175" s="7"/>
      <c r="B175" s="7"/>
      <c r="C175" s="20"/>
      <c r="D175" s="20"/>
      <c r="E175" s="7"/>
      <c r="F175" s="7"/>
      <c r="G175" s="7"/>
      <c r="H175" s="7"/>
      <c r="I175" s="7"/>
      <c r="J175" s="7"/>
      <c r="K175" s="7"/>
      <c r="L175" s="10" t="str">
        <f>IF(A175="","",IF(OR(COUNTIF(Companies[会社名],A175)&lt;&gt;1,NOT(ISNUMBER(C175)),NOT(ISNUMBER(D175)),D175&lt;C175,F175="",I175="",J175=""),"要確認：会社・期間・所在・根拠",IF(AND(B175&lt;&gt;"",COUNTIF(Tugs[曳船名],B175)&lt;&gt;1),"要確認：曳船未登録・重複",IF(J175="未確認","要確認：未確認を含む","確認済"))))</f>
        <v/>
      </c>
    </row>
    <row r="176" spans="1:12" ht="24.95" customHeight="1" x14ac:dyDescent="0.2">
      <c r="A176" s="7"/>
      <c r="B176" s="7"/>
      <c r="C176" s="20"/>
      <c r="D176" s="20"/>
      <c r="E176" s="7"/>
      <c r="F176" s="7"/>
      <c r="G176" s="7"/>
      <c r="H176" s="7"/>
      <c r="I176" s="7"/>
      <c r="J176" s="7"/>
      <c r="K176" s="7"/>
      <c r="L176" s="10" t="str">
        <f>IF(A176="","",IF(OR(COUNTIF(Companies[会社名],A176)&lt;&gt;1,NOT(ISNUMBER(C176)),NOT(ISNUMBER(D176)),D176&lt;C176,F176="",I176="",J176=""),"要確認：会社・期間・所在・根拠",IF(AND(B176&lt;&gt;"",COUNTIF(Tugs[曳船名],B176)&lt;&gt;1),"要確認：曳船未登録・重複",IF(J176="未確認","要確認：未確認を含む","確認済"))))</f>
        <v/>
      </c>
    </row>
    <row r="177" spans="1:12" ht="24.95" customHeight="1" x14ac:dyDescent="0.2">
      <c r="A177" s="7"/>
      <c r="B177" s="7"/>
      <c r="C177" s="20"/>
      <c r="D177" s="20"/>
      <c r="E177" s="7"/>
      <c r="F177" s="7"/>
      <c r="G177" s="7"/>
      <c r="H177" s="7"/>
      <c r="I177" s="7"/>
      <c r="J177" s="7"/>
      <c r="K177" s="7"/>
      <c r="L177" s="10" t="str">
        <f>IF(A177="","",IF(OR(COUNTIF(Companies[会社名],A177)&lt;&gt;1,NOT(ISNUMBER(C177)),NOT(ISNUMBER(D177)),D177&lt;C177,F177="",I177="",J177=""),"要確認：会社・期間・所在・根拠",IF(AND(B177&lt;&gt;"",COUNTIF(Tugs[曳船名],B177)&lt;&gt;1),"要確認：曳船未登録・重複",IF(J177="未確認","要確認：未確認を含む","確認済"))))</f>
        <v/>
      </c>
    </row>
    <row r="178" spans="1:12" ht="24.95" customHeight="1" x14ac:dyDescent="0.2">
      <c r="A178" s="7"/>
      <c r="B178" s="7"/>
      <c r="C178" s="20"/>
      <c r="D178" s="20"/>
      <c r="E178" s="7"/>
      <c r="F178" s="7"/>
      <c r="G178" s="7"/>
      <c r="H178" s="7"/>
      <c r="I178" s="7"/>
      <c r="J178" s="7"/>
      <c r="K178" s="7"/>
      <c r="L178" s="10" t="str">
        <f>IF(A178="","",IF(OR(COUNTIF(Companies[会社名],A178)&lt;&gt;1,NOT(ISNUMBER(C178)),NOT(ISNUMBER(D178)),D178&lt;C178,F178="",I178="",J178=""),"要確認：会社・期間・所在・根拠",IF(AND(B178&lt;&gt;"",COUNTIF(Tugs[曳船名],B178)&lt;&gt;1),"要確認：曳船未登録・重複",IF(J178="未確認","要確認：未確認を含む","確認済"))))</f>
        <v/>
      </c>
    </row>
    <row r="179" spans="1:12" ht="24.95" customHeight="1" x14ac:dyDescent="0.2">
      <c r="A179" s="7"/>
      <c r="B179" s="7"/>
      <c r="C179" s="20"/>
      <c r="D179" s="20"/>
      <c r="E179" s="7"/>
      <c r="F179" s="7"/>
      <c r="G179" s="7"/>
      <c r="H179" s="7"/>
      <c r="I179" s="7"/>
      <c r="J179" s="7"/>
      <c r="K179" s="7"/>
      <c r="L179" s="10" t="str">
        <f>IF(A179="","",IF(OR(COUNTIF(Companies[会社名],A179)&lt;&gt;1,NOT(ISNUMBER(C179)),NOT(ISNUMBER(D179)),D179&lt;C179,F179="",I179="",J179=""),"要確認：会社・期間・所在・根拠",IF(AND(B179&lt;&gt;"",COUNTIF(Tugs[曳船名],B179)&lt;&gt;1),"要確認：曳船未登録・重複",IF(J179="未確認","要確認：未確認を含む","確認済"))))</f>
        <v/>
      </c>
    </row>
    <row r="180" spans="1:12" ht="24.95" customHeight="1" x14ac:dyDescent="0.2">
      <c r="A180" s="7"/>
      <c r="B180" s="7"/>
      <c r="C180" s="20"/>
      <c r="D180" s="20"/>
      <c r="E180" s="7"/>
      <c r="F180" s="7"/>
      <c r="G180" s="7"/>
      <c r="H180" s="7"/>
      <c r="I180" s="7"/>
      <c r="J180" s="7"/>
      <c r="K180" s="7"/>
      <c r="L180" s="10" t="str">
        <f>IF(A180="","",IF(OR(COUNTIF(Companies[会社名],A180)&lt;&gt;1,NOT(ISNUMBER(C180)),NOT(ISNUMBER(D180)),D180&lt;C180,F180="",I180="",J180=""),"要確認：会社・期間・所在・根拠",IF(AND(B180&lt;&gt;"",COUNTIF(Tugs[曳船名],B180)&lt;&gt;1),"要確認：曳船未登録・重複",IF(J180="未確認","要確認：未確認を含む","確認済"))))</f>
        <v/>
      </c>
    </row>
    <row r="181" spans="1:12" ht="24.95" customHeight="1" x14ac:dyDescent="0.2">
      <c r="A181" s="7"/>
      <c r="B181" s="7"/>
      <c r="C181" s="20"/>
      <c r="D181" s="20"/>
      <c r="E181" s="7"/>
      <c r="F181" s="7"/>
      <c r="G181" s="7"/>
      <c r="H181" s="7"/>
      <c r="I181" s="7"/>
      <c r="J181" s="7"/>
      <c r="K181" s="7"/>
      <c r="L181" s="10" t="str">
        <f>IF(A181="","",IF(OR(COUNTIF(Companies[会社名],A181)&lt;&gt;1,NOT(ISNUMBER(C181)),NOT(ISNUMBER(D181)),D181&lt;C181,F181="",I181="",J181=""),"要確認：会社・期間・所在・根拠",IF(AND(B181&lt;&gt;"",COUNTIF(Tugs[曳船名],B181)&lt;&gt;1),"要確認：曳船未登録・重複",IF(J181="未確認","要確認：未確認を含む","確認済"))))</f>
        <v/>
      </c>
    </row>
    <row r="182" spans="1:12" ht="24.95" customHeight="1" x14ac:dyDescent="0.2">
      <c r="A182" s="7"/>
      <c r="B182" s="7"/>
      <c r="C182" s="20"/>
      <c r="D182" s="20"/>
      <c r="E182" s="7"/>
      <c r="F182" s="7"/>
      <c r="G182" s="7"/>
      <c r="H182" s="7"/>
      <c r="I182" s="7"/>
      <c r="J182" s="7"/>
      <c r="K182" s="7"/>
      <c r="L182" s="10" t="str">
        <f>IF(A182="","",IF(OR(COUNTIF(Companies[会社名],A182)&lt;&gt;1,NOT(ISNUMBER(C182)),NOT(ISNUMBER(D182)),D182&lt;C182,F182="",I182="",J182=""),"要確認：会社・期間・所在・根拠",IF(AND(B182&lt;&gt;"",COUNTIF(Tugs[曳船名],B182)&lt;&gt;1),"要確認：曳船未登録・重複",IF(J182="未確認","要確認：未確認を含む","確認済"))))</f>
        <v/>
      </c>
    </row>
    <row r="183" spans="1:12" ht="24.95" customHeight="1" x14ac:dyDescent="0.2">
      <c r="A183" s="7"/>
      <c r="B183" s="7"/>
      <c r="C183" s="20"/>
      <c r="D183" s="20"/>
      <c r="E183" s="7"/>
      <c r="F183" s="7"/>
      <c r="G183" s="7"/>
      <c r="H183" s="7"/>
      <c r="I183" s="7"/>
      <c r="J183" s="7"/>
      <c r="K183" s="7"/>
      <c r="L183" s="10" t="str">
        <f>IF(A183="","",IF(OR(COUNTIF(Companies[会社名],A183)&lt;&gt;1,NOT(ISNUMBER(C183)),NOT(ISNUMBER(D183)),D183&lt;C183,F183="",I183="",J183=""),"要確認：会社・期間・所在・根拠",IF(AND(B183&lt;&gt;"",COUNTIF(Tugs[曳船名],B183)&lt;&gt;1),"要確認：曳船未登録・重複",IF(J183="未確認","要確認：未確認を含む","確認済"))))</f>
        <v/>
      </c>
    </row>
    <row r="184" spans="1:12" ht="24.95" customHeight="1" x14ac:dyDescent="0.2">
      <c r="A184" s="7"/>
      <c r="B184" s="7"/>
      <c r="C184" s="20"/>
      <c r="D184" s="20"/>
      <c r="E184" s="7"/>
      <c r="F184" s="7"/>
      <c r="G184" s="7"/>
      <c r="H184" s="7"/>
      <c r="I184" s="7"/>
      <c r="J184" s="7"/>
      <c r="K184" s="7"/>
      <c r="L184" s="10" t="str">
        <f>IF(A184="","",IF(OR(COUNTIF(Companies[会社名],A184)&lt;&gt;1,NOT(ISNUMBER(C184)),NOT(ISNUMBER(D184)),D184&lt;C184,F184="",I184="",J184=""),"要確認：会社・期間・所在・根拠",IF(AND(B184&lt;&gt;"",COUNTIF(Tugs[曳船名],B184)&lt;&gt;1),"要確認：曳船未登録・重複",IF(J184="未確認","要確認：未確認を含む","確認済"))))</f>
        <v/>
      </c>
    </row>
    <row r="185" spans="1:12" ht="24.95" customHeight="1" x14ac:dyDescent="0.2">
      <c r="A185" s="7"/>
      <c r="B185" s="7"/>
      <c r="C185" s="20"/>
      <c r="D185" s="20"/>
      <c r="E185" s="7"/>
      <c r="F185" s="7"/>
      <c r="G185" s="7"/>
      <c r="H185" s="7"/>
      <c r="I185" s="7"/>
      <c r="J185" s="7"/>
      <c r="K185" s="7"/>
      <c r="L185" s="10" t="str">
        <f>IF(A185="","",IF(OR(COUNTIF(Companies[会社名],A185)&lt;&gt;1,NOT(ISNUMBER(C185)),NOT(ISNUMBER(D185)),D185&lt;C185,F185="",I185="",J185=""),"要確認：会社・期間・所在・根拠",IF(AND(B185&lt;&gt;"",COUNTIF(Tugs[曳船名],B185)&lt;&gt;1),"要確認：曳船未登録・重複",IF(J185="未確認","要確認：未確認を含む","確認済"))))</f>
        <v/>
      </c>
    </row>
    <row r="186" spans="1:12" ht="24.95" customHeight="1" x14ac:dyDescent="0.2">
      <c r="A186" s="7"/>
      <c r="B186" s="7"/>
      <c r="C186" s="20"/>
      <c r="D186" s="20"/>
      <c r="E186" s="7"/>
      <c r="F186" s="7"/>
      <c r="G186" s="7"/>
      <c r="H186" s="7"/>
      <c r="I186" s="7"/>
      <c r="J186" s="7"/>
      <c r="K186" s="7"/>
      <c r="L186" s="10" t="str">
        <f>IF(A186="","",IF(OR(COUNTIF(Companies[会社名],A186)&lt;&gt;1,NOT(ISNUMBER(C186)),NOT(ISNUMBER(D186)),D186&lt;C186,F186="",I186="",J186=""),"要確認：会社・期間・所在・根拠",IF(AND(B186&lt;&gt;"",COUNTIF(Tugs[曳船名],B186)&lt;&gt;1),"要確認：曳船未登録・重複",IF(J186="未確認","要確認：未確認を含む","確認済"))))</f>
        <v/>
      </c>
    </row>
    <row r="187" spans="1:12" ht="24.95" customHeight="1" x14ac:dyDescent="0.2">
      <c r="A187" s="7"/>
      <c r="B187" s="7"/>
      <c r="C187" s="20"/>
      <c r="D187" s="20"/>
      <c r="E187" s="7"/>
      <c r="F187" s="7"/>
      <c r="G187" s="7"/>
      <c r="H187" s="7"/>
      <c r="I187" s="7"/>
      <c r="J187" s="7"/>
      <c r="K187" s="7"/>
      <c r="L187" s="10" t="str">
        <f>IF(A187="","",IF(OR(COUNTIF(Companies[会社名],A187)&lt;&gt;1,NOT(ISNUMBER(C187)),NOT(ISNUMBER(D187)),D187&lt;C187,F187="",I187="",J187=""),"要確認：会社・期間・所在・根拠",IF(AND(B187&lt;&gt;"",COUNTIF(Tugs[曳船名],B187)&lt;&gt;1),"要確認：曳船未登録・重複",IF(J187="未確認","要確認：未確認を含む","確認済"))))</f>
        <v/>
      </c>
    </row>
    <row r="188" spans="1:12" ht="24.95" customHeight="1" x14ac:dyDescent="0.2">
      <c r="A188" s="7"/>
      <c r="B188" s="7"/>
      <c r="C188" s="20"/>
      <c r="D188" s="20"/>
      <c r="E188" s="7"/>
      <c r="F188" s="7"/>
      <c r="G188" s="7"/>
      <c r="H188" s="7"/>
      <c r="I188" s="7"/>
      <c r="J188" s="7"/>
      <c r="K188" s="7"/>
      <c r="L188" s="10" t="str">
        <f>IF(A188="","",IF(OR(COUNTIF(Companies[会社名],A188)&lt;&gt;1,NOT(ISNUMBER(C188)),NOT(ISNUMBER(D188)),D188&lt;C188,F188="",I188="",J188=""),"要確認：会社・期間・所在・根拠",IF(AND(B188&lt;&gt;"",COUNTIF(Tugs[曳船名],B188)&lt;&gt;1),"要確認：曳船未登録・重複",IF(J188="未確認","要確認：未確認を含む","確認済"))))</f>
        <v/>
      </c>
    </row>
    <row r="189" spans="1:12" ht="24.95" customHeight="1" x14ac:dyDescent="0.2">
      <c r="A189" s="7"/>
      <c r="B189" s="7"/>
      <c r="C189" s="20"/>
      <c r="D189" s="20"/>
      <c r="E189" s="7"/>
      <c r="F189" s="7"/>
      <c r="G189" s="7"/>
      <c r="H189" s="7"/>
      <c r="I189" s="7"/>
      <c r="J189" s="7"/>
      <c r="K189" s="7"/>
      <c r="L189" s="10" t="str">
        <f>IF(A189="","",IF(OR(COUNTIF(Companies[会社名],A189)&lt;&gt;1,NOT(ISNUMBER(C189)),NOT(ISNUMBER(D189)),D189&lt;C189,F189="",I189="",J189=""),"要確認：会社・期間・所在・根拠",IF(AND(B189&lt;&gt;"",COUNTIF(Tugs[曳船名],B189)&lt;&gt;1),"要確認：曳船未登録・重複",IF(J189="未確認","要確認：未確認を含む","確認済"))))</f>
        <v/>
      </c>
    </row>
    <row r="190" spans="1:12" ht="24.95" customHeight="1" x14ac:dyDescent="0.2">
      <c r="A190" s="7"/>
      <c r="B190" s="7"/>
      <c r="C190" s="20"/>
      <c r="D190" s="20"/>
      <c r="E190" s="7"/>
      <c r="F190" s="7"/>
      <c r="G190" s="7"/>
      <c r="H190" s="7"/>
      <c r="I190" s="7"/>
      <c r="J190" s="7"/>
      <c r="K190" s="7"/>
      <c r="L190" s="10" t="str">
        <f>IF(A190="","",IF(OR(COUNTIF(Companies[会社名],A190)&lt;&gt;1,NOT(ISNUMBER(C190)),NOT(ISNUMBER(D190)),D190&lt;C190,F190="",I190="",J190=""),"要確認：会社・期間・所在・根拠",IF(AND(B190&lt;&gt;"",COUNTIF(Tugs[曳船名],B190)&lt;&gt;1),"要確認：曳船未登録・重複",IF(J190="未確認","要確認：未確認を含む","確認済"))))</f>
        <v/>
      </c>
    </row>
    <row r="191" spans="1:12" ht="24.95" customHeight="1" x14ac:dyDescent="0.2">
      <c r="A191" s="7"/>
      <c r="B191" s="7"/>
      <c r="C191" s="20"/>
      <c r="D191" s="20"/>
      <c r="E191" s="7"/>
      <c r="F191" s="7"/>
      <c r="G191" s="7"/>
      <c r="H191" s="7"/>
      <c r="I191" s="7"/>
      <c r="J191" s="7"/>
      <c r="K191" s="7"/>
      <c r="L191" s="10" t="str">
        <f>IF(A191="","",IF(OR(COUNTIF(Companies[会社名],A191)&lt;&gt;1,NOT(ISNUMBER(C191)),NOT(ISNUMBER(D191)),D191&lt;C191,F191="",I191="",J191=""),"要確認：会社・期間・所在・根拠",IF(AND(B191&lt;&gt;"",COUNTIF(Tugs[曳船名],B191)&lt;&gt;1),"要確認：曳船未登録・重複",IF(J191="未確認","要確認：未確認を含む","確認済"))))</f>
        <v/>
      </c>
    </row>
    <row r="192" spans="1:12" ht="24.95" customHeight="1" x14ac:dyDescent="0.2">
      <c r="A192" s="7"/>
      <c r="B192" s="7"/>
      <c r="C192" s="20"/>
      <c r="D192" s="20"/>
      <c r="E192" s="7"/>
      <c r="F192" s="7"/>
      <c r="G192" s="7"/>
      <c r="H192" s="7"/>
      <c r="I192" s="7"/>
      <c r="J192" s="7"/>
      <c r="K192" s="7"/>
      <c r="L192" s="10" t="str">
        <f>IF(A192="","",IF(OR(COUNTIF(Companies[会社名],A192)&lt;&gt;1,NOT(ISNUMBER(C192)),NOT(ISNUMBER(D192)),D192&lt;C192,F192="",I192="",J192=""),"要確認：会社・期間・所在・根拠",IF(AND(B192&lt;&gt;"",COUNTIF(Tugs[曳船名],B192)&lt;&gt;1),"要確認：曳船未登録・重複",IF(J192="未確認","要確認：未確認を含む","確認済"))))</f>
        <v/>
      </c>
    </row>
    <row r="193" spans="1:12" ht="24.95" customHeight="1" x14ac:dyDescent="0.2">
      <c r="A193" s="7"/>
      <c r="B193" s="7"/>
      <c r="C193" s="20"/>
      <c r="D193" s="20"/>
      <c r="E193" s="7"/>
      <c r="F193" s="7"/>
      <c r="G193" s="7"/>
      <c r="H193" s="7"/>
      <c r="I193" s="7"/>
      <c r="J193" s="7"/>
      <c r="K193" s="7"/>
      <c r="L193" s="10" t="str">
        <f>IF(A193="","",IF(OR(COUNTIF(Companies[会社名],A193)&lt;&gt;1,NOT(ISNUMBER(C193)),NOT(ISNUMBER(D193)),D193&lt;C193,F193="",I193="",J193=""),"要確認：会社・期間・所在・根拠",IF(AND(B193&lt;&gt;"",COUNTIF(Tugs[曳船名],B193)&lt;&gt;1),"要確認：曳船未登録・重複",IF(J193="未確認","要確認：未確認を含む","確認済"))))</f>
        <v/>
      </c>
    </row>
    <row r="194" spans="1:12" ht="24.95" customHeight="1" x14ac:dyDescent="0.2">
      <c r="A194" s="7"/>
      <c r="B194" s="7"/>
      <c r="C194" s="20"/>
      <c r="D194" s="20"/>
      <c r="E194" s="7"/>
      <c r="F194" s="7"/>
      <c r="G194" s="7"/>
      <c r="H194" s="7"/>
      <c r="I194" s="7"/>
      <c r="J194" s="7"/>
      <c r="K194" s="7"/>
      <c r="L194" s="10" t="str">
        <f>IF(A194="","",IF(OR(COUNTIF(Companies[会社名],A194)&lt;&gt;1,NOT(ISNUMBER(C194)),NOT(ISNUMBER(D194)),D194&lt;C194,F194="",I194="",J194=""),"要確認：会社・期間・所在・根拠",IF(AND(B194&lt;&gt;"",COUNTIF(Tugs[曳船名],B194)&lt;&gt;1),"要確認：曳船未登録・重複",IF(J194="未確認","要確認：未確認を含む","確認済"))))</f>
        <v/>
      </c>
    </row>
    <row r="195" spans="1:12" ht="24.95" customHeight="1" x14ac:dyDescent="0.2">
      <c r="A195" s="7"/>
      <c r="B195" s="7"/>
      <c r="C195" s="20"/>
      <c r="D195" s="20"/>
      <c r="E195" s="7"/>
      <c r="F195" s="7"/>
      <c r="G195" s="7"/>
      <c r="H195" s="7"/>
      <c r="I195" s="7"/>
      <c r="J195" s="7"/>
      <c r="K195" s="7"/>
      <c r="L195" s="10" t="str">
        <f>IF(A195="","",IF(OR(COUNTIF(Companies[会社名],A195)&lt;&gt;1,NOT(ISNUMBER(C195)),NOT(ISNUMBER(D195)),D195&lt;C195,F195="",I195="",J195=""),"要確認：会社・期間・所在・根拠",IF(AND(B195&lt;&gt;"",COUNTIF(Tugs[曳船名],B195)&lt;&gt;1),"要確認：曳船未登録・重複",IF(J195="未確認","要確認：未確認を含む","確認済"))))</f>
        <v/>
      </c>
    </row>
    <row r="196" spans="1:12" ht="24.95" customHeight="1" x14ac:dyDescent="0.2">
      <c r="A196" s="7"/>
      <c r="B196" s="7"/>
      <c r="C196" s="20"/>
      <c r="D196" s="20"/>
      <c r="E196" s="7"/>
      <c r="F196" s="7"/>
      <c r="G196" s="7"/>
      <c r="H196" s="7"/>
      <c r="I196" s="7"/>
      <c r="J196" s="7"/>
      <c r="K196" s="7"/>
      <c r="L196" s="10" t="str">
        <f>IF(A196="","",IF(OR(COUNTIF(Companies[会社名],A196)&lt;&gt;1,NOT(ISNUMBER(C196)),NOT(ISNUMBER(D196)),D196&lt;C196,F196="",I196="",J196=""),"要確認：会社・期間・所在・根拠",IF(AND(B196&lt;&gt;"",COUNTIF(Tugs[曳船名],B196)&lt;&gt;1),"要確認：曳船未登録・重複",IF(J196="未確認","要確認：未確認を含む","確認済"))))</f>
        <v/>
      </c>
    </row>
    <row r="197" spans="1:12" ht="24.95" customHeight="1" x14ac:dyDescent="0.2">
      <c r="A197" s="7"/>
      <c r="B197" s="7"/>
      <c r="C197" s="20"/>
      <c r="D197" s="20"/>
      <c r="E197" s="7"/>
      <c r="F197" s="7"/>
      <c r="G197" s="7"/>
      <c r="H197" s="7"/>
      <c r="I197" s="7"/>
      <c r="J197" s="7"/>
      <c r="K197" s="7"/>
      <c r="L197" s="10" t="str">
        <f>IF(A197="","",IF(OR(COUNTIF(Companies[会社名],A197)&lt;&gt;1,NOT(ISNUMBER(C197)),NOT(ISNUMBER(D197)),D197&lt;C197,F197="",I197="",J197=""),"要確認：会社・期間・所在・根拠",IF(AND(B197&lt;&gt;"",COUNTIF(Tugs[曳船名],B197)&lt;&gt;1),"要確認：曳船未登録・重複",IF(J197="未確認","要確認：未確認を含む","確認済"))))</f>
        <v/>
      </c>
    </row>
    <row r="198" spans="1:12" ht="24.95" customHeight="1" x14ac:dyDescent="0.2">
      <c r="A198" s="7"/>
      <c r="B198" s="7"/>
      <c r="C198" s="20"/>
      <c r="D198" s="20"/>
      <c r="E198" s="7"/>
      <c r="F198" s="7"/>
      <c r="G198" s="7"/>
      <c r="H198" s="7"/>
      <c r="I198" s="7"/>
      <c r="J198" s="7"/>
      <c r="K198" s="7"/>
      <c r="L198" s="10" t="str">
        <f>IF(A198="","",IF(OR(COUNTIF(Companies[会社名],A198)&lt;&gt;1,NOT(ISNUMBER(C198)),NOT(ISNUMBER(D198)),D198&lt;C198,F198="",I198="",J198=""),"要確認：会社・期間・所在・根拠",IF(AND(B198&lt;&gt;"",COUNTIF(Tugs[曳船名],B198)&lt;&gt;1),"要確認：曳船未登録・重複",IF(J198="未確認","要確認：未確認を含む","確認済"))))</f>
        <v/>
      </c>
    </row>
    <row r="199" spans="1:12" ht="24.95" customHeight="1" x14ac:dyDescent="0.2">
      <c r="A199" s="7"/>
      <c r="B199" s="7"/>
      <c r="C199" s="20"/>
      <c r="D199" s="20"/>
      <c r="E199" s="7"/>
      <c r="F199" s="7"/>
      <c r="G199" s="7"/>
      <c r="H199" s="7"/>
      <c r="I199" s="7"/>
      <c r="J199" s="7"/>
      <c r="K199" s="7"/>
      <c r="L199" s="10" t="str">
        <f>IF(A199="","",IF(OR(COUNTIF(Companies[会社名],A199)&lt;&gt;1,NOT(ISNUMBER(C199)),NOT(ISNUMBER(D199)),D199&lt;C199,F199="",I199="",J199=""),"要確認：会社・期間・所在・根拠",IF(AND(B199&lt;&gt;"",COUNTIF(Tugs[曳船名],B199)&lt;&gt;1),"要確認：曳船未登録・重複",IF(J199="未確認","要確認：未確認を含む","確認済"))))</f>
        <v/>
      </c>
    </row>
    <row r="200" spans="1:12" ht="24.95" customHeight="1" x14ac:dyDescent="0.2">
      <c r="A200" s="7"/>
      <c r="B200" s="7"/>
      <c r="C200" s="20"/>
      <c r="D200" s="20"/>
      <c r="E200" s="7"/>
      <c r="F200" s="7"/>
      <c r="G200" s="7"/>
      <c r="H200" s="7"/>
      <c r="I200" s="7"/>
      <c r="J200" s="7"/>
      <c r="K200" s="7"/>
      <c r="L200" s="10" t="str">
        <f>IF(A200="","",IF(OR(COUNTIF(Companies[会社名],A200)&lt;&gt;1,NOT(ISNUMBER(C200)),NOT(ISNUMBER(D200)),D200&lt;C200,F200="",I200="",J200=""),"要確認：会社・期間・所在・根拠",IF(AND(B200&lt;&gt;"",COUNTIF(Tugs[曳船名],B200)&lt;&gt;1),"要確認：曳船未登録・重複",IF(J200="未確認","要確認：未確認を含む","確認済"))))</f>
        <v/>
      </c>
    </row>
    <row r="201" spans="1:12" ht="24.95" customHeight="1" x14ac:dyDescent="0.2">
      <c r="A201" s="7"/>
      <c r="B201" s="7"/>
      <c r="C201" s="20"/>
      <c r="D201" s="20"/>
      <c r="E201" s="7"/>
      <c r="F201" s="7"/>
      <c r="G201" s="7"/>
      <c r="H201" s="7"/>
      <c r="I201" s="7"/>
      <c r="J201" s="7"/>
      <c r="K201" s="7"/>
      <c r="L201" s="10" t="str">
        <f>IF(A201="","",IF(OR(COUNTIF(Companies[会社名],A201)&lt;&gt;1,NOT(ISNUMBER(C201)),NOT(ISNUMBER(D201)),D201&lt;C201,F201="",I201="",J201=""),"要確認：会社・期間・所在・根拠",IF(AND(B201&lt;&gt;"",COUNTIF(Tugs[曳船名],B201)&lt;&gt;1),"要確認：曳船未登録・重複",IF(J201="未確認","要確認：未確認を含む","確認済"))))</f>
        <v/>
      </c>
    </row>
    <row r="202" spans="1:12" ht="24.95" customHeight="1" x14ac:dyDescent="0.2">
      <c r="A202" s="7"/>
      <c r="B202" s="7"/>
      <c r="C202" s="20"/>
      <c r="D202" s="20"/>
      <c r="E202" s="7"/>
      <c r="F202" s="7"/>
      <c r="G202" s="7"/>
      <c r="H202" s="7"/>
      <c r="I202" s="7"/>
      <c r="J202" s="7"/>
      <c r="K202" s="7"/>
      <c r="L202" s="10" t="str">
        <f>IF(A202="","",IF(OR(COUNTIF(Companies[会社名],A202)&lt;&gt;1,NOT(ISNUMBER(C202)),NOT(ISNUMBER(D202)),D202&lt;C202,F202="",I202="",J202=""),"要確認：会社・期間・所在・根拠",IF(AND(B202&lt;&gt;"",COUNTIF(Tugs[曳船名],B202)&lt;&gt;1),"要確認：曳船未登録・重複",IF(J202="未確認","要確認：未確認を含む","確認済"))))</f>
        <v/>
      </c>
    </row>
    <row r="203" spans="1:12" ht="24.95" customHeight="1" x14ac:dyDescent="0.2">
      <c r="A203" s="7"/>
      <c r="B203" s="7"/>
      <c r="C203" s="20"/>
      <c r="D203" s="20"/>
      <c r="E203" s="7"/>
      <c r="F203" s="7"/>
      <c r="G203" s="7"/>
      <c r="H203" s="7"/>
      <c r="I203" s="7"/>
      <c r="J203" s="7"/>
      <c r="K203" s="7"/>
      <c r="L203" s="10" t="str">
        <f>IF(A203="","",IF(OR(COUNTIF(Companies[会社名],A203)&lt;&gt;1,NOT(ISNUMBER(C203)),NOT(ISNUMBER(D203)),D203&lt;C203,F203="",I203="",J203=""),"要確認：会社・期間・所在・根拠",IF(AND(B203&lt;&gt;"",COUNTIF(Tugs[曳船名],B203)&lt;&gt;1),"要確認：曳船未登録・重複",IF(J203="未確認","要確認：未確認を含む","確認済"))))</f>
        <v/>
      </c>
    </row>
    <row r="204" spans="1:12" ht="24.95" customHeight="1" x14ac:dyDescent="0.2">
      <c r="A204" s="7"/>
      <c r="B204" s="7"/>
      <c r="C204" s="20"/>
      <c r="D204" s="20"/>
      <c r="E204" s="7"/>
      <c r="F204" s="7"/>
      <c r="G204" s="7"/>
      <c r="H204" s="7"/>
      <c r="I204" s="7"/>
      <c r="J204" s="7"/>
      <c r="K204" s="7"/>
      <c r="L204" s="10" t="str">
        <f>IF(A204="","",IF(OR(COUNTIF(Companies[会社名],A204)&lt;&gt;1,NOT(ISNUMBER(C204)),NOT(ISNUMBER(D204)),D204&lt;C204,F204="",I204="",J204=""),"要確認：会社・期間・所在・根拠",IF(AND(B204&lt;&gt;"",COUNTIF(Tugs[曳船名],B204)&lt;&gt;1),"要確認：曳船未登録・重複",IF(J204="未確認","要確認：未確認を含む","確認済"))))</f>
        <v/>
      </c>
    </row>
    <row r="205" spans="1:12" ht="24.95" customHeight="1" x14ac:dyDescent="0.2">
      <c r="A205" s="7"/>
      <c r="B205" s="7"/>
      <c r="C205" s="20"/>
      <c r="D205" s="20"/>
      <c r="E205" s="7"/>
      <c r="F205" s="7"/>
      <c r="G205" s="7"/>
      <c r="H205" s="7"/>
      <c r="I205" s="7"/>
      <c r="J205" s="7"/>
      <c r="K205" s="7"/>
      <c r="L205" s="10" t="str">
        <f>IF(A205="","",IF(OR(COUNTIF(Companies[会社名],A205)&lt;&gt;1,NOT(ISNUMBER(C205)),NOT(ISNUMBER(D205)),D205&lt;C205,F205="",I205="",J205=""),"要確認：会社・期間・所在・根拠",IF(AND(B205&lt;&gt;"",COUNTIF(Tugs[曳船名],B205)&lt;&gt;1),"要確認：曳船未登録・重複",IF(J205="未確認","要確認：未確認を含む","確認済"))))</f>
        <v/>
      </c>
    </row>
    <row r="206" spans="1:12" ht="24.95" customHeight="1" x14ac:dyDescent="0.2">
      <c r="A206" s="7"/>
      <c r="B206" s="7"/>
      <c r="C206" s="20"/>
      <c r="D206" s="20"/>
      <c r="E206" s="7"/>
      <c r="F206" s="7"/>
      <c r="G206" s="7"/>
      <c r="H206" s="7"/>
      <c r="I206" s="7"/>
      <c r="J206" s="7"/>
      <c r="K206" s="7"/>
      <c r="L206" s="10" t="str">
        <f>IF(A206="","",IF(OR(COUNTIF(Companies[会社名],A206)&lt;&gt;1,NOT(ISNUMBER(C206)),NOT(ISNUMBER(D206)),D206&lt;C206,F206="",I206="",J206=""),"要確認：会社・期間・所在・根拠",IF(AND(B206&lt;&gt;"",COUNTIF(Tugs[曳船名],B206)&lt;&gt;1),"要確認：曳船未登録・重複",IF(J206="未確認","要確認：未確認を含む","確認済"))))</f>
        <v/>
      </c>
    </row>
    <row r="207" spans="1:12" ht="24.95" customHeight="1" x14ac:dyDescent="0.2">
      <c r="A207" s="7"/>
      <c r="B207" s="7"/>
      <c r="C207" s="20"/>
      <c r="D207" s="20"/>
      <c r="E207" s="7"/>
      <c r="F207" s="7"/>
      <c r="G207" s="7"/>
      <c r="H207" s="7"/>
      <c r="I207" s="7"/>
      <c r="J207" s="7"/>
      <c r="K207" s="7"/>
      <c r="L207" s="10" t="str">
        <f>IF(A207="","",IF(OR(COUNTIF(Companies[会社名],A207)&lt;&gt;1,NOT(ISNUMBER(C207)),NOT(ISNUMBER(D207)),D207&lt;C207,F207="",I207="",J207=""),"要確認：会社・期間・所在・根拠",IF(AND(B207&lt;&gt;"",COUNTIF(Tugs[曳船名],B207)&lt;&gt;1),"要確認：曳船未登録・重複",IF(J207="未確認","要確認：未確認を含む","確認済"))))</f>
        <v/>
      </c>
    </row>
    <row r="208" spans="1:12" ht="24.95" customHeight="1" x14ac:dyDescent="0.2">
      <c r="A208" s="7"/>
      <c r="B208" s="7"/>
      <c r="C208" s="20"/>
      <c r="D208" s="20"/>
      <c r="E208" s="7"/>
      <c r="F208" s="7"/>
      <c r="G208" s="7"/>
      <c r="H208" s="7"/>
      <c r="I208" s="7"/>
      <c r="J208" s="7"/>
      <c r="K208" s="7"/>
      <c r="L208" s="10" t="str">
        <f>IF(A208="","",IF(OR(COUNTIF(Companies[会社名],A208)&lt;&gt;1,NOT(ISNUMBER(C208)),NOT(ISNUMBER(D208)),D208&lt;C208,F208="",I208="",J208=""),"要確認：会社・期間・所在・根拠",IF(AND(B208&lt;&gt;"",COUNTIF(Tugs[曳船名],B208)&lt;&gt;1),"要確認：曳船未登録・重複",IF(J208="未確認","要確認：未確認を含む","確認済"))))</f>
        <v/>
      </c>
    </row>
    <row r="209" spans="1:12" ht="24.95" customHeight="1" x14ac:dyDescent="0.2">
      <c r="A209" s="7"/>
      <c r="B209" s="7"/>
      <c r="C209" s="20"/>
      <c r="D209" s="20"/>
      <c r="E209" s="7"/>
      <c r="F209" s="7"/>
      <c r="G209" s="7"/>
      <c r="H209" s="7"/>
      <c r="I209" s="7"/>
      <c r="J209" s="7"/>
      <c r="K209" s="7"/>
      <c r="L209" s="10" t="str">
        <f>IF(A209="","",IF(OR(COUNTIF(Companies[会社名],A209)&lt;&gt;1,NOT(ISNUMBER(C209)),NOT(ISNUMBER(D209)),D209&lt;C209,F209="",I209="",J209=""),"要確認：会社・期間・所在・根拠",IF(AND(B209&lt;&gt;"",COUNTIF(Tugs[曳船名],B209)&lt;&gt;1),"要確認：曳船未登録・重複",IF(J209="未確認","要確認：未確認を含む","確認済"))))</f>
        <v/>
      </c>
    </row>
    <row r="210" spans="1:12" ht="24.95" customHeight="1" x14ac:dyDescent="0.2">
      <c r="A210" s="7"/>
      <c r="B210" s="7"/>
      <c r="C210" s="20"/>
      <c r="D210" s="20"/>
      <c r="E210" s="7"/>
      <c r="F210" s="7"/>
      <c r="G210" s="7"/>
      <c r="H210" s="7"/>
      <c r="I210" s="7"/>
      <c r="J210" s="7"/>
      <c r="K210" s="7"/>
      <c r="L210" s="10" t="str">
        <f>IF(A210="","",IF(OR(COUNTIF(Companies[会社名],A210)&lt;&gt;1,NOT(ISNUMBER(C210)),NOT(ISNUMBER(D210)),D210&lt;C210,F210="",I210="",J210=""),"要確認：会社・期間・所在・根拠",IF(AND(B210&lt;&gt;"",COUNTIF(Tugs[曳船名],B210)&lt;&gt;1),"要確認：曳船未登録・重複",IF(J210="未確認","要確認：未確認を含む","確認済"))))</f>
        <v/>
      </c>
    </row>
    <row r="211" spans="1:12" ht="24.95" customHeight="1" x14ac:dyDescent="0.2">
      <c r="A211" s="7"/>
      <c r="B211" s="7"/>
      <c r="C211" s="20"/>
      <c r="D211" s="20"/>
      <c r="E211" s="7"/>
      <c r="F211" s="7"/>
      <c r="G211" s="7"/>
      <c r="H211" s="7"/>
      <c r="I211" s="7"/>
      <c r="J211" s="7"/>
      <c r="K211" s="7"/>
      <c r="L211" s="10" t="str">
        <f>IF(A211="","",IF(OR(COUNTIF(Companies[会社名],A211)&lt;&gt;1,NOT(ISNUMBER(C211)),NOT(ISNUMBER(D211)),D211&lt;C211,F211="",I211="",J211=""),"要確認：会社・期間・所在・根拠",IF(AND(B211&lt;&gt;"",COUNTIF(Tugs[曳船名],B211)&lt;&gt;1),"要確認：曳船未登録・重複",IF(J211="未確認","要確認：未確認を含む","確認済"))))</f>
        <v/>
      </c>
    </row>
    <row r="212" spans="1:12" ht="24.95" customHeight="1" x14ac:dyDescent="0.2">
      <c r="A212" s="7"/>
      <c r="B212" s="7"/>
      <c r="C212" s="20"/>
      <c r="D212" s="20"/>
      <c r="E212" s="7"/>
      <c r="F212" s="7"/>
      <c r="G212" s="7"/>
      <c r="H212" s="7"/>
      <c r="I212" s="7"/>
      <c r="J212" s="7"/>
      <c r="K212" s="7"/>
      <c r="L212" s="10" t="str">
        <f>IF(A212="","",IF(OR(COUNTIF(Companies[会社名],A212)&lt;&gt;1,NOT(ISNUMBER(C212)),NOT(ISNUMBER(D212)),D212&lt;C212,F212="",I212="",J212=""),"要確認：会社・期間・所在・根拠",IF(AND(B212&lt;&gt;"",COUNTIF(Tugs[曳船名],B212)&lt;&gt;1),"要確認：曳船未登録・重複",IF(J212="未確認","要確認：未確認を含む","確認済"))))</f>
        <v/>
      </c>
    </row>
    <row r="213" spans="1:12" ht="24.95" customHeight="1" x14ac:dyDescent="0.2">
      <c r="A213" s="7"/>
      <c r="B213" s="7"/>
      <c r="C213" s="20"/>
      <c r="D213" s="20"/>
      <c r="E213" s="7"/>
      <c r="F213" s="7"/>
      <c r="G213" s="7"/>
      <c r="H213" s="7"/>
      <c r="I213" s="7"/>
      <c r="J213" s="7"/>
      <c r="K213" s="7"/>
      <c r="L213" s="10" t="str">
        <f>IF(A213="","",IF(OR(COUNTIF(Companies[会社名],A213)&lt;&gt;1,NOT(ISNUMBER(C213)),NOT(ISNUMBER(D213)),D213&lt;C213,F213="",I213="",J213=""),"要確認：会社・期間・所在・根拠",IF(AND(B213&lt;&gt;"",COUNTIF(Tugs[曳船名],B213)&lt;&gt;1),"要確認：曳船未登録・重複",IF(J213="未確認","要確認：未確認を含む","確認済"))))</f>
        <v/>
      </c>
    </row>
    <row r="214" spans="1:12" ht="24.95" customHeight="1" x14ac:dyDescent="0.2">
      <c r="A214" s="7"/>
      <c r="B214" s="7"/>
      <c r="C214" s="20"/>
      <c r="D214" s="20"/>
      <c r="E214" s="7"/>
      <c r="F214" s="7"/>
      <c r="G214" s="7"/>
      <c r="H214" s="7"/>
      <c r="I214" s="7"/>
      <c r="J214" s="7"/>
      <c r="K214" s="7"/>
      <c r="L214" s="10" t="str">
        <f>IF(A214="","",IF(OR(COUNTIF(Companies[会社名],A214)&lt;&gt;1,NOT(ISNUMBER(C214)),NOT(ISNUMBER(D214)),D214&lt;C214,F214="",I214="",J214=""),"要確認：会社・期間・所在・根拠",IF(AND(B214&lt;&gt;"",COUNTIF(Tugs[曳船名],B214)&lt;&gt;1),"要確認：曳船未登録・重複",IF(J214="未確認","要確認：未確認を含む","確認済"))))</f>
        <v/>
      </c>
    </row>
    <row r="215" spans="1:12" ht="24.95" customHeight="1" x14ac:dyDescent="0.2">
      <c r="A215" s="7"/>
      <c r="B215" s="7"/>
      <c r="C215" s="20"/>
      <c r="D215" s="20"/>
      <c r="E215" s="7"/>
      <c r="F215" s="7"/>
      <c r="G215" s="7"/>
      <c r="H215" s="7"/>
      <c r="I215" s="7"/>
      <c r="J215" s="7"/>
      <c r="K215" s="7"/>
      <c r="L215" s="10" t="str">
        <f>IF(A215="","",IF(OR(COUNTIF(Companies[会社名],A215)&lt;&gt;1,NOT(ISNUMBER(C215)),NOT(ISNUMBER(D215)),D215&lt;C215,F215="",I215="",J215=""),"要確認：会社・期間・所在・根拠",IF(AND(B215&lt;&gt;"",COUNTIF(Tugs[曳船名],B215)&lt;&gt;1),"要確認：曳船未登録・重複",IF(J215="未確認","要確認：未確認を含む","確認済"))))</f>
        <v/>
      </c>
    </row>
    <row r="216" spans="1:12" ht="24.95" customHeight="1" x14ac:dyDescent="0.2">
      <c r="A216" s="7"/>
      <c r="B216" s="7"/>
      <c r="C216" s="20"/>
      <c r="D216" s="20"/>
      <c r="E216" s="7"/>
      <c r="F216" s="7"/>
      <c r="G216" s="7"/>
      <c r="H216" s="7"/>
      <c r="I216" s="7"/>
      <c r="J216" s="7"/>
      <c r="K216" s="7"/>
      <c r="L216" s="10" t="str">
        <f>IF(A216="","",IF(OR(COUNTIF(Companies[会社名],A216)&lt;&gt;1,NOT(ISNUMBER(C216)),NOT(ISNUMBER(D216)),D216&lt;C216,F216="",I216="",J216=""),"要確認：会社・期間・所在・根拠",IF(AND(B216&lt;&gt;"",COUNTIF(Tugs[曳船名],B216)&lt;&gt;1),"要確認：曳船未登録・重複",IF(J216="未確認","要確認：未確認を含む","確認済"))))</f>
        <v/>
      </c>
    </row>
    <row r="217" spans="1:12" ht="24.95" customHeight="1" x14ac:dyDescent="0.2">
      <c r="A217" s="7"/>
      <c r="B217" s="7"/>
      <c r="C217" s="20"/>
      <c r="D217" s="20"/>
      <c r="E217" s="7"/>
      <c r="F217" s="7"/>
      <c r="G217" s="7"/>
      <c r="H217" s="7"/>
      <c r="I217" s="7"/>
      <c r="J217" s="7"/>
      <c r="K217" s="7"/>
      <c r="L217" s="10" t="str">
        <f>IF(A217="","",IF(OR(COUNTIF(Companies[会社名],A217)&lt;&gt;1,NOT(ISNUMBER(C217)),NOT(ISNUMBER(D217)),D217&lt;C217,F217="",I217="",J217=""),"要確認：会社・期間・所在・根拠",IF(AND(B217&lt;&gt;"",COUNTIF(Tugs[曳船名],B217)&lt;&gt;1),"要確認：曳船未登録・重複",IF(J217="未確認","要確認：未確認を含む","確認済"))))</f>
        <v/>
      </c>
    </row>
    <row r="218" spans="1:12" ht="24.95" customHeight="1" x14ac:dyDescent="0.2">
      <c r="A218" s="7"/>
      <c r="B218" s="7"/>
      <c r="C218" s="20"/>
      <c r="D218" s="20"/>
      <c r="E218" s="7"/>
      <c r="F218" s="7"/>
      <c r="G218" s="7"/>
      <c r="H218" s="7"/>
      <c r="I218" s="7"/>
      <c r="J218" s="7"/>
      <c r="K218" s="7"/>
      <c r="L218" s="10" t="str">
        <f>IF(A218="","",IF(OR(COUNTIF(Companies[会社名],A218)&lt;&gt;1,NOT(ISNUMBER(C218)),NOT(ISNUMBER(D218)),D218&lt;C218,F218="",I218="",J218=""),"要確認：会社・期間・所在・根拠",IF(AND(B218&lt;&gt;"",COUNTIF(Tugs[曳船名],B218)&lt;&gt;1),"要確認：曳船未登録・重複",IF(J218="未確認","要確認：未確認を含む","確認済"))))</f>
        <v/>
      </c>
    </row>
    <row r="219" spans="1:12" ht="24.95" customHeight="1" x14ac:dyDescent="0.2">
      <c r="A219" s="7"/>
      <c r="B219" s="7"/>
      <c r="C219" s="20"/>
      <c r="D219" s="20"/>
      <c r="E219" s="7"/>
      <c r="F219" s="7"/>
      <c r="G219" s="7"/>
      <c r="H219" s="7"/>
      <c r="I219" s="7"/>
      <c r="J219" s="7"/>
      <c r="K219" s="7"/>
      <c r="L219" s="10" t="str">
        <f>IF(A219="","",IF(OR(COUNTIF(Companies[会社名],A219)&lt;&gt;1,NOT(ISNUMBER(C219)),NOT(ISNUMBER(D219)),D219&lt;C219,F219="",I219="",J219=""),"要確認：会社・期間・所在・根拠",IF(AND(B219&lt;&gt;"",COUNTIF(Tugs[曳船名],B219)&lt;&gt;1),"要確認：曳船未登録・重複",IF(J219="未確認","要確認：未確認を含む","確認済"))))</f>
        <v/>
      </c>
    </row>
    <row r="220" spans="1:12" ht="24.95" customHeight="1" x14ac:dyDescent="0.2">
      <c r="A220" s="7"/>
      <c r="B220" s="7"/>
      <c r="C220" s="20"/>
      <c r="D220" s="20"/>
      <c r="E220" s="7"/>
      <c r="F220" s="7"/>
      <c r="G220" s="7"/>
      <c r="H220" s="7"/>
      <c r="I220" s="7"/>
      <c r="J220" s="7"/>
      <c r="K220" s="7"/>
      <c r="L220" s="10" t="str">
        <f>IF(A220="","",IF(OR(COUNTIF(Companies[会社名],A220)&lt;&gt;1,NOT(ISNUMBER(C220)),NOT(ISNUMBER(D220)),D220&lt;C220,F220="",I220="",J220=""),"要確認：会社・期間・所在・根拠",IF(AND(B220&lt;&gt;"",COUNTIF(Tugs[曳船名],B220)&lt;&gt;1),"要確認：曳船未登録・重複",IF(J220="未確認","要確認：未確認を含む","確認済"))))</f>
        <v/>
      </c>
    </row>
    <row r="221" spans="1:12" ht="24.95" customHeight="1" x14ac:dyDescent="0.2">
      <c r="A221" s="7"/>
      <c r="B221" s="7"/>
      <c r="C221" s="20"/>
      <c r="D221" s="20"/>
      <c r="E221" s="7"/>
      <c r="F221" s="7"/>
      <c r="G221" s="7"/>
      <c r="H221" s="7"/>
      <c r="I221" s="7"/>
      <c r="J221" s="7"/>
      <c r="K221" s="7"/>
      <c r="L221" s="10" t="str">
        <f>IF(A221="","",IF(OR(COUNTIF(Companies[会社名],A221)&lt;&gt;1,NOT(ISNUMBER(C221)),NOT(ISNUMBER(D221)),D221&lt;C221,F221="",I221="",J221=""),"要確認：会社・期間・所在・根拠",IF(AND(B221&lt;&gt;"",COUNTIF(Tugs[曳船名],B221)&lt;&gt;1),"要確認：曳船未登録・重複",IF(J221="未確認","要確認：未確認を含む","確認済"))))</f>
        <v/>
      </c>
    </row>
    <row r="222" spans="1:12" ht="24.95" customHeight="1" x14ac:dyDescent="0.2">
      <c r="A222" s="7"/>
      <c r="B222" s="7"/>
      <c r="C222" s="20"/>
      <c r="D222" s="20"/>
      <c r="E222" s="7"/>
      <c r="F222" s="7"/>
      <c r="G222" s="7"/>
      <c r="H222" s="7"/>
      <c r="I222" s="7"/>
      <c r="J222" s="7"/>
      <c r="K222" s="7"/>
      <c r="L222" s="10" t="str">
        <f>IF(A222="","",IF(OR(COUNTIF(Companies[会社名],A222)&lt;&gt;1,NOT(ISNUMBER(C222)),NOT(ISNUMBER(D222)),D222&lt;C222,F222="",I222="",J222=""),"要確認：会社・期間・所在・根拠",IF(AND(B222&lt;&gt;"",COUNTIF(Tugs[曳船名],B222)&lt;&gt;1),"要確認：曳船未登録・重複",IF(J222="未確認","要確認：未確認を含む","確認済"))))</f>
        <v/>
      </c>
    </row>
    <row r="223" spans="1:12" ht="24.95" customHeight="1" x14ac:dyDescent="0.2">
      <c r="A223" s="7"/>
      <c r="B223" s="7"/>
      <c r="C223" s="20"/>
      <c r="D223" s="20"/>
      <c r="E223" s="7"/>
      <c r="F223" s="7"/>
      <c r="G223" s="7"/>
      <c r="H223" s="7"/>
      <c r="I223" s="7"/>
      <c r="J223" s="7"/>
      <c r="K223" s="7"/>
      <c r="L223" s="10" t="str">
        <f>IF(A223="","",IF(OR(COUNTIF(Companies[会社名],A223)&lt;&gt;1,NOT(ISNUMBER(C223)),NOT(ISNUMBER(D223)),D223&lt;C223,F223="",I223="",J223=""),"要確認：会社・期間・所在・根拠",IF(AND(B223&lt;&gt;"",COUNTIF(Tugs[曳船名],B223)&lt;&gt;1),"要確認：曳船未登録・重複",IF(J223="未確認","要確認：未確認を含む","確認済"))))</f>
        <v/>
      </c>
    </row>
    <row r="224" spans="1:12" ht="24.95" customHeight="1" x14ac:dyDescent="0.2">
      <c r="A224" s="7"/>
      <c r="B224" s="7"/>
      <c r="C224" s="20"/>
      <c r="D224" s="20"/>
      <c r="E224" s="7"/>
      <c r="F224" s="7"/>
      <c r="G224" s="7"/>
      <c r="H224" s="7"/>
      <c r="I224" s="7"/>
      <c r="J224" s="7"/>
      <c r="K224" s="7"/>
      <c r="L224" s="10" t="str">
        <f>IF(A224="","",IF(OR(COUNTIF(Companies[会社名],A224)&lt;&gt;1,NOT(ISNUMBER(C224)),NOT(ISNUMBER(D224)),D224&lt;C224,F224="",I224="",J224=""),"要確認：会社・期間・所在・根拠",IF(AND(B224&lt;&gt;"",COUNTIF(Tugs[曳船名],B224)&lt;&gt;1),"要確認：曳船未登録・重複",IF(J224="未確認","要確認：未確認を含む","確認済"))))</f>
        <v/>
      </c>
    </row>
    <row r="225" spans="1:12" ht="24.95" customHeight="1" x14ac:dyDescent="0.2">
      <c r="A225" s="7"/>
      <c r="B225" s="7"/>
      <c r="C225" s="20"/>
      <c r="D225" s="20"/>
      <c r="E225" s="7"/>
      <c r="F225" s="7"/>
      <c r="G225" s="7"/>
      <c r="H225" s="7"/>
      <c r="I225" s="7"/>
      <c r="J225" s="7"/>
      <c r="K225" s="7"/>
      <c r="L225" s="10" t="str">
        <f>IF(A225="","",IF(OR(COUNTIF(Companies[会社名],A225)&lt;&gt;1,NOT(ISNUMBER(C225)),NOT(ISNUMBER(D225)),D225&lt;C225,F225="",I225="",J225=""),"要確認：会社・期間・所在・根拠",IF(AND(B225&lt;&gt;"",COUNTIF(Tugs[曳船名],B225)&lt;&gt;1),"要確認：曳船未登録・重複",IF(J225="未確認","要確認：未確認を含む","確認済"))))</f>
        <v/>
      </c>
    </row>
    <row r="226" spans="1:12" ht="24.95" customHeight="1" x14ac:dyDescent="0.2">
      <c r="A226" s="7"/>
      <c r="B226" s="7"/>
      <c r="C226" s="20"/>
      <c r="D226" s="20"/>
      <c r="E226" s="7"/>
      <c r="F226" s="7"/>
      <c r="G226" s="7"/>
      <c r="H226" s="7"/>
      <c r="I226" s="7"/>
      <c r="J226" s="7"/>
      <c r="K226" s="7"/>
      <c r="L226" s="10" t="str">
        <f>IF(A226="","",IF(OR(COUNTIF(Companies[会社名],A226)&lt;&gt;1,NOT(ISNUMBER(C226)),NOT(ISNUMBER(D226)),D226&lt;C226,F226="",I226="",J226=""),"要確認：会社・期間・所在・根拠",IF(AND(B226&lt;&gt;"",COUNTIF(Tugs[曳船名],B226)&lt;&gt;1),"要確認：曳船未登録・重複",IF(J226="未確認","要確認：未確認を含む","確認済"))))</f>
        <v/>
      </c>
    </row>
    <row r="227" spans="1:12" ht="24.95" customHeight="1" x14ac:dyDescent="0.2">
      <c r="A227" s="7"/>
      <c r="B227" s="7"/>
      <c r="C227" s="20"/>
      <c r="D227" s="20"/>
      <c r="E227" s="7"/>
      <c r="F227" s="7"/>
      <c r="G227" s="7"/>
      <c r="H227" s="7"/>
      <c r="I227" s="7"/>
      <c r="J227" s="7"/>
      <c r="K227" s="7"/>
      <c r="L227" s="10" t="str">
        <f>IF(A227="","",IF(OR(COUNTIF(Companies[会社名],A227)&lt;&gt;1,NOT(ISNUMBER(C227)),NOT(ISNUMBER(D227)),D227&lt;C227,F227="",I227="",J227=""),"要確認：会社・期間・所在・根拠",IF(AND(B227&lt;&gt;"",COUNTIF(Tugs[曳船名],B227)&lt;&gt;1),"要確認：曳船未登録・重複",IF(J227="未確認","要確認：未確認を含む","確認済"))))</f>
        <v/>
      </c>
    </row>
    <row r="228" spans="1:12" ht="24.95" customHeight="1" x14ac:dyDescent="0.2">
      <c r="A228" s="7"/>
      <c r="B228" s="7"/>
      <c r="C228" s="20"/>
      <c r="D228" s="20"/>
      <c r="E228" s="7"/>
      <c r="F228" s="7"/>
      <c r="G228" s="7"/>
      <c r="H228" s="7"/>
      <c r="I228" s="7"/>
      <c r="J228" s="7"/>
      <c r="K228" s="7"/>
      <c r="L228" s="10" t="str">
        <f>IF(A228="","",IF(OR(COUNTIF(Companies[会社名],A228)&lt;&gt;1,NOT(ISNUMBER(C228)),NOT(ISNUMBER(D228)),D228&lt;C228,F228="",I228="",J228=""),"要確認：会社・期間・所在・根拠",IF(AND(B228&lt;&gt;"",COUNTIF(Tugs[曳船名],B228)&lt;&gt;1),"要確認：曳船未登録・重複",IF(J228="未確認","要確認：未確認を含む","確認済"))))</f>
        <v/>
      </c>
    </row>
    <row r="229" spans="1:12" ht="24.95" customHeight="1" x14ac:dyDescent="0.2">
      <c r="A229" s="7"/>
      <c r="B229" s="7"/>
      <c r="C229" s="20"/>
      <c r="D229" s="20"/>
      <c r="E229" s="7"/>
      <c r="F229" s="7"/>
      <c r="G229" s="7"/>
      <c r="H229" s="7"/>
      <c r="I229" s="7"/>
      <c r="J229" s="7"/>
      <c r="K229" s="7"/>
      <c r="L229" s="10" t="str">
        <f>IF(A229="","",IF(OR(COUNTIF(Companies[会社名],A229)&lt;&gt;1,NOT(ISNUMBER(C229)),NOT(ISNUMBER(D229)),D229&lt;C229,F229="",I229="",J229=""),"要確認：会社・期間・所在・根拠",IF(AND(B229&lt;&gt;"",COUNTIF(Tugs[曳船名],B229)&lt;&gt;1),"要確認：曳船未登録・重複",IF(J229="未確認","要確認：未確認を含む","確認済"))))</f>
        <v/>
      </c>
    </row>
    <row r="230" spans="1:12" ht="24.95" customHeight="1" x14ac:dyDescent="0.2">
      <c r="A230" s="7"/>
      <c r="B230" s="7"/>
      <c r="C230" s="20"/>
      <c r="D230" s="20"/>
      <c r="E230" s="7"/>
      <c r="F230" s="7"/>
      <c r="G230" s="7"/>
      <c r="H230" s="7"/>
      <c r="I230" s="7"/>
      <c r="J230" s="7"/>
      <c r="K230" s="7"/>
      <c r="L230" s="10" t="str">
        <f>IF(A230="","",IF(OR(COUNTIF(Companies[会社名],A230)&lt;&gt;1,NOT(ISNUMBER(C230)),NOT(ISNUMBER(D230)),D230&lt;C230,F230="",I230="",J230=""),"要確認：会社・期間・所在・根拠",IF(AND(B230&lt;&gt;"",COUNTIF(Tugs[曳船名],B230)&lt;&gt;1),"要確認：曳船未登録・重複",IF(J230="未確認","要確認：未確認を含む","確認済"))))</f>
        <v/>
      </c>
    </row>
    <row r="231" spans="1:12" ht="24.95" customHeight="1" x14ac:dyDescent="0.2">
      <c r="A231" s="7"/>
      <c r="B231" s="7"/>
      <c r="C231" s="20"/>
      <c r="D231" s="20"/>
      <c r="E231" s="7"/>
      <c r="F231" s="7"/>
      <c r="G231" s="7"/>
      <c r="H231" s="7"/>
      <c r="I231" s="7"/>
      <c r="J231" s="7"/>
      <c r="K231" s="7"/>
      <c r="L231" s="10" t="str">
        <f>IF(A231="","",IF(OR(COUNTIF(Companies[会社名],A231)&lt;&gt;1,NOT(ISNUMBER(C231)),NOT(ISNUMBER(D231)),D231&lt;C231,F231="",I231="",J231=""),"要確認：会社・期間・所在・根拠",IF(AND(B231&lt;&gt;"",COUNTIF(Tugs[曳船名],B231)&lt;&gt;1),"要確認：曳船未登録・重複",IF(J231="未確認","要確認：未確認を含む","確認済"))))</f>
        <v/>
      </c>
    </row>
    <row r="232" spans="1:12" ht="24.95" customHeight="1" x14ac:dyDescent="0.2">
      <c r="A232" s="7"/>
      <c r="B232" s="7"/>
      <c r="C232" s="20"/>
      <c r="D232" s="20"/>
      <c r="E232" s="7"/>
      <c r="F232" s="7"/>
      <c r="G232" s="7"/>
      <c r="H232" s="7"/>
      <c r="I232" s="7"/>
      <c r="J232" s="7"/>
      <c r="K232" s="7"/>
      <c r="L232" s="10" t="str">
        <f>IF(A232="","",IF(OR(COUNTIF(Companies[会社名],A232)&lt;&gt;1,NOT(ISNUMBER(C232)),NOT(ISNUMBER(D232)),D232&lt;C232,F232="",I232="",J232=""),"要確認：会社・期間・所在・根拠",IF(AND(B232&lt;&gt;"",COUNTIF(Tugs[曳船名],B232)&lt;&gt;1),"要確認：曳船未登録・重複",IF(J232="未確認","要確認：未確認を含む","確認済"))))</f>
        <v/>
      </c>
    </row>
    <row r="233" spans="1:12" ht="24.95" customHeight="1" x14ac:dyDescent="0.2">
      <c r="A233" s="7"/>
      <c r="B233" s="7"/>
      <c r="C233" s="20"/>
      <c r="D233" s="20"/>
      <c r="E233" s="7"/>
      <c r="F233" s="7"/>
      <c r="G233" s="7"/>
      <c r="H233" s="7"/>
      <c r="I233" s="7"/>
      <c r="J233" s="7"/>
      <c r="K233" s="7"/>
      <c r="L233" s="10" t="str">
        <f>IF(A233="","",IF(OR(COUNTIF(Companies[会社名],A233)&lt;&gt;1,NOT(ISNUMBER(C233)),NOT(ISNUMBER(D233)),D233&lt;C233,F233="",I233="",J233=""),"要確認：会社・期間・所在・根拠",IF(AND(B233&lt;&gt;"",COUNTIF(Tugs[曳船名],B233)&lt;&gt;1),"要確認：曳船未登録・重複",IF(J233="未確認","要確認：未確認を含む","確認済"))))</f>
        <v/>
      </c>
    </row>
    <row r="234" spans="1:12" ht="24.95" customHeight="1" x14ac:dyDescent="0.2">
      <c r="A234" s="7"/>
      <c r="B234" s="7"/>
      <c r="C234" s="20"/>
      <c r="D234" s="20"/>
      <c r="E234" s="7"/>
      <c r="F234" s="7"/>
      <c r="G234" s="7"/>
      <c r="H234" s="7"/>
      <c r="I234" s="7"/>
      <c r="J234" s="7"/>
      <c r="K234" s="7"/>
      <c r="L234" s="10" t="str">
        <f>IF(A234="","",IF(OR(COUNTIF(Companies[会社名],A234)&lt;&gt;1,NOT(ISNUMBER(C234)),NOT(ISNUMBER(D234)),D234&lt;C234,F234="",I234="",J234=""),"要確認：会社・期間・所在・根拠",IF(AND(B234&lt;&gt;"",COUNTIF(Tugs[曳船名],B234)&lt;&gt;1),"要確認：曳船未登録・重複",IF(J234="未確認","要確認：未確認を含む","確認済"))))</f>
        <v/>
      </c>
    </row>
    <row r="235" spans="1:12" ht="24.95" customHeight="1" x14ac:dyDescent="0.2">
      <c r="A235" s="7"/>
      <c r="B235" s="7"/>
      <c r="C235" s="20"/>
      <c r="D235" s="20"/>
      <c r="E235" s="7"/>
      <c r="F235" s="7"/>
      <c r="G235" s="7"/>
      <c r="H235" s="7"/>
      <c r="I235" s="7"/>
      <c r="J235" s="7"/>
      <c r="K235" s="7"/>
      <c r="L235" s="10" t="str">
        <f>IF(A235="","",IF(OR(COUNTIF(Companies[会社名],A235)&lt;&gt;1,NOT(ISNUMBER(C235)),NOT(ISNUMBER(D235)),D235&lt;C235,F235="",I235="",J235=""),"要確認：会社・期間・所在・根拠",IF(AND(B235&lt;&gt;"",COUNTIF(Tugs[曳船名],B235)&lt;&gt;1),"要確認：曳船未登録・重複",IF(J235="未確認","要確認：未確認を含む","確認済"))))</f>
        <v/>
      </c>
    </row>
    <row r="236" spans="1:12" ht="24.95" customHeight="1" x14ac:dyDescent="0.2">
      <c r="A236" s="7"/>
      <c r="B236" s="7"/>
      <c r="C236" s="20"/>
      <c r="D236" s="20"/>
      <c r="E236" s="7"/>
      <c r="F236" s="7"/>
      <c r="G236" s="7"/>
      <c r="H236" s="7"/>
      <c r="I236" s="7"/>
      <c r="J236" s="7"/>
      <c r="K236" s="7"/>
      <c r="L236" s="10" t="str">
        <f>IF(A236="","",IF(OR(COUNTIF(Companies[会社名],A236)&lt;&gt;1,NOT(ISNUMBER(C236)),NOT(ISNUMBER(D236)),D236&lt;C236,F236="",I236="",J236=""),"要確認：会社・期間・所在・根拠",IF(AND(B236&lt;&gt;"",COUNTIF(Tugs[曳船名],B236)&lt;&gt;1),"要確認：曳船未登録・重複",IF(J236="未確認","要確認：未確認を含む","確認済"))))</f>
        <v/>
      </c>
    </row>
    <row r="237" spans="1:12" ht="24.95" customHeight="1" x14ac:dyDescent="0.2">
      <c r="A237" s="7"/>
      <c r="B237" s="7"/>
      <c r="C237" s="20"/>
      <c r="D237" s="20"/>
      <c r="E237" s="7"/>
      <c r="F237" s="7"/>
      <c r="G237" s="7"/>
      <c r="H237" s="7"/>
      <c r="I237" s="7"/>
      <c r="J237" s="7"/>
      <c r="K237" s="7"/>
      <c r="L237" s="10" t="str">
        <f>IF(A237="","",IF(OR(COUNTIF(Companies[会社名],A237)&lt;&gt;1,NOT(ISNUMBER(C237)),NOT(ISNUMBER(D237)),D237&lt;C237,F237="",I237="",J237=""),"要確認：会社・期間・所在・根拠",IF(AND(B237&lt;&gt;"",COUNTIF(Tugs[曳船名],B237)&lt;&gt;1),"要確認：曳船未登録・重複",IF(J237="未確認","要確認：未確認を含む","確認済"))))</f>
        <v/>
      </c>
    </row>
    <row r="238" spans="1:12" ht="24.95" customHeight="1" x14ac:dyDescent="0.2">
      <c r="A238" s="7"/>
      <c r="B238" s="7"/>
      <c r="C238" s="20"/>
      <c r="D238" s="20"/>
      <c r="E238" s="7"/>
      <c r="F238" s="7"/>
      <c r="G238" s="7"/>
      <c r="H238" s="7"/>
      <c r="I238" s="7"/>
      <c r="J238" s="7"/>
      <c r="K238" s="7"/>
      <c r="L238" s="10" t="str">
        <f>IF(A238="","",IF(OR(COUNTIF(Companies[会社名],A238)&lt;&gt;1,NOT(ISNUMBER(C238)),NOT(ISNUMBER(D238)),D238&lt;C238,F238="",I238="",J238=""),"要確認：会社・期間・所在・根拠",IF(AND(B238&lt;&gt;"",COUNTIF(Tugs[曳船名],B238)&lt;&gt;1),"要確認：曳船未登録・重複",IF(J238="未確認","要確認：未確認を含む","確認済"))))</f>
        <v/>
      </c>
    </row>
    <row r="239" spans="1:12" ht="24.95" customHeight="1" x14ac:dyDescent="0.2">
      <c r="A239" s="7"/>
      <c r="B239" s="7"/>
      <c r="C239" s="20"/>
      <c r="D239" s="20"/>
      <c r="E239" s="7"/>
      <c r="F239" s="7"/>
      <c r="G239" s="7"/>
      <c r="H239" s="7"/>
      <c r="I239" s="7"/>
      <c r="J239" s="7"/>
      <c r="K239" s="7"/>
      <c r="L239" s="10" t="str">
        <f>IF(A239="","",IF(OR(COUNTIF(Companies[会社名],A239)&lt;&gt;1,NOT(ISNUMBER(C239)),NOT(ISNUMBER(D239)),D239&lt;C239,F239="",I239="",J239=""),"要確認：会社・期間・所在・根拠",IF(AND(B239&lt;&gt;"",COUNTIF(Tugs[曳船名],B239)&lt;&gt;1),"要確認：曳船未登録・重複",IF(J239="未確認","要確認：未確認を含む","確認済"))))</f>
        <v/>
      </c>
    </row>
    <row r="240" spans="1:12" ht="24.95" customHeight="1" x14ac:dyDescent="0.2">
      <c r="A240" s="7"/>
      <c r="B240" s="7"/>
      <c r="C240" s="20"/>
      <c r="D240" s="20"/>
      <c r="E240" s="7"/>
      <c r="F240" s="7"/>
      <c r="G240" s="7"/>
      <c r="H240" s="7"/>
      <c r="I240" s="7"/>
      <c r="J240" s="7"/>
      <c r="K240" s="7"/>
      <c r="L240" s="10" t="str">
        <f>IF(A240="","",IF(OR(COUNTIF(Companies[会社名],A240)&lt;&gt;1,NOT(ISNUMBER(C240)),NOT(ISNUMBER(D240)),D240&lt;C240,F240="",I240="",J240=""),"要確認：会社・期間・所在・根拠",IF(AND(B240&lt;&gt;"",COUNTIF(Tugs[曳船名],B240)&lt;&gt;1),"要確認：曳船未登録・重複",IF(J240="未確認","要確認：未確認を含む","確認済"))))</f>
        <v/>
      </c>
    </row>
    <row r="241" spans="1:12" ht="24.95" customHeight="1" x14ac:dyDescent="0.2">
      <c r="A241" s="7"/>
      <c r="B241" s="7"/>
      <c r="C241" s="20"/>
      <c r="D241" s="20"/>
      <c r="E241" s="7"/>
      <c r="F241" s="7"/>
      <c r="G241" s="7"/>
      <c r="H241" s="7"/>
      <c r="I241" s="7"/>
      <c r="J241" s="7"/>
      <c r="K241" s="7"/>
      <c r="L241" s="10" t="str">
        <f>IF(A241="","",IF(OR(COUNTIF(Companies[会社名],A241)&lt;&gt;1,NOT(ISNUMBER(C241)),NOT(ISNUMBER(D241)),D241&lt;C241,F241="",I241="",J241=""),"要確認：会社・期間・所在・根拠",IF(AND(B241&lt;&gt;"",COUNTIF(Tugs[曳船名],B241)&lt;&gt;1),"要確認：曳船未登録・重複",IF(J241="未確認","要確認：未確認を含む","確認済"))))</f>
        <v/>
      </c>
    </row>
    <row r="242" spans="1:12" ht="24.95" customHeight="1" x14ac:dyDescent="0.2">
      <c r="A242" s="7"/>
      <c r="B242" s="7"/>
      <c r="C242" s="20"/>
      <c r="D242" s="20"/>
      <c r="E242" s="7"/>
      <c r="F242" s="7"/>
      <c r="G242" s="7"/>
      <c r="H242" s="7"/>
      <c r="I242" s="7"/>
      <c r="J242" s="7"/>
      <c r="K242" s="7"/>
      <c r="L242" s="10" t="str">
        <f>IF(A242="","",IF(OR(COUNTIF(Companies[会社名],A242)&lt;&gt;1,NOT(ISNUMBER(C242)),NOT(ISNUMBER(D242)),D242&lt;C242,F242="",I242="",J242=""),"要確認：会社・期間・所在・根拠",IF(AND(B242&lt;&gt;"",COUNTIF(Tugs[曳船名],B242)&lt;&gt;1),"要確認：曳船未登録・重複",IF(J242="未確認","要確認：未確認を含む","確認済"))))</f>
        <v/>
      </c>
    </row>
    <row r="243" spans="1:12" ht="24.95" customHeight="1" x14ac:dyDescent="0.2">
      <c r="A243" s="7"/>
      <c r="B243" s="7"/>
      <c r="C243" s="20"/>
      <c r="D243" s="20"/>
      <c r="E243" s="7"/>
      <c r="F243" s="7"/>
      <c r="G243" s="7"/>
      <c r="H243" s="7"/>
      <c r="I243" s="7"/>
      <c r="J243" s="7"/>
      <c r="K243" s="7"/>
      <c r="L243" s="10" t="str">
        <f>IF(A243="","",IF(OR(COUNTIF(Companies[会社名],A243)&lt;&gt;1,NOT(ISNUMBER(C243)),NOT(ISNUMBER(D243)),D243&lt;C243,F243="",I243="",J243=""),"要確認：会社・期間・所在・根拠",IF(AND(B243&lt;&gt;"",COUNTIF(Tugs[曳船名],B243)&lt;&gt;1),"要確認：曳船未登録・重複",IF(J243="未確認","要確認：未確認を含む","確認済"))))</f>
        <v/>
      </c>
    </row>
    <row r="244" spans="1:12" ht="24.95" customHeight="1" x14ac:dyDescent="0.2">
      <c r="A244" s="7"/>
      <c r="B244" s="7"/>
      <c r="C244" s="20"/>
      <c r="D244" s="20"/>
      <c r="E244" s="7"/>
      <c r="F244" s="7"/>
      <c r="G244" s="7"/>
      <c r="H244" s="7"/>
      <c r="I244" s="7"/>
      <c r="J244" s="7"/>
      <c r="K244" s="7"/>
      <c r="L244" s="10" t="str">
        <f>IF(A244="","",IF(OR(COUNTIF(Companies[会社名],A244)&lt;&gt;1,NOT(ISNUMBER(C244)),NOT(ISNUMBER(D244)),D244&lt;C244,F244="",I244="",J244=""),"要確認：会社・期間・所在・根拠",IF(AND(B244&lt;&gt;"",COUNTIF(Tugs[曳船名],B244)&lt;&gt;1),"要確認：曳船未登録・重複",IF(J244="未確認","要確認：未確認を含む","確認済"))))</f>
        <v/>
      </c>
    </row>
    <row r="245" spans="1:12" ht="24.95" customHeight="1" x14ac:dyDescent="0.2">
      <c r="A245" s="7"/>
      <c r="B245" s="7"/>
      <c r="C245" s="20"/>
      <c r="D245" s="20"/>
      <c r="E245" s="7"/>
      <c r="F245" s="7"/>
      <c r="G245" s="7"/>
      <c r="H245" s="7"/>
      <c r="I245" s="7"/>
      <c r="J245" s="7"/>
      <c r="K245" s="7"/>
      <c r="L245" s="10" t="str">
        <f>IF(A245="","",IF(OR(COUNTIF(Companies[会社名],A245)&lt;&gt;1,NOT(ISNUMBER(C245)),NOT(ISNUMBER(D245)),D245&lt;C245,F245="",I245="",J245=""),"要確認：会社・期間・所在・根拠",IF(AND(B245&lt;&gt;"",COUNTIF(Tugs[曳船名],B245)&lt;&gt;1),"要確認：曳船未登録・重複",IF(J245="未確認","要確認：未確認を含む","確認済"))))</f>
        <v/>
      </c>
    </row>
    <row r="246" spans="1:12" ht="24.95" customHeight="1" x14ac:dyDescent="0.2">
      <c r="A246" s="7"/>
      <c r="B246" s="7"/>
      <c r="C246" s="20"/>
      <c r="D246" s="20"/>
      <c r="E246" s="7"/>
      <c r="F246" s="7"/>
      <c r="G246" s="7"/>
      <c r="H246" s="7"/>
      <c r="I246" s="7"/>
      <c r="J246" s="7"/>
      <c r="K246" s="7"/>
      <c r="L246" s="10" t="str">
        <f>IF(A246="","",IF(OR(COUNTIF(Companies[会社名],A246)&lt;&gt;1,NOT(ISNUMBER(C246)),NOT(ISNUMBER(D246)),D246&lt;C246,F246="",I246="",J246=""),"要確認：会社・期間・所在・根拠",IF(AND(B246&lt;&gt;"",COUNTIF(Tugs[曳船名],B246)&lt;&gt;1),"要確認：曳船未登録・重複",IF(J246="未確認","要確認：未確認を含む","確認済"))))</f>
        <v/>
      </c>
    </row>
    <row r="247" spans="1:12" ht="24.95" customHeight="1" x14ac:dyDescent="0.2">
      <c r="A247" s="7"/>
      <c r="B247" s="7"/>
      <c r="C247" s="20"/>
      <c r="D247" s="20"/>
      <c r="E247" s="7"/>
      <c r="F247" s="7"/>
      <c r="G247" s="7"/>
      <c r="H247" s="7"/>
      <c r="I247" s="7"/>
      <c r="J247" s="7"/>
      <c r="K247" s="7"/>
      <c r="L247" s="10" t="str">
        <f>IF(A247="","",IF(OR(COUNTIF(Companies[会社名],A247)&lt;&gt;1,NOT(ISNUMBER(C247)),NOT(ISNUMBER(D247)),D247&lt;C247,F247="",I247="",J247=""),"要確認：会社・期間・所在・根拠",IF(AND(B247&lt;&gt;"",COUNTIF(Tugs[曳船名],B247)&lt;&gt;1),"要確認：曳船未登録・重複",IF(J247="未確認","要確認：未確認を含む","確認済"))))</f>
        <v/>
      </c>
    </row>
    <row r="248" spans="1:12" ht="24.95" customHeight="1" x14ac:dyDescent="0.2">
      <c r="A248" s="7"/>
      <c r="B248" s="7"/>
      <c r="C248" s="20"/>
      <c r="D248" s="20"/>
      <c r="E248" s="7"/>
      <c r="F248" s="7"/>
      <c r="G248" s="7"/>
      <c r="H248" s="7"/>
      <c r="I248" s="7"/>
      <c r="J248" s="7"/>
      <c r="K248" s="7"/>
      <c r="L248" s="10" t="str">
        <f>IF(A248="","",IF(OR(COUNTIF(Companies[会社名],A248)&lt;&gt;1,NOT(ISNUMBER(C248)),NOT(ISNUMBER(D248)),D248&lt;C248,F248="",I248="",J248=""),"要確認：会社・期間・所在・根拠",IF(AND(B248&lt;&gt;"",COUNTIF(Tugs[曳船名],B248)&lt;&gt;1),"要確認：曳船未登録・重複",IF(J248="未確認","要確認：未確認を含む","確認済"))))</f>
        <v/>
      </c>
    </row>
    <row r="249" spans="1:12" ht="24.95" customHeight="1" x14ac:dyDescent="0.2">
      <c r="A249" s="7"/>
      <c r="B249" s="7"/>
      <c r="C249" s="20"/>
      <c r="D249" s="20"/>
      <c r="E249" s="7"/>
      <c r="F249" s="7"/>
      <c r="G249" s="7"/>
      <c r="H249" s="7"/>
      <c r="I249" s="7"/>
      <c r="J249" s="7"/>
      <c r="K249" s="7"/>
      <c r="L249" s="10" t="str">
        <f>IF(A249="","",IF(OR(COUNTIF(Companies[会社名],A249)&lt;&gt;1,NOT(ISNUMBER(C249)),NOT(ISNUMBER(D249)),D249&lt;C249,F249="",I249="",J249=""),"要確認：会社・期間・所在・根拠",IF(AND(B249&lt;&gt;"",COUNTIF(Tugs[曳船名],B249)&lt;&gt;1),"要確認：曳船未登録・重複",IF(J249="未確認","要確認：未確認を含む","確認済"))))</f>
        <v/>
      </c>
    </row>
    <row r="250" spans="1:12" ht="24.95" customHeight="1" x14ac:dyDescent="0.2">
      <c r="A250" s="7"/>
      <c r="B250" s="7"/>
      <c r="C250" s="20"/>
      <c r="D250" s="20"/>
      <c r="E250" s="7"/>
      <c r="F250" s="7"/>
      <c r="G250" s="7"/>
      <c r="H250" s="7"/>
      <c r="I250" s="7"/>
      <c r="J250" s="7"/>
      <c r="K250" s="7"/>
      <c r="L250" s="10" t="str">
        <f>IF(A250="","",IF(OR(COUNTIF(Companies[会社名],A250)&lt;&gt;1,NOT(ISNUMBER(C250)),NOT(ISNUMBER(D250)),D250&lt;C250,F250="",I250="",J250=""),"要確認：会社・期間・所在・根拠",IF(AND(B250&lt;&gt;"",COUNTIF(Tugs[曳船名],B250)&lt;&gt;1),"要確認：曳船未登録・重複",IF(J250="未確認","要確認：未確認を含む","確認済"))))</f>
        <v/>
      </c>
    </row>
    <row r="251" spans="1:12" ht="24.95" customHeight="1" x14ac:dyDescent="0.2">
      <c r="A251" s="7"/>
      <c r="B251" s="7"/>
      <c r="C251" s="20"/>
      <c r="D251" s="20"/>
      <c r="E251" s="7"/>
      <c r="F251" s="7"/>
      <c r="G251" s="7"/>
      <c r="H251" s="7"/>
      <c r="I251" s="7"/>
      <c r="J251" s="7"/>
      <c r="K251" s="7"/>
      <c r="L251" s="10" t="str">
        <f>IF(A251="","",IF(OR(COUNTIF(Companies[会社名],A251)&lt;&gt;1,NOT(ISNUMBER(C251)),NOT(ISNUMBER(D251)),D251&lt;C251,F251="",I251="",J251=""),"要確認：会社・期間・所在・根拠",IF(AND(B251&lt;&gt;"",COUNTIF(Tugs[曳船名],B251)&lt;&gt;1),"要確認：曳船未登録・重複",IF(J251="未確認","要確認：未確認を含む","確認済"))))</f>
        <v/>
      </c>
    </row>
    <row r="252" spans="1:12" ht="24.95" customHeight="1" x14ac:dyDescent="0.2">
      <c r="A252" s="7"/>
      <c r="B252" s="7"/>
      <c r="C252" s="20"/>
      <c r="D252" s="20"/>
      <c r="E252" s="7"/>
      <c r="F252" s="7"/>
      <c r="G252" s="7"/>
      <c r="H252" s="7"/>
      <c r="I252" s="7"/>
      <c r="J252" s="7"/>
      <c r="K252" s="7"/>
      <c r="L252" s="10" t="str">
        <f>IF(A252="","",IF(OR(COUNTIF(Companies[会社名],A252)&lt;&gt;1,NOT(ISNUMBER(C252)),NOT(ISNUMBER(D252)),D252&lt;C252,F252="",I252="",J252=""),"要確認：会社・期間・所在・根拠",IF(AND(B252&lt;&gt;"",COUNTIF(Tugs[曳船名],B252)&lt;&gt;1),"要確認：曳船未登録・重複",IF(J252="未確認","要確認：未確認を含む","確認済"))))</f>
        <v/>
      </c>
    </row>
    <row r="253" spans="1:12" ht="24.95" customHeight="1" x14ac:dyDescent="0.2">
      <c r="A253" s="7"/>
      <c r="B253" s="7"/>
      <c r="C253" s="20"/>
      <c r="D253" s="20"/>
      <c r="E253" s="7"/>
      <c r="F253" s="7"/>
      <c r="G253" s="7"/>
      <c r="H253" s="7"/>
      <c r="I253" s="7"/>
      <c r="J253" s="7"/>
      <c r="K253" s="7"/>
      <c r="L253" s="10" t="str">
        <f>IF(A253="","",IF(OR(COUNTIF(Companies[会社名],A253)&lt;&gt;1,NOT(ISNUMBER(C253)),NOT(ISNUMBER(D253)),D253&lt;C253,F253="",I253="",J253=""),"要確認：会社・期間・所在・根拠",IF(AND(B253&lt;&gt;"",COUNTIF(Tugs[曳船名],B253)&lt;&gt;1),"要確認：曳船未登録・重複",IF(J253="未確認","要確認：未確認を含む","確認済"))))</f>
        <v/>
      </c>
    </row>
    <row r="254" spans="1:12" ht="24.95" customHeight="1" x14ac:dyDescent="0.2">
      <c r="A254" s="7"/>
      <c r="B254" s="7"/>
      <c r="C254" s="20"/>
      <c r="D254" s="20"/>
      <c r="E254" s="7"/>
      <c r="F254" s="7"/>
      <c r="G254" s="7"/>
      <c r="H254" s="7"/>
      <c r="I254" s="7"/>
      <c r="J254" s="7"/>
      <c r="K254" s="7"/>
      <c r="L254" s="10" t="str">
        <f>IF(A254="","",IF(OR(COUNTIF(Companies[会社名],A254)&lt;&gt;1,NOT(ISNUMBER(C254)),NOT(ISNUMBER(D254)),D254&lt;C254,F254="",I254="",J254=""),"要確認：会社・期間・所在・根拠",IF(AND(B254&lt;&gt;"",COUNTIF(Tugs[曳船名],B254)&lt;&gt;1),"要確認：曳船未登録・重複",IF(J254="未確認","要確認：未確認を含む","確認済"))))</f>
        <v/>
      </c>
    </row>
    <row r="255" spans="1:12" ht="24.95" customHeight="1" x14ac:dyDescent="0.2">
      <c r="A255" s="7"/>
      <c r="B255" s="7"/>
      <c r="C255" s="20"/>
      <c r="D255" s="20"/>
      <c r="E255" s="7"/>
      <c r="F255" s="7"/>
      <c r="G255" s="7"/>
      <c r="H255" s="7"/>
      <c r="I255" s="7"/>
      <c r="J255" s="7"/>
      <c r="K255" s="7"/>
      <c r="L255" s="10" t="str">
        <f>IF(A255="","",IF(OR(COUNTIF(Companies[会社名],A255)&lt;&gt;1,NOT(ISNUMBER(C255)),NOT(ISNUMBER(D255)),D255&lt;C255,F255="",I255="",J255=""),"要確認：会社・期間・所在・根拠",IF(AND(B255&lt;&gt;"",COUNTIF(Tugs[曳船名],B255)&lt;&gt;1),"要確認：曳船未登録・重複",IF(J255="未確認","要確認：未確認を含む","確認済"))))</f>
        <v/>
      </c>
    </row>
    <row r="256" spans="1:12" ht="24.95" customHeight="1" x14ac:dyDescent="0.2">
      <c r="A256" s="7"/>
      <c r="B256" s="7"/>
      <c r="C256" s="20"/>
      <c r="D256" s="20"/>
      <c r="E256" s="7"/>
      <c r="F256" s="7"/>
      <c r="G256" s="7"/>
      <c r="H256" s="7"/>
      <c r="I256" s="7"/>
      <c r="J256" s="7"/>
      <c r="K256" s="7"/>
      <c r="L256" s="10" t="str">
        <f>IF(A256="","",IF(OR(COUNTIF(Companies[会社名],A256)&lt;&gt;1,NOT(ISNUMBER(C256)),NOT(ISNUMBER(D256)),D256&lt;C256,F256="",I256="",J256=""),"要確認：会社・期間・所在・根拠",IF(AND(B256&lt;&gt;"",COUNTIF(Tugs[曳船名],B256)&lt;&gt;1),"要確認：曳船未登録・重複",IF(J256="未確認","要確認：未確認を含む","確認済"))))</f>
        <v/>
      </c>
    </row>
    <row r="257" spans="1:12" ht="24.95" customHeight="1" x14ac:dyDescent="0.2">
      <c r="A257" s="7"/>
      <c r="B257" s="7"/>
      <c r="C257" s="20"/>
      <c r="D257" s="20"/>
      <c r="E257" s="7"/>
      <c r="F257" s="7"/>
      <c r="G257" s="7"/>
      <c r="H257" s="7"/>
      <c r="I257" s="7"/>
      <c r="J257" s="7"/>
      <c r="K257" s="7"/>
      <c r="L257" s="10" t="str">
        <f>IF(A257="","",IF(OR(COUNTIF(Companies[会社名],A257)&lt;&gt;1,NOT(ISNUMBER(C257)),NOT(ISNUMBER(D257)),D257&lt;C257,F257="",I257="",J257=""),"要確認：会社・期間・所在・根拠",IF(AND(B257&lt;&gt;"",COUNTIF(Tugs[曳船名],B257)&lt;&gt;1),"要確認：曳船未登録・重複",IF(J257="未確認","要確認：未確認を含む","確認済"))))</f>
        <v/>
      </c>
    </row>
    <row r="258" spans="1:12" ht="24.95" customHeight="1" x14ac:dyDescent="0.2">
      <c r="A258" s="7"/>
      <c r="B258" s="7"/>
      <c r="C258" s="20"/>
      <c r="D258" s="20"/>
      <c r="E258" s="7"/>
      <c r="F258" s="7"/>
      <c r="G258" s="7"/>
      <c r="H258" s="7"/>
      <c r="I258" s="7"/>
      <c r="J258" s="7"/>
      <c r="K258" s="7"/>
      <c r="L258" s="10" t="str">
        <f>IF(A258="","",IF(OR(COUNTIF(Companies[会社名],A258)&lt;&gt;1,NOT(ISNUMBER(C258)),NOT(ISNUMBER(D258)),D258&lt;C258,F258="",I258="",J258=""),"要確認：会社・期間・所在・根拠",IF(AND(B258&lt;&gt;"",COUNTIF(Tugs[曳船名],B258)&lt;&gt;1),"要確認：曳船未登録・重複",IF(J258="未確認","要確認：未確認を含む","確認済"))))</f>
        <v/>
      </c>
    </row>
    <row r="259" spans="1:12" ht="24.95" customHeight="1" x14ac:dyDescent="0.2">
      <c r="A259" s="7"/>
      <c r="B259" s="7"/>
      <c r="C259" s="20"/>
      <c r="D259" s="20"/>
      <c r="E259" s="7"/>
      <c r="F259" s="7"/>
      <c r="G259" s="7"/>
      <c r="H259" s="7"/>
      <c r="I259" s="7"/>
      <c r="J259" s="7"/>
      <c r="K259" s="7"/>
      <c r="L259" s="10" t="str">
        <f>IF(A259="","",IF(OR(COUNTIF(Companies[会社名],A259)&lt;&gt;1,NOT(ISNUMBER(C259)),NOT(ISNUMBER(D259)),D259&lt;C259,F259="",I259="",J259=""),"要確認：会社・期間・所在・根拠",IF(AND(B259&lt;&gt;"",COUNTIF(Tugs[曳船名],B259)&lt;&gt;1),"要確認：曳船未登録・重複",IF(J259="未確認","要確認：未確認を含む","確認済"))))</f>
        <v/>
      </c>
    </row>
    <row r="260" spans="1:12" ht="24.95" customHeight="1" x14ac:dyDescent="0.2">
      <c r="A260" s="7"/>
      <c r="B260" s="7"/>
      <c r="C260" s="20"/>
      <c r="D260" s="20"/>
      <c r="E260" s="7"/>
      <c r="F260" s="7"/>
      <c r="G260" s="7"/>
      <c r="H260" s="7"/>
      <c r="I260" s="7"/>
      <c r="J260" s="7"/>
      <c r="K260" s="7"/>
      <c r="L260" s="10" t="str">
        <f>IF(A260="","",IF(OR(COUNTIF(Companies[会社名],A260)&lt;&gt;1,NOT(ISNUMBER(C260)),NOT(ISNUMBER(D260)),D260&lt;C260,F260="",I260="",J260=""),"要確認：会社・期間・所在・根拠",IF(AND(B260&lt;&gt;"",COUNTIF(Tugs[曳船名],B260)&lt;&gt;1),"要確認：曳船未登録・重複",IF(J260="未確認","要確認：未確認を含む","確認済"))))</f>
        <v/>
      </c>
    </row>
    <row r="261" spans="1:12" ht="24.95" customHeight="1" x14ac:dyDescent="0.2">
      <c r="A261" s="7"/>
      <c r="B261" s="7"/>
      <c r="C261" s="20"/>
      <c r="D261" s="20"/>
      <c r="E261" s="7"/>
      <c r="F261" s="7"/>
      <c r="G261" s="7"/>
      <c r="H261" s="7"/>
      <c r="I261" s="7"/>
      <c r="J261" s="7"/>
      <c r="K261" s="7"/>
      <c r="L261" s="10" t="str">
        <f>IF(A261="","",IF(OR(COUNTIF(Companies[会社名],A261)&lt;&gt;1,NOT(ISNUMBER(C261)),NOT(ISNUMBER(D261)),D261&lt;C261,F261="",I261="",J261=""),"要確認：会社・期間・所在・根拠",IF(AND(B261&lt;&gt;"",COUNTIF(Tugs[曳船名],B261)&lt;&gt;1),"要確認：曳船未登録・重複",IF(J261="未確認","要確認：未確認を含む","確認済"))))</f>
        <v/>
      </c>
    </row>
    <row r="262" spans="1:12" ht="24.95" customHeight="1" x14ac:dyDescent="0.2">
      <c r="A262" s="7"/>
      <c r="B262" s="7"/>
      <c r="C262" s="20"/>
      <c r="D262" s="20"/>
      <c r="E262" s="7"/>
      <c r="F262" s="7"/>
      <c r="G262" s="7"/>
      <c r="H262" s="7"/>
      <c r="I262" s="7"/>
      <c r="J262" s="7"/>
      <c r="K262" s="7"/>
      <c r="L262" s="10" t="str">
        <f>IF(A262="","",IF(OR(COUNTIF(Companies[会社名],A262)&lt;&gt;1,NOT(ISNUMBER(C262)),NOT(ISNUMBER(D262)),D262&lt;C262,F262="",I262="",J262=""),"要確認：会社・期間・所在・根拠",IF(AND(B262&lt;&gt;"",COUNTIF(Tugs[曳船名],B262)&lt;&gt;1),"要確認：曳船未登録・重複",IF(J262="未確認","要確認：未確認を含む","確認済"))))</f>
        <v/>
      </c>
    </row>
    <row r="263" spans="1:12" ht="24.95" customHeight="1" x14ac:dyDescent="0.2">
      <c r="A263" s="7"/>
      <c r="B263" s="7"/>
      <c r="C263" s="20"/>
      <c r="D263" s="20"/>
      <c r="E263" s="7"/>
      <c r="F263" s="7"/>
      <c r="G263" s="7"/>
      <c r="H263" s="7"/>
      <c r="I263" s="7"/>
      <c r="J263" s="7"/>
      <c r="K263" s="7"/>
      <c r="L263" s="10" t="str">
        <f>IF(A263="","",IF(OR(COUNTIF(Companies[会社名],A263)&lt;&gt;1,NOT(ISNUMBER(C263)),NOT(ISNUMBER(D263)),D263&lt;C263,F263="",I263="",J263=""),"要確認：会社・期間・所在・根拠",IF(AND(B263&lt;&gt;"",COUNTIF(Tugs[曳船名],B263)&lt;&gt;1),"要確認：曳船未登録・重複",IF(J263="未確認","要確認：未確認を含む","確認済"))))</f>
        <v/>
      </c>
    </row>
    <row r="264" spans="1:12" ht="24.95" customHeight="1" x14ac:dyDescent="0.2">
      <c r="A264" s="7"/>
      <c r="B264" s="7"/>
      <c r="C264" s="20"/>
      <c r="D264" s="20"/>
      <c r="E264" s="7"/>
      <c r="F264" s="7"/>
      <c r="G264" s="7"/>
      <c r="H264" s="7"/>
      <c r="I264" s="7"/>
      <c r="J264" s="7"/>
      <c r="K264" s="7"/>
      <c r="L264" s="10" t="str">
        <f>IF(A264="","",IF(OR(COUNTIF(Companies[会社名],A264)&lt;&gt;1,NOT(ISNUMBER(C264)),NOT(ISNUMBER(D264)),D264&lt;C264,F264="",I264="",J264=""),"要確認：会社・期間・所在・根拠",IF(AND(B264&lt;&gt;"",COUNTIF(Tugs[曳船名],B264)&lt;&gt;1),"要確認：曳船未登録・重複",IF(J264="未確認","要確認：未確認を含む","確認済"))))</f>
        <v/>
      </c>
    </row>
    <row r="265" spans="1:12" ht="24.95" customHeight="1" x14ac:dyDescent="0.2">
      <c r="A265" s="7"/>
      <c r="B265" s="7"/>
      <c r="C265" s="20"/>
      <c r="D265" s="20"/>
      <c r="E265" s="7"/>
      <c r="F265" s="7"/>
      <c r="G265" s="7"/>
      <c r="H265" s="7"/>
      <c r="I265" s="7"/>
      <c r="J265" s="7"/>
      <c r="K265" s="7"/>
      <c r="L265" s="10" t="str">
        <f>IF(A265="","",IF(OR(COUNTIF(Companies[会社名],A265)&lt;&gt;1,NOT(ISNUMBER(C265)),NOT(ISNUMBER(D265)),D265&lt;C265,F265="",I265="",J265=""),"要確認：会社・期間・所在・根拠",IF(AND(B265&lt;&gt;"",COUNTIF(Tugs[曳船名],B265)&lt;&gt;1),"要確認：曳船未登録・重複",IF(J265="未確認","要確認：未確認を含む","確認済"))))</f>
        <v/>
      </c>
    </row>
    <row r="266" spans="1:12" ht="24.95" customHeight="1" x14ac:dyDescent="0.2">
      <c r="A266" s="7"/>
      <c r="B266" s="7"/>
      <c r="C266" s="20"/>
      <c r="D266" s="20"/>
      <c r="E266" s="7"/>
      <c r="F266" s="7"/>
      <c r="G266" s="7"/>
      <c r="H266" s="7"/>
      <c r="I266" s="7"/>
      <c r="J266" s="7"/>
      <c r="K266" s="7"/>
      <c r="L266" s="10" t="str">
        <f>IF(A266="","",IF(OR(COUNTIF(Companies[会社名],A266)&lt;&gt;1,NOT(ISNUMBER(C266)),NOT(ISNUMBER(D266)),D266&lt;C266,F266="",I266="",J266=""),"要確認：会社・期間・所在・根拠",IF(AND(B266&lt;&gt;"",COUNTIF(Tugs[曳船名],B266)&lt;&gt;1),"要確認：曳船未登録・重複",IF(J266="未確認","要確認：未確認を含む","確認済"))))</f>
        <v/>
      </c>
    </row>
    <row r="267" spans="1:12" ht="24.95" customHeight="1" x14ac:dyDescent="0.2">
      <c r="A267" s="7"/>
      <c r="B267" s="7"/>
      <c r="C267" s="20"/>
      <c r="D267" s="20"/>
      <c r="E267" s="7"/>
      <c r="F267" s="7"/>
      <c r="G267" s="7"/>
      <c r="H267" s="7"/>
      <c r="I267" s="7"/>
      <c r="J267" s="7"/>
      <c r="K267" s="7"/>
      <c r="L267" s="10" t="str">
        <f>IF(A267="","",IF(OR(COUNTIF(Companies[会社名],A267)&lt;&gt;1,NOT(ISNUMBER(C267)),NOT(ISNUMBER(D267)),D267&lt;C267,F267="",I267="",J267=""),"要確認：会社・期間・所在・根拠",IF(AND(B267&lt;&gt;"",COUNTIF(Tugs[曳船名],B267)&lt;&gt;1),"要確認：曳船未登録・重複",IF(J267="未確認","要確認：未確認を含む","確認済"))))</f>
        <v/>
      </c>
    </row>
    <row r="268" spans="1:12" ht="24.95" customHeight="1" x14ac:dyDescent="0.2">
      <c r="A268" s="7"/>
      <c r="B268" s="7"/>
      <c r="C268" s="20"/>
      <c r="D268" s="20"/>
      <c r="E268" s="7"/>
      <c r="F268" s="7"/>
      <c r="G268" s="7"/>
      <c r="H268" s="7"/>
      <c r="I268" s="7"/>
      <c r="J268" s="7"/>
      <c r="K268" s="7"/>
      <c r="L268" s="10" t="str">
        <f>IF(A268="","",IF(OR(COUNTIF(Companies[会社名],A268)&lt;&gt;1,NOT(ISNUMBER(C268)),NOT(ISNUMBER(D268)),D268&lt;C268,F268="",I268="",J268=""),"要確認：会社・期間・所在・根拠",IF(AND(B268&lt;&gt;"",COUNTIF(Tugs[曳船名],B268)&lt;&gt;1),"要確認：曳船未登録・重複",IF(J268="未確認","要確認：未確認を含む","確認済"))))</f>
        <v/>
      </c>
    </row>
    <row r="269" spans="1:12" ht="24.95" customHeight="1" x14ac:dyDescent="0.2">
      <c r="A269" s="7"/>
      <c r="B269" s="7"/>
      <c r="C269" s="20"/>
      <c r="D269" s="20"/>
      <c r="E269" s="7"/>
      <c r="F269" s="7"/>
      <c r="G269" s="7"/>
      <c r="H269" s="7"/>
      <c r="I269" s="7"/>
      <c r="J269" s="7"/>
      <c r="K269" s="7"/>
      <c r="L269" s="10" t="str">
        <f>IF(A269="","",IF(OR(COUNTIF(Companies[会社名],A269)&lt;&gt;1,NOT(ISNUMBER(C269)),NOT(ISNUMBER(D269)),D269&lt;C269,F269="",I269="",J269=""),"要確認：会社・期間・所在・根拠",IF(AND(B269&lt;&gt;"",COUNTIF(Tugs[曳船名],B269)&lt;&gt;1),"要確認：曳船未登録・重複",IF(J269="未確認","要確認：未確認を含む","確認済"))))</f>
        <v/>
      </c>
    </row>
    <row r="270" spans="1:12" ht="24.95" customHeight="1" x14ac:dyDescent="0.2">
      <c r="A270" s="7"/>
      <c r="B270" s="7"/>
      <c r="C270" s="20"/>
      <c r="D270" s="20"/>
      <c r="E270" s="7"/>
      <c r="F270" s="7"/>
      <c r="G270" s="7"/>
      <c r="H270" s="7"/>
      <c r="I270" s="7"/>
      <c r="J270" s="7"/>
      <c r="K270" s="7"/>
      <c r="L270" s="10" t="str">
        <f>IF(A270="","",IF(OR(COUNTIF(Companies[会社名],A270)&lt;&gt;1,NOT(ISNUMBER(C270)),NOT(ISNUMBER(D270)),D270&lt;C270,F270="",I270="",J270=""),"要確認：会社・期間・所在・根拠",IF(AND(B270&lt;&gt;"",COUNTIF(Tugs[曳船名],B270)&lt;&gt;1),"要確認：曳船未登録・重複",IF(J270="未確認","要確認：未確認を含む","確認済"))))</f>
        <v/>
      </c>
    </row>
    <row r="271" spans="1:12" ht="24.95" customHeight="1" x14ac:dyDescent="0.2">
      <c r="A271" s="7"/>
      <c r="B271" s="7"/>
      <c r="C271" s="20"/>
      <c r="D271" s="20"/>
      <c r="E271" s="7"/>
      <c r="F271" s="7"/>
      <c r="G271" s="7"/>
      <c r="H271" s="7"/>
      <c r="I271" s="7"/>
      <c r="J271" s="7"/>
      <c r="K271" s="7"/>
      <c r="L271" s="10" t="str">
        <f>IF(A271="","",IF(OR(COUNTIF(Companies[会社名],A271)&lt;&gt;1,NOT(ISNUMBER(C271)),NOT(ISNUMBER(D271)),D271&lt;C271,F271="",I271="",J271=""),"要確認：会社・期間・所在・根拠",IF(AND(B271&lt;&gt;"",COUNTIF(Tugs[曳船名],B271)&lt;&gt;1),"要確認：曳船未登録・重複",IF(J271="未確認","要確認：未確認を含む","確認済"))))</f>
        <v/>
      </c>
    </row>
    <row r="272" spans="1:12" ht="24.95" customHeight="1" x14ac:dyDescent="0.2">
      <c r="A272" s="7"/>
      <c r="B272" s="7"/>
      <c r="C272" s="20"/>
      <c r="D272" s="20"/>
      <c r="E272" s="7"/>
      <c r="F272" s="7"/>
      <c r="G272" s="7"/>
      <c r="H272" s="7"/>
      <c r="I272" s="7"/>
      <c r="J272" s="7"/>
      <c r="K272" s="7"/>
      <c r="L272" s="10" t="str">
        <f>IF(A272="","",IF(OR(COUNTIF(Companies[会社名],A272)&lt;&gt;1,NOT(ISNUMBER(C272)),NOT(ISNUMBER(D272)),D272&lt;C272,F272="",I272="",J272=""),"要確認：会社・期間・所在・根拠",IF(AND(B272&lt;&gt;"",COUNTIF(Tugs[曳船名],B272)&lt;&gt;1),"要確認：曳船未登録・重複",IF(J272="未確認","要確認：未確認を含む","確認済"))))</f>
        <v/>
      </c>
    </row>
    <row r="273" spans="1:12" ht="24.95" customHeight="1" x14ac:dyDescent="0.2">
      <c r="A273" s="7"/>
      <c r="B273" s="7"/>
      <c r="C273" s="20"/>
      <c r="D273" s="20"/>
      <c r="E273" s="7"/>
      <c r="F273" s="7"/>
      <c r="G273" s="7"/>
      <c r="H273" s="7"/>
      <c r="I273" s="7"/>
      <c r="J273" s="7"/>
      <c r="K273" s="7"/>
      <c r="L273" s="10" t="str">
        <f>IF(A273="","",IF(OR(COUNTIF(Companies[会社名],A273)&lt;&gt;1,NOT(ISNUMBER(C273)),NOT(ISNUMBER(D273)),D273&lt;C273,F273="",I273="",J273=""),"要確認：会社・期間・所在・根拠",IF(AND(B273&lt;&gt;"",COUNTIF(Tugs[曳船名],B273)&lt;&gt;1),"要確認：曳船未登録・重複",IF(J273="未確認","要確認：未確認を含む","確認済"))))</f>
        <v/>
      </c>
    </row>
    <row r="274" spans="1:12" ht="24.95" customHeight="1" x14ac:dyDescent="0.2">
      <c r="A274" s="7"/>
      <c r="B274" s="7"/>
      <c r="C274" s="20"/>
      <c r="D274" s="20"/>
      <c r="E274" s="7"/>
      <c r="F274" s="7"/>
      <c r="G274" s="7"/>
      <c r="H274" s="7"/>
      <c r="I274" s="7"/>
      <c r="J274" s="7"/>
      <c r="K274" s="7"/>
      <c r="L274" s="10" t="str">
        <f>IF(A274="","",IF(OR(COUNTIF(Companies[会社名],A274)&lt;&gt;1,NOT(ISNUMBER(C274)),NOT(ISNUMBER(D274)),D274&lt;C274,F274="",I274="",J274=""),"要確認：会社・期間・所在・根拠",IF(AND(B274&lt;&gt;"",COUNTIF(Tugs[曳船名],B274)&lt;&gt;1),"要確認：曳船未登録・重複",IF(J274="未確認","要確認：未確認を含む","確認済"))))</f>
        <v/>
      </c>
    </row>
    <row r="275" spans="1:12" ht="24.95" customHeight="1" x14ac:dyDescent="0.2">
      <c r="A275" s="7"/>
      <c r="B275" s="7"/>
      <c r="C275" s="20"/>
      <c r="D275" s="20"/>
      <c r="E275" s="7"/>
      <c r="F275" s="7"/>
      <c r="G275" s="7"/>
      <c r="H275" s="7"/>
      <c r="I275" s="7"/>
      <c r="J275" s="7"/>
      <c r="K275" s="7"/>
      <c r="L275" s="10" t="str">
        <f>IF(A275="","",IF(OR(COUNTIF(Companies[会社名],A275)&lt;&gt;1,NOT(ISNUMBER(C275)),NOT(ISNUMBER(D275)),D275&lt;C275,F275="",I275="",J275=""),"要確認：会社・期間・所在・根拠",IF(AND(B275&lt;&gt;"",COUNTIF(Tugs[曳船名],B275)&lt;&gt;1),"要確認：曳船未登録・重複",IF(J275="未確認","要確認：未確認を含む","確認済"))))</f>
        <v/>
      </c>
    </row>
    <row r="276" spans="1:12" ht="24.95" customHeight="1" x14ac:dyDescent="0.2">
      <c r="A276" s="7"/>
      <c r="B276" s="7"/>
      <c r="C276" s="20"/>
      <c r="D276" s="20"/>
      <c r="E276" s="7"/>
      <c r="F276" s="7"/>
      <c r="G276" s="7"/>
      <c r="H276" s="7"/>
      <c r="I276" s="7"/>
      <c r="J276" s="7"/>
      <c r="K276" s="7"/>
      <c r="L276" s="10" t="str">
        <f>IF(A276="","",IF(OR(COUNTIF(Companies[会社名],A276)&lt;&gt;1,NOT(ISNUMBER(C276)),NOT(ISNUMBER(D276)),D276&lt;C276,F276="",I276="",J276=""),"要確認：会社・期間・所在・根拠",IF(AND(B276&lt;&gt;"",COUNTIF(Tugs[曳船名],B276)&lt;&gt;1),"要確認：曳船未登録・重複",IF(J276="未確認","要確認：未確認を含む","確認済"))))</f>
        <v/>
      </c>
    </row>
    <row r="277" spans="1:12" ht="24.95" customHeight="1" x14ac:dyDescent="0.2">
      <c r="A277" s="7"/>
      <c r="B277" s="7"/>
      <c r="C277" s="20"/>
      <c r="D277" s="20"/>
      <c r="E277" s="7"/>
      <c r="F277" s="7"/>
      <c r="G277" s="7"/>
      <c r="H277" s="7"/>
      <c r="I277" s="7"/>
      <c r="J277" s="7"/>
      <c r="K277" s="7"/>
      <c r="L277" s="10" t="str">
        <f>IF(A277="","",IF(OR(COUNTIF(Companies[会社名],A277)&lt;&gt;1,NOT(ISNUMBER(C277)),NOT(ISNUMBER(D277)),D277&lt;C277,F277="",I277="",J277=""),"要確認：会社・期間・所在・根拠",IF(AND(B277&lt;&gt;"",COUNTIF(Tugs[曳船名],B277)&lt;&gt;1),"要確認：曳船未登録・重複",IF(J277="未確認","要確認：未確認を含む","確認済"))))</f>
        <v/>
      </c>
    </row>
    <row r="278" spans="1:12" ht="24.95" customHeight="1" x14ac:dyDescent="0.2">
      <c r="A278" s="7"/>
      <c r="B278" s="7"/>
      <c r="C278" s="20"/>
      <c r="D278" s="20"/>
      <c r="E278" s="7"/>
      <c r="F278" s="7"/>
      <c r="G278" s="7"/>
      <c r="H278" s="7"/>
      <c r="I278" s="7"/>
      <c r="J278" s="7"/>
      <c r="K278" s="7"/>
      <c r="L278" s="10" t="str">
        <f>IF(A278="","",IF(OR(COUNTIF(Companies[会社名],A278)&lt;&gt;1,NOT(ISNUMBER(C278)),NOT(ISNUMBER(D278)),D278&lt;C278,F278="",I278="",J278=""),"要確認：会社・期間・所在・根拠",IF(AND(B278&lt;&gt;"",COUNTIF(Tugs[曳船名],B278)&lt;&gt;1),"要確認：曳船未登録・重複",IF(J278="未確認","要確認：未確認を含む","確認済"))))</f>
        <v/>
      </c>
    </row>
    <row r="279" spans="1:12" ht="24.95" customHeight="1" x14ac:dyDescent="0.2">
      <c r="A279" s="7"/>
      <c r="B279" s="7"/>
      <c r="C279" s="20"/>
      <c r="D279" s="20"/>
      <c r="E279" s="7"/>
      <c r="F279" s="7"/>
      <c r="G279" s="7"/>
      <c r="H279" s="7"/>
      <c r="I279" s="7"/>
      <c r="J279" s="7"/>
      <c r="K279" s="7"/>
      <c r="L279" s="10" t="str">
        <f>IF(A279="","",IF(OR(COUNTIF(Companies[会社名],A279)&lt;&gt;1,NOT(ISNUMBER(C279)),NOT(ISNUMBER(D279)),D279&lt;C279,F279="",I279="",J279=""),"要確認：会社・期間・所在・根拠",IF(AND(B279&lt;&gt;"",COUNTIF(Tugs[曳船名],B279)&lt;&gt;1),"要確認：曳船未登録・重複",IF(J279="未確認","要確認：未確認を含む","確認済"))))</f>
        <v/>
      </c>
    </row>
    <row r="280" spans="1:12" ht="24.95" customHeight="1" x14ac:dyDescent="0.2">
      <c r="A280" s="7"/>
      <c r="B280" s="7"/>
      <c r="C280" s="20"/>
      <c r="D280" s="20"/>
      <c r="E280" s="7"/>
      <c r="F280" s="7"/>
      <c r="G280" s="7"/>
      <c r="H280" s="7"/>
      <c r="I280" s="7"/>
      <c r="J280" s="7"/>
      <c r="K280" s="7"/>
      <c r="L280" s="10" t="str">
        <f>IF(A280="","",IF(OR(COUNTIF(Companies[会社名],A280)&lt;&gt;1,NOT(ISNUMBER(C280)),NOT(ISNUMBER(D280)),D280&lt;C280,F280="",I280="",J280=""),"要確認：会社・期間・所在・根拠",IF(AND(B280&lt;&gt;"",COUNTIF(Tugs[曳船名],B280)&lt;&gt;1),"要確認：曳船未登録・重複",IF(J280="未確認","要確認：未確認を含む","確認済"))))</f>
        <v/>
      </c>
    </row>
    <row r="281" spans="1:12" ht="24.95" customHeight="1" x14ac:dyDescent="0.2">
      <c r="A281" s="7"/>
      <c r="B281" s="7"/>
      <c r="C281" s="20"/>
      <c r="D281" s="20"/>
      <c r="E281" s="7"/>
      <c r="F281" s="7"/>
      <c r="G281" s="7"/>
      <c r="H281" s="7"/>
      <c r="I281" s="7"/>
      <c r="J281" s="7"/>
      <c r="K281" s="7"/>
      <c r="L281" s="10" t="str">
        <f>IF(A281="","",IF(OR(COUNTIF(Companies[会社名],A281)&lt;&gt;1,NOT(ISNUMBER(C281)),NOT(ISNUMBER(D281)),D281&lt;C281,F281="",I281="",J281=""),"要確認：会社・期間・所在・根拠",IF(AND(B281&lt;&gt;"",COUNTIF(Tugs[曳船名],B281)&lt;&gt;1),"要確認：曳船未登録・重複",IF(J281="未確認","要確認：未確認を含む","確認済"))))</f>
        <v/>
      </c>
    </row>
    <row r="282" spans="1:12" ht="24.95" customHeight="1" x14ac:dyDescent="0.2">
      <c r="A282" s="7"/>
      <c r="B282" s="7"/>
      <c r="C282" s="20"/>
      <c r="D282" s="20"/>
      <c r="E282" s="7"/>
      <c r="F282" s="7"/>
      <c r="G282" s="7"/>
      <c r="H282" s="7"/>
      <c r="I282" s="7"/>
      <c r="J282" s="7"/>
      <c r="K282" s="7"/>
      <c r="L282" s="10" t="str">
        <f>IF(A282="","",IF(OR(COUNTIF(Companies[会社名],A282)&lt;&gt;1,NOT(ISNUMBER(C282)),NOT(ISNUMBER(D282)),D282&lt;C282,F282="",I282="",J282=""),"要確認：会社・期間・所在・根拠",IF(AND(B282&lt;&gt;"",COUNTIF(Tugs[曳船名],B282)&lt;&gt;1),"要確認：曳船未登録・重複",IF(J282="未確認","要確認：未確認を含む","確認済"))))</f>
        <v/>
      </c>
    </row>
    <row r="283" spans="1:12" ht="24.95" customHeight="1" x14ac:dyDescent="0.2">
      <c r="A283" s="7"/>
      <c r="B283" s="7"/>
      <c r="C283" s="20"/>
      <c r="D283" s="20"/>
      <c r="E283" s="7"/>
      <c r="F283" s="7"/>
      <c r="G283" s="7"/>
      <c r="H283" s="7"/>
      <c r="I283" s="7"/>
      <c r="J283" s="7"/>
      <c r="K283" s="7"/>
      <c r="L283" s="10" t="str">
        <f>IF(A283="","",IF(OR(COUNTIF(Companies[会社名],A283)&lt;&gt;1,NOT(ISNUMBER(C283)),NOT(ISNUMBER(D283)),D283&lt;C283,F283="",I283="",J283=""),"要確認：会社・期間・所在・根拠",IF(AND(B283&lt;&gt;"",COUNTIF(Tugs[曳船名],B283)&lt;&gt;1),"要確認：曳船未登録・重複",IF(J283="未確認","要確認：未確認を含む","確認済"))))</f>
        <v/>
      </c>
    </row>
    <row r="284" spans="1:12" ht="24.95" customHeight="1" x14ac:dyDescent="0.2">
      <c r="A284" s="7"/>
      <c r="B284" s="7"/>
      <c r="C284" s="20"/>
      <c r="D284" s="20"/>
      <c r="E284" s="7"/>
      <c r="F284" s="7"/>
      <c r="G284" s="7"/>
      <c r="H284" s="7"/>
      <c r="I284" s="7"/>
      <c r="J284" s="7"/>
      <c r="K284" s="7"/>
      <c r="L284" s="10" t="str">
        <f>IF(A284="","",IF(OR(COUNTIF(Companies[会社名],A284)&lt;&gt;1,NOT(ISNUMBER(C284)),NOT(ISNUMBER(D284)),D284&lt;C284,F284="",I284="",J284=""),"要確認：会社・期間・所在・根拠",IF(AND(B284&lt;&gt;"",COUNTIF(Tugs[曳船名],B284)&lt;&gt;1),"要確認：曳船未登録・重複",IF(J284="未確認","要確認：未確認を含む","確認済"))))</f>
        <v/>
      </c>
    </row>
    <row r="285" spans="1:12" ht="24.95" customHeight="1" x14ac:dyDescent="0.2">
      <c r="A285" s="7"/>
      <c r="B285" s="7"/>
      <c r="C285" s="20"/>
      <c r="D285" s="20"/>
      <c r="E285" s="7"/>
      <c r="F285" s="7"/>
      <c r="G285" s="7"/>
      <c r="H285" s="7"/>
      <c r="I285" s="7"/>
      <c r="J285" s="7"/>
      <c r="K285" s="7"/>
      <c r="L285" s="10" t="str">
        <f>IF(A285="","",IF(OR(COUNTIF(Companies[会社名],A285)&lt;&gt;1,NOT(ISNUMBER(C285)),NOT(ISNUMBER(D285)),D285&lt;C285,F285="",I285="",J285=""),"要確認：会社・期間・所在・根拠",IF(AND(B285&lt;&gt;"",COUNTIF(Tugs[曳船名],B285)&lt;&gt;1),"要確認：曳船未登録・重複",IF(J285="未確認","要確認：未確認を含む","確認済"))))</f>
        <v/>
      </c>
    </row>
    <row r="286" spans="1:12" ht="24.95" customHeight="1" x14ac:dyDescent="0.2">
      <c r="A286" s="7"/>
      <c r="B286" s="7"/>
      <c r="C286" s="20"/>
      <c r="D286" s="20"/>
      <c r="E286" s="7"/>
      <c r="F286" s="7"/>
      <c r="G286" s="7"/>
      <c r="H286" s="7"/>
      <c r="I286" s="7"/>
      <c r="J286" s="7"/>
      <c r="K286" s="7"/>
      <c r="L286" s="10" t="str">
        <f>IF(A286="","",IF(OR(COUNTIF(Companies[会社名],A286)&lt;&gt;1,NOT(ISNUMBER(C286)),NOT(ISNUMBER(D286)),D286&lt;C286,F286="",I286="",J286=""),"要確認：会社・期間・所在・根拠",IF(AND(B286&lt;&gt;"",COUNTIF(Tugs[曳船名],B286)&lt;&gt;1),"要確認：曳船未登録・重複",IF(J286="未確認","要確認：未確認を含む","確認済"))))</f>
        <v/>
      </c>
    </row>
    <row r="287" spans="1:12" ht="24.95" customHeight="1" x14ac:dyDescent="0.2">
      <c r="A287" s="7"/>
      <c r="B287" s="7"/>
      <c r="C287" s="20"/>
      <c r="D287" s="20"/>
      <c r="E287" s="7"/>
      <c r="F287" s="7"/>
      <c r="G287" s="7"/>
      <c r="H287" s="7"/>
      <c r="I287" s="7"/>
      <c r="J287" s="7"/>
      <c r="K287" s="7"/>
      <c r="L287" s="10" t="str">
        <f>IF(A287="","",IF(OR(COUNTIF(Companies[会社名],A287)&lt;&gt;1,NOT(ISNUMBER(C287)),NOT(ISNUMBER(D287)),D287&lt;C287,F287="",I287="",J287=""),"要確認：会社・期間・所在・根拠",IF(AND(B287&lt;&gt;"",COUNTIF(Tugs[曳船名],B287)&lt;&gt;1),"要確認：曳船未登録・重複",IF(J287="未確認","要確認：未確認を含む","確認済"))))</f>
        <v/>
      </c>
    </row>
    <row r="288" spans="1:12" ht="24.95" customHeight="1" x14ac:dyDescent="0.2">
      <c r="A288" s="7"/>
      <c r="B288" s="7"/>
      <c r="C288" s="20"/>
      <c r="D288" s="20"/>
      <c r="E288" s="7"/>
      <c r="F288" s="7"/>
      <c r="G288" s="7"/>
      <c r="H288" s="7"/>
      <c r="I288" s="7"/>
      <c r="J288" s="7"/>
      <c r="K288" s="7"/>
      <c r="L288" s="10" t="str">
        <f>IF(A288="","",IF(OR(COUNTIF(Companies[会社名],A288)&lt;&gt;1,NOT(ISNUMBER(C288)),NOT(ISNUMBER(D288)),D288&lt;C288,F288="",I288="",J288=""),"要確認：会社・期間・所在・根拠",IF(AND(B288&lt;&gt;"",COUNTIF(Tugs[曳船名],B288)&lt;&gt;1),"要確認：曳船未登録・重複",IF(J288="未確認","要確認：未確認を含む","確認済"))))</f>
        <v/>
      </c>
    </row>
    <row r="289" spans="1:12" ht="24.95" customHeight="1" x14ac:dyDescent="0.2">
      <c r="A289" s="7"/>
      <c r="B289" s="7"/>
      <c r="C289" s="20"/>
      <c r="D289" s="20"/>
      <c r="E289" s="7"/>
      <c r="F289" s="7"/>
      <c r="G289" s="7"/>
      <c r="H289" s="7"/>
      <c r="I289" s="7"/>
      <c r="J289" s="7"/>
      <c r="K289" s="7"/>
      <c r="L289" s="10" t="str">
        <f>IF(A289="","",IF(OR(COUNTIF(Companies[会社名],A289)&lt;&gt;1,NOT(ISNUMBER(C289)),NOT(ISNUMBER(D289)),D289&lt;C289,F289="",I289="",J289=""),"要確認：会社・期間・所在・根拠",IF(AND(B289&lt;&gt;"",COUNTIF(Tugs[曳船名],B289)&lt;&gt;1),"要確認：曳船未登録・重複",IF(J289="未確認","要確認：未確認を含む","確認済"))))</f>
        <v/>
      </c>
    </row>
    <row r="290" spans="1:12" ht="24.95" customHeight="1" x14ac:dyDescent="0.2">
      <c r="A290" s="7"/>
      <c r="B290" s="7"/>
      <c r="C290" s="20"/>
      <c r="D290" s="20"/>
      <c r="E290" s="7"/>
      <c r="F290" s="7"/>
      <c r="G290" s="7"/>
      <c r="H290" s="7"/>
      <c r="I290" s="7"/>
      <c r="J290" s="7"/>
      <c r="K290" s="7"/>
      <c r="L290" s="10" t="str">
        <f>IF(A290="","",IF(OR(COUNTIF(Companies[会社名],A290)&lt;&gt;1,NOT(ISNUMBER(C290)),NOT(ISNUMBER(D290)),D290&lt;C290,F290="",I290="",J290=""),"要確認：会社・期間・所在・根拠",IF(AND(B290&lt;&gt;"",COUNTIF(Tugs[曳船名],B290)&lt;&gt;1),"要確認：曳船未登録・重複",IF(J290="未確認","要確認：未確認を含む","確認済"))))</f>
        <v/>
      </c>
    </row>
    <row r="291" spans="1:12" ht="24.95" customHeight="1" x14ac:dyDescent="0.2">
      <c r="A291" s="7"/>
      <c r="B291" s="7"/>
      <c r="C291" s="20"/>
      <c r="D291" s="20"/>
      <c r="E291" s="7"/>
      <c r="F291" s="7"/>
      <c r="G291" s="7"/>
      <c r="H291" s="7"/>
      <c r="I291" s="7"/>
      <c r="J291" s="7"/>
      <c r="K291" s="7"/>
      <c r="L291" s="10" t="str">
        <f>IF(A291="","",IF(OR(COUNTIF(Companies[会社名],A291)&lt;&gt;1,NOT(ISNUMBER(C291)),NOT(ISNUMBER(D291)),D291&lt;C291,F291="",I291="",J291=""),"要確認：会社・期間・所在・根拠",IF(AND(B291&lt;&gt;"",COUNTIF(Tugs[曳船名],B291)&lt;&gt;1),"要確認：曳船未登録・重複",IF(J291="未確認","要確認：未確認を含む","確認済"))))</f>
        <v/>
      </c>
    </row>
    <row r="292" spans="1:12" ht="24.95" customHeight="1" x14ac:dyDescent="0.2">
      <c r="A292" s="7"/>
      <c r="B292" s="7"/>
      <c r="C292" s="20"/>
      <c r="D292" s="20"/>
      <c r="E292" s="7"/>
      <c r="F292" s="7"/>
      <c r="G292" s="7"/>
      <c r="H292" s="7"/>
      <c r="I292" s="7"/>
      <c r="J292" s="7"/>
      <c r="K292" s="7"/>
      <c r="L292" s="10" t="str">
        <f>IF(A292="","",IF(OR(COUNTIF(Companies[会社名],A292)&lt;&gt;1,NOT(ISNUMBER(C292)),NOT(ISNUMBER(D292)),D292&lt;C292,F292="",I292="",J292=""),"要確認：会社・期間・所在・根拠",IF(AND(B292&lt;&gt;"",COUNTIF(Tugs[曳船名],B292)&lt;&gt;1),"要確認：曳船未登録・重複",IF(J292="未確認","要確認：未確認を含む","確認済"))))</f>
        <v/>
      </c>
    </row>
    <row r="293" spans="1:12" ht="24.95" customHeight="1" x14ac:dyDescent="0.2">
      <c r="A293" s="7"/>
      <c r="B293" s="7"/>
      <c r="C293" s="20"/>
      <c r="D293" s="20"/>
      <c r="E293" s="7"/>
      <c r="F293" s="7"/>
      <c r="G293" s="7"/>
      <c r="H293" s="7"/>
      <c r="I293" s="7"/>
      <c r="J293" s="7"/>
      <c r="K293" s="7"/>
      <c r="L293" s="10" t="str">
        <f>IF(A293="","",IF(OR(COUNTIF(Companies[会社名],A293)&lt;&gt;1,NOT(ISNUMBER(C293)),NOT(ISNUMBER(D293)),D293&lt;C293,F293="",I293="",J293=""),"要確認：会社・期間・所在・根拠",IF(AND(B293&lt;&gt;"",COUNTIF(Tugs[曳船名],B293)&lt;&gt;1),"要確認：曳船未登録・重複",IF(J293="未確認","要確認：未確認を含む","確認済"))))</f>
        <v/>
      </c>
    </row>
    <row r="294" spans="1:12" ht="24.95" customHeight="1" x14ac:dyDescent="0.2">
      <c r="A294" s="7"/>
      <c r="B294" s="7"/>
      <c r="C294" s="20"/>
      <c r="D294" s="20"/>
      <c r="E294" s="7"/>
      <c r="F294" s="7"/>
      <c r="G294" s="7"/>
      <c r="H294" s="7"/>
      <c r="I294" s="7"/>
      <c r="J294" s="7"/>
      <c r="K294" s="7"/>
      <c r="L294" s="10" t="str">
        <f>IF(A294="","",IF(OR(COUNTIF(Companies[会社名],A294)&lt;&gt;1,NOT(ISNUMBER(C294)),NOT(ISNUMBER(D294)),D294&lt;C294,F294="",I294="",J294=""),"要確認：会社・期間・所在・根拠",IF(AND(B294&lt;&gt;"",COUNTIF(Tugs[曳船名],B294)&lt;&gt;1),"要確認：曳船未登録・重複",IF(J294="未確認","要確認：未確認を含む","確認済"))))</f>
        <v/>
      </c>
    </row>
    <row r="295" spans="1:12" ht="24.95" customHeight="1" x14ac:dyDescent="0.2">
      <c r="A295" s="7"/>
      <c r="B295" s="7"/>
      <c r="C295" s="20"/>
      <c r="D295" s="20"/>
      <c r="E295" s="7"/>
      <c r="F295" s="7"/>
      <c r="G295" s="7"/>
      <c r="H295" s="7"/>
      <c r="I295" s="7"/>
      <c r="J295" s="7"/>
      <c r="K295" s="7"/>
      <c r="L295" s="10" t="str">
        <f>IF(A295="","",IF(OR(COUNTIF(Companies[会社名],A295)&lt;&gt;1,NOT(ISNUMBER(C295)),NOT(ISNUMBER(D295)),D295&lt;C295,F295="",I295="",J295=""),"要確認：会社・期間・所在・根拠",IF(AND(B295&lt;&gt;"",COUNTIF(Tugs[曳船名],B295)&lt;&gt;1),"要確認：曳船未登録・重複",IF(J295="未確認","要確認：未確認を含む","確認済"))))</f>
        <v/>
      </c>
    </row>
    <row r="296" spans="1:12" ht="24.95" customHeight="1" x14ac:dyDescent="0.2">
      <c r="A296" s="7"/>
      <c r="B296" s="7"/>
      <c r="C296" s="20"/>
      <c r="D296" s="20"/>
      <c r="E296" s="7"/>
      <c r="F296" s="7"/>
      <c r="G296" s="7"/>
      <c r="H296" s="7"/>
      <c r="I296" s="7"/>
      <c r="J296" s="7"/>
      <c r="K296" s="7"/>
      <c r="L296" s="10" t="str">
        <f>IF(A296="","",IF(OR(COUNTIF(Companies[会社名],A296)&lt;&gt;1,NOT(ISNUMBER(C296)),NOT(ISNUMBER(D296)),D296&lt;C296,F296="",I296="",J296=""),"要確認：会社・期間・所在・根拠",IF(AND(B296&lt;&gt;"",COUNTIF(Tugs[曳船名],B296)&lt;&gt;1),"要確認：曳船未登録・重複",IF(J296="未確認","要確認：未確認を含む","確認済"))))</f>
        <v/>
      </c>
    </row>
    <row r="297" spans="1:12" ht="24.95" customHeight="1" x14ac:dyDescent="0.2">
      <c r="A297" s="7"/>
      <c r="B297" s="7"/>
      <c r="C297" s="20"/>
      <c r="D297" s="20"/>
      <c r="E297" s="7"/>
      <c r="F297" s="7"/>
      <c r="G297" s="7"/>
      <c r="H297" s="7"/>
      <c r="I297" s="7"/>
      <c r="J297" s="7"/>
      <c r="K297" s="7"/>
      <c r="L297" s="10" t="str">
        <f>IF(A297="","",IF(OR(COUNTIF(Companies[会社名],A297)&lt;&gt;1,NOT(ISNUMBER(C297)),NOT(ISNUMBER(D297)),D297&lt;C297,F297="",I297="",J297=""),"要確認：会社・期間・所在・根拠",IF(AND(B297&lt;&gt;"",COUNTIF(Tugs[曳船名],B297)&lt;&gt;1),"要確認：曳船未登録・重複",IF(J297="未確認","要確認：未確認を含む","確認済"))))</f>
        <v/>
      </c>
    </row>
    <row r="298" spans="1:12" ht="24.95" customHeight="1" x14ac:dyDescent="0.2">
      <c r="A298" s="7"/>
      <c r="B298" s="7"/>
      <c r="C298" s="20"/>
      <c r="D298" s="20"/>
      <c r="E298" s="7"/>
      <c r="F298" s="7"/>
      <c r="G298" s="7"/>
      <c r="H298" s="7"/>
      <c r="I298" s="7"/>
      <c r="J298" s="7"/>
      <c r="K298" s="7"/>
      <c r="L298" s="10" t="str">
        <f>IF(A298="","",IF(OR(COUNTIF(Companies[会社名],A298)&lt;&gt;1,NOT(ISNUMBER(C298)),NOT(ISNUMBER(D298)),D298&lt;C298,F298="",I298="",J298=""),"要確認：会社・期間・所在・根拠",IF(AND(B298&lt;&gt;"",COUNTIF(Tugs[曳船名],B298)&lt;&gt;1),"要確認：曳船未登録・重複",IF(J298="未確認","要確認：未確認を含む","確認済"))))</f>
        <v/>
      </c>
    </row>
    <row r="299" spans="1:12" ht="24.95" customHeight="1" x14ac:dyDescent="0.2">
      <c r="A299" s="7"/>
      <c r="B299" s="7"/>
      <c r="C299" s="20"/>
      <c r="D299" s="20"/>
      <c r="E299" s="7"/>
      <c r="F299" s="7"/>
      <c r="G299" s="7"/>
      <c r="H299" s="7"/>
      <c r="I299" s="7"/>
      <c r="J299" s="7"/>
      <c r="K299" s="7"/>
      <c r="L299" s="10" t="str">
        <f>IF(A299="","",IF(OR(COUNTIF(Companies[会社名],A299)&lt;&gt;1,NOT(ISNUMBER(C299)),NOT(ISNUMBER(D299)),D299&lt;C299,F299="",I299="",J299=""),"要確認：会社・期間・所在・根拠",IF(AND(B299&lt;&gt;"",COUNTIF(Tugs[曳船名],B299)&lt;&gt;1),"要確認：曳船未登録・重複",IF(J299="未確認","要確認：未確認を含む","確認済"))))</f>
        <v/>
      </c>
    </row>
    <row r="300" spans="1:12" ht="24.95" customHeight="1" x14ac:dyDescent="0.2">
      <c r="A300" s="7"/>
      <c r="B300" s="7"/>
      <c r="C300" s="20"/>
      <c r="D300" s="20"/>
      <c r="E300" s="7"/>
      <c r="F300" s="7"/>
      <c r="G300" s="7"/>
      <c r="H300" s="7"/>
      <c r="I300" s="7"/>
      <c r="J300" s="7"/>
      <c r="K300" s="7"/>
      <c r="L300" s="10" t="str">
        <f>IF(A300="","",IF(OR(COUNTIF(Companies[会社名],A300)&lt;&gt;1,NOT(ISNUMBER(C300)),NOT(ISNUMBER(D300)),D300&lt;C300,F300="",I300="",J300=""),"要確認：会社・期間・所在・根拠",IF(AND(B300&lt;&gt;"",COUNTIF(Tugs[曳船名],B300)&lt;&gt;1),"要確認：曳船未登録・重複",IF(J300="未確認","要確認：未確認を含む","確認済"))))</f>
        <v/>
      </c>
    </row>
    <row r="301" spans="1:12" ht="24.95" customHeight="1" x14ac:dyDescent="0.2">
      <c r="A301" s="7"/>
      <c r="B301" s="7"/>
      <c r="C301" s="20"/>
      <c r="D301" s="20"/>
      <c r="E301" s="7"/>
      <c r="F301" s="7"/>
      <c r="G301" s="7"/>
      <c r="H301" s="7"/>
      <c r="I301" s="7"/>
      <c r="J301" s="7"/>
      <c r="K301" s="7"/>
      <c r="L301" s="10" t="str">
        <f>IF(A301="","",IF(OR(COUNTIF(Companies[会社名],A301)&lt;&gt;1,NOT(ISNUMBER(C301)),NOT(ISNUMBER(D301)),D301&lt;C301,F301="",I301="",J301=""),"要確認：会社・期間・所在・根拠",IF(AND(B301&lt;&gt;"",COUNTIF(Tugs[曳船名],B301)&lt;&gt;1),"要確認：曳船未登録・重複",IF(J301="未確認","要確認：未確認を含む","確認済"))))</f>
        <v/>
      </c>
    </row>
    <row r="302" spans="1:12" ht="24.95" customHeight="1" x14ac:dyDescent="0.2">
      <c r="A302" s="7"/>
      <c r="B302" s="7"/>
      <c r="C302" s="20"/>
      <c r="D302" s="20"/>
      <c r="E302" s="7"/>
      <c r="F302" s="7"/>
      <c r="G302" s="7"/>
      <c r="H302" s="7"/>
      <c r="I302" s="7"/>
      <c r="J302" s="7"/>
      <c r="K302" s="7"/>
      <c r="L302" s="10" t="str">
        <f>IF(A302="","",IF(OR(COUNTIF(Companies[会社名],A302)&lt;&gt;1,NOT(ISNUMBER(C302)),NOT(ISNUMBER(D302)),D302&lt;C302,F302="",I302="",J302=""),"要確認：会社・期間・所在・根拠",IF(AND(B302&lt;&gt;"",COUNTIF(Tugs[曳船名],B302)&lt;&gt;1),"要確認：曳船未登録・重複",IF(J302="未確認","要確認：未確認を含む","確認済"))))</f>
        <v/>
      </c>
    </row>
    <row r="303" spans="1:12" ht="24.95" customHeight="1" x14ac:dyDescent="0.2">
      <c r="A303" s="7"/>
      <c r="B303" s="7"/>
      <c r="C303" s="20"/>
      <c r="D303" s="20"/>
      <c r="E303" s="7"/>
      <c r="F303" s="7"/>
      <c r="G303" s="7"/>
      <c r="H303" s="7"/>
      <c r="I303" s="7"/>
      <c r="J303" s="7"/>
      <c r="K303" s="7"/>
      <c r="L303" s="10" t="str">
        <f>IF(A303="","",IF(OR(COUNTIF(Companies[会社名],A303)&lt;&gt;1,NOT(ISNUMBER(C303)),NOT(ISNUMBER(D303)),D303&lt;C303,F303="",I303="",J303=""),"要確認：会社・期間・所在・根拠",IF(AND(B303&lt;&gt;"",COUNTIF(Tugs[曳船名],B303)&lt;&gt;1),"要確認：曳船未登録・重複",IF(J303="未確認","要確認：未確認を含む","確認済"))))</f>
        <v/>
      </c>
    </row>
    <row r="304" spans="1:12" ht="24.95" customHeight="1" x14ac:dyDescent="0.2">
      <c r="A304" s="7"/>
      <c r="B304" s="7"/>
      <c r="C304" s="20"/>
      <c r="D304" s="20"/>
      <c r="E304" s="7"/>
      <c r="F304" s="7"/>
      <c r="G304" s="7"/>
      <c r="H304" s="7"/>
      <c r="I304" s="7"/>
      <c r="J304" s="7"/>
      <c r="K304" s="7"/>
      <c r="L304" s="10" t="str">
        <f>IF(A304="","",IF(OR(COUNTIF(Companies[会社名],A304)&lt;&gt;1,NOT(ISNUMBER(C304)),NOT(ISNUMBER(D304)),D304&lt;C304,F304="",I304="",J304=""),"要確認：会社・期間・所在・根拠",IF(AND(B304&lt;&gt;"",COUNTIF(Tugs[曳船名],B304)&lt;&gt;1),"要確認：曳船未登録・重複",IF(J304="未確認","要確認：未確認を含む","確認済"))))</f>
        <v/>
      </c>
    </row>
    <row r="305" spans="1:12" ht="24.95" customHeight="1" x14ac:dyDescent="0.2">
      <c r="A305" s="7"/>
      <c r="B305" s="7"/>
      <c r="C305" s="20"/>
      <c r="D305" s="20"/>
      <c r="E305" s="7"/>
      <c r="F305" s="7"/>
      <c r="G305" s="7"/>
      <c r="H305" s="7"/>
      <c r="I305" s="7"/>
      <c r="J305" s="7"/>
      <c r="K305" s="7"/>
      <c r="L305" s="10" t="str">
        <f>IF(A305="","",IF(OR(COUNTIF(Companies[会社名],A305)&lt;&gt;1,NOT(ISNUMBER(C305)),NOT(ISNUMBER(D305)),D305&lt;C305,F305="",I305="",J305=""),"要確認：会社・期間・所在・根拠",IF(AND(B305&lt;&gt;"",COUNTIF(Tugs[曳船名],B305)&lt;&gt;1),"要確認：曳船未登録・重複",IF(J305="未確認","要確認：未確認を含む","確認済"))))</f>
        <v/>
      </c>
    </row>
    <row r="306" spans="1:12" ht="24.95" customHeight="1" x14ac:dyDescent="0.2">
      <c r="A306" s="7"/>
      <c r="B306" s="7"/>
      <c r="C306" s="20"/>
      <c r="D306" s="20"/>
      <c r="E306" s="7"/>
      <c r="F306" s="7"/>
      <c r="G306" s="7"/>
      <c r="H306" s="7"/>
      <c r="I306" s="7"/>
      <c r="J306" s="7"/>
      <c r="K306" s="7"/>
      <c r="L306" s="10" t="str">
        <f>IF(A306="","",IF(OR(COUNTIF(Companies[会社名],A306)&lt;&gt;1,NOT(ISNUMBER(C306)),NOT(ISNUMBER(D306)),D306&lt;C306,F306="",I306="",J306=""),"要確認：会社・期間・所在・根拠",IF(AND(B306&lt;&gt;"",COUNTIF(Tugs[曳船名],B306)&lt;&gt;1),"要確認：曳船未登録・重複",IF(J306="未確認","要確認：未確認を含む","確認済"))))</f>
        <v/>
      </c>
    </row>
    <row r="307" spans="1:12" ht="24.95" customHeight="1" x14ac:dyDescent="0.2">
      <c r="A307" s="7"/>
      <c r="B307" s="7"/>
      <c r="C307" s="20"/>
      <c r="D307" s="20"/>
      <c r="E307" s="7"/>
      <c r="F307" s="7"/>
      <c r="G307" s="7"/>
      <c r="H307" s="7"/>
      <c r="I307" s="7"/>
      <c r="J307" s="7"/>
      <c r="K307" s="7"/>
      <c r="L307" s="10" t="str">
        <f>IF(A307="","",IF(OR(COUNTIF(Companies[会社名],A307)&lt;&gt;1,NOT(ISNUMBER(C307)),NOT(ISNUMBER(D307)),D307&lt;C307,F307="",I307="",J307=""),"要確認：会社・期間・所在・根拠",IF(AND(B307&lt;&gt;"",COUNTIF(Tugs[曳船名],B307)&lt;&gt;1),"要確認：曳船未登録・重複",IF(J307="未確認","要確認：未確認を含む","確認済"))))</f>
        <v/>
      </c>
    </row>
    <row r="308" spans="1:12" ht="24.95" customHeight="1" x14ac:dyDescent="0.2">
      <c r="A308" s="7"/>
      <c r="B308" s="7"/>
      <c r="C308" s="20"/>
      <c r="D308" s="20"/>
      <c r="E308" s="7"/>
      <c r="F308" s="7"/>
      <c r="G308" s="7"/>
      <c r="H308" s="7"/>
      <c r="I308" s="7"/>
      <c r="J308" s="7"/>
      <c r="K308" s="7"/>
      <c r="L308" s="10" t="str">
        <f>IF(A308="","",IF(OR(COUNTIF(Companies[会社名],A308)&lt;&gt;1,NOT(ISNUMBER(C308)),NOT(ISNUMBER(D308)),D308&lt;C308,F308="",I308="",J308=""),"要確認：会社・期間・所在・根拠",IF(AND(B308&lt;&gt;"",COUNTIF(Tugs[曳船名],B308)&lt;&gt;1),"要確認：曳船未登録・重複",IF(J308="未確認","要確認：未確認を含む","確認済"))))</f>
        <v/>
      </c>
    </row>
    <row r="309" spans="1:12" ht="24.95" customHeight="1" x14ac:dyDescent="0.2">
      <c r="A309" s="7"/>
      <c r="B309" s="7"/>
      <c r="C309" s="20"/>
      <c r="D309" s="20"/>
      <c r="E309" s="7"/>
      <c r="F309" s="7"/>
      <c r="G309" s="7"/>
      <c r="H309" s="7"/>
      <c r="I309" s="7"/>
      <c r="J309" s="7"/>
      <c r="K309" s="7"/>
      <c r="L309" s="10" t="str">
        <f>IF(A309="","",IF(OR(COUNTIF(Companies[会社名],A309)&lt;&gt;1,NOT(ISNUMBER(C309)),NOT(ISNUMBER(D309)),D309&lt;C309,F309="",I309="",J309=""),"要確認：会社・期間・所在・根拠",IF(AND(B309&lt;&gt;"",COUNTIF(Tugs[曳船名],B309)&lt;&gt;1),"要確認：曳船未登録・重複",IF(J309="未確認","要確認：未確認を含む","確認済"))))</f>
        <v/>
      </c>
    </row>
    <row r="310" spans="1:12" ht="24.95" customHeight="1" x14ac:dyDescent="0.2">
      <c r="A310" s="7"/>
      <c r="B310" s="7"/>
      <c r="C310" s="20"/>
      <c r="D310" s="20"/>
      <c r="E310" s="7"/>
      <c r="F310" s="7"/>
      <c r="G310" s="7"/>
      <c r="H310" s="7"/>
      <c r="I310" s="7"/>
      <c r="J310" s="7"/>
      <c r="K310" s="7"/>
      <c r="L310" s="10" t="str">
        <f>IF(A310="","",IF(OR(COUNTIF(Companies[会社名],A310)&lt;&gt;1,NOT(ISNUMBER(C310)),NOT(ISNUMBER(D310)),D310&lt;C310,F310="",I310="",J310=""),"要確認：会社・期間・所在・根拠",IF(AND(B310&lt;&gt;"",COUNTIF(Tugs[曳船名],B310)&lt;&gt;1),"要確認：曳船未登録・重複",IF(J310="未確認","要確認：未確認を含む","確認済"))))</f>
        <v/>
      </c>
    </row>
    <row r="311" spans="1:12" ht="24.95" customHeight="1" x14ac:dyDescent="0.2">
      <c r="A311" s="7"/>
      <c r="B311" s="7"/>
      <c r="C311" s="20"/>
      <c r="D311" s="20"/>
      <c r="E311" s="7"/>
      <c r="F311" s="7"/>
      <c r="G311" s="7"/>
      <c r="H311" s="7"/>
      <c r="I311" s="7"/>
      <c r="J311" s="7"/>
      <c r="K311" s="7"/>
      <c r="L311" s="10" t="str">
        <f>IF(A311="","",IF(OR(COUNTIF(Companies[会社名],A311)&lt;&gt;1,NOT(ISNUMBER(C311)),NOT(ISNUMBER(D311)),D311&lt;C311,F311="",I311="",J311=""),"要確認：会社・期間・所在・根拠",IF(AND(B311&lt;&gt;"",COUNTIF(Tugs[曳船名],B311)&lt;&gt;1),"要確認：曳船未登録・重複",IF(J311="未確認","要確認：未確認を含む","確認済"))))</f>
        <v/>
      </c>
    </row>
    <row r="312" spans="1:12" ht="24.95" customHeight="1" x14ac:dyDescent="0.2">
      <c r="A312" s="7"/>
      <c r="B312" s="7"/>
      <c r="C312" s="20"/>
      <c r="D312" s="20"/>
      <c r="E312" s="7"/>
      <c r="F312" s="7"/>
      <c r="G312" s="7"/>
      <c r="H312" s="7"/>
      <c r="I312" s="7"/>
      <c r="J312" s="7"/>
      <c r="K312" s="7"/>
      <c r="L312" s="10" t="str">
        <f>IF(A312="","",IF(OR(COUNTIF(Companies[会社名],A312)&lt;&gt;1,NOT(ISNUMBER(C312)),NOT(ISNUMBER(D312)),D312&lt;C312,F312="",I312="",J312=""),"要確認：会社・期間・所在・根拠",IF(AND(B312&lt;&gt;"",COUNTIF(Tugs[曳船名],B312)&lt;&gt;1),"要確認：曳船未登録・重複",IF(J312="未確認","要確認：未確認を含む","確認済"))))</f>
        <v/>
      </c>
    </row>
    <row r="313" spans="1:12" ht="24.95" customHeight="1" x14ac:dyDescent="0.2">
      <c r="A313" s="7"/>
      <c r="B313" s="7"/>
      <c r="C313" s="20"/>
      <c r="D313" s="20"/>
      <c r="E313" s="7"/>
      <c r="F313" s="7"/>
      <c r="G313" s="7"/>
      <c r="H313" s="7"/>
      <c r="I313" s="7"/>
      <c r="J313" s="7"/>
      <c r="K313" s="7"/>
      <c r="L313" s="10" t="str">
        <f>IF(A313="","",IF(OR(COUNTIF(Companies[会社名],A313)&lt;&gt;1,NOT(ISNUMBER(C313)),NOT(ISNUMBER(D313)),D313&lt;C313,F313="",I313="",J313=""),"要確認：会社・期間・所在・根拠",IF(AND(B313&lt;&gt;"",COUNTIF(Tugs[曳船名],B313)&lt;&gt;1),"要確認：曳船未登録・重複",IF(J313="未確認","要確認：未確認を含む","確認済"))))</f>
        <v/>
      </c>
    </row>
    <row r="314" spans="1:12" ht="24.95" customHeight="1" x14ac:dyDescent="0.2">
      <c r="A314" s="7"/>
      <c r="B314" s="7"/>
      <c r="C314" s="20"/>
      <c r="D314" s="20"/>
      <c r="E314" s="7"/>
      <c r="F314" s="7"/>
      <c r="G314" s="7"/>
      <c r="H314" s="7"/>
      <c r="I314" s="7"/>
      <c r="J314" s="7"/>
      <c r="K314" s="7"/>
      <c r="L314" s="10" t="str">
        <f>IF(A314="","",IF(OR(COUNTIF(Companies[会社名],A314)&lt;&gt;1,NOT(ISNUMBER(C314)),NOT(ISNUMBER(D314)),D314&lt;C314,F314="",I314="",J314=""),"要確認：会社・期間・所在・根拠",IF(AND(B314&lt;&gt;"",COUNTIF(Tugs[曳船名],B314)&lt;&gt;1),"要確認：曳船未登録・重複",IF(J314="未確認","要確認：未確認を含む","確認済"))))</f>
        <v/>
      </c>
    </row>
    <row r="315" spans="1:12" ht="24.95" customHeight="1" x14ac:dyDescent="0.2">
      <c r="A315" s="7"/>
      <c r="B315" s="7"/>
      <c r="C315" s="20"/>
      <c r="D315" s="20"/>
      <c r="E315" s="7"/>
      <c r="F315" s="7"/>
      <c r="G315" s="7"/>
      <c r="H315" s="7"/>
      <c r="I315" s="7"/>
      <c r="J315" s="7"/>
      <c r="K315" s="7"/>
      <c r="L315" s="10" t="str">
        <f>IF(A315="","",IF(OR(COUNTIF(Companies[会社名],A315)&lt;&gt;1,NOT(ISNUMBER(C315)),NOT(ISNUMBER(D315)),D315&lt;C315,F315="",I315="",J315=""),"要確認：会社・期間・所在・根拠",IF(AND(B315&lt;&gt;"",COUNTIF(Tugs[曳船名],B315)&lt;&gt;1),"要確認：曳船未登録・重複",IF(J315="未確認","要確認：未確認を含む","確認済"))))</f>
        <v/>
      </c>
    </row>
    <row r="316" spans="1:12" ht="24.95" customHeight="1" x14ac:dyDescent="0.2">
      <c r="A316" s="7"/>
      <c r="B316" s="7"/>
      <c r="C316" s="20"/>
      <c r="D316" s="20"/>
      <c r="E316" s="7"/>
      <c r="F316" s="7"/>
      <c r="G316" s="7"/>
      <c r="H316" s="7"/>
      <c r="I316" s="7"/>
      <c r="J316" s="7"/>
      <c r="K316" s="7"/>
      <c r="L316" s="10" t="str">
        <f>IF(A316="","",IF(OR(COUNTIF(Companies[会社名],A316)&lt;&gt;1,NOT(ISNUMBER(C316)),NOT(ISNUMBER(D316)),D316&lt;C316,F316="",I316="",J316=""),"要確認：会社・期間・所在・根拠",IF(AND(B316&lt;&gt;"",COUNTIF(Tugs[曳船名],B316)&lt;&gt;1),"要確認：曳船未登録・重複",IF(J316="未確認","要確認：未確認を含む","確認済"))))</f>
        <v/>
      </c>
    </row>
    <row r="317" spans="1:12" ht="24.95" customHeight="1" x14ac:dyDescent="0.2">
      <c r="A317" s="7"/>
      <c r="B317" s="7"/>
      <c r="C317" s="20"/>
      <c r="D317" s="20"/>
      <c r="E317" s="7"/>
      <c r="F317" s="7"/>
      <c r="G317" s="7"/>
      <c r="H317" s="7"/>
      <c r="I317" s="7"/>
      <c r="J317" s="7"/>
      <c r="K317" s="7"/>
      <c r="L317" s="10" t="str">
        <f>IF(A317="","",IF(OR(COUNTIF(Companies[会社名],A317)&lt;&gt;1,NOT(ISNUMBER(C317)),NOT(ISNUMBER(D317)),D317&lt;C317,F317="",I317="",J317=""),"要確認：会社・期間・所在・根拠",IF(AND(B317&lt;&gt;"",COUNTIF(Tugs[曳船名],B317)&lt;&gt;1),"要確認：曳船未登録・重複",IF(J317="未確認","要確認：未確認を含む","確認済"))))</f>
        <v/>
      </c>
    </row>
    <row r="318" spans="1:12" ht="24.95" customHeight="1" x14ac:dyDescent="0.2">
      <c r="A318" s="7"/>
      <c r="B318" s="7"/>
      <c r="C318" s="20"/>
      <c r="D318" s="20"/>
      <c r="E318" s="7"/>
      <c r="F318" s="7"/>
      <c r="G318" s="7"/>
      <c r="H318" s="7"/>
      <c r="I318" s="7"/>
      <c r="J318" s="7"/>
      <c r="K318" s="7"/>
      <c r="L318" s="10" t="str">
        <f>IF(A318="","",IF(OR(COUNTIF(Companies[会社名],A318)&lt;&gt;1,NOT(ISNUMBER(C318)),NOT(ISNUMBER(D318)),D318&lt;C318,F318="",I318="",J318=""),"要確認：会社・期間・所在・根拠",IF(AND(B318&lt;&gt;"",COUNTIF(Tugs[曳船名],B318)&lt;&gt;1),"要確認：曳船未登録・重複",IF(J318="未確認","要確認：未確認を含む","確認済"))))</f>
        <v/>
      </c>
    </row>
    <row r="319" spans="1:12" ht="24.95" customHeight="1" x14ac:dyDescent="0.2">
      <c r="A319" s="7"/>
      <c r="B319" s="7"/>
      <c r="C319" s="20"/>
      <c r="D319" s="20"/>
      <c r="E319" s="7"/>
      <c r="F319" s="7"/>
      <c r="G319" s="7"/>
      <c r="H319" s="7"/>
      <c r="I319" s="7"/>
      <c r="J319" s="7"/>
      <c r="K319" s="7"/>
      <c r="L319" s="10" t="str">
        <f>IF(A319="","",IF(OR(COUNTIF(Companies[会社名],A319)&lt;&gt;1,NOT(ISNUMBER(C319)),NOT(ISNUMBER(D319)),D319&lt;C319,F319="",I319="",J319=""),"要確認：会社・期間・所在・根拠",IF(AND(B319&lt;&gt;"",COUNTIF(Tugs[曳船名],B319)&lt;&gt;1),"要確認：曳船未登録・重複",IF(J319="未確認","要確認：未確認を含む","確認済"))))</f>
        <v/>
      </c>
    </row>
    <row r="320" spans="1:12" ht="24.95" customHeight="1" x14ac:dyDescent="0.2">
      <c r="A320" s="7"/>
      <c r="B320" s="7"/>
      <c r="C320" s="20"/>
      <c r="D320" s="20"/>
      <c r="E320" s="7"/>
      <c r="F320" s="7"/>
      <c r="G320" s="7"/>
      <c r="H320" s="7"/>
      <c r="I320" s="7"/>
      <c r="J320" s="7"/>
      <c r="K320" s="7"/>
      <c r="L320" s="10" t="str">
        <f>IF(A320="","",IF(OR(COUNTIF(Companies[会社名],A320)&lt;&gt;1,NOT(ISNUMBER(C320)),NOT(ISNUMBER(D320)),D320&lt;C320,F320="",I320="",J320=""),"要確認：会社・期間・所在・根拠",IF(AND(B320&lt;&gt;"",COUNTIF(Tugs[曳船名],B320)&lt;&gt;1),"要確認：曳船未登録・重複",IF(J320="未確認","要確認：未確認を含む","確認済"))))</f>
        <v/>
      </c>
    </row>
    <row r="321" spans="1:12" ht="24.95" customHeight="1" x14ac:dyDescent="0.2">
      <c r="A321" s="7"/>
      <c r="B321" s="7"/>
      <c r="C321" s="20"/>
      <c r="D321" s="20"/>
      <c r="E321" s="7"/>
      <c r="F321" s="7"/>
      <c r="G321" s="7"/>
      <c r="H321" s="7"/>
      <c r="I321" s="7"/>
      <c r="J321" s="7"/>
      <c r="K321" s="7"/>
      <c r="L321" s="10" t="str">
        <f>IF(A321="","",IF(OR(COUNTIF(Companies[会社名],A321)&lt;&gt;1,NOT(ISNUMBER(C321)),NOT(ISNUMBER(D321)),D321&lt;C321,F321="",I321="",J321=""),"要確認：会社・期間・所在・根拠",IF(AND(B321&lt;&gt;"",COUNTIF(Tugs[曳船名],B321)&lt;&gt;1),"要確認：曳船未登録・重複",IF(J321="未確認","要確認：未確認を含む","確認済"))))</f>
        <v/>
      </c>
    </row>
    <row r="322" spans="1:12" ht="24.95" customHeight="1" x14ac:dyDescent="0.2">
      <c r="A322" s="7"/>
      <c r="B322" s="7"/>
      <c r="C322" s="20"/>
      <c r="D322" s="20"/>
      <c r="E322" s="7"/>
      <c r="F322" s="7"/>
      <c r="G322" s="7"/>
      <c r="H322" s="7"/>
      <c r="I322" s="7"/>
      <c r="J322" s="7"/>
      <c r="K322" s="7"/>
      <c r="L322" s="10" t="str">
        <f>IF(A322="","",IF(OR(COUNTIF(Companies[会社名],A322)&lt;&gt;1,NOT(ISNUMBER(C322)),NOT(ISNUMBER(D322)),D322&lt;C322,F322="",I322="",J322=""),"要確認：会社・期間・所在・根拠",IF(AND(B322&lt;&gt;"",COUNTIF(Tugs[曳船名],B322)&lt;&gt;1),"要確認：曳船未登録・重複",IF(J322="未確認","要確認：未確認を含む","確認済"))))</f>
        <v/>
      </c>
    </row>
    <row r="323" spans="1:12" ht="24.95" customHeight="1" x14ac:dyDescent="0.2">
      <c r="A323" s="7"/>
      <c r="B323" s="7"/>
      <c r="C323" s="20"/>
      <c r="D323" s="20"/>
      <c r="E323" s="7"/>
      <c r="F323" s="7"/>
      <c r="G323" s="7"/>
      <c r="H323" s="7"/>
      <c r="I323" s="7"/>
      <c r="J323" s="7"/>
      <c r="K323" s="7"/>
      <c r="L323" s="10" t="str">
        <f>IF(A323="","",IF(OR(COUNTIF(Companies[会社名],A323)&lt;&gt;1,NOT(ISNUMBER(C323)),NOT(ISNUMBER(D323)),D323&lt;C323,F323="",I323="",J323=""),"要確認：会社・期間・所在・根拠",IF(AND(B323&lt;&gt;"",COUNTIF(Tugs[曳船名],B323)&lt;&gt;1),"要確認：曳船未登録・重複",IF(J323="未確認","要確認：未確認を含む","確認済"))))</f>
        <v/>
      </c>
    </row>
    <row r="324" spans="1:12" ht="24.95" customHeight="1" x14ac:dyDescent="0.2">
      <c r="A324" s="7"/>
      <c r="B324" s="7"/>
      <c r="C324" s="20"/>
      <c r="D324" s="20"/>
      <c r="E324" s="7"/>
      <c r="F324" s="7"/>
      <c r="G324" s="7"/>
      <c r="H324" s="7"/>
      <c r="I324" s="7"/>
      <c r="J324" s="7"/>
      <c r="K324" s="7"/>
      <c r="L324" s="10" t="str">
        <f>IF(A324="","",IF(OR(COUNTIF(Companies[会社名],A324)&lt;&gt;1,NOT(ISNUMBER(C324)),NOT(ISNUMBER(D324)),D324&lt;C324,F324="",I324="",J324=""),"要確認：会社・期間・所在・根拠",IF(AND(B324&lt;&gt;"",COUNTIF(Tugs[曳船名],B324)&lt;&gt;1),"要確認：曳船未登録・重複",IF(J324="未確認","要確認：未確認を含む","確認済"))))</f>
        <v/>
      </c>
    </row>
    <row r="325" spans="1:12" ht="24.95" customHeight="1" x14ac:dyDescent="0.2">
      <c r="A325" s="7"/>
      <c r="B325" s="7"/>
      <c r="C325" s="20"/>
      <c r="D325" s="20"/>
      <c r="E325" s="7"/>
      <c r="F325" s="7"/>
      <c r="G325" s="7"/>
      <c r="H325" s="7"/>
      <c r="I325" s="7"/>
      <c r="J325" s="7"/>
      <c r="K325" s="7"/>
      <c r="L325" s="10" t="str">
        <f>IF(A325="","",IF(OR(COUNTIF(Companies[会社名],A325)&lt;&gt;1,NOT(ISNUMBER(C325)),NOT(ISNUMBER(D325)),D325&lt;C325,F325="",I325="",J325=""),"要確認：会社・期間・所在・根拠",IF(AND(B325&lt;&gt;"",COUNTIF(Tugs[曳船名],B325)&lt;&gt;1),"要確認：曳船未登録・重複",IF(J325="未確認","要確認：未確認を含む","確認済"))))</f>
        <v/>
      </c>
    </row>
    <row r="326" spans="1:12" ht="24.95" customHeight="1" x14ac:dyDescent="0.2">
      <c r="A326" s="7"/>
      <c r="B326" s="7"/>
      <c r="C326" s="20"/>
      <c r="D326" s="20"/>
      <c r="E326" s="7"/>
      <c r="F326" s="7"/>
      <c r="G326" s="7"/>
      <c r="H326" s="7"/>
      <c r="I326" s="7"/>
      <c r="J326" s="7"/>
      <c r="K326" s="7"/>
      <c r="L326" s="10" t="str">
        <f>IF(A326="","",IF(OR(COUNTIF(Companies[会社名],A326)&lt;&gt;1,NOT(ISNUMBER(C326)),NOT(ISNUMBER(D326)),D326&lt;C326,F326="",I326="",J326=""),"要確認：会社・期間・所在・根拠",IF(AND(B326&lt;&gt;"",COUNTIF(Tugs[曳船名],B326)&lt;&gt;1),"要確認：曳船未登録・重複",IF(J326="未確認","要確認：未確認を含む","確認済"))))</f>
        <v/>
      </c>
    </row>
    <row r="327" spans="1:12" ht="24.95" customHeight="1" x14ac:dyDescent="0.2">
      <c r="A327" s="7"/>
      <c r="B327" s="7"/>
      <c r="C327" s="20"/>
      <c r="D327" s="20"/>
      <c r="E327" s="7"/>
      <c r="F327" s="7"/>
      <c r="G327" s="7"/>
      <c r="H327" s="7"/>
      <c r="I327" s="7"/>
      <c r="J327" s="7"/>
      <c r="K327" s="7"/>
      <c r="L327" s="10" t="str">
        <f>IF(A327="","",IF(OR(COUNTIF(Companies[会社名],A327)&lt;&gt;1,NOT(ISNUMBER(C327)),NOT(ISNUMBER(D327)),D327&lt;C327,F327="",I327="",J327=""),"要確認：会社・期間・所在・根拠",IF(AND(B327&lt;&gt;"",COUNTIF(Tugs[曳船名],B327)&lt;&gt;1),"要確認：曳船未登録・重複",IF(J327="未確認","要確認：未確認を含む","確認済"))))</f>
        <v/>
      </c>
    </row>
    <row r="328" spans="1:12" ht="24.95" customHeight="1" x14ac:dyDescent="0.2">
      <c r="A328" s="7"/>
      <c r="B328" s="7"/>
      <c r="C328" s="20"/>
      <c r="D328" s="20"/>
      <c r="E328" s="7"/>
      <c r="F328" s="7"/>
      <c r="G328" s="7"/>
      <c r="H328" s="7"/>
      <c r="I328" s="7"/>
      <c r="J328" s="7"/>
      <c r="K328" s="7"/>
      <c r="L328" s="10" t="str">
        <f>IF(A328="","",IF(OR(COUNTIF(Companies[会社名],A328)&lt;&gt;1,NOT(ISNUMBER(C328)),NOT(ISNUMBER(D328)),D328&lt;C328,F328="",I328="",J328=""),"要確認：会社・期間・所在・根拠",IF(AND(B328&lt;&gt;"",COUNTIF(Tugs[曳船名],B328)&lt;&gt;1),"要確認：曳船未登録・重複",IF(J328="未確認","要確認：未確認を含む","確認済"))))</f>
        <v/>
      </c>
    </row>
    <row r="329" spans="1:12" ht="24.95" customHeight="1" x14ac:dyDescent="0.2">
      <c r="A329" s="7"/>
      <c r="B329" s="7"/>
      <c r="C329" s="20"/>
      <c r="D329" s="20"/>
      <c r="E329" s="7"/>
      <c r="F329" s="7"/>
      <c r="G329" s="7"/>
      <c r="H329" s="7"/>
      <c r="I329" s="7"/>
      <c r="J329" s="7"/>
      <c r="K329" s="7"/>
      <c r="L329" s="10" t="str">
        <f>IF(A329="","",IF(OR(COUNTIF(Companies[会社名],A329)&lt;&gt;1,NOT(ISNUMBER(C329)),NOT(ISNUMBER(D329)),D329&lt;C329,F329="",I329="",J329=""),"要確認：会社・期間・所在・根拠",IF(AND(B329&lt;&gt;"",COUNTIF(Tugs[曳船名],B329)&lt;&gt;1),"要確認：曳船未登録・重複",IF(J329="未確認","要確認：未確認を含む","確認済"))))</f>
        <v/>
      </c>
    </row>
    <row r="330" spans="1:12" ht="24.95" customHeight="1" x14ac:dyDescent="0.2">
      <c r="A330" s="7"/>
      <c r="B330" s="7"/>
      <c r="C330" s="20"/>
      <c r="D330" s="20"/>
      <c r="E330" s="7"/>
      <c r="F330" s="7"/>
      <c r="G330" s="7"/>
      <c r="H330" s="7"/>
      <c r="I330" s="7"/>
      <c r="J330" s="7"/>
      <c r="K330" s="7"/>
      <c r="L330" s="10" t="str">
        <f>IF(A330="","",IF(OR(COUNTIF(Companies[会社名],A330)&lt;&gt;1,NOT(ISNUMBER(C330)),NOT(ISNUMBER(D330)),D330&lt;C330,F330="",I330="",J330=""),"要確認：会社・期間・所在・根拠",IF(AND(B330&lt;&gt;"",COUNTIF(Tugs[曳船名],B330)&lt;&gt;1),"要確認：曳船未登録・重複",IF(J330="未確認","要確認：未確認を含む","確認済"))))</f>
        <v/>
      </c>
    </row>
    <row r="331" spans="1:12" ht="24.95" customHeight="1" x14ac:dyDescent="0.2">
      <c r="A331" s="7"/>
      <c r="B331" s="7"/>
      <c r="C331" s="20"/>
      <c r="D331" s="20"/>
      <c r="E331" s="7"/>
      <c r="F331" s="7"/>
      <c r="G331" s="7"/>
      <c r="H331" s="7"/>
      <c r="I331" s="7"/>
      <c r="J331" s="7"/>
      <c r="K331" s="7"/>
      <c r="L331" s="10" t="str">
        <f>IF(A331="","",IF(OR(COUNTIF(Companies[会社名],A331)&lt;&gt;1,NOT(ISNUMBER(C331)),NOT(ISNUMBER(D331)),D331&lt;C331,F331="",I331="",J331=""),"要確認：会社・期間・所在・根拠",IF(AND(B331&lt;&gt;"",COUNTIF(Tugs[曳船名],B331)&lt;&gt;1),"要確認：曳船未登録・重複",IF(J331="未確認","要確認：未確認を含む","確認済"))))</f>
        <v/>
      </c>
    </row>
    <row r="332" spans="1:12" ht="24.95" customHeight="1" x14ac:dyDescent="0.2">
      <c r="A332" s="7"/>
      <c r="B332" s="7"/>
      <c r="C332" s="20"/>
      <c r="D332" s="20"/>
      <c r="E332" s="7"/>
      <c r="F332" s="7"/>
      <c r="G332" s="7"/>
      <c r="H332" s="7"/>
      <c r="I332" s="7"/>
      <c r="J332" s="7"/>
      <c r="K332" s="7"/>
      <c r="L332" s="10" t="str">
        <f>IF(A332="","",IF(OR(COUNTIF(Companies[会社名],A332)&lt;&gt;1,NOT(ISNUMBER(C332)),NOT(ISNUMBER(D332)),D332&lt;C332,F332="",I332="",J332=""),"要確認：会社・期間・所在・根拠",IF(AND(B332&lt;&gt;"",COUNTIF(Tugs[曳船名],B332)&lt;&gt;1),"要確認：曳船未登録・重複",IF(J332="未確認","要確認：未確認を含む","確認済"))))</f>
        <v/>
      </c>
    </row>
    <row r="333" spans="1:12" ht="24.95" customHeight="1" x14ac:dyDescent="0.2">
      <c r="A333" s="7"/>
      <c r="B333" s="7"/>
      <c r="C333" s="20"/>
      <c r="D333" s="20"/>
      <c r="E333" s="7"/>
      <c r="F333" s="7"/>
      <c r="G333" s="7"/>
      <c r="H333" s="7"/>
      <c r="I333" s="7"/>
      <c r="J333" s="7"/>
      <c r="K333" s="7"/>
      <c r="L333" s="10" t="str">
        <f>IF(A333="","",IF(OR(COUNTIF(Companies[会社名],A333)&lt;&gt;1,NOT(ISNUMBER(C333)),NOT(ISNUMBER(D333)),D333&lt;C333,F333="",I333="",J333=""),"要確認：会社・期間・所在・根拠",IF(AND(B333&lt;&gt;"",COUNTIF(Tugs[曳船名],B333)&lt;&gt;1),"要確認：曳船未登録・重複",IF(J333="未確認","要確認：未確認を含む","確認済"))))</f>
        <v/>
      </c>
    </row>
    <row r="334" spans="1:12" ht="24.95" customHeight="1" x14ac:dyDescent="0.2">
      <c r="A334" s="7"/>
      <c r="B334" s="7"/>
      <c r="C334" s="20"/>
      <c r="D334" s="20"/>
      <c r="E334" s="7"/>
      <c r="F334" s="7"/>
      <c r="G334" s="7"/>
      <c r="H334" s="7"/>
      <c r="I334" s="7"/>
      <c r="J334" s="7"/>
      <c r="K334" s="7"/>
      <c r="L334" s="10" t="str">
        <f>IF(A334="","",IF(OR(COUNTIF(Companies[会社名],A334)&lt;&gt;1,NOT(ISNUMBER(C334)),NOT(ISNUMBER(D334)),D334&lt;C334,F334="",I334="",J334=""),"要確認：会社・期間・所在・根拠",IF(AND(B334&lt;&gt;"",COUNTIF(Tugs[曳船名],B334)&lt;&gt;1),"要確認：曳船未登録・重複",IF(J334="未確認","要確認：未確認を含む","確認済"))))</f>
        <v/>
      </c>
    </row>
    <row r="335" spans="1:12" ht="24.95" customHeight="1" x14ac:dyDescent="0.2">
      <c r="A335" s="7"/>
      <c r="B335" s="7"/>
      <c r="C335" s="20"/>
      <c r="D335" s="20"/>
      <c r="E335" s="7"/>
      <c r="F335" s="7"/>
      <c r="G335" s="7"/>
      <c r="H335" s="7"/>
      <c r="I335" s="7"/>
      <c r="J335" s="7"/>
      <c r="K335" s="7"/>
      <c r="L335" s="10" t="str">
        <f>IF(A335="","",IF(OR(COUNTIF(Companies[会社名],A335)&lt;&gt;1,NOT(ISNUMBER(C335)),NOT(ISNUMBER(D335)),D335&lt;C335,F335="",I335="",J335=""),"要確認：会社・期間・所在・根拠",IF(AND(B335&lt;&gt;"",COUNTIF(Tugs[曳船名],B335)&lt;&gt;1),"要確認：曳船未登録・重複",IF(J335="未確認","要確認：未確認を含む","確認済"))))</f>
        <v/>
      </c>
    </row>
    <row r="336" spans="1:12" ht="24.95" customHeight="1" x14ac:dyDescent="0.2">
      <c r="A336" s="7"/>
      <c r="B336" s="7"/>
      <c r="C336" s="20"/>
      <c r="D336" s="20"/>
      <c r="E336" s="7"/>
      <c r="F336" s="7"/>
      <c r="G336" s="7"/>
      <c r="H336" s="7"/>
      <c r="I336" s="7"/>
      <c r="J336" s="7"/>
      <c r="K336" s="7"/>
      <c r="L336" s="10" t="str">
        <f>IF(A336="","",IF(OR(COUNTIF(Companies[会社名],A336)&lt;&gt;1,NOT(ISNUMBER(C336)),NOT(ISNUMBER(D336)),D336&lt;C336,F336="",I336="",J336=""),"要確認：会社・期間・所在・根拠",IF(AND(B336&lt;&gt;"",COUNTIF(Tugs[曳船名],B336)&lt;&gt;1),"要確認：曳船未登録・重複",IF(J336="未確認","要確認：未確認を含む","確認済"))))</f>
        <v/>
      </c>
    </row>
    <row r="337" spans="1:12" ht="24.95" customHeight="1" x14ac:dyDescent="0.2">
      <c r="A337" s="7"/>
      <c r="B337" s="7"/>
      <c r="C337" s="20"/>
      <c r="D337" s="20"/>
      <c r="E337" s="7"/>
      <c r="F337" s="7"/>
      <c r="G337" s="7"/>
      <c r="H337" s="7"/>
      <c r="I337" s="7"/>
      <c r="J337" s="7"/>
      <c r="K337" s="7"/>
      <c r="L337" s="10" t="str">
        <f>IF(A337="","",IF(OR(COUNTIF(Companies[会社名],A337)&lt;&gt;1,NOT(ISNUMBER(C337)),NOT(ISNUMBER(D337)),D337&lt;C337,F337="",I337="",J337=""),"要確認：会社・期間・所在・根拠",IF(AND(B337&lt;&gt;"",COUNTIF(Tugs[曳船名],B337)&lt;&gt;1),"要確認：曳船未登録・重複",IF(J337="未確認","要確認：未確認を含む","確認済"))))</f>
        <v/>
      </c>
    </row>
    <row r="338" spans="1:12" ht="24.95" customHeight="1" x14ac:dyDescent="0.2">
      <c r="A338" s="7"/>
      <c r="B338" s="7"/>
      <c r="C338" s="20"/>
      <c r="D338" s="20"/>
      <c r="E338" s="7"/>
      <c r="F338" s="7"/>
      <c r="G338" s="7"/>
      <c r="H338" s="7"/>
      <c r="I338" s="7"/>
      <c r="J338" s="7"/>
      <c r="K338" s="7"/>
      <c r="L338" s="10" t="str">
        <f>IF(A338="","",IF(OR(COUNTIF(Companies[会社名],A338)&lt;&gt;1,NOT(ISNUMBER(C338)),NOT(ISNUMBER(D338)),D338&lt;C338,F338="",I338="",J338=""),"要確認：会社・期間・所在・根拠",IF(AND(B338&lt;&gt;"",COUNTIF(Tugs[曳船名],B338)&lt;&gt;1),"要確認：曳船未登録・重複",IF(J338="未確認","要確認：未確認を含む","確認済"))))</f>
        <v/>
      </c>
    </row>
    <row r="339" spans="1:12" ht="24.95" customHeight="1" x14ac:dyDescent="0.2">
      <c r="A339" s="7"/>
      <c r="B339" s="7"/>
      <c r="C339" s="20"/>
      <c r="D339" s="20"/>
      <c r="E339" s="7"/>
      <c r="F339" s="7"/>
      <c r="G339" s="7"/>
      <c r="H339" s="7"/>
      <c r="I339" s="7"/>
      <c r="J339" s="7"/>
      <c r="K339" s="7"/>
      <c r="L339" s="10" t="str">
        <f>IF(A339="","",IF(OR(COUNTIF(Companies[会社名],A339)&lt;&gt;1,NOT(ISNUMBER(C339)),NOT(ISNUMBER(D339)),D339&lt;C339,F339="",I339="",J339=""),"要確認：会社・期間・所在・根拠",IF(AND(B339&lt;&gt;"",COUNTIF(Tugs[曳船名],B339)&lt;&gt;1),"要確認：曳船未登録・重複",IF(J339="未確認","要確認：未確認を含む","確認済"))))</f>
        <v/>
      </c>
    </row>
    <row r="340" spans="1:12" ht="24.95" customHeight="1" x14ac:dyDescent="0.2">
      <c r="A340" s="7"/>
      <c r="B340" s="7"/>
      <c r="C340" s="20"/>
      <c r="D340" s="20"/>
      <c r="E340" s="7"/>
      <c r="F340" s="7"/>
      <c r="G340" s="7"/>
      <c r="H340" s="7"/>
      <c r="I340" s="7"/>
      <c r="J340" s="7"/>
      <c r="K340" s="7"/>
      <c r="L340" s="10" t="str">
        <f>IF(A340="","",IF(OR(COUNTIF(Companies[会社名],A340)&lt;&gt;1,NOT(ISNUMBER(C340)),NOT(ISNUMBER(D340)),D340&lt;C340,F340="",I340="",J340=""),"要確認：会社・期間・所在・根拠",IF(AND(B340&lt;&gt;"",COUNTIF(Tugs[曳船名],B340)&lt;&gt;1),"要確認：曳船未登録・重複",IF(J340="未確認","要確認：未確認を含む","確認済"))))</f>
        <v/>
      </c>
    </row>
    <row r="341" spans="1:12" ht="24.95" customHeight="1" x14ac:dyDescent="0.2">
      <c r="A341" s="7"/>
      <c r="B341" s="7"/>
      <c r="C341" s="20"/>
      <c r="D341" s="20"/>
      <c r="E341" s="7"/>
      <c r="F341" s="7"/>
      <c r="G341" s="7"/>
      <c r="H341" s="7"/>
      <c r="I341" s="7"/>
      <c r="J341" s="7"/>
      <c r="K341" s="7"/>
      <c r="L341" s="10" t="str">
        <f>IF(A341="","",IF(OR(COUNTIF(Companies[会社名],A341)&lt;&gt;1,NOT(ISNUMBER(C341)),NOT(ISNUMBER(D341)),D341&lt;C341,F341="",I341="",J341=""),"要確認：会社・期間・所在・根拠",IF(AND(B341&lt;&gt;"",COUNTIF(Tugs[曳船名],B341)&lt;&gt;1),"要確認：曳船未登録・重複",IF(J341="未確認","要確認：未確認を含む","確認済"))))</f>
        <v/>
      </c>
    </row>
    <row r="342" spans="1:12" ht="24.95" customHeight="1" x14ac:dyDescent="0.2">
      <c r="A342" s="7"/>
      <c r="B342" s="7"/>
      <c r="C342" s="20"/>
      <c r="D342" s="20"/>
      <c r="E342" s="7"/>
      <c r="F342" s="7"/>
      <c r="G342" s="7"/>
      <c r="H342" s="7"/>
      <c r="I342" s="7"/>
      <c r="J342" s="7"/>
      <c r="K342" s="7"/>
      <c r="L342" s="10" t="str">
        <f>IF(A342="","",IF(OR(COUNTIF(Companies[会社名],A342)&lt;&gt;1,NOT(ISNUMBER(C342)),NOT(ISNUMBER(D342)),D342&lt;C342,F342="",I342="",J342=""),"要確認：会社・期間・所在・根拠",IF(AND(B342&lt;&gt;"",COUNTIF(Tugs[曳船名],B342)&lt;&gt;1),"要確認：曳船未登録・重複",IF(J342="未確認","要確認：未確認を含む","確認済"))))</f>
        <v/>
      </c>
    </row>
    <row r="343" spans="1:12" ht="24.95" customHeight="1" x14ac:dyDescent="0.2">
      <c r="A343" s="7"/>
      <c r="B343" s="7"/>
      <c r="C343" s="20"/>
      <c r="D343" s="20"/>
      <c r="E343" s="7"/>
      <c r="F343" s="7"/>
      <c r="G343" s="7"/>
      <c r="H343" s="7"/>
      <c r="I343" s="7"/>
      <c r="J343" s="7"/>
      <c r="K343" s="7"/>
      <c r="L343" s="10" t="str">
        <f>IF(A343="","",IF(OR(COUNTIF(Companies[会社名],A343)&lt;&gt;1,NOT(ISNUMBER(C343)),NOT(ISNUMBER(D343)),D343&lt;C343,F343="",I343="",J343=""),"要確認：会社・期間・所在・根拠",IF(AND(B343&lt;&gt;"",COUNTIF(Tugs[曳船名],B343)&lt;&gt;1),"要確認：曳船未登録・重複",IF(J343="未確認","要確認：未確認を含む","確認済"))))</f>
        <v/>
      </c>
    </row>
    <row r="344" spans="1:12" ht="24.95" customHeight="1" x14ac:dyDescent="0.2">
      <c r="A344" s="7"/>
      <c r="B344" s="7"/>
      <c r="C344" s="20"/>
      <c r="D344" s="20"/>
      <c r="E344" s="7"/>
      <c r="F344" s="7"/>
      <c r="G344" s="7"/>
      <c r="H344" s="7"/>
      <c r="I344" s="7"/>
      <c r="J344" s="7"/>
      <c r="K344" s="7"/>
      <c r="L344" s="10" t="str">
        <f>IF(A344="","",IF(OR(COUNTIF(Companies[会社名],A344)&lt;&gt;1,NOT(ISNUMBER(C344)),NOT(ISNUMBER(D344)),D344&lt;C344,F344="",I344="",J344=""),"要確認：会社・期間・所在・根拠",IF(AND(B344&lt;&gt;"",COUNTIF(Tugs[曳船名],B344)&lt;&gt;1),"要確認：曳船未登録・重複",IF(J344="未確認","要確認：未確認を含む","確認済"))))</f>
        <v/>
      </c>
    </row>
    <row r="345" spans="1:12" ht="24.95" customHeight="1" x14ac:dyDescent="0.2">
      <c r="A345" s="7"/>
      <c r="B345" s="7"/>
      <c r="C345" s="20"/>
      <c r="D345" s="20"/>
      <c r="E345" s="7"/>
      <c r="F345" s="7"/>
      <c r="G345" s="7"/>
      <c r="H345" s="7"/>
      <c r="I345" s="7"/>
      <c r="J345" s="7"/>
      <c r="K345" s="7"/>
      <c r="L345" s="10" t="str">
        <f>IF(A345="","",IF(OR(COUNTIF(Companies[会社名],A345)&lt;&gt;1,NOT(ISNUMBER(C345)),NOT(ISNUMBER(D345)),D345&lt;C345,F345="",I345="",J345=""),"要確認：会社・期間・所在・根拠",IF(AND(B345&lt;&gt;"",COUNTIF(Tugs[曳船名],B345)&lt;&gt;1),"要確認：曳船未登録・重複",IF(J345="未確認","要確認：未確認を含む","確認済"))))</f>
        <v/>
      </c>
    </row>
    <row r="346" spans="1:12" ht="24.95" customHeight="1" x14ac:dyDescent="0.2">
      <c r="A346" s="7"/>
      <c r="B346" s="7"/>
      <c r="C346" s="20"/>
      <c r="D346" s="20"/>
      <c r="E346" s="7"/>
      <c r="F346" s="7"/>
      <c r="G346" s="7"/>
      <c r="H346" s="7"/>
      <c r="I346" s="7"/>
      <c r="J346" s="7"/>
      <c r="K346" s="7"/>
      <c r="L346" s="10" t="str">
        <f>IF(A346="","",IF(OR(COUNTIF(Companies[会社名],A346)&lt;&gt;1,NOT(ISNUMBER(C346)),NOT(ISNUMBER(D346)),D346&lt;C346,F346="",I346="",J346=""),"要確認：会社・期間・所在・根拠",IF(AND(B346&lt;&gt;"",COUNTIF(Tugs[曳船名],B346)&lt;&gt;1),"要確認：曳船未登録・重複",IF(J346="未確認","要確認：未確認を含む","確認済"))))</f>
        <v/>
      </c>
    </row>
    <row r="347" spans="1:12" ht="24.95" customHeight="1" x14ac:dyDescent="0.2">
      <c r="A347" s="7"/>
      <c r="B347" s="7"/>
      <c r="C347" s="20"/>
      <c r="D347" s="20"/>
      <c r="E347" s="7"/>
      <c r="F347" s="7"/>
      <c r="G347" s="7"/>
      <c r="H347" s="7"/>
      <c r="I347" s="7"/>
      <c r="J347" s="7"/>
      <c r="K347" s="7"/>
      <c r="L347" s="10" t="str">
        <f>IF(A347="","",IF(OR(COUNTIF(Companies[会社名],A347)&lt;&gt;1,NOT(ISNUMBER(C347)),NOT(ISNUMBER(D347)),D347&lt;C347,F347="",I347="",J347=""),"要確認：会社・期間・所在・根拠",IF(AND(B347&lt;&gt;"",COUNTIF(Tugs[曳船名],B347)&lt;&gt;1),"要確認：曳船未登録・重複",IF(J347="未確認","要確認：未確認を含む","確認済"))))</f>
        <v/>
      </c>
    </row>
    <row r="348" spans="1:12" ht="24.95" customHeight="1" x14ac:dyDescent="0.2">
      <c r="A348" s="7"/>
      <c r="B348" s="7"/>
      <c r="C348" s="20"/>
      <c r="D348" s="20"/>
      <c r="E348" s="7"/>
      <c r="F348" s="7"/>
      <c r="G348" s="7"/>
      <c r="H348" s="7"/>
      <c r="I348" s="7"/>
      <c r="J348" s="7"/>
      <c r="K348" s="7"/>
      <c r="L348" s="10" t="str">
        <f>IF(A348="","",IF(OR(COUNTIF(Companies[会社名],A348)&lt;&gt;1,NOT(ISNUMBER(C348)),NOT(ISNUMBER(D348)),D348&lt;C348,F348="",I348="",J348=""),"要確認：会社・期間・所在・根拠",IF(AND(B348&lt;&gt;"",COUNTIF(Tugs[曳船名],B348)&lt;&gt;1),"要確認：曳船未登録・重複",IF(J348="未確認","要確認：未確認を含む","確認済"))))</f>
        <v/>
      </c>
    </row>
    <row r="349" spans="1:12" ht="24.95" customHeight="1" x14ac:dyDescent="0.2">
      <c r="A349" s="7"/>
      <c r="B349" s="7"/>
      <c r="C349" s="20"/>
      <c r="D349" s="20"/>
      <c r="E349" s="7"/>
      <c r="F349" s="7"/>
      <c r="G349" s="7"/>
      <c r="H349" s="7"/>
      <c r="I349" s="7"/>
      <c r="J349" s="7"/>
      <c r="K349" s="7"/>
      <c r="L349" s="10" t="str">
        <f>IF(A349="","",IF(OR(COUNTIF(Companies[会社名],A349)&lt;&gt;1,NOT(ISNUMBER(C349)),NOT(ISNUMBER(D349)),D349&lt;C349,F349="",I349="",J349=""),"要確認：会社・期間・所在・根拠",IF(AND(B349&lt;&gt;"",COUNTIF(Tugs[曳船名],B349)&lt;&gt;1),"要確認：曳船未登録・重複",IF(J349="未確認","要確認：未確認を含む","確認済"))))</f>
        <v/>
      </c>
    </row>
    <row r="350" spans="1:12" ht="24.95" customHeight="1" x14ac:dyDescent="0.2">
      <c r="A350" s="7"/>
      <c r="B350" s="7"/>
      <c r="C350" s="20"/>
      <c r="D350" s="20"/>
      <c r="E350" s="7"/>
      <c r="F350" s="7"/>
      <c r="G350" s="7"/>
      <c r="H350" s="7"/>
      <c r="I350" s="7"/>
      <c r="J350" s="7"/>
      <c r="K350" s="7"/>
      <c r="L350" s="10" t="str">
        <f>IF(A350="","",IF(OR(COUNTIF(Companies[会社名],A350)&lt;&gt;1,NOT(ISNUMBER(C350)),NOT(ISNUMBER(D350)),D350&lt;C350,F350="",I350="",J350=""),"要確認：会社・期間・所在・根拠",IF(AND(B350&lt;&gt;"",COUNTIF(Tugs[曳船名],B350)&lt;&gt;1),"要確認：曳船未登録・重複",IF(J350="未確認","要確認：未確認を含む","確認済"))))</f>
        <v/>
      </c>
    </row>
    <row r="351" spans="1:12" ht="24.95" customHeight="1" x14ac:dyDescent="0.2">
      <c r="A351" s="7"/>
      <c r="B351" s="7"/>
      <c r="C351" s="20"/>
      <c r="D351" s="20"/>
      <c r="E351" s="7"/>
      <c r="F351" s="7"/>
      <c r="G351" s="7"/>
      <c r="H351" s="7"/>
      <c r="I351" s="7"/>
      <c r="J351" s="7"/>
      <c r="K351" s="7"/>
      <c r="L351" s="10" t="str">
        <f>IF(A351="","",IF(OR(COUNTIF(Companies[会社名],A351)&lt;&gt;1,NOT(ISNUMBER(C351)),NOT(ISNUMBER(D351)),D351&lt;C351,F351="",I351="",J351=""),"要確認：会社・期間・所在・根拠",IF(AND(B351&lt;&gt;"",COUNTIF(Tugs[曳船名],B351)&lt;&gt;1),"要確認：曳船未登録・重複",IF(J351="未確認","要確認：未確認を含む","確認済"))))</f>
        <v/>
      </c>
    </row>
    <row r="352" spans="1:12" ht="24.95" customHeight="1" x14ac:dyDescent="0.2">
      <c r="A352" s="7"/>
      <c r="B352" s="7"/>
      <c r="C352" s="20"/>
      <c r="D352" s="20"/>
      <c r="E352" s="7"/>
      <c r="F352" s="7"/>
      <c r="G352" s="7"/>
      <c r="H352" s="7"/>
      <c r="I352" s="7"/>
      <c r="J352" s="7"/>
      <c r="K352" s="7"/>
      <c r="L352" s="10" t="str">
        <f>IF(A352="","",IF(OR(COUNTIF(Companies[会社名],A352)&lt;&gt;1,NOT(ISNUMBER(C352)),NOT(ISNUMBER(D352)),D352&lt;C352,F352="",I352="",J352=""),"要確認：会社・期間・所在・根拠",IF(AND(B352&lt;&gt;"",COUNTIF(Tugs[曳船名],B352)&lt;&gt;1),"要確認：曳船未登録・重複",IF(J352="未確認","要確認：未確認を含む","確認済"))))</f>
        <v/>
      </c>
    </row>
    <row r="353" spans="1:12" ht="24.95" customHeight="1" x14ac:dyDescent="0.2">
      <c r="A353" s="7"/>
      <c r="B353" s="7"/>
      <c r="C353" s="20"/>
      <c r="D353" s="20"/>
      <c r="E353" s="7"/>
      <c r="F353" s="7"/>
      <c r="G353" s="7"/>
      <c r="H353" s="7"/>
      <c r="I353" s="7"/>
      <c r="J353" s="7"/>
      <c r="K353" s="7"/>
      <c r="L353" s="10" t="str">
        <f>IF(A353="","",IF(OR(COUNTIF(Companies[会社名],A353)&lt;&gt;1,NOT(ISNUMBER(C353)),NOT(ISNUMBER(D353)),D353&lt;C353,F353="",I353="",J353=""),"要確認：会社・期間・所在・根拠",IF(AND(B353&lt;&gt;"",COUNTIF(Tugs[曳船名],B353)&lt;&gt;1),"要確認：曳船未登録・重複",IF(J353="未確認","要確認：未確認を含む","確認済"))))</f>
        <v/>
      </c>
    </row>
    <row r="354" spans="1:12" ht="24.95" customHeight="1" x14ac:dyDescent="0.2">
      <c r="A354" s="7"/>
      <c r="B354" s="7"/>
      <c r="C354" s="20"/>
      <c r="D354" s="20"/>
      <c r="E354" s="7"/>
      <c r="F354" s="7"/>
      <c r="G354" s="7"/>
      <c r="H354" s="7"/>
      <c r="I354" s="7"/>
      <c r="J354" s="7"/>
      <c r="K354" s="7"/>
      <c r="L354" s="10" t="str">
        <f>IF(A354="","",IF(OR(COUNTIF(Companies[会社名],A354)&lt;&gt;1,NOT(ISNUMBER(C354)),NOT(ISNUMBER(D354)),D354&lt;C354,F354="",I354="",J354=""),"要確認：会社・期間・所在・根拠",IF(AND(B354&lt;&gt;"",COUNTIF(Tugs[曳船名],B354)&lt;&gt;1),"要確認：曳船未登録・重複",IF(J354="未確認","要確認：未確認を含む","確認済"))))</f>
        <v/>
      </c>
    </row>
    <row r="355" spans="1:12" ht="24.95" customHeight="1" x14ac:dyDescent="0.2">
      <c r="A355" s="7"/>
      <c r="B355" s="7"/>
      <c r="C355" s="20"/>
      <c r="D355" s="20"/>
      <c r="E355" s="7"/>
      <c r="F355" s="7"/>
      <c r="G355" s="7"/>
      <c r="H355" s="7"/>
      <c r="I355" s="7"/>
      <c r="J355" s="7"/>
      <c r="K355" s="7"/>
      <c r="L355" s="10" t="str">
        <f>IF(A355="","",IF(OR(COUNTIF(Companies[会社名],A355)&lt;&gt;1,NOT(ISNUMBER(C355)),NOT(ISNUMBER(D355)),D355&lt;C355,F355="",I355="",J355=""),"要確認：会社・期間・所在・根拠",IF(AND(B355&lt;&gt;"",COUNTIF(Tugs[曳船名],B355)&lt;&gt;1),"要確認：曳船未登録・重複",IF(J355="未確認","要確認：未確認を含む","確認済"))))</f>
        <v/>
      </c>
    </row>
    <row r="356" spans="1:12" ht="24.95" customHeight="1" x14ac:dyDescent="0.2">
      <c r="A356" s="7"/>
      <c r="B356" s="7"/>
      <c r="C356" s="20"/>
      <c r="D356" s="20"/>
      <c r="E356" s="7"/>
      <c r="F356" s="7"/>
      <c r="G356" s="7"/>
      <c r="H356" s="7"/>
      <c r="I356" s="7"/>
      <c r="J356" s="7"/>
      <c r="K356" s="7"/>
      <c r="L356" s="10" t="str">
        <f>IF(A356="","",IF(OR(COUNTIF(Companies[会社名],A356)&lt;&gt;1,NOT(ISNUMBER(C356)),NOT(ISNUMBER(D356)),D356&lt;C356,F356="",I356="",J356=""),"要確認：会社・期間・所在・根拠",IF(AND(B356&lt;&gt;"",COUNTIF(Tugs[曳船名],B356)&lt;&gt;1),"要確認：曳船未登録・重複",IF(J356="未確認","要確認：未確認を含む","確認済"))))</f>
        <v/>
      </c>
    </row>
    <row r="357" spans="1:12" ht="24.95" customHeight="1" x14ac:dyDescent="0.2">
      <c r="A357" s="7"/>
      <c r="B357" s="7"/>
      <c r="C357" s="20"/>
      <c r="D357" s="20"/>
      <c r="E357" s="7"/>
      <c r="F357" s="7"/>
      <c r="G357" s="7"/>
      <c r="H357" s="7"/>
      <c r="I357" s="7"/>
      <c r="J357" s="7"/>
      <c r="K357" s="7"/>
      <c r="L357" s="10" t="str">
        <f>IF(A357="","",IF(OR(COUNTIF(Companies[会社名],A357)&lt;&gt;1,NOT(ISNUMBER(C357)),NOT(ISNUMBER(D357)),D357&lt;C357,F357="",I357="",J357=""),"要確認：会社・期間・所在・根拠",IF(AND(B357&lt;&gt;"",COUNTIF(Tugs[曳船名],B357)&lt;&gt;1),"要確認：曳船未登録・重複",IF(J357="未確認","要確認：未確認を含む","確認済"))))</f>
        <v/>
      </c>
    </row>
    <row r="358" spans="1:12" ht="24.95" customHeight="1" x14ac:dyDescent="0.2">
      <c r="A358" s="7"/>
      <c r="B358" s="7"/>
      <c r="C358" s="20"/>
      <c r="D358" s="20"/>
      <c r="E358" s="7"/>
      <c r="F358" s="7"/>
      <c r="G358" s="7"/>
      <c r="H358" s="7"/>
      <c r="I358" s="7"/>
      <c r="J358" s="7"/>
      <c r="K358" s="7"/>
      <c r="L358" s="10" t="str">
        <f>IF(A358="","",IF(OR(COUNTIF(Companies[会社名],A358)&lt;&gt;1,NOT(ISNUMBER(C358)),NOT(ISNUMBER(D358)),D358&lt;C358,F358="",I358="",J358=""),"要確認：会社・期間・所在・根拠",IF(AND(B358&lt;&gt;"",COUNTIF(Tugs[曳船名],B358)&lt;&gt;1),"要確認：曳船未登録・重複",IF(J358="未確認","要確認：未確認を含む","確認済"))))</f>
        <v/>
      </c>
    </row>
    <row r="359" spans="1:12" ht="24.95" customHeight="1" x14ac:dyDescent="0.2">
      <c r="A359" s="7"/>
      <c r="B359" s="7"/>
      <c r="C359" s="20"/>
      <c r="D359" s="20"/>
      <c r="E359" s="7"/>
      <c r="F359" s="7"/>
      <c r="G359" s="7"/>
      <c r="H359" s="7"/>
      <c r="I359" s="7"/>
      <c r="J359" s="7"/>
      <c r="K359" s="7"/>
      <c r="L359" s="10" t="str">
        <f>IF(A359="","",IF(OR(COUNTIF(Companies[会社名],A359)&lt;&gt;1,NOT(ISNUMBER(C359)),NOT(ISNUMBER(D359)),D359&lt;C359,F359="",I359="",J359=""),"要確認：会社・期間・所在・根拠",IF(AND(B359&lt;&gt;"",COUNTIF(Tugs[曳船名],B359)&lt;&gt;1),"要確認：曳船未登録・重複",IF(J359="未確認","要確認：未確認を含む","確認済"))))</f>
        <v/>
      </c>
    </row>
    <row r="360" spans="1:12" ht="24.95" customHeight="1" x14ac:dyDescent="0.2">
      <c r="A360" s="7"/>
      <c r="B360" s="7"/>
      <c r="C360" s="20"/>
      <c r="D360" s="20"/>
      <c r="E360" s="7"/>
      <c r="F360" s="7"/>
      <c r="G360" s="7"/>
      <c r="H360" s="7"/>
      <c r="I360" s="7"/>
      <c r="J360" s="7"/>
      <c r="K360" s="7"/>
      <c r="L360" s="10" t="str">
        <f>IF(A360="","",IF(OR(COUNTIF(Companies[会社名],A360)&lt;&gt;1,NOT(ISNUMBER(C360)),NOT(ISNUMBER(D360)),D360&lt;C360,F360="",I360="",J360=""),"要確認：会社・期間・所在・根拠",IF(AND(B360&lt;&gt;"",COUNTIF(Tugs[曳船名],B360)&lt;&gt;1),"要確認：曳船未登録・重複",IF(J360="未確認","要確認：未確認を含む","確認済"))))</f>
        <v/>
      </c>
    </row>
    <row r="361" spans="1:12" ht="24.95" customHeight="1" x14ac:dyDescent="0.2">
      <c r="A361" s="7"/>
      <c r="B361" s="7"/>
      <c r="C361" s="20"/>
      <c r="D361" s="20"/>
      <c r="E361" s="7"/>
      <c r="F361" s="7"/>
      <c r="G361" s="7"/>
      <c r="H361" s="7"/>
      <c r="I361" s="7"/>
      <c r="J361" s="7"/>
      <c r="K361" s="7"/>
      <c r="L361" s="10" t="str">
        <f>IF(A361="","",IF(OR(COUNTIF(Companies[会社名],A361)&lt;&gt;1,NOT(ISNUMBER(C361)),NOT(ISNUMBER(D361)),D361&lt;C361,F361="",I361="",J361=""),"要確認：会社・期間・所在・根拠",IF(AND(B361&lt;&gt;"",COUNTIF(Tugs[曳船名],B361)&lt;&gt;1),"要確認：曳船未登録・重複",IF(J361="未確認","要確認：未確認を含む","確認済"))))</f>
        <v/>
      </c>
    </row>
    <row r="362" spans="1:12" ht="24.95" customHeight="1" x14ac:dyDescent="0.2">
      <c r="A362" s="7"/>
      <c r="B362" s="7"/>
      <c r="C362" s="20"/>
      <c r="D362" s="20"/>
      <c r="E362" s="7"/>
      <c r="F362" s="7"/>
      <c r="G362" s="7"/>
      <c r="H362" s="7"/>
      <c r="I362" s="7"/>
      <c r="J362" s="7"/>
      <c r="K362" s="7"/>
      <c r="L362" s="10" t="str">
        <f>IF(A362="","",IF(OR(COUNTIF(Companies[会社名],A362)&lt;&gt;1,NOT(ISNUMBER(C362)),NOT(ISNUMBER(D362)),D362&lt;C362,F362="",I362="",J362=""),"要確認：会社・期間・所在・根拠",IF(AND(B362&lt;&gt;"",COUNTIF(Tugs[曳船名],B362)&lt;&gt;1),"要確認：曳船未登録・重複",IF(J362="未確認","要確認：未確認を含む","確認済"))))</f>
        <v/>
      </c>
    </row>
    <row r="363" spans="1:12" ht="24.95" customHeight="1" x14ac:dyDescent="0.2">
      <c r="A363" s="7"/>
      <c r="B363" s="7"/>
      <c r="C363" s="20"/>
      <c r="D363" s="20"/>
      <c r="E363" s="7"/>
      <c r="F363" s="7"/>
      <c r="G363" s="7"/>
      <c r="H363" s="7"/>
      <c r="I363" s="7"/>
      <c r="J363" s="7"/>
      <c r="K363" s="7"/>
      <c r="L363" s="10" t="str">
        <f>IF(A363="","",IF(OR(COUNTIF(Companies[会社名],A363)&lt;&gt;1,NOT(ISNUMBER(C363)),NOT(ISNUMBER(D363)),D363&lt;C363,F363="",I363="",J363=""),"要確認：会社・期間・所在・根拠",IF(AND(B363&lt;&gt;"",COUNTIF(Tugs[曳船名],B363)&lt;&gt;1),"要確認：曳船未登録・重複",IF(J363="未確認","要確認：未確認を含む","確認済"))))</f>
        <v/>
      </c>
    </row>
    <row r="364" spans="1:12" ht="24.95" customHeight="1" x14ac:dyDescent="0.2">
      <c r="A364" s="7"/>
      <c r="B364" s="7"/>
      <c r="C364" s="20"/>
      <c r="D364" s="20"/>
      <c r="E364" s="7"/>
      <c r="F364" s="7"/>
      <c r="G364" s="7"/>
      <c r="H364" s="7"/>
      <c r="I364" s="7"/>
      <c r="J364" s="7"/>
      <c r="K364" s="7"/>
      <c r="L364" s="10" t="str">
        <f>IF(A364="","",IF(OR(COUNTIF(Companies[会社名],A364)&lt;&gt;1,NOT(ISNUMBER(C364)),NOT(ISNUMBER(D364)),D364&lt;C364,F364="",I364="",J364=""),"要確認：会社・期間・所在・根拠",IF(AND(B364&lt;&gt;"",COUNTIF(Tugs[曳船名],B364)&lt;&gt;1),"要確認：曳船未登録・重複",IF(J364="未確認","要確認：未確認を含む","確認済"))))</f>
        <v/>
      </c>
    </row>
    <row r="365" spans="1:12" ht="24.95" customHeight="1" x14ac:dyDescent="0.2">
      <c r="A365" s="7"/>
      <c r="B365" s="7"/>
      <c r="C365" s="20"/>
      <c r="D365" s="20"/>
      <c r="E365" s="7"/>
      <c r="F365" s="7"/>
      <c r="G365" s="7"/>
      <c r="H365" s="7"/>
      <c r="I365" s="7"/>
      <c r="J365" s="7"/>
      <c r="K365" s="7"/>
      <c r="L365" s="10" t="str">
        <f>IF(A365="","",IF(OR(COUNTIF(Companies[会社名],A365)&lt;&gt;1,NOT(ISNUMBER(C365)),NOT(ISNUMBER(D365)),D365&lt;C365,F365="",I365="",J365=""),"要確認：会社・期間・所在・根拠",IF(AND(B365&lt;&gt;"",COUNTIF(Tugs[曳船名],B365)&lt;&gt;1),"要確認：曳船未登録・重複",IF(J365="未確認","要確認：未確認を含む","確認済"))))</f>
        <v/>
      </c>
    </row>
    <row r="366" spans="1:12" ht="24.95" customHeight="1" x14ac:dyDescent="0.2">
      <c r="A366" s="7"/>
      <c r="B366" s="7"/>
      <c r="C366" s="20"/>
      <c r="D366" s="20"/>
      <c r="E366" s="7"/>
      <c r="F366" s="7"/>
      <c r="G366" s="7"/>
      <c r="H366" s="7"/>
      <c r="I366" s="7"/>
      <c r="J366" s="7"/>
      <c r="K366" s="7"/>
      <c r="L366" s="10" t="str">
        <f>IF(A366="","",IF(OR(COUNTIF(Companies[会社名],A366)&lt;&gt;1,NOT(ISNUMBER(C366)),NOT(ISNUMBER(D366)),D366&lt;C366,F366="",I366="",J366=""),"要確認：会社・期間・所在・根拠",IF(AND(B366&lt;&gt;"",COUNTIF(Tugs[曳船名],B366)&lt;&gt;1),"要確認：曳船未登録・重複",IF(J366="未確認","要確認：未確認を含む","確認済"))))</f>
        <v/>
      </c>
    </row>
    <row r="367" spans="1:12" ht="24.95" customHeight="1" x14ac:dyDescent="0.2">
      <c r="A367" s="7"/>
      <c r="B367" s="7"/>
      <c r="C367" s="20"/>
      <c r="D367" s="20"/>
      <c r="E367" s="7"/>
      <c r="F367" s="7"/>
      <c r="G367" s="7"/>
      <c r="H367" s="7"/>
      <c r="I367" s="7"/>
      <c r="J367" s="7"/>
      <c r="K367" s="7"/>
      <c r="L367" s="10" t="str">
        <f>IF(A367="","",IF(OR(COUNTIF(Companies[会社名],A367)&lt;&gt;1,NOT(ISNUMBER(C367)),NOT(ISNUMBER(D367)),D367&lt;C367,F367="",I367="",J367=""),"要確認：会社・期間・所在・根拠",IF(AND(B367&lt;&gt;"",COUNTIF(Tugs[曳船名],B367)&lt;&gt;1),"要確認：曳船未登録・重複",IF(J367="未確認","要確認：未確認を含む","確認済"))))</f>
        <v/>
      </c>
    </row>
    <row r="368" spans="1:12" ht="24.95" customHeight="1" x14ac:dyDescent="0.2">
      <c r="A368" s="7"/>
      <c r="B368" s="7"/>
      <c r="C368" s="20"/>
      <c r="D368" s="20"/>
      <c r="E368" s="7"/>
      <c r="F368" s="7"/>
      <c r="G368" s="7"/>
      <c r="H368" s="7"/>
      <c r="I368" s="7"/>
      <c r="J368" s="7"/>
      <c r="K368" s="7"/>
      <c r="L368" s="10" t="str">
        <f>IF(A368="","",IF(OR(COUNTIF(Companies[会社名],A368)&lt;&gt;1,NOT(ISNUMBER(C368)),NOT(ISNUMBER(D368)),D368&lt;C368,F368="",I368="",J368=""),"要確認：会社・期間・所在・根拠",IF(AND(B368&lt;&gt;"",COUNTIF(Tugs[曳船名],B368)&lt;&gt;1),"要確認：曳船未登録・重複",IF(J368="未確認","要確認：未確認を含む","確認済"))))</f>
        <v/>
      </c>
    </row>
    <row r="369" spans="1:12" ht="24.95" customHeight="1" x14ac:dyDescent="0.2">
      <c r="A369" s="7"/>
      <c r="B369" s="7"/>
      <c r="C369" s="20"/>
      <c r="D369" s="20"/>
      <c r="E369" s="7"/>
      <c r="F369" s="7"/>
      <c r="G369" s="7"/>
      <c r="H369" s="7"/>
      <c r="I369" s="7"/>
      <c r="J369" s="7"/>
      <c r="K369" s="7"/>
      <c r="L369" s="10" t="str">
        <f>IF(A369="","",IF(OR(COUNTIF(Companies[会社名],A369)&lt;&gt;1,NOT(ISNUMBER(C369)),NOT(ISNUMBER(D369)),D369&lt;C369,F369="",I369="",J369=""),"要確認：会社・期間・所在・根拠",IF(AND(B369&lt;&gt;"",COUNTIF(Tugs[曳船名],B369)&lt;&gt;1),"要確認：曳船未登録・重複",IF(J369="未確認","要確認：未確認を含む","確認済"))))</f>
        <v/>
      </c>
    </row>
    <row r="370" spans="1:12" ht="24.95" customHeight="1" x14ac:dyDescent="0.2">
      <c r="A370" s="7"/>
      <c r="B370" s="7"/>
      <c r="C370" s="20"/>
      <c r="D370" s="20"/>
      <c r="E370" s="7"/>
      <c r="F370" s="7"/>
      <c r="G370" s="7"/>
      <c r="H370" s="7"/>
      <c r="I370" s="7"/>
      <c r="J370" s="7"/>
      <c r="K370" s="7"/>
      <c r="L370" s="10" t="str">
        <f>IF(A370="","",IF(OR(COUNTIF(Companies[会社名],A370)&lt;&gt;1,NOT(ISNUMBER(C370)),NOT(ISNUMBER(D370)),D370&lt;C370,F370="",I370="",J370=""),"要確認：会社・期間・所在・根拠",IF(AND(B370&lt;&gt;"",COUNTIF(Tugs[曳船名],B370)&lt;&gt;1),"要確認：曳船未登録・重複",IF(J370="未確認","要確認：未確認を含む","確認済"))))</f>
        <v/>
      </c>
    </row>
    <row r="371" spans="1:12" ht="24.95" customHeight="1" x14ac:dyDescent="0.2">
      <c r="A371" s="7"/>
      <c r="B371" s="7"/>
      <c r="C371" s="20"/>
      <c r="D371" s="20"/>
      <c r="E371" s="7"/>
      <c r="F371" s="7"/>
      <c r="G371" s="7"/>
      <c r="H371" s="7"/>
      <c r="I371" s="7"/>
      <c r="J371" s="7"/>
      <c r="K371" s="7"/>
      <c r="L371" s="10" t="str">
        <f>IF(A371="","",IF(OR(COUNTIF(Companies[会社名],A371)&lt;&gt;1,NOT(ISNUMBER(C371)),NOT(ISNUMBER(D371)),D371&lt;C371,F371="",I371="",J371=""),"要確認：会社・期間・所在・根拠",IF(AND(B371&lt;&gt;"",COUNTIF(Tugs[曳船名],B371)&lt;&gt;1),"要確認：曳船未登録・重複",IF(J371="未確認","要確認：未確認を含む","確認済"))))</f>
        <v/>
      </c>
    </row>
    <row r="372" spans="1:12" ht="24.95" customHeight="1" x14ac:dyDescent="0.2">
      <c r="A372" s="7"/>
      <c r="B372" s="7"/>
      <c r="C372" s="20"/>
      <c r="D372" s="20"/>
      <c r="E372" s="7"/>
      <c r="F372" s="7"/>
      <c r="G372" s="7"/>
      <c r="H372" s="7"/>
      <c r="I372" s="7"/>
      <c r="J372" s="7"/>
      <c r="K372" s="7"/>
      <c r="L372" s="10" t="str">
        <f>IF(A372="","",IF(OR(COUNTIF(Companies[会社名],A372)&lt;&gt;1,NOT(ISNUMBER(C372)),NOT(ISNUMBER(D372)),D372&lt;C372,F372="",I372="",J372=""),"要確認：会社・期間・所在・根拠",IF(AND(B372&lt;&gt;"",COUNTIF(Tugs[曳船名],B372)&lt;&gt;1),"要確認：曳船未登録・重複",IF(J372="未確認","要確認：未確認を含む","確認済"))))</f>
        <v/>
      </c>
    </row>
    <row r="373" spans="1:12" ht="24.95" customHeight="1" x14ac:dyDescent="0.2">
      <c r="A373" s="7"/>
      <c r="B373" s="7"/>
      <c r="C373" s="20"/>
      <c r="D373" s="20"/>
      <c r="E373" s="7"/>
      <c r="F373" s="7"/>
      <c r="G373" s="7"/>
      <c r="H373" s="7"/>
      <c r="I373" s="7"/>
      <c r="J373" s="7"/>
      <c r="K373" s="7"/>
      <c r="L373" s="10" t="str">
        <f>IF(A373="","",IF(OR(COUNTIF(Companies[会社名],A373)&lt;&gt;1,NOT(ISNUMBER(C373)),NOT(ISNUMBER(D373)),D373&lt;C373,F373="",I373="",J373=""),"要確認：会社・期間・所在・根拠",IF(AND(B373&lt;&gt;"",COUNTIF(Tugs[曳船名],B373)&lt;&gt;1),"要確認：曳船未登録・重複",IF(J373="未確認","要確認：未確認を含む","確認済"))))</f>
        <v/>
      </c>
    </row>
    <row r="374" spans="1:12" ht="24.95" customHeight="1" x14ac:dyDescent="0.2">
      <c r="A374" s="7"/>
      <c r="B374" s="7"/>
      <c r="C374" s="20"/>
      <c r="D374" s="20"/>
      <c r="E374" s="7"/>
      <c r="F374" s="7"/>
      <c r="G374" s="7"/>
      <c r="H374" s="7"/>
      <c r="I374" s="7"/>
      <c r="J374" s="7"/>
      <c r="K374" s="7"/>
      <c r="L374" s="10" t="str">
        <f>IF(A374="","",IF(OR(COUNTIF(Companies[会社名],A374)&lt;&gt;1,NOT(ISNUMBER(C374)),NOT(ISNUMBER(D374)),D374&lt;C374,F374="",I374="",J374=""),"要確認：会社・期間・所在・根拠",IF(AND(B374&lt;&gt;"",COUNTIF(Tugs[曳船名],B374)&lt;&gt;1),"要確認：曳船未登録・重複",IF(J374="未確認","要確認：未確認を含む","確認済"))))</f>
        <v/>
      </c>
    </row>
    <row r="375" spans="1:12" ht="24.95" customHeight="1" x14ac:dyDescent="0.2">
      <c r="A375" s="7"/>
      <c r="B375" s="7"/>
      <c r="C375" s="20"/>
      <c r="D375" s="20"/>
      <c r="E375" s="7"/>
      <c r="F375" s="7"/>
      <c r="G375" s="7"/>
      <c r="H375" s="7"/>
      <c r="I375" s="7"/>
      <c r="J375" s="7"/>
      <c r="K375" s="7"/>
      <c r="L375" s="10" t="str">
        <f>IF(A375="","",IF(OR(COUNTIF(Companies[会社名],A375)&lt;&gt;1,NOT(ISNUMBER(C375)),NOT(ISNUMBER(D375)),D375&lt;C375,F375="",I375="",J375=""),"要確認：会社・期間・所在・根拠",IF(AND(B375&lt;&gt;"",COUNTIF(Tugs[曳船名],B375)&lt;&gt;1),"要確認：曳船未登録・重複",IF(J375="未確認","要確認：未確認を含む","確認済"))))</f>
        <v/>
      </c>
    </row>
    <row r="376" spans="1:12" ht="24.95" customHeight="1" x14ac:dyDescent="0.2">
      <c r="A376" s="7"/>
      <c r="B376" s="7"/>
      <c r="C376" s="20"/>
      <c r="D376" s="20"/>
      <c r="E376" s="7"/>
      <c r="F376" s="7"/>
      <c r="G376" s="7"/>
      <c r="H376" s="7"/>
      <c r="I376" s="7"/>
      <c r="J376" s="7"/>
      <c r="K376" s="7"/>
      <c r="L376" s="10" t="str">
        <f>IF(A376="","",IF(OR(COUNTIF(Companies[会社名],A376)&lt;&gt;1,NOT(ISNUMBER(C376)),NOT(ISNUMBER(D376)),D376&lt;C376,F376="",I376="",J376=""),"要確認：会社・期間・所在・根拠",IF(AND(B376&lt;&gt;"",COUNTIF(Tugs[曳船名],B376)&lt;&gt;1),"要確認：曳船未登録・重複",IF(J376="未確認","要確認：未確認を含む","確認済"))))</f>
        <v/>
      </c>
    </row>
    <row r="377" spans="1:12" ht="24.95" customHeight="1" x14ac:dyDescent="0.2">
      <c r="A377" s="7"/>
      <c r="B377" s="7"/>
      <c r="C377" s="20"/>
      <c r="D377" s="20"/>
      <c r="E377" s="7"/>
      <c r="F377" s="7"/>
      <c r="G377" s="7"/>
      <c r="H377" s="7"/>
      <c r="I377" s="7"/>
      <c r="J377" s="7"/>
      <c r="K377" s="7"/>
      <c r="L377" s="10" t="str">
        <f>IF(A377="","",IF(OR(COUNTIF(Companies[会社名],A377)&lt;&gt;1,NOT(ISNUMBER(C377)),NOT(ISNUMBER(D377)),D377&lt;C377,F377="",I377="",J377=""),"要確認：会社・期間・所在・根拠",IF(AND(B377&lt;&gt;"",COUNTIF(Tugs[曳船名],B377)&lt;&gt;1),"要確認：曳船未登録・重複",IF(J377="未確認","要確認：未確認を含む","確認済"))))</f>
        <v/>
      </c>
    </row>
    <row r="378" spans="1:12" ht="24.95" customHeight="1" x14ac:dyDescent="0.2">
      <c r="A378" s="7"/>
      <c r="B378" s="7"/>
      <c r="C378" s="20"/>
      <c r="D378" s="20"/>
      <c r="E378" s="7"/>
      <c r="F378" s="7"/>
      <c r="G378" s="7"/>
      <c r="H378" s="7"/>
      <c r="I378" s="7"/>
      <c r="J378" s="7"/>
      <c r="K378" s="7"/>
      <c r="L378" s="10" t="str">
        <f>IF(A378="","",IF(OR(COUNTIF(Companies[会社名],A378)&lt;&gt;1,NOT(ISNUMBER(C378)),NOT(ISNUMBER(D378)),D378&lt;C378,F378="",I378="",J378=""),"要確認：会社・期間・所在・根拠",IF(AND(B378&lt;&gt;"",COUNTIF(Tugs[曳船名],B378)&lt;&gt;1),"要確認：曳船未登録・重複",IF(J378="未確認","要確認：未確認を含む","確認済"))))</f>
        <v/>
      </c>
    </row>
    <row r="379" spans="1:12" ht="24.95" customHeight="1" x14ac:dyDescent="0.2">
      <c r="A379" s="7"/>
      <c r="B379" s="7"/>
      <c r="C379" s="20"/>
      <c r="D379" s="20"/>
      <c r="E379" s="7"/>
      <c r="F379" s="7"/>
      <c r="G379" s="7"/>
      <c r="H379" s="7"/>
      <c r="I379" s="7"/>
      <c r="J379" s="7"/>
      <c r="K379" s="7"/>
      <c r="L379" s="10" t="str">
        <f>IF(A379="","",IF(OR(COUNTIF(Companies[会社名],A379)&lt;&gt;1,NOT(ISNUMBER(C379)),NOT(ISNUMBER(D379)),D379&lt;C379,F379="",I379="",J379=""),"要確認：会社・期間・所在・根拠",IF(AND(B379&lt;&gt;"",COUNTIF(Tugs[曳船名],B379)&lt;&gt;1),"要確認：曳船未登録・重複",IF(J379="未確認","要確認：未確認を含む","確認済"))))</f>
        <v/>
      </c>
    </row>
    <row r="380" spans="1:12" ht="24.95" customHeight="1" x14ac:dyDescent="0.2">
      <c r="A380" s="7"/>
      <c r="B380" s="7"/>
      <c r="C380" s="20"/>
      <c r="D380" s="20"/>
      <c r="E380" s="7"/>
      <c r="F380" s="7"/>
      <c r="G380" s="7"/>
      <c r="H380" s="7"/>
      <c r="I380" s="7"/>
      <c r="J380" s="7"/>
      <c r="K380" s="7"/>
      <c r="L380" s="10" t="str">
        <f>IF(A380="","",IF(OR(COUNTIF(Companies[会社名],A380)&lt;&gt;1,NOT(ISNUMBER(C380)),NOT(ISNUMBER(D380)),D380&lt;C380,F380="",I380="",J380=""),"要確認：会社・期間・所在・根拠",IF(AND(B380&lt;&gt;"",COUNTIF(Tugs[曳船名],B380)&lt;&gt;1),"要確認：曳船未登録・重複",IF(J380="未確認","要確認：未確認を含む","確認済"))))</f>
        <v/>
      </c>
    </row>
    <row r="381" spans="1:12" ht="24.95" customHeight="1" x14ac:dyDescent="0.2">
      <c r="A381" s="7"/>
      <c r="B381" s="7"/>
      <c r="C381" s="20"/>
      <c r="D381" s="20"/>
      <c r="E381" s="7"/>
      <c r="F381" s="7"/>
      <c r="G381" s="7"/>
      <c r="H381" s="7"/>
      <c r="I381" s="7"/>
      <c r="J381" s="7"/>
      <c r="K381" s="7"/>
      <c r="L381" s="10" t="str">
        <f>IF(A381="","",IF(OR(COUNTIF(Companies[会社名],A381)&lt;&gt;1,NOT(ISNUMBER(C381)),NOT(ISNUMBER(D381)),D381&lt;C381,F381="",I381="",J381=""),"要確認：会社・期間・所在・根拠",IF(AND(B381&lt;&gt;"",COUNTIF(Tugs[曳船名],B381)&lt;&gt;1),"要確認：曳船未登録・重複",IF(J381="未確認","要確認：未確認を含む","確認済"))))</f>
        <v/>
      </c>
    </row>
    <row r="382" spans="1:12" ht="24.95" customHeight="1" x14ac:dyDescent="0.2">
      <c r="A382" s="7"/>
      <c r="B382" s="7"/>
      <c r="C382" s="20"/>
      <c r="D382" s="20"/>
      <c r="E382" s="7"/>
      <c r="F382" s="7"/>
      <c r="G382" s="7"/>
      <c r="H382" s="7"/>
      <c r="I382" s="7"/>
      <c r="J382" s="7"/>
      <c r="K382" s="7"/>
      <c r="L382" s="10" t="str">
        <f>IF(A382="","",IF(OR(COUNTIF(Companies[会社名],A382)&lt;&gt;1,NOT(ISNUMBER(C382)),NOT(ISNUMBER(D382)),D382&lt;C382,F382="",I382="",J382=""),"要確認：会社・期間・所在・根拠",IF(AND(B382&lt;&gt;"",COUNTIF(Tugs[曳船名],B382)&lt;&gt;1),"要確認：曳船未登録・重複",IF(J382="未確認","要確認：未確認を含む","確認済"))))</f>
        <v/>
      </c>
    </row>
    <row r="383" spans="1:12" ht="24.95" customHeight="1" x14ac:dyDescent="0.2">
      <c r="A383" s="7"/>
      <c r="B383" s="7"/>
      <c r="C383" s="20"/>
      <c r="D383" s="20"/>
      <c r="E383" s="7"/>
      <c r="F383" s="7"/>
      <c r="G383" s="7"/>
      <c r="H383" s="7"/>
      <c r="I383" s="7"/>
      <c r="J383" s="7"/>
      <c r="K383" s="7"/>
      <c r="L383" s="10" t="str">
        <f>IF(A383="","",IF(OR(COUNTIF(Companies[会社名],A383)&lt;&gt;1,NOT(ISNUMBER(C383)),NOT(ISNUMBER(D383)),D383&lt;C383,F383="",I383="",J383=""),"要確認：会社・期間・所在・根拠",IF(AND(B383&lt;&gt;"",COUNTIF(Tugs[曳船名],B383)&lt;&gt;1),"要確認：曳船未登録・重複",IF(J383="未確認","要確認：未確認を含む","確認済"))))</f>
        <v/>
      </c>
    </row>
    <row r="384" spans="1:12" ht="24.95" customHeight="1" x14ac:dyDescent="0.2">
      <c r="A384" s="7"/>
      <c r="B384" s="7"/>
      <c r="C384" s="20"/>
      <c r="D384" s="20"/>
      <c r="E384" s="7"/>
      <c r="F384" s="7"/>
      <c r="G384" s="7"/>
      <c r="H384" s="7"/>
      <c r="I384" s="7"/>
      <c r="J384" s="7"/>
      <c r="K384" s="7"/>
      <c r="L384" s="10" t="str">
        <f>IF(A384="","",IF(OR(COUNTIF(Companies[会社名],A384)&lt;&gt;1,NOT(ISNUMBER(C384)),NOT(ISNUMBER(D384)),D384&lt;C384,F384="",I384="",J384=""),"要確認：会社・期間・所在・根拠",IF(AND(B384&lt;&gt;"",COUNTIF(Tugs[曳船名],B384)&lt;&gt;1),"要確認：曳船未登録・重複",IF(J384="未確認","要確認：未確認を含む","確認済"))))</f>
        <v/>
      </c>
    </row>
    <row r="385" spans="1:12" ht="24.95" customHeight="1" x14ac:dyDescent="0.2">
      <c r="A385" s="7"/>
      <c r="B385" s="7"/>
      <c r="C385" s="20"/>
      <c r="D385" s="20"/>
      <c r="E385" s="7"/>
      <c r="F385" s="7"/>
      <c r="G385" s="7"/>
      <c r="H385" s="7"/>
      <c r="I385" s="7"/>
      <c r="J385" s="7"/>
      <c r="K385" s="7"/>
      <c r="L385" s="10" t="str">
        <f>IF(A385="","",IF(OR(COUNTIF(Companies[会社名],A385)&lt;&gt;1,NOT(ISNUMBER(C385)),NOT(ISNUMBER(D385)),D385&lt;C385,F385="",I385="",J385=""),"要確認：会社・期間・所在・根拠",IF(AND(B385&lt;&gt;"",COUNTIF(Tugs[曳船名],B385)&lt;&gt;1),"要確認：曳船未登録・重複",IF(J385="未確認","要確認：未確認を含む","確認済"))))</f>
        <v/>
      </c>
    </row>
    <row r="386" spans="1:12" ht="24.95" customHeight="1" x14ac:dyDescent="0.2">
      <c r="A386" s="7"/>
      <c r="B386" s="7"/>
      <c r="C386" s="20"/>
      <c r="D386" s="20"/>
      <c r="E386" s="7"/>
      <c r="F386" s="7"/>
      <c r="G386" s="7"/>
      <c r="H386" s="7"/>
      <c r="I386" s="7"/>
      <c r="J386" s="7"/>
      <c r="K386" s="7"/>
      <c r="L386" s="10" t="str">
        <f>IF(A386="","",IF(OR(COUNTIF(Companies[会社名],A386)&lt;&gt;1,NOT(ISNUMBER(C386)),NOT(ISNUMBER(D386)),D386&lt;C386,F386="",I386="",J386=""),"要確認：会社・期間・所在・根拠",IF(AND(B386&lt;&gt;"",COUNTIF(Tugs[曳船名],B386)&lt;&gt;1),"要確認：曳船未登録・重複",IF(J386="未確認","要確認：未確認を含む","確認済"))))</f>
        <v/>
      </c>
    </row>
    <row r="387" spans="1:12" ht="24.95" customHeight="1" x14ac:dyDescent="0.2">
      <c r="A387" s="7"/>
      <c r="B387" s="7"/>
      <c r="C387" s="20"/>
      <c r="D387" s="20"/>
      <c r="E387" s="7"/>
      <c r="F387" s="7"/>
      <c r="G387" s="7"/>
      <c r="H387" s="7"/>
      <c r="I387" s="7"/>
      <c r="J387" s="7"/>
      <c r="K387" s="7"/>
      <c r="L387" s="10" t="str">
        <f>IF(A387="","",IF(OR(COUNTIF(Companies[会社名],A387)&lt;&gt;1,NOT(ISNUMBER(C387)),NOT(ISNUMBER(D387)),D387&lt;C387,F387="",I387="",J387=""),"要確認：会社・期間・所在・根拠",IF(AND(B387&lt;&gt;"",COUNTIF(Tugs[曳船名],B387)&lt;&gt;1),"要確認：曳船未登録・重複",IF(J387="未確認","要確認：未確認を含む","確認済"))))</f>
        <v/>
      </c>
    </row>
    <row r="388" spans="1:12" ht="24.95" customHeight="1" x14ac:dyDescent="0.2">
      <c r="A388" s="7"/>
      <c r="B388" s="7"/>
      <c r="C388" s="20"/>
      <c r="D388" s="20"/>
      <c r="E388" s="7"/>
      <c r="F388" s="7"/>
      <c r="G388" s="7"/>
      <c r="H388" s="7"/>
      <c r="I388" s="7"/>
      <c r="J388" s="7"/>
      <c r="K388" s="7"/>
      <c r="L388" s="10" t="str">
        <f>IF(A388="","",IF(OR(COUNTIF(Companies[会社名],A388)&lt;&gt;1,NOT(ISNUMBER(C388)),NOT(ISNUMBER(D388)),D388&lt;C388,F388="",I388="",J388=""),"要確認：会社・期間・所在・根拠",IF(AND(B388&lt;&gt;"",COUNTIF(Tugs[曳船名],B388)&lt;&gt;1),"要確認：曳船未登録・重複",IF(J388="未確認","要確認：未確認を含む","確認済"))))</f>
        <v/>
      </c>
    </row>
    <row r="389" spans="1:12" ht="24.95" customHeight="1" x14ac:dyDescent="0.2">
      <c r="A389" s="7"/>
      <c r="B389" s="7"/>
      <c r="C389" s="20"/>
      <c r="D389" s="20"/>
      <c r="E389" s="7"/>
      <c r="F389" s="7"/>
      <c r="G389" s="7"/>
      <c r="H389" s="7"/>
      <c r="I389" s="7"/>
      <c r="J389" s="7"/>
      <c r="K389" s="7"/>
      <c r="L389" s="10" t="str">
        <f>IF(A389="","",IF(OR(COUNTIF(Companies[会社名],A389)&lt;&gt;1,NOT(ISNUMBER(C389)),NOT(ISNUMBER(D389)),D389&lt;C389,F389="",I389="",J389=""),"要確認：会社・期間・所在・根拠",IF(AND(B389&lt;&gt;"",COUNTIF(Tugs[曳船名],B389)&lt;&gt;1),"要確認：曳船未登録・重複",IF(J389="未確認","要確認：未確認を含む","確認済"))))</f>
        <v/>
      </c>
    </row>
    <row r="390" spans="1:12" ht="24.95" customHeight="1" x14ac:dyDescent="0.2">
      <c r="A390" s="7"/>
      <c r="B390" s="7"/>
      <c r="C390" s="20"/>
      <c r="D390" s="20"/>
      <c r="E390" s="7"/>
      <c r="F390" s="7"/>
      <c r="G390" s="7"/>
      <c r="H390" s="7"/>
      <c r="I390" s="7"/>
      <c r="J390" s="7"/>
      <c r="K390" s="7"/>
      <c r="L390" s="10" t="str">
        <f>IF(A390="","",IF(OR(COUNTIF(Companies[会社名],A390)&lt;&gt;1,NOT(ISNUMBER(C390)),NOT(ISNUMBER(D390)),D390&lt;C390,F390="",I390="",J390=""),"要確認：会社・期間・所在・根拠",IF(AND(B390&lt;&gt;"",COUNTIF(Tugs[曳船名],B390)&lt;&gt;1),"要確認：曳船未登録・重複",IF(J390="未確認","要確認：未確認を含む","確認済"))))</f>
        <v/>
      </c>
    </row>
    <row r="391" spans="1:12" ht="24.95" customHeight="1" x14ac:dyDescent="0.2">
      <c r="A391" s="7"/>
      <c r="B391" s="7"/>
      <c r="C391" s="20"/>
      <c r="D391" s="20"/>
      <c r="E391" s="7"/>
      <c r="F391" s="7"/>
      <c r="G391" s="7"/>
      <c r="H391" s="7"/>
      <c r="I391" s="7"/>
      <c r="J391" s="7"/>
      <c r="K391" s="7"/>
      <c r="L391" s="10" t="str">
        <f>IF(A391="","",IF(OR(COUNTIF(Companies[会社名],A391)&lt;&gt;1,NOT(ISNUMBER(C391)),NOT(ISNUMBER(D391)),D391&lt;C391,F391="",I391="",J391=""),"要確認：会社・期間・所在・根拠",IF(AND(B391&lt;&gt;"",COUNTIF(Tugs[曳船名],B391)&lt;&gt;1),"要確認：曳船未登録・重複",IF(J391="未確認","要確認：未確認を含む","確認済"))))</f>
        <v/>
      </c>
    </row>
    <row r="392" spans="1:12" ht="24.95" customHeight="1" x14ac:dyDescent="0.2">
      <c r="A392" s="7"/>
      <c r="B392" s="7"/>
      <c r="C392" s="20"/>
      <c r="D392" s="20"/>
      <c r="E392" s="7"/>
      <c r="F392" s="7"/>
      <c r="G392" s="7"/>
      <c r="H392" s="7"/>
      <c r="I392" s="7"/>
      <c r="J392" s="7"/>
      <c r="K392" s="7"/>
      <c r="L392" s="10" t="str">
        <f>IF(A392="","",IF(OR(COUNTIF(Companies[会社名],A392)&lt;&gt;1,NOT(ISNUMBER(C392)),NOT(ISNUMBER(D392)),D392&lt;C392,F392="",I392="",J392=""),"要確認：会社・期間・所在・根拠",IF(AND(B392&lt;&gt;"",COUNTIF(Tugs[曳船名],B392)&lt;&gt;1),"要確認：曳船未登録・重複",IF(J392="未確認","要確認：未確認を含む","確認済"))))</f>
        <v/>
      </c>
    </row>
    <row r="393" spans="1:12" ht="24.95" customHeight="1" x14ac:dyDescent="0.2">
      <c r="A393" s="7"/>
      <c r="B393" s="7"/>
      <c r="C393" s="20"/>
      <c r="D393" s="20"/>
      <c r="E393" s="7"/>
      <c r="F393" s="7"/>
      <c r="G393" s="7"/>
      <c r="H393" s="7"/>
      <c r="I393" s="7"/>
      <c r="J393" s="7"/>
      <c r="K393" s="7"/>
      <c r="L393" s="10" t="str">
        <f>IF(A393="","",IF(OR(COUNTIF(Companies[会社名],A393)&lt;&gt;1,NOT(ISNUMBER(C393)),NOT(ISNUMBER(D393)),D393&lt;C393,F393="",I393="",J393=""),"要確認：会社・期間・所在・根拠",IF(AND(B393&lt;&gt;"",COUNTIF(Tugs[曳船名],B393)&lt;&gt;1),"要確認：曳船未登録・重複",IF(J393="未確認","要確認：未確認を含む","確認済"))))</f>
        <v/>
      </c>
    </row>
    <row r="394" spans="1:12" ht="24.95" customHeight="1" x14ac:dyDescent="0.2">
      <c r="A394" s="7"/>
      <c r="B394" s="7"/>
      <c r="C394" s="20"/>
      <c r="D394" s="20"/>
      <c r="E394" s="7"/>
      <c r="F394" s="7"/>
      <c r="G394" s="7"/>
      <c r="H394" s="7"/>
      <c r="I394" s="7"/>
      <c r="J394" s="7"/>
      <c r="K394" s="7"/>
      <c r="L394" s="10" t="str">
        <f>IF(A394="","",IF(OR(COUNTIF(Companies[会社名],A394)&lt;&gt;1,NOT(ISNUMBER(C394)),NOT(ISNUMBER(D394)),D394&lt;C394,F394="",I394="",J394=""),"要確認：会社・期間・所在・根拠",IF(AND(B394&lt;&gt;"",COUNTIF(Tugs[曳船名],B394)&lt;&gt;1),"要確認：曳船未登録・重複",IF(J394="未確認","要確認：未確認を含む","確認済"))))</f>
        <v/>
      </c>
    </row>
    <row r="395" spans="1:12" ht="24.95" customHeight="1" x14ac:dyDescent="0.2">
      <c r="A395" s="7"/>
      <c r="B395" s="7"/>
      <c r="C395" s="20"/>
      <c r="D395" s="20"/>
      <c r="E395" s="7"/>
      <c r="F395" s="7"/>
      <c r="G395" s="7"/>
      <c r="H395" s="7"/>
      <c r="I395" s="7"/>
      <c r="J395" s="7"/>
      <c r="K395" s="7"/>
      <c r="L395" s="10" t="str">
        <f>IF(A395="","",IF(OR(COUNTIF(Companies[会社名],A395)&lt;&gt;1,NOT(ISNUMBER(C395)),NOT(ISNUMBER(D395)),D395&lt;C395,F395="",I395="",J395=""),"要確認：会社・期間・所在・根拠",IF(AND(B395&lt;&gt;"",COUNTIF(Tugs[曳船名],B395)&lt;&gt;1),"要確認：曳船未登録・重複",IF(J395="未確認","要確認：未確認を含む","確認済"))))</f>
        <v/>
      </c>
    </row>
    <row r="396" spans="1:12" ht="24.95" customHeight="1" x14ac:dyDescent="0.2">
      <c r="A396" s="7"/>
      <c r="B396" s="7"/>
      <c r="C396" s="20"/>
      <c r="D396" s="20"/>
      <c r="E396" s="7"/>
      <c r="F396" s="7"/>
      <c r="G396" s="7"/>
      <c r="H396" s="7"/>
      <c r="I396" s="7"/>
      <c r="J396" s="7"/>
      <c r="K396" s="7"/>
      <c r="L396" s="10" t="str">
        <f>IF(A396="","",IF(OR(COUNTIF(Companies[会社名],A396)&lt;&gt;1,NOT(ISNUMBER(C396)),NOT(ISNUMBER(D396)),D396&lt;C396,F396="",I396="",J396=""),"要確認：会社・期間・所在・根拠",IF(AND(B396&lt;&gt;"",COUNTIF(Tugs[曳船名],B396)&lt;&gt;1),"要確認：曳船未登録・重複",IF(J396="未確認","要確認：未確認を含む","確認済"))))</f>
        <v/>
      </c>
    </row>
    <row r="397" spans="1:12" ht="24.95" customHeight="1" x14ac:dyDescent="0.2">
      <c r="A397" s="7"/>
      <c r="B397" s="7"/>
      <c r="C397" s="20"/>
      <c r="D397" s="20"/>
      <c r="E397" s="7"/>
      <c r="F397" s="7"/>
      <c r="G397" s="7"/>
      <c r="H397" s="7"/>
      <c r="I397" s="7"/>
      <c r="J397" s="7"/>
      <c r="K397" s="7"/>
      <c r="L397" s="10" t="str">
        <f>IF(A397="","",IF(OR(COUNTIF(Companies[会社名],A397)&lt;&gt;1,NOT(ISNUMBER(C397)),NOT(ISNUMBER(D397)),D397&lt;C397,F397="",I397="",J397=""),"要確認：会社・期間・所在・根拠",IF(AND(B397&lt;&gt;"",COUNTIF(Tugs[曳船名],B397)&lt;&gt;1),"要確認：曳船未登録・重複",IF(J397="未確認","要確認：未確認を含む","確認済"))))</f>
        <v/>
      </c>
    </row>
    <row r="398" spans="1:12" ht="24.95" customHeight="1" x14ac:dyDescent="0.2">
      <c r="A398" s="7"/>
      <c r="B398" s="7"/>
      <c r="C398" s="20"/>
      <c r="D398" s="20"/>
      <c r="E398" s="7"/>
      <c r="F398" s="7"/>
      <c r="G398" s="7"/>
      <c r="H398" s="7"/>
      <c r="I398" s="7"/>
      <c r="J398" s="7"/>
      <c r="K398" s="7"/>
      <c r="L398" s="10" t="str">
        <f>IF(A398="","",IF(OR(COUNTIF(Companies[会社名],A398)&lt;&gt;1,NOT(ISNUMBER(C398)),NOT(ISNUMBER(D398)),D398&lt;C398,F398="",I398="",J398=""),"要確認：会社・期間・所在・根拠",IF(AND(B398&lt;&gt;"",COUNTIF(Tugs[曳船名],B398)&lt;&gt;1),"要確認：曳船未登録・重複",IF(J398="未確認","要確認：未確認を含む","確認済"))))</f>
        <v/>
      </c>
    </row>
    <row r="399" spans="1:12" ht="24.95" customHeight="1" x14ac:dyDescent="0.2">
      <c r="A399" s="7"/>
      <c r="B399" s="7"/>
      <c r="C399" s="20"/>
      <c r="D399" s="20"/>
      <c r="E399" s="7"/>
      <c r="F399" s="7"/>
      <c r="G399" s="7"/>
      <c r="H399" s="7"/>
      <c r="I399" s="7"/>
      <c r="J399" s="7"/>
      <c r="K399" s="7"/>
      <c r="L399" s="10" t="str">
        <f>IF(A399="","",IF(OR(COUNTIF(Companies[会社名],A399)&lt;&gt;1,NOT(ISNUMBER(C399)),NOT(ISNUMBER(D399)),D399&lt;C399,F399="",I399="",J399=""),"要確認：会社・期間・所在・根拠",IF(AND(B399&lt;&gt;"",COUNTIF(Tugs[曳船名],B399)&lt;&gt;1),"要確認：曳船未登録・重複",IF(J399="未確認","要確認：未確認を含む","確認済"))))</f>
        <v/>
      </c>
    </row>
    <row r="400" spans="1:12" ht="24.95" customHeight="1" x14ac:dyDescent="0.2">
      <c r="A400" s="7"/>
      <c r="B400" s="7"/>
      <c r="C400" s="20"/>
      <c r="D400" s="20"/>
      <c r="E400" s="7"/>
      <c r="F400" s="7"/>
      <c r="G400" s="7"/>
      <c r="H400" s="7"/>
      <c r="I400" s="7"/>
      <c r="J400" s="7"/>
      <c r="K400" s="7"/>
      <c r="L400" s="10" t="str">
        <f>IF(A400="","",IF(OR(COUNTIF(Companies[会社名],A400)&lt;&gt;1,NOT(ISNUMBER(C400)),NOT(ISNUMBER(D400)),D400&lt;C400,F400="",I400="",J400=""),"要確認：会社・期間・所在・根拠",IF(AND(B400&lt;&gt;"",COUNTIF(Tugs[曳船名],B400)&lt;&gt;1),"要確認：曳船未登録・重複",IF(J400="未確認","要確認：未確認を含む","確認済"))))</f>
        <v/>
      </c>
    </row>
    <row r="401" spans="1:12" ht="24.95" customHeight="1" x14ac:dyDescent="0.2">
      <c r="A401" s="7"/>
      <c r="B401" s="7"/>
      <c r="C401" s="20"/>
      <c r="D401" s="20"/>
      <c r="E401" s="7"/>
      <c r="F401" s="7"/>
      <c r="G401" s="7"/>
      <c r="H401" s="7"/>
      <c r="I401" s="7"/>
      <c r="J401" s="7"/>
      <c r="K401" s="7"/>
      <c r="L401" s="10" t="str">
        <f>IF(A401="","",IF(OR(COUNTIF(Companies[会社名],A401)&lt;&gt;1,NOT(ISNUMBER(C401)),NOT(ISNUMBER(D401)),D401&lt;C401,F401="",I401="",J401=""),"要確認：会社・期間・所在・根拠",IF(AND(B401&lt;&gt;"",COUNTIF(Tugs[曳船名],B401)&lt;&gt;1),"要確認：曳船未登録・重複",IF(J401="未確認","要確認：未確認を含む","確認済"))))</f>
        <v/>
      </c>
    </row>
    <row r="402" spans="1:12" ht="24.95" customHeight="1" x14ac:dyDescent="0.2">
      <c r="A402" s="7"/>
      <c r="B402" s="7"/>
      <c r="C402" s="20"/>
      <c r="D402" s="20"/>
      <c r="E402" s="7"/>
      <c r="F402" s="7"/>
      <c r="G402" s="7"/>
      <c r="H402" s="7"/>
      <c r="I402" s="7"/>
      <c r="J402" s="7"/>
      <c r="K402" s="7"/>
      <c r="L402" s="10" t="str">
        <f>IF(A402="","",IF(OR(COUNTIF(Companies[会社名],A402)&lt;&gt;1,NOT(ISNUMBER(C402)),NOT(ISNUMBER(D402)),D402&lt;C402,F402="",I402="",J402=""),"要確認：会社・期間・所在・根拠",IF(AND(B402&lt;&gt;"",COUNTIF(Tugs[曳船名],B402)&lt;&gt;1),"要確認：曳船未登録・重複",IF(J402="未確認","要確認：未確認を含む","確認済"))))</f>
        <v/>
      </c>
    </row>
    <row r="403" spans="1:12" ht="24.95" customHeight="1" x14ac:dyDescent="0.2">
      <c r="A403" s="7"/>
      <c r="B403" s="7"/>
      <c r="C403" s="20"/>
      <c r="D403" s="20"/>
      <c r="E403" s="7"/>
      <c r="F403" s="7"/>
      <c r="G403" s="7"/>
      <c r="H403" s="7"/>
      <c r="I403" s="7"/>
      <c r="J403" s="7"/>
      <c r="K403" s="7"/>
      <c r="L403" s="10" t="str">
        <f>IF(A403="","",IF(OR(COUNTIF(Companies[会社名],A403)&lt;&gt;1,NOT(ISNUMBER(C403)),NOT(ISNUMBER(D403)),D403&lt;C403,F403="",I403="",J403=""),"要確認：会社・期間・所在・根拠",IF(AND(B403&lt;&gt;"",COUNTIF(Tugs[曳船名],B403)&lt;&gt;1),"要確認：曳船未登録・重複",IF(J403="未確認","要確認：未確認を含む","確認済"))))</f>
        <v/>
      </c>
    </row>
    <row r="404" spans="1:12" ht="24.95" customHeight="1" x14ac:dyDescent="0.2">
      <c r="A404" s="7"/>
      <c r="B404" s="7"/>
      <c r="C404" s="20"/>
      <c r="D404" s="20"/>
      <c r="E404" s="7"/>
      <c r="F404" s="7"/>
      <c r="G404" s="7"/>
      <c r="H404" s="7"/>
      <c r="I404" s="7"/>
      <c r="J404" s="7"/>
      <c r="K404" s="7"/>
      <c r="L404" s="10" t="str">
        <f>IF(A404="","",IF(OR(COUNTIF(Companies[会社名],A404)&lt;&gt;1,NOT(ISNUMBER(C404)),NOT(ISNUMBER(D404)),D404&lt;C404,F404="",I404="",J404=""),"要確認：会社・期間・所在・根拠",IF(AND(B404&lt;&gt;"",COUNTIF(Tugs[曳船名],B404)&lt;&gt;1),"要確認：曳船未登録・重複",IF(J404="未確認","要確認：未確認を含む","確認済"))))</f>
        <v/>
      </c>
    </row>
    <row r="405" spans="1:12" ht="24.95" customHeight="1" x14ac:dyDescent="0.2">
      <c r="A405" s="7"/>
      <c r="B405" s="7"/>
      <c r="C405" s="20"/>
      <c r="D405" s="20"/>
      <c r="E405" s="7"/>
      <c r="F405" s="7"/>
      <c r="G405" s="7"/>
      <c r="H405" s="7"/>
      <c r="I405" s="7"/>
      <c r="J405" s="7"/>
      <c r="K405" s="7"/>
      <c r="L405" s="10" t="str">
        <f>IF(A405="","",IF(OR(COUNTIF(Companies[会社名],A405)&lt;&gt;1,NOT(ISNUMBER(C405)),NOT(ISNUMBER(D405)),D405&lt;C405,F405="",I405="",J405=""),"要確認：会社・期間・所在・根拠",IF(AND(B405&lt;&gt;"",COUNTIF(Tugs[曳船名],B405)&lt;&gt;1),"要確認：曳船未登録・重複",IF(J405="未確認","要確認：未確認を含む","確認済"))))</f>
        <v/>
      </c>
    </row>
    <row r="406" spans="1:12" ht="24.95" customHeight="1" x14ac:dyDescent="0.2">
      <c r="A406" s="7"/>
      <c r="B406" s="7"/>
      <c r="C406" s="20"/>
      <c r="D406" s="20"/>
      <c r="E406" s="7"/>
      <c r="F406" s="7"/>
      <c r="G406" s="7"/>
      <c r="H406" s="7"/>
      <c r="I406" s="7"/>
      <c r="J406" s="7"/>
      <c r="K406" s="7"/>
      <c r="L406" s="10" t="str">
        <f>IF(A406="","",IF(OR(COUNTIF(Companies[会社名],A406)&lt;&gt;1,NOT(ISNUMBER(C406)),NOT(ISNUMBER(D406)),D406&lt;C406,F406="",I406="",J406=""),"要確認：会社・期間・所在・根拠",IF(AND(B406&lt;&gt;"",COUNTIF(Tugs[曳船名],B406)&lt;&gt;1),"要確認：曳船未登録・重複",IF(J406="未確認","要確認：未確認を含む","確認済"))))</f>
        <v/>
      </c>
    </row>
    <row r="407" spans="1:12" ht="24.95" customHeight="1" x14ac:dyDescent="0.2">
      <c r="A407" s="7"/>
      <c r="B407" s="7"/>
      <c r="C407" s="20"/>
      <c r="D407" s="20"/>
      <c r="E407" s="7"/>
      <c r="F407" s="7"/>
      <c r="G407" s="7"/>
      <c r="H407" s="7"/>
      <c r="I407" s="7"/>
      <c r="J407" s="7"/>
      <c r="K407" s="7"/>
      <c r="L407" s="10" t="str">
        <f>IF(A407="","",IF(OR(COUNTIF(Companies[会社名],A407)&lt;&gt;1,NOT(ISNUMBER(C407)),NOT(ISNUMBER(D407)),D407&lt;C407,F407="",I407="",J407=""),"要確認：会社・期間・所在・根拠",IF(AND(B407&lt;&gt;"",COUNTIF(Tugs[曳船名],B407)&lt;&gt;1),"要確認：曳船未登録・重複",IF(J407="未確認","要確認：未確認を含む","確認済"))))</f>
        <v/>
      </c>
    </row>
    <row r="408" spans="1:12" ht="24.95" customHeight="1" x14ac:dyDescent="0.2">
      <c r="A408" s="7"/>
      <c r="B408" s="7"/>
      <c r="C408" s="20"/>
      <c r="D408" s="20"/>
      <c r="E408" s="7"/>
      <c r="F408" s="7"/>
      <c r="G408" s="7"/>
      <c r="H408" s="7"/>
      <c r="I408" s="7"/>
      <c r="J408" s="7"/>
      <c r="K408" s="7"/>
      <c r="L408" s="10" t="str">
        <f>IF(A408="","",IF(OR(COUNTIF(Companies[会社名],A408)&lt;&gt;1,NOT(ISNUMBER(C408)),NOT(ISNUMBER(D408)),D408&lt;C408,F408="",I408="",J408=""),"要確認：会社・期間・所在・根拠",IF(AND(B408&lt;&gt;"",COUNTIF(Tugs[曳船名],B408)&lt;&gt;1),"要確認：曳船未登録・重複",IF(J408="未確認","要確認：未確認を含む","確認済"))))</f>
        <v/>
      </c>
    </row>
    <row r="409" spans="1:12" ht="24.95" customHeight="1" x14ac:dyDescent="0.2">
      <c r="A409" s="7"/>
      <c r="B409" s="7"/>
      <c r="C409" s="20"/>
      <c r="D409" s="20"/>
      <c r="E409" s="7"/>
      <c r="F409" s="7"/>
      <c r="G409" s="7"/>
      <c r="H409" s="7"/>
      <c r="I409" s="7"/>
      <c r="J409" s="7"/>
      <c r="K409" s="7"/>
      <c r="L409" s="10" t="str">
        <f>IF(A409="","",IF(OR(COUNTIF(Companies[会社名],A409)&lt;&gt;1,NOT(ISNUMBER(C409)),NOT(ISNUMBER(D409)),D409&lt;C409,F409="",I409="",J409=""),"要確認：会社・期間・所在・根拠",IF(AND(B409&lt;&gt;"",COUNTIF(Tugs[曳船名],B409)&lt;&gt;1),"要確認：曳船未登録・重複",IF(J409="未確認","要確認：未確認を含む","確認済"))))</f>
        <v/>
      </c>
    </row>
    <row r="410" spans="1:12" ht="24.95" customHeight="1" x14ac:dyDescent="0.2">
      <c r="A410" s="7"/>
      <c r="B410" s="7"/>
      <c r="C410" s="20"/>
      <c r="D410" s="20"/>
      <c r="E410" s="7"/>
      <c r="F410" s="7"/>
      <c r="G410" s="7"/>
      <c r="H410" s="7"/>
      <c r="I410" s="7"/>
      <c r="J410" s="7"/>
      <c r="K410" s="7"/>
      <c r="L410" s="10" t="str">
        <f>IF(A410="","",IF(OR(COUNTIF(Companies[会社名],A410)&lt;&gt;1,NOT(ISNUMBER(C410)),NOT(ISNUMBER(D410)),D410&lt;C410,F410="",I410="",J410=""),"要確認：会社・期間・所在・根拠",IF(AND(B410&lt;&gt;"",COUNTIF(Tugs[曳船名],B410)&lt;&gt;1),"要確認：曳船未登録・重複",IF(J410="未確認","要確認：未確認を含む","確認済"))))</f>
        <v/>
      </c>
    </row>
    <row r="411" spans="1:12" ht="24.95" customHeight="1" x14ac:dyDescent="0.2">
      <c r="A411" s="7"/>
      <c r="B411" s="7"/>
      <c r="C411" s="20"/>
      <c r="D411" s="20"/>
      <c r="E411" s="7"/>
      <c r="F411" s="7"/>
      <c r="G411" s="7"/>
      <c r="H411" s="7"/>
      <c r="I411" s="7"/>
      <c r="J411" s="7"/>
      <c r="K411" s="7"/>
      <c r="L411" s="10" t="str">
        <f>IF(A411="","",IF(OR(COUNTIF(Companies[会社名],A411)&lt;&gt;1,NOT(ISNUMBER(C411)),NOT(ISNUMBER(D411)),D411&lt;C411,F411="",I411="",J411=""),"要確認：会社・期間・所在・根拠",IF(AND(B411&lt;&gt;"",COUNTIF(Tugs[曳船名],B411)&lt;&gt;1),"要確認：曳船未登録・重複",IF(J411="未確認","要確認：未確認を含む","確認済"))))</f>
        <v/>
      </c>
    </row>
    <row r="412" spans="1:12" ht="24.95" customHeight="1" x14ac:dyDescent="0.2">
      <c r="A412" s="7"/>
      <c r="B412" s="7"/>
      <c r="C412" s="20"/>
      <c r="D412" s="20"/>
      <c r="E412" s="7"/>
      <c r="F412" s="7"/>
      <c r="G412" s="7"/>
      <c r="H412" s="7"/>
      <c r="I412" s="7"/>
      <c r="J412" s="7"/>
      <c r="K412" s="7"/>
      <c r="L412" s="10" t="str">
        <f>IF(A412="","",IF(OR(COUNTIF(Companies[会社名],A412)&lt;&gt;1,NOT(ISNUMBER(C412)),NOT(ISNUMBER(D412)),D412&lt;C412,F412="",I412="",J412=""),"要確認：会社・期間・所在・根拠",IF(AND(B412&lt;&gt;"",COUNTIF(Tugs[曳船名],B412)&lt;&gt;1),"要確認：曳船未登録・重複",IF(J412="未確認","要確認：未確認を含む","確認済"))))</f>
        <v/>
      </c>
    </row>
    <row r="413" spans="1:12" ht="24.95" customHeight="1" x14ac:dyDescent="0.2">
      <c r="A413" s="7"/>
      <c r="B413" s="7"/>
      <c r="C413" s="20"/>
      <c r="D413" s="20"/>
      <c r="E413" s="7"/>
      <c r="F413" s="7"/>
      <c r="G413" s="7"/>
      <c r="H413" s="7"/>
      <c r="I413" s="7"/>
      <c r="J413" s="7"/>
      <c r="K413" s="7"/>
      <c r="L413" s="10" t="str">
        <f>IF(A413="","",IF(OR(COUNTIF(Companies[会社名],A413)&lt;&gt;1,NOT(ISNUMBER(C413)),NOT(ISNUMBER(D413)),D413&lt;C413,F413="",I413="",J413=""),"要確認：会社・期間・所在・根拠",IF(AND(B413&lt;&gt;"",COUNTIF(Tugs[曳船名],B413)&lt;&gt;1),"要確認：曳船未登録・重複",IF(J413="未確認","要確認：未確認を含む","確認済"))))</f>
        <v/>
      </c>
    </row>
    <row r="414" spans="1:12" ht="24.95" customHeight="1" x14ac:dyDescent="0.2">
      <c r="A414" s="7"/>
      <c r="B414" s="7"/>
      <c r="C414" s="20"/>
      <c r="D414" s="20"/>
      <c r="E414" s="7"/>
      <c r="F414" s="7"/>
      <c r="G414" s="7"/>
      <c r="H414" s="7"/>
      <c r="I414" s="7"/>
      <c r="J414" s="7"/>
      <c r="K414" s="7"/>
      <c r="L414" s="10" t="str">
        <f>IF(A414="","",IF(OR(COUNTIF(Companies[会社名],A414)&lt;&gt;1,NOT(ISNUMBER(C414)),NOT(ISNUMBER(D414)),D414&lt;C414,F414="",I414="",J414=""),"要確認：会社・期間・所在・根拠",IF(AND(B414&lt;&gt;"",COUNTIF(Tugs[曳船名],B414)&lt;&gt;1),"要確認：曳船未登録・重複",IF(J414="未確認","要確認：未確認を含む","確認済"))))</f>
        <v/>
      </c>
    </row>
    <row r="415" spans="1:12" ht="24.95" customHeight="1" x14ac:dyDescent="0.2">
      <c r="A415" s="7"/>
      <c r="B415" s="7"/>
      <c r="C415" s="20"/>
      <c r="D415" s="20"/>
      <c r="E415" s="7"/>
      <c r="F415" s="7"/>
      <c r="G415" s="7"/>
      <c r="H415" s="7"/>
      <c r="I415" s="7"/>
      <c r="J415" s="7"/>
      <c r="K415" s="7"/>
      <c r="L415" s="10" t="str">
        <f>IF(A415="","",IF(OR(COUNTIF(Companies[会社名],A415)&lt;&gt;1,NOT(ISNUMBER(C415)),NOT(ISNUMBER(D415)),D415&lt;C415,F415="",I415="",J415=""),"要確認：会社・期間・所在・根拠",IF(AND(B415&lt;&gt;"",COUNTIF(Tugs[曳船名],B415)&lt;&gt;1),"要確認：曳船未登録・重複",IF(J415="未確認","要確認：未確認を含む","確認済"))))</f>
        <v/>
      </c>
    </row>
    <row r="416" spans="1:12" ht="24.95" customHeight="1" x14ac:dyDescent="0.2">
      <c r="A416" s="7"/>
      <c r="B416" s="7"/>
      <c r="C416" s="20"/>
      <c r="D416" s="20"/>
      <c r="E416" s="7"/>
      <c r="F416" s="7"/>
      <c r="G416" s="7"/>
      <c r="H416" s="7"/>
      <c r="I416" s="7"/>
      <c r="J416" s="7"/>
      <c r="K416" s="7"/>
      <c r="L416" s="10" t="str">
        <f>IF(A416="","",IF(OR(COUNTIF(Companies[会社名],A416)&lt;&gt;1,NOT(ISNUMBER(C416)),NOT(ISNUMBER(D416)),D416&lt;C416,F416="",I416="",J416=""),"要確認：会社・期間・所在・根拠",IF(AND(B416&lt;&gt;"",COUNTIF(Tugs[曳船名],B416)&lt;&gt;1),"要確認：曳船未登録・重複",IF(J416="未確認","要確認：未確認を含む","確認済"))))</f>
        <v/>
      </c>
    </row>
    <row r="417" spans="1:12" ht="24.95" customHeight="1" x14ac:dyDescent="0.2">
      <c r="A417" s="7"/>
      <c r="B417" s="7"/>
      <c r="C417" s="20"/>
      <c r="D417" s="20"/>
      <c r="E417" s="7"/>
      <c r="F417" s="7"/>
      <c r="G417" s="7"/>
      <c r="H417" s="7"/>
      <c r="I417" s="7"/>
      <c r="J417" s="7"/>
      <c r="K417" s="7"/>
      <c r="L417" s="10" t="str">
        <f>IF(A417="","",IF(OR(COUNTIF(Companies[会社名],A417)&lt;&gt;1,NOT(ISNUMBER(C417)),NOT(ISNUMBER(D417)),D417&lt;C417,F417="",I417="",J417=""),"要確認：会社・期間・所在・根拠",IF(AND(B417&lt;&gt;"",COUNTIF(Tugs[曳船名],B417)&lt;&gt;1),"要確認：曳船未登録・重複",IF(J417="未確認","要確認：未確認を含む","確認済"))))</f>
        <v/>
      </c>
    </row>
    <row r="418" spans="1:12" ht="24.95" customHeight="1" x14ac:dyDescent="0.2">
      <c r="A418" s="7"/>
      <c r="B418" s="7"/>
      <c r="C418" s="20"/>
      <c r="D418" s="20"/>
      <c r="E418" s="7"/>
      <c r="F418" s="7"/>
      <c r="G418" s="7"/>
      <c r="H418" s="7"/>
      <c r="I418" s="7"/>
      <c r="J418" s="7"/>
      <c r="K418" s="7"/>
      <c r="L418" s="10" t="str">
        <f>IF(A418="","",IF(OR(COUNTIF(Companies[会社名],A418)&lt;&gt;1,NOT(ISNUMBER(C418)),NOT(ISNUMBER(D418)),D418&lt;C418,F418="",I418="",J418=""),"要確認：会社・期間・所在・根拠",IF(AND(B418&lt;&gt;"",COUNTIF(Tugs[曳船名],B418)&lt;&gt;1),"要確認：曳船未登録・重複",IF(J418="未確認","要確認：未確認を含む","確認済"))))</f>
        <v/>
      </c>
    </row>
    <row r="419" spans="1:12" ht="24.95" customHeight="1" x14ac:dyDescent="0.2">
      <c r="A419" s="7"/>
      <c r="B419" s="7"/>
      <c r="C419" s="20"/>
      <c r="D419" s="20"/>
      <c r="E419" s="7"/>
      <c r="F419" s="7"/>
      <c r="G419" s="7"/>
      <c r="H419" s="7"/>
      <c r="I419" s="7"/>
      <c r="J419" s="7"/>
      <c r="K419" s="7"/>
      <c r="L419" s="10" t="str">
        <f>IF(A419="","",IF(OR(COUNTIF(Companies[会社名],A419)&lt;&gt;1,NOT(ISNUMBER(C419)),NOT(ISNUMBER(D419)),D419&lt;C419,F419="",I419="",J419=""),"要確認：会社・期間・所在・根拠",IF(AND(B419&lt;&gt;"",COUNTIF(Tugs[曳船名],B419)&lt;&gt;1),"要確認：曳船未登録・重複",IF(J419="未確認","要確認：未確認を含む","確認済"))))</f>
        <v/>
      </c>
    </row>
    <row r="420" spans="1:12" ht="24.95" customHeight="1" x14ac:dyDescent="0.2">
      <c r="A420" s="7"/>
      <c r="B420" s="7"/>
      <c r="C420" s="20"/>
      <c r="D420" s="20"/>
      <c r="E420" s="7"/>
      <c r="F420" s="7"/>
      <c r="G420" s="7"/>
      <c r="H420" s="7"/>
      <c r="I420" s="7"/>
      <c r="J420" s="7"/>
      <c r="K420" s="7"/>
      <c r="L420" s="10" t="str">
        <f>IF(A420="","",IF(OR(COUNTIF(Companies[会社名],A420)&lt;&gt;1,NOT(ISNUMBER(C420)),NOT(ISNUMBER(D420)),D420&lt;C420,F420="",I420="",J420=""),"要確認：会社・期間・所在・根拠",IF(AND(B420&lt;&gt;"",COUNTIF(Tugs[曳船名],B420)&lt;&gt;1),"要確認：曳船未登録・重複",IF(J420="未確認","要確認：未確認を含む","確認済"))))</f>
        <v/>
      </c>
    </row>
    <row r="421" spans="1:12" ht="24.95" customHeight="1" x14ac:dyDescent="0.2">
      <c r="A421" s="7"/>
      <c r="B421" s="7"/>
      <c r="C421" s="20"/>
      <c r="D421" s="20"/>
      <c r="E421" s="7"/>
      <c r="F421" s="7"/>
      <c r="G421" s="7"/>
      <c r="H421" s="7"/>
      <c r="I421" s="7"/>
      <c r="J421" s="7"/>
      <c r="K421" s="7"/>
      <c r="L421" s="10" t="str">
        <f>IF(A421="","",IF(OR(COUNTIF(Companies[会社名],A421)&lt;&gt;1,NOT(ISNUMBER(C421)),NOT(ISNUMBER(D421)),D421&lt;C421,F421="",I421="",J421=""),"要確認：会社・期間・所在・根拠",IF(AND(B421&lt;&gt;"",COUNTIF(Tugs[曳船名],B421)&lt;&gt;1),"要確認：曳船未登録・重複",IF(J421="未確認","要確認：未確認を含む","確認済"))))</f>
        <v/>
      </c>
    </row>
    <row r="422" spans="1:12" ht="24.95" customHeight="1" x14ac:dyDescent="0.2">
      <c r="A422" s="7"/>
      <c r="B422" s="7"/>
      <c r="C422" s="20"/>
      <c r="D422" s="20"/>
      <c r="E422" s="7"/>
      <c r="F422" s="7"/>
      <c r="G422" s="7"/>
      <c r="H422" s="7"/>
      <c r="I422" s="7"/>
      <c r="J422" s="7"/>
      <c r="K422" s="7"/>
      <c r="L422" s="10" t="str">
        <f>IF(A422="","",IF(OR(COUNTIF(Companies[会社名],A422)&lt;&gt;1,NOT(ISNUMBER(C422)),NOT(ISNUMBER(D422)),D422&lt;C422,F422="",I422="",J422=""),"要確認：会社・期間・所在・根拠",IF(AND(B422&lt;&gt;"",COUNTIF(Tugs[曳船名],B422)&lt;&gt;1),"要確認：曳船未登録・重複",IF(J422="未確認","要確認：未確認を含む","確認済"))))</f>
        <v/>
      </c>
    </row>
    <row r="423" spans="1:12" ht="24.95" customHeight="1" x14ac:dyDescent="0.2">
      <c r="A423" s="7"/>
      <c r="B423" s="7"/>
      <c r="C423" s="20"/>
      <c r="D423" s="20"/>
      <c r="E423" s="7"/>
      <c r="F423" s="7"/>
      <c r="G423" s="7"/>
      <c r="H423" s="7"/>
      <c r="I423" s="7"/>
      <c r="J423" s="7"/>
      <c r="K423" s="7"/>
      <c r="L423" s="10" t="str">
        <f>IF(A423="","",IF(OR(COUNTIF(Companies[会社名],A423)&lt;&gt;1,NOT(ISNUMBER(C423)),NOT(ISNUMBER(D423)),D423&lt;C423,F423="",I423="",J423=""),"要確認：会社・期間・所在・根拠",IF(AND(B423&lt;&gt;"",COUNTIF(Tugs[曳船名],B423)&lt;&gt;1),"要確認：曳船未登録・重複",IF(J423="未確認","要確認：未確認を含む","確認済"))))</f>
        <v/>
      </c>
    </row>
    <row r="424" spans="1:12" ht="24.95" customHeight="1" x14ac:dyDescent="0.2">
      <c r="A424" s="7"/>
      <c r="B424" s="7"/>
      <c r="C424" s="20"/>
      <c r="D424" s="20"/>
      <c r="E424" s="7"/>
      <c r="F424" s="7"/>
      <c r="G424" s="7"/>
      <c r="H424" s="7"/>
      <c r="I424" s="7"/>
      <c r="J424" s="7"/>
      <c r="K424" s="7"/>
      <c r="L424" s="10" t="str">
        <f>IF(A424="","",IF(OR(COUNTIF(Companies[会社名],A424)&lt;&gt;1,NOT(ISNUMBER(C424)),NOT(ISNUMBER(D424)),D424&lt;C424,F424="",I424="",J424=""),"要確認：会社・期間・所在・根拠",IF(AND(B424&lt;&gt;"",COUNTIF(Tugs[曳船名],B424)&lt;&gt;1),"要確認：曳船未登録・重複",IF(J424="未確認","要確認：未確認を含む","確認済"))))</f>
        <v/>
      </c>
    </row>
    <row r="425" spans="1:12" ht="24.95" customHeight="1" x14ac:dyDescent="0.2">
      <c r="A425" s="7"/>
      <c r="B425" s="7"/>
      <c r="C425" s="20"/>
      <c r="D425" s="20"/>
      <c r="E425" s="7"/>
      <c r="F425" s="7"/>
      <c r="G425" s="7"/>
      <c r="H425" s="7"/>
      <c r="I425" s="7"/>
      <c r="J425" s="7"/>
      <c r="K425" s="7"/>
      <c r="L425" s="10" t="str">
        <f>IF(A425="","",IF(OR(COUNTIF(Companies[会社名],A425)&lt;&gt;1,NOT(ISNUMBER(C425)),NOT(ISNUMBER(D425)),D425&lt;C425,F425="",I425="",J425=""),"要確認：会社・期間・所在・根拠",IF(AND(B425&lt;&gt;"",COUNTIF(Tugs[曳船名],B425)&lt;&gt;1),"要確認：曳船未登録・重複",IF(J425="未確認","要確認：未確認を含む","確認済"))))</f>
        <v/>
      </c>
    </row>
    <row r="426" spans="1:12" ht="24.95" customHeight="1" x14ac:dyDescent="0.2">
      <c r="A426" s="7"/>
      <c r="B426" s="7"/>
      <c r="C426" s="20"/>
      <c r="D426" s="20"/>
      <c r="E426" s="7"/>
      <c r="F426" s="7"/>
      <c r="G426" s="7"/>
      <c r="H426" s="7"/>
      <c r="I426" s="7"/>
      <c r="J426" s="7"/>
      <c r="K426" s="7"/>
      <c r="L426" s="10" t="str">
        <f>IF(A426="","",IF(OR(COUNTIF(Companies[会社名],A426)&lt;&gt;1,NOT(ISNUMBER(C426)),NOT(ISNUMBER(D426)),D426&lt;C426,F426="",I426="",J426=""),"要確認：会社・期間・所在・根拠",IF(AND(B426&lt;&gt;"",COUNTIF(Tugs[曳船名],B426)&lt;&gt;1),"要確認：曳船未登録・重複",IF(J426="未確認","要確認：未確認を含む","確認済"))))</f>
        <v/>
      </c>
    </row>
    <row r="427" spans="1:12" ht="24.95" customHeight="1" x14ac:dyDescent="0.2">
      <c r="A427" s="7"/>
      <c r="B427" s="7"/>
      <c r="C427" s="20"/>
      <c r="D427" s="20"/>
      <c r="E427" s="7"/>
      <c r="F427" s="7"/>
      <c r="G427" s="7"/>
      <c r="H427" s="7"/>
      <c r="I427" s="7"/>
      <c r="J427" s="7"/>
      <c r="K427" s="7"/>
      <c r="L427" s="10" t="str">
        <f>IF(A427="","",IF(OR(COUNTIF(Companies[会社名],A427)&lt;&gt;1,NOT(ISNUMBER(C427)),NOT(ISNUMBER(D427)),D427&lt;C427,F427="",I427="",J427=""),"要確認：会社・期間・所在・根拠",IF(AND(B427&lt;&gt;"",COUNTIF(Tugs[曳船名],B427)&lt;&gt;1),"要確認：曳船未登録・重複",IF(J427="未確認","要確認：未確認を含む","確認済"))))</f>
        <v/>
      </c>
    </row>
    <row r="428" spans="1:12" ht="24.95" customHeight="1" x14ac:dyDescent="0.2">
      <c r="A428" s="7"/>
      <c r="B428" s="7"/>
      <c r="C428" s="20"/>
      <c r="D428" s="20"/>
      <c r="E428" s="7"/>
      <c r="F428" s="7"/>
      <c r="G428" s="7"/>
      <c r="H428" s="7"/>
      <c r="I428" s="7"/>
      <c r="J428" s="7"/>
      <c r="K428" s="7"/>
      <c r="L428" s="10" t="str">
        <f>IF(A428="","",IF(OR(COUNTIF(Companies[会社名],A428)&lt;&gt;1,NOT(ISNUMBER(C428)),NOT(ISNUMBER(D428)),D428&lt;C428,F428="",I428="",J428=""),"要確認：会社・期間・所在・根拠",IF(AND(B428&lt;&gt;"",COUNTIF(Tugs[曳船名],B428)&lt;&gt;1),"要確認：曳船未登録・重複",IF(J428="未確認","要確認：未確認を含む","確認済"))))</f>
        <v/>
      </c>
    </row>
    <row r="429" spans="1:12" ht="24.95" customHeight="1" x14ac:dyDescent="0.2">
      <c r="A429" s="7"/>
      <c r="B429" s="7"/>
      <c r="C429" s="20"/>
      <c r="D429" s="20"/>
      <c r="E429" s="7"/>
      <c r="F429" s="7"/>
      <c r="G429" s="7"/>
      <c r="H429" s="7"/>
      <c r="I429" s="7"/>
      <c r="J429" s="7"/>
      <c r="K429" s="7"/>
      <c r="L429" s="10" t="str">
        <f>IF(A429="","",IF(OR(COUNTIF(Companies[会社名],A429)&lt;&gt;1,NOT(ISNUMBER(C429)),NOT(ISNUMBER(D429)),D429&lt;C429,F429="",I429="",J429=""),"要確認：会社・期間・所在・根拠",IF(AND(B429&lt;&gt;"",COUNTIF(Tugs[曳船名],B429)&lt;&gt;1),"要確認：曳船未登録・重複",IF(J429="未確認","要確認：未確認を含む","確認済"))))</f>
        <v/>
      </c>
    </row>
    <row r="430" spans="1:12" ht="24.95" customHeight="1" x14ac:dyDescent="0.2">
      <c r="A430" s="7"/>
      <c r="B430" s="7"/>
      <c r="C430" s="20"/>
      <c r="D430" s="20"/>
      <c r="E430" s="7"/>
      <c r="F430" s="7"/>
      <c r="G430" s="7"/>
      <c r="H430" s="7"/>
      <c r="I430" s="7"/>
      <c r="J430" s="7"/>
      <c r="K430" s="7"/>
      <c r="L430" s="10" t="str">
        <f>IF(A430="","",IF(OR(COUNTIF(Companies[会社名],A430)&lt;&gt;1,NOT(ISNUMBER(C430)),NOT(ISNUMBER(D430)),D430&lt;C430,F430="",I430="",J430=""),"要確認：会社・期間・所在・根拠",IF(AND(B430&lt;&gt;"",COUNTIF(Tugs[曳船名],B430)&lt;&gt;1),"要確認：曳船未登録・重複",IF(J430="未確認","要確認：未確認を含む","確認済"))))</f>
        <v/>
      </c>
    </row>
    <row r="431" spans="1:12" ht="24.95" customHeight="1" x14ac:dyDescent="0.2">
      <c r="A431" s="7"/>
      <c r="B431" s="7"/>
      <c r="C431" s="20"/>
      <c r="D431" s="20"/>
      <c r="E431" s="7"/>
      <c r="F431" s="7"/>
      <c r="G431" s="7"/>
      <c r="H431" s="7"/>
      <c r="I431" s="7"/>
      <c r="J431" s="7"/>
      <c r="K431" s="7"/>
      <c r="L431" s="10" t="str">
        <f>IF(A431="","",IF(OR(COUNTIF(Companies[会社名],A431)&lt;&gt;1,NOT(ISNUMBER(C431)),NOT(ISNUMBER(D431)),D431&lt;C431,F431="",I431="",J431=""),"要確認：会社・期間・所在・根拠",IF(AND(B431&lt;&gt;"",COUNTIF(Tugs[曳船名],B431)&lt;&gt;1),"要確認：曳船未登録・重複",IF(J431="未確認","要確認：未確認を含む","確認済"))))</f>
        <v/>
      </c>
    </row>
    <row r="432" spans="1:12" ht="24.95" customHeight="1" x14ac:dyDescent="0.2">
      <c r="A432" s="7"/>
      <c r="B432" s="7"/>
      <c r="C432" s="20"/>
      <c r="D432" s="20"/>
      <c r="E432" s="7"/>
      <c r="F432" s="7"/>
      <c r="G432" s="7"/>
      <c r="H432" s="7"/>
      <c r="I432" s="7"/>
      <c r="J432" s="7"/>
      <c r="K432" s="7"/>
      <c r="L432" s="10" t="str">
        <f>IF(A432="","",IF(OR(COUNTIF(Companies[会社名],A432)&lt;&gt;1,NOT(ISNUMBER(C432)),NOT(ISNUMBER(D432)),D432&lt;C432,F432="",I432="",J432=""),"要確認：会社・期間・所在・根拠",IF(AND(B432&lt;&gt;"",COUNTIF(Tugs[曳船名],B432)&lt;&gt;1),"要確認：曳船未登録・重複",IF(J432="未確認","要確認：未確認を含む","確認済"))))</f>
        <v/>
      </c>
    </row>
    <row r="433" spans="1:12" ht="24.95" customHeight="1" x14ac:dyDescent="0.2">
      <c r="A433" s="7"/>
      <c r="B433" s="7"/>
      <c r="C433" s="20"/>
      <c r="D433" s="20"/>
      <c r="E433" s="7"/>
      <c r="F433" s="7"/>
      <c r="G433" s="7"/>
      <c r="H433" s="7"/>
      <c r="I433" s="7"/>
      <c r="J433" s="7"/>
      <c r="K433" s="7"/>
      <c r="L433" s="10" t="str">
        <f>IF(A433="","",IF(OR(COUNTIF(Companies[会社名],A433)&lt;&gt;1,NOT(ISNUMBER(C433)),NOT(ISNUMBER(D433)),D433&lt;C433,F433="",I433="",J433=""),"要確認：会社・期間・所在・根拠",IF(AND(B433&lt;&gt;"",COUNTIF(Tugs[曳船名],B433)&lt;&gt;1),"要確認：曳船未登録・重複",IF(J433="未確認","要確認：未確認を含む","確認済"))))</f>
        <v/>
      </c>
    </row>
    <row r="434" spans="1:12" ht="24.95" customHeight="1" x14ac:dyDescent="0.2">
      <c r="A434" s="7"/>
      <c r="B434" s="7"/>
      <c r="C434" s="20"/>
      <c r="D434" s="20"/>
      <c r="E434" s="7"/>
      <c r="F434" s="7"/>
      <c r="G434" s="7"/>
      <c r="H434" s="7"/>
      <c r="I434" s="7"/>
      <c r="J434" s="7"/>
      <c r="K434" s="7"/>
      <c r="L434" s="10" t="str">
        <f>IF(A434="","",IF(OR(COUNTIF(Companies[会社名],A434)&lt;&gt;1,NOT(ISNUMBER(C434)),NOT(ISNUMBER(D434)),D434&lt;C434,F434="",I434="",J434=""),"要確認：会社・期間・所在・根拠",IF(AND(B434&lt;&gt;"",COUNTIF(Tugs[曳船名],B434)&lt;&gt;1),"要確認：曳船未登録・重複",IF(J434="未確認","要確認：未確認を含む","確認済"))))</f>
        <v/>
      </c>
    </row>
    <row r="435" spans="1:12" ht="24.95" customHeight="1" x14ac:dyDescent="0.2">
      <c r="A435" s="7"/>
      <c r="B435" s="7"/>
      <c r="C435" s="20"/>
      <c r="D435" s="20"/>
      <c r="E435" s="7"/>
      <c r="F435" s="7"/>
      <c r="G435" s="7"/>
      <c r="H435" s="7"/>
      <c r="I435" s="7"/>
      <c r="J435" s="7"/>
      <c r="K435" s="7"/>
      <c r="L435" s="10" t="str">
        <f>IF(A435="","",IF(OR(COUNTIF(Companies[会社名],A435)&lt;&gt;1,NOT(ISNUMBER(C435)),NOT(ISNUMBER(D435)),D435&lt;C435,F435="",I435="",J435=""),"要確認：会社・期間・所在・根拠",IF(AND(B435&lt;&gt;"",COUNTIF(Tugs[曳船名],B435)&lt;&gt;1),"要確認：曳船未登録・重複",IF(J435="未確認","要確認：未確認を含む","確認済"))))</f>
        <v/>
      </c>
    </row>
    <row r="436" spans="1:12" ht="24.95" customHeight="1" x14ac:dyDescent="0.2">
      <c r="A436" s="7"/>
      <c r="B436" s="7"/>
      <c r="C436" s="20"/>
      <c r="D436" s="20"/>
      <c r="E436" s="7"/>
      <c r="F436" s="7"/>
      <c r="G436" s="7"/>
      <c r="H436" s="7"/>
      <c r="I436" s="7"/>
      <c r="J436" s="7"/>
      <c r="K436" s="7"/>
      <c r="L436" s="10" t="str">
        <f>IF(A436="","",IF(OR(COUNTIF(Companies[会社名],A436)&lt;&gt;1,NOT(ISNUMBER(C436)),NOT(ISNUMBER(D436)),D436&lt;C436,F436="",I436="",J436=""),"要確認：会社・期間・所在・根拠",IF(AND(B436&lt;&gt;"",COUNTIF(Tugs[曳船名],B436)&lt;&gt;1),"要確認：曳船未登録・重複",IF(J436="未確認","要確認：未確認を含む","確認済"))))</f>
        <v/>
      </c>
    </row>
    <row r="437" spans="1:12" ht="24.95" customHeight="1" x14ac:dyDescent="0.2">
      <c r="A437" s="7"/>
      <c r="B437" s="7"/>
      <c r="C437" s="20"/>
      <c r="D437" s="20"/>
      <c r="E437" s="7"/>
      <c r="F437" s="7"/>
      <c r="G437" s="7"/>
      <c r="H437" s="7"/>
      <c r="I437" s="7"/>
      <c r="J437" s="7"/>
      <c r="K437" s="7"/>
      <c r="L437" s="10" t="str">
        <f>IF(A437="","",IF(OR(COUNTIF(Companies[会社名],A437)&lt;&gt;1,NOT(ISNUMBER(C437)),NOT(ISNUMBER(D437)),D437&lt;C437,F437="",I437="",J437=""),"要確認：会社・期間・所在・根拠",IF(AND(B437&lt;&gt;"",COUNTIF(Tugs[曳船名],B437)&lt;&gt;1),"要確認：曳船未登録・重複",IF(J437="未確認","要確認：未確認を含む","確認済"))))</f>
        <v/>
      </c>
    </row>
    <row r="438" spans="1:12" ht="24.95" customHeight="1" x14ac:dyDescent="0.2">
      <c r="A438" s="7"/>
      <c r="B438" s="7"/>
      <c r="C438" s="20"/>
      <c r="D438" s="20"/>
      <c r="E438" s="7"/>
      <c r="F438" s="7"/>
      <c r="G438" s="7"/>
      <c r="H438" s="7"/>
      <c r="I438" s="7"/>
      <c r="J438" s="7"/>
      <c r="K438" s="7"/>
      <c r="L438" s="10" t="str">
        <f>IF(A438="","",IF(OR(COUNTIF(Companies[会社名],A438)&lt;&gt;1,NOT(ISNUMBER(C438)),NOT(ISNUMBER(D438)),D438&lt;C438,F438="",I438="",J438=""),"要確認：会社・期間・所在・根拠",IF(AND(B438&lt;&gt;"",COUNTIF(Tugs[曳船名],B438)&lt;&gt;1),"要確認：曳船未登録・重複",IF(J438="未確認","要確認：未確認を含む","確認済"))))</f>
        <v/>
      </c>
    </row>
    <row r="439" spans="1:12" ht="24.95" customHeight="1" x14ac:dyDescent="0.2">
      <c r="A439" s="7"/>
      <c r="B439" s="7"/>
      <c r="C439" s="20"/>
      <c r="D439" s="20"/>
      <c r="E439" s="7"/>
      <c r="F439" s="7"/>
      <c r="G439" s="7"/>
      <c r="H439" s="7"/>
      <c r="I439" s="7"/>
      <c r="J439" s="7"/>
      <c r="K439" s="7"/>
      <c r="L439" s="10" t="str">
        <f>IF(A439="","",IF(OR(COUNTIF(Companies[会社名],A439)&lt;&gt;1,NOT(ISNUMBER(C439)),NOT(ISNUMBER(D439)),D439&lt;C439,F439="",I439="",J439=""),"要確認：会社・期間・所在・根拠",IF(AND(B439&lt;&gt;"",COUNTIF(Tugs[曳船名],B439)&lt;&gt;1),"要確認：曳船未登録・重複",IF(J439="未確認","要確認：未確認を含む","確認済"))))</f>
        <v/>
      </c>
    </row>
    <row r="440" spans="1:12" ht="24.95" customHeight="1" x14ac:dyDescent="0.2">
      <c r="A440" s="7"/>
      <c r="B440" s="7"/>
      <c r="C440" s="20"/>
      <c r="D440" s="20"/>
      <c r="E440" s="7"/>
      <c r="F440" s="7"/>
      <c r="G440" s="7"/>
      <c r="H440" s="7"/>
      <c r="I440" s="7"/>
      <c r="J440" s="7"/>
      <c r="K440" s="7"/>
      <c r="L440" s="10" t="str">
        <f>IF(A440="","",IF(OR(COUNTIF(Companies[会社名],A440)&lt;&gt;1,NOT(ISNUMBER(C440)),NOT(ISNUMBER(D440)),D440&lt;C440,F440="",I440="",J440=""),"要確認：会社・期間・所在・根拠",IF(AND(B440&lt;&gt;"",COUNTIF(Tugs[曳船名],B440)&lt;&gt;1),"要確認：曳船未登録・重複",IF(J440="未確認","要確認：未確認を含む","確認済"))))</f>
        <v/>
      </c>
    </row>
    <row r="441" spans="1:12" ht="24.95" customHeight="1" x14ac:dyDescent="0.2">
      <c r="A441" s="7"/>
      <c r="B441" s="7"/>
      <c r="C441" s="20"/>
      <c r="D441" s="20"/>
      <c r="E441" s="7"/>
      <c r="F441" s="7"/>
      <c r="G441" s="7"/>
      <c r="H441" s="7"/>
      <c r="I441" s="7"/>
      <c r="J441" s="7"/>
      <c r="K441" s="7"/>
      <c r="L441" s="10" t="str">
        <f>IF(A441="","",IF(OR(COUNTIF(Companies[会社名],A441)&lt;&gt;1,NOT(ISNUMBER(C441)),NOT(ISNUMBER(D441)),D441&lt;C441,F441="",I441="",J441=""),"要確認：会社・期間・所在・根拠",IF(AND(B441&lt;&gt;"",COUNTIF(Tugs[曳船名],B441)&lt;&gt;1),"要確認：曳船未登録・重複",IF(J441="未確認","要確認：未確認を含む","確認済"))))</f>
        <v/>
      </c>
    </row>
    <row r="442" spans="1:12" ht="24.95" customHeight="1" x14ac:dyDescent="0.2">
      <c r="A442" s="7"/>
      <c r="B442" s="7"/>
      <c r="C442" s="20"/>
      <c r="D442" s="20"/>
      <c r="E442" s="7"/>
      <c r="F442" s="7"/>
      <c r="G442" s="7"/>
      <c r="H442" s="7"/>
      <c r="I442" s="7"/>
      <c r="J442" s="7"/>
      <c r="K442" s="7"/>
      <c r="L442" s="10" t="str">
        <f>IF(A442="","",IF(OR(COUNTIF(Companies[会社名],A442)&lt;&gt;1,NOT(ISNUMBER(C442)),NOT(ISNUMBER(D442)),D442&lt;C442,F442="",I442="",J442=""),"要確認：会社・期間・所在・根拠",IF(AND(B442&lt;&gt;"",COUNTIF(Tugs[曳船名],B442)&lt;&gt;1),"要確認：曳船未登録・重複",IF(J442="未確認","要確認：未確認を含む","確認済"))))</f>
        <v/>
      </c>
    </row>
    <row r="443" spans="1:12" ht="24.95" customHeight="1" x14ac:dyDescent="0.2">
      <c r="A443" s="7"/>
      <c r="B443" s="7"/>
      <c r="C443" s="20"/>
      <c r="D443" s="20"/>
      <c r="E443" s="7"/>
      <c r="F443" s="7"/>
      <c r="G443" s="7"/>
      <c r="H443" s="7"/>
      <c r="I443" s="7"/>
      <c r="J443" s="7"/>
      <c r="K443" s="7"/>
      <c r="L443" s="10" t="str">
        <f>IF(A443="","",IF(OR(COUNTIF(Companies[会社名],A443)&lt;&gt;1,NOT(ISNUMBER(C443)),NOT(ISNUMBER(D443)),D443&lt;C443,F443="",I443="",J443=""),"要確認：会社・期間・所在・根拠",IF(AND(B443&lt;&gt;"",COUNTIF(Tugs[曳船名],B443)&lt;&gt;1),"要確認：曳船未登録・重複",IF(J443="未確認","要確認：未確認を含む","確認済"))))</f>
        <v/>
      </c>
    </row>
    <row r="444" spans="1:12" ht="24.95" customHeight="1" x14ac:dyDescent="0.2">
      <c r="A444" s="7"/>
      <c r="B444" s="7"/>
      <c r="C444" s="20"/>
      <c r="D444" s="20"/>
      <c r="E444" s="7"/>
      <c r="F444" s="7"/>
      <c r="G444" s="7"/>
      <c r="H444" s="7"/>
      <c r="I444" s="7"/>
      <c r="J444" s="7"/>
      <c r="K444" s="7"/>
      <c r="L444" s="10" t="str">
        <f>IF(A444="","",IF(OR(COUNTIF(Companies[会社名],A444)&lt;&gt;1,NOT(ISNUMBER(C444)),NOT(ISNUMBER(D444)),D444&lt;C444,F444="",I444="",J444=""),"要確認：会社・期間・所在・根拠",IF(AND(B444&lt;&gt;"",COUNTIF(Tugs[曳船名],B444)&lt;&gt;1),"要確認：曳船未登録・重複",IF(J444="未確認","要確認：未確認を含む","確認済"))))</f>
        <v/>
      </c>
    </row>
    <row r="445" spans="1:12" ht="24.95" customHeight="1" x14ac:dyDescent="0.2">
      <c r="A445" s="7"/>
      <c r="B445" s="7"/>
      <c r="C445" s="20"/>
      <c r="D445" s="20"/>
      <c r="E445" s="7"/>
      <c r="F445" s="7"/>
      <c r="G445" s="7"/>
      <c r="H445" s="7"/>
      <c r="I445" s="7"/>
      <c r="J445" s="7"/>
      <c r="K445" s="7"/>
      <c r="L445" s="10" t="str">
        <f>IF(A445="","",IF(OR(COUNTIF(Companies[会社名],A445)&lt;&gt;1,NOT(ISNUMBER(C445)),NOT(ISNUMBER(D445)),D445&lt;C445,F445="",I445="",J445=""),"要確認：会社・期間・所在・根拠",IF(AND(B445&lt;&gt;"",COUNTIF(Tugs[曳船名],B445)&lt;&gt;1),"要確認：曳船未登録・重複",IF(J445="未確認","要確認：未確認を含む","確認済"))))</f>
        <v/>
      </c>
    </row>
    <row r="446" spans="1:12" ht="24.95" customHeight="1" x14ac:dyDescent="0.2">
      <c r="A446" s="7"/>
      <c r="B446" s="7"/>
      <c r="C446" s="20"/>
      <c r="D446" s="20"/>
      <c r="E446" s="7"/>
      <c r="F446" s="7"/>
      <c r="G446" s="7"/>
      <c r="H446" s="7"/>
      <c r="I446" s="7"/>
      <c r="J446" s="7"/>
      <c r="K446" s="7"/>
      <c r="L446" s="10" t="str">
        <f>IF(A446="","",IF(OR(COUNTIF(Companies[会社名],A446)&lt;&gt;1,NOT(ISNUMBER(C446)),NOT(ISNUMBER(D446)),D446&lt;C446,F446="",I446="",J446=""),"要確認：会社・期間・所在・根拠",IF(AND(B446&lt;&gt;"",COUNTIF(Tugs[曳船名],B446)&lt;&gt;1),"要確認：曳船未登録・重複",IF(J446="未確認","要確認：未確認を含む","確認済"))))</f>
        <v/>
      </c>
    </row>
    <row r="447" spans="1:12" ht="24.95" customHeight="1" x14ac:dyDescent="0.2">
      <c r="A447" s="7"/>
      <c r="B447" s="7"/>
      <c r="C447" s="20"/>
      <c r="D447" s="20"/>
      <c r="E447" s="7"/>
      <c r="F447" s="7"/>
      <c r="G447" s="7"/>
      <c r="H447" s="7"/>
      <c r="I447" s="7"/>
      <c r="J447" s="7"/>
      <c r="K447" s="7"/>
      <c r="L447" s="10" t="str">
        <f>IF(A447="","",IF(OR(COUNTIF(Companies[会社名],A447)&lt;&gt;1,NOT(ISNUMBER(C447)),NOT(ISNUMBER(D447)),D447&lt;C447,F447="",I447="",J447=""),"要確認：会社・期間・所在・根拠",IF(AND(B447&lt;&gt;"",COUNTIF(Tugs[曳船名],B447)&lt;&gt;1),"要確認：曳船未登録・重複",IF(J447="未確認","要確認：未確認を含む","確認済"))))</f>
        <v/>
      </c>
    </row>
    <row r="448" spans="1:12" ht="24.95" customHeight="1" x14ac:dyDescent="0.2">
      <c r="A448" s="7"/>
      <c r="B448" s="7"/>
      <c r="C448" s="20"/>
      <c r="D448" s="20"/>
      <c r="E448" s="7"/>
      <c r="F448" s="7"/>
      <c r="G448" s="7"/>
      <c r="H448" s="7"/>
      <c r="I448" s="7"/>
      <c r="J448" s="7"/>
      <c r="K448" s="7"/>
      <c r="L448" s="10" t="str">
        <f>IF(A448="","",IF(OR(COUNTIF(Companies[会社名],A448)&lt;&gt;1,NOT(ISNUMBER(C448)),NOT(ISNUMBER(D448)),D448&lt;C448,F448="",I448="",J448=""),"要確認：会社・期間・所在・根拠",IF(AND(B448&lt;&gt;"",COUNTIF(Tugs[曳船名],B448)&lt;&gt;1),"要確認：曳船未登録・重複",IF(J448="未確認","要確認：未確認を含む","確認済"))))</f>
        <v/>
      </c>
    </row>
    <row r="449" spans="1:12" ht="24.95" customHeight="1" x14ac:dyDescent="0.2">
      <c r="A449" s="7"/>
      <c r="B449" s="7"/>
      <c r="C449" s="20"/>
      <c r="D449" s="20"/>
      <c r="E449" s="7"/>
      <c r="F449" s="7"/>
      <c r="G449" s="7"/>
      <c r="H449" s="7"/>
      <c r="I449" s="7"/>
      <c r="J449" s="7"/>
      <c r="K449" s="7"/>
      <c r="L449" s="10" t="str">
        <f>IF(A449="","",IF(OR(COUNTIF(Companies[会社名],A449)&lt;&gt;1,NOT(ISNUMBER(C449)),NOT(ISNUMBER(D449)),D449&lt;C449,F449="",I449="",J449=""),"要確認：会社・期間・所在・根拠",IF(AND(B449&lt;&gt;"",COUNTIF(Tugs[曳船名],B449)&lt;&gt;1),"要確認：曳船未登録・重複",IF(J449="未確認","要確認：未確認を含む","確認済"))))</f>
        <v/>
      </c>
    </row>
    <row r="450" spans="1:12" ht="24.95" customHeight="1" x14ac:dyDescent="0.2">
      <c r="A450" s="7"/>
      <c r="B450" s="7"/>
      <c r="C450" s="20"/>
      <c r="D450" s="20"/>
      <c r="E450" s="7"/>
      <c r="F450" s="7"/>
      <c r="G450" s="7"/>
      <c r="H450" s="7"/>
      <c r="I450" s="7"/>
      <c r="J450" s="7"/>
      <c r="K450" s="7"/>
      <c r="L450" s="10" t="str">
        <f>IF(A450="","",IF(OR(COUNTIF(Companies[会社名],A450)&lt;&gt;1,NOT(ISNUMBER(C450)),NOT(ISNUMBER(D450)),D450&lt;C450,F450="",I450="",J450=""),"要確認：会社・期間・所在・根拠",IF(AND(B450&lt;&gt;"",COUNTIF(Tugs[曳船名],B450)&lt;&gt;1),"要確認：曳船未登録・重複",IF(J450="未確認","要確認：未確認を含む","確認済"))))</f>
        <v/>
      </c>
    </row>
    <row r="451" spans="1:12" ht="24.95" customHeight="1" x14ac:dyDescent="0.2">
      <c r="A451" s="7"/>
      <c r="B451" s="7"/>
      <c r="C451" s="20"/>
      <c r="D451" s="20"/>
      <c r="E451" s="7"/>
      <c r="F451" s="7"/>
      <c r="G451" s="7"/>
      <c r="H451" s="7"/>
      <c r="I451" s="7"/>
      <c r="J451" s="7"/>
      <c r="K451" s="7"/>
      <c r="L451" s="10" t="str">
        <f>IF(A451="","",IF(OR(COUNTIF(Companies[会社名],A451)&lt;&gt;1,NOT(ISNUMBER(C451)),NOT(ISNUMBER(D451)),D451&lt;C451,F451="",I451="",J451=""),"要確認：会社・期間・所在・根拠",IF(AND(B451&lt;&gt;"",COUNTIF(Tugs[曳船名],B451)&lt;&gt;1),"要確認：曳船未登録・重複",IF(J451="未確認","要確認：未確認を含む","確認済"))))</f>
        <v/>
      </c>
    </row>
    <row r="452" spans="1:12" ht="24.95" customHeight="1" x14ac:dyDescent="0.2">
      <c r="A452" s="7"/>
      <c r="B452" s="7"/>
      <c r="C452" s="20"/>
      <c r="D452" s="20"/>
      <c r="E452" s="7"/>
      <c r="F452" s="7"/>
      <c r="G452" s="7"/>
      <c r="H452" s="7"/>
      <c r="I452" s="7"/>
      <c r="J452" s="7"/>
      <c r="K452" s="7"/>
      <c r="L452" s="10" t="str">
        <f>IF(A452="","",IF(OR(COUNTIF(Companies[会社名],A452)&lt;&gt;1,NOT(ISNUMBER(C452)),NOT(ISNUMBER(D452)),D452&lt;C452,F452="",I452="",J452=""),"要確認：会社・期間・所在・根拠",IF(AND(B452&lt;&gt;"",COUNTIF(Tugs[曳船名],B452)&lt;&gt;1),"要確認：曳船未登録・重複",IF(J452="未確認","要確認：未確認を含む","確認済"))))</f>
        <v/>
      </c>
    </row>
    <row r="453" spans="1:12" ht="24.95" customHeight="1" x14ac:dyDescent="0.2">
      <c r="A453" s="7"/>
      <c r="B453" s="7"/>
      <c r="C453" s="20"/>
      <c r="D453" s="20"/>
      <c r="E453" s="7"/>
      <c r="F453" s="7"/>
      <c r="G453" s="7"/>
      <c r="H453" s="7"/>
      <c r="I453" s="7"/>
      <c r="J453" s="7"/>
      <c r="K453" s="7"/>
      <c r="L453" s="10" t="str">
        <f>IF(A453="","",IF(OR(COUNTIF(Companies[会社名],A453)&lt;&gt;1,NOT(ISNUMBER(C453)),NOT(ISNUMBER(D453)),D453&lt;C453,F453="",I453="",J453=""),"要確認：会社・期間・所在・根拠",IF(AND(B453&lt;&gt;"",COUNTIF(Tugs[曳船名],B453)&lt;&gt;1),"要確認：曳船未登録・重複",IF(J453="未確認","要確認：未確認を含む","確認済"))))</f>
        <v/>
      </c>
    </row>
    <row r="454" spans="1:12" ht="24.95" customHeight="1" x14ac:dyDescent="0.2">
      <c r="A454" s="7"/>
      <c r="B454" s="7"/>
      <c r="C454" s="20"/>
      <c r="D454" s="20"/>
      <c r="E454" s="7"/>
      <c r="F454" s="7"/>
      <c r="G454" s="7"/>
      <c r="H454" s="7"/>
      <c r="I454" s="7"/>
      <c r="J454" s="7"/>
      <c r="K454" s="7"/>
      <c r="L454" s="10" t="str">
        <f>IF(A454="","",IF(OR(COUNTIF(Companies[会社名],A454)&lt;&gt;1,NOT(ISNUMBER(C454)),NOT(ISNUMBER(D454)),D454&lt;C454,F454="",I454="",J454=""),"要確認：会社・期間・所在・根拠",IF(AND(B454&lt;&gt;"",COUNTIF(Tugs[曳船名],B454)&lt;&gt;1),"要確認：曳船未登録・重複",IF(J454="未確認","要確認：未確認を含む","確認済"))))</f>
        <v/>
      </c>
    </row>
    <row r="455" spans="1:12" ht="24.95" customHeight="1" x14ac:dyDescent="0.2">
      <c r="A455" s="7"/>
      <c r="B455" s="7"/>
      <c r="C455" s="20"/>
      <c r="D455" s="20"/>
      <c r="E455" s="7"/>
      <c r="F455" s="7"/>
      <c r="G455" s="7"/>
      <c r="H455" s="7"/>
      <c r="I455" s="7"/>
      <c r="J455" s="7"/>
      <c r="K455" s="7"/>
      <c r="L455" s="10" t="str">
        <f>IF(A455="","",IF(OR(COUNTIF(Companies[会社名],A455)&lt;&gt;1,NOT(ISNUMBER(C455)),NOT(ISNUMBER(D455)),D455&lt;C455,F455="",I455="",J455=""),"要確認：会社・期間・所在・根拠",IF(AND(B455&lt;&gt;"",COUNTIF(Tugs[曳船名],B455)&lt;&gt;1),"要確認：曳船未登録・重複",IF(J455="未確認","要確認：未確認を含む","確認済"))))</f>
        <v/>
      </c>
    </row>
    <row r="456" spans="1:12" ht="24.95" customHeight="1" x14ac:dyDescent="0.2">
      <c r="A456" s="7"/>
      <c r="B456" s="7"/>
      <c r="C456" s="20"/>
      <c r="D456" s="20"/>
      <c r="E456" s="7"/>
      <c r="F456" s="7"/>
      <c r="G456" s="7"/>
      <c r="H456" s="7"/>
      <c r="I456" s="7"/>
      <c r="J456" s="7"/>
      <c r="K456" s="7"/>
      <c r="L456" s="10" t="str">
        <f>IF(A456="","",IF(OR(COUNTIF(Companies[会社名],A456)&lt;&gt;1,NOT(ISNUMBER(C456)),NOT(ISNUMBER(D456)),D456&lt;C456,F456="",I456="",J456=""),"要確認：会社・期間・所在・根拠",IF(AND(B456&lt;&gt;"",COUNTIF(Tugs[曳船名],B456)&lt;&gt;1),"要確認：曳船未登録・重複",IF(J456="未確認","要確認：未確認を含む","確認済"))))</f>
        <v/>
      </c>
    </row>
    <row r="457" spans="1:12" ht="24.95" customHeight="1" x14ac:dyDescent="0.2">
      <c r="A457" s="7"/>
      <c r="B457" s="7"/>
      <c r="C457" s="20"/>
      <c r="D457" s="20"/>
      <c r="E457" s="7"/>
      <c r="F457" s="7"/>
      <c r="G457" s="7"/>
      <c r="H457" s="7"/>
      <c r="I457" s="7"/>
      <c r="J457" s="7"/>
      <c r="K457" s="7"/>
      <c r="L457" s="10" t="str">
        <f>IF(A457="","",IF(OR(COUNTIF(Companies[会社名],A457)&lt;&gt;1,NOT(ISNUMBER(C457)),NOT(ISNUMBER(D457)),D457&lt;C457,F457="",I457="",J457=""),"要確認：会社・期間・所在・根拠",IF(AND(B457&lt;&gt;"",COUNTIF(Tugs[曳船名],B457)&lt;&gt;1),"要確認：曳船未登録・重複",IF(J457="未確認","要確認：未確認を含む","確認済"))))</f>
        <v/>
      </c>
    </row>
    <row r="458" spans="1:12" ht="24.95" customHeight="1" x14ac:dyDescent="0.2">
      <c r="A458" s="7"/>
      <c r="B458" s="7"/>
      <c r="C458" s="20"/>
      <c r="D458" s="20"/>
      <c r="E458" s="7"/>
      <c r="F458" s="7"/>
      <c r="G458" s="7"/>
      <c r="H458" s="7"/>
      <c r="I458" s="7"/>
      <c r="J458" s="7"/>
      <c r="K458" s="7"/>
      <c r="L458" s="10" t="str">
        <f>IF(A458="","",IF(OR(COUNTIF(Companies[会社名],A458)&lt;&gt;1,NOT(ISNUMBER(C458)),NOT(ISNUMBER(D458)),D458&lt;C458,F458="",I458="",J458=""),"要確認：会社・期間・所在・根拠",IF(AND(B458&lt;&gt;"",COUNTIF(Tugs[曳船名],B458)&lt;&gt;1),"要確認：曳船未登録・重複",IF(J458="未確認","要確認：未確認を含む","確認済"))))</f>
        <v/>
      </c>
    </row>
    <row r="459" spans="1:12" ht="24.95" customHeight="1" x14ac:dyDescent="0.2">
      <c r="A459" s="7"/>
      <c r="B459" s="7"/>
      <c r="C459" s="20"/>
      <c r="D459" s="20"/>
      <c r="E459" s="7"/>
      <c r="F459" s="7"/>
      <c r="G459" s="7"/>
      <c r="H459" s="7"/>
      <c r="I459" s="7"/>
      <c r="J459" s="7"/>
      <c r="K459" s="7"/>
      <c r="L459" s="10" t="str">
        <f>IF(A459="","",IF(OR(COUNTIF(Companies[会社名],A459)&lt;&gt;1,NOT(ISNUMBER(C459)),NOT(ISNUMBER(D459)),D459&lt;C459,F459="",I459="",J459=""),"要確認：会社・期間・所在・根拠",IF(AND(B459&lt;&gt;"",COUNTIF(Tugs[曳船名],B459)&lt;&gt;1),"要確認：曳船未登録・重複",IF(J459="未確認","要確認：未確認を含む","確認済"))))</f>
        <v/>
      </c>
    </row>
    <row r="460" spans="1:12" ht="24.95" customHeight="1" x14ac:dyDescent="0.2">
      <c r="A460" s="7"/>
      <c r="B460" s="7"/>
      <c r="C460" s="20"/>
      <c r="D460" s="20"/>
      <c r="E460" s="7"/>
      <c r="F460" s="7"/>
      <c r="G460" s="7"/>
      <c r="H460" s="7"/>
      <c r="I460" s="7"/>
      <c r="J460" s="7"/>
      <c r="K460" s="7"/>
      <c r="L460" s="10" t="str">
        <f>IF(A460="","",IF(OR(COUNTIF(Companies[会社名],A460)&lt;&gt;1,NOT(ISNUMBER(C460)),NOT(ISNUMBER(D460)),D460&lt;C460,F460="",I460="",J460=""),"要確認：会社・期間・所在・根拠",IF(AND(B460&lt;&gt;"",COUNTIF(Tugs[曳船名],B460)&lt;&gt;1),"要確認：曳船未登録・重複",IF(J460="未確認","要確認：未確認を含む","確認済"))))</f>
        <v/>
      </c>
    </row>
    <row r="461" spans="1:12" ht="24.95" customHeight="1" x14ac:dyDescent="0.2">
      <c r="A461" s="7"/>
      <c r="B461" s="7"/>
      <c r="C461" s="20"/>
      <c r="D461" s="20"/>
      <c r="E461" s="7"/>
      <c r="F461" s="7"/>
      <c r="G461" s="7"/>
      <c r="H461" s="7"/>
      <c r="I461" s="7"/>
      <c r="J461" s="7"/>
      <c r="K461" s="7"/>
      <c r="L461" s="10" t="str">
        <f>IF(A461="","",IF(OR(COUNTIF(Companies[会社名],A461)&lt;&gt;1,NOT(ISNUMBER(C461)),NOT(ISNUMBER(D461)),D461&lt;C461,F461="",I461="",J461=""),"要確認：会社・期間・所在・根拠",IF(AND(B461&lt;&gt;"",COUNTIF(Tugs[曳船名],B461)&lt;&gt;1),"要確認：曳船未登録・重複",IF(J461="未確認","要確認：未確認を含む","確認済"))))</f>
        <v/>
      </c>
    </row>
    <row r="462" spans="1:12" ht="24.95" customHeight="1" x14ac:dyDescent="0.2">
      <c r="A462" s="7"/>
      <c r="B462" s="7"/>
      <c r="C462" s="20"/>
      <c r="D462" s="20"/>
      <c r="E462" s="7"/>
      <c r="F462" s="7"/>
      <c r="G462" s="7"/>
      <c r="H462" s="7"/>
      <c r="I462" s="7"/>
      <c r="J462" s="7"/>
      <c r="K462" s="7"/>
      <c r="L462" s="10" t="str">
        <f>IF(A462="","",IF(OR(COUNTIF(Companies[会社名],A462)&lt;&gt;1,NOT(ISNUMBER(C462)),NOT(ISNUMBER(D462)),D462&lt;C462,F462="",I462="",J462=""),"要確認：会社・期間・所在・根拠",IF(AND(B462&lt;&gt;"",COUNTIF(Tugs[曳船名],B462)&lt;&gt;1),"要確認：曳船未登録・重複",IF(J462="未確認","要確認：未確認を含む","確認済"))))</f>
        <v/>
      </c>
    </row>
    <row r="463" spans="1:12" ht="24.95" customHeight="1" x14ac:dyDescent="0.2">
      <c r="A463" s="7"/>
      <c r="B463" s="7"/>
      <c r="C463" s="20"/>
      <c r="D463" s="20"/>
      <c r="E463" s="7"/>
      <c r="F463" s="7"/>
      <c r="G463" s="7"/>
      <c r="H463" s="7"/>
      <c r="I463" s="7"/>
      <c r="J463" s="7"/>
      <c r="K463" s="7"/>
      <c r="L463" s="10" t="str">
        <f>IF(A463="","",IF(OR(COUNTIF(Companies[会社名],A463)&lt;&gt;1,NOT(ISNUMBER(C463)),NOT(ISNUMBER(D463)),D463&lt;C463,F463="",I463="",J463=""),"要確認：会社・期間・所在・根拠",IF(AND(B463&lt;&gt;"",COUNTIF(Tugs[曳船名],B463)&lt;&gt;1),"要確認：曳船未登録・重複",IF(J463="未確認","要確認：未確認を含む","確認済"))))</f>
        <v/>
      </c>
    </row>
    <row r="464" spans="1:12" ht="24.95" customHeight="1" x14ac:dyDescent="0.2">
      <c r="A464" s="7"/>
      <c r="B464" s="7"/>
      <c r="C464" s="20"/>
      <c r="D464" s="20"/>
      <c r="E464" s="7"/>
      <c r="F464" s="7"/>
      <c r="G464" s="7"/>
      <c r="H464" s="7"/>
      <c r="I464" s="7"/>
      <c r="J464" s="7"/>
      <c r="K464" s="7"/>
      <c r="L464" s="10" t="str">
        <f>IF(A464="","",IF(OR(COUNTIF(Companies[会社名],A464)&lt;&gt;1,NOT(ISNUMBER(C464)),NOT(ISNUMBER(D464)),D464&lt;C464,F464="",I464="",J464=""),"要確認：会社・期間・所在・根拠",IF(AND(B464&lt;&gt;"",COUNTIF(Tugs[曳船名],B464)&lt;&gt;1),"要確認：曳船未登録・重複",IF(J464="未確認","要確認：未確認を含む","確認済"))))</f>
        <v/>
      </c>
    </row>
    <row r="465" spans="1:12" ht="24.95" customHeight="1" x14ac:dyDescent="0.2">
      <c r="A465" s="7"/>
      <c r="B465" s="7"/>
      <c r="C465" s="20"/>
      <c r="D465" s="20"/>
      <c r="E465" s="7"/>
      <c r="F465" s="7"/>
      <c r="G465" s="7"/>
      <c r="H465" s="7"/>
      <c r="I465" s="7"/>
      <c r="J465" s="7"/>
      <c r="K465" s="7"/>
      <c r="L465" s="10" t="str">
        <f>IF(A465="","",IF(OR(COUNTIF(Companies[会社名],A465)&lt;&gt;1,NOT(ISNUMBER(C465)),NOT(ISNUMBER(D465)),D465&lt;C465,F465="",I465="",J465=""),"要確認：会社・期間・所在・根拠",IF(AND(B465&lt;&gt;"",COUNTIF(Tugs[曳船名],B465)&lt;&gt;1),"要確認：曳船未登録・重複",IF(J465="未確認","要確認：未確認を含む","確認済"))))</f>
        <v/>
      </c>
    </row>
    <row r="466" spans="1:12" ht="24.95" customHeight="1" x14ac:dyDescent="0.2">
      <c r="A466" s="7"/>
      <c r="B466" s="7"/>
      <c r="C466" s="20"/>
      <c r="D466" s="20"/>
      <c r="E466" s="7"/>
      <c r="F466" s="7"/>
      <c r="G466" s="7"/>
      <c r="H466" s="7"/>
      <c r="I466" s="7"/>
      <c r="J466" s="7"/>
      <c r="K466" s="7"/>
      <c r="L466" s="10" t="str">
        <f>IF(A466="","",IF(OR(COUNTIF(Companies[会社名],A466)&lt;&gt;1,NOT(ISNUMBER(C466)),NOT(ISNUMBER(D466)),D466&lt;C466,F466="",I466="",J466=""),"要確認：会社・期間・所在・根拠",IF(AND(B466&lt;&gt;"",COUNTIF(Tugs[曳船名],B466)&lt;&gt;1),"要確認：曳船未登録・重複",IF(J466="未確認","要確認：未確認を含む","確認済"))))</f>
        <v/>
      </c>
    </row>
    <row r="467" spans="1:12" ht="24.95" customHeight="1" x14ac:dyDescent="0.2">
      <c r="A467" s="7"/>
      <c r="B467" s="7"/>
      <c r="C467" s="20"/>
      <c r="D467" s="20"/>
      <c r="E467" s="7"/>
      <c r="F467" s="7"/>
      <c r="G467" s="7"/>
      <c r="H467" s="7"/>
      <c r="I467" s="7"/>
      <c r="J467" s="7"/>
      <c r="K467" s="7"/>
      <c r="L467" s="10" t="str">
        <f>IF(A467="","",IF(OR(COUNTIF(Companies[会社名],A467)&lt;&gt;1,NOT(ISNUMBER(C467)),NOT(ISNUMBER(D467)),D467&lt;C467,F467="",I467="",J467=""),"要確認：会社・期間・所在・根拠",IF(AND(B467&lt;&gt;"",COUNTIF(Tugs[曳船名],B467)&lt;&gt;1),"要確認：曳船未登録・重複",IF(J467="未確認","要確認：未確認を含む","確認済"))))</f>
        <v/>
      </c>
    </row>
    <row r="468" spans="1:12" ht="24.95" customHeight="1" x14ac:dyDescent="0.2">
      <c r="A468" s="7"/>
      <c r="B468" s="7"/>
      <c r="C468" s="20"/>
      <c r="D468" s="20"/>
      <c r="E468" s="7"/>
      <c r="F468" s="7"/>
      <c r="G468" s="7"/>
      <c r="H468" s="7"/>
      <c r="I468" s="7"/>
      <c r="J468" s="7"/>
      <c r="K468" s="7"/>
      <c r="L468" s="10" t="str">
        <f>IF(A468="","",IF(OR(COUNTIF(Companies[会社名],A468)&lt;&gt;1,NOT(ISNUMBER(C468)),NOT(ISNUMBER(D468)),D468&lt;C468,F468="",I468="",J468=""),"要確認：会社・期間・所在・根拠",IF(AND(B468&lt;&gt;"",COUNTIF(Tugs[曳船名],B468)&lt;&gt;1),"要確認：曳船未登録・重複",IF(J468="未確認","要確認：未確認を含む","確認済"))))</f>
        <v/>
      </c>
    </row>
    <row r="469" spans="1:12" ht="24.95" customHeight="1" x14ac:dyDescent="0.2">
      <c r="A469" s="7"/>
      <c r="B469" s="7"/>
      <c r="C469" s="20"/>
      <c r="D469" s="20"/>
      <c r="E469" s="7"/>
      <c r="F469" s="7"/>
      <c r="G469" s="7"/>
      <c r="H469" s="7"/>
      <c r="I469" s="7"/>
      <c r="J469" s="7"/>
      <c r="K469" s="7"/>
      <c r="L469" s="10" t="str">
        <f>IF(A469="","",IF(OR(COUNTIF(Companies[会社名],A469)&lt;&gt;1,NOT(ISNUMBER(C469)),NOT(ISNUMBER(D469)),D469&lt;C469,F469="",I469="",J469=""),"要確認：会社・期間・所在・根拠",IF(AND(B469&lt;&gt;"",COUNTIF(Tugs[曳船名],B469)&lt;&gt;1),"要確認：曳船未登録・重複",IF(J469="未確認","要確認：未確認を含む","確認済"))))</f>
        <v/>
      </c>
    </row>
    <row r="470" spans="1:12" ht="24.95" customHeight="1" x14ac:dyDescent="0.2">
      <c r="A470" s="7"/>
      <c r="B470" s="7"/>
      <c r="C470" s="20"/>
      <c r="D470" s="20"/>
      <c r="E470" s="7"/>
      <c r="F470" s="7"/>
      <c r="G470" s="7"/>
      <c r="H470" s="7"/>
      <c r="I470" s="7"/>
      <c r="J470" s="7"/>
      <c r="K470" s="7"/>
      <c r="L470" s="10" t="str">
        <f>IF(A470="","",IF(OR(COUNTIF(Companies[会社名],A470)&lt;&gt;1,NOT(ISNUMBER(C470)),NOT(ISNUMBER(D470)),D470&lt;C470,F470="",I470="",J470=""),"要確認：会社・期間・所在・根拠",IF(AND(B470&lt;&gt;"",COUNTIF(Tugs[曳船名],B470)&lt;&gt;1),"要確認：曳船未登録・重複",IF(J470="未確認","要確認：未確認を含む","確認済"))))</f>
        <v/>
      </c>
    </row>
    <row r="471" spans="1:12" ht="24.95" customHeight="1" x14ac:dyDescent="0.2">
      <c r="A471" s="7"/>
      <c r="B471" s="7"/>
      <c r="C471" s="20"/>
      <c r="D471" s="20"/>
      <c r="E471" s="7"/>
      <c r="F471" s="7"/>
      <c r="G471" s="7"/>
      <c r="H471" s="7"/>
      <c r="I471" s="7"/>
      <c r="J471" s="7"/>
      <c r="K471" s="7"/>
      <c r="L471" s="10" t="str">
        <f>IF(A471="","",IF(OR(COUNTIF(Companies[会社名],A471)&lt;&gt;1,NOT(ISNUMBER(C471)),NOT(ISNUMBER(D471)),D471&lt;C471,F471="",I471="",J471=""),"要確認：会社・期間・所在・根拠",IF(AND(B471&lt;&gt;"",COUNTIF(Tugs[曳船名],B471)&lt;&gt;1),"要確認：曳船未登録・重複",IF(J471="未確認","要確認：未確認を含む","確認済"))))</f>
        <v/>
      </c>
    </row>
    <row r="472" spans="1:12" ht="24.95" customHeight="1" x14ac:dyDescent="0.2">
      <c r="A472" s="7"/>
      <c r="B472" s="7"/>
      <c r="C472" s="20"/>
      <c r="D472" s="20"/>
      <c r="E472" s="7"/>
      <c r="F472" s="7"/>
      <c r="G472" s="7"/>
      <c r="H472" s="7"/>
      <c r="I472" s="7"/>
      <c r="J472" s="7"/>
      <c r="K472" s="7"/>
      <c r="L472" s="10" t="str">
        <f>IF(A472="","",IF(OR(COUNTIF(Companies[会社名],A472)&lt;&gt;1,NOT(ISNUMBER(C472)),NOT(ISNUMBER(D472)),D472&lt;C472,F472="",I472="",J472=""),"要確認：会社・期間・所在・根拠",IF(AND(B472&lt;&gt;"",COUNTIF(Tugs[曳船名],B472)&lt;&gt;1),"要確認：曳船未登録・重複",IF(J472="未確認","要確認：未確認を含む","確認済"))))</f>
        <v/>
      </c>
    </row>
    <row r="473" spans="1:12" ht="24.95" customHeight="1" x14ac:dyDescent="0.2">
      <c r="A473" s="7"/>
      <c r="B473" s="7"/>
      <c r="C473" s="20"/>
      <c r="D473" s="20"/>
      <c r="E473" s="7"/>
      <c r="F473" s="7"/>
      <c r="G473" s="7"/>
      <c r="H473" s="7"/>
      <c r="I473" s="7"/>
      <c r="J473" s="7"/>
      <c r="K473" s="7"/>
      <c r="L473" s="10" t="str">
        <f>IF(A473="","",IF(OR(COUNTIF(Companies[会社名],A473)&lt;&gt;1,NOT(ISNUMBER(C473)),NOT(ISNUMBER(D473)),D473&lt;C473,F473="",I473="",J473=""),"要確認：会社・期間・所在・根拠",IF(AND(B473&lt;&gt;"",COUNTIF(Tugs[曳船名],B473)&lt;&gt;1),"要確認：曳船未登録・重複",IF(J473="未確認","要確認：未確認を含む","確認済"))))</f>
        <v/>
      </c>
    </row>
    <row r="474" spans="1:12" ht="24.95" customHeight="1" x14ac:dyDescent="0.2">
      <c r="A474" s="7"/>
      <c r="B474" s="7"/>
      <c r="C474" s="20"/>
      <c r="D474" s="20"/>
      <c r="E474" s="7"/>
      <c r="F474" s="7"/>
      <c r="G474" s="7"/>
      <c r="H474" s="7"/>
      <c r="I474" s="7"/>
      <c r="J474" s="7"/>
      <c r="K474" s="7"/>
      <c r="L474" s="10" t="str">
        <f>IF(A474="","",IF(OR(COUNTIF(Companies[会社名],A474)&lt;&gt;1,NOT(ISNUMBER(C474)),NOT(ISNUMBER(D474)),D474&lt;C474,F474="",I474="",J474=""),"要確認：会社・期間・所在・根拠",IF(AND(B474&lt;&gt;"",COUNTIF(Tugs[曳船名],B474)&lt;&gt;1),"要確認：曳船未登録・重複",IF(J474="未確認","要確認：未確認を含む","確認済"))))</f>
        <v/>
      </c>
    </row>
    <row r="475" spans="1:12" ht="24.95" customHeight="1" x14ac:dyDescent="0.2">
      <c r="A475" s="7"/>
      <c r="B475" s="7"/>
      <c r="C475" s="20"/>
      <c r="D475" s="20"/>
      <c r="E475" s="7"/>
      <c r="F475" s="7"/>
      <c r="G475" s="7"/>
      <c r="H475" s="7"/>
      <c r="I475" s="7"/>
      <c r="J475" s="7"/>
      <c r="K475" s="7"/>
      <c r="L475" s="10" t="str">
        <f>IF(A475="","",IF(OR(COUNTIF(Companies[会社名],A475)&lt;&gt;1,NOT(ISNUMBER(C475)),NOT(ISNUMBER(D475)),D475&lt;C475,F475="",I475="",J475=""),"要確認：会社・期間・所在・根拠",IF(AND(B475&lt;&gt;"",COUNTIF(Tugs[曳船名],B475)&lt;&gt;1),"要確認：曳船未登録・重複",IF(J475="未確認","要確認：未確認を含む","確認済"))))</f>
        <v/>
      </c>
    </row>
    <row r="476" spans="1:12" ht="24.95" customHeight="1" x14ac:dyDescent="0.2">
      <c r="A476" s="7"/>
      <c r="B476" s="7"/>
      <c r="C476" s="20"/>
      <c r="D476" s="20"/>
      <c r="E476" s="7"/>
      <c r="F476" s="7"/>
      <c r="G476" s="7"/>
      <c r="H476" s="7"/>
      <c r="I476" s="7"/>
      <c r="J476" s="7"/>
      <c r="K476" s="7"/>
      <c r="L476" s="10" t="str">
        <f>IF(A476="","",IF(OR(COUNTIF(Companies[会社名],A476)&lt;&gt;1,NOT(ISNUMBER(C476)),NOT(ISNUMBER(D476)),D476&lt;C476,F476="",I476="",J476=""),"要確認：会社・期間・所在・根拠",IF(AND(B476&lt;&gt;"",COUNTIF(Tugs[曳船名],B476)&lt;&gt;1),"要確認：曳船未登録・重複",IF(J476="未確認","要確認：未確認を含む","確認済"))))</f>
        <v/>
      </c>
    </row>
    <row r="477" spans="1:12" ht="24.95" customHeight="1" x14ac:dyDescent="0.2">
      <c r="A477" s="7"/>
      <c r="B477" s="7"/>
      <c r="C477" s="20"/>
      <c r="D477" s="20"/>
      <c r="E477" s="7"/>
      <c r="F477" s="7"/>
      <c r="G477" s="7"/>
      <c r="H477" s="7"/>
      <c r="I477" s="7"/>
      <c r="J477" s="7"/>
      <c r="K477" s="7"/>
      <c r="L477" s="10" t="str">
        <f>IF(A477="","",IF(OR(COUNTIF(Companies[会社名],A477)&lt;&gt;1,NOT(ISNUMBER(C477)),NOT(ISNUMBER(D477)),D477&lt;C477,F477="",I477="",J477=""),"要確認：会社・期間・所在・根拠",IF(AND(B477&lt;&gt;"",COUNTIF(Tugs[曳船名],B477)&lt;&gt;1),"要確認：曳船未登録・重複",IF(J477="未確認","要確認：未確認を含む","確認済"))))</f>
        <v/>
      </c>
    </row>
    <row r="478" spans="1:12" ht="24.95" customHeight="1" x14ac:dyDescent="0.2">
      <c r="A478" s="7"/>
      <c r="B478" s="7"/>
      <c r="C478" s="20"/>
      <c r="D478" s="20"/>
      <c r="E478" s="7"/>
      <c r="F478" s="7"/>
      <c r="G478" s="7"/>
      <c r="H478" s="7"/>
      <c r="I478" s="7"/>
      <c r="J478" s="7"/>
      <c r="K478" s="7"/>
      <c r="L478" s="10" t="str">
        <f>IF(A478="","",IF(OR(COUNTIF(Companies[会社名],A478)&lt;&gt;1,NOT(ISNUMBER(C478)),NOT(ISNUMBER(D478)),D478&lt;C478,F478="",I478="",J478=""),"要確認：会社・期間・所在・根拠",IF(AND(B478&lt;&gt;"",COUNTIF(Tugs[曳船名],B478)&lt;&gt;1),"要確認：曳船未登録・重複",IF(J478="未確認","要確認：未確認を含む","確認済"))))</f>
        <v/>
      </c>
    </row>
    <row r="479" spans="1:12" ht="24.95" customHeight="1" x14ac:dyDescent="0.2">
      <c r="A479" s="7"/>
      <c r="B479" s="7"/>
      <c r="C479" s="20"/>
      <c r="D479" s="20"/>
      <c r="E479" s="7"/>
      <c r="F479" s="7"/>
      <c r="G479" s="7"/>
      <c r="H479" s="7"/>
      <c r="I479" s="7"/>
      <c r="J479" s="7"/>
      <c r="K479" s="7"/>
      <c r="L479" s="10" t="str">
        <f>IF(A479="","",IF(OR(COUNTIF(Companies[会社名],A479)&lt;&gt;1,NOT(ISNUMBER(C479)),NOT(ISNUMBER(D479)),D479&lt;C479,F479="",I479="",J479=""),"要確認：会社・期間・所在・根拠",IF(AND(B479&lt;&gt;"",COUNTIF(Tugs[曳船名],B479)&lt;&gt;1),"要確認：曳船未登録・重複",IF(J479="未確認","要確認：未確認を含む","確認済"))))</f>
        <v/>
      </c>
    </row>
    <row r="480" spans="1:12" ht="24.95" customHeight="1" x14ac:dyDescent="0.2">
      <c r="A480" s="7"/>
      <c r="B480" s="7"/>
      <c r="C480" s="20"/>
      <c r="D480" s="20"/>
      <c r="E480" s="7"/>
      <c r="F480" s="7"/>
      <c r="G480" s="7"/>
      <c r="H480" s="7"/>
      <c r="I480" s="7"/>
      <c r="J480" s="7"/>
      <c r="K480" s="7"/>
      <c r="L480" s="10" t="str">
        <f>IF(A480="","",IF(OR(COUNTIF(Companies[会社名],A480)&lt;&gt;1,NOT(ISNUMBER(C480)),NOT(ISNUMBER(D480)),D480&lt;C480,F480="",I480="",J480=""),"要確認：会社・期間・所在・根拠",IF(AND(B480&lt;&gt;"",COUNTIF(Tugs[曳船名],B480)&lt;&gt;1),"要確認：曳船未登録・重複",IF(J480="未確認","要確認：未確認を含む","確認済"))))</f>
        <v/>
      </c>
    </row>
    <row r="481" spans="1:12" ht="24.95" customHeight="1" x14ac:dyDescent="0.2">
      <c r="A481" s="7"/>
      <c r="B481" s="7"/>
      <c r="C481" s="20"/>
      <c r="D481" s="20"/>
      <c r="E481" s="7"/>
      <c r="F481" s="7"/>
      <c r="G481" s="7"/>
      <c r="H481" s="7"/>
      <c r="I481" s="7"/>
      <c r="J481" s="7"/>
      <c r="K481" s="7"/>
      <c r="L481" s="10" t="str">
        <f>IF(A481="","",IF(OR(COUNTIF(Companies[会社名],A481)&lt;&gt;1,NOT(ISNUMBER(C481)),NOT(ISNUMBER(D481)),D481&lt;C481,F481="",I481="",J481=""),"要確認：会社・期間・所在・根拠",IF(AND(B481&lt;&gt;"",COUNTIF(Tugs[曳船名],B481)&lt;&gt;1),"要確認：曳船未登録・重複",IF(J481="未確認","要確認：未確認を含む","確認済"))))</f>
        <v/>
      </c>
    </row>
    <row r="482" spans="1:12" ht="24.95" customHeight="1" x14ac:dyDescent="0.2">
      <c r="A482" s="7"/>
      <c r="B482" s="7"/>
      <c r="C482" s="20"/>
      <c r="D482" s="20"/>
      <c r="E482" s="7"/>
      <c r="F482" s="7"/>
      <c r="G482" s="7"/>
      <c r="H482" s="7"/>
      <c r="I482" s="7"/>
      <c r="J482" s="7"/>
      <c r="K482" s="7"/>
      <c r="L482" s="10" t="str">
        <f>IF(A482="","",IF(OR(COUNTIF(Companies[会社名],A482)&lt;&gt;1,NOT(ISNUMBER(C482)),NOT(ISNUMBER(D482)),D482&lt;C482,F482="",I482="",J482=""),"要確認：会社・期間・所在・根拠",IF(AND(B482&lt;&gt;"",COUNTIF(Tugs[曳船名],B482)&lt;&gt;1),"要確認：曳船未登録・重複",IF(J482="未確認","要確認：未確認を含む","確認済"))))</f>
        <v/>
      </c>
    </row>
    <row r="483" spans="1:12" ht="24.95" customHeight="1" x14ac:dyDescent="0.2">
      <c r="A483" s="7"/>
      <c r="B483" s="7"/>
      <c r="C483" s="20"/>
      <c r="D483" s="20"/>
      <c r="E483" s="7"/>
      <c r="F483" s="7"/>
      <c r="G483" s="7"/>
      <c r="H483" s="7"/>
      <c r="I483" s="7"/>
      <c r="J483" s="7"/>
      <c r="K483" s="7"/>
      <c r="L483" s="10" t="str">
        <f>IF(A483="","",IF(OR(COUNTIF(Companies[会社名],A483)&lt;&gt;1,NOT(ISNUMBER(C483)),NOT(ISNUMBER(D483)),D483&lt;C483,F483="",I483="",J483=""),"要確認：会社・期間・所在・根拠",IF(AND(B483&lt;&gt;"",COUNTIF(Tugs[曳船名],B483)&lt;&gt;1),"要確認：曳船未登録・重複",IF(J483="未確認","要確認：未確認を含む","確認済"))))</f>
        <v/>
      </c>
    </row>
    <row r="484" spans="1:12" ht="24.95" customHeight="1" x14ac:dyDescent="0.2">
      <c r="A484" s="7"/>
      <c r="B484" s="7"/>
      <c r="C484" s="20"/>
      <c r="D484" s="20"/>
      <c r="E484" s="7"/>
      <c r="F484" s="7"/>
      <c r="G484" s="7"/>
      <c r="H484" s="7"/>
      <c r="I484" s="7"/>
      <c r="J484" s="7"/>
      <c r="K484" s="7"/>
      <c r="L484" s="10" t="str">
        <f>IF(A484="","",IF(OR(COUNTIF(Companies[会社名],A484)&lt;&gt;1,NOT(ISNUMBER(C484)),NOT(ISNUMBER(D484)),D484&lt;C484,F484="",I484="",J484=""),"要確認：会社・期間・所在・根拠",IF(AND(B484&lt;&gt;"",COUNTIF(Tugs[曳船名],B484)&lt;&gt;1),"要確認：曳船未登録・重複",IF(J484="未確認","要確認：未確認を含む","確認済"))))</f>
        <v/>
      </c>
    </row>
    <row r="485" spans="1:12" ht="24.95" customHeight="1" x14ac:dyDescent="0.2">
      <c r="A485" s="7"/>
      <c r="B485" s="7"/>
      <c r="C485" s="20"/>
      <c r="D485" s="20"/>
      <c r="E485" s="7"/>
      <c r="F485" s="7"/>
      <c r="G485" s="7"/>
      <c r="H485" s="7"/>
      <c r="I485" s="7"/>
      <c r="J485" s="7"/>
      <c r="K485" s="7"/>
      <c r="L485" s="10" t="str">
        <f>IF(A485="","",IF(OR(COUNTIF(Companies[会社名],A485)&lt;&gt;1,NOT(ISNUMBER(C485)),NOT(ISNUMBER(D485)),D485&lt;C485,F485="",I485="",J485=""),"要確認：会社・期間・所在・根拠",IF(AND(B485&lt;&gt;"",COUNTIF(Tugs[曳船名],B485)&lt;&gt;1),"要確認：曳船未登録・重複",IF(J485="未確認","要確認：未確認を含む","確認済"))))</f>
        <v/>
      </c>
    </row>
    <row r="486" spans="1:12" ht="24.95" customHeight="1" x14ac:dyDescent="0.2">
      <c r="A486" s="7"/>
      <c r="B486" s="7"/>
      <c r="C486" s="20"/>
      <c r="D486" s="20"/>
      <c r="E486" s="7"/>
      <c r="F486" s="7"/>
      <c r="G486" s="7"/>
      <c r="H486" s="7"/>
      <c r="I486" s="7"/>
      <c r="J486" s="7"/>
      <c r="K486" s="7"/>
      <c r="L486" s="10" t="str">
        <f>IF(A486="","",IF(OR(COUNTIF(Companies[会社名],A486)&lt;&gt;1,NOT(ISNUMBER(C486)),NOT(ISNUMBER(D486)),D486&lt;C486,F486="",I486="",J486=""),"要確認：会社・期間・所在・根拠",IF(AND(B486&lt;&gt;"",COUNTIF(Tugs[曳船名],B486)&lt;&gt;1),"要確認：曳船未登録・重複",IF(J486="未確認","要確認：未確認を含む","確認済"))))</f>
        <v/>
      </c>
    </row>
    <row r="487" spans="1:12" ht="24.95" customHeight="1" x14ac:dyDescent="0.2">
      <c r="A487" s="7"/>
      <c r="B487" s="7"/>
      <c r="C487" s="20"/>
      <c r="D487" s="20"/>
      <c r="E487" s="7"/>
      <c r="F487" s="7"/>
      <c r="G487" s="7"/>
      <c r="H487" s="7"/>
      <c r="I487" s="7"/>
      <c r="J487" s="7"/>
      <c r="K487" s="7"/>
      <c r="L487" s="10" t="str">
        <f>IF(A487="","",IF(OR(COUNTIF(Companies[会社名],A487)&lt;&gt;1,NOT(ISNUMBER(C487)),NOT(ISNUMBER(D487)),D487&lt;C487,F487="",I487="",J487=""),"要確認：会社・期間・所在・根拠",IF(AND(B487&lt;&gt;"",COUNTIF(Tugs[曳船名],B487)&lt;&gt;1),"要確認：曳船未登録・重複",IF(J487="未確認","要確認：未確認を含む","確認済"))))</f>
        <v/>
      </c>
    </row>
    <row r="488" spans="1:12" ht="24.95" customHeight="1" x14ac:dyDescent="0.2">
      <c r="A488" s="7"/>
      <c r="B488" s="7"/>
      <c r="C488" s="20"/>
      <c r="D488" s="20"/>
      <c r="E488" s="7"/>
      <c r="F488" s="7"/>
      <c r="G488" s="7"/>
      <c r="H488" s="7"/>
      <c r="I488" s="7"/>
      <c r="J488" s="7"/>
      <c r="K488" s="7"/>
      <c r="L488" s="10" t="str">
        <f>IF(A488="","",IF(OR(COUNTIF(Companies[会社名],A488)&lt;&gt;1,NOT(ISNUMBER(C488)),NOT(ISNUMBER(D488)),D488&lt;C488,F488="",I488="",J488=""),"要確認：会社・期間・所在・根拠",IF(AND(B488&lt;&gt;"",COUNTIF(Tugs[曳船名],B488)&lt;&gt;1),"要確認：曳船未登録・重複",IF(J488="未確認","要確認：未確認を含む","確認済"))))</f>
        <v/>
      </c>
    </row>
    <row r="489" spans="1:12" ht="24.95" customHeight="1" x14ac:dyDescent="0.2">
      <c r="A489" s="7"/>
      <c r="B489" s="7"/>
      <c r="C489" s="20"/>
      <c r="D489" s="20"/>
      <c r="E489" s="7"/>
      <c r="F489" s="7"/>
      <c r="G489" s="7"/>
      <c r="H489" s="7"/>
      <c r="I489" s="7"/>
      <c r="J489" s="7"/>
      <c r="K489" s="7"/>
      <c r="L489" s="10" t="str">
        <f>IF(A489="","",IF(OR(COUNTIF(Companies[会社名],A489)&lt;&gt;1,NOT(ISNUMBER(C489)),NOT(ISNUMBER(D489)),D489&lt;C489,F489="",I489="",J489=""),"要確認：会社・期間・所在・根拠",IF(AND(B489&lt;&gt;"",COUNTIF(Tugs[曳船名],B489)&lt;&gt;1),"要確認：曳船未登録・重複",IF(J489="未確認","要確認：未確認を含む","確認済"))))</f>
        <v/>
      </c>
    </row>
    <row r="490" spans="1:12" ht="24.95" customHeight="1" x14ac:dyDescent="0.2">
      <c r="A490" s="7"/>
      <c r="B490" s="7"/>
      <c r="C490" s="20"/>
      <c r="D490" s="20"/>
      <c r="E490" s="7"/>
      <c r="F490" s="7"/>
      <c r="G490" s="7"/>
      <c r="H490" s="7"/>
      <c r="I490" s="7"/>
      <c r="J490" s="7"/>
      <c r="K490" s="7"/>
      <c r="L490" s="10" t="str">
        <f>IF(A490="","",IF(OR(COUNTIF(Companies[会社名],A490)&lt;&gt;1,NOT(ISNUMBER(C490)),NOT(ISNUMBER(D490)),D490&lt;C490,F490="",I490="",J490=""),"要確認：会社・期間・所在・根拠",IF(AND(B490&lt;&gt;"",COUNTIF(Tugs[曳船名],B490)&lt;&gt;1),"要確認：曳船未登録・重複",IF(J490="未確認","要確認：未確認を含む","確認済"))))</f>
        <v/>
      </c>
    </row>
    <row r="491" spans="1:12" ht="24.95" customHeight="1" x14ac:dyDescent="0.2">
      <c r="A491" s="7"/>
      <c r="B491" s="7"/>
      <c r="C491" s="20"/>
      <c r="D491" s="20"/>
      <c r="E491" s="7"/>
      <c r="F491" s="7"/>
      <c r="G491" s="7"/>
      <c r="H491" s="7"/>
      <c r="I491" s="7"/>
      <c r="J491" s="7"/>
      <c r="K491" s="7"/>
      <c r="L491" s="10" t="str">
        <f>IF(A491="","",IF(OR(COUNTIF(Companies[会社名],A491)&lt;&gt;1,NOT(ISNUMBER(C491)),NOT(ISNUMBER(D491)),D491&lt;C491,F491="",I491="",J491=""),"要確認：会社・期間・所在・根拠",IF(AND(B491&lt;&gt;"",COUNTIF(Tugs[曳船名],B491)&lt;&gt;1),"要確認：曳船未登録・重複",IF(J491="未確認","要確認：未確認を含む","確認済"))))</f>
        <v/>
      </c>
    </row>
    <row r="492" spans="1:12" ht="24.95" customHeight="1" x14ac:dyDescent="0.2">
      <c r="A492" s="7"/>
      <c r="B492" s="7"/>
      <c r="C492" s="20"/>
      <c r="D492" s="20"/>
      <c r="E492" s="7"/>
      <c r="F492" s="7"/>
      <c r="G492" s="7"/>
      <c r="H492" s="7"/>
      <c r="I492" s="7"/>
      <c r="J492" s="7"/>
      <c r="K492" s="7"/>
      <c r="L492" s="10" t="str">
        <f>IF(A492="","",IF(OR(COUNTIF(Companies[会社名],A492)&lt;&gt;1,NOT(ISNUMBER(C492)),NOT(ISNUMBER(D492)),D492&lt;C492,F492="",I492="",J492=""),"要確認：会社・期間・所在・根拠",IF(AND(B492&lt;&gt;"",COUNTIF(Tugs[曳船名],B492)&lt;&gt;1),"要確認：曳船未登録・重複",IF(J492="未確認","要確認：未確認を含む","確認済"))))</f>
        <v/>
      </c>
    </row>
    <row r="493" spans="1:12" ht="24.95" customHeight="1" x14ac:dyDescent="0.2">
      <c r="A493" s="7"/>
      <c r="B493" s="7"/>
      <c r="C493" s="20"/>
      <c r="D493" s="20"/>
      <c r="E493" s="7"/>
      <c r="F493" s="7"/>
      <c r="G493" s="7"/>
      <c r="H493" s="7"/>
      <c r="I493" s="7"/>
      <c r="J493" s="7"/>
      <c r="K493" s="7"/>
      <c r="L493" s="10" t="str">
        <f>IF(A493="","",IF(OR(COUNTIF(Companies[会社名],A493)&lt;&gt;1,NOT(ISNUMBER(C493)),NOT(ISNUMBER(D493)),D493&lt;C493,F493="",I493="",J493=""),"要確認：会社・期間・所在・根拠",IF(AND(B493&lt;&gt;"",COUNTIF(Tugs[曳船名],B493)&lt;&gt;1),"要確認：曳船未登録・重複",IF(J493="未確認","要確認：未確認を含む","確認済"))))</f>
        <v/>
      </c>
    </row>
    <row r="494" spans="1:12" ht="24.95" customHeight="1" x14ac:dyDescent="0.2">
      <c r="A494" s="7"/>
      <c r="B494" s="7"/>
      <c r="C494" s="20"/>
      <c r="D494" s="20"/>
      <c r="E494" s="7"/>
      <c r="F494" s="7"/>
      <c r="G494" s="7"/>
      <c r="H494" s="7"/>
      <c r="I494" s="7"/>
      <c r="J494" s="7"/>
      <c r="K494" s="7"/>
      <c r="L494" s="10" t="str">
        <f>IF(A494="","",IF(OR(COUNTIF(Companies[会社名],A494)&lt;&gt;1,NOT(ISNUMBER(C494)),NOT(ISNUMBER(D494)),D494&lt;C494,F494="",I494="",J494=""),"要確認：会社・期間・所在・根拠",IF(AND(B494&lt;&gt;"",COUNTIF(Tugs[曳船名],B494)&lt;&gt;1),"要確認：曳船未登録・重複",IF(J494="未確認","要確認：未確認を含む","確認済"))))</f>
        <v/>
      </c>
    </row>
    <row r="495" spans="1:12" ht="24.95" customHeight="1" x14ac:dyDescent="0.2">
      <c r="A495" s="7"/>
      <c r="B495" s="7"/>
      <c r="C495" s="20"/>
      <c r="D495" s="20"/>
      <c r="E495" s="7"/>
      <c r="F495" s="7"/>
      <c r="G495" s="7"/>
      <c r="H495" s="7"/>
      <c r="I495" s="7"/>
      <c r="J495" s="7"/>
      <c r="K495" s="7"/>
      <c r="L495" s="10" t="str">
        <f>IF(A495="","",IF(OR(COUNTIF(Companies[会社名],A495)&lt;&gt;1,NOT(ISNUMBER(C495)),NOT(ISNUMBER(D495)),D495&lt;C495,F495="",I495="",J495=""),"要確認：会社・期間・所在・根拠",IF(AND(B495&lt;&gt;"",COUNTIF(Tugs[曳船名],B495)&lt;&gt;1),"要確認：曳船未登録・重複",IF(J495="未確認","要確認：未確認を含む","確認済"))))</f>
        <v/>
      </c>
    </row>
    <row r="496" spans="1:12" ht="24.95" customHeight="1" x14ac:dyDescent="0.2">
      <c r="A496" s="7"/>
      <c r="B496" s="7"/>
      <c r="C496" s="20"/>
      <c r="D496" s="20"/>
      <c r="E496" s="7"/>
      <c r="F496" s="7"/>
      <c r="G496" s="7"/>
      <c r="H496" s="7"/>
      <c r="I496" s="7"/>
      <c r="J496" s="7"/>
      <c r="K496" s="7"/>
      <c r="L496" s="10" t="str">
        <f>IF(A496="","",IF(OR(COUNTIF(Companies[会社名],A496)&lt;&gt;1,NOT(ISNUMBER(C496)),NOT(ISNUMBER(D496)),D496&lt;C496,F496="",I496="",J496=""),"要確認：会社・期間・所在・根拠",IF(AND(B496&lt;&gt;"",COUNTIF(Tugs[曳船名],B496)&lt;&gt;1),"要確認：曳船未登録・重複",IF(J496="未確認","要確認：未確認を含む","確認済"))))</f>
        <v/>
      </c>
    </row>
    <row r="497" spans="1:12" ht="24.95" customHeight="1" x14ac:dyDescent="0.2">
      <c r="A497" s="7"/>
      <c r="B497" s="7"/>
      <c r="C497" s="20"/>
      <c r="D497" s="20"/>
      <c r="E497" s="7"/>
      <c r="F497" s="7"/>
      <c r="G497" s="7"/>
      <c r="H497" s="7"/>
      <c r="I497" s="7"/>
      <c r="J497" s="7"/>
      <c r="K497" s="7"/>
      <c r="L497" s="10" t="str">
        <f>IF(A497="","",IF(OR(COUNTIF(Companies[会社名],A497)&lt;&gt;1,NOT(ISNUMBER(C497)),NOT(ISNUMBER(D497)),D497&lt;C497,F497="",I497="",J497=""),"要確認：会社・期間・所在・根拠",IF(AND(B497&lt;&gt;"",COUNTIF(Tugs[曳船名],B497)&lt;&gt;1),"要確認：曳船未登録・重複",IF(J497="未確認","要確認：未確認を含む","確認済"))))</f>
        <v/>
      </c>
    </row>
    <row r="498" spans="1:12" ht="24.95" customHeight="1" x14ac:dyDescent="0.2">
      <c r="A498" s="7"/>
      <c r="B498" s="7"/>
      <c r="C498" s="20"/>
      <c r="D498" s="20"/>
      <c r="E498" s="7"/>
      <c r="F498" s="7"/>
      <c r="G498" s="7"/>
      <c r="H498" s="7"/>
      <c r="I498" s="7"/>
      <c r="J498" s="7"/>
      <c r="K498" s="7"/>
      <c r="L498" s="10" t="str">
        <f>IF(A498="","",IF(OR(COUNTIF(Companies[会社名],A498)&lt;&gt;1,NOT(ISNUMBER(C498)),NOT(ISNUMBER(D498)),D498&lt;C498,F498="",I498="",J498=""),"要確認：会社・期間・所在・根拠",IF(AND(B498&lt;&gt;"",COUNTIF(Tugs[曳船名],B498)&lt;&gt;1),"要確認：曳船未登録・重複",IF(J498="未確認","要確認：未確認を含む","確認済"))))</f>
        <v/>
      </c>
    </row>
    <row r="499" spans="1:12" ht="24.95" customHeight="1" x14ac:dyDescent="0.2">
      <c r="A499" s="7"/>
      <c r="B499" s="7"/>
      <c r="C499" s="20"/>
      <c r="D499" s="20"/>
      <c r="E499" s="7"/>
      <c r="F499" s="7"/>
      <c r="G499" s="7"/>
      <c r="H499" s="7"/>
      <c r="I499" s="7"/>
      <c r="J499" s="7"/>
      <c r="K499" s="7"/>
      <c r="L499" s="10" t="str">
        <f>IF(A499="","",IF(OR(COUNTIF(Companies[会社名],A499)&lt;&gt;1,NOT(ISNUMBER(C499)),NOT(ISNUMBER(D499)),D499&lt;C499,F499="",I499="",J499=""),"要確認：会社・期間・所在・根拠",IF(AND(B499&lt;&gt;"",COUNTIF(Tugs[曳船名],B499)&lt;&gt;1),"要確認：曳船未登録・重複",IF(J499="未確認","要確認：未確認を含む","確認済"))))</f>
        <v/>
      </c>
    </row>
    <row r="500" spans="1:12" ht="24.95" customHeight="1" x14ac:dyDescent="0.2">
      <c r="A500" s="7"/>
      <c r="B500" s="7"/>
      <c r="C500" s="20"/>
      <c r="D500" s="20"/>
      <c r="E500" s="7"/>
      <c r="F500" s="7"/>
      <c r="G500" s="7"/>
      <c r="H500" s="7"/>
      <c r="I500" s="7"/>
      <c r="J500" s="7"/>
      <c r="K500" s="7"/>
      <c r="L500" s="10" t="str">
        <f>IF(A500="","",IF(OR(COUNTIF(Companies[会社名],A500)&lt;&gt;1,NOT(ISNUMBER(C500)),NOT(ISNUMBER(D500)),D500&lt;C500,F500="",I500="",J500=""),"要確認：会社・期間・所在・根拠",IF(AND(B500&lt;&gt;"",COUNTIF(Tugs[曳船名],B500)&lt;&gt;1),"要確認：曳船未登録・重複",IF(J500="未確認","要確認：未確認を含む","確認済"))))</f>
        <v/>
      </c>
    </row>
    <row r="501" spans="1:12" ht="24.95" customHeight="1" x14ac:dyDescent="0.2">
      <c r="A501" s="7"/>
      <c r="B501" s="7"/>
      <c r="C501" s="20"/>
      <c r="D501" s="20"/>
      <c r="E501" s="7"/>
      <c r="F501" s="7"/>
      <c r="G501" s="7"/>
      <c r="H501" s="7"/>
      <c r="I501" s="7"/>
      <c r="J501" s="7"/>
      <c r="K501" s="7"/>
      <c r="L501" s="10" t="str">
        <f>IF(A501="","",IF(OR(COUNTIF(Companies[会社名],A501)&lt;&gt;1,NOT(ISNUMBER(C501)),NOT(ISNUMBER(D501)),D501&lt;C501,F501="",I501="",J501=""),"要確認：会社・期間・所在・根拠",IF(AND(B501&lt;&gt;"",COUNTIF(Tugs[曳船名],B501)&lt;&gt;1),"要確認：曳船未登録・重複",IF(J501="未確認","要確認：未確認を含む","確認済"))))</f>
        <v/>
      </c>
    </row>
    <row r="502" spans="1:12" ht="24.95" customHeight="1" x14ac:dyDescent="0.2">
      <c r="A502" s="7"/>
      <c r="B502" s="7"/>
      <c r="C502" s="20"/>
      <c r="D502" s="20"/>
      <c r="E502" s="7"/>
      <c r="F502" s="7"/>
      <c r="G502" s="7"/>
      <c r="H502" s="7"/>
      <c r="I502" s="7"/>
      <c r="J502" s="7"/>
      <c r="K502" s="7"/>
      <c r="L502" s="10" t="str">
        <f>IF(A502="","",IF(OR(COUNTIF(Companies[会社名],A502)&lt;&gt;1,NOT(ISNUMBER(C502)),NOT(ISNUMBER(D502)),D502&lt;C502,F502="",I502="",J502=""),"要確認：会社・期間・所在・根拠",IF(AND(B502&lt;&gt;"",COUNTIF(Tugs[曳船名],B502)&lt;&gt;1),"要確認：曳船未登録・重複",IF(J502="未確認","要確認：未確認を含む","確認済"))))</f>
        <v/>
      </c>
    </row>
    <row r="503" spans="1:12" ht="24.95" customHeight="1" x14ac:dyDescent="0.2">
      <c r="A503" s="7"/>
      <c r="B503" s="7"/>
      <c r="C503" s="20"/>
      <c r="D503" s="20"/>
      <c r="E503" s="7"/>
      <c r="F503" s="7"/>
      <c r="G503" s="7"/>
      <c r="H503" s="7"/>
      <c r="I503" s="7"/>
      <c r="J503" s="7"/>
      <c r="K503" s="7"/>
      <c r="L503" s="10" t="str">
        <f>IF(A503="","",IF(OR(COUNTIF(Companies[会社名],A503)&lt;&gt;1,NOT(ISNUMBER(C503)),NOT(ISNUMBER(D503)),D503&lt;C503,F503="",I503="",J503=""),"要確認：会社・期間・所在・根拠",IF(AND(B503&lt;&gt;"",COUNTIF(Tugs[曳船名],B503)&lt;&gt;1),"要確認：曳船未登録・重複",IF(J503="未確認","要確認：未確認を含む","確認済"))))</f>
        <v/>
      </c>
    </row>
    <row r="504" spans="1:12" ht="24.95" customHeight="1" x14ac:dyDescent="0.2">
      <c r="A504" s="7"/>
      <c r="B504" s="7"/>
      <c r="C504" s="20"/>
      <c r="D504" s="20"/>
      <c r="E504" s="7"/>
      <c r="F504" s="7"/>
      <c r="G504" s="7"/>
      <c r="H504" s="7"/>
      <c r="I504" s="7"/>
      <c r="J504" s="7"/>
      <c r="K504" s="7"/>
      <c r="L504" s="10" t="str">
        <f>IF(A504="","",IF(OR(COUNTIF(Companies[会社名],A504)&lt;&gt;1,NOT(ISNUMBER(C504)),NOT(ISNUMBER(D504)),D504&lt;C504,F504="",I504="",J504=""),"要確認：会社・期間・所在・根拠",IF(AND(B504&lt;&gt;"",COUNTIF(Tugs[曳船名],B504)&lt;&gt;1),"要確認：曳船未登録・重複",IF(J504="未確認","要確認：未確認を含む","確認済"))))</f>
        <v/>
      </c>
    </row>
    <row r="505" spans="1:12" ht="24.95" customHeight="1" x14ac:dyDescent="0.2">
      <c r="A505" s="7"/>
      <c r="B505" s="7"/>
      <c r="C505" s="20"/>
      <c r="D505" s="20"/>
      <c r="E505" s="7"/>
      <c r="F505" s="7"/>
      <c r="G505" s="7"/>
      <c r="H505" s="7"/>
      <c r="I505" s="7"/>
      <c r="J505" s="7"/>
      <c r="K505" s="7"/>
      <c r="L505" s="10" t="str">
        <f>IF(A505="","",IF(OR(COUNTIF(Companies[会社名],A505)&lt;&gt;1,NOT(ISNUMBER(C505)),NOT(ISNUMBER(D505)),D505&lt;C505,F505="",I505="",J505=""),"要確認：会社・期間・所在・根拠",IF(AND(B505&lt;&gt;"",COUNTIF(Tugs[曳船名],B505)&lt;&gt;1),"要確認：曳船未登録・重複",IF(J505="未確認","要確認：未確認を含む","確認済"))))</f>
        <v/>
      </c>
    </row>
    <row r="506" spans="1:12" ht="24.95" customHeight="1" x14ac:dyDescent="0.2">
      <c r="A506" s="7"/>
      <c r="B506" s="7"/>
      <c r="C506" s="20"/>
      <c r="D506" s="20"/>
      <c r="E506" s="7"/>
      <c r="F506" s="7"/>
      <c r="G506" s="7"/>
      <c r="H506" s="7"/>
      <c r="I506" s="7"/>
      <c r="J506" s="7"/>
      <c r="K506" s="7"/>
      <c r="L506" s="10" t="str">
        <f>IF(A506="","",IF(OR(COUNTIF(Companies[会社名],A506)&lt;&gt;1,NOT(ISNUMBER(C506)),NOT(ISNUMBER(D506)),D506&lt;C506,F506="",I506="",J506=""),"要確認：会社・期間・所在・根拠",IF(AND(B506&lt;&gt;"",COUNTIF(Tugs[曳船名],B506)&lt;&gt;1),"要確認：曳船未登録・重複",IF(J506="未確認","要確認：未確認を含む","確認済"))))</f>
        <v/>
      </c>
    </row>
    <row r="507" spans="1:12" ht="24.95" customHeight="1" x14ac:dyDescent="0.2">
      <c r="A507" s="7"/>
      <c r="B507" s="7"/>
      <c r="C507" s="20"/>
      <c r="D507" s="20"/>
      <c r="E507" s="7"/>
      <c r="F507" s="7"/>
      <c r="G507" s="7"/>
      <c r="H507" s="7"/>
      <c r="I507" s="7"/>
      <c r="J507" s="7"/>
      <c r="K507" s="7"/>
      <c r="L507" s="10" t="str">
        <f>IF(A507="","",IF(OR(COUNTIF(Companies[会社名],A507)&lt;&gt;1,NOT(ISNUMBER(C507)),NOT(ISNUMBER(D507)),D507&lt;C507,F507="",I507="",J507=""),"要確認：会社・期間・所在・根拠",IF(AND(B507&lt;&gt;"",COUNTIF(Tugs[曳船名],B507)&lt;&gt;1),"要確認：曳船未登録・重複",IF(J507="未確認","要確認：未確認を含む","確認済"))))</f>
        <v/>
      </c>
    </row>
    <row r="508" spans="1:12" ht="24.95" customHeight="1" x14ac:dyDescent="0.2">
      <c r="A508" s="7"/>
      <c r="B508" s="7"/>
      <c r="C508" s="20"/>
      <c r="D508" s="20"/>
      <c r="E508" s="7"/>
      <c r="F508" s="7"/>
      <c r="G508" s="7"/>
      <c r="H508" s="7"/>
      <c r="I508" s="7"/>
      <c r="J508" s="7"/>
      <c r="K508" s="7"/>
      <c r="L508" s="10" t="str">
        <f>IF(A508="","",IF(OR(COUNTIF(Companies[会社名],A508)&lt;&gt;1,NOT(ISNUMBER(C508)),NOT(ISNUMBER(D508)),D508&lt;C508,F508="",I508="",J508=""),"要確認：会社・期間・所在・根拠",IF(AND(B508&lt;&gt;"",COUNTIF(Tugs[曳船名],B508)&lt;&gt;1),"要確認：曳船未登録・重複",IF(J508="未確認","要確認：未確認を含む","確認済"))))</f>
        <v/>
      </c>
    </row>
    <row r="509" spans="1:12" ht="24.95" customHeight="1" x14ac:dyDescent="0.2">
      <c r="A509" s="7"/>
      <c r="B509" s="7"/>
      <c r="C509" s="20"/>
      <c r="D509" s="20"/>
      <c r="E509" s="7"/>
      <c r="F509" s="7"/>
      <c r="G509" s="7"/>
      <c r="H509" s="7"/>
      <c r="I509" s="7"/>
      <c r="J509" s="7"/>
      <c r="K509" s="7"/>
      <c r="L509" s="10" t="str">
        <f>IF(A509="","",IF(OR(COUNTIF(Companies[会社名],A509)&lt;&gt;1,NOT(ISNUMBER(C509)),NOT(ISNUMBER(D509)),D509&lt;C509,F509="",I509="",J509=""),"要確認：会社・期間・所在・根拠",IF(AND(B509&lt;&gt;"",COUNTIF(Tugs[曳船名],B509)&lt;&gt;1),"要確認：曳船未登録・重複",IF(J509="未確認","要確認：未確認を含む","確認済"))))</f>
        <v/>
      </c>
    </row>
    <row r="510" spans="1:12" ht="24.95" customHeight="1" x14ac:dyDescent="0.2">
      <c r="A510" s="7"/>
      <c r="B510" s="7"/>
      <c r="C510" s="20"/>
      <c r="D510" s="20"/>
      <c r="E510" s="7"/>
      <c r="F510" s="7"/>
      <c r="G510" s="7"/>
      <c r="H510" s="7"/>
      <c r="I510" s="7"/>
      <c r="J510" s="7"/>
      <c r="K510" s="7"/>
      <c r="L510" s="10" t="str">
        <f>IF(A510="","",IF(OR(COUNTIF(Companies[会社名],A510)&lt;&gt;1,NOT(ISNUMBER(C510)),NOT(ISNUMBER(D510)),D510&lt;C510,F510="",I510="",J510=""),"要確認：会社・期間・所在・根拠",IF(AND(B510&lt;&gt;"",COUNTIF(Tugs[曳船名],B510)&lt;&gt;1),"要確認：曳船未登録・重複",IF(J510="未確認","要確認：未確認を含む","確認済"))))</f>
        <v/>
      </c>
    </row>
    <row r="511" spans="1:12" ht="24.95" customHeight="1" x14ac:dyDescent="0.2">
      <c r="A511" s="7"/>
      <c r="B511" s="7"/>
      <c r="C511" s="20"/>
      <c r="D511" s="20"/>
      <c r="E511" s="7"/>
      <c r="F511" s="7"/>
      <c r="G511" s="7"/>
      <c r="H511" s="7"/>
      <c r="I511" s="7"/>
      <c r="J511" s="7"/>
      <c r="K511" s="7"/>
      <c r="L511" s="10" t="str">
        <f>IF(A511="","",IF(OR(COUNTIF(Companies[会社名],A511)&lt;&gt;1,NOT(ISNUMBER(C511)),NOT(ISNUMBER(D511)),D511&lt;C511,F511="",I511="",J511=""),"要確認：会社・期間・所在・根拠",IF(AND(B511&lt;&gt;"",COUNTIF(Tugs[曳船名],B511)&lt;&gt;1),"要確認：曳船未登録・重複",IF(J511="未確認","要確認：未確認を含む","確認済"))))</f>
        <v/>
      </c>
    </row>
    <row r="512" spans="1:12" ht="24.95" customHeight="1" x14ac:dyDescent="0.2">
      <c r="A512" s="7"/>
      <c r="B512" s="7"/>
      <c r="C512" s="20"/>
      <c r="D512" s="20"/>
      <c r="E512" s="7"/>
      <c r="F512" s="7"/>
      <c r="G512" s="7"/>
      <c r="H512" s="7"/>
      <c r="I512" s="7"/>
      <c r="J512" s="7"/>
      <c r="K512" s="7"/>
      <c r="L512" s="10" t="str">
        <f>IF(A512="","",IF(OR(COUNTIF(Companies[会社名],A512)&lt;&gt;1,NOT(ISNUMBER(C512)),NOT(ISNUMBER(D512)),D512&lt;C512,F512="",I512="",J512=""),"要確認：会社・期間・所在・根拠",IF(AND(B512&lt;&gt;"",COUNTIF(Tugs[曳船名],B512)&lt;&gt;1),"要確認：曳船未登録・重複",IF(J512="未確認","要確認：未確認を含む","確認済"))))</f>
        <v/>
      </c>
    </row>
    <row r="513" spans="1:12" ht="24.95" customHeight="1" x14ac:dyDescent="0.2">
      <c r="A513" s="7"/>
      <c r="B513" s="7"/>
      <c r="C513" s="20"/>
      <c r="D513" s="20"/>
      <c r="E513" s="7"/>
      <c r="F513" s="7"/>
      <c r="G513" s="7"/>
      <c r="H513" s="7"/>
      <c r="I513" s="7"/>
      <c r="J513" s="7"/>
      <c r="K513" s="7"/>
      <c r="L513" s="10" t="str">
        <f>IF(A513="","",IF(OR(COUNTIF(Companies[会社名],A513)&lt;&gt;1,NOT(ISNUMBER(C513)),NOT(ISNUMBER(D513)),D513&lt;C513,F513="",I513="",J513=""),"要確認：会社・期間・所在・根拠",IF(AND(B513&lt;&gt;"",COUNTIF(Tugs[曳船名],B513)&lt;&gt;1),"要確認：曳船未登録・重複",IF(J513="未確認","要確認：未確認を含む","確認済"))))</f>
        <v/>
      </c>
    </row>
    <row r="514" spans="1:12" ht="24.95" customHeight="1" x14ac:dyDescent="0.2">
      <c r="A514" s="7"/>
      <c r="B514" s="7"/>
      <c r="C514" s="20"/>
      <c r="D514" s="20"/>
      <c r="E514" s="7"/>
      <c r="F514" s="7"/>
      <c r="G514" s="7"/>
      <c r="H514" s="7"/>
      <c r="I514" s="7"/>
      <c r="J514" s="7"/>
      <c r="K514" s="7"/>
      <c r="L514" s="10" t="str">
        <f>IF(A514="","",IF(OR(COUNTIF(Companies[会社名],A514)&lt;&gt;1,NOT(ISNUMBER(C514)),NOT(ISNUMBER(D514)),D514&lt;C514,F514="",I514="",J514=""),"要確認：会社・期間・所在・根拠",IF(AND(B514&lt;&gt;"",COUNTIF(Tugs[曳船名],B514)&lt;&gt;1),"要確認：曳船未登録・重複",IF(J514="未確認","要確認：未確認を含む","確認済"))))</f>
        <v/>
      </c>
    </row>
    <row r="515" spans="1:12" ht="24.95" customHeight="1" x14ac:dyDescent="0.2">
      <c r="A515" s="7"/>
      <c r="B515" s="7"/>
      <c r="C515" s="20"/>
      <c r="D515" s="20"/>
      <c r="E515" s="7"/>
      <c r="F515" s="7"/>
      <c r="G515" s="7"/>
      <c r="H515" s="7"/>
      <c r="I515" s="7"/>
      <c r="J515" s="7"/>
      <c r="K515" s="7"/>
      <c r="L515" s="10" t="str">
        <f>IF(A515="","",IF(OR(COUNTIF(Companies[会社名],A515)&lt;&gt;1,NOT(ISNUMBER(C515)),NOT(ISNUMBER(D515)),D515&lt;C515,F515="",I515="",J515=""),"要確認：会社・期間・所在・根拠",IF(AND(B515&lt;&gt;"",COUNTIF(Tugs[曳船名],B515)&lt;&gt;1),"要確認：曳船未登録・重複",IF(J515="未確認","要確認：未確認を含む","確認済"))))</f>
        <v/>
      </c>
    </row>
    <row r="516" spans="1:12" ht="24.95" customHeight="1" x14ac:dyDescent="0.2">
      <c r="A516" s="7"/>
      <c r="B516" s="7"/>
      <c r="C516" s="20"/>
      <c r="D516" s="20"/>
      <c r="E516" s="7"/>
      <c r="F516" s="7"/>
      <c r="G516" s="7"/>
      <c r="H516" s="7"/>
      <c r="I516" s="7"/>
      <c r="J516" s="7"/>
      <c r="K516" s="7"/>
      <c r="L516" s="10" t="str">
        <f>IF(A516="","",IF(OR(COUNTIF(Companies[会社名],A516)&lt;&gt;1,NOT(ISNUMBER(C516)),NOT(ISNUMBER(D516)),D516&lt;C516,F516="",I516="",J516=""),"要確認：会社・期間・所在・根拠",IF(AND(B516&lt;&gt;"",COUNTIF(Tugs[曳船名],B516)&lt;&gt;1),"要確認：曳船未登録・重複",IF(J516="未確認","要確認：未確認を含む","確認済"))))</f>
        <v/>
      </c>
    </row>
    <row r="517" spans="1:12" ht="24.95" customHeight="1" x14ac:dyDescent="0.2">
      <c r="A517" s="7"/>
      <c r="B517" s="7"/>
      <c r="C517" s="20"/>
      <c r="D517" s="20"/>
      <c r="E517" s="7"/>
      <c r="F517" s="7"/>
      <c r="G517" s="7"/>
      <c r="H517" s="7"/>
      <c r="I517" s="7"/>
      <c r="J517" s="7"/>
      <c r="K517" s="7"/>
      <c r="L517" s="10" t="str">
        <f>IF(A517="","",IF(OR(COUNTIF(Companies[会社名],A517)&lt;&gt;1,NOT(ISNUMBER(C517)),NOT(ISNUMBER(D517)),D517&lt;C517,F517="",I517="",J517=""),"要確認：会社・期間・所在・根拠",IF(AND(B517&lt;&gt;"",COUNTIF(Tugs[曳船名],B517)&lt;&gt;1),"要確認：曳船未登録・重複",IF(J517="未確認","要確認：未確認を含む","確認済"))))</f>
        <v/>
      </c>
    </row>
    <row r="518" spans="1:12" ht="24.95" customHeight="1" x14ac:dyDescent="0.2">
      <c r="A518" s="7"/>
      <c r="B518" s="7"/>
      <c r="C518" s="20"/>
      <c r="D518" s="20"/>
      <c r="E518" s="7"/>
      <c r="F518" s="7"/>
      <c r="G518" s="7"/>
      <c r="H518" s="7"/>
      <c r="I518" s="7"/>
      <c r="J518" s="7"/>
      <c r="K518" s="7"/>
      <c r="L518" s="10" t="str">
        <f>IF(A518="","",IF(OR(COUNTIF(Companies[会社名],A518)&lt;&gt;1,NOT(ISNUMBER(C518)),NOT(ISNUMBER(D518)),D518&lt;C518,F518="",I518="",J518=""),"要確認：会社・期間・所在・根拠",IF(AND(B518&lt;&gt;"",COUNTIF(Tugs[曳船名],B518)&lt;&gt;1),"要確認：曳船未登録・重複",IF(J518="未確認","要確認：未確認を含む","確認済"))))</f>
        <v/>
      </c>
    </row>
    <row r="519" spans="1:12" ht="24.95" customHeight="1" x14ac:dyDescent="0.2">
      <c r="A519" s="7"/>
      <c r="B519" s="7"/>
      <c r="C519" s="20"/>
      <c r="D519" s="20"/>
      <c r="E519" s="7"/>
      <c r="F519" s="7"/>
      <c r="G519" s="7"/>
      <c r="H519" s="7"/>
      <c r="I519" s="7"/>
      <c r="J519" s="7"/>
      <c r="K519" s="7"/>
      <c r="L519" s="10" t="str">
        <f>IF(A519="","",IF(OR(COUNTIF(Companies[会社名],A519)&lt;&gt;1,NOT(ISNUMBER(C519)),NOT(ISNUMBER(D519)),D519&lt;C519,F519="",I519="",J519=""),"要確認：会社・期間・所在・根拠",IF(AND(B519&lt;&gt;"",COUNTIF(Tugs[曳船名],B519)&lt;&gt;1),"要確認：曳船未登録・重複",IF(J519="未確認","要確認：未確認を含む","確認済"))))</f>
        <v/>
      </c>
    </row>
    <row r="520" spans="1:12" ht="24.95" customHeight="1" x14ac:dyDescent="0.2">
      <c r="A520" s="7"/>
      <c r="B520" s="7"/>
      <c r="C520" s="20"/>
      <c r="D520" s="20"/>
      <c r="E520" s="7"/>
      <c r="F520" s="7"/>
      <c r="G520" s="7"/>
      <c r="H520" s="7"/>
      <c r="I520" s="7"/>
      <c r="J520" s="7"/>
      <c r="K520" s="7"/>
      <c r="L520" s="10" t="str">
        <f>IF(A520="","",IF(OR(COUNTIF(Companies[会社名],A520)&lt;&gt;1,NOT(ISNUMBER(C520)),NOT(ISNUMBER(D520)),D520&lt;C520,F520="",I520="",J520=""),"要確認：会社・期間・所在・根拠",IF(AND(B520&lt;&gt;"",COUNTIF(Tugs[曳船名],B520)&lt;&gt;1),"要確認：曳船未登録・重複",IF(J520="未確認","要確認：未確認を含む","確認済"))))</f>
        <v/>
      </c>
    </row>
    <row r="521" spans="1:12" ht="24.95" customHeight="1" x14ac:dyDescent="0.2">
      <c r="A521" s="7"/>
      <c r="B521" s="7"/>
      <c r="C521" s="20"/>
      <c r="D521" s="20"/>
      <c r="E521" s="7"/>
      <c r="F521" s="7"/>
      <c r="G521" s="7"/>
      <c r="H521" s="7"/>
      <c r="I521" s="7"/>
      <c r="J521" s="7"/>
      <c r="K521" s="7"/>
      <c r="L521" s="10" t="str">
        <f>IF(A521="","",IF(OR(COUNTIF(Companies[会社名],A521)&lt;&gt;1,NOT(ISNUMBER(C521)),NOT(ISNUMBER(D521)),D521&lt;C521,F521="",I521="",J521=""),"要確認：会社・期間・所在・根拠",IF(AND(B521&lt;&gt;"",COUNTIF(Tugs[曳船名],B521)&lt;&gt;1),"要確認：曳船未登録・重複",IF(J521="未確認","要確認：未確認を含む","確認済"))))</f>
        <v/>
      </c>
    </row>
    <row r="522" spans="1:12" ht="24.95" customHeight="1" x14ac:dyDescent="0.2">
      <c r="A522" s="7"/>
      <c r="B522" s="7"/>
      <c r="C522" s="20"/>
      <c r="D522" s="20"/>
      <c r="E522" s="7"/>
      <c r="F522" s="7"/>
      <c r="G522" s="7"/>
      <c r="H522" s="7"/>
      <c r="I522" s="7"/>
      <c r="J522" s="7"/>
      <c r="K522" s="7"/>
      <c r="L522" s="10" t="str">
        <f>IF(A522="","",IF(OR(COUNTIF(Companies[会社名],A522)&lt;&gt;1,NOT(ISNUMBER(C522)),NOT(ISNUMBER(D522)),D522&lt;C522,F522="",I522="",J522=""),"要確認：会社・期間・所在・根拠",IF(AND(B522&lt;&gt;"",COUNTIF(Tugs[曳船名],B522)&lt;&gt;1),"要確認：曳船未登録・重複",IF(J522="未確認","要確認：未確認を含む","確認済"))))</f>
        <v/>
      </c>
    </row>
    <row r="523" spans="1:12" ht="24.95" customHeight="1" x14ac:dyDescent="0.2">
      <c r="A523" s="7"/>
      <c r="B523" s="7"/>
      <c r="C523" s="20"/>
      <c r="D523" s="20"/>
      <c r="E523" s="7"/>
      <c r="F523" s="7"/>
      <c r="G523" s="7"/>
      <c r="H523" s="7"/>
      <c r="I523" s="7"/>
      <c r="J523" s="7"/>
      <c r="K523" s="7"/>
      <c r="L523" s="10" t="str">
        <f>IF(A523="","",IF(OR(COUNTIF(Companies[会社名],A523)&lt;&gt;1,NOT(ISNUMBER(C523)),NOT(ISNUMBER(D523)),D523&lt;C523,F523="",I523="",J523=""),"要確認：会社・期間・所在・根拠",IF(AND(B523&lt;&gt;"",COUNTIF(Tugs[曳船名],B523)&lt;&gt;1),"要確認：曳船未登録・重複",IF(J523="未確認","要確認：未確認を含む","確認済"))))</f>
        <v/>
      </c>
    </row>
    <row r="524" spans="1:12" ht="24.95" customHeight="1" x14ac:dyDescent="0.2">
      <c r="A524" s="7"/>
      <c r="B524" s="7"/>
      <c r="C524" s="20"/>
      <c r="D524" s="20"/>
      <c r="E524" s="7"/>
      <c r="F524" s="7"/>
      <c r="G524" s="7"/>
      <c r="H524" s="7"/>
      <c r="I524" s="7"/>
      <c r="J524" s="7"/>
      <c r="K524" s="7"/>
      <c r="L524" s="10" t="str">
        <f>IF(A524="","",IF(OR(COUNTIF(Companies[会社名],A524)&lt;&gt;1,NOT(ISNUMBER(C524)),NOT(ISNUMBER(D524)),D524&lt;C524,F524="",I524="",J524=""),"要確認：会社・期間・所在・根拠",IF(AND(B524&lt;&gt;"",COUNTIF(Tugs[曳船名],B524)&lt;&gt;1),"要確認：曳船未登録・重複",IF(J524="未確認","要確認：未確認を含む","確認済"))))</f>
        <v/>
      </c>
    </row>
    <row r="525" spans="1:12" ht="24.95" customHeight="1" x14ac:dyDescent="0.2">
      <c r="A525" s="7"/>
      <c r="B525" s="7"/>
      <c r="C525" s="20"/>
      <c r="D525" s="20"/>
      <c r="E525" s="7"/>
      <c r="F525" s="7"/>
      <c r="G525" s="7"/>
      <c r="H525" s="7"/>
      <c r="I525" s="7"/>
      <c r="J525" s="7"/>
      <c r="K525" s="7"/>
      <c r="L525" s="10" t="str">
        <f>IF(A525="","",IF(OR(COUNTIF(Companies[会社名],A525)&lt;&gt;1,NOT(ISNUMBER(C525)),NOT(ISNUMBER(D525)),D525&lt;C525,F525="",I525="",J525=""),"要確認：会社・期間・所在・根拠",IF(AND(B525&lt;&gt;"",COUNTIF(Tugs[曳船名],B525)&lt;&gt;1),"要確認：曳船未登録・重複",IF(J525="未確認","要確認：未確認を含む","確認済"))))</f>
        <v/>
      </c>
    </row>
    <row r="526" spans="1:12" ht="24.95" customHeight="1" x14ac:dyDescent="0.2">
      <c r="A526" s="7"/>
      <c r="B526" s="7"/>
      <c r="C526" s="20"/>
      <c r="D526" s="20"/>
      <c r="E526" s="7"/>
      <c r="F526" s="7"/>
      <c r="G526" s="7"/>
      <c r="H526" s="7"/>
      <c r="I526" s="7"/>
      <c r="J526" s="7"/>
      <c r="K526" s="7"/>
      <c r="L526" s="10" t="str">
        <f>IF(A526="","",IF(OR(COUNTIF(Companies[会社名],A526)&lt;&gt;1,NOT(ISNUMBER(C526)),NOT(ISNUMBER(D526)),D526&lt;C526,F526="",I526="",J526=""),"要確認：会社・期間・所在・根拠",IF(AND(B526&lt;&gt;"",COUNTIF(Tugs[曳船名],B526)&lt;&gt;1),"要確認：曳船未登録・重複",IF(J526="未確認","要確認：未確認を含む","確認済"))))</f>
        <v/>
      </c>
    </row>
    <row r="527" spans="1:12" ht="24.95" customHeight="1" x14ac:dyDescent="0.2">
      <c r="A527" s="7"/>
      <c r="B527" s="7"/>
      <c r="C527" s="20"/>
      <c r="D527" s="20"/>
      <c r="E527" s="7"/>
      <c r="F527" s="7"/>
      <c r="G527" s="7"/>
      <c r="H527" s="7"/>
      <c r="I527" s="7"/>
      <c r="J527" s="7"/>
      <c r="K527" s="7"/>
      <c r="L527" s="10" t="str">
        <f>IF(A527="","",IF(OR(COUNTIF(Companies[会社名],A527)&lt;&gt;1,NOT(ISNUMBER(C527)),NOT(ISNUMBER(D527)),D527&lt;C527,F527="",I527="",J527=""),"要確認：会社・期間・所在・根拠",IF(AND(B527&lt;&gt;"",COUNTIF(Tugs[曳船名],B527)&lt;&gt;1),"要確認：曳船未登録・重複",IF(J527="未確認","要確認：未確認を含む","確認済"))))</f>
        <v/>
      </c>
    </row>
    <row r="528" spans="1:12" ht="24.95" customHeight="1" x14ac:dyDescent="0.2">
      <c r="A528" s="7"/>
      <c r="B528" s="7"/>
      <c r="C528" s="20"/>
      <c r="D528" s="20"/>
      <c r="E528" s="7"/>
      <c r="F528" s="7"/>
      <c r="G528" s="7"/>
      <c r="H528" s="7"/>
      <c r="I528" s="7"/>
      <c r="J528" s="7"/>
      <c r="K528" s="7"/>
      <c r="L528" s="10" t="str">
        <f>IF(A528="","",IF(OR(COUNTIF(Companies[会社名],A528)&lt;&gt;1,NOT(ISNUMBER(C528)),NOT(ISNUMBER(D528)),D528&lt;C528,F528="",I528="",J528=""),"要確認：会社・期間・所在・根拠",IF(AND(B528&lt;&gt;"",COUNTIF(Tugs[曳船名],B528)&lt;&gt;1),"要確認：曳船未登録・重複",IF(J528="未確認","要確認：未確認を含む","確認済"))))</f>
        <v/>
      </c>
    </row>
    <row r="529" spans="1:12" ht="24.95" customHeight="1" x14ac:dyDescent="0.2">
      <c r="A529" s="7"/>
      <c r="B529" s="7"/>
      <c r="C529" s="20"/>
      <c r="D529" s="20"/>
      <c r="E529" s="7"/>
      <c r="F529" s="7"/>
      <c r="G529" s="7"/>
      <c r="H529" s="7"/>
      <c r="I529" s="7"/>
      <c r="J529" s="7"/>
      <c r="K529" s="7"/>
      <c r="L529" s="10" t="str">
        <f>IF(A529="","",IF(OR(COUNTIF(Companies[会社名],A529)&lt;&gt;1,NOT(ISNUMBER(C529)),NOT(ISNUMBER(D529)),D529&lt;C529,F529="",I529="",J529=""),"要確認：会社・期間・所在・根拠",IF(AND(B529&lt;&gt;"",COUNTIF(Tugs[曳船名],B529)&lt;&gt;1),"要確認：曳船未登録・重複",IF(J529="未確認","要確認：未確認を含む","確認済"))))</f>
        <v/>
      </c>
    </row>
    <row r="530" spans="1:12" ht="24.95" customHeight="1" x14ac:dyDescent="0.2">
      <c r="A530" s="7"/>
      <c r="B530" s="7"/>
      <c r="C530" s="20"/>
      <c r="D530" s="20"/>
      <c r="E530" s="7"/>
      <c r="F530" s="7"/>
      <c r="G530" s="7"/>
      <c r="H530" s="7"/>
      <c r="I530" s="7"/>
      <c r="J530" s="7"/>
      <c r="K530" s="7"/>
      <c r="L530" s="10" t="str">
        <f>IF(A530="","",IF(OR(COUNTIF(Companies[会社名],A530)&lt;&gt;1,NOT(ISNUMBER(C530)),NOT(ISNUMBER(D530)),D530&lt;C530,F530="",I530="",J530=""),"要確認：会社・期間・所在・根拠",IF(AND(B530&lt;&gt;"",COUNTIF(Tugs[曳船名],B530)&lt;&gt;1),"要確認：曳船未登録・重複",IF(J530="未確認","要確認：未確認を含む","確認済"))))</f>
        <v/>
      </c>
    </row>
    <row r="531" spans="1:12" ht="24.95" customHeight="1" x14ac:dyDescent="0.2">
      <c r="A531" s="7"/>
      <c r="B531" s="7"/>
      <c r="C531" s="20"/>
      <c r="D531" s="20"/>
      <c r="E531" s="7"/>
      <c r="F531" s="7"/>
      <c r="G531" s="7"/>
      <c r="H531" s="7"/>
      <c r="I531" s="7"/>
      <c r="J531" s="7"/>
      <c r="K531" s="7"/>
      <c r="L531" s="10" t="str">
        <f>IF(A531="","",IF(OR(COUNTIF(Companies[会社名],A531)&lt;&gt;1,NOT(ISNUMBER(C531)),NOT(ISNUMBER(D531)),D531&lt;C531,F531="",I531="",J531=""),"要確認：会社・期間・所在・根拠",IF(AND(B531&lt;&gt;"",COUNTIF(Tugs[曳船名],B531)&lt;&gt;1),"要確認：曳船未登録・重複",IF(J531="未確認","要確認：未確認を含む","確認済"))))</f>
        <v/>
      </c>
    </row>
    <row r="532" spans="1:12" ht="24.95" customHeight="1" x14ac:dyDescent="0.2">
      <c r="A532" s="7"/>
      <c r="B532" s="7"/>
      <c r="C532" s="20"/>
      <c r="D532" s="20"/>
      <c r="E532" s="7"/>
      <c r="F532" s="7"/>
      <c r="G532" s="7"/>
      <c r="H532" s="7"/>
      <c r="I532" s="7"/>
      <c r="J532" s="7"/>
      <c r="K532" s="7"/>
      <c r="L532" s="10" t="str">
        <f>IF(A532="","",IF(OR(COUNTIF(Companies[会社名],A532)&lt;&gt;1,NOT(ISNUMBER(C532)),NOT(ISNUMBER(D532)),D532&lt;C532,F532="",I532="",J532=""),"要確認：会社・期間・所在・根拠",IF(AND(B532&lt;&gt;"",COUNTIF(Tugs[曳船名],B532)&lt;&gt;1),"要確認：曳船未登録・重複",IF(J532="未確認","要確認：未確認を含む","確認済"))))</f>
        <v/>
      </c>
    </row>
    <row r="533" spans="1:12" ht="24.95" customHeight="1" x14ac:dyDescent="0.2">
      <c r="A533" s="7"/>
      <c r="B533" s="7"/>
      <c r="C533" s="20"/>
      <c r="D533" s="20"/>
      <c r="E533" s="7"/>
      <c r="F533" s="7"/>
      <c r="G533" s="7"/>
      <c r="H533" s="7"/>
      <c r="I533" s="7"/>
      <c r="J533" s="7"/>
      <c r="K533" s="7"/>
      <c r="L533" s="10" t="str">
        <f>IF(A533="","",IF(OR(COUNTIF(Companies[会社名],A533)&lt;&gt;1,NOT(ISNUMBER(C533)),NOT(ISNUMBER(D533)),D533&lt;C533,F533="",I533="",J533=""),"要確認：会社・期間・所在・根拠",IF(AND(B533&lt;&gt;"",COUNTIF(Tugs[曳船名],B533)&lt;&gt;1),"要確認：曳船未登録・重複",IF(J533="未確認","要確認：未確認を含む","確認済"))))</f>
        <v/>
      </c>
    </row>
    <row r="534" spans="1:12" ht="24.95" customHeight="1" x14ac:dyDescent="0.2">
      <c r="A534" s="7"/>
      <c r="B534" s="7"/>
      <c r="C534" s="20"/>
      <c r="D534" s="20"/>
      <c r="E534" s="7"/>
      <c r="F534" s="7"/>
      <c r="G534" s="7"/>
      <c r="H534" s="7"/>
      <c r="I534" s="7"/>
      <c r="J534" s="7"/>
      <c r="K534" s="7"/>
      <c r="L534" s="10" t="str">
        <f>IF(A534="","",IF(OR(COUNTIF(Companies[会社名],A534)&lt;&gt;1,NOT(ISNUMBER(C534)),NOT(ISNUMBER(D534)),D534&lt;C534,F534="",I534="",J534=""),"要確認：会社・期間・所在・根拠",IF(AND(B534&lt;&gt;"",COUNTIF(Tugs[曳船名],B534)&lt;&gt;1),"要確認：曳船未登録・重複",IF(J534="未確認","要確認：未確認を含む","確認済"))))</f>
        <v/>
      </c>
    </row>
    <row r="535" spans="1:12" ht="24.95" customHeight="1" x14ac:dyDescent="0.2">
      <c r="A535" s="7"/>
      <c r="B535" s="7"/>
      <c r="C535" s="20"/>
      <c r="D535" s="20"/>
      <c r="E535" s="7"/>
      <c r="F535" s="7"/>
      <c r="G535" s="7"/>
      <c r="H535" s="7"/>
      <c r="I535" s="7"/>
      <c r="J535" s="7"/>
      <c r="K535" s="7"/>
      <c r="L535" s="10" t="str">
        <f>IF(A535="","",IF(OR(COUNTIF(Companies[会社名],A535)&lt;&gt;1,NOT(ISNUMBER(C535)),NOT(ISNUMBER(D535)),D535&lt;C535,F535="",I535="",J535=""),"要確認：会社・期間・所在・根拠",IF(AND(B535&lt;&gt;"",COUNTIF(Tugs[曳船名],B535)&lt;&gt;1),"要確認：曳船未登録・重複",IF(J535="未確認","要確認：未確認を含む","確認済"))))</f>
        <v/>
      </c>
    </row>
    <row r="536" spans="1:12" ht="24.95" customHeight="1" x14ac:dyDescent="0.2">
      <c r="A536" s="7"/>
      <c r="B536" s="7"/>
      <c r="C536" s="20"/>
      <c r="D536" s="20"/>
      <c r="E536" s="7"/>
      <c r="F536" s="7"/>
      <c r="G536" s="7"/>
      <c r="H536" s="7"/>
      <c r="I536" s="7"/>
      <c r="J536" s="7"/>
      <c r="K536" s="7"/>
      <c r="L536" s="10" t="str">
        <f>IF(A536="","",IF(OR(COUNTIF(Companies[会社名],A536)&lt;&gt;1,NOT(ISNUMBER(C536)),NOT(ISNUMBER(D536)),D536&lt;C536,F536="",I536="",J536=""),"要確認：会社・期間・所在・根拠",IF(AND(B536&lt;&gt;"",COUNTIF(Tugs[曳船名],B536)&lt;&gt;1),"要確認：曳船未登録・重複",IF(J536="未確認","要確認：未確認を含む","確認済"))))</f>
        <v/>
      </c>
    </row>
    <row r="537" spans="1:12" ht="24.95" customHeight="1" x14ac:dyDescent="0.2">
      <c r="A537" s="7"/>
      <c r="B537" s="7"/>
      <c r="C537" s="20"/>
      <c r="D537" s="20"/>
      <c r="E537" s="7"/>
      <c r="F537" s="7"/>
      <c r="G537" s="7"/>
      <c r="H537" s="7"/>
      <c r="I537" s="7"/>
      <c r="J537" s="7"/>
      <c r="K537" s="7"/>
      <c r="L537" s="10" t="str">
        <f>IF(A537="","",IF(OR(COUNTIF(Companies[会社名],A537)&lt;&gt;1,NOT(ISNUMBER(C537)),NOT(ISNUMBER(D537)),D537&lt;C537,F537="",I537="",J537=""),"要確認：会社・期間・所在・根拠",IF(AND(B537&lt;&gt;"",COUNTIF(Tugs[曳船名],B537)&lt;&gt;1),"要確認：曳船未登録・重複",IF(J537="未確認","要確認：未確認を含む","確認済"))))</f>
        <v/>
      </c>
    </row>
    <row r="538" spans="1:12" ht="24.95" customHeight="1" x14ac:dyDescent="0.2">
      <c r="A538" s="7"/>
      <c r="B538" s="7"/>
      <c r="C538" s="20"/>
      <c r="D538" s="20"/>
      <c r="E538" s="7"/>
      <c r="F538" s="7"/>
      <c r="G538" s="7"/>
      <c r="H538" s="7"/>
      <c r="I538" s="7"/>
      <c r="J538" s="7"/>
      <c r="K538" s="7"/>
      <c r="L538" s="10" t="str">
        <f>IF(A538="","",IF(OR(COUNTIF(Companies[会社名],A538)&lt;&gt;1,NOT(ISNUMBER(C538)),NOT(ISNUMBER(D538)),D538&lt;C538,F538="",I538="",J538=""),"要確認：会社・期間・所在・根拠",IF(AND(B538&lt;&gt;"",COUNTIF(Tugs[曳船名],B538)&lt;&gt;1),"要確認：曳船未登録・重複",IF(J538="未確認","要確認：未確認を含む","確認済"))))</f>
        <v/>
      </c>
    </row>
    <row r="539" spans="1:12" ht="24.95" customHeight="1" x14ac:dyDescent="0.2">
      <c r="A539" s="7"/>
      <c r="B539" s="7"/>
      <c r="C539" s="20"/>
      <c r="D539" s="20"/>
      <c r="E539" s="7"/>
      <c r="F539" s="7"/>
      <c r="G539" s="7"/>
      <c r="H539" s="7"/>
      <c r="I539" s="7"/>
      <c r="J539" s="7"/>
      <c r="K539" s="7"/>
      <c r="L539" s="10" t="str">
        <f>IF(A539="","",IF(OR(COUNTIF(Companies[会社名],A539)&lt;&gt;1,NOT(ISNUMBER(C539)),NOT(ISNUMBER(D539)),D539&lt;C539,F539="",I539="",J539=""),"要確認：会社・期間・所在・根拠",IF(AND(B539&lt;&gt;"",COUNTIF(Tugs[曳船名],B539)&lt;&gt;1),"要確認：曳船未登録・重複",IF(J539="未確認","要確認：未確認を含む","確認済"))))</f>
        <v/>
      </c>
    </row>
    <row r="540" spans="1:12" ht="24.95" customHeight="1" x14ac:dyDescent="0.2">
      <c r="A540" s="7"/>
      <c r="B540" s="7"/>
      <c r="C540" s="20"/>
      <c r="D540" s="20"/>
      <c r="E540" s="7"/>
      <c r="F540" s="7"/>
      <c r="G540" s="7"/>
      <c r="H540" s="7"/>
      <c r="I540" s="7"/>
      <c r="J540" s="7"/>
      <c r="K540" s="7"/>
      <c r="L540" s="10" t="str">
        <f>IF(A540="","",IF(OR(COUNTIF(Companies[会社名],A540)&lt;&gt;1,NOT(ISNUMBER(C540)),NOT(ISNUMBER(D540)),D540&lt;C540,F540="",I540="",J540=""),"要確認：会社・期間・所在・根拠",IF(AND(B540&lt;&gt;"",COUNTIF(Tugs[曳船名],B540)&lt;&gt;1),"要確認：曳船未登録・重複",IF(J540="未確認","要確認：未確認を含む","確認済"))))</f>
        <v/>
      </c>
    </row>
    <row r="541" spans="1:12" ht="24.95" customHeight="1" x14ac:dyDescent="0.2">
      <c r="A541" s="7"/>
      <c r="B541" s="7"/>
      <c r="C541" s="20"/>
      <c r="D541" s="20"/>
      <c r="E541" s="7"/>
      <c r="F541" s="7"/>
      <c r="G541" s="7"/>
      <c r="H541" s="7"/>
      <c r="I541" s="7"/>
      <c r="J541" s="7"/>
      <c r="K541" s="7"/>
      <c r="L541" s="10" t="str">
        <f>IF(A541="","",IF(OR(COUNTIF(Companies[会社名],A541)&lt;&gt;1,NOT(ISNUMBER(C541)),NOT(ISNUMBER(D541)),D541&lt;C541,F541="",I541="",J541=""),"要確認：会社・期間・所在・根拠",IF(AND(B541&lt;&gt;"",COUNTIF(Tugs[曳船名],B541)&lt;&gt;1),"要確認：曳船未登録・重複",IF(J541="未確認","要確認：未確認を含む","確認済"))))</f>
        <v/>
      </c>
    </row>
    <row r="542" spans="1:12" ht="24.95" customHeight="1" x14ac:dyDescent="0.2">
      <c r="A542" s="7"/>
      <c r="B542" s="7"/>
      <c r="C542" s="20"/>
      <c r="D542" s="20"/>
      <c r="E542" s="7"/>
      <c r="F542" s="7"/>
      <c r="G542" s="7"/>
      <c r="H542" s="7"/>
      <c r="I542" s="7"/>
      <c r="J542" s="7"/>
      <c r="K542" s="7"/>
      <c r="L542" s="10" t="str">
        <f>IF(A542="","",IF(OR(COUNTIF(Companies[会社名],A542)&lt;&gt;1,NOT(ISNUMBER(C542)),NOT(ISNUMBER(D542)),D542&lt;C542,F542="",I542="",J542=""),"要確認：会社・期間・所在・根拠",IF(AND(B542&lt;&gt;"",COUNTIF(Tugs[曳船名],B542)&lt;&gt;1),"要確認：曳船未登録・重複",IF(J542="未確認","要確認：未確認を含む","確認済"))))</f>
        <v/>
      </c>
    </row>
    <row r="543" spans="1:12" ht="24.95" customHeight="1" x14ac:dyDescent="0.2">
      <c r="A543" s="7"/>
      <c r="B543" s="7"/>
      <c r="C543" s="20"/>
      <c r="D543" s="20"/>
      <c r="E543" s="7"/>
      <c r="F543" s="7"/>
      <c r="G543" s="7"/>
      <c r="H543" s="7"/>
      <c r="I543" s="7"/>
      <c r="J543" s="7"/>
      <c r="K543" s="7"/>
      <c r="L543" s="10" t="str">
        <f>IF(A543="","",IF(OR(COUNTIF(Companies[会社名],A543)&lt;&gt;1,NOT(ISNUMBER(C543)),NOT(ISNUMBER(D543)),D543&lt;C543,F543="",I543="",J543=""),"要確認：会社・期間・所在・根拠",IF(AND(B543&lt;&gt;"",COUNTIF(Tugs[曳船名],B543)&lt;&gt;1),"要確認：曳船未登録・重複",IF(J543="未確認","要確認：未確認を含む","確認済"))))</f>
        <v/>
      </c>
    </row>
    <row r="544" spans="1:12" ht="24.95" customHeight="1" x14ac:dyDescent="0.2">
      <c r="A544" s="7"/>
      <c r="B544" s="7"/>
      <c r="C544" s="20"/>
      <c r="D544" s="20"/>
      <c r="E544" s="7"/>
      <c r="F544" s="7"/>
      <c r="G544" s="7"/>
      <c r="H544" s="7"/>
      <c r="I544" s="7"/>
      <c r="J544" s="7"/>
      <c r="K544" s="7"/>
      <c r="L544" s="10" t="str">
        <f>IF(A544="","",IF(OR(COUNTIF(Companies[会社名],A544)&lt;&gt;1,NOT(ISNUMBER(C544)),NOT(ISNUMBER(D544)),D544&lt;C544,F544="",I544="",J544=""),"要確認：会社・期間・所在・根拠",IF(AND(B544&lt;&gt;"",COUNTIF(Tugs[曳船名],B544)&lt;&gt;1),"要確認：曳船未登録・重複",IF(J544="未確認","要確認：未確認を含む","確認済"))))</f>
        <v/>
      </c>
    </row>
    <row r="545" spans="1:12" ht="24.95" customHeight="1" x14ac:dyDescent="0.2">
      <c r="A545" s="7"/>
      <c r="B545" s="7"/>
      <c r="C545" s="20"/>
      <c r="D545" s="20"/>
      <c r="E545" s="7"/>
      <c r="F545" s="7"/>
      <c r="G545" s="7"/>
      <c r="H545" s="7"/>
      <c r="I545" s="7"/>
      <c r="J545" s="7"/>
      <c r="K545" s="7"/>
      <c r="L545" s="10" t="str">
        <f>IF(A545="","",IF(OR(COUNTIF(Companies[会社名],A545)&lt;&gt;1,NOT(ISNUMBER(C545)),NOT(ISNUMBER(D545)),D545&lt;C545,F545="",I545="",J545=""),"要確認：会社・期間・所在・根拠",IF(AND(B545&lt;&gt;"",COUNTIF(Tugs[曳船名],B545)&lt;&gt;1),"要確認：曳船未登録・重複",IF(J545="未確認","要確認：未確認を含む","確認済"))))</f>
        <v/>
      </c>
    </row>
    <row r="546" spans="1:12" ht="24.95" customHeight="1" x14ac:dyDescent="0.2">
      <c r="A546" s="7"/>
      <c r="B546" s="7"/>
      <c r="C546" s="20"/>
      <c r="D546" s="20"/>
      <c r="E546" s="7"/>
      <c r="F546" s="7"/>
      <c r="G546" s="7"/>
      <c r="H546" s="7"/>
      <c r="I546" s="7"/>
      <c r="J546" s="7"/>
      <c r="K546" s="7"/>
      <c r="L546" s="10" t="str">
        <f>IF(A546="","",IF(OR(COUNTIF(Companies[会社名],A546)&lt;&gt;1,NOT(ISNUMBER(C546)),NOT(ISNUMBER(D546)),D546&lt;C546,F546="",I546="",J546=""),"要確認：会社・期間・所在・根拠",IF(AND(B546&lt;&gt;"",COUNTIF(Tugs[曳船名],B546)&lt;&gt;1),"要確認：曳船未登録・重複",IF(J546="未確認","要確認：未確認を含む","確認済"))))</f>
        <v/>
      </c>
    </row>
    <row r="547" spans="1:12" ht="24.95" customHeight="1" x14ac:dyDescent="0.2">
      <c r="A547" s="7"/>
      <c r="B547" s="7"/>
      <c r="C547" s="20"/>
      <c r="D547" s="20"/>
      <c r="E547" s="7"/>
      <c r="F547" s="7"/>
      <c r="G547" s="7"/>
      <c r="H547" s="7"/>
      <c r="I547" s="7"/>
      <c r="J547" s="7"/>
      <c r="K547" s="7"/>
      <c r="L547" s="10" t="str">
        <f>IF(A547="","",IF(OR(COUNTIF(Companies[会社名],A547)&lt;&gt;1,NOT(ISNUMBER(C547)),NOT(ISNUMBER(D547)),D547&lt;C547,F547="",I547="",J547=""),"要確認：会社・期間・所在・根拠",IF(AND(B547&lt;&gt;"",COUNTIF(Tugs[曳船名],B547)&lt;&gt;1),"要確認：曳船未登録・重複",IF(J547="未確認","要確認：未確認を含む","確認済"))))</f>
        <v/>
      </c>
    </row>
    <row r="548" spans="1:12" ht="24.95" customHeight="1" x14ac:dyDescent="0.2">
      <c r="A548" s="7"/>
      <c r="B548" s="7"/>
      <c r="C548" s="20"/>
      <c r="D548" s="20"/>
      <c r="E548" s="7"/>
      <c r="F548" s="7"/>
      <c r="G548" s="7"/>
      <c r="H548" s="7"/>
      <c r="I548" s="7"/>
      <c r="J548" s="7"/>
      <c r="K548" s="7"/>
      <c r="L548" s="10" t="str">
        <f>IF(A548="","",IF(OR(COUNTIF(Companies[会社名],A548)&lt;&gt;1,NOT(ISNUMBER(C548)),NOT(ISNUMBER(D548)),D548&lt;C548,F548="",I548="",J548=""),"要確認：会社・期間・所在・根拠",IF(AND(B548&lt;&gt;"",COUNTIF(Tugs[曳船名],B548)&lt;&gt;1),"要確認：曳船未登録・重複",IF(J548="未確認","要確認：未確認を含む","確認済"))))</f>
        <v/>
      </c>
    </row>
    <row r="549" spans="1:12" ht="24.95" customHeight="1" x14ac:dyDescent="0.2">
      <c r="A549" s="7"/>
      <c r="B549" s="7"/>
      <c r="C549" s="20"/>
      <c r="D549" s="20"/>
      <c r="E549" s="7"/>
      <c r="F549" s="7"/>
      <c r="G549" s="7"/>
      <c r="H549" s="7"/>
      <c r="I549" s="7"/>
      <c r="J549" s="7"/>
      <c r="K549" s="7"/>
      <c r="L549" s="10" t="str">
        <f>IF(A549="","",IF(OR(COUNTIF(Companies[会社名],A549)&lt;&gt;1,NOT(ISNUMBER(C549)),NOT(ISNUMBER(D549)),D549&lt;C549,F549="",I549="",J549=""),"要確認：会社・期間・所在・根拠",IF(AND(B549&lt;&gt;"",COUNTIF(Tugs[曳船名],B549)&lt;&gt;1),"要確認：曳船未登録・重複",IF(J549="未確認","要確認：未確認を含む","確認済"))))</f>
        <v/>
      </c>
    </row>
    <row r="550" spans="1:12" ht="24.95" customHeight="1" x14ac:dyDescent="0.2">
      <c r="A550" s="7"/>
      <c r="B550" s="7"/>
      <c r="C550" s="20"/>
      <c r="D550" s="20"/>
      <c r="E550" s="7"/>
      <c r="F550" s="7"/>
      <c r="G550" s="7"/>
      <c r="H550" s="7"/>
      <c r="I550" s="7"/>
      <c r="J550" s="7"/>
      <c r="K550" s="7"/>
      <c r="L550" s="10" t="str">
        <f>IF(A550="","",IF(OR(COUNTIF(Companies[会社名],A550)&lt;&gt;1,NOT(ISNUMBER(C550)),NOT(ISNUMBER(D550)),D550&lt;C550,F550="",I550="",J550=""),"要確認：会社・期間・所在・根拠",IF(AND(B550&lt;&gt;"",COUNTIF(Tugs[曳船名],B550)&lt;&gt;1),"要確認：曳船未登録・重複",IF(J550="未確認","要確認：未確認を含む","確認済"))))</f>
        <v/>
      </c>
    </row>
    <row r="551" spans="1:12" ht="24.95" customHeight="1" x14ac:dyDescent="0.2">
      <c r="A551" s="7"/>
      <c r="B551" s="7"/>
      <c r="C551" s="20"/>
      <c r="D551" s="20"/>
      <c r="E551" s="7"/>
      <c r="F551" s="7"/>
      <c r="G551" s="7"/>
      <c r="H551" s="7"/>
      <c r="I551" s="7"/>
      <c r="J551" s="7"/>
      <c r="K551" s="7"/>
      <c r="L551" s="10" t="str">
        <f>IF(A551="","",IF(OR(COUNTIF(Companies[会社名],A551)&lt;&gt;1,NOT(ISNUMBER(C551)),NOT(ISNUMBER(D551)),D551&lt;C551,F551="",I551="",J551=""),"要確認：会社・期間・所在・根拠",IF(AND(B551&lt;&gt;"",COUNTIF(Tugs[曳船名],B551)&lt;&gt;1),"要確認：曳船未登録・重複",IF(J551="未確認","要確認：未確認を含む","確認済"))))</f>
        <v/>
      </c>
    </row>
    <row r="552" spans="1:12" ht="24.95" customHeight="1" x14ac:dyDescent="0.2">
      <c r="A552" s="7"/>
      <c r="B552" s="7"/>
      <c r="C552" s="20"/>
      <c r="D552" s="20"/>
      <c r="E552" s="7"/>
      <c r="F552" s="7"/>
      <c r="G552" s="7"/>
      <c r="H552" s="7"/>
      <c r="I552" s="7"/>
      <c r="J552" s="7"/>
      <c r="K552" s="7"/>
      <c r="L552" s="10" t="str">
        <f>IF(A552="","",IF(OR(COUNTIF(Companies[会社名],A552)&lt;&gt;1,NOT(ISNUMBER(C552)),NOT(ISNUMBER(D552)),D552&lt;C552,F552="",I552="",J552=""),"要確認：会社・期間・所在・根拠",IF(AND(B552&lt;&gt;"",COUNTIF(Tugs[曳船名],B552)&lt;&gt;1),"要確認：曳船未登録・重複",IF(J552="未確認","要確認：未確認を含む","確認済"))))</f>
        <v/>
      </c>
    </row>
    <row r="553" spans="1:12" ht="24.95" customHeight="1" x14ac:dyDescent="0.2">
      <c r="A553" s="7"/>
      <c r="B553" s="7"/>
      <c r="C553" s="20"/>
      <c r="D553" s="20"/>
      <c r="E553" s="7"/>
      <c r="F553" s="7"/>
      <c r="G553" s="7"/>
      <c r="H553" s="7"/>
      <c r="I553" s="7"/>
      <c r="J553" s="7"/>
      <c r="K553" s="7"/>
      <c r="L553" s="10" t="str">
        <f>IF(A553="","",IF(OR(COUNTIF(Companies[会社名],A553)&lt;&gt;1,NOT(ISNUMBER(C553)),NOT(ISNUMBER(D553)),D553&lt;C553,F553="",I553="",J553=""),"要確認：会社・期間・所在・根拠",IF(AND(B553&lt;&gt;"",COUNTIF(Tugs[曳船名],B553)&lt;&gt;1),"要確認：曳船未登録・重複",IF(J553="未確認","要確認：未確認を含む","確認済"))))</f>
        <v/>
      </c>
    </row>
    <row r="554" spans="1:12" ht="24.95" customHeight="1" x14ac:dyDescent="0.2">
      <c r="A554" s="7"/>
      <c r="B554" s="7"/>
      <c r="C554" s="20"/>
      <c r="D554" s="20"/>
      <c r="E554" s="7"/>
      <c r="F554" s="7"/>
      <c r="G554" s="7"/>
      <c r="H554" s="7"/>
      <c r="I554" s="7"/>
      <c r="J554" s="7"/>
      <c r="K554" s="7"/>
      <c r="L554" s="10" t="str">
        <f>IF(A554="","",IF(OR(COUNTIF(Companies[会社名],A554)&lt;&gt;1,NOT(ISNUMBER(C554)),NOT(ISNUMBER(D554)),D554&lt;C554,F554="",I554="",J554=""),"要確認：会社・期間・所在・根拠",IF(AND(B554&lt;&gt;"",COUNTIF(Tugs[曳船名],B554)&lt;&gt;1),"要確認：曳船未登録・重複",IF(J554="未確認","要確認：未確認を含む","確認済"))))</f>
        <v/>
      </c>
    </row>
    <row r="555" spans="1:12" ht="24.95" customHeight="1" x14ac:dyDescent="0.2">
      <c r="A555" s="7"/>
      <c r="B555" s="7"/>
      <c r="C555" s="20"/>
      <c r="D555" s="20"/>
      <c r="E555" s="7"/>
      <c r="F555" s="7"/>
      <c r="G555" s="7"/>
      <c r="H555" s="7"/>
      <c r="I555" s="7"/>
      <c r="J555" s="7"/>
      <c r="K555" s="7"/>
      <c r="L555" s="10" t="str">
        <f>IF(A555="","",IF(OR(COUNTIF(Companies[会社名],A555)&lt;&gt;1,NOT(ISNUMBER(C555)),NOT(ISNUMBER(D555)),D555&lt;C555,F555="",I555="",J555=""),"要確認：会社・期間・所在・根拠",IF(AND(B555&lt;&gt;"",COUNTIF(Tugs[曳船名],B555)&lt;&gt;1),"要確認：曳船未登録・重複",IF(J555="未確認","要確認：未確認を含む","確認済"))))</f>
        <v/>
      </c>
    </row>
    <row r="556" spans="1:12" ht="24.95" customHeight="1" x14ac:dyDescent="0.2">
      <c r="A556" s="7"/>
      <c r="B556" s="7"/>
      <c r="C556" s="20"/>
      <c r="D556" s="20"/>
      <c r="E556" s="7"/>
      <c r="F556" s="7"/>
      <c r="G556" s="7"/>
      <c r="H556" s="7"/>
      <c r="I556" s="7"/>
      <c r="J556" s="7"/>
      <c r="K556" s="7"/>
      <c r="L556" s="10" t="str">
        <f>IF(A556="","",IF(OR(COUNTIF(Companies[会社名],A556)&lt;&gt;1,NOT(ISNUMBER(C556)),NOT(ISNUMBER(D556)),D556&lt;C556,F556="",I556="",J556=""),"要確認：会社・期間・所在・根拠",IF(AND(B556&lt;&gt;"",COUNTIF(Tugs[曳船名],B556)&lt;&gt;1),"要確認：曳船未登録・重複",IF(J556="未確認","要確認：未確認を含む","確認済"))))</f>
        <v/>
      </c>
    </row>
    <row r="557" spans="1:12" ht="24.95" customHeight="1" x14ac:dyDescent="0.2">
      <c r="A557" s="7"/>
      <c r="B557" s="7"/>
      <c r="C557" s="20"/>
      <c r="D557" s="20"/>
      <c r="E557" s="7"/>
      <c r="F557" s="7"/>
      <c r="G557" s="7"/>
      <c r="H557" s="7"/>
      <c r="I557" s="7"/>
      <c r="J557" s="7"/>
      <c r="K557" s="7"/>
      <c r="L557" s="10" t="str">
        <f>IF(A557="","",IF(OR(COUNTIF(Companies[会社名],A557)&lt;&gt;1,NOT(ISNUMBER(C557)),NOT(ISNUMBER(D557)),D557&lt;C557,F557="",I557="",J557=""),"要確認：会社・期間・所在・根拠",IF(AND(B557&lt;&gt;"",COUNTIF(Tugs[曳船名],B557)&lt;&gt;1),"要確認：曳船未登録・重複",IF(J557="未確認","要確認：未確認を含む","確認済"))))</f>
        <v/>
      </c>
    </row>
    <row r="558" spans="1:12" ht="24.95" customHeight="1" x14ac:dyDescent="0.2">
      <c r="A558" s="7"/>
      <c r="B558" s="7"/>
      <c r="C558" s="20"/>
      <c r="D558" s="20"/>
      <c r="E558" s="7"/>
      <c r="F558" s="7"/>
      <c r="G558" s="7"/>
      <c r="H558" s="7"/>
      <c r="I558" s="7"/>
      <c r="J558" s="7"/>
      <c r="K558" s="7"/>
      <c r="L558" s="10" t="str">
        <f>IF(A558="","",IF(OR(COUNTIF(Companies[会社名],A558)&lt;&gt;1,NOT(ISNUMBER(C558)),NOT(ISNUMBER(D558)),D558&lt;C558,F558="",I558="",J558=""),"要確認：会社・期間・所在・根拠",IF(AND(B558&lt;&gt;"",COUNTIF(Tugs[曳船名],B558)&lt;&gt;1),"要確認：曳船未登録・重複",IF(J558="未確認","要確認：未確認を含む","確認済"))))</f>
        <v/>
      </c>
    </row>
    <row r="559" spans="1:12" ht="24.95" customHeight="1" x14ac:dyDescent="0.2">
      <c r="A559" s="7"/>
      <c r="B559" s="7"/>
      <c r="C559" s="20"/>
      <c r="D559" s="20"/>
      <c r="E559" s="7"/>
      <c r="F559" s="7"/>
      <c r="G559" s="7"/>
      <c r="H559" s="7"/>
      <c r="I559" s="7"/>
      <c r="J559" s="7"/>
      <c r="K559" s="7"/>
      <c r="L559" s="10" t="str">
        <f>IF(A559="","",IF(OR(COUNTIF(Companies[会社名],A559)&lt;&gt;1,NOT(ISNUMBER(C559)),NOT(ISNUMBER(D559)),D559&lt;C559,F559="",I559="",J559=""),"要確認：会社・期間・所在・根拠",IF(AND(B559&lt;&gt;"",COUNTIF(Tugs[曳船名],B559)&lt;&gt;1),"要確認：曳船未登録・重複",IF(J559="未確認","要確認：未確認を含む","確認済"))))</f>
        <v/>
      </c>
    </row>
    <row r="560" spans="1:12" ht="24.95" customHeight="1" x14ac:dyDescent="0.2">
      <c r="A560" s="7"/>
      <c r="B560" s="7"/>
      <c r="C560" s="20"/>
      <c r="D560" s="20"/>
      <c r="E560" s="7"/>
      <c r="F560" s="7"/>
      <c r="G560" s="7"/>
      <c r="H560" s="7"/>
      <c r="I560" s="7"/>
      <c r="J560" s="7"/>
      <c r="K560" s="7"/>
      <c r="L560" s="10" t="str">
        <f>IF(A560="","",IF(OR(COUNTIF(Companies[会社名],A560)&lt;&gt;1,NOT(ISNUMBER(C560)),NOT(ISNUMBER(D560)),D560&lt;C560,F560="",I560="",J560=""),"要確認：会社・期間・所在・根拠",IF(AND(B560&lt;&gt;"",COUNTIF(Tugs[曳船名],B560)&lt;&gt;1),"要確認：曳船未登録・重複",IF(J560="未確認","要確認：未確認を含む","確認済"))))</f>
        <v/>
      </c>
    </row>
    <row r="561" spans="1:12" ht="24.95" customHeight="1" x14ac:dyDescent="0.2">
      <c r="A561" s="7"/>
      <c r="B561" s="7"/>
      <c r="C561" s="20"/>
      <c r="D561" s="20"/>
      <c r="E561" s="7"/>
      <c r="F561" s="7"/>
      <c r="G561" s="7"/>
      <c r="H561" s="7"/>
      <c r="I561" s="7"/>
      <c r="J561" s="7"/>
      <c r="K561" s="7"/>
      <c r="L561" s="10" t="str">
        <f>IF(A561="","",IF(OR(COUNTIF(Companies[会社名],A561)&lt;&gt;1,NOT(ISNUMBER(C561)),NOT(ISNUMBER(D561)),D561&lt;C561,F561="",I561="",J561=""),"要確認：会社・期間・所在・根拠",IF(AND(B561&lt;&gt;"",COUNTIF(Tugs[曳船名],B561)&lt;&gt;1),"要確認：曳船未登録・重複",IF(J561="未確認","要確認：未確認を含む","確認済"))))</f>
        <v/>
      </c>
    </row>
    <row r="562" spans="1:12" ht="24.95" customHeight="1" x14ac:dyDescent="0.2">
      <c r="A562" s="7"/>
      <c r="B562" s="7"/>
      <c r="C562" s="20"/>
      <c r="D562" s="20"/>
      <c r="E562" s="7"/>
      <c r="F562" s="7"/>
      <c r="G562" s="7"/>
      <c r="H562" s="7"/>
      <c r="I562" s="7"/>
      <c r="J562" s="7"/>
      <c r="K562" s="7"/>
      <c r="L562" s="10" t="str">
        <f>IF(A562="","",IF(OR(COUNTIF(Companies[会社名],A562)&lt;&gt;1,NOT(ISNUMBER(C562)),NOT(ISNUMBER(D562)),D562&lt;C562,F562="",I562="",J562=""),"要確認：会社・期間・所在・根拠",IF(AND(B562&lt;&gt;"",COUNTIF(Tugs[曳船名],B562)&lt;&gt;1),"要確認：曳船未登録・重複",IF(J562="未確認","要確認：未確認を含む","確認済"))))</f>
        <v/>
      </c>
    </row>
    <row r="563" spans="1:12" ht="24.95" customHeight="1" x14ac:dyDescent="0.2">
      <c r="A563" s="7"/>
      <c r="B563" s="7"/>
      <c r="C563" s="20"/>
      <c r="D563" s="20"/>
      <c r="E563" s="7"/>
      <c r="F563" s="7"/>
      <c r="G563" s="7"/>
      <c r="H563" s="7"/>
      <c r="I563" s="7"/>
      <c r="J563" s="7"/>
      <c r="K563" s="7"/>
      <c r="L563" s="10" t="str">
        <f>IF(A563="","",IF(OR(COUNTIF(Companies[会社名],A563)&lt;&gt;1,NOT(ISNUMBER(C563)),NOT(ISNUMBER(D563)),D563&lt;C563,F563="",I563="",J563=""),"要確認：会社・期間・所在・根拠",IF(AND(B563&lt;&gt;"",COUNTIF(Tugs[曳船名],B563)&lt;&gt;1),"要確認：曳船未登録・重複",IF(J563="未確認","要確認：未確認を含む","確認済"))))</f>
        <v/>
      </c>
    </row>
    <row r="564" spans="1:12" ht="24.95" customHeight="1" x14ac:dyDescent="0.2">
      <c r="A564" s="7"/>
      <c r="B564" s="7"/>
      <c r="C564" s="20"/>
      <c r="D564" s="20"/>
      <c r="E564" s="7"/>
      <c r="F564" s="7"/>
      <c r="G564" s="7"/>
      <c r="H564" s="7"/>
      <c r="I564" s="7"/>
      <c r="J564" s="7"/>
      <c r="K564" s="7"/>
      <c r="L564" s="10" t="str">
        <f>IF(A564="","",IF(OR(COUNTIF(Companies[会社名],A564)&lt;&gt;1,NOT(ISNUMBER(C564)),NOT(ISNUMBER(D564)),D564&lt;C564,F564="",I564="",J564=""),"要確認：会社・期間・所在・根拠",IF(AND(B564&lt;&gt;"",COUNTIF(Tugs[曳船名],B564)&lt;&gt;1),"要確認：曳船未登録・重複",IF(J564="未確認","要確認：未確認を含む","確認済"))))</f>
        <v/>
      </c>
    </row>
    <row r="565" spans="1:12" ht="24.95" customHeight="1" x14ac:dyDescent="0.2">
      <c r="A565" s="7"/>
      <c r="B565" s="7"/>
      <c r="C565" s="20"/>
      <c r="D565" s="20"/>
      <c r="E565" s="7"/>
      <c r="F565" s="7"/>
      <c r="G565" s="7"/>
      <c r="H565" s="7"/>
      <c r="I565" s="7"/>
      <c r="J565" s="7"/>
      <c r="K565" s="7"/>
      <c r="L565" s="10" t="str">
        <f>IF(A565="","",IF(OR(COUNTIF(Companies[会社名],A565)&lt;&gt;1,NOT(ISNUMBER(C565)),NOT(ISNUMBER(D565)),D565&lt;C565,F565="",I565="",J565=""),"要確認：会社・期間・所在・根拠",IF(AND(B565&lt;&gt;"",COUNTIF(Tugs[曳船名],B565)&lt;&gt;1),"要確認：曳船未登録・重複",IF(J565="未確認","要確認：未確認を含む","確認済"))))</f>
        <v/>
      </c>
    </row>
    <row r="566" spans="1:12" ht="24.95" customHeight="1" x14ac:dyDescent="0.2">
      <c r="A566" s="7"/>
      <c r="B566" s="7"/>
      <c r="C566" s="20"/>
      <c r="D566" s="20"/>
      <c r="E566" s="7"/>
      <c r="F566" s="7"/>
      <c r="G566" s="7"/>
      <c r="H566" s="7"/>
      <c r="I566" s="7"/>
      <c r="J566" s="7"/>
      <c r="K566" s="7"/>
      <c r="L566" s="10" t="str">
        <f>IF(A566="","",IF(OR(COUNTIF(Companies[会社名],A566)&lt;&gt;1,NOT(ISNUMBER(C566)),NOT(ISNUMBER(D566)),D566&lt;C566,F566="",I566="",J566=""),"要確認：会社・期間・所在・根拠",IF(AND(B566&lt;&gt;"",COUNTIF(Tugs[曳船名],B566)&lt;&gt;1),"要確認：曳船未登録・重複",IF(J566="未確認","要確認：未確認を含む","確認済"))))</f>
        <v/>
      </c>
    </row>
    <row r="567" spans="1:12" ht="24.95" customHeight="1" x14ac:dyDescent="0.2">
      <c r="A567" s="7"/>
      <c r="B567" s="7"/>
      <c r="C567" s="20"/>
      <c r="D567" s="20"/>
      <c r="E567" s="7"/>
      <c r="F567" s="7"/>
      <c r="G567" s="7"/>
      <c r="H567" s="7"/>
      <c r="I567" s="7"/>
      <c r="J567" s="7"/>
      <c r="K567" s="7"/>
      <c r="L567" s="10" t="str">
        <f>IF(A567="","",IF(OR(COUNTIF(Companies[会社名],A567)&lt;&gt;1,NOT(ISNUMBER(C567)),NOT(ISNUMBER(D567)),D567&lt;C567,F567="",I567="",J567=""),"要確認：会社・期間・所在・根拠",IF(AND(B567&lt;&gt;"",COUNTIF(Tugs[曳船名],B567)&lt;&gt;1),"要確認：曳船未登録・重複",IF(J567="未確認","要確認：未確認を含む","確認済"))))</f>
        <v/>
      </c>
    </row>
    <row r="568" spans="1:12" ht="24.95" customHeight="1" x14ac:dyDescent="0.2">
      <c r="A568" s="7"/>
      <c r="B568" s="7"/>
      <c r="C568" s="20"/>
      <c r="D568" s="20"/>
      <c r="E568" s="7"/>
      <c r="F568" s="7"/>
      <c r="G568" s="7"/>
      <c r="H568" s="7"/>
      <c r="I568" s="7"/>
      <c r="J568" s="7"/>
      <c r="K568" s="7"/>
      <c r="L568" s="10" t="str">
        <f>IF(A568="","",IF(OR(COUNTIF(Companies[会社名],A568)&lt;&gt;1,NOT(ISNUMBER(C568)),NOT(ISNUMBER(D568)),D568&lt;C568,F568="",I568="",J568=""),"要確認：会社・期間・所在・根拠",IF(AND(B568&lt;&gt;"",COUNTIF(Tugs[曳船名],B568)&lt;&gt;1),"要確認：曳船未登録・重複",IF(J568="未確認","要確認：未確認を含む","確認済"))))</f>
        <v/>
      </c>
    </row>
    <row r="569" spans="1:12" ht="24.95" customHeight="1" x14ac:dyDescent="0.2">
      <c r="A569" s="7"/>
      <c r="B569" s="7"/>
      <c r="C569" s="20"/>
      <c r="D569" s="20"/>
      <c r="E569" s="7"/>
      <c r="F569" s="7"/>
      <c r="G569" s="7"/>
      <c r="H569" s="7"/>
      <c r="I569" s="7"/>
      <c r="J569" s="7"/>
      <c r="K569" s="7"/>
      <c r="L569" s="10" t="str">
        <f>IF(A569="","",IF(OR(COUNTIF(Companies[会社名],A569)&lt;&gt;1,NOT(ISNUMBER(C569)),NOT(ISNUMBER(D569)),D569&lt;C569,F569="",I569="",J569=""),"要確認：会社・期間・所在・根拠",IF(AND(B569&lt;&gt;"",COUNTIF(Tugs[曳船名],B569)&lt;&gt;1),"要確認：曳船未登録・重複",IF(J569="未確認","要確認：未確認を含む","確認済"))))</f>
        <v/>
      </c>
    </row>
    <row r="570" spans="1:12" ht="24.95" customHeight="1" x14ac:dyDescent="0.2">
      <c r="A570" s="7"/>
      <c r="B570" s="7"/>
      <c r="C570" s="20"/>
      <c r="D570" s="20"/>
      <c r="E570" s="7"/>
      <c r="F570" s="7"/>
      <c r="G570" s="7"/>
      <c r="H570" s="7"/>
      <c r="I570" s="7"/>
      <c r="J570" s="7"/>
      <c r="K570" s="7"/>
      <c r="L570" s="10" t="str">
        <f>IF(A570="","",IF(OR(COUNTIF(Companies[会社名],A570)&lt;&gt;1,NOT(ISNUMBER(C570)),NOT(ISNUMBER(D570)),D570&lt;C570,F570="",I570="",J570=""),"要確認：会社・期間・所在・根拠",IF(AND(B570&lt;&gt;"",COUNTIF(Tugs[曳船名],B570)&lt;&gt;1),"要確認：曳船未登録・重複",IF(J570="未確認","要確認：未確認を含む","確認済"))))</f>
        <v/>
      </c>
    </row>
    <row r="571" spans="1:12" ht="24.95" customHeight="1" x14ac:dyDescent="0.2">
      <c r="A571" s="7"/>
      <c r="B571" s="7"/>
      <c r="C571" s="20"/>
      <c r="D571" s="20"/>
      <c r="E571" s="7"/>
      <c r="F571" s="7"/>
      <c r="G571" s="7"/>
      <c r="H571" s="7"/>
      <c r="I571" s="7"/>
      <c r="J571" s="7"/>
      <c r="K571" s="7"/>
      <c r="L571" s="10" t="str">
        <f>IF(A571="","",IF(OR(COUNTIF(Companies[会社名],A571)&lt;&gt;1,NOT(ISNUMBER(C571)),NOT(ISNUMBER(D571)),D571&lt;C571,F571="",I571="",J571=""),"要確認：会社・期間・所在・根拠",IF(AND(B571&lt;&gt;"",COUNTIF(Tugs[曳船名],B571)&lt;&gt;1),"要確認：曳船未登録・重複",IF(J571="未確認","要確認：未確認を含む","確認済"))))</f>
        <v/>
      </c>
    </row>
    <row r="572" spans="1:12" ht="24.95" customHeight="1" x14ac:dyDescent="0.2">
      <c r="A572" s="7"/>
      <c r="B572" s="7"/>
      <c r="C572" s="20"/>
      <c r="D572" s="20"/>
      <c r="E572" s="7"/>
      <c r="F572" s="7"/>
      <c r="G572" s="7"/>
      <c r="H572" s="7"/>
      <c r="I572" s="7"/>
      <c r="J572" s="7"/>
      <c r="K572" s="7"/>
      <c r="L572" s="10" t="str">
        <f>IF(A572="","",IF(OR(COUNTIF(Companies[会社名],A572)&lt;&gt;1,NOT(ISNUMBER(C572)),NOT(ISNUMBER(D572)),D572&lt;C572,F572="",I572="",J572=""),"要確認：会社・期間・所在・根拠",IF(AND(B572&lt;&gt;"",COUNTIF(Tugs[曳船名],B572)&lt;&gt;1),"要確認：曳船未登録・重複",IF(J572="未確認","要確認：未確認を含む","確認済"))))</f>
        <v/>
      </c>
    </row>
    <row r="573" spans="1:12" ht="24.95" customHeight="1" x14ac:dyDescent="0.2">
      <c r="A573" s="7"/>
      <c r="B573" s="7"/>
      <c r="C573" s="20"/>
      <c r="D573" s="20"/>
      <c r="E573" s="7"/>
      <c r="F573" s="7"/>
      <c r="G573" s="7"/>
      <c r="H573" s="7"/>
      <c r="I573" s="7"/>
      <c r="J573" s="7"/>
      <c r="K573" s="7"/>
      <c r="L573" s="10" t="str">
        <f>IF(A573="","",IF(OR(COUNTIF(Companies[会社名],A573)&lt;&gt;1,NOT(ISNUMBER(C573)),NOT(ISNUMBER(D573)),D573&lt;C573,F573="",I573="",J573=""),"要確認：会社・期間・所在・根拠",IF(AND(B573&lt;&gt;"",COUNTIF(Tugs[曳船名],B573)&lt;&gt;1),"要確認：曳船未登録・重複",IF(J573="未確認","要確認：未確認を含む","確認済"))))</f>
        <v/>
      </c>
    </row>
    <row r="574" spans="1:12" ht="24.95" customHeight="1" x14ac:dyDescent="0.2">
      <c r="A574" s="7"/>
      <c r="B574" s="7"/>
      <c r="C574" s="20"/>
      <c r="D574" s="20"/>
      <c r="E574" s="7"/>
      <c r="F574" s="7"/>
      <c r="G574" s="7"/>
      <c r="H574" s="7"/>
      <c r="I574" s="7"/>
      <c r="J574" s="7"/>
      <c r="K574" s="7"/>
      <c r="L574" s="10" t="str">
        <f>IF(A574="","",IF(OR(COUNTIF(Companies[会社名],A574)&lt;&gt;1,NOT(ISNUMBER(C574)),NOT(ISNUMBER(D574)),D574&lt;C574,F574="",I574="",J574=""),"要確認：会社・期間・所在・根拠",IF(AND(B574&lt;&gt;"",COUNTIF(Tugs[曳船名],B574)&lt;&gt;1),"要確認：曳船未登録・重複",IF(J574="未確認","要確認：未確認を含む","確認済"))))</f>
        <v/>
      </c>
    </row>
    <row r="575" spans="1:12" ht="24.95" customHeight="1" x14ac:dyDescent="0.2">
      <c r="A575" s="7"/>
      <c r="B575" s="7"/>
      <c r="C575" s="20"/>
      <c r="D575" s="20"/>
      <c r="E575" s="7"/>
      <c r="F575" s="7"/>
      <c r="G575" s="7"/>
      <c r="H575" s="7"/>
      <c r="I575" s="7"/>
      <c r="J575" s="7"/>
      <c r="K575" s="7"/>
      <c r="L575" s="10" t="str">
        <f>IF(A575="","",IF(OR(COUNTIF(Companies[会社名],A575)&lt;&gt;1,NOT(ISNUMBER(C575)),NOT(ISNUMBER(D575)),D575&lt;C575,F575="",I575="",J575=""),"要確認：会社・期間・所在・根拠",IF(AND(B575&lt;&gt;"",COUNTIF(Tugs[曳船名],B575)&lt;&gt;1),"要確認：曳船未登録・重複",IF(J575="未確認","要確認：未確認を含む","確認済"))))</f>
        <v/>
      </c>
    </row>
    <row r="576" spans="1:12" ht="24.95" customHeight="1" x14ac:dyDescent="0.2">
      <c r="A576" s="7"/>
      <c r="B576" s="7"/>
      <c r="C576" s="20"/>
      <c r="D576" s="20"/>
      <c r="E576" s="7"/>
      <c r="F576" s="7"/>
      <c r="G576" s="7"/>
      <c r="H576" s="7"/>
      <c r="I576" s="7"/>
      <c r="J576" s="7"/>
      <c r="K576" s="7"/>
      <c r="L576" s="10" t="str">
        <f>IF(A576="","",IF(OR(COUNTIF(Companies[会社名],A576)&lt;&gt;1,NOT(ISNUMBER(C576)),NOT(ISNUMBER(D576)),D576&lt;C576,F576="",I576="",J576=""),"要確認：会社・期間・所在・根拠",IF(AND(B576&lt;&gt;"",COUNTIF(Tugs[曳船名],B576)&lt;&gt;1),"要確認：曳船未登録・重複",IF(J576="未確認","要確認：未確認を含む","確認済"))))</f>
        <v/>
      </c>
    </row>
    <row r="577" spans="1:12" ht="24.95" customHeight="1" x14ac:dyDescent="0.2">
      <c r="A577" s="7"/>
      <c r="B577" s="7"/>
      <c r="C577" s="20"/>
      <c r="D577" s="20"/>
      <c r="E577" s="7"/>
      <c r="F577" s="7"/>
      <c r="G577" s="7"/>
      <c r="H577" s="7"/>
      <c r="I577" s="7"/>
      <c r="J577" s="7"/>
      <c r="K577" s="7"/>
      <c r="L577" s="10" t="str">
        <f>IF(A577="","",IF(OR(COUNTIF(Companies[会社名],A577)&lt;&gt;1,NOT(ISNUMBER(C577)),NOT(ISNUMBER(D577)),D577&lt;C577,F577="",I577="",J577=""),"要確認：会社・期間・所在・根拠",IF(AND(B577&lt;&gt;"",COUNTIF(Tugs[曳船名],B577)&lt;&gt;1),"要確認：曳船未登録・重複",IF(J577="未確認","要確認：未確認を含む","確認済"))))</f>
        <v/>
      </c>
    </row>
    <row r="578" spans="1:12" ht="24.95" customHeight="1" x14ac:dyDescent="0.2">
      <c r="A578" s="7"/>
      <c r="B578" s="7"/>
      <c r="C578" s="20"/>
      <c r="D578" s="20"/>
      <c r="E578" s="7"/>
      <c r="F578" s="7"/>
      <c r="G578" s="7"/>
      <c r="H578" s="7"/>
      <c r="I578" s="7"/>
      <c r="J578" s="7"/>
      <c r="K578" s="7"/>
      <c r="L578" s="10" t="str">
        <f>IF(A578="","",IF(OR(COUNTIF(Companies[会社名],A578)&lt;&gt;1,NOT(ISNUMBER(C578)),NOT(ISNUMBER(D578)),D578&lt;C578,F578="",I578="",J578=""),"要確認：会社・期間・所在・根拠",IF(AND(B578&lt;&gt;"",COUNTIF(Tugs[曳船名],B578)&lt;&gt;1),"要確認：曳船未登録・重複",IF(J578="未確認","要確認：未確認を含む","確認済"))))</f>
        <v/>
      </c>
    </row>
    <row r="579" spans="1:12" ht="24.95" customHeight="1" x14ac:dyDescent="0.2">
      <c r="A579" s="7"/>
      <c r="B579" s="7"/>
      <c r="C579" s="20"/>
      <c r="D579" s="20"/>
      <c r="E579" s="7"/>
      <c r="F579" s="7"/>
      <c r="G579" s="7"/>
      <c r="H579" s="7"/>
      <c r="I579" s="7"/>
      <c r="J579" s="7"/>
      <c r="K579" s="7"/>
      <c r="L579" s="10" t="str">
        <f>IF(A579="","",IF(OR(COUNTIF(Companies[会社名],A579)&lt;&gt;1,NOT(ISNUMBER(C579)),NOT(ISNUMBER(D579)),D579&lt;C579,F579="",I579="",J579=""),"要確認：会社・期間・所在・根拠",IF(AND(B579&lt;&gt;"",COUNTIF(Tugs[曳船名],B579)&lt;&gt;1),"要確認：曳船未登録・重複",IF(J579="未確認","要確認：未確認を含む","確認済"))))</f>
        <v/>
      </c>
    </row>
    <row r="580" spans="1:12" ht="24.95" customHeight="1" x14ac:dyDescent="0.2">
      <c r="A580" s="7"/>
      <c r="B580" s="7"/>
      <c r="C580" s="20"/>
      <c r="D580" s="20"/>
      <c r="E580" s="7"/>
      <c r="F580" s="7"/>
      <c r="G580" s="7"/>
      <c r="H580" s="7"/>
      <c r="I580" s="7"/>
      <c r="J580" s="7"/>
      <c r="K580" s="7"/>
      <c r="L580" s="10" t="str">
        <f>IF(A580="","",IF(OR(COUNTIF(Companies[会社名],A580)&lt;&gt;1,NOT(ISNUMBER(C580)),NOT(ISNUMBER(D580)),D580&lt;C580,F580="",I580="",J580=""),"要確認：会社・期間・所在・根拠",IF(AND(B580&lt;&gt;"",COUNTIF(Tugs[曳船名],B580)&lt;&gt;1),"要確認：曳船未登録・重複",IF(J580="未確認","要確認：未確認を含む","確認済"))))</f>
        <v/>
      </c>
    </row>
    <row r="581" spans="1:12" ht="24.95" customHeight="1" x14ac:dyDescent="0.2">
      <c r="A581" s="7"/>
      <c r="B581" s="7"/>
      <c r="C581" s="20"/>
      <c r="D581" s="20"/>
      <c r="E581" s="7"/>
      <c r="F581" s="7"/>
      <c r="G581" s="7"/>
      <c r="H581" s="7"/>
      <c r="I581" s="7"/>
      <c r="J581" s="7"/>
      <c r="K581" s="7"/>
      <c r="L581" s="10" t="str">
        <f>IF(A581="","",IF(OR(COUNTIF(Companies[会社名],A581)&lt;&gt;1,NOT(ISNUMBER(C581)),NOT(ISNUMBER(D581)),D581&lt;C581,F581="",I581="",J581=""),"要確認：会社・期間・所在・根拠",IF(AND(B581&lt;&gt;"",COUNTIF(Tugs[曳船名],B581)&lt;&gt;1),"要確認：曳船未登録・重複",IF(J581="未確認","要確認：未確認を含む","確認済"))))</f>
        <v/>
      </c>
    </row>
    <row r="582" spans="1:12" ht="24.95" customHeight="1" x14ac:dyDescent="0.2">
      <c r="A582" s="7"/>
      <c r="B582" s="7"/>
      <c r="C582" s="20"/>
      <c r="D582" s="20"/>
      <c r="E582" s="7"/>
      <c r="F582" s="7"/>
      <c r="G582" s="7"/>
      <c r="H582" s="7"/>
      <c r="I582" s="7"/>
      <c r="J582" s="7"/>
      <c r="K582" s="7"/>
      <c r="L582" s="10" t="str">
        <f>IF(A582="","",IF(OR(COUNTIF(Companies[会社名],A582)&lt;&gt;1,NOT(ISNUMBER(C582)),NOT(ISNUMBER(D582)),D582&lt;C582,F582="",I582="",J582=""),"要確認：会社・期間・所在・根拠",IF(AND(B582&lt;&gt;"",COUNTIF(Tugs[曳船名],B582)&lt;&gt;1),"要確認：曳船未登録・重複",IF(J582="未確認","要確認：未確認を含む","確認済"))))</f>
        <v/>
      </c>
    </row>
    <row r="583" spans="1:12" ht="24.95" customHeight="1" x14ac:dyDescent="0.2">
      <c r="A583" s="7"/>
      <c r="B583" s="7"/>
      <c r="C583" s="20"/>
      <c r="D583" s="20"/>
      <c r="E583" s="7"/>
      <c r="F583" s="7"/>
      <c r="G583" s="7"/>
      <c r="H583" s="7"/>
      <c r="I583" s="7"/>
      <c r="J583" s="7"/>
      <c r="K583" s="7"/>
      <c r="L583" s="10" t="str">
        <f>IF(A583="","",IF(OR(COUNTIF(Companies[会社名],A583)&lt;&gt;1,NOT(ISNUMBER(C583)),NOT(ISNUMBER(D583)),D583&lt;C583,F583="",I583="",J583=""),"要確認：会社・期間・所在・根拠",IF(AND(B583&lt;&gt;"",COUNTIF(Tugs[曳船名],B583)&lt;&gt;1),"要確認：曳船未登録・重複",IF(J583="未確認","要確認：未確認を含む","確認済"))))</f>
        <v/>
      </c>
    </row>
    <row r="584" spans="1:12" ht="24.95" customHeight="1" x14ac:dyDescent="0.2">
      <c r="A584" s="7"/>
      <c r="B584" s="7"/>
      <c r="C584" s="20"/>
      <c r="D584" s="20"/>
      <c r="E584" s="7"/>
      <c r="F584" s="7"/>
      <c r="G584" s="7"/>
      <c r="H584" s="7"/>
      <c r="I584" s="7"/>
      <c r="J584" s="7"/>
      <c r="K584" s="7"/>
      <c r="L584" s="10" t="str">
        <f>IF(A584="","",IF(OR(COUNTIF(Companies[会社名],A584)&lt;&gt;1,NOT(ISNUMBER(C584)),NOT(ISNUMBER(D584)),D584&lt;C584,F584="",I584="",J584=""),"要確認：会社・期間・所在・根拠",IF(AND(B584&lt;&gt;"",COUNTIF(Tugs[曳船名],B584)&lt;&gt;1),"要確認：曳船未登録・重複",IF(J584="未確認","要確認：未確認を含む","確認済"))))</f>
        <v/>
      </c>
    </row>
    <row r="585" spans="1:12" ht="24.95" customHeight="1" x14ac:dyDescent="0.2">
      <c r="A585" s="7"/>
      <c r="B585" s="7"/>
      <c r="C585" s="20"/>
      <c r="D585" s="20"/>
      <c r="E585" s="7"/>
      <c r="F585" s="7"/>
      <c r="G585" s="7"/>
      <c r="H585" s="7"/>
      <c r="I585" s="7"/>
      <c r="J585" s="7"/>
      <c r="K585" s="7"/>
      <c r="L585" s="10" t="str">
        <f>IF(A585="","",IF(OR(COUNTIF(Companies[会社名],A585)&lt;&gt;1,NOT(ISNUMBER(C585)),NOT(ISNUMBER(D585)),D585&lt;C585,F585="",I585="",J585=""),"要確認：会社・期間・所在・根拠",IF(AND(B585&lt;&gt;"",COUNTIF(Tugs[曳船名],B585)&lt;&gt;1),"要確認：曳船未登録・重複",IF(J585="未確認","要確認：未確認を含む","確認済"))))</f>
        <v/>
      </c>
    </row>
    <row r="586" spans="1:12" ht="24.95" customHeight="1" x14ac:dyDescent="0.2">
      <c r="A586" s="7"/>
      <c r="B586" s="7"/>
      <c r="C586" s="20"/>
      <c r="D586" s="20"/>
      <c r="E586" s="7"/>
      <c r="F586" s="7"/>
      <c r="G586" s="7"/>
      <c r="H586" s="7"/>
      <c r="I586" s="7"/>
      <c r="J586" s="7"/>
      <c r="K586" s="7"/>
      <c r="L586" s="10" t="str">
        <f>IF(A586="","",IF(OR(COUNTIF(Companies[会社名],A586)&lt;&gt;1,NOT(ISNUMBER(C586)),NOT(ISNUMBER(D586)),D586&lt;C586,F586="",I586="",J586=""),"要確認：会社・期間・所在・根拠",IF(AND(B586&lt;&gt;"",COUNTIF(Tugs[曳船名],B586)&lt;&gt;1),"要確認：曳船未登録・重複",IF(J586="未確認","要確認：未確認を含む","確認済"))))</f>
        <v/>
      </c>
    </row>
    <row r="587" spans="1:12" ht="24.95" customHeight="1" x14ac:dyDescent="0.2">
      <c r="A587" s="7"/>
      <c r="B587" s="7"/>
      <c r="C587" s="20"/>
      <c r="D587" s="20"/>
      <c r="E587" s="7"/>
      <c r="F587" s="7"/>
      <c r="G587" s="7"/>
      <c r="H587" s="7"/>
      <c r="I587" s="7"/>
      <c r="J587" s="7"/>
      <c r="K587" s="7"/>
      <c r="L587" s="10" t="str">
        <f>IF(A587="","",IF(OR(COUNTIF(Companies[会社名],A587)&lt;&gt;1,NOT(ISNUMBER(C587)),NOT(ISNUMBER(D587)),D587&lt;C587,F587="",I587="",J587=""),"要確認：会社・期間・所在・根拠",IF(AND(B587&lt;&gt;"",COUNTIF(Tugs[曳船名],B587)&lt;&gt;1),"要確認：曳船未登録・重複",IF(J587="未確認","要確認：未確認を含む","確認済"))))</f>
        <v/>
      </c>
    </row>
    <row r="588" spans="1:12" ht="24.95" customHeight="1" x14ac:dyDescent="0.2">
      <c r="A588" s="7"/>
      <c r="B588" s="7"/>
      <c r="C588" s="20"/>
      <c r="D588" s="20"/>
      <c r="E588" s="7"/>
      <c r="F588" s="7"/>
      <c r="G588" s="7"/>
      <c r="H588" s="7"/>
      <c r="I588" s="7"/>
      <c r="J588" s="7"/>
      <c r="K588" s="7"/>
      <c r="L588" s="10" t="str">
        <f>IF(A588="","",IF(OR(COUNTIF(Companies[会社名],A588)&lt;&gt;1,NOT(ISNUMBER(C588)),NOT(ISNUMBER(D588)),D588&lt;C588,F588="",I588="",J588=""),"要確認：会社・期間・所在・根拠",IF(AND(B588&lt;&gt;"",COUNTIF(Tugs[曳船名],B588)&lt;&gt;1),"要確認：曳船未登録・重複",IF(J588="未確認","要確認：未確認を含む","確認済"))))</f>
        <v/>
      </c>
    </row>
    <row r="589" spans="1:12" ht="24.95" customHeight="1" x14ac:dyDescent="0.2">
      <c r="A589" s="7"/>
      <c r="B589" s="7"/>
      <c r="C589" s="20"/>
      <c r="D589" s="20"/>
      <c r="E589" s="7"/>
      <c r="F589" s="7"/>
      <c r="G589" s="7"/>
      <c r="H589" s="7"/>
      <c r="I589" s="7"/>
      <c r="J589" s="7"/>
      <c r="K589" s="7"/>
      <c r="L589" s="10" t="str">
        <f>IF(A589="","",IF(OR(COUNTIF(Companies[会社名],A589)&lt;&gt;1,NOT(ISNUMBER(C589)),NOT(ISNUMBER(D589)),D589&lt;C589,F589="",I589="",J589=""),"要確認：会社・期間・所在・根拠",IF(AND(B589&lt;&gt;"",COUNTIF(Tugs[曳船名],B589)&lt;&gt;1),"要確認：曳船未登録・重複",IF(J589="未確認","要確認：未確認を含む","確認済"))))</f>
        <v/>
      </c>
    </row>
    <row r="590" spans="1:12" ht="24.95" customHeight="1" x14ac:dyDescent="0.2">
      <c r="A590" s="7"/>
      <c r="B590" s="7"/>
      <c r="C590" s="20"/>
      <c r="D590" s="20"/>
      <c r="E590" s="7"/>
      <c r="F590" s="7"/>
      <c r="G590" s="7"/>
      <c r="H590" s="7"/>
      <c r="I590" s="7"/>
      <c r="J590" s="7"/>
      <c r="K590" s="7"/>
      <c r="L590" s="10" t="str">
        <f>IF(A590="","",IF(OR(COUNTIF(Companies[会社名],A590)&lt;&gt;1,NOT(ISNUMBER(C590)),NOT(ISNUMBER(D590)),D590&lt;C590,F590="",I590="",J590=""),"要確認：会社・期間・所在・根拠",IF(AND(B590&lt;&gt;"",COUNTIF(Tugs[曳船名],B590)&lt;&gt;1),"要確認：曳船未登録・重複",IF(J590="未確認","要確認：未確認を含む","確認済"))))</f>
        <v/>
      </c>
    </row>
    <row r="591" spans="1:12" ht="24.95" customHeight="1" x14ac:dyDescent="0.2">
      <c r="A591" s="7"/>
      <c r="B591" s="7"/>
      <c r="C591" s="20"/>
      <c r="D591" s="20"/>
      <c r="E591" s="7"/>
      <c r="F591" s="7"/>
      <c r="G591" s="7"/>
      <c r="H591" s="7"/>
      <c r="I591" s="7"/>
      <c r="J591" s="7"/>
      <c r="K591" s="7"/>
      <c r="L591" s="10" t="str">
        <f>IF(A591="","",IF(OR(COUNTIF(Companies[会社名],A591)&lt;&gt;1,NOT(ISNUMBER(C591)),NOT(ISNUMBER(D591)),D591&lt;C591,F591="",I591="",J591=""),"要確認：会社・期間・所在・根拠",IF(AND(B591&lt;&gt;"",COUNTIF(Tugs[曳船名],B591)&lt;&gt;1),"要確認：曳船未登録・重複",IF(J591="未確認","要確認：未確認を含む","確認済"))))</f>
        <v/>
      </c>
    </row>
    <row r="592" spans="1:12" ht="24.95" customHeight="1" x14ac:dyDescent="0.2">
      <c r="A592" s="7"/>
      <c r="B592" s="7"/>
      <c r="C592" s="20"/>
      <c r="D592" s="20"/>
      <c r="E592" s="7"/>
      <c r="F592" s="7"/>
      <c r="G592" s="7"/>
      <c r="H592" s="7"/>
      <c r="I592" s="7"/>
      <c r="J592" s="7"/>
      <c r="K592" s="7"/>
      <c r="L592" s="10" t="str">
        <f>IF(A592="","",IF(OR(COUNTIF(Companies[会社名],A592)&lt;&gt;1,NOT(ISNUMBER(C592)),NOT(ISNUMBER(D592)),D592&lt;C592,F592="",I592="",J592=""),"要確認：会社・期間・所在・根拠",IF(AND(B592&lt;&gt;"",COUNTIF(Tugs[曳船名],B592)&lt;&gt;1),"要確認：曳船未登録・重複",IF(J592="未確認","要確認：未確認を含む","確認済"))))</f>
        <v/>
      </c>
    </row>
    <row r="593" spans="1:12" ht="24.95" customHeight="1" x14ac:dyDescent="0.2">
      <c r="A593" s="7"/>
      <c r="B593" s="7"/>
      <c r="C593" s="20"/>
      <c r="D593" s="20"/>
      <c r="E593" s="7"/>
      <c r="F593" s="7"/>
      <c r="G593" s="7"/>
      <c r="H593" s="7"/>
      <c r="I593" s="7"/>
      <c r="J593" s="7"/>
      <c r="K593" s="7"/>
      <c r="L593" s="10" t="str">
        <f>IF(A593="","",IF(OR(COUNTIF(Companies[会社名],A593)&lt;&gt;1,NOT(ISNUMBER(C593)),NOT(ISNUMBER(D593)),D593&lt;C593,F593="",I593="",J593=""),"要確認：会社・期間・所在・根拠",IF(AND(B593&lt;&gt;"",COUNTIF(Tugs[曳船名],B593)&lt;&gt;1),"要確認：曳船未登録・重複",IF(J593="未確認","要確認：未確認を含む","確認済"))))</f>
        <v/>
      </c>
    </row>
    <row r="594" spans="1:12" ht="24.95" customHeight="1" x14ac:dyDescent="0.2">
      <c r="A594" s="7"/>
      <c r="B594" s="7"/>
      <c r="C594" s="20"/>
      <c r="D594" s="20"/>
      <c r="E594" s="7"/>
      <c r="F594" s="7"/>
      <c r="G594" s="7"/>
      <c r="H594" s="7"/>
      <c r="I594" s="7"/>
      <c r="J594" s="7"/>
      <c r="K594" s="7"/>
      <c r="L594" s="10" t="str">
        <f>IF(A594="","",IF(OR(COUNTIF(Companies[会社名],A594)&lt;&gt;1,NOT(ISNUMBER(C594)),NOT(ISNUMBER(D594)),D594&lt;C594,F594="",I594="",J594=""),"要確認：会社・期間・所在・根拠",IF(AND(B594&lt;&gt;"",COUNTIF(Tugs[曳船名],B594)&lt;&gt;1),"要確認：曳船未登録・重複",IF(J594="未確認","要確認：未確認を含む","確認済"))))</f>
        <v/>
      </c>
    </row>
    <row r="595" spans="1:12" ht="24.95" customHeight="1" x14ac:dyDescent="0.2">
      <c r="A595" s="7"/>
      <c r="B595" s="7"/>
      <c r="C595" s="20"/>
      <c r="D595" s="20"/>
      <c r="E595" s="7"/>
      <c r="F595" s="7"/>
      <c r="G595" s="7"/>
      <c r="H595" s="7"/>
      <c r="I595" s="7"/>
      <c r="J595" s="7"/>
      <c r="K595" s="7"/>
      <c r="L595" s="10" t="str">
        <f>IF(A595="","",IF(OR(COUNTIF(Companies[会社名],A595)&lt;&gt;1,NOT(ISNUMBER(C595)),NOT(ISNUMBER(D595)),D595&lt;C595,F595="",I595="",J595=""),"要確認：会社・期間・所在・根拠",IF(AND(B595&lt;&gt;"",COUNTIF(Tugs[曳船名],B595)&lt;&gt;1),"要確認：曳船未登録・重複",IF(J595="未確認","要確認：未確認を含む","確認済"))))</f>
        <v/>
      </c>
    </row>
    <row r="596" spans="1:12" ht="24.95" customHeight="1" x14ac:dyDescent="0.2">
      <c r="A596" s="7"/>
      <c r="B596" s="7"/>
      <c r="C596" s="20"/>
      <c r="D596" s="20"/>
      <c r="E596" s="7"/>
      <c r="F596" s="7"/>
      <c r="G596" s="7"/>
      <c r="H596" s="7"/>
      <c r="I596" s="7"/>
      <c r="J596" s="7"/>
      <c r="K596" s="7"/>
      <c r="L596" s="10" t="str">
        <f>IF(A596="","",IF(OR(COUNTIF(Companies[会社名],A596)&lt;&gt;1,NOT(ISNUMBER(C596)),NOT(ISNUMBER(D596)),D596&lt;C596,F596="",I596="",J596=""),"要確認：会社・期間・所在・根拠",IF(AND(B596&lt;&gt;"",COUNTIF(Tugs[曳船名],B596)&lt;&gt;1),"要確認：曳船未登録・重複",IF(J596="未確認","要確認：未確認を含む","確認済"))))</f>
        <v/>
      </c>
    </row>
    <row r="597" spans="1:12" ht="24.95" customHeight="1" x14ac:dyDescent="0.2">
      <c r="A597" s="7"/>
      <c r="B597" s="7"/>
      <c r="C597" s="20"/>
      <c r="D597" s="20"/>
      <c r="E597" s="7"/>
      <c r="F597" s="7"/>
      <c r="G597" s="7"/>
      <c r="H597" s="7"/>
      <c r="I597" s="7"/>
      <c r="J597" s="7"/>
      <c r="K597" s="7"/>
      <c r="L597" s="10" t="str">
        <f>IF(A597="","",IF(OR(COUNTIF(Companies[会社名],A597)&lt;&gt;1,NOT(ISNUMBER(C597)),NOT(ISNUMBER(D597)),D597&lt;C597,F597="",I597="",J597=""),"要確認：会社・期間・所在・根拠",IF(AND(B597&lt;&gt;"",COUNTIF(Tugs[曳船名],B597)&lt;&gt;1),"要確認：曳船未登録・重複",IF(J597="未確認","要確認：未確認を含む","確認済"))))</f>
        <v/>
      </c>
    </row>
    <row r="598" spans="1:12" ht="24.95" customHeight="1" x14ac:dyDescent="0.2">
      <c r="A598" s="7"/>
      <c r="B598" s="7"/>
      <c r="C598" s="20"/>
      <c r="D598" s="20"/>
      <c r="E598" s="7"/>
      <c r="F598" s="7"/>
      <c r="G598" s="7"/>
      <c r="H598" s="7"/>
      <c r="I598" s="7"/>
      <c r="J598" s="7"/>
      <c r="K598" s="7"/>
      <c r="L598" s="10" t="str">
        <f>IF(A598="","",IF(OR(COUNTIF(Companies[会社名],A598)&lt;&gt;1,NOT(ISNUMBER(C598)),NOT(ISNUMBER(D598)),D598&lt;C598,F598="",I598="",J598=""),"要確認：会社・期間・所在・根拠",IF(AND(B598&lt;&gt;"",COUNTIF(Tugs[曳船名],B598)&lt;&gt;1),"要確認：曳船未登録・重複",IF(J598="未確認","要確認：未確認を含む","確認済"))))</f>
        <v/>
      </c>
    </row>
    <row r="599" spans="1:12" ht="24.95" customHeight="1" x14ac:dyDescent="0.2">
      <c r="A599" s="7"/>
      <c r="B599" s="7"/>
      <c r="C599" s="20"/>
      <c r="D599" s="20"/>
      <c r="E599" s="7"/>
      <c r="F599" s="7"/>
      <c r="G599" s="7"/>
      <c r="H599" s="7"/>
      <c r="I599" s="7"/>
      <c r="J599" s="7"/>
      <c r="K599" s="7"/>
      <c r="L599" s="10" t="str">
        <f>IF(A599="","",IF(OR(COUNTIF(Companies[会社名],A599)&lt;&gt;1,NOT(ISNUMBER(C599)),NOT(ISNUMBER(D599)),D599&lt;C599,F599="",I599="",J599=""),"要確認：会社・期間・所在・根拠",IF(AND(B599&lt;&gt;"",COUNTIF(Tugs[曳船名],B599)&lt;&gt;1),"要確認：曳船未登録・重複",IF(J599="未確認","要確認：未確認を含む","確認済"))))</f>
        <v/>
      </c>
    </row>
    <row r="600" spans="1:12" ht="24.95" customHeight="1" x14ac:dyDescent="0.2">
      <c r="A600" s="7"/>
      <c r="B600" s="7"/>
      <c r="C600" s="20"/>
      <c r="D600" s="20"/>
      <c r="E600" s="7"/>
      <c r="F600" s="7"/>
      <c r="G600" s="7"/>
      <c r="H600" s="7"/>
      <c r="I600" s="7"/>
      <c r="J600" s="7"/>
      <c r="K600" s="7"/>
      <c r="L600" s="10" t="str">
        <f>IF(A600="","",IF(OR(COUNTIF(Companies[会社名],A600)&lt;&gt;1,NOT(ISNUMBER(C600)),NOT(ISNUMBER(D600)),D600&lt;C600,F600="",I600="",J600=""),"要確認：会社・期間・所在・根拠",IF(AND(B600&lt;&gt;"",COUNTIF(Tugs[曳船名],B600)&lt;&gt;1),"要確認：曳船未登録・重複",IF(J600="未確認","要確認：未確認を含む","確認済"))))</f>
        <v/>
      </c>
    </row>
    <row r="601" spans="1:12" ht="24.95" customHeight="1" x14ac:dyDescent="0.2">
      <c r="A601" s="7"/>
      <c r="B601" s="7"/>
      <c r="C601" s="20"/>
      <c r="D601" s="20"/>
      <c r="E601" s="7"/>
      <c r="F601" s="7"/>
      <c r="G601" s="7"/>
      <c r="H601" s="7"/>
      <c r="I601" s="7"/>
      <c r="J601" s="7"/>
      <c r="K601" s="7"/>
      <c r="L601" s="10" t="str">
        <f>IF(A601="","",IF(OR(COUNTIF(Companies[会社名],A601)&lt;&gt;1,NOT(ISNUMBER(C601)),NOT(ISNUMBER(D601)),D601&lt;C601,F601="",I601="",J601=""),"要確認：会社・期間・所在・根拠",IF(AND(B601&lt;&gt;"",COUNTIF(Tugs[曳船名],B601)&lt;&gt;1),"要確認：曳船未登録・重複",IF(J601="未確認","要確認：未確認を含む","確認済"))))</f>
        <v/>
      </c>
    </row>
    <row r="602" spans="1:12" ht="24.95" customHeight="1" x14ac:dyDescent="0.2">
      <c r="A602" s="7"/>
      <c r="B602" s="7"/>
      <c r="C602" s="20"/>
      <c r="D602" s="20"/>
      <c r="E602" s="7"/>
      <c r="F602" s="7"/>
      <c r="G602" s="7"/>
      <c r="H602" s="7"/>
      <c r="I602" s="7"/>
      <c r="J602" s="7"/>
      <c r="K602" s="7"/>
      <c r="L602" s="10" t="str">
        <f>IF(A602="","",IF(OR(COUNTIF(Companies[会社名],A602)&lt;&gt;1,NOT(ISNUMBER(C602)),NOT(ISNUMBER(D602)),D602&lt;C602,F602="",I602="",J602=""),"要確認：会社・期間・所在・根拠",IF(AND(B602&lt;&gt;"",COUNTIF(Tugs[曳船名],B602)&lt;&gt;1),"要確認：曳船未登録・重複",IF(J602="未確認","要確認：未確認を含む","確認済"))))</f>
        <v/>
      </c>
    </row>
    <row r="603" spans="1:12" ht="24.95" customHeight="1" x14ac:dyDescent="0.2">
      <c r="A603" s="7"/>
      <c r="B603" s="7"/>
      <c r="C603" s="20"/>
      <c r="D603" s="20"/>
      <c r="E603" s="7"/>
      <c r="F603" s="7"/>
      <c r="G603" s="7"/>
      <c r="H603" s="7"/>
      <c r="I603" s="7"/>
      <c r="J603" s="7"/>
      <c r="K603" s="7"/>
      <c r="L603" s="10" t="str">
        <f>IF(A603="","",IF(OR(COUNTIF(Companies[会社名],A603)&lt;&gt;1,NOT(ISNUMBER(C603)),NOT(ISNUMBER(D603)),D603&lt;C603,F603="",I603="",J603=""),"要確認：会社・期間・所在・根拠",IF(AND(B603&lt;&gt;"",COUNTIF(Tugs[曳船名],B603)&lt;&gt;1),"要確認：曳船未登録・重複",IF(J603="未確認","要確認：未確認を含む","確認済"))))</f>
        <v/>
      </c>
    </row>
    <row r="604" spans="1:12" ht="24.95" customHeight="1" x14ac:dyDescent="0.2">
      <c r="A604" s="7"/>
      <c r="B604" s="7"/>
      <c r="C604" s="20"/>
      <c r="D604" s="20"/>
      <c r="E604" s="7"/>
      <c r="F604" s="7"/>
      <c r="G604" s="7"/>
      <c r="H604" s="7"/>
      <c r="I604" s="7"/>
      <c r="J604" s="7"/>
      <c r="K604" s="7"/>
      <c r="L604" s="10" t="str">
        <f>IF(A604="","",IF(OR(COUNTIF(Companies[会社名],A604)&lt;&gt;1,NOT(ISNUMBER(C604)),NOT(ISNUMBER(D604)),D604&lt;C604,F604="",I604="",J604=""),"要確認：会社・期間・所在・根拠",IF(AND(B604&lt;&gt;"",COUNTIF(Tugs[曳船名],B604)&lt;&gt;1),"要確認：曳船未登録・重複",IF(J604="未確認","要確認：未確認を含む","確認済"))))</f>
        <v/>
      </c>
    </row>
    <row r="605" spans="1:12" ht="24.95" customHeight="1" x14ac:dyDescent="0.2">
      <c r="A605" s="7"/>
      <c r="B605" s="7"/>
      <c r="C605" s="20"/>
      <c r="D605" s="20"/>
      <c r="E605" s="7"/>
      <c r="F605" s="7"/>
      <c r="G605" s="7"/>
      <c r="H605" s="7"/>
      <c r="I605" s="7"/>
      <c r="J605" s="7"/>
      <c r="K605" s="7"/>
      <c r="L605" s="10" t="str">
        <f>IF(A605="","",IF(OR(COUNTIF(Companies[会社名],A605)&lt;&gt;1,NOT(ISNUMBER(C605)),NOT(ISNUMBER(D605)),D605&lt;C605,F605="",I605="",J605=""),"要確認：会社・期間・所在・根拠",IF(AND(B605&lt;&gt;"",COUNTIF(Tugs[曳船名],B605)&lt;&gt;1),"要確認：曳船未登録・重複",IF(J605="未確認","要確認：未確認を含む","確認済"))))</f>
        <v/>
      </c>
    </row>
    <row r="606" spans="1:12" ht="24.95" customHeight="1" x14ac:dyDescent="0.2">
      <c r="A606" s="7"/>
      <c r="B606" s="7"/>
      <c r="C606" s="20"/>
      <c r="D606" s="20"/>
      <c r="E606" s="7"/>
      <c r="F606" s="7"/>
      <c r="G606" s="7"/>
      <c r="H606" s="7"/>
      <c r="I606" s="7"/>
      <c r="J606" s="7"/>
      <c r="K606" s="7"/>
      <c r="L606" s="10" t="str">
        <f>IF(A606="","",IF(OR(COUNTIF(Companies[会社名],A606)&lt;&gt;1,NOT(ISNUMBER(C606)),NOT(ISNUMBER(D606)),D606&lt;C606,F606="",I606="",J606=""),"要確認：会社・期間・所在・根拠",IF(AND(B606&lt;&gt;"",COUNTIF(Tugs[曳船名],B606)&lt;&gt;1),"要確認：曳船未登録・重複",IF(J606="未確認","要確認：未確認を含む","確認済"))))</f>
        <v/>
      </c>
    </row>
    <row r="607" spans="1:12" ht="24.95" customHeight="1" x14ac:dyDescent="0.2">
      <c r="A607" s="7"/>
      <c r="B607" s="7"/>
      <c r="C607" s="20"/>
      <c r="D607" s="20"/>
      <c r="E607" s="7"/>
      <c r="F607" s="7"/>
      <c r="G607" s="7"/>
      <c r="H607" s="7"/>
      <c r="I607" s="7"/>
      <c r="J607" s="7"/>
      <c r="K607" s="7"/>
      <c r="L607" s="10" t="str">
        <f>IF(A607="","",IF(OR(COUNTIF(Companies[会社名],A607)&lt;&gt;1,NOT(ISNUMBER(C607)),NOT(ISNUMBER(D607)),D607&lt;C607,F607="",I607="",J607=""),"要確認：会社・期間・所在・根拠",IF(AND(B607&lt;&gt;"",COUNTIF(Tugs[曳船名],B607)&lt;&gt;1),"要確認：曳船未登録・重複",IF(J607="未確認","要確認：未確認を含む","確認済"))))</f>
        <v/>
      </c>
    </row>
    <row r="608" spans="1:12" ht="24.95" customHeight="1" x14ac:dyDescent="0.2">
      <c r="A608" s="7"/>
      <c r="B608" s="7"/>
      <c r="C608" s="20"/>
      <c r="D608" s="20"/>
      <c r="E608" s="7"/>
      <c r="F608" s="7"/>
      <c r="G608" s="7"/>
      <c r="H608" s="7"/>
      <c r="I608" s="7"/>
      <c r="J608" s="7"/>
      <c r="K608" s="7"/>
      <c r="L608" s="10" t="str">
        <f>IF(A608="","",IF(OR(COUNTIF(Companies[会社名],A608)&lt;&gt;1,NOT(ISNUMBER(C608)),NOT(ISNUMBER(D608)),D608&lt;C608,F608="",I608="",J608=""),"要確認：会社・期間・所在・根拠",IF(AND(B608&lt;&gt;"",COUNTIF(Tugs[曳船名],B608)&lt;&gt;1),"要確認：曳船未登録・重複",IF(J608="未確認","要確認：未確認を含む","確認済"))))</f>
        <v/>
      </c>
    </row>
    <row r="609" spans="1:12" ht="24.95" customHeight="1" x14ac:dyDescent="0.2">
      <c r="A609" s="7"/>
      <c r="B609" s="7"/>
      <c r="C609" s="20"/>
      <c r="D609" s="20"/>
      <c r="E609" s="7"/>
      <c r="F609" s="7"/>
      <c r="G609" s="7"/>
      <c r="H609" s="7"/>
      <c r="I609" s="7"/>
      <c r="J609" s="7"/>
      <c r="K609" s="7"/>
      <c r="L609" s="10" t="str">
        <f>IF(A609="","",IF(OR(COUNTIF(Companies[会社名],A609)&lt;&gt;1,NOT(ISNUMBER(C609)),NOT(ISNUMBER(D609)),D609&lt;C609,F609="",I609="",J609=""),"要確認：会社・期間・所在・根拠",IF(AND(B609&lt;&gt;"",COUNTIF(Tugs[曳船名],B609)&lt;&gt;1),"要確認：曳船未登録・重複",IF(J609="未確認","要確認：未確認を含む","確認済"))))</f>
        <v/>
      </c>
    </row>
    <row r="610" spans="1:12" ht="24.95" customHeight="1" x14ac:dyDescent="0.2">
      <c r="A610" s="7"/>
      <c r="B610" s="7"/>
      <c r="C610" s="20"/>
      <c r="D610" s="20"/>
      <c r="E610" s="7"/>
      <c r="F610" s="7"/>
      <c r="G610" s="7"/>
      <c r="H610" s="7"/>
      <c r="I610" s="7"/>
      <c r="J610" s="7"/>
      <c r="K610" s="7"/>
      <c r="L610" s="10" t="str">
        <f>IF(A610="","",IF(OR(COUNTIF(Companies[会社名],A610)&lt;&gt;1,NOT(ISNUMBER(C610)),NOT(ISNUMBER(D610)),D610&lt;C610,F610="",I610="",J610=""),"要確認：会社・期間・所在・根拠",IF(AND(B610&lt;&gt;"",COUNTIF(Tugs[曳船名],B610)&lt;&gt;1),"要確認：曳船未登録・重複",IF(J610="未確認","要確認：未確認を含む","確認済"))))</f>
        <v/>
      </c>
    </row>
    <row r="611" spans="1:12" ht="24.95" customHeight="1" x14ac:dyDescent="0.2">
      <c r="A611" s="7"/>
      <c r="B611" s="7"/>
      <c r="C611" s="20"/>
      <c r="D611" s="20"/>
      <c r="E611" s="7"/>
      <c r="F611" s="7"/>
      <c r="G611" s="7"/>
      <c r="H611" s="7"/>
      <c r="I611" s="7"/>
      <c r="J611" s="7"/>
      <c r="K611" s="7"/>
      <c r="L611" s="10" t="str">
        <f>IF(A611="","",IF(OR(COUNTIF(Companies[会社名],A611)&lt;&gt;1,NOT(ISNUMBER(C611)),NOT(ISNUMBER(D611)),D611&lt;C611,F611="",I611="",J611=""),"要確認：会社・期間・所在・根拠",IF(AND(B611&lt;&gt;"",COUNTIF(Tugs[曳船名],B611)&lt;&gt;1),"要確認：曳船未登録・重複",IF(J611="未確認","要確認：未確認を含む","確認済"))))</f>
        <v/>
      </c>
    </row>
    <row r="612" spans="1:12" ht="24.95" customHeight="1" x14ac:dyDescent="0.2">
      <c r="A612" s="7"/>
      <c r="B612" s="7"/>
      <c r="C612" s="20"/>
      <c r="D612" s="20"/>
      <c r="E612" s="7"/>
      <c r="F612" s="7"/>
      <c r="G612" s="7"/>
      <c r="H612" s="7"/>
      <c r="I612" s="7"/>
      <c r="J612" s="7"/>
      <c r="K612" s="7"/>
      <c r="L612" s="10" t="str">
        <f>IF(A612="","",IF(OR(COUNTIF(Companies[会社名],A612)&lt;&gt;1,NOT(ISNUMBER(C612)),NOT(ISNUMBER(D612)),D612&lt;C612,F612="",I612="",J612=""),"要確認：会社・期間・所在・根拠",IF(AND(B612&lt;&gt;"",COUNTIF(Tugs[曳船名],B612)&lt;&gt;1),"要確認：曳船未登録・重複",IF(J612="未確認","要確認：未確認を含む","確認済"))))</f>
        <v/>
      </c>
    </row>
    <row r="613" spans="1:12" ht="24.95" customHeight="1" x14ac:dyDescent="0.2">
      <c r="A613" s="7"/>
      <c r="B613" s="7"/>
      <c r="C613" s="20"/>
      <c r="D613" s="20"/>
      <c r="E613" s="7"/>
      <c r="F613" s="7"/>
      <c r="G613" s="7"/>
      <c r="H613" s="7"/>
      <c r="I613" s="7"/>
      <c r="J613" s="7"/>
      <c r="K613" s="7"/>
      <c r="L613" s="10" t="str">
        <f>IF(A613="","",IF(OR(COUNTIF(Companies[会社名],A613)&lt;&gt;1,NOT(ISNUMBER(C613)),NOT(ISNUMBER(D613)),D613&lt;C613,F613="",I613="",J613=""),"要確認：会社・期間・所在・根拠",IF(AND(B613&lt;&gt;"",COUNTIF(Tugs[曳船名],B613)&lt;&gt;1),"要確認：曳船未登録・重複",IF(J613="未確認","要確認：未確認を含む","確認済"))))</f>
        <v/>
      </c>
    </row>
    <row r="614" spans="1:12" ht="24.95" customHeight="1" x14ac:dyDescent="0.2">
      <c r="A614" s="7"/>
      <c r="B614" s="7"/>
      <c r="C614" s="20"/>
      <c r="D614" s="20"/>
      <c r="E614" s="7"/>
      <c r="F614" s="7"/>
      <c r="G614" s="7"/>
      <c r="H614" s="7"/>
      <c r="I614" s="7"/>
      <c r="J614" s="7"/>
      <c r="K614" s="7"/>
      <c r="L614" s="10" t="str">
        <f>IF(A614="","",IF(OR(COUNTIF(Companies[会社名],A614)&lt;&gt;1,NOT(ISNUMBER(C614)),NOT(ISNUMBER(D614)),D614&lt;C614,F614="",I614="",J614=""),"要確認：会社・期間・所在・根拠",IF(AND(B614&lt;&gt;"",COUNTIF(Tugs[曳船名],B614)&lt;&gt;1),"要確認：曳船未登録・重複",IF(J614="未確認","要確認：未確認を含む","確認済"))))</f>
        <v/>
      </c>
    </row>
    <row r="615" spans="1:12" ht="24.95" customHeight="1" x14ac:dyDescent="0.2">
      <c r="A615" s="7"/>
      <c r="B615" s="7"/>
      <c r="C615" s="20"/>
      <c r="D615" s="20"/>
      <c r="E615" s="7"/>
      <c r="F615" s="7"/>
      <c r="G615" s="7"/>
      <c r="H615" s="7"/>
      <c r="I615" s="7"/>
      <c r="J615" s="7"/>
      <c r="K615" s="7"/>
      <c r="L615" s="10" t="str">
        <f>IF(A615="","",IF(OR(COUNTIF(Companies[会社名],A615)&lt;&gt;1,NOT(ISNUMBER(C615)),NOT(ISNUMBER(D615)),D615&lt;C615,F615="",I615="",J615=""),"要確認：会社・期間・所在・根拠",IF(AND(B615&lt;&gt;"",COUNTIF(Tugs[曳船名],B615)&lt;&gt;1),"要確認：曳船未登録・重複",IF(J615="未確認","要確認：未確認を含む","確認済"))))</f>
        <v/>
      </c>
    </row>
    <row r="616" spans="1:12" ht="24.95" customHeight="1" x14ac:dyDescent="0.2">
      <c r="A616" s="7"/>
      <c r="B616" s="7"/>
      <c r="C616" s="20"/>
      <c r="D616" s="20"/>
      <c r="E616" s="7"/>
      <c r="F616" s="7"/>
      <c r="G616" s="7"/>
      <c r="H616" s="7"/>
      <c r="I616" s="7"/>
      <c r="J616" s="7"/>
      <c r="K616" s="7"/>
      <c r="L616" s="10" t="str">
        <f>IF(A616="","",IF(OR(COUNTIF(Companies[会社名],A616)&lt;&gt;1,NOT(ISNUMBER(C616)),NOT(ISNUMBER(D616)),D616&lt;C616,F616="",I616="",J616=""),"要確認：会社・期間・所在・根拠",IF(AND(B616&lt;&gt;"",COUNTIF(Tugs[曳船名],B616)&lt;&gt;1),"要確認：曳船未登録・重複",IF(J616="未確認","要確認：未確認を含む","確認済"))))</f>
        <v/>
      </c>
    </row>
    <row r="617" spans="1:12" ht="24.95" customHeight="1" x14ac:dyDescent="0.2">
      <c r="A617" s="7"/>
      <c r="B617" s="7"/>
      <c r="C617" s="20"/>
      <c r="D617" s="20"/>
      <c r="E617" s="7"/>
      <c r="F617" s="7"/>
      <c r="G617" s="7"/>
      <c r="H617" s="7"/>
      <c r="I617" s="7"/>
      <c r="J617" s="7"/>
      <c r="K617" s="7"/>
      <c r="L617" s="10" t="str">
        <f>IF(A617="","",IF(OR(COUNTIF(Companies[会社名],A617)&lt;&gt;1,NOT(ISNUMBER(C617)),NOT(ISNUMBER(D617)),D617&lt;C617,F617="",I617="",J617=""),"要確認：会社・期間・所在・根拠",IF(AND(B617&lt;&gt;"",COUNTIF(Tugs[曳船名],B617)&lt;&gt;1),"要確認：曳船未登録・重複",IF(J617="未確認","要確認：未確認を含む","確認済"))))</f>
        <v/>
      </c>
    </row>
    <row r="618" spans="1:12" ht="24.95" customHeight="1" x14ac:dyDescent="0.2">
      <c r="A618" s="7"/>
      <c r="B618" s="7"/>
      <c r="C618" s="20"/>
      <c r="D618" s="20"/>
      <c r="E618" s="7"/>
      <c r="F618" s="7"/>
      <c r="G618" s="7"/>
      <c r="H618" s="7"/>
      <c r="I618" s="7"/>
      <c r="J618" s="7"/>
      <c r="K618" s="7"/>
      <c r="L618" s="10" t="str">
        <f>IF(A618="","",IF(OR(COUNTIF(Companies[会社名],A618)&lt;&gt;1,NOT(ISNUMBER(C618)),NOT(ISNUMBER(D618)),D618&lt;C618,F618="",I618="",J618=""),"要確認：会社・期間・所在・根拠",IF(AND(B618&lt;&gt;"",COUNTIF(Tugs[曳船名],B618)&lt;&gt;1),"要確認：曳船未登録・重複",IF(J618="未確認","要確認：未確認を含む","確認済"))))</f>
        <v/>
      </c>
    </row>
    <row r="619" spans="1:12" ht="24.95" customHeight="1" x14ac:dyDescent="0.2">
      <c r="A619" s="7"/>
      <c r="B619" s="7"/>
      <c r="C619" s="20"/>
      <c r="D619" s="20"/>
      <c r="E619" s="7"/>
      <c r="F619" s="7"/>
      <c r="G619" s="7"/>
      <c r="H619" s="7"/>
      <c r="I619" s="7"/>
      <c r="J619" s="7"/>
      <c r="K619" s="7"/>
      <c r="L619" s="10" t="str">
        <f>IF(A619="","",IF(OR(COUNTIF(Companies[会社名],A619)&lt;&gt;1,NOT(ISNUMBER(C619)),NOT(ISNUMBER(D619)),D619&lt;C619,F619="",I619="",J619=""),"要確認：会社・期間・所在・根拠",IF(AND(B619&lt;&gt;"",COUNTIF(Tugs[曳船名],B619)&lt;&gt;1),"要確認：曳船未登録・重複",IF(J619="未確認","要確認：未確認を含む","確認済"))))</f>
        <v/>
      </c>
    </row>
    <row r="620" spans="1:12" ht="24.95" customHeight="1" x14ac:dyDescent="0.2">
      <c r="A620" s="7"/>
      <c r="B620" s="7"/>
      <c r="C620" s="20"/>
      <c r="D620" s="20"/>
      <c r="E620" s="7"/>
      <c r="F620" s="7"/>
      <c r="G620" s="7"/>
      <c r="H620" s="7"/>
      <c r="I620" s="7"/>
      <c r="J620" s="7"/>
      <c r="K620" s="7"/>
      <c r="L620" s="10" t="str">
        <f>IF(A620="","",IF(OR(COUNTIF(Companies[会社名],A620)&lt;&gt;1,NOT(ISNUMBER(C620)),NOT(ISNUMBER(D620)),D620&lt;C620,F620="",I620="",J620=""),"要確認：会社・期間・所在・根拠",IF(AND(B620&lt;&gt;"",COUNTIF(Tugs[曳船名],B620)&lt;&gt;1),"要確認：曳船未登録・重複",IF(J620="未確認","要確認：未確認を含む","確認済"))))</f>
        <v/>
      </c>
    </row>
    <row r="621" spans="1:12" ht="24.95" customHeight="1" x14ac:dyDescent="0.2">
      <c r="A621" s="7"/>
      <c r="B621" s="7"/>
      <c r="C621" s="20"/>
      <c r="D621" s="20"/>
      <c r="E621" s="7"/>
      <c r="F621" s="7"/>
      <c r="G621" s="7"/>
      <c r="H621" s="7"/>
      <c r="I621" s="7"/>
      <c r="J621" s="7"/>
      <c r="K621" s="7"/>
      <c r="L621" s="10" t="str">
        <f>IF(A621="","",IF(OR(COUNTIF(Companies[会社名],A621)&lt;&gt;1,NOT(ISNUMBER(C621)),NOT(ISNUMBER(D621)),D621&lt;C621,F621="",I621="",J621=""),"要確認：会社・期間・所在・根拠",IF(AND(B621&lt;&gt;"",COUNTIF(Tugs[曳船名],B621)&lt;&gt;1),"要確認：曳船未登録・重複",IF(J621="未確認","要確認：未確認を含む","確認済"))))</f>
        <v/>
      </c>
    </row>
    <row r="622" spans="1:12" ht="24.95" customHeight="1" x14ac:dyDescent="0.2">
      <c r="A622" s="7"/>
      <c r="B622" s="7"/>
      <c r="C622" s="20"/>
      <c r="D622" s="20"/>
      <c r="E622" s="7"/>
      <c r="F622" s="7"/>
      <c r="G622" s="7"/>
      <c r="H622" s="7"/>
      <c r="I622" s="7"/>
      <c r="J622" s="7"/>
      <c r="K622" s="7"/>
      <c r="L622" s="10" t="str">
        <f>IF(A622="","",IF(OR(COUNTIF(Companies[会社名],A622)&lt;&gt;1,NOT(ISNUMBER(C622)),NOT(ISNUMBER(D622)),D622&lt;C622,F622="",I622="",J622=""),"要確認：会社・期間・所在・根拠",IF(AND(B622&lt;&gt;"",COUNTIF(Tugs[曳船名],B622)&lt;&gt;1),"要確認：曳船未登録・重複",IF(J622="未確認","要確認：未確認を含む","確認済"))))</f>
        <v/>
      </c>
    </row>
    <row r="623" spans="1:12" ht="24.95" customHeight="1" x14ac:dyDescent="0.2">
      <c r="A623" s="7"/>
      <c r="B623" s="7"/>
      <c r="C623" s="20"/>
      <c r="D623" s="20"/>
      <c r="E623" s="7"/>
      <c r="F623" s="7"/>
      <c r="G623" s="7"/>
      <c r="H623" s="7"/>
      <c r="I623" s="7"/>
      <c r="J623" s="7"/>
      <c r="K623" s="7"/>
      <c r="L623" s="10" t="str">
        <f>IF(A623="","",IF(OR(COUNTIF(Companies[会社名],A623)&lt;&gt;1,NOT(ISNUMBER(C623)),NOT(ISNUMBER(D623)),D623&lt;C623,F623="",I623="",J623=""),"要確認：会社・期間・所在・根拠",IF(AND(B623&lt;&gt;"",COUNTIF(Tugs[曳船名],B623)&lt;&gt;1),"要確認：曳船未登録・重複",IF(J623="未確認","要確認：未確認を含む","確認済"))))</f>
        <v/>
      </c>
    </row>
    <row r="624" spans="1:12" ht="24.95" customHeight="1" x14ac:dyDescent="0.2">
      <c r="A624" s="7"/>
      <c r="B624" s="7"/>
      <c r="C624" s="20"/>
      <c r="D624" s="20"/>
      <c r="E624" s="7"/>
      <c r="F624" s="7"/>
      <c r="G624" s="7"/>
      <c r="H624" s="7"/>
      <c r="I624" s="7"/>
      <c r="J624" s="7"/>
      <c r="K624" s="7"/>
      <c r="L624" s="10" t="str">
        <f>IF(A624="","",IF(OR(COUNTIF(Companies[会社名],A624)&lt;&gt;1,NOT(ISNUMBER(C624)),NOT(ISNUMBER(D624)),D624&lt;C624,F624="",I624="",J624=""),"要確認：会社・期間・所在・根拠",IF(AND(B624&lt;&gt;"",COUNTIF(Tugs[曳船名],B624)&lt;&gt;1),"要確認：曳船未登録・重複",IF(J624="未確認","要確認：未確認を含む","確認済"))))</f>
        <v/>
      </c>
    </row>
    <row r="625" spans="1:12" ht="24.95" customHeight="1" x14ac:dyDescent="0.2">
      <c r="A625" s="7"/>
      <c r="B625" s="7"/>
      <c r="C625" s="20"/>
      <c r="D625" s="20"/>
      <c r="E625" s="7"/>
      <c r="F625" s="7"/>
      <c r="G625" s="7"/>
      <c r="H625" s="7"/>
      <c r="I625" s="7"/>
      <c r="J625" s="7"/>
      <c r="K625" s="7"/>
      <c r="L625" s="10" t="str">
        <f>IF(A625="","",IF(OR(COUNTIF(Companies[会社名],A625)&lt;&gt;1,NOT(ISNUMBER(C625)),NOT(ISNUMBER(D625)),D625&lt;C625,F625="",I625="",J625=""),"要確認：会社・期間・所在・根拠",IF(AND(B625&lt;&gt;"",COUNTIF(Tugs[曳船名],B625)&lt;&gt;1),"要確認：曳船未登録・重複",IF(J625="未確認","要確認：未確認を含む","確認済"))))</f>
        <v/>
      </c>
    </row>
    <row r="626" spans="1:12" ht="24.95" customHeight="1" x14ac:dyDescent="0.2">
      <c r="A626" s="7"/>
      <c r="B626" s="7"/>
      <c r="C626" s="20"/>
      <c r="D626" s="20"/>
      <c r="E626" s="7"/>
      <c r="F626" s="7"/>
      <c r="G626" s="7"/>
      <c r="H626" s="7"/>
      <c r="I626" s="7"/>
      <c r="J626" s="7"/>
      <c r="K626" s="7"/>
      <c r="L626" s="10" t="str">
        <f>IF(A626="","",IF(OR(COUNTIF(Companies[会社名],A626)&lt;&gt;1,NOT(ISNUMBER(C626)),NOT(ISNUMBER(D626)),D626&lt;C626,F626="",I626="",J626=""),"要確認：会社・期間・所在・根拠",IF(AND(B626&lt;&gt;"",COUNTIF(Tugs[曳船名],B626)&lt;&gt;1),"要確認：曳船未登録・重複",IF(J626="未確認","要確認：未確認を含む","確認済"))))</f>
        <v/>
      </c>
    </row>
    <row r="627" spans="1:12" ht="24.95" customHeight="1" x14ac:dyDescent="0.2">
      <c r="A627" s="7"/>
      <c r="B627" s="7"/>
      <c r="C627" s="20"/>
      <c r="D627" s="20"/>
      <c r="E627" s="7"/>
      <c r="F627" s="7"/>
      <c r="G627" s="7"/>
      <c r="H627" s="7"/>
      <c r="I627" s="7"/>
      <c r="J627" s="7"/>
      <c r="K627" s="7"/>
      <c r="L627" s="10" t="str">
        <f>IF(A627="","",IF(OR(COUNTIF(Companies[会社名],A627)&lt;&gt;1,NOT(ISNUMBER(C627)),NOT(ISNUMBER(D627)),D627&lt;C627,F627="",I627="",J627=""),"要確認：会社・期間・所在・根拠",IF(AND(B627&lt;&gt;"",COUNTIF(Tugs[曳船名],B627)&lt;&gt;1),"要確認：曳船未登録・重複",IF(J627="未確認","要確認：未確認を含む","確認済"))))</f>
        <v/>
      </c>
    </row>
    <row r="628" spans="1:12" ht="24.95" customHeight="1" x14ac:dyDescent="0.2">
      <c r="A628" s="7"/>
      <c r="B628" s="7"/>
      <c r="C628" s="20"/>
      <c r="D628" s="20"/>
      <c r="E628" s="7"/>
      <c r="F628" s="7"/>
      <c r="G628" s="7"/>
      <c r="H628" s="7"/>
      <c r="I628" s="7"/>
      <c r="J628" s="7"/>
      <c r="K628" s="7"/>
      <c r="L628" s="10" t="str">
        <f>IF(A628="","",IF(OR(COUNTIF(Companies[会社名],A628)&lt;&gt;1,NOT(ISNUMBER(C628)),NOT(ISNUMBER(D628)),D628&lt;C628,F628="",I628="",J628=""),"要確認：会社・期間・所在・根拠",IF(AND(B628&lt;&gt;"",COUNTIF(Tugs[曳船名],B628)&lt;&gt;1),"要確認：曳船未登録・重複",IF(J628="未確認","要確認：未確認を含む","確認済"))))</f>
        <v/>
      </c>
    </row>
    <row r="629" spans="1:12" ht="24.95" customHeight="1" x14ac:dyDescent="0.2">
      <c r="A629" s="7"/>
      <c r="B629" s="7"/>
      <c r="C629" s="20"/>
      <c r="D629" s="20"/>
      <c r="E629" s="7"/>
      <c r="F629" s="7"/>
      <c r="G629" s="7"/>
      <c r="H629" s="7"/>
      <c r="I629" s="7"/>
      <c r="J629" s="7"/>
      <c r="K629" s="7"/>
      <c r="L629" s="10" t="str">
        <f>IF(A629="","",IF(OR(COUNTIF(Companies[会社名],A629)&lt;&gt;1,NOT(ISNUMBER(C629)),NOT(ISNUMBER(D629)),D629&lt;C629,F629="",I629="",J629=""),"要確認：会社・期間・所在・根拠",IF(AND(B629&lt;&gt;"",COUNTIF(Tugs[曳船名],B629)&lt;&gt;1),"要確認：曳船未登録・重複",IF(J629="未確認","要確認：未確認を含む","確認済"))))</f>
        <v/>
      </c>
    </row>
    <row r="630" spans="1:12" ht="24.95" customHeight="1" x14ac:dyDescent="0.2">
      <c r="A630" s="7"/>
      <c r="B630" s="7"/>
      <c r="C630" s="20"/>
      <c r="D630" s="20"/>
      <c r="E630" s="7"/>
      <c r="F630" s="7"/>
      <c r="G630" s="7"/>
      <c r="H630" s="7"/>
      <c r="I630" s="7"/>
      <c r="J630" s="7"/>
      <c r="K630" s="7"/>
      <c r="L630" s="10" t="str">
        <f>IF(A630="","",IF(OR(COUNTIF(Companies[会社名],A630)&lt;&gt;1,NOT(ISNUMBER(C630)),NOT(ISNUMBER(D630)),D630&lt;C630,F630="",I630="",J630=""),"要確認：会社・期間・所在・根拠",IF(AND(B630&lt;&gt;"",COUNTIF(Tugs[曳船名],B630)&lt;&gt;1),"要確認：曳船未登録・重複",IF(J630="未確認","要確認：未確認を含む","確認済"))))</f>
        <v/>
      </c>
    </row>
    <row r="631" spans="1:12" ht="24.95" customHeight="1" x14ac:dyDescent="0.2">
      <c r="A631" s="7"/>
      <c r="B631" s="7"/>
      <c r="C631" s="20"/>
      <c r="D631" s="20"/>
      <c r="E631" s="7"/>
      <c r="F631" s="7"/>
      <c r="G631" s="7"/>
      <c r="H631" s="7"/>
      <c r="I631" s="7"/>
      <c r="J631" s="7"/>
      <c r="K631" s="7"/>
      <c r="L631" s="10" t="str">
        <f>IF(A631="","",IF(OR(COUNTIF(Companies[会社名],A631)&lt;&gt;1,NOT(ISNUMBER(C631)),NOT(ISNUMBER(D631)),D631&lt;C631,F631="",I631="",J631=""),"要確認：会社・期間・所在・根拠",IF(AND(B631&lt;&gt;"",COUNTIF(Tugs[曳船名],B631)&lt;&gt;1),"要確認：曳船未登録・重複",IF(J631="未確認","要確認：未確認を含む","確認済"))))</f>
        <v/>
      </c>
    </row>
    <row r="632" spans="1:12" ht="24.95" customHeight="1" x14ac:dyDescent="0.2">
      <c r="A632" s="7"/>
      <c r="B632" s="7"/>
      <c r="C632" s="20"/>
      <c r="D632" s="20"/>
      <c r="E632" s="7"/>
      <c r="F632" s="7"/>
      <c r="G632" s="7"/>
      <c r="H632" s="7"/>
      <c r="I632" s="7"/>
      <c r="J632" s="7"/>
      <c r="K632" s="7"/>
      <c r="L632" s="10" t="str">
        <f>IF(A632="","",IF(OR(COUNTIF(Companies[会社名],A632)&lt;&gt;1,NOT(ISNUMBER(C632)),NOT(ISNUMBER(D632)),D632&lt;C632,F632="",I632="",J632=""),"要確認：会社・期間・所在・根拠",IF(AND(B632&lt;&gt;"",COUNTIF(Tugs[曳船名],B632)&lt;&gt;1),"要確認：曳船未登録・重複",IF(J632="未確認","要確認：未確認を含む","確認済"))))</f>
        <v/>
      </c>
    </row>
    <row r="633" spans="1:12" ht="24.95" customHeight="1" x14ac:dyDescent="0.2">
      <c r="A633" s="7"/>
      <c r="B633" s="7"/>
      <c r="C633" s="20"/>
      <c r="D633" s="20"/>
      <c r="E633" s="7"/>
      <c r="F633" s="7"/>
      <c r="G633" s="7"/>
      <c r="H633" s="7"/>
      <c r="I633" s="7"/>
      <c r="J633" s="7"/>
      <c r="K633" s="7"/>
      <c r="L633" s="10" t="str">
        <f>IF(A633="","",IF(OR(COUNTIF(Companies[会社名],A633)&lt;&gt;1,NOT(ISNUMBER(C633)),NOT(ISNUMBER(D633)),D633&lt;C633,F633="",I633="",J633=""),"要確認：会社・期間・所在・根拠",IF(AND(B633&lt;&gt;"",COUNTIF(Tugs[曳船名],B633)&lt;&gt;1),"要確認：曳船未登録・重複",IF(J633="未確認","要確認：未確認を含む","確認済"))))</f>
        <v/>
      </c>
    </row>
    <row r="634" spans="1:12" ht="24.95" customHeight="1" x14ac:dyDescent="0.2">
      <c r="A634" s="7"/>
      <c r="B634" s="7"/>
      <c r="C634" s="20"/>
      <c r="D634" s="20"/>
      <c r="E634" s="7"/>
      <c r="F634" s="7"/>
      <c r="G634" s="7"/>
      <c r="H634" s="7"/>
      <c r="I634" s="7"/>
      <c r="J634" s="7"/>
      <c r="K634" s="7"/>
      <c r="L634" s="10" t="str">
        <f>IF(A634="","",IF(OR(COUNTIF(Companies[会社名],A634)&lt;&gt;1,NOT(ISNUMBER(C634)),NOT(ISNUMBER(D634)),D634&lt;C634,F634="",I634="",J634=""),"要確認：会社・期間・所在・根拠",IF(AND(B634&lt;&gt;"",COUNTIF(Tugs[曳船名],B634)&lt;&gt;1),"要確認：曳船未登録・重複",IF(J634="未確認","要確認：未確認を含む","確認済"))))</f>
        <v/>
      </c>
    </row>
    <row r="635" spans="1:12" ht="24.95" customHeight="1" x14ac:dyDescent="0.2">
      <c r="A635" s="7"/>
      <c r="B635" s="7"/>
      <c r="C635" s="20"/>
      <c r="D635" s="20"/>
      <c r="E635" s="7"/>
      <c r="F635" s="7"/>
      <c r="G635" s="7"/>
      <c r="H635" s="7"/>
      <c r="I635" s="7"/>
      <c r="J635" s="7"/>
      <c r="K635" s="7"/>
      <c r="L635" s="10" t="str">
        <f>IF(A635="","",IF(OR(COUNTIF(Companies[会社名],A635)&lt;&gt;1,NOT(ISNUMBER(C635)),NOT(ISNUMBER(D635)),D635&lt;C635,F635="",I635="",J635=""),"要確認：会社・期間・所在・根拠",IF(AND(B635&lt;&gt;"",COUNTIF(Tugs[曳船名],B635)&lt;&gt;1),"要確認：曳船未登録・重複",IF(J635="未確認","要確認：未確認を含む","確認済"))))</f>
        <v/>
      </c>
    </row>
    <row r="636" spans="1:12" ht="24.95" customHeight="1" x14ac:dyDescent="0.2">
      <c r="A636" s="7"/>
      <c r="B636" s="7"/>
      <c r="C636" s="20"/>
      <c r="D636" s="20"/>
      <c r="E636" s="7"/>
      <c r="F636" s="7"/>
      <c r="G636" s="7"/>
      <c r="H636" s="7"/>
      <c r="I636" s="7"/>
      <c r="J636" s="7"/>
      <c r="K636" s="7"/>
      <c r="L636" s="10" t="str">
        <f>IF(A636="","",IF(OR(COUNTIF(Companies[会社名],A636)&lt;&gt;1,NOT(ISNUMBER(C636)),NOT(ISNUMBER(D636)),D636&lt;C636,F636="",I636="",J636=""),"要確認：会社・期間・所在・根拠",IF(AND(B636&lt;&gt;"",COUNTIF(Tugs[曳船名],B636)&lt;&gt;1),"要確認：曳船未登録・重複",IF(J636="未確認","要確認：未確認を含む","確認済"))))</f>
        <v/>
      </c>
    </row>
    <row r="637" spans="1:12" ht="24.95" customHeight="1" x14ac:dyDescent="0.2">
      <c r="A637" s="7"/>
      <c r="B637" s="7"/>
      <c r="C637" s="20"/>
      <c r="D637" s="20"/>
      <c r="E637" s="7"/>
      <c r="F637" s="7"/>
      <c r="G637" s="7"/>
      <c r="H637" s="7"/>
      <c r="I637" s="7"/>
      <c r="J637" s="7"/>
      <c r="K637" s="7"/>
      <c r="L637" s="10" t="str">
        <f>IF(A637="","",IF(OR(COUNTIF(Companies[会社名],A637)&lt;&gt;1,NOT(ISNUMBER(C637)),NOT(ISNUMBER(D637)),D637&lt;C637,F637="",I637="",J637=""),"要確認：会社・期間・所在・根拠",IF(AND(B637&lt;&gt;"",COUNTIF(Tugs[曳船名],B637)&lt;&gt;1),"要確認：曳船未登録・重複",IF(J637="未確認","要確認：未確認を含む","確認済"))))</f>
        <v/>
      </c>
    </row>
    <row r="638" spans="1:12" ht="24.95" customHeight="1" x14ac:dyDescent="0.2">
      <c r="A638" s="7"/>
      <c r="B638" s="7"/>
      <c r="C638" s="20"/>
      <c r="D638" s="20"/>
      <c r="E638" s="7"/>
      <c r="F638" s="7"/>
      <c r="G638" s="7"/>
      <c r="H638" s="7"/>
      <c r="I638" s="7"/>
      <c r="J638" s="7"/>
      <c r="K638" s="7"/>
      <c r="L638" s="10" t="str">
        <f>IF(A638="","",IF(OR(COUNTIF(Companies[会社名],A638)&lt;&gt;1,NOT(ISNUMBER(C638)),NOT(ISNUMBER(D638)),D638&lt;C638,F638="",I638="",J638=""),"要確認：会社・期間・所在・根拠",IF(AND(B638&lt;&gt;"",COUNTIF(Tugs[曳船名],B638)&lt;&gt;1),"要確認：曳船未登録・重複",IF(J638="未確認","要確認：未確認を含む","確認済"))))</f>
        <v/>
      </c>
    </row>
    <row r="639" spans="1:12" ht="24.95" customHeight="1" x14ac:dyDescent="0.2">
      <c r="A639" s="7"/>
      <c r="B639" s="7"/>
      <c r="C639" s="20"/>
      <c r="D639" s="20"/>
      <c r="E639" s="7"/>
      <c r="F639" s="7"/>
      <c r="G639" s="7"/>
      <c r="H639" s="7"/>
      <c r="I639" s="7"/>
      <c r="J639" s="7"/>
      <c r="K639" s="7"/>
      <c r="L639" s="10" t="str">
        <f>IF(A639="","",IF(OR(COUNTIF(Companies[会社名],A639)&lt;&gt;1,NOT(ISNUMBER(C639)),NOT(ISNUMBER(D639)),D639&lt;C639,F639="",I639="",J639=""),"要確認：会社・期間・所在・根拠",IF(AND(B639&lt;&gt;"",COUNTIF(Tugs[曳船名],B639)&lt;&gt;1),"要確認：曳船未登録・重複",IF(J639="未確認","要確認：未確認を含む","確認済"))))</f>
        <v/>
      </c>
    </row>
    <row r="640" spans="1:12" ht="24.95" customHeight="1" x14ac:dyDescent="0.2">
      <c r="A640" s="7"/>
      <c r="B640" s="7"/>
      <c r="C640" s="20"/>
      <c r="D640" s="20"/>
      <c r="E640" s="7"/>
      <c r="F640" s="7"/>
      <c r="G640" s="7"/>
      <c r="H640" s="7"/>
      <c r="I640" s="7"/>
      <c r="J640" s="7"/>
      <c r="K640" s="7"/>
      <c r="L640" s="10" t="str">
        <f>IF(A640="","",IF(OR(COUNTIF(Companies[会社名],A640)&lt;&gt;1,NOT(ISNUMBER(C640)),NOT(ISNUMBER(D640)),D640&lt;C640,F640="",I640="",J640=""),"要確認：会社・期間・所在・根拠",IF(AND(B640&lt;&gt;"",COUNTIF(Tugs[曳船名],B640)&lt;&gt;1),"要確認：曳船未登録・重複",IF(J640="未確認","要確認：未確認を含む","確認済"))))</f>
        <v/>
      </c>
    </row>
    <row r="641" spans="1:12" ht="24.95" customHeight="1" x14ac:dyDescent="0.2">
      <c r="A641" s="7"/>
      <c r="B641" s="7"/>
      <c r="C641" s="20"/>
      <c r="D641" s="20"/>
      <c r="E641" s="7"/>
      <c r="F641" s="7"/>
      <c r="G641" s="7"/>
      <c r="H641" s="7"/>
      <c r="I641" s="7"/>
      <c r="J641" s="7"/>
      <c r="K641" s="7"/>
      <c r="L641" s="10" t="str">
        <f>IF(A641="","",IF(OR(COUNTIF(Companies[会社名],A641)&lt;&gt;1,NOT(ISNUMBER(C641)),NOT(ISNUMBER(D641)),D641&lt;C641,F641="",I641="",J641=""),"要確認：会社・期間・所在・根拠",IF(AND(B641&lt;&gt;"",COUNTIF(Tugs[曳船名],B641)&lt;&gt;1),"要確認：曳船未登録・重複",IF(J641="未確認","要確認：未確認を含む","確認済"))))</f>
        <v/>
      </c>
    </row>
    <row r="642" spans="1:12" ht="24.95" customHeight="1" x14ac:dyDescent="0.2">
      <c r="A642" s="7"/>
      <c r="B642" s="7"/>
      <c r="C642" s="20"/>
      <c r="D642" s="20"/>
      <c r="E642" s="7"/>
      <c r="F642" s="7"/>
      <c r="G642" s="7"/>
      <c r="H642" s="7"/>
      <c r="I642" s="7"/>
      <c r="J642" s="7"/>
      <c r="K642" s="7"/>
      <c r="L642" s="10" t="str">
        <f>IF(A642="","",IF(OR(COUNTIF(Companies[会社名],A642)&lt;&gt;1,NOT(ISNUMBER(C642)),NOT(ISNUMBER(D642)),D642&lt;C642,F642="",I642="",J642=""),"要確認：会社・期間・所在・根拠",IF(AND(B642&lt;&gt;"",COUNTIF(Tugs[曳船名],B642)&lt;&gt;1),"要確認：曳船未登録・重複",IF(J642="未確認","要確認：未確認を含む","確認済"))))</f>
        <v/>
      </c>
    </row>
    <row r="643" spans="1:12" ht="24.95" customHeight="1" x14ac:dyDescent="0.2">
      <c r="A643" s="7"/>
      <c r="B643" s="7"/>
      <c r="C643" s="20"/>
      <c r="D643" s="20"/>
      <c r="E643" s="7"/>
      <c r="F643" s="7"/>
      <c r="G643" s="7"/>
      <c r="H643" s="7"/>
      <c r="I643" s="7"/>
      <c r="J643" s="7"/>
      <c r="K643" s="7"/>
      <c r="L643" s="10" t="str">
        <f>IF(A643="","",IF(OR(COUNTIF(Companies[会社名],A643)&lt;&gt;1,NOT(ISNUMBER(C643)),NOT(ISNUMBER(D643)),D643&lt;C643,F643="",I643="",J643=""),"要確認：会社・期間・所在・根拠",IF(AND(B643&lt;&gt;"",COUNTIF(Tugs[曳船名],B643)&lt;&gt;1),"要確認：曳船未登録・重複",IF(J643="未確認","要確認：未確認を含む","確認済"))))</f>
        <v/>
      </c>
    </row>
    <row r="644" spans="1:12" ht="24.95" customHeight="1" x14ac:dyDescent="0.2">
      <c r="A644" s="7"/>
      <c r="B644" s="7"/>
      <c r="C644" s="20"/>
      <c r="D644" s="20"/>
      <c r="E644" s="7"/>
      <c r="F644" s="7"/>
      <c r="G644" s="7"/>
      <c r="H644" s="7"/>
      <c r="I644" s="7"/>
      <c r="J644" s="7"/>
      <c r="K644" s="7"/>
      <c r="L644" s="10" t="str">
        <f>IF(A644="","",IF(OR(COUNTIF(Companies[会社名],A644)&lt;&gt;1,NOT(ISNUMBER(C644)),NOT(ISNUMBER(D644)),D644&lt;C644,F644="",I644="",J644=""),"要確認：会社・期間・所在・根拠",IF(AND(B644&lt;&gt;"",COUNTIF(Tugs[曳船名],B644)&lt;&gt;1),"要確認：曳船未登録・重複",IF(J644="未確認","要確認：未確認を含む","確認済"))))</f>
        <v/>
      </c>
    </row>
    <row r="645" spans="1:12" ht="24.95" customHeight="1" x14ac:dyDescent="0.2">
      <c r="A645" s="7"/>
      <c r="B645" s="7"/>
      <c r="C645" s="20"/>
      <c r="D645" s="20"/>
      <c r="E645" s="7"/>
      <c r="F645" s="7"/>
      <c r="G645" s="7"/>
      <c r="H645" s="7"/>
      <c r="I645" s="7"/>
      <c r="J645" s="7"/>
      <c r="K645" s="7"/>
      <c r="L645" s="10" t="str">
        <f>IF(A645="","",IF(OR(COUNTIF(Companies[会社名],A645)&lt;&gt;1,NOT(ISNUMBER(C645)),NOT(ISNUMBER(D645)),D645&lt;C645,F645="",I645="",J645=""),"要確認：会社・期間・所在・根拠",IF(AND(B645&lt;&gt;"",COUNTIF(Tugs[曳船名],B645)&lt;&gt;1),"要確認：曳船未登録・重複",IF(J645="未確認","要確認：未確認を含む","確認済"))))</f>
        <v/>
      </c>
    </row>
    <row r="646" spans="1:12" ht="24.95" customHeight="1" x14ac:dyDescent="0.2">
      <c r="A646" s="7"/>
      <c r="B646" s="7"/>
      <c r="C646" s="20"/>
      <c r="D646" s="20"/>
      <c r="E646" s="7"/>
      <c r="F646" s="7"/>
      <c r="G646" s="7"/>
      <c r="H646" s="7"/>
      <c r="I646" s="7"/>
      <c r="J646" s="7"/>
      <c r="K646" s="7"/>
      <c r="L646" s="10" t="str">
        <f>IF(A646="","",IF(OR(COUNTIF(Companies[会社名],A646)&lt;&gt;1,NOT(ISNUMBER(C646)),NOT(ISNUMBER(D646)),D646&lt;C646,F646="",I646="",J646=""),"要確認：会社・期間・所在・根拠",IF(AND(B646&lt;&gt;"",COUNTIF(Tugs[曳船名],B646)&lt;&gt;1),"要確認：曳船未登録・重複",IF(J646="未確認","要確認：未確認を含む","確認済"))))</f>
        <v/>
      </c>
    </row>
    <row r="647" spans="1:12" ht="24.95" customHeight="1" x14ac:dyDescent="0.2">
      <c r="A647" s="7"/>
      <c r="B647" s="7"/>
      <c r="C647" s="20"/>
      <c r="D647" s="20"/>
      <c r="E647" s="7"/>
      <c r="F647" s="7"/>
      <c r="G647" s="7"/>
      <c r="H647" s="7"/>
      <c r="I647" s="7"/>
      <c r="J647" s="7"/>
      <c r="K647" s="7"/>
      <c r="L647" s="10" t="str">
        <f>IF(A647="","",IF(OR(COUNTIF(Companies[会社名],A647)&lt;&gt;1,NOT(ISNUMBER(C647)),NOT(ISNUMBER(D647)),D647&lt;C647,F647="",I647="",J647=""),"要確認：会社・期間・所在・根拠",IF(AND(B647&lt;&gt;"",COUNTIF(Tugs[曳船名],B647)&lt;&gt;1),"要確認：曳船未登録・重複",IF(J647="未確認","要確認：未確認を含む","確認済"))))</f>
        <v/>
      </c>
    </row>
    <row r="648" spans="1:12" ht="24.95" customHeight="1" x14ac:dyDescent="0.2">
      <c r="A648" s="7"/>
      <c r="B648" s="7"/>
      <c r="C648" s="20"/>
      <c r="D648" s="20"/>
      <c r="E648" s="7"/>
      <c r="F648" s="7"/>
      <c r="G648" s="7"/>
      <c r="H648" s="7"/>
      <c r="I648" s="7"/>
      <c r="J648" s="7"/>
      <c r="K648" s="7"/>
      <c r="L648" s="10" t="str">
        <f>IF(A648="","",IF(OR(COUNTIF(Companies[会社名],A648)&lt;&gt;1,NOT(ISNUMBER(C648)),NOT(ISNUMBER(D648)),D648&lt;C648,F648="",I648="",J648=""),"要確認：会社・期間・所在・根拠",IF(AND(B648&lt;&gt;"",COUNTIF(Tugs[曳船名],B648)&lt;&gt;1),"要確認：曳船未登録・重複",IF(J648="未確認","要確認：未確認を含む","確認済"))))</f>
        <v/>
      </c>
    </row>
    <row r="649" spans="1:12" ht="24.95" customHeight="1" x14ac:dyDescent="0.2">
      <c r="A649" s="7"/>
      <c r="B649" s="7"/>
      <c r="C649" s="20"/>
      <c r="D649" s="20"/>
      <c r="E649" s="7"/>
      <c r="F649" s="7"/>
      <c r="G649" s="7"/>
      <c r="H649" s="7"/>
      <c r="I649" s="7"/>
      <c r="J649" s="7"/>
      <c r="K649" s="7"/>
      <c r="L649" s="10" t="str">
        <f>IF(A649="","",IF(OR(COUNTIF(Companies[会社名],A649)&lt;&gt;1,NOT(ISNUMBER(C649)),NOT(ISNUMBER(D649)),D649&lt;C649,F649="",I649="",J649=""),"要確認：会社・期間・所在・根拠",IF(AND(B649&lt;&gt;"",COUNTIF(Tugs[曳船名],B649)&lt;&gt;1),"要確認：曳船未登録・重複",IF(J649="未確認","要確認：未確認を含む","確認済"))))</f>
        <v/>
      </c>
    </row>
    <row r="650" spans="1:12" ht="24.95" customHeight="1" x14ac:dyDescent="0.2">
      <c r="A650" s="7"/>
      <c r="B650" s="7"/>
      <c r="C650" s="20"/>
      <c r="D650" s="20"/>
      <c r="E650" s="7"/>
      <c r="F650" s="7"/>
      <c r="G650" s="7"/>
      <c r="H650" s="7"/>
      <c r="I650" s="7"/>
      <c r="J650" s="7"/>
      <c r="K650" s="7"/>
      <c r="L650" s="10" t="str">
        <f>IF(A650="","",IF(OR(COUNTIF(Companies[会社名],A650)&lt;&gt;1,NOT(ISNUMBER(C650)),NOT(ISNUMBER(D650)),D650&lt;C650,F650="",I650="",J650=""),"要確認：会社・期間・所在・根拠",IF(AND(B650&lt;&gt;"",COUNTIF(Tugs[曳船名],B650)&lt;&gt;1),"要確認：曳船未登録・重複",IF(J650="未確認","要確認：未確認を含む","確認済"))))</f>
        <v/>
      </c>
    </row>
    <row r="651" spans="1:12" ht="24.95" customHeight="1" x14ac:dyDescent="0.2">
      <c r="A651" s="7"/>
      <c r="B651" s="7"/>
      <c r="C651" s="20"/>
      <c r="D651" s="20"/>
      <c r="E651" s="7"/>
      <c r="F651" s="7"/>
      <c r="G651" s="7"/>
      <c r="H651" s="7"/>
      <c r="I651" s="7"/>
      <c r="J651" s="7"/>
      <c r="K651" s="7"/>
      <c r="L651" s="10" t="str">
        <f>IF(A651="","",IF(OR(COUNTIF(Companies[会社名],A651)&lt;&gt;1,NOT(ISNUMBER(C651)),NOT(ISNUMBER(D651)),D651&lt;C651,F651="",I651="",J651=""),"要確認：会社・期間・所在・根拠",IF(AND(B651&lt;&gt;"",COUNTIF(Tugs[曳船名],B651)&lt;&gt;1),"要確認：曳船未登録・重複",IF(J651="未確認","要確認：未確認を含む","確認済"))))</f>
        <v/>
      </c>
    </row>
    <row r="652" spans="1:12" ht="24.95" customHeight="1" x14ac:dyDescent="0.2">
      <c r="A652" s="7"/>
      <c r="B652" s="7"/>
      <c r="C652" s="20"/>
      <c r="D652" s="20"/>
      <c r="E652" s="7"/>
      <c r="F652" s="7"/>
      <c r="G652" s="7"/>
      <c r="H652" s="7"/>
      <c r="I652" s="7"/>
      <c r="J652" s="7"/>
      <c r="K652" s="7"/>
      <c r="L652" s="10" t="str">
        <f>IF(A652="","",IF(OR(COUNTIF(Companies[会社名],A652)&lt;&gt;1,NOT(ISNUMBER(C652)),NOT(ISNUMBER(D652)),D652&lt;C652,F652="",I652="",J652=""),"要確認：会社・期間・所在・根拠",IF(AND(B652&lt;&gt;"",COUNTIF(Tugs[曳船名],B652)&lt;&gt;1),"要確認：曳船未登録・重複",IF(J652="未確認","要確認：未確認を含む","確認済"))))</f>
        <v/>
      </c>
    </row>
    <row r="653" spans="1:12" ht="24.95" customHeight="1" x14ac:dyDescent="0.2">
      <c r="A653" s="7"/>
      <c r="B653" s="7"/>
      <c r="C653" s="20"/>
      <c r="D653" s="20"/>
      <c r="E653" s="7"/>
      <c r="F653" s="7"/>
      <c r="G653" s="7"/>
      <c r="H653" s="7"/>
      <c r="I653" s="7"/>
      <c r="J653" s="7"/>
      <c r="K653" s="7"/>
      <c r="L653" s="10" t="str">
        <f>IF(A653="","",IF(OR(COUNTIF(Companies[会社名],A653)&lt;&gt;1,NOT(ISNUMBER(C653)),NOT(ISNUMBER(D653)),D653&lt;C653,F653="",I653="",J653=""),"要確認：会社・期間・所在・根拠",IF(AND(B653&lt;&gt;"",COUNTIF(Tugs[曳船名],B653)&lt;&gt;1),"要確認：曳船未登録・重複",IF(J653="未確認","要確認：未確認を含む","確認済"))))</f>
        <v/>
      </c>
    </row>
    <row r="654" spans="1:12" ht="24.95" customHeight="1" x14ac:dyDescent="0.2">
      <c r="A654" s="7"/>
      <c r="B654" s="7"/>
      <c r="C654" s="20"/>
      <c r="D654" s="20"/>
      <c r="E654" s="7"/>
      <c r="F654" s="7"/>
      <c r="G654" s="7"/>
      <c r="H654" s="7"/>
      <c r="I654" s="7"/>
      <c r="J654" s="7"/>
      <c r="K654" s="7"/>
      <c r="L654" s="10" t="str">
        <f>IF(A654="","",IF(OR(COUNTIF(Companies[会社名],A654)&lt;&gt;1,NOT(ISNUMBER(C654)),NOT(ISNUMBER(D654)),D654&lt;C654,F654="",I654="",J654=""),"要確認：会社・期間・所在・根拠",IF(AND(B654&lt;&gt;"",COUNTIF(Tugs[曳船名],B654)&lt;&gt;1),"要確認：曳船未登録・重複",IF(J654="未確認","要確認：未確認を含む","確認済"))))</f>
        <v/>
      </c>
    </row>
    <row r="655" spans="1:12" ht="24.95" customHeight="1" x14ac:dyDescent="0.2">
      <c r="A655" s="7"/>
      <c r="B655" s="7"/>
      <c r="C655" s="20"/>
      <c r="D655" s="20"/>
      <c r="E655" s="7"/>
      <c r="F655" s="7"/>
      <c r="G655" s="7"/>
      <c r="H655" s="7"/>
      <c r="I655" s="7"/>
      <c r="J655" s="7"/>
      <c r="K655" s="7"/>
      <c r="L655" s="10" t="str">
        <f>IF(A655="","",IF(OR(COUNTIF(Companies[会社名],A655)&lt;&gt;1,NOT(ISNUMBER(C655)),NOT(ISNUMBER(D655)),D655&lt;C655,F655="",I655="",J655=""),"要確認：会社・期間・所在・根拠",IF(AND(B655&lt;&gt;"",COUNTIF(Tugs[曳船名],B655)&lt;&gt;1),"要確認：曳船未登録・重複",IF(J655="未確認","要確認：未確認を含む","確認済"))))</f>
        <v/>
      </c>
    </row>
    <row r="656" spans="1:12" ht="24.95" customHeight="1" x14ac:dyDescent="0.2">
      <c r="A656" s="7"/>
      <c r="B656" s="7"/>
      <c r="C656" s="20"/>
      <c r="D656" s="20"/>
      <c r="E656" s="7"/>
      <c r="F656" s="7"/>
      <c r="G656" s="7"/>
      <c r="H656" s="7"/>
      <c r="I656" s="7"/>
      <c r="J656" s="7"/>
      <c r="K656" s="7"/>
      <c r="L656" s="10" t="str">
        <f>IF(A656="","",IF(OR(COUNTIF(Companies[会社名],A656)&lt;&gt;1,NOT(ISNUMBER(C656)),NOT(ISNUMBER(D656)),D656&lt;C656,F656="",I656="",J656=""),"要確認：会社・期間・所在・根拠",IF(AND(B656&lt;&gt;"",COUNTIF(Tugs[曳船名],B656)&lt;&gt;1),"要確認：曳船未登録・重複",IF(J656="未確認","要確認：未確認を含む","確認済"))))</f>
        <v/>
      </c>
    </row>
    <row r="657" spans="1:12" ht="24.95" customHeight="1" x14ac:dyDescent="0.2">
      <c r="A657" s="7"/>
      <c r="B657" s="7"/>
      <c r="C657" s="20"/>
      <c r="D657" s="20"/>
      <c r="E657" s="7"/>
      <c r="F657" s="7"/>
      <c r="G657" s="7"/>
      <c r="H657" s="7"/>
      <c r="I657" s="7"/>
      <c r="J657" s="7"/>
      <c r="K657" s="7"/>
      <c r="L657" s="10" t="str">
        <f>IF(A657="","",IF(OR(COUNTIF(Companies[会社名],A657)&lt;&gt;1,NOT(ISNUMBER(C657)),NOT(ISNUMBER(D657)),D657&lt;C657,F657="",I657="",J657=""),"要確認：会社・期間・所在・根拠",IF(AND(B657&lt;&gt;"",COUNTIF(Tugs[曳船名],B657)&lt;&gt;1),"要確認：曳船未登録・重複",IF(J657="未確認","要確認：未確認を含む","確認済"))))</f>
        <v/>
      </c>
    </row>
    <row r="658" spans="1:12" ht="24.95" customHeight="1" x14ac:dyDescent="0.2">
      <c r="A658" s="7"/>
      <c r="B658" s="7"/>
      <c r="C658" s="20"/>
      <c r="D658" s="20"/>
      <c r="E658" s="7"/>
      <c r="F658" s="7"/>
      <c r="G658" s="7"/>
      <c r="H658" s="7"/>
      <c r="I658" s="7"/>
      <c r="J658" s="7"/>
      <c r="K658" s="7"/>
      <c r="L658" s="10" t="str">
        <f>IF(A658="","",IF(OR(COUNTIF(Companies[会社名],A658)&lt;&gt;1,NOT(ISNUMBER(C658)),NOT(ISNUMBER(D658)),D658&lt;C658,F658="",I658="",J658=""),"要確認：会社・期間・所在・根拠",IF(AND(B658&lt;&gt;"",COUNTIF(Tugs[曳船名],B658)&lt;&gt;1),"要確認：曳船未登録・重複",IF(J658="未確認","要確認：未確認を含む","確認済"))))</f>
        <v/>
      </c>
    </row>
    <row r="659" spans="1:12" ht="24.95" customHeight="1" x14ac:dyDescent="0.2">
      <c r="A659" s="7"/>
      <c r="B659" s="7"/>
      <c r="C659" s="20"/>
      <c r="D659" s="20"/>
      <c r="E659" s="7"/>
      <c r="F659" s="7"/>
      <c r="G659" s="7"/>
      <c r="H659" s="7"/>
      <c r="I659" s="7"/>
      <c r="J659" s="7"/>
      <c r="K659" s="7"/>
      <c r="L659" s="10" t="str">
        <f>IF(A659="","",IF(OR(COUNTIF(Companies[会社名],A659)&lt;&gt;1,NOT(ISNUMBER(C659)),NOT(ISNUMBER(D659)),D659&lt;C659,F659="",I659="",J659=""),"要確認：会社・期間・所在・根拠",IF(AND(B659&lt;&gt;"",COUNTIF(Tugs[曳船名],B659)&lt;&gt;1),"要確認：曳船未登録・重複",IF(J659="未確認","要確認：未確認を含む","確認済"))))</f>
        <v/>
      </c>
    </row>
    <row r="660" spans="1:12" ht="24.95" customHeight="1" x14ac:dyDescent="0.2">
      <c r="A660" s="7"/>
      <c r="B660" s="7"/>
      <c r="C660" s="20"/>
      <c r="D660" s="20"/>
      <c r="E660" s="7"/>
      <c r="F660" s="7"/>
      <c r="G660" s="7"/>
      <c r="H660" s="7"/>
      <c r="I660" s="7"/>
      <c r="J660" s="7"/>
      <c r="K660" s="7"/>
      <c r="L660" s="10" t="str">
        <f>IF(A660="","",IF(OR(COUNTIF(Companies[会社名],A660)&lt;&gt;1,NOT(ISNUMBER(C660)),NOT(ISNUMBER(D660)),D660&lt;C660,F660="",I660="",J660=""),"要確認：会社・期間・所在・根拠",IF(AND(B660&lt;&gt;"",COUNTIF(Tugs[曳船名],B660)&lt;&gt;1),"要確認：曳船未登録・重複",IF(J660="未確認","要確認：未確認を含む","確認済"))))</f>
        <v/>
      </c>
    </row>
    <row r="661" spans="1:12" ht="24.95" customHeight="1" x14ac:dyDescent="0.2">
      <c r="A661" s="7"/>
      <c r="B661" s="7"/>
      <c r="C661" s="20"/>
      <c r="D661" s="20"/>
      <c r="E661" s="7"/>
      <c r="F661" s="7"/>
      <c r="G661" s="7"/>
      <c r="H661" s="7"/>
      <c r="I661" s="7"/>
      <c r="J661" s="7"/>
      <c r="K661" s="7"/>
      <c r="L661" s="10" t="str">
        <f>IF(A661="","",IF(OR(COUNTIF(Companies[会社名],A661)&lt;&gt;1,NOT(ISNUMBER(C661)),NOT(ISNUMBER(D661)),D661&lt;C661,F661="",I661="",J661=""),"要確認：会社・期間・所在・根拠",IF(AND(B661&lt;&gt;"",COUNTIF(Tugs[曳船名],B661)&lt;&gt;1),"要確認：曳船未登録・重複",IF(J661="未確認","要確認：未確認を含む","確認済"))))</f>
        <v/>
      </c>
    </row>
    <row r="662" spans="1:12" ht="24.95" customHeight="1" x14ac:dyDescent="0.2">
      <c r="A662" s="7"/>
      <c r="B662" s="7"/>
      <c r="C662" s="20"/>
      <c r="D662" s="20"/>
      <c r="E662" s="7"/>
      <c r="F662" s="7"/>
      <c r="G662" s="7"/>
      <c r="H662" s="7"/>
      <c r="I662" s="7"/>
      <c r="J662" s="7"/>
      <c r="K662" s="7"/>
      <c r="L662" s="10" t="str">
        <f>IF(A662="","",IF(OR(COUNTIF(Companies[会社名],A662)&lt;&gt;1,NOT(ISNUMBER(C662)),NOT(ISNUMBER(D662)),D662&lt;C662,F662="",I662="",J662=""),"要確認：会社・期間・所在・根拠",IF(AND(B662&lt;&gt;"",COUNTIF(Tugs[曳船名],B662)&lt;&gt;1),"要確認：曳船未登録・重複",IF(J662="未確認","要確認：未確認を含む","確認済"))))</f>
        <v/>
      </c>
    </row>
    <row r="663" spans="1:12" ht="24.95" customHeight="1" x14ac:dyDescent="0.2">
      <c r="A663" s="7"/>
      <c r="B663" s="7"/>
      <c r="C663" s="20"/>
      <c r="D663" s="20"/>
      <c r="E663" s="7"/>
      <c r="F663" s="7"/>
      <c r="G663" s="7"/>
      <c r="H663" s="7"/>
      <c r="I663" s="7"/>
      <c r="J663" s="7"/>
      <c r="K663" s="7"/>
      <c r="L663" s="10" t="str">
        <f>IF(A663="","",IF(OR(COUNTIF(Companies[会社名],A663)&lt;&gt;1,NOT(ISNUMBER(C663)),NOT(ISNUMBER(D663)),D663&lt;C663,F663="",I663="",J663=""),"要確認：会社・期間・所在・根拠",IF(AND(B663&lt;&gt;"",COUNTIF(Tugs[曳船名],B663)&lt;&gt;1),"要確認：曳船未登録・重複",IF(J663="未確認","要確認：未確認を含む","確認済"))))</f>
        <v/>
      </c>
    </row>
    <row r="664" spans="1:12" ht="24.95" customHeight="1" x14ac:dyDescent="0.2">
      <c r="A664" s="7"/>
      <c r="B664" s="7"/>
      <c r="C664" s="20"/>
      <c r="D664" s="20"/>
      <c r="E664" s="7"/>
      <c r="F664" s="7"/>
      <c r="G664" s="7"/>
      <c r="H664" s="7"/>
      <c r="I664" s="7"/>
      <c r="J664" s="7"/>
      <c r="K664" s="7"/>
      <c r="L664" s="10" t="str">
        <f>IF(A664="","",IF(OR(COUNTIF(Companies[会社名],A664)&lt;&gt;1,NOT(ISNUMBER(C664)),NOT(ISNUMBER(D664)),D664&lt;C664,F664="",I664="",J664=""),"要確認：会社・期間・所在・根拠",IF(AND(B664&lt;&gt;"",COUNTIF(Tugs[曳船名],B664)&lt;&gt;1),"要確認：曳船未登録・重複",IF(J664="未確認","要確認：未確認を含む","確認済"))))</f>
        <v/>
      </c>
    </row>
    <row r="665" spans="1:12" ht="24.95" customHeight="1" x14ac:dyDescent="0.2">
      <c r="A665" s="7"/>
      <c r="B665" s="7"/>
      <c r="C665" s="20"/>
      <c r="D665" s="20"/>
      <c r="E665" s="7"/>
      <c r="F665" s="7"/>
      <c r="G665" s="7"/>
      <c r="H665" s="7"/>
      <c r="I665" s="7"/>
      <c r="J665" s="7"/>
      <c r="K665" s="7"/>
      <c r="L665" s="10" t="str">
        <f>IF(A665="","",IF(OR(COUNTIF(Companies[会社名],A665)&lt;&gt;1,NOT(ISNUMBER(C665)),NOT(ISNUMBER(D665)),D665&lt;C665,F665="",I665="",J665=""),"要確認：会社・期間・所在・根拠",IF(AND(B665&lt;&gt;"",COUNTIF(Tugs[曳船名],B665)&lt;&gt;1),"要確認：曳船未登録・重複",IF(J665="未確認","要確認：未確認を含む","確認済"))))</f>
        <v/>
      </c>
    </row>
    <row r="666" spans="1:12" ht="24.95" customHeight="1" x14ac:dyDescent="0.2">
      <c r="A666" s="7"/>
      <c r="B666" s="7"/>
      <c r="C666" s="20"/>
      <c r="D666" s="20"/>
      <c r="E666" s="7"/>
      <c r="F666" s="7"/>
      <c r="G666" s="7"/>
      <c r="H666" s="7"/>
      <c r="I666" s="7"/>
      <c r="J666" s="7"/>
      <c r="K666" s="7"/>
      <c r="L666" s="10" t="str">
        <f>IF(A666="","",IF(OR(COUNTIF(Companies[会社名],A666)&lt;&gt;1,NOT(ISNUMBER(C666)),NOT(ISNUMBER(D666)),D666&lt;C666,F666="",I666="",J666=""),"要確認：会社・期間・所在・根拠",IF(AND(B666&lt;&gt;"",COUNTIF(Tugs[曳船名],B666)&lt;&gt;1),"要確認：曳船未登録・重複",IF(J666="未確認","要確認：未確認を含む","確認済"))))</f>
        <v/>
      </c>
    </row>
    <row r="667" spans="1:12" ht="24.95" customHeight="1" x14ac:dyDescent="0.2">
      <c r="A667" s="7"/>
      <c r="B667" s="7"/>
      <c r="C667" s="20"/>
      <c r="D667" s="20"/>
      <c r="E667" s="7"/>
      <c r="F667" s="7"/>
      <c r="G667" s="7"/>
      <c r="H667" s="7"/>
      <c r="I667" s="7"/>
      <c r="J667" s="7"/>
      <c r="K667" s="7"/>
      <c r="L667" s="10" t="str">
        <f>IF(A667="","",IF(OR(COUNTIF(Companies[会社名],A667)&lt;&gt;1,NOT(ISNUMBER(C667)),NOT(ISNUMBER(D667)),D667&lt;C667,F667="",I667="",J667=""),"要確認：会社・期間・所在・根拠",IF(AND(B667&lt;&gt;"",COUNTIF(Tugs[曳船名],B667)&lt;&gt;1),"要確認：曳船未登録・重複",IF(J667="未確認","要確認：未確認を含む","確認済"))))</f>
        <v/>
      </c>
    </row>
    <row r="668" spans="1:12" ht="24.95" customHeight="1" x14ac:dyDescent="0.2">
      <c r="A668" s="7"/>
      <c r="B668" s="7"/>
      <c r="C668" s="20"/>
      <c r="D668" s="20"/>
      <c r="E668" s="7"/>
      <c r="F668" s="7"/>
      <c r="G668" s="7"/>
      <c r="H668" s="7"/>
      <c r="I668" s="7"/>
      <c r="J668" s="7"/>
      <c r="K668" s="7"/>
      <c r="L668" s="10" t="str">
        <f>IF(A668="","",IF(OR(COUNTIF(Companies[会社名],A668)&lt;&gt;1,NOT(ISNUMBER(C668)),NOT(ISNUMBER(D668)),D668&lt;C668,F668="",I668="",J668=""),"要確認：会社・期間・所在・根拠",IF(AND(B668&lt;&gt;"",COUNTIF(Tugs[曳船名],B668)&lt;&gt;1),"要確認：曳船未登録・重複",IF(J668="未確認","要確認：未確認を含む","確認済"))))</f>
        <v/>
      </c>
    </row>
    <row r="669" spans="1:12" ht="24.95" customHeight="1" x14ac:dyDescent="0.2">
      <c r="A669" s="7"/>
      <c r="B669" s="7"/>
      <c r="C669" s="20"/>
      <c r="D669" s="20"/>
      <c r="E669" s="7"/>
      <c r="F669" s="7"/>
      <c r="G669" s="7"/>
      <c r="H669" s="7"/>
      <c r="I669" s="7"/>
      <c r="J669" s="7"/>
      <c r="K669" s="7"/>
      <c r="L669" s="10" t="str">
        <f>IF(A669="","",IF(OR(COUNTIF(Companies[会社名],A669)&lt;&gt;1,NOT(ISNUMBER(C669)),NOT(ISNUMBER(D669)),D669&lt;C669,F669="",I669="",J669=""),"要確認：会社・期間・所在・根拠",IF(AND(B669&lt;&gt;"",COUNTIF(Tugs[曳船名],B669)&lt;&gt;1),"要確認：曳船未登録・重複",IF(J669="未確認","要確認：未確認を含む","確認済"))))</f>
        <v/>
      </c>
    </row>
    <row r="670" spans="1:12" ht="24.95" customHeight="1" x14ac:dyDescent="0.2">
      <c r="A670" s="7"/>
      <c r="B670" s="7"/>
      <c r="C670" s="20"/>
      <c r="D670" s="20"/>
      <c r="E670" s="7"/>
      <c r="F670" s="7"/>
      <c r="G670" s="7"/>
      <c r="H670" s="7"/>
      <c r="I670" s="7"/>
      <c r="J670" s="7"/>
      <c r="K670" s="7"/>
      <c r="L670" s="10" t="str">
        <f>IF(A670="","",IF(OR(COUNTIF(Companies[会社名],A670)&lt;&gt;1,NOT(ISNUMBER(C670)),NOT(ISNUMBER(D670)),D670&lt;C670,F670="",I670="",J670=""),"要確認：会社・期間・所在・根拠",IF(AND(B670&lt;&gt;"",COUNTIF(Tugs[曳船名],B670)&lt;&gt;1),"要確認：曳船未登録・重複",IF(J670="未確認","要確認：未確認を含む","確認済"))))</f>
        <v/>
      </c>
    </row>
    <row r="671" spans="1:12" ht="24.95" customHeight="1" x14ac:dyDescent="0.2">
      <c r="A671" s="7"/>
      <c r="B671" s="7"/>
      <c r="C671" s="20"/>
      <c r="D671" s="20"/>
      <c r="E671" s="7"/>
      <c r="F671" s="7"/>
      <c r="G671" s="7"/>
      <c r="H671" s="7"/>
      <c r="I671" s="7"/>
      <c r="J671" s="7"/>
      <c r="K671" s="7"/>
      <c r="L671" s="10" t="str">
        <f>IF(A671="","",IF(OR(COUNTIF(Companies[会社名],A671)&lt;&gt;1,NOT(ISNUMBER(C671)),NOT(ISNUMBER(D671)),D671&lt;C671,F671="",I671="",J671=""),"要確認：会社・期間・所在・根拠",IF(AND(B671&lt;&gt;"",COUNTIF(Tugs[曳船名],B671)&lt;&gt;1),"要確認：曳船未登録・重複",IF(J671="未確認","要確認：未確認を含む","確認済"))))</f>
        <v/>
      </c>
    </row>
    <row r="672" spans="1:12" ht="24.95" customHeight="1" x14ac:dyDescent="0.2">
      <c r="A672" s="7"/>
      <c r="B672" s="7"/>
      <c r="C672" s="20"/>
      <c r="D672" s="20"/>
      <c r="E672" s="7"/>
      <c r="F672" s="7"/>
      <c r="G672" s="7"/>
      <c r="H672" s="7"/>
      <c r="I672" s="7"/>
      <c r="J672" s="7"/>
      <c r="K672" s="7"/>
      <c r="L672" s="10" t="str">
        <f>IF(A672="","",IF(OR(COUNTIF(Companies[会社名],A672)&lt;&gt;1,NOT(ISNUMBER(C672)),NOT(ISNUMBER(D672)),D672&lt;C672,F672="",I672="",J672=""),"要確認：会社・期間・所在・根拠",IF(AND(B672&lt;&gt;"",COUNTIF(Tugs[曳船名],B672)&lt;&gt;1),"要確認：曳船未登録・重複",IF(J672="未確認","要確認：未確認を含む","確認済"))))</f>
        <v/>
      </c>
    </row>
    <row r="673" spans="1:12" ht="24.95" customHeight="1" x14ac:dyDescent="0.2">
      <c r="A673" s="7"/>
      <c r="B673" s="7"/>
      <c r="C673" s="20"/>
      <c r="D673" s="20"/>
      <c r="E673" s="7"/>
      <c r="F673" s="7"/>
      <c r="G673" s="7"/>
      <c r="H673" s="7"/>
      <c r="I673" s="7"/>
      <c r="J673" s="7"/>
      <c r="K673" s="7"/>
      <c r="L673" s="10" t="str">
        <f>IF(A673="","",IF(OR(COUNTIF(Companies[会社名],A673)&lt;&gt;1,NOT(ISNUMBER(C673)),NOT(ISNUMBER(D673)),D673&lt;C673,F673="",I673="",J673=""),"要確認：会社・期間・所在・根拠",IF(AND(B673&lt;&gt;"",COUNTIF(Tugs[曳船名],B673)&lt;&gt;1),"要確認：曳船未登録・重複",IF(J673="未確認","要確認：未確認を含む","確認済"))))</f>
        <v/>
      </c>
    </row>
    <row r="674" spans="1:12" ht="24.95" customHeight="1" x14ac:dyDescent="0.2">
      <c r="A674" s="7"/>
      <c r="B674" s="7"/>
      <c r="C674" s="20"/>
      <c r="D674" s="20"/>
      <c r="E674" s="7"/>
      <c r="F674" s="7"/>
      <c r="G674" s="7"/>
      <c r="H674" s="7"/>
      <c r="I674" s="7"/>
      <c r="J674" s="7"/>
      <c r="K674" s="7"/>
      <c r="L674" s="10" t="str">
        <f>IF(A674="","",IF(OR(COUNTIF(Companies[会社名],A674)&lt;&gt;1,NOT(ISNUMBER(C674)),NOT(ISNUMBER(D674)),D674&lt;C674,F674="",I674="",J674=""),"要確認：会社・期間・所在・根拠",IF(AND(B674&lt;&gt;"",COUNTIF(Tugs[曳船名],B674)&lt;&gt;1),"要確認：曳船未登録・重複",IF(J674="未確認","要確認：未確認を含む","確認済"))))</f>
        <v/>
      </c>
    </row>
    <row r="675" spans="1:12" ht="24.95" customHeight="1" x14ac:dyDescent="0.2">
      <c r="A675" s="7"/>
      <c r="B675" s="7"/>
      <c r="C675" s="20"/>
      <c r="D675" s="20"/>
      <c r="E675" s="7"/>
      <c r="F675" s="7"/>
      <c r="G675" s="7"/>
      <c r="H675" s="7"/>
      <c r="I675" s="7"/>
      <c r="J675" s="7"/>
      <c r="K675" s="7"/>
      <c r="L675" s="10" t="str">
        <f>IF(A675="","",IF(OR(COUNTIF(Companies[会社名],A675)&lt;&gt;1,NOT(ISNUMBER(C675)),NOT(ISNUMBER(D675)),D675&lt;C675,F675="",I675="",J675=""),"要確認：会社・期間・所在・根拠",IF(AND(B675&lt;&gt;"",COUNTIF(Tugs[曳船名],B675)&lt;&gt;1),"要確認：曳船未登録・重複",IF(J675="未確認","要確認：未確認を含む","確認済"))))</f>
        <v/>
      </c>
    </row>
    <row r="676" spans="1:12" ht="24.95" customHeight="1" x14ac:dyDescent="0.2">
      <c r="A676" s="7"/>
      <c r="B676" s="7"/>
      <c r="C676" s="20"/>
      <c r="D676" s="20"/>
      <c r="E676" s="7"/>
      <c r="F676" s="7"/>
      <c r="G676" s="7"/>
      <c r="H676" s="7"/>
      <c r="I676" s="7"/>
      <c r="J676" s="7"/>
      <c r="K676" s="7"/>
      <c r="L676" s="10" t="str">
        <f>IF(A676="","",IF(OR(COUNTIF(Companies[会社名],A676)&lt;&gt;1,NOT(ISNUMBER(C676)),NOT(ISNUMBER(D676)),D676&lt;C676,F676="",I676="",J676=""),"要確認：会社・期間・所在・根拠",IF(AND(B676&lt;&gt;"",COUNTIF(Tugs[曳船名],B676)&lt;&gt;1),"要確認：曳船未登録・重複",IF(J676="未確認","要確認：未確認を含む","確認済"))))</f>
        <v/>
      </c>
    </row>
    <row r="677" spans="1:12" ht="24.95" customHeight="1" x14ac:dyDescent="0.2">
      <c r="A677" s="7"/>
      <c r="B677" s="7"/>
      <c r="C677" s="20"/>
      <c r="D677" s="20"/>
      <c r="E677" s="7"/>
      <c r="F677" s="7"/>
      <c r="G677" s="7"/>
      <c r="H677" s="7"/>
      <c r="I677" s="7"/>
      <c r="J677" s="7"/>
      <c r="K677" s="7"/>
      <c r="L677" s="10" t="str">
        <f>IF(A677="","",IF(OR(COUNTIF(Companies[会社名],A677)&lt;&gt;1,NOT(ISNUMBER(C677)),NOT(ISNUMBER(D677)),D677&lt;C677,F677="",I677="",J677=""),"要確認：会社・期間・所在・根拠",IF(AND(B677&lt;&gt;"",COUNTIF(Tugs[曳船名],B677)&lt;&gt;1),"要確認：曳船未登録・重複",IF(J677="未確認","要確認：未確認を含む","確認済"))))</f>
        <v/>
      </c>
    </row>
    <row r="678" spans="1:12" ht="24.95" customHeight="1" x14ac:dyDescent="0.2">
      <c r="A678" s="7"/>
      <c r="B678" s="7"/>
      <c r="C678" s="20"/>
      <c r="D678" s="20"/>
      <c r="E678" s="7"/>
      <c r="F678" s="7"/>
      <c r="G678" s="7"/>
      <c r="H678" s="7"/>
      <c r="I678" s="7"/>
      <c r="J678" s="7"/>
      <c r="K678" s="7"/>
      <c r="L678" s="10" t="str">
        <f>IF(A678="","",IF(OR(COUNTIF(Companies[会社名],A678)&lt;&gt;1,NOT(ISNUMBER(C678)),NOT(ISNUMBER(D678)),D678&lt;C678,F678="",I678="",J678=""),"要確認：会社・期間・所在・根拠",IF(AND(B678&lt;&gt;"",COUNTIF(Tugs[曳船名],B678)&lt;&gt;1),"要確認：曳船未登録・重複",IF(J678="未確認","要確認：未確認を含む","確認済"))))</f>
        <v/>
      </c>
    </row>
    <row r="679" spans="1:12" ht="24.95" customHeight="1" x14ac:dyDescent="0.2">
      <c r="A679" s="7"/>
      <c r="B679" s="7"/>
      <c r="C679" s="20"/>
      <c r="D679" s="20"/>
      <c r="E679" s="7"/>
      <c r="F679" s="7"/>
      <c r="G679" s="7"/>
      <c r="H679" s="7"/>
      <c r="I679" s="7"/>
      <c r="J679" s="7"/>
      <c r="K679" s="7"/>
      <c r="L679" s="10" t="str">
        <f>IF(A679="","",IF(OR(COUNTIF(Companies[会社名],A679)&lt;&gt;1,NOT(ISNUMBER(C679)),NOT(ISNUMBER(D679)),D679&lt;C679,F679="",I679="",J679=""),"要確認：会社・期間・所在・根拠",IF(AND(B679&lt;&gt;"",COUNTIF(Tugs[曳船名],B679)&lt;&gt;1),"要確認：曳船未登録・重複",IF(J679="未確認","要確認：未確認を含む","確認済"))))</f>
        <v/>
      </c>
    </row>
    <row r="680" spans="1:12" ht="24.95" customHeight="1" x14ac:dyDescent="0.2">
      <c r="A680" s="7"/>
      <c r="B680" s="7"/>
      <c r="C680" s="20"/>
      <c r="D680" s="20"/>
      <c r="E680" s="7"/>
      <c r="F680" s="7"/>
      <c r="G680" s="7"/>
      <c r="H680" s="7"/>
      <c r="I680" s="7"/>
      <c r="J680" s="7"/>
      <c r="K680" s="7"/>
      <c r="L680" s="10" t="str">
        <f>IF(A680="","",IF(OR(COUNTIF(Companies[会社名],A680)&lt;&gt;1,NOT(ISNUMBER(C680)),NOT(ISNUMBER(D680)),D680&lt;C680,F680="",I680="",J680=""),"要確認：会社・期間・所在・根拠",IF(AND(B680&lt;&gt;"",COUNTIF(Tugs[曳船名],B680)&lt;&gt;1),"要確認：曳船未登録・重複",IF(J680="未確認","要確認：未確認を含む","確認済"))))</f>
        <v/>
      </c>
    </row>
    <row r="681" spans="1:12" ht="24.95" customHeight="1" x14ac:dyDescent="0.2">
      <c r="A681" s="7"/>
      <c r="B681" s="7"/>
      <c r="C681" s="20"/>
      <c r="D681" s="20"/>
      <c r="E681" s="7"/>
      <c r="F681" s="7"/>
      <c r="G681" s="7"/>
      <c r="H681" s="7"/>
      <c r="I681" s="7"/>
      <c r="J681" s="7"/>
      <c r="K681" s="7"/>
      <c r="L681" s="10" t="str">
        <f>IF(A681="","",IF(OR(COUNTIF(Companies[会社名],A681)&lt;&gt;1,NOT(ISNUMBER(C681)),NOT(ISNUMBER(D681)),D681&lt;C681,F681="",I681="",J681=""),"要確認：会社・期間・所在・根拠",IF(AND(B681&lt;&gt;"",COUNTIF(Tugs[曳船名],B681)&lt;&gt;1),"要確認：曳船未登録・重複",IF(J681="未確認","要確認：未確認を含む","確認済"))))</f>
        <v/>
      </c>
    </row>
    <row r="682" spans="1:12" ht="24.95" customHeight="1" x14ac:dyDescent="0.2">
      <c r="A682" s="7"/>
      <c r="B682" s="7"/>
      <c r="C682" s="20"/>
      <c r="D682" s="20"/>
      <c r="E682" s="7"/>
      <c r="F682" s="7"/>
      <c r="G682" s="7"/>
      <c r="H682" s="7"/>
      <c r="I682" s="7"/>
      <c r="J682" s="7"/>
      <c r="K682" s="7"/>
      <c r="L682" s="10" t="str">
        <f>IF(A682="","",IF(OR(COUNTIF(Companies[会社名],A682)&lt;&gt;1,NOT(ISNUMBER(C682)),NOT(ISNUMBER(D682)),D682&lt;C682,F682="",I682="",J682=""),"要確認：会社・期間・所在・根拠",IF(AND(B682&lt;&gt;"",COUNTIF(Tugs[曳船名],B682)&lt;&gt;1),"要確認：曳船未登録・重複",IF(J682="未確認","要確認：未確認を含む","確認済"))))</f>
        <v/>
      </c>
    </row>
    <row r="683" spans="1:12" ht="24.95" customHeight="1" x14ac:dyDescent="0.2">
      <c r="A683" s="7"/>
      <c r="B683" s="7"/>
      <c r="C683" s="20"/>
      <c r="D683" s="20"/>
      <c r="E683" s="7"/>
      <c r="F683" s="7"/>
      <c r="G683" s="7"/>
      <c r="H683" s="7"/>
      <c r="I683" s="7"/>
      <c r="J683" s="7"/>
      <c r="K683" s="7"/>
      <c r="L683" s="10" t="str">
        <f>IF(A683="","",IF(OR(COUNTIF(Companies[会社名],A683)&lt;&gt;1,NOT(ISNUMBER(C683)),NOT(ISNUMBER(D683)),D683&lt;C683,F683="",I683="",J683=""),"要確認：会社・期間・所在・根拠",IF(AND(B683&lt;&gt;"",COUNTIF(Tugs[曳船名],B683)&lt;&gt;1),"要確認：曳船未登録・重複",IF(J683="未確認","要確認：未確認を含む","確認済"))))</f>
        <v/>
      </c>
    </row>
    <row r="684" spans="1:12" ht="24.95" customHeight="1" x14ac:dyDescent="0.2">
      <c r="A684" s="7"/>
      <c r="B684" s="7"/>
      <c r="C684" s="20"/>
      <c r="D684" s="20"/>
      <c r="E684" s="7"/>
      <c r="F684" s="7"/>
      <c r="G684" s="7"/>
      <c r="H684" s="7"/>
      <c r="I684" s="7"/>
      <c r="J684" s="7"/>
      <c r="K684" s="7"/>
      <c r="L684" s="10" t="str">
        <f>IF(A684="","",IF(OR(COUNTIF(Companies[会社名],A684)&lt;&gt;1,NOT(ISNUMBER(C684)),NOT(ISNUMBER(D684)),D684&lt;C684,F684="",I684="",J684=""),"要確認：会社・期間・所在・根拠",IF(AND(B684&lt;&gt;"",COUNTIF(Tugs[曳船名],B684)&lt;&gt;1),"要確認：曳船未登録・重複",IF(J684="未確認","要確認：未確認を含む","確認済"))))</f>
        <v/>
      </c>
    </row>
    <row r="685" spans="1:12" ht="24.95" customHeight="1" x14ac:dyDescent="0.2">
      <c r="A685" s="7"/>
      <c r="B685" s="7"/>
      <c r="C685" s="20"/>
      <c r="D685" s="20"/>
      <c r="E685" s="7"/>
      <c r="F685" s="7"/>
      <c r="G685" s="7"/>
      <c r="H685" s="7"/>
      <c r="I685" s="7"/>
      <c r="J685" s="7"/>
      <c r="K685" s="7"/>
      <c r="L685" s="10" t="str">
        <f>IF(A685="","",IF(OR(COUNTIF(Companies[会社名],A685)&lt;&gt;1,NOT(ISNUMBER(C685)),NOT(ISNUMBER(D685)),D685&lt;C685,F685="",I685="",J685=""),"要確認：会社・期間・所在・根拠",IF(AND(B685&lt;&gt;"",COUNTIF(Tugs[曳船名],B685)&lt;&gt;1),"要確認：曳船未登録・重複",IF(J685="未確認","要確認：未確認を含む","確認済"))))</f>
        <v/>
      </c>
    </row>
    <row r="686" spans="1:12" ht="24.95" customHeight="1" x14ac:dyDescent="0.2">
      <c r="A686" s="7"/>
      <c r="B686" s="7"/>
      <c r="C686" s="20"/>
      <c r="D686" s="20"/>
      <c r="E686" s="7"/>
      <c r="F686" s="7"/>
      <c r="G686" s="7"/>
      <c r="H686" s="7"/>
      <c r="I686" s="7"/>
      <c r="J686" s="7"/>
      <c r="K686" s="7"/>
      <c r="L686" s="10" t="str">
        <f>IF(A686="","",IF(OR(COUNTIF(Companies[会社名],A686)&lt;&gt;1,NOT(ISNUMBER(C686)),NOT(ISNUMBER(D686)),D686&lt;C686,F686="",I686="",J686=""),"要確認：会社・期間・所在・根拠",IF(AND(B686&lt;&gt;"",COUNTIF(Tugs[曳船名],B686)&lt;&gt;1),"要確認：曳船未登録・重複",IF(J686="未確認","要確認：未確認を含む","確認済"))))</f>
        <v/>
      </c>
    </row>
    <row r="687" spans="1:12" ht="24.95" customHeight="1" x14ac:dyDescent="0.2">
      <c r="A687" s="7"/>
      <c r="B687" s="7"/>
      <c r="C687" s="20"/>
      <c r="D687" s="20"/>
      <c r="E687" s="7"/>
      <c r="F687" s="7"/>
      <c r="G687" s="7"/>
      <c r="H687" s="7"/>
      <c r="I687" s="7"/>
      <c r="J687" s="7"/>
      <c r="K687" s="7"/>
      <c r="L687" s="10" t="str">
        <f>IF(A687="","",IF(OR(COUNTIF(Companies[会社名],A687)&lt;&gt;1,NOT(ISNUMBER(C687)),NOT(ISNUMBER(D687)),D687&lt;C687,F687="",I687="",J687=""),"要確認：会社・期間・所在・根拠",IF(AND(B687&lt;&gt;"",COUNTIF(Tugs[曳船名],B687)&lt;&gt;1),"要確認：曳船未登録・重複",IF(J687="未確認","要確認：未確認を含む","確認済"))))</f>
        <v/>
      </c>
    </row>
    <row r="688" spans="1:12" ht="24.95" customHeight="1" x14ac:dyDescent="0.2">
      <c r="A688" s="7"/>
      <c r="B688" s="7"/>
      <c r="C688" s="20"/>
      <c r="D688" s="20"/>
      <c r="E688" s="7"/>
      <c r="F688" s="7"/>
      <c r="G688" s="7"/>
      <c r="H688" s="7"/>
      <c r="I688" s="7"/>
      <c r="J688" s="7"/>
      <c r="K688" s="7"/>
      <c r="L688" s="10" t="str">
        <f>IF(A688="","",IF(OR(COUNTIF(Companies[会社名],A688)&lt;&gt;1,NOT(ISNUMBER(C688)),NOT(ISNUMBER(D688)),D688&lt;C688,F688="",I688="",J688=""),"要確認：会社・期間・所在・根拠",IF(AND(B688&lt;&gt;"",COUNTIF(Tugs[曳船名],B688)&lt;&gt;1),"要確認：曳船未登録・重複",IF(J688="未確認","要確認：未確認を含む","確認済"))))</f>
        <v/>
      </c>
    </row>
    <row r="689" spans="1:12" ht="24.95" customHeight="1" x14ac:dyDescent="0.2">
      <c r="A689" s="7"/>
      <c r="B689" s="7"/>
      <c r="C689" s="20"/>
      <c r="D689" s="20"/>
      <c r="E689" s="7"/>
      <c r="F689" s="7"/>
      <c r="G689" s="7"/>
      <c r="H689" s="7"/>
      <c r="I689" s="7"/>
      <c r="J689" s="7"/>
      <c r="K689" s="7"/>
      <c r="L689" s="10" t="str">
        <f>IF(A689="","",IF(OR(COUNTIF(Companies[会社名],A689)&lt;&gt;1,NOT(ISNUMBER(C689)),NOT(ISNUMBER(D689)),D689&lt;C689,F689="",I689="",J689=""),"要確認：会社・期間・所在・根拠",IF(AND(B689&lt;&gt;"",COUNTIF(Tugs[曳船名],B689)&lt;&gt;1),"要確認：曳船未登録・重複",IF(J689="未確認","要確認：未確認を含む","確認済"))))</f>
        <v/>
      </c>
    </row>
    <row r="690" spans="1:12" ht="24.95" customHeight="1" x14ac:dyDescent="0.2">
      <c r="A690" s="7"/>
      <c r="B690" s="7"/>
      <c r="C690" s="20"/>
      <c r="D690" s="20"/>
      <c r="E690" s="7"/>
      <c r="F690" s="7"/>
      <c r="G690" s="7"/>
      <c r="H690" s="7"/>
      <c r="I690" s="7"/>
      <c r="J690" s="7"/>
      <c r="K690" s="7"/>
      <c r="L690" s="10" t="str">
        <f>IF(A690="","",IF(OR(COUNTIF(Companies[会社名],A690)&lt;&gt;1,NOT(ISNUMBER(C690)),NOT(ISNUMBER(D690)),D690&lt;C690,F690="",I690="",J690=""),"要確認：会社・期間・所在・根拠",IF(AND(B690&lt;&gt;"",COUNTIF(Tugs[曳船名],B690)&lt;&gt;1),"要確認：曳船未登録・重複",IF(J690="未確認","要確認：未確認を含む","確認済"))))</f>
        <v/>
      </c>
    </row>
    <row r="691" spans="1:12" ht="24.95" customHeight="1" x14ac:dyDescent="0.2">
      <c r="A691" s="7"/>
      <c r="B691" s="7"/>
      <c r="C691" s="20"/>
      <c r="D691" s="20"/>
      <c r="E691" s="7"/>
      <c r="F691" s="7"/>
      <c r="G691" s="7"/>
      <c r="H691" s="7"/>
      <c r="I691" s="7"/>
      <c r="J691" s="7"/>
      <c r="K691" s="7"/>
      <c r="L691" s="10" t="str">
        <f>IF(A691="","",IF(OR(COUNTIF(Companies[会社名],A691)&lt;&gt;1,NOT(ISNUMBER(C691)),NOT(ISNUMBER(D691)),D691&lt;C691,F691="",I691="",J691=""),"要確認：会社・期間・所在・根拠",IF(AND(B691&lt;&gt;"",COUNTIF(Tugs[曳船名],B691)&lt;&gt;1),"要確認：曳船未登録・重複",IF(J691="未確認","要確認：未確認を含む","確認済"))))</f>
        <v/>
      </c>
    </row>
    <row r="692" spans="1:12" ht="24.95" customHeight="1" x14ac:dyDescent="0.2">
      <c r="A692" s="7"/>
      <c r="B692" s="7"/>
      <c r="C692" s="20"/>
      <c r="D692" s="20"/>
      <c r="E692" s="7"/>
      <c r="F692" s="7"/>
      <c r="G692" s="7"/>
      <c r="H692" s="7"/>
      <c r="I692" s="7"/>
      <c r="J692" s="7"/>
      <c r="K692" s="7"/>
      <c r="L692" s="10" t="str">
        <f>IF(A692="","",IF(OR(COUNTIF(Companies[会社名],A692)&lt;&gt;1,NOT(ISNUMBER(C692)),NOT(ISNUMBER(D692)),D692&lt;C692,F692="",I692="",J692=""),"要確認：会社・期間・所在・根拠",IF(AND(B692&lt;&gt;"",COUNTIF(Tugs[曳船名],B692)&lt;&gt;1),"要確認：曳船未登録・重複",IF(J692="未確認","要確認：未確認を含む","確認済"))))</f>
        <v/>
      </c>
    </row>
    <row r="693" spans="1:12" ht="24.95" customHeight="1" x14ac:dyDescent="0.2">
      <c r="A693" s="7"/>
      <c r="B693" s="7"/>
      <c r="C693" s="20"/>
      <c r="D693" s="20"/>
      <c r="E693" s="7"/>
      <c r="F693" s="7"/>
      <c r="G693" s="7"/>
      <c r="H693" s="7"/>
      <c r="I693" s="7"/>
      <c r="J693" s="7"/>
      <c r="K693" s="7"/>
      <c r="L693" s="10" t="str">
        <f>IF(A693="","",IF(OR(COUNTIF(Companies[会社名],A693)&lt;&gt;1,NOT(ISNUMBER(C693)),NOT(ISNUMBER(D693)),D693&lt;C693,F693="",I693="",J693=""),"要確認：会社・期間・所在・根拠",IF(AND(B693&lt;&gt;"",COUNTIF(Tugs[曳船名],B693)&lt;&gt;1),"要確認：曳船未登録・重複",IF(J693="未確認","要確認：未確認を含む","確認済"))))</f>
        <v/>
      </c>
    </row>
    <row r="694" spans="1:12" ht="24.95" customHeight="1" x14ac:dyDescent="0.2">
      <c r="A694" s="7"/>
      <c r="B694" s="7"/>
      <c r="C694" s="20"/>
      <c r="D694" s="20"/>
      <c r="E694" s="7"/>
      <c r="F694" s="7"/>
      <c r="G694" s="7"/>
      <c r="H694" s="7"/>
      <c r="I694" s="7"/>
      <c r="J694" s="7"/>
      <c r="K694" s="7"/>
      <c r="L694" s="10" t="str">
        <f>IF(A694="","",IF(OR(COUNTIF(Companies[会社名],A694)&lt;&gt;1,NOT(ISNUMBER(C694)),NOT(ISNUMBER(D694)),D694&lt;C694,F694="",I694="",J694=""),"要確認：会社・期間・所在・根拠",IF(AND(B694&lt;&gt;"",COUNTIF(Tugs[曳船名],B694)&lt;&gt;1),"要確認：曳船未登録・重複",IF(J694="未確認","要確認：未確認を含む","確認済"))))</f>
        <v/>
      </c>
    </row>
    <row r="695" spans="1:12" ht="24.95" customHeight="1" x14ac:dyDescent="0.2">
      <c r="A695" s="7"/>
      <c r="B695" s="7"/>
      <c r="C695" s="20"/>
      <c r="D695" s="20"/>
      <c r="E695" s="7"/>
      <c r="F695" s="7"/>
      <c r="G695" s="7"/>
      <c r="H695" s="7"/>
      <c r="I695" s="7"/>
      <c r="J695" s="7"/>
      <c r="K695" s="7"/>
      <c r="L695" s="10" t="str">
        <f>IF(A695="","",IF(OR(COUNTIF(Companies[会社名],A695)&lt;&gt;1,NOT(ISNUMBER(C695)),NOT(ISNUMBER(D695)),D695&lt;C695,F695="",I695="",J695=""),"要確認：会社・期間・所在・根拠",IF(AND(B695&lt;&gt;"",COUNTIF(Tugs[曳船名],B695)&lt;&gt;1),"要確認：曳船未登録・重複",IF(J695="未確認","要確認：未確認を含む","確認済"))))</f>
        <v/>
      </c>
    </row>
    <row r="696" spans="1:12" ht="24.95" customHeight="1" x14ac:dyDescent="0.2">
      <c r="A696" s="7"/>
      <c r="B696" s="7"/>
      <c r="C696" s="20"/>
      <c r="D696" s="20"/>
      <c r="E696" s="7"/>
      <c r="F696" s="7"/>
      <c r="G696" s="7"/>
      <c r="H696" s="7"/>
      <c r="I696" s="7"/>
      <c r="J696" s="7"/>
      <c r="K696" s="7"/>
      <c r="L696" s="10" t="str">
        <f>IF(A696="","",IF(OR(COUNTIF(Companies[会社名],A696)&lt;&gt;1,NOT(ISNUMBER(C696)),NOT(ISNUMBER(D696)),D696&lt;C696,F696="",I696="",J696=""),"要確認：会社・期間・所在・根拠",IF(AND(B696&lt;&gt;"",COUNTIF(Tugs[曳船名],B696)&lt;&gt;1),"要確認：曳船未登録・重複",IF(J696="未確認","要確認：未確認を含む","確認済"))))</f>
        <v/>
      </c>
    </row>
    <row r="697" spans="1:12" ht="24.95" customHeight="1" x14ac:dyDescent="0.2">
      <c r="A697" s="7"/>
      <c r="B697" s="7"/>
      <c r="C697" s="20"/>
      <c r="D697" s="20"/>
      <c r="E697" s="7"/>
      <c r="F697" s="7"/>
      <c r="G697" s="7"/>
      <c r="H697" s="7"/>
      <c r="I697" s="7"/>
      <c r="J697" s="7"/>
      <c r="K697" s="7"/>
      <c r="L697" s="10" t="str">
        <f>IF(A697="","",IF(OR(COUNTIF(Companies[会社名],A697)&lt;&gt;1,NOT(ISNUMBER(C697)),NOT(ISNUMBER(D697)),D697&lt;C697,F697="",I697="",J697=""),"要確認：会社・期間・所在・根拠",IF(AND(B697&lt;&gt;"",COUNTIF(Tugs[曳船名],B697)&lt;&gt;1),"要確認：曳船未登録・重複",IF(J697="未確認","要確認：未確認を含む","確認済"))))</f>
        <v/>
      </c>
    </row>
    <row r="698" spans="1:12" ht="24.95" customHeight="1" x14ac:dyDescent="0.2">
      <c r="A698" s="7"/>
      <c r="B698" s="7"/>
      <c r="C698" s="20"/>
      <c r="D698" s="20"/>
      <c r="E698" s="7"/>
      <c r="F698" s="7"/>
      <c r="G698" s="7"/>
      <c r="H698" s="7"/>
      <c r="I698" s="7"/>
      <c r="J698" s="7"/>
      <c r="K698" s="7"/>
      <c r="L698" s="10" t="str">
        <f>IF(A698="","",IF(OR(COUNTIF(Companies[会社名],A698)&lt;&gt;1,NOT(ISNUMBER(C698)),NOT(ISNUMBER(D698)),D698&lt;C698,F698="",I698="",J698=""),"要確認：会社・期間・所在・根拠",IF(AND(B698&lt;&gt;"",COUNTIF(Tugs[曳船名],B698)&lt;&gt;1),"要確認：曳船未登録・重複",IF(J698="未確認","要確認：未確認を含む","確認済"))))</f>
        <v/>
      </c>
    </row>
    <row r="699" spans="1:12" ht="24.95" customHeight="1" x14ac:dyDescent="0.2">
      <c r="A699" s="7"/>
      <c r="B699" s="7"/>
      <c r="C699" s="20"/>
      <c r="D699" s="20"/>
      <c r="E699" s="7"/>
      <c r="F699" s="7"/>
      <c r="G699" s="7"/>
      <c r="H699" s="7"/>
      <c r="I699" s="7"/>
      <c r="J699" s="7"/>
      <c r="K699" s="7"/>
      <c r="L699" s="10" t="str">
        <f>IF(A699="","",IF(OR(COUNTIF(Companies[会社名],A699)&lt;&gt;1,NOT(ISNUMBER(C699)),NOT(ISNUMBER(D699)),D699&lt;C699,F699="",I699="",J699=""),"要確認：会社・期間・所在・根拠",IF(AND(B699&lt;&gt;"",COUNTIF(Tugs[曳船名],B699)&lt;&gt;1),"要確認：曳船未登録・重複",IF(J699="未確認","要確認：未確認を含む","確認済"))))</f>
        <v/>
      </c>
    </row>
    <row r="700" spans="1:12" ht="24.95" customHeight="1" x14ac:dyDescent="0.2">
      <c r="A700" s="7"/>
      <c r="B700" s="7"/>
      <c r="C700" s="20"/>
      <c r="D700" s="20"/>
      <c r="E700" s="7"/>
      <c r="F700" s="7"/>
      <c r="G700" s="7"/>
      <c r="H700" s="7"/>
      <c r="I700" s="7"/>
      <c r="J700" s="7"/>
      <c r="K700" s="7"/>
      <c r="L700" s="10" t="str">
        <f>IF(A700="","",IF(OR(COUNTIF(Companies[会社名],A700)&lt;&gt;1,NOT(ISNUMBER(C700)),NOT(ISNUMBER(D700)),D700&lt;C700,F700="",I700="",J700=""),"要確認：会社・期間・所在・根拠",IF(AND(B700&lt;&gt;"",COUNTIF(Tugs[曳船名],B700)&lt;&gt;1),"要確認：曳船未登録・重複",IF(J700="未確認","要確認：未確認を含む","確認済"))))</f>
        <v/>
      </c>
    </row>
    <row r="701" spans="1:12" ht="24.95" customHeight="1" x14ac:dyDescent="0.2">
      <c r="A701" s="7"/>
      <c r="B701" s="7"/>
      <c r="C701" s="20"/>
      <c r="D701" s="20"/>
      <c r="E701" s="7"/>
      <c r="F701" s="7"/>
      <c r="G701" s="7"/>
      <c r="H701" s="7"/>
      <c r="I701" s="7"/>
      <c r="J701" s="7"/>
      <c r="K701" s="7"/>
      <c r="L701" s="10" t="str">
        <f>IF(A701="","",IF(OR(COUNTIF(Companies[会社名],A701)&lt;&gt;1,NOT(ISNUMBER(C701)),NOT(ISNUMBER(D701)),D701&lt;C701,F701="",I701="",J701=""),"要確認：会社・期間・所在・根拠",IF(AND(B701&lt;&gt;"",COUNTIF(Tugs[曳船名],B701)&lt;&gt;1),"要確認：曳船未登録・重複",IF(J701="未確認","要確認：未確認を含む","確認済"))))</f>
        <v/>
      </c>
    </row>
    <row r="702" spans="1:12" ht="24.95" customHeight="1" x14ac:dyDescent="0.2">
      <c r="A702" s="7"/>
      <c r="B702" s="7"/>
      <c r="C702" s="20"/>
      <c r="D702" s="20"/>
      <c r="E702" s="7"/>
      <c r="F702" s="7"/>
      <c r="G702" s="7"/>
      <c r="H702" s="7"/>
      <c r="I702" s="7"/>
      <c r="J702" s="7"/>
      <c r="K702" s="7"/>
      <c r="L702" s="10" t="str">
        <f>IF(A702="","",IF(OR(COUNTIF(Companies[会社名],A702)&lt;&gt;1,NOT(ISNUMBER(C702)),NOT(ISNUMBER(D702)),D702&lt;C702,F702="",I702="",J702=""),"要確認：会社・期間・所在・根拠",IF(AND(B702&lt;&gt;"",COUNTIF(Tugs[曳船名],B702)&lt;&gt;1),"要確認：曳船未登録・重複",IF(J702="未確認","要確認：未確認を含む","確認済"))))</f>
        <v/>
      </c>
    </row>
    <row r="703" spans="1:12" ht="24.95" customHeight="1" x14ac:dyDescent="0.2">
      <c r="A703" s="7"/>
      <c r="B703" s="7"/>
      <c r="C703" s="20"/>
      <c r="D703" s="20"/>
      <c r="E703" s="7"/>
      <c r="F703" s="7"/>
      <c r="G703" s="7"/>
      <c r="H703" s="7"/>
      <c r="I703" s="7"/>
      <c r="J703" s="7"/>
      <c r="K703" s="7"/>
      <c r="L703" s="10" t="str">
        <f>IF(A703="","",IF(OR(COUNTIF(Companies[会社名],A703)&lt;&gt;1,NOT(ISNUMBER(C703)),NOT(ISNUMBER(D703)),D703&lt;C703,F703="",I703="",J703=""),"要確認：会社・期間・所在・根拠",IF(AND(B703&lt;&gt;"",COUNTIF(Tugs[曳船名],B703)&lt;&gt;1),"要確認：曳船未登録・重複",IF(J703="未確認","要確認：未確認を含む","確認済"))))</f>
        <v/>
      </c>
    </row>
    <row r="704" spans="1:12" ht="24.95" customHeight="1" x14ac:dyDescent="0.2">
      <c r="A704" s="7"/>
      <c r="B704" s="7"/>
      <c r="C704" s="20"/>
      <c r="D704" s="20"/>
      <c r="E704" s="7"/>
      <c r="F704" s="7"/>
      <c r="G704" s="7"/>
      <c r="H704" s="7"/>
      <c r="I704" s="7"/>
      <c r="J704" s="7"/>
      <c r="K704" s="7"/>
      <c r="L704" s="10" t="str">
        <f>IF(A704="","",IF(OR(COUNTIF(Companies[会社名],A704)&lt;&gt;1,NOT(ISNUMBER(C704)),NOT(ISNUMBER(D704)),D704&lt;C704,F704="",I704="",J704=""),"要確認：会社・期間・所在・根拠",IF(AND(B704&lt;&gt;"",COUNTIF(Tugs[曳船名],B704)&lt;&gt;1),"要確認：曳船未登録・重複",IF(J704="未確認","要確認：未確認を含む","確認済"))))</f>
        <v/>
      </c>
    </row>
    <row r="705" spans="1:12" ht="24.95" customHeight="1" x14ac:dyDescent="0.2">
      <c r="A705" s="7"/>
      <c r="B705" s="7"/>
      <c r="C705" s="20"/>
      <c r="D705" s="20"/>
      <c r="E705" s="7"/>
      <c r="F705" s="7"/>
      <c r="G705" s="7"/>
      <c r="H705" s="7"/>
      <c r="I705" s="7"/>
      <c r="J705" s="7"/>
      <c r="K705" s="7"/>
      <c r="L705" s="10" t="str">
        <f>IF(A705="","",IF(OR(COUNTIF(Companies[会社名],A705)&lt;&gt;1,NOT(ISNUMBER(C705)),NOT(ISNUMBER(D705)),D705&lt;C705,F705="",I705="",J705=""),"要確認：会社・期間・所在・根拠",IF(AND(B705&lt;&gt;"",COUNTIF(Tugs[曳船名],B705)&lt;&gt;1),"要確認：曳船未登録・重複",IF(J705="未確認","要確認：未確認を含む","確認済"))))</f>
        <v/>
      </c>
    </row>
    <row r="706" spans="1:12" ht="24.95" customHeight="1" x14ac:dyDescent="0.2">
      <c r="A706" s="7"/>
      <c r="B706" s="7"/>
      <c r="C706" s="20"/>
      <c r="D706" s="20"/>
      <c r="E706" s="7"/>
      <c r="F706" s="7"/>
      <c r="G706" s="7"/>
      <c r="H706" s="7"/>
      <c r="I706" s="7"/>
      <c r="J706" s="7"/>
      <c r="K706" s="7"/>
      <c r="L706" s="10" t="str">
        <f>IF(A706="","",IF(OR(COUNTIF(Companies[会社名],A706)&lt;&gt;1,NOT(ISNUMBER(C706)),NOT(ISNUMBER(D706)),D706&lt;C706,F706="",I706="",J706=""),"要確認：会社・期間・所在・根拠",IF(AND(B706&lt;&gt;"",COUNTIF(Tugs[曳船名],B706)&lt;&gt;1),"要確認：曳船未登録・重複",IF(J706="未確認","要確認：未確認を含む","確認済"))))</f>
        <v/>
      </c>
    </row>
    <row r="707" spans="1:12" ht="24.95" customHeight="1" x14ac:dyDescent="0.2">
      <c r="A707" s="7"/>
      <c r="B707" s="7"/>
      <c r="C707" s="20"/>
      <c r="D707" s="20"/>
      <c r="E707" s="7"/>
      <c r="F707" s="7"/>
      <c r="G707" s="7"/>
      <c r="H707" s="7"/>
      <c r="I707" s="7"/>
      <c r="J707" s="7"/>
      <c r="K707" s="7"/>
      <c r="L707" s="10" t="str">
        <f>IF(A707="","",IF(OR(COUNTIF(Companies[会社名],A707)&lt;&gt;1,NOT(ISNUMBER(C707)),NOT(ISNUMBER(D707)),D707&lt;C707,F707="",I707="",J707=""),"要確認：会社・期間・所在・根拠",IF(AND(B707&lt;&gt;"",COUNTIF(Tugs[曳船名],B707)&lt;&gt;1),"要確認：曳船未登録・重複",IF(J707="未確認","要確認：未確認を含む","確認済"))))</f>
        <v/>
      </c>
    </row>
    <row r="708" spans="1:12" ht="24.95" customHeight="1" x14ac:dyDescent="0.2">
      <c r="A708" s="7"/>
      <c r="B708" s="7"/>
      <c r="C708" s="20"/>
      <c r="D708" s="20"/>
      <c r="E708" s="7"/>
      <c r="F708" s="7"/>
      <c r="G708" s="7"/>
      <c r="H708" s="7"/>
      <c r="I708" s="7"/>
      <c r="J708" s="7"/>
      <c r="K708" s="7"/>
      <c r="L708" s="10" t="str">
        <f>IF(A708="","",IF(OR(COUNTIF(Companies[会社名],A708)&lt;&gt;1,NOT(ISNUMBER(C708)),NOT(ISNUMBER(D708)),D708&lt;C708,F708="",I708="",J708=""),"要確認：会社・期間・所在・根拠",IF(AND(B708&lt;&gt;"",COUNTIF(Tugs[曳船名],B708)&lt;&gt;1),"要確認：曳船未登録・重複",IF(J708="未確認","要確認：未確認を含む","確認済"))))</f>
        <v/>
      </c>
    </row>
    <row r="709" spans="1:12" ht="24.95" customHeight="1" x14ac:dyDescent="0.2">
      <c r="A709" s="7"/>
      <c r="B709" s="7"/>
      <c r="C709" s="20"/>
      <c r="D709" s="20"/>
      <c r="E709" s="7"/>
      <c r="F709" s="7"/>
      <c r="G709" s="7"/>
      <c r="H709" s="7"/>
      <c r="I709" s="7"/>
      <c r="J709" s="7"/>
      <c r="K709" s="7"/>
      <c r="L709" s="10" t="str">
        <f>IF(A709="","",IF(OR(COUNTIF(Companies[会社名],A709)&lt;&gt;1,NOT(ISNUMBER(C709)),NOT(ISNUMBER(D709)),D709&lt;C709,F709="",I709="",J709=""),"要確認：会社・期間・所在・根拠",IF(AND(B709&lt;&gt;"",COUNTIF(Tugs[曳船名],B709)&lt;&gt;1),"要確認：曳船未登録・重複",IF(J709="未確認","要確認：未確認を含む","確認済"))))</f>
        <v/>
      </c>
    </row>
    <row r="710" spans="1:12" ht="24.95" customHeight="1" x14ac:dyDescent="0.2">
      <c r="A710" s="7"/>
      <c r="B710" s="7"/>
      <c r="C710" s="20"/>
      <c r="D710" s="20"/>
      <c r="E710" s="7"/>
      <c r="F710" s="7"/>
      <c r="G710" s="7"/>
      <c r="H710" s="7"/>
      <c r="I710" s="7"/>
      <c r="J710" s="7"/>
      <c r="K710" s="7"/>
      <c r="L710" s="10" t="str">
        <f>IF(A710="","",IF(OR(COUNTIF(Companies[会社名],A710)&lt;&gt;1,NOT(ISNUMBER(C710)),NOT(ISNUMBER(D710)),D710&lt;C710,F710="",I710="",J710=""),"要確認：会社・期間・所在・根拠",IF(AND(B710&lt;&gt;"",COUNTIF(Tugs[曳船名],B710)&lt;&gt;1),"要確認：曳船未登録・重複",IF(J710="未確認","要確認：未確認を含む","確認済"))))</f>
        <v/>
      </c>
    </row>
    <row r="711" spans="1:12" ht="24.95" customHeight="1" x14ac:dyDescent="0.2">
      <c r="A711" s="7"/>
      <c r="B711" s="7"/>
      <c r="C711" s="20"/>
      <c r="D711" s="20"/>
      <c r="E711" s="7"/>
      <c r="F711" s="7"/>
      <c r="G711" s="7"/>
      <c r="H711" s="7"/>
      <c r="I711" s="7"/>
      <c r="J711" s="7"/>
      <c r="K711" s="7"/>
      <c r="L711" s="10" t="str">
        <f>IF(A711="","",IF(OR(COUNTIF(Companies[会社名],A711)&lt;&gt;1,NOT(ISNUMBER(C711)),NOT(ISNUMBER(D711)),D711&lt;C711,F711="",I711="",J711=""),"要確認：会社・期間・所在・根拠",IF(AND(B711&lt;&gt;"",COUNTIF(Tugs[曳船名],B711)&lt;&gt;1),"要確認：曳船未登録・重複",IF(J711="未確認","要確認：未確認を含む","確認済"))))</f>
        <v/>
      </c>
    </row>
    <row r="712" spans="1:12" ht="24.95" customHeight="1" x14ac:dyDescent="0.2">
      <c r="A712" s="7"/>
      <c r="B712" s="7"/>
      <c r="C712" s="20"/>
      <c r="D712" s="20"/>
      <c r="E712" s="7"/>
      <c r="F712" s="7"/>
      <c r="G712" s="7"/>
      <c r="H712" s="7"/>
      <c r="I712" s="7"/>
      <c r="J712" s="7"/>
      <c r="K712" s="7"/>
      <c r="L712" s="10" t="str">
        <f>IF(A712="","",IF(OR(COUNTIF(Companies[会社名],A712)&lt;&gt;1,NOT(ISNUMBER(C712)),NOT(ISNUMBER(D712)),D712&lt;C712,F712="",I712="",J712=""),"要確認：会社・期間・所在・根拠",IF(AND(B712&lt;&gt;"",COUNTIF(Tugs[曳船名],B712)&lt;&gt;1),"要確認：曳船未登録・重複",IF(J712="未確認","要確認：未確認を含む","確認済"))))</f>
        <v/>
      </c>
    </row>
    <row r="713" spans="1:12" ht="24.95" customHeight="1" x14ac:dyDescent="0.2">
      <c r="A713" s="7"/>
      <c r="B713" s="7"/>
      <c r="C713" s="20"/>
      <c r="D713" s="20"/>
      <c r="E713" s="7"/>
      <c r="F713" s="7"/>
      <c r="G713" s="7"/>
      <c r="H713" s="7"/>
      <c r="I713" s="7"/>
      <c r="J713" s="7"/>
      <c r="K713" s="7"/>
      <c r="L713" s="10" t="str">
        <f>IF(A713="","",IF(OR(COUNTIF(Companies[会社名],A713)&lt;&gt;1,NOT(ISNUMBER(C713)),NOT(ISNUMBER(D713)),D713&lt;C713,F713="",I713="",J713=""),"要確認：会社・期間・所在・根拠",IF(AND(B713&lt;&gt;"",COUNTIF(Tugs[曳船名],B713)&lt;&gt;1),"要確認：曳船未登録・重複",IF(J713="未確認","要確認：未確認を含む","確認済"))))</f>
        <v/>
      </c>
    </row>
    <row r="714" spans="1:12" ht="24.95" customHeight="1" x14ac:dyDescent="0.2">
      <c r="A714" s="7"/>
      <c r="B714" s="7"/>
      <c r="C714" s="20"/>
      <c r="D714" s="20"/>
      <c r="E714" s="7"/>
      <c r="F714" s="7"/>
      <c r="G714" s="7"/>
      <c r="H714" s="7"/>
      <c r="I714" s="7"/>
      <c r="J714" s="7"/>
      <c r="K714" s="7"/>
      <c r="L714" s="10" t="str">
        <f>IF(A714="","",IF(OR(COUNTIF(Companies[会社名],A714)&lt;&gt;1,NOT(ISNUMBER(C714)),NOT(ISNUMBER(D714)),D714&lt;C714,F714="",I714="",J714=""),"要確認：会社・期間・所在・根拠",IF(AND(B714&lt;&gt;"",COUNTIF(Tugs[曳船名],B714)&lt;&gt;1),"要確認：曳船未登録・重複",IF(J714="未確認","要確認：未確認を含む","確認済"))))</f>
        <v/>
      </c>
    </row>
    <row r="715" spans="1:12" ht="24.95" customHeight="1" x14ac:dyDescent="0.2">
      <c r="A715" s="7"/>
      <c r="B715" s="7"/>
      <c r="C715" s="20"/>
      <c r="D715" s="20"/>
      <c r="E715" s="7"/>
      <c r="F715" s="7"/>
      <c r="G715" s="7"/>
      <c r="H715" s="7"/>
      <c r="I715" s="7"/>
      <c r="J715" s="7"/>
      <c r="K715" s="7"/>
      <c r="L715" s="10" t="str">
        <f>IF(A715="","",IF(OR(COUNTIF(Companies[会社名],A715)&lt;&gt;1,NOT(ISNUMBER(C715)),NOT(ISNUMBER(D715)),D715&lt;C715,F715="",I715="",J715=""),"要確認：会社・期間・所在・根拠",IF(AND(B715&lt;&gt;"",COUNTIF(Tugs[曳船名],B715)&lt;&gt;1),"要確認：曳船未登録・重複",IF(J715="未確認","要確認：未確認を含む","確認済"))))</f>
        <v/>
      </c>
    </row>
    <row r="716" spans="1:12" ht="24.95" customHeight="1" x14ac:dyDescent="0.2">
      <c r="A716" s="7"/>
      <c r="B716" s="7"/>
      <c r="C716" s="20"/>
      <c r="D716" s="20"/>
      <c r="E716" s="7"/>
      <c r="F716" s="7"/>
      <c r="G716" s="7"/>
      <c r="H716" s="7"/>
      <c r="I716" s="7"/>
      <c r="J716" s="7"/>
      <c r="K716" s="7"/>
      <c r="L716" s="10" t="str">
        <f>IF(A716="","",IF(OR(COUNTIF(Companies[会社名],A716)&lt;&gt;1,NOT(ISNUMBER(C716)),NOT(ISNUMBER(D716)),D716&lt;C716,F716="",I716="",J716=""),"要確認：会社・期間・所在・根拠",IF(AND(B716&lt;&gt;"",COUNTIF(Tugs[曳船名],B716)&lt;&gt;1),"要確認：曳船未登録・重複",IF(J716="未確認","要確認：未確認を含む","確認済"))))</f>
        <v/>
      </c>
    </row>
    <row r="717" spans="1:12" ht="24.95" customHeight="1" x14ac:dyDescent="0.2">
      <c r="A717" s="7"/>
      <c r="B717" s="7"/>
      <c r="C717" s="20"/>
      <c r="D717" s="20"/>
      <c r="E717" s="7"/>
      <c r="F717" s="7"/>
      <c r="G717" s="7"/>
      <c r="H717" s="7"/>
      <c r="I717" s="7"/>
      <c r="J717" s="7"/>
      <c r="K717" s="7"/>
      <c r="L717" s="10" t="str">
        <f>IF(A717="","",IF(OR(COUNTIF(Companies[会社名],A717)&lt;&gt;1,NOT(ISNUMBER(C717)),NOT(ISNUMBER(D717)),D717&lt;C717,F717="",I717="",J717=""),"要確認：会社・期間・所在・根拠",IF(AND(B717&lt;&gt;"",COUNTIF(Tugs[曳船名],B717)&lt;&gt;1),"要確認：曳船未登録・重複",IF(J717="未確認","要確認：未確認を含む","確認済"))))</f>
        <v/>
      </c>
    </row>
    <row r="718" spans="1:12" ht="24.95" customHeight="1" x14ac:dyDescent="0.2">
      <c r="A718" s="7"/>
      <c r="B718" s="7"/>
      <c r="C718" s="20"/>
      <c r="D718" s="20"/>
      <c r="E718" s="7"/>
      <c r="F718" s="7"/>
      <c r="G718" s="7"/>
      <c r="H718" s="7"/>
      <c r="I718" s="7"/>
      <c r="J718" s="7"/>
      <c r="K718" s="7"/>
      <c r="L718" s="10" t="str">
        <f>IF(A718="","",IF(OR(COUNTIF(Companies[会社名],A718)&lt;&gt;1,NOT(ISNUMBER(C718)),NOT(ISNUMBER(D718)),D718&lt;C718,F718="",I718="",J718=""),"要確認：会社・期間・所在・根拠",IF(AND(B718&lt;&gt;"",COUNTIF(Tugs[曳船名],B718)&lt;&gt;1),"要確認：曳船未登録・重複",IF(J718="未確認","要確認：未確認を含む","確認済"))))</f>
        <v/>
      </c>
    </row>
    <row r="719" spans="1:12" ht="24.95" customHeight="1" x14ac:dyDescent="0.2">
      <c r="A719" s="7"/>
      <c r="B719" s="7"/>
      <c r="C719" s="20"/>
      <c r="D719" s="20"/>
      <c r="E719" s="7"/>
      <c r="F719" s="7"/>
      <c r="G719" s="7"/>
      <c r="H719" s="7"/>
      <c r="I719" s="7"/>
      <c r="J719" s="7"/>
      <c r="K719" s="7"/>
      <c r="L719" s="10" t="str">
        <f>IF(A719="","",IF(OR(COUNTIF(Companies[会社名],A719)&lt;&gt;1,NOT(ISNUMBER(C719)),NOT(ISNUMBER(D719)),D719&lt;C719,F719="",I719="",J719=""),"要確認：会社・期間・所在・根拠",IF(AND(B719&lt;&gt;"",COUNTIF(Tugs[曳船名],B719)&lt;&gt;1),"要確認：曳船未登録・重複",IF(J719="未確認","要確認：未確認を含む","確認済"))))</f>
        <v/>
      </c>
    </row>
    <row r="720" spans="1:12" ht="24.95" customHeight="1" x14ac:dyDescent="0.2">
      <c r="A720" s="7"/>
      <c r="B720" s="7"/>
      <c r="C720" s="20"/>
      <c r="D720" s="20"/>
      <c r="E720" s="7"/>
      <c r="F720" s="7"/>
      <c r="G720" s="7"/>
      <c r="H720" s="7"/>
      <c r="I720" s="7"/>
      <c r="J720" s="7"/>
      <c r="K720" s="7"/>
      <c r="L720" s="10" t="str">
        <f>IF(A720="","",IF(OR(COUNTIF(Companies[会社名],A720)&lt;&gt;1,NOT(ISNUMBER(C720)),NOT(ISNUMBER(D720)),D720&lt;C720,F720="",I720="",J720=""),"要確認：会社・期間・所在・根拠",IF(AND(B720&lt;&gt;"",COUNTIF(Tugs[曳船名],B720)&lt;&gt;1),"要確認：曳船未登録・重複",IF(J720="未確認","要確認：未確認を含む","確認済"))))</f>
        <v/>
      </c>
    </row>
    <row r="721" spans="1:12" ht="24.95" customHeight="1" x14ac:dyDescent="0.2">
      <c r="A721" s="7"/>
      <c r="B721" s="7"/>
      <c r="C721" s="20"/>
      <c r="D721" s="20"/>
      <c r="E721" s="7"/>
      <c r="F721" s="7"/>
      <c r="G721" s="7"/>
      <c r="H721" s="7"/>
      <c r="I721" s="7"/>
      <c r="J721" s="7"/>
      <c r="K721" s="7"/>
      <c r="L721" s="10" t="str">
        <f>IF(A721="","",IF(OR(COUNTIF(Companies[会社名],A721)&lt;&gt;1,NOT(ISNUMBER(C721)),NOT(ISNUMBER(D721)),D721&lt;C721,F721="",I721="",J721=""),"要確認：会社・期間・所在・根拠",IF(AND(B721&lt;&gt;"",COUNTIF(Tugs[曳船名],B721)&lt;&gt;1),"要確認：曳船未登録・重複",IF(J721="未確認","要確認：未確認を含む","確認済"))))</f>
        <v/>
      </c>
    </row>
    <row r="722" spans="1:12" ht="24.95" customHeight="1" x14ac:dyDescent="0.2">
      <c r="A722" s="7"/>
      <c r="B722" s="7"/>
      <c r="C722" s="20"/>
      <c r="D722" s="20"/>
      <c r="E722" s="7"/>
      <c r="F722" s="7"/>
      <c r="G722" s="7"/>
      <c r="H722" s="7"/>
      <c r="I722" s="7"/>
      <c r="J722" s="7"/>
      <c r="K722" s="7"/>
      <c r="L722" s="10" t="str">
        <f>IF(A722="","",IF(OR(COUNTIF(Companies[会社名],A722)&lt;&gt;1,NOT(ISNUMBER(C722)),NOT(ISNUMBER(D722)),D722&lt;C722,F722="",I722="",J722=""),"要確認：会社・期間・所在・根拠",IF(AND(B722&lt;&gt;"",COUNTIF(Tugs[曳船名],B722)&lt;&gt;1),"要確認：曳船未登録・重複",IF(J722="未確認","要確認：未確認を含む","確認済"))))</f>
        <v/>
      </c>
    </row>
    <row r="723" spans="1:12" ht="24.95" customHeight="1" x14ac:dyDescent="0.2">
      <c r="A723" s="7"/>
      <c r="B723" s="7"/>
      <c r="C723" s="20"/>
      <c r="D723" s="20"/>
      <c r="E723" s="7"/>
      <c r="F723" s="7"/>
      <c r="G723" s="7"/>
      <c r="H723" s="7"/>
      <c r="I723" s="7"/>
      <c r="J723" s="7"/>
      <c r="K723" s="7"/>
      <c r="L723" s="10" t="str">
        <f>IF(A723="","",IF(OR(COUNTIF(Companies[会社名],A723)&lt;&gt;1,NOT(ISNUMBER(C723)),NOT(ISNUMBER(D723)),D723&lt;C723,F723="",I723="",J723=""),"要確認：会社・期間・所在・根拠",IF(AND(B723&lt;&gt;"",COUNTIF(Tugs[曳船名],B723)&lt;&gt;1),"要確認：曳船未登録・重複",IF(J723="未確認","要確認：未確認を含む","確認済"))))</f>
        <v/>
      </c>
    </row>
    <row r="724" spans="1:12" ht="24.95" customHeight="1" x14ac:dyDescent="0.2">
      <c r="A724" s="7"/>
      <c r="B724" s="7"/>
      <c r="C724" s="20"/>
      <c r="D724" s="20"/>
      <c r="E724" s="7"/>
      <c r="F724" s="7"/>
      <c r="G724" s="7"/>
      <c r="H724" s="7"/>
      <c r="I724" s="7"/>
      <c r="J724" s="7"/>
      <c r="K724" s="7"/>
      <c r="L724" s="10" t="str">
        <f>IF(A724="","",IF(OR(COUNTIF(Companies[会社名],A724)&lt;&gt;1,NOT(ISNUMBER(C724)),NOT(ISNUMBER(D724)),D724&lt;C724,F724="",I724="",J724=""),"要確認：会社・期間・所在・根拠",IF(AND(B724&lt;&gt;"",COUNTIF(Tugs[曳船名],B724)&lt;&gt;1),"要確認：曳船未登録・重複",IF(J724="未確認","要確認：未確認を含む","確認済"))))</f>
        <v/>
      </c>
    </row>
    <row r="725" spans="1:12" ht="24.95" customHeight="1" x14ac:dyDescent="0.2">
      <c r="A725" s="7"/>
      <c r="B725" s="7"/>
      <c r="C725" s="20"/>
      <c r="D725" s="20"/>
      <c r="E725" s="7"/>
      <c r="F725" s="7"/>
      <c r="G725" s="7"/>
      <c r="H725" s="7"/>
      <c r="I725" s="7"/>
      <c r="J725" s="7"/>
      <c r="K725" s="7"/>
      <c r="L725" s="10" t="str">
        <f>IF(A725="","",IF(OR(COUNTIF(Companies[会社名],A725)&lt;&gt;1,NOT(ISNUMBER(C725)),NOT(ISNUMBER(D725)),D725&lt;C725,F725="",I725="",J725=""),"要確認：会社・期間・所在・根拠",IF(AND(B725&lt;&gt;"",COUNTIF(Tugs[曳船名],B725)&lt;&gt;1),"要確認：曳船未登録・重複",IF(J725="未確認","要確認：未確認を含む","確認済"))))</f>
        <v/>
      </c>
    </row>
    <row r="726" spans="1:12" ht="24.95" customHeight="1" x14ac:dyDescent="0.2">
      <c r="A726" s="7"/>
      <c r="B726" s="7"/>
      <c r="C726" s="20"/>
      <c r="D726" s="20"/>
      <c r="E726" s="7"/>
      <c r="F726" s="7"/>
      <c r="G726" s="7"/>
      <c r="H726" s="7"/>
      <c r="I726" s="7"/>
      <c r="J726" s="7"/>
      <c r="K726" s="7"/>
      <c r="L726" s="10" t="str">
        <f>IF(A726="","",IF(OR(COUNTIF(Companies[会社名],A726)&lt;&gt;1,NOT(ISNUMBER(C726)),NOT(ISNUMBER(D726)),D726&lt;C726,F726="",I726="",J726=""),"要確認：会社・期間・所在・根拠",IF(AND(B726&lt;&gt;"",COUNTIF(Tugs[曳船名],B726)&lt;&gt;1),"要確認：曳船未登録・重複",IF(J726="未確認","要確認：未確認を含む","確認済"))))</f>
        <v/>
      </c>
    </row>
    <row r="727" spans="1:12" ht="24.95" customHeight="1" x14ac:dyDescent="0.2">
      <c r="A727" s="7"/>
      <c r="B727" s="7"/>
      <c r="C727" s="20"/>
      <c r="D727" s="20"/>
      <c r="E727" s="7"/>
      <c r="F727" s="7"/>
      <c r="G727" s="7"/>
      <c r="H727" s="7"/>
      <c r="I727" s="7"/>
      <c r="J727" s="7"/>
      <c r="K727" s="7"/>
      <c r="L727" s="10" t="str">
        <f>IF(A727="","",IF(OR(COUNTIF(Companies[会社名],A727)&lt;&gt;1,NOT(ISNUMBER(C727)),NOT(ISNUMBER(D727)),D727&lt;C727,F727="",I727="",J727=""),"要確認：会社・期間・所在・根拠",IF(AND(B727&lt;&gt;"",COUNTIF(Tugs[曳船名],B727)&lt;&gt;1),"要確認：曳船未登録・重複",IF(J727="未確認","要確認：未確認を含む","確認済"))))</f>
        <v/>
      </c>
    </row>
    <row r="728" spans="1:12" ht="24.95" customHeight="1" x14ac:dyDescent="0.2">
      <c r="A728" s="7"/>
      <c r="B728" s="7"/>
      <c r="C728" s="20"/>
      <c r="D728" s="20"/>
      <c r="E728" s="7"/>
      <c r="F728" s="7"/>
      <c r="G728" s="7"/>
      <c r="H728" s="7"/>
      <c r="I728" s="7"/>
      <c r="J728" s="7"/>
      <c r="K728" s="7"/>
      <c r="L728" s="10" t="str">
        <f>IF(A728="","",IF(OR(COUNTIF(Companies[会社名],A728)&lt;&gt;1,NOT(ISNUMBER(C728)),NOT(ISNUMBER(D728)),D728&lt;C728,F728="",I728="",J728=""),"要確認：会社・期間・所在・根拠",IF(AND(B728&lt;&gt;"",COUNTIF(Tugs[曳船名],B728)&lt;&gt;1),"要確認：曳船未登録・重複",IF(J728="未確認","要確認：未確認を含む","確認済"))))</f>
        <v/>
      </c>
    </row>
    <row r="729" spans="1:12" ht="24.95" customHeight="1" x14ac:dyDescent="0.2">
      <c r="A729" s="7"/>
      <c r="B729" s="7"/>
      <c r="C729" s="20"/>
      <c r="D729" s="20"/>
      <c r="E729" s="7"/>
      <c r="F729" s="7"/>
      <c r="G729" s="7"/>
      <c r="H729" s="7"/>
      <c r="I729" s="7"/>
      <c r="J729" s="7"/>
      <c r="K729" s="7"/>
      <c r="L729" s="10" t="str">
        <f>IF(A729="","",IF(OR(COUNTIF(Companies[会社名],A729)&lt;&gt;1,NOT(ISNUMBER(C729)),NOT(ISNUMBER(D729)),D729&lt;C729,F729="",I729="",J729=""),"要確認：会社・期間・所在・根拠",IF(AND(B729&lt;&gt;"",COUNTIF(Tugs[曳船名],B729)&lt;&gt;1),"要確認：曳船未登録・重複",IF(J729="未確認","要確認：未確認を含む","確認済"))))</f>
        <v/>
      </c>
    </row>
    <row r="730" spans="1:12" ht="24.95" customHeight="1" x14ac:dyDescent="0.2">
      <c r="A730" s="7"/>
      <c r="B730" s="7"/>
      <c r="C730" s="20"/>
      <c r="D730" s="20"/>
      <c r="E730" s="7"/>
      <c r="F730" s="7"/>
      <c r="G730" s="7"/>
      <c r="H730" s="7"/>
      <c r="I730" s="7"/>
      <c r="J730" s="7"/>
      <c r="K730" s="7"/>
      <c r="L730" s="10" t="str">
        <f>IF(A730="","",IF(OR(COUNTIF(Companies[会社名],A730)&lt;&gt;1,NOT(ISNUMBER(C730)),NOT(ISNUMBER(D730)),D730&lt;C730,F730="",I730="",J730=""),"要確認：会社・期間・所在・根拠",IF(AND(B730&lt;&gt;"",COUNTIF(Tugs[曳船名],B730)&lt;&gt;1),"要確認：曳船未登録・重複",IF(J730="未確認","要確認：未確認を含む","確認済"))))</f>
        <v/>
      </c>
    </row>
    <row r="731" spans="1:12" ht="24.95" customHeight="1" x14ac:dyDescent="0.2">
      <c r="A731" s="7"/>
      <c r="B731" s="7"/>
      <c r="C731" s="20"/>
      <c r="D731" s="20"/>
      <c r="E731" s="7"/>
      <c r="F731" s="7"/>
      <c r="G731" s="7"/>
      <c r="H731" s="7"/>
      <c r="I731" s="7"/>
      <c r="J731" s="7"/>
      <c r="K731" s="7"/>
      <c r="L731" s="10" t="str">
        <f>IF(A731="","",IF(OR(COUNTIF(Companies[会社名],A731)&lt;&gt;1,NOT(ISNUMBER(C731)),NOT(ISNUMBER(D731)),D731&lt;C731,F731="",I731="",J731=""),"要確認：会社・期間・所在・根拠",IF(AND(B731&lt;&gt;"",COUNTIF(Tugs[曳船名],B731)&lt;&gt;1),"要確認：曳船未登録・重複",IF(J731="未確認","要確認：未確認を含む","確認済"))))</f>
        <v/>
      </c>
    </row>
    <row r="732" spans="1:12" ht="24.95" customHeight="1" x14ac:dyDescent="0.2">
      <c r="A732" s="7"/>
      <c r="B732" s="7"/>
      <c r="C732" s="20"/>
      <c r="D732" s="20"/>
      <c r="E732" s="7"/>
      <c r="F732" s="7"/>
      <c r="G732" s="7"/>
      <c r="H732" s="7"/>
      <c r="I732" s="7"/>
      <c r="J732" s="7"/>
      <c r="K732" s="7"/>
      <c r="L732" s="10" t="str">
        <f>IF(A732="","",IF(OR(COUNTIF(Companies[会社名],A732)&lt;&gt;1,NOT(ISNUMBER(C732)),NOT(ISNUMBER(D732)),D732&lt;C732,F732="",I732="",J732=""),"要確認：会社・期間・所在・根拠",IF(AND(B732&lt;&gt;"",COUNTIF(Tugs[曳船名],B732)&lt;&gt;1),"要確認：曳船未登録・重複",IF(J732="未確認","要確認：未確認を含む","確認済"))))</f>
        <v/>
      </c>
    </row>
    <row r="733" spans="1:12" ht="24.95" customHeight="1" x14ac:dyDescent="0.2">
      <c r="A733" s="7"/>
      <c r="B733" s="7"/>
      <c r="C733" s="20"/>
      <c r="D733" s="20"/>
      <c r="E733" s="7"/>
      <c r="F733" s="7"/>
      <c r="G733" s="7"/>
      <c r="H733" s="7"/>
      <c r="I733" s="7"/>
      <c r="J733" s="7"/>
      <c r="K733" s="7"/>
      <c r="L733" s="10" t="str">
        <f>IF(A733="","",IF(OR(COUNTIF(Companies[会社名],A733)&lt;&gt;1,NOT(ISNUMBER(C733)),NOT(ISNUMBER(D733)),D733&lt;C733,F733="",I733="",J733=""),"要確認：会社・期間・所在・根拠",IF(AND(B733&lt;&gt;"",COUNTIF(Tugs[曳船名],B733)&lt;&gt;1),"要確認：曳船未登録・重複",IF(J733="未確認","要確認：未確認を含む","確認済"))))</f>
        <v/>
      </c>
    </row>
    <row r="734" spans="1:12" ht="24.95" customHeight="1" x14ac:dyDescent="0.2">
      <c r="A734" s="7"/>
      <c r="B734" s="7"/>
      <c r="C734" s="20"/>
      <c r="D734" s="20"/>
      <c r="E734" s="7"/>
      <c r="F734" s="7"/>
      <c r="G734" s="7"/>
      <c r="H734" s="7"/>
      <c r="I734" s="7"/>
      <c r="J734" s="7"/>
      <c r="K734" s="7"/>
      <c r="L734" s="10" t="str">
        <f>IF(A734="","",IF(OR(COUNTIF(Companies[会社名],A734)&lt;&gt;1,NOT(ISNUMBER(C734)),NOT(ISNUMBER(D734)),D734&lt;C734,F734="",I734="",J734=""),"要確認：会社・期間・所在・根拠",IF(AND(B734&lt;&gt;"",COUNTIF(Tugs[曳船名],B734)&lt;&gt;1),"要確認：曳船未登録・重複",IF(J734="未確認","要確認：未確認を含む","確認済"))))</f>
        <v/>
      </c>
    </row>
    <row r="735" spans="1:12" ht="24.95" customHeight="1" x14ac:dyDescent="0.2">
      <c r="A735" s="7"/>
      <c r="B735" s="7"/>
      <c r="C735" s="20"/>
      <c r="D735" s="20"/>
      <c r="E735" s="7"/>
      <c r="F735" s="7"/>
      <c r="G735" s="7"/>
      <c r="H735" s="7"/>
      <c r="I735" s="7"/>
      <c r="J735" s="7"/>
      <c r="K735" s="7"/>
      <c r="L735" s="10" t="str">
        <f>IF(A735="","",IF(OR(COUNTIF(Companies[会社名],A735)&lt;&gt;1,NOT(ISNUMBER(C735)),NOT(ISNUMBER(D735)),D735&lt;C735,F735="",I735="",J735=""),"要確認：会社・期間・所在・根拠",IF(AND(B735&lt;&gt;"",COUNTIF(Tugs[曳船名],B735)&lt;&gt;1),"要確認：曳船未登録・重複",IF(J735="未確認","要確認：未確認を含む","確認済"))))</f>
        <v/>
      </c>
    </row>
    <row r="736" spans="1:12" ht="24.95" customHeight="1" x14ac:dyDescent="0.2">
      <c r="A736" s="7"/>
      <c r="B736" s="7"/>
      <c r="C736" s="20"/>
      <c r="D736" s="20"/>
      <c r="E736" s="7"/>
      <c r="F736" s="7"/>
      <c r="G736" s="7"/>
      <c r="H736" s="7"/>
      <c r="I736" s="7"/>
      <c r="J736" s="7"/>
      <c r="K736" s="7"/>
      <c r="L736" s="10" t="str">
        <f>IF(A736="","",IF(OR(COUNTIF(Companies[会社名],A736)&lt;&gt;1,NOT(ISNUMBER(C736)),NOT(ISNUMBER(D736)),D736&lt;C736,F736="",I736="",J736=""),"要確認：会社・期間・所在・根拠",IF(AND(B736&lt;&gt;"",COUNTIF(Tugs[曳船名],B736)&lt;&gt;1),"要確認：曳船未登録・重複",IF(J736="未確認","要確認：未確認を含む","確認済"))))</f>
        <v/>
      </c>
    </row>
    <row r="737" spans="1:12" ht="24.95" customHeight="1" x14ac:dyDescent="0.2">
      <c r="A737" s="7"/>
      <c r="B737" s="7"/>
      <c r="C737" s="20"/>
      <c r="D737" s="20"/>
      <c r="E737" s="7"/>
      <c r="F737" s="7"/>
      <c r="G737" s="7"/>
      <c r="H737" s="7"/>
      <c r="I737" s="7"/>
      <c r="J737" s="7"/>
      <c r="K737" s="7"/>
      <c r="L737" s="10" t="str">
        <f>IF(A737="","",IF(OR(COUNTIF(Companies[会社名],A737)&lt;&gt;1,NOT(ISNUMBER(C737)),NOT(ISNUMBER(D737)),D737&lt;C737,F737="",I737="",J737=""),"要確認：会社・期間・所在・根拠",IF(AND(B737&lt;&gt;"",COUNTIF(Tugs[曳船名],B737)&lt;&gt;1),"要確認：曳船未登録・重複",IF(J737="未確認","要確認：未確認を含む","確認済"))))</f>
        <v/>
      </c>
    </row>
    <row r="738" spans="1:12" ht="24.95" customHeight="1" x14ac:dyDescent="0.2">
      <c r="A738" s="7"/>
      <c r="B738" s="7"/>
      <c r="C738" s="20"/>
      <c r="D738" s="20"/>
      <c r="E738" s="7"/>
      <c r="F738" s="7"/>
      <c r="G738" s="7"/>
      <c r="H738" s="7"/>
      <c r="I738" s="7"/>
      <c r="J738" s="7"/>
      <c r="K738" s="7"/>
      <c r="L738" s="10" t="str">
        <f>IF(A738="","",IF(OR(COUNTIF(Companies[会社名],A738)&lt;&gt;1,NOT(ISNUMBER(C738)),NOT(ISNUMBER(D738)),D738&lt;C738,F738="",I738="",J738=""),"要確認：会社・期間・所在・根拠",IF(AND(B738&lt;&gt;"",COUNTIF(Tugs[曳船名],B738)&lt;&gt;1),"要確認：曳船未登録・重複",IF(J738="未確認","要確認：未確認を含む","確認済"))))</f>
        <v/>
      </c>
    </row>
    <row r="739" spans="1:12" ht="24.95" customHeight="1" x14ac:dyDescent="0.2">
      <c r="A739" s="7"/>
      <c r="B739" s="7"/>
      <c r="C739" s="20"/>
      <c r="D739" s="20"/>
      <c r="E739" s="7"/>
      <c r="F739" s="7"/>
      <c r="G739" s="7"/>
      <c r="H739" s="7"/>
      <c r="I739" s="7"/>
      <c r="J739" s="7"/>
      <c r="K739" s="7"/>
      <c r="L739" s="10" t="str">
        <f>IF(A739="","",IF(OR(COUNTIF(Companies[会社名],A739)&lt;&gt;1,NOT(ISNUMBER(C739)),NOT(ISNUMBER(D739)),D739&lt;C739,F739="",I739="",J739=""),"要確認：会社・期間・所在・根拠",IF(AND(B739&lt;&gt;"",COUNTIF(Tugs[曳船名],B739)&lt;&gt;1),"要確認：曳船未登録・重複",IF(J739="未確認","要確認：未確認を含む","確認済"))))</f>
        <v/>
      </c>
    </row>
    <row r="740" spans="1:12" ht="24.95" customHeight="1" x14ac:dyDescent="0.2">
      <c r="A740" s="7"/>
      <c r="B740" s="7"/>
      <c r="C740" s="20"/>
      <c r="D740" s="20"/>
      <c r="E740" s="7"/>
      <c r="F740" s="7"/>
      <c r="G740" s="7"/>
      <c r="H740" s="7"/>
      <c r="I740" s="7"/>
      <c r="J740" s="7"/>
      <c r="K740" s="7"/>
      <c r="L740" s="10" t="str">
        <f>IF(A740="","",IF(OR(COUNTIF(Companies[会社名],A740)&lt;&gt;1,NOT(ISNUMBER(C740)),NOT(ISNUMBER(D740)),D740&lt;C740,F740="",I740="",J740=""),"要確認：会社・期間・所在・根拠",IF(AND(B740&lt;&gt;"",COUNTIF(Tugs[曳船名],B740)&lt;&gt;1),"要確認：曳船未登録・重複",IF(J740="未確認","要確認：未確認を含む","確認済"))))</f>
        <v/>
      </c>
    </row>
    <row r="741" spans="1:12" ht="24.95" customHeight="1" x14ac:dyDescent="0.2">
      <c r="A741" s="7"/>
      <c r="B741" s="7"/>
      <c r="C741" s="20"/>
      <c r="D741" s="20"/>
      <c r="E741" s="7"/>
      <c r="F741" s="7"/>
      <c r="G741" s="7"/>
      <c r="H741" s="7"/>
      <c r="I741" s="7"/>
      <c r="J741" s="7"/>
      <c r="K741" s="7"/>
      <c r="L741" s="10" t="str">
        <f>IF(A741="","",IF(OR(COUNTIF(Companies[会社名],A741)&lt;&gt;1,NOT(ISNUMBER(C741)),NOT(ISNUMBER(D741)),D741&lt;C741,F741="",I741="",J741=""),"要確認：会社・期間・所在・根拠",IF(AND(B741&lt;&gt;"",COUNTIF(Tugs[曳船名],B741)&lt;&gt;1),"要確認：曳船未登録・重複",IF(J741="未確認","要確認：未確認を含む","確認済"))))</f>
        <v/>
      </c>
    </row>
    <row r="742" spans="1:12" ht="24.95" customHeight="1" x14ac:dyDescent="0.2">
      <c r="A742" s="7"/>
      <c r="B742" s="7"/>
      <c r="C742" s="20"/>
      <c r="D742" s="20"/>
      <c r="E742" s="7"/>
      <c r="F742" s="7"/>
      <c r="G742" s="7"/>
      <c r="H742" s="7"/>
      <c r="I742" s="7"/>
      <c r="J742" s="7"/>
      <c r="K742" s="7"/>
      <c r="L742" s="10" t="str">
        <f>IF(A742="","",IF(OR(COUNTIF(Companies[会社名],A742)&lt;&gt;1,NOT(ISNUMBER(C742)),NOT(ISNUMBER(D742)),D742&lt;C742,F742="",I742="",J742=""),"要確認：会社・期間・所在・根拠",IF(AND(B742&lt;&gt;"",COUNTIF(Tugs[曳船名],B742)&lt;&gt;1),"要確認：曳船未登録・重複",IF(J742="未確認","要確認：未確認を含む","確認済"))))</f>
        <v/>
      </c>
    </row>
    <row r="743" spans="1:12" ht="24.95" customHeight="1" x14ac:dyDescent="0.2">
      <c r="A743" s="7"/>
      <c r="B743" s="7"/>
      <c r="C743" s="20"/>
      <c r="D743" s="20"/>
      <c r="E743" s="7"/>
      <c r="F743" s="7"/>
      <c r="G743" s="7"/>
      <c r="H743" s="7"/>
      <c r="I743" s="7"/>
      <c r="J743" s="7"/>
      <c r="K743" s="7"/>
      <c r="L743" s="10" t="str">
        <f>IF(A743="","",IF(OR(COUNTIF(Companies[会社名],A743)&lt;&gt;1,NOT(ISNUMBER(C743)),NOT(ISNUMBER(D743)),D743&lt;C743,F743="",I743="",J743=""),"要確認：会社・期間・所在・根拠",IF(AND(B743&lt;&gt;"",COUNTIF(Tugs[曳船名],B743)&lt;&gt;1),"要確認：曳船未登録・重複",IF(J743="未確認","要確認：未確認を含む","確認済"))))</f>
        <v/>
      </c>
    </row>
    <row r="744" spans="1:12" ht="24.95" customHeight="1" x14ac:dyDescent="0.2">
      <c r="A744" s="7"/>
      <c r="B744" s="7"/>
      <c r="C744" s="20"/>
      <c r="D744" s="20"/>
      <c r="E744" s="7"/>
      <c r="F744" s="7"/>
      <c r="G744" s="7"/>
      <c r="H744" s="7"/>
      <c r="I744" s="7"/>
      <c r="J744" s="7"/>
      <c r="K744" s="7"/>
      <c r="L744" s="10" t="str">
        <f>IF(A744="","",IF(OR(COUNTIF(Companies[会社名],A744)&lt;&gt;1,NOT(ISNUMBER(C744)),NOT(ISNUMBER(D744)),D744&lt;C744,F744="",I744="",J744=""),"要確認：会社・期間・所在・根拠",IF(AND(B744&lt;&gt;"",COUNTIF(Tugs[曳船名],B744)&lt;&gt;1),"要確認：曳船未登録・重複",IF(J744="未確認","要確認：未確認を含む","確認済"))))</f>
        <v/>
      </c>
    </row>
    <row r="745" spans="1:12" ht="24.95" customHeight="1" x14ac:dyDescent="0.2">
      <c r="A745" s="7"/>
      <c r="B745" s="7"/>
      <c r="C745" s="20"/>
      <c r="D745" s="20"/>
      <c r="E745" s="7"/>
      <c r="F745" s="7"/>
      <c r="G745" s="7"/>
      <c r="H745" s="7"/>
      <c r="I745" s="7"/>
      <c r="J745" s="7"/>
      <c r="K745" s="7"/>
      <c r="L745" s="10" t="str">
        <f>IF(A745="","",IF(OR(COUNTIF(Companies[会社名],A745)&lt;&gt;1,NOT(ISNUMBER(C745)),NOT(ISNUMBER(D745)),D745&lt;C745,F745="",I745="",J745=""),"要確認：会社・期間・所在・根拠",IF(AND(B745&lt;&gt;"",COUNTIF(Tugs[曳船名],B745)&lt;&gt;1),"要確認：曳船未登録・重複",IF(J745="未確認","要確認：未確認を含む","確認済"))))</f>
        <v/>
      </c>
    </row>
    <row r="746" spans="1:12" ht="24.95" customHeight="1" x14ac:dyDescent="0.2">
      <c r="A746" s="7"/>
      <c r="B746" s="7"/>
      <c r="C746" s="20"/>
      <c r="D746" s="20"/>
      <c r="E746" s="7"/>
      <c r="F746" s="7"/>
      <c r="G746" s="7"/>
      <c r="H746" s="7"/>
      <c r="I746" s="7"/>
      <c r="J746" s="7"/>
      <c r="K746" s="7"/>
      <c r="L746" s="10" t="str">
        <f>IF(A746="","",IF(OR(COUNTIF(Companies[会社名],A746)&lt;&gt;1,NOT(ISNUMBER(C746)),NOT(ISNUMBER(D746)),D746&lt;C746,F746="",I746="",J746=""),"要確認：会社・期間・所在・根拠",IF(AND(B746&lt;&gt;"",COUNTIF(Tugs[曳船名],B746)&lt;&gt;1),"要確認：曳船未登録・重複",IF(J746="未確認","要確認：未確認を含む","確認済"))))</f>
        <v/>
      </c>
    </row>
    <row r="747" spans="1:12" ht="24.95" customHeight="1" x14ac:dyDescent="0.2">
      <c r="A747" s="7"/>
      <c r="B747" s="7"/>
      <c r="C747" s="20"/>
      <c r="D747" s="20"/>
      <c r="E747" s="7"/>
      <c r="F747" s="7"/>
      <c r="G747" s="7"/>
      <c r="H747" s="7"/>
      <c r="I747" s="7"/>
      <c r="J747" s="7"/>
      <c r="K747" s="7"/>
      <c r="L747" s="10" t="str">
        <f>IF(A747="","",IF(OR(COUNTIF(Companies[会社名],A747)&lt;&gt;1,NOT(ISNUMBER(C747)),NOT(ISNUMBER(D747)),D747&lt;C747,F747="",I747="",J747=""),"要確認：会社・期間・所在・根拠",IF(AND(B747&lt;&gt;"",COUNTIF(Tugs[曳船名],B747)&lt;&gt;1),"要確認：曳船未登録・重複",IF(J747="未確認","要確認：未確認を含む","確認済"))))</f>
        <v/>
      </c>
    </row>
    <row r="748" spans="1:12" ht="24.95" customHeight="1" x14ac:dyDescent="0.2">
      <c r="A748" s="7"/>
      <c r="B748" s="7"/>
      <c r="C748" s="20"/>
      <c r="D748" s="20"/>
      <c r="E748" s="7"/>
      <c r="F748" s="7"/>
      <c r="G748" s="7"/>
      <c r="H748" s="7"/>
      <c r="I748" s="7"/>
      <c r="J748" s="7"/>
      <c r="K748" s="7"/>
      <c r="L748" s="10" t="str">
        <f>IF(A748="","",IF(OR(COUNTIF(Companies[会社名],A748)&lt;&gt;1,NOT(ISNUMBER(C748)),NOT(ISNUMBER(D748)),D748&lt;C748,F748="",I748="",J748=""),"要確認：会社・期間・所在・根拠",IF(AND(B748&lt;&gt;"",COUNTIF(Tugs[曳船名],B748)&lt;&gt;1),"要確認：曳船未登録・重複",IF(J748="未確認","要確認：未確認を含む","確認済"))))</f>
        <v/>
      </c>
    </row>
    <row r="749" spans="1:12" ht="24.95" customHeight="1" x14ac:dyDescent="0.2">
      <c r="A749" s="7"/>
      <c r="B749" s="7"/>
      <c r="C749" s="20"/>
      <c r="D749" s="20"/>
      <c r="E749" s="7"/>
      <c r="F749" s="7"/>
      <c r="G749" s="7"/>
      <c r="H749" s="7"/>
      <c r="I749" s="7"/>
      <c r="J749" s="7"/>
      <c r="K749" s="7"/>
      <c r="L749" s="10" t="str">
        <f>IF(A749="","",IF(OR(COUNTIF(Companies[会社名],A749)&lt;&gt;1,NOT(ISNUMBER(C749)),NOT(ISNUMBER(D749)),D749&lt;C749,F749="",I749="",J749=""),"要確認：会社・期間・所在・根拠",IF(AND(B749&lt;&gt;"",COUNTIF(Tugs[曳船名],B749)&lt;&gt;1),"要確認：曳船未登録・重複",IF(J749="未確認","要確認：未確認を含む","確認済"))))</f>
        <v/>
      </c>
    </row>
    <row r="750" spans="1:12" ht="24.95" customHeight="1" x14ac:dyDescent="0.2">
      <c r="A750" s="7"/>
      <c r="B750" s="7"/>
      <c r="C750" s="20"/>
      <c r="D750" s="20"/>
      <c r="E750" s="7"/>
      <c r="F750" s="7"/>
      <c r="G750" s="7"/>
      <c r="H750" s="7"/>
      <c r="I750" s="7"/>
      <c r="J750" s="7"/>
      <c r="K750" s="7"/>
      <c r="L750" s="10" t="str">
        <f>IF(A750="","",IF(OR(COUNTIF(Companies[会社名],A750)&lt;&gt;1,NOT(ISNUMBER(C750)),NOT(ISNUMBER(D750)),D750&lt;C750,F750="",I750="",J750=""),"要確認：会社・期間・所在・根拠",IF(AND(B750&lt;&gt;"",COUNTIF(Tugs[曳船名],B750)&lt;&gt;1),"要確認：曳船未登録・重複",IF(J750="未確認","要確認：未確認を含む","確認済"))))</f>
        <v/>
      </c>
    </row>
    <row r="751" spans="1:12" ht="24.95" customHeight="1" x14ac:dyDescent="0.2">
      <c r="A751" s="7"/>
      <c r="B751" s="7"/>
      <c r="C751" s="20"/>
      <c r="D751" s="20"/>
      <c r="E751" s="7"/>
      <c r="F751" s="7"/>
      <c r="G751" s="7"/>
      <c r="H751" s="7"/>
      <c r="I751" s="7"/>
      <c r="J751" s="7"/>
      <c r="K751" s="7"/>
      <c r="L751" s="10" t="str">
        <f>IF(A751="","",IF(OR(COUNTIF(Companies[会社名],A751)&lt;&gt;1,NOT(ISNUMBER(C751)),NOT(ISNUMBER(D751)),D751&lt;C751,F751="",I751="",J751=""),"要確認：会社・期間・所在・根拠",IF(AND(B751&lt;&gt;"",COUNTIF(Tugs[曳船名],B751)&lt;&gt;1),"要確認：曳船未登録・重複",IF(J751="未確認","要確認：未確認を含む","確認済"))))</f>
        <v/>
      </c>
    </row>
    <row r="752" spans="1:12" ht="24.95" customHeight="1" x14ac:dyDescent="0.2">
      <c r="A752" s="7"/>
      <c r="B752" s="7"/>
      <c r="C752" s="20"/>
      <c r="D752" s="20"/>
      <c r="E752" s="7"/>
      <c r="F752" s="7"/>
      <c r="G752" s="7"/>
      <c r="H752" s="7"/>
      <c r="I752" s="7"/>
      <c r="J752" s="7"/>
      <c r="K752" s="7"/>
      <c r="L752" s="10" t="str">
        <f>IF(A752="","",IF(OR(COUNTIF(Companies[会社名],A752)&lt;&gt;1,NOT(ISNUMBER(C752)),NOT(ISNUMBER(D752)),D752&lt;C752,F752="",I752="",J752=""),"要確認：会社・期間・所在・根拠",IF(AND(B752&lt;&gt;"",COUNTIF(Tugs[曳船名],B752)&lt;&gt;1),"要確認：曳船未登録・重複",IF(J752="未確認","要確認：未確認を含む","確認済"))))</f>
        <v/>
      </c>
    </row>
    <row r="753" spans="1:12" ht="24.95" customHeight="1" x14ac:dyDescent="0.2">
      <c r="A753" s="7"/>
      <c r="B753" s="7"/>
      <c r="C753" s="20"/>
      <c r="D753" s="20"/>
      <c r="E753" s="7"/>
      <c r="F753" s="7"/>
      <c r="G753" s="7"/>
      <c r="H753" s="7"/>
      <c r="I753" s="7"/>
      <c r="J753" s="7"/>
      <c r="K753" s="7"/>
      <c r="L753" s="10" t="str">
        <f>IF(A753="","",IF(OR(COUNTIF(Companies[会社名],A753)&lt;&gt;1,NOT(ISNUMBER(C753)),NOT(ISNUMBER(D753)),D753&lt;C753,F753="",I753="",J753=""),"要確認：会社・期間・所在・根拠",IF(AND(B753&lt;&gt;"",COUNTIF(Tugs[曳船名],B753)&lt;&gt;1),"要確認：曳船未登録・重複",IF(J753="未確認","要確認：未確認を含む","確認済"))))</f>
        <v/>
      </c>
    </row>
    <row r="754" spans="1:12" ht="24.95" customHeight="1" x14ac:dyDescent="0.2">
      <c r="A754" s="7"/>
      <c r="B754" s="7"/>
      <c r="C754" s="20"/>
      <c r="D754" s="20"/>
      <c r="E754" s="7"/>
      <c r="F754" s="7"/>
      <c r="G754" s="7"/>
      <c r="H754" s="7"/>
      <c r="I754" s="7"/>
      <c r="J754" s="7"/>
      <c r="K754" s="7"/>
      <c r="L754" s="10" t="str">
        <f>IF(A754="","",IF(OR(COUNTIF(Companies[会社名],A754)&lt;&gt;1,NOT(ISNUMBER(C754)),NOT(ISNUMBER(D754)),D754&lt;C754,F754="",I754="",J754=""),"要確認：会社・期間・所在・根拠",IF(AND(B754&lt;&gt;"",COUNTIF(Tugs[曳船名],B754)&lt;&gt;1),"要確認：曳船未登録・重複",IF(J754="未確認","要確認：未確認を含む","確認済"))))</f>
        <v/>
      </c>
    </row>
    <row r="755" spans="1:12" ht="24.95" customHeight="1" x14ac:dyDescent="0.2">
      <c r="A755" s="7"/>
      <c r="B755" s="7"/>
      <c r="C755" s="20"/>
      <c r="D755" s="20"/>
      <c r="E755" s="7"/>
      <c r="F755" s="7"/>
      <c r="G755" s="7"/>
      <c r="H755" s="7"/>
      <c r="I755" s="7"/>
      <c r="J755" s="7"/>
      <c r="K755" s="7"/>
      <c r="L755" s="10" t="str">
        <f>IF(A755="","",IF(OR(COUNTIF(Companies[会社名],A755)&lt;&gt;1,NOT(ISNUMBER(C755)),NOT(ISNUMBER(D755)),D755&lt;C755,F755="",I755="",J755=""),"要確認：会社・期間・所在・根拠",IF(AND(B755&lt;&gt;"",COUNTIF(Tugs[曳船名],B755)&lt;&gt;1),"要確認：曳船未登録・重複",IF(J755="未確認","要確認：未確認を含む","確認済"))))</f>
        <v/>
      </c>
    </row>
    <row r="756" spans="1:12" ht="24.95" customHeight="1" x14ac:dyDescent="0.2">
      <c r="A756" s="7"/>
      <c r="B756" s="7"/>
      <c r="C756" s="20"/>
      <c r="D756" s="20"/>
      <c r="E756" s="7"/>
      <c r="F756" s="7"/>
      <c r="G756" s="7"/>
      <c r="H756" s="7"/>
      <c r="I756" s="7"/>
      <c r="J756" s="7"/>
      <c r="K756" s="7"/>
      <c r="L756" s="10" t="str">
        <f>IF(A756="","",IF(OR(COUNTIF(Companies[会社名],A756)&lt;&gt;1,NOT(ISNUMBER(C756)),NOT(ISNUMBER(D756)),D756&lt;C756,F756="",I756="",J756=""),"要確認：会社・期間・所在・根拠",IF(AND(B756&lt;&gt;"",COUNTIF(Tugs[曳船名],B756)&lt;&gt;1),"要確認：曳船未登録・重複",IF(J756="未確認","要確認：未確認を含む","確認済"))))</f>
        <v/>
      </c>
    </row>
    <row r="757" spans="1:12" ht="24.95" customHeight="1" x14ac:dyDescent="0.2">
      <c r="A757" s="7"/>
      <c r="B757" s="7"/>
      <c r="C757" s="20"/>
      <c r="D757" s="20"/>
      <c r="E757" s="7"/>
      <c r="F757" s="7"/>
      <c r="G757" s="7"/>
      <c r="H757" s="7"/>
      <c r="I757" s="7"/>
      <c r="J757" s="7"/>
      <c r="K757" s="7"/>
      <c r="L757" s="10" t="str">
        <f>IF(A757="","",IF(OR(COUNTIF(Companies[会社名],A757)&lt;&gt;1,NOT(ISNUMBER(C757)),NOT(ISNUMBER(D757)),D757&lt;C757,F757="",I757="",J757=""),"要確認：会社・期間・所在・根拠",IF(AND(B757&lt;&gt;"",COUNTIF(Tugs[曳船名],B757)&lt;&gt;1),"要確認：曳船未登録・重複",IF(J757="未確認","要確認：未確認を含む","確認済"))))</f>
        <v/>
      </c>
    </row>
    <row r="758" spans="1:12" ht="24.95" customHeight="1" x14ac:dyDescent="0.2">
      <c r="A758" s="7"/>
      <c r="B758" s="7"/>
      <c r="C758" s="20"/>
      <c r="D758" s="20"/>
      <c r="E758" s="7"/>
      <c r="F758" s="7"/>
      <c r="G758" s="7"/>
      <c r="H758" s="7"/>
      <c r="I758" s="7"/>
      <c r="J758" s="7"/>
      <c r="K758" s="7"/>
      <c r="L758" s="10" t="str">
        <f>IF(A758="","",IF(OR(COUNTIF(Companies[会社名],A758)&lt;&gt;1,NOT(ISNUMBER(C758)),NOT(ISNUMBER(D758)),D758&lt;C758,F758="",I758="",J758=""),"要確認：会社・期間・所在・根拠",IF(AND(B758&lt;&gt;"",COUNTIF(Tugs[曳船名],B758)&lt;&gt;1),"要確認：曳船未登録・重複",IF(J758="未確認","要確認：未確認を含む","確認済"))))</f>
        <v/>
      </c>
    </row>
    <row r="759" spans="1:12" ht="24.95" customHeight="1" x14ac:dyDescent="0.2">
      <c r="A759" s="7"/>
      <c r="B759" s="7"/>
      <c r="C759" s="20"/>
      <c r="D759" s="20"/>
      <c r="E759" s="7"/>
      <c r="F759" s="7"/>
      <c r="G759" s="7"/>
      <c r="H759" s="7"/>
      <c r="I759" s="7"/>
      <c r="J759" s="7"/>
      <c r="K759" s="7"/>
      <c r="L759" s="10" t="str">
        <f>IF(A759="","",IF(OR(COUNTIF(Companies[会社名],A759)&lt;&gt;1,NOT(ISNUMBER(C759)),NOT(ISNUMBER(D759)),D759&lt;C759,F759="",I759="",J759=""),"要確認：会社・期間・所在・根拠",IF(AND(B759&lt;&gt;"",COUNTIF(Tugs[曳船名],B759)&lt;&gt;1),"要確認：曳船未登録・重複",IF(J759="未確認","要確認：未確認を含む","確認済"))))</f>
        <v/>
      </c>
    </row>
    <row r="760" spans="1:12" ht="24.95" customHeight="1" x14ac:dyDescent="0.2">
      <c r="A760" s="7"/>
      <c r="B760" s="7"/>
      <c r="C760" s="20"/>
      <c r="D760" s="20"/>
      <c r="E760" s="7"/>
      <c r="F760" s="7"/>
      <c r="G760" s="7"/>
      <c r="H760" s="7"/>
      <c r="I760" s="7"/>
      <c r="J760" s="7"/>
      <c r="K760" s="7"/>
      <c r="L760" s="10" t="str">
        <f>IF(A760="","",IF(OR(COUNTIF(Companies[会社名],A760)&lt;&gt;1,NOT(ISNUMBER(C760)),NOT(ISNUMBER(D760)),D760&lt;C760,F760="",I760="",J760=""),"要確認：会社・期間・所在・根拠",IF(AND(B760&lt;&gt;"",COUNTIF(Tugs[曳船名],B760)&lt;&gt;1),"要確認：曳船未登録・重複",IF(J760="未確認","要確認：未確認を含む","確認済"))))</f>
        <v/>
      </c>
    </row>
    <row r="761" spans="1:12" ht="24.95" customHeight="1" x14ac:dyDescent="0.2">
      <c r="A761" s="7"/>
      <c r="B761" s="7"/>
      <c r="C761" s="20"/>
      <c r="D761" s="20"/>
      <c r="E761" s="7"/>
      <c r="F761" s="7"/>
      <c r="G761" s="7"/>
      <c r="H761" s="7"/>
      <c r="I761" s="7"/>
      <c r="J761" s="7"/>
      <c r="K761" s="7"/>
      <c r="L761" s="10" t="str">
        <f>IF(A761="","",IF(OR(COUNTIF(Companies[会社名],A761)&lt;&gt;1,NOT(ISNUMBER(C761)),NOT(ISNUMBER(D761)),D761&lt;C761,F761="",I761="",J761=""),"要確認：会社・期間・所在・根拠",IF(AND(B761&lt;&gt;"",COUNTIF(Tugs[曳船名],B761)&lt;&gt;1),"要確認：曳船未登録・重複",IF(J761="未確認","要確認：未確認を含む","確認済"))))</f>
        <v/>
      </c>
    </row>
    <row r="762" spans="1:12" ht="24.95" customHeight="1" x14ac:dyDescent="0.2">
      <c r="A762" s="7"/>
      <c r="B762" s="7"/>
      <c r="C762" s="20"/>
      <c r="D762" s="20"/>
      <c r="E762" s="7"/>
      <c r="F762" s="7"/>
      <c r="G762" s="7"/>
      <c r="H762" s="7"/>
      <c r="I762" s="7"/>
      <c r="J762" s="7"/>
      <c r="K762" s="7"/>
      <c r="L762" s="10" t="str">
        <f>IF(A762="","",IF(OR(COUNTIF(Companies[会社名],A762)&lt;&gt;1,NOT(ISNUMBER(C762)),NOT(ISNUMBER(D762)),D762&lt;C762,F762="",I762="",J762=""),"要確認：会社・期間・所在・根拠",IF(AND(B762&lt;&gt;"",COUNTIF(Tugs[曳船名],B762)&lt;&gt;1),"要確認：曳船未登録・重複",IF(J762="未確認","要確認：未確認を含む","確認済"))))</f>
        <v/>
      </c>
    </row>
    <row r="763" spans="1:12" ht="24.95" customHeight="1" x14ac:dyDescent="0.2">
      <c r="A763" s="7"/>
      <c r="B763" s="7"/>
      <c r="C763" s="20"/>
      <c r="D763" s="20"/>
      <c r="E763" s="7"/>
      <c r="F763" s="7"/>
      <c r="G763" s="7"/>
      <c r="H763" s="7"/>
      <c r="I763" s="7"/>
      <c r="J763" s="7"/>
      <c r="K763" s="7"/>
      <c r="L763" s="10" t="str">
        <f>IF(A763="","",IF(OR(COUNTIF(Companies[会社名],A763)&lt;&gt;1,NOT(ISNUMBER(C763)),NOT(ISNUMBER(D763)),D763&lt;C763,F763="",I763="",J763=""),"要確認：会社・期間・所在・根拠",IF(AND(B763&lt;&gt;"",COUNTIF(Tugs[曳船名],B763)&lt;&gt;1),"要確認：曳船未登録・重複",IF(J763="未確認","要確認：未確認を含む","確認済"))))</f>
        <v/>
      </c>
    </row>
    <row r="764" spans="1:12" ht="24.95" customHeight="1" x14ac:dyDescent="0.2">
      <c r="A764" s="7"/>
      <c r="B764" s="7"/>
      <c r="C764" s="20"/>
      <c r="D764" s="20"/>
      <c r="E764" s="7"/>
      <c r="F764" s="7"/>
      <c r="G764" s="7"/>
      <c r="H764" s="7"/>
      <c r="I764" s="7"/>
      <c r="J764" s="7"/>
      <c r="K764" s="7"/>
      <c r="L764" s="10" t="str">
        <f>IF(A764="","",IF(OR(COUNTIF(Companies[会社名],A764)&lt;&gt;1,NOT(ISNUMBER(C764)),NOT(ISNUMBER(D764)),D764&lt;C764,F764="",I764="",J764=""),"要確認：会社・期間・所在・根拠",IF(AND(B764&lt;&gt;"",COUNTIF(Tugs[曳船名],B764)&lt;&gt;1),"要確認：曳船未登録・重複",IF(J764="未確認","要確認：未確認を含む","確認済"))))</f>
        <v/>
      </c>
    </row>
    <row r="765" spans="1:12" ht="24.95" customHeight="1" x14ac:dyDescent="0.2">
      <c r="A765" s="7"/>
      <c r="B765" s="7"/>
      <c r="C765" s="20"/>
      <c r="D765" s="20"/>
      <c r="E765" s="7"/>
      <c r="F765" s="7"/>
      <c r="G765" s="7"/>
      <c r="H765" s="7"/>
      <c r="I765" s="7"/>
      <c r="J765" s="7"/>
      <c r="K765" s="7"/>
      <c r="L765" s="10" t="str">
        <f>IF(A765="","",IF(OR(COUNTIF(Companies[会社名],A765)&lt;&gt;1,NOT(ISNUMBER(C765)),NOT(ISNUMBER(D765)),D765&lt;C765,F765="",I765="",J765=""),"要確認：会社・期間・所在・根拠",IF(AND(B765&lt;&gt;"",COUNTIF(Tugs[曳船名],B765)&lt;&gt;1),"要確認：曳船未登録・重複",IF(J765="未確認","要確認：未確認を含む","確認済"))))</f>
        <v/>
      </c>
    </row>
    <row r="766" spans="1:12" ht="24.95" customHeight="1" x14ac:dyDescent="0.2">
      <c r="A766" s="7"/>
      <c r="B766" s="7"/>
      <c r="C766" s="20"/>
      <c r="D766" s="20"/>
      <c r="E766" s="7"/>
      <c r="F766" s="7"/>
      <c r="G766" s="7"/>
      <c r="H766" s="7"/>
      <c r="I766" s="7"/>
      <c r="J766" s="7"/>
      <c r="K766" s="7"/>
      <c r="L766" s="10" t="str">
        <f>IF(A766="","",IF(OR(COUNTIF(Companies[会社名],A766)&lt;&gt;1,NOT(ISNUMBER(C766)),NOT(ISNUMBER(D766)),D766&lt;C766,F766="",I766="",J766=""),"要確認：会社・期間・所在・根拠",IF(AND(B766&lt;&gt;"",COUNTIF(Tugs[曳船名],B766)&lt;&gt;1),"要確認：曳船未登録・重複",IF(J766="未確認","要確認：未確認を含む","確認済"))))</f>
        <v/>
      </c>
    </row>
    <row r="767" spans="1:12" ht="24.95" customHeight="1" x14ac:dyDescent="0.2">
      <c r="A767" s="7"/>
      <c r="B767" s="7"/>
      <c r="C767" s="20"/>
      <c r="D767" s="20"/>
      <c r="E767" s="7"/>
      <c r="F767" s="7"/>
      <c r="G767" s="7"/>
      <c r="H767" s="7"/>
      <c r="I767" s="7"/>
      <c r="J767" s="7"/>
      <c r="K767" s="7"/>
      <c r="L767" s="10" t="str">
        <f>IF(A767="","",IF(OR(COUNTIF(Companies[会社名],A767)&lt;&gt;1,NOT(ISNUMBER(C767)),NOT(ISNUMBER(D767)),D767&lt;C767,F767="",I767="",J767=""),"要確認：会社・期間・所在・根拠",IF(AND(B767&lt;&gt;"",COUNTIF(Tugs[曳船名],B767)&lt;&gt;1),"要確認：曳船未登録・重複",IF(J767="未確認","要確認：未確認を含む","確認済"))))</f>
        <v/>
      </c>
    </row>
    <row r="768" spans="1:12" ht="24.95" customHeight="1" x14ac:dyDescent="0.2">
      <c r="A768" s="7"/>
      <c r="B768" s="7"/>
      <c r="C768" s="20"/>
      <c r="D768" s="20"/>
      <c r="E768" s="7"/>
      <c r="F768" s="7"/>
      <c r="G768" s="7"/>
      <c r="H768" s="7"/>
      <c r="I768" s="7"/>
      <c r="J768" s="7"/>
      <c r="K768" s="7"/>
      <c r="L768" s="10" t="str">
        <f>IF(A768="","",IF(OR(COUNTIF(Companies[会社名],A768)&lt;&gt;1,NOT(ISNUMBER(C768)),NOT(ISNUMBER(D768)),D768&lt;C768,F768="",I768="",J768=""),"要確認：会社・期間・所在・根拠",IF(AND(B768&lt;&gt;"",COUNTIF(Tugs[曳船名],B768)&lt;&gt;1),"要確認：曳船未登録・重複",IF(J768="未確認","要確認：未確認を含む","確認済"))))</f>
        <v/>
      </c>
    </row>
    <row r="769" spans="1:12" ht="24.95" customHeight="1" x14ac:dyDescent="0.2">
      <c r="A769" s="7"/>
      <c r="B769" s="7"/>
      <c r="C769" s="20"/>
      <c r="D769" s="20"/>
      <c r="E769" s="7"/>
      <c r="F769" s="7"/>
      <c r="G769" s="7"/>
      <c r="H769" s="7"/>
      <c r="I769" s="7"/>
      <c r="J769" s="7"/>
      <c r="K769" s="7"/>
      <c r="L769" s="10" t="str">
        <f>IF(A769="","",IF(OR(COUNTIF(Companies[会社名],A769)&lt;&gt;1,NOT(ISNUMBER(C769)),NOT(ISNUMBER(D769)),D769&lt;C769,F769="",I769="",J769=""),"要確認：会社・期間・所在・根拠",IF(AND(B769&lt;&gt;"",COUNTIF(Tugs[曳船名],B769)&lt;&gt;1),"要確認：曳船未登録・重複",IF(J769="未確認","要確認：未確認を含む","確認済"))))</f>
        <v/>
      </c>
    </row>
    <row r="770" spans="1:12" ht="24.95" customHeight="1" x14ac:dyDescent="0.2">
      <c r="A770" s="7"/>
      <c r="B770" s="7"/>
      <c r="C770" s="20"/>
      <c r="D770" s="20"/>
      <c r="E770" s="7"/>
      <c r="F770" s="7"/>
      <c r="G770" s="7"/>
      <c r="H770" s="7"/>
      <c r="I770" s="7"/>
      <c r="J770" s="7"/>
      <c r="K770" s="7"/>
      <c r="L770" s="10" t="str">
        <f>IF(A770="","",IF(OR(COUNTIF(Companies[会社名],A770)&lt;&gt;1,NOT(ISNUMBER(C770)),NOT(ISNUMBER(D770)),D770&lt;C770,F770="",I770="",J770=""),"要確認：会社・期間・所在・根拠",IF(AND(B770&lt;&gt;"",COUNTIF(Tugs[曳船名],B770)&lt;&gt;1),"要確認：曳船未登録・重複",IF(J770="未確認","要確認：未確認を含む","確認済"))))</f>
        <v/>
      </c>
    </row>
    <row r="771" spans="1:12" ht="24.95" customHeight="1" x14ac:dyDescent="0.2">
      <c r="A771" s="7"/>
      <c r="B771" s="7"/>
      <c r="C771" s="20"/>
      <c r="D771" s="20"/>
      <c r="E771" s="7"/>
      <c r="F771" s="7"/>
      <c r="G771" s="7"/>
      <c r="H771" s="7"/>
      <c r="I771" s="7"/>
      <c r="J771" s="7"/>
      <c r="K771" s="7"/>
      <c r="L771" s="10" t="str">
        <f>IF(A771="","",IF(OR(COUNTIF(Companies[会社名],A771)&lt;&gt;1,NOT(ISNUMBER(C771)),NOT(ISNUMBER(D771)),D771&lt;C771,F771="",I771="",J771=""),"要確認：会社・期間・所在・根拠",IF(AND(B771&lt;&gt;"",COUNTIF(Tugs[曳船名],B771)&lt;&gt;1),"要確認：曳船未登録・重複",IF(J771="未確認","要確認：未確認を含む","確認済"))))</f>
        <v/>
      </c>
    </row>
    <row r="772" spans="1:12" ht="24.95" customHeight="1" x14ac:dyDescent="0.2">
      <c r="A772" s="7"/>
      <c r="B772" s="7"/>
      <c r="C772" s="20"/>
      <c r="D772" s="20"/>
      <c r="E772" s="7"/>
      <c r="F772" s="7"/>
      <c r="G772" s="7"/>
      <c r="H772" s="7"/>
      <c r="I772" s="7"/>
      <c r="J772" s="7"/>
      <c r="K772" s="7"/>
      <c r="L772" s="10" t="str">
        <f>IF(A772="","",IF(OR(COUNTIF(Companies[会社名],A772)&lt;&gt;1,NOT(ISNUMBER(C772)),NOT(ISNUMBER(D772)),D772&lt;C772,F772="",I772="",J772=""),"要確認：会社・期間・所在・根拠",IF(AND(B772&lt;&gt;"",COUNTIF(Tugs[曳船名],B772)&lt;&gt;1),"要確認：曳船未登録・重複",IF(J772="未確認","要確認：未確認を含む","確認済"))))</f>
        <v/>
      </c>
    </row>
    <row r="773" spans="1:12" ht="24.95" customHeight="1" x14ac:dyDescent="0.2">
      <c r="A773" s="7"/>
      <c r="B773" s="7"/>
      <c r="C773" s="20"/>
      <c r="D773" s="20"/>
      <c r="E773" s="7"/>
      <c r="F773" s="7"/>
      <c r="G773" s="7"/>
      <c r="H773" s="7"/>
      <c r="I773" s="7"/>
      <c r="J773" s="7"/>
      <c r="K773" s="7"/>
      <c r="L773" s="10" t="str">
        <f>IF(A773="","",IF(OR(COUNTIF(Companies[会社名],A773)&lt;&gt;1,NOT(ISNUMBER(C773)),NOT(ISNUMBER(D773)),D773&lt;C773,F773="",I773="",J773=""),"要確認：会社・期間・所在・根拠",IF(AND(B773&lt;&gt;"",COUNTIF(Tugs[曳船名],B773)&lt;&gt;1),"要確認：曳船未登録・重複",IF(J773="未確認","要確認：未確認を含む","確認済"))))</f>
        <v/>
      </c>
    </row>
    <row r="774" spans="1:12" ht="24.95" customHeight="1" x14ac:dyDescent="0.2">
      <c r="A774" s="7"/>
      <c r="B774" s="7"/>
      <c r="C774" s="20"/>
      <c r="D774" s="20"/>
      <c r="E774" s="7"/>
      <c r="F774" s="7"/>
      <c r="G774" s="7"/>
      <c r="H774" s="7"/>
      <c r="I774" s="7"/>
      <c r="J774" s="7"/>
      <c r="K774" s="7"/>
      <c r="L774" s="10" t="str">
        <f>IF(A774="","",IF(OR(COUNTIF(Companies[会社名],A774)&lt;&gt;1,NOT(ISNUMBER(C774)),NOT(ISNUMBER(D774)),D774&lt;C774,F774="",I774="",J774=""),"要確認：会社・期間・所在・根拠",IF(AND(B774&lt;&gt;"",COUNTIF(Tugs[曳船名],B774)&lt;&gt;1),"要確認：曳船未登録・重複",IF(J774="未確認","要確認：未確認を含む","確認済"))))</f>
        <v/>
      </c>
    </row>
    <row r="775" spans="1:12" ht="24.95" customHeight="1" x14ac:dyDescent="0.2">
      <c r="A775" s="7"/>
      <c r="B775" s="7"/>
      <c r="C775" s="20"/>
      <c r="D775" s="20"/>
      <c r="E775" s="7"/>
      <c r="F775" s="7"/>
      <c r="G775" s="7"/>
      <c r="H775" s="7"/>
      <c r="I775" s="7"/>
      <c r="J775" s="7"/>
      <c r="K775" s="7"/>
      <c r="L775" s="10" t="str">
        <f>IF(A775="","",IF(OR(COUNTIF(Companies[会社名],A775)&lt;&gt;1,NOT(ISNUMBER(C775)),NOT(ISNUMBER(D775)),D775&lt;C775,F775="",I775="",J775=""),"要確認：会社・期間・所在・根拠",IF(AND(B775&lt;&gt;"",COUNTIF(Tugs[曳船名],B775)&lt;&gt;1),"要確認：曳船未登録・重複",IF(J775="未確認","要確認：未確認を含む","確認済"))))</f>
        <v/>
      </c>
    </row>
    <row r="776" spans="1:12" ht="24.95" customHeight="1" x14ac:dyDescent="0.2">
      <c r="A776" s="7"/>
      <c r="B776" s="7"/>
      <c r="C776" s="20"/>
      <c r="D776" s="20"/>
      <c r="E776" s="7"/>
      <c r="F776" s="7"/>
      <c r="G776" s="7"/>
      <c r="H776" s="7"/>
      <c r="I776" s="7"/>
      <c r="J776" s="7"/>
      <c r="K776" s="7"/>
      <c r="L776" s="10" t="str">
        <f>IF(A776="","",IF(OR(COUNTIF(Companies[会社名],A776)&lt;&gt;1,NOT(ISNUMBER(C776)),NOT(ISNUMBER(D776)),D776&lt;C776,F776="",I776="",J776=""),"要確認：会社・期間・所在・根拠",IF(AND(B776&lt;&gt;"",COUNTIF(Tugs[曳船名],B776)&lt;&gt;1),"要確認：曳船未登録・重複",IF(J776="未確認","要確認：未確認を含む","確認済"))))</f>
        <v/>
      </c>
    </row>
    <row r="777" spans="1:12" ht="24.95" customHeight="1" x14ac:dyDescent="0.2">
      <c r="A777" s="7"/>
      <c r="B777" s="7"/>
      <c r="C777" s="20"/>
      <c r="D777" s="20"/>
      <c r="E777" s="7"/>
      <c r="F777" s="7"/>
      <c r="G777" s="7"/>
      <c r="H777" s="7"/>
      <c r="I777" s="7"/>
      <c r="J777" s="7"/>
      <c r="K777" s="7"/>
      <c r="L777" s="10" t="str">
        <f>IF(A777="","",IF(OR(COUNTIF(Companies[会社名],A777)&lt;&gt;1,NOT(ISNUMBER(C777)),NOT(ISNUMBER(D777)),D777&lt;C777,F777="",I777="",J777=""),"要確認：会社・期間・所在・根拠",IF(AND(B777&lt;&gt;"",COUNTIF(Tugs[曳船名],B777)&lt;&gt;1),"要確認：曳船未登録・重複",IF(J777="未確認","要確認：未確認を含む","確認済"))))</f>
        <v/>
      </c>
    </row>
    <row r="778" spans="1:12" ht="24.95" customHeight="1" x14ac:dyDescent="0.2">
      <c r="A778" s="7"/>
      <c r="B778" s="7"/>
      <c r="C778" s="20"/>
      <c r="D778" s="20"/>
      <c r="E778" s="7"/>
      <c r="F778" s="7"/>
      <c r="G778" s="7"/>
      <c r="H778" s="7"/>
      <c r="I778" s="7"/>
      <c r="J778" s="7"/>
      <c r="K778" s="7"/>
      <c r="L778" s="10" t="str">
        <f>IF(A778="","",IF(OR(COUNTIF(Companies[会社名],A778)&lt;&gt;1,NOT(ISNUMBER(C778)),NOT(ISNUMBER(D778)),D778&lt;C778,F778="",I778="",J778=""),"要確認：会社・期間・所在・根拠",IF(AND(B778&lt;&gt;"",COUNTIF(Tugs[曳船名],B778)&lt;&gt;1),"要確認：曳船未登録・重複",IF(J778="未確認","要確認：未確認を含む","確認済"))))</f>
        <v/>
      </c>
    </row>
    <row r="779" spans="1:12" ht="24.95" customHeight="1" x14ac:dyDescent="0.2">
      <c r="A779" s="7"/>
      <c r="B779" s="7"/>
      <c r="C779" s="20"/>
      <c r="D779" s="20"/>
      <c r="E779" s="7"/>
      <c r="F779" s="7"/>
      <c r="G779" s="7"/>
      <c r="H779" s="7"/>
      <c r="I779" s="7"/>
      <c r="J779" s="7"/>
      <c r="K779" s="7"/>
      <c r="L779" s="10" t="str">
        <f>IF(A779="","",IF(OR(COUNTIF(Companies[会社名],A779)&lt;&gt;1,NOT(ISNUMBER(C779)),NOT(ISNUMBER(D779)),D779&lt;C779,F779="",I779="",J779=""),"要確認：会社・期間・所在・根拠",IF(AND(B779&lt;&gt;"",COUNTIF(Tugs[曳船名],B779)&lt;&gt;1),"要確認：曳船未登録・重複",IF(J779="未確認","要確認：未確認を含む","確認済"))))</f>
        <v/>
      </c>
    </row>
    <row r="780" spans="1:12" ht="24.95" customHeight="1" x14ac:dyDescent="0.2">
      <c r="A780" s="7"/>
      <c r="B780" s="7"/>
      <c r="C780" s="20"/>
      <c r="D780" s="20"/>
      <c r="E780" s="7"/>
      <c r="F780" s="7"/>
      <c r="G780" s="7"/>
      <c r="H780" s="7"/>
      <c r="I780" s="7"/>
      <c r="J780" s="7"/>
      <c r="K780" s="7"/>
      <c r="L780" s="10" t="str">
        <f>IF(A780="","",IF(OR(COUNTIF(Companies[会社名],A780)&lt;&gt;1,NOT(ISNUMBER(C780)),NOT(ISNUMBER(D780)),D780&lt;C780,F780="",I780="",J780=""),"要確認：会社・期間・所在・根拠",IF(AND(B780&lt;&gt;"",COUNTIF(Tugs[曳船名],B780)&lt;&gt;1),"要確認：曳船未登録・重複",IF(J780="未確認","要確認：未確認を含む","確認済"))))</f>
        <v/>
      </c>
    </row>
    <row r="781" spans="1:12" ht="24.95" customHeight="1" x14ac:dyDescent="0.2">
      <c r="A781" s="7"/>
      <c r="B781" s="7"/>
      <c r="C781" s="20"/>
      <c r="D781" s="20"/>
      <c r="E781" s="7"/>
      <c r="F781" s="7"/>
      <c r="G781" s="7"/>
      <c r="H781" s="7"/>
      <c r="I781" s="7"/>
      <c r="J781" s="7"/>
      <c r="K781" s="7"/>
      <c r="L781" s="10" t="str">
        <f>IF(A781="","",IF(OR(COUNTIF(Companies[会社名],A781)&lt;&gt;1,NOT(ISNUMBER(C781)),NOT(ISNUMBER(D781)),D781&lt;C781,F781="",I781="",J781=""),"要確認：会社・期間・所在・根拠",IF(AND(B781&lt;&gt;"",COUNTIF(Tugs[曳船名],B781)&lt;&gt;1),"要確認：曳船未登録・重複",IF(J781="未確認","要確認：未確認を含む","確認済"))))</f>
        <v/>
      </c>
    </row>
    <row r="782" spans="1:12" ht="24.95" customHeight="1" x14ac:dyDescent="0.2">
      <c r="A782" s="7"/>
      <c r="B782" s="7"/>
      <c r="C782" s="20"/>
      <c r="D782" s="20"/>
      <c r="E782" s="7"/>
      <c r="F782" s="7"/>
      <c r="G782" s="7"/>
      <c r="H782" s="7"/>
      <c r="I782" s="7"/>
      <c r="J782" s="7"/>
      <c r="K782" s="7"/>
      <c r="L782" s="10" t="str">
        <f>IF(A782="","",IF(OR(COUNTIF(Companies[会社名],A782)&lt;&gt;1,NOT(ISNUMBER(C782)),NOT(ISNUMBER(D782)),D782&lt;C782,F782="",I782="",J782=""),"要確認：会社・期間・所在・根拠",IF(AND(B782&lt;&gt;"",COUNTIF(Tugs[曳船名],B782)&lt;&gt;1),"要確認：曳船未登録・重複",IF(J782="未確認","要確認：未確認を含む","確認済"))))</f>
        <v/>
      </c>
    </row>
    <row r="783" spans="1:12" ht="24.95" customHeight="1" x14ac:dyDescent="0.2">
      <c r="A783" s="7"/>
      <c r="B783" s="7"/>
      <c r="C783" s="20"/>
      <c r="D783" s="20"/>
      <c r="E783" s="7"/>
      <c r="F783" s="7"/>
      <c r="G783" s="7"/>
      <c r="H783" s="7"/>
      <c r="I783" s="7"/>
      <c r="J783" s="7"/>
      <c r="K783" s="7"/>
      <c r="L783" s="10" t="str">
        <f>IF(A783="","",IF(OR(COUNTIF(Companies[会社名],A783)&lt;&gt;1,NOT(ISNUMBER(C783)),NOT(ISNUMBER(D783)),D783&lt;C783,F783="",I783="",J783=""),"要確認：会社・期間・所在・根拠",IF(AND(B783&lt;&gt;"",COUNTIF(Tugs[曳船名],B783)&lt;&gt;1),"要確認：曳船未登録・重複",IF(J783="未確認","要確認：未確認を含む","確認済"))))</f>
        <v/>
      </c>
    </row>
    <row r="784" spans="1:12" ht="24.95" customHeight="1" x14ac:dyDescent="0.2">
      <c r="A784" s="7"/>
      <c r="B784" s="7"/>
      <c r="C784" s="20"/>
      <c r="D784" s="20"/>
      <c r="E784" s="7"/>
      <c r="F784" s="7"/>
      <c r="G784" s="7"/>
      <c r="H784" s="7"/>
      <c r="I784" s="7"/>
      <c r="J784" s="7"/>
      <c r="K784" s="7"/>
      <c r="L784" s="10" t="str">
        <f>IF(A784="","",IF(OR(COUNTIF(Companies[会社名],A784)&lt;&gt;1,NOT(ISNUMBER(C784)),NOT(ISNUMBER(D784)),D784&lt;C784,F784="",I784="",J784=""),"要確認：会社・期間・所在・根拠",IF(AND(B784&lt;&gt;"",COUNTIF(Tugs[曳船名],B784)&lt;&gt;1),"要確認：曳船未登録・重複",IF(J784="未確認","要確認：未確認を含む","確認済"))))</f>
        <v/>
      </c>
    </row>
    <row r="785" spans="1:12" ht="24.95" customHeight="1" x14ac:dyDescent="0.2">
      <c r="A785" s="7"/>
      <c r="B785" s="7"/>
      <c r="C785" s="20"/>
      <c r="D785" s="20"/>
      <c r="E785" s="7"/>
      <c r="F785" s="7"/>
      <c r="G785" s="7"/>
      <c r="H785" s="7"/>
      <c r="I785" s="7"/>
      <c r="J785" s="7"/>
      <c r="K785" s="7"/>
      <c r="L785" s="10" t="str">
        <f>IF(A785="","",IF(OR(COUNTIF(Companies[会社名],A785)&lt;&gt;1,NOT(ISNUMBER(C785)),NOT(ISNUMBER(D785)),D785&lt;C785,F785="",I785="",J785=""),"要確認：会社・期間・所在・根拠",IF(AND(B785&lt;&gt;"",COUNTIF(Tugs[曳船名],B785)&lt;&gt;1),"要確認：曳船未登録・重複",IF(J785="未確認","要確認：未確認を含む","確認済"))))</f>
        <v/>
      </c>
    </row>
    <row r="786" spans="1:12" ht="24.95" customHeight="1" x14ac:dyDescent="0.2">
      <c r="A786" s="7"/>
      <c r="B786" s="7"/>
      <c r="C786" s="20"/>
      <c r="D786" s="20"/>
      <c r="E786" s="7"/>
      <c r="F786" s="7"/>
      <c r="G786" s="7"/>
      <c r="H786" s="7"/>
      <c r="I786" s="7"/>
      <c r="J786" s="7"/>
      <c r="K786" s="7"/>
      <c r="L786" s="10" t="str">
        <f>IF(A786="","",IF(OR(COUNTIF(Companies[会社名],A786)&lt;&gt;1,NOT(ISNUMBER(C786)),NOT(ISNUMBER(D786)),D786&lt;C786,F786="",I786="",J786=""),"要確認：会社・期間・所在・根拠",IF(AND(B786&lt;&gt;"",COUNTIF(Tugs[曳船名],B786)&lt;&gt;1),"要確認：曳船未登録・重複",IF(J786="未確認","要確認：未確認を含む","確認済"))))</f>
        <v/>
      </c>
    </row>
    <row r="787" spans="1:12" ht="24.95" customHeight="1" x14ac:dyDescent="0.2">
      <c r="A787" s="7"/>
      <c r="B787" s="7"/>
      <c r="C787" s="20"/>
      <c r="D787" s="20"/>
      <c r="E787" s="7"/>
      <c r="F787" s="7"/>
      <c r="G787" s="7"/>
      <c r="H787" s="7"/>
      <c r="I787" s="7"/>
      <c r="J787" s="7"/>
      <c r="K787" s="7"/>
      <c r="L787" s="10" t="str">
        <f>IF(A787="","",IF(OR(COUNTIF(Companies[会社名],A787)&lt;&gt;1,NOT(ISNUMBER(C787)),NOT(ISNUMBER(D787)),D787&lt;C787,F787="",I787="",J787=""),"要確認：会社・期間・所在・根拠",IF(AND(B787&lt;&gt;"",COUNTIF(Tugs[曳船名],B787)&lt;&gt;1),"要確認：曳船未登録・重複",IF(J787="未確認","要確認：未確認を含む","確認済"))))</f>
        <v/>
      </c>
    </row>
    <row r="788" spans="1:12" ht="24.95" customHeight="1" x14ac:dyDescent="0.2">
      <c r="A788" s="7"/>
      <c r="B788" s="7"/>
      <c r="C788" s="20"/>
      <c r="D788" s="20"/>
      <c r="E788" s="7"/>
      <c r="F788" s="7"/>
      <c r="G788" s="7"/>
      <c r="H788" s="7"/>
      <c r="I788" s="7"/>
      <c r="J788" s="7"/>
      <c r="K788" s="7"/>
      <c r="L788" s="10" t="str">
        <f>IF(A788="","",IF(OR(COUNTIF(Companies[会社名],A788)&lt;&gt;1,NOT(ISNUMBER(C788)),NOT(ISNUMBER(D788)),D788&lt;C788,F788="",I788="",J788=""),"要確認：会社・期間・所在・根拠",IF(AND(B788&lt;&gt;"",COUNTIF(Tugs[曳船名],B788)&lt;&gt;1),"要確認：曳船未登録・重複",IF(J788="未確認","要確認：未確認を含む","確認済"))))</f>
        <v/>
      </c>
    </row>
    <row r="789" spans="1:12" ht="24.95" customHeight="1" x14ac:dyDescent="0.2">
      <c r="A789" s="7"/>
      <c r="B789" s="7"/>
      <c r="C789" s="20"/>
      <c r="D789" s="20"/>
      <c r="E789" s="7"/>
      <c r="F789" s="7"/>
      <c r="G789" s="7"/>
      <c r="H789" s="7"/>
      <c r="I789" s="7"/>
      <c r="J789" s="7"/>
      <c r="K789" s="7"/>
      <c r="L789" s="10" t="str">
        <f>IF(A789="","",IF(OR(COUNTIF(Companies[会社名],A789)&lt;&gt;1,NOT(ISNUMBER(C789)),NOT(ISNUMBER(D789)),D789&lt;C789,F789="",I789="",J789=""),"要確認：会社・期間・所在・根拠",IF(AND(B789&lt;&gt;"",COUNTIF(Tugs[曳船名],B789)&lt;&gt;1),"要確認：曳船未登録・重複",IF(J789="未確認","要確認：未確認を含む","確認済"))))</f>
        <v/>
      </c>
    </row>
    <row r="790" spans="1:12" ht="24.95" customHeight="1" x14ac:dyDescent="0.2">
      <c r="A790" s="7"/>
      <c r="B790" s="7"/>
      <c r="C790" s="20"/>
      <c r="D790" s="20"/>
      <c r="E790" s="7"/>
      <c r="F790" s="7"/>
      <c r="G790" s="7"/>
      <c r="H790" s="7"/>
      <c r="I790" s="7"/>
      <c r="J790" s="7"/>
      <c r="K790" s="7"/>
      <c r="L790" s="10" t="str">
        <f>IF(A790="","",IF(OR(COUNTIF(Companies[会社名],A790)&lt;&gt;1,NOT(ISNUMBER(C790)),NOT(ISNUMBER(D790)),D790&lt;C790,F790="",I790="",J790=""),"要確認：会社・期間・所在・根拠",IF(AND(B790&lt;&gt;"",COUNTIF(Tugs[曳船名],B790)&lt;&gt;1),"要確認：曳船未登録・重複",IF(J790="未確認","要確認：未確認を含む","確認済"))))</f>
        <v/>
      </c>
    </row>
    <row r="791" spans="1:12" ht="24.95" customHeight="1" x14ac:dyDescent="0.2">
      <c r="A791" s="7"/>
      <c r="B791" s="7"/>
      <c r="C791" s="20"/>
      <c r="D791" s="20"/>
      <c r="E791" s="7"/>
      <c r="F791" s="7"/>
      <c r="G791" s="7"/>
      <c r="H791" s="7"/>
      <c r="I791" s="7"/>
      <c r="J791" s="7"/>
      <c r="K791" s="7"/>
      <c r="L791" s="10" t="str">
        <f>IF(A791="","",IF(OR(COUNTIF(Companies[会社名],A791)&lt;&gt;1,NOT(ISNUMBER(C791)),NOT(ISNUMBER(D791)),D791&lt;C791,F791="",I791="",J791=""),"要確認：会社・期間・所在・根拠",IF(AND(B791&lt;&gt;"",COUNTIF(Tugs[曳船名],B791)&lt;&gt;1),"要確認：曳船未登録・重複",IF(J791="未確認","要確認：未確認を含む","確認済"))))</f>
        <v/>
      </c>
    </row>
    <row r="792" spans="1:12" ht="24.95" customHeight="1" x14ac:dyDescent="0.2">
      <c r="A792" s="7"/>
      <c r="B792" s="7"/>
      <c r="C792" s="20"/>
      <c r="D792" s="20"/>
      <c r="E792" s="7"/>
      <c r="F792" s="7"/>
      <c r="G792" s="7"/>
      <c r="H792" s="7"/>
      <c r="I792" s="7"/>
      <c r="J792" s="7"/>
      <c r="K792" s="7"/>
      <c r="L792" s="10" t="str">
        <f>IF(A792="","",IF(OR(COUNTIF(Companies[会社名],A792)&lt;&gt;1,NOT(ISNUMBER(C792)),NOT(ISNUMBER(D792)),D792&lt;C792,F792="",I792="",J792=""),"要確認：会社・期間・所在・根拠",IF(AND(B792&lt;&gt;"",COUNTIF(Tugs[曳船名],B792)&lt;&gt;1),"要確認：曳船未登録・重複",IF(J792="未確認","要確認：未確認を含む","確認済"))))</f>
        <v/>
      </c>
    </row>
    <row r="793" spans="1:12" ht="24.95" customHeight="1" x14ac:dyDescent="0.2">
      <c r="A793" s="7"/>
      <c r="B793" s="7"/>
      <c r="C793" s="20"/>
      <c r="D793" s="20"/>
      <c r="E793" s="7"/>
      <c r="F793" s="7"/>
      <c r="G793" s="7"/>
      <c r="H793" s="7"/>
      <c r="I793" s="7"/>
      <c r="J793" s="7"/>
      <c r="K793" s="7"/>
      <c r="L793" s="10" t="str">
        <f>IF(A793="","",IF(OR(COUNTIF(Companies[会社名],A793)&lt;&gt;1,NOT(ISNUMBER(C793)),NOT(ISNUMBER(D793)),D793&lt;C793,F793="",I793="",J793=""),"要確認：会社・期間・所在・根拠",IF(AND(B793&lt;&gt;"",COUNTIF(Tugs[曳船名],B793)&lt;&gt;1),"要確認：曳船未登録・重複",IF(J793="未確認","要確認：未確認を含む","確認済"))))</f>
        <v/>
      </c>
    </row>
    <row r="794" spans="1:12" ht="24.95" customHeight="1" x14ac:dyDescent="0.2">
      <c r="A794" s="7"/>
      <c r="B794" s="7"/>
      <c r="C794" s="20"/>
      <c r="D794" s="20"/>
      <c r="E794" s="7"/>
      <c r="F794" s="7"/>
      <c r="G794" s="7"/>
      <c r="H794" s="7"/>
      <c r="I794" s="7"/>
      <c r="J794" s="7"/>
      <c r="K794" s="7"/>
      <c r="L794" s="10" t="str">
        <f>IF(A794="","",IF(OR(COUNTIF(Companies[会社名],A794)&lt;&gt;1,NOT(ISNUMBER(C794)),NOT(ISNUMBER(D794)),D794&lt;C794,F794="",I794="",J794=""),"要確認：会社・期間・所在・根拠",IF(AND(B794&lt;&gt;"",COUNTIF(Tugs[曳船名],B794)&lt;&gt;1),"要確認：曳船未登録・重複",IF(J794="未確認","要確認：未確認を含む","確認済"))))</f>
        <v/>
      </c>
    </row>
    <row r="795" spans="1:12" ht="24.95" customHeight="1" x14ac:dyDescent="0.2">
      <c r="A795" s="7"/>
      <c r="B795" s="7"/>
      <c r="C795" s="20"/>
      <c r="D795" s="20"/>
      <c r="E795" s="7"/>
      <c r="F795" s="7"/>
      <c r="G795" s="7"/>
      <c r="H795" s="7"/>
      <c r="I795" s="7"/>
      <c r="J795" s="7"/>
      <c r="K795" s="7"/>
      <c r="L795" s="10" t="str">
        <f>IF(A795="","",IF(OR(COUNTIF(Companies[会社名],A795)&lt;&gt;1,NOT(ISNUMBER(C795)),NOT(ISNUMBER(D795)),D795&lt;C795,F795="",I795="",J795=""),"要確認：会社・期間・所在・根拠",IF(AND(B795&lt;&gt;"",COUNTIF(Tugs[曳船名],B795)&lt;&gt;1),"要確認：曳船未登録・重複",IF(J795="未確認","要確認：未確認を含む","確認済"))))</f>
        <v/>
      </c>
    </row>
    <row r="796" spans="1:12" ht="24.95" customHeight="1" x14ac:dyDescent="0.2">
      <c r="A796" s="7"/>
      <c r="B796" s="7"/>
      <c r="C796" s="20"/>
      <c r="D796" s="20"/>
      <c r="E796" s="7"/>
      <c r="F796" s="7"/>
      <c r="G796" s="7"/>
      <c r="H796" s="7"/>
      <c r="I796" s="7"/>
      <c r="J796" s="7"/>
      <c r="K796" s="7"/>
      <c r="L796" s="10" t="str">
        <f>IF(A796="","",IF(OR(COUNTIF(Companies[会社名],A796)&lt;&gt;1,NOT(ISNUMBER(C796)),NOT(ISNUMBER(D796)),D796&lt;C796,F796="",I796="",J796=""),"要確認：会社・期間・所在・根拠",IF(AND(B796&lt;&gt;"",COUNTIF(Tugs[曳船名],B796)&lt;&gt;1),"要確認：曳船未登録・重複",IF(J796="未確認","要確認：未確認を含む","確認済"))))</f>
        <v/>
      </c>
    </row>
    <row r="797" spans="1:12" ht="24.95" customHeight="1" x14ac:dyDescent="0.2">
      <c r="A797" s="7"/>
      <c r="B797" s="7"/>
      <c r="C797" s="20"/>
      <c r="D797" s="20"/>
      <c r="E797" s="7"/>
      <c r="F797" s="7"/>
      <c r="G797" s="7"/>
      <c r="H797" s="7"/>
      <c r="I797" s="7"/>
      <c r="J797" s="7"/>
      <c r="K797" s="7"/>
      <c r="L797" s="10" t="str">
        <f>IF(A797="","",IF(OR(COUNTIF(Companies[会社名],A797)&lt;&gt;1,NOT(ISNUMBER(C797)),NOT(ISNUMBER(D797)),D797&lt;C797,F797="",I797="",J797=""),"要確認：会社・期間・所在・根拠",IF(AND(B797&lt;&gt;"",COUNTIF(Tugs[曳船名],B797)&lt;&gt;1),"要確認：曳船未登録・重複",IF(J797="未確認","要確認：未確認を含む","確認済"))))</f>
        <v/>
      </c>
    </row>
    <row r="798" spans="1:12" ht="24.95" customHeight="1" x14ac:dyDescent="0.2">
      <c r="A798" s="7"/>
      <c r="B798" s="7"/>
      <c r="C798" s="20"/>
      <c r="D798" s="20"/>
      <c r="E798" s="7"/>
      <c r="F798" s="7"/>
      <c r="G798" s="7"/>
      <c r="H798" s="7"/>
      <c r="I798" s="7"/>
      <c r="J798" s="7"/>
      <c r="K798" s="7"/>
      <c r="L798" s="10" t="str">
        <f>IF(A798="","",IF(OR(COUNTIF(Companies[会社名],A798)&lt;&gt;1,NOT(ISNUMBER(C798)),NOT(ISNUMBER(D798)),D798&lt;C798,F798="",I798="",J798=""),"要確認：会社・期間・所在・根拠",IF(AND(B798&lt;&gt;"",COUNTIF(Tugs[曳船名],B798)&lt;&gt;1),"要確認：曳船未登録・重複",IF(J798="未確認","要確認：未確認を含む","確認済"))))</f>
        <v/>
      </c>
    </row>
    <row r="799" spans="1:12" ht="24.95" customHeight="1" x14ac:dyDescent="0.2">
      <c r="A799" s="7"/>
      <c r="B799" s="7"/>
      <c r="C799" s="20"/>
      <c r="D799" s="20"/>
      <c r="E799" s="7"/>
      <c r="F799" s="7"/>
      <c r="G799" s="7"/>
      <c r="H799" s="7"/>
      <c r="I799" s="7"/>
      <c r="J799" s="7"/>
      <c r="K799" s="7"/>
      <c r="L799" s="10" t="str">
        <f>IF(A799="","",IF(OR(COUNTIF(Companies[会社名],A799)&lt;&gt;1,NOT(ISNUMBER(C799)),NOT(ISNUMBER(D799)),D799&lt;C799,F799="",I799="",J799=""),"要確認：会社・期間・所在・根拠",IF(AND(B799&lt;&gt;"",COUNTIF(Tugs[曳船名],B799)&lt;&gt;1),"要確認：曳船未登録・重複",IF(J799="未確認","要確認：未確認を含む","確認済"))))</f>
        <v/>
      </c>
    </row>
    <row r="800" spans="1:12" ht="24.95" customHeight="1" x14ac:dyDescent="0.2">
      <c r="A800" s="7"/>
      <c r="B800" s="7"/>
      <c r="C800" s="20"/>
      <c r="D800" s="20"/>
      <c r="E800" s="7"/>
      <c r="F800" s="7"/>
      <c r="G800" s="7"/>
      <c r="H800" s="7"/>
      <c r="I800" s="7"/>
      <c r="J800" s="7"/>
      <c r="K800" s="7"/>
      <c r="L800" s="10" t="str">
        <f>IF(A800="","",IF(OR(COUNTIF(Companies[会社名],A800)&lt;&gt;1,NOT(ISNUMBER(C800)),NOT(ISNUMBER(D800)),D800&lt;C800,F800="",I800="",J800=""),"要確認：会社・期間・所在・根拠",IF(AND(B800&lt;&gt;"",COUNTIF(Tugs[曳船名],B800)&lt;&gt;1),"要確認：曳船未登録・重複",IF(J800="未確認","要確認：未確認を含む","確認済"))))</f>
        <v/>
      </c>
    </row>
    <row r="801" spans="1:12" ht="24.95" customHeight="1" x14ac:dyDescent="0.2">
      <c r="A801" s="7"/>
      <c r="B801" s="7"/>
      <c r="C801" s="20"/>
      <c r="D801" s="20"/>
      <c r="E801" s="7"/>
      <c r="F801" s="7"/>
      <c r="G801" s="7"/>
      <c r="H801" s="7"/>
      <c r="I801" s="7"/>
      <c r="J801" s="7"/>
      <c r="K801" s="7"/>
      <c r="L801" s="10" t="str">
        <f>IF(A801="","",IF(OR(COUNTIF(Companies[会社名],A801)&lt;&gt;1,NOT(ISNUMBER(C801)),NOT(ISNUMBER(D801)),D801&lt;C801,F801="",I801="",J801=""),"要確認：会社・期間・所在・根拠",IF(AND(B801&lt;&gt;"",COUNTIF(Tugs[曳船名],B801)&lt;&gt;1),"要確認：曳船未登録・重複",IF(J801="未確認","要確認：未確認を含む","確認済"))))</f>
        <v/>
      </c>
    </row>
    <row r="802" spans="1:12" ht="24.95" customHeight="1" x14ac:dyDescent="0.2">
      <c r="A802" s="7"/>
      <c r="B802" s="7"/>
      <c r="C802" s="20"/>
      <c r="D802" s="20"/>
      <c r="E802" s="7"/>
      <c r="F802" s="7"/>
      <c r="G802" s="7"/>
      <c r="H802" s="7"/>
      <c r="I802" s="7"/>
      <c r="J802" s="7"/>
      <c r="K802" s="7"/>
      <c r="L802" s="10" t="str">
        <f>IF(A802="","",IF(OR(COUNTIF(Companies[会社名],A802)&lt;&gt;1,NOT(ISNUMBER(C802)),NOT(ISNUMBER(D802)),D802&lt;C802,F802="",I802="",J802=""),"要確認：会社・期間・所在・根拠",IF(AND(B802&lt;&gt;"",COUNTIF(Tugs[曳船名],B802)&lt;&gt;1),"要確認：曳船未登録・重複",IF(J802="未確認","要確認：未確認を含む","確認済"))))</f>
        <v/>
      </c>
    </row>
    <row r="803" spans="1:12" ht="24.95" customHeight="1" x14ac:dyDescent="0.2">
      <c r="A803" s="7"/>
      <c r="B803" s="7"/>
      <c r="C803" s="20"/>
      <c r="D803" s="20"/>
      <c r="E803" s="7"/>
      <c r="F803" s="7"/>
      <c r="G803" s="7"/>
      <c r="H803" s="7"/>
      <c r="I803" s="7"/>
      <c r="J803" s="7"/>
      <c r="K803" s="7"/>
      <c r="L803" s="10" t="str">
        <f>IF(A803="","",IF(OR(COUNTIF(Companies[会社名],A803)&lt;&gt;1,NOT(ISNUMBER(C803)),NOT(ISNUMBER(D803)),D803&lt;C803,F803="",I803="",J803=""),"要確認：会社・期間・所在・根拠",IF(AND(B803&lt;&gt;"",COUNTIF(Tugs[曳船名],B803)&lt;&gt;1),"要確認：曳船未登録・重複",IF(J803="未確認","要確認：未確認を含む","確認済"))))</f>
        <v/>
      </c>
    </row>
    <row r="804" spans="1:12" ht="24.95" customHeight="1" x14ac:dyDescent="0.2">
      <c r="A804" s="7"/>
      <c r="B804" s="7"/>
      <c r="C804" s="20"/>
      <c r="D804" s="20"/>
      <c r="E804" s="7"/>
      <c r="F804" s="7"/>
      <c r="G804" s="7"/>
      <c r="H804" s="7"/>
      <c r="I804" s="7"/>
      <c r="J804" s="7"/>
      <c r="K804" s="7"/>
      <c r="L804" s="10" t="str">
        <f>IF(A804="","",IF(OR(COUNTIF(Companies[会社名],A804)&lt;&gt;1,NOT(ISNUMBER(C804)),NOT(ISNUMBER(D804)),D804&lt;C804,F804="",I804="",J804=""),"要確認：会社・期間・所在・根拠",IF(AND(B804&lt;&gt;"",COUNTIF(Tugs[曳船名],B804)&lt;&gt;1),"要確認：曳船未登録・重複",IF(J804="未確認","要確認：未確認を含む","確認済"))))</f>
        <v/>
      </c>
    </row>
    <row r="805" spans="1:12" ht="24.95" customHeight="1" x14ac:dyDescent="0.2">
      <c r="A805" s="7"/>
      <c r="B805" s="7"/>
      <c r="C805" s="20"/>
      <c r="D805" s="20"/>
      <c r="E805" s="7"/>
      <c r="F805" s="7"/>
      <c r="G805" s="7"/>
      <c r="H805" s="7"/>
      <c r="I805" s="7"/>
      <c r="J805" s="7"/>
      <c r="K805" s="7"/>
      <c r="L805" s="10" t="str">
        <f>IF(A805="","",IF(OR(COUNTIF(Companies[会社名],A805)&lt;&gt;1,NOT(ISNUMBER(C805)),NOT(ISNUMBER(D805)),D805&lt;C805,F805="",I805="",J805=""),"要確認：会社・期間・所在・根拠",IF(AND(B805&lt;&gt;"",COUNTIF(Tugs[曳船名],B805)&lt;&gt;1),"要確認：曳船未登録・重複",IF(J805="未確認","要確認：未確認を含む","確認済"))))</f>
        <v/>
      </c>
    </row>
    <row r="806" spans="1:12" ht="24.95" customHeight="1" x14ac:dyDescent="0.2">
      <c r="A806" s="7"/>
      <c r="B806" s="7"/>
      <c r="C806" s="20"/>
      <c r="D806" s="20"/>
      <c r="E806" s="7"/>
      <c r="F806" s="7"/>
      <c r="G806" s="7"/>
      <c r="H806" s="7"/>
      <c r="I806" s="7"/>
      <c r="J806" s="7"/>
      <c r="K806" s="7"/>
      <c r="L806" s="10" t="str">
        <f>IF(A806="","",IF(OR(COUNTIF(Companies[会社名],A806)&lt;&gt;1,NOT(ISNUMBER(C806)),NOT(ISNUMBER(D806)),D806&lt;C806,F806="",I806="",J806=""),"要確認：会社・期間・所在・根拠",IF(AND(B806&lt;&gt;"",COUNTIF(Tugs[曳船名],B806)&lt;&gt;1),"要確認：曳船未登録・重複",IF(J806="未確認","要確認：未確認を含む","確認済"))))</f>
        <v/>
      </c>
    </row>
    <row r="807" spans="1:12" ht="24.95" customHeight="1" x14ac:dyDescent="0.2">
      <c r="A807" s="7"/>
      <c r="B807" s="7"/>
      <c r="C807" s="20"/>
      <c r="D807" s="20"/>
      <c r="E807" s="7"/>
      <c r="F807" s="7"/>
      <c r="G807" s="7"/>
      <c r="H807" s="7"/>
      <c r="I807" s="7"/>
      <c r="J807" s="7"/>
      <c r="K807" s="7"/>
      <c r="L807" s="10" t="str">
        <f>IF(A807="","",IF(OR(COUNTIF(Companies[会社名],A807)&lt;&gt;1,NOT(ISNUMBER(C807)),NOT(ISNUMBER(D807)),D807&lt;C807,F807="",I807="",J807=""),"要確認：会社・期間・所在・根拠",IF(AND(B807&lt;&gt;"",COUNTIF(Tugs[曳船名],B807)&lt;&gt;1),"要確認：曳船未登録・重複",IF(J807="未確認","要確認：未確認を含む","確認済"))))</f>
        <v/>
      </c>
    </row>
    <row r="808" spans="1:12" ht="24.95" customHeight="1" x14ac:dyDescent="0.2">
      <c r="A808" s="7"/>
      <c r="B808" s="7"/>
      <c r="C808" s="20"/>
      <c r="D808" s="20"/>
      <c r="E808" s="7"/>
      <c r="F808" s="7"/>
      <c r="G808" s="7"/>
      <c r="H808" s="7"/>
      <c r="I808" s="7"/>
      <c r="J808" s="7"/>
      <c r="K808" s="7"/>
      <c r="L808" s="10" t="str">
        <f>IF(A808="","",IF(OR(COUNTIF(Companies[会社名],A808)&lt;&gt;1,NOT(ISNUMBER(C808)),NOT(ISNUMBER(D808)),D808&lt;C808,F808="",I808="",J808=""),"要確認：会社・期間・所在・根拠",IF(AND(B808&lt;&gt;"",COUNTIF(Tugs[曳船名],B808)&lt;&gt;1),"要確認：曳船未登録・重複",IF(J808="未確認","要確認：未確認を含む","確認済"))))</f>
        <v/>
      </c>
    </row>
    <row r="809" spans="1:12" ht="24.95" customHeight="1" x14ac:dyDescent="0.2">
      <c r="A809" s="7"/>
      <c r="B809" s="7"/>
      <c r="C809" s="20"/>
      <c r="D809" s="20"/>
      <c r="E809" s="7"/>
      <c r="F809" s="7"/>
      <c r="G809" s="7"/>
      <c r="H809" s="7"/>
      <c r="I809" s="7"/>
      <c r="J809" s="7"/>
      <c r="K809" s="7"/>
      <c r="L809" s="10" t="str">
        <f>IF(A809="","",IF(OR(COUNTIF(Companies[会社名],A809)&lt;&gt;1,NOT(ISNUMBER(C809)),NOT(ISNUMBER(D809)),D809&lt;C809,F809="",I809="",J809=""),"要確認：会社・期間・所在・根拠",IF(AND(B809&lt;&gt;"",COUNTIF(Tugs[曳船名],B809)&lt;&gt;1),"要確認：曳船未登録・重複",IF(J809="未確認","要確認：未確認を含む","確認済"))))</f>
        <v/>
      </c>
    </row>
    <row r="810" spans="1:12" ht="24.95" customHeight="1" x14ac:dyDescent="0.2">
      <c r="A810" s="7"/>
      <c r="B810" s="7"/>
      <c r="C810" s="20"/>
      <c r="D810" s="20"/>
      <c r="E810" s="7"/>
      <c r="F810" s="7"/>
      <c r="G810" s="7"/>
      <c r="H810" s="7"/>
      <c r="I810" s="7"/>
      <c r="J810" s="7"/>
      <c r="K810" s="7"/>
      <c r="L810" s="10" t="str">
        <f>IF(A810="","",IF(OR(COUNTIF(Companies[会社名],A810)&lt;&gt;1,NOT(ISNUMBER(C810)),NOT(ISNUMBER(D810)),D810&lt;C810,F810="",I810="",J810=""),"要確認：会社・期間・所在・根拠",IF(AND(B810&lt;&gt;"",COUNTIF(Tugs[曳船名],B810)&lt;&gt;1),"要確認：曳船未登録・重複",IF(J810="未確認","要確認：未確認を含む","確認済"))))</f>
        <v/>
      </c>
    </row>
    <row r="811" spans="1:12" ht="24.95" customHeight="1" x14ac:dyDescent="0.2">
      <c r="A811" s="7"/>
      <c r="B811" s="7"/>
      <c r="C811" s="20"/>
      <c r="D811" s="20"/>
      <c r="E811" s="7"/>
      <c r="F811" s="7"/>
      <c r="G811" s="7"/>
      <c r="H811" s="7"/>
      <c r="I811" s="7"/>
      <c r="J811" s="7"/>
      <c r="K811" s="7"/>
      <c r="L811" s="10" t="str">
        <f>IF(A811="","",IF(OR(COUNTIF(Companies[会社名],A811)&lt;&gt;1,NOT(ISNUMBER(C811)),NOT(ISNUMBER(D811)),D811&lt;C811,F811="",I811="",J811=""),"要確認：会社・期間・所在・根拠",IF(AND(B811&lt;&gt;"",COUNTIF(Tugs[曳船名],B811)&lt;&gt;1),"要確認：曳船未登録・重複",IF(J811="未確認","要確認：未確認を含む","確認済"))))</f>
        <v/>
      </c>
    </row>
    <row r="812" spans="1:12" ht="24.95" customHeight="1" x14ac:dyDescent="0.2">
      <c r="A812" s="7"/>
      <c r="B812" s="7"/>
      <c r="C812" s="20"/>
      <c r="D812" s="20"/>
      <c r="E812" s="7"/>
      <c r="F812" s="7"/>
      <c r="G812" s="7"/>
      <c r="H812" s="7"/>
      <c r="I812" s="7"/>
      <c r="J812" s="7"/>
      <c r="K812" s="7"/>
      <c r="L812" s="10" t="str">
        <f>IF(A812="","",IF(OR(COUNTIF(Companies[会社名],A812)&lt;&gt;1,NOT(ISNUMBER(C812)),NOT(ISNUMBER(D812)),D812&lt;C812,F812="",I812="",J812=""),"要確認：会社・期間・所在・根拠",IF(AND(B812&lt;&gt;"",COUNTIF(Tugs[曳船名],B812)&lt;&gt;1),"要確認：曳船未登録・重複",IF(J812="未確認","要確認：未確認を含む","確認済"))))</f>
        <v/>
      </c>
    </row>
    <row r="813" spans="1:12" ht="24.95" customHeight="1" x14ac:dyDescent="0.2">
      <c r="A813" s="7"/>
      <c r="B813" s="7"/>
      <c r="C813" s="20"/>
      <c r="D813" s="20"/>
      <c r="E813" s="7"/>
      <c r="F813" s="7"/>
      <c r="G813" s="7"/>
      <c r="H813" s="7"/>
      <c r="I813" s="7"/>
      <c r="J813" s="7"/>
      <c r="K813" s="7"/>
      <c r="L813" s="10" t="str">
        <f>IF(A813="","",IF(OR(COUNTIF(Companies[会社名],A813)&lt;&gt;1,NOT(ISNUMBER(C813)),NOT(ISNUMBER(D813)),D813&lt;C813,F813="",I813="",J813=""),"要確認：会社・期間・所在・根拠",IF(AND(B813&lt;&gt;"",COUNTIF(Tugs[曳船名],B813)&lt;&gt;1),"要確認：曳船未登録・重複",IF(J813="未確認","要確認：未確認を含む","確認済"))))</f>
        <v/>
      </c>
    </row>
    <row r="814" spans="1:12" ht="24.95" customHeight="1" x14ac:dyDescent="0.2">
      <c r="A814" s="7"/>
      <c r="B814" s="7"/>
      <c r="C814" s="20"/>
      <c r="D814" s="20"/>
      <c r="E814" s="7"/>
      <c r="F814" s="7"/>
      <c r="G814" s="7"/>
      <c r="H814" s="7"/>
      <c r="I814" s="7"/>
      <c r="J814" s="7"/>
      <c r="K814" s="7"/>
      <c r="L814" s="10" t="str">
        <f>IF(A814="","",IF(OR(COUNTIF(Companies[会社名],A814)&lt;&gt;1,NOT(ISNUMBER(C814)),NOT(ISNUMBER(D814)),D814&lt;C814,F814="",I814="",J814=""),"要確認：会社・期間・所在・根拠",IF(AND(B814&lt;&gt;"",COUNTIF(Tugs[曳船名],B814)&lt;&gt;1),"要確認：曳船未登録・重複",IF(J814="未確認","要確認：未確認を含む","確認済"))))</f>
        <v/>
      </c>
    </row>
    <row r="815" spans="1:12" ht="24.95" customHeight="1" x14ac:dyDescent="0.2">
      <c r="A815" s="7"/>
      <c r="B815" s="7"/>
      <c r="C815" s="20"/>
      <c r="D815" s="20"/>
      <c r="E815" s="7"/>
      <c r="F815" s="7"/>
      <c r="G815" s="7"/>
      <c r="H815" s="7"/>
      <c r="I815" s="7"/>
      <c r="J815" s="7"/>
      <c r="K815" s="7"/>
      <c r="L815" s="10" t="str">
        <f>IF(A815="","",IF(OR(COUNTIF(Companies[会社名],A815)&lt;&gt;1,NOT(ISNUMBER(C815)),NOT(ISNUMBER(D815)),D815&lt;C815,F815="",I815="",J815=""),"要確認：会社・期間・所在・根拠",IF(AND(B815&lt;&gt;"",COUNTIF(Tugs[曳船名],B815)&lt;&gt;1),"要確認：曳船未登録・重複",IF(J815="未確認","要確認：未確認を含む","確認済"))))</f>
        <v/>
      </c>
    </row>
    <row r="816" spans="1:12" ht="24.95" customHeight="1" x14ac:dyDescent="0.2">
      <c r="A816" s="7"/>
      <c r="B816" s="7"/>
      <c r="C816" s="20"/>
      <c r="D816" s="20"/>
      <c r="E816" s="7"/>
      <c r="F816" s="7"/>
      <c r="G816" s="7"/>
      <c r="H816" s="7"/>
      <c r="I816" s="7"/>
      <c r="J816" s="7"/>
      <c r="K816" s="7"/>
      <c r="L816" s="10" t="str">
        <f>IF(A816="","",IF(OR(COUNTIF(Companies[会社名],A816)&lt;&gt;1,NOT(ISNUMBER(C816)),NOT(ISNUMBER(D816)),D816&lt;C816,F816="",I816="",J816=""),"要確認：会社・期間・所在・根拠",IF(AND(B816&lt;&gt;"",COUNTIF(Tugs[曳船名],B816)&lt;&gt;1),"要確認：曳船未登録・重複",IF(J816="未確認","要確認：未確認を含む","確認済"))))</f>
        <v/>
      </c>
    </row>
    <row r="817" spans="1:12" ht="24.95" customHeight="1" x14ac:dyDescent="0.2">
      <c r="A817" s="7"/>
      <c r="B817" s="7"/>
      <c r="C817" s="20"/>
      <c r="D817" s="20"/>
      <c r="E817" s="7"/>
      <c r="F817" s="7"/>
      <c r="G817" s="7"/>
      <c r="H817" s="7"/>
      <c r="I817" s="7"/>
      <c r="J817" s="7"/>
      <c r="K817" s="7"/>
      <c r="L817" s="10" t="str">
        <f>IF(A817="","",IF(OR(COUNTIF(Companies[会社名],A817)&lt;&gt;1,NOT(ISNUMBER(C817)),NOT(ISNUMBER(D817)),D817&lt;C817,F817="",I817="",J817=""),"要確認：会社・期間・所在・根拠",IF(AND(B817&lt;&gt;"",COUNTIF(Tugs[曳船名],B817)&lt;&gt;1),"要確認：曳船未登録・重複",IF(J817="未確認","要確認：未確認を含む","確認済"))))</f>
        <v/>
      </c>
    </row>
    <row r="818" spans="1:12" ht="24.95" customHeight="1" x14ac:dyDescent="0.2">
      <c r="A818" s="7"/>
      <c r="B818" s="7"/>
      <c r="C818" s="20"/>
      <c r="D818" s="20"/>
      <c r="E818" s="7"/>
      <c r="F818" s="7"/>
      <c r="G818" s="7"/>
      <c r="H818" s="7"/>
      <c r="I818" s="7"/>
      <c r="J818" s="7"/>
      <c r="K818" s="7"/>
      <c r="L818" s="10" t="str">
        <f>IF(A818="","",IF(OR(COUNTIF(Companies[会社名],A818)&lt;&gt;1,NOT(ISNUMBER(C818)),NOT(ISNUMBER(D818)),D818&lt;C818,F818="",I818="",J818=""),"要確認：会社・期間・所在・根拠",IF(AND(B818&lt;&gt;"",COUNTIF(Tugs[曳船名],B818)&lt;&gt;1),"要確認：曳船未登録・重複",IF(J818="未確認","要確認：未確認を含む","確認済"))))</f>
        <v/>
      </c>
    </row>
    <row r="819" spans="1:12" ht="24.95" customHeight="1" x14ac:dyDescent="0.2">
      <c r="A819" s="7"/>
      <c r="B819" s="7"/>
      <c r="C819" s="20"/>
      <c r="D819" s="20"/>
      <c r="E819" s="7"/>
      <c r="F819" s="7"/>
      <c r="G819" s="7"/>
      <c r="H819" s="7"/>
      <c r="I819" s="7"/>
      <c r="J819" s="7"/>
      <c r="K819" s="7"/>
      <c r="L819" s="10" t="str">
        <f>IF(A819="","",IF(OR(COUNTIF(Companies[会社名],A819)&lt;&gt;1,NOT(ISNUMBER(C819)),NOT(ISNUMBER(D819)),D819&lt;C819,F819="",I819="",J819=""),"要確認：会社・期間・所在・根拠",IF(AND(B819&lt;&gt;"",COUNTIF(Tugs[曳船名],B819)&lt;&gt;1),"要確認：曳船未登録・重複",IF(J819="未確認","要確認：未確認を含む","確認済"))))</f>
        <v/>
      </c>
    </row>
    <row r="820" spans="1:12" ht="24.95" customHeight="1" x14ac:dyDescent="0.2">
      <c r="A820" s="7"/>
      <c r="B820" s="7"/>
      <c r="C820" s="20"/>
      <c r="D820" s="20"/>
      <c r="E820" s="7"/>
      <c r="F820" s="7"/>
      <c r="G820" s="7"/>
      <c r="H820" s="7"/>
      <c r="I820" s="7"/>
      <c r="J820" s="7"/>
      <c r="K820" s="7"/>
      <c r="L820" s="10" t="str">
        <f>IF(A820="","",IF(OR(COUNTIF(Companies[会社名],A820)&lt;&gt;1,NOT(ISNUMBER(C820)),NOT(ISNUMBER(D820)),D820&lt;C820,F820="",I820="",J820=""),"要確認：会社・期間・所在・根拠",IF(AND(B820&lt;&gt;"",COUNTIF(Tugs[曳船名],B820)&lt;&gt;1),"要確認：曳船未登録・重複",IF(J820="未確認","要確認：未確認を含む","確認済"))))</f>
        <v/>
      </c>
    </row>
    <row r="821" spans="1:12" ht="24.95" customHeight="1" x14ac:dyDescent="0.2">
      <c r="A821" s="7"/>
      <c r="B821" s="7"/>
      <c r="C821" s="20"/>
      <c r="D821" s="20"/>
      <c r="E821" s="7"/>
      <c r="F821" s="7"/>
      <c r="G821" s="7"/>
      <c r="H821" s="7"/>
      <c r="I821" s="7"/>
      <c r="J821" s="7"/>
      <c r="K821" s="7"/>
      <c r="L821" s="10" t="str">
        <f>IF(A821="","",IF(OR(COUNTIF(Companies[会社名],A821)&lt;&gt;1,NOT(ISNUMBER(C821)),NOT(ISNUMBER(D821)),D821&lt;C821,F821="",I821="",J821=""),"要確認：会社・期間・所在・根拠",IF(AND(B821&lt;&gt;"",COUNTIF(Tugs[曳船名],B821)&lt;&gt;1),"要確認：曳船未登録・重複",IF(J821="未確認","要確認：未確認を含む","確認済"))))</f>
        <v/>
      </c>
    </row>
    <row r="822" spans="1:12" ht="24.95" customHeight="1" x14ac:dyDescent="0.2">
      <c r="A822" s="7"/>
      <c r="B822" s="7"/>
      <c r="C822" s="20"/>
      <c r="D822" s="20"/>
      <c r="E822" s="7"/>
      <c r="F822" s="7"/>
      <c r="G822" s="7"/>
      <c r="H822" s="7"/>
      <c r="I822" s="7"/>
      <c r="J822" s="7"/>
      <c r="K822" s="7"/>
      <c r="L822" s="10" t="str">
        <f>IF(A822="","",IF(OR(COUNTIF(Companies[会社名],A822)&lt;&gt;1,NOT(ISNUMBER(C822)),NOT(ISNUMBER(D822)),D822&lt;C822,F822="",I822="",J822=""),"要確認：会社・期間・所在・根拠",IF(AND(B822&lt;&gt;"",COUNTIF(Tugs[曳船名],B822)&lt;&gt;1),"要確認：曳船未登録・重複",IF(J822="未確認","要確認：未確認を含む","確認済"))))</f>
        <v/>
      </c>
    </row>
    <row r="823" spans="1:12" ht="24.95" customHeight="1" x14ac:dyDescent="0.2">
      <c r="A823" s="7"/>
      <c r="B823" s="7"/>
      <c r="C823" s="20"/>
      <c r="D823" s="20"/>
      <c r="E823" s="7"/>
      <c r="F823" s="7"/>
      <c r="G823" s="7"/>
      <c r="H823" s="7"/>
      <c r="I823" s="7"/>
      <c r="J823" s="7"/>
      <c r="K823" s="7"/>
      <c r="L823" s="10" t="str">
        <f>IF(A823="","",IF(OR(COUNTIF(Companies[会社名],A823)&lt;&gt;1,NOT(ISNUMBER(C823)),NOT(ISNUMBER(D823)),D823&lt;C823,F823="",I823="",J823=""),"要確認：会社・期間・所在・根拠",IF(AND(B823&lt;&gt;"",COUNTIF(Tugs[曳船名],B823)&lt;&gt;1),"要確認：曳船未登録・重複",IF(J823="未確認","要確認：未確認を含む","確認済"))))</f>
        <v/>
      </c>
    </row>
    <row r="824" spans="1:12" ht="24.95" customHeight="1" x14ac:dyDescent="0.2">
      <c r="A824" s="7"/>
      <c r="B824" s="7"/>
      <c r="C824" s="20"/>
      <c r="D824" s="20"/>
      <c r="E824" s="7"/>
      <c r="F824" s="7"/>
      <c r="G824" s="7"/>
      <c r="H824" s="7"/>
      <c r="I824" s="7"/>
      <c r="J824" s="7"/>
      <c r="K824" s="7"/>
      <c r="L824" s="10" t="str">
        <f>IF(A824="","",IF(OR(COUNTIF(Companies[会社名],A824)&lt;&gt;1,NOT(ISNUMBER(C824)),NOT(ISNUMBER(D824)),D824&lt;C824,F824="",I824="",J824=""),"要確認：会社・期間・所在・根拠",IF(AND(B824&lt;&gt;"",COUNTIF(Tugs[曳船名],B824)&lt;&gt;1),"要確認：曳船未登録・重複",IF(J824="未確認","要確認：未確認を含む","確認済"))))</f>
        <v/>
      </c>
    </row>
    <row r="825" spans="1:12" ht="24.95" customHeight="1" x14ac:dyDescent="0.2">
      <c r="A825" s="7"/>
      <c r="B825" s="7"/>
      <c r="C825" s="20"/>
      <c r="D825" s="20"/>
      <c r="E825" s="7"/>
      <c r="F825" s="7"/>
      <c r="G825" s="7"/>
      <c r="H825" s="7"/>
      <c r="I825" s="7"/>
      <c r="J825" s="7"/>
      <c r="K825" s="7"/>
      <c r="L825" s="10" t="str">
        <f>IF(A825="","",IF(OR(COUNTIF(Companies[会社名],A825)&lt;&gt;1,NOT(ISNUMBER(C825)),NOT(ISNUMBER(D825)),D825&lt;C825,F825="",I825="",J825=""),"要確認：会社・期間・所在・根拠",IF(AND(B825&lt;&gt;"",COUNTIF(Tugs[曳船名],B825)&lt;&gt;1),"要確認：曳船未登録・重複",IF(J825="未確認","要確認：未確認を含む","確認済"))))</f>
        <v/>
      </c>
    </row>
    <row r="826" spans="1:12" ht="24.95" customHeight="1" x14ac:dyDescent="0.2">
      <c r="A826" s="7"/>
      <c r="B826" s="7"/>
      <c r="C826" s="20"/>
      <c r="D826" s="20"/>
      <c r="E826" s="7"/>
      <c r="F826" s="7"/>
      <c r="G826" s="7"/>
      <c r="H826" s="7"/>
      <c r="I826" s="7"/>
      <c r="J826" s="7"/>
      <c r="K826" s="7"/>
      <c r="L826" s="10" t="str">
        <f>IF(A826="","",IF(OR(COUNTIF(Companies[会社名],A826)&lt;&gt;1,NOT(ISNUMBER(C826)),NOT(ISNUMBER(D826)),D826&lt;C826,F826="",I826="",J826=""),"要確認：会社・期間・所在・根拠",IF(AND(B826&lt;&gt;"",COUNTIF(Tugs[曳船名],B826)&lt;&gt;1),"要確認：曳船未登録・重複",IF(J826="未確認","要確認：未確認を含む","確認済"))))</f>
        <v/>
      </c>
    </row>
    <row r="827" spans="1:12" ht="24.95" customHeight="1" x14ac:dyDescent="0.2">
      <c r="A827" s="7"/>
      <c r="B827" s="7"/>
      <c r="C827" s="20"/>
      <c r="D827" s="20"/>
      <c r="E827" s="7"/>
      <c r="F827" s="7"/>
      <c r="G827" s="7"/>
      <c r="H827" s="7"/>
      <c r="I827" s="7"/>
      <c r="J827" s="7"/>
      <c r="K827" s="7"/>
      <c r="L827" s="10" t="str">
        <f>IF(A827="","",IF(OR(COUNTIF(Companies[会社名],A827)&lt;&gt;1,NOT(ISNUMBER(C827)),NOT(ISNUMBER(D827)),D827&lt;C827,F827="",I827="",J827=""),"要確認：会社・期間・所在・根拠",IF(AND(B827&lt;&gt;"",COUNTIF(Tugs[曳船名],B827)&lt;&gt;1),"要確認：曳船未登録・重複",IF(J827="未確認","要確認：未確認を含む","確認済"))))</f>
        <v/>
      </c>
    </row>
    <row r="828" spans="1:12" ht="24.95" customHeight="1" x14ac:dyDescent="0.2">
      <c r="A828" s="7"/>
      <c r="B828" s="7"/>
      <c r="C828" s="20"/>
      <c r="D828" s="20"/>
      <c r="E828" s="7"/>
      <c r="F828" s="7"/>
      <c r="G828" s="7"/>
      <c r="H828" s="7"/>
      <c r="I828" s="7"/>
      <c r="J828" s="7"/>
      <c r="K828" s="7"/>
      <c r="L828" s="10" t="str">
        <f>IF(A828="","",IF(OR(COUNTIF(Companies[会社名],A828)&lt;&gt;1,NOT(ISNUMBER(C828)),NOT(ISNUMBER(D828)),D828&lt;C828,F828="",I828="",J828=""),"要確認：会社・期間・所在・根拠",IF(AND(B828&lt;&gt;"",COUNTIF(Tugs[曳船名],B828)&lt;&gt;1),"要確認：曳船未登録・重複",IF(J828="未確認","要確認：未確認を含む","確認済"))))</f>
        <v/>
      </c>
    </row>
    <row r="829" spans="1:12" ht="24.95" customHeight="1" x14ac:dyDescent="0.2">
      <c r="A829" s="7"/>
      <c r="B829" s="7"/>
      <c r="C829" s="20"/>
      <c r="D829" s="20"/>
      <c r="E829" s="7"/>
      <c r="F829" s="7"/>
      <c r="G829" s="7"/>
      <c r="H829" s="7"/>
      <c r="I829" s="7"/>
      <c r="J829" s="7"/>
      <c r="K829" s="7"/>
      <c r="L829" s="10" t="str">
        <f>IF(A829="","",IF(OR(COUNTIF(Companies[会社名],A829)&lt;&gt;1,NOT(ISNUMBER(C829)),NOT(ISNUMBER(D829)),D829&lt;C829,F829="",I829="",J829=""),"要確認：会社・期間・所在・根拠",IF(AND(B829&lt;&gt;"",COUNTIF(Tugs[曳船名],B829)&lt;&gt;1),"要確認：曳船未登録・重複",IF(J829="未確認","要確認：未確認を含む","確認済"))))</f>
        <v/>
      </c>
    </row>
    <row r="830" spans="1:12" ht="24.95" customHeight="1" x14ac:dyDescent="0.2">
      <c r="A830" s="7"/>
      <c r="B830" s="7"/>
      <c r="C830" s="20"/>
      <c r="D830" s="20"/>
      <c r="E830" s="7"/>
      <c r="F830" s="7"/>
      <c r="G830" s="7"/>
      <c r="H830" s="7"/>
      <c r="I830" s="7"/>
      <c r="J830" s="7"/>
      <c r="K830" s="7"/>
      <c r="L830" s="10" t="str">
        <f>IF(A830="","",IF(OR(COUNTIF(Companies[会社名],A830)&lt;&gt;1,NOT(ISNUMBER(C830)),NOT(ISNUMBER(D830)),D830&lt;C830,F830="",I830="",J830=""),"要確認：会社・期間・所在・根拠",IF(AND(B830&lt;&gt;"",COUNTIF(Tugs[曳船名],B830)&lt;&gt;1),"要確認：曳船未登録・重複",IF(J830="未確認","要確認：未確認を含む","確認済"))))</f>
        <v/>
      </c>
    </row>
    <row r="831" spans="1:12" ht="24.95" customHeight="1" x14ac:dyDescent="0.2">
      <c r="A831" s="7"/>
      <c r="B831" s="7"/>
      <c r="C831" s="20"/>
      <c r="D831" s="20"/>
      <c r="E831" s="7"/>
      <c r="F831" s="7"/>
      <c r="G831" s="7"/>
      <c r="H831" s="7"/>
      <c r="I831" s="7"/>
      <c r="J831" s="7"/>
      <c r="K831" s="7"/>
      <c r="L831" s="10" t="str">
        <f>IF(A831="","",IF(OR(COUNTIF(Companies[会社名],A831)&lt;&gt;1,NOT(ISNUMBER(C831)),NOT(ISNUMBER(D831)),D831&lt;C831,F831="",I831="",J831=""),"要確認：会社・期間・所在・根拠",IF(AND(B831&lt;&gt;"",COUNTIF(Tugs[曳船名],B831)&lt;&gt;1),"要確認：曳船未登録・重複",IF(J831="未確認","要確認：未確認を含む","確認済"))))</f>
        <v/>
      </c>
    </row>
    <row r="832" spans="1:12" ht="24.95" customHeight="1" x14ac:dyDescent="0.2">
      <c r="A832" s="7"/>
      <c r="B832" s="7"/>
      <c r="C832" s="20"/>
      <c r="D832" s="20"/>
      <c r="E832" s="7"/>
      <c r="F832" s="7"/>
      <c r="G832" s="7"/>
      <c r="H832" s="7"/>
      <c r="I832" s="7"/>
      <c r="J832" s="7"/>
      <c r="K832" s="7"/>
      <c r="L832" s="10" t="str">
        <f>IF(A832="","",IF(OR(COUNTIF(Companies[会社名],A832)&lt;&gt;1,NOT(ISNUMBER(C832)),NOT(ISNUMBER(D832)),D832&lt;C832,F832="",I832="",J832=""),"要確認：会社・期間・所在・根拠",IF(AND(B832&lt;&gt;"",COUNTIF(Tugs[曳船名],B832)&lt;&gt;1),"要確認：曳船未登録・重複",IF(J832="未確認","要確認：未確認を含む","確認済"))))</f>
        <v/>
      </c>
    </row>
    <row r="833" spans="1:12" ht="24.95" customHeight="1" x14ac:dyDescent="0.2">
      <c r="A833" s="7"/>
      <c r="B833" s="7"/>
      <c r="C833" s="20"/>
      <c r="D833" s="20"/>
      <c r="E833" s="7"/>
      <c r="F833" s="7"/>
      <c r="G833" s="7"/>
      <c r="H833" s="7"/>
      <c r="I833" s="7"/>
      <c r="J833" s="7"/>
      <c r="K833" s="7"/>
      <c r="L833" s="10" t="str">
        <f>IF(A833="","",IF(OR(COUNTIF(Companies[会社名],A833)&lt;&gt;1,NOT(ISNUMBER(C833)),NOT(ISNUMBER(D833)),D833&lt;C833,F833="",I833="",J833=""),"要確認：会社・期間・所在・根拠",IF(AND(B833&lt;&gt;"",COUNTIF(Tugs[曳船名],B833)&lt;&gt;1),"要確認：曳船未登録・重複",IF(J833="未確認","要確認：未確認を含む","確認済"))))</f>
        <v/>
      </c>
    </row>
    <row r="834" spans="1:12" ht="24.95" customHeight="1" x14ac:dyDescent="0.2">
      <c r="A834" s="7"/>
      <c r="B834" s="7"/>
      <c r="C834" s="20"/>
      <c r="D834" s="20"/>
      <c r="E834" s="7"/>
      <c r="F834" s="7"/>
      <c r="G834" s="7"/>
      <c r="H834" s="7"/>
      <c r="I834" s="7"/>
      <c r="J834" s="7"/>
      <c r="K834" s="7"/>
      <c r="L834" s="10" t="str">
        <f>IF(A834="","",IF(OR(COUNTIF(Companies[会社名],A834)&lt;&gt;1,NOT(ISNUMBER(C834)),NOT(ISNUMBER(D834)),D834&lt;C834,F834="",I834="",J834=""),"要確認：会社・期間・所在・根拠",IF(AND(B834&lt;&gt;"",COUNTIF(Tugs[曳船名],B834)&lt;&gt;1),"要確認：曳船未登録・重複",IF(J834="未確認","要確認：未確認を含む","確認済"))))</f>
        <v/>
      </c>
    </row>
    <row r="835" spans="1:12" ht="24.95" customHeight="1" x14ac:dyDescent="0.2">
      <c r="A835" s="7"/>
      <c r="B835" s="7"/>
      <c r="C835" s="20"/>
      <c r="D835" s="20"/>
      <c r="E835" s="7"/>
      <c r="F835" s="7"/>
      <c r="G835" s="7"/>
      <c r="H835" s="7"/>
      <c r="I835" s="7"/>
      <c r="J835" s="7"/>
      <c r="K835" s="7"/>
      <c r="L835" s="10" t="str">
        <f>IF(A835="","",IF(OR(COUNTIF(Companies[会社名],A835)&lt;&gt;1,NOT(ISNUMBER(C835)),NOT(ISNUMBER(D835)),D835&lt;C835,F835="",I835="",J835=""),"要確認：会社・期間・所在・根拠",IF(AND(B835&lt;&gt;"",COUNTIF(Tugs[曳船名],B835)&lt;&gt;1),"要確認：曳船未登録・重複",IF(J835="未確認","要確認：未確認を含む","確認済"))))</f>
        <v/>
      </c>
    </row>
    <row r="836" spans="1:12" ht="24.95" customHeight="1" x14ac:dyDescent="0.2">
      <c r="A836" s="7"/>
      <c r="B836" s="7"/>
      <c r="C836" s="20"/>
      <c r="D836" s="20"/>
      <c r="E836" s="7"/>
      <c r="F836" s="7"/>
      <c r="G836" s="7"/>
      <c r="H836" s="7"/>
      <c r="I836" s="7"/>
      <c r="J836" s="7"/>
      <c r="K836" s="7"/>
      <c r="L836" s="10" t="str">
        <f>IF(A836="","",IF(OR(COUNTIF(Companies[会社名],A836)&lt;&gt;1,NOT(ISNUMBER(C836)),NOT(ISNUMBER(D836)),D836&lt;C836,F836="",I836="",J836=""),"要確認：会社・期間・所在・根拠",IF(AND(B836&lt;&gt;"",COUNTIF(Tugs[曳船名],B836)&lt;&gt;1),"要確認：曳船未登録・重複",IF(J836="未確認","要確認：未確認を含む","確認済"))))</f>
        <v/>
      </c>
    </row>
    <row r="837" spans="1:12" ht="24.95" customHeight="1" x14ac:dyDescent="0.2">
      <c r="A837" s="7"/>
      <c r="B837" s="7"/>
      <c r="C837" s="20"/>
      <c r="D837" s="20"/>
      <c r="E837" s="7"/>
      <c r="F837" s="7"/>
      <c r="G837" s="7"/>
      <c r="H837" s="7"/>
      <c r="I837" s="7"/>
      <c r="J837" s="7"/>
      <c r="K837" s="7"/>
      <c r="L837" s="10" t="str">
        <f>IF(A837="","",IF(OR(COUNTIF(Companies[会社名],A837)&lt;&gt;1,NOT(ISNUMBER(C837)),NOT(ISNUMBER(D837)),D837&lt;C837,F837="",I837="",J837=""),"要確認：会社・期間・所在・根拠",IF(AND(B837&lt;&gt;"",COUNTIF(Tugs[曳船名],B837)&lt;&gt;1),"要確認：曳船未登録・重複",IF(J837="未確認","要確認：未確認を含む","確認済"))))</f>
        <v/>
      </c>
    </row>
    <row r="838" spans="1:12" ht="24.95" customHeight="1" x14ac:dyDescent="0.2">
      <c r="A838" s="7"/>
      <c r="B838" s="7"/>
      <c r="C838" s="20"/>
      <c r="D838" s="20"/>
      <c r="E838" s="7"/>
      <c r="F838" s="7"/>
      <c r="G838" s="7"/>
      <c r="H838" s="7"/>
      <c r="I838" s="7"/>
      <c r="J838" s="7"/>
      <c r="K838" s="7"/>
      <c r="L838" s="10" t="str">
        <f>IF(A838="","",IF(OR(COUNTIF(Companies[会社名],A838)&lt;&gt;1,NOT(ISNUMBER(C838)),NOT(ISNUMBER(D838)),D838&lt;C838,F838="",I838="",J838=""),"要確認：会社・期間・所在・根拠",IF(AND(B838&lt;&gt;"",COUNTIF(Tugs[曳船名],B838)&lt;&gt;1),"要確認：曳船未登録・重複",IF(J838="未確認","要確認：未確認を含む","確認済"))))</f>
        <v/>
      </c>
    </row>
    <row r="839" spans="1:12" ht="24.95" customHeight="1" x14ac:dyDescent="0.2">
      <c r="A839" s="7"/>
      <c r="B839" s="7"/>
      <c r="C839" s="20"/>
      <c r="D839" s="20"/>
      <c r="E839" s="7"/>
      <c r="F839" s="7"/>
      <c r="G839" s="7"/>
      <c r="H839" s="7"/>
      <c r="I839" s="7"/>
      <c r="J839" s="7"/>
      <c r="K839" s="7"/>
      <c r="L839" s="10" t="str">
        <f>IF(A839="","",IF(OR(COUNTIF(Companies[会社名],A839)&lt;&gt;1,NOT(ISNUMBER(C839)),NOT(ISNUMBER(D839)),D839&lt;C839,F839="",I839="",J839=""),"要確認：会社・期間・所在・根拠",IF(AND(B839&lt;&gt;"",COUNTIF(Tugs[曳船名],B839)&lt;&gt;1),"要確認：曳船未登録・重複",IF(J839="未確認","要確認：未確認を含む","確認済"))))</f>
        <v/>
      </c>
    </row>
    <row r="840" spans="1:12" ht="24.95" customHeight="1" x14ac:dyDescent="0.2">
      <c r="A840" s="7"/>
      <c r="B840" s="7"/>
      <c r="C840" s="20"/>
      <c r="D840" s="20"/>
      <c r="E840" s="7"/>
      <c r="F840" s="7"/>
      <c r="G840" s="7"/>
      <c r="H840" s="7"/>
      <c r="I840" s="7"/>
      <c r="J840" s="7"/>
      <c r="K840" s="7"/>
      <c r="L840" s="10" t="str">
        <f>IF(A840="","",IF(OR(COUNTIF(Companies[会社名],A840)&lt;&gt;1,NOT(ISNUMBER(C840)),NOT(ISNUMBER(D840)),D840&lt;C840,F840="",I840="",J840=""),"要確認：会社・期間・所在・根拠",IF(AND(B840&lt;&gt;"",COUNTIF(Tugs[曳船名],B840)&lt;&gt;1),"要確認：曳船未登録・重複",IF(J840="未確認","要確認：未確認を含む","確認済"))))</f>
        <v/>
      </c>
    </row>
    <row r="841" spans="1:12" ht="24.95" customHeight="1" x14ac:dyDescent="0.2">
      <c r="A841" s="7"/>
      <c r="B841" s="7"/>
      <c r="C841" s="20"/>
      <c r="D841" s="20"/>
      <c r="E841" s="7"/>
      <c r="F841" s="7"/>
      <c r="G841" s="7"/>
      <c r="H841" s="7"/>
      <c r="I841" s="7"/>
      <c r="J841" s="7"/>
      <c r="K841" s="7"/>
      <c r="L841" s="10" t="str">
        <f>IF(A841="","",IF(OR(COUNTIF(Companies[会社名],A841)&lt;&gt;1,NOT(ISNUMBER(C841)),NOT(ISNUMBER(D841)),D841&lt;C841,F841="",I841="",J841=""),"要確認：会社・期間・所在・根拠",IF(AND(B841&lt;&gt;"",COUNTIF(Tugs[曳船名],B841)&lt;&gt;1),"要確認：曳船未登録・重複",IF(J841="未確認","要確認：未確認を含む","確認済"))))</f>
        <v/>
      </c>
    </row>
    <row r="842" spans="1:12" ht="24.95" customHeight="1" x14ac:dyDescent="0.2">
      <c r="A842" s="7"/>
      <c r="B842" s="7"/>
      <c r="C842" s="20"/>
      <c r="D842" s="20"/>
      <c r="E842" s="7"/>
      <c r="F842" s="7"/>
      <c r="G842" s="7"/>
      <c r="H842" s="7"/>
      <c r="I842" s="7"/>
      <c r="J842" s="7"/>
      <c r="K842" s="7"/>
      <c r="L842" s="10" t="str">
        <f>IF(A842="","",IF(OR(COUNTIF(Companies[会社名],A842)&lt;&gt;1,NOT(ISNUMBER(C842)),NOT(ISNUMBER(D842)),D842&lt;C842,F842="",I842="",J842=""),"要確認：会社・期間・所在・根拠",IF(AND(B842&lt;&gt;"",COUNTIF(Tugs[曳船名],B842)&lt;&gt;1),"要確認：曳船未登録・重複",IF(J842="未確認","要確認：未確認を含む","確認済"))))</f>
        <v/>
      </c>
    </row>
    <row r="843" spans="1:12" ht="24.95" customHeight="1" x14ac:dyDescent="0.2">
      <c r="A843" s="7"/>
      <c r="B843" s="7"/>
      <c r="C843" s="20"/>
      <c r="D843" s="20"/>
      <c r="E843" s="7"/>
      <c r="F843" s="7"/>
      <c r="G843" s="7"/>
      <c r="H843" s="7"/>
      <c r="I843" s="7"/>
      <c r="J843" s="7"/>
      <c r="K843" s="7"/>
      <c r="L843" s="10" t="str">
        <f>IF(A843="","",IF(OR(COUNTIF(Companies[会社名],A843)&lt;&gt;1,NOT(ISNUMBER(C843)),NOT(ISNUMBER(D843)),D843&lt;C843,F843="",I843="",J843=""),"要確認：会社・期間・所在・根拠",IF(AND(B843&lt;&gt;"",COUNTIF(Tugs[曳船名],B843)&lt;&gt;1),"要確認：曳船未登録・重複",IF(J843="未確認","要確認：未確認を含む","確認済"))))</f>
        <v/>
      </c>
    </row>
    <row r="844" spans="1:12" ht="24.95" customHeight="1" x14ac:dyDescent="0.2">
      <c r="A844" s="7"/>
      <c r="B844" s="7"/>
      <c r="C844" s="20"/>
      <c r="D844" s="20"/>
      <c r="E844" s="7"/>
      <c r="F844" s="7"/>
      <c r="G844" s="7"/>
      <c r="H844" s="7"/>
      <c r="I844" s="7"/>
      <c r="J844" s="7"/>
      <c r="K844" s="7"/>
      <c r="L844" s="10" t="str">
        <f>IF(A844="","",IF(OR(COUNTIF(Companies[会社名],A844)&lt;&gt;1,NOT(ISNUMBER(C844)),NOT(ISNUMBER(D844)),D844&lt;C844,F844="",I844="",J844=""),"要確認：会社・期間・所在・根拠",IF(AND(B844&lt;&gt;"",COUNTIF(Tugs[曳船名],B844)&lt;&gt;1),"要確認：曳船未登録・重複",IF(J844="未確認","要確認：未確認を含む","確認済"))))</f>
        <v/>
      </c>
    </row>
    <row r="845" spans="1:12" ht="24.95" customHeight="1" x14ac:dyDescent="0.2">
      <c r="A845" s="7"/>
      <c r="B845" s="7"/>
      <c r="C845" s="20"/>
      <c r="D845" s="20"/>
      <c r="E845" s="7"/>
      <c r="F845" s="7"/>
      <c r="G845" s="7"/>
      <c r="H845" s="7"/>
      <c r="I845" s="7"/>
      <c r="J845" s="7"/>
      <c r="K845" s="7"/>
      <c r="L845" s="10" t="str">
        <f>IF(A845="","",IF(OR(COUNTIF(Companies[会社名],A845)&lt;&gt;1,NOT(ISNUMBER(C845)),NOT(ISNUMBER(D845)),D845&lt;C845,F845="",I845="",J845=""),"要確認：会社・期間・所在・根拠",IF(AND(B845&lt;&gt;"",COUNTIF(Tugs[曳船名],B845)&lt;&gt;1),"要確認：曳船未登録・重複",IF(J845="未確認","要確認：未確認を含む","確認済"))))</f>
        <v/>
      </c>
    </row>
    <row r="846" spans="1:12" ht="24.95" customHeight="1" x14ac:dyDescent="0.2">
      <c r="A846" s="7"/>
      <c r="B846" s="7"/>
      <c r="C846" s="20"/>
      <c r="D846" s="20"/>
      <c r="E846" s="7"/>
      <c r="F846" s="7"/>
      <c r="G846" s="7"/>
      <c r="H846" s="7"/>
      <c r="I846" s="7"/>
      <c r="J846" s="7"/>
      <c r="K846" s="7"/>
      <c r="L846" s="10" t="str">
        <f>IF(A846="","",IF(OR(COUNTIF(Companies[会社名],A846)&lt;&gt;1,NOT(ISNUMBER(C846)),NOT(ISNUMBER(D846)),D846&lt;C846,F846="",I846="",J846=""),"要確認：会社・期間・所在・根拠",IF(AND(B846&lt;&gt;"",COUNTIF(Tugs[曳船名],B846)&lt;&gt;1),"要確認：曳船未登録・重複",IF(J846="未確認","要確認：未確認を含む","確認済"))))</f>
        <v/>
      </c>
    </row>
    <row r="847" spans="1:12" ht="24.95" customHeight="1" x14ac:dyDescent="0.2">
      <c r="A847" s="7"/>
      <c r="B847" s="7"/>
      <c r="C847" s="20"/>
      <c r="D847" s="20"/>
      <c r="E847" s="7"/>
      <c r="F847" s="7"/>
      <c r="G847" s="7"/>
      <c r="H847" s="7"/>
      <c r="I847" s="7"/>
      <c r="J847" s="7"/>
      <c r="K847" s="7"/>
      <c r="L847" s="10" t="str">
        <f>IF(A847="","",IF(OR(COUNTIF(Companies[会社名],A847)&lt;&gt;1,NOT(ISNUMBER(C847)),NOT(ISNUMBER(D847)),D847&lt;C847,F847="",I847="",J847=""),"要確認：会社・期間・所在・根拠",IF(AND(B847&lt;&gt;"",COUNTIF(Tugs[曳船名],B847)&lt;&gt;1),"要確認：曳船未登録・重複",IF(J847="未確認","要確認：未確認を含む","確認済"))))</f>
        <v/>
      </c>
    </row>
    <row r="848" spans="1:12" ht="24.95" customHeight="1" x14ac:dyDescent="0.2">
      <c r="A848" s="7"/>
      <c r="B848" s="7"/>
      <c r="C848" s="20"/>
      <c r="D848" s="20"/>
      <c r="E848" s="7"/>
      <c r="F848" s="7"/>
      <c r="G848" s="7"/>
      <c r="H848" s="7"/>
      <c r="I848" s="7"/>
      <c r="J848" s="7"/>
      <c r="K848" s="7"/>
      <c r="L848" s="10" t="str">
        <f>IF(A848="","",IF(OR(COUNTIF(Companies[会社名],A848)&lt;&gt;1,NOT(ISNUMBER(C848)),NOT(ISNUMBER(D848)),D848&lt;C848,F848="",I848="",J848=""),"要確認：会社・期間・所在・根拠",IF(AND(B848&lt;&gt;"",COUNTIF(Tugs[曳船名],B848)&lt;&gt;1),"要確認：曳船未登録・重複",IF(J848="未確認","要確認：未確認を含む","確認済"))))</f>
        <v/>
      </c>
    </row>
    <row r="849" spans="1:12" ht="24.95" customHeight="1" x14ac:dyDescent="0.2">
      <c r="A849" s="7"/>
      <c r="B849" s="7"/>
      <c r="C849" s="20"/>
      <c r="D849" s="20"/>
      <c r="E849" s="7"/>
      <c r="F849" s="7"/>
      <c r="G849" s="7"/>
      <c r="H849" s="7"/>
      <c r="I849" s="7"/>
      <c r="J849" s="7"/>
      <c r="K849" s="7"/>
      <c r="L849" s="10" t="str">
        <f>IF(A849="","",IF(OR(COUNTIF(Companies[会社名],A849)&lt;&gt;1,NOT(ISNUMBER(C849)),NOT(ISNUMBER(D849)),D849&lt;C849,F849="",I849="",J849=""),"要確認：会社・期間・所在・根拠",IF(AND(B849&lt;&gt;"",COUNTIF(Tugs[曳船名],B849)&lt;&gt;1),"要確認：曳船未登録・重複",IF(J849="未確認","要確認：未確認を含む","確認済"))))</f>
        <v/>
      </c>
    </row>
    <row r="850" spans="1:12" ht="24.95" customHeight="1" x14ac:dyDescent="0.2">
      <c r="A850" s="7"/>
      <c r="B850" s="7"/>
      <c r="C850" s="20"/>
      <c r="D850" s="20"/>
      <c r="E850" s="7"/>
      <c r="F850" s="7"/>
      <c r="G850" s="7"/>
      <c r="H850" s="7"/>
      <c r="I850" s="7"/>
      <c r="J850" s="7"/>
      <c r="K850" s="7"/>
      <c r="L850" s="10" t="str">
        <f>IF(A850="","",IF(OR(COUNTIF(Companies[会社名],A850)&lt;&gt;1,NOT(ISNUMBER(C850)),NOT(ISNUMBER(D850)),D850&lt;C850,F850="",I850="",J850=""),"要確認：会社・期間・所在・根拠",IF(AND(B850&lt;&gt;"",COUNTIF(Tugs[曳船名],B850)&lt;&gt;1),"要確認：曳船未登録・重複",IF(J850="未確認","要確認：未確認を含む","確認済"))))</f>
        <v/>
      </c>
    </row>
    <row r="851" spans="1:12" ht="24.95" customHeight="1" x14ac:dyDescent="0.2">
      <c r="A851" s="7"/>
      <c r="B851" s="7"/>
      <c r="C851" s="20"/>
      <c r="D851" s="20"/>
      <c r="E851" s="7"/>
      <c r="F851" s="7"/>
      <c r="G851" s="7"/>
      <c r="H851" s="7"/>
      <c r="I851" s="7"/>
      <c r="J851" s="7"/>
      <c r="K851" s="7"/>
      <c r="L851" s="10" t="str">
        <f>IF(A851="","",IF(OR(COUNTIF(Companies[会社名],A851)&lt;&gt;1,NOT(ISNUMBER(C851)),NOT(ISNUMBER(D851)),D851&lt;C851,F851="",I851="",J851=""),"要確認：会社・期間・所在・根拠",IF(AND(B851&lt;&gt;"",COUNTIF(Tugs[曳船名],B851)&lt;&gt;1),"要確認：曳船未登録・重複",IF(J851="未確認","要確認：未確認を含む","確認済"))))</f>
        <v/>
      </c>
    </row>
    <row r="852" spans="1:12" ht="24.95" customHeight="1" x14ac:dyDescent="0.2">
      <c r="A852" s="7"/>
      <c r="B852" s="7"/>
      <c r="C852" s="20"/>
      <c r="D852" s="20"/>
      <c r="E852" s="7"/>
      <c r="F852" s="7"/>
      <c r="G852" s="7"/>
      <c r="H852" s="7"/>
      <c r="I852" s="7"/>
      <c r="J852" s="7"/>
      <c r="K852" s="7"/>
      <c r="L852" s="10" t="str">
        <f>IF(A852="","",IF(OR(COUNTIF(Companies[会社名],A852)&lt;&gt;1,NOT(ISNUMBER(C852)),NOT(ISNUMBER(D852)),D852&lt;C852,F852="",I852="",J852=""),"要確認：会社・期間・所在・根拠",IF(AND(B852&lt;&gt;"",COUNTIF(Tugs[曳船名],B852)&lt;&gt;1),"要確認：曳船未登録・重複",IF(J852="未確認","要確認：未確認を含む","確認済"))))</f>
        <v/>
      </c>
    </row>
    <row r="853" spans="1:12" ht="24.95" customHeight="1" x14ac:dyDescent="0.2">
      <c r="A853" s="7"/>
      <c r="B853" s="7"/>
      <c r="C853" s="20"/>
      <c r="D853" s="20"/>
      <c r="E853" s="7"/>
      <c r="F853" s="7"/>
      <c r="G853" s="7"/>
      <c r="H853" s="7"/>
      <c r="I853" s="7"/>
      <c r="J853" s="7"/>
      <c r="K853" s="7"/>
      <c r="L853" s="10" t="str">
        <f>IF(A853="","",IF(OR(COUNTIF(Companies[会社名],A853)&lt;&gt;1,NOT(ISNUMBER(C853)),NOT(ISNUMBER(D853)),D853&lt;C853,F853="",I853="",J853=""),"要確認：会社・期間・所在・根拠",IF(AND(B853&lt;&gt;"",COUNTIF(Tugs[曳船名],B853)&lt;&gt;1),"要確認：曳船未登録・重複",IF(J853="未確認","要確認：未確認を含む","確認済"))))</f>
        <v/>
      </c>
    </row>
    <row r="854" spans="1:12" ht="24.95" customHeight="1" x14ac:dyDescent="0.2">
      <c r="A854" s="7"/>
      <c r="B854" s="7"/>
      <c r="C854" s="20"/>
      <c r="D854" s="20"/>
      <c r="E854" s="7"/>
      <c r="F854" s="7"/>
      <c r="G854" s="7"/>
      <c r="H854" s="7"/>
      <c r="I854" s="7"/>
      <c r="J854" s="7"/>
      <c r="K854" s="7"/>
      <c r="L854" s="10" t="str">
        <f>IF(A854="","",IF(OR(COUNTIF(Companies[会社名],A854)&lt;&gt;1,NOT(ISNUMBER(C854)),NOT(ISNUMBER(D854)),D854&lt;C854,F854="",I854="",J854=""),"要確認：会社・期間・所在・根拠",IF(AND(B854&lt;&gt;"",COUNTIF(Tugs[曳船名],B854)&lt;&gt;1),"要確認：曳船未登録・重複",IF(J854="未確認","要確認：未確認を含む","確認済"))))</f>
        <v/>
      </c>
    </row>
    <row r="855" spans="1:12" ht="24.95" customHeight="1" x14ac:dyDescent="0.2">
      <c r="A855" s="7"/>
      <c r="B855" s="7"/>
      <c r="C855" s="20"/>
      <c r="D855" s="20"/>
      <c r="E855" s="7"/>
      <c r="F855" s="7"/>
      <c r="G855" s="7"/>
      <c r="H855" s="7"/>
      <c r="I855" s="7"/>
      <c r="J855" s="7"/>
      <c r="K855" s="7"/>
      <c r="L855" s="10" t="str">
        <f>IF(A855="","",IF(OR(COUNTIF(Companies[会社名],A855)&lt;&gt;1,NOT(ISNUMBER(C855)),NOT(ISNUMBER(D855)),D855&lt;C855,F855="",I855="",J855=""),"要確認：会社・期間・所在・根拠",IF(AND(B855&lt;&gt;"",COUNTIF(Tugs[曳船名],B855)&lt;&gt;1),"要確認：曳船未登録・重複",IF(J855="未確認","要確認：未確認を含む","確認済"))))</f>
        <v/>
      </c>
    </row>
    <row r="856" spans="1:12" ht="24.95" customHeight="1" x14ac:dyDescent="0.2">
      <c r="A856" s="7"/>
      <c r="B856" s="7"/>
      <c r="C856" s="20"/>
      <c r="D856" s="20"/>
      <c r="E856" s="7"/>
      <c r="F856" s="7"/>
      <c r="G856" s="7"/>
      <c r="H856" s="7"/>
      <c r="I856" s="7"/>
      <c r="J856" s="7"/>
      <c r="K856" s="7"/>
      <c r="L856" s="10" t="str">
        <f>IF(A856="","",IF(OR(COUNTIF(Companies[会社名],A856)&lt;&gt;1,NOT(ISNUMBER(C856)),NOT(ISNUMBER(D856)),D856&lt;C856,F856="",I856="",J856=""),"要確認：会社・期間・所在・根拠",IF(AND(B856&lt;&gt;"",COUNTIF(Tugs[曳船名],B856)&lt;&gt;1),"要確認：曳船未登録・重複",IF(J856="未確認","要確認：未確認を含む","確認済"))))</f>
        <v/>
      </c>
    </row>
    <row r="857" spans="1:12" ht="24.95" customHeight="1" x14ac:dyDescent="0.2">
      <c r="A857" s="7"/>
      <c r="B857" s="7"/>
      <c r="C857" s="20"/>
      <c r="D857" s="20"/>
      <c r="E857" s="7"/>
      <c r="F857" s="7"/>
      <c r="G857" s="7"/>
      <c r="H857" s="7"/>
      <c r="I857" s="7"/>
      <c r="J857" s="7"/>
      <c r="K857" s="7"/>
      <c r="L857" s="10" t="str">
        <f>IF(A857="","",IF(OR(COUNTIF(Companies[会社名],A857)&lt;&gt;1,NOT(ISNUMBER(C857)),NOT(ISNUMBER(D857)),D857&lt;C857,F857="",I857="",J857=""),"要確認：会社・期間・所在・根拠",IF(AND(B857&lt;&gt;"",COUNTIF(Tugs[曳船名],B857)&lt;&gt;1),"要確認：曳船未登録・重複",IF(J857="未確認","要確認：未確認を含む","確認済"))))</f>
        <v/>
      </c>
    </row>
    <row r="858" spans="1:12" ht="24.95" customHeight="1" x14ac:dyDescent="0.2">
      <c r="A858" s="7"/>
      <c r="B858" s="7"/>
      <c r="C858" s="20"/>
      <c r="D858" s="20"/>
      <c r="E858" s="7"/>
      <c r="F858" s="7"/>
      <c r="G858" s="7"/>
      <c r="H858" s="7"/>
      <c r="I858" s="7"/>
      <c r="J858" s="7"/>
      <c r="K858" s="7"/>
      <c r="L858" s="10" t="str">
        <f>IF(A858="","",IF(OR(COUNTIF(Companies[会社名],A858)&lt;&gt;1,NOT(ISNUMBER(C858)),NOT(ISNUMBER(D858)),D858&lt;C858,F858="",I858="",J858=""),"要確認：会社・期間・所在・根拠",IF(AND(B858&lt;&gt;"",COUNTIF(Tugs[曳船名],B858)&lt;&gt;1),"要確認：曳船未登録・重複",IF(J858="未確認","要確認：未確認を含む","確認済"))))</f>
        <v/>
      </c>
    </row>
    <row r="859" spans="1:12" ht="24.95" customHeight="1" x14ac:dyDescent="0.2">
      <c r="A859" s="7"/>
      <c r="B859" s="7"/>
      <c r="C859" s="20"/>
      <c r="D859" s="20"/>
      <c r="E859" s="7"/>
      <c r="F859" s="7"/>
      <c r="G859" s="7"/>
      <c r="H859" s="7"/>
      <c r="I859" s="7"/>
      <c r="J859" s="7"/>
      <c r="K859" s="7"/>
      <c r="L859" s="10" t="str">
        <f>IF(A859="","",IF(OR(COUNTIF(Companies[会社名],A859)&lt;&gt;1,NOT(ISNUMBER(C859)),NOT(ISNUMBER(D859)),D859&lt;C859,F859="",I859="",J859=""),"要確認：会社・期間・所在・根拠",IF(AND(B859&lt;&gt;"",COUNTIF(Tugs[曳船名],B859)&lt;&gt;1),"要確認：曳船未登録・重複",IF(J859="未確認","要確認：未確認を含む","確認済"))))</f>
        <v/>
      </c>
    </row>
    <row r="860" spans="1:12" ht="24.95" customHeight="1" x14ac:dyDescent="0.2">
      <c r="A860" s="7"/>
      <c r="B860" s="7"/>
      <c r="C860" s="20"/>
      <c r="D860" s="20"/>
      <c r="E860" s="7"/>
      <c r="F860" s="7"/>
      <c r="G860" s="7"/>
      <c r="H860" s="7"/>
      <c r="I860" s="7"/>
      <c r="J860" s="7"/>
      <c r="K860" s="7"/>
      <c r="L860" s="10" t="str">
        <f>IF(A860="","",IF(OR(COUNTIF(Companies[会社名],A860)&lt;&gt;1,NOT(ISNUMBER(C860)),NOT(ISNUMBER(D860)),D860&lt;C860,F860="",I860="",J860=""),"要確認：会社・期間・所在・根拠",IF(AND(B860&lt;&gt;"",COUNTIF(Tugs[曳船名],B860)&lt;&gt;1),"要確認：曳船未登録・重複",IF(J860="未確認","要確認：未確認を含む","確認済"))))</f>
        <v/>
      </c>
    </row>
    <row r="861" spans="1:12" ht="24.95" customHeight="1" x14ac:dyDescent="0.2">
      <c r="A861" s="7"/>
      <c r="B861" s="7"/>
      <c r="C861" s="20"/>
      <c r="D861" s="20"/>
      <c r="E861" s="7"/>
      <c r="F861" s="7"/>
      <c r="G861" s="7"/>
      <c r="H861" s="7"/>
      <c r="I861" s="7"/>
      <c r="J861" s="7"/>
      <c r="K861" s="7"/>
      <c r="L861" s="10" t="str">
        <f>IF(A861="","",IF(OR(COUNTIF(Companies[会社名],A861)&lt;&gt;1,NOT(ISNUMBER(C861)),NOT(ISNUMBER(D861)),D861&lt;C861,F861="",I861="",J861=""),"要確認：会社・期間・所在・根拠",IF(AND(B861&lt;&gt;"",COUNTIF(Tugs[曳船名],B861)&lt;&gt;1),"要確認：曳船未登録・重複",IF(J861="未確認","要確認：未確認を含む","確認済"))))</f>
        <v/>
      </c>
    </row>
    <row r="862" spans="1:12" ht="24.95" customHeight="1" x14ac:dyDescent="0.2">
      <c r="A862" s="7"/>
      <c r="B862" s="7"/>
      <c r="C862" s="20"/>
      <c r="D862" s="20"/>
      <c r="E862" s="7"/>
      <c r="F862" s="7"/>
      <c r="G862" s="7"/>
      <c r="H862" s="7"/>
      <c r="I862" s="7"/>
      <c r="J862" s="7"/>
      <c r="K862" s="7"/>
      <c r="L862" s="10" t="str">
        <f>IF(A862="","",IF(OR(COUNTIF(Companies[会社名],A862)&lt;&gt;1,NOT(ISNUMBER(C862)),NOT(ISNUMBER(D862)),D862&lt;C862,F862="",I862="",J862=""),"要確認：会社・期間・所在・根拠",IF(AND(B862&lt;&gt;"",COUNTIF(Tugs[曳船名],B862)&lt;&gt;1),"要確認：曳船未登録・重複",IF(J862="未確認","要確認：未確認を含む","確認済"))))</f>
        <v/>
      </c>
    </row>
    <row r="863" spans="1:12" ht="24.95" customHeight="1" x14ac:dyDescent="0.2">
      <c r="A863" s="7"/>
      <c r="B863" s="7"/>
      <c r="C863" s="20"/>
      <c r="D863" s="20"/>
      <c r="E863" s="7"/>
      <c r="F863" s="7"/>
      <c r="G863" s="7"/>
      <c r="H863" s="7"/>
      <c r="I863" s="7"/>
      <c r="J863" s="7"/>
      <c r="K863" s="7"/>
      <c r="L863" s="10" t="str">
        <f>IF(A863="","",IF(OR(COUNTIF(Companies[会社名],A863)&lt;&gt;1,NOT(ISNUMBER(C863)),NOT(ISNUMBER(D863)),D863&lt;C863,F863="",I863="",J863=""),"要確認：会社・期間・所在・根拠",IF(AND(B863&lt;&gt;"",COUNTIF(Tugs[曳船名],B863)&lt;&gt;1),"要確認：曳船未登録・重複",IF(J863="未確認","要確認：未確認を含む","確認済"))))</f>
        <v/>
      </c>
    </row>
    <row r="864" spans="1:12" ht="24.95" customHeight="1" x14ac:dyDescent="0.2">
      <c r="A864" s="7"/>
      <c r="B864" s="7"/>
      <c r="C864" s="20"/>
      <c r="D864" s="20"/>
      <c r="E864" s="7"/>
      <c r="F864" s="7"/>
      <c r="G864" s="7"/>
      <c r="H864" s="7"/>
      <c r="I864" s="7"/>
      <c r="J864" s="7"/>
      <c r="K864" s="7"/>
      <c r="L864" s="10" t="str">
        <f>IF(A864="","",IF(OR(COUNTIF(Companies[会社名],A864)&lt;&gt;1,NOT(ISNUMBER(C864)),NOT(ISNUMBER(D864)),D864&lt;C864,F864="",I864="",J864=""),"要確認：会社・期間・所在・根拠",IF(AND(B864&lt;&gt;"",COUNTIF(Tugs[曳船名],B864)&lt;&gt;1),"要確認：曳船未登録・重複",IF(J864="未確認","要確認：未確認を含む","確認済"))))</f>
        <v/>
      </c>
    </row>
    <row r="865" spans="1:12" ht="24.95" customHeight="1" x14ac:dyDescent="0.2">
      <c r="A865" s="7"/>
      <c r="B865" s="7"/>
      <c r="C865" s="20"/>
      <c r="D865" s="20"/>
      <c r="E865" s="7"/>
      <c r="F865" s="7"/>
      <c r="G865" s="7"/>
      <c r="H865" s="7"/>
      <c r="I865" s="7"/>
      <c r="J865" s="7"/>
      <c r="K865" s="7"/>
      <c r="L865" s="10" t="str">
        <f>IF(A865="","",IF(OR(COUNTIF(Companies[会社名],A865)&lt;&gt;1,NOT(ISNUMBER(C865)),NOT(ISNUMBER(D865)),D865&lt;C865,F865="",I865="",J865=""),"要確認：会社・期間・所在・根拠",IF(AND(B865&lt;&gt;"",COUNTIF(Tugs[曳船名],B865)&lt;&gt;1),"要確認：曳船未登録・重複",IF(J865="未確認","要確認：未確認を含む","確認済"))))</f>
        <v/>
      </c>
    </row>
    <row r="866" spans="1:12" ht="24.95" customHeight="1" x14ac:dyDescent="0.2">
      <c r="A866" s="7"/>
      <c r="B866" s="7"/>
      <c r="C866" s="20"/>
      <c r="D866" s="20"/>
      <c r="E866" s="7"/>
      <c r="F866" s="7"/>
      <c r="G866" s="7"/>
      <c r="H866" s="7"/>
      <c r="I866" s="7"/>
      <c r="J866" s="7"/>
      <c r="K866" s="7"/>
      <c r="L866" s="10" t="str">
        <f>IF(A866="","",IF(OR(COUNTIF(Companies[会社名],A866)&lt;&gt;1,NOT(ISNUMBER(C866)),NOT(ISNUMBER(D866)),D866&lt;C866,F866="",I866="",J866=""),"要確認：会社・期間・所在・根拠",IF(AND(B866&lt;&gt;"",COUNTIF(Tugs[曳船名],B866)&lt;&gt;1),"要確認：曳船未登録・重複",IF(J866="未確認","要確認：未確認を含む","確認済"))))</f>
        <v/>
      </c>
    </row>
    <row r="867" spans="1:12" ht="24.95" customHeight="1" x14ac:dyDescent="0.2">
      <c r="A867" s="7"/>
      <c r="B867" s="7"/>
      <c r="C867" s="20"/>
      <c r="D867" s="20"/>
      <c r="E867" s="7"/>
      <c r="F867" s="7"/>
      <c r="G867" s="7"/>
      <c r="H867" s="7"/>
      <c r="I867" s="7"/>
      <c r="J867" s="7"/>
      <c r="K867" s="7"/>
      <c r="L867" s="10" t="str">
        <f>IF(A867="","",IF(OR(COUNTIF(Companies[会社名],A867)&lt;&gt;1,NOT(ISNUMBER(C867)),NOT(ISNUMBER(D867)),D867&lt;C867,F867="",I867="",J867=""),"要確認：会社・期間・所在・根拠",IF(AND(B867&lt;&gt;"",COUNTIF(Tugs[曳船名],B867)&lt;&gt;1),"要確認：曳船未登録・重複",IF(J867="未確認","要確認：未確認を含む","確認済"))))</f>
        <v/>
      </c>
    </row>
    <row r="868" spans="1:12" ht="24.95" customHeight="1" x14ac:dyDescent="0.2">
      <c r="A868" s="7"/>
      <c r="B868" s="7"/>
      <c r="C868" s="20"/>
      <c r="D868" s="20"/>
      <c r="E868" s="7"/>
      <c r="F868" s="7"/>
      <c r="G868" s="7"/>
      <c r="H868" s="7"/>
      <c r="I868" s="7"/>
      <c r="J868" s="7"/>
      <c r="K868" s="7"/>
      <c r="L868" s="10" t="str">
        <f>IF(A868="","",IF(OR(COUNTIF(Companies[会社名],A868)&lt;&gt;1,NOT(ISNUMBER(C868)),NOT(ISNUMBER(D868)),D868&lt;C868,F868="",I868="",J868=""),"要確認：会社・期間・所在・根拠",IF(AND(B868&lt;&gt;"",COUNTIF(Tugs[曳船名],B868)&lt;&gt;1),"要確認：曳船未登録・重複",IF(J868="未確認","要確認：未確認を含む","確認済"))))</f>
        <v/>
      </c>
    </row>
    <row r="869" spans="1:12" ht="24.95" customHeight="1" x14ac:dyDescent="0.2">
      <c r="A869" s="7"/>
      <c r="B869" s="7"/>
      <c r="C869" s="20"/>
      <c r="D869" s="20"/>
      <c r="E869" s="7"/>
      <c r="F869" s="7"/>
      <c r="G869" s="7"/>
      <c r="H869" s="7"/>
      <c r="I869" s="7"/>
      <c r="J869" s="7"/>
      <c r="K869" s="7"/>
      <c r="L869" s="10" t="str">
        <f>IF(A869="","",IF(OR(COUNTIF(Companies[会社名],A869)&lt;&gt;1,NOT(ISNUMBER(C869)),NOT(ISNUMBER(D869)),D869&lt;C869,F869="",I869="",J869=""),"要確認：会社・期間・所在・根拠",IF(AND(B869&lt;&gt;"",COUNTIF(Tugs[曳船名],B869)&lt;&gt;1),"要確認：曳船未登録・重複",IF(J869="未確認","要確認：未確認を含む","確認済"))))</f>
        <v/>
      </c>
    </row>
    <row r="870" spans="1:12" ht="24.95" customHeight="1" x14ac:dyDescent="0.2">
      <c r="A870" s="7"/>
      <c r="B870" s="7"/>
      <c r="C870" s="20"/>
      <c r="D870" s="20"/>
      <c r="E870" s="7"/>
      <c r="F870" s="7"/>
      <c r="G870" s="7"/>
      <c r="H870" s="7"/>
      <c r="I870" s="7"/>
      <c r="J870" s="7"/>
      <c r="K870" s="7"/>
      <c r="L870" s="10" t="str">
        <f>IF(A870="","",IF(OR(COUNTIF(Companies[会社名],A870)&lt;&gt;1,NOT(ISNUMBER(C870)),NOT(ISNUMBER(D870)),D870&lt;C870,F870="",I870="",J870=""),"要確認：会社・期間・所在・根拠",IF(AND(B870&lt;&gt;"",COUNTIF(Tugs[曳船名],B870)&lt;&gt;1),"要確認：曳船未登録・重複",IF(J870="未確認","要確認：未確認を含む","確認済"))))</f>
        <v/>
      </c>
    </row>
    <row r="871" spans="1:12" ht="24.95" customHeight="1" x14ac:dyDescent="0.2">
      <c r="A871" s="7"/>
      <c r="B871" s="7"/>
      <c r="C871" s="20"/>
      <c r="D871" s="20"/>
      <c r="E871" s="7"/>
      <c r="F871" s="7"/>
      <c r="G871" s="7"/>
      <c r="H871" s="7"/>
      <c r="I871" s="7"/>
      <c r="J871" s="7"/>
      <c r="K871" s="7"/>
      <c r="L871" s="10" t="str">
        <f>IF(A871="","",IF(OR(COUNTIF(Companies[会社名],A871)&lt;&gt;1,NOT(ISNUMBER(C871)),NOT(ISNUMBER(D871)),D871&lt;C871,F871="",I871="",J871=""),"要確認：会社・期間・所在・根拠",IF(AND(B871&lt;&gt;"",COUNTIF(Tugs[曳船名],B871)&lt;&gt;1),"要確認：曳船未登録・重複",IF(J871="未確認","要確認：未確認を含む","確認済"))))</f>
        <v/>
      </c>
    </row>
    <row r="872" spans="1:12" ht="24.95" customHeight="1" x14ac:dyDescent="0.2">
      <c r="A872" s="7"/>
      <c r="B872" s="7"/>
      <c r="C872" s="20"/>
      <c r="D872" s="20"/>
      <c r="E872" s="7"/>
      <c r="F872" s="7"/>
      <c r="G872" s="7"/>
      <c r="H872" s="7"/>
      <c r="I872" s="7"/>
      <c r="J872" s="7"/>
      <c r="K872" s="7"/>
      <c r="L872" s="10" t="str">
        <f>IF(A872="","",IF(OR(COUNTIF(Companies[会社名],A872)&lt;&gt;1,NOT(ISNUMBER(C872)),NOT(ISNUMBER(D872)),D872&lt;C872,F872="",I872="",J872=""),"要確認：会社・期間・所在・根拠",IF(AND(B872&lt;&gt;"",COUNTIF(Tugs[曳船名],B872)&lt;&gt;1),"要確認：曳船未登録・重複",IF(J872="未確認","要確認：未確認を含む","確認済"))))</f>
        <v/>
      </c>
    </row>
    <row r="873" spans="1:12" ht="24.95" customHeight="1" x14ac:dyDescent="0.2">
      <c r="A873" s="7"/>
      <c r="B873" s="7"/>
      <c r="C873" s="20"/>
      <c r="D873" s="20"/>
      <c r="E873" s="7"/>
      <c r="F873" s="7"/>
      <c r="G873" s="7"/>
      <c r="H873" s="7"/>
      <c r="I873" s="7"/>
      <c r="J873" s="7"/>
      <c r="K873" s="7"/>
      <c r="L873" s="10" t="str">
        <f>IF(A873="","",IF(OR(COUNTIF(Companies[会社名],A873)&lt;&gt;1,NOT(ISNUMBER(C873)),NOT(ISNUMBER(D873)),D873&lt;C873,F873="",I873="",J873=""),"要確認：会社・期間・所在・根拠",IF(AND(B873&lt;&gt;"",COUNTIF(Tugs[曳船名],B873)&lt;&gt;1),"要確認：曳船未登録・重複",IF(J873="未確認","要確認：未確認を含む","確認済"))))</f>
        <v/>
      </c>
    </row>
    <row r="874" spans="1:12" ht="24.95" customHeight="1" x14ac:dyDescent="0.2">
      <c r="A874" s="7"/>
      <c r="B874" s="7"/>
      <c r="C874" s="20"/>
      <c r="D874" s="20"/>
      <c r="E874" s="7"/>
      <c r="F874" s="7"/>
      <c r="G874" s="7"/>
      <c r="H874" s="7"/>
      <c r="I874" s="7"/>
      <c r="J874" s="7"/>
      <c r="K874" s="7"/>
      <c r="L874" s="10" t="str">
        <f>IF(A874="","",IF(OR(COUNTIF(Companies[会社名],A874)&lt;&gt;1,NOT(ISNUMBER(C874)),NOT(ISNUMBER(D874)),D874&lt;C874,F874="",I874="",J874=""),"要確認：会社・期間・所在・根拠",IF(AND(B874&lt;&gt;"",COUNTIF(Tugs[曳船名],B874)&lt;&gt;1),"要確認：曳船未登録・重複",IF(J874="未確認","要確認：未確認を含む","確認済"))))</f>
        <v/>
      </c>
    </row>
    <row r="875" spans="1:12" ht="24.95" customHeight="1" x14ac:dyDescent="0.2">
      <c r="A875" s="7"/>
      <c r="B875" s="7"/>
      <c r="C875" s="20"/>
      <c r="D875" s="20"/>
      <c r="E875" s="7"/>
      <c r="F875" s="7"/>
      <c r="G875" s="7"/>
      <c r="H875" s="7"/>
      <c r="I875" s="7"/>
      <c r="J875" s="7"/>
      <c r="K875" s="7"/>
      <c r="L875" s="10" t="str">
        <f>IF(A875="","",IF(OR(COUNTIF(Companies[会社名],A875)&lt;&gt;1,NOT(ISNUMBER(C875)),NOT(ISNUMBER(D875)),D875&lt;C875,F875="",I875="",J875=""),"要確認：会社・期間・所在・根拠",IF(AND(B875&lt;&gt;"",COUNTIF(Tugs[曳船名],B875)&lt;&gt;1),"要確認：曳船未登録・重複",IF(J875="未確認","要確認：未確認を含む","確認済"))))</f>
        <v/>
      </c>
    </row>
    <row r="876" spans="1:12" ht="24.95" customHeight="1" x14ac:dyDescent="0.2">
      <c r="A876" s="7"/>
      <c r="B876" s="7"/>
      <c r="C876" s="20"/>
      <c r="D876" s="20"/>
      <c r="E876" s="7"/>
      <c r="F876" s="7"/>
      <c r="G876" s="7"/>
      <c r="H876" s="7"/>
      <c r="I876" s="7"/>
      <c r="J876" s="7"/>
      <c r="K876" s="7"/>
      <c r="L876" s="10" t="str">
        <f>IF(A876="","",IF(OR(COUNTIF(Companies[会社名],A876)&lt;&gt;1,NOT(ISNUMBER(C876)),NOT(ISNUMBER(D876)),D876&lt;C876,F876="",I876="",J876=""),"要確認：会社・期間・所在・根拠",IF(AND(B876&lt;&gt;"",COUNTIF(Tugs[曳船名],B876)&lt;&gt;1),"要確認：曳船未登録・重複",IF(J876="未確認","要確認：未確認を含む","確認済"))))</f>
        <v/>
      </c>
    </row>
    <row r="877" spans="1:12" ht="24.95" customHeight="1" x14ac:dyDescent="0.2">
      <c r="A877" s="7"/>
      <c r="B877" s="7"/>
      <c r="C877" s="20"/>
      <c r="D877" s="20"/>
      <c r="E877" s="7"/>
      <c r="F877" s="7"/>
      <c r="G877" s="7"/>
      <c r="H877" s="7"/>
      <c r="I877" s="7"/>
      <c r="J877" s="7"/>
      <c r="K877" s="7"/>
      <c r="L877" s="10" t="str">
        <f>IF(A877="","",IF(OR(COUNTIF(Companies[会社名],A877)&lt;&gt;1,NOT(ISNUMBER(C877)),NOT(ISNUMBER(D877)),D877&lt;C877,F877="",I877="",J877=""),"要確認：会社・期間・所在・根拠",IF(AND(B877&lt;&gt;"",COUNTIF(Tugs[曳船名],B877)&lt;&gt;1),"要確認：曳船未登録・重複",IF(J877="未確認","要確認：未確認を含む","確認済"))))</f>
        <v/>
      </c>
    </row>
    <row r="878" spans="1:12" ht="24.95" customHeight="1" x14ac:dyDescent="0.2">
      <c r="A878" s="7"/>
      <c r="B878" s="7"/>
      <c r="C878" s="20"/>
      <c r="D878" s="20"/>
      <c r="E878" s="7"/>
      <c r="F878" s="7"/>
      <c r="G878" s="7"/>
      <c r="H878" s="7"/>
      <c r="I878" s="7"/>
      <c r="J878" s="7"/>
      <c r="K878" s="7"/>
      <c r="L878" s="10" t="str">
        <f>IF(A878="","",IF(OR(COUNTIF(Companies[会社名],A878)&lt;&gt;1,NOT(ISNUMBER(C878)),NOT(ISNUMBER(D878)),D878&lt;C878,F878="",I878="",J878=""),"要確認：会社・期間・所在・根拠",IF(AND(B878&lt;&gt;"",COUNTIF(Tugs[曳船名],B878)&lt;&gt;1),"要確認：曳船未登録・重複",IF(J878="未確認","要確認：未確認を含む","確認済"))))</f>
        <v/>
      </c>
    </row>
    <row r="879" spans="1:12" ht="24.95" customHeight="1" x14ac:dyDescent="0.2">
      <c r="A879" s="7"/>
      <c r="B879" s="7"/>
      <c r="C879" s="20"/>
      <c r="D879" s="20"/>
      <c r="E879" s="7"/>
      <c r="F879" s="7"/>
      <c r="G879" s="7"/>
      <c r="H879" s="7"/>
      <c r="I879" s="7"/>
      <c r="J879" s="7"/>
      <c r="K879" s="7"/>
      <c r="L879" s="10" t="str">
        <f>IF(A879="","",IF(OR(COUNTIF(Companies[会社名],A879)&lt;&gt;1,NOT(ISNUMBER(C879)),NOT(ISNUMBER(D879)),D879&lt;C879,F879="",I879="",J879=""),"要確認：会社・期間・所在・根拠",IF(AND(B879&lt;&gt;"",COUNTIF(Tugs[曳船名],B879)&lt;&gt;1),"要確認：曳船未登録・重複",IF(J879="未確認","要確認：未確認を含む","確認済"))))</f>
        <v/>
      </c>
    </row>
    <row r="880" spans="1:12" ht="24.95" customHeight="1" x14ac:dyDescent="0.2">
      <c r="A880" s="7"/>
      <c r="B880" s="7"/>
      <c r="C880" s="20"/>
      <c r="D880" s="20"/>
      <c r="E880" s="7"/>
      <c r="F880" s="7"/>
      <c r="G880" s="7"/>
      <c r="H880" s="7"/>
      <c r="I880" s="7"/>
      <c r="J880" s="7"/>
      <c r="K880" s="7"/>
      <c r="L880" s="10" t="str">
        <f>IF(A880="","",IF(OR(COUNTIF(Companies[会社名],A880)&lt;&gt;1,NOT(ISNUMBER(C880)),NOT(ISNUMBER(D880)),D880&lt;C880,F880="",I880="",J880=""),"要確認：会社・期間・所在・根拠",IF(AND(B880&lt;&gt;"",COUNTIF(Tugs[曳船名],B880)&lt;&gt;1),"要確認：曳船未登録・重複",IF(J880="未確認","要確認：未確認を含む","確認済"))))</f>
        <v/>
      </c>
    </row>
    <row r="881" spans="1:12" ht="24.95" customHeight="1" x14ac:dyDescent="0.2">
      <c r="A881" s="7"/>
      <c r="B881" s="7"/>
      <c r="C881" s="20"/>
      <c r="D881" s="20"/>
      <c r="E881" s="7"/>
      <c r="F881" s="7"/>
      <c r="G881" s="7"/>
      <c r="H881" s="7"/>
      <c r="I881" s="7"/>
      <c r="J881" s="7"/>
      <c r="K881" s="7"/>
      <c r="L881" s="10" t="str">
        <f>IF(A881="","",IF(OR(COUNTIF(Companies[会社名],A881)&lt;&gt;1,NOT(ISNUMBER(C881)),NOT(ISNUMBER(D881)),D881&lt;C881,F881="",I881="",J881=""),"要確認：会社・期間・所在・根拠",IF(AND(B881&lt;&gt;"",COUNTIF(Tugs[曳船名],B881)&lt;&gt;1),"要確認：曳船未登録・重複",IF(J881="未確認","要確認：未確認を含む","確認済"))))</f>
        <v/>
      </c>
    </row>
    <row r="882" spans="1:12" ht="24.95" customHeight="1" x14ac:dyDescent="0.2">
      <c r="A882" s="7"/>
      <c r="B882" s="7"/>
      <c r="C882" s="20"/>
      <c r="D882" s="20"/>
      <c r="E882" s="7"/>
      <c r="F882" s="7"/>
      <c r="G882" s="7"/>
      <c r="H882" s="7"/>
      <c r="I882" s="7"/>
      <c r="J882" s="7"/>
      <c r="K882" s="7"/>
      <c r="L882" s="10" t="str">
        <f>IF(A882="","",IF(OR(COUNTIF(Companies[会社名],A882)&lt;&gt;1,NOT(ISNUMBER(C882)),NOT(ISNUMBER(D882)),D882&lt;C882,F882="",I882="",J882=""),"要確認：会社・期間・所在・根拠",IF(AND(B882&lt;&gt;"",COUNTIF(Tugs[曳船名],B882)&lt;&gt;1),"要確認：曳船未登録・重複",IF(J882="未確認","要確認：未確認を含む","確認済"))))</f>
        <v/>
      </c>
    </row>
    <row r="883" spans="1:12" ht="24.95" customHeight="1" x14ac:dyDescent="0.2">
      <c r="A883" s="7"/>
      <c r="B883" s="7"/>
      <c r="C883" s="20"/>
      <c r="D883" s="20"/>
      <c r="E883" s="7"/>
      <c r="F883" s="7"/>
      <c r="G883" s="7"/>
      <c r="H883" s="7"/>
      <c r="I883" s="7"/>
      <c r="J883" s="7"/>
      <c r="K883" s="7"/>
      <c r="L883" s="10" t="str">
        <f>IF(A883="","",IF(OR(COUNTIF(Companies[会社名],A883)&lt;&gt;1,NOT(ISNUMBER(C883)),NOT(ISNUMBER(D883)),D883&lt;C883,F883="",I883="",J883=""),"要確認：会社・期間・所在・根拠",IF(AND(B883&lt;&gt;"",COUNTIF(Tugs[曳船名],B883)&lt;&gt;1),"要確認：曳船未登録・重複",IF(J883="未確認","要確認：未確認を含む","確認済"))))</f>
        <v/>
      </c>
    </row>
    <row r="884" spans="1:12" ht="24.95" customHeight="1" x14ac:dyDescent="0.2">
      <c r="A884" s="7"/>
      <c r="B884" s="7"/>
      <c r="C884" s="20"/>
      <c r="D884" s="20"/>
      <c r="E884" s="7"/>
      <c r="F884" s="7"/>
      <c r="G884" s="7"/>
      <c r="H884" s="7"/>
      <c r="I884" s="7"/>
      <c r="J884" s="7"/>
      <c r="K884" s="7"/>
      <c r="L884" s="10" t="str">
        <f>IF(A884="","",IF(OR(COUNTIF(Companies[会社名],A884)&lt;&gt;1,NOT(ISNUMBER(C884)),NOT(ISNUMBER(D884)),D884&lt;C884,F884="",I884="",J884=""),"要確認：会社・期間・所在・根拠",IF(AND(B884&lt;&gt;"",COUNTIF(Tugs[曳船名],B884)&lt;&gt;1),"要確認：曳船未登録・重複",IF(J884="未確認","要確認：未確認を含む","確認済"))))</f>
        <v/>
      </c>
    </row>
    <row r="885" spans="1:12" ht="24.95" customHeight="1" x14ac:dyDescent="0.2">
      <c r="A885" s="7"/>
      <c r="B885" s="7"/>
      <c r="C885" s="20"/>
      <c r="D885" s="20"/>
      <c r="E885" s="7"/>
      <c r="F885" s="7"/>
      <c r="G885" s="7"/>
      <c r="H885" s="7"/>
      <c r="I885" s="7"/>
      <c r="J885" s="7"/>
      <c r="K885" s="7"/>
      <c r="L885" s="10" t="str">
        <f>IF(A885="","",IF(OR(COUNTIF(Companies[会社名],A885)&lt;&gt;1,NOT(ISNUMBER(C885)),NOT(ISNUMBER(D885)),D885&lt;C885,F885="",I885="",J885=""),"要確認：会社・期間・所在・根拠",IF(AND(B885&lt;&gt;"",COUNTIF(Tugs[曳船名],B885)&lt;&gt;1),"要確認：曳船未登録・重複",IF(J885="未確認","要確認：未確認を含む","確認済"))))</f>
        <v/>
      </c>
    </row>
    <row r="886" spans="1:12" ht="24.95" customHeight="1" x14ac:dyDescent="0.2">
      <c r="A886" s="7"/>
      <c r="B886" s="7"/>
      <c r="C886" s="20"/>
      <c r="D886" s="20"/>
      <c r="E886" s="7"/>
      <c r="F886" s="7"/>
      <c r="G886" s="7"/>
      <c r="H886" s="7"/>
      <c r="I886" s="7"/>
      <c r="J886" s="7"/>
      <c r="K886" s="7"/>
      <c r="L886" s="10" t="str">
        <f>IF(A886="","",IF(OR(COUNTIF(Companies[会社名],A886)&lt;&gt;1,NOT(ISNUMBER(C886)),NOT(ISNUMBER(D886)),D886&lt;C886,F886="",I886="",J886=""),"要確認：会社・期間・所在・根拠",IF(AND(B886&lt;&gt;"",COUNTIF(Tugs[曳船名],B886)&lt;&gt;1),"要確認：曳船未登録・重複",IF(J886="未確認","要確認：未確認を含む","確認済"))))</f>
        <v/>
      </c>
    </row>
    <row r="887" spans="1:12" ht="24.95" customHeight="1" x14ac:dyDescent="0.2">
      <c r="A887" s="7"/>
      <c r="B887" s="7"/>
      <c r="C887" s="20"/>
      <c r="D887" s="20"/>
      <c r="E887" s="7"/>
      <c r="F887" s="7"/>
      <c r="G887" s="7"/>
      <c r="H887" s="7"/>
      <c r="I887" s="7"/>
      <c r="J887" s="7"/>
      <c r="K887" s="7"/>
      <c r="L887" s="10" t="str">
        <f>IF(A887="","",IF(OR(COUNTIF(Companies[会社名],A887)&lt;&gt;1,NOT(ISNUMBER(C887)),NOT(ISNUMBER(D887)),D887&lt;C887,F887="",I887="",J887=""),"要確認：会社・期間・所在・根拠",IF(AND(B887&lt;&gt;"",COUNTIF(Tugs[曳船名],B887)&lt;&gt;1),"要確認：曳船未登録・重複",IF(J887="未確認","要確認：未確認を含む","確認済"))))</f>
        <v/>
      </c>
    </row>
    <row r="888" spans="1:12" ht="24.95" customHeight="1" x14ac:dyDescent="0.2">
      <c r="A888" s="7"/>
      <c r="B888" s="7"/>
      <c r="C888" s="20"/>
      <c r="D888" s="20"/>
      <c r="E888" s="7"/>
      <c r="F888" s="7"/>
      <c r="G888" s="7"/>
      <c r="H888" s="7"/>
      <c r="I888" s="7"/>
      <c r="J888" s="7"/>
      <c r="K888" s="7"/>
      <c r="L888" s="10" t="str">
        <f>IF(A888="","",IF(OR(COUNTIF(Companies[会社名],A888)&lt;&gt;1,NOT(ISNUMBER(C888)),NOT(ISNUMBER(D888)),D888&lt;C888,F888="",I888="",J888=""),"要確認：会社・期間・所在・根拠",IF(AND(B888&lt;&gt;"",COUNTIF(Tugs[曳船名],B888)&lt;&gt;1),"要確認：曳船未登録・重複",IF(J888="未確認","要確認：未確認を含む","確認済"))))</f>
        <v/>
      </c>
    </row>
    <row r="889" spans="1:12" ht="24.95" customHeight="1" x14ac:dyDescent="0.2">
      <c r="A889" s="7"/>
      <c r="B889" s="7"/>
      <c r="C889" s="20"/>
      <c r="D889" s="20"/>
      <c r="E889" s="7"/>
      <c r="F889" s="7"/>
      <c r="G889" s="7"/>
      <c r="H889" s="7"/>
      <c r="I889" s="7"/>
      <c r="J889" s="7"/>
      <c r="K889" s="7"/>
      <c r="L889" s="10" t="str">
        <f>IF(A889="","",IF(OR(COUNTIF(Companies[会社名],A889)&lt;&gt;1,NOT(ISNUMBER(C889)),NOT(ISNUMBER(D889)),D889&lt;C889,F889="",I889="",J889=""),"要確認：会社・期間・所在・根拠",IF(AND(B889&lt;&gt;"",COUNTIF(Tugs[曳船名],B889)&lt;&gt;1),"要確認：曳船未登録・重複",IF(J889="未確認","要確認：未確認を含む","確認済"))))</f>
        <v/>
      </c>
    </row>
    <row r="890" spans="1:12" ht="24.95" customHeight="1" x14ac:dyDescent="0.2">
      <c r="A890" s="7"/>
      <c r="B890" s="7"/>
      <c r="C890" s="20"/>
      <c r="D890" s="20"/>
      <c r="E890" s="7"/>
      <c r="F890" s="7"/>
      <c r="G890" s="7"/>
      <c r="H890" s="7"/>
      <c r="I890" s="7"/>
      <c r="J890" s="7"/>
      <c r="K890" s="7"/>
      <c r="L890" s="10" t="str">
        <f>IF(A890="","",IF(OR(COUNTIF(Companies[会社名],A890)&lt;&gt;1,NOT(ISNUMBER(C890)),NOT(ISNUMBER(D890)),D890&lt;C890,F890="",I890="",J890=""),"要確認：会社・期間・所在・根拠",IF(AND(B890&lt;&gt;"",COUNTIF(Tugs[曳船名],B890)&lt;&gt;1),"要確認：曳船未登録・重複",IF(J890="未確認","要確認：未確認を含む","確認済"))))</f>
        <v/>
      </c>
    </row>
    <row r="891" spans="1:12" ht="24.95" customHeight="1" x14ac:dyDescent="0.2">
      <c r="A891" s="7"/>
      <c r="B891" s="7"/>
      <c r="C891" s="20"/>
      <c r="D891" s="20"/>
      <c r="E891" s="7"/>
      <c r="F891" s="7"/>
      <c r="G891" s="7"/>
      <c r="H891" s="7"/>
      <c r="I891" s="7"/>
      <c r="J891" s="7"/>
      <c r="K891" s="7"/>
      <c r="L891" s="10" t="str">
        <f>IF(A891="","",IF(OR(COUNTIF(Companies[会社名],A891)&lt;&gt;1,NOT(ISNUMBER(C891)),NOT(ISNUMBER(D891)),D891&lt;C891,F891="",I891="",J891=""),"要確認：会社・期間・所在・根拠",IF(AND(B891&lt;&gt;"",COUNTIF(Tugs[曳船名],B891)&lt;&gt;1),"要確認：曳船未登録・重複",IF(J891="未確認","要確認：未確認を含む","確認済"))))</f>
        <v/>
      </c>
    </row>
    <row r="892" spans="1:12" ht="24.95" customHeight="1" x14ac:dyDescent="0.2">
      <c r="A892" s="7"/>
      <c r="B892" s="7"/>
      <c r="C892" s="20"/>
      <c r="D892" s="20"/>
      <c r="E892" s="7"/>
      <c r="F892" s="7"/>
      <c r="G892" s="7"/>
      <c r="H892" s="7"/>
      <c r="I892" s="7"/>
      <c r="J892" s="7"/>
      <c r="K892" s="7"/>
      <c r="L892" s="10" t="str">
        <f>IF(A892="","",IF(OR(COUNTIF(Companies[会社名],A892)&lt;&gt;1,NOT(ISNUMBER(C892)),NOT(ISNUMBER(D892)),D892&lt;C892,F892="",I892="",J892=""),"要確認：会社・期間・所在・根拠",IF(AND(B892&lt;&gt;"",COUNTIF(Tugs[曳船名],B892)&lt;&gt;1),"要確認：曳船未登録・重複",IF(J892="未確認","要確認：未確認を含む","確認済"))))</f>
        <v/>
      </c>
    </row>
    <row r="893" spans="1:12" ht="24.95" customHeight="1" x14ac:dyDescent="0.2">
      <c r="A893" s="7"/>
      <c r="B893" s="7"/>
      <c r="C893" s="20"/>
      <c r="D893" s="20"/>
      <c r="E893" s="7"/>
      <c r="F893" s="7"/>
      <c r="G893" s="7"/>
      <c r="H893" s="7"/>
      <c r="I893" s="7"/>
      <c r="J893" s="7"/>
      <c r="K893" s="7"/>
      <c r="L893" s="10" t="str">
        <f>IF(A893="","",IF(OR(COUNTIF(Companies[会社名],A893)&lt;&gt;1,NOT(ISNUMBER(C893)),NOT(ISNUMBER(D893)),D893&lt;C893,F893="",I893="",J893=""),"要確認：会社・期間・所在・根拠",IF(AND(B893&lt;&gt;"",COUNTIF(Tugs[曳船名],B893)&lt;&gt;1),"要確認：曳船未登録・重複",IF(J893="未確認","要確認：未確認を含む","確認済"))))</f>
        <v/>
      </c>
    </row>
    <row r="894" spans="1:12" ht="24.95" customHeight="1" x14ac:dyDescent="0.2">
      <c r="A894" s="7"/>
      <c r="B894" s="7"/>
      <c r="C894" s="20"/>
      <c r="D894" s="20"/>
      <c r="E894" s="7"/>
      <c r="F894" s="7"/>
      <c r="G894" s="7"/>
      <c r="H894" s="7"/>
      <c r="I894" s="7"/>
      <c r="J894" s="7"/>
      <c r="K894" s="7"/>
      <c r="L894" s="10" t="str">
        <f>IF(A894="","",IF(OR(COUNTIF(Companies[会社名],A894)&lt;&gt;1,NOT(ISNUMBER(C894)),NOT(ISNUMBER(D894)),D894&lt;C894,F894="",I894="",J894=""),"要確認：会社・期間・所在・根拠",IF(AND(B894&lt;&gt;"",COUNTIF(Tugs[曳船名],B894)&lt;&gt;1),"要確認：曳船未登録・重複",IF(J894="未確認","要確認：未確認を含む","確認済"))))</f>
        <v/>
      </c>
    </row>
    <row r="895" spans="1:12" ht="24.95" customHeight="1" x14ac:dyDescent="0.2">
      <c r="A895" s="7"/>
      <c r="B895" s="7"/>
      <c r="C895" s="20"/>
      <c r="D895" s="20"/>
      <c r="E895" s="7"/>
      <c r="F895" s="7"/>
      <c r="G895" s="7"/>
      <c r="H895" s="7"/>
      <c r="I895" s="7"/>
      <c r="J895" s="7"/>
      <c r="K895" s="7"/>
      <c r="L895" s="10" t="str">
        <f>IF(A895="","",IF(OR(COUNTIF(Companies[会社名],A895)&lt;&gt;1,NOT(ISNUMBER(C895)),NOT(ISNUMBER(D895)),D895&lt;C895,F895="",I895="",J895=""),"要確認：会社・期間・所在・根拠",IF(AND(B895&lt;&gt;"",COUNTIF(Tugs[曳船名],B895)&lt;&gt;1),"要確認：曳船未登録・重複",IF(J895="未確認","要確認：未確認を含む","確認済"))))</f>
        <v/>
      </c>
    </row>
    <row r="896" spans="1:12" ht="24.95" customHeight="1" x14ac:dyDescent="0.2">
      <c r="A896" s="7"/>
      <c r="B896" s="7"/>
      <c r="C896" s="20"/>
      <c r="D896" s="20"/>
      <c r="E896" s="7"/>
      <c r="F896" s="7"/>
      <c r="G896" s="7"/>
      <c r="H896" s="7"/>
      <c r="I896" s="7"/>
      <c r="J896" s="7"/>
      <c r="K896" s="7"/>
      <c r="L896" s="10" t="str">
        <f>IF(A896="","",IF(OR(COUNTIF(Companies[会社名],A896)&lt;&gt;1,NOT(ISNUMBER(C896)),NOT(ISNUMBER(D896)),D896&lt;C896,F896="",I896="",J896=""),"要確認：会社・期間・所在・根拠",IF(AND(B896&lt;&gt;"",COUNTIF(Tugs[曳船名],B896)&lt;&gt;1),"要確認：曳船未登録・重複",IF(J896="未確認","要確認：未確認を含む","確認済"))))</f>
        <v/>
      </c>
    </row>
    <row r="897" spans="1:12" ht="24.95" customHeight="1" x14ac:dyDescent="0.2">
      <c r="A897" s="7"/>
      <c r="B897" s="7"/>
      <c r="C897" s="20"/>
      <c r="D897" s="20"/>
      <c r="E897" s="7"/>
      <c r="F897" s="7"/>
      <c r="G897" s="7"/>
      <c r="H897" s="7"/>
      <c r="I897" s="7"/>
      <c r="J897" s="7"/>
      <c r="K897" s="7"/>
      <c r="L897" s="10" t="str">
        <f>IF(A897="","",IF(OR(COUNTIF(Companies[会社名],A897)&lt;&gt;1,NOT(ISNUMBER(C897)),NOT(ISNUMBER(D897)),D897&lt;C897,F897="",I897="",J897=""),"要確認：会社・期間・所在・根拠",IF(AND(B897&lt;&gt;"",COUNTIF(Tugs[曳船名],B897)&lt;&gt;1),"要確認：曳船未登録・重複",IF(J897="未確認","要確認：未確認を含む","確認済"))))</f>
        <v/>
      </c>
    </row>
    <row r="898" spans="1:12" ht="24.95" customHeight="1" x14ac:dyDescent="0.2">
      <c r="A898" s="7"/>
      <c r="B898" s="7"/>
      <c r="C898" s="20"/>
      <c r="D898" s="20"/>
      <c r="E898" s="7"/>
      <c r="F898" s="7"/>
      <c r="G898" s="7"/>
      <c r="H898" s="7"/>
      <c r="I898" s="7"/>
      <c r="J898" s="7"/>
      <c r="K898" s="7"/>
      <c r="L898" s="10" t="str">
        <f>IF(A898="","",IF(OR(COUNTIF(Companies[会社名],A898)&lt;&gt;1,NOT(ISNUMBER(C898)),NOT(ISNUMBER(D898)),D898&lt;C898,F898="",I898="",J898=""),"要確認：会社・期間・所在・根拠",IF(AND(B898&lt;&gt;"",COUNTIF(Tugs[曳船名],B898)&lt;&gt;1),"要確認：曳船未登録・重複",IF(J898="未確認","要確認：未確認を含む","確認済"))))</f>
        <v/>
      </c>
    </row>
    <row r="899" spans="1:12" ht="24.95" customHeight="1" x14ac:dyDescent="0.2">
      <c r="A899" s="7"/>
      <c r="B899" s="7"/>
      <c r="C899" s="20"/>
      <c r="D899" s="20"/>
      <c r="E899" s="7"/>
      <c r="F899" s="7"/>
      <c r="G899" s="7"/>
      <c r="H899" s="7"/>
      <c r="I899" s="7"/>
      <c r="J899" s="7"/>
      <c r="K899" s="7"/>
      <c r="L899" s="10" t="str">
        <f>IF(A899="","",IF(OR(COUNTIF(Companies[会社名],A899)&lt;&gt;1,NOT(ISNUMBER(C899)),NOT(ISNUMBER(D899)),D899&lt;C899,F899="",I899="",J899=""),"要確認：会社・期間・所在・根拠",IF(AND(B899&lt;&gt;"",COUNTIF(Tugs[曳船名],B899)&lt;&gt;1),"要確認：曳船未登録・重複",IF(J899="未確認","要確認：未確認を含む","確認済"))))</f>
        <v/>
      </c>
    </row>
    <row r="900" spans="1:12" ht="24.95" customHeight="1" x14ac:dyDescent="0.2">
      <c r="A900" s="7"/>
      <c r="B900" s="7"/>
      <c r="C900" s="20"/>
      <c r="D900" s="20"/>
      <c r="E900" s="7"/>
      <c r="F900" s="7"/>
      <c r="G900" s="7"/>
      <c r="H900" s="7"/>
      <c r="I900" s="7"/>
      <c r="J900" s="7"/>
      <c r="K900" s="7"/>
      <c r="L900" s="10" t="str">
        <f>IF(A900="","",IF(OR(COUNTIF(Companies[会社名],A900)&lt;&gt;1,NOT(ISNUMBER(C900)),NOT(ISNUMBER(D900)),D900&lt;C900,F900="",I900="",J900=""),"要確認：会社・期間・所在・根拠",IF(AND(B900&lt;&gt;"",COUNTIF(Tugs[曳船名],B900)&lt;&gt;1),"要確認：曳船未登録・重複",IF(J900="未確認","要確認：未確認を含む","確認済"))))</f>
        <v/>
      </c>
    </row>
    <row r="901" spans="1:12" ht="24.95" customHeight="1" x14ac:dyDescent="0.2">
      <c r="A901" s="7"/>
      <c r="B901" s="7"/>
      <c r="C901" s="20"/>
      <c r="D901" s="20"/>
      <c r="E901" s="7"/>
      <c r="F901" s="7"/>
      <c r="G901" s="7"/>
      <c r="H901" s="7"/>
      <c r="I901" s="7"/>
      <c r="J901" s="7"/>
      <c r="K901" s="7"/>
      <c r="L901" s="10" t="str">
        <f>IF(A901="","",IF(OR(COUNTIF(Companies[会社名],A901)&lt;&gt;1,NOT(ISNUMBER(C901)),NOT(ISNUMBER(D901)),D901&lt;C901,F901="",I901="",J901=""),"要確認：会社・期間・所在・根拠",IF(AND(B901&lt;&gt;"",COUNTIF(Tugs[曳船名],B901)&lt;&gt;1),"要確認：曳船未登録・重複",IF(J901="未確認","要確認：未確認を含む","確認済"))))</f>
        <v/>
      </c>
    </row>
    <row r="902" spans="1:12" ht="24.95" customHeight="1" x14ac:dyDescent="0.2">
      <c r="A902" s="7"/>
      <c r="B902" s="7"/>
      <c r="C902" s="20"/>
      <c r="D902" s="20"/>
      <c r="E902" s="7"/>
      <c r="F902" s="7"/>
      <c r="G902" s="7"/>
      <c r="H902" s="7"/>
      <c r="I902" s="7"/>
      <c r="J902" s="7"/>
      <c r="K902" s="7"/>
      <c r="L902" s="10" t="str">
        <f>IF(A902="","",IF(OR(COUNTIF(Companies[会社名],A902)&lt;&gt;1,NOT(ISNUMBER(C902)),NOT(ISNUMBER(D902)),D902&lt;C902,F902="",I902="",J902=""),"要確認：会社・期間・所在・根拠",IF(AND(B902&lt;&gt;"",COUNTIF(Tugs[曳船名],B902)&lt;&gt;1),"要確認：曳船未登録・重複",IF(J902="未確認","要確認：未確認を含む","確認済"))))</f>
        <v/>
      </c>
    </row>
    <row r="903" spans="1:12" ht="24.95" customHeight="1" x14ac:dyDescent="0.2">
      <c r="A903" s="7"/>
      <c r="B903" s="7"/>
      <c r="C903" s="20"/>
      <c r="D903" s="20"/>
      <c r="E903" s="7"/>
      <c r="F903" s="7"/>
      <c r="G903" s="7"/>
      <c r="H903" s="7"/>
      <c r="I903" s="7"/>
      <c r="J903" s="7"/>
      <c r="K903" s="7"/>
      <c r="L903" s="10" t="str">
        <f>IF(A903="","",IF(OR(COUNTIF(Companies[会社名],A903)&lt;&gt;1,NOT(ISNUMBER(C903)),NOT(ISNUMBER(D903)),D903&lt;C903,F903="",I903="",J903=""),"要確認：会社・期間・所在・根拠",IF(AND(B903&lt;&gt;"",COUNTIF(Tugs[曳船名],B903)&lt;&gt;1),"要確認：曳船未登録・重複",IF(J903="未確認","要確認：未確認を含む","確認済"))))</f>
        <v/>
      </c>
    </row>
    <row r="904" spans="1:12" ht="24.95" customHeight="1" x14ac:dyDescent="0.2">
      <c r="A904" s="7"/>
      <c r="B904" s="7"/>
      <c r="C904" s="20"/>
      <c r="D904" s="20"/>
      <c r="E904" s="7"/>
      <c r="F904" s="7"/>
      <c r="G904" s="7"/>
      <c r="H904" s="7"/>
      <c r="I904" s="7"/>
      <c r="J904" s="7"/>
      <c r="K904" s="7"/>
      <c r="L904" s="10" t="str">
        <f>IF(A904="","",IF(OR(COUNTIF(Companies[会社名],A904)&lt;&gt;1,NOT(ISNUMBER(C904)),NOT(ISNUMBER(D904)),D904&lt;C904,F904="",I904="",J904=""),"要確認：会社・期間・所在・根拠",IF(AND(B904&lt;&gt;"",COUNTIF(Tugs[曳船名],B904)&lt;&gt;1),"要確認：曳船未登録・重複",IF(J904="未確認","要確認：未確認を含む","確認済"))))</f>
        <v/>
      </c>
    </row>
    <row r="905" spans="1:12" ht="24.95" customHeight="1" x14ac:dyDescent="0.2">
      <c r="A905" s="7"/>
      <c r="B905" s="7"/>
      <c r="C905" s="20"/>
      <c r="D905" s="20"/>
      <c r="E905" s="7"/>
      <c r="F905" s="7"/>
      <c r="G905" s="7"/>
      <c r="H905" s="7"/>
      <c r="I905" s="7"/>
      <c r="J905" s="7"/>
      <c r="K905" s="7"/>
      <c r="L905" s="10" t="str">
        <f>IF(A905="","",IF(OR(COUNTIF(Companies[会社名],A905)&lt;&gt;1,NOT(ISNUMBER(C905)),NOT(ISNUMBER(D905)),D905&lt;C905,F905="",I905="",J905=""),"要確認：会社・期間・所在・根拠",IF(AND(B905&lt;&gt;"",COUNTIF(Tugs[曳船名],B905)&lt;&gt;1),"要確認：曳船未登録・重複",IF(J905="未確認","要確認：未確認を含む","確認済"))))</f>
        <v/>
      </c>
    </row>
    <row r="906" spans="1:12" ht="24.95" customHeight="1" x14ac:dyDescent="0.2">
      <c r="A906" s="7"/>
      <c r="B906" s="7"/>
      <c r="C906" s="20"/>
      <c r="D906" s="20"/>
      <c r="E906" s="7"/>
      <c r="F906" s="7"/>
      <c r="G906" s="7"/>
      <c r="H906" s="7"/>
      <c r="I906" s="7"/>
      <c r="J906" s="7"/>
      <c r="K906" s="7"/>
      <c r="L906" s="10" t="str">
        <f>IF(A906="","",IF(OR(COUNTIF(Companies[会社名],A906)&lt;&gt;1,NOT(ISNUMBER(C906)),NOT(ISNUMBER(D906)),D906&lt;C906,F906="",I906="",J906=""),"要確認：会社・期間・所在・根拠",IF(AND(B906&lt;&gt;"",COUNTIF(Tugs[曳船名],B906)&lt;&gt;1),"要確認：曳船未登録・重複",IF(J906="未確認","要確認：未確認を含む","確認済"))))</f>
        <v/>
      </c>
    </row>
    <row r="907" spans="1:12" ht="24.95" customHeight="1" x14ac:dyDescent="0.2">
      <c r="A907" s="7"/>
      <c r="B907" s="7"/>
      <c r="C907" s="20"/>
      <c r="D907" s="20"/>
      <c r="E907" s="7"/>
      <c r="F907" s="7"/>
      <c r="G907" s="7"/>
      <c r="H907" s="7"/>
      <c r="I907" s="7"/>
      <c r="J907" s="7"/>
      <c r="K907" s="7"/>
      <c r="L907" s="10" t="str">
        <f>IF(A907="","",IF(OR(COUNTIF(Companies[会社名],A907)&lt;&gt;1,NOT(ISNUMBER(C907)),NOT(ISNUMBER(D907)),D907&lt;C907,F907="",I907="",J907=""),"要確認：会社・期間・所在・根拠",IF(AND(B907&lt;&gt;"",COUNTIF(Tugs[曳船名],B907)&lt;&gt;1),"要確認：曳船未登録・重複",IF(J907="未確認","要確認：未確認を含む","確認済"))))</f>
        <v/>
      </c>
    </row>
    <row r="908" spans="1:12" ht="24.95" customHeight="1" x14ac:dyDescent="0.2">
      <c r="A908" s="7"/>
      <c r="B908" s="7"/>
      <c r="C908" s="20"/>
      <c r="D908" s="20"/>
      <c r="E908" s="7"/>
      <c r="F908" s="7"/>
      <c r="G908" s="7"/>
      <c r="H908" s="7"/>
      <c r="I908" s="7"/>
      <c r="J908" s="7"/>
      <c r="K908" s="7"/>
      <c r="L908" s="10" t="str">
        <f>IF(A908="","",IF(OR(COUNTIF(Companies[会社名],A908)&lt;&gt;1,NOT(ISNUMBER(C908)),NOT(ISNUMBER(D908)),D908&lt;C908,F908="",I908="",J908=""),"要確認：会社・期間・所在・根拠",IF(AND(B908&lt;&gt;"",COUNTIF(Tugs[曳船名],B908)&lt;&gt;1),"要確認：曳船未登録・重複",IF(J908="未確認","要確認：未確認を含む","確認済"))))</f>
        <v/>
      </c>
    </row>
    <row r="909" spans="1:12" ht="24.95" customHeight="1" x14ac:dyDescent="0.2">
      <c r="A909" s="7"/>
      <c r="B909" s="7"/>
      <c r="C909" s="20"/>
      <c r="D909" s="20"/>
      <c r="E909" s="7"/>
      <c r="F909" s="7"/>
      <c r="G909" s="7"/>
      <c r="H909" s="7"/>
      <c r="I909" s="7"/>
      <c r="J909" s="7"/>
      <c r="K909" s="7"/>
      <c r="L909" s="10" t="str">
        <f>IF(A909="","",IF(OR(COUNTIF(Companies[会社名],A909)&lt;&gt;1,NOT(ISNUMBER(C909)),NOT(ISNUMBER(D909)),D909&lt;C909,F909="",I909="",J909=""),"要確認：会社・期間・所在・根拠",IF(AND(B909&lt;&gt;"",COUNTIF(Tugs[曳船名],B909)&lt;&gt;1),"要確認：曳船未登録・重複",IF(J909="未確認","要確認：未確認を含む","確認済"))))</f>
        <v/>
      </c>
    </row>
    <row r="910" spans="1:12" ht="24.95" customHeight="1" x14ac:dyDescent="0.2">
      <c r="A910" s="7"/>
      <c r="B910" s="7"/>
      <c r="C910" s="20"/>
      <c r="D910" s="20"/>
      <c r="E910" s="7"/>
      <c r="F910" s="7"/>
      <c r="G910" s="7"/>
      <c r="H910" s="7"/>
      <c r="I910" s="7"/>
      <c r="J910" s="7"/>
      <c r="K910" s="7"/>
      <c r="L910" s="10" t="str">
        <f>IF(A910="","",IF(OR(COUNTIF(Companies[会社名],A910)&lt;&gt;1,NOT(ISNUMBER(C910)),NOT(ISNUMBER(D910)),D910&lt;C910,F910="",I910="",J910=""),"要確認：会社・期間・所在・根拠",IF(AND(B910&lt;&gt;"",COUNTIF(Tugs[曳船名],B910)&lt;&gt;1),"要確認：曳船未登録・重複",IF(J910="未確認","要確認：未確認を含む","確認済"))))</f>
        <v/>
      </c>
    </row>
    <row r="911" spans="1:12" ht="24.95" customHeight="1" x14ac:dyDescent="0.2">
      <c r="A911" s="7"/>
      <c r="B911" s="7"/>
      <c r="C911" s="20"/>
      <c r="D911" s="20"/>
      <c r="E911" s="7"/>
      <c r="F911" s="7"/>
      <c r="G911" s="7"/>
      <c r="H911" s="7"/>
      <c r="I911" s="7"/>
      <c r="J911" s="7"/>
      <c r="K911" s="7"/>
      <c r="L911" s="10" t="str">
        <f>IF(A911="","",IF(OR(COUNTIF(Companies[会社名],A911)&lt;&gt;1,NOT(ISNUMBER(C911)),NOT(ISNUMBER(D911)),D911&lt;C911,F911="",I911="",J911=""),"要確認：会社・期間・所在・根拠",IF(AND(B911&lt;&gt;"",COUNTIF(Tugs[曳船名],B911)&lt;&gt;1),"要確認：曳船未登録・重複",IF(J911="未確認","要確認：未確認を含む","確認済"))))</f>
        <v/>
      </c>
    </row>
    <row r="912" spans="1:12" ht="24.95" customHeight="1" x14ac:dyDescent="0.2">
      <c r="A912" s="7"/>
      <c r="B912" s="7"/>
      <c r="C912" s="20"/>
      <c r="D912" s="20"/>
      <c r="E912" s="7"/>
      <c r="F912" s="7"/>
      <c r="G912" s="7"/>
      <c r="H912" s="7"/>
      <c r="I912" s="7"/>
      <c r="J912" s="7"/>
      <c r="K912" s="7"/>
      <c r="L912" s="10" t="str">
        <f>IF(A912="","",IF(OR(COUNTIF(Companies[会社名],A912)&lt;&gt;1,NOT(ISNUMBER(C912)),NOT(ISNUMBER(D912)),D912&lt;C912,F912="",I912="",J912=""),"要確認：会社・期間・所在・根拠",IF(AND(B912&lt;&gt;"",COUNTIF(Tugs[曳船名],B912)&lt;&gt;1),"要確認：曳船未登録・重複",IF(J912="未確認","要確認：未確認を含む","確認済"))))</f>
        <v/>
      </c>
    </row>
    <row r="913" spans="1:12" ht="24.95" customHeight="1" x14ac:dyDescent="0.2">
      <c r="A913" s="7"/>
      <c r="B913" s="7"/>
      <c r="C913" s="20"/>
      <c r="D913" s="20"/>
      <c r="E913" s="7"/>
      <c r="F913" s="7"/>
      <c r="G913" s="7"/>
      <c r="H913" s="7"/>
      <c r="I913" s="7"/>
      <c r="J913" s="7"/>
      <c r="K913" s="7"/>
      <c r="L913" s="10" t="str">
        <f>IF(A913="","",IF(OR(COUNTIF(Companies[会社名],A913)&lt;&gt;1,NOT(ISNUMBER(C913)),NOT(ISNUMBER(D913)),D913&lt;C913,F913="",I913="",J913=""),"要確認：会社・期間・所在・根拠",IF(AND(B913&lt;&gt;"",COUNTIF(Tugs[曳船名],B913)&lt;&gt;1),"要確認：曳船未登録・重複",IF(J913="未確認","要確認：未確認を含む","確認済"))))</f>
        <v/>
      </c>
    </row>
    <row r="914" spans="1:12" ht="24.95" customHeight="1" x14ac:dyDescent="0.2">
      <c r="A914" s="7"/>
      <c r="B914" s="7"/>
      <c r="C914" s="20"/>
      <c r="D914" s="20"/>
      <c r="E914" s="7"/>
      <c r="F914" s="7"/>
      <c r="G914" s="7"/>
      <c r="H914" s="7"/>
      <c r="I914" s="7"/>
      <c r="J914" s="7"/>
      <c r="K914" s="7"/>
      <c r="L914" s="10" t="str">
        <f>IF(A914="","",IF(OR(COUNTIF(Companies[会社名],A914)&lt;&gt;1,NOT(ISNUMBER(C914)),NOT(ISNUMBER(D914)),D914&lt;C914,F914="",I914="",J914=""),"要確認：会社・期間・所在・根拠",IF(AND(B914&lt;&gt;"",COUNTIF(Tugs[曳船名],B914)&lt;&gt;1),"要確認：曳船未登録・重複",IF(J914="未確認","要確認：未確認を含む","確認済"))))</f>
        <v/>
      </c>
    </row>
    <row r="915" spans="1:12" ht="24.95" customHeight="1" x14ac:dyDescent="0.2">
      <c r="A915" s="7"/>
      <c r="B915" s="7"/>
      <c r="C915" s="20"/>
      <c r="D915" s="20"/>
      <c r="E915" s="7"/>
      <c r="F915" s="7"/>
      <c r="G915" s="7"/>
      <c r="H915" s="7"/>
      <c r="I915" s="7"/>
      <c r="J915" s="7"/>
      <c r="K915" s="7"/>
      <c r="L915" s="10" t="str">
        <f>IF(A915="","",IF(OR(COUNTIF(Companies[会社名],A915)&lt;&gt;1,NOT(ISNUMBER(C915)),NOT(ISNUMBER(D915)),D915&lt;C915,F915="",I915="",J915=""),"要確認：会社・期間・所在・根拠",IF(AND(B915&lt;&gt;"",COUNTIF(Tugs[曳船名],B915)&lt;&gt;1),"要確認：曳船未登録・重複",IF(J915="未確認","要確認：未確認を含む","確認済"))))</f>
        <v/>
      </c>
    </row>
    <row r="916" spans="1:12" ht="24.95" customHeight="1" x14ac:dyDescent="0.2">
      <c r="A916" s="7"/>
      <c r="B916" s="7"/>
      <c r="C916" s="20"/>
      <c r="D916" s="20"/>
      <c r="E916" s="7"/>
      <c r="F916" s="7"/>
      <c r="G916" s="7"/>
      <c r="H916" s="7"/>
      <c r="I916" s="7"/>
      <c r="J916" s="7"/>
      <c r="K916" s="7"/>
      <c r="L916" s="10" t="str">
        <f>IF(A916="","",IF(OR(COUNTIF(Companies[会社名],A916)&lt;&gt;1,NOT(ISNUMBER(C916)),NOT(ISNUMBER(D916)),D916&lt;C916,F916="",I916="",J916=""),"要確認：会社・期間・所在・根拠",IF(AND(B916&lt;&gt;"",COUNTIF(Tugs[曳船名],B916)&lt;&gt;1),"要確認：曳船未登録・重複",IF(J916="未確認","要確認：未確認を含む","確認済"))))</f>
        <v/>
      </c>
    </row>
    <row r="917" spans="1:12" ht="24.95" customHeight="1" x14ac:dyDescent="0.2">
      <c r="A917" s="7"/>
      <c r="B917" s="7"/>
      <c r="C917" s="20"/>
      <c r="D917" s="20"/>
      <c r="E917" s="7"/>
      <c r="F917" s="7"/>
      <c r="G917" s="7"/>
      <c r="H917" s="7"/>
      <c r="I917" s="7"/>
      <c r="J917" s="7"/>
      <c r="K917" s="7"/>
      <c r="L917" s="10" t="str">
        <f>IF(A917="","",IF(OR(COUNTIF(Companies[会社名],A917)&lt;&gt;1,NOT(ISNUMBER(C917)),NOT(ISNUMBER(D917)),D917&lt;C917,F917="",I917="",J917=""),"要確認：会社・期間・所在・根拠",IF(AND(B917&lt;&gt;"",COUNTIF(Tugs[曳船名],B917)&lt;&gt;1),"要確認：曳船未登録・重複",IF(J917="未確認","要確認：未確認を含む","確認済"))))</f>
        <v/>
      </c>
    </row>
    <row r="918" spans="1:12" ht="24.95" customHeight="1" x14ac:dyDescent="0.2">
      <c r="A918" s="7"/>
      <c r="B918" s="7"/>
      <c r="C918" s="20"/>
      <c r="D918" s="20"/>
      <c r="E918" s="7"/>
      <c r="F918" s="7"/>
      <c r="G918" s="7"/>
      <c r="H918" s="7"/>
      <c r="I918" s="7"/>
      <c r="J918" s="7"/>
      <c r="K918" s="7"/>
      <c r="L918" s="10" t="str">
        <f>IF(A918="","",IF(OR(COUNTIF(Companies[会社名],A918)&lt;&gt;1,NOT(ISNUMBER(C918)),NOT(ISNUMBER(D918)),D918&lt;C918,F918="",I918="",J918=""),"要確認：会社・期間・所在・根拠",IF(AND(B918&lt;&gt;"",COUNTIF(Tugs[曳船名],B918)&lt;&gt;1),"要確認：曳船未登録・重複",IF(J918="未確認","要確認：未確認を含む","確認済"))))</f>
        <v/>
      </c>
    </row>
    <row r="919" spans="1:12" ht="24.95" customHeight="1" x14ac:dyDescent="0.2">
      <c r="A919" s="7"/>
      <c r="B919" s="7"/>
      <c r="C919" s="20"/>
      <c r="D919" s="20"/>
      <c r="E919" s="7"/>
      <c r="F919" s="7"/>
      <c r="G919" s="7"/>
      <c r="H919" s="7"/>
      <c r="I919" s="7"/>
      <c r="J919" s="7"/>
      <c r="K919" s="7"/>
      <c r="L919" s="10" t="str">
        <f>IF(A919="","",IF(OR(COUNTIF(Companies[会社名],A919)&lt;&gt;1,NOT(ISNUMBER(C919)),NOT(ISNUMBER(D919)),D919&lt;C919,F919="",I919="",J919=""),"要確認：会社・期間・所在・根拠",IF(AND(B919&lt;&gt;"",COUNTIF(Tugs[曳船名],B919)&lt;&gt;1),"要確認：曳船未登録・重複",IF(J919="未確認","要確認：未確認を含む","確認済"))))</f>
        <v/>
      </c>
    </row>
    <row r="920" spans="1:12" ht="24.95" customHeight="1" x14ac:dyDescent="0.2">
      <c r="A920" s="7"/>
      <c r="B920" s="7"/>
      <c r="C920" s="20"/>
      <c r="D920" s="20"/>
      <c r="E920" s="7"/>
      <c r="F920" s="7"/>
      <c r="G920" s="7"/>
      <c r="H920" s="7"/>
      <c r="I920" s="7"/>
      <c r="J920" s="7"/>
      <c r="K920" s="7"/>
      <c r="L920" s="10" t="str">
        <f>IF(A920="","",IF(OR(COUNTIF(Companies[会社名],A920)&lt;&gt;1,NOT(ISNUMBER(C920)),NOT(ISNUMBER(D920)),D920&lt;C920,F920="",I920="",J920=""),"要確認：会社・期間・所在・根拠",IF(AND(B920&lt;&gt;"",COUNTIF(Tugs[曳船名],B920)&lt;&gt;1),"要確認：曳船未登録・重複",IF(J920="未確認","要確認：未確認を含む","確認済"))))</f>
        <v/>
      </c>
    </row>
    <row r="921" spans="1:12" ht="24.95" customHeight="1" x14ac:dyDescent="0.2">
      <c r="A921" s="7"/>
      <c r="B921" s="7"/>
      <c r="C921" s="20"/>
      <c r="D921" s="20"/>
      <c r="E921" s="7"/>
      <c r="F921" s="7"/>
      <c r="G921" s="7"/>
      <c r="H921" s="7"/>
      <c r="I921" s="7"/>
      <c r="J921" s="7"/>
      <c r="K921" s="7"/>
      <c r="L921" s="10" t="str">
        <f>IF(A921="","",IF(OR(COUNTIF(Companies[会社名],A921)&lt;&gt;1,NOT(ISNUMBER(C921)),NOT(ISNUMBER(D921)),D921&lt;C921,F921="",I921="",J921=""),"要確認：会社・期間・所在・根拠",IF(AND(B921&lt;&gt;"",COUNTIF(Tugs[曳船名],B921)&lt;&gt;1),"要確認：曳船未登録・重複",IF(J921="未確認","要確認：未確認を含む","確認済"))))</f>
        <v/>
      </c>
    </row>
    <row r="922" spans="1:12" ht="24.95" customHeight="1" x14ac:dyDescent="0.2">
      <c r="A922" s="7"/>
      <c r="B922" s="7"/>
      <c r="C922" s="20"/>
      <c r="D922" s="20"/>
      <c r="E922" s="7"/>
      <c r="F922" s="7"/>
      <c r="G922" s="7"/>
      <c r="H922" s="7"/>
      <c r="I922" s="7"/>
      <c r="J922" s="7"/>
      <c r="K922" s="7"/>
      <c r="L922" s="10" t="str">
        <f>IF(A922="","",IF(OR(COUNTIF(Companies[会社名],A922)&lt;&gt;1,NOT(ISNUMBER(C922)),NOT(ISNUMBER(D922)),D922&lt;C922,F922="",I922="",J922=""),"要確認：会社・期間・所在・根拠",IF(AND(B922&lt;&gt;"",COUNTIF(Tugs[曳船名],B922)&lt;&gt;1),"要確認：曳船未登録・重複",IF(J922="未確認","要確認：未確認を含む","確認済"))))</f>
        <v/>
      </c>
    </row>
    <row r="923" spans="1:12" ht="24.95" customHeight="1" x14ac:dyDescent="0.2">
      <c r="A923" s="7"/>
      <c r="B923" s="7"/>
      <c r="C923" s="20"/>
      <c r="D923" s="20"/>
      <c r="E923" s="7"/>
      <c r="F923" s="7"/>
      <c r="G923" s="7"/>
      <c r="H923" s="7"/>
      <c r="I923" s="7"/>
      <c r="J923" s="7"/>
      <c r="K923" s="7"/>
      <c r="L923" s="10" t="str">
        <f>IF(A923="","",IF(OR(COUNTIF(Companies[会社名],A923)&lt;&gt;1,NOT(ISNUMBER(C923)),NOT(ISNUMBER(D923)),D923&lt;C923,F923="",I923="",J923=""),"要確認：会社・期間・所在・根拠",IF(AND(B923&lt;&gt;"",COUNTIF(Tugs[曳船名],B923)&lt;&gt;1),"要確認：曳船未登録・重複",IF(J923="未確認","要確認：未確認を含む","確認済"))))</f>
        <v/>
      </c>
    </row>
    <row r="924" spans="1:12" ht="24.95" customHeight="1" x14ac:dyDescent="0.2">
      <c r="A924" s="7"/>
      <c r="B924" s="7"/>
      <c r="C924" s="20"/>
      <c r="D924" s="20"/>
      <c r="E924" s="7"/>
      <c r="F924" s="7"/>
      <c r="G924" s="7"/>
      <c r="H924" s="7"/>
      <c r="I924" s="7"/>
      <c r="J924" s="7"/>
      <c r="K924" s="7"/>
      <c r="L924" s="10" t="str">
        <f>IF(A924="","",IF(OR(COUNTIF(Companies[会社名],A924)&lt;&gt;1,NOT(ISNUMBER(C924)),NOT(ISNUMBER(D924)),D924&lt;C924,F924="",I924="",J924=""),"要確認：会社・期間・所在・根拠",IF(AND(B924&lt;&gt;"",COUNTIF(Tugs[曳船名],B924)&lt;&gt;1),"要確認：曳船未登録・重複",IF(J924="未確認","要確認：未確認を含む","確認済"))))</f>
        <v/>
      </c>
    </row>
    <row r="925" spans="1:12" ht="24.95" customHeight="1" x14ac:dyDescent="0.2">
      <c r="A925" s="7"/>
      <c r="B925" s="7"/>
      <c r="C925" s="20"/>
      <c r="D925" s="20"/>
      <c r="E925" s="7"/>
      <c r="F925" s="7"/>
      <c r="G925" s="7"/>
      <c r="H925" s="7"/>
      <c r="I925" s="7"/>
      <c r="J925" s="7"/>
      <c r="K925" s="7"/>
      <c r="L925" s="10" t="str">
        <f>IF(A925="","",IF(OR(COUNTIF(Companies[会社名],A925)&lt;&gt;1,NOT(ISNUMBER(C925)),NOT(ISNUMBER(D925)),D925&lt;C925,F925="",I925="",J925=""),"要確認：会社・期間・所在・根拠",IF(AND(B925&lt;&gt;"",COUNTIF(Tugs[曳船名],B925)&lt;&gt;1),"要確認：曳船未登録・重複",IF(J925="未確認","要確認：未確認を含む","確認済"))))</f>
        <v/>
      </c>
    </row>
    <row r="926" spans="1:12" ht="24.95" customHeight="1" x14ac:dyDescent="0.2">
      <c r="A926" s="7"/>
      <c r="B926" s="7"/>
      <c r="C926" s="20"/>
      <c r="D926" s="20"/>
      <c r="E926" s="7"/>
      <c r="F926" s="7"/>
      <c r="G926" s="7"/>
      <c r="H926" s="7"/>
      <c r="I926" s="7"/>
      <c r="J926" s="7"/>
      <c r="K926" s="7"/>
      <c r="L926" s="10" t="str">
        <f>IF(A926="","",IF(OR(COUNTIF(Companies[会社名],A926)&lt;&gt;1,NOT(ISNUMBER(C926)),NOT(ISNUMBER(D926)),D926&lt;C926,F926="",I926="",J926=""),"要確認：会社・期間・所在・根拠",IF(AND(B926&lt;&gt;"",COUNTIF(Tugs[曳船名],B926)&lt;&gt;1),"要確認：曳船未登録・重複",IF(J926="未確認","要確認：未確認を含む","確認済"))))</f>
        <v/>
      </c>
    </row>
    <row r="927" spans="1:12" ht="24.95" customHeight="1" x14ac:dyDescent="0.2">
      <c r="A927" s="7"/>
      <c r="B927" s="7"/>
      <c r="C927" s="20"/>
      <c r="D927" s="20"/>
      <c r="E927" s="7"/>
      <c r="F927" s="7"/>
      <c r="G927" s="7"/>
      <c r="H927" s="7"/>
      <c r="I927" s="7"/>
      <c r="J927" s="7"/>
      <c r="K927" s="7"/>
      <c r="L927" s="10" t="str">
        <f>IF(A927="","",IF(OR(COUNTIF(Companies[会社名],A927)&lt;&gt;1,NOT(ISNUMBER(C927)),NOT(ISNUMBER(D927)),D927&lt;C927,F927="",I927="",J927=""),"要確認：会社・期間・所在・根拠",IF(AND(B927&lt;&gt;"",COUNTIF(Tugs[曳船名],B927)&lt;&gt;1),"要確認：曳船未登録・重複",IF(J927="未確認","要確認：未確認を含む","確認済"))))</f>
        <v/>
      </c>
    </row>
    <row r="928" spans="1:12" ht="24.95" customHeight="1" x14ac:dyDescent="0.2">
      <c r="A928" s="7"/>
      <c r="B928" s="7"/>
      <c r="C928" s="20"/>
      <c r="D928" s="20"/>
      <c r="E928" s="7"/>
      <c r="F928" s="7"/>
      <c r="G928" s="7"/>
      <c r="H928" s="7"/>
      <c r="I928" s="7"/>
      <c r="J928" s="7"/>
      <c r="K928" s="7"/>
      <c r="L928" s="10" t="str">
        <f>IF(A928="","",IF(OR(COUNTIF(Companies[会社名],A928)&lt;&gt;1,NOT(ISNUMBER(C928)),NOT(ISNUMBER(D928)),D928&lt;C928,F928="",I928="",J928=""),"要確認：会社・期間・所在・根拠",IF(AND(B928&lt;&gt;"",COUNTIF(Tugs[曳船名],B928)&lt;&gt;1),"要確認：曳船未登録・重複",IF(J928="未確認","要確認：未確認を含む","確認済"))))</f>
        <v/>
      </c>
    </row>
    <row r="929" spans="1:12" ht="24.95" customHeight="1" x14ac:dyDescent="0.2">
      <c r="A929" s="7"/>
      <c r="B929" s="7"/>
      <c r="C929" s="20"/>
      <c r="D929" s="20"/>
      <c r="E929" s="7"/>
      <c r="F929" s="7"/>
      <c r="G929" s="7"/>
      <c r="H929" s="7"/>
      <c r="I929" s="7"/>
      <c r="J929" s="7"/>
      <c r="K929" s="7"/>
      <c r="L929" s="10" t="str">
        <f>IF(A929="","",IF(OR(COUNTIF(Companies[会社名],A929)&lt;&gt;1,NOT(ISNUMBER(C929)),NOT(ISNUMBER(D929)),D929&lt;C929,F929="",I929="",J929=""),"要確認：会社・期間・所在・根拠",IF(AND(B929&lt;&gt;"",COUNTIF(Tugs[曳船名],B929)&lt;&gt;1),"要確認：曳船未登録・重複",IF(J929="未確認","要確認：未確認を含む","確認済"))))</f>
        <v/>
      </c>
    </row>
    <row r="930" spans="1:12" ht="24.95" customHeight="1" x14ac:dyDescent="0.2">
      <c r="A930" s="7"/>
      <c r="B930" s="7"/>
      <c r="C930" s="20"/>
      <c r="D930" s="20"/>
      <c r="E930" s="7"/>
      <c r="F930" s="7"/>
      <c r="G930" s="7"/>
      <c r="H930" s="7"/>
      <c r="I930" s="7"/>
      <c r="J930" s="7"/>
      <c r="K930" s="7"/>
      <c r="L930" s="10" t="str">
        <f>IF(A930="","",IF(OR(COUNTIF(Companies[会社名],A930)&lt;&gt;1,NOT(ISNUMBER(C930)),NOT(ISNUMBER(D930)),D930&lt;C930,F930="",I930="",J930=""),"要確認：会社・期間・所在・根拠",IF(AND(B930&lt;&gt;"",COUNTIF(Tugs[曳船名],B930)&lt;&gt;1),"要確認：曳船未登録・重複",IF(J930="未確認","要確認：未確認を含む","確認済"))))</f>
        <v/>
      </c>
    </row>
    <row r="931" spans="1:12" ht="24.95" customHeight="1" x14ac:dyDescent="0.2">
      <c r="A931" s="7"/>
      <c r="B931" s="7"/>
      <c r="C931" s="20"/>
      <c r="D931" s="20"/>
      <c r="E931" s="7"/>
      <c r="F931" s="7"/>
      <c r="G931" s="7"/>
      <c r="H931" s="7"/>
      <c r="I931" s="7"/>
      <c r="J931" s="7"/>
      <c r="K931" s="7"/>
      <c r="L931" s="10" t="str">
        <f>IF(A931="","",IF(OR(COUNTIF(Companies[会社名],A931)&lt;&gt;1,NOT(ISNUMBER(C931)),NOT(ISNUMBER(D931)),D931&lt;C931,F931="",I931="",J931=""),"要確認：会社・期間・所在・根拠",IF(AND(B931&lt;&gt;"",COUNTIF(Tugs[曳船名],B931)&lt;&gt;1),"要確認：曳船未登録・重複",IF(J931="未確認","要確認：未確認を含む","確認済"))))</f>
        <v/>
      </c>
    </row>
    <row r="932" spans="1:12" ht="24.95" customHeight="1" x14ac:dyDescent="0.2">
      <c r="A932" s="7"/>
      <c r="B932" s="7"/>
      <c r="C932" s="20"/>
      <c r="D932" s="20"/>
      <c r="E932" s="7"/>
      <c r="F932" s="7"/>
      <c r="G932" s="7"/>
      <c r="H932" s="7"/>
      <c r="I932" s="7"/>
      <c r="J932" s="7"/>
      <c r="K932" s="7"/>
      <c r="L932" s="10" t="str">
        <f>IF(A932="","",IF(OR(COUNTIF(Companies[会社名],A932)&lt;&gt;1,NOT(ISNUMBER(C932)),NOT(ISNUMBER(D932)),D932&lt;C932,F932="",I932="",J932=""),"要確認：会社・期間・所在・根拠",IF(AND(B932&lt;&gt;"",COUNTIF(Tugs[曳船名],B932)&lt;&gt;1),"要確認：曳船未登録・重複",IF(J932="未確認","要確認：未確認を含む","確認済"))))</f>
        <v/>
      </c>
    </row>
    <row r="933" spans="1:12" ht="24.95" customHeight="1" x14ac:dyDescent="0.2">
      <c r="A933" s="7"/>
      <c r="B933" s="7"/>
      <c r="C933" s="20"/>
      <c r="D933" s="20"/>
      <c r="E933" s="7"/>
      <c r="F933" s="7"/>
      <c r="G933" s="7"/>
      <c r="H933" s="7"/>
      <c r="I933" s="7"/>
      <c r="J933" s="7"/>
      <c r="K933" s="7"/>
      <c r="L933" s="10" t="str">
        <f>IF(A933="","",IF(OR(COUNTIF(Companies[会社名],A933)&lt;&gt;1,NOT(ISNUMBER(C933)),NOT(ISNUMBER(D933)),D933&lt;C933,F933="",I933="",J933=""),"要確認：会社・期間・所在・根拠",IF(AND(B933&lt;&gt;"",COUNTIF(Tugs[曳船名],B933)&lt;&gt;1),"要確認：曳船未登録・重複",IF(J933="未確認","要確認：未確認を含む","確認済"))))</f>
        <v/>
      </c>
    </row>
    <row r="934" spans="1:12" ht="24.95" customHeight="1" x14ac:dyDescent="0.2">
      <c r="A934" s="7"/>
      <c r="B934" s="7"/>
      <c r="C934" s="20"/>
      <c r="D934" s="20"/>
      <c r="E934" s="7"/>
      <c r="F934" s="7"/>
      <c r="G934" s="7"/>
      <c r="H934" s="7"/>
      <c r="I934" s="7"/>
      <c r="J934" s="7"/>
      <c r="K934" s="7"/>
      <c r="L934" s="10" t="str">
        <f>IF(A934="","",IF(OR(COUNTIF(Companies[会社名],A934)&lt;&gt;1,NOT(ISNUMBER(C934)),NOT(ISNUMBER(D934)),D934&lt;C934,F934="",I934="",J934=""),"要確認：会社・期間・所在・根拠",IF(AND(B934&lt;&gt;"",COUNTIF(Tugs[曳船名],B934)&lt;&gt;1),"要確認：曳船未登録・重複",IF(J934="未確認","要確認：未確認を含む","確認済"))))</f>
        <v/>
      </c>
    </row>
    <row r="935" spans="1:12" ht="24.95" customHeight="1" x14ac:dyDescent="0.2">
      <c r="A935" s="7"/>
      <c r="B935" s="7"/>
      <c r="C935" s="20"/>
      <c r="D935" s="20"/>
      <c r="E935" s="7"/>
      <c r="F935" s="7"/>
      <c r="G935" s="7"/>
      <c r="H935" s="7"/>
      <c r="I935" s="7"/>
      <c r="J935" s="7"/>
      <c r="K935" s="7"/>
      <c r="L935" s="10" t="str">
        <f>IF(A935="","",IF(OR(COUNTIF(Companies[会社名],A935)&lt;&gt;1,NOT(ISNUMBER(C935)),NOT(ISNUMBER(D935)),D935&lt;C935,F935="",I935="",J935=""),"要確認：会社・期間・所在・根拠",IF(AND(B935&lt;&gt;"",COUNTIF(Tugs[曳船名],B935)&lt;&gt;1),"要確認：曳船未登録・重複",IF(J935="未確認","要確認：未確認を含む","確認済"))))</f>
        <v/>
      </c>
    </row>
    <row r="936" spans="1:12" ht="24.95" customHeight="1" x14ac:dyDescent="0.2">
      <c r="A936" s="7"/>
      <c r="B936" s="7"/>
      <c r="C936" s="20"/>
      <c r="D936" s="20"/>
      <c r="E936" s="7"/>
      <c r="F936" s="7"/>
      <c r="G936" s="7"/>
      <c r="H936" s="7"/>
      <c r="I936" s="7"/>
      <c r="J936" s="7"/>
      <c r="K936" s="7"/>
      <c r="L936" s="10" t="str">
        <f>IF(A936="","",IF(OR(COUNTIF(Companies[会社名],A936)&lt;&gt;1,NOT(ISNUMBER(C936)),NOT(ISNUMBER(D936)),D936&lt;C936,F936="",I936="",J936=""),"要確認：会社・期間・所在・根拠",IF(AND(B936&lt;&gt;"",COUNTIF(Tugs[曳船名],B936)&lt;&gt;1),"要確認：曳船未登録・重複",IF(J936="未確認","要確認：未確認を含む","確認済"))))</f>
        <v/>
      </c>
    </row>
    <row r="937" spans="1:12" ht="24.95" customHeight="1" x14ac:dyDescent="0.2">
      <c r="A937" s="7"/>
      <c r="B937" s="7"/>
      <c r="C937" s="20"/>
      <c r="D937" s="20"/>
      <c r="E937" s="7"/>
      <c r="F937" s="7"/>
      <c r="G937" s="7"/>
      <c r="H937" s="7"/>
      <c r="I937" s="7"/>
      <c r="J937" s="7"/>
      <c r="K937" s="7"/>
      <c r="L937" s="10" t="str">
        <f>IF(A937="","",IF(OR(COUNTIF(Companies[会社名],A937)&lt;&gt;1,NOT(ISNUMBER(C937)),NOT(ISNUMBER(D937)),D937&lt;C937,F937="",I937="",J937=""),"要確認：会社・期間・所在・根拠",IF(AND(B937&lt;&gt;"",COUNTIF(Tugs[曳船名],B937)&lt;&gt;1),"要確認：曳船未登録・重複",IF(J937="未確認","要確認：未確認を含む","確認済"))))</f>
        <v/>
      </c>
    </row>
    <row r="938" spans="1:12" ht="24.95" customHeight="1" x14ac:dyDescent="0.2">
      <c r="A938" s="7"/>
      <c r="B938" s="7"/>
      <c r="C938" s="20"/>
      <c r="D938" s="20"/>
      <c r="E938" s="7"/>
      <c r="F938" s="7"/>
      <c r="G938" s="7"/>
      <c r="H938" s="7"/>
      <c r="I938" s="7"/>
      <c r="J938" s="7"/>
      <c r="K938" s="7"/>
      <c r="L938" s="10" t="str">
        <f>IF(A938="","",IF(OR(COUNTIF(Companies[会社名],A938)&lt;&gt;1,NOT(ISNUMBER(C938)),NOT(ISNUMBER(D938)),D938&lt;C938,F938="",I938="",J938=""),"要確認：会社・期間・所在・根拠",IF(AND(B938&lt;&gt;"",COUNTIF(Tugs[曳船名],B938)&lt;&gt;1),"要確認：曳船未登録・重複",IF(J938="未確認","要確認：未確認を含む","確認済"))))</f>
        <v/>
      </c>
    </row>
    <row r="939" spans="1:12" ht="24.95" customHeight="1" x14ac:dyDescent="0.2">
      <c r="A939" s="7"/>
      <c r="B939" s="7"/>
      <c r="C939" s="20"/>
      <c r="D939" s="20"/>
      <c r="E939" s="7"/>
      <c r="F939" s="7"/>
      <c r="G939" s="7"/>
      <c r="H939" s="7"/>
      <c r="I939" s="7"/>
      <c r="J939" s="7"/>
      <c r="K939" s="7"/>
      <c r="L939" s="10" t="str">
        <f>IF(A939="","",IF(OR(COUNTIF(Companies[会社名],A939)&lt;&gt;1,NOT(ISNUMBER(C939)),NOT(ISNUMBER(D939)),D939&lt;C939,F939="",I939="",J939=""),"要確認：会社・期間・所在・根拠",IF(AND(B939&lt;&gt;"",COUNTIF(Tugs[曳船名],B939)&lt;&gt;1),"要確認：曳船未登録・重複",IF(J939="未確認","要確認：未確認を含む","確認済"))))</f>
        <v/>
      </c>
    </row>
    <row r="940" spans="1:12" ht="24.95" customHeight="1" x14ac:dyDescent="0.2">
      <c r="A940" s="7"/>
      <c r="B940" s="7"/>
      <c r="C940" s="20"/>
      <c r="D940" s="20"/>
      <c r="E940" s="7"/>
      <c r="F940" s="7"/>
      <c r="G940" s="7"/>
      <c r="H940" s="7"/>
      <c r="I940" s="7"/>
      <c r="J940" s="7"/>
      <c r="K940" s="7"/>
      <c r="L940" s="10" t="str">
        <f>IF(A940="","",IF(OR(COUNTIF(Companies[会社名],A940)&lt;&gt;1,NOT(ISNUMBER(C940)),NOT(ISNUMBER(D940)),D940&lt;C940,F940="",I940="",J940=""),"要確認：会社・期間・所在・根拠",IF(AND(B940&lt;&gt;"",COUNTIF(Tugs[曳船名],B940)&lt;&gt;1),"要確認：曳船未登録・重複",IF(J940="未確認","要確認：未確認を含む","確認済"))))</f>
        <v/>
      </c>
    </row>
    <row r="941" spans="1:12" ht="24.95" customHeight="1" x14ac:dyDescent="0.2">
      <c r="A941" s="7"/>
      <c r="B941" s="7"/>
      <c r="C941" s="20"/>
      <c r="D941" s="20"/>
      <c r="E941" s="7"/>
      <c r="F941" s="7"/>
      <c r="G941" s="7"/>
      <c r="H941" s="7"/>
      <c r="I941" s="7"/>
      <c r="J941" s="7"/>
      <c r="K941" s="7"/>
      <c r="L941" s="10" t="str">
        <f>IF(A941="","",IF(OR(COUNTIF(Companies[会社名],A941)&lt;&gt;1,NOT(ISNUMBER(C941)),NOT(ISNUMBER(D941)),D941&lt;C941,F941="",I941="",J941=""),"要確認：会社・期間・所在・根拠",IF(AND(B941&lt;&gt;"",COUNTIF(Tugs[曳船名],B941)&lt;&gt;1),"要確認：曳船未登録・重複",IF(J941="未確認","要確認：未確認を含む","確認済"))))</f>
        <v/>
      </c>
    </row>
    <row r="942" spans="1:12" ht="24.95" customHeight="1" x14ac:dyDescent="0.2">
      <c r="A942" s="7"/>
      <c r="B942" s="7"/>
      <c r="C942" s="20"/>
      <c r="D942" s="20"/>
      <c r="E942" s="7"/>
      <c r="F942" s="7"/>
      <c r="G942" s="7"/>
      <c r="H942" s="7"/>
      <c r="I942" s="7"/>
      <c r="J942" s="7"/>
      <c r="K942" s="7"/>
      <c r="L942" s="10" t="str">
        <f>IF(A942="","",IF(OR(COUNTIF(Companies[会社名],A942)&lt;&gt;1,NOT(ISNUMBER(C942)),NOT(ISNUMBER(D942)),D942&lt;C942,F942="",I942="",J942=""),"要確認：会社・期間・所在・根拠",IF(AND(B942&lt;&gt;"",COUNTIF(Tugs[曳船名],B942)&lt;&gt;1),"要確認：曳船未登録・重複",IF(J942="未確認","要確認：未確認を含む","確認済"))))</f>
        <v/>
      </c>
    </row>
    <row r="943" spans="1:12" ht="24.95" customHeight="1" x14ac:dyDescent="0.2">
      <c r="A943" s="7"/>
      <c r="B943" s="7"/>
      <c r="C943" s="20"/>
      <c r="D943" s="20"/>
      <c r="E943" s="7"/>
      <c r="F943" s="7"/>
      <c r="G943" s="7"/>
      <c r="H943" s="7"/>
      <c r="I943" s="7"/>
      <c r="J943" s="7"/>
      <c r="K943" s="7"/>
      <c r="L943" s="10" t="str">
        <f>IF(A943="","",IF(OR(COUNTIF(Companies[会社名],A943)&lt;&gt;1,NOT(ISNUMBER(C943)),NOT(ISNUMBER(D943)),D943&lt;C943,F943="",I943="",J943=""),"要確認：会社・期間・所在・根拠",IF(AND(B943&lt;&gt;"",COUNTIF(Tugs[曳船名],B943)&lt;&gt;1),"要確認：曳船未登録・重複",IF(J943="未確認","要確認：未確認を含む","確認済"))))</f>
        <v/>
      </c>
    </row>
    <row r="944" spans="1:12" ht="24.95" customHeight="1" x14ac:dyDescent="0.2">
      <c r="A944" s="7"/>
      <c r="B944" s="7"/>
      <c r="C944" s="20"/>
      <c r="D944" s="20"/>
      <c r="E944" s="7"/>
      <c r="F944" s="7"/>
      <c r="G944" s="7"/>
      <c r="H944" s="7"/>
      <c r="I944" s="7"/>
      <c r="J944" s="7"/>
      <c r="K944" s="7"/>
      <c r="L944" s="10" t="str">
        <f>IF(A944="","",IF(OR(COUNTIF(Companies[会社名],A944)&lt;&gt;1,NOT(ISNUMBER(C944)),NOT(ISNUMBER(D944)),D944&lt;C944,F944="",I944="",J944=""),"要確認：会社・期間・所在・根拠",IF(AND(B944&lt;&gt;"",COUNTIF(Tugs[曳船名],B944)&lt;&gt;1),"要確認：曳船未登録・重複",IF(J944="未確認","要確認：未確認を含む","確認済"))))</f>
        <v/>
      </c>
    </row>
    <row r="945" spans="1:12" ht="24.95" customHeight="1" x14ac:dyDescent="0.2">
      <c r="A945" s="7"/>
      <c r="B945" s="7"/>
      <c r="C945" s="20"/>
      <c r="D945" s="20"/>
      <c r="E945" s="7"/>
      <c r="F945" s="7"/>
      <c r="G945" s="7"/>
      <c r="H945" s="7"/>
      <c r="I945" s="7"/>
      <c r="J945" s="7"/>
      <c r="K945" s="7"/>
      <c r="L945" s="10" t="str">
        <f>IF(A945="","",IF(OR(COUNTIF(Companies[会社名],A945)&lt;&gt;1,NOT(ISNUMBER(C945)),NOT(ISNUMBER(D945)),D945&lt;C945,F945="",I945="",J945=""),"要確認：会社・期間・所在・根拠",IF(AND(B945&lt;&gt;"",COUNTIF(Tugs[曳船名],B945)&lt;&gt;1),"要確認：曳船未登録・重複",IF(J945="未確認","要確認：未確認を含む","確認済"))))</f>
        <v/>
      </c>
    </row>
    <row r="946" spans="1:12" ht="24.95" customHeight="1" x14ac:dyDescent="0.2">
      <c r="A946" s="7"/>
      <c r="B946" s="7"/>
      <c r="C946" s="20"/>
      <c r="D946" s="20"/>
      <c r="E946" s="7"/>
      <c r="F946" s="7"/>
      <c r="G946" s="7"/>
      <c r="H946" s="7"/>
      <c r="I946" s="7"/>
      <c r="J946" s="7"/>
      <c r="K946" s="7"/>
      <c r="L946" s="10" t="str">
        <f>IF(A946="","",IF(OR(COUNTIF(Companies[会社名],A946)&lt;&gt;1,NOT(ISNUMBER(C946)),NOT(ISNUMBER(D946)),D946&lt;C946,F946="",I946="",J946=""),"要確認：会社・期間・所在・根拠",IF(AND(B946&lt;&gt;"",COUNTIF(Tugs[曳船名],B946)&lt;&gt;1),"要確認：曳船未登録・重複",IF(J946="未確認","要確認：未確認を含む","確認済"))))</f>
        <v/>
      </c>
    </row>
    <row r="947" spans="1:12" ht="24.95" customHeight="1" x14ac:dyDescent="0.2">
      <c r="A947" s="7"/>
      <c r="B947" s="7"/>
      <c r="C947" s="20"/>
      <c r="D947" s="20"/>
      <c r="E947" s="7"/>
      <c r="F947" s="7"/>
      <c r="G947" s="7"/>
      <c r="H947" s="7"/>
      <c r="I947" s="7"/>
      <c r="J947" s="7"/>
      <c r="K947" s="7"/>
      <c r="L947" s="10" t="str">
        <f>IF(A947="","",IF(OR(COUNTIF(Companies[会社名],A947)&lt;&gt;1,NOT(ISNUMBER(C947)),NOT(ISNUMBER(D947)),D947&lt;C947,F947="",I947="",J947=""),"要確認：会社・期間・所在・根拠",IF(AND(B947&lt;&gt;"",COUNTIF(Tugs[曳船名],B947)&lt;&gt;1),"要確認：曳船未登録・重複",IF(J947="未確認","要確認：未確認を含む","確認済"))))</f>
        <v/>
      </c>
    </row>
    <row r="948" spans="1:12" ht="24.95" customHeight="1" x14ac:dyDescent="0.2">
      <c r="A948" s="7"/>
      <c r="B948" s="7"/>
      <c r="C948" s="20"/>
      <c r="D948" s="20"/>
      <c r="E948" s="7"/>
      <c r="F948" s="7"/>
      <c r="G948" s="7"/>
      <c r="H948" s="7"/>
      <c r="I948" s="7"/>
      <c r="J948" s="7"/>
      <c r="K948" s="7"/>
      <c r="L948" s="10" t="str">
        <f>IF(A948="","",IF(OR(COUNTIF(Companies[会社名],A948)&lt;&gt;1,NOT(ISNUMBER(C948)),NOT(ISNUMBER(D948)),D948&lt;C948,F948="",I948="",J948=""),"要確認：会社・期間・所在・根拠",IF(AND(B948&lt;&gt;"",COUNTIF(Tugs[曳船名],B948)&lt;&gt;1),"要確認：曳船未登録・重複",IF(J948="未確認","要確認：未確認を含む","確認済"))))</f>
        <v/>
      </c>
    </row>
    <row r="949" spans="1:12" ht="24.95" customHeight="1" x14ac:dyDescent="0.2">
      <c r="A949" s="7"/>
      <c r="B949" s="7"/>
      <c r="C949" s="20"/>
      <c r="D949" s="20"/>
      <c r="E949" s="7"/>
      <c r="F949" s="7"/>
      <c r="G949" s="7"/>
      <c r="H949" s="7"/>
      <c r="I949" s="7"/>
      <c r="J949" s="7"/>
      <c r="K949" s="7"/>
      <c r="L949" s="10" t="str">
        <f>IF(A949="","",IF(OR(COUNTIF(Companies[会社名],A949)&lt;&gt;1,NOT(ISNUMBER(C949)),NOT(ISNUMBER(D949)),D949&lt;C949,F949="",I949="",J949=""),"要確認：会社・期間・所在・根拠",IF(AND(B949&lt;&gt;"",COUNTIF(Tugs[曳船名],B949)&lt;&gt;1),"要確認：曳船未登録・重複",IF(J949="未確認","要確認：未確認を含む","確認済"))))</f>
        <v/>
      </c>
    </row>
    <row r="950" spans="1:12" ht="24.95" customHeight="1" x14ac:dyDescent="0.2">
      <c r="A950" s="7"/>
      <c r="B950" s="7"/>
      <c r="C950" s="20"/>
      <c r="D950" s="20"/>
      <c r="E950" s="7"/>
      <c r="F950" s="7"/>
      <c r="G950" s="7"/>
      <c r="H950" s="7"/>
      <c r="I950" s="7"/>
      <c r="J950" s="7"/>
      <c r="K950" s="7"/>
      <c r="L950" s="10" t="str">
        <f>IF(A950="","",IF(OR(COUNTIF(Companies[会社名],A950)&lt;&gt;1,NOT(ISNUMBER(C950)),NOT(ISNUMBER(D950)),D950&lt;C950,F950="",I950="",J950=""),"要確認：会社・期間・所在・根拠",IF(AND(B950&lt;&gt;"",COUNTIF(Tugs[曳船名],B950)&lt;&gt;1),"要確認：曳船未登録・重複",IF(J950="未確認","要確認：未確認を含む","確認済"))))</f>
        <v/>
      </c>
    </row>
    <row r="951" spans="1:12" ht="24.95" customHeight="1" x14ac:dyDescent="0.2">
      <c r="A951" s="7"/>
      <c r="B951" s="7"/>
      <c r="C951" s="20"/>
      <c r="D951" s="20"/>
      <c r="E951" s="7"/>
      <c r="F951" s="7"/>
      <c r="G951" s="7"/>
      <c r="H951" s="7"/>
      <c r="I951" s="7"/>
      <c r="J951" s="7"/>
      <c r="K951" s="7"/>
      <c r="L951" s="10" t="str">
        <f>IF(A951="","",IF(OR(COUNTIF(Companies[会社名],A951)&lt;&gt;1,NOT(ISNUMBER(C951)),NOT(ISNUMBER(D951)),D951&lt;C951,F951="",I951="",J951=""),"要確認：会社・期間・所在・根拠",IF(AND(B951&lt;&gt;"",COUNTIF(Tugs[曳船名],B951)&lt;&gt;1),"要確認：曳船未登録・重複",IF(J951="未確認","要確認：未確認を含む","確認済"))))</f>
        <v/>
      </c>
    </row>
    <row r="952" spans="1:12" ht="24.95" customHeight="1" x14ac:dyDescent="0.2">
      <c r="A952" s="7"/>
      <c r="B952" s="7"/>
      <c r="C952" s="20"/>
      <c r="D952" s="20"/>
      <c r="E952" s="7"/>
      <c r="F952" s="7"/>
      <c r="G952" s="7"/>
      <c r="H952" s="7"/>
      <c r="I952" s="7"/>
      <c r="J952" s="7"/>
      <c r="K952" s="7"/>
      <c r="L952" s="10" t="str">
        <f>IF(A952="","",IF(OR(COUNTIF(Companies[会社名],A952)&lt;&gt;1,NOT(ISNUMBER(C952)),NOT(ISNUMBER(D952)),D952&lt;C952,F952="",I952="",J952=""),"要確認：会社・期間・所在・根拠",IF(AND(B952&lt;&gt;"",COUNTIF(Tugs[曳船名],B952)&lt;&gt;1),"要確認：曳船未登録・重複",IF(J952="未確認","要確認：未確認を含む","確認済"))))</f>
        <v/>
      </c>
    </row>
    <row r="953" spans="1:12" ht="24.95" customHeight="1" x14ac:dyDescent="0.2">
      <c r="A953" s="7"/>
      <c r="B953" s="7"/>
      <c r="C953" s="20"/>
      <c r="D953" s="20"/>
      <c r="E953" s="7"/>
      <c r="F953" s="7"/>
      <c r="G953" s="7"/>
      <c r="H953" s="7"/>
      <c r="I953" s="7"/>
      <c r="J953" s="7"/>
      <c r="K953" s="7"/>
      <c r="L953" s="10" t="str">
        <f>IF(A953="","",IF(OR(COUNTIF(Companies[会社名],A953)&lt;&gt;1,NOT(ISNUMBER(C953)),NOT(ISNUMBER(D953)),D953&lt;C953,F953="",I953="",J953=""),"要確認：会社・期間・所在・根拠",IF(AND(B953&lt;&gt;"",COUNTIF(Tugs[曳船名],B953)&lt;&gt;1),"要確認：曳船未登録・重複",IF(J953="未確認","要確認：未確認を含む","確認済"))))</f>
        <v/>
      </c>
    </row>
    <row r="954" spans="1:12" ht="24.95" customHeight="1" x14ac:dyDescent="0.2">
      <c r="A954" s="7"/>
      <c r="B954" s="7"/>
      <c r="C954" s="20"/>
      <c r="D954" s="20"/>
      <c r="E954" s="7"/>
      <c r="F954" s="7"/>
      <c r="G954" s="7"/>
      <c r="H954" s="7"/>
      <c r="I954" s="7"/>
      <c r="J954" s="7"/>
      <c r="K954" s="7"/>
      <c r="L954" s="10" t="str">
        <f>IF(A954="","",IF(OR(COUNTIF(Companies[会社名],A954)&lt;&gt;1,NOT(ISNUMBER(C954)),NOT(ISNUMBER(D954)),D954&lt;C954,F954="",I954="",J954=""),"要確認：会社・期間・所在・根拠",IF(AND(B954&lt;&gt;"",COUNTIF(Tugs[曳船名],B954)&lt;&gt;1),"要確認：曳船未登録・重複",IF(J954="未確認","要確認：未確認を含む","確認済"))))</f>
        <v/>
      </c>
    </row>
    <row r="955" spans="1:12" ht="24.95" customHeight="1" x14ac:dyDescent="0.2">
      <c r="A955" s="7"/>
      <c r="B955" s="7"/>
      <c r="C955" s="20"/>
      <c r="D955" s="20"/>
      <c r="E955" s="7"/>
      <c r="F955" s="7"/>
      <c r="G955" s="7"/>
      <c r="H955" s="7"/>
      <c r="I955" s="7"/>
      <c r="J955" s="7"/>
      <c r="K955" s="7"/>
      <c r="L955" s="10" t="str">
        <f>IF(A955="","",IF(OR(COUNTIF(Companies[会社名],A955)&lt;&gt;1,NOT(ISNUMBER(C955)),NOT(ISNUMBER(D955)),D955&lt;C955,F955="",I955="",J955=""),"要確認：会社・期間・所在・根拠",IF(AND(B955&lt;&gt;"",COUNTIF(Tugs[曳船名],B955)&lt;&gt;1),"要確認：曳船未登録・重複",IF(J955="未確認","要確認：未確認を含む","確認済"))))</f>
        <v/>
      </c>
    </row>
    <row r="956" spans="1:12" ht="24.95" customHeight="1" x14ac:dyDescent="0.2">
      <c r="A956" s="7"/>
      <c r="B956" s="7"/>
      <c r="C956" s="20"/>
      <c r="D956" s="20"/>
      <c r="E956" s="7"/>
      <c r="F956" s="7"/>
      <c r="G956" s="7"/>
      <c r="H956" s="7"/>
      <c r="I956" s="7"/>
      <c r="J956" s="7"/>
      <c r="K956" s="7"/>
      <c r="L956" s="10" t="str">
        <f>IF(A956="","",IF(OR(COUNTIF(Companies[会社名],A956)&lt;&gt;1,NOT(ISNUMBER(C956)),NOT(ISNUMBER(D956)),D956&lt;C956,F956="",I956="",J956=""),"要確認：会社・期間・所在・根拠",IF(AND(B956&lt;&gt;"",COUNTIF(Tugs[曳船名],B956)&lt;&gt;1),"要確認：曳船未登録・重複",IF(J956="未確認","要確認：未確認を含む","確認済"))))</f>
        <v/>
      </c>
    </row>
    <row r="957" spans="1:12" ht="24.95" customHeight="1" x14ac:dyDescent="0.2">
      <c r="A957" s="7"/>
      <c r="B957" s="7"/>
      <c r="C957" s="20"/>
      <c r="D957" s="20"/>
      <c r="E957" s="7"/>
      <c r="F957" s="7"/>
      <c r="G957" s="7"/>
      <c r="H957" s="7"/>
      <c r="I957" s="7"/>
      <c r="J957" s="7"/>
      <c r="K957" s="7"/>
      <c r="L957" s="10" t="str">
        <f>IF(A957="","",IF(OR(COUNTIF(Companies[会社名],A957)&lt;&gt;1,NOT(ISNUMBER(C957)),NOT(ISNUMBER(D957)),D957&lt;C957,F957="",I957="",J957=""),"要確認：会社・期間・所在・根拠",IF(AND(B957&lt;&gt;"",COUNTIF(Tugs[曳船名],B957)&lt;&gt;1),"要確認：曳船未登録・重複",IF(J957="未確認","要確認：未確認を含む","確認済"))))</f>
        <v/>
      </c>
    </row>
    <row r="958" spans="1:12" ht="24.95" customHeight="1" x14ac:dyDescent="0.2">
      <c r="A958" s="7"/>
      <c r="B958" s="7"/>
      <c r="C958" s="20"/>
      <c r="D958" s="20"/>
      <c r="E958" s="7"/>
      <c r="F958" s="7"/>
      <c r="G958" s="7"/>
      <c r="H958" s="7"/>
      <c r="I958" s="7"/>
      <c r="J958" s="7"/>
      <c r="K958" s="7"/>
      <c r="L958" s="10" t="str">
        <f>IF(A958="","",IF(OR(COUNTIF(Companies[会社名],A958)&lt;&gt;1,NOT(ISNUMBER(C958)),NOT(ISNUMBER(D958)),D958&lt;C958,F958="",I958="",J958=""),"要確認：会社・期間・所在・根拠",IF(AND(B958&lt;&gt;"",COUNTIF(Tugs[曳船名],B958)&lt;&gt;1),"要確認：曳船未登録・重複",IF(J958="未確認","要確認：未確認を含む","確認済"))))</f>
        <v/>
      </c>
    </row>
    <row r="959" spans="1:12" ht="24.95" customHeight="1" x14ac:dyDescent="0.2">
      <c r="A959" s="7"/>
      <c r="B959" s="7"/>
      <c r="C959" s="20"/>
      <c r="D959" s="20"/>
      <c r="E959" s="7"/>
      <c r="F959" s="7"/>
      <c r="G959" s="7"/>
      <c r="H959" s="7"/>
      <c r="I959" s="7"/>
      <c r="J959" s="7"/>
      <c r="K959" s="7"/>
      <c r="L959" s="10" t="str">
        <f>IF(A959="","",IF(OR(COUNTIF(Companies[会社名],A959)&lt;&gt;1,NOT(ISNUMBER(C959)),NOT(ISNUMBER(D959)),D959&lt;C959,F959="",I959="",J959=""),"要確認：会社・期間・所在・根拠",IF(AND(B959&lt;&gt;"",COUNTIF(Tugs[曳船名],B959)&lt;&gt;1),"要確認：曳船未登録・重複",IF(J959="未確認","要確認：未確認を含む","確認済"))))</f>
        <v/>
      </c>
    </row>
    <row r="960" spans="1:12" ht="24.95" customHeight="1" x14ac:dyDescent="0.2">
      <c r="A960" s="7"/>
      <c r="B960" s="7"/>
      <c r="C960" s="20"/>
      <c r="D960" s="20"/>
      <c r="E960" s="7"/>
      <c r="F960" s="7"/>
      <c r="G960" s="7"/>
      <c r="H960" s="7"/>
      <c r="I960" s="7"/>
      <c r="J960" s="7"/>
      <c r="K960" s="7"/>
      <c r="L960" s="10" t="str">
        <f>IF(A960="","",IF(OR(COUNTIF(Companies[会社名],A960)&lt;&gt;1,NOT(ISNUMBER(C960)),NOT(ISNUMBER(D960)),D960&lt;C960,F960="",I960="",J960=""),"要確認：会社・期間・所在・根拠",IF(AND(B960&lt;&gt;"",COUNTIF(Tugs[曳船名],B960)&lt;&gt;1),"要確認：曳船未登録・重複",IF(J960="未確認","要確認：未確認を含む","確認済"))))</f>
        <v/>
      </c>
    </row>
    <row r="961" spans="1:12" ht="24.95" customHeight="1" x14ac:dyDescent="0.2">
      <c r="A961" s="7"/>
      <c r="B961" s="7"/>
      <c r="C961" s="20"/>
      <c r="D961" s="20"/>
      <c r="E961" s="7"/>
      <c r="F961" s="7"/>
      <c r="G961" s="7"/>
      <c r="H961" s="7"/>
      <c r="I961" s="7"/>
      <c r="J961" s="7"/>
      <c r="K961" s="7"/>
      <c r="L961" s="10" t="str">
        <f>IF(A961="","",IF(OR(COUNTIF(Companies[会社名],A961)&lt;&gt;1,NOT(ISNUMBER(C961)),NOT(ISNUMBER(D961)),D961&lt;C961,F961="",I961="",J961=""),"要確認：会社・期間・所在・根拠",IF(AND(B961&lt;&gt;"",COUNTIF(Tugs[曳船名],B961)&lt;&gt;1),"要確認：曳船未登録・重複",IF(J961="未確認","要確認：未確認を含む","確認済"))))</f>
        <v/>
      </c>
    </row>
    <row r="962" spans="1:12" ht="24.95" customHeight="1" x14ac:dyDescent="0.2">
      <c r="A962" s="7"/>
      <c r="B962" s="7"/>
      <c r="C962" s="20"/>
      <c r="D962" s="20"/>
      <c r="E962" s="7"/>
      <c r="F962" s="7"/>
      <c r="G962" s="7"/>
      <c r="H962" s="7"/>
      <c r="I962" s="7"/>
      <c r="J962" s="7"/>
      <c r="K962" s="7"/>
      <c r="L962" s="10" t="str">
        <f>IF(A962="","",IF(OR(COUNTIF(Companies[会社名],A962)&lt;&gt;1,NOT(ISNUMBER(C962)),NOT(ISNUMBER(D962)),D962&lt;C962,F962="",I962="",J962=""),"要確認：会社・期間・所在・根拠",IF(AND(B962&lt;&gt;"",COUNTIF(Tugs[曳船名],B962)&lt;&gt;1),"要確認：曳船未登録・重複",IF(J962="未確認","要確認：未確認を含む","確認済"))))</f>
        <v/>
      </c>
    </row>
    <row r="963" spans="1:12" ht="24.95" customHeight="1" x14ac:dyDescent="0.2">
      <c r="A963" s="7"/>
      <c r="B963" s="7"/>
      <c r="C963" s="20"/>
      <c r="D963" s="20"/>
      <c r="E963" s="7"/>
      <c r="F963" s="7"/>
      <c r="G963" s="7"/>
      <c r="H963" s="7"/>
      <c r="I963" s="7"/>
      <c r="J963" s="7"/>
      <c r="K963" s="7"/>
      <c r="L963" s="10" t="str">
        <f>IF(A963="","",IF(OR(COUNTIF(Companies[会社名],A963)&lt;&gt;1,NOT(ISNUMBER(C963)),NOT(ISNUMBER(D963)),D963&lt;C963,F963="",I963="",J963=""),"要確認：会社・期間・所在・根拠",IF(AND(B963&lt;&gt;"",COUNTIF(Tugs[曳船名],B963)&lt;&gt;1),"要確認：曳船未登録・重複",IF(J963="未確認","要確認：未確認を含む","確認済"))))</f>
        <v/>
      </c>
    </row>
    <row r="964" spans="1:12" ht="24.95" customHeight="1" x14ac:dyDescent="0.2">
      <c r="A964" s="7"/>
      <c r="B964" s="7"/>
      <c r="C964" s="20"/>
      <c r="D964" s="20"/>
      <c r="E964" s="7"/>
      <c r="F964" s="7"/>
      <c r="G964" s="7"/>
      <c r="H964" s="7"/>
      <c r="I964" s="7"/>
      <c r="J964" s="7"/>
      <c r="K964" s="7"/>
      <c r="L964" s="10" t="str">
        <f>IF(A964="","",IF(OR(COUNTIF(Companies[会社名],A964)&lt;&gt;1,NOT(ISNUMBER(C964)),NOT(ISNUMBER(D964)),D964&lt;C964,F964="",I964="",J964=""),"要確認：会社・期間・所在・根拠",IF(AND(B964&lt;&gt;"",COUNTIF(Tugs[曳船名],B964)&lt;&gt;1),"要確認：曳船未登録・重複",IF(J964="未確認","要確認：未確認を含む","確認済"))))</f>
        <v/>
      </c>
    </row>
    <row r="965" spans="1:12" ht="24.95" customHeight="1" x14ac:dyDescent="0.2">
      <c r="A965" s="7"/>
      <c r="B965" s="7"/>
      <c r="C965" s="20"/>
      <c r="D965" s="20"/>
      <c r="E965" s="7"/>
      <c r="F965" s="7"/>
      <c r="G965" s="7"/>
      <c r="H965" s="7"/>
      <c r="I965" s="7"/>
      <c r="J965" s="7"/>
      <c r="K965" s="7"/>
      <c r="L965" s="10" t="str">
        <f>IF(A965="","",IF(OR(COUNTIF(Companies[会社名],A965)&lt;&gt;1,NOT(ISNUMBER(C965)),NOT(ISNUMBER(D965)),D965&lt;C965,F965="",I965="",J965=""),"要確認：会社・期間・所在・根拠",IF(AND(B965&lt;&gt;"",COUNTIF(Tugs[曳船名],B965)&lt;&gt;1),"要確認：曳船未登録・重複",IF(J965="未確認","要確認：未確認を含む","確認済"))))</f>
        <v/>
      </c>
    </row>
    <row r="966" spans="1:12" ht="24.95" customHeight="1" x14ac:dyDescent="0.2">
      <c r="A966" s="7"/>
      <c r="B966" s="7"/>
      <c r="C966" s="20"/>
      <c r="D966" s="20"/>
      <c r="E966" s="7"/>
      <c r="F966" s="7"/>
      <c r="G966" s="7"/>
      <c r="H966" s="7"/>
      <c r="I966" s="7"/>
      <c r="J966" s="7"/>
      <c r="K966" s="7"/>
      <c r="L966" s="10" t="str">
        <f>IF(A966="","",IF(OR(COUNTIF(Companies[会社名],A966)&lt;&gt;1,NOT(ISNUMBER(C966)),NOT(ISNUMBER(D966)),D966&lt;C966,F966="",I966="",J966=""),"要確認：会社・期間・所在・根拠",IF(AND(B966&lt;&gt;"",COUNTIF(Tugs[曳船名],B966)&lt;&gt;1),"要確認：曳船未登録・重複",IF(J966="未確認","要確認：未確認を含む","確認済"))))</f>
        <v/>
      </c>
    </row>
    <row r="967" spans="1:12" ht="24.95" customHeight="1" x14ac:dyDescent="0.2">
      <c r="A967" s="7"/>
      <c r="B967" s="7"/>
      <c r="C967" s="20"/>
      <c r="D967" s="20"/>
      <c r="E967" s="7"/>
      <c r="F967" s="7"/>
      <c r="G967" s="7"/>
      <c r="H967" s="7"/>
      <c r="I967" s="7"/>
      <c r="J967" s="7"/>
      <c r="K967" s="7"/>
      <c r="L967" s="10" t="str">
        <f>IF(A967="","",IF(OR(COUNTIF(Companies[会社名],A967)&lt;&gt;1,NOT(ISNUMBER(C967)),NOT(ISNUMBER(D967)),D967&lt;C967,F967="",I967="",J967=""),"要確認：会社・期間・所在・根拠",IF(AND(B967&lt;&gt;"",COUNTIF(Tugs[曳船名],B967)&lt;&gt;1),"要確認：曳船未登録・重複",IF(J967="未確認","要確認：未確認を含む","確認済"))))</f>
        <v/>
      </c>
    </row>
    <row r="968" spans="1:12" ht="24.95" customHeight="1" x14ac:dyDescent="0.2">
      <c r="A968" s="7"/>
      <c r="B968" s="7"/>
      <c r="C968" s="20"/>
      <c r="D968" s="20"/>
      <c r="E968" s="7"/>
      <c r="F968" s="7"/>
      <c r="G968" s="7"/>
      <c r="H968" s="7"/>
      <c r="I968" s="7"/>
      <c r="J968" s="7"/>
      <c r="K968" s="7"/>
      <c r="L968" s="10" t="str">
        <f>IF(A968="","",IF(OR(COUNTIF(Companies[会社名],A968)&lt;&gt;1,NOT(ISNUMBER(C968)),NOT(ISNUMBER(D968)),D968&lt;C968,F968="",I968="",J968=""),"要確認：会社・期間・所在・根拠",IF(AND(B968&lt;&gt;"",COUNTIF(Tugs[曳船名],B968)&lt;&gt;1),"要確認：曳船未登録・重複",IF(J968="未確認","要確認：未確認を含む","確認済"))))</f>
        <v/>
      </c>
    </row>
    <row r="969" spans="1:12" ht="24.95" customHeight="1" x14ac:dyDescent="0.2">
      <c r="A969" s="7"/>
      <c r="B969" s="7"/>
      <c r="C969" s="20"/>
      <c r="D969" s="20"/>
      <c r="E969" s="7"/>
      <c r="F969" s="7"/>
      <c r="G969" s="7"/>
      <c r="H969" s="7"/>
      <c r="I969" s="7"/>
      <c r="J969" s="7"/>
      <c r="K969" s="7"/>
      <c r="L969" s="10" t="str">
        <f>IF(A969="","",IF(OR(COUNTIF(Companies[会社名],A969)&lt;&gt;1,NOT(ISNUMBER(C969)),NOT(ISNUMBER(D969)),D969&lt;C969,F969="",I969="",J969=""),"要確認：会社・期間・所在・根拠",IF(AND(B969&lt;&gt;"",COUNTIF(Tugs[曳船名],B969)&lt;&gt;1),"要確認：曳船未登録・重複",IF(J969="未確認","要確認：未確認を含む","確認済"))))</f>
        <v/>
      </c>
    </row>
    <row r="970" spans="1:12" ht="24.95" customHeight="1" x14ac:dyDescent="0.2">
      <c r="A970" s="7"/>
      <c r="B970" s="7"/>
      <c r="C970" s="20"/>
      <c r="D970" s="20"/>
      <c r="E970" s="7"/>
      <c r="F970" s="7"/>
      <c r="G970" s="7"/>
      <c r="H970" s="7"/>
      <c r="I970" s="7"/>
      <c r="J970" s="7"/>
      <c r="K970" s="7"/>
      <c r="L970" s="10" t="str">
        <f>IF(A970="","",IF(OR(COUNTIF(Companies[会社名],A970)&lt;&gt;1,NOT(ISNUMBER(C970)),NOT(ISNUMBER(D970)),D970&lt;C970,F970="",I970="",J970=""),"要確認：会社・期間・所在・根拠",IF(AND(B970&lt;&gt;"",COUNTIF(Tugs[曳船名],B970)&lt;&gt;1),"要確認：曳船未登録・重複",IF(J970="未確認","要確認：未確認を含む","確認済"))))</f>
        <v/>
      </c>
    </row>
    <row r="971" spans="1:12" ht="24.95" customHeight="1" x14ac:dyDescent="0.2">
      <c r="A971" s="7"/>
      <c r="B971" s="7"/>
      <c r="C971" s="20"/>
      <c r="D971" s="20"/>
      <c r="E971" s="7"/>
      <c r="F971" s="7"/>
      <c r="G971" s="7"/>
      <c r="H971" s="7"/>
      <c r="I971" s="7"/>
      <c r="J971" s="7"/>
      <c r="K971" s="7"/>
      <c r="L971" s="10" t="str">
        <f>IF(A971="","",IF(OR(COUNTIF(Companies[会社名],A971)&lt;&gt;1,NOT(ISNUMBER(C971)),NOT(ISNUMBER(D971)),D971&lt;C971,F971="",I971="",J971=""),"要確認：会社・期間・所在・根拠",IF(AND(B971&lt;&gt;"",COUNTIF(Tugs[曳船名],B971)&lt;&gt;1),"要確認：曳船未登録・重複",IF(J971="未確認","要確認：未確認を含む","確認済"))))</f>
        <v/>
      </c>
    </row>
    <row r="972" spans="1:12" ht="24.95" customHeight="1" x14ac:dyDescent="0.2">
      <c r="A972" s="7"/>
      <c r="B972" s="7"/>
      <c r="C972" s="20"/>
      <c r="D972" s="20"/>
      <c r="E972" s="7"/>
      <c r="F972" s="7"/>
      <c r="G972" s="7"/>
      <c r="H972" s="7"/>
      <c r="I972" s="7"/>
      <c r="J972" s="7"/>
      <c r="K972" s="7"/>
      <c r="L972" s="10" t="str">
        <f>IF(A972="","",IF(OR(COUNTIF(Companies[会社名],A972)&lt;&gt;1,NOT(ISNUMBER(C972)),NOT(ISNUMBER(D972)),D972&lt;C972,F972="",I972="",J972=""),"要確認：会社・期間・所在・根拠",IF(AND(B972&lt;&gt;"",COUNTIF(Tugs[曳船名],B972)&lt;&gt;1),"要確認：曳船未登録・重複",IF(J972="未確認","要確認：未確認を含む","確認済"))))</f>
        <v/>
      </c>
    </row>
    <row r="973" spans="1:12" ht="24.95" customHeight="1" x14ac:dyDescent="0.2">
      <c r="A973" s="7"/>
      <c r="B973" s="7"/>
      <c r="C973" s="20"/>
      <c r="D973" s="20"/>
      <c r="E973" s="7"/>
      <c r="F973" s="7"/>
      <c r="G973" s="7"/>
      <c r="H973" s="7"/>
      <c r="I973" s="7"/>
      <c r="J973" s="7"/>
      <c r="K973" s="7"/>
      <c r="L973" s="10" t="str">
        <f>IF(A973="","",IF(OR(COUNTIF(Companies[会社名],A973)&lt;&gt;1,NOT(ISNUMBER(C973)),NOT(ISNUMBER(D973)),D973&lt;C973,F973="",I973="",J973=""),"要確認：会社・期間・所在・根拠",IF(AND(B973&lt;&gt;"",COUNTIF(Tugs[曳船名],B973)&lt;&gt;1),"要確認：曳船未登録・重複",IF(J973="未確認","要確認：未確認を含む","確認済"))))</f>
        <v/>
      </c>
    </row>
    <row r="974" spans="1:12" ht="24.95" customHeight="1" x14ac:dyDescent="0.2">
      <c r="A974" s="7"/>
      <c r="B974" s="7"/>
      <c r="C974" s="20"/>
      <c r="D974" s="20"/>
      <c r="E974" s="7"/>
      <c r="F974" s="7"/>
      <c r="G974" s="7"/>
      <c r="H974" s="7"/>
      <c r="I974" s="7"/>
      <c r="J974" s="7"/>
      <c r="K974" s="7"/>
      <c r="L974" s="10" t="str">
        <f>IF(A974="","",IF(OR(COUNTIF(Companies[会社名],A974)&lt;&gt;1,NOT(ISNUMBER(C974)),NOT(ISNUMBER(D974)),D974&lt;C974,F974="",I974="",J974=""),"要確認：会社・期間・所在・根拠",IF(AND(B974&lt;&gt;"",COUNTIF(Tugs[曳船名],B974)&lt;&gt;1),"要確認：曳船未登録・重複",IF(J974="未確認","要確認：未確認を含む","確認済"))))</f>
        <v/>
      </c>
    </row>
    <row r="975" spans="1:12" ht="24.95" customHeight="1" x14ac:dyDescent="0.2">
      <c r="A975" s="7"/>
      <c r="B975" s="7"/>
      <c r="C975" s="20"/>
      <c r="D975" s="20"/>
      <c r="E975" s="7"/>
      <c r="F975" s="7"/>
      <c r="G975" s="7"/>
      <c r="H975" s="7"/>
      <c r="I975" s="7"/>
      <c r="J975" s="7"/>
      <c r="K975" s="7"/>
      <c r="L975" s="10" t="str">
        <f>IF(A975="","",IF(OR(COUNTIF(Companies[会社名],A975)&lt;&gt;1,NOT(ISNUMBER(C975)),NOT(ISNUMBER(D975)),D975&lt;C975,F975="",I975="",J975=""),"要確認：会社・期間・所在・根拠",IF(AND(B975&lt;&gt;"",COUNTIF(Tugs[曳船名],B975)&lt;&gt;1),"要確認：曳船未登録・重複",IF(J975="未確認","要確認：未確認を含む","確認済"))))</f>
        <v/>
      </c>
    </row>
    <row r="976" spans="1:12" ht="24.95" customHeight="1" x14ac:dyDescent="0.2">
      <c r="A976" s="7"/>
      <c r="B976" s="7"/>
      <c r="C976" s="20"/>
      <c r="D976" s="20"/>
      <c r="E976" s="7"/>
      <c r="F976" s="7"/>
      <c r="G976" s="7"/>
      <c r="H976" s="7"/>
      <c r="I976" s="7"/>
      <c r="J976" s="7"/>
      <c r="K976" s="7"/>
      <c r="L976" s="10" t="str">
        <f>IF(A976="","",IF(OR(COUNTIF(Companies[会社名],A976)&lt;&gt;1,NOT(ISNUMBER(C976)),NOT(ISNUMBER(D976)),D976&lt;C976,F976="",I976="",J976=""),"要確認：会社・期間・所在・根拠",IF(AND(B976&lt;&gt;"",COUNTIF(Tugs[曳船名],B976)&lt;&gt;1),"要確認：曳船未登録・重複",IF(J976="未確認","要確認：未確認を含む","確認済"))))</f>
        <v/>
      </c>
    </row>
    <row r="977" spans="1:12" ht="24.95" customHeight="1" x14ac:dyDescent="0.2">
      <c r="A977" s="7"/>
      <c r="B977" s="7"/>
      <c r="C977" s="20"/>
      <c r="D977" s="20"/>
      <c r="E977" s="7"/>
      <c r="F977" s="7"/>
      <c r="G977" s="7"/>
      <c r="H977" s="7"/>
      <c r="I977" s="7"/>
      <c r="J977" s="7"/>
      <c r="K977" s="7"/>
      <c r="L977" s="10" t="str">
        <f>IF(A977="","",IF(OR(COUNTIF(Companies[会社名],A977)&lt;&gt;1,NOT(ISNUMBER(C977)),NOT(ISNUMBER(D977)),D977&lt;C977,F977="",I977="",J977=""),"要確認：会社・期間・所在・根拠",IF(AND(B977&lt;&gt;"",COUNTIF(Tugs[曳船名],B977)&lt;&gt;1),"要確認：曳船未登録・重複",IF(J977="未確認","要確認：未確認を含む","確認済"))))</f>
        <v/>
      </c>
    </row>
    <row r="978" spans="1:12" ht="24.95" customHeight="1" x14ac:dyDescent="0.2">
      <c r="A978" s="7"/>
      <c r="B978" s="7"/>
      <c r="C978" s="20"/>
      <c r="D978" s="20"/>
      <c r="E978" s="7"/>
      <c r="F978" s="7"/>
      <c r="G978" s="7"/>
      <c r="H978" s="7"/>
      <c r="I978" s="7"/>
      <c r="J978" s="7"/>
      <c r="K978" s="7"/>
      <c r="L978" s="10" t="str">
        <f>IF(A978="","",IF(OR(COUNTIF(Companies[会社名],A978)&lt;&gt;1,NOT(ISNUMBER(C978)),NOT(ISNUMBER(D978)),D978&lt;C978,F978="",I978="",J978=""),"要確認：会社・期間・所在・根拠",IF(AND(B978&lt;&gt;"",COUNTIF(Tugs[曳船名],B978)&lt;&gt;1),"要確認：曳船未登録・重複",IF(J978="未確認","要確認：未確認を含む","確認済"))))</f>
        <v/>
      </c>
    </row>
    <row r="979" spans="1:12" ht="24.95" customHeight="1" x14ac:dyDescent="0.2">
      <c r="A979" s="7"/>
      <c r="B979" s="7"/>
      <c r="C979" s="20"/>
      <c r="D979" s="20"/>
      <c r="E979" s="7"/>
      <c r="F979" s="7"/>
      <c r="G979" s="7"/>
      <c r="H979" s="7"/>
      <c r="I979" s="7"/>
      <c r="J979" s="7"/>
      <c r="K979" s="7"/>
      <c r="L979" s="10" t="str">
        <f>IF(A979="","",IF(OR(COUNTIF(Companies[会社名],A979)&lt;&gt;1,NOT(ISNUMBER(C979)),NOT(ISNUMBER(D979)),D979&lt;C979,F979="",I979="",J979=""),"要確認：会社・期間・所在・根拠",IF(AND(B979&lt;&gt;"",COUNTIF(Tugs[曳船名],B979)&lt;&gt;1),"要確認：曳船未登録・重複",IF(J979="未確認","要確認：未確認を含む","確認済"))))</f>
        <v/>
      </c>
    </row>
    <row r="980" spans="1:12" ht="24.95" customHeight="1" x14ac:dyDescent="0.2">
      <c r="A980" s="7"/>
      <c r="B980" s="7"/>
      <c r="C980" s="20"/>
      <c r="D980" s="20"/>
      <c r="E980" s="7"/>
      <c r="F980" s="7"/>
      <c r="G980" s="7"/>
      <c r="H980" s="7"/>
      <c r="I980" s="7"/>
      <c r="J980" s="7"/>
      <c r="K980" s="7"/>
      <c r="L980" s="10" t="str">
        <f>IF(A980="","",IF(OR(COUNTIF(Companies[会社名],A980)&lt;&gt;1,NOT(ISNUMBER(C980)),NOT(ISNUMBER(D980)),D980&lt;C980,F980="",I980="",J980=""),"要確認：会社・期間・所在・根拠",IF(AND(B980&lt;&gt;"",COUNTIF(Tugs[曳船名],B980)&lt;&gt;1),"要確認：曳船未登録・重複",IF(J980="未確認","要確認：未確認を含む","確認済"))))</f>
        <v/>
      </c>
    </row>
    <row r="981" spans="1:12" ht="24.95" customHeight="1" x14ac:dyDescent="0.2">
      <c r="A981" s="7"/>
      <c r="B981" s="7"/>
      <c r="C981" s="20"/>
      <c r="D981" s="20"/>
      <c r="E981" s="7"/>
      <c r="F981" s="7"/>
      <c r="G981" s="7"/>
      <c r="H981" s="7"/>
      <c r="I981" s="7"/>
      <c r="J981" s="7"/>
      <c r="K981" s="7"/>
      <c r="L981" s="10" t="str">
        <f>IF(A981="","",IF(OR(COUNTIF(Companies[会社名],A981)&lt;&gt;1,NOT(ISNUMBER(C981)),NOT(ISNUMBER(D981)),D981&lt;C981,F981="",I981="",J981=""),"要確認：会社・期間・所在・根拠",IF(AND(B981&lt;&gt;"",COUNTIF(Tugs[曳船名],B981)&lt;&gt;1),"要確認：曳船未登録・重複",IF(J981="未確認","要確認：未確認を含む","確認済"))))</f>
        <v/>
      </c>
    </row>
    <row r="982" spans="1:12" ht="24.95" customHeight="1" x14ac:dyDescent="0.2">
      <c r="A982" s="7"/>
      <c r="B982" s="7"/>
      <c r="C982" s="20"/>
      <c r="D982" s="20"/>
      <c r="E982" s="7"/>
      <c r="F982" s="7"/>
      <c r="G982" s="7"/>
      <c r="H982" s="7"/>
      <c r="I982" s="7"/>
      <c r="J982" s="7"/>
      <c r="K982" s="7"/>
      <c r="L982" s="10" t="str">
        <f>IF(A982="","",IF(OR(COUNTIF(Companies[会社名],A982)&lt;&gt;1,NOT(ISNUMBER(C982)),NOT(ISNUMBER(D982)),D982&lt;C982,F982="",I982="",J982=""),"要確認：会社・期間・所在・根拠",IF(AND(B982&lt;&gt;"",COUNTIF(Tugs[曳船名],B982)&lt;&gt;1),"要確認：曳船未登録・重複",IF(J982="未確認","要確認：未確認を含む","確認済"))))</f>
        <v/>
      </c>
    </row>
    <row r="983" spans="1:12" ht="24.95" customHeight="1" x14ac:dyDescent="0.2">
      <c r="A983" s="7"/>
      <c r="B983" s="7"/>
      <c r="C983" s="20"/>
      <c r="D983" s="20"/>
      <c r="E983" s="7"/>
      <c r="F983" s="7"/>
      <c r="G983" s="7"/>
      <c r="H983" s="7"/>
      <c r="I983" s="7"/>
      <c r="J983" s="7"/>
      <c r="K983" s="7"/>
      <c r="L983" s="10" t="str">
        <f>IF(A983="","",IF(OR(COUNTIF(Companies[会社名],A983)&lt;&gt;1,NOT(ISNUMBER(C983)),NOT(ISNUMBER(D983)),D983&lt;C983,F983="",I983="",J983=""),"要確認：会社・期間・所在・根拠",IF(AND(B983&lt;&gt;"",COUNTIF(Tugs[曳船名],B983)&lt;&gt;1),"要確認：曳船未登録・重複",IF(J983="未確認","要確認：未確認を含む","確認済"))))</f>
        <v/>
      </c>
    </row>
    <row r="984" spans="1:12" ht="24.95" customHeight="1" x14ac:dyDescent="0.2">
      <c r="A984" s="7"/>
      <c r="B984" s="7"/>
      <c r="C984" s="20"/>
      <c r="D984" s="20"/>
      <c r="E984" s="7"/>
      <c r="F984" s="7"/>
      <c r="G984" s="7"/>
      <c r="H984" s="7"/>
      <c r="I984" s="7"/>
      <c r="J984" s="7"/>
      <c r="K984" s="7"/>
      <c r="L984" s="10" t="str">
        <f>IF(A984="","",IF(OR(COUNTIF(Companies[会社名],A984)&lt;&gt;1,NOT(ISNUMBER(C984)),NOT(ISNUMBER(D984)),D984&lt;C984,F984="",I984="",J984=""),"要確認：会社・期間・所在・根拠",IF(AND(B984&lt;&gt;"",COUNTIF(Tugs[曳船名],B984)&lt;&gt;1),"要確認：曳船未登録・重複",IF(J984="未確認","要確認：未確認を含む","確認済"))))</f>
        <v/>
      </c>
    </row>
    <row r="985" spans="1:12" ht="24.95" customHeight="1" x14ac:dyDescent="0.2">
      <c r="A985" s="7"/>
      <c r="B985" s="7"/>
      <c r="C985" s="20"/>
      <c r="D985" s="20"/>
      <c r="E985" s="7"/>
      <c r="F985" s="7"/>
      <c r="G985" s="7"/>
      <c r="H985" s="7"/>
      <c r="I985" s="7"/>
      <c r="J985" s="7"/>
      <c r="K985" s="7"/>
      <c r="L985" s="10" t="str">
        <f>IF(A985="","",IF(OR(COUNTIF(Companies[会社名],A985)&lt;&gt;1,NOT(ISNUMBER(C985)),NOT(ISNUMBER(D985)),D985&lt;C985,F985="",I985="",J985=""),"要確認：会社・期間・所在・根拠",IF(AND(B985&lt;&gt;"",COUNTIF(Tugs[曳船名],B985)&lt;&gt;1),"要確認：曳船未登録・重複",IF(J985="未確認","要確認：未確認を含む","確認済"))))</f>
        <v/>
      </c>
    </row>
    <row r="986" spans="1:12" ht="24.95" customHeight="1" x14ac:dyDescent="0.2">
      <c r="A986" s="7"/>
      <c r="B986" s="7"/>
      <c r="C986" s="20"/>
      <c r="D986" s="20"/>
      <c r="E986" s="7"/>
      <c r="F986" s="7"/>
      <c r="G986" s="7"/>
      <c r="H986" s="7"/>
      <c r="I986" s="7"/>
      <c r="J986" s="7"/>
      <c r="K986" s="7"/>
      <c r="L986" s="10" t="str">
        <f>IF(A986="","",IF(OR(COUNTIF(Companies[会社名],A986)&lt;&gt;1,NOT(ISNUMBER(C986)),NOT(ISNUMBER(D986)),D986&lt;C986,F986="",I986="",J986=""),"要確認：会社・期間・所在・根拠",IF(AND(B986&lt;&gt;"",COUNTIF(Tugs[曳船名],B986)&lt;&gt;1),"要確認：曳船未登録・重複",IF(J986="未確認","要確認：未確認を含む","確認済"))))</f>
        <v/>
      </c>
    </row>
    <row r="987" spans="1:12" ht="24.95" customHeight="1" x14ac:dyDescent="0.2">
      <c r="A987" s="7"/>
      <c r="B987" s="7"/>
      <c r="C987" s="20"/>
      <c r="D987" s="20"/>
      <c r="E987" s="7"/>
      <c r="F987" s="7"/>
      <c r="G987" s="7"/>
      <c r="H987" s="7"/>
      <c r="I987" s="7"/>
      <c r="J987" s="7"/>
      <c r="K987" s="7"/>
      <c r="L987" s="10" t="str">
        <f>IF(A987="","",IF(OR(COUNTIF(Companies[会社名],A987)&lt;&gt;1,NOT(ISNUMBER(C987)),NOT(ISNUMBER(D987)),D987&lt;C987,F987="",I987="",J987=""),"要確認：会社・期間・所在・根拠",IF(AND(B987&lt;&gt;"",COUNTIF(Tugs[曳船名],B987)&lt;&gt;1),"要確認：曳船未登録・重複",IF(J987="未確認","要確認：未確認を含む","確認済"))))</f>
        <v/>
      </c>
    </row>
    <row r="988" spans="1:12" ht="24.95" customHeight="1" x14ac:dyDescent="0.2">
      <c r="A988" s="7"/>
      <c r="B988" s="7"/>
      <c r="C988" s="20"/>
      <c r="D988" s="20"/>
      <c r="E988" s="7"/>
      <c r="F988" s="7"/>
      <c r="G988" s="7"/>
      <c r="H988" s="7"/>
      <c r="I988" s="7"/>
      <c r="J988" s="7"/>
      <c r="K988" s="7"/>
      <c r="L988" s="10" t="str">
        <f>IF(A988="","",IF(OR(COUNTIF(Companies[会社名],A988)&lt;&gt;1,NOT(ISNUMBER(C988)),NOT(ISNUMBER(D988)),D988&lt;C988,F988="",I988="",J988=""),"要確認：会社・期間・所在・根拠",IF(AND(B988&lt;&gt;"",COUNTIF(Tugs[曳船名],B988)&lt;&gt;1),"要確認：曳船未登録・重複",IF(J988="未確認","要確認：未確認を含む","確認済"))))</f>
        <v/>
      </c>
    </row>
    <row r="989" spans="1:12" ht="24.95" customHeight="1" x14ac:dyDescent="0.2">
      <c r="A989" s="7"/>
      <c r="B989" s="7"/>
      <c r="C989" s="20"/>
      <c r="D989" s="20"/>
      <c r="E989" s="7"/>
      <c r="F989" s="7"/>
      <c r="G989" s="7"/>
      <c r="H989" s="7"/>
      <c r="I989" s="7"/>
      <c r="J989" s="7"/>
      <c r="K989" s="7"/>
      <c r="L989" s="10" t="str">
        <f>IF(A989="","",IF(OR(COUNTIF(Companies[会社名],A989)&lt;&gt;1,NOT(ISNUMBER(C989)),NOT(ISNUMBER(D989)),D989&lt;C989,F989="",I989="",J989=""),"要確認：会社・期間・所在・根拠",IF(AND(B989&lt;&gt;"",COUNTIF(Tugs[曳船名],B989)&lt;&gt;1),"要確認：曳船未登録・重複",IF(J989="未確認","要確認：未確認を含む","確認済"))))</f>
        <v/>
      </c>
    </row>
    <row r="990" spans="1:12" ht="24.95" customHeight="1" x14ac:dyDescent="0.2">
      <c r="A990" s="7"/>
      <c r="B990" s="7"/>
      <c r="C990" s="20"/>
      <c r="D990" s="20"/>
      <c r="E990" s="7"/>
      <c r="F990" s="7"/>
      <c r="G990" s="7"/>
      <c r="H990" s="7"/>
      <c r="I990" s="7"/>
      <c r="J990" s="7"/>
      <c r="K990" s="7"/>
      <c r="L990" s="10" t="str">
        <f>IF(A990="","",IF(OR(COUNTIF(Companies[会社名],A990)&lt;&gt;1,NOT(ISNUMBER(C990)),NOT(ISNUMBER(D990)),D990&lt;C990,F990="",I990="",J990=""),"要確認：会社・期間・所在・根拠",IF(AND(B990&lt;&gt;"",COUNTIF(Tugs[曳船名],B990)&lt;&gt;1),"要確認：曳船未登録・重複",IF(J990="未確認","要確認：未確認を含む","確認済"))))</f>
        <v/>
      </c>
    </row>
    <row r="991" spans="1:12" ht="24.95" customHeight="1" x14ac:dyDescent="0.2">
      <c r="A991" s="7"/>
      <c r="B991" s="7"/>
      <c r="C991" s="20"/>
      <c r="D991" s="20"/>
      <c r="E991" s="7"/>
      <c r="F991" s="7"/>
      <c r="G991" s="7"/>
      <c r="H991" s="7"/>
      <c r="I991" s="7"/>
      <c r="J991" s="7"/>
      <c r="K991" s="7"/>
      <c r="L991" s="10" t="str">
        <f>IF(A991="","",IF(OR(COUNTIF(Companies[会社名],A991)&lt;&gt;1,NOT(ISNUMBER(C991)),NOT(ISNUMBER(D991)),D991&lt;C991,F991="",I991="",J991=""),"要確認：会社・期間・所在・根拠",IF(AND(B991&lt;&gt;"",COUNTIF(Tugs[曳船名],B991)&lt;&gt;1),"要確認：曳船未登録・重複",IF(J991="未確認","要確認：未確認を含む","確認済"))))</f>
        <v/>
      </c>
    </row>
    <row r="992" spans="1:12" ht="24.95" customHeight="1" x14ac:dyDescent="0.2">
      <c r="A992" s="7"/>
      <c r="B992" s="7"/>
      <c r="C992" s="20"/>
      <c r="D992" s="20"/>
      <c r="E992" s="7"/>
      <c r="F992" s="7"/>
      <c r="G992" s="7"/>
      <c r="H992" s="7"/>
      <c r="I992" s="7"/>
      <c r="J992" s="7"/>
      <c r="K992" s="7"/>
      <c r="L992" s="10" t="str">
        <f>IF(A992="","",IF(OR(COUNTIF(Companies[会社名],A992)&lt;&gt;1,NOT(ISNUMBER(C992)),NOT(ISNUMBER(D992)),D992&lt;C992,F992="",I992="",J992=""),"要確認：会社・期間・所在・根拠",IF(AND(B992&lt;&gt;"",COUNTIF(Tugs[曳船名],B992)&lt;&gt;1),"要確認：曳船未登録・重複",IF(J992="未確認","要確認：未確認を含む","確認済"))))</f>
        <v/>
      </c>
    </row>
    <row r="993" spans="1:12" ht="24.95" customHeight="1" x14ac:dyDescent="0.2">
      <c r="A993" s="7"/>
      <c r="B993" s="7"/>
      <c r="C993" s="20"/>
      <c r="D993" s="20"/>
      <c r="E993" s="7"/>
      <c r="F993" s="7"/>
      <c r="G993" s="7"/>
      <c r="H993" s="7"/>
      <c r="I993" s="7"/>
      <c r="J993" s="7"/>
      <c r="K993" s="7"/>
      <c r="L993" s="10" t="str">
        <f>IF(A993="","",IF(OR(COUNTIF(Companies[会社名],A993)&lt;&gt;1,NOT(ISNUMBER(C993)),NOT(ISNUMBER(D993)),D993&lt;C993,F993="",I993="",J993=""),"要確認：会社・期間・所在・根拠",IF(AND(B993&lt;&gt;"",COUNTIF(Tugs[曳船名],B993)&lt;&gt;1),"要確認：曳船未登録・重複",IF(J993="未確認","要確認：未確認を含む","確認済"))))</f>
        <v/>
      </c>
    </row>
    <row r="994" spans="1:12" ht="24.95" customHeight="1" x14ac:dyDescent="0.2">
      <c r="A994" s="7"/>
      <c r="B994" s="7"/>
      <c r="C994" s="20"/>
      <c r="D994" s="20"/>
      <c r="E994" s="7"/>
      <c r="F994" s="7"/>
      <c r="G994" s="7"/>
      <c r="H994" s="7"/>
      <c r="I994" s="7"/>
      <c r="J994" s="7"/>
      <c r="K994" s="7"/>
      <c r="L994" s="10" t="str">
        <f>IF(A994="","",IF(OR(COUNTIF(Companies[会社名],A994)&lt;&gt;1,NOT(ISNUMBER(C994)),NOT(ISNUMBER(D994)),D994&lt;C994,F994="",I994="",J994=""),"要確認：会社・期間・所在・根拠",IF(AND(B994&lt;&gt;"",COUNTIF(Tugs[曳船名],B994)&lt;&gt;1),"要確認：曳船未登録・重複",IF(J994="未確認","要確認：未確認を含む","確認済"))))</f>
        <v/>
      </c>
    </row>
    <row r="995" spans="1:12" ht="24.95" customHeight="1" x14ac:dyDescent="0.2">
      <c r="A995" s="7"/>
      <c r="B995" s="7"/>
      <c r="C995" s="20"/>
      <c r="D995" s="20"/>
      <c r="E995" s="7"/>
      <c r="F995" s="7"/>
      <c r="G995" s="7"/>
      <c r="H995" s="7"/>
      <c r="I995" s="7"/>
      <c r="J995" s="7"/>
      <c r="K995" s="7"/>
      <c r="L995" s="10" t="str">
        <f>IF(A995="","",IF(OR(COUNTIF(Companies[会社名],A995)&lt;&gt;1,NOT(ISNUMBER(C995)),NOT(ISNUMBER(D995)),D995&lt;C995,F995="",I995="",J995=""),"要確認：会社・期間・所在・根拠",IF(AND(B995&lt;&gt;"",COUNTIF(Tugs[曳船名],B995)&lt;&gt;1),"要確認：曳船未登録・重複",IF(J995="未確認","要確認：未確認を含む","確認済"))))</f>
        <v/>
      </c>
    </row>
    <row r="996" spans="1:12" ht="24.95" customHeight="1" x14ac:dyDescent="0.2">
      <c r="A996" s="7"/>
      <c r="B996" s="7"/>
      <c r="C996" s="20"/>
      <c r="D996" s="20"/>
      <c r="E996" s="7"/>
      <c r="F996" s="7"/>
      <c r="G996" s="7"/>
      <c r="H996" s="7"/>
      <c r="I996" s="7"/>
      <c r="J996" s="7"/>
      <c r="K996" s="7"/>
      <c r="L996" s="10" t="str">
        <f>IF(A996="","",IF(OR(COUNTIF(Companies[会社名],A996)&lt;&gt;1,NOT(ISNUMBER(C996)),NOT(ISNUMBER(D996)),D996&lt;C996,F996="",I996="",J996=""),"要確認：会社・期間・所在・根拠",IF(AND(B996&lt;&gt;"",COUNTIF(Tugs[曳船名],B996)&lt;&gt;1),"要確認：曳船未登録・重複",IF(J996="未確認","要確認：未確認を含む","確認済"))))</f>
        <v/>
      </c>
    </row>
    <row r="997" spans="1:12" ht="24.95" customHeight="1" x14ac:dyDescent="0.2">
      <c r="A997" s="7"/>
      <c r="B997" s="7"/>
      <c r="C997" s="20"/>
      <c r="D997" s="20"/>
      <c r="E997" s="7"/>
      <c r="F997" s="7"/>
      <c r="G997" s="7"/>
      <c r="H997" s="7"/>
      <c r="I997" s="7"/>
      <c r="J997" s="7"/>
      <c r="K997" s="7"/>
      <c r="L997" s="10" t="str">
        <f>IF(A997="","",IF(OR(COUNTIF(Companies[会社名],A997)&lt;&gt;1,NOT(ISNUMBER(C997)),NOT(ISNUMBER(D997)),D997&lt;C997,F997="",I997="",J997=""),"要確認：会社・期間・所在・根拠",IF(AND(B997&lt;&gt;"",COUNTIF(Tugs[曳船名],B997)&lt;&gt;1),"要確認：曳船未登録・重複",IF(J997="未確認","要確認：未確認を含む","確認済"))))</f>
        <v/>
      </c>
    </row>
    <row r="998" spans="1:12" ht="24.95" customHeight="1" x14ac:dyDescent="0.2">
      <c r="A998" s="7"/>
      <c r="B998" s="7"/>
      <c r="C998" s="20"/>
      <c r="D998" s="20"/>
      <c r="E998" s="7"/>
      <c r="F998" s="7"/>
      <c r="G998" s="7"/>
      <c r="H998" s="7"/>
      <c r="I998" s="7"/>
      <c r="J998" s="7"/>
      <c r="K998" s="7"/>
      <c r="L998" s="10" t="str">
        <f>IF(A998="","",IF(OR(COUNTIF(Companies[会社名],A998)&lt;&gt;1,NOT(ISNUMBER(C998)),NOT(ISNUMBER(D998)),D998&lt;C998,F998="",I998="",J998=""),"要確認：会社・期間・所在・根拠",IF(AND(B998&lt;&gt;"",COUNTIF(Tugs[曳船名],B998)&lt;&gt;1),"要確認：曳船未登録・重複",IF(J998="未確認","要確認：未確認を含む","確認済"))))</f>
        <v/>
      </c>
    </row>
    <row r="999" spans="1:12" ht="24.95" customHeight="1" x14ac:dyDescent="0.2">
      <c r="A999" s="7"/>
      <c r="B999" s="7"/>
      <c r="C999" s="20"/>
      <c r="D999" s="20"/>
      <c r="E999" s="7"/>
      <c r="F999" s="7"/>
      <c r="G999" s="7"/>
      <c r="H999" s="7"/>
      <c r="I999" s="7"/>
      <c r="J999" s="7"/>
      <c r="K999" s="7"/>
      <c r="L999" s="10" t="str">
        <f>IF(A999="","",IF(OR(COUNTIF(Companies[会社名],A999)&lt;&gt;1,NOT(ISNUMBER(C999)),NOT(ISNUMBER(D999)),D999&lt;C999,F999="",I999="",J999=""),"要確認：会社・期間・所在・根拠",IF(AND(B999&lt;&gt;"",COUNTIF(Tugs[曳船名],B999)&lt;&gt;1),"要確認：曳船未登録・重複",IF(J999="未確認","要確認：未確認を含む","確認済"))))</f>
        <v/>
      </c>
    </row>
    <row r="1000" spans="1:12" ht="24.95" customHeight="1" x14ac:dyDescent="0.2">
      <c r="A1000" s="7"/>
      <c r="B1000" s="7"/>
      <c r="C1000" s="20"/>
      <c r="D1000" s="20"/>
      <c r="E1000" s="7"/>
      <c r="F1000" s="7"/>
      <c r="G1000" s="7"/>
      <c r="H1000" s="7"/>
      <c r="I1000" s="7"/>
      <c r="J1000" s="7"/>
      <c r="K1000" s="7"/>
      <c r="L1000" s="10" t="str">
        <f>IF(A1000="","",IF(OR(COUNTIF(Companies[会社名],A1000)&lt;&gt;1,NOT(ISNUMBER(C1000)),NOT(ISNUMBER(D1000)),D1000&lt;C1000,F1000="",I1000="",J1000=""),"要確認：会社・期間・所在・根拠",IF(AND(B1000&lt;&gt;"",COUNTIF(Tugs[曳船名],B1000)&lt;&gt;1),"要確認：曳船未登録・重複",IF(J1000="未確認","要確認：未確認を含む","確認済"))))</f>
        <v/>
      </c>
    </row>
    <row r="1001" spans="1:12" ht="24.95" customHeight="1" x14ac:dyDescent="0.2">
      <c r="A1001" s="7"/>
      <c r="B1001" s="7"/>
      <c r="C1001" s="20"/>
      <c r="D1001" s="20"/>
      <c r="E1001" s="7"/>
      <c r="F1001" s="7"/>
      <c r="G1001" s="7"/>
      <c r="H1001" s="7"/>
      <c r="I1001" s="7"/>
      <c r="J1001" s="7"/>
      <c r="K1001" s="7"/>
      <c r="L1001" s="10" t="str">
        <f>IF(A1001="","",IF(OR(COUNTIF(Companies[会社名],A1001)&lt;&gt;1,NOT(ISNUMBER(C1001)),NOT(ISNUMBER(D1001)),D1001&lt;C1001,F1001="",I1001="",J1001=""),"要確認：会社・期間・所在・根拠",IF(AND(B1001&lt;&gt;"",COUNTIF(Tugs[曳船名],B1001)&lt;&gt;1),"要確認：曳船未登録・重複",IF(J1001="未確認","要確認：未確認を含む","確認済"))))</f>
        <v/>
      </c>
    </row>
    <row r="1002" spans="1:12" ht="24.95" customHeight="1" x14ac:dyDescent="0.2">
      <c r="A1002" s="7"/>
      <c r="B1002" s="7"/>
      <c r="C1002" s="20"/>
      <c r="D1002" s="20"/>
      <c r="E1002" s="7"/>
      <c r="F1002" s="7"/>
      <c r="G1002" s="7"/>
      <c r="H1002" s="7"/>
      <c r="I1002" s="7"/>
      <c r="J1002" s="7"/>
      <c r="K1002" s="7"/>
      <c r="L1002" s="10" t="str">
        <f>IF(A1002="","",IF(OR(COUNTIF(Companies[会社名],A1002)&lt;&gt;1,NOT(ISNUMBER(C1002)),NOT(ISNUMBER(D1002)),D1002&lt;C1002,F1002="",I1002="",J1002=""),"要確認：会社・期間・所在・根拠",IF(AND(B1002&lt;&gt;"",COUNTIF(Tugs[曳船名],B1002)&lt;&gt;1),"要確認：曳船未登録・重複",IF(J1002="未確認","要確認：未確認を含む","確認済"))))</f>
        <v/>
      </c>
    </row>
    <row r="1003" spans="1:12" ht="24.95" customHeight="1" x14ac:dyDescent="0.2">
      <c r="A1003" s="7"/>
      <c r="B1003" s="7"/>
      <c r="C1003" s="20"/>
      <c r="D1003" s="20"/>
      <c r="E1003" s="7"/>
      <c r="F1003" s="7"/>
      <c r="G1003" s="7"/>
      <c r="H1003" s="7"/>
      <c r="I1003" s="7"/>
      <c r="J1003" s="7"/>
      <c r="K1003" s="7"/>
      <c r="L1003" s="10" t="str">
        <f>IF(A1003="","",IF(OR(COUNTIF(Companies[会社名],A1003)&lt;&gt;1,NOT(ISNUMBER(C1003)),NOT(ISNUMBER(D1003)),D1003&lt;C1003,F1003="",I1003="",J1003=""),"要確認：会社・期間・所在・根拠",IF(AND(B1003&lt;&gt;"",COUNTIF(Tugs[曳船名],B1003)&lt;&gt;1),"要確認：曳船未登録・重複",IF(J1003="未確認","要確認：未確認を含む","確認済"))))</f>
        <v/>
      </c>
    </row>
    <row r="1004" spans="1:12" ht="24.95" customHeight="1" x14ac:dyDescent="0.2">
      <c r="A1004" s="7"/>
      <c r="B1004" s="7"/>
      <c r="C1004" s="20"/>
      <c r="D1004" s="20"/>
      <c r="E1004" s="7"/>
      <c r="F1004" s="7"/>
      <c r="G1004" s="7"/>
      <c r="H1004" s="7"/>
      <c r="I1004" s="7"/>
      <c r="J1004" s="7"/>
      <c r="K1004" s="7"/>
      <c r="L1004" s="10" t="str">
        <f>IF(A1004="","",IF(OR(COUNTIF(Companies[会社名],A1004)&lt;&gt;1,NOT(ISNUMBER(C1004)),NOT(ISNUMBER(D1004)),D1004&lt;C1004,F1004="",I1004="",J1004=""),"要確認：会社・期間・所在・根拠",IF(AND(B1004&lt;&gt;"",COUNTIF(Tugs[曳船名],B1004)&lt;&gt;1),"要確認：曳船未登録・重複",IF(J1004="未確認","要確認：未確認を含む","確認済"))))</f>
        <v/>
      </c>
    </row>
    <row r="1005" spans="1:12" ht="24.95" customHeight="1" x14ac:dyDescent="0.2">
      <c r="A1005" s="7"/>
      <c r="B1005" s="7"/>
      <c r="C1005" s="20"/>
      <c r="D1005" s="20"/>
      <c r="E1005" s="7"/>
      <c r="F1005" s="7"/>
      <c r="G1005" s="7"/>
      <c r="H1005" s="7"/>
      <c r="I1005" s="7"/>
      <c r="J1005" s="7"/>
      <c r="K1005" s="7"/>
      <c r="L1005" s="10" t="str">
        <f>IF(A1005="","",IF(OR(COUNTIF(Companies[会社名],A1005)&lt;&gt;1,NOT(ISNUMBER(C1005)),NOT(ISNUMBER(D1005)),D1005&lt;C1005,F1005="",I1005="",J1005=""),"要確認：会社・期間・所在・根拠",IF(AND(B1005&lt;&gt;"",COUNTIF(Tugs[曳船名],B1005)&lt;&gt;1),"要確認：曳船未登録・重複",IF(J1005="未確認","要確認：未確認を含む","確認済"))))</f>
        <v/>
      </c>
    </row>
    <row r="1006" spans="1:12" ht="24.95" customHeight="1" x14ac:dyDescent="0.2">
      <c r="A1006" s="7"/>
      <c r="B1006" s="7"/>
      <c r="C1006" s="20"/>
      <c r="D1006" s="20"/>
      <c r="E1006" s="7"/>
      <c r="F1006" s="7"/>
      <c r="G1006" s="7"/>
      <c r="H1006" s="7"/>
      <c r="I1006" s="7"/>
      <c r="J1006" s="7"/>
      <c r="K1006" s="7"/>
      <c r="L1006" s="10" t="str">
        <f>IF(A1006="","",IF(OR(COUNTIF(Companies[会社名],A1006)&lt;&gt;1,NOT(ISNUMBER(C1006)),NOT(ISNUMBER(D1006)),D1006&lt;C1006,F1006="",I1006="",J1006=""),"要確認：会社・期間・所在・根拠",IF(AND(B1006&lt;&gt;"",COUNTIF(Tugs[曳船名],B1006)&lt;&gt;1),"要確認：曳船未登録・重複",IF(J1006="未確認","要確認：未確認を含む","確認済"))))</f>
        <v/>
      </c>
    </row>
    <row r="1007" spans="1:12" ht="24.95" customHeight="1" x14ac:dyDescent="0.2">
      <c r="A1007" s="8"/>
      <c r="B1007" s="8"/>
      <c r="C1007" s="21"/>
      <c r="D1007" s="21"/>
      <c r="E1007" s="8"/>
      <c r="F1007" s="8"/>
      <c r="G1007" s="8"/>
      <c r="H1007" s="8"/>
      <c r="I1007" s="8"/>
      <c r="J1007" s="8"/>
      <c r="K1007" s="8"/>
      <c r="L1007" s="10" t="str">
        <f>IF(A1007="","",IF(OR(COUNTIF(Companies[会社名],A1007)&lt;&gt;1,NOT(ISNUMBER(C1007)),NOT(ISNUMBER(D1007)),D1007&lt;C1007,F1007="",I1007="",J1007=""),"要確認：会社・期間・所在・根拠",IF(AND(B1007&lt;&gt;"",COUNTIF(Tugs[曳船名],B1007)&lt;&gt;1),"要確認：曳船未登録・重複",IF(J1007="未確認","要確認：未確認を含む","確認済"))))</f>
        <v/>
      </c>
    </row>
  </sheetData>
  <mergeCells count="2">
    <mergeCell ref="A2:H2"/>
    <mergeCell ref="A3:K4"/>
  </mergeCells>
  <conditionalFormatting sqref="L8:L1007">
    <cfRule type="containsText" dxfId="2" priority="1" operator="containsText" text="要確認"/>
  </conditionalFormatting>
  <dataValidations count="3">
    <dataValidation type="list" sqref="A8:A1007" xr:uid="{00000000-0002-0000-0700-000000000000}">
      <formula1>INDIRECT("Companies[会社名]")</formula1>
    </dataValidation>
    <dataValidation type="list" sqref="B8:B1007" xr:uid="{00000000-0002-0000-0700-000001000000}">
      <formula1>INDIRECT("Tugs[曳船名]")</formula1>
    </dataValidation>
    <dataValidation type="list" sqref="J8:J1007" xr:uid="{00000000-0002-0000-0700-000002000000}">
      <formula1>"記録,記憶,未確認"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D49C5B"/>
  </sheetPr>
  <dimension ref="A1:Y1007"/>
  <sheetViews>
    <sheetView showGridLines="0" workbookViewId="0">
      <pane xSplit="3" ySplit="7" topLeftCell="D8" activePane="bottomRight" state="frozen"/>
      <selection pane="bottomLeft" activeCell="A8" sqref="A8"/>
      <selection pane="topRight" activeCell="D1" sqref="D1"/>
      <selection pane="bottomRight"/>
    </sheetView>
  </sheetViews>
  <sheetFormatPr defaultRowHeight="15" x14ac:dyDescent="0.2"/>
  <cols>
    <col min="1" max="1" width="27.0390625" customWidth="1"/>
    <col min="2" max="2" width="23" customWidth="1"/>
    <col min="3" max="3" width="20.04296875" customWidth="1"/>
    <col min="4" max="4" width="22.05859375" customWidth="1"/>
    <col min="5" max="9" width="23.9453125" customWidth="1"/>
    <col min="10" max="10" width="25.01953125" customWidth="1"/>
    <col min="11" max="12" width="23.9453125" customWidth="1"/>
    <col min="13" max="13" width="18.96484375" customWidth="1"/>
    <col min="14" max="14" width="45.0625" customWidth="1"/>
    <col min="15" max="15" width="39.953125" customWidth="1"/>
    <col min="16" max="16" width="18.0234375" customWidth="1"/>
    <col min="17" max="17" width="45.0625" customWidth="1"/>
    <col min="18" max="18" width="25.01953125" customWidth="1"/>
    <col min="19" max="19" width="18.96484375" customWidth="1"/>
    <col min="20" max="20" width="18.0234375" customWidth="1"/>
    <col min="21" max="21" width="20.04296875" customWidth="1"/>
    <col min="22" max="22" width="25.01953125" customWidth="1"/>
    <col min="23" max="23" width="29.99609375" customWidth="1"/>
    <col min="24" max="24" width="18.0234375" customWidth="1"/>
    <col min="25" max="25" width="46.00390625" customWidth="1"/>
  </cols>
  <sheetData>
    <row r="1" spans="1:25" ht="24.9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3.950000000000003" customHeight="1" x14ac:dyDescent="0.2">
      <c r="A2" s="71" t="s">
        <v>187</v>
      </c>
      <c r="B2" s="71"/>
      <c r="C2" s="71"/>
      <c r="D2" s="71"/>
      <c r="E2" s="71"/>
      <c r="F2" s="71"/>
      <c r="G2" s="71"/>
      <c r="H2" s="7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4" customHeight="1" x14ac:dyDescent="0.2">
      <c r="A3" s="72" t="s">
        <v>188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24" customHeight="1" x14ac:dyDescent="0.2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4.9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24.9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68.099999999999994" customHeight="1" x14ac:dyDescent="0.2">
      <c r="A7" s="5" t="s">
        <v>117</v>
      </c>
      <c r="B7" s="5" t="s">
        <v>189</v>
      </c>
      <c r="C7" s="5" t="s">
        <v>190</v>
      </c>
      <c r="D7" s="5" t="s">
        <v>118</v>
      </c>
      <c r="E7" s="5" t="s">
        <v>191</v>
      </c>
      <c r="F7" s="5" t="s">
        <v>192</v>
      </c>
      <c r="G7" s="5" t="s">
        <v>128</v>
      </c>
      <c r="H7" s="5" t="s">
        <v>129</v>
      </c>
      <c r="I7" s="5" t="s">
        <v>130</v>
      </c>
      <c r="J7" s="5" t="s">
        <v>193</v>
      </c>
      <c r="K7" s="5" t="s">
        <v>194</v>
      </c>
      <c r="L7" s="5" t="s">
        <v>195</v>
      </c>
      <c r="M7" s="5" t="s">
        <v>196</v>
      </c>
      <c r="N7" s="5" t="s">
        <v>197</v>
      </c>
      <c r="O7" s="5" t="s">
        <v>133</v>
      </c>
      <c r="P7" s="5" t="s">
        <v>134</v>
      </c>
      <c r="Q7" s="5" t="s">
        <v>69</v>
      </c>
      <c r="R7" s="9" t="s">
        <v>135</v>
      </c>
      <c r="S7" s="9" t="s">
        <v>149</v>
      </c>
      <c r="T7" s="9" t="s">
        <v>198</v>
      </c>
      <c r="U7" s="9" t="s">
        <v>199</v>
      </c>
      <c r="V7" s="9" t="s">
        <v>200</v>
      </c>
      <c r="W7" s="9" t="s">
        <v>139</v>
      </c>
      <c r="X7" s="9" t="s">
        <v>163</v>
      </c>
      <c r="Y7" s="9" t="s">
        <v>82</v>
      </c>
    </row>
    <row r="8" spans="1:25" ht="24.95" customHeight="1" x14ac:dyDescent="0.2">
      <c r="A8" s="6"/>
      <c r="B8" s="19"/>
      <c r="C8" s="19"/>
      <c r="D8" s="6"/>
      <c r="E8" s="22"/>
      <c r="F8" s="22"/>
      <c r="G8" s="22"/>
      <c r="H8" s="22"/>
      <c r="I8" s="15"/>
      <c r="J8" s="6"/>
      <c r="K8" s="22"/>
      <c r="L8" s="22"/>
      <c r="M8" s="6"/>
      <c r="N8" s="6"/>
      <c r="O8" s="6"/>
      <c r="P8" s="6"/>
      <c r="Q8" s="6"/>
      <c r="R8" s="10" t="str">
        <f>IF(D8="","",IF(COUNTIF(Tugs[曳船名],D8)&lt;&gt;1,"未登録・重複",IF(INDEX(Tugs[会社名],MATCH(D8,Tugs[曳船名],0))="","未確認",INDEX(Tugs[会社名],MATCH(D8,Tugs[曳船名],0)))))</f>
        <v/>
      </c>
      <c r="S8" s="10" t="str">
        <f>IF(D8="","",IF(COUNTIF(Tugs[曳船名],D8)&lt;&gt;1,"未登録・重複",IF(INDEX(Tugs[基地港],MATCH(D8,Tugs[曳船名],0))="","未確認",INDEX(Tugs[基地港],MATCH(D8,Tugs[曳船名],0)))))</f>
        <v/>
      </c>
      <c r="T8" s="10" t="str">
        <f>IF(A8="","",IF(AND(ISNUMBER(B8),ISNUMBER(C8),C8&gt;=B8),INT(C8)-INT(B8),""))</f>
        <v/>
      </c>
      <c r="U8" s="18" t="str">
        <f>IF(A8="","",IF(AND(ISNUMBER(E8),ISNUMBER(F8),F8&gt;=E8),ROUND((F8-E8)*24,4),""))</f>
        <v/>
      </c>
      <c r="V8" s="18" t="str">
        <f>IF(A8="","",IF(AND(ISNUMBER(G8),ISNUMBER(H8),H8&gt;=G8),ROUND((H8-G8)*24,4),IF(OR(G8&lt;&gt;"",H8&lt;&gt;""),"",IF(AND(ISNUMBER(I8),I8&gt;=0),I8,""))))</f>
        <v/>
      </c>
      <c r="W8" s="10" t="str">
        <f>IF(A8="","",IF(AND(ISNUMBER(G8),ISNUMBER(H8),H8&gt;=G8),"実績：基地発～基地着",IF(OR(G8&lt;&gt;"",H8&lt;&gt;""),"要確認：時刻不足・逆転",IF(AND(ISNUMBER(I8),I8&gt;=0),"実績：記録の時間","未確認"))))</f>
        <v/>
      </c>
      <c r="X8" s="10" t="str">
        <f>IF(A8="","",IF(ISNUMBER(B8),YEAR(B8)-IF(MONTH(B8)&lt;4,1,0),""))</f>
        <v/>
      </c>
      <c r="Y8" s="10" t="str">
        <f>IF(A8="","",IF(OR(D8="",NOT(ISNUMBER(B8)),NOT(ISNUMBER(C8)),C8&lt;B8,NOT(ISNUMBER(E8)),NOT(ISNUMBER(F8)),F8&lt;E8,O8="",P8="",R8="未登録・重複"),"要確認：警戒区間・登録・根拠",IF(OR(W8="要確認：時刻不足・逆転",AND(ISNUMBER(G8),G8&gt;E8),AND(ISNUMBER(H8),H8&lt;F8),AND(ISNUMBER(I8),I8&lt;0),AND(ISNUMBER(M8),M8&lt;0)),"要確認：基地発着・交代人数",IF(COUNTIFS(LNGWatch[船名],A8,LNGWatch[入港日（同一航海）],B8,LNGWatch[曳船名],D8,LNGWatch[警戒開始日時],E8)&gt;1,"要確認：同じ警戒が重複",IF(OR(NOT(ISNUMBER(V8)),P8="未確認"),"要確認：拘束時間・根拠未確認","確認済")))))</f>
        <v/>
      </c>
    </row>
    <row r="9" spans="1:25" ht="24.95" customHeight="1" x14ac:dyDescent="0.2">
      <c r="A9" s="7"/>
      <c r="B9" s="20"/>
      <c r="C9" s="20"/>
      <c r="D9" s="7"/>
      <c r="E9" s="23"/>
      <c r="F9" s="23"/>
      <c r="G9" s="23"/>
      <c r="H9" s="23"/>
      <c r="I9" s="16"/>
      <c r="J9" s="7"/>
      <c r="K9" s="23"/>
      <c r="L9" s="23"/>
      <c r="M9" s="7"/>
      <c r="N9" s="7"/>
      <c r="O9" s="7"/>
      <c r="P9" s="7"/>
      <c r="Q9" s="7"/>
      <c r="R9" s="10" t="str">
        <f>IF(D9="","",IF(COUNTIF(Tugs[曳船名],D9)&lt;&gt;1,"未登録・重複",IF(INDEX(Tugs[会社名],MATCH(D9,Tugs[曳船名],0))="","未確認",INDEX(Tugs[会社名],MATCH(D9,Tugs[曳船名],0)))))</f>
        <v/>
      </c>
      <c r="S9" s="10" t="str">
        <f>IF(D9="","",IF(COUNTIF(Tugs[曳船名],D9)&lt;&gt;1,"未登録・重複",IF(INDEX(Tugs[基地港],MATCH(D9,Tugs[曳船名],0))="","未確認",INDEX(Tugs[基地港],MATCH(D9,Tugs[曳船名],0)))))</f>
        <v/>
      </c>
      <c r="T9" s="10" t="str">
        <f>IF(A9="","",IF(AND(ISNUMBER(B9),ISNUMBER(C9),C9&gt;=B9),INT(C9)-INT(B9),""))</f>
        <v/>
      </c>
      <c r="U9" s="18" t="str">
        <f>IF(A9="","",IF(AND(ISNUMBER(E9),ISNUMBER(F9),F9&gt;=E9),ROUND((F9-E9)*24,4),""))</f>
        <v/>
      </c>
      <c r="V9" s="18" t="str">
        <f>IF(A9="","",IF(AND(ISNUMBER(G9),ISNUMBER(H9),H9&gt;=G9),ROUND((H9-G9)*24,4),IF(OR(G9&lt;&gt;"",H9&lt;&gt;""),"",IF(AND(ISNUMBER(I9),I9&gt;=0),I9,""))))</f>
        <v/>
      </c>
      <c r="W9" s="10" t="str">
        <f>IF(A9="","",IF(AND(ISNUMBER(G9),ISNUMBER(H9),H9&gt;=G9),"実績：基地発～基地着",IF(OR(G9&lt;&gt;"",H9&lt;&gt;""),"要確認：時刻不足・逆転",IF(AND(ISNUMBER(I9),I9&gt;=0),"実績：記録の時間","未確認"))))</f>
        <v/>
      </c>
      <c r="X9" s="10" t="str">
        <f>IF(A9="","",IF(ISNUMBER(B9),YEAR(B9)-IF(MONTH(B9)&lt;4,1,0),""))</f>
        <v/>
      </c>
      <c r="Y9" s="10" t="str">
        <f>IF(A9="","",IF(OR(D9="",NOT(ISNUMBER(B9)),NOT(ISNUMBER(C9)),C9&lt;B9,NOT(ISNUMBER(E9)),NOT(ISNUMBER(F9)),F9&lt;E9,O9="",P9="",R9="未登録・重複"),"要確認：警戒区間・登録・根拠",IF(OR(W9="要確認：時刻不足・逆転",AND(ISNUMBER(G9),G9&gt;E9),AND(ISNUMBER(H9),H9&lt;F9),AND(ISNUMBER(I9),I9&lt;0),AND(ISNUMBER(M9),M9&lt;0)),"要確認：基地発着・交代人数",IF(COUNTIFS(LNGWatch[船名],A9,LNGWatch[入港日（同一航海）],B9,LNGWatch[曳船名],D9,LNGWatch[警戒開始日時],E9)&gt;1,"要確認：同じ警戒が重複",IF(OR(NOT(ISNUMBER(V9)),P9="未確認"),"要確認：拘束時間・根拠未確認","確認済")))))</f>
        <v/>
      </c>
    </row>
    <row r="10" spans="1:25" ht="24.95" customHeight="1" x14ac:dyDescent="0.2">
      <c r="A10" s="7"/>
      <c r="B10" s="20"/>
      <c r="C10" s="20"/>
      <c r="D10" s="7"/>
      <c r="E10" s="23"/>
      <c r="F10" s="23"/>
      <c r="G10" s="23"/>
      <c r="H10" s="23"/>
      <c r="I10" s="16"/>
      <c r="J10" s="7"/>
      <c r="K10" s="23"/>
      <c r="L10" s="23"/>
      <c r="M10" s="7"/>
      <c r="N10" s="7"/>
      <c r="O10" s="7"/>
      <c r="P10" s="7"/>
      <c r="Q10" s="7"/>
      <c r="R10" s="10" t="str">
        <f>IF(D10="","",IF(COUNTIF(Tugs[曳船名],D10)&lt;&gt;1,"未登録・重複",IF(INDEX(Tugs[会社名],MATCH(D10,Tugs[曳船名],0))="","未確認",INDEX(Tugs[会社名],MATCH(D10,Tugs[曳船名],0)))))</f>
        <v/>
      </c>
      <c r="S10" s="10" t="str">
        <f>IF(D10="","",IF(COUNTIF(Tugs[曳船名],D10)&lt;&gt;1,"未登録・重複",IF(INDEX(Tugs[基地港],MATCH(D10,Tugs[曳船名],0))="","未確認",INDEX(Tugs[基地港],MATCH(D10,Tugs[曳船名],0)))))</f>
        <v/>
      </c>
      <c r="T10" s="10" t="str">
        <f>IF(A10="","",IF(AND(ISNUMBER(B10),ISNUMBER(C10),C10&gt;=B10),INT(C10)-INT(B10),""))</f>
        <v/>
      </c>
      <c r="U10" s="18" t="str">
        <f>IF(A10="","",IF(AND(ISNUMBER(E10),ISNUMBER(F10),F10&gt;=E10),ROUND((F10-E10)*24,4),""))</f>
        <v/>
      </c>
      <c r="V10" s="18" t="str">
        <f>IF(A10="","",IF(AND(ISNUMBER(G10),ISNUMBER(H10),H10&gt;=G10),ROUND((H10-G10)*24,4),IF(OR(G10&lt;&gt;"",H10&lt;&gt;""),"",IF(AND(ISNUMBER(I10),I10&gt;=0),I10,""))))</f>
        <v/>
      </c>
      <c r="W10" s="10" t="str">
        <f>IF(A10="","",IF(AND(ISNUMBER(G10),ISNUMBER(H10),H10&gt;=G10),"実績：基地発～基地着",IF(OR(G10&lt;&gt;"",H10&lt;&gt;""),"要確認：時刻不足・逆転",IF(AND(ISNUMBER(I10),I10&gt;=0),"実績：記録の時間","未確認"))))</f>
        <v/>
      </c>
      <c r="X10" s="10" t="str">
        <f>IF(A10="","",IF(ISNUMBER(B10),YEAR(B10)-IF(MONTH(B10)&lt;4,1,0),""))</f>
        <v/>
      </c>
      <c r="Y10" s="10" t="str">
        <f>IF(A10="","",IF(OR(D10="",NOT(ISNUMBER(B10)),NOT(ISNUMBER(C10)),C10&lt;B10,NOT(ISNUMBER(E10)),NOT(ISNUMBER(F10)),F10&lt;E10,O10="",P10="",R10="未登録・重複"),"要確認：警戒区間・登録・根拠",IF(OR(W10="要確認：時刻不足・逆転",AND(ISNUMBER(G10),G10&gt;E10),AND(ISNUMBER(H10),H10&lt;F10),AND(ISNUMBER(I10),I10&lt;0),AND(ISNUMBER(M10),M10&lt;0)),"要確認：基地発着・交代人数",IF(COUNTIFS(LNGWatch[船名],A10,LNGWatch[入港日（同一航海）],B10,LNGWatch[曳船名],D10,LNGWatch[警戒開始日時],E10)&gt;1,"要確認：同じ警戒が重複",IF(OR(NOT(ISNUMBER(V10)),P10="未確認"),"要確認：拘束時間・根拠未確認","確認済")))))</f>
        <v/>
      </c>
    </row>
    <row r="11" spans="1:25" ht="24.95" customHeight="1" x14ac:dyDescent="0.2">
      <c r="A11" s="7"/>
      <c r="B11" s="20"/>
      <c r="C11" s="20"/>
      <c r="D11" s="7"/>
      <c r="E11" s="23"/>
      <c r="F11" s="23"/>
      <c r="G11" s="23"/>
      <c r="H11" s="23"/>
      <c r="I11" s="16"/>
      <c r="J11" s="7"/>
      <c r="K11" s="23"/>
      <c r="L11" s="23"/>
      <c r="M11" s="7"/>
      <c r="N11" s="7"/>
      <c r="O11" s="7"/>
      <c r="P11" s="7"/>
      <c r="Q11" s="7"/>
      <c r="R11" s="10" t="str">
        <f>IF(D11="","",IF(COUNTIF(Tugs[曳船名],D11)&lt;&gt;1,"未登録・重複",IF(INDEX(Tugs[会社名],MATCH(D11,Tugs[曳船名],0))="","未確認",INDEX(Tugs[会社名],MATCH(D11,Tugs[曳船名],0)))))</f>
        <v/>
      </c>
      <c r="S11" s="10" t="str">
        <f>IF(D11="","",IF(COUNTIF(Tugs[曳船名],D11)&lt;&gt;1,"未登録・重複",IF(INDEX(Tugs[基地港],MATCH(D11,Tugs[曳船名],0))="","未確認",INDEX(Tugs[基地港],MATCH(D11,Tugs[曳船名],0)))))</f>
        <v/>
      </c>
      <c r="T11" s="10" t="str">
        <f>IF(A11="","",IF(AND(ISNUMBER(B11),ISNUMBER(C11),C11&gt;=B11),INT(C11)-INT(B11),""))</f>
        <v/>
      </c>
      <c r="U11" s="18" t="str">
        <f>IF(A11="","",IF(AND(ISNUMBER(E11),ISNUMBER(F11),F11&gt;=E11),ROUND((F11-E11)*24,4),""))</f>
        <v/>
      </c>
      <c r="V11" s="18" t="str">
        <f>IF(A11="","",IF(AND(ISNUMBER(G11),ISNUMBER(H11),H11&gt;=G11),ROUND((H11-G11)*24,4),IF(OR(G11&lt;&gt;"",H11&lt;&gt;""),"",IF(AND(ISNUMBER(I11),I11&gt;=0),I11,""))))</f>
        <v/>
      </c>
      <c r="W11" s="10" t="str">
        <f>IF(A11="","",IF(AND(ISNUMBER(G11),ISNUMBER(H11),H11&gt;=G11),"実績：基地発～基地着",IF(OR(G11&lt;&gt;"",H11&lt;&gt;""),"要確認：時刻不足・逆転",IF(AND(ISNUMBER(I11),I11&gt;=0),"実績：記録の時間","未確認"))))</f>
        <v/>
      </c>
      <c r="X11" s="10" t="str">
        <f>IF(A11="","",IF(ISNUMBER(B11),YEAR(B11)-IF(MONTH(B11)&lt;4,1,0),""))</f>
        <v/>
      </c>
      <c r="Y11" s="10" t="str">
        <f>IF(A11="","",IF(OR(D11="",NOT(ISNUMBER(B11)),NOT(ISNUMBER(C11)),C11&lt;B11,NOT(ISNUMBER(E11)),NOT(ISNUMBER(F11)),F11&lt;E11,O11="",P11="",R11="未登録・重複"),"要確認：警戒区間・登録・根拠",IF(OR(W11="要確認：時刻不足・逆転",AND(ISNUMBER(G11),G11&gt;E11),AND(ISNUMBER(H11),H11&lt;F11),AND(ISNUMBER(I11),I11&lt;0),AND(ISNUMBER(M11),M11&lt;0)),"要確認：基地発着・交代人数",IF(COUNTIFS(LNGWatch[船名],A11,LNGWatch[入港日（同一航海）],B11,LNGWatch[曳船名],D11,LNGWatch[警戒開始日時],E11)&gt;1,"要確認：同じ警戒が重複",IF(OR(NOT(ISNUMBER(V11)),P11="未確認"),"要確認：拘束時間・根拠未確認","確認済")))))</f>
        <v/>
      </c>
    </row>
    <row r="12" spans="1:25" ht="24.95" customHeight="1" x14ac:dyDescent="0.2">
      <c r="A12" s="7"/>
      <c r="B12" s="20"/>
      <c r="C12" s="20"/>
      <c r="D12" s="7"/>
      <c r="E12" s="23"/>
      <c r="F12" s="23"/>
      <c r="G12" s="23"/>
      <c r="H12" s="23"/>
      <c r="I12" s="16"/>
      <c r="J12" s="7"/>
      <c r="K12" s="23"/>
      <c r="L12" s="23"/>
      <c r="M12" s="7"/>
      <c r="N12" s="7"/>
      <c r="O12" s="7"/>
      <c r="P12" s="7"/>
      <c r="Q12" s="7"/>
      <c r="R12" s="10" t="str">
        <f>IF(D12="","",IF(COUNTIF(Tugs[曳船名],D12)&lt;&gt;1,"未登録・重複",IF(INDEX(Tugs[会社名],MATCH(D12,Tugs[曳船名],0))="","未確認",INDEX(Tugs[会社名],MATCH(D12,Tugs[曳船名],0)))))</f>
        <v/>
      </c>
      <c r="S12" s="10" t="str">
        <f>IF(D12="","",IF(COUNTIF(Tugs[曳船名],D12)&lt;&gt;1,"未登録・重複",IF(INDEX(Tugs[基地港],MATCH(D12,Tugs[曳船名],0))="","未確認",INDEX(Tugs[基地港],MATCH(D12,Tugs[曳船名],0)))))</f>
        <v/>
      </c>
      <c r="T12" s="10" t="str">
        <f>IF(A12="","",IF(AND(ISNUMBER(B12),ISNUMBER(C12),C12&gt;=B12),INT(C12)-INT(B12),""))</f>
        <v/>
      </c>
      <c r="U12" s="18" t="str">
        <f>IF(A12="","",IF(AND(ISNUMBER(E12),ISNUMBER(F12),F12&gt;=E12),ROUND((F12-E12)*24,4),""))</f>
        <v/>
      </c>
      <c r="V12" s="18" t="str">
        <f>IF(A12="","",IF(AND(ISNUMBER(G12),ISNUMBER(H12),H12&gt;=G12),ROUND((H12-G12)*24,4),IF(OR(G12&lt;&gt;"",H12&lt;&gt;""),"",IF(AND(ISNUMBER(I12),I12&gt;=0),I12,""))))</f>
        <v/>
      </c>
      <c r="W12" s="10" t="str">
        <f>IF(A12="","",IF(AND(ISNUMBER(G12),ISNUMBER(H12),H12&gt;=G12),"実績：基地発～基地着",IF(OR(G12&lt;&gt;"",H12&lt;&gt;""),"要確認：時刻不足・逆転",IF(AND(ISNUMBER(I12),I12&gt;=0),"実績：記録の時間","未確認"))))</f>
        <v/>
      </c>
      <c r="X12" s="10" t="str">
        <f>IF(A12="","",IF(ISNUMBER(B12),YEAR(B12)-IF(MONTH(B12)&lt;4,1,0),""))</f>
        <v/>
      </c>
      <c r="Y12" s="10" t="str">
        <f>IF(A12="","",IF(OR(D12="",NOT(ISNUMBER(B12)),NOT(ISNUMBER(C12)),C12&lt;B12,NOT(ISNUMBER(E12)),NOT(ISNUMBER(F12)),F12&lt;E12,O12="",P12="",R12="未登録・重複"),"要確認：警戒区間・登録・根拠",IF(OR(W12="要確認：時刻不足・逆転",AND(ISNUMBER(G12),G12&gt;E12),AND(ISNUMBER(H12),H12&lt;F12),AND(ISNUMBER(I12),I12&lt;0),AND(ISNUMBER(M12),M12&lt;0)),"要確認：基地発着・交代人数",IF(COUNTIFS(LNGWatch[船名],A12,LNGWatch[入港日（同一航海）],B12,LNGWatch[曳船名],D12,LNGWatch[警戒開始日時],E12)&gt;1,"要確認：同じ警戒が重複",IF(OR(NOT(ISNUMBER(V12)),P12="未確認"),"要確認：拘束時間・根拠未確認","確認済")))))</f>
        <v/>
      </c>
    </row>
    <row r="13" spans="1:25" ht="24.95" customHeight="1" x14ac:dyDescent="0.2">
      <c r="A13" s="7"/>
      <c r="B13" s="20"/>
      <c r="C13" s="20"/>
      <c r="D13" s="7"/>
      <c r="E13" s="23"/>
      <c r="F13" s="23"/>
      <c r="G13" s="23"/>
      <c r="H13" s="23"/>
      <c r="I13" s="16"/>
      <c r="J13" s="7"/>
      <c r="K13" s="23"/>
      <c r="L13" s="23"/>
      <c r="M13" s="7"/>
      <c r="N13" s="7"/>
      <c r="O13" s="7"/>
      <c r="P13" s="7"/>
      <c r="Q13" s="7"/>
      <c r="R13" s="10" t="str">
        <f>IF(D13="","",IF(COUNTIF(Tugs[曳船名],D13)&lt;&gt;1,"未登録・重複",IF(INDEX(Tugs[会社名],MATCH(D13,Tugs[曳船名],0))="","未確認",INDEX(Tugs[会社名],MATCH(D13,Tugs[曳船名],0)))))</f>
        <v/>
      </c>
      <c r="S13" s="10" t="str">
        <f>IF(D13="","",IF(COUNTIF(Tugs[曳船名],D13)&lt;&gt;1,"未登録・重複",IF(INDEX(Tugs[基地港],MATCH(D13,Tugs[曳船名],0))="","未確認",INDEX(Tugs[基地港],MATCH(D13,Tugs[曳船名],0)))))</f>
        <v/>
      </c>
      <c r="T13" s="10" t="str">
        <f>IF(A13="","",IF(AND(ISNUMBER(B13),ISNUMBER(C13),C13&gt;=B13),INT(C13)-INT(B13),""))</f>
        <v/>
      </c>
      <c r="U13" s="18" t="str">
        <f>IF(A13="","",IF(AND(ISNUMBER(E13),ISNUMBER(F13),F13&gt;=E13),ROUND((F13-E13)*24,4),""))</f>
        <v/>
      </c>
      <c r="V13" s="18" t="str">
        <f>IF(A13="","",IF(AND(ISNUMBER(G13),ISNUMBER(H13),H13&gt;=G13),ROUND((H13-G13)*24,4),IF(OR(G13&lt;&gt;"",H13&lt;&gt;""),"",IF(AND(ISNUMBER(I13),I13&gt;=0),I13,""))))</f>
        <v/>
      </c>
      <c r="W13" s="10" t="str">
        <f>IF(A13="","",IF(AND(ISNUMBER(G13),ISNUMBER(H13),H13&gt;=G13),"実績：基地発～基地着",IF(OR(G13&lt;&gt;"",H13&lt;&gt;""),"要確認：時刻不足・逆転",IF(AND(ISNUMBER(I13),I13&gt;=0),"実績：記録の時間","未確認"))))</f>
        <v/>
      </c>
      <c r="X13" s="10" t="str">
        <f>IF(A13="","",IF(ISNUMBER(B13),YEAR(B13)-IF(MONTH(B13)&lt;4,1,0),""))</f>
        <v/>
      </c>
      <c r="Y13" s="10" t="str">
        <f>IF(A13="","",IF(OR(D13="",NOT(ISNUMBER(B13)),NOT(ISNUMBER(C13)),C13&lt;B13,NOT(ISNUMBER(E13)),NOT(ISNUMBER(F13)),F13&lt;E13,O13="",P13="",R13="未登録・重複"),"要確認：警戒区間・登録・根拠",IF(OR(W13="要確認：時刻不足・逆転",AND(ISNUMBER(G13),G13&gt;E13),AND(ISNUMBER(H13),H13&lt;F13),AND(ISNUMBER(I13),I13&lt;0),AND(ISNUMBER(M13),M13&lt;0)),"要確認：基地発着・交代人数",IF(COUNTIFS(LNGWatch[船名],A13,LNGWatch[入港日（同一航海）],B13,LNGWatch[曳船名],D13,LNGWatch[警戒開始日時],E13)&gt;1,"要確認：同じ警戒が重複",IF(OR(NOT(ISNUMBER(V13)),P13="未確認"),"要確認：拘束時間・根拠未確認","確認済")))))</f>
        <v/>
      </c>
    </row>
    <row r="14" spans="1:25" ht="24.95" customHeight="1" x14ac:dyDescent="0.2">
      <c r="A14" s="7"/>
      <c r="B14" s="20"/>
      <c r="C14" s="20"/>
      <c r="D14" s="7"/>
      <c r="E14" s="23"/>
      <c r="F14" s="23"/>
      <c r="G14" s="23"/>
      <c r="H14" s="23"/>
      <c r="I14" s="16"/>
      <c r="J14" s="7"/>
      <c r="K14" s="23"/>
      <c r="L14" s="23"/>
      <c r="M14" s="7"/>
      <c r="N14" s="7"/>
      <c r="O14" s="7"/>
      <c r="P14" s="7"/>
      <c r="Q14" s="7"/>
      <c r="R14" s="10" t="str">
        <f>IF(D14="","",IF(COUNTIF(Tugs[曳船名],D14)&lt;&gt;1,"未登録・重複",IF(INDEX(Tugs[会社名],MATCH(D14,Tugs[曳船名],0))="","未確認",INDEX(Tugs[会社名],MATCH(D14,Tugs[曳船名],0)))))</f>
        <v/>
      </c>
      <c r="S14" s="10" t="str">
        <f>IF(D14="","",IF(COUNTIF(Tugs[曳船名],D14)&lt;&gt;1,"未登録・重複",IF(INDEX(Tugs[基地港],MATCH(D14,Tugs[曳船名],0))="","未確認",INDEX(Tugs[基地港],MATCH(D14,Tugs[曳船名],0)))))</f>
        <v/>
      </c>
      <c r="T14" s="10" t="str">
        <f>IF(A14="","",IF(AND(ISNUMBER(B14),ISNUMBER(C14),C14&gt;=B14),INT(C14)-INT(B14),""))</f>
        <v/>
      </c>
      <c r="U14" s="18" t="str">
        <f>IF(A14="","",IF(AND(ISNUMBER(E14),ISNUMBER(F14),F14&gt;=E14),ROUND((F14-E14)*24,4),""))</f>
        <v/>
      </c>
      <c r="V14" s="18" t="str">
        <f>IF(A14="","",IF(AND(ISNUMBER(G14),ISNUMBER(H14),H14&gt;=G14),ROUND((H14-G14)*24,4),IF(OR(G14&lt;&gt;"",H14&lt;&gt;""),"",IF(AND(ISNUMBER(I14),I14&gt;=0),I14,""))))</f>
        <v/>
      </c>
      <c r="W14" s="10" t="str">
        <f>IF(A14="","",IF(AND(ISNUMBER(G14),ISNUMBER(H14),H14&gt;=G14),"実績：基地発～基地着",IF(OR(G14&lt;&gt;"",H14&lt;&gt;""),"要確認：時刻不足・逆転",IF(AND(ISNUMBER(I14),I14&gt;=0),"実績：記録の時間","未確認"))))</f>
        <v/>
      </c>
      <c r="X14" s="10" t="str">
        <f>IF(A14="","",IF(ISNUMBER(B14),YEAR(B14)-IF(MONTH(B14)&lt;4,1,0),""))</f>
        <v/>
      </c>
      <c r="Y14" s="10" t="str">
        <f>IF(A14="","",IF(OR(D14="",NOT(ISNUMBER(B14)),NOT(ISNUMBER(C14)),C14&lt;B14,NOT(ISNUMBER(E14)),NOT(ISNUMBER(F14)),F14&lt;E14,O14="",P14="",R14="未登録・重複"),"要確認：警戒区間・登録・根拠",IF(OR(W14="要確認：時刻不足・逆転",AND(ISNUMBER(G14),G14&gt;E14),AND(ISNUMBER(H14),H14&lt;F14),AND(ISNUMBER(I14),I14&lt;0),AND(ISNUMBER(M14),M14&lt;0)),"要確認：基地発着・交代人数",IF(COUNTIFS(LNGWatch[船名],A14,LNGWatch[入港日（同一航海）],B14,LNGWatch[曳船名],D14,LNGWatch[警戒開始日時],E14)&gt;1,"要確認：同じ警戒が重複",IF(OR(NOT(ISNUMBER(V14)),P14="未確認"),"要確認：拘束時間・根拠未確認","確認済")))))</f>
        <v/>
      </c>
    </row>
    <row r="15" spans="1:25" ht="24.95" customHeight="1" x14ac:dyDescent="0.2">
      <c r="A15" s="7"/>
      <c r="B15" s="20"/>
      <c r="C15" s="20"/>
      <c r="D15" s="7"/>
      <c r="E15" s="23"/>
      <c r="F15" s="23"/>
      <c r="G15" s="23"/>
      <c r="H15" s="23"/>
      <c r="I15" s="16"/>
      <c r="J15" s="7"/>
      <c r="K15" s="23"/>
      <c r="L15" s="23"/>
      <c r="M15" s="7"/>
      <c r="N15" s="7"/>
      <c r="O15" s="7"/>
      <c r="P15" s="7"/>
      <c r="Q15" s="7"/>
      <c r="R15" s="10" t="str">
        <f>IF(D15="","",IF(COUNTIF(Tugs[曳船名],D15)&lt;&gt;1,"未登録・重複",IF(INDEX(Tugs[会社名],MATCH(D15,Tugs[曳船名],0))="","未確認",INDEX(Tugs[会社名],MATCH(D15,Tugs[曳船名],0)))))</f>
        <v/>
      </c>
      <c r="S15" s="10" t="str">
        <f>IF(D15="","",IF(COUNTIF(Tugs[曳船名],D15)&lt;&gt;1,"未登録・重複",IF(INDEX(Tugs[基地港],MATCH(D15,Tugs[曳船名],0))="","未確認",INDEX(Tugs[基地港],MATCH(D15,Tugs[曳船名],0)))))</f>
        <v/>
      </c>
      <c r="T15" s="10" t="str">
        <f>IF(A15="","",IF(AND(ISNUMBER(B15),ISNUMBER(C15),C15&gt;=B15),INT(C15)-INT(B15),""))</f>
        <v/>
      </c>
      <c r="U15" s="18" t="str">
        <f>IF(A15="","",IF(AND(ISNUMBER(E15),ISNUMBER(F15),F15&gt;=E15),ROUND((F15-E15)*24,4),""))</f>
        <v/>
      </c>
      <c r="V15" s="18" t="str">
        <f>IF(A15="","",IF(AND(ISNUMBER(G15),ISNUMBER(H15),H15&gt;=G15),ROUND((H15-G15)*24,4),IF(OR(G15&lt;&gt;"",H15&lt;&gt;""),"",IF(AND(ISNUMBER(I15),I15&gt;=0),I15,""))))</f>
        <v/>
      </c>
      <c r="W15" s="10" t="str">
        <f>IF(A15="","",IF(AND(ISNUMBER(G15),ISNUMBER(H15),H15&gt;=G15),"実績：基地発～基地着",IF(OR(G15&lt;&gt;"",H15&lt;&gt;""),"要確認：時刻不足・逆転",IF(AND(ISNUMBER(I15),I15&gt;=0),"実績：記録の時間","未確認"))))</f>
        <v/>
      </c>
      <c r="X15" s="10" t="str">
        <f>IF(A15="","",IF(ISNUMBER(B15),YEAR(B15)-IF(MONTH(B15)&lt;4,1,0),""))</f>
        <v/>
      </c>
      <c r="Y15" s="10" t="str">
        <f>IF(A15="","",IF(OR(D15="",NOT(ISNUMBER(B15)),NOT(ISNUMBER(C15)),C15&lt;B15,NOT(ISNUMBER(E15)),NOT(ISNUMBER(F15)),F15&lt;E15,O15="",P15="",R15="未登録・重複"),"要確認：警戒区間・登録・根拠",IF(OR(W15="要確認：時刻不足・逆転",AND(ISNUMBER(G15),G15&gt;E15),AND(ISNUMBER(H15),H15&lt;F15),AND(ISNUMBER(I15),I15&lt;0),AND(ISNUMBER(M15),M15&lt;0)),"要確認：基地発着・交代人数",IF(COUNTIFS(LNGWatch[船名],A15,LNGWatch[入港日（同一航海）],B15,LNGWatch[曳船名],D15,LNGWatch[警戒開始日時],E15)&gt;1,"要確認：同じ警戒が重複",IF(OR(NOT(ISNUMBER(V15)),P15="未確認"),"要確認：拘束時間・根拠未確認","確認済")))))</f>
        <v/>
      </c>
    </row>
    <row r="16" spans="1:25" ht="24.95" customHeight="1" x14ac:dyDescent="0.2">
      <c r="A16" s="7"/>
      <c r="B16" s="20"/>
      <c r="C16" s="20"/>
      <c r="D16" s="7"/>
      <c r="E16" s="23"/>
      <c r="F16" s="23"/>
      <c r="G16" s="23"/>
      <c r="H16" s="23"/>
      <c r="I16" s="16"/>
      <c r="J16" s="7"/>
      <c r="K16" s="23"/>
      <c r="L16" s="23"/>
      <c r="M16" s="7"/>
      <c r="N16" s="7"/>
      <c r="O16" s="7"/>
      <c r="P16" s="7"/>
      <c r="Q16" s="7"/>
      <c r="R16" s="10" t="str">
        <f>IF(D16="","",IF(COUNTIF(Tugs[曳船名],D16)&lt;&gt;1,"未登録・重複",IF(INDEX(Tugs[会社名],MATCH(D16,Tugs[曳船名],0))="","未確認",INDEX(Tugs[会社名],MATCH(D16,Tugs[曳船名],0)))))</f>
        <v/>
      </c>
      <c r="S16" s="10" t="str">
        <f>IF(D16="","",IF(COUNTIF(Tugs[曳船名],D16)&lt;&gt;1,"未登録・重複",IF(INDEX(Tugs[基地港],MATCH(D16,Tugs[曳船名],0))="","未確認",INDEX(Tugs[基地港],MATCH(D16,Tugs[曳船名],0)))))</f>
        <v/>
      </c>
      <c r="T16" s="10" t="str">
        <f>IF(A16="","",IF(AND(ISNUMBER(B16),ISNUMBER(C16),C16&gt;=B16),INT(C16)-INT(B16),""))</f>
        <v/>
      </c>
      <c r="U16" s="18" t="str">
        <f>IF(A16="","",IF(AND(ISNUMBER(E16),ISNUMBER(F16),F16&gt;=E16),ROUND((F16-E16)*24,4),""))</f>
        <v/>
      </c>
      <c r="V16" s="18" t="str">
        <f>IF(A16="","",IF(AND(ISNUMBER(G16),ISNUMBER(H16),H16&gt;=G16),ROUND((H16-G16)*24,4),IF(OR(G16&lt;&gt;"",H16&lt;&gt;""),"",IF(AND(ISNUMBER(I16),I16&gt;=0),I16,""))))</f>
        <v/>
      </c>
      <c r="W16" s="10" t="str">
        <f>IF(A16="","",IF(AND(ISNUMBER(G16),ISNUMBER(H16),H16&gt;=G16),"実績：基地発～基地着",IF(OR(G16&lt;&gt;"",H16&lt;&gt;""),"要確認：時刻不足・逆転",IF(AND(ISNUMBER(I16),I16&gt;=0),"実績：記録の時間","未確認"))))</f>
        <v/>
      </c>
      <c r="X16" s="10" t="str">
        <f>IF(A16="","",IF(ISNUMBER(B16),YEAR(B16)-IF(MONTH(B16)&lt;4,1,0),""))</f>
        <v/>
      </c>
      <c r="Y16" s="10" t="str">
        <f>IF(A16="","",IF(OR(D16="",NOT(ISNUMBER(B16)),NOT(ISNUMBER(C16)),C16&lt;B16,NOT(ISNUMBER(E16)),NOT(ISNUMBER(F16)),F16&lt;E16,O16="",P16="",R16="未登録・重複"),"要確認：警戒区間・登録・根拠",IF(OR(W16="要確認：時刻不足・逆転",AND(ISNUMBER(G16),G16&gt;E16),AND(ISNUMBER(H16),H16&lt;F16),AND(ISNUMBER(I16),I16&lt;0),AND(ISNUMBER(M16),M16&lt;0)),"要確認：基地発着・交代人数",IF(COUNTIFS(LNGWatch[船名],A16,LNGWatch[入港日（同一航海）],B16,LNGWatch[曳船名],D16,LNGWatch[警戒開始日時],E16)&gt;1,"要確認：同じ警戒が重複",IF(OR(NOT(ISNUMBER(V16)),P16="未確認"),"要確認：拘束時間・根拠未確認","確認済")))))</f>
        <v/>
      </c>
    </row>
    <row r="17" spans="1:25" ht="24.95" customHeight="1" x14ac:dyDescent="0.2">
      <c r="A17" s="7"/>
      <c r="B17" s="20"/>
      <c r="C17" s="20"/>
      <c r="D17" s="7"/>
      <c r="E17" s="23"/>
      <c r="F17" s="23"/>
      <c r="G17" s="23"/>
      <c r="H17" s="23"/>
      <c r="I17" s="16"/>
      <c r="J17" s="7"/>
      <c r="K17" s="23"/>
      <c r="L17" s="23"/>
      <c r="M17" s="7"/>
      <c r="N17" s="7"/>
      <c r="O17" s="7"/>
      <c r="P17" s="7"/>
      <c r="Q17" s="7"/>
      <c r="R17" s="10" t="str">
        <f>IF(D17="","",IF(COUNTIF(Tugs[曳船名],D17)&lt;&gt;1,"未登録・重複",IF(INDEX(Tugs[会社名],MATCH(D17,Tugs[曳船名],0))="","未確認",INDEX(Tugs[会社名],MATCH(D17,Tugs[曳船名],0)))))</f>
        <v/>
      </c>
      <c r="S17" s="10" t="str">
        <f>IF(D17="","",IF(COUNTIF(Tugs[曳船名],D17)&lt;&gt;1,"未登録・重複",IF(INDEX(Tugs[基地港],MATCH(D17,Tugs[曳船名],0))="","未確認",INDEX(Tugs[基地港],MATCH(D17,Tugs[曳船名],0)))))</f>
        <v/>
      </c>
      <c r="T17" s="10" t="str">
        <f>IF(A17="","",IF(AND(ISNUMBER(B17),ISNUMBER(C17),C17&gt;=B17),INT(C17)-INT(B17),""))</f>
        <v/>
      </c>
      <c r="U17" s="18" t="str">
        <f>IF(A17="","",IF(AND(ISNUMBER(E17),ISNUMBER(F17),F17&gt;=E17),ROUND((F17-E17)*24,4),""))</f>
        <v/>
      </c>
      <c r="V17" s="18" t="str">
        <f>IF(A17="","",IF(AND(ISNUMBER(G17),ISNUMBER(H17),H17&gt;=G17),ROUND((H17-G17)*24,4),IF(OR(G17&lt;&gt;"",H17&lt;&gt;""),"",IF(AND(ISNUMBER(I17),I17&gt;=0),I17,""))))</f>
        <v/>
      </c>
      <c r="W17" s="10" t="str">
        <f>IF(A17="","",IF(AND(ISNUMBER(G17),ISNUMBER(H17),H17&gt;=G17),"実績：基地発～基地着",IF(OR(G17&lt;&gt;"",H17&lt;&gt;""),"要確認：時刻不足・逆転",IF(AND(ISNUMBER(I17),I17&gt;=0),"実績：記録の時間","未確認"))))</f>
        <v/>
      </c>
      <c r="X17" s="10" t="str">
        <f>IF(A17="","",IF(ISNUMBER(B17),YEAR(B17)-IF(MONTH(B17)&lt;4,1,0),""))</f>
        <v/>
      </c>
      <c r="Y17" s="10" t="str">
        <f>IF(A17="","",IF(OR(D17="",NOT(ISNUMBER(B17)),NOT(ISNUMBER(C17)),C17&lt;B17,NOT(ISNUMBER(E17)),NOT(ISNUMBER(F17)),F17&lt;E17,O17="",P17="",R17="未登録・重複"),"要確認：警戒区間・登録・根拠",IF(OR(W17="要確認：時刻不足・逆転",AND(ISNUMBER(G17),G17&gt;E17),AND(ISNUMBER(H17),H17&lt;F17),AND(ISNUMBER(I17),I17&lt;0),AND(ISNUMBER(M17),M17&lt;0)),"要確認：基地発着・交代人数",IF(COUNTIFS(LNGWatch[船名],A17,LNGWatch[入港日（同一航海）],B17,LNGWatch[曳船名],D17,LNGWatch[警戒開始日時],E17)&gt;1,"要確認：同じ警戒が重複",IF(OR(NOT(ISNUMBER(V17)),P17="未確認"),"要確認：拘束時間・根拠未確認","確認済")))))</f>
        <v/>
      </c>
    </row>
    <row r="18" spans="1:25" ht="24.95" customHeight="1" x14ac:dyDescent="0.2">
      <c r="A18" s="7"/>
      <c r="B18" s="20"/>
      <c r="C18" s="20"/>
      <c r="D18" s="7"/>
      <c r="E18" s="23"/>
      <c r="F18" s="23"/>
      <c r="G18" s="23"/>
      <c r="H18" s="23"/>
      <c r="I18" s="16"/>
      <c r="J18" s="7"/>
      <c r="K18" s="23"/>
      <c r="L18" s="23"/>
      <c r="M18" s="7"/>
      <c r="N18" s="7"/>
      <c r="O18" s="7"/>
      <c r="P18" s="7"/>
      <c r="Q18" s="7"/>
      <c r="R18" s="10" t="str">
        <f>IF(D18="","",IF(COUNTIF(Tugs[曳船名],D18)&lt;&gt;1,"未登録・重複",IF(INDEX(Tugs[会社名],MATCH(D18,Tugs[曳船名],0))="","未確認",INDEX(Tugs[会社名],MATCH(D18,Tugs[曳船名],0)))))</f>
        <v/>
      </c>
      <c r="S18" s="10" t="str">
        <f>IF(D18="","",IF(COUNTIF(Tugs[曳船名],D18)&lt;&gt;1,"未登録・重複",IF(INDEX(Tugs[基地港],MATCH(D18,Tugs[曳船名],0))="","未確認",INDEX(Tugs[基地港],MATCH(D18,Tugs[曳船名],0)))))</f>
        <v/>
      </c>
      <c r="T18" s="10" t="str">
        <f>IF(A18="","",IF(AND(ISNUMBER(B18),ISNUMBER(C18),C18&gt;=B18),INT(C18)-INT(B18),""))</f>
        <v/>
      </c>
      <c r="U18" s="18" t="str">
        <f>IF(A18="","",IF(AND(ISNUMBER(E18),ISNUMBER(F18),F18&gt;=E18),ROUND((F18-E18)*24,4),""))</f>
        <v/>
      </c>
      <c r="V18" s="18" t="str">
        <f>IF(A18="","",IF(AND(ISNUMBER(G18),ISNUMBER(H18),H18&gt;=G18),ROUND((H18-G18)*24,4),IF(OR(G18&lt;&gt;"",H18&lt;&gt;""),"",IF(AND(ISNUMBER(I18),I18&gt;=0),I18,""))))</f>
        <v/>
      </c>
      <c r="W18" s="10" t="str">
        <f>IF(A18="","",IF(AND(ISNUMBER(G18),ISNUMBER(H18),H18&gt;=G18),"実績：基地発～基地着",IF(OR(G18&lt;&gt;"",H18&lt;&gt;""),"要確認：時刻不足・逆転",IF(AND(ISNUMBER(I18),I18&gt;=0),"実績：記録の時間","未確認"))))</f>
        <v/>
      </c>
      <c r="X18" s="10" t="str">
        <f>IF(A18="","",IF(ISNUMBER(B18),YEAR(B18)-IF(MONTH(B18)&lt;4,1,0),""))</f>
        <v/>
      </c>
      <c r="Y18" s="10" t="str">
        <f>IF(A18="","",IF(OR(D18="",NOT(ISNUMBER(B18)),NOT(ISNUMBER(C18)),C18&lt;B18,NOT(ISNUMBER(E18)),NOT(ISNUMBER(F18)),F18&lt;E18,O18="",P18="",R18="未登録・重複"),"要確認：警戒区間・登録・根拠",IF(OR(W18="要確認：時刻不足・逆転",AND(ISNUMBER(G18),G18&gt;E18),AND(ISNUMBER(H18),H18&lt;F18),AND(ISNUMBER(I18),I18&lt;0),AND(ISNUMBER(M18),M18&lt;0)),"要確認：基地発着・交代人数",IF(COUNTIFS(LNGWatch[船名],A18,LNGWatch[入港日（同一航海）],B18,LNGWatch[曳船名],D18,LNGWatch[警戒開始日時],E18)&gt;1,"要確認：同じ警戒が重複",IF(OR(NOT(ISNUMBER(V18)),P18="未確認"),"要確認：拘束時間・根拠未確認","確認済")))))</f>
        <v/>
      </c>
    </row>
    <row r="19" spans="1:25" ht="24.95" customHeight="1" x14ac:dyDescent="0.2">
      <c r="A19" s="7"/>
      <c r="B19" s="20"/>
      <c r="C19" s="20"/>
      <c r="D19" s="7"/>
      <c r="E19" s="23"/>
      <c r="F19" s="23"/>
      <c r="G19" s="23"/>
      <c r="H19" s="23"/>
      <c r="I19" s="16"/>
      <c r="J19" s="7"/>
      <c r="K19" s="23"/>
      <c r="L19" s="23"/>
      <c r="M19" s="7"/>
      <c r="N19" s="7"/>
      <c r="O19" s="7"/>
      <c r="P19" s="7"/>
      <c r="Q19" s="7"/>
      <c r="R19" s="10" t="str">
        <f>IF(D19="","",IF(COUNTIF(Tugs[曳船名],D19)&lt;&gt;1,"未登録・重複",IF(INDEX(Tugs[会社名],MATCH(D19,Tugs[曳船名],0))="","未確認",INDEX(Tugs[会社名],MATCH(D19,Tugs[曳船名],0)))))</f>
        <v/>
      </c>
      <c r="S19" s="10" t="str">
        <f>IF(D19="","",IF(COUNTIF(Tugs[曳船名],D19)&lt;&gt;1,"未登録・重複",IF(INDEX(Tugs[基地港],MATCH(D19,Tugs[曳船名],0))="","未確認",INDEX(Tugs[基地港],MATCH(D19,Tugs[曳船名],0)))))</f>
        <v/>
      </c>
      <c r="T19" s="10" t="str">
        <f>IF(A19="","",IF(AND(ISNUMBER(B19),ISNUMBER(C19),C19&gt;=B19),INT(C19)-INT(B19),""))</f>
        <v/>
      </c>
      <c r="U19" s="18" t="str">
        <f>IF(A19="","",IF(AND(ISNUMBER(E19),ISNUMBER(F19),F19&gt;=E19),ROUND((F19-E19)*24,4),""))</f>
        <v/>
      </c>
      <c r="V19" s="18" t="str">
        <f>IF(A19="","",IF(AND(ISNUMBER(G19),ISNUMBER(H19),H19&gt;=G19),ROUND((H19-G19)*24,4),IF(OR(G19&lt;&gt;"",H19&lt;&gt;""),"",IF(AND(ISNUMBER(I19),I19&gt;=0),I19,""))))</f>
        <v/>
      </c>
      <c r="W19" s="10" t="str">
        <f>IF(A19="","",IF(AND(ISNUMBER(G19),ISNUMBER(H19),H19&gt;=G19),"実績：基地発～基地着",IF(OR(G19&lt;&gt;"",H19&lt;&gt;""),"要確認：時刻不足・逆転",IF(AND(ISNUMBER(I19),I19&gt;=0),"実績：記録の時間","未確認"))))</f>
        <v/>
      </c>
      <c r="X19" s="10" t="str">
        <f>IF(A19="","",IF(ISNUMBER(B19),YEAR(B19)-IF(MONTH(B19)&lt;4,1,0),""))</f>
        <v/>
      </c>
      <c r="Y19" s="10" t="str">
        <f>IF(A19="","",IF(OR(D19="",NOT(ISNUMBER(B19)),NOT(ISNUMBER(C19)),C19&lt;B19,NOT(ISNUMBER(E19)),NOT(ISNUMBER(F19)),F19&lt;E19,O19="",P19="",R19="未登録・重複"),"要確認：警戒区間・登録・根拠",IF(OR(W19="要確認：時刻不足・逆転",AND(ISNUMBER(G19),G19&gt;E19),AND(ISNUMBER(H19),H19&lt;F19),AND(ISNUMBER(I19),I19&lt;0),AND(ISNUMBER(M19),M19&lt;0)),"要確認：基地発着・交代人数",IF(COUNTIFS(LNGWatch[船名],A19,LNGWatch[入港日（同一航海）],B19,LNGWatch[曳船名],D19,LNGWatch[警戒開始日時],E19)&gt;1,"要確認：同じ警戒が重複",IF(OR(NOT(ISNUMBER(V19)),P19="未確認"),"要確認：拘束時間・根拠未確認","確認済")))))</f>
        <v/>
      </c>
    </row>
    <row r="20" spans="1:25" ht="24.95" customHeight="1" x14ac:dyDescent="0.2">
      <c r="A20" s="7"/>
      <c r="B20" s="20"/>
      <c r="C20" s="20"/>
      <c r="D20" s="7"/>
      <c r="E20" s="23"/>
      <c r="F20" s="23"/>
      <c r="G20" s="23"/>
      <c r="H20" s="23"/>
      <c r="I20" s="16"/>
      <c r="J20" s="7"/>
      <c r="K20" s="23"/>
      <c r="L20" s="23"/>
      <c r="M20" s="7"/>
      <c r="N20" s="7"/>
      <c r="O20" s="7"/>
      <c r="P20" s="7"/>
      <c r="Q20" s="7"/>
      <c r="R20" s="10" t="str">
        <f>IF(D20="","",IF(COUNTIF(Tugs[曳船名],D20)&lt;&gt;1,"未登録・重複",IF(INDEX(Tugs[会社名],MATCH(D20,Tugs[曳船名],0))="","未確認",INDEX(Tugs[会社名],MATCH(D20,Tugs[曳船名],0)))))</f>
        <v/>
      </c>
      <c r="S20" s="10" t="str">
        <f>IF(D20="","",IF(COUNTIF(Tugs[曳船名],D20)&lt;&gt;1,"未登録・重複",IF(INDEX(Tugs[基地港],MATCH(D20,Tugs[曳船名],0))="","未確認",INDEX(Tugs[基地港],MATCH(D20,Tugs[曳船名],0)))))</f>
        <v/>
      </c>
      <c r="T20" s="10" t="str">
        <f>IF(A20="","",IF(AND(ISNUMBER(B20),ISNUMBER(C20),C20&gt;=B20),INT(C20)-INT(B20),""))</f>
        <v/>
      </c>
      <c r="U20" s="18" t="str">
        <f>IF(A20="","",IF(AND(ISNUMBER(E20),ISNUMBER(F20),F20&gt;=E20),ROUND((F20-E20)*24,4),""))</f>
        <v/>
      </c>
      <c r="V20" s="18" t="str">
        <f>IF(A20="","",IF(AND(ISNUMBER(G20),ISNUMBER(H20),H20&gt;=G20),ROUND((H20-G20)*24,4),IF(OR(G20&lt;&gt;"",H20&lt;&gt;""),"",IF(AND(ISNUMBER(I20),I20&gt;=0),I20,""))))</f>
        <v/>
      </c>
      <c r="W20" s="10" t="str">
        <f>IF(A20="","",IF(AND(ISNUMBER(G20),ISNUMBER(H20),H20&gt;=G20),"実績：基地発～基地着",IF(OR(G20&lt;&gt;"",H20&lt;&gt;""),"要確認：時刻不足・逆転",IF(AND(ISNUMBER(I20),I20&gt;=0),"実績：記録の時間","未確認"))))</f>
        <v/>
      </c>
      <c r="X20" s="10" t="str">
        <f>IF(A20="","",IF(ISNUMBER(B20),YEAR(B20)-IF(MONTH(B20)&lt;4,1,0),""))</f>
        <v/>
      </c>
      <c r="Y20" s="10" t="str">
        <f>IF(A20="","",IF(OR(D20="",NOT(ISNUMBER(B20)),NOT(ISNUMBER(C20)),C20&lt;B20,NOT(ISNUMBER(E20)),NOT(ISNUMBER(F20)),F20&lt;E20,O20="",P20="",R20="未登録・重複"),"要確認：警戒区間・登録・根拠",IF(OR(W20="要確認：時刻不足・逆転",AND(ISNUMBER(G20),G20&gt;E20),AND(ISNUMBER(H20),H20&lt;F20),AND(ISNUMBER(I20),I20&lt;0),AND(ISNUMBER(M20),M20&lt;0)),"要確認：基地発着・交代人数",IF(COUNTIFS(LNGWatch[船名],A20,LNGWatch[入港日（同一航海）],B20,LNGWatch[曳船名],D20,LNGWatch[警戒開始日時],E20)&gt;1,"要確認：同じ警戒が重複",IF(OR(NOT(ISNUMBER(V20)),P20="未確認"),"要確認：拘束時間・根拠未確認","確認済")))))</f>
        <v/>
      </c>
    </row>
    <row r="21" spans="1:25" ht="24.95" customHeight="1" x14ac:dyDescent="0.2">
      <c r="A21" s="7"/>
      <c r="B21" s="20"/>
      <c r="C21" s="20"/>
      <c r="D21" s="7"/>
      <c r="E21" s="23"/>
      <c r="F21" s="23"/>
      <c r="G21" s="23"/>
      <c r="H21" s="23"/>
      <c r="I21" s="16"/>
      <c r="J21" s="7"/>
      <c r="K21" s="23"/>
      <c r="L21" s="23"/>
      <c r="M21" s="7"/>
      <c r="N21" s="7"/>
      <c r="O21" s="7"/>
      <c r="P21" s="7"/>
      <c r="Q21" s="7"/>
      <c r="R21" s="10" t="str">
        <f>IF(D21="","",IF(COUNTIF(Tugs[曳船名],D21)&lt;&gt;1,"未登録・重複",IF(INDEX(Tugs[会社名],MATCH(D21,Tugs[曳船名],0))="","未確認",INDEX(Tugs[会社名],MATCH(D21,Tugs[曳船名],0)))))</f>
        <v/>
      </c>
      <c r="S21" s="10" t="str">
        <f>IF(D21="","",IF(COUNTIF(Tugs[曳船名],D21)&lt;&gt;1,"未登録・重複",IF(INDEX(Tugs[基地港],MATCH(D21,Tugs[曳船名],0))="","未確認",INDEX(Tugs[基地港],MATCH(D21,Tugs[曳船名],0)))))</f>
        <v/>
      </c>
      <c r="T21" s="10" t="str">
        <f>IF(A21="","",IF(AND(ISNUMBER(B21),ISNUMBER(C21),C21&gt;=B21),INT(C21)-INT(B21),""))</f>
        <v/>
      </c>
      <c r="U21" s="18" t="str">
        <f>IF(A21="","",IF(AND(ISNUMBER(E21),ISNUMBER(F21),F21&gt;=E21),ROUND((F21-E21)*24,4),""))</f>
        <v/>
      </c>
      <c r="V21" s="18" t="str">
        <f>IF(A21="","",IF(AND(ISNUMBER(G21),ISNUMBER(H21),H21&gt;=G21),ROUND((H21-G21)*24,4),IF(OR(G21&lt;&gt;"",H21&lt;&gt;""),"",IF(AND(ISNUMBER(I21),I21&gt;=0),I21,""))))</f>
        <v/>
      </c>
      <c r="W21" s="10" t="str">
        <f>IF(A21="","",IF(AND(ISNUMBER(G21),ISNUMBER(H21),H21&gt;=G21),"実績：基地発～基地着",IF(OR(G21&lt;&gt;"",H21&lt;&gt;""),"要確認：時刻不足・逆転",IF(AND(ISNUMBER(I21),I21&gt;=0),"実績：記録の時間","未確認"))))</f>
        <v/>
      </c>
      <c r="X21" s="10" t="str">
        <f>IF(A21="","",IF(ISNUMBER(B21),YEAR(B21)-IF(MONTH(B21)&lt;4,1,0),""))</f>
        <v/>
      </c>
      <c r="Y21" s="10" t="str">
        <f>IF(A21="","",IF(OR(D21="",NOT(ISNUMBER(B21)),NOT(ISNUMBER(C21)),C21&lt;B21,NOT(ISNUMBER(E21)),NOT(ISNUMBER(F21)),F21&lt;E21,O21="",P21="",R21="未登録・重複"),"要確認：警戒区間・登録・根拠",IF(OR(W21="要確認：時刻不足・逆転",AND(ISNUMBER(G21),G21&gt;E21),AND(ISNUMBER(H21),H21&lt;F21),AND(ISNUMBER(I21),I21&lt;0),AND(ISNUMBER(M21),M21&lt;0)),"要確認：基地発着・交代人数",IF(COUNTIFS(LNGWatch[船名],A21,LNGWatch[入港日（同一航海）],B21,LNGWatch[曳船名],D21,LNGWatch[警戒開始日時],E21)&gt;1,"要確認：同じ警戒が重複",IF(OR(NOT(ISNUMBER(V21)),P21="未確認"),"要確認：拘束時間・根拠未確認","確認済")))))</f>
        <v/>
      </c>
    </row>
    <row r="22" spans="1:25" ht="24.95" customHeight="1" x14ac:dyDescent="0.2">
      <c r="A22" s="7"/>
      <c r="B22" s="20"/>
      <c r="C22" s="20"/>
      <c r="D22" s="7"/>
      <c r="E22" s="23"/>
      <c r="F22" s="23"/>
      <c r="G22" s="23"/>
      <c r="H22" s="23"/>
      <c r="I22" s="16"/>
      <c r="J22" s="7"/>
      <c r="K22" s="23"/>
      <c r="L22" s="23"/>
      <c r="M22" s="7"/>
      <c r="N22" s="7"/>
      <c r="O22" s="7"/>
      <c r="P22" s="7"/>
      <c r="Q22" s="7"/>
      <c r="R22" s="10" t="str">
        <f>IF(D22="","",IF(COUNTIF(Tugs[曳船名],D22)&lt;&gt;1,"未登録・重複",IF(INDEX(Tugs[会社名],MATCH(D22,Tugs[曳船名],0))="","未確認",INDEX(Tugs[会社名],MATCH(D22,Tugs[曳船名],0)))))</f>
        <v/>
      </c>
      <c r="S22" s="10" t="str">
        <f>IF(D22="","",IF(COUNTIF(Tugs[曳船名],D22)&lt;&gt;1,"未登録・重複",IF(INDEX(Tugs[基地港],MATCH(D22,Tugs[曳船名],0))="","未確認",INDEX(Tugs[基地港],MATCH(D22,Tugs[曳船名],0)))))</f>
        <v/>
      </c>
      <c r="T22" s="10" t="str">
        <f>IF(A22="","",IF(AND(ISNUMBER(B22),ISNUMBER(C22),C22&gt;=B22),INT(C22)-INT(B22),""))</f>
        <v/>
      </c>
      <c r="U22" s="18" t="str">
        <f>IF(A22="","",IF(AND(ISNUMBER(E22),ISNUMBER(F22),F22&gt;=E22),ROUND((F22-E22)*24,4),""))</f>
        <v/>
      </c>
      <c r="V22" s="18" t="str">
        <f>IF(A22="","",IF(AND(ISNUMBER(G22),ISNUMBER(H22),H22&gt;=G22),ROUND((H22-G22)*24,4),IF(OR(G22&lt;&gt;"",H22&lt;&gt;""),"",IF(AND(ISNUMBER(I22),I22&gt;=0),I22,""))))</f>
        <v/>
      </c>
      <c r="W22" s="10" t="str">
        <f>IF(A22="","",IF(AND(ISNUMBER(G22),ISNUMBER(H22),H22&gt;=G22),"実績：基地発～基地着",IF(OR(G22&lt;&gt;"",H22&lt;&gt;""),"要確認：時刻不足・逆転",IF(AND(ISNUMBER(I22),I22&gt;=0),"実績：記録の時間","未確認"))))</f>
        <v/>
      </c>
      <c r="X22" s="10" t="str">
        <f>IF(A22="","",IF(ISNUMBER(B22),YEAR(B22)-IF(MONTH(B22)&lt;4,1,0),""))</f>
        <v/>
      </c>
      <c r="Y22" s="10" t="str">
        <f>IF(A22="","",IF(OR(D22="",NOT(ISNUMBER(B22)),NOT(ISNUMBER(C22)),C22&lt;B22,NOT(ISNUMBER(E22)),NOT(ISNUMBER(F22)),F22&lt;E22,O22="",P22="",R22="未登録・重複"),"要確認：警戒区間・登録・根拠",IF(OR(W22="要確認：時刻不足・逆転",AND(ISNUMBER(G22),G22&gt;E22),AND(ISNUMBER(H22),H22&lt;F22),AND(ISNUMBER(I22),I22&lt;0),AND(ISNUMBER(M22),M22&lt;0)),"要確認：基地発着・交代人数",IF(COUNTIFS(LNGWatch[船名],A22,LNGWatch[入港日（同一航海）],B22,LNGWatch[曳船名],D22,LNGWatch[警戒開始日時],E22)&gt;1,"要確認：同じ警戒が重複",IF(OR(NOT(ISNUMBER(V22)),P22="未確認"),"要確認：拘束時間・根拠未確認","確認済")))))</f>
        <v/>
      </c>
    </row>
    <row r="23" spans="1:25" ht="24.95" customHeight="1" x14ac:dyDescent="0.2">
      <c r="A23" s="7"/>
      <c r="B23" s="20"/>
      <c r="C23" s="20"/>
      <c r="D23" s="7"/>
      <c r="E23" s="23"/>
      <c r="F23" s="23"/>
      <c r="G23" s="23"/>
      <c r="H23" s="23"/>
      <c r="I23" s="16"/>
      <c r="J23" s="7"/>
      <c r="K23" s="23"/>
      <c r="L23" s="23"/>
      <c r="M23" s="7"/>
      <c r="N23" s="7"/>
      <c r="O23" s="7"/>
      <c r="P23" s="7"/>
      <c r="Q23" s="7"/>
      <c r="R23" s="10" t="str">
        <f>IF(D23="","",IF(COUNTIF(Tugs[曳船名],D23)&lt;&gt;1,"未登録・重複",IF(INDEX(Tugs[会社名],MATCH(D23,Tugs[曳船名],0))="","未確認",INDEX(Tugs[会社名],MATCH(D23,Tugs[曳船名],0)))))</f>
        <v/>
      </c>
      <c r="S23" s="10" t="str">
        <f>IF(D23="","",IF(COUNTIF(Tugs[曳船名],D23)&lt;&gt;1,"未登録・重複",IF(INDEX(Tugs[基地港],MATCH(D23,Tugs[曳船名],0))="","未確認",INDEX(Tugs[基地港],MATCH(D23,Tugs[曳船名],0)))))</f>
        <v/>
      </c>
      <c r="T23" s="10" t="str">
        <f>IF(A23="","",IF(AND(ISNUMBER(B23),ISNUMBER(C23),C23&gt;=B23),INT(C23)-INT(B23),""))</f>
        <v/>
      </c>
      <c r="U23" s="18" t="str">
        <f>IF(A23="","",IF(AND(ISNUMBER(E23),ISNUMBER(F23),F23&gt;=E23),ROUND((F23-E23)*24,4),""))</f>
        <v/>
      </c>
      <c r="V23" s="18" t="str">
        <f>IF(A23="","",IF(AND(ISNUMBER(G23),ISNUMBER(H23),H23&gt;=G23),ROUND((H23-G23)*24,4),IF(OR(G23&lt;&gt;"",H23&lt;&gt;""),"",IF(AND(ISNUMBER(I23),I23&gt;=0),I23,""))))</f>
        <v/>
      </c>
      <c r="W23" s="10" t="str">
        <f>IF(A23="","",IF(AND(ISNUMBER(G23),ISNUMBER(H23),H23&gt;=G23),"実績：基地発～基地着",IF(OR(G23&lt;&gt;"",H23&lt;&gt;""),"要確認：時刻不足・逆転",IF(AND(ISNUMBER(I23),I23&gt;=0),"実績：記録の時間","未確認"))))</f>
        <v/>
      </c>
      <c r="X23" s="10" t="str">
        <f>IF(A23="","",IF(ISNUMBER(B23),YEAR(B23)-IF(MONTH(B23)&lt;4,1,0),""))</f>
        <v/>
      </c>
      <c r="Y23" s="10" t="str">
        <f>IF(A23="","",IF(OR(D23="",NOT(ISNUMBER(B23)),NOT(ISNUMBER(C23)),C23&lt;B23,NOT(ISNUMBER(E23)),NOT(ISNUMBER(F23)),F23&lt;E23,O23="",P23="",R23="未登録・重複"),"要確認：警戒区間・登録・根拠",IF(OR(W23="要確認：時刻不足・逆転",AND(ISNUMBER(G23),G23&gt;E23),AND(ISNUMBER(H23),H23&lt;F23),AND(ISNUMBER(I23),I23&lt;0),AND(ISNUMBER(M23),M23&lt;0)),"要確認：基地発着・交代人数",IF(COUNTIFS(LNGWatch[船名],A23,LNGWatch[入港日（同一航海）],B23,LNGWatch[曳船名],D23,LNGWatch[警戒開始日時],E23)&gt;1,"要確認：同じ警戒が重複",IF(OR(NOT(ISNUMBER(V23)),P23="未確認"),"要確認：拘束時間・根拠未確認","確認済")))))</f>
        <v/>
      </c>
    </row>
    <row r="24" spans="1:25" ht="24.95" customHeight="1" x14ac:dyDescent="0.2">
      <c r="A24" s="7"/>
      <c r="B24" s="20"/>
      <c r="C24" s="20"/>
      <c r="D24" s="7"/>
      <c r="E24" s="23"/>
      <c r="F24" s="23"/>
      <c r="G24" s="23"/>
      <c r="H24" s="23"/>
      <c r="I24" s="16"/>
      <c r="J24" s="7"/>
      <c r="K24" s="23"/>
      <c r="L24" s="23"/>
      <c r="M24" s="7"/>
      <c r="N24" s="7"/>
      <c r="O24" s="7"/>
      <c r="P24" s="7"/>
      <c r="Q24" s="7"/>
      <c r="R24" s="10" t="str">
        <f>IF(D24="","",IF(COUNTIF(Tugs[曳船名],D24)&lt;&gt;1,"未登録・重複",IF(INDEX(Tugs[会社名],MATCH(D24,Tugs[曳船名],0))="","未確認",INDEX(Tugs[会社名],MATCH(D24,Tugs[曳船名],0)))))</f>
        <v/>
      </c>
      <c r="S24" s="10" t="str">
        <f>IF(D24="","",IF(COUNTIF(Tugs[曳船名],D24)&lt;&gt;1,"未登録・重複",IF(INDEX(Tugs[基地港],MATCH(D24,Tugs[曳船名],0))="","未確認",INDEX(Tugs[基地港],MATCH(D24,Tugs[曳船名],0)))))</f>
        <v/>
      </c>
      <c r="T24" s="10" t="str">
        <f>IF(A24="","",IF(AND(ISNUMBER(B24),ISNUMBER(C24),C24&gt;=B24),INT(C24)-INT(B24),""))</f>
        <v/>
      </c>
      <c r="U24" s="18" t="str">
        <f>IF(A24="","",IF(AND(ISNUMBER(E24),ISNUMBER(F24),F24&gt;=E24),ROUND((F24-E24)*24,4),""))</f>
        <v/>
      </c>
      <c r="V24" s="18" t="str">
        <f>IF(A24="","",IF(AND(ISNUMBER(G24),ISNUMBER(H24),H24&gt;=G24),ROUND((H24-G24)*24,4),IF(OR(G24&lt;&gt;"",H24&lt;&gt;""),"",IF(AND(ISNUMBER(I24),I24&gt;=0),I24,""))))</f>
        <v/>
      </c>
      <c r="W24" s="10" t="str">
        <f>IF(A24="","",IF(AND(ISNUMBER(G24),ISNUMBER(H24),H24&gt;=G24),"実績：基地発～基地着",IF(OR(G24&lt;&gt;"",H24&lt;&gt;""),"要確認：時刻不足・逆転",IF(AND(ISNUMBER(I24),I24&gt;=0),"実績：記録の時間","未確認"))))</f>
        <v/>
      </c>
      <c r="X24" s="10" t="str">
        <f>IF(A24="","",IF(ISNUMBER(B24),YEAR(B24)-IF(MONTH(B24)&lt;4,1,0),""))</f>
        <v/>
      </c>
      <c r="Y24" s="10" t="str">
        <f>IF(A24="","",IF(OR(D24="",NOT(ISNUMBER(B24)),NOT(ISNUMBER(C24)),C24&lt;B24,NOT(ISNUMBER(E24)),NOT(ISNUMBER(F24)),F24&lt;E24,O24="",P24="",R24="未登録・重複"),"要確認：警戒区間・登録・根拠",IF(OR(W24="要確認：時刻不足・逆転",AND(ISNUMBER(G24),G24&gt;E24),AND(ISNUMBER(H24),H24&lt;F24),AND(ISNUMBER(I24),I24&lt;0),AND(ISNUMBER(M24),M24&lt;0)),"要確認：基地発着・交代人数",IF(COUNTIFS(LNGWatch[船名],A24,LNGWatch[入港日（同一航海）],B24,LNGWatch[曳船名],D24,LNGWatch[警戒開始日時],E24)&gt;1,"要確認：同じ警戒が重複",IF(OR(NOT(ISNUMBER(V24)),P24="未確認"),"要確認：拘束時間・根拠未確認","確認済")))))</f>
        <v/>
      </c>
    </row>
    <row r="25" spans="1:25" ht="24.95" customHeight="1" x14ac:dyDescent="0.2">
      <c r="A25" s="7"/>
      <c r="B25" s="20"/>
      <c r="C25" s="20"/>
      <c r="D25" s="7"/>
      <c r="E25" s="23"/>
      <c r="F25" s="23"/>
      <c r="G25" s="23"/>
      <c r="H25" s="23"/>
      <c r="I25" s="16"/>
      <c r="J25" s="7"/>
      <c r="K25" s="23"/>
      <c r="L25" s="23"/>
      <c r="M25" s="7"/>
      <c r="N25" s="7"/>
      <c r="O25" s="7"/>
      <c r="P25" s="7"/>
      <c r="Q25" s="7"/>
      <c r="R25" s="10" t="str">
        <f>IF(D25="","",IF(COUNTIF(Tugs[曳船名],D25)&lt;&gt;1,"未登録・重複",IF(INDEX(Tugs[会社名],MATCH(D25,Tugs[曳船名],0))="","未確認",INDEX(Tugs[会社名],MATCH(D25,Tugs[曳船名],0)))))</f>
        <v/>
      </c>
      <c r="S25" s="10" t="str">
        <f>IF(D25="","",IF(COUNTIF(Tugs[曳船名],D25)&lt;&gt;1,"未登録・重複",IF(INDEX(Tugs[基地港],MATCH(D25,Tugs[曳船名],0))="","未確認",INDEX(Tugs[基地港],MATCH(D25,Tugs[曳船名],0)))))</f>
        <v/>
      </c>
      <c r="T25" s="10" t="str">
        <f>IF(A25="","",IF(AND(ISNUMBER(B25),ISNUMBER(C25),C25&gt;=B25),INT(C25)-INT(B25),""))</f>
        <v/>
      </c>
      <c r="U25" s="18" t="str">
        <f>IF(A25="","",IF(AND(ISNUMBER(E25),ISNUMBER(F25),F25&gt;=E25),ROUND((F25-E25)*24,4),""))</f>
        <v/>
      </c>
      <c r="V25" s="18" t="str">
        <f>IF(A25="","",IF(AND(ISNUMBER(G25),ISNUMBER(H25),H25&gt;=G25),ROUND((H25-G25)*24,4),IF(OR(G25&lt;&gt;"",H25&lt;&gt;""),"",IF(AND(ISNUMBER(I25),I25&gt;=0),I25,""))))</f>
        <v/>
      </c>
      <c r="W25" s="10" t="str">
        <f>IF(A25="","",IF(AND(ISNUMBER(G25),ISNUMBER(H25),H25&gt;=G25),"実績：基地発～基地着",IF(OR(G25&lt;&gt;"",H25&lt;&gt;""),"要確認：時刻不足・逆転",IF(AND(ISNUMBER(I25),I25&gt;=0),"実績：記録の時間","未確認"))))</f>
        <v/>
      </c>
      <c r="X25" s="10" t="str">
        <f>IF(A25="","",IF(ISNUMBER(B25),YEAR(B25)-IF(MONTH(B25)&lt;4,1,0),""))</f>
        <v/>
      </c>
      <c r="Y25" s="10" t="str">
        <f>IF(A25="","",IF(OR(D25="",NOT(ISNUMBER(B25)),NOT(ISNUMBER(C25)),C25&lt;B25,NOT(ISNUMBER(E25)),NOT(ISNUMBER(F25)),F25&lt;E25,O25="",P25="",R25="未登録・重複"),"要確認：警戒区間・登録・根拠",IF(OR(W25="要確認：時刻不足・逆転",AND(ISNUMBER(G25),G25&gt;E25),AND(ISNUMBER(H25),H25&lt;F25),AND(ISNUMBER(I25),I25&lt;0),AND(ISNUMBER(M25),M25&lt;0)),"要確認：基地発着・交代人数",IF(COUNTIFS(LNGWatch[船名],A25,LNGWatch[入港日（同一航海）],B25,LNGWatch[曳船名],D25,LNGWatch[警戒開始日時],E25)&gt;1,"要確認：同じ警戒が重複",IF(OR(NOT(ISNUMBER(V25)),P25="未確認"),"要確認：拘束時間・根拠未確認","確認済")))))</f>
        <v/>
      </c>
    </row>
    <row r="26" spans="1:25" ht="24.95" customHeight="1" x14ac:dyDescent="0.2">
      <c r="A26" s="7"/>
      <c r="B26" s="20"/>
      <c r="C26" s="20"/>
      <c r="D26" s="7"/>
      <c r="E26" s="23"/>
      <c r="F26" s="23"/>
      <c r="G26" s="23"/>
      <c r="H26" s="23"/>
      <c r="I26" s="16"/>
      <c r="J26" s="7"/>
      <c r="K26" s="23"/>
      <c r="L26" s="23"/>
      <c r="M26" s="7"/>
      <c r="N26" s="7"/>
      <c r="O26" s="7"/>
      <c r="P26" s="7"/>
      <c r="Q26" s="7"/>
      <c r="R26" s="10" t="str">
        <f>IF(D26="","",IF(COUNTIF(Tugs[曳船名],D26)&lt;&gt;1,"未登録・重複",IF(INDEX(Tugs[会社名],MATCH(D26,Tugs[曳船名],0))="","未確認",INDEX(Tugs[会社名],MATCH(D26,Tugs[曳船名],0)))))</f>
        <v/>
      </c>
      <c r="S26" s="10" t="str">
        <f>IF(D26="","",IF(COUNTIF(Tugs[曳船名],D26)&lt;&gt;1,"未登録・重複",IF(INDEX(Tugs[基地港],MATCH(D26,Tugs[曳船名],0))="","未確認",INDEX(Tugs[基地港],MATCH(D26,Tugs[曳船名],0)))))</f>
        <v/>
      </c>
      <c r="T26" s="10" t="str">
        <f>IF(A26="","",IF(AND(ISNUMBER(B26),ISNUMBER(C26),C26&gt;=B26),INT(C26)-INT(B26),""))</f>
        <v/>
      </c>
      <c r="U26" s="18" t="str">
        <f>IF(A26="","",IF(AND(ISNUMBER(E26),ISNUMBER(F26),F26&gt;=E26),ROUND((F26-E26)*24,4),""))</f>
        <v/>
      </c>
      <c r="V26" s="18" t="str">
        <f>IF(A26="","",IF(AND(ISNUMBER(G26),ISNUMBER(H26),H26&gt;=G26),ROUND((H26-G26)*24,4),IF(OR(G26&lt;&gt;"",H26&lt;&gt;""),"",IF(AND(ISNUMBER(I26),I26&gt;=0),I26,""))))</f>
        <v/>
      </c>
      <c r="W26" s="10" t="str">
        <f>IF(A26="","",IF(AND(ISNUMBER(G26),ISNUMBER(H26),H26&gt;=G26),"実績：基地発～基地着",IF(OR(G26&lt;&gt;"",H26&lt;&gt;""),"要確認：時刻不足・逆転",IF(AND(ISNUMBER(I26),I26&gt;=0),"実績：記録の時間","未確認"))))</f>
        <v/>
      </c>
      <c r="X26" s="10" t="str">
        <f>IF(A26="","",IF(ISNUMBER(B26),YEAR(B26)-IF(MONTH(B26)&lt;4,1,0),""))</f>
        <v/>
      </c>
      <c r="Y26" s="10" t="str">
        <f>IF(A26="","",IF(OR(D26="",NOT(ISNUMBER(B26)),NOT(ISNUMBER(C26)),C26&lt;B26,NOT(ISNUMBER(E26)),NOT(ISNUMBER(F26)),F26&lt;E26,O26="",P26="",R26="未登録・重複"),"要確認：警戒区間・登録・根拠",IF(OR(W26="要確認：時刻不足・逆転",AND(ISNUMBER(G26),G26&gt;E26),AND(ISNUMBER(H26),H26&lt;F26),AND(ISNUMBER(I26),I26&lt;0),AND(ISNUMBER(M26),M26&lt;0)),"要確認：基地発着・交代人数",IF(COUNTIFS(LNGWatch[船名],A26,LNGWatch[入港日（同一航海）],B26,LNGWatch[曳船名],D26,LNGWatch[警戒開始日時],E26)&gt;1,"要確認：同じ警戒が重複",IF(OR(NOT(ISNUMBER(V26)),P26="未確認"),"要確認：拘束時間・根拠未確認","確認済")))))</f>
        <v/>
      </c>
    </row>
    <row r="27" spans="1:25" ht="24.95" customHeight="1" x14ac:dyDescent="0.2">
      <c r="A27" s="7"/>
      <c r="B27" s="20"/>
      <c r="C27" s="20"/>
      <c r="D27" s="7"/>
      <c r="E27" s="23"/>
      <c r="F27" s="23"/>
      <c r="G27" s="23"/>
      <c r="H27" s="23"/>
      <c r="I27" s="16"/>
      <c r="J27" s="7"/>
      <c r="K27" s="23"/>
      <c r="L27" s="23"/>
      <c r="M27" s="7"/>
      <c r="N27" s="7"/>
      <c r="O27" s="7"/>
      <c r="P27" s="7"/>
      <c r="Q27" s="7"/>
      <c r="R27" s="10" t="str">
        <f>IF(D27="","",IF(COUNTIF(Tugs[曳船名],D27)&lt;&gt;1,"未登録・重複",IF(INDEX(Tugs[会社名],MATCH(D27,Tugs[曳船名],0))="","未確認",INDEX(Tugs[会社名],MATCH(D27,Tugs[曳船名],0)))))</f>
        <v/>
      </c>
      <c r="S27" s="10" t="str">
        <f>IF(D27="","",IF(COUNTIF(Tugs[曳船名],D27)&lt;&gt;1,"未登録・重複",IF(INDEX(Tugs[基地港],MATCH(D27,Tugs[曳船名],0))="","未確認",INDEX(Tugs[基地港],MATCH(D27,Tugs[曳船名],0)))))</f>
        <v/>
      </c>
      <c r="T27" s="10" t="str">
        <f>IF(A27="","",IF(AND(ISNUMBER(B27),ISNUMBER(C27),C27&gt;=B27),INT(C27)-INT(B27),""))</f>
        <v/>
      </c>
      <c r="U27" s="18" t="str">
        <f>IF(A27="","",IF(AND(ISNUMBER(E27),ISNUMBER(F27),F27&gt;=E27),ROUND((F27-E27)*24,4),""))</f>
        <v/>
      </c>
      <c r="V27" s="18" t="str">
        <f>IF(A27="","",IF(AND(ISNUMBER(G27),ISNUMBER(H27),H27&gt;=G27),ROUND((H27-G27)*24,4),IF(OR(G27&lt;&gt;"",H27&lt;&gt;""),"",IF(AND(ISNUMBER(I27),I27&gt;=0),I27,""))))</f>
        <v/>
      </c>
      <c r="W27" s="10" t="str">
        <f>IF(A27="","",IF(AND(ISNUMBER(G27),ISNUMBER(H27),H27&gt;=G27),"実績：基地発～基地着",IF(OR(G27&lt;&gt;"",H27&lt;&gt;""),"要確認：時刻不足・逆転",IF(AND(ISNUMBER(I27),I27&gt;=0),"実績：記録の時間","未確認"))))</f>
        <v/>
      </c>
      <c r="X27" s="10" t="str">
        <f>IF(A27="","",IF(ISNUMBER(B27),YEAR(B27)-IF(MONTH(B27)&lt;4,1,0),""))</f>
        <v/>
      </c>
      <c r="Y27" s="10" t="str">
        <f>IF(A27="","",IF(OR(D27="",NOT(ISNUMBER(B27)),NOT(ISNUMBER(C27)),C27&lt;B27,NOT(ISNUMBER(E27)),NOT(ISNUMBER(F27)),F27&lt;E27,O27="",P27="",R27="未登録・重複"),"要確認：警戒区間・登録・根拠",IF(OR(W27="要確認：時刻不足・逆転",AND(ISNUMBER(G27),G27&gt;E27),AND(ISNUMBER(H27),H27&lt;F27),AND(ISNUMBER(I27),I27&lt;0),AND(ISNUMBER(M27),M27&lt;0)),"要確認：基地発着・交代人数",IF(COUNTIFS(LNGWatch[船名],A27,LNGWatch[入港日（同一航海）],B27,LNGWatch[曳船名],D27,LNGWatch[警戒開始日時],E27)&gt;1,"要確認：同じ警戒が重複",IF(OR(NOT(ISNUMBER(V27)),P27="未確認"),"要確認：拘束時間・根拠未確認","確認済")))))</f>
        <v/>
      </c>
    </row>
    <row r="28" spans="1:25" ht="24.95" customHeight="1" x14ac:dyDescent="0.2">
      <c r="A28" s="7"/>
      <c r="B28" s="20"/>
      <c r="C28" s="20"/>
      <c r="D28" s="7"/>
      <c r="E28" s="23"/>
      <c r="F28" s="23"/>
      <c r="G28" s="23"/>
      <c r="H28" s="23"/>
      <c r="I28" s="16"/>
      <c r="J28" s="7"/>
      <c r="K28" s="23"/>
      <c r="L28" s="23"/>
      <c r="M28" s="7"/>
      <c r="N28" s="7"/>
      <c r="O28" s="7"/>
      <c r="P28" s="7"/>
      <c r="Q28" s="7"/>
      <c r="R28" s="10" t="str">
        <f>IF(D28="","",IF(COUNTIF(Tugs[曳船名],D28)&lt;&gt;1,"未登録・重複",IF(INDEX(Tugs[会社名],MATCH(D28,Tugs[曳船名],0))="","未確認",INDEX(Tugs[会社名],MATCH(D28,Tugs[曳船名],0)))))</f>
        <v/>
      </c>
      <c r="S28" s="10" t="str">
        <f>IF(D28="","",IF(COUNTIF(Tugs[曳船名],D28)&lt;&gt;1,"未登録・重複",IF(INDEX(Tugs[基地港],MATCH(D28,Tugs[曳船名],0))="","未確認",INDEX(Tugs[基地港],MATCH(D28,Tugs[曳船名],0)))))</f>
        <v/>
      </c>
      <c r="T28" s="10" t="str">
        <f>IF(A28="","",IF(AND(ISNUMBER(B28),ISNUMBER(C28),C28&gt;=B28),INT(C28)-INT(B28),""))</f>
        <v/>
      </c>
      <c r="U28" s="18" t="str">
        <f>IF(A28="","",IF(AND(ISNUMBER(E28),ISNUMBER(F28),F28&gt;=E28),ROUND((F28-E28)*24,4),""))</f>
        <v/>
      </c>
      <c r="V28" s="18" t="str">
        <f>IF(A28="","",IF(AND(ISNUMBER(G28),ISNUMBER(H28),H28&gt;=G28),ROUND((H28-G28)*24,4),IF(OR(G28&lt;&gt;"",H28&lt;&gt;""),"",IF(AND(ISNUMBER(I28),I28&gt;=0),I28,""))))</f>
        <v/>
      </c>
      <c r="W28" s="10" t="str">
        <f>IF(A28="","",IF(AND(ISNUMBER(G28),ISNUMBER(H28),H28&gt;=G28),"実績：基地発～基地着",IF(OR(G28&lt;&gt;"",H28&lt;&gt;""),"要確認：時刻不足・逆転",IF(AND(ISNUMBER(I28),I28&gt;=0),"実績：記録の時間","未確認"))))</f>
        <v/>
      </c>
      <c r="X28" s="10" t="str">
        <f>IF(A28="","",IF(ISNUMBER(B28),YEAR(B28)-IF(MONTH(B28)&lt;4,1,0),""))</f>
        <v/>
      </c>
      <c r="Y28" s="10" t="str">
        <f>IF(A28="","",IF(OR(D28="",NOT(ISNUMBER(B28)),NOT(ISNUMBER(C28)),C28&lt;B28,NOT(ISNUMBER(E28)),NOT(ISNUMBER(F28)),F28&lt;E28,O28="",P28="",R28="未登録・重複"),"要確認：警戒区間・登録・根拠",IF(OR(W28="要確認：時刻不足・逆転",AND(ISNUMBER(G28),G28&gt;E28),AND(ISNUMBER(H28),H28&lt;F28),AND(ISNUMBER(I28),I28&lt;0),AND(ISNUMBER(M28),M28&lt;0)),"要確認：基地発着・交代人数",IF(COUNTIFS(LNGWatch[船名],A28,LNGWatch[入港日（同一航海）],B28,LNGWatch[曳船名],D28,LNGWatch[警戒開始日時],E28)&gt;1,"要確認：同じ警戒が重複",IF(OR(NOT(ISNUMBER(V28)),P28="未確認"),"要確認：拘束時間・根拠未確認","確認済")))))</f>
        <v/>
      </c>
    </row>
    <row r="29" spans="1:25" ht="24.95" customHeight="1" x14ac:dyDescent="0.2">
      <c r="A29" s="7"/>
      <c r="B29" s="20"/>
      <c r="C29" s="20"/>
      <c r="D29" s="7"/>
      <c r="E29" s="23"/>
      <c r="F29" s="23"/>
      <c r="G29" s="23"/>
      <c r="H29" s="23"/>
      <c r="I29" s="16"/>
      <c r="J29" s="7"/>
      <c r="K29" s="23"/>
      <c r="L29" s="23"/>
      <c r="M29" s="7"/>
      <c r="N29" s="7"/>
      <c r="O29" s="7"/>
      <c r="P29" s="7"/>
      <c r="Q29" s="7"/>
      <c r="R29" s="10" t="str">
        <f>IF(D29="","",IF(COUNTIF(Tugs[曳船名],D29)&lt;&gt;1,"未登録・重複",IF(INDEX(Tugs[会社名],MATCH(D29,Tugs[曳船名],0))="","未確認",INDEX(Tugs[会社名],MATCH(D29,Tugs[曳船名],0)))))</f>
        <v/>
      </c>
      <c r="S29" s="10" t="str">
        <f>IF(D29="","",IF(COUNTIF(Tugs[曳船名],D29)&lt;&gt;1,"未登録・重複",IF(INDEX(Tugs[基地港],MATCH(D29,Tugs[曳船名],0))="","未確認",INDEX(Tugs[基地港],MATCH(D29,Tugs[曳船名],0)))))</f>
        <v/>
      </c>
      <c r="T29" s="10" t="str">
        <f>IF(A29="","",IF(AND(ISNUMBER(B29),ISNUMBER(C29),C29&gt;=B29),INT(C29)-INT(B29),""))</f>
        <v/>
      </c>
      <c r="U29" s="18" t="str">
        <f>IF(A29="","",IF(AND(ISNUMBER(E29),ISNUMBER(F29),F29&gt;=E29),ROUND((F29-E29)*24,4),""))</f>
        <v/>
      </c>
      <c r="V29" s="18" t="str">
        <f>IF(A29="","",IF(AND(ISNUMBER(G29),ISNUMBER(H29),H29&gt;=G29),ROUND((H29-G29)*24,4),IF(OR(G29&lt;&gt;"",H29&lt;&gt;""),"",IF(AND(ISNUMBER(I29),I29&gt;=0),I29,""))))</f>
        <v/>
      </c>
      <c r="W29" s="10" t="str">
        <f>IF(A29="","",IF(AND(ISNUMBER(G29),ISNUMBER(H29),H29&gt;=G29),"実績：基地発～基地着",IF(OR(G29&lt;&gt;"",H29&lt;&gt;""),"要確認：時刻不足・逆転",IF(AND(ISNUMBER(I29),I29&gt;=0),"実績：記録の時間","未確認"))))</f>
        <v/>
      </c>
      <c r="X29" s="10" t="str">
        <f>IF(A29="","",IF(ISNUMBER(B29),YEAR(B29)-IF(MONTH(B29)&lt;4,1,0),""))</f>
        <v/>
      </c>
      <c r="Y29" s="10" t="str">
        <f>IF(A29="","",IF(OR(D29="",NOT(ISNUMBER(B29)),NOT(ISNUMBER(C29)),C29&lt;B29,NOT(ISNUMBER(E29)),NOT(ISNUMBER(F29)),F29&lt;E29,O29="",P29="",R29="未登録・重複"),"要確認：警戒区間・登録・根拠",IF(OR(W29="要確認：時刻不足・逆転",AND(ISNUMBER(G29),G29&gt;E29),AND(ISNUMBER(H29),H29&lt;F29),AND(ISNUMBER(I29),I29&lt;0),AND(ISNUMBER(M29),M29&lt;0)),"要確認：基地発着・交代人数",IF(COUNTIFS(LNGWatch[船名],A29,LNGWatch[入港日（同一航海）],B29,LNGWatch[曳船名],D29,LNGWatch[警戒開始日時],E29)&gt;1,"要確認：同じ警戒が重複",IF(OR(NOT(ISNUMBER(V29)),P29="未確認"),"要確認：拘束時間・根拠未確認","確認済")))))</f>
        <v/>
      </c>
    </row>
    <row r="30" spans="1:25" ht="24.95" customHeight="1" x14ac:dyDescent="0.2">
      <c r="A30" s="7"/>
      <c r="B30" s="20"/>
      <c r="C30" s="20"/>
      <c r="D30" s="7"/>
      <c r="E30" s="23"/>
      <c r="F30" s="23"/>
      <c r="G30" s="23"/>
      <c r="H30" s="23"/>
      <c r="I30" s="16"/>
      <c r="J30" s="7"/>
      <c r="K30" s="23"/>
      <c r="L30" s="23"/>
      <c r="M30" s="7"/>
      <c r="N30" s="7"/>
      <c r="O30" s="7"/>
      <c r="P30" s="7"/>
      <c r="Q30" s="7"/>
      <c r="R30" s="10" t="str">
        <f>IF(D30="","",IF(COUNTIF(Tugs[曳船名],D30)&lt;&gt;1,"未登録・重複",IF(INDEX(Tugs[会社名],MATCH(D30,Tugs[曳船名],0))="","未確認",INDEX(Tugs[会社名],MATCH(D30,Tugs[曳船名],0)))))</f>
        <v/>
      </c>
      <c r="S30" s="10" t="str">
        <f>IF(D30="","",IF(COUNTIF(Tugs[曳船名],D30)&lt;&gt;1,"未登録・重複",IF(INDEX(Tugs[基地港],MATCH(D30,Tugs[曳船名],0))="","未確認",INDEX(Tugs[基地港],MATCH(D30,Tugs[曳船名],0)))))</f>
        <v/>
      </c>
      <c r="T30" s="10" t="str">
        <f>IF(A30="","",IF(AND(ISNUMBER(B30),ISNUMBER(C30),C30&gt;=B30),INT(C30)-INT(B30),""))</f>
        <v/>
      </c>
      <c r="U30" s="18" t="str">
        <f>IF(A30="","",IF(AND(ISNUMBER(E30),ISNUMBER(F30),F30&gt;=E30),ROUND((F30-E30)*24,4),""))</f>
        <v/>
      </c>
      <c r="V30" s="18" t="str">
        <f>IF(A30="","",IF(AND(ISNUMBER(G30),ISNUMBER(H30),H30&gt;=G30),ROUND((H30-G30)*24,4),IF(OR(G30&lt;&gt;"",H30&lt;&gt;""),"",IF(AND(ISNUMBER(I30),I30&gt;=0),I30,""))))</f>
        <v/>
      </c>
      <c r="W30" s="10" t="str">
        <f>IF(A30="","",IF(AND(ISNUMBER(G30),ISNUMBER(H30),H30&gt;=G30),"実績：基地発～基地着",IF(OR(G30&lt;&gt;"",H30&lt;&gt;""),"要確認：時刻不足・逆転",IF(AND(ISNUMBER(I30),I30&gt;=0),"実績：記録の時間","未確認"))))</f>
        <v/>
      </c>
      <c r="X30" s="10" t="str">
        <f>IF(A30="","",IF(ISNUMBER(B30),YEAR(B30)-IF(MONTH(B30)&lt;4,1,0),""))</f>
        <v/>
      </c>
      <c r="Y30" s="10" t="str">
        <f>IF(A30="","",IF(OR(D30="",NOT(ISNUMBER(B30)),NOT(ISNUMBER(C30)),C30&lt;B30,NOT(ISNUMBER(E30)),NOT(ISNUMBER(F30)),F30&lt;E30,O30="",P30="",R30="未登録・重複"),"要確認：警戒区間・登録・根拠",IF(OR(W30="要確認：時刻不足・逆転",AND(ISNUMBER(G30),G30&gt;E30),AND(ISNUMBER(H30),H30&lt;F30),AND(ISNUMBER(I30),I30&lt;0),AND(ISNUMBER(M30),M30&lt;0)),"要確認：基地発着・交代人数",IF(COUNTIFS(LNGWatch[船名],A30,LNGWatch[入港日（同一航海）],B30,LNGWatch[曳船名],D30,LNGWatch[警戒開始日時],E30)&gt;1,"要確認：同じ警戒が重複",IF(OR(NOT(ISNUMBER(V30)),P30="未確認"),"要確認：拘束時間・根拠未確認","確認済")))))</f>
        <v/>
      </c>
    </row>
    <row r="31" spans="1:25" ht="24.95" customHeight="1" x14ac:dyDescent="0.2">
      <c r="A31" s="7"/>
      <c r="B31" s="20"/>
      <c r="C31" s="20"/>
      <c r="D31" s="7"/>
      <c r="E31" s="23"/>
      <c r="F31" s="23"/>
      <c r="G31" s="23"/>
      <c r="H31" s="23"/>
      <c r="I31" s="16"/>
      <c r="J31" s="7"/>
      <c r="K31" s="23"/>
      <c r="L31" s="23"/>
      <c r="M31" s="7"/>
      <c r="N31" s="7"/>
      <c r="O31" s="7"/>
      <c r="P31" s="7"/>
      <c r="Q31" s="7"/>
      <c r="R31" s="10" t="str">
        <f>IF(D31="","",IF(COUNTIF(Tugs[曳船名],D31)&lt;&gt;1,"未登録・重複",IF(INDEX(Tugs[会社名],MATCH(D31,Tugs[曳船名],0))="","未確認",INDEX(Tugs[会社名],MATCH(D31,Tugs[曳船名],0)))))</f>
        <v/>
      </c>
      <c r="S31" s="10" t="str">
        <f>IF(D31="","",IF(COUNTIF(Tugs[曳船名],D31)&lt;&gt;1,"未登録・重複",IF(INDEX(Tugs[基地港],MATCH(D31,Tugs[曳船名],0))="","未確認",INDEX(Tugs[基地港],MATCH(D31,Tugs[曳船名],0)))))</f>
        <v/>
      </c>
      <c r="T31" s="10" t="str">
        <f>IF(A31="","",IF(AND(ISNUMBER(B31),ISNUMBER(C31),C31&gt;=B31),INT(C31)-INT(B31),""))</f>
        <v/>
      </c>
      <c r="U31" s="18" t="str">
        <f>IF(A31="","",IF(AND(ISNUMBER(E31),ISNUMBER(F31),F31&gt;=E31),ROUND((F31-E31)*24,4),""))</f>
        <v/>
      </c>
      <c r="V31" s="18" t="str">
        <f>IF(A31="","",IF(AND(ISNUMBER(G31),ISNUMBER(H31),H31&gt;=G31),ROUND((H31-G31)*24,4),IF(OR(G31&lt;&gt;"",H31&lt;&gt;""),"",IF(AND(ISNUMBER(I31),I31&gt;=0),I31,""))))</f>
        <v/>
      </c>
      <c r="W31" s="10" t="str">
        <f>IF(A31="","",IF(AND(ISNUMBER(G31),ISNUMBER(H31),H31&gt;=G31),"実績：基地発～基地着",IF(OR(G31&lt;&gt;"",H31&lt;&gt;""),"要確認：時刻不足・逆転",IF(AND(ISNUMBER(I31),I31&gt;=0),"実績：記録の時間","未確認"))))</f>
        <v/>
      </c>
      <c r="X31" s="10" t="str">
        <f>IF(A31="","",IF(ISNUMBER(B31),YEAR(B31)-IF(MONTH(B31)&lt;4,1,0),""))</f>
        <v/>
      </c>
      <c r="Y31" s="10" t="str">
        <f>IF(A31="","",IF(OR(D31="",NOT(ISNUMBER(B31)),NOT(ISNUMBER(C31)),C31&lt;B31,NOT(ISNUMBER(E31)),NOT(ISNUMBER(F31)),F31&lt;E31,O31="",P31="",R31="未登録・重複"),"要確認：警戒区間・登録・根拠",IF(OR(W31="要確認：時刻不足・逆転",AND(ISNUMBER(G31),G31&gt;E31),AND(ISNUMBER(H31),H31&lt;F31),AND(ISNUMBER(I31),I31&lt;0),AND(ISNUMBER(M31),M31&lt;0)),"要確認：基地発着・交代人数",IF(COUNTIFS(LNGWatch[船名],A31,LNGWatch[入港日（同一航海）],B31,LNGWatch[曳船名],D31,LNGWatch[警戒開始日時],E31)&gt;1,"要確認：同じ警戒が重複",IF(OR(NOT(ISNUMBER(V31)),P31="未確認"),"要確認：拘束時間・根拠未確認","確認済")))))</f>
        <v/>
      </c>
    </row>
    <row r="32" spans="1:25" ht="24.95" customHeight="1" x14ac:dyDescent="0.2">
      <c r="A32" s="7"/>
      <c r="B32" s="20"/>
      <c r="C32" s="20"/>
      <c r="D32" s="7"/>
      <c r="E32" s="23"/>
      <c r="F32" s="23"/>
      <c r="G32" s="23"/>
      <c r="H32" s="23"/>
      <c r="I32" s="16"/>
      <c r="J32" s="7"/>
      <c r="K32" s="23"/>
      <c r="L32" s="23"/>
      <c r="M32" s="7"/>
      <c r="N32" s="7"/>
      <c r="O32" s="7"/>
      <c r="P32" s="7"/>
      <c r="Q32" s="7"/>
      <c r="R32" s="10" t="str">
        <f>IF(D32="","",IF(COUNTIF(Tugs[曳船名],D32)&lt;&gt;1,"未登録・重複",IF(INDEX(Tugs[会社名],MATCH(D32,Tugs[曳船名],0))="","未確認",INDEX(Tugs[会社名],MATCH(D32,Tugs[曳船名],0)))))</f>
        <v/>
      </c>
      <c r="S32" s="10" t="str">
        <f>IF(D32="","",IF(COUNTIF(Tugs[曳船名],D32)&lt;&gt;1,"未登録・重複",IF(INDEX(Tugs[基地港],MATCH(D32,Tugs[曳船名],0))="","未確認",INDEX(Tugs[基地港],MATCH(D32,Tugs[曳船名],0)))))</f>
        <v/>
      </c>
      <c r="T32" s="10" t="str">
        <f>IF(A32="","",IF(AND(ISNUMBER(B32),ISNUMBER(C32),C32&gt;=B32),INT(C32)-INT(B32),""))</f>
        <v/>
      </c>
      <c r="U32" s="18" t="str">
        <f>IF(A32="","",IF(AND(ISNUMBER(E32),ISNUMBER(F32),F32&gt;=E32),ROUND((F32-E32)*24,4),""))</f>
        <v/>
      </c>
      <c r="V32" s="18" t="str">
        <f>IF(A32="","",IF(AND(ISNUMBER(G32),ISNUMBER(H32),H32&gt;=G32),ROUND((H32-G32)*24,4),IF(OR(G32&lt;&gt;"",H32&lt;&gt;""),"",IF(AND(ISNUMBER(I32),I32&gt;=0),I32,""))))</f>
        <v/>
      </c>
      <c r="W32" s="10" t="str">
        <f>IF(A32="","",IF(AND(ISNUMBER(G32),ISNUMBER(H32),H32&gt;=G32),"実績：基地発～基地着",IF(OR(G32&lt;&gt;"",H32&lt;&gt;""),"要確認：時刻不足・逆転",IF(AND(ISNUMBER(I32),I32&gt;=0),"実績：記録の時間","未確認"))))</f>
        <v/>
      </c>
      <c r="X32" s="10" t="str">
        <f>IF(A32="","",IF(ISNUMBER(B32),YEAR(B32)-IF(MONTH(B32)&lt;4,1,0),""))</f>
        <v/>
      </c>
      <c r="Y32" s="10" t="str">
        <f>IF(A32="","",IF(OR(D32="",NOT(ISNUMBER(B32)),NOT(ISNUMBER(C32)),C32&lt;B32,NOT(ISNUMBER(E32)),NOT(ISNUMBER(F32)),F32&lt;E32,O32="",P32="",R32="未登録・重複"),"要確認：警戒区間・登録・根拠",IF(OR(W32="要確認：時刻不足・逆転",AND(ISNUMBER(G32),G32&gt;E32),AND(ISNUMBER(H32),H32&lt;F32),AND(ISNUMBER(I32),I32&lt;0),AND(ISNUMBER(M32),M32&lt;0)),"要確認：基地発着・交代人数",IF(COUNTIFS(LNGWatch[船名],A32,LNGWatch[入港日（同一航海）],B32,LNGWatch[曳船名],D32,LNGWatch[警戒開始日時],E32)&gt;1,"要確認：同じ警戒が重複",IF(OR(NOT(ISNUMBER(V32)),P32="未確認"),"要確認：拘束時間・根拠未確認","確認済")))))</f>
        <v/>
      </c>
    </row>
    <row r="33" spans="1:25" ht="24.95" customHeight="1" x14ac:dyDescent="0.2">
      <c r="A33" s="7"/>
      <c r="B33" s="20"/>
      <c r="C33" s="20"/>
      <c r="D33" s="7"/>
      <c r="E33" s="23"/>
      <c r="F33" s="23"/>
      <c r="G33" s="23"/>
      <c r="H33" s="23"/>
      <c r="I33" s="16"/>
      <c r="J33" s="7"/>
      <c r="K33" s="23"/>
      <c r="L33" s="23"/>
      <c r="M33" s="7"/>
      <c r="N33" s="7"/>
      <c r="O33" s="7"/>
      <c r="P33" s="7"/>
      <c r="Q33" s="7"/>
      <c r="R33" s="10" t="str">
        <f>IF(D33="","",IF(COUNTIF(Tugs[曳船名],D33)&lt;&gt;1,"未登録・重複",IF(INDEX(Tugs[会社名],MATCH(D33,Tugs[曳船名],0))="","未確認",INDEX(Tugs[会社名],MATCH(D33,Tugs[曳船名],0)))))</f>
        <v/>
      </c>
      <c r="S33" s="10" t="str">
        <f>IF(D33="","",IF(COUNTIF(Tugs[曳船名],D33)&lt;&gt;1,"未登録・重複",IF(INDEX(Tugs[基地港],MATCH(D33,Tugs[曳船名],0))="","未確認",INDEX(Tugs[基地港],MATCH(D33,Tugs[曳船名],0)))))</f>
        <v/>
      </c>
      <c r="T33" s="10" t="str">
        <f>IF(A33="","",IF(AND(ISNUMBER(B33),ISNUMBER(C33),C33&gt;=B33),INT(C33)-INT(B33),""))</f>
        <v/>
      </c>
      <c r="U33" s="18" t="str">
        <f>IF(A33="","",IF(AND(ISNUMBER(E33),ISNUMBER(F33),F33&gt;=E33),ROUND((F33-E33)*24,4),""))</f>
        <v/>
      </c>
      <c r="V33" s="18" t="str">
        <f>IF(A33="","",IF(AND(ISNUMBER(G33),ISNUMBER(H33),H33&gt;=G33),ROUND((H33-G33)*24,4),IF(OR(G33&lt;&gt;"",H33&lt;&gt;""),"",IF(AND(ISNUMBER(I33),I33&gt;=0),I33,""))))</f>
        <v/>
      </c>
      <c r="W33" s="10" t="str">
        <f>IF(A33="","",IF(AND(ISNUMBER(G33),ISNUMBER(H33),H33&gt;=G33),"実績：基地発～基地着",IF(OR(G33&lt;&gt;"",H33&lt;&gt;""),"要確認：時刻不足・逆転",IF(AND(ISNUMBER(I33),I33&gt;=0),"実績：記録の時間","未確認"))))</f>
        <v/>
      </c>
      <c r="X33" s="10" t="str">
        <f>IF(A33="","",IF(ISNUMBER(B33),YEAR(B33)-IF(MONTH(B33)&lt;4,1,0),""))</f>
        <v/>
      </c>
      <c r="Y33" s="10" t="str">
        <f>IF(A33="","",IF(OR(D33="",NOT(ISNUMBER(B33)),NOT(ISNUMBER(C33)),C33&lt;B33,NOT(ISNUMBER(E33)),NOT(ISNUMBER(F33)),F33&lt;E33,O33="",P33="",R33="未登録・重複"),"要確認：警戒区間・登録・根拠",IF(OR(W33="要確認：時刻不足・逆転",AND(ISNUMBER(G33),G33&gt;E33),AND(ISNUMBER(H33),H33&lt;F33),AND(ISNUMBER(I33),I33&lt;0),AND(ISNUMBER(M33),M33&lt;0)),"要確認：基地発着・交代人数",IF(COUNTIFS(LNGWatch[船名],A33,LNGWatch[入港日（同一航海）],B33,LNGWatch[曳船名],D33,LNGWatch[警戒開始日時],E33)&gt;1,"要確認：同じ警戒が重複",IF(OR(NOT(ISNUMBER(V33)),P33="未確認"),"要確認：拘束時間・根拠未確認","確認済")))))</f>
        <v/>
      </c>
    </row>
    <row r="34" spans="1:25" ht="24.95" customHeight="1" x14ac:dyDescent="0.2">
      <c r="A34" s="7"/>
      <c r="B34" s="20"/>
      <c r="C34" s="20"/>
      <c r="D34" s="7"/>
      <c r="E34" s="23"/>
      <c r="F34" s="23"/>
      <c r="G34" s="23"/>
      <c r="H34" s="23"/>
      <c r="I34" s="16"/>
      <c r="J34" s="7"/>
      <c r="K34" s="23"/>
      <c r="L34" s="23"/>
      <c r="M34" s="7"/>
      <c r="N34" s="7"/>
      <c r="O34" s="7"/>
      <c r="P34" s="7"/>
      <c r="Q34" s="7"/>
      <c r="R34" s="10" t="str">
        <f>IF(D34="","",IF(COUNTIF(Tugs[曳船名],D34)&lt;&gt;1,"未登録・重複",IF(INDEX(Tugs[会社名],MATCH(D34,Tugs[曳船名],0))="","未確認",INDEX(Tugs[会社名],MATCH(D34,Tugs[曳船名],0)))))</f>
        <v/>
      </c>
      <c r="S34" s="10" t="str">
        <f>IF(D34="","",IF(COUNTIF(Tugs[曳船名],D34)&lt;&gt;1,"未登録・重複",IF(INDEX(Tugs[基地港],MATCH(D34,Tugs[曳船名],0))="","未確認",INDEX(Tugs[基地港],MATCH(D34,Tugs[曳船名],0)))))</f>
        <v/>
      </c>
      <c r="T34" s="10" t="str">
        <f>IF(A34="","",IF(AND(ISNUMBER(B34),ISNUMBER(C34),C34&gt;=B34),INT(C34)-INT(B34),""))</f>
        <v/>
      </c>
      <c r="U34" s="18" t="str">
        <f>IF(A34="","",IF(AND(ISNUMBER(E34),ISNUMBER(F34),F34&gt;=E34),ROUND((F34-E34)*24,4),""))</f>
        <v/>
      </c>
      <c r="V34" s="18" t="str">
        <f>IF(A34="","",IF(AND(ISNUMBER(G34),ISNUMBER(H34),H34&gt;=G34),ROUND((H34-G34)*24,4),IF(OR(G34&lt;&gt;"",H34&lt;&gt;""),"",IF(AND(ISNUMBER(I34),I34&gt;=0),I34,""))))</f>
        <v/>
      </c>
      <c r="W34" s="10" t="str">
        <f>IF(A34="","",IF(AND(ISNUMBER(G34),ISNUMBER(H34),H34&gt;=G34),"実績：基地発～基地着",IF(OR(G34&lt;&gt;"",H34&lt;&gt;""),"要確認：時刻不足・逆転",IF(AND(ISNUMBER(I34),I34&gt;=0),"実績：記録の時間","未確認"))))</f>
        <v/>
      </c>
      <c r="X34" s="10" t="str">
        <f>IF(A34="","",IF(ISNUMBER(B34),YEAR(B34)-IF(MONTH(B34)&lt;4,1,0),""))</f>
        <v/>
      </c>
      <c r="Y34" s="10" t="str">
        <f>IF(A34="","",IF(OR(D34="",NOT(ISNUMBER(B34)),NOT(ISNUMBER(C34)),C34&lt;B34,NOT(ISNUMBER(E34)),NOT(ISNUMBER(F34)),F34&lt;E34,O34="",P34="",R34="未登録・重複"),"要確認：警戒区間・登録・根拠",IF(OR(W34="要確認：時刻不足・逆転",AND(ISNUMBER(G34),G34&gt;E34),AND(ISNUMBER(H34),H34&lt;F34),AND(ISNUMBER(I34),I34&lt;0),AND(ISNUMBER(M34),M34&lt;0)),"要確認：基地発着・交代人数",IF(COUNTIFS(LNGWatch[船名],A34,LNGWatch[入港日（同一航海）],B34,LNGWatch[曳船名],D34,LNGWatch[警戒開始日時],E34)&gt;1,"要確認：同じ警戒が重複",IF(OR(NOT(ISNUMBER(V34)),P34="未確認"),"要確認：拘束時間・根拠未確認","確認済")))))</f>
        <v/>
      </c>
    </row>
    <row r="35" spans="1:25" ht="24.95" customHeight="1" x14ac:dyDescent="0.2">
      <c r="A35" s="7"/>
      <c r="B35" s="20"/>
      <c r="C35" s="20"/>
      <c r="D35" s="7"/>
      <c r="E35" s="23"/>
      <c r="F35" s="23"/>
      <c r="G35" s="23"/>
      <c r="H35" s="23"/>
      <c r="I35" s="16"/>
      <c r="J35" s="7"/>
      <c r="K35" s="23"/>
      <c r="L35" s="23"/>
      <c r="M35" s="7"/>
      <c r="N35" s="7"/>
      <c r="O35" s="7"/>
      <c r="P35" s="7"/>
      <c r="Q35" s="7"/>
      <c r="R35" s="10" t="str">
        <f>IF(D35="","",IF(COUNTIF(Tugs[曳船名],D35)&lt;&gt;1,"未登録・重複",IF(INDEX(Tugs[会社名],MATCH(D35,Tugs[曳船名],0))="","未確認",INDEX(Tugs[会社名],MATCH(D35,Tugs[曳船名],0)))))</f>
        <v/>
      </c>
      <c r="S35" s="10" t="str">
        <f>IF(D35="","",IF(COUNTIF(Tugs[曳船名],D35)&lt;&gt;1,"未登録・重複",IF(INDEX(Tugs[基地港],MATCH(D35,Tugs[曳船名],0))="","未確認",INDEX(Tugs[基地港],MATCH(D35,Tugs[曳船名],0)))))</f>
        <v/>
      </c>
      <c r="T35" s="10" t="str">
        <f>IF(A35="","",IF(AND(ISNUMBER(B35),ISNUMBER(C35),C35&gt;=B35),INT(C35)-INT(B35),""))</f>
        <v/>
      </c>
      <c r="U35" s="18" t="str">
        <f>IF(A35="","",IF(AND(ISNUMBER(E35),ISNUMBER(F35),F35&gt;=E35),ROUND((F35-E35)*24,4),""))</f>
        <v/>
      </c>
      <c r="V35" s="18" t="str">
        <f>IF(A35="","",IF(AND(ISNUMBER(G35),ISNUMBER(H35),H35&gt;=G35),ROUND((H35-G35)*24,4),IF(OR(G35&lt;&gt;"",H35&lt;&gt;""),"",IF(AND(ISNUMBER(I35),I35&gt;=0),I35,""))))</f>
        <v/>
      </c>
      <c r="W35" s="10" t="str">
        <f>IF(A35="","",IF(AND(ISNUMBER(G35),ISNUMBER(H35),H35&gt;=G35),"実績：基地発～基地着",IF(OR(G35&lt;&gt;"",H35&lt;&gt;""),"要確認：時刻不足・逆転",IF(AND(ISNUMBER(I35),I35&gt;=0),"実績：記録の時間","未確認"))))</f>
        <v/>
      </c>
      <c r="X35" s="10" t="str">
        <f>IF(A35="","",IF(ISNUMBER(B35),YEAR(B35)-IF(MONTH(B35)&lt;4,1,0),""))</f>
        <v/>
      </c>
      <c r="Y35" s="10" t="str">
        <f>IF(A35="","",IF(OR(D35="",NOT(ISNUMBER(B35)),NOT(ISNUMBER(C35)),C35&lt;B35,NOT(ISNUMBER(E35)),NOT(ISNUMBER(F35)),F35&lt;E35,O35="",P35="",R35="未登録・重複"),"要確認：警戒区間・登録・根拠",IF(OR(W35="要確認：時刻不足・逆転",AND(ISNUMBER(G35),G35&gt;E35),AND(ISNUMBER(H35),H35&lt;F35),AND(ISNUMBER(I35),I35&lt;0),AND(ISNUMBER(M35),M35&lt;0)),"要確認：基地発着・交代人数",IF(COUNTIFS(LNGWatch[船名],A35,LNGWatch[入港日（同一航海）],B35,LNGWatch[曳船名],D35,LNGWatch[警戒開始日時],E35)&gt;1,"要確認：同じ警戒が重複",IF(OR(NOT(ISNUMBER(V35)),P35="未確認"),"要確認：拘束時間・根拠未確認","確認済")))))</f>
        <v/>
      </c>
    </row>
    <row r="36" spans="1:25" ht="24.95" customHeight="1" x14ac:dyDescent="0.2">
      <c r="A36" s="7"/>
      <c r="B36" s="20"/>
      <c r="C36" s="20"/>
      <c r="D36" s="7"/>
      <c r="E36" s="23"/>
      <c r="F36" s="23"/>
      <c r="G36" s="23"/>
      <c r="H36" s="23"/>
      <c r="I36" s="16"/>
      <c r="J36" s="7"/>
      <c r="K36" s="23"/>
      <c r="L36" s="23"/>
      <c r="M36" s="7"/>
      <c r="N36" s="7"/>
      <c r="O36" s="7"/>
      <c r="P36" s="7"/>
      <c r="Q36" s="7"/>
      <c r="R36" s="10" t="str">
        <f>IF(D36="","",IF(COUNTIF(Tugs[曳船名],D36)&lt;&gt;1,"未登録・重複",IF(INDEX(Tugs[会社名],MATCH(D36,Tugs[曳船名],0))="","未確認",INDEX(Tugs[会社名],MATCH(D36,Tugs[曳船名],0)))))</f>
        <v/>
      </c>
      <c r="S36" s="10" t="str">
        <f>IF(D36="","",IF(COUNTIF(Tugs[曳船名],D36)&lt;&gt;1,"未登録・重複",IF(INDEX(Tugs[基地港],MATCH(D36,Tugs[曳船名],0))="","未確認",INDEX(Tugs[基地港],MATCH(D36,Tugs[曳船名],0)))))</f>
        <v/>
      </c>
      <c r="T36" s="10" t="str">
        <f>IF(A36="","",IF(AND(ISNUMBER(B36),ISNUMBER(C36),C36&gt;=B36),INT(C36)-INT(B36),""))</f>
        <v/>
      </c>
      <c r="U36" s="18" t="str">
        <f>IF(A36="","",IF(AND(ISNUMBER(E36),ISNUMBER(F36),F36&gt;=E36),ROUND((F36-E36)*24,4),""))</f>
        <v/>
      </c>
      <c r="V36" s="18" t="str">
        <f>IF(A36="","",IF(AND(ISNUMBER(G36),ISNUMBER(H36),H36&gt;=G36),ROUND((H36-G36)*24,4),IF(OR(G36&lt;&gt;"",H36&lt;&gt;""),"",IF(AND(ISNUMBER(I36),I36&gt;=0),I36,""))))</f>
        <v/>
      </c>
      <c r="W36" s="10" t="str">
        <f>IF(A36="","",IF(AND(ISNUMBER(G36),ISNUMBER(H36),H36&gt;=G36),"実績：基地発～基地着",IF(OR(G36&lt;&gt;"",H36&lt;&gt;""),"要確認：時刻不足・逆転",IF(AND(ISNUMBER(I36),I36&gt;=0),"実績：記録の時間","未確認"))))</f>
        <v/>
      </c>
      <c r="X36" s="10" t="str">
        <f>IF(A36="","",IF(ISNUMBER(B36),YEAR(B36)-IF(MONTH(B36)&lt;4,1,0),""))</f>
        <v/>
      </c>
      <c r="Y36" s="10" t="str">
        <f>IF(A36="","",IF(OR(D36="",NOT(ISNUMBER(B36)),NOT(ISNUMBER(C36)),C36&lt;B36,NOT(ISNUMBER(E36)),NOT(ISNUMBER(F36)),F36&lt;E36,O36="",P36="",R36="未登録・重複"),"要確認：警戒区間・登録・根拠",IF(OR(W36="要確認：時刻不足・逆転",AND(ISNUMBER(G36),G36&gt;E36),AND(ISNUMBER(H36),H36&lt;F36),AND(ISNUMBER(I36),I36&lt;0),AND(ISNUMBER(M36),M36&lt;0)),"要確認：基地発着・交代人数",IF(COUNTIFS(LNGWatch[船名],A36,LNGWatch[入港日（同一航海）],B36,LNGWatch[曳船名],D36,LNGWatch[警戒開始日時],E36)&gt;1,"要確認：同じ警戒が重複",IF(OR(NOT(ISNUMBER(V36)),P36="未確認"),"要確認：拘束時間・根拠未確認","確認済")))))</f>
        <v/>
      </c>
    </row>
    <row r="37" spans="1:25" ht="24.95" customHeight="1" x14ac:dyDescent="0.2">
      <c r="A37" s="7"/>
      <c r="B37" s="20"/>
      <c r="C37" s="20"/>
      <c r="D37" s="7"/>
      <c r="E37" s="23"/>
      <c r="F37" s="23"/>
      <c r="G37" s="23"/>
      <c r="H37" s="23"/>
      <c r="I37" s="16"/>
      <c r="J37" s="7"/>
      <c r="K37" s="23"/>
      <c r="L37" s="23"/>
      <c r="M37" s="7"/>
      <c r="N37" s="7"/>
      <c r="O37" s="7"/>
      <c r="P37" s="7"/>
      <c r="Q37" s="7"/>
      <c r="R37" s="10" t="str">
        <f>IF(D37="","",IF(COUNTIF(Tugs[曳船名],D37)&lt;&gt;1,"未登録・重複",IF(INDEX(Tugs[会社名],MATCH(D37,Tugs[曳船名],0))="","未確認",INDEX(Tugs[会社名],MATCH(D37,Tugs[曳船名],0)))))</f>
        <v/>
      </c>
      <c r="S37" s="10" t="str">
        <f>IF(D37="","",IF(COUNTIF(Tugs[曳船名],D37)&lt;&gt;1,"未登録・重複",IF(INDEX(Tugs[基地港],MATCH(D37,Tugs[曳船名],0))="","未確認",INDEX(Tugs[基地港],MATCH(D37,Tugs[曳船名],0)))))</f>
        <v/>
      </c>
      <c r="T37" s="10" t="str">
        <f>IF(A37="","",IF(AND(ISNUMBER(B37),ISNUMBER(C37),C37&gt;=B37),INT(C37)-INT(B37),""))</f>
        <v/>
      </c>
      <c r="U37" s="18" t="str">
        <f>IF(A37="","",IF(AND(ISNUMBER(E37),ISNUMBER(F37),F37&gt;=E37),ROUND((F37-E37)*24,4),""))</f>
        <v/>
      </c>
      <c r="V37" s="18" t="str">
        <f>IF(A37="","",IF(AND(ISNUMBER(G37),ISNUMBER(H37),H37&gt;=G37),ROUND((H37-G37)*24,4),IF(OR(G37&lt;&gt;"",H37&lt;&gt;""),"",IF(AND(ISNUMBER(I37),I37&gt;=0),I37,""))))</f>
        <v/>
      </c>
      <c r="W37" s="10" t="str">
        <f>IF(A37="","",IF(AND(ISNUMBER(G37),ISNUMBER(H37),H37&gt;=G37),"実績：基地発～基地着",IF(OR(G37&lt;&gt;"",H37&lt;&gt;""),"要確認：時刻不足・逆転",IF(AND(ISNUMBER(I37),I37&gt;=0),"実績：記録の時間","未確認"))))</f>
        <v/>
      </c>
      <c r="X37" s="10" t="str">
        <f>IF(A37="","",IF(ISNUMBER(B37),YEAR(B37)-IF(MONTH(B37)&lt;4,1,0),""))</f>
        <v/>
      </c>
      <c r="Y37" s="10" t="str">
        <f>IF(A37="","",IF(OR(D37="",NOT(ISNUMBER(B37)),NOT(ISNUMBER(C37)),C37&lt;B37,NOT(ISNUMBER(E37)),NOT(ISNUMBER(F37)),F37&lt;E37,O37="",P37="",R37="未登録・重複"),"要確認：警戒区間・登録・根拠",IF(OR(W37="要確認：時刻不足・逆転",AND(ISNUMBER(G37),G37&gt;E37),AND(ISNUMBER(H37),H37&lt;F37),AND(ISNUMBER(I37),I37&lt;0),AND(ISNUMBER(M37),M37&lt;0)),"要確認：基地発着・交代人数",IF(COUNTIFS(LNGWatch[船名],A37,LNGWatch[入港日（同一航海）],B37,LNGWatch[曳船名],D37,LNGWatch[警戒開始日時],E37)&gt;1,"要確認：同じ警戒が重複",IF(OR(NOT(ISNUMBER(V37)),P37="未確認"),"要確認：拘束時間・根拠未確認","確認済")))))</f>
        <v/>
      </c>
    </row>
    <row r="38" spans="1:25" ht="24.95" customHeight="1" x14ac:dyDescent="0.2">
      <c r="A38" s="7"/>
      <c r="B38" s="20"/>
      <c r="C38" s="20"/>
      <c r="D38" s="7"/>
      <c r="E38" s="23"/>
      <c r="F38" s="23"/>
      <c r="G38" s="23"/>
      <c r="H38" s="23"/>
      <c r="I38" s="16"/>
      <c r="J38" s="7"/>
      <c r="K38" s="23"/>
      <c r="L38" s="23"/>
      <c r="M38" s="7"/>
      <c r="N38" s="7"/>
      <c r="O38" s="7"/>
      <c r="P38" s="7"/>
      <c r="Q38" s="7"/>
      <c r="R38" s="10" t="str">
        <f>IF(D38="","",IF(COUNTIF(Tugs[曳船名],D38)&lt;&gt;1,"未登録・重複",IF(INDEX(Tugs[会社名],MATCH(D38,Tugs[曳船名],0))="","未確認",INDEX(Tugs[会社名],MATCH(D38,Tugs[曳船名],0)))))</f>
        <v/>
      </c>
      <c r="S38" s="10" t="str">
        <f>IF(D38="","",IF(COUNTIF(Tugs[曳船名],D38)&lt;&gt;1,"未登録・重複",IF(INDEX(Tugs[基地港],MATCH(D38,Tugs[曳船名],0))="","未確認",INDEX(Tugs[基地港],MATCH(D38,Tugs[曳船名],0)))))</f>
        <v/>
      </c>
      <c r="T38" s="10" t="str">
        <f>IF(A38="","",IF(AND(ISNUMBER(B38),ISNUMBER(C38),C38&gt;=B38),INT(C38)-INT(B38),""))</f>
        <v/>
      </c>
      <c r="U38" s="18" t="str">
        <f>IF(A38="","",IF(AND(ISNUMBER(E38),ISNUMBER(F38),F38&gt;=E38),ROUND((F38-E38)*24,4),""))</f>
        <v/>
      </c>
      <c r="V38" s="18" t="str">
        <f>IF(A38="","",IF(AND(ISNUMBER(G38),ISNUMBER(H38),H38&gt;=G38),ROUND((H38-G38)*24,4),IF(OR(G38&lt;&gt;"",H38&lt;&gt;""),"",IF(AND(ISNUMBER(I38),I38&gt;=0),I38,""))))</f>
        <v/>
      </c>
      <c r="W38" s="10" t="str">
        <f>IF(A38="","",IF(AND(ISNUMBER(G38),ISNUMBER(H38),H38&gt;=G38),"実績：基地発～基地着",IF(OR(G38&lt;&gt;"",H38&lt;&gt;""),"要確認：時刻不足・逆転",IF(AND(ISNUMBER(I38),I38&gt;=0),"実績：記録の時間","未確認"))))</f>
        <v/>
      </c>
      <c r="X38" s="10" t="str">
        <f>IF(A38="","",IF(ISNUMBER(B38),YEAR(B38)-IF(MONTH(B38)&lt;4,1,0),""))</f>
        <v/>
      </c>
      <c r="Y38" s="10" t="str">
        <f>IF(A38="","",IF(OR(D38="",NOT(ISNUMBER(B38)),NOT(ISNUMBER(C38)),C38&lt;B38,NOT(ISNUMBER(E38)),NOT(ISNUMBER(F38)),F38&lt;E38,O38="",P38="",R38="未登録・重複"),"要確認：警戒区間・登録・根拠",IF(OR(W38="要確認：時刻不足・逆転",AND(ISNUMBER(G38),G38&gt;E38),AND(ISNUMBER(H38),H38&lt;F38),AND(ISNUMBER(I38),I38&lt;0),AND(ISNUMBER(M38),M38&lt;0)),"要確認：基地発着・交代人数",IF(COUNTIFS(LNGWatch[船名],A38,LNGWatch[入港日（同一航海）],B38,LNGWatch[曳船名],D38,LNGWatch[警戒開始日時],E38)&gt;1,"要確認：同じ警戒が重複",IF(OR(NOT(ISNUMBER(V38)),P38="未確認"),"要確認：拘束時間・根拠未確認","確認済")))))</f>
        <v/>
      </c>
    </row>
    <row r="39" spans="1:25" ht="24.95" customHeight="1" x14ac:dyDescent="0.2">
      <c r="A39" s="7"/>
      <c r="B39" s="20"/>
      <c r="C39" s="20"/>
      <c r="D39" s="7"/>
      <c r="E39" s="23"/>
      <c r="F39" s="23"/>
      <c r="G39" s="23"/>
      <c r="H39" s="23"/>
      <c r="I39" s="16"/>
      <c r="J39" s="7"/>
      <c r="K39" s="23"/>
      <c r="L39" s="23"/>
      <c r="M39" s="7"/>
      <c r="N39" s="7"/>
      <c r="O39" s="7"/>
      <c r="P39" s="7"/>
      <c r="Q39" s="7"/>
      <c r="R39" s="10" t="str">
        <f>IF(D39="","",IF(COUNTIF(Tugs[曳船名],D39)&lt;&gt;1,"未登録・重複",IF(INDEX(Tugs[会社名],MATCH(D39,Tugs[曳船名],0))="","未確認",INDEX(Tugs[会社名],MATCH(D39,Tugs[曳船名],0)))))</f>
        <v/>
      </c>
      <c r="S39" s="10" t="str">
        <f>IF(D39="","",IF(COUNTIF(Tugs[曳船名],D39)&lt;&gt;1,"未登録・重複",IF(INDEX(Tugs[基地港],MATCH(D39,Tugs[曳船名],0))="","未確認",INDEX(Tugs[基地港],MATCH(D39,Tugs[曳船名],0)))))</f>
        <v/>
      </c>
      <c r="T39" s="10" t="str">
        <f>IF(A39="","",IF(AND(ISNUMBER(B39),ISNUMBER(C39),C39&gt;=B39),INT(C39)-INT(B39),""))</f>
        <v/>
      </c>
      <c r="U39" s="18" t="str">
        <f>IF(A39="","",IF(AND(ISNUMBER(E39),ISNUMBER(F39),F39&gt;=E39),ROUND((F39-E39)*24,4),""))</f>
        <v/>
      </c>
      <c r="V39" s="18" t="str">
        <f>IF(A39="","",IF(AND(ISNUMBER(G39),ISNUMBER(H39),H39&gt;=G39),ROUND((H39-G39)*24,4),IF(OR(G39&lt;&gt;"",H39&lt;&gt;""),"",IF(AND(ISNUMBER(I39),I39&gt;=0),I39,""))))</f>
        <v/>
      </c>
      <c r="W39" s="10" t="str">
        <f>IF(A39="","",IF(AND(ISNUMBER(G39),ISNUMBER(H39),H39&gt;=G39),"実績：基地発～基地着",IF(OR(G39&lt;&gt;"",H39&lt;&gt;""),"要確認：時刻不足・逆転",IF(AND(ISNUMBER(I39),I39&gt;=0),"実績：記録の時間","未確認"))))</f>
        <v/>
      </c>
      <c r="X39" s="10" t="str">
        <f>IF(A39="","",IF(ISNUMBER(B39),YEAR(B39)-IF(MONTH(B39)&lt;4,1,0),""))</f>
        <v/>
      </c>
      <c r="Y39" s="10" t="str">
        <f>IF(A39="","",IF(OR(D39="",NOT(ISNUMBER(B39)),NOT(ISNUMBER(C39)),C39&lt;B39,NOT(ISNUMBER(E39)),NOT(ISNUMBER(F39)),F39&lt;E39,O39="",P39="",R39="未登録・重複"),"要確認：警戒区間・登録・根拠",IF(OR(W39="要確認：時刻不足・逆転",AND(ISNUMBER(G39),G39&gt;E39),AND(ISNUMBER(H39),H39&lt;F39),AND(ISNUMBER(I39),I39&lt;0),AND(ISNUMBER(M39),M39&lt;0)),"要確認：基地発着・交代人数",IF(COUNTIFS(LNGWatch[船名],A39,LNGWatch[入港日（同一航海）],B39,LNGWatch[曳船名],D39,LNGWatch[警戒開始日時],E39)&gt;1,"要確認：同じ警戒が重複",IF(OR(NOT(ISNUMBER(V39)),P39="未確認"),"要確認：拘束時間・根拠未確認","確認済")))))</f>
        <v/>
      </c>
    </row>
    <row r="40" spans="1:25" ht="24.95" customHeight="1" x14ac:dyDescent="0.2">
      <c r="A40" s="7"/>
      <c r="B40" s="20"/>
      <c r="C40" s="20"/>
      <c r="D40" s="7"/>
      <c r="E40" s="23"/>
      <c r="F40" s="23"/>
      <c r="G40" s="23"/>
      <c r="H40" s="23"/>
      <c r="I40" s="16"/>
      <c r="J40" s="7"/>
      <c r="K40" s="23"/>
      <c r="L40" s="23"/>
      <c r="M40" s="7"/>
      <c r="N40" s="7"/>
      <c r="O40" s="7"/>
      <c r="P40" s="7"/>
      <c r="Q40" s="7"/>
      <c r="R40" s="10" t="str">
        <f>IF(D40="","",IF(COUNTIF(Tugs[曳船名],D40)&lt;&gt;1,"未登録・重複",IF(INDEX(Tugs[会社名],MATCH(D40,Tugs[曳船名],0))="","未確認",INDEX(Tugs[会社名],MATCH(D40,Tugs[曳船名],0)))))</f>
        <v/>
      </c>
      <c r="S40" s="10" t="str">
        <f>IF(D40="","",IF(COUNTIF(Tugs[曳船名],D40)&lt;&gt;1,"未登録・重複",IF(INDEX(Tugs[基地港],MATCH(D40,Tugs[曳船名],0))="","未確認",INDEX(Tugs[基地港],MATCH(D40,Tugs[曳船名],0)))))</f>
        <v/>
      </c>
      <c r="T40" s="10" t="str">
        <f>IF(A40="","",IF(AND(ISNUMBER(B40),ISNUMBER(C40),C40&gt;=B40),INT(C40)-INT(B40),""))</f>
        <v/>
      </c>
      <c r="U40" s="18" t="str">
        <f>IF(A40="","",IF(AND(ISNUMBER(E40),ISNUMBER(F40),F40&gt;=E40),ROUND((F40-E40)*24,4),""))</f>
        <v/>
      </c>
      <c r="V40" s="18" t="str">
        <f>IF(A40="","",IF(AND(ISNUMBER(G40),ISNUMBER(H40),H40&gt;=G40),ROUND((H40-G40)*24,4),IF(OR(G40&lt;&gt;"",H40&lt;&gt;""),"",IF(AND(ISNUMBER(I40),I40&gt;=0),I40,""))))</f>
        <v/>
      </c>
      <c r="W40" s="10" t="str">
        <f>IF(A40="","",IF(AND(ISNUMBER(G40),ISNUMBER(H40),H40&gt;=G40),"実績：基地発～基地着",IF(OR(G40&lt;&gt;"",H40&lt;&gt;""),"要確認：時刻不足・逆転",IF(AND(ISNUMBER(I40),I40&gt;=0),"実績：記録の時間","未確認"))))</f>
        <v/>
      </c>
      <c r="X40" s="10" t="str">
        <f>IF(A40="","",IF(ISNUMBER(B40),YEAR(B40)-IF(MONTH(B40)&lt;4,1,0),""))</f>
        <v/>
      </c>
      <c r="Y40" s="10" t="str">
        <f>IF(A40="","",IF(OR(D40="",NOT(ISNUMBER(B40)),NOT(ISNUMBER(C40)),C40&lt;B40,NOT(ISNUMBER(E40)),NOT(ISNUMBER(F40)),F40&lt;E40,O40="",P40="",R40="未登録・重複"),"要確認：警戒区間・登録・根拠",IF(OR(W40="要確認：時刻不足・逆転",AND(ISNUMBER(G40),G40&gt;E40),AND(ISNUMBER(H40),H40&lt;F40),AND(ISNUMBER(I40),I40&lt;0),AND(ISNUMBER(M40),M40&lt;0)),"要確認：基地発着・交代人数",IF(COUNTIFS(LNGWatch[船名],A40,LNGWatch[入港日（同一航海）],B40,LNGWatch[曳船名],D40,LNGWatch[警戒開始日時],E40)&gt;1,"要確認：同じ警戒が重複",IF(OR(NOT(ISNUMBER(V40)),P40="未確認"),"要確認：拘束時間・根拠未確認","確認済")))))</f>
        <v/>
      </c>
    </row>
    <row r="41" spans="1:25" ht="24.95" customHeight="1" x14ac:dyDescent="0.2">
      <c r="A41" s="7"/>
      <c r="B41" s="20"/>
      <c r="C41" s="20"/>
      <c r="D41" s="7"/>
      <c r="E41" s="23"/>
      <c r="F41" s="23"/>
      <c r="G41" s="23"/>
      <c r="H41" s="23"/>
      <c r="I41" s="16"/>
      <c r="J41" s="7"/>
      <c r="K41" s="23"/>
      <c r="L41" s="23"/>
      <c r="M41" s="7"/>
      <c r="N41" s="7"/>
      <c r="O41" s="7"/>
      <c r="P41" s="7"/>
      <c r="Q41" s="7"/>
      <c r="R41" s="10" t="str">
        <f>IF(D41="","",IF(COUNTIF(Tugs[曳船名],D41)&lt;&gt;1,"未登録・重複",IF(INDEX(Tugs[会社名],MATCH(D41,Tugs[曳船名],0))="","未確認",INDEX(Tugs[会社名],MATCH(D41,Tugs[曳船名],0)))))</f>
        <v/>
      </c>
      <c r="S41" s="10" t="str">
        <f>IF(D41="","",IF(COUNTIF(Tugs[曳船名],D41)&lt;&gt;1,"未登録・重複",IF(INDEX(Tugs[基地港],MATCH(D41,Tugs[曳船名],0))="","未確認",INDEX(Tugs[基地港],MATCH(D41,Tugs[曳船名],0)))))</f>
        <v/>
      </c>
      <c r="T41" s="10" t="str">
        <f>IF(A41="","",IF(AND(ISNUMBER(B41),ISNUMBER(C41),C41&gt;=B41),INT(C41)-INT(B41),""))</f>
        <v/>
      </c>
      <c r="U41" s="18" t="str">
        <f>IF(A41="","",IF(AND(ISNUMBER(E41),ISNUMBER(F41),F41&gt;=E41),ROUND((F41-E41)*24,4),""))</f>
        <v/>
      </c>
      <c r="V41" s="18" t="str">
        <f>IF(A41="","",IF(AND(ISNUMBER(G41),ISNUMBER(H41),H41&gt;=G41),ROUND((H41-G41)*24,4),IF(OR(G41&lt;&gt;"",H41&lt;&gt;""),"",IF(AND(ISNUMBER(I41),I41&gt;=0),I41,""))))</f>
        <v/>
      </c>
      <c r="W41" s="10" t="str">
        <f>IF(A41="","",IF(AND(ISNUMBER(G41),ISNUMBER(H41),H41&gt;=G41),"実績：基地発～基地着",IF(OR(G41&lt;&gt;"",H41&lt;&gt;""),"要確認：時刻不足・逆転",IF(AND(ISNUMBER(I41),I41&gt;=0),"実績：記録の時間","未確認"))))</f>
        <v/>
      </c>
      <c r="X41" s="10" t="str">
        <f>IF(A41="","",IF(ISNUMBER(B41),YEAR(B41)-IF(MONTH(B41)&lt;4,1,0),""))</f>
        <v/>
      </c>
      <c r="Y41" s="10" t="str">
        <f>IF(A41="","",IF(OR(D41="",NOT(ISNUMBER(B41)),NOT(ISNUMBER(C41)),C41&lt;B41,NOT(ISNUMBER(E41)),NOT(ISNUMBER(F41)),F41&lt;E41,O41="",P41="",R41="未登録・重複"),"要確認：警戒区間・登録・根拠",IF(OR(W41="要確認：時刻不足・逆転",AND(ISNUMBER(G41),G41&gt;E41),AND(ISNUMBER(H41),H41&lt;F41),AND(ISNUMBER(I41),I41&lt;0),AND(ISNUMBER(M41),M41&lt;0)),"要確認：基地発着・交代人数",IF(COUNTIFS(LNGWatch[船名],A41,LNGWatch[入港日（同一航海）],B41,LNGWatch[曳船名],D41,LNGWatch[警戒開始日時],E41)&gt;1,"要確認：同じ警戒が重複",IF(OR(NOT(ISNUMBER(V41)),P41="未確認"),"要確認：拘束時間・根拠未確認","確認済")))))</f>
        <v/>
      </c>
    </row>
    <row r="42" spans="1:25" ht="24.95" customHeight="1" x14ac:dyDescent="0.2">
      <c r="A42" s="7"/>
      <c r="B42" s="20"/>
      <c r="C42" s="20"/>
      <c r="D42" s="7"/>
      <c r="E42" s="23"/>
      <c r="F42" s="23"/>
      <c r="G42" s="23"/>
      <c r="H42" s="23"/>
      <c r="I42" s="16"/>
      <c r="J42" s="7"/>
      <c r="K42" s="23"/>
      <c r="L42" s="23"/>
      <c r="M42" s="7"/>
      <c r="N42" s="7"/>
      <c r="O42" s="7"/>
      <c r="P42" s="7"/>
      <c r="Q42" s="7"/>
      <c r="R42" s="10" t="str">
        <f>IF(D42="","",IF(COUNTIF(Tugs[曳船名],D42)&lt;&gt;1,"未登録・重複",IF(INDEX(Tugs[会社名],MATCH(D42,Tugs[曳船名],0))="","未確認",INDEX(Tugs[会社名],MATCH(D42,Tugs[曳船名],0)))))</f>
        <v/>
      </c>
      <c r="S42" s="10" t="str">
        <f>IF(D42="","",IF(COUNTIF(Tugs[曳船名],D42)&lt;&gt;1,"未登録・重複",IF(INDEX(Tugs[基地港],MATCH(D42,Tugs[曳船名],0))="","未確認",INDEX(Tugs[基地港],MATCH(D42,Tugs[曳船名],0)))))</f>
        <v/>
      </c>
      <c r="T42" s="10" t="str">
        <f>IF(A42="","",IF(AND(ISNUMBER(B42),ISNUMBER(C42),C42&gt;=B42),INT(C42)-INT(B42),""))</f>
        <v/>
      </c>
      <c r="U42" s="18" t="str">
        <f>IF(A42="","",IF(AND(ISNUMBER(E42),ISNUMBER(F42),F42&gt;=E42),ROUND((F42-E42)*24,4),""))</f>
        <v/>
      </c>
      <c r="V42" s="18" t="str">
        <f>IF(A42="","",IF(AND(ISNUMBER(G42),ISNUMBER(H42),H42&gt;=G42),ROUND((H42-G42)*24,4),IF(OR(G42&lt;&gt;"",H42&lt;&gt;""),"",IF(AND(ISNUMBER(I42),I42&gt;=0),I42,""))))</f>
        <v/>
      </c>
      <c r="W42" s="10" t="str">
        <f>IF(A42="","",IF(AND(ISNUMBER(G42),ISNUMBER(H42),H42&gt;=G42),"実績：基地発～基地着",IF(OR(G42&lt;&gt;"",H42&lt;&gt;""),"要確認：時刻不足・逆転",IF(AND(ISNUMBER(I42),I42&gt;=0),"実績：記録の時間","未確認"))))</f>
        <v/>
      </c>
      <c r="X42" s="10" t="str">
        <f>IF(A42="","",IF(ISNUMBER(B42),YEAR(B42)-IF(MONTH(B42)&lt;4,1,0),""))</f>
        <v/>
      </c>
      <c r="Y42" s="10" t="str">
        <f>IF(A42="","",IF(OR(D42="",NOT(ISNUMBER(B42)),NOT(ISNUMBER(C42)),C42&lt;B42,NOT(ISNUMBER(E42)),NOT(ISNUMBER(F42)),F42&lt;E42,O42="",P42="",R42="未登録・重複"),"要確認：警戒区間・登録・根拠",IF(OR(W42="要確認：時刻不足・逆転",AND(ISNUMBER(G42),G42&gt;E42),AND(ISNUMBER(H42),H42&lt;F42),AND(ISNUMBER(I42),I42&lt;0),AND(ISNUMBER(M42),M42&lt;0)),"要確認：基地発着・交代人数",IF(COUNTIFS(LNGWatch[船名],A42,LNGWatch[入港日（同一航海）],B42,LNGWatch[曳船名],D42,LNGWatch[警戒開始日時],E42)&gt;1,"要確認：同じ警戒が重複",IF(OR(NOT(ISNUMBER(V42)),P42="未確認"),"要確認：拘束時間・根拠未確認","確認済")))))</f>
        <v/>
      </c>
    </row>
    <row r="43" spans="1:25" ht="24.95" customHeight="1" x14ac:dyDescent="0.2">
      <c r="A43" s="7"/>
      <c r="B43" s="20"/>
      <c r="C43" s="20"/>
      <c r="D43" s="7"/>
      <c r="E43" s="23"/>
      <c r="F43" s="23"/>
      <c r="G43" s="23"/>
      <c r="H43" s="23"/>
      <c r="I43" s="16"/>
      <c r="J43" s="7"/>
      <c r="K43" s="23"/>
      <c r="L43" s="23"/>
      <c r="M43" s="7"/>
      <c r="N43" s="7"/>
      <c r="O43" s="7"/>
      <c r="P43" s="7"/>
      <c r="Q43" s="7"/>
      <c r="R43" s="10" t="str">
        <f>IF(D43="","",IF(COUNTIF(Tugs[曳船名],D43)&lt;&gt;1,"未登録・重複",IF(INDEX(Tugs[会社名],MATCH(D43,Tugs[曳船名],0))="","未確認",INDEX(Tugs[会社名],MATCH(D43,Tugs[曳船名],0)))))</f>
        <v/>
      </c>
      <c r="S43" s="10" t="str">
        <f>IF(D43="","",IF(COUNTIF(Tugs[曳船名],D43)&lt;&gt;1,"未登録・重複",IF(INDEX(Tugs[基地港],MATCH(D43,Tugs[曳船名],0))="","未確認",INDEX(Tugs[基地港],MATCH(D43,Tugs[曳船名],0)))))</f>
        <v/>
      </c>
      <c r="T43" s="10" t="str">
        <f>IF(A43="","",IF(AND(ISNUMBER(B43),ISNUMBER(C43),C43&gt;=B43),INT(C43)-INT(B43),""))</f>
        <v/>
      </c>
      <c r="U43" s="18" t="str">
        <f>IF(A43="","",IF(AND(ISNUMBER(E43),ISNUMBER(F43),F43&gt;=E43),ROUND((F43-E43)*24,4),""))</f>
        <v/>
      </c>
      <c r="V43" s="18" t="str">
        <f>IF(A43="","",IF(AND(ISNUMBER(G43),ISNUMBER(H43),H43&gt;=G43),ROUND((H43-G43)*24,4),IF(OR(G43&lt;&gt;"",H43&lt;&gt;""),"",IF(AND(ISNUMBER(I43),I43&gt;=0),I43,""))))</f>
        <v/>
      </c>
      <c r="W43" s="10" t="str">
        <f>IF(A43="","",IF(AND(ISNUMBER(G43),ISNUMBER(H43),H43&gt;=G43),"実績：基地発～基地着",IF(OR(G43&lt;&gt;"",H43&lt;&gt;""),"要確認：時刻不足・逆転",IF(AND(ISNUMBER(I43),I43&gt;=0),"実績：記録の時間","未確認"))))</f>
        <v/>
      </c>
      <c r="X43" s="10" t="str">
        <f>IF(A43="","",IF(ISNUMBER(B43),YEAR(B43)-IF(MONTH(B43)&lt;4,1,0),""))</f>
        <v/>
      </c>
      <c r="Y43" s="10" t="str">
        <f>IF(A43="","",IF(OR(D43="",NOT(ISNUMBER(B43)),NOT(ISNUMBER(C43)),C43&lt;B43,NOT(ISNUMBER(E43)),NOT(ISNUMBER(F43)),F43&lt;E43,O43="",P43="",R43="未登録・重複"),"要確認：警戒区間・登録・根拠",IF(OR(W43="要確認：時刻不足・逆転",AND(ISNUMBER(G43),G43&gt;E43),AND(ISNUMBER(H43),H43&lt;F43),AND(ISNUMBER(I43),I43&lt;0),AND(ISNUMBER(M43),M43&lt;0)),"要確認：基地発着・交代人数",IF(COUNTIFS(LNGWatch[船名],A43,LNGWatch[入港日（同一航海）],B43,LNGWatch[曳船名],D43,LNGWatch[警戒開始日時],E43)&gt;1,"要確認：同じ警戒が重複",IF(OR(NOT(ISNUMBER(V43)),P43="未確認"),"要確認：拘束時間・根拠未確認","確認済")))))</f>
        <v/>
      </c>
    </row>
    <row r="44" spans="1:25" ht="24.95" customHeight="1" x14ac:dyDescent="0.2">
      <c r="A44" s="7"/>
      <c r="B44" s="20"/>
      <c r="C44" s="20"/>
      <c r="D44" s="7"/>
      <c r="E44" s="23"/>
      <c r="F44" s="23"/>
      <c r="G44" s="23"/>
      <c r="H44" s="23"/>
      <c r="I44" s="16"/>
      <c r="J44" s="7"/>
      <c r="K44" s="23"/>
      <c r="L44" s="23"/>
      <c r="M44" s="7"/>
      <c r="N44" s="7"/>
      <c r="O44" s="7"/>
      <c r="P44" s="7"/>
      <c r="Q44" s="7"/>
      <c r="R44" s="10" t="str">
        <f>IF(D44="","",IF(COUNTIF(Tugs[曳船名],D44)&lt;&gt;1,"未登録・重複",IF(INDEX(Tugs[会社名],MATCH(D44,Tugs[曳船名],0))="","未確認",INDEX(Tugs[会社名],MATCH(D44,Tugs[曳船名],0)))))</f>
        <v/>
      </c>
      <c r="S44" s="10" t="str">
        <f>IF(D44="","",IF(COUNTIF(Tugs[曳船名],D44)&lt;&gt;1,"未登録・重複",IF(INDEX(Tugs[基地港],MATCH(D44,Tugs[曳船名],0))="","未確認",INDEX(Tugs[基地港],MATCH(D44,Tugs[曳船名],0)))))</f>
        <v/>
      </c>
      <c r="T44" s="10" t="str">
        <f>IF(A44="","",IF(AND(ISNUMBER(B44),ISNUMBER(C44),C44&gt;=B44),INT(C44)-INT(B44),""))</f>
        <v/>
      </c>
      <c r="U44" s="18" t="str">
        <f>IF(A44="","",IF(AND(ISNUMBER(E44),ISNUMBER(F44),F44&gt;=E44),ROUND((F44-E44)*24,4),""))</f>
        <v/>
      </c>
      <c r="V44" s="18" t="str">
        <f>IF(A44="","",IF(AND(ISNUMBER(G44),ISNUMBER(H44),H44&gt;=G44),ROUND((H44-G44)*24,4),IF(OR(G44&lt;&gt;"",H44&lt;&gt;""),"",IF(AND(ISNUMBER(I44),I44&gt;=0),I44,""))))</f>
        <v/>
      </c>
      <c r="W44" s="10" t="str">
        <f>IF(A44="","",IF(AND(ISNUMBER(G44),ISNUMBER(H44),H44&gt;=G44),"実績：基地発～基地着",IF(OR(G44&lt;&gt;"",H44&lt;&gt;""),"要確認：時刻不足・逆転",IF(AND(ISNUMBER(I44),I44&gt;=0),"実績：記録の時間","未確認"))))</f>
        <v/>
      </c>
      <c r="X44" s="10" t="str">
        <f>IF(A44="","",IF(ISNUMBER(B44),YEAR(B44)-IF(MONTH(B44)&lt;4,1,0),""))</f>
        <v/>
      </c>
      <c r="Y44" s="10" t="str">
        <f>IF(A44="","",IF(OR(D44="",NOT(ISNUMBER(B44)),NOT(ISNUMBER(C44)),C44&lt;B44,NOT(ISNUMBER(E44)),NOT(ISNUMBER(F44)),F44&lt;E44,O44="",P44="",R44="未登録・重複"),"要確認：警戒区間・登録・根拠",IF(OR(W44="要確認：時刻不足・逆転",AND(ISNUMBER(G44),G44&gt;E44),AND(ISNUMBER(H44),H44&lt;F44),AND(ISNUMBER(I44),I44&lt;0),AND(ISNUMBER(M44),M44&lt;0)),"要確認：基地発着・交代人数",IF(COUNTIFS(LNGWatch[船名],A44,LNGWatch[入港日（同一航海）],B44,LNGWatch[曳船名],D44,LNGWatch[警戒開始日時],E44)&gt;1,"要確認：同じ警戒が重複",IF(OR(NOT(ISNUMBER(V44)),P44="未確認"),"要確認：拘束時間・根拠未確認","確認済")))))</f>
        <v/>
      </c>
    </row>
    <row r="45" spans="1:25" ht="24.95" customHeight="1" x14ac:dyDescent="0.2">
      <c r="A45" s="7"/>
      <c r="B45" s="20"/>
      <c r="C45" s="20"/>
      <c r="D45" s="7"/>
      <c r="E45" s="23"/>
      <c r="F45" s="23"/>
      <c r="G45" s="23"/>
      <c r="H45" s="23"/>
      <c r="I45" s="16"/>
      <c r="J45" s="7"/>
      <c r="K45" s="23"/>
      <c r="L45" s="23"/>
      <c r="M45" s="7"/>
      <c r="N45" s="7"/>
      <c r="O45" s="7"/>
      <c r="P45" s="7"/>
      <c r="Q45" s="7"/>
      <c r="R45" s="10" t="str">
        <f>IF(D45="","",IF(COUNTIF(Tugs[曳船名],D45)&lt;&gt;1,"未登録・重複",IF(INDEX(Tugs[会社名],MATCH(D45,Tugs[曳船名],0))="","未確認",INDEX(Tugs[会社名],MATCH(D45,Tugs[曳船名],0)))))</f>
        <v/>
      </c>
      <c r="S45" s="10" t="str">
        <f>IF(D45="","",IF(COUNTIF(Tugs[曳船名],D45)&lt;&gt;1,"未登録・重複",IF(INDEX(Tugs[基地港],MATCH(D45,Tugs[曳船名],0))="","未確認",INDEX(Tugs[基地港],MATCH(D45,Tugs[曳船名],0)))))</f>
        <v/>
      </c>
      <c r="T45" s="10" t="str">
        <f>IF(A45="","",IF(AND(ISNUMBER(B45),ISNUMBER(C45),C45&gt;=B45),INT(C45)-INT(B45),""))</f>
        <v/>
      </c>
      <c r="U45" s="18" t="str">
        <f>IF(A45="","",IF(AND(ISNUMBER(E45),ISNUMBER(F45),F45&gt;=E45),ROUND((F45-E45)*24,4),""))</f>
        <v/>
      </c>
      <c r="V45" s="18" t="str">
        <f>IF(A45="","",IF(AND(ISNUMBER(G45),ISNUMBER(H45),H45&gt;=G45),ROUND((H45-G45)*24,4),IF(OR(G45&lt;&gt;"",H45&lt;&gt;""),"",IF(AND(ISNUMBER(I45),I45&gt;=0),I45,""))))</f>
        <v/>
      </c>
      <c r="W45" s="10" t="str">
        <f>IF(A45="","",IF(AND(ISNUMBER(G45),ISNUMBER(H45),H45&gt;=G45),"実績：基地発～基地着",IF(OR(G45&lt;&gt;"",H45&lt;&gt;""),"要確認：時刻不足・逆転",IF(AND(ISNUMBER(I45),I45&gt;=0),"実績：記録の時間","未確認"))))</f>
        <v/>
      </c>
      <c r="X45" s="10" t="str">
        <f>IF(A45="","",IF(ISNUMBER(B45),YEAR(B45)-IF(MONTH(B45)&lt;4,1,0),""))</f>
        <v/>
      </c>
      <c r="Y45" s="10" t="str">
        <f>IF(A45="","",IF(OR(D45="",NOT(ISNUMBER(B45)),NOT(ISNUMBER(C45)),C45&lt;B45,NOT(ISNUMBER(E45)),NOT(ISNUMBER(F45)),F45&lt;E45,O45="",P45="",R45="未登録・重複"),"要確認：警戒区間・登録・根拠",IF(OR(W45="要確認：時刻不足・逆転",AND(ISNUMBER(G45),G45&gt;E45),AND(ISNUMBER(H45),H45&lt;F45),AND(ISNUMBER(I45),I45&lt;0),AND(ISNUMBER(M45),M45&lt;0)),"要確認：基地発着・交代人数",IF(COUNTIFS(LNGWatch[船名],A45,LNGWatch[入港日（同一航海）],B45,LNGWatch[曳船名],D45,LNGWatch[警戒開始日時],E45)&gt;1,"要確認：同じ警戒が重複",IF(OR(NOT(ISNUMBER(V45)),P45="未確認"),"要確認：拘束時間・根拠未確認","確認済")))))</f>
        <v/>
      </c>
    </row>
    <row r="46" spans="1:25" ht="24.95" customHeight="1" x14ac:dyDescent="0.2">
      <c r="A46" s="7"/>
      <c r="B46" s="20"/>
      <c r="C46" s="20"/>
      <c r="D46" s="7"/>
      <c r="E46" s="23"/>
      <c r="F46" s="23"/>
      <c r="G46" s="23"/>
      <c r="H46" s="23"/>
      <c r="I46" s="16"/>
      <c r="J46" s="7"/>
      <c r="K46" s="23"/>
      <c r="L46" s="23"/>
      <c r="M46" s="7"/>
      <c r="N46" s="7"/>
      <c r="O46" s="7"/>
      <c r="P46" s="7"/>
      <c r="Q46" s="7"/>
      <c r="R46" s="10" t="str">
        <f>IF(D46="","",IF(COUNTIF(Tugs[曳船名],D46)&lt;&gt;1,"未登録・重複",IF(INDEX(Tugs[会社名],MATCH(D46,Tugs[曳船名],0))="","未確認",INDEX(Tugs[会社名],MATCH(D46,Tugs[曳船名],0)))))</f>
        <v/>
      </c>
      <c r="S46" s="10" t="str">
        <f>IF(D46="","",IF(COUNTIF(Tugs[曳船名],D46)&lt;&gt;1,"未登録・重複",IF(INDEX(Tugs[基地港],MATCH(D46,Tugs[曳船名],0))="","未確認",INDEX(Tugs[基地港],MATCH(D46,Tugs[曳船名],0)))))</f>
        <v/>
      </c>
      <c r="T46" s="10" t="str">
        <f>IF(A46="","",IF(AND(ISNUMBER(B46),ISNUMBER(C46),C46&gt;=B46),INT(C46)-INT(B46),""))</f>
        <v/>
      </c>
      <c r="U46" s="18" t="str">
        <f>IF(A46="","",IF(AND(ISNUMBER(E46),ISNUMBER(F46),F46&gt;=E46),ROUND((F46-E46)*24,4),""))</f>
        <v/>
      </c>
      <c r="V46" s="18" t="str">
        <f>IF(A46="","",IF(AND(ISNUMBER(G46),ISNUMBER(H46),H46&gt;=G46),ROUND((H46-G46)*24,4),IF(OR(G46&lt;&gt;"",H46&lt;&gt;""),"",IF(AND(ISNUMBER(I46),I46&gt;=0),I46,""))))</f>
        <v/>
      </c>
      <c r="W46" s="10" t="str">
        <f>IF(A46="","",IF(AND(ISNUMBER(G46),ISNUMBER(H46),H46&gt;=G46),"実績：基地発～基地着",IF(OR(G46&lt;&gt;"",H46&lt;&gt;""),"要確認：時刻不足・逆転",IF(AND(ISNUMBER(I46),I46&gt;=0),"実績：記録の時間","未確認"))))</f>
        <v/>
      </c>
      <c r="X46" s="10" t="str">
        <f>IF(A46="","",IF(ISNUMBER(B46),YEAR(B46)-IF(MONTH(B46)&lt;4,1,0),""))</f>
        <v/>
      </c>
      <c r="Y46" s="10" t="str">
        <f>IF(A46="","",IF(OR(D46="",NOT(ISNUMBER(B46)),NOT(ISNUMBER(C46)),C46&lt;B46,NOT(ISNUMBER(E46)),NOT(ISNUMBER(F46)),F46&lt;E46,O46="",P46="",R46="未登録・重複"),"要確認：警戒区間・登録・根拠",IF(OR(W46="要確認：時刻不足・逆転",AND(ISNUMBER(G46),G46&gt;E46),AND(ISNUMBER(H46),H46&lt;F46),AND(ISNUMBER(I46),I46&lt;0),AND(ISNUMBER(M46),M46&lt;0)),"要確認：基地発着・交代人数",IF(COUNTIFS(LNGWatch[船名],A46,LNGWatch[入港日（同一航海）],B46,LNGWatch[曳船名],D46,LNGWatch[警戒開始日時],E46)&gt;1,"要確認：同じ警戒が重複",IF(OR(NOT(ISNUMBER(V46)),P46="未確認"),"要確認：拘束時間・根拠未確認","確認済")))))</f>
        <v/>
      </c>
    </row>
    <row r="47" spans="1:25" ht="24.95" customHeight="1" x14ac:dyDescent="0.2">
      <c r="A47" s="7"/>
      <c r="B47" s="20"/>
      <c r="C47" s="20"/>
      <c r="D47" s="7"/>
      <c r="E47" s="23"/>
      <c r="F47" s="23"/>
      <c r="G47" s="23"/>
      <c r="H47" s="23"/>
      <c r="I47" s="16"/>
      <c r="J47" s="7"/>
      <c r="K47" s="23"/>
      <c r="L47" s="23"/>
      <c r="M47" s="7"/>
      <c r="N47" s="7"/>
      <c r="O47" s="7"/>
      <c r="P47" s="7"/>
      <c r="Q47" s="7"/>
      <c r="R47" s="10" t="str">
        <f>IF(D47="","",IF(COUNTIF(Tugs[曳船名],D47)&lt;&gt;1,"未登録・重複",IF(INDEX(Tugs[会社名],MATCH(D47,Tugs[曳船名],0))="","未確認",INDEX(Tugs[会社名],MATCH(D47,Tugs[曳船名],0)))))</f>
        <v/>
      </c>
      <c r="S47" s="10" t="str">
        <f>IF(D47="","",IF(COUNTIF(Tugs[曳船名],D47)&lt;&gt;1,"未登録・重複",IF(INDEX(Tugs[基地港],MATCH(D47,Tugs[曳船名],0))="","未確認",INDEX(Tugs[基地港],MATCH(D47,Tugs[曳船名],0)))))</f>
        <v/>
      </c>
      <c r="T47" s="10" t="str">
        <f>IF(A47="","",IF(AND(ISNUMBER(B47),ISNUMBER(C47),C47&gt;=B47),INT(C47)-INT(B47),""))</f>
        <v/>
      </c>
      <c r="U47" s="18" t="str">
        <f>IF(A47="","",IF(AND(ISNUMBER(E47),ISNUMBER(F47),F47&gt;=E47),ROUND((F47-E47)*24,4),""))</f>
        <v/>
      </c>
      <c r="V47" s="18" t="str">
        <f>IF(A47="","",IF(AND(ISNUMBER(G47),ISNUMBER(H47),H47&gt;=G47),ROUND((H47-G47)*24,4),IF(OR(G47&lt;&gt;"",H47&lt;&gt;""),"",IF(AND(ISNUMBER(I47),I47&gt;=0),I47,""))))</f>
        <v/>
      </c>
      <c r="W47" s="10" t="str">
        <f>IF(A47="","",IF(AND(ISNUMBER(G47),ISNUMBER(H47),H47&gt;=G47),"実績：基地発～基地着",IF(OR(G47&lt;&gt;"",H47&lt;&gt;""),"要確認：時刻不足・逆転",IF(AND(ISNUMBER(I47),I47&gt;=0),"実績：記録の時間","未確認"))))</f>
        <v/>
      </c>
      <c r="X47" s="10" t="str">
        <f>IF(A47="","",IF(ISNUMBER(B47),YEAR(B47)-IF(MONTH(B47)&lt;4,1,0),""))</f>
        <v/>
      </c>
      <c r="Y47" s="10" t="str">
        <f>IF(A47="","",IF(OR(D47="",NOT(ISNUMBER(B47)),NOT(ISNUMBER(C47)),C47&lt;B47,NOT(ISNUMBER(E47)),NOT(ISNUMBER(F47)),F47&lt;E47,O47="",P47="",R47="未登録・重複"),"要確認：警戒区間・登録・根拠",IF(OR(W47="要確認：時刻不足・逆転",AND(ISNUMBER(G47),G47&gt;E47),AND(ISNUMBER(H47),H47&lt;F47),AND(ISNUMBER(I47),I47&lt;0),AND(ISNUMBER(M47),M47&lt;0)),"要確認：基地発着・交代人数",IF(COUNTIFS(LNGWatch[船名],A47,LNGWatch[入港日（同一航海）],B47,LNGWatch[曳船名],D47,LNGWatch[警戒開始日時],E47)&gt;1,"要確認：同じ警戒が重複",IF(OR(NOT(ISNUMBER(V47)),P47="未確認"),"要確認：拘束時間・根拠未確認","確認済")))))</f>
        <v/>
      </c>
    </row>
    <row r="48" spans="1:25" ht="24.95" customHeight="1" x14ac:dyDescent="0.2">
      <c r="A48" s="7"/>
      <c r="B48" s="20"/>
      <c r="C48" s="20"/>
      <c r="D48" s="7"/>
      <c r="E48" s="23"/>
      <c r="F48" s="23"/>
      <c r="G48" s="23"/>
      <c r="H48" s="23"/>
      <c r="I48" s="16"/>
      <c r="J48" s="7"/>
      <c r="K48" s="23"/>
      <c r="L48" s="23"/>
      <c r="M48" s="7"/>
      <c r="N48" s="7"/>
      <c r="O48" s="7"/>
      <c r="P48" s="7"/>
      <c r="Q48" s="7"/>
      <c r="R48" s="10" t="str">
        <f>IF(D48="","",IF(COUNTIF(Tugs[曳船名],D48)&lt;&gt;1,"未登録・重複",IF(INDEX(Tugs[会社名],MATCH(D48,Tugs[曳船名],0))="","未確認",INDEX(Tugs[会社名],MATCH(D48,Tugs[曳船名],0)))))</f>
        <v/>
      </c>
      <c r="S48" s="10" t="str">
        <f>IF(D48="","",IF(COUNTIF(Tugs[曳船名],D48)&lt;&gt;1,"未登録・重複",IF(INDEX(Tugs[基地港],MATCH(D48,Tugs[曳船名],0))="","未確認",INDEX(Tugs[基地港],MATCH(D48,Tugs[曳船名],0)))))</f>
        <v/>
      </c>
      <c r="T48" s="10" t="str">
        <f>IF(A48="","",IF(AND(ISNUMBER(B48),ISNUMBER(C48),C48&gt;=B48),INT(C48)-INT(B48),""))</f>
        <v/>
      </c>
      <c r="U48" s="18" t="str">
        <f>IF(A48="","",IF(AND(ISNUMBER(E48),ISNUMBER(F48),F48&gt;=E48),ROUND((F48-E48)*24,4),""))</f>
        <v/>
      </c>
      <c r="V48" s="18" t="str">
        <f>IF(A48="","",IF(AND(ISNUMBER(G48),ISNUMBER(H48),H48&gt;=G48),ROUND((H48-G48)*24,4),IF(OR(G48&lt;&gt;"",H48&lt;&gt;""),"",IF(AND(ISNUMBER(I48),I48&gt;=0),I48,""))))</f>
        <v/>
      </c>
      <c r="W48" s="10" t="str">
        <f>IF(A48="","",IF(AND(ISNUMBER(G48),ISNUMBER(H48),H48&gt;=G48),"実績：基地発～基地着",IF(OR(G48&lt;&gt;"",H48&lt;&gt;""),"要確認：時刻不足・逆転",IF(AND(ISNUMBER(I48),I48&gt;=0),"実績：記録の時間","未確認"))))</f>
        <v/>
      </c>
      <c r="X48" s="10" t="str">
        <f>IF(A48="","",IF(ISNUMBER(B48),YEAR(B48)-IF(MONTH(B48)&lt;4,1,0),""))</f>
        <v/>
      </c>
      <c r="Y48" s="10" t="str">
        <f>IF(A48="","",IF(OR(D48="",NOT(ISNUMBER(B48)),NOT(ISNUMBER(C48)),C48&lt;B48,NOT(ISNUMBER(E48)),NOT(ISNUMBER(F48)),F48&lt;E48,O48="",P48="",R48="未登録・重複"),"要確認：警戒区間・登録・根拠",IF(OR(W48="要確認：時刻不足・逆転",AND(ISNUMBER(G48),G48&gt;E48),AND(ISNUMBER(H48),H48&lt;F48),AND(ISNUMBER(I48),I48&lt;0),AND(ISNUMBER(M48),M48&lt;0)),"要確認：基地発着・交代人数",IF(COUNTIFS(LNGWatch[船名],A48,LNGWatch[入港日（同一航海）],B48,LNGWatch[曳船名],D48,LNGWatch[警戒開始日時],E48)&gt;1,"要確認：同じ警戒が重複",IF(OR(NOT(ISNUMBER(V48)),P48="未確認"),"要確認：拘束時間・根拠未確認","確認済")))))</f>
        <v/>
      </c>
    </row>
    <row r="49" spans="1:25" ht="24.95" customHeight="1" x14ac:dyDescent="0.2">
      <c r="A49" s="7"/>
      <c r="B49" s="20"/>
      <c r="C49" s="20"/>
      <c r="D49" s="7"/>
      <c r="E49" s="23"/>
      <c r="F49" s="23"/>
      <c r="G49" s="23"/>
      <c r="H49" s="23"/>
      <c r="I49" s="16"/>
      <c r="J49" s="7"/>
      <c r="K49" s="23"/>
      <c r="L49" s="23"/>
      <c r="M49" s="7"/>
      <c r="N49" s="7"/>
      <c r="O49" s="7"/>
      <c r="P49" s="7"/>
      <c r="Q49" s="7"/>
      <c r="R49" s="10" t="str">
        <f>IF(D49="","",IF(COUNTIF(Tugs[曳船名],D49)&lt;&gt;1,"未登録・重複",IF(INDEX(Tugs[会社名],MATCH(D49,Tugs[曳船名],0))="","未確認",INDEX(Tugs[会社名],MATCH(D49,Tugs[曳船名],0)))))</f>
        <v/>
      </c>
      <c r="S49" s="10" t="str">
        <f>IF(D49="","",IF(COUNTIF(Tugs[曳船名],D49)&lt;&gt;1,"未登録・重複",IF(INDEX(Tugs[基地港],MATCH(D49,Tugs[曳船名],0))="","未確認",INDEX(Tugs[基地港],MATCH(D49,Tugs[曳船名],0)))))</f>
        <v/>
      </c>
      <c r="T49" s="10" t="str">
        <f>IF(A49="","",IF(AND(ISNUMBER(B49),ISNUMBER(C49),C49&gt;=B49),INT(C49)-INT(B49),""))</f>
        <v/>
      </c>
      <c r="U49" s="18" t="str">
        <f>IF(A49="","",IF(AND(ISNUMBER(E49),ISNUMBER(F49),F49&gt;=E49),ROUND((F49-E49)*24,4),""))</f>
        <v/>
      </c>
      <c r="V49" s="18" t="str">
        <f>IF(A49="","",IF(AND(ISNUMBER(G49),ISNUMBER(H49),H49&gt;=G49),ROUND((H49-G49)*24,4),IF(OR(G49&lt;&gt;"",H49&lt;&gt;""),"",IF(AND(ISNUMBER(I49),I49&gt;=0),I49,""))))</f>
        <v/>
      </c>
      <c r="W49" s="10" t="str">
        <f>IF(A49="","",IF(AND(ISNUMBER(G49),ISNUMBER(H49),H49&gt;=G49),"実績：基地発～基地着",IF(OR(G49&lt;&gt;"",H49&lt;&gt;""),"要確認：時刻不足・逆転",IF(AND(ISNUMBER(I49),I49&gt;=0),"実績：記録の時間","未確認"))))</f>
        <v/>
      </c>
      <c r="X49" s="10" t="str">
        <f>IF(A49="","",IF(ISNUMBER(B49),YEAR(B49)-IF(MONTH(B49)&lt;4,1,0),""))</f>
        <v/>
      </c>
      <c r="Y49" s="10" t="str">
        <f>IF(A49="","",IF(OR(D49="",NOT(ISNUMBER(B49)),NOT(ISNUMBER(C49)),C49&lt;B49,NOT(ISNUMBER(E49)),NOT(ISNUMBER(F49)),F49&lt;E49,O49="",P49="",R49="未登録・重複"),"要確認：警戒区間・登録・根拠",IF(OR(W49="要確認：時刻不足・逆転",AND(ISNUMBER(G49),G49&gt;E49),AND(ISNUMBER(H49),H49&lt;F49),AND(ISNUMBER(I49),I49&lt;0),AND(ISNUMBER(M49),M49&lt;0)),"要確認：基地発着・交代人数",IF(COUNTIFS(LNGWatch[船名],A49,LNGWatch[入港日（同一航海）],B49,LNGWatch[曳船名],D49,LNGWatch[警戒開始日時],E49)&gt;1,"要確認：同じ警戒が重複",IF(OR(NOT(ISNUMBER(V49)),P49="未確認"),"要確認：拘束時間・根拠未確認","確認済")))))</f>
        <v/>
      </c>
    </row>
    <row r="50" spans="1:25" ht="24.95" customHeight="1" x14ac:dyDescent="0.2">
      <c r="A50" s="7"/>
      <c r="B50" s="20"/>
      <c r="C50" s="20"/>
      <c r="D50" s="7"/>
      <c r="E50" s="23"/>
      <c r="F50" s="23"/>
      <c r="G50" s="23"/>
      <c r="H50" s="23"/>
      <c r="I50" s="16"/>
      <c r="J50" s="7"/>
      <c r="K50" s="23"/>
      <c r="L50" s="23"/>
      <c r="M50" s="7"/>
      <c r="N50" s="7"/>
      <c r="O50" s="7"/>
      <c r="P50" s="7"/>
      <c r="Q50" s="7"/>
      <c r="R50" s="10" t="str">
        <f>IF(D50="","",IF(COUNTIF(Tugs[曳船名],D50)&lt;&gt;1,"未登録・重複",IF(INDEX(Tugs[会社名],MATCH(D50,Tugs[曳船名],0))="","未確認",INDEX(Tugs[会社名],MATCH(D50,Tugs[曳船名],0)))))</f>
        <v/>
      </c>
      <c r="S50" s="10" t="str">
        <f>IF(D50="","",IF(COUNTIF(Tugs[曳船名],D50)&lt;&gt;1,"未登録・重複",IF(INDEX(Tugs[基地港],MATCH(D50,Tugs[曳船名],0))="","未確認",INDEX(Tugs[基地港],MATCH(D50,Tugs[曳船名],0)))))</f>
        <v/>
      </c>
      <c r="T50" s="10" t="str">
        <f>IF(A50="","",IF(AND(ISNUMBER(B50),ISNUMBER(C50),C50&gt;=B50),INT(C50)-INT(B50),""))</f>
        <v/>
      </c>
      <c r="U50" s="18" t="str">
        <f>IF(A50="","",IF(AND(ISNUMBER(E50),ISNUMBER(F50),F50&gt;=E50),ROUND((F50-E50)*24,4),""))</f>
        <v/>
      </c>
      <c r="V50" s="18" t="str">
        <f>IF(A50="","",IF(AND(ISNUMBER(G50),ISNUMBER(H50),H50&gt;=G50),ROUND((H50-G50)*24,4),IF(OR(G50&lt;&gt;"",H50&lt;&gt;""),"",IF(AND(ISNUMBER(I50),I50&gt;=0),I50,""))))</f>
        <v/>
      </c>
      <c r="W50" s="10" t="str">
        <f>IF(A50="","",IF(AND(ISNUMBER(G50),ISNUMBER(H50),H50&gt;=G50),"実績：基地発～基地着",IF(OR(G50&lt;&gt;"",H50&lt;&gt;""),"要確認：時刻不足・逆転",IF(AND(ISNUMBER(I50),I50&gt;=0),"実績：記録の時間","未確認"))))</f>
        <v/>
      </c>
      <c r="X50" s="10" t="str">
        <f>IF(A50="","",IF(ISNUMBER(B50),YEAR(B50)-IF(MONTH(B50)&lt;4,1,0),""))</f>
        <v/>
      </c>
      <c r="Y50" s="10" t="str">
        <f>IF(A50="","",IF(OR(D50="",NOT(ISNUMBER(B50)),NOT(ISNUMBER(C50)),C50&lt;B50,NOT(ISNUMBER(E50)),NOT(ISNUMBER(F50)),F50&lt;E50,O50="",P50="",R50="未登録・重複"),"要確認：警戒区間・登録・根拠",IF(OR(W50="要確認：時刻不足・逆転",AND(ISNUMBER(G50),G50&gt;E50),AND(ISNUMBER(H50),H50&lt;F50),AND(ISNUMBER(I50),I50&lt;0),AND(ISNUMBER(M50),M50&lt;0)),"要確認：基地発着・交代人数",IF(COUNTIFS(LNGWatch[船名],A50,LNGWatch[入港日（同一航海）],B50,LNGWatch[曳船名],D50,LNGWatch[警戒開始日時],E50)&gt;1,"要確認：同じ警戒が重複",IF(OR(NOT(ISNUMBER(V50)),P50="未確認"),"要確認：拘束時間・根拠未確認","確認済")))))</f>
        <v/>
      </c>
    </row>
    <row r="51" spans="1:25" ht="24.95" customHeight="1" x14ac:dyDescent="0.2">
      <c r="A51" s="7"/>
      <c r="B51" s="20"/>
      <c r="C51" s="20"/>
      <c r="D51" s="7"/>
      <c r="E51" s="23"/>
      <c r="F51" s="23"/>
      <c r="G51" s="23"/>
      <c r="H51" s="23"/>
      <c r="I51" s="16"/>
      <c r="J51" s="7"/>
      <c r="K51" s="23"/>
      <c r="L51" s="23"/>
      <c r="M51" s="7"/>
      <c r="N51" s="7"/>
      <c r="O51" s="7"/>
      <c r="P51" s="7"/>
      <c r="Q51" s="7"/>
      <c r="R51" s="10" t="str">
        <f>IF(D51="","",IF(COUNTIF(Tugs[曳船名],D51)&lt;&gt;1,"未登録・重複",IF(INDEX(Tugs[会社名],MATCH(D51,Tugs[曳船名],0))="","未確認",INDEX(Tugs[会社名],MATCH(D51,Tugs[曳船名],0)))))</f>
        <v/>
      </c>
      <c r="S51" s="10" t="str">
        <f>IF(D51="","",IF(COUNTIF(Tugs[曳船名],D51)&lt;&gt;1,"未登録・重複",IF(INDEX(Tugs[基地港],MATCH(D51,Tugs[曳船名],0))="","未確認",INDEX(Tugs[基地港],MATCH(D51,Tugs[曳船名],0)))))</f>
        <v/>
      </c>
      <c r="T51" s="10" t="str">
        <f>IF(A51="","",IF(AND(ISNUMBER(B51),ISNUMBER(C51),C51&gt;=B51),INT(C51)-INT(B51),""))</f>
        <v/>
      </c>
      <c r="U51" s="18" t="str">
        <f>IF(A51="","",IF(AND(ISNUMBER(E51),ISNUMBER(F51),F51&gt;=E51),ROUND((F51-E51)*24,4),""))</f>
        <v/>
      </c>
      <c r="V51" s="18" t="str">
        <f>IF(A51="","",IF(AND(ISNUMBER(G51),ISNUMBER(H51),H51&gt;=G51),ROUND((H51-G51)*24,4),IF(OR(G51&lt;&gt;"",H51&lt;&gt;""),"",IF(AND(ISNUMBER(I51),I51&gt;=0),I51,""))))</f>
        <v/>
      </c>
      <c r="W51" s="10" t="str">
        <f>IF(A51="","",IF(AND(ISNUMBER(G51),ISNUMBER(H51),H51&gt;=G51),"実績：基地発～基地着",IF(OR(G51&lt;&gt;"",H51&lt;&gt;""),"要確認：時刻不足・逆転",IF(AND(ISNUMBER(I51),I51&gt;=0),"実績：記録の時間","未確認"))))</f>
        <v/>
      </c>
      <c r="X51" s="10" t="str">
        <f>IF(A51="","",IF(ISNUMBER(B51),YEAR(B51)-IF(MONTH(B51)&lt;4,1,0),""))</f>
        <v/>
      </c>
      <c r="Y51" s="10" t="str">
        <f>IF(A51="","",IF(OR(D51="",NOT(ISNUMBER(B51)),NOT(ISNUMBER(C51)),C51&lt;B51,NOT(ISNUMBER(E51)),NOT(ISNUMBER(F51)),F51&lt;E51,O51="",P51="",R51="未登録・重複"),"要確認：警戒区間・登録・根拠",IF(OR(W51="要確認：時刻不足・逆転",AND(ISNUMBER(G51),G51&gt;E51),AND(ISNUMBER(H51),H51&lt;F51),AND(ISNUMBER(I51),I51&lt;0),AND(ISNUMBER(M51),M51&lt;0)),"要確認：基地発着・交代人数",IF(COUNTIFS(LNGWatch[船名],A51,LNGWatch[入港日（同一航海）],B51,LNGWatch[曳船名],D51,LNGWatch[警戒開始日時],E51)&gt;1,"要確認：同じ警戒が重複",IF(OR(NOT(ISNUMBER(V51)),P51="未確認"),"要確認：拘束時間・根拠未確認","確認済")))))</f>
        <v/>
      </c>
    </row>
    <row r="52" spans="1:25" ht="24.95" customHeight="1" x14ac:dyDescent="0.2">
      <c r="A52" s="7"/>
      <c r="B52" s="20"/>
      <c r="C52" s="20"/>
      <c r="D52" s="7"/>
      <c r="E52" s="23"/>
      <c r="F52" s="23"/>
      <c r="G52" s="23"/>
      <c r="H52" s="23"/>
      <c r="I52" s="16"/>
      <c r="J52" s="7"/>
      <c r="K52" s="23"/>
      <c r="L52" s="23"/>
      <c r="M52" s="7"/>
      <c r="N52" s="7"/>
      <c r="O52" s="7"/>
      <c r="P52" s="7"/>
      <c r="Q52" s="7"/>
      <c r="R52" s="10" t="str">
        <f>IF(D52="","",IF(COUNTIF(Tugs[曳船名],D52)&lt;&gt;1,"未登録・重複",IF(INDEX(Tugs[会社名],MATCH(D52,Tugs[曳船名],0))="","未確認",INDEX(Tugs[会社名],MATCH(D52,Tugs[曳船名],0)))))</f>
        <v/>
      </c>
      <c r="S52" s="10" t="str">
        <f>IF(D52="","",IF(COUNTIF(Tugs[曳船名],D52)&lt;&gt;1,"未登録・重複",IF(INDEX(Tugs[基地港],MATCH(D52,Tugs[曳船名],0))="","未確認",INDEX(Tugs[基地港],MATCH(D52,Tugs[曳船名],0)))))</f>
        <v/>
      </c>
      <c r="T52" s="10" t="str">
        <f>IF(A52="","",IF(AND(ISNUMBER(B52),ISNUMBER(C52),C52&gt;=B52),INT(C52)-INT(B52),""))</f>
        <v/>
      </c>
      <c r="U52" s="18" t="str">
        <f>IF(A52="","",IF(AND(ISNUMBER(E52),ISNUMBER(F52),F52&gt;=E52),ROUND((F52-E52)*24,4),""))</f>
        <v/>
      </c>
      <c r="V52" s="18" t="str">
        <f>IF(A52="","",IF(AND(ISNUMBER(G52),ISNUMBER(H52),H52&gt;=G52),ROUND((H52-G52)*24,4),IF(OR(G52&lt;&gt;"",H52&lt;&gt;""),"",IF(AND(ISNUMBER(I52),I52&gt;=0),I52,""))))</f>
        <v/>
      </c>
      <c r="W52" s="10" t="str">
        <f>IF(A52="","",IF(AND(ISNUMBER(G52),ISNUMBER(H52),H52&gt;=G52),"実績：基地発～基地着",IF(OR(G52&lt;&gt;"",H52&lt;&gt;""),"要確認：時刻不足・逆転",IF(AND(ISNUMBER(I52),I52&gt;=0),"実績：記録の時間","未確認"))))</f>
        <v/>
      </c>
      <c r="X52" s="10" t="str">
        <f>IF(A52="","",IF(ISNUMBER(B52),YEAR(B52)-IF(MONTH(B52)&lt;4,1,0),""))</f>
        <v/>
      </c>
      <c r="Y52" s="10" t="str">
        <f>IF(A52="","",IF(OR(D52="",NOT(ISNUMBER(B52)),NOT(ISNUMBER(C52)),C52&lt;B52,NOT(ISNUMBER(E52)),NOT(ISNUMBER(F52)),F52&lt;E52,O52="",P52="",R52="未登録・重複"),"要確認：警戒区間・登録・根拠",IF(OR(W52="要確認：時刻不足・逆転",AND(ISNUMBER(G52),G52&gt;E52),AND(ISNUMBER(H52),H52&lt;F52),AND(ISNUMBER(I52),I52&lt;0),AND(ISNUMBER(M52),M52&lt;0)),"要確認：基地発着・交代人数",IF(COUNTIFS(LNGWatch[船名],A52,LNGWatch[入港日（同一航海）],B52,LNGWatch[曳船名],D52,LNGWatch[警戒開始日時],E52)&gt;1,"要確認：同じ警戒が重複",IF(OR(NOT(ISNUMBER(V52)),P52="未確認"),"要確認：拘束時間・根拠未確認","確認済")))))</f>
        <v/>
      </c>
    </row>
    <row r="53" spans="1:25" ht="24.95" customHeight="1" x14ac:dyDescent="0.2">
      <c r="A53" s="7"/>
      <c r="B53" s="20"/>
      <c r="C53" s="20"/>
      <c r="D53" s="7"/>
      <c r="E53" s="23"/>
      <c r="F53" s="23"/>
      <c r="G53" s="23"/>
      <c r="H53" s="23"/>
      <c r="I53" s="16"/>
      <c r="J53" s="7"/>
      <c r="K53" s="23"/>
      <c r="L53" s="23"/>
      <c r="M53" s="7"/>
      <c r="N53" s="7"/>
      <c r="O53" s="7"/>
      <c r="P53" s="7"/>
      <c r="Q53" s="7"/>
      <c r="R53" s="10" t="str">
        <f>IF(D53="","",IF(COUNTIF(Tugs[曳船名],D53)&lt;&gt;1,"未登録・重複",IF(INDEX(Tugs[会社名],MATCH(D53,Tugs[曳船名],0))="","未確認",INDEX(Tugs[会社名],MATCH(D53,Tugs[曳船名],0)))))</f>
        <v/>
      </c>
      <c r="S53" s="10" t="str">
        <f>IF(D53="","",IF(COUNTIF(Tugs[曳船名],D53)&lt;&gt;1,"未登録・重複",IF(INDEX(Tugs[基地港],MATCH(D53,Tugs[曳船名],0))="","未確認",INDEX(Tugs[基地港],MATCH(D53,Tugs[曳船名],0)))))</f>
        <v/>
      </c>
      <c r="T53" s="10" t="str">
        <f>IF(A53="","",IF(AND(ISNUMBER(B53),ISNUMBER(C53),C53&gt;=B53),INT(C53)-INT(B53),""))</f>
        <v/>
      </c>
      <c r="U53" s="18" t="str">
        <f>IF(A53="","",IF(AND(ISNUMBER(E53),ISNUMBER(F53),F53&gt;=E53),ROUND((F53-E53)*24,4),""))</f>
        <v/>
      </c>
      <c r="V53" s="18" t="str">
        <f>IF(A53="","",IF(AND(ISNUMBER(G53),ISNUMBER(H53),H53&gt;=G53),ROUND((H53-G53)*24,4),IF(OR(G53&lt;&gt;"",H53&lt;&gt;""),"",IF(AND(ISNUMBER(I53),I53&gt;=0),I53,""))))</f>
        <v/>
      </c>
      <c r="W53" s="10" t="str">
        <f>IF(A53="","",IF(AND(ISNUMBER(G53),ISNUMBER(H53),H53&gt;=G53),"実績：基地発～基地着",IF(OR(G53&lt;&gt;"",H53&lt;&gt;""),"要確認：時刻不足・逆転",IF(AND(ISNUMBER(I53),I53&gt;=0),"実績：記録の時間","未確認"))))</f>
        <v/>
      </c>
      <c r="X53" s="10" t="str">
        <f>IF(A53="","",IF(ISNUMBER(B53),YEAR(B53)-IF(MONTH(B53)&lt;4,1,0),""))</f>
        <v/>
      </c>
      <c r="Y53" s="10" t="str">
        <f>IF(A53="","",IF(OR(D53="",NOT(ISNUMBER(B53)),NOT(ISNUMBER(C53)),C53&lt;B53,NOT(ISNUMBER(E53)),NOT(ISNUMBER(F53)),F53&lt;E53,O53="",P53="",R53="未登録・重複"),"要確認：警戒区間・登録・根拠",IF(OR(W53="要確認：時刻不足・逆転",AND(ISNUMBER(G53),G53&gt;E53),AND(ISNUMBER(H53),H53&lt;F53),AND(ISNUMBER(I53),I53&lt;0),AND(ISNUMBER(M53),M53&lt;0)),"要確認：基地発着・交代人数",IF(COUNTIFS(LNGWatch[船名],A53,LNGWatch[入港日（同一航海）],B53,LNGWatch[曳船名],D53,LNGWatch[警戒開始日時],E53)&gt;1,"要確認：同じ警戒が重複",IF(OR(NOT(ISNUMBER(V53)),P53="未確認"),"要確認：拘束時間・根拠未確認","確認済")))))</f>
        <v/>
      </c>
    </row>
    <row r="54" spans="1:25" ht="24.95" customHeight="1" x14ac:dyDescent="0.2">
      <c r="A54" s="7"/>
      <c r="B54" s="20"/>
      <c r="C54" s="20"/>
      <c r="D54" s="7"/>
      <c r="E54" s="23"/>
      <c r="F54" s="23"/>
      <c r="G54" s="23"/>
      <c r="H54" s="23"/>
      <c r="I54" s="16"/>
      <c r="J54" s="7"/>
      <c r="K54" s="23"/>
      <c r="L54" s="23"/>
      <c r="M54" s="7"/>
      <c r="N54" s="7"/>
      <c r="O54" s="7"/>
      <c r="P54" s="7"/>
      <c r="Q54" s="7"/>
      <c r="R54" s="10" t="str">
        <f>IF(D54="","",IF(COUNTIF(Tugs[曳船名],D54)&lt;&gt;1,"未登録・重複",IF(INDEX(Tugs[会社名],MATCH(D54,Tugs[曳船名],0))="","未確認",INDEX(Tugs[会社名],MATCH(D54,Tugs[曳船名],0)))))</f>
        <v/>
      </c>
      <c r="S54" s="10" t="str">
        <f>IF(D54="","",IF(COUNTIF(Tugs[曳船名],D54)&lt;&gt;1,"未登録・重複",IF(INDEX(Tugs[基地港],MATCH(D54,Tugs[曳船名],0))="","未確認",INDEX(Tugs[基地港],MATCH(D54,Tugs[曳船名],0)))))</f>
        <v/>
      </c>
      <c r="T54" s="10" t="str">
        <f>IF(A54="","",IF(AND(ISNUMBER(B54),ISNUMBER(C54),C54&gt;=B54),INT(C54)-INT(B54),""))</f>
        <v/>
      </c>
      <c r="U54" s="18" t="str">
        <f>IF(A54="","",IF(AND(ISNUMBER(E54),ISNUMBER(F54),F54&gt;=E54),ROUND((F54-E54)*24,4),""))</f>
        <v/>
      </c>
      <c r="V54" s="18" t="str">
        <f>IF(A54="","",IF(AND(ISNUMBER(G54),ISNUMBER(H54),H54&gt;=G54),ROUND((H54-G54)*24,4),IF(OR(G54&lt;&gt;"",H54&lt;&gt;""),"",IF(AND(ISNUMBER(I54),I54&gt;=0),I54,""))))</f>
        <v/>
      </c>
      <c r="W54" s="10" t="str">
        <f>IF(A54="","",IF(AND(ISNUMBER(G54),ISNUMBER(H54),H54&gt;=G54),"実績：基地発～基地着",IF(OR(G54&lt;&gt;"",H54&lt;&gt;""),"要確認：時刻不足・逆転",IF(AND(ISNUMBER(I54),I54&gt;=0),"実績：記録の時間","未確認"))))</f>
        <v/>
      </c>
      <c r="X54" s="10" t="str">
        <f>IF(A54="","",IF(ISNUMBER(B54),YEAR(B54)-IF(MONTH(B54)&lt;4,1,0),""))</f>
        <v/>
      </c>
      <c r="Y54" s="10" t="str">
        <f>IF(A54="","",IF(OR(D54="",NOT(ISNUMBER(B54)),NOT(ISNUMBER(C54)),C54&lt;B54,NOT(ISNUMBER(E54)),NOT(ISNUMBER(F54)),F54&lt;E54,O54="",P54="",R54="未登録・重複"),"要確認：警戒区間・登録・根拠",IF(OR(W54="要確認：時刻不足・逆転",AND(ISNUMBER(G54),G54&gt;E54),AND(ISNUMBER(H54),H54&lt;F54),AND(ISNUMBER(I54),I54&lt;0),AND(ISNUMBER(M54),M54&lt;0)),"要確認：基地発着・交代人数",IF(COUNTIFS(LNGWatch[船名],A54,LNGWatch[入港日（同一航海）],B54,LNGWatch[曳船名],D54,LNGWatch[警戒開始日時],E54)&gt;1,"要確認：同じ警戒が重複",IF(OR(NOT(ISNUMBER(V54)),P54="未確認"),"要確認：拘束時間・根拠未確認","確認済")))))</f>
        <v/>
      </c>
    </row>
    <row r="55" spans="1:25" ht="24.95" customHeight="1" x14ac:dyDescent="0.2">
      <c r="A55" s="7"/>
      <c r="B55" s="20"/>
      <c r="C55" s="20"/>
      <c r="D55" s="7"/>
      <c r="E55" s="23"/>
      <c r="F55" s="23"/>
      <c r="G55" s="23"/>
      <c r="H55" s="23"/>
      <c r="I55" s="16"/>
      <c r="J55" s="7"/>
      <c r="K55" s="23"/>
      <c r="L55" s="23"/>
      <c r="M55" s="7"/>
      <c r="N55" s="7"/>
      <c r="O55" s="7"/>
      <c r="P55" s="7"/>
      <c r="Q55" s="7"/>
      <c r="R55" s="10" t="str">
        <f>IF(D55="","",IF(COUNTIF(Tugs[曳船名],D55)&lt;&gt;1,"未登録・重複",IF(INDEX(Tugs[会社名],MATCH(D55,Tugs[曳船名],0))="","未確認",INDEX(Tugs[会社名],MATCH(D55,Tugs[曳船名],0)))))</f>
        <v/>
      </c>
      <c r="S55" s="10" t="str">
        <f>IF(D55="","",IF(COUNTIF(Tugs[曳船名],D55)&lt;&gt;1,"未登録・重複",IF(INDEX(Tugs[基地港],MATCH(D55,Tugs[曳船名],0))="","未確認",INDEX(Tugs[基地港],MATCH(D55,Tugs[曳船名],0)))))</f>
        <v/>
      </c>
      <c r="T55" s="10" t="str">
        <f>IF(A55="","",IF(AND(ISNUMBER(B55),ISNUMBER(C55),C55&gt;=B55),INT(C55)-INT(B55),""))</f>
        <v/>
      </c>
      <c r="U55" s="18" t="str">
        <f>IF(A55="","",IF(AND(ISNUMBER(E55),ISNUMBER(F55),F55&gt;=E55),ROUND((F55-E55)*24,4),""))</f>
        <v/>
      </c>
      <c r="V55" s="18" t="str">
        <f>IF(A55="","",IF(AND(ISNUMBER(G55),ISNUMBER(H55),H55&gt;=G55),ROUND((H55-G55)*24,4),IF(OR(G55&lt;&gt;"",H55&lt;&gt;""),"",IF(AND(ISNUMBER(I55),I55&gt;=0),I55,""))))</f>
        <v/>
      </c>
      <c r="W55" s="10" t="str">
        <f>IF(A55="","",IF(AND(ISNUMBER(G55),ISNUMBER(H55),H55&gt;=G55),"実績：基地発～基地着",IF(OR(G55&lt;&gt;"",H55&lt;&gt;""),"要確認：時刻不足・逆転",IF(AND(ISNUMBER(I55),I55&gt;=0),"実績：記録の時間","未確認"))))</f>
        <v/>
      </c>
      <c r="X55" s="10" t="str">
        <f>IF(A55="","",IF(ISNUMBER(B55),YEAR(B55)-IF(MONTH(B55)&lt;4,1,0),""))</f>
        <v/>
      </c>
      <c r="Y55" s="10" t="str">
        <f>IF(A55="","",IF(OR(D55="",NOT(ISNUMBER(B55)),NOT(ISNUMBER(C55)),C55&lt;B55,NOT(ISNUMBER(E55)),NOT(ISNUMBER(F55)),F55&lt;E55,O55="",P55="",R55="未登録・重複"),"要確認：警戒区間・登録・根拠",IF(OR(W55="要確認：時刻不足・逆転",AND(ISNUMBER(G55),G55&gt;E55),AND(ISNUMBER(H55),H55&lt;F55),AND(ISNUMBER(I55),I55&lt;0),AND(ISNUMBER(M55),M55&lt;0)),"要確認：基地発着・交代人数",IF(COUNTIFS(LNGWatch[船名],A55,LNGWatch[入港日（同一航海）],B55,LNGWatch[曳船名],D55,LNGWatch[警戒開始日時],E55)&gt;1,"要確認：同じ警戒が重複",IF(OR(NOT(ISNUMBER(V55)),P55="未確認"),"要確認：拘束時間・根拠未確認","確認済")))))</f>
        <v/>
      </c>
    </row>
    <row r="56" spans="1:25" ht="24.95" customHeight="1" x14ac:dyDescent="0.2">
      <c r="A56" s="7"/>
      <c r="B56" s="20"/>
      <c r="C56" s="20"/>
      <c r="D56" s="7"/>
      <c r="E56" s="23"/>
      <c r="F56" s="23"/>
      <c r="G56" s="23"/>
      <c r="H56" s="23"/>
      <c r="I56" s="16"/>
      <c r="J56" s="7"/>
      <c r="K56" s="23"/>
      <c r="L56" s="23"/>
      <c r="M56" s="7"/>
      <c r="N56" s="7"/>
      <c r="O56" s="7"/>
      <c r="P56" s="7"/>
      <c r="Q56" s="7"/>
      <c r="R56" s="10" t="str">
        <f>IF(D56="","",IF(COUNTIF(Tugs[曳船名],D56)&lt;&gt;1,"未登録・重複",IF(INDEX(Tugs[会社名],MATCH(D56,Tugs[曳船名],0))="","未確認",INDEX(Tugs[会社名],MATCH(D56,Tugs[曳船名],0)))))</f>
        <v/>
      </c>
      <c r="S56" s="10" t="str">
        <f>IF(D56="","",IF(COUNTIF(Tugs[曳船名],D56)&lt;&gt;1,"未登録・重複",IF(INDEX(Tugs[基地港],MATCH(D56,Tugs[曳船名],0))="","未確認",INDEX(Tugs[基地港],MATCH(D56,Tugs[曳船名],0)))))</f>
        <v/>
      </c>
      <c r="T56" s="10" t="str">
        <f>IF(A56="","",IF(AND(ISNUMBER(B56),ISNUMBER(C56),C56&gt;=B56),INT(C56)-INT(B56),""))</f>
        <v/>
      </c>
      <c r="U56" s="18" t="str">
        <f>IF(A56="","",IF(AND(ISNUMBER(E56),ISNUMBER(F56),F56&gt;=E56),ROUND((F56-E56)*24,4),""))</f>
        <v/>
      </c>
      <c r="V56" s="18" t="str">
        <f>IF(A56="","",IF(AND(ISNUMBER(G56),ISNUMBER(H56),H56&gt;=G56),ROUND((H56-G56)*24,4),IF(OR(G56&lt;&gt;"",H56&lt;&gt;""),"",IF(AND(ISNUMBER(I56),I56&gt;=0),I56,""))))</f>
        <v/>
      </c>
      <c r="W56" s="10" t="str">
        <f>IF(A56="","",IF(AND(ISNUMBER(G56),ISNUMBER(H56),H56&gt;=G56),"実績：基地発～基地着",IF(OR(G56&lt;&gt;"",H56&lt;&gt;""),"要確認：時刻不足・逆転",IF(AND(ISNUMBER(I56),I56&gt;=0),"実績：記録の時間","未確認"))))</f>
        <v/>
      </c>
      <c r="X56" s="10" t="str">
        <f>IF(A56="","",IF(ISNUMBER(B56),YEAR(B56)-IF(MONTH(B56)&lt;4,1,0),""))</f>
        <v/>
      </c>
      <c r="Y56" s="10" t="str">
        <f>IF(A56="","",IF(OR(D56="",NOT(ISNUMBER(B56)),NOT(ISNUMBER(C56)),C56&lt;B56,NOT(ISNUMBER(E56)),NOT(ISNUMBER(F56)),F56&lt;E56,O56="",P56="",R56="未登録・重複"),"要確認：警戒区間・登録・根拠",IF(OR(W56="要確認：時刻不足・逆転",AND(ISNUMBER(G56),G56&gt;E56),AND(ISNUMBER(H56),H56&lt;F56),AND(ISNUMBER(I56),I56&lt;0),AND(ISNUMBER(M56),M56&lt;0)),"要確認：基地発着・交代人数",IF(COUNTIFS(LNGWatch[船名],A56,LNGWatch[入港日（同一航海）],B56,LNGWatch[曳船名],D56,LNGWatch[警戒開始日時],E56)&gt;1,"要確認：同じ警戒が重複",IF(OR(NOT(ISNUMBER(V56)),P56="未確認"),"要確認：拘束時間・根拠未確認","確認済")))))</f>
        <v/>
      </c>
    </row>
    <row r="57" spans="1:25" ht="24.95" customHeight="1" x14ac:dyDescent="0.2">
      <c r="A57" s="7"/>
      <c r="B57" s="20"/>
      <c r="C57" s="20"/>
      <c r="D57" s="7"/>
      <c r="E57" s="23"/>
      <c r="F57" s="23"/>
      <c r="G57" s="23"/>
      <c r="H57" s="23"/>
      <c r="I57" s="16"/>
      <c r="J57" s="7"/>
      <c r="K57" s="23"/>
      <c r="L57" s="23"/>
      <c r="M57" s="7"/>
      <c r="N57" s="7"/>
      <c r="O57" s="7"/>
      <c r="P57" s="7"/>
      <c r="Q57" s="7"/>
      <c r="R57" s="10" t="str">
        <f>IF(D57="","",IF(COUNTIF(Tugs[曳船名],D57)&lt;&gt;1,"未登録・重複",IF(INDEX(Tugs[会社名],MATCH(D57,Tugs[曳船名],0))="","未確認",INDEX(Tugs[会社名],MATCH(D57,Tugs[曳船名],0)))))</f>
        <v/>
      </c>
      <c r="S57" s="10" t="str">
        <f>IF(D57="","",IF(COUNTIF(Tugs[曳船名],D57)&lt;&gt;1,"未登録・重複",IF(INDEX(Tugs[基地港],MATCH(D57,Tugs[曳船名],0))="","未確認",INDEX(Tugs[基地港],MATCH(D57,Tugs[曳船名],0)))))</f>
        <v/>
      </c>
      <c r="T57" s="10" t="str">
        <f>IF(A57="","",IF(AND(ISNUMBER(B57),ISNUMBER(C57),C57&gt;=B57),INT(C57)-INT(B57),""))</f>
        <v/>
      </c>
      <c r="U57" s="18" t="str">
        <f>IF(A57="","",IF(AND(ISNUMBER(E57),ISNUMBER(F57),F57&gt;=E57),ROUND((F57-E57)*24,4),""))</f>
        <v/>
      </c>
      <c r="V57" s="18" t="str">
        <f>IF(A57="","",IF(AND(ISNUMBER(G57),ISNUMBER(H57),H57&gt;=G57),ROUND((H57-G57)*24,4),IF(OR(G57&lt;&gt;"",H57&lt;&gt;""),"",IF(AND(ISNUMBER(I57),I57&gt;=0),I57,""))))</f>
        <v/>
      </c>
      <c r="W57" s="10" t="str">
        <f>IF(A57="","",IF(AND(ISNUMBER(G57),ISNUMBER(H57),H57&gt;=G57),"実績：基地発～基地着",IF(OR(G57&lt;&gt;"",H57&lt;&gt;""),"要確認：時刻不足・逆転",IF(AND(ISNUMBER(I57),I57&gt;=0),"実績：記録の時間","未確認"))))</f>
        <v/>
      </c>
      <c r="X57" s="10" t="str">
        <f>IF(A57="","",IF(ISNUMBER(B57),YEAR(B57)-IF(MONTH(B57)&lt;4,1,0),""))</f>
        <v/>
      </c>
      <c r="Y57" s="10" t="str">
        <f>IF(A57="","",IF(OR(D57="",NOT(ISNUMBER(B57)),NOT(ISNUMBER(C57)),C57&lt;B57,NOT(ISNUMBER(E57)),NOT(ISNUMBER(F57)),F57&lt;E57,O57="",P57="",R57="未登録・重複"),"要確認：警戒区間・登録・根拠",IF(OR(W57="要確認：時刻不足・逆転",AND(ISNUMBER(G57),G57&gt;E57),AND(ISNUMBER(H57),H57&lt;F57),AND(ISNUMBER(I57),I57&lt;0),AND(ISNUMBER(M57),M57&lt;0)),"要確認：基地発着・交代人数",IF(COUNTIFS(LNGWatch[船名],A57,LNGWatch[入港日（同一航海）],B57,LNGWatch[曳船名],D57,LNGWatch[警戒開始日時],E57)&gt;1,"要確認：同じ警戒が重複",IF(OR(NOT(ISNUMBER(V57)),P57="未確認"),"要確認：拘束時間・根拠未確認","確認済")))))</f>
        <v/>
      </c>
    </row>
    <row r="58" spans="1:25" ht="24.95" customHeight="1" x14ac:dyDescent="0.2">
      <c r="A58" s="7"/>
      <c r="B58" s="20"/>
      <c r="C58" s="20"/>
      <c r="D58" s="7"/>
      <c r="E58" s="23"/>
      <c r="F58" s="23"/>
      <c r="G58" s="23"/>
      <c r="H58" s="23"/>
      <c r="I58" s="16"/>
      <c r="J58" s="7"/>
      <c r="K58" s="23"/>
      <c r="L58" s="23"/>
      <c r="M58" s="7"/>
      <c r="N58" s="7"/>
      <c r="O58" s="7"/>
      <c r="P58" s="7"/>
      <c r="Q58" s="7"/>
      <c r="R58" s="10" t="str">
        <f>IF(D58="","",IF(COUNTIF(Tugs[曳船名],D58)&lt;&gt;1,"未登録・重複",IF(INDEX(Tugs[会社名],MATCH(D58,Tugs[曳船名],0))="","未確認",INDEX(Tugs[会社名],MATCH(D58,Tugs[曳船名],0)))))</f>
        <v/>
      </c>
      <c r="S58" s="10" t="str">
        <f>IF(D58="","",IF(COUNTIF(Tugs[曳船名],D58)&lt;&gt;1,"未登録・重複",IF(INDEX(Tugs[基地港],MATCH(D58,Tugs[曳船名],0))="","未確認",INDEX(Tugs[基地港],MATCH(D58,Tugs[曳船名],0)))))</f>
        <v/>
      </c>
      <c r="T58" s="10" t="str">
        <f>IF(A58="","",IF(AND(ISNUMBER(B58),ISNUMBER(C58),C58&gt;=B58),INT(C58)-INT(B58),""))</f>
        <v/>
      </c>
      <c r="U58" s="18" t="str">
        <f>IF(A58="","",IF(AND(ISNUMBER(E58),ISNUMBER(F58),F58&gt;=E58),ROUND((F58-E58)*24,4),""))</f>
        <v/>
      </c>
      <c r="V58" s="18" t="str">
        <f>IF(A58="","",IF(AND(ISNUMBER(G58),ISNUMBER(H58),H58&gt;=G58),ROUND((H58-G58)*24,4),IF(OR(G58&lt;&gt;"",H58&lt;&gt;""),"",IF(AND(ISNUMBER(I58),I58&gt;=0),I58,""))))</f>
        <v/>
      </c>
      <c r="W58" s="10" t="str">
        <f>IF(A58="","",IF(AND(ISNUMBER(G58),ISNUMBER(H58),H58&gt;=G58),"実績：基地発～基地着",IF(OR(G58&lt;&gt;"",H58&lt;&gt;""),"要確認：時刻不足・逆転",IF(AND(ISNUMBER(I58),I58&gt;=0),"実績：記録の時間","未確認"))))</f>
        <v/>
      </c>
      <c r="X58" s="10" t="str">
        <f>IF(A58="","",IF(ISNUMBER(B58),YEAR(B58)-IF(MONTH(B58)&lt;4,1,0),""))</f>
        <v/>
      </c>
      <c r="Y58" s="10" t="str">
        <f>IF(A58="","",IF(OR(D58="",NOT(ISNUMBER(B58)),NOT(ISNUMBER(C58)),C58&lt;B58,NOT(ISNUMBER(E58)),NOT(ISNUMBER(F58)),F58&lt;E58,O58="",P58="",R58="未登録・重複"),"要確認：警戒区間・登録・根拠",IF(OR(W58="要確認：時刻不足・逆転",AND(ISNUMBER(G58),G58&gt;E58),AND(ISNUMBER(H58),H58&lt;F58),AND(ISNUMBER(I58),I58&lt;0),AND(ISNUMBER(M58),M58&lt;0)),"要確認：基地発着・交代人数",IF(COUNTIFS(LNGWatch[船名],A58,LNGWatch[入港日（同一航海）],B58,LNGWatch[曳船名],D58,LNGWatch[警戒開始日時],E58)&gt;1,"要確認：同じ警戒が重複",IF(OR(NOT(ISNUMBER(V58)),P58="未確認"),"要確認：拘束時間・根拠未確認","確認済")))))</f>
        <v/>
      </c>
    </row>
    <row r="59" spans="1:25" ht="24.95" customHeight="1" x14ac:dyDescent="0.2">
      <c r="A59" s="7"/>
      <c r="B59" s="20"/>
      <c r="C59" s="20"/>
      <c r="D59" s="7"/>
      <c r="E59" s="23"/>
      <c r="F59" s="23"/>
      <c r="G59" s="23"/>
      <c r="H59" s="23"/>
      <c r="I59" s="16"/>
      <c r="J59" s="7"/>
      <c r="K59" s="23"/>
      <c r="L59" s="23"/>
      <c r="M59" s="7"/>
      <c r="N59" s="7"/>
      <c r="O59" s="7"/>
      <c r="P59" s="7"/>
      <c r="Q59" s="7"/>
      <c r="R59" s="10" t="str">
        <f>IF(D59="","",IF(COUNTIF(Tugs[曳船名],D59)&lt;&gt;1,"未登録・重複",IF(INDEX(Tugs[会社名],MATCH(D59,Tugs[曳船名],0))="","未確認",INDEX(Tugs[会社名],MATCH(D59,Tugs[曳船名],0)))))</f>
        <v/>
      </c>
      <c r="S59" s="10" t="str">
        <f>IF(D59="","",IF(COUNTIF(Tugs[曳船名],D59)&lt;&gt;1,"未登録・重複",IF(INDEX(Tugs[基地港],MATCH(D59,Tugs[曳船名],0))="","未確認",INDEX(Tugs[基地港],MATCH(D59,Tugs[曳船名],0)))))</f>
        <v/>
      </c>
      <c r="T59" s="10" t="str">
        <f>IF(A59="","",IF(AND(ISNUMBER(B59),ISNUMBER(C59),C59&gt;=B59),INT(C59)-INT(B59),""))</f>
        <v/>
      </c>
      <c r="U59" s="18" t="str">
        <f>IF(A59="","",IF(AND(ISNUMBER(E59),ISNUMBER(F59),F59&gt;=E59),ROUND((F59-E59)*24,4),""))</f>
        <v/>
      </c>
      <c r="V59" s="18" t="str">
        <f>IF(A59="","",IF(AND(ISNUMBER(G59),ISNUMBER(H59),H59&gt;=G59),ROUND((H59-G59)*24,4),IF(OR(G59&lt;&gt;"",H59&lt;&gt;""),"",IF(AND(ISNUMBER(I59),I59&gt;=0),I59,""))))</f>
        <v/>
      </c>
      <c r="W59" s="10" t="str">
        <f>IF(A59="","",IF(AND(ISNUMBER(G59),ISNUMBER(H59),H59&gt;=G59),"実績：基地発～基地着",IF(OR(G59&lt;&gt;"",H59&lt;&gt;""),"要確認：時刻不足・逆転",IF(AND(ISNUMBER(I59),I59&gt;=0),"実績：記録の時間","未確認"))))</f>
        <v/>
      </c>
      <c r="X59" s="10" t="str">
        <f>IF(A59="","",IF(ISNUMBER(B59),YEAR(B59)-IF(MONTH(B59)&lt;4,1,0),""))</f>
        <v/>
      </c>
      <c r="Y59" s="10" t="str">
        <f>IF(A59="","",IF(OR(D59="",NOT(ISNUMBER(B59)),NOT(ISNUMBER(C59)),C59&lt;B59,NOT(ISNUMBER(E59)),NOT(ISNUMBER(F59)),F59&lt;E59,O59="",P59="",R59="未登録・重複"),"要確認：警戒区間・登録・根拠",IF(OR(W59="要確認：時刻不足・逆転",AND(ISNUMBER(G59),G59&gt;E59),AND(ISNUMBER(H59),H59&lt;F59),AND(ISNUMBER(I59),I59&lt;0),AND(ISNUMBER(M59),M59&lt;0)),"要確認：基地発着・交代人数",IF(COUNTIFS(LNGWatch[船名],A59,LNGWatch[入港日（同一航海）],B59,LNGWatch[曳船名],D59,LNGWatch[警戒開始日時],E59)&gt;1,"要確認：同じ警戒が重複",IF(OR(NOT(ISNUMBER(V59)),P59="未確認"),"要確認：拘束時間・根拠未確認","確認済")))))</f>
        <v/>
      </c>
    </row>
    <row r="60" spans="1:25" ht="24.95" customHeight="1" x14ac:dyDescent="0.2">
      <c r="A60" s="7"/>
      <c r="B60" s="20"/>
      <c r="C60" s="20"/>
      <c r="D60" s="7"/>
      <c r="E60" s="23"/>
      <c r="F60" s="23"/>
      <c r="G60" s="23"/>
      <c r="H60" s="23"/>
      <c r="I60" s="16"/>
      <c r="J60" s="7"/>
      <c r="K60" s="23"/>
      <c r="L60" s="23"/>
      <c r="M60" s="7"/>
      <c r="N60" s="7"/>
      <c r="O60" s="7"/>
      <c r="P60" s="7"/>
      <c r="Q60" s="7"/>
      <c r="R60" s="10" t="str">
        <f>IF(D60="","",IF(COUNTIF(Tugs[曳船名],D60)&lt;&gt;1,"未登録・重複",IF(INDEX(Tugs[会社名],MATCH(D60,Tugs[曳船名],0))="","未確認",INDEX(Tugs[会社名],MATCH(D60,Tugs[曳船名],0)))))</f>
        <v/>
      </c>
      <c r="S60" s="10" t="str">
        <f>IF(D60="","",IF(COUNTIF(Tugs[曳船名],D60)&lt;&gt;1,"未登録・重複",IF(INDEX(Tugs[基地港],MATCH(D60,Tugs[曳船名],0))="","未確認",INDEX(Tugs[基地港],MATCH(D60,Tugs[曳船名],0)))))</f>
        <v/>
      </c>
      <c r="T60" s="10" t="str">
        <f>IF(A60="","",IF(AND(ISNUMBER(B60),ISNUMBER(C60),C60&gt;=B60),INT(C60)-INT(B60),""))</f>
        <v/>
      </c>
      <c r="U60" s="18" t="str">
        <f>IF(A60="","",IF(AND(ISNUMBER(E60),ISNUMBER(F60),F60&gt;=E60),ROUND((F60-E60)*24,4),""))</f>
        <v/>
      </c>
      <c r="V60" s="18" t="str">
        <f>IF(A60="","",IF(AND(ISNUMBER(G60),ISNUMBER(H60),H60&gt;=G60),ROUND((H60-G60)*24,4),IF(OR(G60&lt;&gt;"",H60&lt;&gt;""),"",IF(AND(ISNUMBER(I60),I60&gt;=0),I60,""))))</f>
        <v/>
      </c>
      <c r="W60" s="10" t="str">
        <f>IF(A60="","",IF(AND(ISNUMBER(G60),ISNUMBER(H60),H60&gt;=G60),"実績：基地発～基地着",IF(OR(G60&lt;&gt;"",H60&lt;&gt;""),"要確認：時刻不足・逆転",IF(AND(ISNUMBER(I60),I60&gt;=0),"実績：記録の時間","未確認"))))</f>
        <v/>
      </c>
      <c r="X60" s="10" t="str">
        <f>IF(A60="","",IF(ISNUMBER(B60),YEAR(B60)-IF(MONTH(B60)&lt;4,1,0),""))</f>
        <v/>
      </c>
      <c r="Y60" s="10" t="str">
        <f>IF(A60="","",IF(OR(D60="",NOT(ISNUMBER(B60)),NOT(ISNUMBER(C60)),C60&lt;B60,NOT(ISNUMBER(E60)),NOT(ISNUMBER(F60)),F60&lt;E60,O60="",P60="",R60="未登録・重複"),"要確認：警戒区間・登録・根拠",IF(OR(W60="要確認：時刻不足・逆転",AND(ISNUMBER(G60),G60&gt;E60),AND(ISNUMBER(H60),H60&lt;F60),AND(ISNUMBER(I60),I60&lt;0),AND(ISNUMBER(M60),M60&lt;0)),"要確認：基地発着・交代人数",IF(COUNTIFS(LNGWatch[船名],A60,LNGWatch[入港日（同一航海）],B60,LNGWatch[曳船名],D60,LNGWatch[警戒開始日時],E60)&gt;1,"要確認：同じ警戒が重複",IF(OR(NOT(ISNUMBER(V60)),P60="未確認"),"要確認：拘束時間・根拠未確認","確認済")))))</f>
        <v/>
      </c>
    </row>
    <row r="61" spans="1:25" ht="24.95" customHeight="1" x14ac:dyDescent="0.2">
      <c r="A61" s="7"/>
      <c r="B61" s="20"/>
      <c r="C61" s="20"/>
      <c r="D61" s="7"/>
      <c r="E61" s="23"/>
      <c r="F61" s="23"/>
      <c r="G61" s="23"/>
      <c r="H61" s="23"/>
      <c r="I61" s="16"/>
      <c r="J61" s="7"/>
      <c r="K61" s="23"/>
      <c r="L61" s="23"/>
      <c r="M61" s="7"/>
      <c r="N61" s="7"/>
      <c r="O61" s="7"/>
      <c r="P61" s="7"/>
      <c r="Q61" s="7"/>
      <c r="R61" s="10" t="str">
        <f>IF(D61="","",IF(COUNTIF(Tugs[曳船名],D61)&lt;&gt;1,"未登録・重複",IF(INDEX(Tugs[会社名],MATCH(D61,Tugs[曳船名],0))="","未確認",INDEX(Tugs[会社名],MATCH(D61,Tugs[曳船名],0)))))</f>
        <v/>
      </c>
      <c r="S61" s="10" t="str">
        <f>IF(D61="","",IF(COUNTIF(Tugs[曳船名],D61)&lt;&gt;1,"未登録・重複",IF(INDEX(Tugs[基地港],MATCH(D61,Tugs[曳船名],0))="","未確認",INDEX(Tugs[基地港],MATCH(D61,Tugs[曳船名],0)))))</f>
        <v/>
      </c>
      <c r="T61" s="10" t="str">
        <f>IF(A61="","",IF(AND(ISNUMBER(B61),ISNUMBER(C61),C61&gt;=B61),INT(C61)-INT(B61),""))</f>
        <v/>
      </c>
      <c r="U61" s="18" t="str">
        <f>IF(A61="","",IF(AND(ISNUMBER(E61),ISNUMBER(F61),F61&gt;=E61),ROUND((F61-E61)*24,4),""))</f>
        <v/>
      </c>
      <c r="V61" s="18" t="str">
        <f>IF(A61="","",IF(AND(ISNUMBER(G61),ISNUMBER(H61),H61&gt;=G61),ROUND((H61-G61)*24,4),IF(OR(G61&lt;&gt;"",H61&lt;&gt;""),"",IF(AND(ISNUMBER(I61),I61&gt;=0),I61,""))))</f>
        <v/>
      </c>
      <c r="W61" s="10" t="str">
        <f>IF(A61="","",IF(AND(ISNUMBER(G61),ISNUMBER(H61),H61&gt;=G61),"実績：基地発～基地着",IF(OR(G61&lt;&gt;"",H61&lt;&gt;""),"要確認：時刻不足・逆転",IF(AND(ISNUMBER(I61),I61&gt;=0),"実績：記録の時間","未確認"))))</f>
        <v/>
      </c>
      <c r="X61" s="10" t="str">
        <f>IF(A61="","",IF(ISNUMBER(B61),YEAR(B61)-IF(MONTH(B61)&lt;4,1,0),""))</f>
        <v/>
      </c>
      <c r="Y61" s="10" t="str">
        <f>IF(A61="","",IF(OR(D61="",NOT(ISNUMBER(B61)),NOT(ISNUMBER(C61)),C61&lt;B61,NOT(ISNUMBER(E61)),NOT(ISNUMBER(F61)),F61&lt;E61,O61="",P61="",R61="未登録・重複"),"要確認：警戒区間・登録・根拠",IF(OR(W61="要確認：時刻不足・逆転",AND(ISNUMBER(G61),G61&gt;E61),AND(ISNUMBER(H61),H61&lt;F61),AND(ISNUMBER(I61),I61&lt;0),AND(ISNUMBER(M61),M61&lt;0)),"要確認：基地発着・交代人数",IF(COUNTIFS(LNGWatch[船名],A61,LNGWatch[入港日（同一航海）],B61,LNGWatch[曳船名],D61,LNGWatch[警戒開始日時],E61)&gt;1,"要確認：同じ警戒が重複",IF(OR(NOT(ISNUMBER(V61)),P61="未確認"),"要確認：拘束時間・根拠未確認","確認済")))))</f>
        <v/>
      </c>
    </row>
    <row r="62" spans="1:25" ht="24.95" customHeight="1" x14ac:dyDescent="0.2">
      <c r="A62" s="7"/>
      <c r="B62" s="20"/>
      <c r="C62" s="20"/>
      <c r="D62" s="7"/>
      <c r="E62" s="23"/>
      <c r="F62" s="23"/>
      <c r="G62" s="23"/>
      <c r="H62" s="23"/>
      <c r="I62" s="16"/>
      <c r="J62" s="7"/>
      <c r="K62" s="23"/>
      <c r="L62" s="23"/>
      <c r="M62" s="7"/>
      <c r="N62" s="7"/>
      <c r="O62" s="7"/>
      <c r="P62" s="7"/>
      <c r="Q62" s="7"/>
      <c r="R62" s="10" t="str">
        <f>IF(D62="","",IF(COUNTIF(Tugs[曳船名],D62)&lt;&gt;1,"未登録・重複",IF(INDEX(Tugs[会社名],MATCH(D62,Tugs[曳船名],0))="","未確認",INDEX(Tugs[会社名],MATCH(D62,Tugs[曳船名],0)))))</f>
        <v/>
      </c>
      <c r="S62" s="10" t="str">
        <f>IF(D62="","",IF(COUNTIF(Tugs[曳船名],D62)&lt;&gt;1,"未登録・重複",IF(INDEX(Tugs[基地港],MATCH(D62,Tugs[曳船名],0))="","未確認",INDEX(Tugs[基地港],MATCH(D62,Tugs[曳船名],0)))))</f>
        <v/>
      </c>
      <c r="T62" s="10" t="str">
        <f>IF(A62="","",IF(AND(ISNUMBER(B62),ISNUMBER(C62),C62&gt;=B62),INT(C62)-INT(B62),""))</f>
        <v/>
      </c>
      <c r="U62" s="18" t="str">
        <f>IF(A62="","",IF(AND(ISNUMBER(E62),ISNUMBER(F62),F62&gt;=E62),ROUND((F62-E62)*24,4),""))</f>
        <v/>
      </c>
      <c r="V62" s="18" t="str">
        <f>IF(A62="","",IF(AND(ISNUMBER(G62),ISNUMBER(H62),H62&gt;=G62),ROUND((H62-G62)*24,4),IF(OR(G62&lt;&gt;"",H62&lt;&gt;""),"",IF(AND(ISNUMBER(I62),I62&gt;=0),I62,""))))</f>
        <v/>
      </c>
      <c r="W62" s="10" t="str">
        <f>IF(A62="","",IF(AND(ISNUMBER(G62),ISNUMBER(H62),H62&gt;=G62),"実績：基地発～基地着",IF(OR(G62&lt;&gt;"",H62&lt;&gt;""),"要確認：時刻不足・逆転",IF(AND(ISNUMBER(I62),I62&gt;=0),"実績：記録の時間","未確認"))))</f>
        <v/>
      </c>
      <c r="X62" s="10" t="str">
        <f>IF(A62="","",IF(ISNUMBER(B62),YEAR(B62)-IF(MONTH(B62)&lt;4,1,0),""))</f>
        <v/>
      </c>
      <c r="Y62" s="10" t="str">
        <f>IF(A62="","",IF(OR(D62="",NOT(ISNUMBER(B62)),NOT(ISNUMBER(C62)),C62&lt;B62,NOT(ISNUMBER(E62)),NOT(ISNUMBER(F62)),F62&lt;E62,O62="",P62="",R62="未登録・重複"),"要確認：警戒区間・登録・根拠",IF(OR(W62="要確認：時刻不足・逆転",AND(ISNUMBER(G62),G62&gt;E62),AND(ISNUMBER(H62),H62&lt;F62),AND(ISNUMBER(I62),I62&lt;0),AND(ISNUMBER(M62),M62&lt;0)),"要確認：基地発着・交代人数",IF(COUNTIFS(LNGWatch[船名],A62,LNGWatch[入港日（同一航海）],B62,LNGWatch[曳船名],D62,LNGWatch[警戒開始日時],E62)&gt;1,"要確認：同じ警戒が重複",IF(OR(NOT(ISNUMBER(V62)),P62="未確認"),"要確認：拘束時間・根拠未確認","確認済")))))</f>
        <v/>
      </c>
    </row>
    <row r="63" spans="1:25" ht="24.95" customHeight="1" x14ac:dyDescent="0.2">
      <c r="A63" s="7"/>
      <c r="B63" s="20"/>
      <c r="C63" s="20"/>
      <c r="D63" s="7"/>
      <c r="E63" s="23"/>
      <c r="F63" s="23"/>
      <c r="G63" s="23"/>
      <c r="H63" s="23"/>
      <c r="I63" s="16"/>
      <c r="J63" s="7"/>
      <c r="K63" s="23"/>
      <c r="L63" s="23"/>
      <c r="M63" s="7"/>
      <c r="N63" s="7"/>
      <c r="O63" s="7"/>
      <c r="P63" s="7"/>
      <c r="Q63" s="7"/>
      <c r="R63" s="10" t="str">
        <f>IF(D63="","",IF(COUNTIF(Tugs[曳船名],D63)&lt;&gt;1,"未登録・重複",IF(INDEX(Tugs[会社名],MATCH(D63,Tugs[曳船名],0))="","未確認",INDEX(Tugs[会社名],MATCH(D63,Tugs[曳船名],0)))))</f>
        <v/>
      </c>
      <c r="S63" s="10" t="str">
        <f>IF(D63="","",IF(COUNTIF(Tugs[曳船名],D63)&lt;&gt;1,"未登録・重複",IF(INDEX(Tugs[基地港],MATCH(D63,Tugs[曳船名],0))="","未確認",INDEX(Tugs[基地港],MATCH(D63,Tugs[曳船名],0)))))</f>
        <v/>
      </c>
      <c r="T63" s="10" t="str">
        <f>IF(A63="","",IF(AND(ISNUMBER(B63),ISNUMBER(C63),C63&gt;=B63),INT(C63)-INT(B63),""))</f>
        <v/>
      </c>
      <c r="U63" s="18" t="str">
        <f>IF(A63="","",IF(AND(ISNUMBER(E63),ISNUMBER(F63),F63&gt;=E63),ROUND((F63-E63)*24,4),""))</f>
        <v/>
      </c>
      <c r="V63" s="18" t="str">
        <f>IF(A63="","",IF(AND(ISNUMBER(G63),ISNUMBER(H63),H63&gt;=G63),ROUND((H63-G63)*24,4),IF(OR(G63&lt;&gt;"",H63&lt;&gt;""),"",IF(AND(ISNUMBER(I63),I63&gt;=0),I63,""))))</f>
        <v/>
      </c>
      <c r="W63" s="10" t="str">
        <f>IF(A63="","",IF(AND(ISNUMBER(G63),ISNUMBER(H63),H63&gt;=G63),"実績：基地発～基地着",IF(OR(G63&lt;&gt;"",H63&lt;&gt;""),"要確認：時刻不足・逆転",IF(AND(ISNUMBER(I63),I63&gt;=0),"実績：記録の時間","未確認"))))</f>
        <v/>
      </c>
      <c r="X63" s="10" t="str">
        <f>IF(A63="","",IF(ISNUMBER(B63),YEAR(B63)-IF(MONTH(B63)&lt;4,1,0),""))</f>
        <v/>
      </c>
      <c r="Y63" s="10" t="str">
        <f>IF(A63="","",IF(OR(D63="",NOT(ISNUMBER(B63)),NOT(ISNUMBER(C63)),C63&lt;B63,NOT(ISNUMBER(E63)),NOT(ISNUMBER(F63)),F63&lt;E63,O63="",P63="",R63="未登録・重複"),"要確認：警戒区間・登録・根拠",IF(OR(W63="要確認：時刻不足・逆転",AND(ISNUMBER(G63),G63&gt;E63),AND(ISNUMBER(H63),H63&lt;F63),AND(ISNUMBER(I63),I63&lt;0),AND(ISNUMBER(M63),M63&lt;0)),"要確認：基地発着・交代人数",IF(COUNTIFS(LNGWatch[船名],A63,LNGWatch[入港日（同一航海）],B63,LNGWatch[曳船名],D63,LNGWatch[警戒開始日時],E63)&gt;1,"要確認：同じ警戒が重複",IF(OR(NOT(ISNUMBER(V63)),P63="未確認"),"要確認：拘束時間・根拠未確認","確認済")))))</f>
        <v/>
      </c>
    </row>
    <row r="64" spans="1:25" ht="24.95" customHeight="1" x14ac:dyDescent="0.2">
      <c r="A64" s="7"/>
      <c r="B64" s="20"/>
      <c r="C64" s="20"/>
      <c r="D64" s="7"/>
      <c r="E64" s="23"/>
      <c r="F64" s="23"/>
      <c r="G64" s="23"/>
      <c r="H64" s="23"/>
      <c r="I64" s="16"/>
      <c r="J64" s="7"/>
      <c r="K64" s="23"/>
      <c r="L64" s="23"/>
      <c r="M64" s="7"/>
      <c r="N64" s="7"/>
      <c r="O64" s="7"/>
      <c r="P64" s="7"/>
      <c r="Q64" s="7"/>
      <c r="R64" s="10" t="str">
        <f>IF(D64="","",IF(COUNTIF(Tugs[曳船名],D64)&lt;&gt;1,"未登録・重複",IF(INDEX(Tugs[会社名],MATCH(D64,Tugs[曳船名],0))="","未確認",INDEX(Tugs[会社名],MATCH(D64,Tugs[曳船名],0)))))</f>
        <v/>
      </c>
      <c r="S64" s="10" t="str">
        <f>IF(D64="","",IF(COUNTIF(Tugs[曳船名],D64)&lt;&gt;1,"未登録・重複",IF(INDEX(Tugs[基地港],MATCH(D64,Tugs[曳船名],0))="","未確認",INDEX(Tugs[基地港],MATCH(D64,Tugs[曳船名],0)))))</f>
        <v/>
      </c>
      <c r="T64" s="10" t="str">
        <f>IF(A64="","",IF(AND(ISNUMBER(B64),ISNUMBER(C64),C64&gt;=B64),INT(C64)-INT(B64),""))</f>
        <v/>
      </c>
      <c r="U64" s="18" t="str">
        <f>IF(A64="","",IF(AND(ISNUMBER(E64),ISNUMBER(F64),F64&gt;=E64),ROUND((F64-E64)*24,4),""))</f>
        <v/>
      </c>
      <c r="V64" s="18" t="str">
        <f>IF(A64="","",IF(AND(ISNUMBER(G64),ISNUMBER(H64),H64&gt;=G64),ROUND((H64-G64)*24,4),IF(OR(G64&lt;&gt;"",H64&lt;&gt;""),"",IF(AND(ISNUMBER(I64),I64&gt;=0),I64,""))))</f>
        <v/>
      </c>
      <c r="W64" s="10" t="str">
        <f>IF(A64="","",IF(AND(ISNUMBER(G64),ISNUMBER(H64),H64&gt;=G64),"実績：基地発～基地着",IF(OR(G64&lt;&gt;"",H64&lt;&gt;""),"要確認：時刻不足・逆転",IF(AND(ISNUMBER(I64),I64&gt;=0),"実績：記録の時間","未確認"))))</f>
        <v/>
      </c>
      <c r="X64" s="10" t="str">
        <f>IF(A64="","",IF(ISNUMBER(B64),YEAR(B64)-IF(MONTH(B64)&lt;4,1,0),""))</f>
        <v/>
      </c>
      <c r="Y64" s="10" t="str">
        <f>IF(A64="","",IF(OR(D64="",NOT(ISNUMBER(B64)),NOT(ISNUMBER(C64)),C64&lt;B64,NOT(ISNUMBER(E64)),NOT(ISNUMBER(F64)),F64&lt;E64,O64="",P64="",R64="未登録・重複"),"要確認：警戒区間・登録・根拠",IF(OR(W64="要確認：時刻不足・逆転",AND(ISNUMBER(G64),G64&gt;E64),AND(ISNUMBER(H64),H64&lt;F64),AND(ISNUMBER(I64),I64&lt;0),AND(ISNUMBER(M64),M64&lt;0)),"要確認：基地発着・交代人数",IF(COUNTIFS(LNGWatch[船名],A64,LNGWatch[入港日（同一航海）],B64,LNGWatch[曳船名],D64,LNGWatch[警戒開始日時],E64)&gt;1,"要確認：同じ警戒が重複",IF(OR(NOT(ISNUMBER(V64)),P64="未確認"),"要確認：拘束時間・根拠未確認","確認済")))))</f>
        <v/>
      </c>
    </row>
    <row r="65" spans="1:25" ht="24.95" customHeight="1" x14ac:dyDescent="0.2">
      <c r="A65" s="7"/>
      <c r="B65" s="20"/>
      <c r="C65" s="20"/>
      <c r="D65" s="7"/>
      <c r="E65" s="23"/>
      <c r="F65" s="23"/>
      <c r="G65" s="23"/>
      <c r="H65" s="23"/>
      <c r="I65" s="16"/>
      <c r="J65" s="7"/>
      <c r="K65" s="23"/>
      <c r="L65" s="23"/>
      <c r="M65" s="7"/>
      <c r="N65" s="7"/>
      <c r="O65" s="7"/>
      <c r="P65" s="7"/>
      <c r="Q65" s="7"/>
      <c r="R65" s="10" t="str">
        <f>IF(D65="","",IF(COUNTIF(Tugs[曳船名],D65)&lt;&gt;1,"未登録・重複",IF(INDEX(Tugs[会社名],MATCH(D65,Tugs[曳船名],0))="","未確認",INDEX(Tugs[会社名],MATCH(D65,Tugs[曳船名],0)))))</f>
        <v/>
      </c>
      <c r="S65" s="10" t="str">
        <f>IF(D65="","",IF(COUNTIF(Tugs[曳船名],D65)&lt;&gt;1,"未登録・重複",IF(INDEX(Tugs[基地港],MATCH(D65,Tugs[曳船名],0))="","未確認",INDEX(Tugs[基地港],MATCH(D65,Tugs[曳船名],0)))))</f>
        <v/>
      </c>
      <c r="T65" s="10" t="str">
        <f>IF(A65="","",IF(AND(ISNUMBER(B65),ISNUMBER(C65),C65&gt;=B65),INT(C65)-INT(B65),""))</f>
        <v/>
      </c>
      <c r="U65" s="18" t="str">
        <f>IF(A65="","",IF(AND(ISNUMBER(E65),ISNUMBER(F65),F65&gt;=E65),ROUND((F65-E65)*24,4),""))</f>
        <v/>
      </c>
      <c r="V65" s="18" t="str">
        <f>IF(A65="","",IF(AND(ISNUMBER(G65),ISNUMBER(H65),H65&gt;=G65),ROUND((H65-G65)*24,4),IF(OR(G65&lt;&gt;"",H65&lt;&gt;""),"",IF(AND(ISNUMBER(I65),I65&gt;=0),I65,""))))</f>
        <v/>
      </c>
      <c r="W65" s="10" t="str">
        <f>IF(A65="","",IF(AND(ISNUMBER(G65),ISNUMBER(H65),H65&gt;=G65),"実績：基地発～基地着",IF(OR(G65&lt;&gt;"",H65&lt;&gt;""),"要確認：時刻不足・逆転",IF(AND(ISNUMBER(I65),I65&gt;=0),"実績：記録の時間","未確認"))))</f>
        <v/>
      </c>
      <c r="X65" s="10" t="str">
        <f>IF(A65="","",IF(ISNUMBER(B65),YEAR(B65)-IF(MONTH(B65)&lt;4,1,0),""))</f>
        <v/>
      </c>
      <c r="Y65" s="10" t="str">
        <f>IF(A65="","",IF(OR(D65="",NOT(ISNUMBER(B65)),NOT(ISNUMBER(C65)),C65&lt;B65,NOT(ISNUMBER(E65)),NOT(ISNUMBER(F65)),F65&lt;E65,O65="",P65="",R65="未登録・重複"),"要確認：警戒区間・登録・根拠",IF(OR(W65="要確認：時刻不足・逆転",AND(ISNUMBER(G65),G65&gt;E65),AND(ISNUMBER(H65),H65&lt;F65),AND(ISNUMBER(I65),I65&lt;0),AND(ISNUMBER(M65),M65&lt;0)),"要確認：基地発着・交代人数",IF(COUNTIFS(LNGWatch[船名],A65,LNGWatch[入港日（同一航海）],B65,LNGWatch[曳船名],D65,LNGWatch[警戒開始日時],E65)&gt;1,"要確認：同じ警戒が重複",IF(OR(NOT(ISNUMBER(V65)),P65="未確認"),"要確認：拘束時間・根拠未確認","確認済")))))</f>
        <v/>
      </c>
    </row>
    <row r="66" spans="1:25" ht="24.95" customHeight="1" x14ac:dyDescent="0.2">
      <c r="A66" s="7"/>
      <c r="B66" s="20"/>
      <c r="C66" s="20"/>
      <c r="D66" s="7"/>
      <c r="E66" s="23"/>
      <c r="F66" s="23"/>
      <c r="G66" s="23"/>
      <c r="H66" s="23"/>
      <c r="I66" s="16"/>
      <c r="J66" s="7"/>
      <c r="K66" s="23"/>
      <c r="L66" s="23"/>
      <c r="M66" s="7"/>
      <c r="N66" s="7"/>
      <c r="O66" s="7"/>
      <c r="P66" s="7"/>
      <c r="Q66" s="7"/>
      <c r="R66" s="10" t="str">
        <f>IF(D66="","",IF(COUNTIF(Tugs[曳船名],D66)&lt;&gt;1,"未登録・重複",IF(INDEX(Tugs[会社名],MATCH(D66,Tugs[曳船名],0))="","未確認",INDEX(Tugs[会社名],MATCH(D66,Tugs[曳船名],0)))))</f>
        <v/>
      </c>
      <c r="S66" s="10" t="str">
        <f>IF(D66="","",IF(COUNTIF(Tugs[曳船名],D66)&lt;&gt;1,"未登録・重複",IF(INDEX(Tugs[基地港],MATCH(D66,Tugs[曳船名],0))="","未確認",INDEX(Tugs[基地港],MATCH(D66,Tugs[曳船名],0)))))</f>
        <v/>
      </c>
      <c r="T66" s="10" t="str">
        <f>IF(A66="","",IF(AND(ISNUMBER(B66),ISNUMBER(C66),C66&gt;=B66),INT(C66)-INT(B66),""))</f>
        <v/>
      </c>
      <c r="U66" s="18" t="str">
        <f>IF(A66="","",IF(AND(ISNUMBER(E66),ISNUMBER(F66),F66&gt;=E66),ROUND((F66-E66)*24,4),""))</f>
        <v/>
      </c>
      <c r="V66" s="18" t="str">
        <f>IF(A66="","",IF(AND(ISNUMBER(G66),ISNUMBER(H66),H66&gt;=G66),ROUND((H66-G66)*24,4),IF(OR(G66&lt;&gt;"",H66&lt;&gt;""),"",IF(AND(ISNUMBER(I66),I66&gt;=0),I66,""))))</f>
        <v/>
      </c>
      <c r="W66" s="10" t="str">
        <f>IF(A66="","",IF(AND(ISNUMBER(G66),ISNUMBER(H66),H66&gt;=G66),"実績：基地発～基地着",IF(OR(G66&lt;&gt;"",H66&lt;&gt;""),"要確認：時刻不足・逆転",IF(AND(ISNUMBER(I66),I66&gt;=0),"実績：記録の時間","未確認"))))</f>
        <v/>
      </c>
      <c r="X66" s="10" t="str">
        <f>IF(A66="","",IF(ISNUMBER(B66),YEAR(B66)-IF(MONTH(B66)&lt;4,1,0),""))</f>
        <v/>
      </c>
      <c r="Y66" s="10" t="str">
        <f>IF(A66="","",IF(OR(D66="",NOT(ISNUMBER(B66)),NOT(ISNUMBER(C66)),C66&lt;B66,NOT(ISNUMBER(E66)),NOT(ISNUMBER(F66)),F66&lt;E66,O66="",P66="",R66="未登録・重複"),"要確認：警戒区間・登録・根拠",IF(OR(W66="要確認：時刻不足・逆転",AND(ISNUMBER(G66),G66&gt;E66),AND(ISNUMBER(H66),H66&lt;F66),AND(ISNUMBER(I66),I66&lt;0),AND(ISNUMBER(M66),M66&lt;0)),"要確認：基地発着・交代人数",IF(COUNTIFS(LNGWatch[船名],A66,LNGWatch[入港日（同一航海）],B66,LNGWatch[曳船名],D66,LNGWatch[警戒開始日時],E66)&gt;1,"要確認：同じ警戒が重複",IF(OR(NOT(ISNUMBER(V66)),P66="未確認"),"要確認：拘束時間・根拠未確認","確認済")))))</f>
        <v/>
      </c>
    </row>
    <row r="67" spans="1:25" ht="24.95" customHeight="1" x14ac:dyDescent="0.2">
      <c r="A67" s="7"/>
      <c r="B67" s="20"/>
      <c r="C67" s="20"/>
      <c r="D67" s="7"/>
      <c r="E67" s="23"/>
      <c r="F67" s="23"/>
      <c r="G67" s="23"/>
      <c r="H67" s="23"/>
      <c r="I67" s="16"/>
      <c r="J67" s="7"/>
      <c r="K67" s="23"/>
      <c r="L67" s="23"/>
      <c r="M67" s="7"/>
      <c r="N67" s="7"/>
      <c r="O67" s="7"/>
      <c r="P67" s="7"/>
      <c r="Q67" s="7"/>
      <c r="R67" s="10" t="str">
        <f>IF(D67="","",IF(COUNTIF(Tugs[曳船名],D67)&lt;&gt;1,"未登録・重複",IF(INDEX(Tugs[会社名],MATCH(D67,Tugs[曳船名],0))="","未確認",INDEX(Tugs[会社名],MATCH(D67,Tugs[曳船名],0)))))</f>
        <v/>
      </c>
      <c r="S67" s="10" t="str">
        <f>IF(D67="","",IF(COUNTIF(Tugs[曳船名],D67)&lt;&gt;1,"未登録・重複",IF(INDEX(Tugs[基地港],MATCH(D67,Tugs[曳船名],0))="","未確認",INDEX(Tugs[基地港],MATCH(D67,Tugs[曳船名],0)))))</f>
        <v/>
      </c>
      <c r="T67" s="10" t="str">
        <f>IF(A67="","",IF(AND(ISNUMBER(B67),ISNUMBER(C67),C67&gt;=B67),INT(C67)-INT(B67),""))</f>
        <v/>
      </c>
      <c r="U67" s="18" t="str">
        <f>IF(A67="","",IF(AND(ISNUMBER(E67),ISNUMBER(F67),F67&gt;=E67),ROUND((F67-E67)*24,4),""))</f>
        <v/>
      </c>
      <c r="V67" s="18" t="str">
        <f>IF(A67="","",IF(AND(ISNUMBER(G67),ISNUMBER(H67),H67&gt;=G67),ROUND((H67-G67)*24,4),IF(OR(G67&lt;&gt;"",H67&lt;&gt;""),"",IF(AND(ISNUMBER(I67),I67&gt;=0),I67,""))))</f>
        <v/>
      </c>
      <c r="W67" s="10" t="str">
        <f>IF(A67="","",IF(AND(ISNUMBER(G67),ISNUMBER(H67),H67&gt;=G67),"実績：基地発～基地着",IF(OR(G67&lt;&gt;"",H67&lt;&gt;""),"要確認：時刻不足・逆転",IF(AND(ISNUMBER(I67),I67&gt;=0),"実績：記録の時間","未確認"))))</f>
        <v/>
      </c>
      <c r="X67" s="10" t="str">
        <f>IF(A67="","",IF(ISNUMBER(B67),YEAR(B67)-IF(MONTH(B67)&lt;4,1,0),""))</f>
        <v/>
      </c>
      <c r="Y67" s="10" t="str">
        <f>IF(A67="","",IF(OR(D67="",NOT(ISNUMBER(B67)),NOT(ISNUMBER(C67)),C67&lt;B67,NOT(ISNUMBER(E67)),NOT(ISNUMBER(F67)),F67&lt;E67,O67="",P67="",R67="未登録・重複"),"要確認：警戒区間・登録・根拠",IF(OR(W67="要確認：時刻不足・逆転",AND(ISNUMBER(G67),G67&gt;E67),AND(ISNUMBER(H67),H67&lt;F67),AND(ISNUMBER(I67),I67&lt;0),AND(ISNUMBER(M67),M67&lt;0)),"要確認：基地発着・交代人数",IF(COUNTIFS(LNGWatch[船名],A67,LNGWatch[入港日（同一航海）],B67,LNGWatch[曳船名],D67,LNGWatch[警戒開始日時],E67)&gt;1,"要確認：同じ警戒が重複",IF(OR(NOT(ISNUMBER(V67)),P67="未確認"),"要確認：拘束時間・根拠未確認","確認済")))))</f>
        <v/>
      </c>
    </row>
    <row r="68" spans="1:25" ht="24.95" customHeight="1" x14ac:dyDescent="0.2">
      <c r="A68" s="7"/>
      <c r="B68" s="20"/>
      <c r="C68" s="20"/>
      <c r="D68" s="7"/>
      <c r="E68" s="23"/>
      <c r="F68" s="23"/>
      <c r="G68" s="23"/>
      <c r="H68" s="23"/>
      <c r="I68" s="16"/>
      <c r="J68" s="7"/>
      <c r="K68" s="23"/>
      <c r="L68" s="23"/>
      <c r="M68" s="7"/>
      <c r="N68" s="7"/>
      <c r="O68" s="7"/>
      <c r="P68" s="7"/>
      <c r="Q68" s="7"/>
      <c r="R68" s="10" t="str">
        <f>IF(D68="","",IF(COUNTIF(Tugs[曳船名],D68)&lt;&gt;1,"未登録・重複",IF(INDEX(Tugs[会社名],MATCH(D68,Tugs[曳船名],0))="","未確認",INDEX(Tugs[会社名],MATCH(D68,Tugs[曳船名],0)))))</f>
        <v/>
      </c>
      <c r="S68" s="10" t="str">
        <f>IF(D68="","",IF(COUNTIF(Tugs[曳船名],D68)&lt;&gt;1,"未登録・重複",IF(INDEX(Tugs[基地港],MATCH(D68,Tugs[曳船名],0))="","未確認",INDEX(Tugs[基地港],MATCH(D68,Tugs[曳船名],0)))))</f>
        <v/>
      </c>
      <c r="T68" s="10" t="str">
        <f>IF(A68="","",IF(AND(ISNUMBER(B68),ISNUMBER(C68),C68&gt;=B68),INT(C68)-INT(B68),""))</f>
        <v/>
      </c>
      <c r="U68" s="18" t="str">
        <f>IF(A68="","",IF(AND(ISNUMBER(E68),ISNUMBER(F68),F68&gt;=E68),ROUND((F68-E68)*24,4),""))</f>
        <v/>
      </c>
      <c r="V68" s="18" t="str">
        <f>IF(A68="","",IF(AND(ISNUMBER(G68),ISNUMBER(H68),H68&gt;=G68),ROUND((H68-G68)*24,4),IF(OR(G68&lt;&gt;"",H68&lt;&gt;""),"",IF(AND(ISNUMBER(I68),I68&gt;=0),I68,""))))</f>
        <v/>
      </c>
      <c r="W68" s="10" t="str">
        <f>IF(A68="","",IF(AND(ISNUMBER(G68),ISNUMBER(H68),H68&gt;=G68),"実績：基地発～基地着",IF(OR(G68&lt;&gt;"",H68&lt;&gt;""),"要確認：時刻不足・逆転",IF(AND(ISNUMBER(I68),I68&gt;=0),"実績：記録の時間","未確認"))))</f>
        <v/>
      </c>
      <c r="X68" s="10" t="str">
        <f>IF(A68="","",IF(ISNUMBER(B68),YEAR(B68)-IF(MONTH(B68)&lt;4,1,0),""))</f>
        <v/>
      </c>
      <c r="Y68" s="10" t="str">
        <f>IF(A68="","",IF(OR(D68="",NOT(ISNUMBER(B68)),NOT(ISNUMBER(C68)),C68&lt;B68,NOT(ISNUMBER(E68)),NOT(ISNUMBER(F68)),F68&lt;E68,O68="",P68="",R68="未登録・重複"),"要確認：警戒区間・登録・根拠",IF(OR(W68="要確認：時刻不足・逆転",AND(ISNUMBER(G68),G68&gt;E68),AND(ISNUMBER(H68),H68&lt;F68),AND(ISNUMBER(I68),I68&lt;0),AND(ISNUMBER(M68),M68&lt;0)),"要確認：基地発着・交代人数",IF(COUNTIFS(LNGWatch[船名],A68,LNGWatch[入港日（同一航海）],B68,LNGWatch[曳船名],D68,LNGWatch[警戒開始日時],E68)&gt;1,"要確認：同じ警戒が重複",IF(OR(NOT(ISNUMBER(V68)),P68="未確認"),"要確認：拘束時間・根拠未確認","確認済")))))</f>
        <v/>
      </c>
    </row>
    <row r="69" spans="1:25" ht="24.95" customHeight="1" x14ac:dyDescent="0.2">
      <c r="A69" s="7"/>
      <c r="B69" s="20"/>
      <c r="C69" s="20"/>
      <c r="D69" s="7"/>
      <c r="E69" s="23"/>
      <c r="F69" s="23"/>
      <c r="G69" s="23"/>
      <c r="H69" s="23"/>
      <c r="I69" s="16"/>
      <c r="J69" s="7"/>
      <c r="K69" s="23"/>
      <c r="L69" s="23"/>
      <c r="M69" s="7"/>
      <c r="N69" s="7"/>
      <c r="O69" s="7"/>
      <c r="P69" s="7"/>
      <c r="Q69" s="7"/>
      <c r="R69" s="10" t="str">
        <f>IF(D69="","",IF(COUNTIF(Tugs[曳船名],D69)&lt;&gt;1,"未登録・重複",IF(INDEX(Tugs[会社名],MATCH(D69,Tugs[曳船名],0))="","未確認",INDEX(Tugs[会社名],MATCH(D69,Tugs[曳船名],0)))))</f>
        <v/>
      </c>
      <c r="S69" s="10" t="str">
        <f>IF(D69="","",IF(COUNTIF(Tugs[曳船名],D69)&lt;&gt;1,"未登録・重複",IF(INDEX(Tugs[基地港],MATCH(D69,Tugs[曳船名],0))="","未確認",INDEX(Tugs[基地港],MATCH(D69,Tugs[曳船名],0)))))</f>
        <v/>
      </c>
      <c r="T69" s="10" t="str">
        <f>IF(A69="","",IF(AND(ISNUMBER(B69),ISNUMBER(C69),C69&gt;=B69),INT(C69)-INT(B69),""))</f>
        <v/>
      </c>
      <c r="U69" s="18" t="str">
        <f>IF(A69="","",IF(AND(ISNUMBER(E69),ISNUMBER(F69),F69&gt;=E69),ROUND((F69-E69)*24,4),""))</f>
        <v/>
      </c>
      <c r="V69" s="18" t="str">
        <f>IF(A69="","",IF(AND(ISNUMBER(G69),ISNUMBER(H69),H69&gt;=G69),ROUND((H69-G69)*24,4),IF(OR(G69&lt;&gt;"",H69&lt;&gt;""),"",IF(AND(ISNUMBER(I69),I69&gt;=0),I69,""))))</f>
        <v/>
      </c>
      <c r="W69" s="10" t="str">
        <f>IF(A69="","",IF(AND(ISNUMBER(G69),ISNUMBER(H69),H69&gt;=G69),"実績：基地発～基地着",IF(OR(G69&lt;&gt;"",H69&lt;&gt;""),"要確認：時刻不足・逆転",IF(AND(ISNUMBER(I69),I69&gt;=0),"実績：記録の時間","未確認"))))</f>
        <v/>
      </c>
      <c r="X69" s="10" t="str">
        <f>IF(A69="","",IF(ISNUMBER(B69),YEAR(B69)-IF(MONTH(B69)&lt;4,1,0),""))</f>
        <v/>
      </c>
      <c r="Y69" s="10" t="str">
        <f>IF(A69="","",IF(OR(D69="",NOT(ISNUMBER(B69)),NOT(ISNUMBER(C69)),C69&lt;B69,NOT(ISNUMBER(E69)),NOT(ISNUMBER(F69)),F69&lt;E69,O69="",P69="",R69="未登録・重複"),"要確認：警戒区間・登録・根拠",IF(OR(W69="要確認：時刻不足・逆転",AND(ISNUMBER(G69),G69&gt;E69),AND(ISNUMBER(H69),H69&lt;F69),AND(ISNUMBER(I69),I69&lt;0),AND(ISNUMBER(M69),M69&lt;0)),"要確認：基地発着・交代人数",IF(COUNTIFS(LNGWatch[船名],A69,LNGWatch[入港日（同一航海）],B69,LNGWatch[曳船名],D69,LNGWatch[警戒開始日時],E69)&gt;1,"要確認：同じ警戒が重複",IF(OR(NOT(ISNUMBER(V69)),P69="未確認"),"要確認：拘束時間・根拠未確認","確認済")))))</f>
        <v/>
      </c>
    </row>
    <row r="70" spans="1:25" ht="24.95" customHeight="1" x14ac:dyDescent="0.2">
      <c r="A70" s="7"/>
      <c r="B70" s="20"/>
      <c r="C70" s="20"/>
      <c r="D70" s="7"/>
      <c r="E70" s="23"/>
      <c r="F70" s="23"/>
      <c r="G70" s="23"/>
      <c r="H70" s="23"/>
      <c r="I70" s="16"/>
      <c r="J70" s="7"/>
      <c r="K70" s="23"/>
      <c r="L70" s="23"/>
      <c r="M70" s="7"/>
      <c r="N70" s="7"/>
      <c r="O70" s="7"/>
      <c r="P70" s="7"/>
      <c r="Q70" s="7"/>
      <c r="R70" s="10" t="str">
        <f>IF(D70="","",IF(COUNTIF(Tugs[曳船名],D70)&lt;&gt;1,"未登録・重複",IF(INDEX(Tugs[会社名],MATCH(D70,Tugs[曳船名],0))="","未確認",INDEX(Tugs[会社名],MATCH(D70,Tugs[曳船名],0)))))</f>
        <v/>
      </c>
      <c r="S70" s="10" t="str">
        <f>IF(D70="","",IF(COUNTIF(Tugs[曳船名],D70)&lt;&gt;1,"未登録・重複",IF(INDEX(Tugs[基地港],MATCH(D70,Tugs[曳船名],0))="","未確認",INDEX(Tugs[基地港],MATCH(D70,Tugs[曳船名],0)))))</f>
        <v/>
      </c>
      <c r="T70" s="10" t="str">
        <f>IF(A70="","",IF(AND(ISNUMBER(B70),ISNUMBER(C70),C70&gt;=B70),INT(C70)-INT(B70),""))</f>
        <v/>
      </c>
      <c r="U70" s="18" t="str">
        <f>IF(A70="","",IF(AND(ISNUMBER(E70),ISNUMBER(F70),F70&gt;=E70),ROUND((F70-E70)*24,4),""))</f>
        <v/>
      </c>
      <c r="V70" s="18" t="str">
        <f>IF(A70="","",IF(AND(ISNUMBER(G70),ISNUMBER(H70),H70&gt;=G70),ROUND((H70-G70)*24,4),IF(OR(G70&lt;&gt;"",H70&lt;&gt;""),"",IF(AND(ISNUMBER(I70),I70&gt;=0),I70,""))))</f>
        <v/>
      </c>
      <c r="W70" s="10" t="str">
        <f>IF(A70="","",IF(AND(ISNUMBER(G70),ISNUMBER(H70),H70&gt;=G70),"実績：基地発～基地着",IF(OR(G70&lt;&gt;"",H70&lt;&gt;""),"要確認：時刻不足・逆転",IF(AND(ISNUMBER(I70),I70&gt;=0),"実績：記録の時間","未確認"))))</f>
        <v/>
      </c>
      <c r="X70" s="10" t="str">
        <f>IF(A70="","",IF(ISNUMBER(B70),YEAR(B70)-IF(MONTH(B70)&lt;4,1,0),""))</f>
        <v/>
      </c>
      <c r="Y70" s="10" t="str">
        <f>IF(A70="","",IF(OR(D70="",NOT(ISNUMBER(B70)),NOT(ISNUMBER(C70)),C70&lt;B70,NOT(ISNUMBER(E70)),NOT(ISNUMBER(F70)),F70&lt;E70,O70="",P70="",R70="未登録・重複"),"要確認：警戒区間・登録・根拠",IF(OR(W70="要確認：時刻不足・逆転",AND(ISNUMBER(G70),G70&gt;E70),AND(ISNUMBER(H70),H70&lt;F70),AND(ISNUMBER(I70),I70&lt;0),AND(ISNUMBER(M70),M70&lt;0)),"要確認：基地発着・交代人数",IF(COUNTIFS(LNGWatch[船名],A70,LNGWatch[入港日（同一航海）],B70,LNGWatch[曳船名],D70,LNGWatch[警戒開始日時],E70)&gt;1,"要確認：同じ警戒が重複",IF(OR(NOT(ISNUMBER(V70)),P70="未確認"),"要確認：拘束時間・根拠未確認","確認済")))))</f>
        <v/>
      </c>
    </row>
    <row r="71" spans="1:25" ht="24.95" customHeight="1" x14ac:dyDescent="0.2">
      <c r="A71" s="7"/>
      <c r="B71" s="20"/>
      <c r="C71" s="20"/>
      <c r="D71" s="7"/>
      <c r="E71" s="23"/>
      <c r="F71" s="23"/>
      <c r="G71" s="23"/>
      <c r="H71" s="23"/>
      <c r="I71" s="16"/>
      <c r="J71" s="7"/>
      <c r="K71" s="23"/>
      <c r="L71" s="23"/>
      <c r="M71" s="7"/>
      <c r="N71" s="7"/>
      <c r="O71" s="7"/>
      <c r="P71" s="7"/>
      <c r="Q71" s="7"/>
      <c r="R71" s="10" t="str">
        <f>IF(D71="","",IF(COUNTIF(Tugs[曳船名],D71)&lt;&gt;1,"未登録・重複",IF(INDEX(Tugs[会社名],MATCH(D71,Tugs[曳船名],0))="","未確認",INDEX(Tugs[会社名],MATCH(D71,Tugs[曳船名],0)))))</f>
        <v/>
      </c>
      <c r="S71" s="10" t="str">
        <f>IF(D71="","",IF(COUNTIF(Tugs[曳船名],D71)&lt;&gt;1,"未登録・重複",IF(INDEX(Tugs[基地港],MATCH(D71,Tugs[曳船名],0))="","未確認",INDEX(Tugs[基地港],MATCH(D71,Tugs[曳船名],0)))))</f>
        <v/>
      </c>
      <c r="T71" s="10" t="str">
        <f>IF(A71="","",IF(AND(ISNUMBER(B71),ISNUMBER(C71),C71&gt;=B71),INT(C71)-INT(B71),""))</f>
        <v/>
      </c>
      <c r="U71" s="18" t="str">
        <f>IF(A71="","",IF(AND(ISNUMBER(E71),ISNUMBER(F71),F71&gt;=E71),ROUND((F71-E71)*24,4),""))</f>
        <v/>
      </c>
      <c r="V71" s="18" t="str">
        <f>IF(A71="","",IF(AND(ISNUMBER(G71),ISNUMBER(H71),H71&gt;=G71),ROUND((H71-G71)*24,4),IF(OR(G71&lt;&gt;"",H71&lt;&gt;""),"",IF(AND(ISNUMBER(I71),I71&gt;=0),I71,""))))</f>
        <v/>
      </c>
      <c r="W71" s="10" t="str">
        <f>IF(A71="","",IF(AND(ISNUMBER(G71),ISNUMBER(H71),H71&gt;=G71),"実績：基地発～基地着",IF(OR(G71&lt;&gt;"",H71&lt;&gt;""),"要確認：時刻不足・逆転",IF(AND(ISNUMBER(I71),I71&gt;=0),"実績：記録の時間","未確認"))))</f>
        <v/>
      </c>
      <c r="X71" s="10" t="str">
        <f>IF(A71="","",IF(ISNUMBER(B71),YEAR(B71)-IF(MONTH(B71)&lt;4,1,0),""))</f>
        <v/>
      </c>
      <c r="Y71" s="10" t="str">
        <f>IF(A71="","",IF(OR(D71="",NOT(ISNUMBER(B71)),NOT(ISNUMBER(C71)),C71&lt;B71,NOT(ISNUMBER(E71)),NOT(ISNUMBER(F71)),F71&lt;E71,O71="",P71="",R71="未登録・重複"),"要確認：警戒区間・登録・根拠",IF(OR(W71="要確認：時刻不足・逆転",AND(ISNUMBER(G71),G71&gt;E71),AND(ISNUMBER(H71),H71&lt;F71),AND(ISNUMBER(I71),I71&lt;0),AND(ISNUMBER(M71),M71&lt;0)),"要確認：基地発着・交代人数",IF(COUNTIFS(LNGWatch[船名],A71,LNGWatch[入港日（同一航海）],B71,LNGWatch[曳船名],D71,LNGWatch[警戒開始日時],E71)&gt;1,"要確認：同じ警戒が重複",IF(OR(NOT(ISNUMBER(V71)),P71="未確認"),"要確認：拘束時間・根拠未確認","確認済")))))</f>
        <v/>
      </c>
    </row>
    <row r="72" spans="1:25" ht="24.95" customHeight="1" x14ac:dyDescent="0.2">
      <c r="A72" s="7"/>
      <c r="B72" s="20"/>
      <c r="C72" s="20"/>
      <c r="D72" s="7"/>
      <c r="E72" s="23"/>
      <c r="F72" s="23"/>
      <c r="G72" s="23"/>
      <c r="H72" s="23"/>
      <c r="I72" s="16"/>
      <c r="J72" s="7"/>
      <c r="K72" s="23"/>
      <c r="L72" s="23"/>
      <c r="M72" s="7"/>
      <c r="N72" s="7"/>
      <c r="O72" s="7"/>
      <c r="P72" s="7"/>
      <c r="Q72" s="7"/>
      <c r="R72" s="10" t="str">
        <f>IF(D72="","",IF(COUNTIF(Tugs[曳船名],D72)&lt;&gt;1,"未登録・重複",IF(INDEX(Tugs[会社名],MATCH(D72,Tugs[曳船名],0))="","未確認",INDEX(Tugs[会社名],MATCH(D72,Tugs[曳船名],0)))))</f>
        <v/>
      </c>
      <c r="S72" s="10" t="str">
        <f>IF(D72="","",IF(COUNTIF(Tugs[曳船名],D72)&lt;&gt;1,"未登録・重複",IF(INDEX(Tugs[基地港],MATCH(D72,Tugs[曳船名],0))="","未確認",INDEX(Tugs[基地港],MATCH(D72,Tugs[曳船名],0)))))</f>
        <v/>
      </c>
      <c r="T72" s="10" t="str">
        <f>IF(A72="","",IF(AND(ISNUMBER(B72),ISNUMBER(C72),C72&gt;=B72),INT(C72)-INT(B72),""))</f>
        <v/>
      </c>
      <c r="U72" s="18" t="str">
        <f>IF(A72="","",IF(AND(ISNUMBER(E72),ISNUMBER(F72),F72&gt;=E72),ROUND((F72-E72)*24,4),""))</f>
        <v/>
      </c>
      <c r="V72" s="18" t="str">
        <f>IF(A72="","",IF(AND(ISNUMBER(G72),ISNUMBER(H72),H72&gt;=G72),ROUND((H72-G72)*24,4),IF(OR(G72&lt;&gt;"",H72&lt;&gt;""),"",IF(AND(ISNUMBER(I72),I72&gt;=0),I72,""))))</f>
        <v/>
      </c>
      <c r="W72" s="10" t="str">
        <f>IF(A72="","",IF(AND(ISNUMBER(G72),ISNUMBER(H72),H72&gt;=G72),"実績：基地発～基地着",IF(OR(G72&lt;&gt;"",H72&lt;&gt;""),"要確認：時刻不足・逆転",IF(AND(ISNUMBER(I72),I72&gt;=0),"実績：記録の時間","未確認"))))</f>
        <v/>
      </c>
      <c r="X72" s="10" t="str">
        <f>IF(A72="","",IF(ISNUMBER(B72),YEAR(B72)-IF(MONTH(B72)&lt;4,1,0),""))</f>
        <v/>
      </c>
      <c r="Y72" s="10" t="str">
        <f>IF(A72="","",IF(OR(D72="",NOT(ISNUMBER(B72)),NOT(ISNUMBER(C72)),C72&lt;B72,NOT(ISNUMBER(E72)),NOT(ISNUMBER(F72)),F72&lt;E72,O72="",P72="",R72="未登録・重複"),"要確認：警戒区間・登録・根拠",IF(OR(W72="要確認：時刻不足・逆転",AND(ISNUMBER(G72),G72&gt;E72),AND(ISNUMBER(H72),H72&lt;F72),AND(ISNUMBER(I72),I72&lt;0),AND(ISNUMBER(M72),M72&lt;0)),"要確認：基地発着・交代人数",IF(COUNTIFS(LNGWatch[船名],A72,LNGWatch[入港日（同一航海）],B72,LNGWatch[曳船名],D72,LNGWatch[警戒開始日時],E72)&gt;1,"要確認：同じ警戒が重複",IF(OR(NOT(ISNUMBER(V72)),P72="未確認"),"要確認：拘束時間・根拠未確認","確認済")))))</f>
        <v/>
      </c>
    </row>
    <row r="73" spans="1:25" ht="24.95" customHeight="1" x14ac:dyDescent="0.2">
      <c r="A73" s="7"/>
      <c r="B73" s="20"/>
      <c r="C73" s="20"/>
      <c r="D73" s="7"/>
      <c r="E73" s="23"/>
      <c r="F73" s="23"/>
      <c r="G73" s="23"/>
      <c r="H73" s="23"/>
      <c r="I73" s="16"/>
      <c r="J73" s="7"/>
      <c r="K73" s="23"/>
      <c r="L73" s="23"/>
      <c r="M73" s="7"/>
      <c r="N73" s="7"/>
      <c r="O73" s="7"/>
      <c r="P73" s="7"/>
      <c r="Q73" s="7"/>
      <c r="R73" s="10" t="str">
        <f>IF(D73="","",IF(COUNTIF(Tugs[曳船名],D73)&lt;&gt;1,"未登録・重複",IF(INDEX(Tugs[会社名],MATCH(D73,Tugs[曳船名],0))="","未確認",INDEX(Tugs[会社名],MATCH(D73,Tugs[曳船名],0)))))</f>
        <v/>
      </c>
      <c r="S73" s="10" t="str">
        <f>IF(D73="","",IF(COUNTIF(Tugs[曳船名],D73)&lt;&gt;1,"未登録・重複",IF(INDEX(Tugs[基地港],MATCH(D73,Tugs[曳船名],0))="","未確認",INDEX(Tugs[基地港],MATCH(D73,Tugs[曳船名],0)))))</f>
        <v/>
      </c>
      <c r="T73" s="10" t="str">
        <f>IF(A73="","",IF(AND(ISNUMBER(B73),ISNUMBER(C73),C73&gt;=B73),INT(C73)-INT(B73),""))</f>
        <v/>
      </c>
      <c r="U73" s="18" t="str">
        <f>IF(A73="","",IF(AND(ISNUMBER(E73),ISNUMBER(F73),F73&gt;=E73),ROUND((F73-E73)*24,4),""))</f>
        <v/>
      </c>
      <c r="V73" s="18" t="str">
        <f>IF(A73="","",IF(AND(ISNUMBER(G73),ISNUMBER(H73),H73&gt;=G73),ROUND((H73-G73)*24,4),IF(OR(G73&lt;&gt;"",H73&lt;&gt;""),"",IF(AND(ISNUMBER(I73),I73&gt;=0),I73,""))))</f>
        <v/>
      </c>
      <c r="W73" s="10" t="str">
        <f>IF(A73="","",IF(AND(ISNUMBER(G73),ISNUMBER(H73),H73&gt;=G73),"実績：基地発～基地着",IF(OR(G73&lt;&gt;"",H73&lt;&gt;""),"要確認：時刻不足・逆転",IF(AND(ISNUMBER(I73),I73&gt;=0),"実績：記録の時間","未確認"))))</f>
        <v/>
      </c>
      <c r="X73" s="10" t="str">
        <f>IF(A73="","",IF(ISNUMBER(B73),YEAR(B73)-IF(MONTH(B73)&lt;4,1,0),""))</f>
        <v/>
      </c>
      <c r="Y73" s="10" t="str">
        <f>IF(A73="","",IF(OR(D73="",NOT(ISNUMBER(B73)),NOT(ISNUMBER(C73)),C73&lt;B73,NOT(ISNUMBER(E73)),NOT(ISNUMBER(F73)),F73&lt;E73,O73="",P73="",R73="未登録・重複"),"要確認：警戒区間・登録・根拠",IF(OR(W73="要確認：時刻不足・逆転",AND(ISNUMBER(G73),G73&gt;E73),AND(ISNUMBER(H73),H73&lt;F73),AND(ISNUMBER(I73),I73&lt;0),AND(ISNUMBER(M73),M73&lt;0)),"要確認：基地発着・交代人数",IF(COUNTIFS(LNGWatch[船名],A73,LNGWatch[入港日（同一航海）],B73,LNGWatch[曳船名],D73,LNGWatch[警戒開始日時],E73)&gt;1,"要確認：同じ警戒が重複",IF(OR(NOT(ISNUMBER(V73)),P73="未確認"),"要確認：拘束時間・根拠未確認","確認済")))))</f>
        <v/>
      </c>
    </row>
    <row r="74" spans="1:25" ht="24.95" customHeight="1" x14ac:dyDescent="0.2">
      <c r="A74" s="7"/>
      <c r="B74" s="20"/>
      <c r="C74" s="20"/>
      <c r="D74" s="7"/>
      <c r="E74" s="23"/>
      <c r="F74" s="23"/>
      <c r="G74" s="23"/>
      <c r="H74" s="23"/>
      <c r="I74" s="16"/>
      <c r="J74" s="7"/>
      <c r="K74" s="23"/>
      <c r="L74" s="23"/>
      <c r="M74" s="7"/>
      <c r="N74" s="7"/>
      <c r="O74" s="7"/>
      <c r="P74" s="7"/>
      <c r="Q74" s="7"/>
      <c r="R74" s="10" t="str">
        <f>IF(D74="","",IF(COUNTIF(Tugs[曳船名],D74)&lt;&gt;1,"未登録・重複",IF(INDEX(Tugs[会社名],MATCH(D74,Tugs[曳船名],0))="","未確認",INDEX(Tugs[会社名],MATCH(D74,Tugs[曳船名],0)))))</f>
        <v/>
      </c>
      <c r="S74" s="10" t="str">
        <f>IF(D74="","",IF(COUNTIF(Tugs[曳船名],D74)&lt;&gt;1,"未登録・重複",IF(INDEX(Tugs[基地港],MATCH(D74,Tugs[曳船名],0))="","未確認",INDEX(Tugs[基地港],MATCH(D74,Tugs[曳船名],0)))))</f>
        <v/>
      </c>
      <c r="T74" s="10" t="str">
        <f>IF(A74="","",IF(AND(ISNUMBER(B74),ISNUMBER(C74),C74&gt;=B74),INT(C74)-INT(B74),""))</f>
        <v/>
      </c>
      <c r="U74" s="18" t="str">
        <f>IF(A74="","",IF(AND(ISNUMBER(E74),ISNUMBER(F74),F74&gt;=E74),ROUND((F74-E74)*24,4),""))</f>
        <v/>
      </c>
      <c r="V74" s="18" t="str">
        <f>IF(A74="","",IF(AND(ISNUMBER(G74),ISNUMBER(H74),H74&gt;=G74),ROUND((H74-G74)*24,4),IF(OR(G74&lt;&gt;"",H74&lt;&gt;""),"",IF(AND(ISNUMBER(I74),I74&gt;=0),I74,""))))</f>
        <v/>
      </c>
      <c r="W74" s="10" t="str">
        <f>IF(A74="","",IF(AND(ISNUMBER(G74),ISNUMBER(H74),H74&gt;=G74),"実績：基地発～基地着",IF(OR(G74&lt;&gt;"",H74&lt;&gt;""),"要確認：時刻不足・逆転",IF(AND(ISNUMBER(I74),I74&gt;=0),"実績：記録の時間","未確認"))))</f>
        <v/>
      </c>
      <c r="X74" s="10" t="str">
        <f>IF(A74="","",IF(ISNUMBER(B74),YEAR(B74)-IF(MONTH(B74)&lt;4,1,0),""))</f>
        <v/>
      </c>
      <c r="Y74" s="10" t="str">
        <f>IF(A74="","",IF(OR(D74="",NOT(ISNUMBER(B74)),NOT(ISNUMBER(C74)),C74&lt;B74,NOT(ISNUMBER(E74)),NOT(ISNUMBER(F74)),F74&lt;E74,O74="",P74="",R74="未登録・重複"),"要確認：警戒区間・登録・根拠",IF(OR(W74="要確認：時刻不足・逆転",AND(ISNUMBER(G74),G74&gt;E74),AND(ISNUMBER(H74),H74&lt;F74),AND(ISNUMBER(I74),I74&lt;0),AND(ISNUMBER(M74),M74&lt;0)),"要確認：基地発着・交代人数",IF(COUNTIFS(LNGWatch[船名],A74,LNGWatch[入港日（同一航海）],B74,LNGWatch[曳船名],D74,LNGWatch[警戒開始日時],E74)&gt;1,"要確認：同じ警戒が重複",IF(OR(NOT(ISNUMBER(V74)),P74="未確認"),"要確認：拘束時間・根拠未確認","確認済")))))</f>
        <v/>
      </c>
    </row>
    <row r="75" spans="1:25" ht="24.95" customHeight="1" x14ac:dyDescent="0.2">
      <c r="A75" s="7"/>
      <c r="B75" s="20"/>
      <c r="C75" s="20"/>
      <c r="D75" s="7"/>
      <c r="E75" s="23"/>
      <c r="F75" s="23"/>
      <c r="G75" s="23"/>
      <c r="H75" s="23"/>
      <c r="I75" s="16"/>
      <c r="J75" s="7"/>
      <c r="K75" s="23"/>
      <c r="L75" s="23"/>
      <c r="M75" s="7"/>
      <c r="N75" s="7"/>
      <c r="O75" s="7"/>
      <c r="P75" s="7"/>
      <c r="Q75" s="7"/>
      <c r="R75" s="10" t="str">
        <f>IF(D75="","",IF(COUNTIF(Tugs[曳船名],D75)&lt;&gt;1,"未登録・重複",IF(INDEX(Tugs[会社名],MATCH(D75,Tugs[曳船名],0))="","未確認",INDEX(Tugs[会社名],MATCH(D75,Tugs[曳船名],0)))))</f>
        <v/>
      </c>
      <c r="S75" s="10" t="str">
        <f>IF(D75="","",IF(COUNTIF(Tugs[曳船名],D75)&lt;&gt;1,"未登録・重複",IF(INDEX(Tugs[基地港],MATCH(D75,Tugs[曳船名],0))="","未確認",INDEX(Tugs[基地港],MATCH(D75,Tugs[曳船名],0)))))</f>
        <v/>
      </c>
      <c r="T75" s="10" t="str">
        <f>IF(A75="","",IF(AND(ISNUMBER(B75),ISNUMBER(C75),C75&gt;=B75),INT(C75)-INT(B75),""))</f>
        <v/>
      </c>
      <c r="U75" s="18" t="str">
        <f>IF(A75="","",IF(AND(ISNUMBER(E75),ISNUMBER(F75),F75&gt;=E75),ROUND((F75-E75)*24,4),""))</f>
        <v/>
      </c>
      <c r="V75" s="18" t="str">
        <f>IF(A75="","",IF(AND(ISNUMBER(G75),ISNUMBER(H75),H75&gt;=G75),ROUND((H75-G75)*24,4),IF(OR(G75&lt;&gt;"",H75&lt;&gt;""),"",IF(AND(ISNUMBER(I75),I75&gt;=0),I75,""))))</f>
        <v/>
      </c>
      <c r="W75" s="10" t="str">
        <f>IF(A75="","",IF(AND(ISNUMBER(G75),ISNUMBER(H75),H75&gt;=G75),"実績：基地発～基地着",IF(OR(G75&lt;&gt;"",H75&lt;&gt;""),"要確認：時刻不足・逆転",IF(AND(ISNUMBER(I75),I75&gt;=0),"実績：記録の時間","未確認"))))</f>
        <v/>
      </c>
      <c r="X75" s="10" t="str">
        <f>IF(A75="","",IF(ISNUMBER(B75),YEAR(B75)-IF(MONTH(B75)&lt;4,1,0),""))</f>
        <v/>
      </c>
      <c r="Y75" s="10" t="str">
        <f>IF(A75="","",IF(OR(D75="",NOT(ISNUMBER(B75)),NOT(ISNUMBER(C75)),C75&lt;B75,NOT(ISNUMBER(E75)),NOT(ISNUMBER(F75)),F75&lt;E75,O75="",P75="",R75="未登録・重複"),"要確認：警戒区間・登録・根拠",IF(OR(W75="要確認：時刻不足・逆転",AND(ISNUMBER(G75),G75&gt;E75),AND(ISNUMBER(H75),H75&lt;F75),AND(ISNUMBER(I75),I75&lt;0),AND(ISNUMBER(M75),M75&lt;0)),"要確認：基地発着・交代人数",IF(COUNTIFS(LNGWatch[船名],A75,LNGWatch[入港日（同一航海）],B75,LNGWatch[曳船名],D75,LNGWatch[警戒開始日時],E75)&gt;1,"要確認：同じ警戒が重複",IF(OR(NOT(ISNUMBER(V75)),P75="未確認"),"要確認：拘束時間・根拠未確認","確認済")))))</f>
        <v/>
      </c>
    </row>
    <row r="76" spans="1:25" ht="24.95" customHeight="1" x14ac:dyDescent="0.2">
      <c r="A76" s="7"/>
      <c r="B76" s="20"/>
      <c r="C76" s="20"/>
      <c r="D76" s="7"/>
      <c r="E76" s="23"/>
      <c r="F76" s="23"/>
      <c r="G76" s="23"/>
      <c r="H76" s="23"/>
      <c r="I76" s="16"/>
      <c r="J76" s="7"/>
      <c r="K76" s="23"/>
      <c r="L76" s="23"/>
      <c r="M76" s="7"/>
      <c r="N76" s="7"/>
      <c r="O76" s="7"/>
      <c r="P76" s="7"/>
      <c r="Q76" s="7"/>
      <c r="R76" s="10" t="str">
        <f>IF(D76="","",IF(COUNTIF(Tugs[曳船名],D76)&lt;&gt;1,"未登録・重複",IF(INDEX(Tugs[会社名],MATCH(D76,Tugs[曳船名],0))="","未確認",INDEX(Tugs[会社名],MATCH(D76,Tugs[曳船名],0)))))</f>
        <v/>
      </c>
      <c r="S76" s="10" t="str">
        <f>IF(D76="","",IF(COUNTIF(Tugs[曳船名],D76)&lt;&gt;1,"未登録・重複",IF(INDEX(Tugs[基地港],MATCH(D76,Tugs[曳船名],0))="","未確認",INDEX(Tugs[基地港],MATCH(D76,Tugs[曳船名],0)))))</f>
        <v/>
      </c>
      <c r="T76" s="10" t="str">
        <f>IF(A76="","",IF(AND(ISNUMBER(B76),ISNUMBER(C76),C76&gt;=B76),INT(C76)-INT(B76),""))</f>
        <v/>
      </c>
      <c r="U76" s="18" t="str">
        <f>IF(A76="","",IF(AND(ISNUMBER(E76),ISNUMBER(F76),F76&gt;=E76),ROUND((F76-E76)*24,4),""))</f>
        <v/>
      </c>
      <c r="V76" s="18" t="str">
        <f>IF(A76="","",IF(AND(ISNUMBER(G76),ISNUMBER(H76),H76&gt;=G76),ROUND((H76-G76)*24,4),IF(OR(G76&lt;&gt;"",H76&lt;&gt;""),"",IF(AND(ISNUMBER(I76),I76&gt;=0),I76,""))))</f>
        <v/>
      </c>
      <c r="W76" s="10" t="str">
        <f>IF(A76="","",IF(AND(ISNUMBER(G76),ISNUMBER(H76),H76&gt;=G76),"実績：基地発～基地着",IF(OR(G76&lt;&gt;"",H76&lt;&gt;""),"要確認：時刻不足・逆転",IF(AND(ISNUMBER(I76),I76&gt;=0),"実績：記録の時間","未確認"))))</f>
        <v/>
      </c>
      <c r="X76" s="10" t="str">
        <f>IF(A76="","",IF(ISNUMBER(B76),YEAR(B76)-IF(MONTH(B76)&lt;4,1,0),""))</f>
        <v/>
      </c>
      <c r="Y76" s="10" t="str">
        <f>IF(A76="","",IF(OR(D76="",NOT(ISNUMBER(B76)),NOT(ISNUMBER(C76)),C76&lt;B76,NOT(ISNUMBER(E76)),NOT(ISNUMBER(F76)),F76&lt;E76,O76="",P76="",R76="未登録・重複"),"要確認：警戒区間・登録・根拠",IF(OR(W76="要確認：時刻不足・逆転",AND(ISNUMBER(G76),G76&gt;E76),AND(ISNUMBER(H76),H76&lt;F76),AND(ISNUMBER(I76),I76&lt;0),AND(ISNUMBER(M76),M76&lt;0)),"要確認：基地発着・交代人数",IF(COUNTIFS(LNGWatch[船名],A76,LNGWatch[入港日（同一航海）],B76,LNGWatch[曳船名],D76,LNGWatch[警戒開始日時],E76)&gt;1,"要確認：同じ警戒が重複",IF(OR(NOT(ISNUMBER(V76)),P76="未確認"),"要確認：拘束時間・根拠未確認","確認済")))))</f>
        <v/>
      </c>
    </row>
    <row r="77" spans="1:25" ht="24.95" customHeight="1" x14ac:dyDescent="0.2">
      <c r="A77" s="7"/>
      <c r="B77" s="20"/>
      <c r="C77" s="20"/>
      <c r="D77" s="7"/>
      <c r="E77" s="23"/>
      <c r="F77" s="23"/>
      <c r="G77" s="23"/>
      <c r="H77" s="23"/>
      <c r="I77" s="16"/>
      <c r="J77" s="7"/>
      <c r="K77" s="23"/>
      <c r="L77" s="23"/>
      <c r="M77" s="7"/>
      <c r="N77" s="7"/>
      <c r="O77" s="7"/>
      <c r="P77" s="7"/>
      <c r="Q77" s="7"/>
      <c r="R77" s="10" t="str">
        <f>IF(D77="","",IF(COUNTIF(Tugs[曳船名],D77)&lt;&gt;1,"未登録・重複",IF(INDEX(Tugs[会社名],MATCH(D77,Tugs[曳船名],0))="","未確認",INDEX(Tugs[会社名],MATCH(D77,Tugs[曳船名],0)))))</f>
        <v/>
      </c>
      <c r="S77" s="10" t="str">
        <f>IF(D77="","",IF(COUNTIF(Tugs[曳船名],D77)&lt;&gt;1,"未登録・重複",IF(INDEX(Tugs[基地港],MATCH(D77,Tugs[曳船名],0))="","未確認",INDEX(Tugs[基地港],MATCH(D77,Tugs[曳船名],0)))))</f>
        <v/>
      </c>
      <c r="T77" s="10" t="str">
        <f>IF(A77="","",IF(AND(ISNUMBER(B77),ISNUMBER(C77),C77&gt;=B77),INT(C77)-INT(B77),""))</f>
        <v/>
      </c>
      <c r="U77" s="18" t="str">
        <f>IF(A77="","",IF(AND(ISNUMBER(E77),ISNUMBER(F77),F77&gt;=E77),ROUND((F77-E77)*24,4),""))</f>
        <v/>
      </c>
      <c r="V77" s="18" t="str">
        <f>IF(A77="","",IF(AND(ISNUMBER(G77),ISNUMBER(H77),H77&gt;=G77),ROUND((H77-G77)*24,4),IF(OR(G77&lt;&gt;"",H77&lt;&gt;""),"",IF(AND(ISNUMBER(I77),I77&gt;=0),I77,""))))</f>
        <v/>
      </c>
      <c r="W77" s="10" t="str">
        <f>IF(A77="","",IF(AND(ISNUMBER(G77),ISNUMBER(H77),H77&gt;=G77),"実績：基地発～基地着",IF(OR(G77&lt;&gt;"",H77&lt;&gt;""),"要確認：時刻不足・逆転",IF(AND(ISNUMBER(I77),I77&gt;=0),"実績：記録の時間","未確認"))))</f>
        <v/>
      </c>
      <c r="X77" s="10" t="str">
        <f>IF(A77="","",IF(ISNUMBER(B77),YEAR(B77)-IF(MONTH(B77)&lt;4,1,0),""))</f>
        <v/>
      </c>
      <c r="Y77" s="10" t="str">
        <f>IF(A77="","",IF(OR(D77="",NOT(ISNUMBER(B77)),NOT(ISNUMBER(C77)),C77&lt;B77,NOT(ISNUMBER(E77)),NOT(ISNUMBER(F77)),F77&lt;E77,O77="",P77="",R77="未登録・重複"),"要確認：警戒区間・登録・根拠",IF(OR(W77="要確認：時刻不足・逆転",AND(ISNUMBER(G77),G77&gt;E77),AND(ISNUMBER(H77),H77&lt;F77),AND(ISNUMBER(I77),I77&lt;0),AND(ISNUMBER(M77),M77&lt;0)),"要確認：基地発着・交代人数",IF(COUNTIFS(LNGWatch[船名],A77,LNGWatch[入港日（同一航海）],B77,LNGWatch[曳船名],D77,LNGWatch[警戒開始日時],E77)&gt;1,"要確認：同じ警戒が重複",IF(OR(NOT(ISNUMBER(V77)),P77="未確認"),"要確認：拘束時間・根拠未確認","確認済")))))</f>
        <v/>
      </c>
    </row>
    <row r="78" spans="1:25" ht="24.95" customHeight="1" x14ac:dyDescent="0.2">
      <c r="A78" s="7"/>
      <c r="B78" s="20"/>
      <c r="C78" s="20"/>
      <c r="D78" s="7"/>
      <c r="E78" s="23"/>
      <c r="F78" s="23"/>
      <c r="G78" s="23"/>
      <c r="H78" s="23"/>
      <c r="I78" s="16"/>
      <c r="J78" s="7"/>
      <c r="K78" s="23"/>
      <c r="L78" s="23"/>
      <c r="M78" s="7"/>
      <c r="N78" s="7"/>
      <c r="O78" s="7"/>
      <c r="P78" s="7"/>
      <c r="Q78" s="7"/>
      <c r="R78" s="10" t="str">
        <f>IF(D78="","",IF(COUNTIF(Tugs[曳船名],D78)&lt;&gt;1,"未登録・重複",IF(INDEX(Tugs[会社名],MATCH(D78,Tugs[曳船名],0))="","未確認",INDEX(Tugs[会社名],MATCH(D78,Tugs[曳船名],0)))))</f>
        <v/>
      </c>
      <c r="S78" s="10" t="str">
        <f>IF(D78="","",IF(COUNTIF(Tugs[曳船名],D78)&lt;&gt;1,"未登録・重複",IF(INDEX(Tugs[基地港],MATCH(D78,Tugs[曳船名],0))="","未確認",INDEX(Tugs[基地港],MATCH(D78,Tugs[曳船名],0)))))</f>
        <v/>
      </c>
      <c r="T78" s="10" t="str">
        <f>IF(A78="","",IF(AND(ISNUMBER(B78),ISNUMBER(C78),C78&gt;=B78),INT(C78)-INT(B78),""))</f>
        <v/>
      </c>
      <c r="U78" s="18" t="str">
        <f>IF(A78="","",IF(AND(ISNUMBER(E78),ISNUMBER(F78),F78&gt;=E78),ROUND((F78-E78)*24,4),""))</f>
        <v/>
      </c>
      <c r="V78" s="18" t="str">
        <f>IF(A78="","",IF(AND(ISNUMBER(G78),ISNUMBER(H78),H78&gt;=G78),ROUND((H78-G78)*24,4),IF(OR(G78&lt;&gt;"",H78&lt;&gt;""),"",IF(AND(ISNUMBER(I78),I78&gt;=0),I78,""))))</f>
        <v/>
      </c>
      <c r="W78" s="10" t="str">
        <f>IF(A78="","",IF(AND(ISNUMBER(G78),ISNUMBER(H78),H78&gt;=G78),"実績：基地発～基地着",IF(OR(G78&lt;&gt;"",H78&lt;&gt;""),"要確認：時刻不足・逆転",IF(AND(ISNUMBER(I78),I78&gt;=0),"実績：記録の時間","未確認"))))</f>
        <v/>
      </c>
      <c r="X78" s="10" t="str">
        <f>IF(A78="","",IF(ISNUMBER(B78),YEAR(B78)-IF(MONTH(B78)&lt;4,1,0),""))</f>
        <v/>
      </c>
      <c r="Y78" s="10" t="str">
        <f>IF(A78="","",IF(OR(D78="",NOT(ISNUMBER(B78)),NOT(ISNUMBER(C78)),C78&lt;B78,NOT(ISNUMBER(E78)),NOT(ISNUMBER(F78)),F78&lt;E78,O78="",P78="",R78="未登録・重複"),"要確認：警戒区間・登録・根拠",IF(OR(W78="要確認：時刻不足・逆転",AND(ISNUMBER(G78),G78&gt;E78),AND(ISNUMBER(H78),H78&lt;F78),AND(ISNUMBER(I78),I78&lt;0),AND(ISNUMBER(M78),M78&lt;0)),"要確認：基地発着・交代人数",IF(COUNTIFS(LNGWatch[船名],A78,LNGWatch[入港日（同一航海）],B78,LNGWatch[曳船名],D78,LNGWatch[警戒開始日時],E78)&gt;1,"要確認：同じ警戒が重複",IF(OR(NOT(ISNUMBER(V78)),P78="未確認"),"要確認：拘束時間・根拠未確認","確認済")))))</f>
        <v/>
      </c>
    </row>
    <row r="79" spans="1:25" ht="24.95" customHeight="1" x14ac:dyDescent="0.2">
      <c r="A79" s="7"/>
      <c r="B79" s="20"/>
      <c r="C79" s="20"/>
      <c r="D79" s="7"/>
      <c r="E79" s="23"/>
      <c r="F79" s="23"/>
      <c r="G79" s="23"/>
      <c r="H79" s="23"/>
      <c r="I79" s="16"/>
      <c r="J79" s="7"/>
      <c r="K79" s="23"/>
      <c r="L79" s="23"/>
      <c r="M79" s="7"/>
      <c r="N79" s="7"/>
      <c r="O79" s="7"/>
      <c r="P79" s="7"/>
      <c r="Q79" s="7"/>
      <c r="R79" s="10" t="str">
        <f>IF(D79="","",IF(COUNTIF(Tugs[曳船名],D79)&lt;&gt;1,"未登録・重複",IF(INDEX(Tugs[会社名],MATCH(D79,Tugs[曳船名],0))="","未確認",INDEX(Tugs[会社名],MATCH(D79,Tugs[曳船名],0)))))</f>
        <v/>
      </c>
      <c r="S79" s="10" t="str">
        <f>IF(D79="","",IF(COUNTIF(Tugs[曳船名],D79)&lt;&gt;1,"未登録・重複",IF(INDEX(Tugs[基地港],MATCH(D79,Tugs[曳船名],0))="","未確認",INDEX(Tugs[基地港],MATCH(D79,Tugs[曳船名],0)))))</f>
        <v/>
      </c>
      <c r="T79" s="10" t="str">
        <f>IF(A79="","",IF(AND(ISNUMBER(B79),ISNUMBER(C79),C79&gt;=B79),INT(C79)-INT(B79),""))</f>
        <v/>
      </c>
      <c r="U79" s="18" t="str">
        <f>IF(A79="","",IF(AND(ISNUMBER(E79),ISNUMBER(F79),F79&gt;=E79),ROUND((F79-E79)*24,4),""))</f>
        <v/>
      </c>
      <c r="V79" s="18" t="str">
        <f>IF(A79="","",IF(AND(ISNUMBER(G79),ISNUMBER(H79),H79&gt;=G79),ROUND((H79-G79)*24,4),IF(OR(G79&lt;&gt;"",H79&lt;&gt;""),"",IF(AND(ISNUMBER(I79),I79&gt;=0),I79,""))))</f>
        <v/>
      </c>
      <c r="W79" s="10" t="str">
        <f>IF(A79="","",IF(AND(ISNUMBER(G79),ISNUMBER(H79),H79&gt;=G79),"実績：基地発～基地着",IF(OR(G79&lt;&gt;"",H79&lt;&gt;""),"要確認：時刻不足・逆転",IF(AND(ISNUMBER(I79),I79&gt;=0),"実績：記録の時間","未確認"))))</f>
        <v/>
      </c>
      <c r="X79" s="10" t="str">
        <f>IF(A79="","",IF(ISNUMBER(B79),YEAR(B79)-IF(MONTH(B79)&lt;4,1,0),""))</f>
        <v/>
      </c>
      <c r="Y79" s="10" t="str">
        <f>IF(A79="","",IF(OR(D79="",NOT(ISNUMBER(B79)),NOT(ISNUMBER(C79)),C79&lt;B79,NOT(ISNUMBER(E79)),NOT(ISNUMBER(F79)),F79&lt;E79,O79="",P79="",R79="未登録・重複"),"要確認：警戒区間・登録・根拠",IF(OR(W79="要確認：時刻不足・逆転",AND(ISNUMBER(G79),G79&gt;E79),AND(ISNUMBER(H79),H79&lt;F79),AND(ISNUMBER(I79),I79&lt;0),AND(ISNUMBER(M79),M79&lt;0)),"要確認：基地発着・交代人数",IF(COUNTIFS(LNGWatch[船名],A79,LNGWatch[入港日（同一航海）],B79,LNGWatch[曳船名],D79,LNGWatch[警戒開始日時],E79)&gt;1,"要確認：同じ警戒が重複",IF(OR(NOT(ISNUMBER(V79)),P79="未確認"),"要確認：拘束時間・根拠未確認","確認済")))))</f>
        <v/>
      </c>
    </row>
    <row r="80" spans="1:25" ht="24.95" customHeight="1" x14ac:dyDescent="0.2">
      <c r="A80" s="7"/>
      <c r="B80" s="20"/>
      <c r="C80" s="20"/>
      <c r="D80" s="7"/>
      <c r="E80" s="23"/>
      <c r="F80" s="23"/>
      <c r="G80" s="23"/>
      <c r="H80" s="23"/>
      <c r="I80" s="16"/>
      <c r="J80" s="7"/>
      <c r="K80" s="23"/>
      <c r="L80" s="23"/>
      <c r="M80" s="7"/>
      <c r="N80" s="7"/>
      <c r="O80" s="7"/>
      <c r="P80" s="7"/>
      <c r="Q80" s="7"/>
      <c r="R80" s="10" t="str">
        <f>IF(D80="","",IF(COUNTIF(Tugs[曳船名],D80)&lt;&gt;1,"未登録・重複",IF(INDEX(Tugs[会社名],MATCH(D80,Tugs[曳船名],0))="","未確認",INDEX(Tugs[会社名],MATCH(D80,Tugs[曳船名],0)))))</f>
        <v/>
      </c>
      <c r="S80" s="10" t="str">
        <f>IF(D80="","",IF(COUNTIF(Tugs[曳船名],D80)&lt;&gt;1,"未登録・重複",IF(INDEX(Tugs[基地港],MATCH(D80,Tugs[曳船名],0))="","未確認",INDEX(Tugs[基地港],MATCH(D80,Tugs[曳船名],0)))))</f>
        <v/>
      </c>
      <c r="T80" s="10" t="str">
        <f>IF(A80="","",IF(AND(ISNUMBER(B80),ISNUMBER(C80),C80&gt;=B80),INT(C80)-INT(B80),""))</f>
        <v/>
      </c>
      <c r="U80" s="18" t="str">
        <f>IF(A80="","",IF(AND(ISNUMBER(E80),ISNUMBER(F80),F80&gt;=E80),ROUND((F80-E80)*24,4),""))</f>
        <v/>
      </c>
      <c r="V80" s="18" t="str">
        <f>IF(A80="","",IF(AND(ISNUMBER(G80),ISNUMBER(H80),H80&gt;=G80),ROUND((H80-G80)*24,4),IF(OR(G80&lt;&gt;"",H80&lt;&gt;""),"",IF(AND(ISNUMBER(I80),I80&gt;=0),I80,""))))</f>
        <v/>
      </c>
      <c r="W80" s="10" t="str">
        <f>IF(A80="","",IF(AND(ISNUMBER(G80),ISNUMBER(H80),H80&gt;=G80),"実績：基地発～基地着",IF(OR(G80&lt;&gt;"",H80&lt;&gt;""),"要確認：時刻不足・逆転",IF(AND(ISNUMBER(I80),I80&gt;=0),"実績：記録の時間","未確認"))))</f>
        <v/>
      </c>
      <c r="X80" s="10" t="str">
        <f>IF(A80="","",IF(ISNUMBER(B80),YEAR(B80)-IF(MONTH(B80)&lt;4,1,0),""))</f>
        <v/>
      </c>
      <c r="Y80" s="10" t="str">
        <f>IF(A80="","",IF(OR(D80="",NOT(ISNUMBER(B80)),NOT(ISNUMBER(C80)),C80&lt;B80,NOT(ISNUMBER(E80)),NOT(ISNUMBER(F80)),F80&lt;E80,O80="",P80="",R80="未登録・重複"),"要確認：警戒区間・登録・根拠",IF(OR(W80="要確認：時刻不足・逆転",AND(ISNUMBER(G80),G80&gt;E80),AND(ISNUMBER(H80),H80&lt;F80),AND(ISNUMBER(I80),I80&lt;0),AND(ISNUMBER(M80),M80&lt;0)),"要確認：基地発着・交代人数",IF(COUNTIFS(LNGWatch[船名],A80,LNGWatch[入港日（同一航海）],B80,LNGWatch[曳船名],D80,LNGWatch[警戒開始日時],E80)&gt;1,"要確認：同じ警戒が重複",IF(OR(NOT(ISNUMBER(V80)),P80="未確認"),"要確認：拘束時間・根拠未確認","確認済")))))</f>
        <v/>
      </c>
    </row>
    <row r="81" spans="1:25" ht="24.95" customHeight="1" x14ac:dyDescent="0.2">
      <c r="A81" s="7"/>
      <c r="B81" s="20"/>
      <c r="C81" s="20"/>
      <c r="D81" s="7"/>
      <c r="E81" s="23"/>
      <c r="F81" s="23"/>
      <c r="G81" s="23"/>
      <c r="H81" s="23"/>
      <c r="I81" s="16"/>
      <c r="J81" s="7"/>
      <c r="K81" s="23"/>
      <c r="L81" s="23"/>
      <c r="M81" s="7"/>
      <c r="N81" s="7"/>
      <c r="O81" s="7"/>
      <c r="P81" s="7"/>
      <c r="Q81" s="7"/>
      <c r="R81" s="10" t="str">
        <f>IF(D81="","",IF(COUNTIF(Tugs[曳船名],D81)&lt;&gt;1,"未登録・重複",IF(INDEX(Tugs[会社名],MATCH(D81,Tugs[曳船名],0))="","未確認",INDEX(Tugs[会社名],MATCH(D81,Tugs[曳船名],0)))))</f>
        <v/>
      </c>
      <c r="S81" s="10" t="str">
        <f>IF(D81="","",IF(COUNTIF(Tugs[曳船名],D81)&lt;&gt;1,"未登録・重複",IF(INDEX(Tugs[基地港],MATCH(D81,Tugs[曳船名],0))="","未確認",INDEX(Tugs[基地港],MATCH(D81,Tugs[曳船名],0)))))</f>
        <v/>
      </c>
      <c r="T81" s="10" t="str">
        <f>IF(A81="","",IF(AND(ISNUMBER(B81),ISNUMBER(C81),C81&gt;=B81),INT(C81)-INT(B81),""))</f>
        <v/>
      </c>
      <c r="U81" s="18" t="str">
        <f>IF(A81="","",IF(AND(ISNUMBER(E81),ISNUMBER(F81),F81&gt;=E81),ROUND((F81-E81)*24,4),""))</f>
        <v/>
      </c>
      <c r="V81" s="18" t="str">
        <f>IF(A81="","",IF(AND(ISNUMBER(G81),ISNUMBER(H81),H81&gt;=G81),ROUND((H81-G81)*24,4),IF(OR(G81&lt;&gt;"",H81&lt;&gt;""),"",IF(AND(ISNUMBER(I81),I81&gt;=0),I81,""))))</f>
        <v/>
      </c>
      <c r="W81" s="10" t="str">
        <f>IF(A81="","",IF(AND(ISNUMBER(G81),ISNUMBER(H81),H81&gt;=G81),"実績：基地発～基地着",IF(OR(G81&lt;&gt;"",H81&lt;&gt;""),"要確認：時刻不足・逆転",IF(AND(ISNUMBER(I81),I81&gt;=0),"実績：記録の時間","未確認"))))</f>
        <v/>
      </c>
      <c r="X81" s="10" t="str">
        <f>IF(A81="","",IF(ISNUMBER(B81),YEAR(B81)-IF(MONTH(B81)&lt;4,1,0),""))</f>
        <v/>
      </c>
      <c r="Y81" s="10" t="str">
        <f>IF(A81="","",IF(OR(D81="",NOT(ISNUMBER(B81)),NOT(ISNUMBER(C81)),C81&lt;B81,NOT(ISNUMBER(E81)),NOT(ISNUMBER(F81)),F81&lt;E81,O81="",P81="",R81="未登録・重複"),"要確認：警戒区間・登録・根拠",IF(OR(W81="要確認：時刻不足・逆転",AND(ISNUMBER(G81),G81&gt;E81),AND(ISNUMBER(H81),H81&lt;F81),AND(ISNUMBER(I81),I81&lt;0),AND(ISNUMBER(M81),M81&lt;0)),"要確認：基地発着・交代人数",IF(COUNTIFS(LNGWatch[船名],A81,LNGWatch[入港日（同一航海）],B81,LNGWatch[曳船名],D81,LNGWatch[警戒開始日時],E81)&gt;1,"要確認：同じ警戒が重複",IF(OR(NOT(ISNUMBER(V81)),P81="未確認"),"要確認：拘束時間・根拠未確認","確認済")))))</f>
        <v/>
      </c>
    </row>
    <row r="82" spans="1:25" ht="24.95" customHeight="1" x14ac:dyDescent="0.2">
      <c r="A82" s="7"/>
      <c r="B82" s="20"/>
      <c r="C82" s="20"/>
      <c r="D82" s="7"/>
      <c r="E82" s="23"/>
      <c r="F82" s="23"/>
      <c r="G82" s="23"/>
      <c r="H82" s="23"/>
      <c r="I82" s="16"/>
      <c r="J82" s="7"/>
      <c r="K82" s="23"/>
      <c r="L82" s="23"/>
      <c r="M82" s="7"/>
      <c r="N82" s="7"/>
      <c r="O82" s="7"/>
      <c r="P82" s="7"/>
      <c r="Q82" s="7"/>
      <c r="R82" s="10" t="str">
        <f>IF(D82="","",IF(COUNTIF(Tugs[曳船名],D82)&lt;&gt;1,"未登録・重複",IF(INDEX(Tugs[会社名],MATCH(D82,Tugs[曳船名],0))="","未確認",INDEX(Tugs[会社名],MATCH(D82,Tugs[曳船名],0)))))</f>
        <v/>
      </c>
      <c r="S82" s="10" t="str">
        <f>IF(D82="","",IF(COUNTIF(Tugs[曳船名],D82)&lt;&gt;1,"未登録・重複",IF(INDEX(Tugs[基地港],MATCH(D82,Tugs[曳船名],0))="","未確認",INDEX(Tugs[基地港],MATCH(D82,Tugs[曳船名],0)))))</f>
        <v/>
      </c>
      <c r="T82" s="10" t="str">
        <f>IF(A82="","",IF(AND(ISNUMBER(B82),ISNUMBER(C82),C82&gt;=B82),INT(C82)-INT(B82),""))</f>
        <v/>
      </c>
      <c r="U82" s="18" t="str">
        <f>IF(A82="","",IF(AND(ISNUMBER(E82),ISNUMBER(F82),F82&gt;=E82),ROUND((F82-E82)*24,4),""))</f>
        <v/>
      </c>
      <c r="V82" s="18" t="str">
        <f>IF(A82="","",IF(AND(ISNUMBER(G82),ISNUMBER(H82),H82&gt;=G82),ROUND((H82-G82)*24,4),IF(OR(G82&lt;&gt;"",H82&lt;&gt;""),"",IF(AND(ISNUMBER(I82),I82&gt;=0),I82,""))))</f>
        <v/>
      </c>
      <c r="W82" s="10" t="str">
        <f>IF(A82="","",IF(AND(ISNUMBER(G82),ISNUMBER(H82),H82&gt;=G82),"実績：基地発～基地着",IF(OR(G82&lt;&gt;"",H82&lt;&gt;""),"要確認：時刻不足・逆転",IF(AND(ISNUMBER(I82),I82&gt;=0),"実績：記録の時間","未確認"))))</f>
        <v/>
      </c>
      <c r="X82" s="10" t="str">
        <f>IF(A82="","",IF(ISNUMBER(B82),YEAR(B82)-IF(MONTH(B82)&lt;4,1,0),""))</f>
        <v/>
      </c>
      <c r="Y82" s="10" t="str">
        <f>IF(A82="","",IF(OR(D82="",NOT(ISNUMBER(B82)),NOT(ISNUMBER(C82)),C82&lt;B82,NOT(ISNUMBER(E82)),NOT(ISNUMBER(F82)),F82&lt;E82,O82="",P82="",R82="未登録・重複"),"要確認：警戒区間・登録・根拠",IF(OR(W82="要確認：時刻不足・逆転",AND(ISNUMBER(G82),G82&gt;E82),AND(ISNUMBER(H82),H82&lt;F82),AND(ISNUMBER(I82),I82&lt;0),AND(ISNUMBER(M82),M82&lt;0)),"要確認：基地発着・交代人数",IF(COUNTIFS(LNGWatch[船名],A82,LNGWatch[入港日（同一航海）],B82,LNGWatch[曳船名],D82,LNGWatch[警戒開始日時],E82)&gt;1,"要確認：同じ警戒が重複",IF(OR(NOT(ISNUMBER(V82)),P82="未確認"),"要確認：拘束時間・根拠未確認","確認済")))))</f>
        <v/>
      </c>
    </row>
    <row r="83" spans="1:25" ht="24.95" customHeight="1" x14ac:dyDescent="0.2">
      <c r="A83" s="7"/>
      <c r="B83" s="20"/>
      <c r="C83" s="20"/>
      <c r="D83" s="7"/>
      <c r="E83" s="23"/>
      <c r="F83" s="23"/>
      <c r="G83" s="23"/>
      <c r="H83" s="23"/>
      <c r="I83" s="16"/>
      <c r="J83" s="7"/>
      <c r="K83" s="23"/>
      <c r="L83" s="23"/>
      <c r="M83" s="7"/>
      <c r="N83" s="7"/>
      <c r="O83" s="7"/>
      <c r="P83" s="7"/>
      <c r="Q83" s="7"/>
      <c r="R83" s="10" t="str">
        <f>IF(D83="","",IF(COUNTIF(Tugs[曳船名],D83)&lt;&gt;1,"未登録・重複",IF(INDEX(Tugs[会社名],MATCH(D83,Tugs[曳船名],0))="","未確認",INDEX(Tugs[会社名],MATCH(D83,Tugs[曳船名],0)))))</f>
        <v/>
      </c>
      <c r="S83" s="10" t="str">
        <f>IF(D83="","",IF(COUNTIF(Tugs[曳船名],D83)&lt;&gt;1,"未登録・重複",IF(INDEX(Tugs[基地港],MATCH(D83,Tugs[曳船名],0))="","未確認",INDEX(Tugs[基地港],MATCH(D83,Tugs[曳船名],0)))))</f>
        <v/>
      </c>
      <c r="T83" s="10" t="str">
        <f>IF(A83="","",IF(AND(ISNUMBER(B83),ISNUMBER(C83),C83&gt;=B83),INT(C83)-INT(B83),""))</f>
        <v/>
      </c>
      <c r="U83" s="18" t="str">
        <f>IF(A83="","",IF(AND(ISNUMBER(E83),ISNUMBER(F83),F83&gt;=E83),ROUND((F83-E83)*24,4),""))</f>
        <v/>
      </c>
      <c r="V83" s="18" t="str">
        <f>IF(A83="","",IF(AND(ISNUMBER(G83),ISNUMBER(H83),H83&gt;=G83),ROUND((H83-G83)*24,4),IF(OR(G83&lt;&gt;"",H83&lt;&gt;""),"",IF(AND(ISNUMBER(I83),I83&gt;=0),I83,""))))</f>
        <v/>
      </c>
      <c r="W83" s="10" t="str">
        <f>IF(A83="","",IF(AND(ISNUMBER(G83),ISNUMBER(H83),H83&gt;=G83),"実績：基地発～基地着",IF(OR(G83&lt;&gt;"",H83&lt;&gt;""),"要確認：時刻不足・逆転",IF(AND(ISNUMBER(I83),I83&gt;=0),"実績：記録の時間","未確認"))))</f>
        <v/>
      </c>
      <c r="X83" s="10" t="str">
        <f>IF(A83="","",IF(ISNUMBER(B83),YEAR(B83)-IF(MONTH(B83)&lt;4,1,0),""))</f>
        <v/>
      </c>
      <c r="Y83" s="10" t="str">
        <f>IF(A83="","",IF(OR(D83="",NOT(ISNUMBER(B83)),NOT(ISNUMBER(C83)),C83&lt;B83,NOT(ISNUMBER(E83)),NOT(ISNUMBER(F83)),F83&lt;E83,O83="",P83="",R83="未登録・重複"),"要確認：警戒区間・登録・根拠",IF(OR(W83="要確認：時刻不足・逆転",AND(ISNUMBER(G83),G83&gt;E83),AND(ISNUMBER(H83),H83&lt;F83),AND(ISNUMBER(I83),I83&lt;0),AND(ISNUMBER(M83),M83&lt;0)),"要確認：基地発着・交代人数",IF(COUNTIFS(LNGWatch[船名],A83,LNGWatch[入港日（同一航海）],B83,LNGWatch[曳船名],D83,LNGWatch[警戒開始日時],E83)&gt;1,"要確認：同じ警戒が重複",IF(OR(NOT(ISNUMBER(V83)),P83="未確認"),"要確認：拘束時間・根拠未確認","確認済")))))</f>
        <v/>
      </c>
    </row>
    <row r="84" spans="1:25" ht="24.95" customHeight="1" x14ac:dyDescent="0.2">
      <c r="A84" s="7"/>
      <c r="B84" s="20"/>
      <c r="C84" s="20"/>
      <c r="D84" s="7"/>
      <c r="E84" s="23"/>
      <c r="F84" s="23"/>
      <c r="G84" s="23"/>
      <c r="H84" s="23"/>
      <c r="I84" s="16"/>
      <c r="J84" s="7"/>
      <c r="K84" s="23"/>
      <c r="L84" s="23"/>
      <c r="M84" s="7"/>
      <c r="N84" s="7"/>
      <c r="O84" s="7"/>
      <c r="P84" s="7"/>
      <c r="Q84" s="7"/>
      <c r="R84" s="10" t="str">
        <f>IF(D84="","",IF(COUNTIF(Tugs[曳船名],D84)&lt;&gt;1,"未登録・重複",IF(INDEX(Tugs[会社名],MATCH(D84,Tugs[曳船名],0))="","未確認",INDEX(Tugs[会社名],MATCH(D84,Tugs[曳船名],0)))))</f>
        <v/>
      </c>
      <c r="S84" s="10" t="str">
        <f>IF(D84="","",IF(COUNTIF(Tugs[曳船名],D84)&lt;&gt;1,"未登録・重複",IF(INDEX(Tugs[基地港],MATCH(D84,Tugs[曳船名],0))="","未確認",INDEX(Tugs[基地港],MATCH(D84,Tugs[曳船名],0)))))</f>
        <v/>
      </c>
      <c r="T84" s="10" t="str">
        <f>IF(A84="","",IF(AND(ISNUMBER(B84),ISNUMBER(C84),C84&gt;=B84),INT(C84)-INT(B84),""))</f>
        <v/>
      </c>
      <c r="U84" s="18" t="str">
        <f>IF(A84="","",IF(AND(ISNUMBER(E84),ISNUMBER(F84),F84&gt;=E84),ROUND((F84-E84)*24,4),""))</f>
        <v/>
      </c>
      <c r="V84" s="18" t="str">
        <f>IF(A84="","",IF(AND(ISNUMBER(G84),ISNUMBER(H84),H84&gt;=G84),ROUND((H84-G84)*24,4),IF(OR(G84&lt;&gt;"",H84&lt;&gt;""),"",IF(AND(ISNUMBER(I84),I84&gt;=0),I84,""))))</f>
        <v/>
      </c>
      <c r="W84" s="10" t="str">
        <f>IF(A84="","",IF(AND(ISNUMBER(G84),ISNUMBER(H84),H84&gt;=G84),"実績：基地発～基地着",IF(OR(G84&lt;&gt;"",H84&lt;&gt;""),"要確認：時刻不足・逆転",IF(AND(ISNUMBER(I84),I84&gt;=0),"実績：記録の時間","未確認"))))</f>
        <v/>
      </c>
      <c r="X84" s="10" t="str">
        <f>IF(A84="","",IF(ISNUMBER(B84),YEAR(B84)-IF(MONTH(B84)&lt;4,1,0),""))</f>
        <v/>
      </c>
      <c r="Y84" s="10" t="str">
        <f>IF(A84="","",IF(OR(D84="",NOT(ISNUMBER(B84)),NOT(ISNUMBER(C84)),C84&lt;B84,NOT(ISNUMBER(E84)),NOT(ISNUMBER(F84)),F84&lt;E84,O84="",P84="",R84="未登録・重複"),"要確認：警戒区間・登録・根拠",IF(OR(W84="要確認：時刻不足・逆転",AND(ISNUMBER(G84),G84&gt;E84),AND(ISNUMBER(H84),H84&lt;F84),AND(ISNUMBER(I84),I84&lt;0),AND(ISNUMBER(M84),M84&lt;0)),"要確認：基地発着・交代人数",IF(COUNTIFS(LNGWatch[船名],A84,LNGWatch[入港日（同一航海）],B84,LNGWatch[曳船名],D84,LNGWatch[警戒開始日時],E84)&gt;1,"要確認：同じ警戒が重複",IF(OR(NOT(ISNUMBER(V84)),P84="未確認"),"要確認：拘束時間・根拠未確認","確認済")))))</f>
        <v/>
      </c>
    </row>
    <row r="85" spans="1:25" ht="24.95" customHeight="1" x14ac:dyDescent="0.2">
      <c r="A85" s="7"/>
      <c r="B85" s="20"/>
      <c r="C85" s="20"/>
      <c r="D85" s="7"/>
      <c r="E85" s="23"/>
      <c r="F85" s="23"/>
      <c r="G85" s="23"/>
      <c r="H85" s="23"/>
      <c r="I85" s="16"/>
      <c r="J85" s="7"/>
      <c r="K85" s="23"/>
      <c r="L85" s="23"/>
      <c r="M85" s="7"/>
      <c r="N85" s="7"/>
      <c r="O85" s="7"/>
      <c r="P85" s="7"/>
      <c r="Q85" s="7"/>
      <c r="R85" s="10" t="str">
        <f>IF(D85="","",IF(COUNTIF(Tugs[曳船名],D85)&lt;&gt;1,"未登録・重複",IF(INDEX(Tugs[会社名],MATCH(D85,Tugs[曳船名],0))="","未確認",INDEX(Tugs[会社名],MATCH(D85,Tugs[曳船名],0)))))</f>
        <v/>
      </c>
      <c r="S85" s="10" t="str">
        <f>IF(D85="","",IF(COUNTIF(Tugs[曳船名],D85)&lt;&gt;1,"未登録・重複",IF(INDEX(Tugs[基地港],MATCH(D85,Tugs[曳船名],0))="","未確認",INDEX(Tugs[基地港],MATCH(D85,Tugs[曳船名],0)))))</f>
        <v/>
      </c>
      <c r="T85" s="10" t="str">
        <f>IF(A85="","",IF(AND(ISNUMBER(B85),ISNUMBER(C85),C85&gt;=B85),INT(C85)-INT(B85),""))</f>
        <v/>
      </c>
      <c r="U85" s="18" t="str">
        <f>IF(A85="","",IF(AND(ISNUMBER(E85),ISNUMBER(F85),F85&gt;=E85),ROUND((F85-E85)*24,4),""))</f>
        <v/>
      </c>
      <c r="V85" s="18" t="str">
        <f>IF(A85="","",IF(AND(ISNUMBER(G85),ISNUMBER(H85),H85&gt;=G85),ROUND((H85-G85)*24,4),IF(OR(G85&lt;&gt;"",H85&lt;&gt;""),"",IF(AND(ISNUMBER(I85),I85&gt;=0),I85,""))))</f>
        <v/>
      </c>
      <c r="W85" s="10" t="str">
        <f>IF(A85="","",IF(AND(ISNUMBER(G85),ISNUMBER(H85),H85&gt;=G85),"実績：基地発～基地着",IF(OR(G85&lt;&gt;"",H85&lt;&gt;""),"要確認：時刻不足・逆転",IF(AND(ISNUMBER(I85),I85&gt;=0),"実績：記録の時間","未確認"))))</f>
        <v/>
      </c>
      <c r="X85" s="10" t="str">
        <f>IF(A85="","",IF(ISNUMBER(B85),YEAR(B85)-IF(MONTH(B85)&lt;4,1,0),""))</f>
        <v/>
      </c>
      <c r="Y85" s="10" t="str">
        <f>IF(A85="","",IF(OR(D85="",NOT(ISNUMBER(B85)),NOT(ISNUMBER(C85)),C85&lt;B85,NOT(ISNUMBER(E85)),NOT(ISNUMBER(F85)),F85&lt;E85,O85="",P85="",R85="未登録・重複"),"要確認：警戒区間・登録・根拠",IF(OR(W85="要確認：時刻不足・逆転",AND(ISNUMBER(G85),G85&gt;E85),AND(ISNUMBER(H85),H85&lt;F85),AND(ISNUMBER(I85),I85&lt;0),AND(ISNUMBER(M85),M85&lt;0)),"要確認：基地発着・交代人数",IF(COUNTIFS(LNGWatch[船名],A85,LNGWatch[入港日（同一航海）],B85,LNGWatch[曳船名],D85,LNGWatch[警戒開始日時],E85)&gt;1,"要確認：同じ警戒が重複",IF(OR(NOT(ISNUMBER(V85)),P85="未確認"),"要確認：拘束時間・根拠未確認","確認済")))))</f>
        <v/>
      </c>
    </row>
    <row r="86" spans="1:25" ht="24.95" customHeight="1" x14ac:dyDescent="0.2">
      <c r="A86" s="7"/>
      <c r="B86" s="20"/>
      <c r="C86" s="20"/>
      <c r="D86" s="7"/>
      <c r="E86" s="23"/>
      <c r="F86" s="23"/>
      <c r="G86" s="23"/>
      <c r="H86" s="23"/>
      <c r="I86" s="16"/>
      <c r="J86" s="7"/>
      <c r="K86" s="23"/>
      <c r="L86" s="23"/>
      <c r="M86" s="7"/>
      <c r="N86" s="7"/>
      <c r="O86" s="7"/>
      <c r="P86" s="7"/>
      <c r="Q86" s="7"/>
      <c r="R86" s="10" t="str">
        <f>IF(D86="","",IF(COUNTIF(Tugs[曳船名],D86)&lt;&gt;1,"未登録・重複",IF(INDEX(Tugs[会社名],MATCH(D86,Tugs[曳船名],0))="","未確認",INDEX(Tugs[会社名],MATCH(D86,Tugs[曳船名],0)))))</f>
        <v/>
      </c>
      <c r="S86" s="10" t="str">
        <f>IF(D86="","",IF(COUNTIF(Tugs[曳船名],D86)&lt;&gt;1,"未登録・重複",IF(INDEX(Tugs[基地港],MATCH(D86,Tugs[曳船名],0))="","未確認",INDEX(Tugs[基地港],MATCH(D86,Tugs[曳船名],0)))))</f>
        <v/>
      </c>
      <c r="T86" s="10" t="str">
        <f>IF(A86="","",IF(AND(ISNUMBER(B86),ISNUMBER(C86),C86&gt;=B86),INT(C86)-INT(B86),""))</f>
        <v/>
      </c>
      <c r="U86" s="18" t="str">
        <f>IF(A86="","",IF(AND(ISNUMBER(E86),ISNUMBER(F86),F86&gt;=E86),ROUND((F86-E86)*24,4),""))</f>
        <v/>
      </c>
      <c r="V86" s="18" t="str">
        <f>IF(A86="","",IF(AND(ISNUMBER(G86),ISNUMBER(H86),H86&gt;=G86),ROUND((H86-G86)*24,4),IF(OR(G86&lt;&gt;"",H86&lt;&gt;""),"",IF(AND(ISNUMBER(I86),I86&gt;=0),I86,""))))</f>
        <v/>
      </c>
      <c r="W86" s="10" t="str">
        <f>IF(A86="","",IF(AND(ISNUMBER(G86),ISNUMBER(H86),H86&gt;=G86),"実績：基地発～基地着",IF(OR(G86&lt;&gt;"",H86&lt;&gt;""),"要確認：時刻不足・逆転",IF(AND(ISNUMBER(I86),I86&gt;=0),"実績：記録の時間","未確認"))))</f>
        <v/>
      </c>
      <c r="X86" s="10" t="str">
        <f>IF(A86="","",IF(ISNUMBER(B86),YEAR(B86)-IF(MONTH(B86)&lt;4,1,0),""))</f>
        <v/>
      </c>
      <c r="Y86" s="10" t="str">
        <f>IF(A86="","",IF(OR(D86="",NOT(ISNUMBER(B86)),NOT(ISNUMBER(C86)),C86&lt;B86,NOT(ISNUMBER(E86)),NOT(ISNUMBER(F86)),F86&lt;E86,O86="",P86="",R86="未登録・重複"),"要確認：警戒区間・登録・根拠",IF(OR(W86="要確認：時刻不足・逆転",AND(ISNUMBER(G86),G86&gt;E86),AND(ISNUMBER(H86),H86&lt;F86),AND(ISNUMBER(I86),I86&lt;0),AND(ISNUMBER(M86),M86&lt;0)),"要確認：基地発着・交代人数",IF(COUNTIFS(LNGWatch[船名],A86,LNGWatch[入港日（同一航海）],B86,LNGWatch[曳船名],D86,LNGWatch[警戒開始日時],E86)&gt;1,"要確認：同じ警戒が重複",IF(OR(NOT(ISNUMBER(V86)),P86="未確認"),"要確認：拘束時間・根拠未確認","確認済")))))</f>
        <v/>
      </c>
    </row>
    <row r="87" spans="1:25" ht="24.95" customHeight="1" x14ac:dyDescent="0.2">
      <c r="A87" s="7"/>
      <c r="B87" s="20"/>
      <c r="C87" s="20"/>
      <c r="D87" s="7"/>
      <c r="E87" s="23"/>
      <c r="F87" s="23"/>
      <c r="G87" s="23"/>
      <c r="H87" s="23"/>
      <c r="I87" s="16"/>
      <c r="J87" s="7"/>
      <c r="K87" s="23"/>
      <c r="L87" s="23"/>
      <c r="M87" s="7"/>
      <c r="N87" s="7"/>
      <c r="O87" s="7"/>
      <c r="P87" s="7"/>
      <c r="Q87" s="7"/>
      <c r="R87" s="10" t="str">
        <f>IF(D87="","",IF(COUNTIF(Tugs[曳船名],D87)&lt;&gt;1,"未登録・重複",IF(INDEX(Tugs[会社名],MATCH(D87,Tugs[曳船名],0))="","未確認",INDEX(Tugs[会社名],MATCH(D87,Tugs[曳船名],0)))))</f>
        <v/>
      </c>
      <c r="S87" s="10" t="str">
        <f>IF(D87="","",IF(COUNTIF(Tugs[曳船名],D87)&lt;&gt;1,"未登録・重複",IF(INDEX(Tugs[基地港],MATCH(D87,Tugs[曳船名],0))="","未確認",INDEX(Tugs[基地港],MATCH(D87,Tugs[曳船名],0)))))</f>
        <v/>
      </c>
      <c r="T87" s="10" t="str">
        <f>IF(A87="","",IF(AND(ISNUMBER(B87),ISNUMBER(C87),C87&gt;=B87),INT(C87)-INT(B87),""))</f>
        <v/>
      </c>
      <c r="U87" s="18" t="str">
        <f>IF(A87="","",IF(AND(ISNUMBER(E87),ISNUMBER(F87),F87&gt;=E87),ROUND((F87-E87)*24,4),""))</f>
        <v/>
      </c>
      <c r="V87" s="18" t="str">
        <f>IF(A87="","",IF(AND(ISNUMBER(G87),ISNUMBER(H87),H87&gt;=G87),ROUND((H87-G87)*24,4),IF(OR(G87&lt;&gt;"",H87&lt;&gt;""),"",IF(AND(ISNUMBER(I87),I87&gt;=0),I87,""))))</f>
        <v/>
      </c>
      <c r="W87" s="10" t="str">
        <f>IF(A87="","",IF(AND(ISNUMBER(G87),ISNUMBER(H87),H87&gt;=G87),"実績：基地発～基地着",IF(OR(G87&lt;&gt;"",H87&lt;&gt;""),"要確認：時刻不足・逆転",IF(AND(ISNUMBER(I87),I87&gt;=0),"実績：記録の時間","未確認"))))</f>
        <v/>
      </c>
      <c r="X87" s="10" t="str">
        <f>IF(A87="","",IF(ISNUMBER(B87),YEAR(B87)-IF(MONTH(B87)&lt;4,1,0),""))</f>
        <v/>
      </c>
      <c r="Y87" s="10" t="str">
        <f>IF(A87="","",IF(OR(D87="",NOT(ISNUMBER(B87)),NOT(ISNUMBER(C87)),C87&lt;B87,NOT(ISNUMBER(E87)),NOT(ISNUMBER(F87)),F87&lt;E87,O87="",P87="",R87="未登録・重複"),"要確認：警戒区間・登録・根拠",IF(OR(W87="要確認：時刻不足・逆転",AND(ISNUMBER(G87),G87&gt;E87),AND(ISNUMBER(H87),H87&lt;F87),AND(ISNUMBER(I87),I87&lt;0),AND(ISNUMBER(M87),M87&lt;0)),"要確認：基地発着・交代人数",IF(COUNTIFS(LNGWatch[船名],A87,LNGWatch[入港日（同一航海）],B87,LNGWatch[曳船名],D87,LNGWatch[警戒開始日時],E87)&gt;1,"要確認：同じ警戒が重複",IF(OR(NOT(ISNUMBER(V87)),P87="未確認"),"要確認：拘束時間・根拠未確認","確認済")))))</f>
        <v/>
      </c>
    </row>
    <row r="88" spans="1:25" ht="24.95" customHeight="1" x14ac:dyDescent="0.2">
      <c r="A88" s="7"/>
      <c r="B88" s="20"/>
      <c r="C88" s="20"/>
      <c r="D88" s="7"/>
      <c r="E88" s="23"/>
      <c r="F88" s="23"/>
      <c r="G88" s="23"/>
      <c r="H88" s="23"/>
      <c r="I88" s="16"/>
      <c r="J88" s="7"/>
      <c r="K88" s="23"/>
      <c r="L88" s="23"/>
      <c r="M88" s="7"/>
      <c r="N88" s="7"/>
      <c r="O88" s="7"/>
      <c r="P88" s="7"/>
      <c r="Q88" s="7"/>
      <c r="R88" s="10" t="str">
        <f>IF(D88="","",IF(COUNTIF(Tugs[曳船名],D88)&lt;&gt;1,"未登録・重複",IF(INDEX(Tugs[会社名],MATCH(D88,Tugs[曳船名],0))="","未確認",INDEX(Tugs[会社名],MATCH(D88,Tugs[曳船名],0)))))</f>
        <v/>
      </c>
      <c r="S88" s="10" t="str">
        <f>IF(D88="","",IF(COUNTIF(Tugs[曳船名],D88)&lt;&gt;1,"未登録・重複",IF(INDEX(Tugs[基地港],MATCH(D88,Tugs[曳船名],0))="","未確認",INDEX(Tugs[基地港],MATCH(D88,Tugs[曳船名],0)))))</f>
        <v/>
      </c>
      <c r="T88" s="10" t="str">
        <f>IF(A88="","",IF(AND(ISNUMBER(B88),ISNUMBER(C88),C88&gt;=B88),INT(C88)-INT(B88),""))</f>
        <v/>
      </c>
      <c r="U88" s="18" t="str">
        <f>IF(A88="","",IF(AND(ISNUMBER(E88),ISNUMBER(F88),F88&gt;=E88),ROUND((F88-E88)*24,4),""))</f>
        <v/>
      </c>
      <c r="V88" s="18" t="str">
        <f>IF(A88="","",IF(AND(ISNUMBER(G88),ISNUMBER(H88),H88&gt;=G88),ROUND((H88-G88)*24,4),IF(OR(G88&lt;&gt;"",H88&lt;&gt;""),"",IF(AND(ISNUMBER(I88),I88&gt;=0),I88,""))))</f>
        <v/>
      </c>
      <c r="W88" s="10" t="str">
        <f>IF(A88="","",IF(AND(ISNUMBER(G88),ISNUMBER(H88),H88&gt;=G88),"実績：基地発～基地着",IF(OR(G88&lt;&gt;"",H88&lt;&gt;""),"要確認：時刻不足・逆転",IF(AND(ISNUMBER(I88),I88&gt;=0),"実績：記録の時間","未確認"))))</f>
        <v/>
      </c>
      <c r="X88" s="10" t="str">
        <f>IF(A88="","",IF(ISNUMBER(B88),YEAR(B88)-IF(MONTH(B88)&lt;4,1,0),""))</f>
        <v/>
      </c>
      <c r="Y88" s="10" t="str">
        <f>IF(A88="","",IF(OR(D88="",NOT(ISNUMBER(B88)),NOT(ISNUMBER(C88)),C88&lt;B88,NOT(ISNUMBER(E88)),NOT(ISNUMBER(F88)),F88&lt;E88,O88="",P88="",R88="未登録・重複"),"要確認：警戒区間・登録・根拠",IF(OR(W88="要確認：時刻不足・逆転",AND(ISNUMBER(G88),G88&gt;E88),AND(ISNUMBER(H88),H88&lt;F88),AND(ISNUMBER(I88),I88&lt;0),AND(ISNUMBER(M88),M88&lt;0)),"要確認：基地発着・交代人数",IF(COUNTIFS(LNGWatch[船名],A88,LNGWatch[入港日（同一航海）],B88,LNGWatch[曳船名],D88,LNGWatch[警戒開始日時],E88)&gt;1,"要確認：同じ警戒が重複",IF(OR(NOT(ISNUMBER(V88)),P88="未確認"),"要確認：拘束時間・根拠未確認","確認済")))))</f>
        <v/>
      </c>
    </row>
    <row r="89" spans="1:25" ht="24.95" customHeight="1" x14ac:dyDescent="0.2">
      <c r="A89" s="7"/>
      <c r="B89" s="20"/>
      <c r="C89" s="20"/>
      <c r="D89" s="7"/>
      <c r="E89" s="23"/>
      <c r="F89" s="23"/>
      <c r="G89" s="23"/>
      <c r="H89" s="23"/>
      <c r="I89" s="16"/>
      <c r="J89" s="7"/>
      <c r="K89" s="23"/>
      <c r="L89" s="23"/>
      <c r="M89" s="7"/>
      <c r="N89" s="7"/>
      <c r="O89" s="7"/>
      <c r="P89" s="7"/>
      <c r="Q89" s="7"/>
      <c r="R89" s="10" t="str">
        <f>IF(D89="","",IF(COUNTIF(Tugs[曳船名],D89)&lt;&gt;1,"未登録・重複",IF(INDEX(Tugs[会社名],MATCH(D89,Tugs[曳船名],0))="","未確認",INDEX(Tugs[会社名],MATCH(D89,Tugs[曳船名],0)))))</f>
        <v/>
      </c>
      <c r="S89" s="10" t="str">
        <f>IF(D89="","",IF(COUNTIF(Tugs[曳船名],D89)&lt;&gt;1,"未登録・重複",IF(INDEX(Tugs[基地港],MATCH(D89,Tugs[曳船名],0))="","未確認",INDEX(Tugs[基地港],MATCH(D89,Tugs[曳船名],0)))))</f>
        <v/>
      </c>
      <c r="T89" s="10" t="str">
        <f>IF(A89="","",IF(AND(ISNUMBER(B89),ISNUMBER(C89),C89&gt;=B89),INT(C89)-INT(B89),""))</f>
        <v/>
      </c>
      <c r="U89" s="18" t="str">
        <f>IF(A89="","",IF(AND(ISNUMBER(E89),ISNUMBER(F89),F89&gt;=E89),ROUND((F89-E89)*24,4),""))</f>
        <v/>
      </c>
      <c r="V89" s="18" t="str">
        <f>IF(A89="","",IF(AND(ISNUMBER(G89),ISNUMBER(H89),H89&gt;=G89),ROUND((H89-G89)*24,4),IF(OR(G89&lt;&gt;"",H89&lt;&gt;""),"",IF(AND(ISNUMBER(I89),I89&gt;=0),I89,""))))</f>
        <v/>
      </c>
      <c r="W89" s="10" t="str">
        <f>IF(A89="","",IF(AND(ISNUMBER(G89),ISNUMBER(H89),H89&gt;=G89),"実績：基地発～基地着",IF(OR(G89&lt;&gt;"",H89&lt;&gt;""),"要確認：時刻不足・逆転",IF(AND(ISNUMBER(I89),I89&gt;=0),"実績：記録の時間","未確認"))))</f>
        <v/>
      </c>
      <c r="X89" s="10" t="str">
        <f>IF(A89="","",IF(ISNUMBER(B89),YEAR(B89)-IF(MONTH(B89)&lt;4,1,0),""))</f>
        <v/>
      </c>
      <c r="Y89" s="10" t="str">
        <f>IF(A89="","",IF(OR(D89="",NOT(ISNUMBER(B89)),NOT(ISNUMBER(C89)),C89&lt;B89,NOT(ISNUMBER(E89)),NOT(ISNUMBER(F89)),F89&lt;E89,O89="",P89="",R89="未登録・重複"),"要確認：警戒区間・登録・根拠",IF(OR(W89="要確認：時刻不足・逆転",AND(ISNUMBER(G89),G89&gt;E89),AND(ISNUMBER(H89),H89&lt;F89),AND(ISNUMBER(I89),I89&lt;0),AND(ISNUMBER(M89),M89&lt;0)),"要確認：基地発着・交代人数",IF(COUNTIFS(LNGWatch[船名],A89,LNGWatch[入港日（同一航海）],B89,LNGWatch[曳船名],D89,LNGWatch[警戒開始日時],E89)&gt;1,"要確認：同じ警戒が重複",IF(OR(NOT(ISNUMBER(V89)),P89="未確認"),"要確認：拘束時間・根拠未確認","確認済")))))</f>
        <v/>
      </c>
    </row>
    <row r="90" spans="1:25" ht="24.95" customHeight="1" x14ac:dyDescent="0.2">
      <c r="A90" s="7"/>
      <c r="B90" s="20"/>
      <c r="C90" s="20"/>
      <c r="D90" s="7"/>
      <c r="E90" s="23"/>
      <c r="F90" s="23"/>
      <c r="G90" s="23"/>
      <c r="H90" s="23"/>
      <c r="I90" s="16"/>
      <c r="J90" s="7"/>
      <c r="K90" s="23"/>
      <c r="L90" s="23"/>
      <c r="M90" s="7"/>
      <c r="N90" s="7"/>
      <c r="O90" s="7"/>
      <c r="P90" s="7"/>
      <c r="Q90" s="7"/>
      <c r="R90" s="10" t="str">
        <f>IF(D90="","",IF(COUNTIF(Tugs[曳船名],D90)&lt;&gt;1,"未登録・重複",IF(INDEX(Tugs[会社名],MATCH(D90,Tugs[曳船名],0))="","未確認",INDEX(Tugs[会社名],MATCH(D90,Tugs[曳船名],0)))))</f>
        <v/>
      </c>
      <c r="S90" s="10" t="str">
        <f>IF(D90="","",IF(COUNTIF(Tugs[曳船名],D90)&lt;&gt;1,"未登録・重複",IF(INDEX(Tugs[基地港],MATCH(D90,Tugs[曳船名],0))="","未確認",INDEX(Tugs[基地港],MATCH(D90,Tugs[曳船名],0)))))</f>
        <v/>
      </c>
      <c r="T90" s="10" t="str">
        <f>IF(A90="","",IF(AND(ISNUMBER(B90),ISNUMBER(C90),C90&gt;=B90),INT(C90)-INT(B90),""))</f>
        <v/>
      </c>
      <c r="U90" s="18" t="str">
        <f>IF(A90="","",IF(AND(ISNUMBER(E90),ISNUMBER(F90),F90&gt;=E90),ROUND((F90-E90)*24,4),""))</f>
        <v/>
      </c>
      <c r="V90" s="18" t="str">
        <f>IF(A90="","",IF(AND(ISNUMBER(G90),ISNUMBER(H90),H90&gt;=G90),ROUND((H90-G90)*24,4),IF(OR(G90&lt;&gt;"",H90&lt;&gt;""),"",IF(AND(ISNUMBER(I90),I90&gt;=0),I90,""))))</f>
        <v/>
      </c>
      <c r="W90" s="10" t="str">
        <f>IF(A90="","",IF(AND(ISNUMBER(G90),ISNUMBER(H90),H90&gt;=G90),"実績：基地発～基地着",IF(OR(G90&lt;&gt;"",H90&lt;&gt;""),"要確認：時刻不足・逆転",IF(AND(ISNUMBER(I90),I90&gt;=0),"実績：記録の時間","未確認"))))</f>
        <v/>
      </c>
      <c r="X90" s="10" t="str">
        <f>IF(A90="","",IF(ISNUMBER(B90),YEAR(B90)-IF(MONTH(B90)&lt;4,1,0),""))</f>
        <v/>
      </c>
      <c r="Y90" s="10" t="str">
        <f>IF(A90="","",IF(OR(D90="",NOT(ISNUMBER(B90)),NOT(ISNUMBER(C90)),C90&lt;B90,NOT(ISNUMBER(E90)),NOT(ISNUMBER(F90)),F90&lt;E90,O90="",P90="",R90="未登録・重複"),"要確認：警戒区間・登録・根拠",IF(OR(W90="要確認：時刻不足・逆転",AND(ISNUMBER(G90),G90&gt;E90),AND(ISNUMBER(H90),H90&lt;F90),AND(ISNUMBER(I90),I90&lt;0),AND(ISNUMBER(M90),M90&lt;0)),"要確認：基地発着・交代人数",IF(COUNTIFS(LNGWatch[船名],A90,LNGWatch[入港日（同一航海）],B90,LNGWatch[曳船名],D90,LNGWatch[警戒開始日時],E90)&gt;1,"要確認：同じ警戒が重複",IF(OR(NOT(ISNUMBER(V90)),P90="未確認"),"要確認：拘束時間・根拠未確認","確認済")))))</f>
        <v/>
      </c>
    </row>
    <row r="91" spans="1:25" ht="24.95" customHeight="1" x14ac:dyDescent="0.2">
      <c r="A91" s="7"/>
      <c r="B91" s="20"/>
      <c r="C91" s="20"/>
      <c r="D91" s="7"/>
      <c r="E91" s="23"/>
      <c r="F91" s="23"/>
      <c r="G91" s="23"/>
      <c r="H91" s="23"/>
      <c r="I91" s="16"/>
      <c r="J91" s="7"/>
      <c r="K91" s="23"/>
      <c r="L91" s="23"/>
      <c r="M91" s="7"/>
      <c r="N91" s="7"/>
      <c r="O91" s="7"/>
      <c r="P91" s="7"/>
      <c r="Q91" s="7"/>
      <c r="R91" s="10" t="str">
        <f>IF(D91="","",IF(COUNTIF(Tugs[曳船名],D91)&lt;&gt;1,"未登録・重複",IF(INDEX(Tugs[会社名],MATCH(D91,Tugs[曳船名],0))="","未確認",INDEX(Tugs[会社名],MATCH(D91,Tugs[曳船名],0)))))</f>
        <v/>
      </c>
      <c r="S91" s="10" t="str">
        <f>IF(D91="","",IF(COUNTIF(Tugs[曳船名],D91)&lt;&gt;1,"未登録・重複",IF(INDEX(Tugs[基地港],MATCH(D91,Tugs[曳船名],0))="","未確認",INDEX(Tugs[基地港],MATCH(D91,Tugs[曳船名],0)))))</f>
        <v/>
      </c>
      <c r="T91" s="10" t="str">
        <f>IF(A91="","",IF(AND(ISNUMBER(B91),ISNUMBER(C91),C91&gt;=B91),INT(C91)-INT(B91),""))</f>
        <v/>
      </c>
      <c r="U91" s="18" t="str">
        <f>IF(A91="","",IF(AND(ISNUMBER(E91),ISNUMBER(F91),F91&gt;=E91),ROUND((F91-E91)*24,4),""))</f>
        <v/>
      </c>
      <c r="V91" s="18" t="str">
        <f>IF(A91="","",IF(AND(ISNUMBER(G91),ISNUMBER(H91),H91&gt;=G91),ROUND((H91-G91)*24,4),IF(OR(G91&lt;&gt;"",H91&lt;&gt;""),"",IF(AND(ISNUMBER(I91),I91&gt;=0),I91,""))))</f>
        <v/>
      </c>
      <c r="W91" s="10" t="str">
        <f>IF(A91="","",IF(AND(ISNUMBER(G91),ISNUMBER(H91),H91&gt;=G91),"実績：基地発～基地着",IF(OR(G91&lt;&gt;"",H91&lt;&gt;""),"要確認：時刻不足・逆転",IF(AND(ISNUMBER(I91),I91&gt;=0),"実績：記録の時間","未確認"))))</f>
        <v/>
      </c>
      <c r="X91" s="10" t="str">
        <f>IF(A91="","",IF(ISNUMBER(B91),YEAR(B91)-IF(MONTH(B91)&lt;4,1,0),""))</f>
        <v/>
      </c>
      <c r="Y91" s="10" t="str">
        <f>IF(A91="","",IF(OR(D91="",NOT(ISNUMBER(B91)),NOT(ISNUMBER(C91)),C91&lt;B91,NOT(ISNUMBER(E91)),NOT(ISNUMBER(F91)),F91&lt;E91,O91="",P91="",R91="未登録・重複"),"要確認：警戒区間・登録・根拠",IF(OR(W91="要確認：時刻不足・逆転",AND(ISNUMBER(G91),G91&gt;E91),AND(ISNUMBER(H91),H91&lt;F91),AND(ISNUMBER(I91),I91&lt;0),AND(ISNUMBER(M91),M91&lt;0)),"要確認：基地発着・交代人数",IF(COUNTIFS(LNGWatch[船名],A91,LNGWatch[入港日（同一航海）],B91,LNGWatch[曳船名],D91,LNGWatch[警戒開始日時],E91)&gt;1,"要確認：同じ警戒が重複",IF(OR(NOT(ISNUMBER(V91)),P91="未確認"),"要確認：拘束時間・根拠未確認","確認済")))))</f>
        <v/>
      </c>
    </row>
    <row r="92" spans="1:25" ht="24.95" customHeight="1" x14ac:dyDescent="0.2">
      <c r="A92" s="7"/>
      <c r="B92" s="20"/>
      <c r="C92" s="20"/>
      <c r="D92" s="7"/>
      <c r="E92" s="23"/>
      <c r="F92" s="23"/>
      <c r="G92" s="23"/>
      <c r="H92" s="23"/>
      <c r="I92" s="16"/>
      <c r="J92" s="7"/>
      <c r="K92" s="23"/>
      <c r="L92" s="23"/>
      <c r="M92" s="7"/>
      <c r="N92" s="7"/>
      <c r="O92" s="7"/>
      <c r="P92" s="7"/>
      <c r="Q92" s="7"/>
      <c r="R92" s="10" t="str">
        <f>IF(D92="","",IF(COUNTIF(Tugs[曳船名],D92)&lt;&gt;1,"未登録・重複",IF(INDEX(Tugs[会社名],MATCH(D92,Tugs[曳船名],0))="","未確認",INDEX(Tugs[会社名],MATCH(D92,Tugs[曳船名],0)))))</f>
        <v/>
      </c>
      <c r="S92" s="10" t="str">
        <f>IF(D92="","",IF(COUNTIF(Tugs[曳船名],D92)&lt;&gt;1,"未登録・重複",IF(INDEX(Tugs[基地港],MATCH(D92,Tugs[曳船名],0))="","未確認",INDEX(Tugs[基地港],MATCH(D92,Tugs[曳船名],0)))))</f>
        <v/>
      </c>
      <c r="T92" s="10" t="str">
        <f>IF(A92="","",IF(AND(ISNUMBER(B92),ISNUMBER(C92),C92&gt;=B92),INT(C92)-INT(B92),""))</f>
        <v/>
      </c>
      <c r="U92" s="18" t="str">
        <f>IF(A92="","",IF(AND(ISNUMBER(E92),ISNUMBER(F92),F92&gt;=E92),ROUND((F92-E92)*24,4),""))</f>
        <v/>
      </c>
      <c r="V92" s="18" t="str">
        <f>IF(A92="","",IF(AND(ISNUMBER(G92),ISNUMBER(H92),H92&gt;=G92),ROUND((H92-G92)*24,4),IF(OR(G92&lt;&gt;"",H92&lt;&gt;""),"",IF(AND(ISNUMBER(I92),I92&gt;=0),I92,""))))</f>
        <v/>
      </c>
      <c r="W92" s="10" t="str">
        <f>IF(A92="","",IF(AND(ISNUMBER(G92),ISNUMBER(H92),H92&gt;=G92),"実績：基地発～基地着",IF(OR(G92&lt;&gt;"",H92&lt;&gt;""),"要確認：時刻不足・逆転",IF(AND(ISNUMBER(I92),I92&gt;=0),"実績：記録の時間","未確認"))))</f>
        <v/>
      </c>
      <c r="X92" s="10" t="str">
        <f>IF(A92="","",IF(ISNUMBER(B92),YEAR(B92)-IF(MONTH(B92)&lt;4,1,0),""))</f>
        <v/>
      </c>
      <c r="Y92" s="10" t="str">
        <f>IF(A92="","",IF(OR(D92="",NOT(ISNUMBER(B92)),NOT(ISNUMBER(C92)),C92&lt;B92,NOT(ISNUMBER(E92)),NOT(ISNUMBER(F92)),F92&lt;E92,O92="",P92="",R92="未登録・重複"),"要確認：警戒区間・登録・根拠",IF(OR(W92="要確認：時刻不足・逆転",AND(ISNUMBER(G92),G92&gt;E92),AND(ISNUMBER(H92),H92&lt;F92),AND(ISNUMBER(I92),I92&lt;0),AND(ISNUMBER(M92),M92&lt;0)),"要確認：基地発着・交代人数",IF(COUNTIFS(LNGWatch[船名],A92,LNGWatch[入港日（同一航海）],B92,LNGWatch[曳船名],D92,LNGWatch[警戒開始日時],E92)&gt;1,"要確認：同じ警戒が重複",IF(OR(NOT(ISNUMBER(V92)),P92="未確認"),"要確認：拘束時間・根拠未確認","確認済")))))</f>
        <v/>
      </c>
    </row>
    <row r="93" spans="1:25" ht="24.95" customHeight="1" x14ac:dyDescent="0.2">
      <c r="A93" s="7"/>
      <c r="B93" s="20"/>
      <c r="C93" s="20"/>
      <c r="D93" s="7"/>
      <c r="E93" s="23"/>
      <c r="F93" s="23"/>
      <c r="G93" s="23"/>
      <c r="H93" s="23"/>
      <c r="I93" s="16"/>
      <c r="J93" s="7"/>
      <c r="K93" s="23"/>
      <c r="L93" s="23"/>
      <c r="M93" s="7"/>
      <c r="N93" s="7"/>
      <c r="O93" s="7"/>
      <c r="P93" s="7"/>
      <c r="Q93" s="7"/>
      <c r="R93" s="10" t="str">
        <f>IF(D93="","",IF(COUNTIF(Tugs[曳船名],D93)&lt;&gt;1,"未登録・重複",IF(INDEX(Tugs[会社名],MATCH(D93,Tugs[曳船名],0))="","未確認",INDEX(Tugs[会社名],MATCH(D93,Tugs[曳船名],0)))))</f>
        <v/>
      </c>
      <c r="S93" s="10" t="str">
        <f>IF(D93="","",IF(COUNTIF(Tugs[曳船名],D93)&lt;&gt;1,"未登録・重複",IF(INDEX(Tugs[基地港],MATCH(D93,Tugs[曳船名],0))="","未確認",INDEX(Tugs[基地港],MATCH(D93,Tugs[曳船名],0)))))</f>
        <v/>
      </c>
      <c r="T93" s="10" t="str">
        <f>IF(A93="","",IF(AND(ISNUMBER(B93),ISNUMBER(C93),C93&gt;=B93),INT(C93)-INT(B93),""))</f>
        <v/>
      </c>
      <c r="U93" s="18" t="str">
        <f>IF(A93="","",IF(AND(ISNUMBER(E93),ISNUMBER(F93),F93&gt;=E93),ROUND((F93-E93)*24,4),""))</f>
        <v/>
      </c>
      <c r="V93" s="18" t="str">
        <f>IF(A93="","",IF(AND(ISNUMBER(G93),ISNUMBER(H93),H93&gt;=G93),ROUND((H93-G93)*24,4),IF(OR(G93&lt;&gt;"",H93&lt;&gt;""),"",IF(AND(ISNUMBER(I93),I93&gt;=0),I93,""))))</f>
        <v/>
      </c>
      <c r="W93" s="10" t="str">
        <f>IF(A93="","",IF(AND(ISNUMBER(G93),ISNUMBER(H93),H93&gt;=G93),"実績：基地発～基地着",IF(OR(G93&lt;&gt;"",H93&lt;&gt;""),"要確認：時刻不足・逆転",IF(AND(ISNUMBER(I93),I93&gt;=0),"実績：記録の時間","未確認"))))</f>
        <v/>
      </c>
      <c r="X93" s="10" t="str">
        <f>IF(A93="","",IF(ISNUMBER(B93),YEAR(B93)-IF(MONTH(B93)&lt;4,1,0),""))</f>
        <v/>
      </c>
      <c r="Y93" s="10" t="str">
        <f>IF(A93="","",IF(OR(D93="",NOT(ISNUMBER(B93)),NOT(ISNUMBER(C93)),C93&lt;B93,NOT(ISNUMBER(E93)),NOT(ISNUMBER(F93)),F93&lt;E93,O93="",P93="",R93="未登録・重複"),"要確認：警戒区間・登録・根拠",IF(OR(W93="要確認：時刻不足・逆転",AND(ISNUMBER(G93),G93&gt;E93),AND(ISNUMBER(H93),H93&lt;F93),AND(ISNUMBER(I93),I93&lt;0),AND(ISNUMBER(M93),M93&lt;0)),"要確認：基地発着・交代人数",IF(COUNTIFS(LNGWatch[船名],A93,LNGWatch[入港日（同一航海）],B93,LNGWatch[曳船名],D93,LNGWatch[警戒開始日時],E93)&gt;1,"要確認：同じ警戒が重複",IF(OR(NOT(ISNUMBER(V93)),P93="未確認"),"要確認：拘束時間・根拠未確認","確認済")))))</f>
        <v/>
      </c>
    </row>
    <row r="94" spans="1:25" ht="24.95" customHeight="1" x14ac:dyDescent="0.2">
      <c r="A94" s="7"/>
      <c r="B94" s="20"/>
      <c r="C94" s="20"/>
      <c r="D94" s="7"/>
      <c r="E94" s="23"/>
      <c r="F94" s="23"/>
      <c r="G94" s="23"/>
      <c r="H94" s="23"/>
      <c r="I94" s="16"/>
      <c r="J94" s="7"/>
      <c r="K94" s="23"/>
      <c r="L94" s="23"/>
      <c r="M94" s="7"/>
      <c r="N94" s="7"/>
      <c r="O94" s="7"/>
      <c r="P94" s="7"/>
      <c r="Q94" s="7"/>
      <c r="R94" s="10" t="str">
        <f>IF(D94="","",IF(COUNTIF(Tugs[曳船名],D94)&lt;&gt;1,"未登録・重複",IF(INDEX(Tugs[会社名],MATCH(D94,Tugs[曳船名],0))="","未確認",INDEX(Tugs[会社名],MATCH(D94,Tugs[曳船名],0)))))</f>
        <v/>
      </c>
      <c r="S94" s="10" t="str">
        <f>IF(D94="","",IF(COUNTIF(Tugs[曳船名],D94)&lt;&gt;1,"未登録・重複",IF(INDEX(Tugs[基地港],MATCH(D94,Tugs[曳船名],0))="","未確認",INDEX(Tugs[基地港],MATCH(D94,Tugs[曳船名],0)))))</f>
        <v/>
      </c>
      <c r="T94" s="10" t="str">
        <f>IF(A94="","",IF(AND(ISNUMBER(B94),ISNUMBER(C94),C94&gt;=B94),INT(C94)-INT(B94),""))</f>
        <v/>
      </c>
      <c r="U94" s="18" t="str">
        <f>IF(A94="","",IF(AND(ISNUMBER(E94),ISNUMBER(F94),F94&gt;=E94),ROUND((F94-E94)*24,4),""))</f>
        <v/>
      </c>
      <c r="V94" s="18" t="str">
        <f>IF(A94="","",IF(AND(ISNUMBER(G94),ISNUMBER(H94),H94&gt;=G94),ROUND((H94-G94)*24,4),IF(OR(G94&lt;&gt;"",H94&lt;&gt;""),"",IF(AND(ISNUMBER(I94),I94&gt;=0),I94,""))))</f>
        <v/>
      </c>
      <c r="W94" s="10" t="str">
        <f>IF(A94="","",IF(AND(ISNUMBER(G94),ISNUMBER(H94),H94&gt;=G94),"実績：基地発～基地着",IF(OR(G94&lt;&gt;"",H94&lt;&gt;""),"要確認：時刻不足・逆転",IF(AND(ISNUMBER(I94),I94&gt;=0),"実績：記録の時間","未確認"))))</f>
        <v/>
      </c>
      <c r="X94" s="10" t="str">
        <f>IF(A94="","",IF(ISNUMBER(B94),YEAR(B94)-IF(MONTH(B94)&lt;4,1,0),""))</f>
        <v/>
      </c>
      <c r="Y94" s="10" t="str">
        <f>IF(A94="","",IF(OR(D94="",NOT(ISNUMBER(B94)),NOT(ISNUMBER(C94)),C94&lt;B94,NOT(ISNUMBER(E94)),NOT(ISNUMBER(F94)),F94&lt;E94,O94="",P94="",R94="未登録・重複"),"要確認：警戒区間・登録・根拠",IF(OR(W94="要確認：時刻不足・逆転",AND(ISNUMBER(G94),G94&gt;E94),AND(ISNUMBER(H94),H94&lt;F94),AND(ISNUMBER(I94),I94&lt;0),AND(ISNUMBER(M94),M94&lt;0)),"要確認：基地発着・交代人数",IF(COUNTIFS(LNGWatch[船名],A94,LNGWatch[入港日（同一航海）],B94,LNGWatch[曳船名],D94,LNGWatch[警戒開始日時],E94)&gt;1,"要確認：同じ警戒が重複",IF(OR(NOT(ISNUMBER(V94)),P94="未確認"),"要確認：拘束時間・根拠未確認","確認済")))))</f>
        <v/>
      </c>
    </row>
    <row r="95" spans="1:25" ht="24.95" customHeight="1" x14ac:dyDescent="0.2">
      <c r="A95" s="7"/>
      <c r="B95" s="20"/>
      <c r="C95" s="20"/>
      <c r="D95" s="7"/>
      <c r="E95" s="23"/>
      <c r="F95" s="23"/>
      <c r="G95" s="23"/>
      <c r="H95" s="23"/>
      <c r="I95" s="16"/>
      <c r="J95" s="7"/>
      <c r="K95" s="23"/>
      <c r="L95" s="23"/>
      <c r="M95" s="7"/>
      <c r="N95" s="7"/>
      <c r="O95" s="7"/>
      <c r="P95" s="7"/>
      <c r="Q95" s="7"/>
      <c r="R95" s="10" t="str">
        <f>IF(D95="","",IF(COUNTIF(Tugs[曳船名],D95)&lt;&gt;1,"未登録・重複",IF(INDEX(Tugs[会社名],MATCH(D95,Tugs[曳船名],0))="","未確認",INDEX(Tugs[会社名],MATCH(D95,Tugs[曳船名],0)))))</f>
        <v/>
      </c>
      <c r="S95" s="10" t="str">
        <f>IF(D95="","",IF(COUNTIF(Tugs[曳船名],D95)&lt;&gt;1,"未登録・重複",IF(INDEX(Tugs[基地港],MATCH(D95,Tugs[曳船名],0))="","未確認",INDEX(Tugs[基地港],MATCH(D95,Tugs[曳船名],0)))))</f>
        <v/>
      </c>
      <c r="T95" s="10" t="str">
        <f>IF(A95="","",IF(AND(ISNUMBER(B95),ISNUMBER(C95),C95&gt;=B95),INT(C95)-INT(B95),""))</f>
        <v/>
      </c>
      <c r="U95" s="18" t="str">
        <f>IF(A95="","",IF(AND(ISNUMBER(E95),ISNUMBER(F95),F95&gt;=E95),ROUND((F95-E95)*24,4),""))</f>
        <v/>
      </c>
      <c r="V95" s="18" t="str">
        <f>IF(A95="","",IF(AND(ISNUMBER(G95),ISNUMBER(H95),H95&gt;=G95),ROUND((H95-G95)*24,4),IF(OR(G95&lt;&gt;"",H95&lt;&gt;""),"",IF(AND(ISNUMBER(I95),I95&gt;=0),I95,""))))</f>
        <v/>
      </c>
      <c r="W95" s="10" t="str">
        <f>IF(A95="","",IF(AND(ISNUMBER(G95),ISNUMBER(H95),H95&gt;=G95),"実績：基地発～基地着",IF(OR(G95&lt;&gt;"",H95&lt;&gt;""),"要確認：時刻不足・逆転",IF(AND(ISNUMBER(I95),I95&gt;=0),"実績：記録の時間","未確認"))))</f>
        <v/>
      </c>
      <c r="X95" s="10" t="str">
        <f>IF(A95="","",IF(ISNUMBER(B95),YEAR(B95)-IF(MONTH(B95)&lt;4,1,0),""))</f>
        <v/>
      </c>
      <c r="Y95" s="10" t="str">
        <f>IF(A95="","",IF(OR(D95="",NOT(ISNUMBER(B95)),NOT(ISNUMBER(C95)),C95&lt;B95,NOT(ISNUMBER(E95)),NOT(ISNUMBER(F95)),F95&lt;E95,O95="",P95="",R95="未登録・重複"),"要確認：警戒区間・登録・根拠",IF(OR(W95="要確認：時刻不足・逆転",AND(ISNUMBER(G95),G95&gt;E95),AND(ISNUMBER(H95),H95&lt;F95),AND(ISNUMBER(I95),I95&lt;0),AND(ISNUMBER(M95),M95&lt;0)),"要確認：基地発着・交代人数",IF(COUNTIFS(LNGWatch[船名],A95,LNGWatch[入港日（同一航海）],B95,LNGWatch[曳船名],D95,LNGWatch[警戒開始日時],E95)&gt;1,"要確認：同じ警戒が重複",IF(OR(NOT(ISNUMBER(V95)),P95="未確認"),"要確認：拘束時間・根拠未確認","確認済")))))</f>
        <v/>
      </c>
    </row>
    <row r="96" spans="1:25" ht="24.95" customHeight="1" x14ac:dyDescent="0.2">
      <c r="A96" s="7"/>
      <c r="B96" s="20"/>
      <c r="C96" s="20"/>
      <c r="D96" s="7"/>
      <c r="E96" s="23"/>
      <c r="F96" s="23"/>
      <c r="G96" s="23"/>
      <c r="H96" s="23"/>
      <c r="I96" s="16"/>
      <c r="J96" s="7"/>
      <c r="K96" s="23"/>
      <c r="L96" s="23"/>
      <c r="M96" s="7"/>
      <c r="N96" s="7"/>
      <c r="O96" s="7"/>
      <c r="P96" s="7"/>
      <c r="Q96" s="7"/>
      <c r="R96" s="10" t="str">
        <f>IF(D96="","",IF(COUNTIF(Tugs[曳船名],D96)&lt;&gt;1,"未登録・重複",IF(INDEX(Tugs[会社名],MATCH(D96,Tugs[曳船名],0))="","未確認",INDEX(Tugs[会社名],MATCH(D96,Tugs[曳船名],0)))))</f>
        <v/>
      </c>
      <c r="S96" s="10" t="str">
        <f>IF(D96="","",IF(COUNTIF(Tugs[曳船名],D96)&lt;&gt;1,"未登録・重複",IF(INDEX(Tugs[基地港],MATCH(D96,Tugs[曳船名],0))="","未確認",INDEX(Tugs[基地港],MATCH(D96,Tugs[曳船名],0)))))</f>
        <v/>
      </c>
      <c r="T96" s="10" t="str">
        <f>IF(A96="","",IF(AND(ISNUMBER(B96),ISNUMBER(C96),C96&gt;=B96),INT(C96)-INT(B96),""))</f>
        <v/>
      </c>
      <c r="U96" s="18" t="str">
        <f>IF(A96="","",IF(AND(ISNUMBER(E96),ISNUMBER(F96),F96&gt;=E96),ROUND((F96-E96)*24,4),""))</f>
        <v/>
      </c>
      <c r="V96" s="18" t="str">
        <f>IF(A96="","",IF(AND(ISNUMBER(G96),ISNUMBER(H96),H96&gt;=G96),ROUND((H96-G96)*24,4),IF(OR(G96&lt;&gt;"",H96&lt;&gt;""),"",IF(AND(ISNUMBER(I96),I96&gt;=0),I96,""))))</f>
        <v/>
      </c>
      <c r="W96" s="10" t="str">
        <f>IF(A96="","",IF(AND(ISNUMBER(G96),ISNUMBER(H96),H96&gt;=G96),"実績：基地発～基地着",IF(OR(G96&lt;&gt;"",H96&lt;&gt;""),"要確認：時刻不足・逆転",IF(AND(ISNUMBER(I96),I96&gt;=0),"実績：記録の時間","未確認"))))</f>
        <v/>
      </c>
      <c r="X96" s="10" t="str">
        <f>IF(A96="","",IF(ISNUMBER(B96),YEAR(B96)-IF(MONTH(B96)&lt;4,1,0),""))</f>
        <v/>
      </c>
      <c r="Y96" s="10" t="str">
        <f>IF(A96="","",IF(OR(D96="",NOT(ISNUMBER(B96)),NOT(ISNUMBER(C96)),C96&lt;B96,NOT(ISNUMBER(E96)),NOT(ISNUMBER(F96)),F96&lt;E96,O96="",P96="",R96="未登録・重複"),"要確認：警戒区間・登録・根拠",IF(OR(W96="要確認：時刻不足・逆転",AND(ISNUMBER(G96),G96&gt;E96),AND(ISNUMBER(H96),H96&lt;F96),AND(ISNUMBER(I96),I96&lt;0),AND(ISNUMBER(M96),M96&lt;0)),"要確認：基地発着・交代人数",IF(COUNTIFS(LNGWatch[船名],A96,LNGWatch[入港日（同一航海）],B96,LNGWatch[曳船名],D96,LNGWatch[警戒開始日時],E96)&gt;1,"要確認：同じ警戒が重複",IF(OR(NOT(ISNUMBER(V96)),P96="未確認"),"要確認：拘束時間・根拠未確認","確認済")))))</f>
        <v/>
      </c>
    </row>
    <row r="97" spans="1:25" ht="24.95" customHeight="1" x14ac:dyDescent="0.2">
      <c r="A97" s="7"/>
      <c r="B97" s="20"/>
      <c r="C97" s="20"/>
      <c r="D97" s="7"/>
      <c r="E97" s="23"/>
      <c r="F97" s="23"/>
      <c r="G97" s="23"/>
      <c r="H97" s="23"/>
      <c r="I97" s="16"/>
      <c r="J97" s="7"/>
      <c r="K97" s="23"/>
      <c r="L97" s="23"/>
      <c r="M97" s="7"/>
      <c r="N97" s="7"/>
      <c r="O97" s="7"/>
      <c r="P97" s="7"/>
      <c r="Q97" s="7"/>
      <c r="R97" s="10" t="str">
        <f>IF(D97="","",IF(COUNTIF(Tugs[曳船名],D97)&lt;&gt;1,"未登録・重複",IF(INDEX(Tugs[会社名],MATCH(D97,Tugs[曳船名],0))="","未確認",INDEX(Tugs[会社名],MATCH(D97,Tugs[曳船名],0)))))</f>
        <v/>
      </c>
      <c r="S97" s="10" t="str">
        <f>IF(D97="","",IF(COUNTIF(Tugs[曳船名],D97)&lt;&gt;1,"未登録・重複",IF(INDEX(Tugs[基地港],MATCH(D97,Tugs[曳船名],0))="","未確認",INDEX(Tugs[基地港],MATCH(D97,Tugs[曳船名],0)))))</f>
        <v/>
      </c>
      <c r="T97" s="10" t="str">
        <f>IF(A97="","",IF(AND(ISNUMBER(B97),ISNUMBER(C97),C97&gt;=B97),INT(C97)-INT(B97),""))</f>
        <v/>
      </c>
      <c r="U97" s="18" t="str">
        <f>IF(A97="","",IF(AND(ISNUMBER(E97),ISNUMBER(F97),F97&gt;=E97),ROUND((F97-E97)*24,4),""))</f>
        <v/>
      </c>
      <c r="V97" s="18" t="str">
        <f>IF(A97="","",IF(AND(ISNUMBER(G97),ISNUMBER(H97),H97&gt;=G97),ROUND((H97-G97)*24,4),IF(OR(G97&lt;&gt;"",H97&lt;&gt;""),"",IF(AND(ISNUMBER(I97),I97&gt;=0),I97,""))))</f>
        <v/>
      </c>
      <c r="W97" s="10" t="str">
        <f>IF(A97="","",IF(AND(ISNUMBER(G97),ISNUMBER(H97),H97&gt;=G97),"実績：基地発～基地着",IF(OR(G97&lt;&gt;"",H97&lt;&gt;""),"要確認：時刻不足・逆転",IF(AND(ISNUMBER(I97),I97&gt;=0),"実績：記録の時間","未確認"))))</f>
        <v/>
      </c>
      <c r="X97" s="10" t="str">
        <f>IF(A97="","",IF(ISNUMBER(B97),YEAR(B97)-IF(MONTH(B97)&lt;4,1,0),""))</f>
        <v/>
      </c>
      <c r="Y97" s="10" t="str">
        <f>IF(A97="","",IF(OR(D97="",NOT(ISNUMBER(B97)),NOT(ISNUMBER(C97)),C97&lt;B97,NOT(ISNUMBER(E97)),NOT(ISNUMBER(F97)),F97&lt;E97,O97="",P97="",R97="未登録・重複"),"要確認：警戒区間・登録・根拠",IF(OR(W97="要確認：時刻不足・逆転",AND(ISNUMBER(G97),G97&gt;E97),AND(ISNUMBER(H97),H97&lt;F97),AND(ISNUMBER(I97),I97&lt;0),AND(ISNUMBER(M97),M97&lt;0)),"要確認：基地発着・交代人数",IF(COUNTIFS(LNGWatch[船名],A97,LNGWatch[入港日（同一航海）],B97,LNGWatch[曳船名],D97,LNGWatch[警戒開始日時],E97)&gt;1,"要確認：同じ警戒が重複",IF(OR(NOT(ISNUMBER(V97)),P97="未確認"),"要確認：拘束時間・根拠未確認","確認済")))))</f>
        <v/>
      </c>
    </row>
    <row r="98" spans="1:25" ht="24.95" customHeight="1" x14ac:dyDescent="0.2">
      <c r="A98" s="7"/>
      <c r="B98" s="20"/>
      <c r="C98" s="20"/>
      <c r="D98" s="7"/>
      <c r="E98" s="23"/>
      <c r="F98" s="23"/>
      <c r="G98" s="23"/>
      <c r="H98" s="23"/>
      <c r="I98" s="16"/>
      <c r="J98" s="7"/>
      <c r="K98" s="23"/>
      <c r="L98" s="23"/>
      <c r="M98" s="7"/>
      <c r="N98" s="7"/>
      <c r="O98" s="7"/>
      <c r="P98" s="7"/>
      <c r="Q98" s="7"/>
      <c r="R98" s="10" t="str">
        <f>IF(D98="","",IF(COUNTIF(Tugs[曳船名],D98)&lt;&gt;1,"未登録・重複",IF(INDEX(Tugs[会社名],MATCH(D98,Tugs[曳船名],0))="","未確認",INDEX(Tugs[会社名],MATCH(D98,Tugs[曳船名],0)))))</f>
        <v/>
      </c>
      <c r="S98" s="10" t="str">
        <f>IF(D98="","",IF(COUNTIF(Tugs[曳船名],D98)&lt;&gt;1,"未登録・重複",IF(INDEX(Tugs[基地港],MATCH(D98,Tugs[曳船名],0))="","未確認",INDEX(Tugs[基地港],MATCH(D98,Tugs[曳船名],0)))))</f>
        <v/>
      </c>
      <c r="T98" s="10" t="str">
        <f>IF(A98="","",IF(AND(ISNUMBER(B98),ISNUMBER(C98),C98&gt;=B98),INT(C98)-INT(B98),""))</f>
        <v/>
      </c>
      <c r="U98" s="18" t="str">
        <f>IF(A98="","",IF(AND(ISNUMBER(E98),ISNUMBER(F98),F98&gt;=E98),ROUND((F98-E98)*24,4),""))</f>
        <v/>
      </c>
      <c r="V98" s="18" t="str">
        <f>IF(A98="","",IF(AND(ISNUMBER(G98),ISNUMBER(H98),H98&gt;=G98),ROUND((H98-G98)*24,4),IF(OR(G98&lt;&gt;"",H98&lt;&gt;""),"",IF(AND(ISNUMBER(I98),I98&gt;=0),I98,""))))</f>
        <v/>
      </c>
      <c r="W98" s="10" t="str">
        <f>IF(A98="","",IF(AND(ISNUMBER(G98),ISNUMBER(H98),H98&gt;=G98),"実績：基地発～基地着",IF(OR(G98&lt;&gt;"",H98&lt;&gt;""),"要確認：時刻不足・逆転",IF(AND(ISNUMBER(I98),I98&gt;=0),"実績：記録の時間","未確認"))))</f>
        <v/>
      </c>
      <c r="X98" s="10" t="str">
        <f>IF(A98="","",IF(ISNUMBER(B98),YEAR(B98)-IF(MONTH(B98)&lt;4,1,0),""))</f>
        <v/>
      </c>
      <c r="Y98" s="10" t="str">
        <f>IF(A98="","",IF(OR(D98="",NOT(ISNUMBER(B98)),NOT(ISNUMBER(C98)),C98&lt;B98,NOT(ISNUMBER(E98)),NOT(ISNUMBER(F98)),F98&lt;E98,O98="",P98="",R98="未登録・重複"),"要確認：警戒区間・登録・根拠",IF(OR(W98="要確認：時刻不足・逆転",AND(ISNUMBER(G98),G98&gt;E98),AND(ISNUMBER(H98),H98&lt;F98),AND(ISNUMBER(I98),I98&lt;0),AND(ISNUMBER(M98),M98&lt;0)),"要確認：基地発着・交代人数",IF(COUNTIFS(LNGWatch[船名],A98,LNGWatch[入港日（同一航海）],B98,LNGWatch[曳船名],D98,LNGWatch[警戒開始日時],E98)&gt;1,"要確認：同じ警戒が重複",IF(OR(NOT(ISNUMBER(V98)),P98="未確認"),"要確認：拘束時間・根拠未確認","確認済")))))</f>
        <v/>
      </c>
    </row>
    <row r="99" spans="1:25" ht="24.95" customHeight="1" x14ac:dyDescent="0.2">
      <c r="A99" s="7"/>
      <c r="B99" s="20"/>
      <c r="C99" s="20"/>
      <c r="D99" s="7"/>
      <c r="E99" s="23"/>
      <c r="F99" s="23"/>
      <c r="G99" s="23"/>
      <c r="H99" s="23"/>
      <c r="I99" s="16"/>
      <c r="J99" s="7"/>
      <c r="K99" s="23"/>
      <c r="L99" s="23"/>
      <c r="M99" s="7"/>
      <c r="N99" s="7"/>
      <c r="O99" s="7"/>
      <c r="P99" s="7"/>
      <c r="Q99" s="7"/>
      <c r="R99" s="10" t="str">
        <f>IF(D99="","",IF(COUNTIF(Tugs[曳船名],D99)&lt;&gt;1,"未登録・重複",IF(INDEX(Tugs[会社名],MATCH(D99,Tugs[曳船名],0))="","未確認",INDEX(Tugs[会社名],MATCH(D99,Tugs[曳船名],0)))))</f>
        <v/>
      </c>
      <c r="S99" s="10" t="str">
        <f>IF(D99="","",IF(COUNTIF(Tugs[曳船名],D99)&lt;&gt;1,"未登録・重複",IF(INDEX(Tugs[基地港],MATCH(D99,Tugs[曳船名],0))="","未確認",INDEX(Tugs[基地港],MATCH(D99,Tugs[曳船名],0)))))</f>
        <v/>
      </c>
      <c r="T99" s="10" t="str">
        <f>IF(A99="","",IF(AND(ISNUMBER(B99),ISNUMBER(C99),C99&gt;=B99),INT(C99)-INT(B99),""))</f>
        <v/>
      </c>
      <c r="U99" s="18" t="str">
        <f>IF(A99="","",IF(AND(ISNUMBER(E99),ISNUMBER(F99),F99&gt;=E99),ROUND((F99-E99)*24,4),""))</f>
        <v/>
      </c>
      <c r="V99" s="18" t="str">
        <f>IF(A99="","",IF(AND(ISNUMBER(G99),ISNUMBER(H99),H99&gt;=G99),ROUND((H99-G99)*24,4),IF(OR(G99&lt;&gt;"",H99&lt;&gt;""),"",IF(AND(ISNUMBER(I99),I99&gt;=0),I99,""))))</f>
        <v/>
      </c>
      <c r="W99" s="10" t="str">
        <f>IF(A99="","",IF(AND(ISNUMBER(G99),ISNUMBER(H99),H99&gt;=G99),"実績：基地発～基地着",IF(OR(G99&lt;&gt;"",H99&lt;&gt;""),"要確認：時刻不足・逆転",IF(AND(ISNUMBER(I99),I99&gt;=0),"実績：記録の時間","未確認"))))</f>
        <v/>
      </c>
      <c r="X99" s="10" t="str">
        <f>IF(A99="","",IF(ISNUMBER(B99),YEAR(B99)-IF(MONTH(B99)&lt;4,1,0),""))</f>
        <v/>
      </c>
      <c r="Y99" s="10" t="str">
        <f>IF(A99="","",IF(OR(D99="",NOT(ISNUMBER(B99)),NOT(ISNUMBER(C99)),C99&lt;B99,NOT(ISNUMBER(E99)),NOT(ISNUMBER(F99)),F99&lt;E99,O99="",P99="",R99="未登録・重複"),"要確認：警戒区間・登録・根拠",IF(OR(W99="要確認：時刻不足・逆転",AND(ISNUMBER(G99),G99&gt;E99),AND(ISNUMBER(H99),H99&lt;F99),AND(ISNUMBER(I99),I99&lt;0),AND(ISNUMBER(M99),M99&lt;0)),"要確認：基地発着・交代人数",IF(COUNTIFS(LNGWatch[船名],A99,LNGWatch[入港日（同一航海）],B99,LNGWatch[曳船名],D99,LNGWatch[警戒開始日時],E99)&gt;1,"要確認：同じ警戒が重複",IF(OR(NOT(ISNUMBER(V99)),P99="未確認"),"要確認：拘束時間・根拠未確認","確認済")))))</f>
        <v/>
      </c>
    </row>
    <row r="100" spans="1:25" ht="24.95" customHeight="1" x14ac:dyDescent="0.2">
      <c r="A100" s="7"/>
      <c r="B100" s="20"/>
      <c r="C100" s="20"/>
      <c r="D100" s="7"/>
      <c r="E100" s="23"/>
      <c r="F100" s="23"/>
      <c r="G100" s="23"/>
      <c r="H100" s="23"/>
      <c r="I100" s="16"/>
      <c r="J100" s="7"/>
      <c r="K100" s="23"/>
      <c r="L100" s="23"/>
      <c r="M100" s="7"/>
      <c r="N100" s="7"/>
      <c r="O100" s="7"/>
      <c r="P100" s="7"/>
      <c r="Q100" s="7"/>
      <c r="R100" s="10" t="str">
        <f>IF(D100="","",IF(COUNTIF(Tugs[曳船名],D100)&lt;&gt;1,"未登録・重複",IF(INDEX(Tugs[会社名],MATCH(D100,Tugs[曳船名],0))="","未確認",INDEX(Tugs[会社名],MATCH(D100,Tugs[曳船名],0)))))</f>
        <v/>
      </c>
      <c r="S100" s="10" t="str">
        <f>IF(D100="","",IF(COUNTIF(Tugs[曳船名],D100)&lt;&gt;1,"未登録・重複",IF(INDEX(Tugs[基地港],MATCH(D100,Tugs[曳船名],0))="","未確認",INDEX(Tugs[基地港],MATCH(D100,Tugs[曳船名],0)))))</f>
        <v/>
      </c>
      <c r="T100" s="10" t="str">
        <f>IF(A100="","",IF(AND(ISNUMBER(B100),ISNUMBER(C100),C100&gt;=B100),INT(C100)-INT(B100),""))</f>
        <v/>
      </c>
      <c r="U100" s="18" t="str">
        <f>IF(A100="","",IF(AND(ISNUMBER(E100),ISNUMBER(F100),F100&gt;=E100),ROUND((F100-E100)*24,4),""))</f>
        <v/>
      </c>
      <c r="V100" s="18" t="str">
        <f>IF(A100="","",IF(AND(ISNUMBER(G100),ISNUMBER(H100),H100&gt;=G100),ROUND((H100-G100)*24,4),IF(OR(G100&lt;&gt;"",H100&lt;&gt;""),"",IF(AND(ISNUMBER(I100),I100&gt;=0),I100,""))))</f>
        <v/>
      </c>
      <c r="W100" s="10" t="str">
        <f>IF(A100="","",IF(AND(ISNUMBER(G100),ISNUMBER(H100),H100&gt;=G100),"実績：基地発～基地着",IF(OR(G100&lt;&gt;"",H100&lt;&gt;""),"要確認：時刻不足・逆転",IF(AND(ISNUMBER(I100),I100&gt;=0),"実績：記録の時間","未確認"))))</f>
        <v/>
      </c>
      <c r="X100" s="10" t="str">
        <f>IF(A100="","",IF(ISNUMBER(B100),YEAR(B100)-IF(MONTH(B100)&lt;4,1,0),""))</f>
        <v/>
      </c>
      <c r="Y100" s="10" t="str">
        <f>IF(A100="","",IF(OR(D100="",NOT(ISNUMBER(B100)),NOT(ISNUMBER(C100)),C100&lt;B100,NOT(ISNUMBER(E100)),NOT(ISNUMBER(F100)),F100&lt;E100,O100="",P100="",R100="未登録・重複"),"要確認：警戒区間・登録・根拠",IF(OR(W100="要確認：時刻不足・逆転",AND(ISNUMBER(G100),G100&gt;E100),AND(ISNUMBER(H100),H100&lt;F100),AND(ISNUMBER(I100),I100&lt;0),AND(ISNUMBER(M100),M100&lt;0)),"要確認：基地発着・交代人数",IF(COUNTIFS(LNGWatch[船名],A100,LNGWatch[入港日（同一航海）],B100,LNGWatch[曳船名],D100,LNGWatch[警戒開始日時],E100)&gt;1,"要確認：同じ警戒が重複",IF(OR(NOT(ISNUMBER(V100)),P100="未確認"),"要確認：拘束時間・根拠未確認","確認済")))))</f>
        <v/>
      </c>
    </row>
    <row r="101" spans="1:25" ht="24.95" customHeight="1" x14ac:dyDescent="0.2">
      <c r="A101" s="7"/>
      <c r="B101" s="20"/>
      <c r="C101" s="20"/>
      <c r="D101" s="7"/>
      <c r="E101" s="23"/>
      <c r="F101" s="23"/>
      <c r="G101" s="23"/>
      <c r="H101" s="23"/>
      <c r="I101" s="16"/>
      <c r="J101" s="7"/>
      <c r="K101" s="23"/>
      <c r="L101" s="23"/>
      <c r="M101" s="7"/>
      <c r="N101" s="7"/>
      <c r="O101" s="7"/>
      <c r="P101" s="7"/>
      <c r="Q101" s="7"/>
      <c r="R101" s="10" t="str">
        <f>IF(D101="","",IF(COUNTIF(Tugs[曳船名],D101)&lt;&gt;1,"未登録・重複",IF(INDEX(Tugs[会社名],MATCH(D101,Tugs[曳船名],0))="","未確認",INDEX(Tugs[会社名],MATCH(D101,Tugs[曳船名],0)))))</f>
        <v/>
      </c>
      <c r="S101" s="10" t="str">
        <f>IF(D101="","",IF(COUNTIF(Tugs[曳船名],D101)&lt;&gt;1,"未登録・重複",IF(INDEX(Tugs[基地港],MATCH(D101,Tugs[曳船名],0))="","未確認",INDEX(Tugs[基地港],MATCH(D101,Tugs[曳船名],0)))))</f>
        <v/>
      </c>
      <c r="T101" s="10" t="str">
        <f>IF(A101="","",IF(AND(ISNUMBER(B101),ISNUMBER(C101),C101&gt;=B101),INT(C101)-INT(B101),""))</f>
        <v/>
      </c>
      <c r="U101" s="18" t="str">
        <f>IF(A101="","",IF(AND(ISNUMBER(E101),ISNUMBER(F101),F101&gt;=E101),ROUND((F101-E101)*24,4),""))</f>
        <v/>
      </c>
      <c r="V101" s="18" t="str">
        <f>IF(A101="","",IF(AND(ISNUMBER(G101),ISNUMBER(H101),H101&gt;=G101),ROUND((H101-G101)*24,4),IF(OR(G101&lt;&gt;"",H101&lt;&gt;""),"",IF(AND(ISNUMBER(I101),I101&gt;=0),I101,""))))</f>
        <v/>
      </c>
      <c r="W101" s="10" t="str">
        <f>IF(A101="","",IF(AND(ISNUMBER(G101),ISNUMBER(H101),H101&gt;=G101),"実績：基地発～基地着",IF(OR(G101&lt;&gt;"",H101&lt;&gt;""),"要確認：時刻不足・逆転",IF(AND(ISNUMBER(I101),I101&gt;=0),"実績：記録の時間","未確認"))))</f>
        <v/>
      </c>
      <c r="X101" s="10" t="str">
        <f>IF(A101="","",IF(ISNUMBER(B101),YEAR(B101)-IF(MONTH(B101)&lt;4,1,0),""))</f>
        <v/>
      </c>
      <c r="Y101" s="10" t="str">
        <f>IF(A101="","",IF(OR(D101="",NOT(ISNUMBER(B101)),NOT(ISNUMBER(C101)),C101&lt;B101,NOT(ISNUMBER(E101)),NOT(ISNUMBER(F101)),F101&lt;E101,O101="",P101="",R101="未登録・重複"),"要確認：警戒区間・登録・根拠",IF(OR(W101="要確認：時刻不足・逆転",AND(ISNUMBER(G101),G101&gt;E101),AND(ISNUMBER(H101),H101&lt;F101),AND(ISNUMBER(I101),I101&lt;0),AND(ISNUMBER(M101),M101&lt;0)),"要確認：基地発着・交代人数",IF(COUNTIFS(LNGWatch[船名],A101,LNGWatch[入港日（同一航海）],B101,LNGWatch[曳船名],D101,LNGWatch[警戒開始日時],E101)&gt;1,"要確認：同じ警戒が重複",IF(OR(NOT(ISNUMBER(V101)),P101="未確認"),"要確認：拘束時間・根拠未確認","確認済")))))</f>
        <v/>
      </c>
    </row>
    <row r="102" spans="1:25" ht="24.95" customHeight="1" x14ac:dyDescent="0.2">
      <c r="A102" s="7"/>
      <c r="B102" s="20"/>
      <c r="C102" s="20"/>
      <c r="D102" s="7"/>
      <c r="E102" s="23"/>
      <c r="F102" s="23"/>
      <c r="G102" s="23"/>
      <c r="H102" s="23"/>
      <c r="I102" s="16"/>
      <c r="J102" s="7"/>
      <c r="K102" s="23"/>
      <c r="L102" s="23"/>
      <c r="M102" s="7"/>
      <c r="N102" s="7"/>
      <c r="O102" s="7"/>
      <c r="P102" s="7"/>
      <c r="Q102" s="7"/>
      <c r="R102" s="10" t="str">
        <f>IF(D102="","",IF(COUNTIF(Tugs[曳船名],D102)&lt;&gt;1,"未登録・重複",IF(INDEX(Tugs[会社名],MATCH(D102,Tugs[曳船名],0))="","未確認",INDEX(Tugs[会社名],MATCH(D102,Tugs[曳船名],0)))))</f>
        <v/>
      </c>
      <c r="S102" s="10" t="str">
        <f>IF(D102="","",IF(COUNTIF(Tugs[曳船名],D102)&lt;&gt;1,"未登録・重複",IF(INDEX(Tugs[基地港],MATCH(D102,Tugs[曳船名],0))="","未確認",INDEX(Tugs[基地港],MATCH(D102,Tugs[曳船名],0)))))</f>
        <v/>
      </c>
      <c r="T102" s="10" t="str">
        <f>IF(A102="","",IF(AND(ISNUMBER(B102),ISNUMBER(C102),C102&gt;=B102),INT(C102)-INT(B102),""))</f>
        <v/>
      </c>
      <c r="U102" s="18" t="str">
        <f>IF(A102="","",IF(AND(ISNUMBER(E102),ISNUMBER(F102),F102&gt;=E102),ROUND((F102-E102)*24,4),""))</f>
        <v/>
      </c>
      <c r="V102" s="18" t="str">
        <f>IF(A102="","",IF(AND(ISNUMBER(G102),ISNUMBER(H102),H102&gt;=G102),ROUND((H102-G102)*24,4),IF(OR(G102&lt;&gt;"",H102&lt;&gt;""),"",IF(AND(ISNUMBER(I102),I102&gt;=0),I102,""))))</f>
        <v/>
      </c>
      <c r="W102" s="10" t="str">
        <f>IF(A102="","",IF(AND(ISNUMBER(G102),ISNUMBER(H102),H102&gt;=G102),"実績：基地発～基地着",IF(OR(G102&lt;&gt;"",H102&lt;&gt;""),"要確認：時刻不足・逆転",IF(AND(ISNUMBER(I102),I102&gt;=0),"実績：記録の時間","未確認"))))</f>
        <v/>
      </c>
      <c r="X102" s="10" t="str">
        <f>IF(A102="","",IF(ISNUMBER(B102),YEAR(B102)-IF(MONTH(B102)&lt;4,1,0),""))</f>
        <v/>
      </c>
      <c r="Y102" s="10" t="str">
        <f>IF(A102="","",IF(OR(D102="",NOT(ISNUMBER(B102)),NOT(ISNUMBER(C102)),C102&lt;B102,NOT(ISNUMBER(E102)),NOT(ISNUMBER(F102)),F102&lt;E102,O102="",P102="",R102="未登録・重複"),"要確認：警戒区間・登録・根拠",IF(OR(W102="要確認：時刻不足・逆転",AND(ISNUMBER(G102),G102&gt;E102),AND(ISNUMBER(H102),H102&lt;F102),AND(ISNUMBER(I102),I102&lt;0),AND(ISNUMBER(M102),M102&lt;0)),"要確認：基地発着・交代人数",IF(COUNTIFS(LNGWatch[船名],A102,LNGWatch[入港日（同一航海）],B102,LNGWatch[曳船名],D102,LNGWatch[警戒開始日時],E102)&gt;1,"要確認：同じ警戒が重複",IF(OR(NOT(ISNUMBER(V102)),P102="未確認"),"要確認：拘束時間・根拠未確認","確認済")))))</f>
        <v/>
      </c>
    </row>
    <row r="103" spans="1:25" ht="24.95" customHeight="1" x14ac:dyDescent="0.2">
      <c r="A103" s="7"/>
      <c r="B103" s="20"/>
      <c r="C103" s="20"/>
      <c r="D103" s="7"/>
      <c r="E103" s="23"/>
      <c r="F103" s="23"/>
      <c r="G103" s="23"/>
      <c r="H103" s="23"/>
      <c r="I103" s="16"/>
      <c r="J103" s="7"/>
      <c r="K103" s="23"/>
      <c r="L103" s="23"/>
      <c r="M103" s="7"/>
      <c r="N103" s="7"/>
      <c r="O103" s="7"/>
      <c r="P103" s="7"/>
      <c r="Q103" s="7"/>
      <c r="R103" s="10" t="str">
        <f>IF(D103="","",IF(COUNTIF(Tugs[曳船名],D103)&lt;&gt;1,"未登録・重複",IF(INDEX(Tugs[会社名],MATCH(D103,Tugs[曳船名],0))="","未確認",INDEX(Tugs[会社名],MATCH(D103,Tugs[曳船名],0)))))</f>
        <v/>
      </c>
      <c r="S103" s="10" t="str">
        <f>IF(D103="","",IF(COUNTIF(Tugs[曳船名],D103)&lt;&gt;1,"未登録・重複",IF(INDEX(Tugs[基地港],MATCH(D103,Tugs[曳船名],0))="","未確認",INDEX(Tugs[基地港],MATCH(D103,Tugs[曳船名],0)))))</f>
        <v/>
      </c>
      <c r="T103" s="10" t="str">
        <f>IF(A103="","",IF(AND(ISNUMBER(B103),ISNUMBER(C103),C103&gt;=B103),INT(C103)-INT(B103),""))</f>
        <v/>
      </c>
      <c r="U103" s="18" t="str">
        <f>IF(A103="","",IF(AND(ISNUMBER(E103),ISNUMBER(F103),F103&gt;=E103),ROUND((F103-E103)*24,4),""))</f>
        <v/>
      </c>
      <c r="V103" s="18" t="str">
        <f>IF(A103="","",IF(AND(ISNUMBER(G103),ISNUMBER(H103),H103&gt;=G103),ROUND((H103-G103)*24,4),IF(OR(G103&lt;&gt;"",H103&lt;&gt;""),"",IF(AND(ISNUMBER(I103),I103&gt;=0),I103,""))))</f>
        <v/>
      </c>
      <c r="W103" s="10" t="str">
        <f>IF(A103="","",IF(AND(ISNUMBER(G103),ISNUMBER(H103),H103&gt;=G103),"実績：基地発～基地着",IF(OR(G103&lt;&gt;"",H103&lt;&gt;""),"要確認：時刻不足・逆転",IF(AND(ISNUMBER(I103),I103&gt;=0),"実績：記録の時間","未確認"))))</f>
        <v/>
      </c>
      <c r="X103" s="10" t="str">
        <f>IF(A103="","",IF(ISNUMBER(B103),YEAR(B103)-IF(MONTH(B103)&lt;4,1,0),""))</f>
        <v/>
      </c>
      <c r="Y103" s="10" t="str">
        <f>IF(A103="","",IF(OR(D103="",NOT(ISNUMBER(B103)),NOT(ISNUMBER(C103)),C103&lt;B103,NOT(ISNUMBER(E103)),NOT(ISNUMBER(F103)),F103&lt;E103,O103="",P103="",R103="未登録・重複"),"要確認：警戒区間・登録・根拠",IF(OR(W103="要確認：時刻不足・逆転",AND(ISNUMBER(G103),G103&gt;E103),AND(ISNUMBER(H103),H103&lt;F103),AND(ISNUMBER(I103),I103&lt;0),AND(ISNUMBER(M103),M103&lt;0)),"要確認：基地発着・交代人数",IF(COUNTIFS(LNGWatch[船名],A103,LNGWatch[入港日（同一航海）],B103,LNGWatch[曳船名],D103,LNGWatch[警戒開始日時],E103)&gt;1,"要確認：同じ警戒が重複",IF(OR(NOT(ISNUMBER(V103)),P103="未確認"),"要確認：拘束時間・根拠未確認","確認済")))))</f>
        <v/>
      </c>
    </row>
    <row r="104" spans="1:25" ht="24.95" customHeight="1" x14ac:dyDescent="0.2">
      <c r="A104" s="7"/>
      <c r="B104" s="20"/>
      <c r="C104" s="20"/>
      <c r="D104" s="7"/>
      <c r="E104" s="23"/>
      <c r="F104" s="23"/>
      <c r="G104" s="23"/>
      <c r="H104" s="23"/>
      <c r="I104" s="16"/>
      <c r="J104" s="7"/>
      <c r="K104" s="23"/>
      <c r="L104" s="23"/>
      <c r="M104" s="7"/>
      <c r="N104" s="7"/>
      <c r="O104" s="7"/>
      <c r="P104" s="7"/>
      <c r="Q104" s="7"/>
      <c r="R104" s="10" t="str">
        <f>IF(D104="","",IF(COUNTIF(Tugs[曳船名],D104)&lt;&gt;1,"未登録・重複",IF(INDEX(Tugs[会社名],MATCH(D104,Tugs[曳船名],0))="","未確認",INDEX(Tugs[会社名],MATCH(D104,Tugs[曳船名],0)))))</f>
        <v/>
      </c>
      <c r="S104" s="10" t="str">
        <f>IF(D104="","",IF(COUNTIF(Tugs[曳船名],D104)&lt;&gt;1,"未登録・重複",IF(INDEX(Tugs[基地港],MATCH(D104,Tugs[曳船名],0))="","未確認",INDEX(Tugs[基地港],MATCH(D104,Tugs[曳船名],0)))))</f>
        <v/>
      </c>
      <c r="T104" s="10" t="str">
        <f>IF(A104="","",IF(AND(ISNUMBER(B104),ISNUMBER(C104),C104&gt;=B104),INT(C104)-INT(B104),""))</f>
        <v/>
      </c>
      <c r="U104" s="18" t="str">
        <f>IF(A104="","",IF(AND(ISNUMBER(E104),ISNUMBER(F104),F104&gt;=E104),ROUND((F104-E104)*24,4),""))</f>
        <v/>
      </c>
      <c r="V104" s="18" t="str">
        <f>IF(A104="","",IF(AND(ISNUMBER(G104),ISNUMBER(H104),H104&gt;=G104),ROUND((H104-G104)*24,4),IF(OR(G104&lt;&gt;"",H104&lt;&gt;""),"",IF(AND(ISNUMBER(I104),I104&gt;=0),I104,""))))</f>
        <v/>
      </c>
      <c r="W104" s="10" t="str">
        <f>IF(A104="","",IF(AND(ISNUMBER(G104),ISNUMBER(H104),H104&gt;=G104),"実績：基地発～基地着",IF(OR(G104&lt;&gt;"",H104&lt;&gt;""),"要確認：時刻不足・逆転",IF(AND(ISNUMBER(I104),I104&gt;=0),"実績：記録の時間","未確認"))))</f>
        <v/>
      </c>
      <c r="X104" s="10" t="str">
        <f>IF(A104="","",IF(ISNUMBER(B104),YEAR(B104)-IF(MONTH(B104)&lt;4,1,0),""))</f>
        <v/>
      </c>
      <c r="Y104" s="10" t="str">
        <f>IF(A104="","",IF(OR(D104="",NOT(ISNUMBER(B104)),NOT(ISNUMBER(C104)),C104&lt;B104,NOT(ISNUMBER(E104)),NOT(ISNUMBER(F104)),F104&lt;E104,O104="",P104="",R104="未登録・重複"),"要確認：警戒区間・登録・根拠",IF(OR(W104="要確認：時刻不足・逆転",AND(ISNUMBER(G104),G104&gt;E104),AND(ISNUMBER(H104),H104&lt;F104),AND(ISNUMBER(I104),I104&lt;0),AND(ISNUMBER(M104),M104&lt;0)),"要確認：基地発着・交代人数",IF(COUNTIFS(LNGWatch[船名],A104,LNGWatch[入港日（同一航海）],B104,LNGWatch[曳船名],D104,LNGWatch[警戒開始日時],E104)&gt;1,"要確認：同じ警戒が重複",IF(OR(NOT(ISNUMBER(V104)),P104="未確認"),"要確認：拘束時間・根拠未確認","確認済")))))</f>
        <v/>
      </c>
    </row>
    <row r="105" spans="1:25" ht="24.95" customHeight="1" x14ac:dyDescent="0.2">
      <c r="A105" s="7"/>
      <c r="B105" s="20"/>
      <c r="C105" s="20"/>
      <c r="D105" s="7"/>
      <c r="E105" s="23"/>
      <c r="F105" s="23"/>
      <c r="G105" s="23"/>
      <c r="H105" s="23"/>
      <c r="I105" s="16"/>
      <c r="J105" s="7"/>
      <c r="K105" s="23"/>
      <c r="L105" s="23"/>
      <c r="M105" s="7"/>
      <c r="N105" s="7"/>
      <c r="O105" s="7"/>
      <c r="P105" s="7"/>
      <c r="Q105" s="7"/>
      <c r="R105" s="10" t="str">
        <f>IF(D105="","",IF(COUNTIF(Tugs[曳船名],D105)&lt;&gt;1,"未登録・重複",IF(INDEX(Tugs[会社名],MATCH(D105,Tugs[曳船名],0))="","未確認",INDEX(Tugs[会社名],MATCH(D105,Tugs[曳船名],0)))))</f>
        <v/>
      </c>
      <c r="S105" s="10" t="str">
        <f>IF(D105="","",IF(COUNTIF(Tugs[曳船名],D105)&lt;&gt;1,"未登録・重複",IF(INDEX(Tugs[基地港],MATCH(D105,Tugs[曳船名],0))="","未確認",INDEX(Tugs[基地港],MATCH(D105,Tugs[曳船名],0)))))</f>
        <v/>
      </c>
      <c r="T105" s="10" t="str">
        <f>IF(A105="","",IF(AND(ISNUMBER(B105),ISNUMBER(C105),C105&gt;=B105),INT(C105)-INT(B105),""))</f>
        <v/>
      </c>
      <c r="U105" s="18" t="str">
        <f>IF(A105="","",IF(AND(ISNUMBER(E105),ISNUMBER(F105),F105&gt;=E105),ROUND((F105-E105)*24,4),""))</f>
        <v/>
      </c>
      <c r="V105" s="18" t="str">
        <f>IF(A105="","",IF(AND(ISNUMBER(G105),ISNUMBER(H105),H105&gt;=G105),ROUND((H105-G105)*24,4),IF(OR(G105&lt;&gt;"",H105&lt;&gt;""),"",IF(AND(ISNUMBER(I105),I105&gt;=0),I105,""))))</f>
        <v/>
      </c>
      <c r="W105" s="10" t="str">
        <f>IF(A105="","",IF(AND(ISNUMBER(G105),ISNUMBER(H105),H105&gt;=G105),"実績：基地発～基地着",IF(OR(G105&lt;&gt;"",H105&lt;&gt;""),"要確認：時刻不足・逆転",IF(AND(ISNUMBER(I105),I105&gt;=0),"実績：記録の時間","未確認"))))</f>
        <v/>
      </c>
      <c r="X105" s="10" t="str">
        <f>IF(A105="","",IF(ISNUMBER(B105),YEAR(B105)-IF(MONTH(B105)&lt;4,1,0),""))</f>
        <v/>
      </c>
      <c r="Y105" s="10" t="str">
        <f>IF(A105="","",IF(OR(D105="",NOT(ISNUMBER(B105)),NOT(ISNUMBER(C105)),C105&lt;B105,NOT(ISNUMBER(E105)),NOT(ISNUMBER(F105)),F105&lt;E105,O105="",P105="",R105="未登録・重複"),"要確認：警戒区間・登録・根拠",IF(OR(W105="要確認：時刻不足・逆転",AND(ISNUMBER(G105),G105&gt;E105),AND(ISNUMBER(H105),H105&lt;F105),AND(ISNUMBER(I105),I105&lt;0),AND(ISNUMBER(M105),M105&lt;0)),"要確認：基地発着・交代人数",IF(COUNTIFS(LNGWatch[船名],A105,LNGWatch[入港日（同一航海）],B105,LNGWatch[曳船名],D105,LNGWatch[警戒開始日時],E105)&gt;1,"要確認：同じ警戒が重複",IF(OR(NOT(ISNUMBER(V105)),P105="未確認"),"要確認：拘束時間・根拠未確認","確認済")))))</f>
        <v/>
      </c>
    </row>
    <row r="106" spans="1:25" ht="24.95" customHeight="1" x14ac:dyDescent="0.2">
      <c r="A106" s="7"/>
      <c r="B106" s="20"/>
      <c r="C106" s="20"/>
      <c r="D106" s="7"/>
      <c r="E106" s="23"/>
      <c r="F106" s="23"/>
      <c r="G106" s="23"/>
      <c r="H106" s="23"/>
      <c r="I106" s="16"/>
      <c r="J106" s="7"/>
      <c r="K106" s="23"/>
      <c r="L106" s="23"/>
      <c r="M106" s="7"/>
      <c r="N106" s="7"/>
      <c r="O106" s="7"/>
      <c r="P106" s="7"/>
      <c r="Q106" s="7"/>
      <c r="R106" s="10" t="str">
        <f>IF(D106="","",IF(COUNTIF(Tugs[曳船名],D106)&lt;&gt;1,"未登録・重複",IF(INDEX(Tugs[会社名],MATCH(D106,Tugs[曳船名],0))="","未確認",INDEX(Tugs[会社名],MATCH(D106,Tugs[曳船名],0)))))</f>
        <v/>
      </c>
      <c r="S106" s="10" t="str">
        <f>IF(D106="","",IF(COUNTIF(Tugs[曳船名],D106)&lt;&gt;1,"未登録・重複",IF(INDEX(Tugs[基地港],MATCH(D106,Tugs[曳船名],0))="","未確認",INDEX(Tugs[基地港],MATCH(D106,Tugs[曳船名],0)))))</f>
        <v/>
      </c>
      <c r="T106" s="10" t="str">
        <f>IF(A106="","",IF(AND(ISNUMBER(B106),ISNUMBER(C106),C106&gt;=B106),INT(C106)-INT(B106),""))</f>
        <v/>
      </c>
      <c r="U106" s="18" t="str">
        <f>IF(A106="","",IF(AND(ISNUMBER(E106),ISNUMBER(F106),F106&gt;=E106),ROUND((F106-E106)*24,4),""))</f>
        <v/>
      </c>
      <c r="V106" s="18" t="str">
        <f>IF(A106="","",IF(AND(ISNUMBER(G106),ISNUMBER(H106),H106&gt;=G106),ROUND((H106-G106)*24,4),IF(OR(G106&lt;&gt;"",H106&lt;&gt;""),"",IF(AND(ISNUMBER(I106),I106&gt;=0),I106,""))))</f>
        <v/>
      </c>
      <c r="W106" s="10" t="str">
        <f>IF(A106="","",IF(AND(ISNUMBER(G106),ISNUMBER(H106),H106&gt;=G106),"実績：基地発～基地着",IF(OR(G106&lt;&gt;"",H106&lt;&gt;""),"要確認：時刻不足・逆転",IF(AND(ISNUMBER(I106),I106&gt;=0),"実績：記録の時間","未確認"))))</f>
        <v/>
      </c>
      <c r="X106" s="10" t="str">
        <f>IF(A106="","",IF(ISNUMBER(B106),YEAR(B106)-IF(MONTH(B106)&lt;4,1,0),""))</f>
        <v/>
      </c>
      <c r="Y106" s="10" t="str">
        <f>IF(A106="","",IF(OR(D106="",NOT(ISNUMBER(B106)),NOT(ISNUMBER(C106)),C106&lt;B106,NOT(ISNUMBER(E106)),NOT(ISNUMBER(F106)),F106&lt;E106,O106="",P106="",R106="未登録・重複"),"要確認：警戒区間・登録・根拠",IF(OR(W106="要確認：時刻不足・逆転",AND(ISNUMBER(G106),G106&gt;E106),AND(ISNUMBER(H106),H106&lt;F106),AND(ISNUMBER(I106),I106&lt;0),AND(ISNUMBER(M106),M106&lt;0)),"要確認：基地発着・交代人数",IF(COUNTIFS(LNGWatch[船名],A106,LNGWatch[入港日（同一航海）],B106,LNGWatch[曳船名],D106,LNGWatch[警戒開始日時],E106)&gt;1,"要確認：同じ警戒が重複",IF(OR(NOT(ISNUMBER(V106)),P106="未確認"),"要確認：拘束時間・根拠未確認","確認済")))))</f>
        <v/>
      </c>
    </row>
    <row r="107" spans="1:25" ht="24.95" customHeight="1" x14ac:dyDescent="0.2">
      <c r="A107" s="7"/>
      <c r="B107" s="20"/>
      <c r="C107" s="20"/>
      <c r="D107" s="7"/>
      <c r="E107" s="23"/>
      <c r="F107" s="23"/>
      <c r="G107" s="23"/>
      <c r="H107" s="23"/>
      <c r="I107" s="16"/>
      <c r="J107" s="7"/>
      <c r="K107" s="23"/>
      <c r="L107" s="23"/>
      <c r="M107" s="7"/>
      <c r="N107" s="7"/>
      <c r="O107" s="7"/>
      <c r="P107" s="7"/>
      <c r="Q107" s="7"/>
      <c r="R107" s="10" t="str">
        <f>IF(D107="","",IF(COUNTIF(Tugs[曳船名],D107)&lt;&gt;1,"未登録・重複",IF(INDEX(Tugs[会社名],MATCH(D107,Tugs[曳船名],0))="","未確認",INDEX(Tugs[会社名],MATCH(D107,Tugs[曳船名],0)))))</f>
        <v/>
      </c>
      <c r="S107" s="10" t="str">
        <f>IF(D107="","",IF(COUNTIF(Tugs[曳船名],D107)&lt;&gt;1,"未登録・重複",IF(INDEX(Tugs[基地港],MATCH(D107,Tugs[曳船名],0))="","未確認",INDEX(Tugs[基地港],MATCH(D107,Tugs[曳船名],0)))))</f>
        <v/>
      </c>
      <c r="T107" s="10" t="str">
        <f>IF(A107="","",IF(AND(ISNUMBER(B107),ISNUMBER(C107),C107&gt;=B107),INT(C107)-INT(B107),""))</f>
        <v/>
      </c>
      <c r="U107" s="18" t="str">
        <f>IF(A107="","",IF(AND(ISNUMBER(E107),ISNUMBER(F107),F107&gt;=E107),ROUND((F107-E107)*24,4),""))</f>
        <v/>
      </c>
      <c r="V107" s="18" t="str">
        <f>IF(A107="","",IF(AND(ISNUMBER(G107),ISNUMBER(H107),H107&gt;=G107),ROUND((H107-G107)*24,4),IF(OR(G107&lt;&gt;"",H107&lt;&gt;""),"",IF(AND(ISNUMBER(I107),I107&gt;=0),I107,""))))</f>
        <v/>
      </c>
      <c r="W107" s="10" t="str">
        <f>IF(A107="","",IF(AND(ISNUMBER(G107),ISNUMBER(H107),H107&gt;=G107),"実績：基地発～基地着",IF(OR(G107&lt;&gt;"",H107&lt;&gt;""),"要確認：時刻不足・逆転",IF(AND(ISNUMBER(I107),I107&gt;=0),"実績：記録の時間","未確認"))))</f>
        <v/>
      </c>
      <c r="X107" s="10" t="str">
        <f>IF(A107="","",IF(ISNUMBER(B107),YEAR(B107)-IF(MONTH(B107)&lt;4,1,0),""))</f>
        <v/>
      </c>
      <c r="Y107" s="10" t="str">
        <f>IF(A107="","",IF(OR(D107="",NOT(ISNUMBER(B107)),NOT(ISNUMBER(C107)),C107&lt;B107,NOT(ISNUMBER(E107)),NOT(ISNUMBER(F107)),F107&lt;E107,O107="",P107="",R107="未登録・重複"),"要確認：警戒区間・登録・根拠",IF(OR(W107="要確認：時刻不足・逆転",AND(ISNUMBER(G107),G107&gt;E107),AND(ISNUMBER(H107),H107&lt;F107),AND(ISNUMBER(I107),I107&lt;0),AND(ISNUMBER(M107),M107&lt;0)),"要確認：基地発着・交代人数",IF(COUNTIFS(LNGWatch[船名],A107,LNGWatch[入港日（同一航海）],B107,LNGWatch[曳船名],D107,LNGWatch[警戒開始日時],E107)&gt;1,"要確認：同じ警戒が重複",IF(OR(NOT(ISNUMBER(V107)),P107="未確認"),"要確認：拘束時間・根拠未確認","確認済")))))</f>
        <v/>
      </c>
    </row>
    <row r="108" spans="1:25" ht="24.95" customHeight="1" x14ac:dyDescent="0.2">
      <c r="A108" s="7"/>
      <c r="B108" s="20"/>
      <c r="C108" s="20"/>
      <c r="D108" s="7"/>
      <c r="E108" s="23"/>
      <c r="F108" s="23"/>
      <c r="G108" s="23"/>
      <c r="H108" s="23"/>
      <c r="I108" s="16"/>
      <c r="J108" s="7"/>
      <c r="K108" s="23"/>
      <c r="L108" s="23"/>
      <c r="M108" s="7"/>
      <c r="N108" s="7"/>
      <c r="O108" s="7"/>
      <c r="P108" s="7"/>
      <c r="Q108" s="7"/>
      <c r="R108" s="10" t="str">
        <f>IF(D108="","",IF(COUNTIF(Tugs[曳船名],D108)&lt;&gt;1,"未登録・重複",IF(INDEX(Tugs[会社名],MATCH(D108,Tugs[曳船名],0))="","未確認",INDEX(Tugs[会社名],MATCH(D108,Tugs[曳船名],0)))))</f>
        <v/>
      </c>
      <c r="S108" s="10" t="str">
        <f>IF(D108="","",IF(COUNTIF(Tugs[曳船名],D108)&lt;&gt;1,"未登録・重複",IF(INDEX(Tugs[基地港],MATCH(D108,Tugs[曳船名],0))="","未確認",INDEX(Tugs[基地港],MATCH(D108,Tugs[曳船名],0)))))</f>
        <v/>
      </c>
      <c r="T108" s="10" t="str">
        <f>IF(A108="","",IF(AND(ISNUMBER(B108),ISNUMBER(C108),C108&gt;=B108),INT(C108)-INT(B108),""))</f>
        <v/>
      </c>
      <c r="U108" s="18" t="str">
        <f>IF(A108="","",IF(AND(ISNUMBER(E108),ISNUMBER(F108),F108&gt;=E108),ROUND((F108-E108)*24,4),""))</f>
        <v/>
      </c>
      <c r="V108" s="18" t="str">
        <f>IF(A108="","",IF(AND(ISNUMBER(G108),ISNUMBER(H108),H108&gt;=G108),ROUND((H108-G108)*24,4),IF(OR(G108&lt;&gt;"",H108&lt;&gt;""),"",IF(AND(ISNUMBER(I108),I108&gt;=0),I108,""))))</f>
        <v/>
      </c>
      <c r="W108" s="10" t="str">
        <f>IF(A108="","",IF(AND(ISNUMBER(G108),ISNUMBER(H108),H108&gt;=G108),"実績：基地発～基地着",IF(OR(G108&lt;&gt;"",H108&lt;&gt;""),"要確認：時刻不足・逆転",IF(AND(ISNUMBER(I108),I108&gt;=0),"実績：記録の時間","未確認"))))</f>
        <v/>
      </c>
      <c r="X108" s="10" t="str">
        <f>IF(A108="","",IF(ISNUMBER(B108),YEAR(B108)-IF(MONTH(B108)&lt;4,1,0),""))</f>
        <v/>
      </c>
      <c r="Y108" s="10" t="str">
        <f>IF(A108="","",IF(OR(D108="",NOT(ISNUMBER(B108)),NOT(ISNUMBER(C108)),C108&lt;B108,NOT(ISNUMBER(E108)),NOT(ISNUMBER(F108)),F108&lt;E108,O108="",P108="",R108="未登録・重複"),"要確認：警戒区間・登録・根拠",IF(OR(W108="要確認：時刻不足・逆転",AND(ISNUMBER(G108),G108&gt;E108),AND(ISNUMBER(H108),H108&lt;F108),AND(ISNUMBER(I108),I108&lt;0),AND(ISNUMBER(M108),M108&lt;0)),"要確認：基地発着・交代人数",IF(COUNTIFS(LNGWatch[船名],A108,LNGWatch[入港日（同一航海）],B108,LNGWatch[曳船名],D108,LNGWatch[警戒開始日時],E108)&gt;1,"要確認：同じ警戒が重複",IF(OR(NOT(ISNUMBER(V108)),P108="未確認"),"要確認：拘束時間・根拠未確認","確認済")))))</f>
        <v/>
      </c>
    </row>
    <row r="109" spans="1:25" ht="24.95" customHeight="1" x14ac:dyDescent="0.2">
      <c r="A109" s="7"/>
      <c r="B109" s="20"/>
      <c r="C109" s="20"/>
      <c r="D109" s="7"/>
      <c r="E109" s="23"/>
      <c r="F109" s="23"/>
      <c r="G109" s="23"/>
      <c r="H109" s="23"/>
      <c r="I109" s="16"/>
      <c r="J109" s="7"/>
      <c r="K109" s="23"/>
      <c r="L109" s="23"/>
      <c r="M109" s="7"/>
      <c r="N109" s="7"/>
      <c r="O109" s="7"/>
      <c r="P109" s="7"/>
      <c r="Q109" s="7"/>
      <c r="R109" s="10" t="str">
        <f>IF(D109="","",IF(COUNTIF(Tugs[曳船名],D109)&lt;&gt;1,"未登録・重複",IF(INDEX(Tugs[会社名],MATCH(D109,Tugs[曳船名],0))="","未確認",INDEX(Tugs[会社名],MATCH(D109,Tugs[曳船名],0)))))</f>
        <v/>
      </c>
      <c r="S109" s="10" t="str">
        <f>IF(D109="","",IF(COUNTIF(Tugs[曳船名],D109)&lt;&gt;1,"未登録・重複",IF(INDEX(Tugs[基地港],MATCH(D109,Tugs[曳船名],0))="","未確認",INDEX(Tugs[基地港],MATCH(D109,Tugs[曳船名],0)))))</f>
        <v/>
      </c>
      <c r="T109" s="10" t="str">
        <f>IF(A109="","",IF(AND(ISNUMBER(B109),ISNUMBER(C109),C109&gt;=B109),INT(C109)-INT(B109),""))</f>
        <v/>
      </c>
      <c r="U109" s="18" t="str">
        <f>IF(A109="","",IF(AND(ISNUMBER(E109),ISNUMBER(F109),F109&gt;=E109),ROUND((F109-E109)*24,4),""))</f>
        <v/>
      </c>
      <c r="V109" s="18" t="str">
        <f>IF(A109="","",IF(AND(ISNUMBER(G109),ISNUMBER(H109),H109&gt;=G109),ROUND((H109-G109)*24,4),IF(OR(G109&lt;&gt;"",H109&lt;&gt;""),"",IF(AND(ISNUMBER(I109),I109&gt;=0),I109,""))))</f>
        <v/>
      </c>
      <c r="W109" s="10" t="str">
        <f>IF(A109="","",IF(AND(ISNUMBER(G109),ISNUMBER(H109),H109&gt;=G109),"実績：基地発～基地着",IF(OR(G109&lt;&gt;"",H109&lt;&gt;""),"要確認：時刻不足・逆転",IF(AND(ISNUMBER(I109),I109&gt;=0),"実績：記録の時間","未確認"))))</f>
        <v/>
      </c>
      <c r="X109" s="10" t="str">
        <f>IF(A109="","",IF(ISNUMBER(B109),YEAR(B109)-IF(MONTH(B109)&lt;4,1,0),""))</f>
        <v/>
      </c>
      <c r="Y109" s="10" t="str">
        <f>IF(A109="","",IF(OR(D109="",NOT(ISNUMBER(B109)),NOT(ISNUMBER(C109)),C109&lt;B109,NOT(ISNUMBER(E109)),NOT(ISNUMBER(F109)),F109&lt;E109,O109="",P109="",R109="未登録・重複"),"要確認：警戒区間・登録・根拠",IF(OR(W109="要確認：時刻不足・逆転",AND(ISNUMBER(G109),G109&gt;E109),AND(ISNUMBER(H109),H109&lt;F109),AND(ISNUMBER(I109),I109&lt;0),AND(ISNUMBER(M109),M109&lt;0)),"要確認：基地発着・交代人数",IF(COUNTIFS(LNGWatch[船名],A109,LNGWatch[入港日（同一航海）],B109,LNGWatch[曳船名],D109,LNGWatch[警戒開始日時],E109)&gt;1,"要確認：同じ警戒が重複",IF(OR(NOT(ISNUMBER(V109)),P109="未確認"),"要確認：拘束時間・根拠未確認","確認済")))))</f>
        <v/>
      </c>
    </row>
    <row r="110" spans="1:25" ht="24.95" customHeight="1" x14ac:dyDescent="0.2">
      <c r="A110" s="7"/>
      <c r="B110" s="20"/>
      <c r="C110" s="20"/>
      <c r="D110" s="7"/>
      <c r="E110" s="23"/>
      <c r="F110" s="23"/>
      <c r="G110" s="23"/>
      <c r="H110" s="23"/>
      <c r="I110" s="16"/>
      <c r="J110" s="7"/>
      <c r="K110" s="23"/>
      <c r="L110" s="23"/>
      <c r="M110" s="7"/>
      <c r="N110" s="7"/>
      <c r="O110" s="7"/>
      <c r="P110" s="7"/>
      <c r="Q110" s="7"/>
      <c r="R110" s="10" t="str">
        <f>IF(D110="","",IF(COUNTIF(Tugs[曳船名],D110)&lt;&gt;1,"未登録・重複",IF(INDEX(Tugs[会社名],MATCH(D110,Tugs[曳船名],0))="","未確認",INDEX(Tugs[会社名],MATCH(D110,Tugs[曳船名],0)))))</f>
        <v/>
      </c>
      <c r="S110" s="10" t="str">
        <f>IF(D110="","",IF(COUNTIF(Tugs[曳船名],D110)&lt;&gt;1,"未登録・重複",IF(INDEX(Tugs[基地港],MATCH(D110,Tugs[曳船名],0))="","未確認",INDEX(Tugs[基地港],MATCH(D110,Tugs[曳船名],0)))))</f>
        <v/>
      </c>
      <c r="T110" s="10" t="str">
        <f>IF(A110="","",IF(AND(ISNUMBER(B110),ISNUMBER(C110),C110&gt;=B110),INT(C110)-INT(B110),""))</f>
        <v/>
      </c>
      <c r="U110" s="18" t="str">
        <f>IF(A110="","",IF(AND(ISNUMBER(E110),ISNUMBER(F110),F110&gt;=E110),ROUND((F110-E110)*24,4),""))</f>
        <v/>
      </c>
      <c r="V110" s="18" t="str">
        <f>IF(A110="","",IF(AND(ISNUMBER(G110),ISNUMBER(H110),H110&gt;=G110),ROUND((H110-G110)*24,4),IF(OR(G110&lt;&gt;"",H110&lt;&gt;""),"",IF(AND(ISNUMBER(I110),I110&gt;=0),I110,""))))</f>
        <v/>
      </c>
      <c r="W110" s="10" t="str">
        <f>IF(A110="","",IF(AND(ISNUMBER(G110),ISNUMBER(H110),H110&gt;=G110),"実績：基地発～基地着",IF(OR(G110&lt;&gt;"",H110&lt;&gt;""),"要確認：時刻不足・逆転",IF(AND(ISNUMBER(I110),I110&gt;=0),"実績：記録の時間","未確認"))))</f>
        <v/>
      </c>
      <c r="X110" s="10" t="str">
        <f>IF(A110="","",IF(ISNUMBER(B110),YEAR(B110)-IF(MONTH(B110)&lt;4,1,0),""))</f>
        <v/>
      </c>
      <c r="Y110" s="10" t="str">
        <f>IF(A110="","",IF(OR(D110="",NOT(ISNUMBER(B110)),NOT(ISNUMBER(C110)),C110&lt;B110,NOT(ISNUMBER(E110)),NOT(ISNUMBER(F110)),F110&lt;E110,O110="",P110="",R110="未登録・重複"),"要確認：警戒区間・登録・根拠",IF(OR(W110="要確認：時刻不足・逆転",AND(ISNUMBER(G110),G110&gt;E110),AND(ISNUMBER(H110),H110&lt;F110),AND(ISNUMBER(I110),I110&lt;0),AND(ISNUMBER(M110),M110&lt;0)),"要確認：基地発着・交代人数",IF(COUNTIFS(LNGWatch[船名],A110,LNGWatch[入港日（同一航海）],B110,LNGWatch[曳船名],D110,LNGWatch[警戒開始日時],E110)&gt;1,"要確認：同じ警戒が重複",IF(OR(NOT(ISNUMBER(V110)),P110="未確認"),"要確認：拘束時間・根拠未確認","確認済")))))</f>
        <v/>
      </c>
    </row>
    <row r="111" spans="1:25" ht="24.95" customHeight="1" x14ac:dyDescent="0.2">
      <c r="A111" s="7"/>
      <c r="B111" s="20"/>
      <c r="C111" s="20"/>
      <c r="D111" s="7"/>
      <c r="E111" s="23"/>
      <c r="F111" s="23"/>
      <c r="G111" s="23"/>
      <c r="H111" s="23"/>
      <c r="I111" s="16"/>
      <c r="J111" s="7"/>
      <c r="K111" s="23"/>
      <c r="L111" s="23"/>
      <c r="M111" s="7"/>
      <c r="N111" s="7"/>
      <c r="O111" s="7"/>
      <c r="P111" s="7"/>
      <c r="Q111" s="7"/>
      <c r="R111" s="10" t="str">
        <f>IF(D111="","",IF(COUNTIF(Tugs[曳船名],D111)&lt;&gt;1,"未登録・重複",IF(INDEX(Tugs[会社名],MATCH(D111,Tugs[曳船名],0))="","未確認",INDEX(Tugs[会社名],MATCH(D111,Tugs[曳船名],0)))))</f>
        <v/>
      </c>
      <c r="S111" s="10" t="str">
        <f>IF(D111="","",IF(COUNTIF(Tugs[曳船名],D111)&lt;&gt;1,"未登録・重複",IF(INDEX(Tugs[基地港],MATCH(D111,Tugs[曳船名],0))="","未確認",INDEX(Tugs[基地港],MATCH(D111,Tugs[曳船名],0)))))</f>
        <v/>
      </c>
      <c r="T111" s="10" t="str">
        <f>IF(A111="","",IF(AND(ISNUMBER(B111),ISNUMBER(C111),C111&gt;=B111),INT(C111)-INT(B111),""))</f>
        <v/>
      </c>
      <c r="U111" s="18" t="str">
        <f>IF(A111="","",IF(AND(ISNUMBER(E111),ISNUMBER(F111),F111&gt;=E111),ROUND((F111-E111)*24,4),""))</f>
        <v/>
      </c>
      <c r="V111" s="18" t="str">
        <f>IF(A111="","",IF(AND(ISNUMBER(G111),ISNUMBER(H111),H111&gt;=G111),ROUND((H111-G111)*24,4),IF(OR(G111&lt;&gt;"",H111&lt;&gt;""),"",IF(AND(ISNUMBER(I111),I111&gt;=0),I111,""))))</f>
        <v/>
      </c>
      <c r="W111" s="10" t="str">
        <f>IF(A111="","",IF(AND(ISNUMBER(G111),ISNUMBER(H111),H111&gt;=G111),"実績：基地発～基地着",IF(OR(G111&lt;&gt;"",H111&lt;&gt;""),"要確認：時刻不足・逆転",IF(AND(ISNUMBER(I111),I111&gt;=0),"実績：記録の時間","未確認"))))</f>
        <v/>
      </c>
      <c r="X111" s="10" t="str">
        <f>IF(A111="","",IF(ISNUMBER(B111),YEAR(B111)-IF(MONTH(B111)&lt;4,1,0),""))</f>
        <v/>
      </c>
      <c r="Y111" s="10" t="str">
        <f>IF(A111="","",IF(OR(D111="",NOT(ISNUMBER(B111)),NOT(ISNUMBER(C111)),C111&lt;B111,NOT(ISNUMBER(E111)),NOT(ISNUMBER(F111)),F111&lt;E111,O111="",P111="",R111="未登録・重複"),"要確認：警戒区間・登録・根拠",IF(OR(W111="要確認：時刻不足・逆転",AND(ISNUMBER(G111),G111&gt;E111),AND(ISNUMBER(H111),H111&lt;F111),AND(ISNUMBER(I111),I111&lt;0),AND(ISNUMBER(M111),M111&lt;0)),"要確認：基地発着・交代人数",IF(COUNTIFS(LNGWatch[船名],A111,LNGWatch[入港日（同一航海）],B111,LNGWatch[曳船名],D111,LNGWatch[警戒開始日時],E111)&gt;1,"要確認：同じ警戒が重複",IF(OR(NOT(ISNUMBER(V111)),P111="未確認"),"要確認：拘束時間・根拠未確認","確認済")))))</f>
        <v/>
      </c>
    </row>
    <row r="112" spans="1:25" ht="24.95" customHeight="1" x14ac:dyDescent="0.2">
      <c r="A112" s="7"/>
      <c r="B112" s="20"/>
      <c r="C112" s="20"/>
      <c r="D112" s="7"/>
      <c r="E112" s="23"/>
      <c r="F112" s="23"/>
      <c r="G112" s="23"/>
      <c r="H112" s="23"/>
      <c r="I112" s="16"/>
      <c r="J112" s="7"/>
      <c r="K112" s="23"/>
      <c r="L112" s="23"/>
      <c r="M112" s="7"/>
      <c r="N112" s="7"/>
      <c r="O112" s="7"/>
      <c r="P112" s="7"/>
      <c r="Q112" s="7"/>
      <c r="R112" s="10" t="str">
        <f>IF(D112="","",IF(COUNTIF(Tugs[曳船名],D112)&lt;&gt;1,"未登録・重複",IF(INDEX(Tugs[会社名],MATCH(D112,Tugs[曳船名],0))="","未確認",INDEX(Tugs[会社名],MATCH(D112,Tugs[曳船名],0)))))</f>
        <v/>
      </c>
      <c r="S112" s="10" t="str">
        <f>IF(D112="","",IF(COUNTIF(Tugs[曳船名],D112)&lt;&gt;1,"未登録・重複",IF(INDEX(Tugs[基地港],MATCH(D112,Tugs[曳船名],0))="","未確認",INDEX(Tugs[基地港],MATCH(D112,Tugs[曳船名],0)))))</f>
        <v/>
      </c>
      <c r="T112" s="10" t="str">
        <f>IF(A112="","",IF(AND(ISNUMBER(B112),ISNUMBER(C112),C112&gt;=B112),INT(C112)-INT(B112),""))</f>
        <v/>
      </c>
      <c r="U112" s="18" t="str">
        <f>IF(A112="","",IF(AND(ISNUMBER(E112),ISNUMBER(F112),F112&gt;=E112),ROUND((F112-E112)*24,4),""))</f>
        <v/>
      </c>
      <c r="V112" s="18" t="str">
        <f>IF(A112="","",IF(AND(ISNUMBER(G112),ISNUMBER(H112),H112&gt;=G112),ROUND((H112-G112)*24,4),IF(OR(G112&lt;&gt;"",H112&lt;&gt;""),"",IF(AND(ISNUMBER(I112),I112&gt;=0),I112,""))))</f>
        <v/>
      </c>
      <c r="W112" s="10" t="str">
        <f>IF(A112="","",IF(AND(ISNUMBER(G112),ISNUMBER(H112),H112&gt;=G112),"実績：基地発～基地着",IF(OR(G112&lt;&gt;"",H112&lt;&gt;""),"要確認：時刻不足・逆転",IF(AND(ISNUMBER(I112),I112&gt;=0),"実績：記録の時間","未確認"))))</f>
        <v/>
      </c>
      <c r="X112" s="10" t="str">
        <f>IF(A112="","",IF(ISNUMBER(B112),YEAR(B112)-IF(MONTH(B112)&lt;4,1,0),""))</f>
        <v/>
      </c>
      <c r="Y112" s="10" t="str">
        <f>IF(A112="","",IF(OR(D112="",NOT(ISNUMBER(B112)),NOT(ISNUMBER(C112)),C112&lt;B112,NOT(ISNUMBER(E112)),NOT(ISNUMBER(F112)),F112&lt;E112,O112="",P112="",R112="未登録・重複"),"要確認：警戒区間・登録・根拠",IF(OR(W112="要確認：時刻不足・逆転",AND(ISNUMBER(G112),G112&gt;E112),AND(ISNUMBER(H112),H112&lt;F112),AND(ISNUMBER(I112),I112&lt;0),AND(ISNUMBER(M112),M112&lt;0)),"要確認：基地発着・交代人数",IF(COUNTIFS(LNGWatch[船名],A112,LNGWatch[入港日（同一航海）],B112,LNGWatch[曳船名],D112,LNGWatch[警戒開始日時],E112)&gt;1,"要確認：同じ警戒が重複",IF(OR(NOT(ISNUMBER(V112)),P112="未確認"),"要確認：拘束時間・根拠未確認","確認済")))))</f>
        <v/>
      </c>
    </row>
    <row r="113" spans="1:25" ht="24.95" customHeight="1" x14ac:dyDescent="0.2">
      <c r="A113" s="7"/>
      <c r="B113" s="20"/>
      <c r="C113" s="20"/>
      <c r="D113" s="7"/>
      <c r="E113" s="23"/>
      <c r="F113" s="23"/>
      <c r="G113" s="23"/>
      <c r="H113" s="23"/>
      <c r="I113" s="16"/>
      <c r="J113" s="7"/>
      <c r="K113" s="23"/>
      <c r="L113" s="23"/>
      <c r="M113" s="7"/>
      <c r="N113" s="7"/>
      <c r="O113" s="7"/>
      <c r="P113" s="7"/>
      <c r="Q113" s="7"/>
      <c r="R113" s="10" t="str">
        <f>IF(D113="","",IF(COUNTIF(Tugs[曳船名],D113)&lt;&gt;1,"未登録・重複",IF(INDEX(Tugs[会社名],MATCH(D113,Tugs[曳船名],0))="","未確認",INDEX(Tugs[会社名],MATCH(D113,Tugs[曳船名],0)))))</f>
        <v/>
      </c>
      <c r="S113" s="10" t="str">
        <f>IF(D113="","",IF(COUNTIF(Tugs[曳船名],D113)&lt;&gt;1,"未登録・重複",IF(INDEX(Tugs[基地港],MATCH(D113,Tugs[曳船名],0))="","未確認",INDEX(Tugs[基地港],MATCH(D113,Tugs[曳船名],0)))))</f>
        <v/>
      </c>
      <c r="T113" s="10" t="str">
        <f>IF(A113="","",IF(AND(ISNUMBER(B113),ISNUMBER(C113),C113&gt;=B113),INT(C113)-INT(B113),""))</f>
        <v/>
      </c>
      <c r="U113" s="18" t="str">
        <f>IF(A113="","",IF(AND(ISNUMBER(E113),ISNUMBER(F113),F113&gt;=E113),ROUND((F113-E113)*24,4),""))</f>
        <v/>
      </c>
      <c r="V113" s="18" t="str">
        <f>IF(A113="","",IF(AND(ISNUMBER(G113),ISNUMBER(H113),H113&gt;=G113),ROUND((H113-G113)*24,4),IF(OR(G113&lt;&gt;"",H113&lt;&gt;""),"",IF(AND(ISNUMBER(I113),I113&gt;=0),I113,""))))</f>
        <v/>
      </c>
      <c r="W113" s="10" t="str">
        <f>IF(A113="","",IF(AND(ISNUMBER(G113),ISNUMBER(H113),H113&gt;=G113),"実績：基地発～基地着",IF(OR(G113&lt;&gt;"",H113&lt;&gt;""),"要確認：時刻不足・逆転",IF(AND(ISNUMBER(I113),I113&gt;=0),"実績：記録の時間","未確認"))))</f>
        <v/>
      </c>
      <c r="X113" s="10" t="str">
        <f>IF(A113="","",IF(ISNUMBER(B113),YEAR(B113)-IF(MONTH(B113)&lt;4,1,0),""))</f>
        <v/>
      </c>
      <c r="Y113" s="10" t="str">
        <f>IF(A113="","",IF(OR(D113="",NOT(ISNUMBER(B113)),NOT(ISNUMBER(C113)),C113&lt;B113,NOT(ISNUMBER(E113)),NOT(ISNUMBER(F113)),F113&lt;E113,O113="",P113="",R113="未登録・重複"),"要確認：警戒区間・登録・根拠",IF(OR(W113="要確認：時刻不足・逆転",AND(ISNUMBER(G113),G113&gt;E113),AND(ISNUMBER(H113),H113&lt;F113),AND(ISNUMBER(I113),I113&lt;0),AND(ISNUMBER(M113),M113&lt;0)),"要確認：基地発着・交代人数",IF(COUNTIFS(LNGWatch[船名],A113,LNGWatch[入港日（同一航海）],B113,LNGWatch[曳船名],D113,LNGWatch[警戒開始日時],E113)&gt;1,"要確認：同じ警戒が重複",IF(OR(NOT(ISNUMBER(V113)),P113="未確認"),"要確認：拘束時間・根拠未確認","確認済")))))</f>
        <v/>
      </c>
    </row>
    <row r="114" spans="1:25" ht="24.95" customHeight="1" x14ac:dyDescent="0.2">
      <c r="A114" s="7"/>
      <c r="B114" s="20"/>
      <c r="C114" s="20"/>
      <c r="D114" s="7"/>
      <c r="E114" s="23"/>
      <c r="F114" s="23"/>
      <c r="G114" s="23"/>
      <c r="H114" s="23"/>
      <c r="I114" s="16"/>
      <c r="J114" s="7"/>
      <c r="K114" s="23"/>
      <c r="L114" s="23"/>
      <c r="M114" s="7"/>
      <c r="N114" s="7"/>
      <c r="O114" s="7"/>
      <c r="P114" s="7"/>
      <c r="Q114" s="7"/>
      <c r="R114" s="10" t="str">
        <f>IF(D114="","",IF(COUNTIF(Tugs[曳船名],D114)&lt;&gt;1,"未登録・重複",IF(INDEX(Tugs[会社名],MATCH(D114,Tugs[曳船名],0))="","未確認",INDEX(Tugs[会社名],MATCH(D114,Tugs[曳船名],0)))))</f>
        <v/>
      </c>
      <c r="S114" s="10" t="str">
        <f>IF(D114="","",IF(COUNTIF(Tugs[曳船名],D114)&lt;&gt;1,"未登録・重複",IF(INDEX(Tugs[基地港],MATCH(D114,Tugs[曳船名],0))="","未確認",INDEX(Tugs[基地港],MATCH(D114,Tugs[曳船名],0)))))</f>
        <v/>
      </c>
      <c r="T114" s="10" t="str">
        <f>IF(A114="","",IF(AND(ISNUMBER(B114),ISNUMBER(C114),C114&gt;=B114),INT(C114)-INT(B114),""))</f>
        <v/>
      </c>
      <c r="U114" s="18" t="str">
        <f>IF(A114="","",IF(AND(ISNUMBER(E114),ISNUMBER(F114),F114&gt;=E114),ROUND((F114-E114)*24,4),""))</f>
        <v/>
      </c>
      <c r="V114" s="18" t="str">
        <f>IF(A114="","",IF(AND(ISNUMBER(G114),ISNUMBER(H114),H114&gt;=G114),ROUND((H114-G114)*24,4),IF(OR(G114&lt;&gt;"",H114&lt;&gt;""),"",IF(AND(ISNUMBER(I114),I114&gt;=0),I114,""))))</f>
        <v/>
      </c>
      <c r="W114" s="10" t="str">
        <f>IF(A114="","",IF(AND(ISNUMBER(G114),ISNUMBER(H114),H114&gt;=G114),"実績：基地発～基地着",IF(OR(G114&lt;&gt;"",H114&lt;&gt;""),"要確認：時刻不足・逆転",IF(AND(ISNUMBER(I114),I114&gt;=0),"実績：記録の時間","未確認"))))</f>
        <v/>
      </c>
      <c r="X114" s="10" t="str">
        <f>IF(A114="","",IF(ISNUMBER(B114),YEAR(B114)-IF(MONTH(B114)&lt;4,1,0),""))</f>
        <v/>
      </c>
      <c r="Y114" s="10" t="str">
        <f>IF(A114="","",IF(OR(D114="",NOT(ISNUMBER(B114)),NOT(ISNUMBER(C114)),C114&lt;B114,NOT(ISNUMBER(E114)),NOT(ISNUMBER(F114)),F114&lt;E114,O114="",P114="",R114="未登録・重複"),"要確認：警戒区間・登録・根拠",IF(OR(W114="要確認：時刻不足・逆転",AND(ISNUMBER(G114),G114&gt;E114),AND(ISNUMBER(H114),H114&lt;F114),AND(ISNUMBER(I114),I114&lt;0),AND(ISNUMBER(M114),M114&lt;0)),"要確認：基地発着・交代人数",IF(COUNTIFS(LNGWatch[船名],A114,LNGWatch[入港日（同一航海）],B114,LNGWatch[曳船名],D114,LNGWatch[警戒開始日時],E114)&gt;1,"要確認：同じ警戒が重複",IF(OR(NOT(ISNUMBER(V114)),P114="未確認"),"要確認：拘束時間・根拠未確認","確認済")))))</f>
        <v/>
      </c>
    </row>
    <row r="115" spans="1:25" ht="24.95" customHeight="1" x14ac:dyDescent="0.2">
      <c r="A115" s="7"/>
      <c r="B115" s="20"/>
      <c r="C115" s="20"/>
      <c r="D115" s="7"/>
      <c r="E115" s="23"/>
      <c r="F115" s="23"/>
      <c r="G115" s="23"/>
      <c r="H115" s="23"/>
      <c r="I115" s="16"/>
      <c r="J115" s="7"/>
      <c r="K115" s="23"/>
      <c r="L115" s="23"/>
      <c r="M115" s="7"/>
      <c r="N115" s="7"/>
      <c r="O115" s="7"/>
      <c r="P115" s="7"/>
      <c r="Q115" s="7"/>
      <c r="R115" s="10" t="str">
        <f>IF(D115="","",IF(COUNTIF(Tugs[曳船名],D115)&lt;&gt;1,"未登録・重複",IF(INDEX(Tugs[会社名],MATCH(D115,Tugs[曳船名],0))="","未確認",INDEX(Tugs[会社名],MATCH(D115,Tugs[曳船名],0)))))</f>
        <v/>
      </c>
      <c r="S115" s="10" t="str">
        <f>IF(D115="","",IF(COUNTIF(Tugs[曳船名],D115)&lt;&gt;1,"未登録・重複",IF(INDEX(Tugs[基地港],MATCH(D115,Tugs[曳船名],0))="","未確認",INDEX(Tugs[基地港],MATCH(D115,Tugs[曳船名],0)))))</f>
        <v/>
      </c>
      <c r="T115" s="10" t="str">
        <f>IF(A115="","",IF(AND(ISNUMBER(B115),ISNUMBER(C115),C115&gt;=B115),INT(C115)-INT(B115),""))</f>
        <v/>
      </c>
      <c r="U115" s="18" t="str">
        <f>IF(A115="","",IF(AND(ISNUMBER(E115),ISNUMBER(F115),F115&gt;=E115),ROUND((F115-E115)*24,4),""))</f>
        <v/>
      </c>
      <c r="V115" s="18" t="str">
        <f>IF(A115="","",IF(AND(ISNUMBER(G115),ISNUMBER(H115),H115&gt;=G115),ROUND((H115-G115)*24,4),IF(OR(G115&lt;&gt;"",H115&lt;&gt;""),"",IF(AND(ISNUMBER(I115),I115&gt;=0),I115,""))))</f>
        <v/>
      </c>
      <c r="W115" s="10" t="str">
        <f>IF(A115="","",IF(AND(ISNUMBER(G115),ISNUMBER(H115),H115&gt;=G115),"実績：基地発～基地着",IF(OR(G115&lt;&gt;"",H115&lt;&gt;""),"要確認：時刻不足・逆転",IF(AND(ISNUMBER(I115),I115&gt;=0),"実績：記録の時間","未確認"))))</f>
        <v/>
      </c>
      <c r="X115" s="10" t="str">
        <f>IF(A115="","",IF(ISNUMBER(B115),YEAR(B115)-IF(MONTH(B115)&lt;4,1,0),""))</f>
        <v/>
      </c>
      <c r="Y115" s="10" t="str">
        <f>IF(A115="","",IF(OR(D115="",NOT(ISNUMBER(B115)),NOT(ISNUMBER(C115)),C115&lt;B115,NOT(ISNUMBER(E115)),NOT(ISNUMBER(F115)),F115&lt;E115,O115="",P115="",R115="未登録・重複"),"要確認：警戒区間・登録・根拠",IF(OR(W115="要確認：時刻不足・逆転",AND(ISNUMBER(G115),G115&gt;E115),AND(ISNUMBER(H115),H115&lt;F115),AND(ISNUMBER(I115),I115&lt;0),AND(ISNUMBER(M115),M115&lt;0)),"要確認：基地発着・交代人数",IF(COUNTIFS(LNGWatch[船名],A115,LNGWatch[入港日（同一航海）],B115,LNGWatch[曳船名],D115,LNGWatch[警戒開始日時],E115)&gt;1,"要確認：同じ警戒が重複",IF(OR(NOT(ISNUMBER(V115)),P115="未確認"),"要確認：拘束時間・根拠未確認","確認済")))))</f>
        <v/>
      </c>
    </row>
    <row r="116" spans="1:25" ht="24.95" customHeight="1" x14ac:dyDescent="0.2">
      <c r="A116" s="7"/>
      <c r="B116" s="20"/>
      <c r="C116" s="20"/>
      <c r="D116" s="7"/>
      <c r="E116" s="23"/>
      <c r="F116" s="23"/>
      <c r="G116" s="23"/>
      <c r="H116" s="23"/>
      <c r="I116" s="16"/>
      <c r="J116" s="7"/>
      <c r="K116" s="23"/>
      <c r="L116" s="23"/>
      <c r="M116" s="7"/>
      <c r="N116" s="7"/>
      <c r="O116" s="7"/>
      <c r="P116" s="7"/>
      <c r="Q116" s="7"/>
      <c r="R116" s="10" t="str">
        <f>IF(D116="","",IF(COUNTIF(Tugs[曳船名],D116)&lt;&gt;1,"未登録・重複",IF(INDEX(Tugs[会社名],MATCH(D116,Tugs[曳船名],0))="","未確認",INDEX(Tugs[会社名],MATCH(D116,Tugs[曳船名],0)))))</f>
        <v/>
      </c>
      <c r="S116" s="10" t="str">
        <f>IF(D116="","",IF(COUNTIF(Tugs[曳船名],D116)&lt;&gt;1,"未登録・重複",IF(INDEX(Tugs[基地港],MATCH(D116,Tugs[曳船名],0))="","未確認",INDEX(Tugs[基地港],MATCH(D116,Tugs[曳船名],0)))))</f>
        <v/>
      </c>
      <c r="T116" s="10" t="str">
        <f>IF(A116="","",IF(AND(ISNUMBER(B116),ISNUMBER(C116),C116&gt;=B116),INT(C116)-INT(B116),""))</f>
        <v/>
      </c>
      <c r="U116" s="18" t="str">
        <f>IF(A116="","",IF(AND(ISNUMBER(E116),ISNUMBER(F116),F116&gt;=E116),ROUND((F116-E116)*24,4),""))</f>
        <v/>
      </c>
      <c r="V116" s="18" t="str">
        <f>IF(A116="","",IF(AND(ISNUMBER(G116),ISNUMBER(H116),H116&gt;=G116),ROUND((H116-G116)*24,4),IF(OR(G116&lt;&gt;"",H116&lt;&gt;""),"",IF(AND(ISNUMBER(I116),I116&gt;=0),I116,""))))</f>
        <v/>
      </c>
      <c r="W116" s="10" t="str">
        <f>IF(A116="","",IF(AND(ISNUMBER(G116),ISNUMBER(H116),H116&gt;=G116),"実績：基地発～基地着",IF(OR(G116&lt;&gt;"",H116&lt;&gt;""),"要確認：時刻不足・逆転",IF(AND(ISNUMBER(I116),I116&gt;=0),"実績：記録の時間","未確認"))))</f>
        <v/>
      </c>
      <c r="X116" s="10" t="str">
        <f>IF(A116="","",IF(ISNUMBER(B116),YEAR(B116)-IF(MONTH(B116)&lt;4,1,0),""))</f>
        <v/>
      </c>
      <c r="Y116" s="10" t="str">
        <f>IF(A116="","",IF(OR(D116="",NOT(ISNUMBER(B116)),NOT(ISNUMBER(C116)),C116&lt;B116,NOT(ISNUMBER(E116)),NOT(ISNUMBER(F116)),F116&lt;E116,O116="",P116="",R116="未登録・重複"),"要確認：警戒区間・登録・根拠",IF(OR(W116="要確認：時刻不足・逆転",AND(ISNUMBER(G116),G116&gt;E116),AND(ISNUMBER(H116),H116&lt;F116),AND(ISNUMBER(I116),I116&lt;0),AND(ISNUMBER(M116),M116&lt;0)),"要確認：基地発着・交代人数",IF(COUNTIFS(LNGWatch[船名],A116,LNGWatch[入港日（同一航海）],B116,LNGWatch[曳船名],D116,LNGWatch[警戒開始日時],E116)&gt;1,"要確認：同じ警戒が重複",IF(OR(NOT(ISNUMBER(V116)),P116="未確認"),"要確認：拘束時間・根拠未確認","確認済")))))</f>
        <v/>
      </c>
    </row>
    <row r="117" spans="1:25" ht="24.95" customHeight="1" x14ac:dyDescent="0.2">
      <c r="A117" s="7"/>
      <c r="B117" s="20"/>
      <c r="C117" s="20"/>
      <c r="D117" s="7"/>
      <c r="E117" s="23"/>
      <c r="F117" s="23"/>
      <c r="G117" s="23"/>
      <c r="H117" s="23"/>
      <c r="I117" s="16"/>
      <c r="J117" s="7"/>
      <c r="K117" s="23"/>
      <c r="L117" s="23"/>
      <c r="M117" s="7"/>
      <c r="N117" s="7"/>
      <c r="O117" s="7"/>
      <c r="P117" s="7"/>
      <c r="Q117" s="7"/>
      <c r="R117" s="10" t="str">
        <f>IF(D117="","",IF(COUNTIF(Tugs[曳船名],D117)&lt;&gt;1,"未登録・重複",IF(INDEX(Tugs[会社名],MATCH(D117,Tugs[曳船名],0))="","未確認",INDEX(Tugs[会社名],MATCH(D117,Tugs[曳船名],0)))))</f>
        <v/>
      </c>
      <c r="S117" s="10" t="str">
        <f>IF(D117="","",IF(COUNTIF(Tugs[曳船名],D117)&lt;&gt;1,"未登録・重複",IF(INDEX(Tugs[基地港],MATCH(D117,Tugs[曳船名],0))="","未確認",INDEX(Tugs[基地港],MATCH(D117,Tugs[曳船名],0)))))</f>
        <v/>
      </c>
      <c r="T117" s="10" t="str">
        <f>IF(A117="","",IF(AND(ISNUMBER(B117),ISNUMBER(C117),C117&gt;=B117),INT(C117)-INT(B117),""))</f>
        <v/>
      </c>
      <c r="U117" s="18" t="str">
        <f>IF(A117="","",IF(AND(ISNUMBER(E117),ISNUMBER(F117),F117&gt;=E117),ROUND((F117-E117)*24,4),""))</f>
        <v/>
      </c>
      <c r="V117" s="18" t="str">
        <f>IF(A117="","",IF(AND(ISNUMBER(G117),ISNUMBER(H117),H117&gt;=G117),ROUND((H117-G117)*24,4),IF(OR(G117&lt;&gt;"",H117&lt;&gt;""),"",IF(AND(ISNUMBER(I117),I117&gt;=0),I117,""))))</f>
        <v/>
      </c>
      <c r="W117" s="10" t="str">
        <f>IF(A117="","",IF(AND(ISNUMBER(G117),ISNUMBER(H117),H117&gt;=G117),"実績：基地発～基地着",IF(OR(G117&lt;&gt;"",H117&lt;&gt;""),"要確認：時刻不足・逆転",IF(AND(ISNUMBER(I117),I117&gt;=0),"実績：記録の時間","未確認"))))</f>
        <v/>
      </c>
      <c r="X117" s="10" t="str">
        <f>IF(A117="","",IF(ISNUMBER(B117),YEAR(B117)-IF(MONTH(B117)&lt;4,1,0),""))</f>
        <v/>
      </c>
      <c r="Y117" s="10" t="str">
        <f>IF(A117="","",IF(OR(D117="",NOT(ISNUMBER(B117)),NOT(ISNUMBER(C117)),C117&lt;B117,NOT(ISNUMBER(E117)),NOT(ISNUMBER(F117)),F117&lt;E117,O117="",P117="",R117="未登録・重複"),"要確認：警戒区間・登録・根拠",IF(OR(W117="要確認：時刻不足・逆転",AND(ISNUMBER(G117),G117&gt;E117),AND(ISNUMBER(H117),H117&lt;F117),AND(ISNUMBER(I117),I117&lt;0),AND(ISNUMBER(M117),M117&lt;0)),"要確認：基地発着・交代人数",IF(COUNTIFS(LNGWatch[船名],A117,LNGWatch[入港日（同一航海）],B117,LNGWatch[曳船名],D117,LNGWatch[警戒開始日時],E117)&gt;1,"要確認：同じ警戒が重複",IF(OR(NOT(ISNUMBER(V117)),P117="未確認"),"要確認：拘束時間・根拠未確認","確認済")))))</f>
        <v/>
      </c>
    </row>
    <row r="118" spans="1:25" ht="24.95" customHeight="1" x14ac:dyDescent="0.2">
      <c r="A118" s="7"/>
      <c r="B118" s="20"/>
      <c r="C118" s="20"/>
      <c r="D118" s="7"/>
      <c r="E118" s="23"/>
      <c r="F118" s="23"/>
      <c r="G118" s="23"/>
      <c r="H118" s="23"/>
      <c r="I118" s="16"/>
      <c r="J118" s="7"/>
      <c r="K118" s="23"/>
      <c r="L118" s="23"/>
      <c r="M118" s="7"/>
      <c r="N118" s="7"/>
      <c r="O118" s="7"/>
      <c r="P118" s="7"/>
      <c r="Q118" s="7"/>
      <c r="R118" s="10" t="str">
        <f>IF(D118="","",IF(COUNTIF(Tugs[曳船名],D118)&lt;&gt;1,"未登録・重複",IF(INDEX(Tugs[会社名],MATCH(D118,Tugs[曳船名],0))="","未確認",INDEX(Tugs[会社名],MATCH(D118,Tugs[曳船名],0)))))</f>
        <v/>
      </c>
      <c r="S118" s="10" t="str">
        <f>IF(D118="","",IF(COUNTIF(Tugs[曳船名],D118)&lt;&gt;1,"未登録・重複",IF(INDEX(Tugs[基地港],MATCH(D118,Tugs[曳船名],0))="","未確認",INDEX(Tugs[基地港],MATCH(D118,Tugs[曳船名],0)))))</f>
        <v/>
      </c>
      <c r="T118" s="10" t="str">
        <f>IF(A118="","",IF(AND(ISNUMBER(B118),ISNUMBER(C118),C118&gt;=B118),INT(C118)-INT(B118),""))</f>
        <v/>
      </c>
      <c r="U118" s="18" t="str">
        <f>IF(A118="","",IF(AND(ISNUMBER(E118),ISNUMBER(F118),F118&gt;=E118),ROUND((F118-E118)*24,4),""))</f>
        <v/>
      </c>
      <c r="V118" s="18" t="str">
        <f>IF(A118="","",IF(AND(ISNUMBER(G118),ISNUMBER(H118),H118&gt;=G118),ROUND((H118-G118)*24,4),IF(OR(G118&lt;&gt;"",H118&lt;&gt;""),"",IF(AND(ISNUMBER(I118),I118&gt;=0),I118,""))))</f>
        <v/>
      </c>
      <c r="W118" s="10" t="str">
        <f>IF(A118="","",IF(AND(ISNUMBER(G118),ISNUMBER(H118),H118&gt;=G118),"実績：基地発～基地着",IF(OR(G118&lt;&gt;"",H118&lt;&gt;""),"要確認：時刻不足・逆転",IF(AND(ISNUMBER(I118),I118&gt;=0),"実績：記録の時間","未確認"))))</f>
        <v/>
      </c>
      <c r="X118" s="10" t="str">
        <f>IF(A118="","",IF(ISNUMBER(B118),YEAR(B118)-IF(MONTH(B118)&lt;4,1,0),""))</f>
        <v/>
      </c>
      <c r="Y118" s="10" t="str">
        <f>IF(A118="","",IF(OR(D118="",NOT(ISNUMBER(B118)),NOT(ISNUMBER(C118)),C118&lt;B118,NOT(ISNUMBER(E118)),NOT(ISNUMBER(F118)),F118&lt;E118,O118="",P118="",R118="未登録・重複"),"要確認：警戒区間・登録・根拠",IF(OR(W118="要確認：時刻不足・逆転",AND(ISNUMBER(G118),G118&gt;E118),AND(ISNUMBER(H118),H118&lt;F118),AND(ISNUMBER(I118),I118&lt;0),AND(ISNUMBER(M118),M118&lt;0)),"要確認：基地発着・交代人数",IF(COUNTIFS(LNGWatch[船名],A118,LNGWatch[入港日（同一航海）],B118,LNGWatch[曳船名],D118,LNGWatch[警戒開始日時],E118)&gt;1,"要確認：同じ警戒が重複",IF(OR(NOT(ISNUMBER(V118)),P118="未確認"),"要確認：拘束時間・根拠未確認","確認済")))))</f>
        <v/>
      </c>
    </row>
    <row r="119" spans="1:25" ht="24.95" customHeight="1" x14ac:dyDescent="0.2">
      <c r="A119" s="7"/>
      <c r="B119" s="20"/>
      <c r="C119" s="20"/>
      <c r="D119" s="7"/>
      <c r="E119" s="23"/>
      <c r="F119" s="23"/>
      <c r="G119" s="23"/>
      <c r="H119" s="23"/>
      <c r="I119" s="16"/>
      <c r="J119" s="7"/>
      <c r="K119" s="23"/>
      <c r="L119" s="23"/>
      <c r="M119" s="7"/>
      <c r="N119" s="7"/>
      <c r="O119" s="7"/>
      <c r="P119" s="7"/>
      <c r="Q119" s="7"/>
      <c r="R119" s="10" t="str">
        <f>IF(D119="","",IF(COUNTIF(Tugs[曳船名],D119)&lt;&gt;1,"未登録・重複",IF(INDEX(Tugs[会社名],MATCH(D119,Tugs[曳船名],0))="","未確認",INDEX(Tugs[会社名],MATCH(D119,Tugs[曳船名],0)))))</f>
        <v/>
      </c>
      <c r="S119" s="10" t="str">
        <f>IF(D119="","",IF(COUNTIF(Tugs[曳船名],D119)&lt;&gt;1,"未登録・重複",IF(INDEX(Tugs[基地港],MATCH(D119,Tugs[曳船名],0))="","未確認",INDEX(Tugs[基地港],MATCH(D119,Tugs[曳船名],0)))))</f>
        <v/>
      </c>
      <c r="T119" s="10" t="str">
        <f>IF(A119="","",IF(AND(ISNUMBER(B119),ISNUMBER(C119),C119&gt;=B119),INT(C119)-INT(B119),""))</f>
        <v/>
      </c>
      <c r="U119" s="18" t="str">
        <f>IF(A119="","",IF(AND(ISNUMBER(E119),ISNUMBER(F119),F119&gt;=E119),ROUND((F119-E119)*24,4),""))</f>
        <v/>
      </c>
      <c r="V119" s="18" t="str">
        <f>IF(A119="","",IF(AND(ISNUMBER(G119),ISNUMBER(H119),H119&gt;=G119),ROUND((H119-G119)*24,4),IF(OR(G119&lt;&gt;"",H119&lt;&gt;""),"",IF(AND(ISNUMBER(I119),I119&gt;=0),I119,""))))</f>
        <v/>
      </c>
      <c r="W119" s="10" t="str">
        <f>IF(A119="","",IF(AND(ISNUMBER(G119),ISNUMBER(H119),H119&gt;=G119),"実績：基地発～基地着",IF(OR(G119&lt;&gt;"",H119&lt;&gt;""),"要確認：時刻不足・逆転",IF(AND(ISNUMBER(I119),I119&gt;=0),"実績：記録の時間","未確認"))))</f>
        <v/>
      </c>
      <c r="X119" s="10" t="str">
        <f>IF(A119="","",IF(ISNUMBER(B119),YEAR(B119)-IF(MONTH(B119)&lt;4,1,0),""))</f>
        <v/>
      </c>
      <c r="Y119" s="10" t="str">
        <f>IF(A119="","",IF(OR(D119="",NOT(ISNUMBER(B119)),NOT(ISNUMBER(C119)),C119&lt;B119,NOT(ISNUMBER(E119)),NOT(ISNUMBER(F119)),F119&lt;E119,O119="",P119="",R119="未登録・重複"),"要確認：警戒区間・登録・根拠",IF(OR(W119="要確認：時刻不足・逆転",AND(ISNUMBER(G119),G119&gt;E119),AND(ISNUMBER(H119),H119&lt;F119),AND(ISNUMBER(I119),I119&lt;0),AND(ISNUMBER(M119),M119&lt;0)),"要確認：基地発着・交代人数",IF(COUNTIFS(LNGWatch[船名],A119,LNGWatch[入港日（同一航海）],B119,LNGWatch[曳船名],D119,LNGWatch[警戒開始日時],E119)&gt;1,"要確認：同じ警戒が重複",IF(OR(NOT(ISNUMBER(V119)),P119="未確認"),"要確認：拘束時間・根拠未確認","確認済")))))</f>
        <v/>
      </c>
    </row>
    <row r="120" spans="1:25" ht="24.95" customHeight="1" x14ac:dyDescent="0.2">
      <c r="A120" s="7"/>
      <c r="B120" s="20"/>
      <c r="C120" s="20"/>
      <c r="D120" s="7"/>
      <c r="E120" s="23"/>
      <c r="F120" s="23"/>
      <c r="G120" s="23"/>
      <c r="H120" s="23"/>
      <c r="I120" s="16"/>
      <c r="J120" s="7"/>
      <c r="K120" s="23"/>
      <c r="L120" s="23"/>
      <c r="M120" s="7"/>
      <c r="N120" s="7"/>
      <c r="O120" s="7"/>
      <c r="P120" s="7"/>
      <c r="Q120" s="7"/>
      <c r="R120" s="10" t="str">
        <f>IF(D120="","",IF(COUNTIF(Tugs[曳船名],D120)&lt;&gt;1,"未登録・重複",IF(INDEX(Tugs[会社名],MATCH(D120,Tugs[曳船名],0))="","未確認",INDEX(Tugs[会社名],MATCH(D120,Tugs[曳船名],0)))))</f>
        <v/>
      </c>
      <c r="S120" s="10" t="str">
        <f>IF(D120="","",IF(COUNTIF(Tugs[曳船名],D120)&lt;&gt;1,"未登録・重複",IF(INDEX(Tugs[基地港],MATCH(D120,Tugs[曳船名],0))="","未確認",INDEX(Tugs[基地港],MATCH(D120,Tugs[曳船名],0)))))</f>
        <v/>
      </c>
      <c r="T120" s="10" t="str">
        <f>IF(A120="","",IF(AND(ISNUMBER(B120),ISNUMBER(C120),C120&gt;=B120),INT(C120)-INT(B120),""))</f>
        <v/>
      </c>
      <c r="U120" s="18" t="str">
        <f>IF(A120="","",IF(AND(ISNUMBER(E120),ISNUMBER(F120),F120&gt;=E120),ROUND((F120-E120)*24,4),""))</f>
        <v/>
      </c>
      <c r="V120" s="18" t="str">
        <f>IF(A120="","",IF(AND(ISNUMBER(G120),ISNUMBER(H120),H120&gt;=G120),ROUND((H120-G120)*24,4),IF(OR(G120&lt;&gt;"",H120&lt;&gt;""),"",IF(AND(ISNUMBER(I120),I120&gt;=0),I120,""))))</f>
        <v/>
      </c>
      <c r="W120" s="10" t="str">
        <f>IF(A120="","",IF(AND(ISNUMBER(G120),ISNUMBER(H120),H120&gt;=G120),"実績：基地発～基地着",IF(OR(G120&lt;&gt;"",H120&lt;&gt;""),"要確認：時刻不足・逆転",IF(AND(ISNUMBER(I120),I120&gt;=0),"実績：記録の時間","未確認"))))</f>
        <v/>
      </c>
      <c r="X120" s="10" t="str">
        <f>IF(A120="","",IF(ISNUMBER(B120),YEAR(B120)-IF(MONTH(B120)&lt;4,1,0),""))</f>
        <v/>
      </c>
      <c r="Y120" s="10" t="str">
        <f>IF(A120="","",IF(OR(D120="",NOT(ISNUMBER(B120)),NOT(ISNUMBER(C120)),C120&lt;B120,NOT(ISNUMBER(E120)),NOT(ISNUMBER(F120)),F120&lt;E120,O120="",P120="",R120="未登録・重複"),"要確認：警戒区間・登録・根拠",IF(OR(W120="要確認：時刻不足・逆転",AND(ISNUMBER(G120),G120&gt;E120),AND(ISNUMBER(H120),H120&lt;F120),AND(ISNUMBER(I120),I120&lt;0),AND(ISNUMBER(M120),M120&lt;0)),"要確認：基地発着・交代人数",IF(COUNTIFS(LNGWatch[船名],A120,LNGWatch[入港日（同一航海）],B120,LNGWatch[曳船名],D120,LNGWatch[警戒開始日時],E120)&gt;1,"要確認：同じ警戒が重複",IF(OR(NOT(ISNUMBER(V120)),P120="未確認"),"要確認：拘束時間・根拠未確認","確認済")))))</f>
        <v/>
      </c>
    </row>
    <row r="121" spans="1:25" ht="24.95" customHeight="1" x14ac:dyDescent="0.2">
      <c r="A121" s="7"/>
      <c r="B121" s="20"/>
      <c r="C121" s="20"/>
      <c r="D121" s="7"/>
      <c r="E121" s="23"/>
      <c r="F121" s="23"/>
      <c r="G121" s="23"/>
      <c r="H121" s="23"/>
      <c r="I121" s="16"/>
      <c r="J121" s="7"/>
      <c r="K121" s="23"/>
      <c r="L121" s="23"/>
      <c r="M121" s="7"/>
      <c r="N121" s="7"/>
      <c r="O121" s="7"/>
      <c r="P121" s="7"/>
      <c r="Q121" s="7"/>
      <c r="R121" s="10" t="str">
        <f>IF(D121="","",IF(COUNTIF(Tugs[曳船名],D121)&lt;&gt;1,"未登録・重複",IF(INDEX(Tugs[会社名],MATCH(D121,Tugs[曳船名],0))="","未確認",INDEX(Tugs[会社名],MATCH(D121,Tugs[曳船名],0)))))</f>
        <v/>
      </c>
      <c r="S121" s="10" t="str">
        <f>IF(D121="","",IF(COUNTIF(Tugs[曳船名],D121)&lt;&gt;1,"未登録・重複",IF(INDEX(Tugs[基地港],MATCH(D121,Tugs[曳船名],0))="","未確認",INDEX(Tugs[基地港],MATCH(D121,Tugs[曳船名],0)))))</f>
        <v/>
      </c>
      <c r="T121" s="10" t="str">
        <f>IF(A121="","",IF(AND(ISNUMBER(B121),ISNUMBER(C121),C121&gt;=B121),INT(C121)-INT(B121),""))</f>
        <v/>
      </c>
      <c r="U121" s="18" t="str">
        <f>IF(A121="","",IF(AND(ISNUMBER(E121),ISNUMBER(F121),F121&gt;=E121),ROUND((F121-E121)*24,4),""))</f>
        <v/>
      </c>
      <c r="V121" s="18" t="str">
        <f>IF(A121="","",IF(AND(ISNUMBER(G121),ISNUMBER(H121),H121&gt;=G121),ROUND((H121-G121)*24,4),IF(OR(G121&lt;&gt;"",H121&lt;&gt;""),"",IF(AND(ISNUMBER(I121),I121&gt;=0),I121,""))))</f>
        <v/>
      </c>
      <c r="W121" s="10" t="str">
        <f>IF(A121="","",IF(AND(ISNUMBER(G121),ISNUMBER(H121),H121&gt;=G121),"実績：基地発～基地着",IF(OR(G121&lt;&gt;"",H121&lt;&gt;""),"要確認：時刻不足・逆転",IF(AND(ISNUMBER(I121),I121&gt;=0),"実績：記録の時間","未確認"))))</f>
        <v/>
      </c>
      <c r="X121" s="10" t="str">
        <f>IF(A121="","",IF(ISNUMBER(B121),YEAR(B121)-IF(MONTH(B121)&lt;4,1,0),""))</f>
        <v/>
      </c>
      <c r="Y121" s="10" t="str">
        <f>IF(A121="","",IF(OR(D121="",NOT(ISNUMBER(B121)),NOT(ISNUMBER(C121)),C121&lt;B121,NOT(ISNUMBER(E121)),NOT(ISNUMBER(F121)),F121&lt;E121,O121="",P121="",R121="未登録・重複"),"要確認：警戒区間・登録・根拠",IF(OR(W121="要確認：時刻不足・逆転",AND(ISNUMBER(G121),G121&gt;E121),AND(ISNUMBER(H121),H121&lt;F121),AND(ISNUMBER(I121),I121&lt;0),AND(ISNUMBER(M121),M121&lt;0)),"要確認：基地発着・交代人数",IF(COUNTIFS(LNGWatch[船名],A121,LNGWatch[入港日（同一航海）],B121,LNGWatch[曳船名],D121,LNGWatch[警戒開始日時],E121)&gt;1,"要確認：同じ警戒が重複",IF(OR(NOT(ISNUMBER(V121)),P121="未確認"),"要確認：拘束時間・根拠未確認","確認済")))))</f>
        <v/>
      </c>
    </row>
    <row r="122" spans="1:25" ht="24.95" customHeight="1" x14ac:dyDescent="0.2">
      <c r="A122" s="7"/>
      <c r="B122" s="20"/>
      <c r="C122" s="20"/>
      <c r="D122" s="7"/>
      <c r="E122" s="23"/>
      <c r="F122" s="23"/>
      <c r="G122" s="23"/>
      <c r="H122" s="23"/>
      <c r="I122" s="16"/>
      <c r="J122" s="7"/>
      <c r="K122" s="23"/>
      <c r="L122" s="23"/>
      <c r="M122" s="7"/>
      <c r="N122" s="7"/>
      <c r="O122" s="7"/>
      <c r="P122" s="7"/>
      <c r="Q122" s="7"/>
      <c r="R122" s="10" t="str">
        <f>IF(D122="","",IF(COUNTIF(Tugs[曳船名],D122)&lt;&gt;1,"未登録・重複",IF(INDEX(Tugs[会社名],MATCH(D122,Tugs[曳船名],0))="","未確認",INDEX(Tugs[会社名],MATCH(D122,Tugs[曳船名],0)))))</f>
        <v/>
      </c>
      <c r="S122" s="10" t="str">
        <f>IF(D122="","",IF(COUNTIF(Tugs[曳船名],D122)&lt;&gt;1,"未登録・重複",IF(INDEX(Tugs[基地港],MATCH(D122,Tugs[曳船名],0))="","未確認",INDEX(Tugs[基地港],MATCH(D122,Tugs[曳船名],0)))))</f>
        <v/>
      </c>
      <c r="T122" s="10" t="str">
        <f>IF(A122="","",IF(AND(ISNUMBER(B122),ISNUMBER(C122),C122&gt;=B122),INT(C122)-INT(B122),""))</f>
        <v/>
      </c>
      <c r="U122" s="18" t="str">
        <f>IF(A122="","",IF(AND(ISNUMBER(E122),ISNUMBER(F122),F122&gt;=E122),ROUND((F122-E122)*24,4),""))</f>
        <v/>
      </c>
      <c r="V122" s="18" t="str">
        <f>IF(A122="","",IF(AND(ISNUMBER(G122),ISNUMBER(H122),H122&gt;=G122),ROUND((H122-G122)*24,4),IF(OR(G122&lt;&gt;"",H122&lt;&gt;""),"",IF(AND(ISNUMBER(I122),I122&gt;=0),I122,""))))</f>
        <v/>
      </c>
      <c r="W122" s="10" t="str">
        <f>IF(A122="","",IF(AND(ISNUMBER(G122),ISNUMBER(H122),H122&gt;=G122),"実績：基地発～基地着",IF(OR(G122&lt;&gt;"",H122&lt;&gt;""),"要確認：時刻不足・逆転",IF(AND(ISNUMBER(I122),I122&gt;=0),"実績：記録の時間","未確認"))))</f>
        <v/>
      </c>
      <c r="X122" s="10" t="str">
        <f>IF(A122="","",IF(ISNUMBER(B122),YEAR(B122)-IF(MONTH(B122)&lt;4,1,0),""))</f>
        <v/>
      </c>
      <c r="Y122" s="10" t="str">
        <f>IF(A122="","",IF(OR(D122="",NOT(ISNUMBER(B122)),NOT(ISNUMBER(C122)),C122&lt;B122,NOT(ISNUMBER(E122)),NOT(ISNUMBER(F122)),F122&lt;E122,O122="",P122="",R122="未登録・重複"),"要確認：警戒区間・登録・根拠",IF(OR(W122="要確認：時刻不足・逆転",AND(ISNUMBER(G122),G122&gt;E122),AND(ISNUMBER(H122),H122&lt;F122),AND(ISNUMBER(I122),I122&lt;0),AND(ISNUMBER(M122),M122&lt;0)),"要確認：基地発着・交代人数",IF(COUNTIFS(LNGWatch[船名],A122,LNGWatch[入港日（同一航海）],B122,LNGWatch[曳船名],D122,LNGWatch[警戒開始日時],E122)&gt;1,"要確認：同じ警戒が重複",IF(OR(NOT(ISNUMBER(V122)),P122="未確認"),"要確認：拘束時間・根拠未確認","確認済")))))</f>
        <v/>
      </c>
    </row>
    <row r="123" spans="1:25" ht="24.95" customHeight="1" x14ac:dyDescent="0.2">
      <c r="A123" s="7"/>
      <c r="B123" s="20"/>
      <c r="C123" s="20"/>
      <c r="D123" s="7"/>
      <c r="E123" s="23"/>
      <c r="F123" s="23"/>
      <c r="G123" s="23"/>
      <c r="H123" s="23"/>
      <c r="I123" s="16"/>
      <c r="J123" s="7"/>
      <c r="K123" s="23"/>
      <c r="L123" s="23"/>
      <c r="M123" s="7"/>
      <c r="N123" s="7"/>
      <c r="O123" s="7"/>
      <c r="P123" s="7"/>
      <c r="Q123" s="7"/>
      <c r="R123" s="10" t="str">
        <f>IF(D123="","",IF(COUNTIF(Tugs[曳船名],D123)&lt;&gt;1,"未登録・重複",IF(INDEX(Tugs[会社名],MATCH(D123,Tugs[曳船名],0))="","未確認",INDEX(Tugs[会社名],MATCH(D123,Tugs[曳船名],0)))))</f>
        <v/>
      </c>
      <c r="S123" s="10" t="str">
        <f>IF(D123="","",IF(COUNTIF(Tugs[曳船名],D123)&lt;&gt;1,"未登録・重複",IF(INDEX(Tugs[基地港],MATCH(D123,Tugs[曳船名],0))="","未確認",INDEX(Tugs[基地港],MATCH(D123,Tugs[曳船名],0)))))</f>
        <v/>
      </c>
      <c r="T123" s="10" t="str">
        <f>IF(A123="","",IF(AND(ISNUMBER(B123),ISNUMBER(C123),C123&gt;=B123),INT(C123)-INT(B123),""))</f>
        <v/>
      </c>
      <c r="U123" s="18" t="str">
        <f>IF(A123="","",IF(AND(ISNUMBER(E123),ISNUMBER(F123),F123&gt;=E123),ROUND((F123-E123)*24,4),""))</f>
        <v/>
      </c>
      <c r="V123" s="18" t="str">
        <f>IF(A123="","",IF(AND(ISNUMBER(G123),ISNUMBER(H123),H123&gt;=G123),ROUND((H123-G123)*24,4),IF(OR(G123&lt;&gt;"",H123&lt;&gt;""),"",IF(AND(ISNUMBER(I123),I123&gt;=0),I123,""))))</f>
        <v/>
      </c>
      <c r="W123" s="10" t="str">
        <f>IF(A123="","",IF(AND(ISNUMBER(G123),ISNUMBER(H123),H123&gt;=G123),"実績：基地発～基地着",IF(OR(G123&lt;&gt;"",H123&lt;&gt;""),"要確認：時刻不足・逆転",IF(AND(ISNUMBER(I123),I123&gt;=0),"実績：記録の時間","未確認"))))</f>
        <v/>
      </c>
      <c r="X123" s="10" t="str">
        <f>IF(A123="","",IF(ISNUMBER(B123),YEAR(B123)-IF(MONTH(B123)&lt;4,1,0),""))</f>
        <v/>
      </c>
      <c r="Y123" s="10" t="str">
        <f>IF(A123="","",IF(OR(D123="",NOT(ISNUMBER(B123)),NOT(ISNUMBER(C123)),C123&lt;B123,NOT(ISNUMBER(E123)),NOT(ISNUMBER(F123)),F123&lt;E123,O123="",P123="",R123="未登録・重複"),"要確認：警戒区間・登録・根拠",IF(OR(W123="要確認：時刻不足・逆転",AND(ISNUMBER(G123),G123&gt;E123),AND(ISNUMBER(H123),H123&lt;F123),AND(ISNUMBER(I123),I123&lt;0),AND(ISNUMBER(M123),M123&lt;0)),"要確認：基地発着・交代人数",IF(COUNTIFS(LNGWatch[船名],A123,LNGWatch[入港日（同一航海）],B123,LNGWatch[曳船名],D123,LNGWatch[警戒開始日時],E123)&gt;1,"要確認：同じ警戒が重複",IF(OR(NOT(ISNUMBER(V123)),P123="未確認"),"要確認：拘束時間・根拠未確認","確認済")))))</f>
        <v/>
      </c>
    </row>
    <row r="124" spans="1:25" ht="24.95" customHeight="1" x14ac:dyDescent="0.2">
      <c r="A124" s="7"/>
      <c r="B124" s="20"/>
      <c r="C124" s="20"/>
      <c r="D124" s="7"/>
      <c r="E124" s="23"/>
      <c r="F124" s="23"/>
      <c r="G124" s="23"/>
      <c r="H124" s="23"/>
      <c r="I124" s="16"/>
      <c r="J124" s="7"/>
      <c r="K124" s="23"/>
      <c r="L124" s="23"/>
      <c r="M124" s="7"/>
      <c r="N124" s="7"/>
      <c r="O124" s="7"/>
      <c r="P124" s="7"/>
      <c r="Q124" s="7"/>
      <c r="R124" s="10" t="str">
        <f>IF(D124="","",IF(COUNTIF(Tugs[曳船名],D124)&lt;&gt;1,"未登録・重複",IF(INDEX(Tugs[会社名],MATCH(D124,Tugs[曳船名],0))="","未確認",INDEX(Tugs[会社名],MATCH(D124,Tugs[曳船名],0)))))</f>
        <v/>
      </c>
      <c r="S124" s="10" t="str">
        <f>IF(D124="","",IF(COUNTIF(Tugs[曳船名],D124)&lt;&gt;1,"未登録・重複",IF(INDEX(Tugs[基地港],MATCH(D124,Tugs[曳船名],0))="","未確認",INDEX(Tugs[基地港],MATCH(D124,Tugs[曳船名],0)))))</f>
        <v/>
      </c>
      <c r="T124" s="10" t="str">
        <f>IF(A124="","",IF(AND(ISNUMBER(B124),ISNUMBER(C124),C124&gt;=B124),INT(C124)-INT(B124),""))</f>
        <v/>
      </c>
      <c r="U124" s="18" t="str">
        <f>IF(A124="","",IF(AND(ISNUMBER(E124),ISNUMBER(F124),F124&gt;=E124),ROUND((F124-E124)*24,4),""))</f>
        <v/>
      </c>
      <c r="V124" s="18" t="str">
        <f>IF(A124="","",IF(AND(ISNUMBER(G124),ISNUMBER(H124),H124&gt;=G124),ROUND((H124-G124)*24,4),IF(OR(G124&lt;&gt;"",H124&lt;&gt;""),"",IF(AND(ISNUMBER(I124),I124&gt;=0),I124,""))))</f>
        <v/>
      </c>
      <c r="W124" s="10" t="str">
        <f>IF(A124="","",IF(AND(ISNUMBER(G124),ISNUMBER(H124),H124&gt;=G124),"実績：基地発～基地着",IF(OR(G124&lt;&gt;"",H124&lt;&gt;""),"要確認：時刻不足・逆転",IF(AND(ISNUMBER(I124),I124&gt;=0),"実績：記録の時間","未確認"))))</f>
        <v/>
      </c>
      <c r="X124" s="10" t="str">
        <f>IF(A124="","",IF(ISNUMBER(B124),YEAR(B124)-IF(MONTH(B124)&lt;4,1,0),""))</f>
        <v/>
      </c>
      <c r="Y124" s="10" t="str">
        <f>IF(A124="","",IF(OR(D124="",NOT(ISNUMBER(B124)),NOT(ISNUMBER(C124)),C124&lt;B124,NOT(ISNUMBER(E124)),NOT(ISNUMBER(F124)),F124&lt;E124,O124="",P124="",R124="未登録・重複"),"要確認：警戒区間・登録・根拠",IF(OR(W124="要確認：時刻不足・逆転",AND(ISNUMBER(G124),G124&gt;E124),AND(ISNUMBER(H124),H124&lt;F124),AND(ISNUMBER(I124),I124&lt;0),AND(ISNUMBER(M124),M124&lt;0)),"要確認：基地発着・交代人数",IF(COUNTIFS(LNGWatch[船名],A124,LNGWatch[入港日（同一航海）],B124,LNGWatch[曳船名],D124,LNGWatch[警戒開始日時],E124)&gt;1,"要確認：同じ警戒が重複",IF(OR(NOT(ISNUMBER(V124)),P124="未確認"),"要確認：拘束時間・根拠未確認","確認済")))))</f>
        <v/>
      </c>
    </row>
    <row r="125" spans="1:25" ht="24.95" customHeight="1" x14ac:dyDescent="0.2">
      <c r="A125" s="7"/>
      <c r="B125" s="20"/>
      <c r="C125" s="20"/>
      <c r="D125" s="7"/>
      <c r="E125" s="23"/>
      <c r="F125" s="23"/>
      <c r="G125" s="23"/>
      <c r="H125" s="23"/>
      <c r="I125" s="16"/>
      <c r="J125" s="7"/>
      <c r="K125" s="23"/>
      <c r="L125" s="23"/>
      <c r="M125" s="7"/>
      <c r="N125" s="7"/>
      <c r="O125" s="7"/>
      <c r="P125" s="7"/>
      <c r="Q125" s="7"/>
      <c r="R125" s="10" t="str">
        <f>IF(D125="","",IF(COUNTIF(Tugs[曳船名],D125)&lt;&gt;1,"未登録・重複",IF(INDEX(Tugs[会社名],MATCH(D125,Tugs[曳船名],0))="","未確認",INDEX(Tugs[会社名],MATCH(D125,Tugs[曳船名],0)))))</f>
        <v/>
      </c>
      <c r="S125" s="10" t="str">
        <f>IF(D125="","",IF(COUNTIF(Tugs[曳船名],D125)&lt;&gt;1,"未登録・重複",IF(INDEX(Tugs[基地港],MATCH(D125,Tugs[曳船名],0))="","未確認",INDEX(Tugs[基地港],MATCH(D125,Tugs[曳船名],0)))))</f>
        <v/>
      </c>
      <c r="T125" s="10" t="str">
        <f>IF(A125="","",IF(AND(ISNUMBER(B125),ISNUMBER(C125),C125&gt;=B125),INT(C125)-INT(B125),""))</f>
        <v/>
      </c>
      <c r="U125" s="18" t="str">
        <f>IF(A125="","",IF(AND(ISNUMBER(E125),ISNUMBER(F125),F125&gt;=E125),ROUND((F125-E125)*24,4),""))</f>
        <v/>
      </c>
      <c r="V125" s="18" t="str">
        <f>IF(A125="","",IF(AND(ISNUMBER(G125),ISNUMBER(H125),H125&gt;=G125),ROUND((H125-G125)*24,4),IF(OR(G125&lt;&gt;"",H125&lt;&gt;""),"",IF(AND(ISNUMBER(I125),I125&gt;=0),I125,""))))</f>
        <v/>
      </c>
      <c r="W125" s="10" t="str">
        <f>IF(A125="","",IF(AND(ISNUMBER(G125),ISNUMBER(H125),H125&gt;=G125),"実績：基地発～基地着",IF(OR(G125&lt;&gt;"",H125&lt;&gt;""),"要確認：時刻不足・逆転",IF(AND(ISNUMBER(I125),I125&gt;=0),"実績：記録の時間","未確認"))))</f>
        <v/>
      </c>
      <c r="X125" s="10" t="str">
        <f>IF(A125="","",IF(ISNUMBER(B125),YEAR(B125)-IF(MONTH(B125)&lt;4,1,0),""))</f>
        <v/>
      </c>
      <c r="Y125" s="10" t="str">
        <f>IF(A125="","",IF(OR(D125="",NOT(ISNUMBER(B125)),NOT(ISNUMBER(C125)),C125&lt;B125,NOT(ISNUMBER(E125)),NOT(ISNUMBER(F125)),F125&lt;E125,O125="",P125="",R125="未登録・重複"),"要確認：警戒区間・登録・根拠",IF(OR(W125="要確認：時刻不足・逆転",AND(ISNUMBER(G125),G125&gt;E125),AND(ISNUMBER(H125),H125&lt;F125),AND(ISNUMBER(I125),I125&lt;0),AND(ISNUMBER(M125),M125&lt;0)),"要確認：基地発着・交代人数",IF(COUNTIFS(LNGWatch[船名],A125,LNGWatch[入港日（同一航海）],B125,LNGWatch[曳船名],D125,LNGWatch[警戒開始日時],E125)&gt;1,"要確認：同じ警戒が重複",IF(OR(NOT(ISNUMBER(V125)),P125="未確認"),"要確認：拘束時間・根拠未確認","確認済")))))</f>
        <v/>
      </c>
    </row>
    <row r="126" spans="1:25" ht="24.95" customHeight="1" x14ac:dyDescent="0.2">
      <c r="A126" s="7"/>
      <c r="B126" s="20"/>
      <c r="C126" s="20"/>
      <c r="D126" s="7"/>
      <c r="E126" s="23"/>
      <c r="F126" s="23"/>
      <c r="G126" s="23"/>
      <c r="H126" s="23"/>
      <c r="I126" s="16"/>
      <c r="J126" s="7"/>
      <c r="K126" s="23"/>
      <c r="L126" s="23"/>
      <c r="M126" s="7"/>
      <c r="N126" s="7"/>
      <c r="O126" s="7"/>
      <c r="P126" s="7"/>
      <c r="Q126" s="7"/>
      <c r="R126" s="10" t="str">
        <f>IF(D126="","",IF(COUNTIF(Tugs[曳船名],D126)&lt;&gt;1,"未登録・重複",IF(INDEX(Tugs[会社名],MATCH(D126,Tugs[曳船名],0))="","未確認",INDEX(Tugs[会社名],MATCH(D126,Tugs[曳船名],0)))))</f>
        <v/>
      </c>
      <c r="S126" s="10" t="str">
        <f>IF(D126="","",IF(COUNTIF(Tugs[曳船名],D126)&lt;&gt;1,"未登録・重複",IF(INDEX(Tugs[基地港],MATCH(D126,Tugs[曳船名],0))="","未確認",INDEX(Tugs[基地港],MATCH(D126,Tugs[曳船名],0)))))</f>
        <v/>
      </c>
      <c r="T126" s="10" t="str">
        <f>IF(A126="","",IF(AND(ISNUMBER(B126),ISNUMBER(C126),C126&gt;=B126),INT(C126)-INT(B126),""))</f>
        <v/>
      </c>
      <c r="U126" s="18" t="str">
        <f>IF(A126="","",IF(AND(ISNUMBER(E126),ISNUMBER(F126),F126&gt;=E126),ROUND((F126-E126)*24,4),""))</f>
        <v/>
      </c>
      <c r="V126" s="18" t="str">
        <f>IF(A126="","",IF(AND(ISNUMBER(G126),ISNUMBER(H126),H126&gt;=G126),ROUND((H126-G126)*24,4),IF(OR(G126&lt;&gt;"",H126&lt;&gt;""),"",IF(AND(ISNUMBER(I126),I126&gt;=0),I126,""))))</f>
        <v/>
      </c>
      <c r="W126" s="10" t="str">
        <f>IF(A126="","",IF(AND(ISNUMBER(G126),ISNUMBER(H126),H126&gt;=G126),"実績：基地発～基地着",IF(OR(G126&lt;&gt;"",H126&lt;&gt;""),"要確認：時刻不足・逆転",IF(AND(ISNUMBER(I126),I126&gt;=0),"実績：記録の時間","未確認"))))</f>
        <v/>
      </c>
      <c r="X126" s="10" t="str">
        <f>IF(A126="","",IF(ISNUMBER(B126),YEAR(B126)-IF(MONTH(B126)&lt;4,1,0),""))</f>
        <v/>
      </c>
      <c r="Y126" s="10" t="str">
        <f>IF(A126="","",IF(OR(D126="",NOT(ISNUMBER(B126)),NOT(ISNUMBER(C126)),C126&lt;B126,NOT(ISNUMBER(E126)),NOT(ISNUMBER(F126)),F126&lt;E126,O126="",P126="",R126="未登録・重複"),"要確認：警戒区間・登録・根拠",IF(OR(W126="要確認：時刻不足・逆転",AND(ISNUMBER(G126),G126&gt;E126),AND(ISNUMBER(H126),H126&lt;F126),AND(ISNUMBER(I126),I126&lt;0),AND(ISNUMBER(M126),M126&lt;0)),"要確認：基地発着・交代人数",IF(COUNTIFS(LNGWatch[船名],A126,LNGWatch[入港日（同一航海）],B126,LNGWatch[曳船名],D126,LNGWatch[警戒開始日時],E126)&gt;1,"要確認：同じ警戒が重複",IF(OR(NOT(ISNUMBER(V126)),P126="未確認"),"要確認：拘束時間・根拠未確認","確認済")))))</f>
        <v/>
      </c>
    </row>
    <row r="127" spans="1:25" ht="24.95" customHeight="1" x14ac:dyDescent="0.2">
      <c r="A127" s="7"/>
      <c r="B127" s="20"/>
      <c r="C127" s="20"/>
      <c r="D127" s="7"/>
      <c r="E127" s="23"/>
      <c r="F127" s="23"/>
      <c r="G127" s="23"/>
      <c r="H127" s="23"/>
      <c r="I127" s="16"/>
      <c r="J127" s="7"/>
      <c r="K127" s="23"/>
      <c r="L127" s="23"/>
      <c r="M127" s="7"/>
      <c r="N127" s="7"/>
      <c r="O127" s="7"/>
      <c r="P127" s="7"/>
      <c r="Q127" s="7"/>
      <c r="R127" s="10" t="str">
        <f>IF(D127="","",IF(COUNTIF(Tugs[曳船名],D127)&lt;&gt;1,"未登録・重複",IF(INDEX(Tugs[会社名],MATCH(D127,Tugs[曳船名],0))="","未確認",INDEX(Tugs[会社名],MATCH(D127,Tugs[曳船名],0)))))</f>
        <v/>
      </c>
      <c r="S127" s="10" t="str">
        <f>IF(D127="","",IF(COUNTIF(Tugs[曳船名],D127)&lt;&gt;1,"未登録・重複",IF(INDEX(Tugs[基地港],MATCH(D127,Tugs[曳船名],0))="","未確認",INDEX(Tugs[基地港],MATCH(D127,Tugs[曳船名],0)))))</f>
        <v/>
      </c>
      <c r="T127" s="10" t="str">
        <f>IF(A127="","",IF(AND(ISNUMBER(B127),ISNUMBER(C127),C127&gt;=B127),INT(C127)-INT(B127),""))</f>
        <v/>
      </c>
      <c r="U127" s="18" t="str">
        <f>IF(A127="","",IF(AND(ISNUMBER(E127),ISNUMBER(F127),F127&gt;=E127),ROUND((F127-E127)*24,4),""))</f>
        <v/>
      </c>
      <c r="V127" s="18" t="str">
        <f>IF(A127="","",IF(AND(ISNUMBER(G127),ISNUMBER(H127),H127&gt;=G127),ROUND((H127-G127)*24,4),IF(OR(G127&lt;&gt;"",H127&lt;&gt;""),"",IF(AND(ISNUMBER(I127),I127&gt;=0),I127,""))))</f>
        <v/>
      </c>
      <c r="W127" s="10" t="str">
        <f>IF(A127="","",IF(AND(ISNUMBER(G127),ISNUMBER(H127),H127&gt;=G127),"実績：基地発～基地着",IF(OR(G127&lt;&gt;"",H127&lt;&gt;""),"要確認：時刻不足・逆転",IF(AND(ISNUMBER(I127),I127&gt;=0),"実績：記録の時間","未確認"))))</f>
        <v/>
      </c>
      <c r="X127" s="10" t="str">
        <f>IF(A127="","",IF(ISNUMBER(B127),YEAR(B127)-IF(MONTH(B127)&lt;4,1,0),""))</f>
        <v/>
      </c>
      <c r="Y127" s="10" t="str">
        <f>IF(A127="","",IF(OR(D127="",NOT(ISNUMBER(B127)),NOT(ISNUMBER(C127)),C127&lt;B127,NOT(ISNUMBER(E127)),NOT(ISNUMBER(F127)),F127&lt;E127,O127="",P127="",R127="未登録・重複"),"要確認：警戒区間・登録・根拠",IF(OR(W127="要確認：時刻不足・逆転",AND(ISNUMBER(G127),G127&gt;E127),AND(ISNUMBER(H127),H127&lt;F127),AND(ISNUMBER(I127),I127&lt;0),AND(ISNUMBER(M127),M127&lt;0)),"要確認：基地発着・交代人数",IF(COUNTIFS(LNGWatch[船名],A127,LNGWatch[入港日（同一航海）],B127,LNGWatch[曳船名],D127,LNGWatch[警戒開始日時],E127)&gt;1,"要確認：同じ警戒が重複",IF(OR(NOT(ISNUMBER(V127)),P127="未確認"),"要確認：拘束時間・根拠未確認","確認済")))))</f>
        <v/>
      </c>
    </row>
    <row r="128" spans="1:25" ht="24.95" customHeight="1" x14ac:dyDescent="0.2">
      <c r="A128" s="7"/>
      <c r="B128" s="20"/>
      <c r="C128" s="20"/>
      <c r="D128" s="7"/>
      <c r="E128" s="23"/>
      <c r="F128" s="23"/>
      <c r="G128" s="23"/>
      <c r="H128" s="23"/>
      <c r="I128" s="16"/>
      <c r="J128" s="7"/>
      <c r="K128" s="23"/>
      <c r="L128" s="23"/>
      <c r="M128" s="7"/>
      <c r="N128" s="7"/>
      <c r="O128" s="7"/>
      <c r="P128" s="7"/>
      <c r="Q128" s="7"/>
      <c r="R128" s="10" t="str">
        <f>IF(D128="","",IF(COUNTIF(Tugs[曳船名],D128)&lt;&gt;1,"未登録・重複",IF(INDEX(Tugs[会社名],MATCH(D128,Tugs[曳船名],0))="","未確認",INDEX(Tugs[会社名],MATCH(D128,Tugs[曳船名],0)))))</f>
        <v/>
      </c>
      <c r="S128" s="10" t="str">
        <f>IF(D128="","",IF(COUNTIF(Tugs[曳船名],D128)&lt;&gt;1,"未登録・重複",IF(INDEX(Tugs[基地港],MATCH(D128,Tugs[曳船名],0))="","未確認",INDEX(Tugs[基地港],MATCH(D128,Tugs[曳船名],0)))))</f>
        <v/>
      </c>
      <c r="T128" s="10" t="str">
        <f>IF(A128="","",IF(AND(ISNUMBER(B128),ISNUMBER(C128),C128&gt;=B128),INT(C128)-INT(B128),""))</f>
        <v/>
      </c>
      <c r="U128" s="18" t="str">
        <f>IF(A128="","",IF(AND(ISNUMBER(E128),ISNUMBER(F128),F128&gt;=E128),ROUND((F128-E128)*24,4),""))</f>
        <v/>
      </c>
      <c r="V128" s="18" t="str">
        <f>IF(A128="","",IF(AND(ISNUMBER(G128),ISNUMBER(H128),H128&gt;=G128),ROUND((H128-G128)*24,4),IF(OR(G128&lt;&gt;"",H128&lt;&gt;""),"",IF(AND(ISNUMBER(I128),I128&gt;=0),I128,""))))</f>
        <v/>
      </c>
      <c r="W128" s="10" t="str">
        <f>IF(A128="","",IF(AND(ISNUMBER(G128),ISNUMBER(H128),H128&gt;=G128),"実績：基地発～基地着",IF(OR(G128&lt;&gt;"",H128&lt;&gt;""),"要確認：時刻不足・逆転",IF(AND(ISNUMBER(I128),I128&gt;=0),"実績：記録の時間","未確認"))))</f>
        <v/>
      </c>
      <c r="X128" s="10" t="str">
        <f>IF(A128="","",IF(ISNUMBER(B128),YEAR(B128)-IF(MONTH(B128)&lt;4,1,0),""))</f>
        <v/>
      </c>
      <c r="Y128" s="10" t="str">
        <f>IF(A128="","",IF(OR(D128="",NOT(ISNUMBER(B128)),NOT(ISNUMBER(C128)),C128&lt;B128,NOT(ISNUMBER(E128)),NOT(ISNUMBER(F128)),F128&lt;E128,O128="",P128="",R128="未登録・重複"),"要確認：警戒区間・登録・根拠",IF(OR(W128="要確認：時刻不足・逆転",AND(ISNUMBER(G128),G128&gt;E128),AND(ISNUMBER(H128),H128&lt;F128),AND(ISNUMBER(I128),I128&lt;0),AND(ISNUMBER(M128),M128&lt;0)),"要確認：基地発着・交代人数",IF(COUNTIFS(LNGWatch[船名],A128,LNGWatch[入港日（同一航海）],B128,LNGWatch[曳船名],D128,LNGWatch[警戒開始日時],E128)&gt;1,"要確認：同じ警戒が重複",IF(OR(NOT(ISNUMBER(V128)),P128="未確認"),"要確認：拘束時間・根拠未確認","確認済")))))</f>
        <v/>
      </c>
    </row>
    <row r="129" spans="1:25" ht="24.95" customHeight="1" x14ac:dyDescent="0.2">
      <c r="A129" s="7"/>
      <c r="B129" s="20"/>
      <c r="C129" s="20"/>
      <c r="D129" s="7"/>
      <c r="E129" s="23"/>
      <c r="F129" s="23"/>
      <c r="G129" s="23"/>
      <c r="H129" s="23"/>
      <c r="I129" s="16"/>
      <c r="J129" s="7"/>
      <c r="K129" s="23"/>
      <c r="L129" s="23"/>
      <c r="M129" s="7"/>
      <c r="N129" s="7"/>
      <c r="O129" s="7"/>
      <c r="P129" s="7"/>
      <c r="Q129" s="7"/>
      <c r="R129" s="10" t="str">
        <f>IF(D129="","",IF(COUNTIF(Tugs[曳船名],D129)&lt;&gt;1,"未登録・重複",IF(INDEX(Tugs[会社名],MATCH(D129,Tugs[曳船名],0))="","未確認",INDEX(Tugs[会社名],MATCH(D129,Tugs[曳船名],0)))))</f>
        <v/>
      </c>
      <c r="S129" s="10" t="str">
        <f>IF(D129="","",IF(COUNTIF(Tugs[曳船名],D129)&lt;&gt;1,"未登録・重複",IF(INDEX(Tugs[基地港],MATCH(D129,Tugs[曳船名],0))="","未確認",INDEX(Tugs[基地港],MATCH(D129,Tugs[曳船名],0)))))</f>
        <v/>
      </c>
      <c r="T129" s="10" t="str">
        <f>IF(A129="","",IF(AND(ISNUMBER(B129),ISNUMBER(C129),C129&gt;=B129),INT(C129)-INT(B129),""))</f>
        <v/>
      </c>
      <c r="U129" s="18" t="str">
        <f>IF(A129="","",IF(AND(ISNUMBER(E129),ISNUMBER(F129),F129&gt;=E129),ROUND((F129-E129)*24,4),""))</f>
        <v/>
      </c>
      <c r="V129" s="18" t="str">
        <f>IF(A129="","",IF(AND(ISNUMBER(G129),ISNUMBER(H129),H129&gt;=G129),ROUND((H129-G129)*24,4),IF(OR(G129&lt;&gt;"",H129&lt;&gt;""),"",IF(AND(ISNUMBER(I129),I129&gt;=0),I129,""))))</f>
        <v/>
      </c>
      <c r="W129" s="10" t="str">
        <f>IF(A129="","",IF(AND(ISNUMBER(G129),ISNUMBER(H129),H129&gt;=G129),"実績：基地発～基地着",IF(OR(G129&lt;&gt;"",H129&lt;&gt;""),"要確認：時刻不足・逆転",IF(AND(ISNUMBER(I129),I129&gt;=0),"実績：記録の時間","未確認"))))</f>
        <v/>
      </c>
      <c r="X129" s="10" t="str">
        <f>IF(A129="","",IF(ISNUMBER(B129),YEAR(B129)-IF(MONTH(B129)&lt;4,1,0),""))</f>
        <v/>
      </c>
      <c r="Y129" s="10" t="str">
        <f>IF(A129="","",IF(OR(D129="",NOT(ISNUMBER(B129)),NOT(ISNUMBER(C129)),C129&lt;B129,NOT(ISNUMBER(E129)),NOT(ISNUMBER(F129)),F129&lt;E129,O129="",P129="",R129="未登録・重複"),"要確認：警戒区間・登録・根拠",IF(OR(W129="要確認：時刻不足・逆転",AND(ISNUMBER(G129),G129&gt;E129),AND(ISNUMBER(H129),H129&lt;F129),AND(ISNUMBER(I129),I129&lt;0),AND(ISNUMBER(M129),M129&lt;0)),"要確認：基地発着・交代人数",IF(COUNTIFS(LNGWatch[船名],A129,LNGWatch[入港日（同一航海）],B129,LNGWatch[曳船名],D129,LNGWatch[警戒開始日時],E129)&gt;1,"要確認：同じ警戒が重複",IF(OR(NOT(ISNUMBER(V129)),P129="未確認"),"要確認：拘束時間・根拠未確認","確認済")))))</f>
        <v/>
      </c>
    </row>
    <row r="130" spans="1:25" ht="24.95" customHeight="1" x14ac:dyDescent="0.2">
      <c r="A130" s="7"/>
      <c r="B130" s="20"/>
      <c r="C130" s="20"/>
      <c r="D130" s="7"/>
      <c r="E130" s="23"/>
      <c r="F130" s="23"/>
      <c r="G130" s="23"/>
      <c r="H130" s="23"/>
      <c r="I130" s="16"/>
      <c r="J130" s="7"/>
      <c r="K130" s="23"/>
      <c r="L130" s="23"/>
      <c r="M130" s="7"/>
      <c r="N130" s="7"/>
      <c r="O130" s="7"/>
      <c r="P130" s="7"/>
      <c r="Q130" s="7"/>
      <c r="R130" s="10" t="str">
        <f>IF(D130="","",IF(COUNTIF(Tugs[曳船名],D130)&lt;&gt;1,"未登録・重複",IF(INDEX(Tugs[会社名],MATCH(D130,Tugs[曳船名],0))="","未確認",INDEX(Tugs[会社名],MATCH(D130,Tugs[曳船名],0)))))</f>
        <v/>
      </c>
      <c r="S130" s="10" t="str">
        <f>IF(D130="","",IF(COUNTIF(Tugs[曳船名],D130)&lt;&gt;1,"未登録・重複",IF(INDEX(Tugs[基地港],MATCH(D130,Tugs[曳船名],0))="","未確認",INDEX(Tugs[基地港],MATCH(D130,Tugs[曳船名],0)))))</f>
        <v/>
      </c>
      <c r="T130" s="10" t="str">
        <f>IF(A130="","",IF(AND(ISNUMBER(B130),ISNUMBER(C130),C130&gt;=B130),INT(C130)-INT(B130),""))</f>
        <v/>
      </c>
      <c r="U130" s="18" t="str">
        <f>IF(A130="","",IF(AND(ISNUMBER(E130),ISNUMBER(F130),F130&gt;=E130),ROUND((F130-E130)*24,4),""))</f>
        <v/>
      </c>
      <c r="V130" s="18" t="str">
        <f>IF(A130="","",IF(AND(ISNUMBER(G130),ISNUMBER(H130),H130&gt;=G130),ROUND((H130-G130)*24,4),IF(OR(G130&lt;&gt;"",H130&lt;&gt;""),"",IF(AND(ISNUMBER(I130),I130&gt;=0),I130,""))))</f>
        <v/>
      </c>
      <c r="W130" s="10" t="str">
        <f>IF(A130="","",IF(AND(ISNUMBER(G130),ISNUMBER(H130),H130&gt;=G130),"実績：基地発～基地着",IF(OR(G130&lt;&gt;"",H130&lt;&gt;""),"要確認：時刻不足・逆転",IF(AND(ISNUMBER(I130),I130&gt;=0),"実績：記録の時間","未確認"))))</f>
        <v/>
      </c>
      <c r="X130" s="10" t="str">
        <f>IF(A130="","",IF(ISNUMBER(B130),YEAR(B130)-IF(MONTH(B130)&lt;4,1,0),""))</f>
        <v/>
      </c>
      <c r="Y130" s="10" t="str">
        <f>IF(A130="","",IF(OR(D130="",NOT(ISNUMBER(B130)),NOT(ISNUMBER(C130)),C130&lt;B130,NOT(ISNUMBER(E130)),NOT(ISNUMBER(F130)),F130&lt;E130,O130="",P130="",R130="未登録・重複"),"要確認：警戒区間・登録・根拠",IF(OR(W130="要確認：時刻不足・逆転",AND(ISNUMBER(G130),G130&gt;E130),AND(ISNUMBER(H130),H130&lt;F130),AND(ISNUMBER(I130),I130&lt;0),AND(ISNUMBER(M130),M130&lt;0)),"要確認：基地発着・交代人数",IF(COUNTIFS(LNGWatch[船名],A130,LNGWatch[入港日（同一航海）],B130,LNGWatch[曳船名],D130,LNGWatch[警戒開始日時],E130)&gt;1,"要確認：同じ警戒が重複",IF(OR(NOT(ISNUMBER(V130)),P130="未確認"),"要確認：拘束時間・根拠未確認","確認済")))))</f>
        <v/>
      </c>
    </row>
    <row r="131" spans="1:25" ht="24.95" customHeight="1" x14ac:dyDescent="0.2">
      <c r="A131" s="7"/>
      <c r="B131" s="20"/>
      <c r="C131" s="20"/>
      <c r="D131" s="7"/>
      <c r="E131" s="23"/>
      <c r="F131" s="23"/>
      <c r="G131" s="23"/>
      <c r="H131" s="23"/>
      <c r="I131" s="16"/>
      <c r="J131" s="7"/>
      <c r="K131" s="23"/>
      <c r="L131" s="23"/>
      <c r="M131" s="7"/>
      <c r="N131" s="7"/>
      <c r="O131" s="7"/>
      <c r="P131" s="7"/>
      <c r="Q131" s="7"/>
      <c r="R131" s="10" t="str">
        <f>IF(D131="","",IF(COUNTIF(Tugs[曳船名],D131)&lt;&gt;1,"未登録・重複",IF(INDEX(Tugs[会社名],MATCH(D131,Tugs[曳船名],0))="","未確認",INDEX(Tugs[会社名],MATCH(D131,Tugs[曳船名],0)))))</f>
        <v/>
      </c>
      <c r="S131" s="10" t="str">
        <f>IF(D131="","",IF(COUNTIF(Tugs[曳船名],D131)&lt;&gt;1,"未登録・重複",IF(INDEX(Tugs[基地港],MATCH(D131,Tugs[曳船名],0))="","未確認",INDEX(Tugs[基地港],MATCH(D131,Tugs[曳船名],0)))))</f>
        <v/>
      </c>
      <c r="T131" s="10" t="str">
        <f>IF(A131="","",IF(AND(ISNUMBER(B131),ISNUMBER(C131),C131&gt;=B131),INT(C131)-INT(B131),""))</f>
        <v/>
      </c>
      <c r="U131" s="18" t="str">
        <f>IF(A131="","",IF(AND(ISNUMBER(E131),ISNUMBER(F131),F131&gt;=E131),ROUND((F131-E131)*24,4),""))</f>
        <v/>
      </c>
      <c r="V131" s="18" t="str">
        <f>IF(A131="","",IF(AND(ISNUMBER(G131),ISNUMBER(H131),H131&gt;=G131),ROUND((H131-G131)*24,4),IF(OR(G131&lt;&gt;"",H131&lt;&gt;""),"",IF(AND(ISNUMBER(I131),I131&gt;=0),I131,""))))</f>
        <v/>
      </c>
      <c r="W131" s="10" t="str">
        <f>IF(A131="","",IF(AND(ISNUMBER(G131),ISNUMBER(H131),H131&gt;=G131),"実績：基地発～基地着",IF(OR(G131&lt;&gt;"",H131&lt;&gt;""),"要確認：時刻不足・逆転",IF(AND(ISNUMBER(I131),I131&gt;=0),"実績：記録の時間","未確認"))))</f>
        <v/>
      </c>
      <c r="X131" s="10" t="str">
        <f>IF(A131="","",IF(ISNUMBER(B131),YEAR(B131)-IF(MONTH(B131)&lt;4,1,0),""))</f>
        <v/>
      </c>
      <c r="Y131" s="10" t="str">
        <f>IF(A131="","",IF(OR(D131="",NOT(ISNUMBER(B131)),NOT(ISNUMBER(C131)),C131&lt;B131,NOT(ISNUMBER(E131)),NOT(ISNUMBER(F131)),F131&lt;E131,O131="",P131="",R131="未登録・重複"),"要確認：警戒区間・登録・根拠",IF(OR(W131="要確認：時刻不足・逆転",AND(ISNUMBER(G131),G131&gt;E131),AND(ISNUMBER(H131),H131&lt;F131),AND(ISNUMBER(I131),I131&lt;0),AND(ISNUMBER(M131),M131&lt;0)),"要確認：基地発着・交代人数",IF(COUNTIFS(LNGWatch[船名],A131,LNGWatch[入港日（同一航海）],B131,LNGWatch[曳船名],D131,LNGWatch[警戒開始日時],E131)&gt;1,"要確認：同じ警戒が重複",IF(OR(NOT(ISNUMBER(V131)),P131="未確認"),"要確認：拘束時間・根拠未確認","確認済")))))</f>
        <v/>
      </c>
    </row>
    <row r="132" spans="1:25" ht="24.95" customHeight="1" x14ac:dyDescent="0.2">
      <c r="A132" s="7"/>
      <c r="B132" s="20"/>
      <c r="C132" s="20"/>
      <c r="D132" s="7"/>
      <c r="E132" s="23"/>
      <c r="F132" s="23"/>
      <c r="G132" s="23"/>
      <c r="H132" s="23"/>
      <c r="I132" s="16"/>
      <c r="J132" s="7"/>
      <c r="K132" s="23"/>
      <c r="L132" s="23"/>
      <c r="M132" s="7"/>
      <c r="N132" s="7"/>
      <c r="O132" s="7"/>
      <c r="P132" s="7"/>
      <c r="Q132" s="7"/>
      <c r="R132" s="10" t="str">
        <f>IF(D132="","",IF(COUNTIF(Tugs[曳船名],D132)&lt;&gt;1,"未登録・重複",IF(INDEX(Tugs[会社名],MATCH(D132,Tugs[曳船名],0))="","未確認",INDEX(Tugs[会社名],MATCH(D132,Tugs[曳船名],0)))))</f>
        <v/>
      </c>
      <c r="S132" s="10" t="str">
        <f>IF(D132="","",IF(COUNTIF(Tugs[曳船名],D132)&lt;&gt;1,"未登録・重複",IF(INDEX(Tugs[基地港],MATCH(D132,Tugs[曳船名],0))="","未確認",INDEX(Tugs[基地港],MATCH(D132,Tugs[曳船名],0)))))</f>
        <v/>
      </c>
      <c r="T132" s="10" t="str">
        <f>IF(A132="","",IF(AND(ISNUMBER(B132),ISNUMBER(C132),C132&gt;=B132),INT(C132)-INT(B132),""))</f>
        <v/>
      </c>
      <c r="U132" s="18" t="str">
        <f>IF(A132="","",IF(AND(ISNUMBER(E132),ISNUMBER(F132),F132&gt;=E132),ROUND((F132-E132)*24,4),""))</f>
        <v/>
      </c>
      <c r="V132" s="18" t="str">
        <f>IF(A132="","",IF(AND(ISNUMBER(G132),ISNUMBER(H132),H132&gt;=G132),ROUND((H132-G132)*24,4),IF(OR(G132&lt;&gt;"",H132&lt;&gt;""),"",IF(AND(ISNUMBER(I132),I132&gt;=0),I132,""))))</f>
        <v/>
      </c>
      <c r="W132" s="10" t="str">
        <f>IF(A132="","",IF(AND(ISNUMBER(G132),ISNUMBER(H132),H132&gt;=G132),"実績：基地発～基地着",IF(OR(G132&lt;&gt;"",H132&lt;&gt;""),"要確認：時刻不足・逆転",IF(AND(ISNUMBER(I132),I132&gt;=0),"実績：記録の時間","未確認"))))</f>
        <v/>
      </c>
      <c r="X132" s="10" t="str">
        <f>IF(A132="","",IF(ISNUMBER(B132),YEAR(B132)-IF(MONTH(B132)&lt;4,1,0),""))</f>
        <v/>
      </c>
      <c r="Y132" s="10" t="str">
        <f>IF(A132="","",IF(OR(D132="",NOT(ISNUMBER(B132)),NOT(ISNUMBER(C132)),C132&lt;B132,NOT(ISNUMBER(E132)),NOT(ISNUMBER(F132)),F132&lt;E132,O132="",P132="",R132="未登録・重複"),"要確認：警戒区間・登録・根拠",IF(OR(W132="要確認：時刻不足・逆転",AND(ISNUMBER(G132),G132&gt;E132),AND(ISNUMBER(H132),H132&lt;F132),AND(ISNUMBER(I132),I132&lt;0),AND(ISNUMBER(M132),M132&lt;0)),"要確認：基地発着・交代人数",IF(COUNTIFS(LNGWatch[船名],A132,LNGWatch[入港日（同一航海）],B132,LNGWatch[曳船名],D132,LNGWatch[警戒開始日時],E132)&gt;1,"要確認：同じ警戒が重複",IF(OR(NOT(ISNUMBER(V132)),P132="未確認"),"要確認：拘束時間・根拠未確認","確認済")))))</f>
        <v/>
      </c>
    </row>
    <row r="133" spans="1:25" ht="24.95" customHeight="1" x14ac:dyDescent="0.2">
      <c r="A133" s="7"/>
      <c r="B133" s="20"/>
      <c r="C133" s="20"/>
      <c r="D133" s="7"/>
      <c r="E133" s="23"/>
      <c r="F133" s="23"/>
      <c r="G133" s="23"/>
      <c r="H133" s="23"/>
      <c r="I133" s="16"/>
      <c r="J133" s="7"/>
      <c r="K133" s="23"/>
      <c r="L133" s="23"/>
      <c r="M133" s="7"/>
      <c r="N133" s="7"/>
      <c r="O133" s="7"/>
      <c r="P133" s="7"/>
      <c r="Q133" s="7"/>
      <c r="R133" s="10" t="str">
        <f>IF(D133="","",IF(COUNTIF(Tugs[曳船名],D133)&lt;&gt;1,"未登録・重複",IF(INDEX(Tugs[会社名],MATCH(D133,Tugs[曳船名],0))="","未確認",INDEX(Tugs[会社名],MATCH(D133,Tugs[曳船名],0)))))</f>
        <v/>
      </c>
      <c r="S133" s="10" t="str">
        <f>IF(D133="","",IF(COUNTIF(Tugs[曳船名],D133)&lt;&gt;1,"未登録・重複",IF(INDEX(Tugs[基地港],MATCH(D133,Tugs[曳船名],0))="","未確認",INDEX(Tugs[基地港],MATCH(D133,Tugs[曳船名],0)))))</f>
        <v/>
      </c>
      <c r="T133" s="10" t="str">
        <f>IF(A133="","",IF(AND(ISNUMBER(B133),ISNUMBER(C133),C133&gt;=B133),INT(C133)-INT(B133),""))</f>
        <v/>
      </c>
      <c r="U133" s="18" t="str">
        <f>IF(A133="","",IF(AND(ISNUMBER(E133),ISNUMBER(F133),F133&gt;=E133),ROUND((F133-E133)*24,4),""))</f>
        <v/>
      </c>
      <c r="V133" s="18" t="str">
        <f>IF(A133="","",IF(AND(ISNUMBER(G133),ISNUMBER(H133),H133&gt;=G133),ROUND((H133-G133)*24,4),IF(OR(G133&lt;&gt;"",H133&lt;&gt;""),"",IF(AND(ISNUMBER(I133),I133&gt;=0),I133,""))))</f>
        <v/>
      </c>
      <c r="W133" s="10" t="str">
        <f>IF(A133="","",IF(AND(ISNUMBER(G133),ISNUMBER(H133),H133&gt;=G133),"実績：基地発～基地着",IF(OR(G133&lt;&gt;"",H133&lt;&gt;""),"要確認：時刻不足・逆転",IF(AND(ISNUMBER(I133),I133&gt;=0),"実績：記録の時間","未確認"))))</f>
        <v/>
      </c>
      <c r="X133" s="10" t="str">
        <f>IF(A133="","",IF(ISNUMBER(B133),YEAR(B133)-IF(MONTH(B133)&lt;4,1,0),""))</f>
        <v/>
      </c>
      <c r="Y133" s="10" t="str">
        <f>IF(A133="","",IF(OR(D133="",NOT(ISNUMBER(B133)),NOT(ISNUMBER(C133)),C133&lt;B133,NOT(ISNUMBER(E133)),NOT(ISNUMBER(F133)),F133&lt;E133,O133="",P133="",R133="未登録・重複"),"要確認：警戒区間・登録・根拠",IF(OR(W133="要確認：時刻不足・逆転",AND(ISNUMBER(G133),G133&gt;E133),AND(ISNUMBER(H133),H133&lt;F133),AND(ISNUMBER(I133),I133&lt;0),AND(ISNUMBER(M133),M133&lt;0)),"要確認：基地発着・交代人数",IF(COUNTIFS(LNGWatch[船名],A133,LNGWatch[入港日（同一航海）],B133,LNGWatch[曳船名],D133,LNGWatch[警戒開始日時],E133)&gt;1,"要確認：同じ警戒が重複",IF(OR(NOT(ISNUMBER(V133)),P133="未確認"),"要確認：拘束時間・根拠未確認","確認済")))))</f>
        <v/>
      </c>
    </row>
    <row r="134" spans="1:25" ht="24.95" customHeight="1" x14ac:dyDescent="0.2">
      <c r="A134" s="7"/>
      <c r="B134" s="20"/>
      <c r="C134" s="20"/>
      <c r="D134" s="7"/>
      <c r="E134" s="23"/>
      <c r="F134" s="23"/>
      <c r="G134" s="23"/>
      <c r="H134" s="23"/>
      <c r="I134" s="16"/>
      <c r="J134" s="7"/>
      <c r="K134" s="23"/>
      <c r="L134" s="23"/>
      <c r="M134" s="7"/>
      <c r="N134" s="7"/>
      <c r="O134" s="7"/>
      <c r="P134" s="7"/>
      <c r="Q134" s="7"/>
      <c r="R134" s="10" t="str">
        <f>IF(D134="","",IF(COUNTIF(Tugs[曳船名],D134)&lt;&gt;1,"未登録・重複",IF(INDEX(Tugs[会社名],MATCH(D134,Tugs[曳船名],0))="","未確認",INDEX(Tugs[会社名],MATCH(D134,Tugs[曳船名],0)))))</f>
        <v/>
      </c>
      <c r="S134" s="10" t="str">
        <f>IF(D134="","",IF(COUNTIF(Tugs[曳船名],D134)&lt;&gt;1,"未登録・重複",IF(INDEX(Tugs[基地港],MATCH(D134,Tugs[曳船名],0))="","未確認",INDEX(Tugs[基地港],MATCH(D134,Tugs[曳船名],0)))))</f>
        <v/>
      </c>
      <c r="T134" s="10" t="str">
        <f>IF(A134="","",IF(AND(ISNUMBER(B134),ISNUMBER(C134),C134&gt;=B134),INT(C134)-INT(B134),""))</f>
        <v/>
      </c>
      <c r="U134" s="18" t="str">
        <f>IF(A134="","",IF(AND(ISNUMBER(E134),ISNUMBER(F134),F134&gt;=E134),ROUND((F134-E134)*24,4),""))</f>
        <v/>
      </c>
      <c r="V134" s="18" t="str">
        <f>IF(A134="","",IF(AND(ISNUMBER(G134),ISNUMBER(H134),H134&gt;=G134),ROUND((H134-G134)*24,4),IF(OR(G134&lt;&gt;"",H134&lt;&gt;""),"",IF(AND(ISNUMBER(I134),I134&gt;=0),I134,""))))</f>
        <v/>
      </c>
      <c r="W134" s="10" t="str">
        <f>IF(A134="","",IF(AND(ISNUMBER(G134),ISNUMBER(H134),H134&gt;=G134),"実績：基地発～基地着",IF(OR(G134&lt;&gt;"",H134&lt;&gt;""),"要確認：時刻不足・逆転",IF(AND(ISNUMBER(I134),I134&gt;=0),"実績：記録の時間","未確認"))))</f>
        <v/>
      </c>
      <c r="X134" s="10" t="str">
        <f>IF(A134="","",IF(ISNUMBER(B134),YEAR(B134)-IF(MONTH(B134)&lt;4,1,0),""))</f>
        <v/>
      </c>
      <c r="Y134" s="10" t="str">
        <f>IF(A134="","",IF(OR(D134="",NOT(ISNUMBER(B134)),NOT(ISNUMBER(C134)),C134&lt;B134,NOT(ISNUMBER(E134)),NOT(ISNUMBER(F134)),F134&lt;E134,O134="",P134="",R134="未登録・重複"),"要確認：警戒区間・登録・根拠",IF(OR(W134="要確認：時刻不足・逆転",AND(ISNUMBER(G134),G134&gt;E134),AND(ISNUMBER(H134),H134&lt;F134),AND(ISNUMBER(I134),I134&lt;0),AND(ISNUMBER(M134),M134&lt;0)),"要確認：基地発着・交代人数",IF(COUNTIFS(LNGWatch[船名],A134,LNGWatch[入港日（同一航海）],B134,LNGWatch[曳船名],D134,LNGWatch[警戒開始日時],E134)&gt;1,"要確認：同じ警戒が重複",IF(OR(NOT(ISNUMBER(V134)),P134="未確認"),"要確認：拘束時間・根拠未確認","確認済")))))</f>
        <v/>
      </c>
    </row>
    <row r="135" spans="1:25" ht="24.95" customHeight="1" x14ac:dyDescent="0.2">
      <c r="A135" s="7"/>
      <c r="B135" s="20"/>
      <c r="C135" s="20"/>
      <c r="D135" s="7"/>
      <c r="E135" s="23"/>
      <c r="F135" s="23"/>
      <c r="G135" s="23"/>
      <c r="H135" s="23"/>
      <c r="I135" s="16"/>
      <c r="J135" s="7"/>
      <c r="K135" s="23"/>
      <c r="L135" s="23"/>
      <c r="M135" s="7"/>
      <c r="N135" s="7"/>
      <c r="O135" s="7"/>
      <c r="P135" s="7"/>
      <c r="Q135" s="7"/>
      <c r="R135" s="10" t="str">
        <f>IF(D135="","",IF(COUNTIF(Tugs[曳船名],D135)&lt;&gt;1,"未登録・重複",IF(INDEX(Tugs[会社名],MATCH(D135,Tugs[曳船名],0))="","未確認",INDEX(Tugs[会社名],MATCH(D135,Tugs[曳船名],0)))))</f>
        <v/>
      </c>
      <c r="S135" s="10" t="str">
        <f>IF(D135="","",IF(COUNTIF(Tugs[曳船名],D135)&lt;&gt;1,"未登録・重複",IF(INDEX(Tugs[基地港],MATCH(D135,Tugs[曳船名],0))="","未確認",INDEX(Tugs[基地港],MATCH(D135,Tugs[曳船名],0)))))</f>
        <v/>
      </c>
      <c r="T135" s="10" t="str">
        <f>IF(A135="","",IF(AND(ISNUMBER(B135),ISNUMBER(C135),C135&gt;=B135),INT(C135)-INT(B135),""))</f>
        <v/>
      </c>
      <c r="U135" s="18" t="str">
        <f>IF(A135="","",IF(AND(ISNUMBER(E135),ISNUMBER(F135),F135&gt;=E135),ROUND((F135-E135)*24,4),""))</f>
        <v/>
      </c>
      <c r="V135" s="18" t="str">
        <f>IF(A135="","",IF(AND(ISNUMBER(G135),ISNUMBER(H135),H135&gt;=G135),ROUND((H135-G135)*24,4),IF(OR(G135&lt;&gt;"",H135&lt;&gt;""),"",IF(AND(ISNUMBER(I135),I135&gt;=0),I135,""))))</f>
        <v/>
      </c>
      <c r="W135" s="10" t="str">
        <f>IF(A135="","",IF(AND(ISNUMBER(G135),ISNUMBER(H135),H135&gt;=G135),"実績：基地発～基地着",IF(OR(G135&lt;&gt;"",H135&lt;&gt;""),"要確認：時刻不足・逆転",IF(AND(ISNUMBER(I135),I135&gt;=0),"実績：記録の時間","未確認"))))</f>
        <v/>
      </c>
      <c r="X135" s="10" t="str">
        <f>IF(A135="","",IF(ISNUMBER(B135),YEAR(B135)-IF(MONTH(B135)&lt;4,1,0),""))</f>
        <v/>
      </c>
      <c r="Y135" s="10" t="str">
        <f>IF(A135="","",IF(OR(D135="",NOT(ISNUMBER(B135)),NOT(ISNUMBER(C135)),C135&lt;B135,NOT(ISNUMBER(E135)),NOT(ISNUMBER(F135)),F135&lt;E135,O135="",P135="",R135="未登録・重複"),"要確認：警戒区間・登録・根拠",IF(OR(W135="要確認：時刻不足・逆転",AND(ISNUMBER(G135),G135&gt;E135),AND(ISNUMBER(H135),H135&lt;F135),AND(ISNUMBER(I135),I135&lt;0),AND(ISNUMBER(M135),M135&lt;0)),"要確認：基地発着・交代人数",IF(COUNTIFS(LNGWatch[船名],A135,LNGWatch[入港日（同一航海）],B135,LNGWatch[曳船名],D135,LNGWatch[警戒開始日時],E135)&gt;1,"要確認：同じ警戒が重複",IF(OR(NOT(ISNUMBER(V135)),P135="未確認"),"要確認：拘束時間・根拠未確認","確認済")))))</f>
        <v/>
      </c>
    </row>
    <row r="136" spans="1:25" ht="24.95" customHeight="1" x14ac:dyDescent="0.2">
      <c r="A136" s="7"/>
      <c r="B136" s="20"/>
      <c r="C136" s="20"/>
      <c r="D136" s="7"/>
      <c r="E136" s="23"/>
      <c r="F136" s="23"/>
      <c r="G136" s="23"/>
      <c r="H136" s="23"/>
      <c r="I136" s="16"/>
      <c r="J136" s="7"/>
      <c r="K136" s="23"/>
      <c r="L136" s="23"/>
      <c r="M136" s="7"/>
      <c r="N136" s="7"/>
      <c r="O136" s="7"/>
      <c r="P136" s="7"/>
      <c r="Q136" s="7"/>
      <c r="R136" s="10" t="str">
        <f>IF(D136="","",IF(COUNTIF(Tugs[曳船名],D136)&lt;&gt;1,"未登録・重複",IF(INDEX(Tugs[会社名],MATCH(D136,Tugs[曳船名],0))="","未確認",INDEX(Tugs[会社名],MATCH(D136,Tugs[曳船名],0)))))</f>
        <v/>
      </c>
      <c r="S136" s="10" t="str">
        <f>IF(D136="","",IF(COUNTIF(Tugs[曳船名],D136)&lt;&gt;1,"未登録・重複",IF(INDEX(Tugs[基地港],MATCH(D136,Tugs[曳船名],0))="","未確認",INDEX(Tugs[基地港],MATCH(D136,Tugs[曳船名],0)))))</f>
        <v/>
      </c>
      <c r="T136" s="10" t="str">
        <f>IF(A136="","",IF(AND(ISNUMBER(B136),ISNUMBER(C136),C136&gt;=B136),INT(C136)-INT(B136),""))</f>
        <v/>
      </c>
      <c r="U136" s="18" t="str">
        <f>IF(A136="","",IF(AND(ISNUMBER(E136),ISNUMBER(F136),F136&gt;=E136),ROUND((F136-E136)*24,4),""))</f>
        <v/>
      </c>
      <c r="V136" s="18" t="str">
        <f>IF(A136="","",IF(AND(ISNUMBER(G136),ISNUMBER(H136),H136&gt;=G136),ROUND((H136-G136)*24,4),IF(OR(G136&lt;&gt;"",H136&lt;&gt;""),"",IF(AND(ISNUMBER(I136),I136&gt;=0),I136,""))))</f>
        <v/>
      </c>
      <c r="W136" s="10" t="str">
        <f>IF(A136="","",IF(AND(ISNUMBER(G136),ISNUMBER(H136),H136&gt;=G136),"実績：基地発～基地着",IF(OR(G136&lt;&gt;"",H136&lt;&gt;""),"要確認：時刻不足・逆転",IF(AND(ISNUMBER(I136),I136&gt;=0),"実績：記録の時間","未確認"))))</f>
        <v/>
      </c>
      <c r="X136" s="10" t="str">
        <f>IF(A136="","",IF(ISNUMBER(B136),YEAR(B136)-IF(MONTH(B136)&lt;4,1,0),""))</f>
        <v/>
      </c>
      <c r="Y136" s="10" t="str">
        <f>IF(A136="","",IF(OR(D136="",NOT(ISNUMBER(B136)),NOT(ISNUMBER(C136)),C136&lt;B136,NOT(ISNUMBER(E136)),NOT(ISNUMBER(F136)),F136&lt;E136,O136="",P136="",R136="未登録・重複"),"要確認：警戒区間・登録・根拠",IF(OR(W136="要確認：時刻不足・逆転",AND(ISNUMBER(G136),G136&gt;E136),AND(ISNUMBER(H136),H136&lt;F136),AND(ISNUMBER(I136),I136&lt;0),AND(ISNUMBER(M136),M136&lt;0)),"要確認：基地発着・交代人数",IF(COUNTIFS(LNGWatch[船名],A136,LNGWatch[入港日（同一航海）],B136,LNGWatch[曳船名],D136,LNGWatch[警戒開始日時],E136)&gt;1,"要確認：同じ警戒が重複",IF(OR(NOT(ISNUMBER(V136)),P136="未確認"),"要確認：拘束時間・根拠未確認","確認済")))))</f>
        <v/>
      </c>
    </row>
    <row r="137" spans="1:25" ht="24.95" customHeight="1" x14ac:dyDescent="0.2">
      <c r="A137" s="7"/>
      <c r="B137" s="20"/>
      <c r="C137" s="20"/>
      <c r="D137" s="7"/>
      <c r="E137" s="23"/>
      <c r="F137" s="23"/>
      <c r="G137" s="23"/>
      <c r="H137" s="23"/>
      <c r="I137" s="16"/>
      <c r="J137" s="7"/>
      <c r="K137" s="23"/>
      <c r="L137" s="23"/>
      <c r="M137" s="7"/>
      <c r="N137" s="7"/>
      <c r="O137" s="7"/>
      <c r="P137" s="7"/>
      <c r="Q137" s="7"/>
      <c r="R137" s="10" t="str">
        <f>IF(D137="","",IF(COUNTIF(Tugs[曳船名],D137)&lt;&gt;1,"未登録・重複",IF(INDEX(Tugs[会社名],MATCH(D137,Tugs[曳船名],0))="","未確認",INDEX(Tugs[会社名],MATCH(D137,Tugs[曳船名],0)))))</f>
        <v/>
      </c>
      <c r="S137" s="10" t="str">
        <f>IF(D137="","",IF(COUNTIF(Tugs[曳船名],D137)&lt;&gt;1,"未登録・重複",IF(INDEX(Tugs[基地港],MATCH(D137,Tugs[曳船名],0))="","未確認",INDEX(Tugs[基地港],MATCH(D137,Tugs[曳船名],0)))))</f>
        <v/>
      </c>
      <c r="T137" s="10" t="str">
        <f>IF(A137="","",IF(AND(ISNUMBER(B137),ISNUMBER(C137),C137&gt;=B137),INT(C137)-INT(B137),""))</f>
        <v/>
      </c>
      <c r="U137" s="18" t="str">
        <f>IF(A137="","",IF(AND(ISNUMBER(E137),ISNUMBER(F137),F137&gt;=E137),ROUND((F137-E137)*24,4),""))</f>
        <v/>
      </c>
      <c r="V137" s="18" t="str">
        <f>IF(A137="","",IF(AND(ISNUMBER(G137),ISNUMBER(H137),H137&gt;=G137),ROUND((H137-G137)*24,4),IF(OR(G137&lt;&gt;"",H137&lt;&gt;""),"",IF(AND(ISNUMBER(I137),I137&gt;=0),I137,""))))</f>
        <v/>
      </c>
      <c r="W137" s="10" t="str">
        <f>IF(A137="","",IF(AND(ISNUMBER(G137),ISNUMBER(H137),H137&gt;=G137),"実績：基地発～基地着",IF(OR(G137&lt;&gt;"",H137&lt;&gt;""),"要確認：時刻不足・逆転",IF(AND(ISNUMBER(I137),I137&gt;=0),"実績：記録の時間","未確認"))))</f>
        <v/>
      </c>
      <c r="X137" s="10" t="str">
        <f>IF(A137="","",IF(ISNUMBER(B137),YEAR(B137)-IF(MONTH(B137)&lt;4,1,0),""))</f>
        <v/>
      </c>
      <c r="Y137" s="10" t="str">
        <f>IF(A137="","",IF(OR(D137="",NOT(ISNUMBER(B137)),NOT(ISNUMBER(C137)),C137&lt;B137,NOT(ISNUMBER(E137)),NOT(ISNUMBER(F137)),F137&lt;E137,O137="",P137="",R137="未登録・重複"),"要確認：警戒区間・登録・根拠",IF(OR(W137="要確認：時刻不足・逆転",AND(ISNUMBER(G137),G137&gt;E137),AND(ISNUMBER(H137),H137&lt;F137),AND(ISNUMBER(I137),I137&lt;0),AND(ISNUMBER(M137),M137&lt;0)),"要確認：基地発着・交代人数",IF(COUNTIFS(LNGWatch[船名],A137,LNGWatch[入港日（同一航海）],B137,LNGWatch[曳船名],D137,LNGWatch[警戒開始日時],E137)&gt;1,"要確認：同じ警戒が重複",IF(OR(NOT(ISNUMBER(V137)),P137="未確認"),"要確認：拘束時間・根拠未確認","確認済")))))</f>
        <v/>
      </c>
    </row>
    <row r="138" spans="1:25" ht="24.95" customHeight="1" x14ac:dyDescent="0.2">
      <c r="A138" s="7"/>
      <c r="B138" s="20"/>
      <c r="C138" s="20"/>
      <c r="D138" s="7"/>
      <c r="E138" s="23"/>
      <c r="F138" s="23"/>
      <c r="G138" s="23"/>
      <c r="H138" s="23"/>
      <c r="I138" s="16"/>
      <c r="J138" s="7"/>
      <c r="K138" s="23"/>
      <c r="L138" s="23"/>
      <c r="M138" s="7"/>
      <c r="N138" s="7"/>
      <c r="O138" s="7"/>
      <c r="P138" s="7"/>
      <c r="Q138" s="7"/>
      <c r="R138" s="10" t="str">
        <f>IF(D138="","",IF(COUNTIF(Tugs[曳船名],D138)&lt;&gt;1,"未登録・重複",IF(INDEX(Tugs[会社名],MATCH(D138,Tugs[曳船名],0))="","未確認",INDEX(Tugs[会社名],MATCH(D138,Tugs[曳船名],0)))))</f>
        <v/>
      </c>
      <c r="S138" s="10" t="str">
        <f>IF(D138="","",IF(COUNTIF(Tugs[曳船名],D138)&lt;&gt;1,"未登録・重複",IF(INDEX(Tugs[基地港],MATCH(D138,Tugs[曳船名],0))="","未確認",INDEX(Tugs[基地港],MATCH(D138,Tugs[曳船名],0)))))</f>
        <v/>
      </c>
      <c r="T138" s="10" t="str">
        <f>IF(A138="","",IF(AND(ISNUMBER(B138),ISNUMBER(C138),C138&gt;=B138),INT(C138)-INT(B138),""))</f>
        <v/>
      </c>
      <c r="U138" s="18" t="str">
        <f>IF(A138="","",IF(AND(ISNUMBER(E138),ISNUMBER(F138),F138&gt;=E138),ROUND((F138-E138)*24,4),""))</f>
        <v/>
      </c>
      <c r="V138" s="18" t="str">
        <f>IF(A138="","",IF(AND(ISNUMBER(G138),ISNUMBER(H138),H138&gt;=G138),ROUND((H138-G138)*24,4),IF(OR(G138&lt;&gt;"",H138&lt;&gt;""),"",IF(AND(ISNUMBER(I138),I138&gt;=0),I138,""))))</f>
        <v/>
      </c>
      <c r="W138" s="10" t="str">
        <f>IF(A138="","",IF(AND(ISNUMBER(G138),ISNUMBER(H138),H138&gt;=G138),"実績：基地発～基地着",IF(OR(G138&lt;&gt;"",H138&lt;&gt;""),"要確認：時刻不足・逆転",IF(AND(ISNUMBER(I138),I138&gt;=0),"実績：記録の時間","未確認"))))</f>
        <v/>
      </c>
      <c r="X138" s="10" t="str">
        <f>IF(A138="","",IF(ISNUMBER(B138),YEAR(B138)-IF(MONTH(B138)&lt;4,1,0),""))</f>
        <v/>
      </c>
      <c r="Y138" s="10" t="str">
        <f>IF(A138="","",IF(OR(D138="",NOT(ISNUMBER(B138)),NOT(ISNUMBER(C138)),C138&lt;B138,NOT(ISNUMBER(E138)),NOT(ISNUMBER(F138)),F138&lt;E138,O138="",P138="",R138="未登録・重複"),"要確認：警戒区間・登録・根拠",IF(OR(W138="要確認：時刻不足・逆転",AND(ISNUMBER(G138),G138&gt;E138),AND(ISNUMBER(H138),H138&lt;F138),AND(ISNUMBER(I138),I138&lt;0),AND(ISNUMBER(M138),M138&lt;0)),"要確認：基地発着・交代人数",IF(COUNTIFS(LNGWatch[船名],A138,LNGWatch[入港日（同一航海）],B138,LNGWatch[曳船名],D138,LNGWatch[警戒開始日時],E138)&gt;1,"要確認：同じ警戒が重複",IF(OR(NOT(ISNUMBER(V138)),P138="未確認"),"要確認：拘束時間・根拠未確認","確認済")))))</f>
        <v/>
      </c>
    </row>
    <row r="139" spans="1:25" ht="24.95" customHeight="1" x14ac:dyDescent="0.2">
      <c r="A139" s="7"/>
      <c r="B139" s="20"/>
      <c r="C139" s="20"/>
      <c r="D139" s="7"/>
      <c r="E139" s="23"/>
      <c r="F139" s="23"/>
      <c r="G139" s="23"/>
      <c r="H139" s="23"/>
      <c r="I139" s="16"/>
      <c r="J139" s="7"/>
      <c r="K139" s="23"/>
      <c r="L139" s="23"/>
      <c r="M139" s="7"/>
      <c r="N139" s="7"/>
      <c r="O139" s="7"/>
      <c r="P139" s="7"/>
      <c r="Q139" s="7"/>
      <c r="R139" s="10" t="str">
        <f>IF(D139="","",IF(COUNTIF(Tugs[曳船名],D139)&lt;&gt;1,"未登録・重複",IF(INDEX(Tugs[会社名],MATCH(D139,Tugs[曳船名],0))="","未確認",INDEX(Tugs[会社名],MATCH(D139,Tugs[曳船名],0)))))</f>
        <v/>
      </c>
      <c r="S139" s="10" t="str">
        <f>IF(D139="","",IF(COUNTIF(Tugs[曳船名],D139)&lt;&gt;1,"未登録・重複",IF(INDEX(Tugs[基地港],MATCH(D139,Tugs[曳船名],0))="","未確認",INDEX(Tugs[基地港],MATCH(D139,Tugs[曳船名],0)))))</f>
        <v/>
      </c>
      <c r="T139" s="10" t="str">
        <f>IF(A139="","",IF(AND(ISNUMBER(B139),ISNUMBER(C139),C139&gt;=B139),INT(C139)-INT(B139),""))</f>
        <v/>
      </c>
      <c r="U139" s="18" t="str">
        <f>IF(A139="","",IF(AND(ISNUMBER(E139),ISNUMBER(F139),F139&gt;=E139),ROUND((F139-E139)*24,4),""))</f>
        <v/>
      </c>
      <c r="V139" s="18" t="str">
        <f>IF(A139="","",IF(AND(ISNUMBER(G139),ISNUMBER(H139),H139&gt;=G139),ROUND((H139-G139)*24,4),IF(OR(G139&lt;&gt;"",H139&lt;&gt;""),"",IF(AND(ISNUMBER(I139),I139&gt;=0),I139,""))))</f>
        <v/>
      </c>
      <c r="W139" s="10" t="str">
        <f>IF(A139="","",IF(AND(ISNUMBER(G139),ISNUMBER(H139),H139&gt;=G139),"実績：基地発～基地着",IF(OR(G139&lt;&gt;"",H139&lt;&gt;""),"要確認：時刻不足・逆転",IF(AND(ISNUMBER(I139),I139&gt;=0),"実績：記録の時間","未確認"))))</f>
        <v/>
      </c>
      <c r="X139" s="10" t="str">
        <f>IF(A139="","",IF(ISNUMBER(B139),YEAR(B139)-IF(MONTH(B139)&lt;4,1,0),""))</f>
        <v/>
      </c>
      <c r="Y139" s="10" t="str">
        <f>IF(A139="","",IF(OR(D139="",NOT(ISNUMBER(B139)),NOT(ISNUMBER(C139)),C139&lt;B139,NOT(ISNUMBER(E139)),NOT(ISNUMBER(F139)),F139&lt;E139,O139="",P139="",R139="未登録・重複"),"要確認：警戒区間・登録・根拠",IF(OR(W139="要確認：時刻不足・逆転",AND(ISNUMBER(G139),G139&gt;E139),AND(ISNUMBER(H139),H139&lt;F139),AND(ISNUMBER(I139),I139&lt;0),AND(ISNUMBER(M139),M139&lt;0)),"要確認：基地発着・交代人数",IF(COUNTIFS(LNGWatch[船名],A139,LNGWatch[入港日（同一航海）],B139,LNGWatch[曳船名],D139,LNGWatch[警戒開始日時],E139)&gt;1,"要確認：同じ警戒が重複",IF(OR(NOT(ISNUMBER(V139)),P139="未確認"),"要確認：拘束時間・根拠未確認","確認済")))))</f>
        <v/>
      </c>
    </row>
    <row r="140" spans="1:25" ht="24.95" customHeight="1" x14ac:dyDescent="0.2">
      <c r="A140" s="7"/>
      <c r="B140" s="20"/>
      <c r="C140" s="20"/>
      <c r="D140" s="7"/>
      <c r="E140" s="23"/>
      <c r="F140" s="23"/>
      <c r="G140" s="23"/>
      <c r="H140" s="23"/>
      <c r="I140" s="16"/>
      <c r="J140" s="7"/>
      <c r="K140" s="23"/>
      <c r="L140" s="23"/>
      <c r="M140" s="7"/>
      <c r="N140" s="7"/>
      <c r="O140" s="7"/>
      <c r="P140" s="7"/>
      <c r="Q140" s="7"/>
      <c r="R140" s="10" t="str">
        <f>IF(D140="","",IF(COUNTIF(Tugs[曳船名],D140)&lt;&gt;1,"未登録・重複",IF(INDEX(Tugs[会社名],MATCH(D140,Tugs[曳船名],0))="","未確認",INDEX(Tugs[会社名],MATCH(D140,Tugs[曳船名],0)))))</f>
        <v/>
      </c>
      <c r="S140" s="10" t="str">
        <f>IF(D140="","",IF(COUNTIF(Tugs[曳船名],D140)&lt;&gt;1,"未登録・重複",IF(INDEX(Tugs[基地港],MATCH(D140,Tugs[曳船名],0))="","未確認",INDEX(Tugs[基地港],MATCH(D140,Tugs[曳船名],0)))))</f>
        <v/>
      </c>
      <c r="T140" s="10" t="str">
        <f>IF(A140="","",IF(AND(ISNUMBER(B140),ISNUMBER(C140),C140&gt;=B140),INT(C140)-INT(B140),""))</f>
        <v/>
      </c>
      <c r="U140" s="18" t="str">
        <f>IF(A140="","",IF(AND(ISNUMBER(E140),ISNUMBER(F140),F140&gt;=E140),ROUND((F140-E140)*24,4),""))</f>
        <v/>
      </c>
      <c r="V140" s="18" t="str">
        <f>IF(A140="","",IF(AND(ISNUMBER(G140),ISNUMBER(H140),H140&gt;=G140),ROUND((H140-G140)*24,4),IF(OR(G140&lt;&gt;"",H140&lt;&gt;""),"",IF(AND(ISNUMBER(I140),I140&gt;=0),I140,""))))</f>
        <v/>
      </c>
      <c r="W140" s="10" t="str">
        <f>IF(A140="","",IF(AND(ISNUMBER(G140),ISNUMBER(H140),H140&gt;=G140),"実績：基地発～基地着",IF(OR(G140&lt;&gt;"",H140&lt;&gt;""),"要確認：時刻不足・逆転",IF(AND(ISNUMBER(I140),I140&gt;=0),"実績：記録の時間","未確認"))))</f>
        <v/>
      </c>
      <c r="X140" s="10" t="str">
        <f>IF(A140="","",IF(ISNUMBER(B140),YEAR(B140)-IF(MONTH(B140)&lt;4,1,0),""))</f>
        <v/>
      </c>
      <c r="Y140" s="10" t="str">
        <f>IF(A140="","",IF(OR(D140="",NOT(ISNUMBER(B140)),NOT(ISNUMBER(C140)),C140&lt;B140,NOT(ISNUMBER(E140)),NOT(ISNUMBER(F140)),F140&lt;E140,O140="",P140="",R140="未登録・重複"),"要確認：警戒区間・登録・根拠",IF(OR(W140="要確認：時刻不足・逆転",AND(ISNUMBER(G140),G140&gt;E140),AND(ISNUMBER(H140),H140&lt;F140),AND(ISNUMBER(I140),I140&lt;0),AND(ISNUMBER(M140),M140&lt;0)),"要確認：基地発着・交代人数",IF(COUNTIFS(LNGWatch[船名],A140,LNGWatch[入港日（同一航海）],B140,LNGWatch[曳船名],D140,LNGWatch[警戒開始日時],E140)&gt;1,"要確認：同じ警戒が重複",IF(OR(NOT(ISNUMBER(V140)),P140="未確認"),"要確認：拘束時間・根拠未確認","確認済")))))</f>
        <v/>
      </c>
    </row>
    <row r="141" spans="1:25" ht="24.95" customHeight="1" x14ac:dyDescent="0.2">
      <c r="A141" s="7"/>
      <c r="B141" s="20"/>
      <c r="C141" s="20"/>
      <c r="D141" s="7"/>
      <c r="E141" s="23"/>
      <c r="F141" s="23"/>
      <c r="G141" s="23"/>
      <c r="H141" s="23"/>
      <c r="I141" s="16"/>
      <c r="J141" s="7"/>
      <c r="K141" s="23"/>
      <c r="L141" s="23"/>
      <c r="M141" s="7"/>
      <c r="N141" s="7"/>
      <c r="O141" s="7"/>
      <c r="P141" s="7"/>
      <c r="Q141" s="7"/>
      <c r="R141" s="10" t="str">
        <f>IF(D141="","",IF(COUNTIF(Tugs[曳船名],D141)&lt;&gt;1,"未登録・重複",IF(INDEX(Tugs[会社名],MATCH(D141,Tugs[曳船名],0))="","未確認",INDEX(Tugs[会社名],MATCH(D141,Tugs[曳船名],0)))))</f>
        <v/>
      </c>
      <c r="S141" s="10" t="str">
        <f>IF(D141="","",IF(COUNTIF(Tugs[曳船名],D141)&lt;&gt;1,"未登録・重複",IF(INDEX(Tugs[基地港],MATCH(D141,Tugs[曳船名],0))="","未確認",INDEX(Tugs[基地港],MATCH(D141,Tugs[曳船名],0)))))</f>
        <v/>
      </c>
      <c r="T141" s="10" t="str">
        <f>IF(A141="","",IF(AND(ISNUMBER(B141),ISNUMBER(C141),C141&gt;=B141),INT(C141)-INT(B141),""))</f>
        <v/>
      </c>
      <c r="U141" s="18" t="str">
        <f>IF(A141="","",IF(AND(ISNUMBER(E141),ISNUMBER(F141),F141&gt;=E141),ROUND((F141-E141)*24,4),""))</f>
        <v/>
      </c>
      <c r="V141" s="18" t="str">
        <f>IF(A141="","",IF(AND(ISNUMBER(G141),ISNUMBER(H141),H141&gt;=G141),ROUND((H141-G141)*24,4),IF(OR(G141&lt;&gt;"",H141&lt;&gt;""),"",IF(AND(ISNUMBER(I141),I141&gt;=0),I141,""))))</f>
        <v/>
      </c>
      <c r="W141" s="10" t="str">
        <f>IF(A141="","",IF(AND(ISNUMBER(G141),ISNUMBER(H141),H141&gt;=G141),"実績：基地発～基地着",IF(OR(G141&lt;&gt;"",H141&lt;&gt;""),"要確認：時刻不足・逆転",IF(AND(ISNUMBER(I141),I141&gt;=0),"実績：記録の時間","未確認"))))</f>
        <v/>
      </c>
      <c r="X141" s="10" t="str">
        <f>IF(A141="","",IF(ISNUMBER(B141),YEAR(B141)-IF(MONTH(B141)&lt;4,1,0),""))</f>
        <v/>
      </c>
      <c r="Y141" s="10" t="str">
        <f>IF(A141="","",IF(OR(D141="",NOT(ISNUMBER(B141)),NOT(ISNUMBER(C141)),C141&lt;B141,NOT(ISNUMBER(E141)),NOT(ISNUMBER(F141)),F141&lt;E141,O141="",P141="",R141="未登録・重複"),"要確認：警戒区間・登録・根拠",IF(OR(W141="要確認：時刻不足・逆転",AND(ISNUMBER(G141),G141&gt;E141),AND(ISNUMBER(H141),H141&lt;F141),AND(ISNUMBER(I141),I141&lt;0),AND(ISNUMBER(M141),M141&lt;0)),"要確認：基地発着・交代人数",IF(COUNTIFS(LNGWatch[船名],A141,LNGWatch[入港日（同一航海）],B141,LNGWatch[曳船名],D141,LNGWatch[警戒開始日時],E141)&gt;1,"要確認：同じ警戒が重複",IF(OR(NOT(ISNUMBER(V141)),P141="未確認"),"要確認：拘束時間・根拠未確認","確認済")))))</f>
        <v/>
      </c>
    </row>
    <row r="142" spans="1:25" ht="24.95" customHeight="1" x14ac:dyDescent="0.2">
      <c r="A142" s="7"/>
      <c r="B142" s="20"/>
      <c r="C142" s="20"/>
      <c r="D142" s="7"/>
      <c r="E142" s="23"/>
      <c r="F142" s="23"/>
      <c r="G142" s="23"/>
      <c r="H142" s="23"/>
      <c r="I142" s="16"/>
      <c r="J142" s="7"/>
      <c r="K142" s="23"/>
      <c r="L142" s="23"/>
      <c r="M142" s="7"/>
      <c r="N142" s="7"/>
      <c r="O142" s="7"/>
      <c r="P142" s="7"/>
      <c r="Q142" s="7"/>
      <c r="R142" s="10" t="str">
        <f>IF(D142="","",IF(COUNTIF(Tugs[曳船名],D142)&lt;&gt;1,"未登録・重複",IF(INDEX(Tugs[会社名],MATCH(D142,Tugs[曳船名],0))="","未確認",INDEX(Tugs[会社名],MATCH(D142,Tugs[曳船名],0)))))</f>
        <v/>
      </c>
      <c r="S142" s="10" t="str">
        <f>IF(D142="","",IF(COUNTIF(Tugs[曳船名],D142)&lt;&gt;1,"未登録・重複",IF(INDEX(Tugs[基地港],MATCH(D142,Tugs[曳船名],0))="","未確認",INDEX(Tugs[基地港],MATCH(D142,Tugs[曳船名],0)))))</f>
        <v/>
      </c>
      <c r="T142" s="10" t="str">
        <f>IF(A142="","",IF(AND(ISNUMBER(B142),ISNUMBER(C142),C142&gt;=B142),INT(C142)-INT(B142),""))</f>
        <v/>
      </c>
      <c r="U142" s="18" t="str">
        <f>IF(A142="","",IF(AND(ISNUMBER(E142),ISNUMBER(F142),F142&gt;=E142),ROUND((F142-E142)*24,4),""))</f>
        <v/>
      </c>
      <c r="V142" s="18" t="str">
        <f>IF(A142="","",IF(AND(ISNUMBER(G142),ISNUMBER(H142),H142&gt;=G142),ROUND((H142-G142)*24,4),IF(OR(G142&lt;&gt;"",H142&lt;&gt;""),"",IF(AND(ISNUMBER(I142),I142&gt;=0),I142,""))))</f>
        <v/>
      </c>
      <c r="W142" s="10" t="str">
        <f>IF(A142="","",IF(AND(ISNUMBER(G142),ISNUMBER(H142),H142&gt;=G142),"実績：基地発～基地着",IF(OR(G142&lt;&gt;"",H142&lt;&gt;""),"要確認：時刻不足・逆転",IF(AND(ISNUMBER(I142),I142&gt;=0),"実績：記録の時間","未確認"))))</f>
        <v/>
      </c>
      <c r="X142" s="10" t="str">
        <f>IF(A142="","",IF(ISNUMBER(B142),YEAR(B142)-IF(MONTH(B142)&lt;4,1,0),""))</f>
        <v/>
      </c>
      <c r="Y142" s="10" t="str">
        <f>IF(A142="","",IF(OR(D142="",NOT(ISNUMBER(B142)),NOT(ISNUMBER(C142)),C142&lt;B142,NOT(ISNUMBER(E142)),NOT(ISNUMBER(F142)),F142&lt;E142,O142="",P142="",R142="未登録・重複"),"要確認：警戒区間・登録・根拠",IF(OR(W142="要確認：時刻不足・逆転",AND(ISNUMBER(G142),G142&gt;E142),AND(ISNUMBER(H142),H142&lt;F142),AND(ISNUMBER(I142),I142&lt;0),AND(ISNUMBER(M142),M142&lt;0)),"要確認：基地発着・交代人数",IF(COUNTIFS(LNGWatch[船名],A142,LNGWatch[入港日（同一航海）],B142,LNGWatch[曳船名],D142,LNGWatch[警戒開始日時],E142)&gt;1,"要確認：同じ警戒が重複",IF(OR(NOT(ISNUMBER(V142)),P142="未確認"),"要確認：拘束時間・根拠未確認","確認済")))))</f>
        <v/>
      </c>
    </row>
    <row r="143" spans="1:25" ht="24.95" customHeight="1" x14ac:dyDescent="0.2">
      <c r="A143" s="7"/>
      <c r="B143" s="20"/>
      <c r="C143" s="20"/>
      <c r="D143" s="7"/>
      <c r="E143" s="23"/>
      <c r="F143" s="23"/>
      <c r="G143" s="23"/>
      <c r="H143" s="23"/>
      <c r="I143" s="16"/>
      <c r="J143" s="7"/>
      <c r="K143" s="23"/>
      <c r="L143" s="23"/>
      <c r="M143" s="7"/>
      <c r="N143" s="7"/>
      <c r="O143" s="7"/>
      <c r="P143" s="7"/>
      <c r="Q143" s="7"/>
      <c r="R143" s="10" t="str">
        <f>IF(D143="","",IF(COUNTIF(Tugs[曳船名],D143)&lt;&gt;1,"未登録・重複",IF(INDEX(Tugs[会社名],MATCH(D143,Tugs[曳船名],0))="","未確認",INDEX(Tugs[会社名],MATCH(D143,Tugs[曳船名],0)))))</f>
        <v/>
      </c>
      <c r="S143" s="10" t="str">
        <f>IF(D143="","",IF(COUNTIF(Tugs[曳船名],D143)&lt;&gt;1,"未登録・重複",IF(INDEX(Tugs[基地港],MATCH(D143,Tugs[曳船名],0))="","未確認",INDEX(Tugs[基地港],MATCH(D143,Tugs[曳船名],0)))))</f>
        <v/>
      </c>
      <c r="T143" s="10" t="str">
        <f>IF(A143="","",IF(AND(ISNUMBER(B143),ISNUMBER(C143),C143&gt;=B143),INT(C143)-INT(B143),""))</f>
        <v/>
      </c>
      <c r="U143" s="18" t="str">
        <f>IF(A143="","",IF(AND(ISNUMBER(E143),ISNUMBER(F143),F143&gt;=E143),ROUND((F143-E143)*24,4),""))</f>
        <v/>
      </c>
      <c r="V143" s="18" t="str">
        <f>IF(A143="","",IF(AND(ISNUMBER(G143),ISNUMBER(H143),H143&gt;=G143),ROUND((H143-G143)*24,4),IF(OR(G143&lt;&gt;"",H143&lt;&gt;""),"",IF(AND(ISNUMBER(I143),I143&gt;=0),I143,""))))</f>
        <v/>
      </c>
      <c r="W143" s="10" t="str">
        <f>IF(A143="","",IF(AND(ISNUMBER(G143),ISNUMBER(H143),H143&gt;=G143),"実績：基地発～基地着",IF(OR(G143&lt;&gt;"",H143&lt;&gt;""),"要確認：時刻不足・逆転",IF(AND(ISNUMBER(I143),I143&gt;=0),"実績：記録の時間","未確認"))))</f>
        <v/>
      </c>
      <c r="X143" s="10" t="str">
        <f>IF(A143="","",IF(ISNUMBER(B143),YEAR(B143)-IF(MONTH(B143)&lt;4,1,0),""))</f>
        <v/>
      </c>
      <c r="Y143" s="10" t="str">
        <f>IF(A143="","",IF(OR(D143="",NOT(ISNUMBER(B143)),NOT(ISNUMBER(C143)),C143&lt;B143,NOT(ISNUMBER(E143)),NOT(ISNUMBER(F143)),F143&lt;E143,O143="",P143="",R143="未登録・重複"),"要確認：警戒区間・登録・根拠",IF(OR(W143="要確認：時刻不足・逆転",AND(ISNUMBER(G143),G143&gt;E143),AND(ISNUMBER(H143),H143&lt;F143),AND(ISNUMBER(I143),I143&lt;0),AND(ISNUMBER(M143),M143&lt;0)),"要確認：基地発着・交代人数",IF(COUNTIFS(LNGWatch[船名],A143,LNGWatch[入港日（同一航海）],B143,LNGWatch[曳船名],D143,LNGWatch[警戒開始日時],E143)&gt;1,"要確認：同じ警戒が重複",IF(OR(NOT(ISNUMBER(V143)),P143="未確認"),"要確認：拘束時間・根拠未確認","確認済")))))</f>
        <v/>
      </c>
    </row>
    <row r="144" spans="1:25" ht="24.95" customHeight="1" x14ac:dyDescent="0.2">
      <c r="A144" s="7"/>
      <c r="B144" s="20"/>
      <c r="C144" s="20"/>
      <c r="D144" s="7"/>
      <c r="E144" s="23"/>
      <c r="F144" s="23"/>
      <c r="G144" s="23"/>
      <c r="H144" s="23"/>
      <c r="I144" s="16"/>
      <c r="J144" s="7"/>
      <c r="K144" s="23"/>
      <c r="L144" s="23"/>
      <c r="M144" s="7"/>
      <c r="N144" s="7"/>
      <c r="O144" s="7"/>
      <c r="P144" s="7"/>
      <c r="Q144" s="7"/>
      <c r="R144" s="10" t="str">
        <f>IF(D144="","",IF(COUNTIF(Tugs[曳船名],D144)&lt;&gt;1,"未登録・重複",IF(INDEX(Tugs[会社名],MATCH(D144,Tugs[曳船名],0))="","未確認",INDEX(Tugs[会社名],MATCH(D144,Tugs[曳船名],0)))))</f>
        <v/>
      </c>
      <c r="S144" s="10" t="str">
        <f>IF(D144="","",IF(COUNTIF(Tugs[曳船名],D144)&lt;&gt;1,"未登録・重複",IF(INDEX(Tugs[基地港],MATCH(D144,Tugs[曳船名],0))="","未確認",INDEX(Tugs[基地港],MATCH(D144,Tugs[曳船名],0)))))</f>
        <v/>
      </c>
      <c r="T144" s="10" t="str">
        <f>IF(A144="","",IF(AND(ISNUMBER(B144),ISNUMBER(C144),C144&gt;=B144),INT(C144)-INT(B144),""))</f>
        <v/>
      </c>
      <c r="U144" s="18" t="str">
        <f>IF(A144="","",IF(AND(ISNUMBER(E144),ISNUMBER(F144),F144&gt;=E144),ROUND((F144-E144)*24,4),""))</f>
        <v/>
      </c>
      <c r="V144" s="18" t="str">
        <f>IF(A144="","",IF(AND(ISNUMBER(G144),ISNUMBER(H144),H144&gt;=G144),ROUND((H144-G144)*24,4),IF(OR(G144&lt;&gt;"",H144&lt;&gt;""),"",IF(AND(ISNUMBER(I144),I144&gt;=0),I144,""))))</f>
        <v/>
      </c>
      <c r="W144" s="10" t="str">
        <f>IF(A144="","",IF(AND(ISNUMBER(G144),ISNUMBER(H144),H144&gt;=G144),"実績：基地発～基地着",IF(OR(G144&lt;&gt;"",H144&lt;&gt;""),"要確認：時刻不足・逆転",IF(AND(ISNUMBER(I144),I144&gt;=0),"実績：記録の時間","未確認"))))</f>
        <v/>
      </c>
      <c r="X144" s="10" t="str">
        <f>IF(A144="","",IF(ISNUMBER(B144),YEAR(B144)-IF(MONTH(B144)&lt;4,1,0),""))</f>
        <v/>
      </c>
      <c r="Y144" s="10" t="str">
        <f>IF(A144="","",IF(OR(D144="",NOT(ISNUMBER(B144)),NOT(ISNUMBER(C144)),C144&lt;B144,NOT(ISNUMBER(E144)),NOT(ISNUMBER(F144)),F144&lt;E144,O144="",P144="",R144="未登録・重複"),"要確認：警戒区間・登録・根拠",IF(OR(W144="要確認：時刻不足・逆転",AND(ISNUMBER(G144),G144&gt;E144),AND(ISNUMBER(H144),H144&lt;F144),AND(ISNUMBER(I144),I144&lt;0),AND(ISNUMBER(M144),M144&lt;0)),"要確認：基地発着・交代人数",IF(COUNTIFS(LNGWatch[船名],A144,LNGWatch[入港日（同一航海）],B144,LNGWatch[曳船名],D144,LNGWatch[警戒開始日時],E144)&gt;1,"要確認：同じ警戒が重複",IF(OR(NOT(ISNUMBER(V144)),P144="未確認"),"要確認：拘束時間・根拠未確認","確認済")))))</f>
        <v/>
      </c>
    </row>
    <row r="145" spans="1:25" ht="24.95" customHeight="1" x14ac:dyDescent="0.2">
      <c r="A145" s="7"/>
      <c r="B145" s="20"/>
      <c r="C145" s="20"/>
      <c r="D145" s="7"/>
      <c r="E145" s="23"/>
      <c r="F145" s="23"/>
      <c r="G145" s="23"/>
      <c r="H145" s="23"/>
      <c r="I145" s="16"/>
      <c r="J145" s="7"/>
      <c r="K145" s="23"/>
      <c r="L145" s="23"/>
      <c r="M145" s="7"/>
      <c r="N145" s="7"/>
      <c r="O145" s="7"/>
      <c r="P145" s="7"/>
      <c r="Q145" s="7"/>
      <c r="R145" s="10" t="str">
        <f>IF(D145="","",IF(COUNTIF(Tugs[曳船名],D145)&lt;&gt;1,"未登録・重複",IF(INDEX(Tugs[会社名],MATCH(D145,Tugs[曳船名],0))="","未確認",INDEX(Tugs[会社名],MATCH(D145,Tugs[曳船名],0)))))</f>
        <v/>
      </c>
      <c r="S145" s="10" t="str">
        <f>IF(D145="","",IF(COUNTIF(Tugs[曳船名],D145)&lt;&gt;1,"未登録・重複",IF(INDEX(Tugs[基地港],MATCH(D145,Tugs[曳船名],0))="","未確認",INDEX(Tugs[基地港],MATCH(D145,Tugs[曳船名],0)))))</f>
        <v/>
      </c>
      <c r="T145" s="10" t="str">
        <f>IF(A145="","",IF(AND(ISNUMBER(B145),ISNUMBER(C145),C145&gt;=B145),INT(C145)-INT(B145),""))</f>
        <v/>
      </c>
      <c r="U145" s="18" t="str">
        <f>IF(A145="","",IF(AND(ISNUMBER(E145),ISNUMBER(F145),F145&gt;=E145),ROUND((F145-E145)*24,4),""))</f>
        <v/>
      </c>
      <c r="V145" s="18" t="str">
        <f>IF(A145="","",IF(AND(ISNUMBER(G145),ISNUMBER(H145),H145&gt;=G145),ROUND((H145-G145)*24,4),IF(OR(G145&lt;&gt;"",H145&lt;&gt;""),"",IF(AND(ISNUMBER(I145),I145&gt;=0),I145,""))))</f>
        <v/>
      </c>
      <c r="W145" s="10" t="str">
        <f>IF(A145="","",IF(AND(ISNUMBER(G145),ISNUMBER(H145),H145&gt;=G145),"実績：基地発～基地着",IF(OR(G145&lt;&gt;"",H145&lt;&gt;""),"要確認：時刻不足・逆転",IF(AND(ISNUMBER(I145),I145&gt;=0),"実績：記録の時間","未確認"))))</f>
        <v/>
      </c>
      <c r="X145" s="10" t="str">
        <f>IF(A145="","",IF(ISNUMBER(B145),YEAR(B145)-IF(MONTH(B145)&lt;4,1,0),""))</f>
        <v/>
      </c>
      <c r="Y145" s="10" t="str">
        <f>IF(A145="","",IF(OR(D145="",NOT(ISNUMBER(B145)),NOT(ISNUMBER(C145)),C145&lt;B145,NOT(ISNUMBER(E145)),NOT(ISNUMBER(F145)),F145&lt;E145,O145="",P145="",R145="未登録・重複"),"要確認：警戒区間・登録・根拠",IF(OR(W145="要確認：時刻不足・逆転",AND(ISNUMBER(G145),G145&gt;E145),AND(ISNUMBER(H145),H145&lt;F145),AND(ISNUMBER(I145),I145&lt;0),AND(ISNUMBER(M145),M145&lt;0)),"要確認：基地発着・交代人数",IF(COUNTIFS(LNGWatch[船名],A145,LNGWatch[入港日（同一航海）],B145,LNGWatch[曳船名],D145,LNGWatch[警戒開始日時],E145)&gt;1,"要確認：同じ警戒が重複",IF(OR(NOT(ISNUMBER(V145)),P145="未確認"),"要確認：拘束時間・根拠未確認","確認済")))))</f>
        <v/>
      </c>
    </row>
    <row r="146" spans="1:25" ht="24.95" customHeight="1" x14ac:dyDescent="0.2">
      <c r="A146" s="7"/>
      <c r="B146" s="20"/>
      <c r="C146" s="20"/>
      <c r="D146" s="7"/>
      <c r="E146" s="23"/>
      <c r="F146" s="23"/>
      <c r="G146" s="23"/>
      <c r="H146" s="23"/>
      <c r="I146" s="16"/>
      <c r="J146" s="7"/>
      <c r="K146" s="23"/>
      <c r="L146" s="23"/>
      <c r="M146" s="7"/>
      <c r="N146" s="7"/>
      <c r="O146" s="7"/>
      <c r="P146" s="7"/>
      <c r="Q146" s="7"/>
      <c r="R146" s="10" t="str">
        <f>IF(D146="","",IF(COUNTIF(Tugs[曳船名],D146)&lt;&gt;1,"未登録・重複",IF(INDEX(Tugs[会社名],MATCH(D146,Tugs[曳船名],0))="","未確認",INDEX(Tugs[会社名],MATCH(D146,Tugs[曳船名],0)))))</f>
        <v/>
      </c>
      <c r="S146" s="10" t="str">
        <f>IF(D146="","",IF(COUNTIF(Tugs[曳船名],D146)&lt;&gt;1,"未登録・重複",IF(INDEX(Tugs[基地港],MATCH(D146,Tugs[曳船名],0))="","未確認",INDEX(Tugs[基地港],MATCH(D146,Tugs[曳船名],0)))))</f>
        <v/>
      </c>
      <c r="T146" s="10" t="str">
        <f>IF(A146="","",IF(AND(ISNUMBER(B146),ISNUMBER(C146),C146&gt;=B146),INT(C146)-INT(B146),""))</f>
        <v/>
      </c>
      <c r="U146" s="18" t="str">
        <f>IF(A146="","",IF(AND(ISNUMBER(E146),ISNUMBER(F146),F146&gt;=E146),ROUND((F146-E146)*24,4),""))</f>
        <v/>
      </c>
      <c r="V146" s="18" t="str">
        <f>IF(A146="","",IF(AND(ISNUMBER(G146),ISNUMBER(H146),H146&gt;=G146),ROUND((H146-G146)*24,4),IF(OR(G146&lt;&gt;"",H146&lt;&gt;""),"",IF(AND(ISNUMBER(I146),I146&gt;=0),I146,""))))</f>
        <v/>
      </c>
      <c r="W146" s="10" t="str">
        <f>IF(A146="","",IF(AND(ISNUMBER(G146),ISNUMBER(H146),H146&gt;=G146),"実績：基地発～基地着",IF(OR(G146&lt;&gt;"",H146&lt;&gt;""),"要確認：時刻不足・逆転",IF(AND(ISNUMBER(I146),I146&gt;=0),"実績：記録の時間","未確認"))))</f>
        <v/>
      </c>
      <c r="X146" s="10" t="str">
        <f>IF(A146="","",IF(ISNUMBER(B146),YEAR(B146)-IF(MONTH(B146)&lt;4,1,0),""))</f>
        <v/>
      </c>
      <c r="Y146" s="10" t="str">
        <f>IF(A146="","",IF(OR(D146="",NOT(ISNUMBER(B146)),NOT(ISNUMBER(C146)),C146&lt;B146,NOT(ISNUMBER(E146)),NOT(ISNUMBER(F146)),F146&lt;E146,O146="",P146="",R146="未登録・重複"),"要確認：警戒区間・登録・根拠",IF(OR(W146="要確認：時刻不足・逆転",AND(ISNUMBER(G146),G146&gt;E146),AND(ISNUMBER(H146),H146&lt;F146),AND(ISNUMBER(I146),I146&lt;0),AND(ISNUMBER(M146),M146&lt;0)),"要確認：基地発着・交代人数",IF(COUNTIFS(LNGWatch[船名],A146,LNGWatch[入港日（同一航海）],B146,LNGWatch[曳船名],D146,LNGWatch[警戒開始日時],E146)&gt;1,"要確認：同じ警戒が重複",IF(OR(NOT(ISNUMBER(V146)),P146="未確認"),"要確認：拘束時間・根拠未確認","確認済")))))</f>
        <v/>
      </c>
    </row>
    <row r="147" spans="1:25" ht="24.95" customHeight="1" x14ac:dyDescent="0.2">
      <c r="A147" s="7"/>
      <c r="B147" s="20"/>
      <c r="C147" s="20"/>
      <c r="D147" s="7"/>
      <c r="E147" s="23"/>
      <c r="F147" s="23"/>
      <c r="G147" s="23"/>
      <c r="H147" s="23"/>
      <c r="I147" s="16"/>
      <c r="J147" s="7"/>
      <c r="K147" s="23"/>
      <c r="L147" s="23"/>
      <c r="M147" s="7"/>
      <c r="N147" s="7"/>
      <c r="O147" s="7"/>
      <c r="P147" s="7"/>
      <c r="Q147" s="7"/>
      <c r="R147" s="10" t="str">
        <f>IF(D147="","",IF(COUNTIF(Tugs[曳船名],D147)&lt;&gt;1,"未登録・重複",IF(INDEX(Tugs[会社名],MATCH(D147,Tugs[曳船名],0))="","未確認",INDEX(Tugs[会社名],MATCH(D147,Tugs[曳船名],0)))))</f>
        <v/>
      </c>
      <c r="S147" s="10" t="str">
        <f>IF(D147="","",IF(COUNTIF(Tugs[曳船名],D147)&lt;&gt;1,"未登録・重複",IF(INDEX(Tugs[基地港],MATCH(D147,Tugs[曳船名],0))="","未確認",INDEX(Tugs[基地港],MATCH(D147,Tugs[曳船名],0)))))</f>
        <v/>
      </c>
      <c r="T147" s="10" t="str">
        <f>IF(A147="","",IF(AND(ISNUMBER(B147),ISNUMBER(C147),C147&gt;=B147),INT(C147)-INT(B147),""))</f>
        <v/>
      </c>
      <c r="U147" s="18" t="str">
        <f>IF(A147="","",IF(AND(ISNUMBER(E147),ISNUMBER(F147),F147&gt;=E147),ROUND((F147-E147)*24,4),""))</f>
        <v/>
      </c>
      <c r="V147" s="18" t="str">
        <f>IF(A147="","",IF(AND(ISNUMBER(G147),ISNUMBER(H147),H147&gt;=G147),ROUND((H147-G147)*24,4),IF(OR(G147&lt;&gt;"",H147&lt;&gt;""),"",IF(AND(ISNUMBER(I147),I147&gt;=0),I147,""))))</f>
        <v/>
      </c>
      <c r="W147" s="10" t="str">
        <f>IF(A147="","",IF(AND(ISNUMBER(G147),ISNUMBER(H147),H147&gt;=G147),"実績：基地発～基地着",IF(OR(G147&lt;&gt;"",H147&lt;&gt;""),"要確認：時刻不足・逆転",IF(AND(ISNUMBER(I147),I147&gt;=0),"実績：記録の時間","未確認"))))</f>
        <v/>
      </c>
      <c r="X147" s="10" t="str">
        <f>IF(A147="","",IF(ISNUMBER(B147),YEAR(B147)-IF(MONTH(B147)&lt;4,1,0),""))</f>
        <v/>
      </c>
      <c r="Y147" s="10" t="str">
        <f>IF(A147="","",IF(OR(D147="",NOT(ISNUMBER(B147)),NOT(ISNUMBER(C147)),C147&lt;B147,NOT(ISNUMBER(E147)),NOT(ISNUMBER(F147)),F147&lt;E147,O147="",P147="",R147="未登録・重複"),"要確認：警戒区間・登録・根拠",IF(OR(W147="要確認：時刻不足・逆転",AND(ISNUMBER(G147),G147&gt;E147),AND(ISNUMBER(H147),H147&lt;F147),AND(ISNUMBER(I147),I147&lt;0),AND(ISNUMBER(M147),M147&lt;0)),"要確認：基地発着・交代人数",IF(COUNTIFS(LNGWatch[船名],A147,LNGWatch[入港日（同一航海）],B147,LNGWatch[曳船名],D147,LNGWatch[警戒開始日時],E147)&gt;1,"要確認：同じ警戒が重複",IF(OR(NOT(ISNUMBER(V147)),P147="未確認"),"要確認：拘束時間・根拠未確認","確認済")))))</f>
        <v/>
      </c>
    </row>
    <row r="148" spans="1:25" ht="24.95" customHeight="1" x14ac:dyDescent="0.2">
      <c r="A148" s="7"/>
      <c r="B148" s="20"/>
      <c r="C148" s="20"/>
      <c r="D148" s="7"/>
      <c r="E148" s="23"/>
      <c r="F148" s="23"/>
      <c r="G148" s="23"/>
      <c r="H148" s="23"/>
      <c r="I148" s="16"/>
      <c r="J148" s="7"/>
      <c r="K148" s="23"/>
      <c r="L148" s="23"/>
      <c r="M148" s="7"/>
      <c r="N148" s="7"/>
      <c r="O148" s="7"/>
      <c r="P148" s="7"/>
      <c r="Q148" s="7"/>
      <c r="R148" s="10" t="str">
        <f>IF(D148="","",IF(COUNTIF(Tugs[曳船名],D148)&lt;&gt;1,"未登録・重複",IF(INDEX(Tugs[会社名],MATCH(D148,Tugs[曳船名],0))="","未確認",INDEX(Tugs[会社名],MATCH(D148,Tugs[曳船名],0)))))</f>
        <v/>
      </c>
      <c r="S148" s="10" t="str">
        <f>IF(D148="","",IF(COUNTIF(Tugs[曳船名],D148)&lt;&gt;1,"未登録・重複",IF(INDEX(Tugs[基地港],MATCH(D148,Tugs[曳船名],0))="","未確認",INDEX(Tugs[基地港],MATCH(D148,Tugs[曳船名],0)))))</f>
        <v/>
      </c>
      <c r="T148" s="10" t="str">
        <f>IF(A148="","",IF(AND(ISNUMBER(B148),ISNUMBER(C148),C148&gt;=B148),INT(C148)-INT(B148),""))</f>
        <v/>
      </c>
      <c r="U148" s="18" t="str">
        <f>IF(A148="","",IF(AND(ISNUMBER(E148),ISNUMBER(F148),F148&gt;=E148),ROUND((F148-E148)*24,4),""))</f>
        <v/>
      </c>
      <c r="V148" s="18" t="str">
        <f>IF(A148="","",IF(AND(ISNUMBER(G148),ISNUMBER(H148),H148&gt;=G148),ROUND((H148-G148)*24,4),IF(OR(G148&lt;&gt;"",H148&lt;&gt;""),"",IF(AND(ISNUMBER(I148),I148&gt;=0),I148,""))))</f>
        <v/>
      </c>
      <c r="W148" s="10" t="str">
        <f>IF(A148="","",IF(AND(ISNUMBER(G148),ISNUMBER(H148),H148&gt;=G148),"実績：基地発～基地着",IF(OR(G148&lt;&gt;"",H148&lt;&gt;""),"要確認：時刻不足・逆転",IF(AND(ISNUMBER(I148),I148&gt;=0),"実績：記録の時間","未確認"))))</f>
        <v/>
      </c>
      <c r="X148" s="10" t="str">
        <f>IF(A148="","",IF(ISNUMBER(B148),YEAR(B148)-IF(MONTH(B148)&lt;4,1,0),""))</f>
        <v/>
      </c>
      <c r="Y148" s="10" t="str">
        <f>IF(A148="","",IF(OR(D148="",NOT(ISNUMBER(B148)),NOT(ISNUMBER(C148)),C148&lt;B148,NOT(ISNUMBER(E148)),NOT(ISNUMBER(F148)),F148&lt;E148,O148="",P148="",R148="未登録・重複"),"要確認：警戒区間・登録・根拠",IF(OR(W148="要確認：時刻不足・逆転",AND(ISNUMBER(G148),G148&gt;E148),AND(ISNUMBER(H148),H148&lt;F148),AND(ISNUMBER(I148),I148&lt;0),AND(ISNUMBER(M148),M148&lt;0)),"要確認：基地発着・交代人数",IF(COUNTIFS(LNGWatch[船名],A148,LNGWatch[入港日（同一航海）],B148,LNGWatch[曳船名],D148,LNGWatch[警戒開始日時],E148)&gt;1,"要確認：同じ警戒が重複",IF(OR(NOT(ISNUMBER(V148)),P148="未確認"),"要確認：拘束時間・根拠未確認","確認済")))))</f>
        <v/>
      </c>
    </row>
    <row r="149" spans="1:25" ht="24.95" customHeight="1" x14ac:dyDescent="0.2">
      <c r="A149" s="7"/>
      <c r="B149" s="20"/>
      <c r="C149" s="20"/>
      <c r="D149" s="7"/>
      <c r="E149" s="23"/>
      <c r="F149" s="23"/>
      <c r="G149" s="23"/>
      <c r="H149" s="23"/>
      <c r="I149" s="16"/>
      <c r="J149" s="7"/>
      <c r="K149" s="23"/>
      <c r="L149" s="23"/>
      <c r="M149" s="7"/>
      <c r="N149" s="7"/>
      <c r="O149" s="7"/>
      <c r="P149" s="7"/>
      <c r="Q149" s="7"/>
      <c r="R149" s="10" t="str">
        <f>IF(D149="","",IF(COUNTIF(Tugs[曳船名],D149)&lt;&gt;1,"未登録・重複",IF(INDEX(Tugs[会社名],MATCH(D149,Tugs[曳船名],0))="","未確認",INDEX(Tugs[会社名],MATCH(D149,Tugs[曳船名],0)))))</f>
        <v/>
      </c>
      <c r="S149" s="10" t="str">
        <f>IF(D149="","",IF(COUNTIF(Tugs[曳船名],D149)&lt;&gt;1,"未登録・重複",IF(INDEX(Tugs[基地港],MATCH(D149,Tugs[曳船名],0))="","未確認",INDEX(Tugs[基地港],MATCH(D149,Tugs[曳船名],0)))))</f>
        <v/>
      </c>
      <c r="T149" s="10" t="str">
        <f>IF(A149="","",IF(AND(ISNUMBER(B149),ISNUMBER(C149),C149&gt;=B149),INT(C149)-INT(B149),""))</f>
        <v/>
      </c>
      <c r="U149" s="18" t="str">
        <f>IF(A149="","",IF(AND(ISNUMBER(E149),ISNUMBER(F149),F149&gt;=E149),ROUND((F149-E149)*24,4),""))</f>
        <v/>
      </c>
      <c r="V149" s="18" t="str">
        <f>IF(A149="","",IF(AND(ISNUMBER(G149),ISNUMBER(H149),H149&gt;=G149),ROUND((H149-G149)*24,4),IF(OR(G149&lt;&gt;"",H149&lt;&gt;""),"",IF(AND(ISNUMBER(I149),I149&gt;=0),I149,""))))</f>
        <v/>
      </c>
      <c r="W149" s="10" t="str">
        <f>IF(A149="","",IF(AND(ISNUMBER(G149),ISNUMBER(H149),H149&gt;=G149),"実績：基地発～基地着",IF(OR(G149&lt;&gt;"",H149&lt;&gt;""),"要確認：時刻不足・逆転",IF(AND(ISNUMBER(I149),I149&gt;=0),"実績：記録の時間","未確認"))))</f>
        <v/>
      </c>
      <c r="X149" s="10" t="str">
        <f>IF(A149="","",IF(ISNUMBER(B149),YEAR(B149)-IF(MONTH(B149)&lt;4,1,0),""))</f>
        <v/>
      </c>
      <c r="Y149" s="10" t="str">
        <f>IF(A149="","",IF(OR(D149="",NOT(ISNUMBER(B149)),NOT(ISNUMBER(C149)),C149&lt;B149,NOT(ISNUMBER(E149)),NOT(ISNUMBER(F149)),F149&lt;E149,O149="",P149="",R149="未登録・重複"),"要確認：警戒区間・登録・根拠",IF(OR(W149="要確認：時刻不足・逆転",AND(ISNUMBER(G149),G149&gt;E149),AND(ISNUMBER(H149),H149&lt;F149),AND(ISNUMBER(I149),I149&lt;0),AND(ISNUMBER(M149),M149&lt;0)),"要確認：基地発着・交代人数",IF(COUNTIFS(LNGWatch[船名],A149,LNGWatch[入港日（同一航海）],B149,LNGWatch[曳船名],D149,LNGWatch[警戒開始日時],E149)&gt;1,"要確認：同じ警戒が重複",IF(OR(NOT(ISNUMBER(V149)),P149="未確認"),"要確認：拘束時間・根拠未確認","確認済")))))</f>
        <v/>
      </c>
    </row>
    <row r="150" spans="1:25" ht="24.95" customHeight="1" x14ac:dyDescent="0.2">
      <c r="A150" s="7"/>
      <c r="B150" s="20"/>
      <c r="C150" s="20"/>
      <c r="D150" s="7"/>
      <c r="E150" s="23"/>
      <c r="F150" s="23"/>
      <c r="G150" s="23"/>
      <c r="H150" s="23"/>
      <c r="I150" s="16"/>
      <c r="J150" s="7"/>
      <c r="K150" s="23"/>
      <c r="L150" s="23"/>
      <c r="M150" s="7"/>
      <c r="N150" s="7"/>
      <c r="O150" s="7"/>
      <c r="P150" s="7"/>
      <c r="Q150" s="7"/>
      <c r="R150" s="10" t="str">
        <f>IF(D150="","",IF(COUNTIF(Tugs[曳船名],D150)&lt;&gt;1,"未登録・重複",IF(INDEX(Tugs[会社名],MATCH(D150,Tugs[曳船名],0))="","未確認",INDEX(Tugs[会社名],MATCH(D150,Tugs[曳船名],0)))))</f>
        <v/>
      </c>
      <c r="S150" s="10" t="str">
        <f>IF(D150="","",IF(COUNTIF(Tugs[曳船名],D150)&lt;&gt;1,"未登録・重複",IF(INDEX(Tugs[基地港],MATCH(D150,Tugs[曳船名],0))="","未確認",INDEX(Tugs[基地港],MATCH(D150,Tugs[曳船名],0)))))</f>
        <v/>
      </c>
      <c r="T150" s="10" t="str">
        <f>IF(A150="","",IF(AND(ISNUMBER(B150),ISNUMBER(C150),C150&gt;=B150),INT(C150)-INT(B150),""))</f>
        <v/>
      </c>
      <c r="U150" s="18" t="str">
        <f>IF(A150="","",IF(AND(ISNUMBER(E150),ISNUMBER(F150),F150&gt;=E150),ROUND((F150-E150)*24,4),""))</f>
        <v/>
      </c>
      <c r="V150" s="18" t="str">
        <f>IF(A150="","",IF(AND(ISNUMBER(G150),ISNUMBER(H150),H150&gt;=G150),ROUND((H150-G150)*24,4),IF(OR(G150&lt;&gt;"",H150&lt;&gt;""),"",IF(AND(ISNUMBER(I150),I150&gt;=0),I150,""))))</f>
        <v/>
      </c>
      <c r="W150" s="10" t="str">
        <f>IF(A150="","",IF(AND(ISNUMBER(G150),ISNUMBER(H150),H150&gt;=G150),"実績：基地発～基地着",IF(OR(G150&lt;&gt;"",H150&lt;&gt;""),"要確認：時刻不足・逆転",IF(AND(ISNUMBER(I150),I150&gt;=0),"実績：記録の時間","未確認"))))</f>
        <v/>
      </c>
      <c r="X150" s="10" t="str">
        <f>IF(A150="","",IF(ISNUMBER(B150),YEAR(B150)-IF(MONTH(B150)&lt;4,1,0),""))</f>
        <v/>
      </c>
      <c r="Y150" s="10" t="str">
        <f>IF(A150="","",IF(OR(D150="",NOT(ISNUMBER(B150)),NOT(ISNUMBER(C150)),C150&lt;B150,NOT(ISNUMBER(E150)),NOT(ISNUMBER(F150)),F150&lt;E150,O150="",P150="",R150="未登録・重複"),"要確認：警戒区間・登録・根拠",IF(OR(W150="要確認：時刻不足・逆転",AND(ISNUMBER(G150),G150&gt;E150),AND(ISNUMBER(H150),H150&lt;F150),AND(ISNUMBER(I150),I150&lt;0),AND(ISNUMBER(M150),M150&lt;0)),"要確認：基地発着・交代人数",IF(COUNTIFS(LNGWatch[船名],A150,LNGWatch[入港日（同一航海）],B150,LNGWatch[曳船名],D150,LNGWatch[警戒開始日時],E150)&gt;1,"要確認：同じ警戒が重複",IF(OR(NOT(ISNUMBER(V150)),P150="未確認"),"要確認：拘束時間・根拠未確認","確認済")))))</f>
        <v/>
      </c>
    </row>
    <row r="151" spans="1:25" ht="24.95" customHeight="1" x14ac:dyDescent="0.2">
      <c r="A151" s="7"/>
      <c r="B151" s="20"/>
      <c r="C151" s="20"/>
      <c r="D151" s="7"/>
      <c r="E151" s="23"/>
      <c r="F151" s="23"/>
      <c r="G151" s="23"/>
      <c r="H151" s="23"/>
      <c r="I151" s="16"/>
      <c r="J151" s="7"/>
      <c r="K151" s="23"/>
      <c r="L151" s="23"/>
      <c r="M151" s="7"/>
      <c r="N151" s="7"/>
      <c r="O151" s="7"/>
      <c r="P151" s="7"/>
      <c r="Q151" s="7"/>
      <c r="R151" s="10" t="str">
        <f>IF(D151="","",IF(COUNTIF(Tugs[曳船名],D151)&lt;&gt;1,"未登録・重複",IF(INDEX(Tugs[会社名],MATCH(D151,Tugs[曳船名],0))="","未確認",INDEX(Tugs[会社名],MATCH(D151,Tugs[曳船名],0)))))</f>
        <v/>
      </c>
      <c r="S151" s="10" t="str">
        <f>IF(D151="","",IF(COUNTIF(Tugs[曳船名],D151)&lt;&gt;1,"未登録・重複",IF(INDEX(Tugs[基地港],MATCH(D151,Tugs[曳船名],0))="","未確認",INDEX(Tugs[基地港],MATCH(D151,Tugs[曳船名],0)))))</f>
        <v/>
      </c>
      <c r="T151" s="10" t="str">
        <f>IF(A151="","",IF(AND(ISNUMBER(B151),ISNUMBER(C151),C151&gt;=B151),INT(C151)-INT(B151),""))</f>
        <v/>
      </c>
      <c r="U151" s="18" t="str">
        <f>IF(A151="","",IF(AND(ISNUMBER(E151),ISNUMBER(F151),F151&gt;=E151),ROUND((F151-E151)*24,4),""))</f>
        <v/>
      </c>
      <c r="V151" s="18" t="str">
        <f>IF(A151="","",IF(AND(ISNUMBER(G151),ISNUMBER(H151),H151&gt;=G151),ROUND((H151-G151)*24,4),IF(OR(G151&lt;&gt;"",H151&lt;&gt;""),"",IF(AND(ISNUMBER(I151),I151&gt;=0),I151,""))))</f>
        <v/>
      </c>
      <c r="W151" s="10" t="str">
        <f>IF(A151="","",IF(AND(ISNUMBER(G151),ISNUMBER(H151),H151&gt;=G151),"実績：基地発～基地着",IF(OR(G151&lt;&gt;"",H151&lt;&gt;""),"要確認：時刻不足・逆転",IF(AND(ISNUMBER(I151),I151&gt;=0),"実績：記録の時間","未確認"))))</f>
        <v/>
      </c>
      <c r="X151" s="10" t="str">
        <f>IF(A151="","",IF(ISNUMBER(B151),YEAR(B151)-IF(MONTH(B151)&lt;4,1,0),""))</f>
        <v/>
      </c>
      <c r="Y151" s="10" t="str">
        <f>IF(A151="","",IF(OR(D151="",NOT(ISNUMBER(B151)),NOT(ISNUMBER(C151)),C151&lt;B151,NOT(ISNUMBER(E151)),NOT(ISNUMBER(F151)),F151&lt;E151,O151="",P151="",R151="未登録・重複"),"要確認：警戒区間・登録・根拠",IF(OR(W151="要確認：時刻不足・逆転",AND(ISNUMBER(G151),G151&gt;E151),AND(ISNUMBER(H151),H151&lt;F151),AND(ISNUMBER(I151),I151&lt;0),AND(ISNUMBER(M151),M151&lt;0)),"要確認：基地発着・交代人数",IF(COUNTIFS(LNGWatch[船名],A151,LNGWatch[入港日（同一航海）],B151,LNGWatch[曳船名],D151,LNGWatch[警戒開始日時],E151)&gt;1,"要確認：同じ警戒が重複",IF(OR(NOT(ISNUMBER(V151)),P151="未確認"),"要確認：拘束時間・根拠未確認","確認済")))))</f>
        <v/>
      </c>
    </row>
    <row r="152" spans="1:25" ht="24.95" customHeight="1" x14ac:dyDescent="0.2">
      <c r="A152" s="7"/>
      <c r="B152" s="20"/>
      <c r="C152" s="20"/>
      <c r="D152" s="7"/>
      <c r="E152" s="23"/>
      <c r="F152" s="23"/>
      <c r="G152" s="23"/>
      <c r="H152" s="23"/>
      <c r="I152" s="16"/>
      <c r="J152" s="7"/>
      <c r="K152" s="23"/>
      <c r="L152" s="23"/>
      <c r="M152" s="7"/>
      <c r="N152" s="7"/>
      <c r="O152" s="7"/>
      <c r="P152" s="7"/>
      <c r="Q152" s="7"/>
      <c r="R152" s="10" t="str">
        <f>IF(D152="","",IF(COUNTIF(Tugs[曳船名],D152)&lt;&gt;1,"未登録・重複",IF(INDEX(Tugs[会社名],MATCH(D152,Tugs[曳船名],0))="","未確認",INDEX(Tugs[会社名],MATCH(D152,Tugs[曳船名],0)))))</f>
        <v/>
      </c>
      <c r="S152" s="10" t="str">
        <f>IF(D152="","",IF(COUNTIF(Tugs[曳船名],D152)&lt;&gt;1,"未登録・重複",IF(INDEX(Tugs[基地港],MATCH(D152,Tugs[曳船名],0))="","未確認",INDEX(Tugs[基地港],MATCH(D152,Tugs[曳船名],0)))))</f>
        <v/>
      </c>
      <c r="T152" s="10" t="str">
        <f>IF(A152="","",IF(AND(ISNUMBER(B152),ISNUMBER(C152),C152&gt;=B152),INT(C152)-INT(B152),""))</f>
        <v/>
      </c>
      <c r="U152" s="18" t="str">
        <f>IF(A152="","",IF(AND(ISNUMBER(E152),ISNUMBER(F152),F152&gt;=E152),ROUND((F152-E152)*24,4),""))</f>
        <v/>
      </c>
      <c r="V152" s="18" t="str">
        <f>IF(A152="","",IF(AND(ISNUMBER(G152),ISNUMBER(H152),H152&gt;=G152),ROUND((H152-G152)*24,4),IF(OR(G152&lt;&gt;"",H152&lt;&gt;""),"",IF(AND(ISNUMBER(I152),I152&gt;=0),I152,""))))</f>
        <v/>
      </c>
      <c r="W152" s="10" t="str">
        <f>IF(A152="","",IF(AND(ISNUMBER(G152),ISNUMBER(H152),H152&gt;=G152),"実績：基地発～基地着",IF(OR(G152&lt;&gt;"",H152&lt;&gt;""),"要確認：時刻不足・逆転",IF(AND(ISNUMBER(I152),I152&gt;=0),"実績：記録の時間","未確認"))))</f>
        <v/>
      </c>
      <c r="X152" s="10" t="str">
        <f>IF(A152="","",IF(ISNUMBER(B152),YEAR(B152)-IF(MONTH(B152)&lt;4,1,0),""))</f>
        <v/>
      </c>
      <c r="Y152" s="10" t="str">
        <f>IF(A152="","",IF(OR(D152="",NOT(ISNUMBER(B152)),NOT(ISNUMBER(C152)),C152&lt;B152,NOT(ISNUMBER(E152)),NOT(ISNUMBER(F152)),F152&lt;E152,O152="",P152="",R152="未登録・重複"),"要確認：警戒区間・登録・根拠",IF(OR(W152="要確認：時刻不足・逆転",AND(ISNUMBER(G152),G152&gt;E152),AND(ISNUMBER(H152),H152&lt;F152),AND(ISNUMBER(I152),I152&lt;0),AND(ISNUMBER(M152),M152&lt;0)),"要確認：基地発着・交代人数",IF(COUNTIFS(LNGWatch[船名],A152,LNGWatch[入港日（同一航海）],B152,LNGWatch[曳船名],D152,LNGWatch[警戒開始日時],E152)&gt;1,"要確認：同じ警戒が重複",IF(OR(NOT(ISNUMBER(V152)),P152="未確認"),"要確認：拘束時間・根拠未確認","確認済")))))</f>
        <v/>
      </c>
    </row>
    <row r="153" spans="1:25" ht="24.95" customHeight="1" x14ac:dyDescent="0.2">
      <c r="A153" s="7"/>
      <c r="B153" s="20"/>
      <c r="C153" s="20"/>
      <c r="D153" s="7"/>
      <c r="E153" s="23"/>
      <c r="F153" s="23"/>
      <c r="G153" s="23"/>
      <c r="H153" s="23"/>
      <c r="I153" s="16"/>
      <c r="J153" s="7"/>
      <c r="K153" s="23"/>
      <c r="L153" s="23"/>
      <c r="M153" s="7"/>
      <c r="N153" s="7"/>
      <c r="O153" s="7"/>
      <c r="P153" s="7"/>
      <c r="Q153" s="7"/>
      <c r="R153" s="10" t="str">
        <f>IF(D153="","",IF(COUNTIF(Tugs[曳船名],D153)&lt;&gt;1,"未登録・重複",IF(INDEX(Tugs[会社名],MATCH(D153,Tugs[曳船名],0))="","未確認",INDEX(Tugs[会社名],MATCH(D153,Tugs[曳船名],0)))))</f>
        <v/>
      </c>
      <c r="S153" s="10" t="str">
        <f>IF(D153="","",IF(COUNTIF(Tugs[曳船名],D153)&lt;&gt;1,"未登録・重複",IF(INDEX(Tugs[基地港],MATCH(D153,Tugs[曳船名],0))="","未確認",INDEX(Tugs[基地港],MATCH(D153,Tugs[曳船名],0)))))</f>
        <v/>
      </c>
      <c r="T153" s="10" t="str">
        <f>IF(A153="","",IF(AND(ISNUMBER(B153),ISNUMBER(C153),C153&gt;=B153),INT(C153)-INT(B153),""))</f>
        <v/>
      </c>
      <c r="U153" s="18" t="str">
        <f>IF(A153="","",IF(AND(ISNUMBER(E153),ISNUMBER(F153),F153&gt;=E153),ROUND((F153-E153)*24,4),""))</f>
        <v/>
      </c>
      <c r="V153" s="18" t="str">
        <f>IF(A153="","",IF(AND(ISNUMBER(G153),ISNUMBER(H153),H153&gt;=G153),ROUND((H153-G153)*24,4),IF(OR(G153&lt;&gt;"",H153&lt;&gt;""),"",IF(AND(ISNUMBER(I153),I153&gt;=0),I153,""))))</f>
        <v/>
      </c>
      <c r="W153" s="10" t="str">
        <f>IF(A153="","",IF(AND(ISNUMBER(G153),ISNUMBER(H153),H153&gt;=G153),"実績：基地発～基地着",IF(OR(G153&lt;&gt;"",H153&lt;&gt;""),"要確認：時刻不足・逆転",IF(AND(ISNUMBER(I153),I153&gt;=0),"実績：記録の時間","未確認"))))</f>
        <v/>
      </c>
      <c r="X153" s="10" t="str">
        <f>IF(A153="","",IF(ISNUMBER(B153),YEAR(B153)-IF(MONTH(B153)&lt;4,1,0),""))</f>
        <v/>
      </c>
      <c r="Y153" s="10" t="str">
        <f>IF(A153="","",IF(OR(D153="",NOT(ISNUMBER(B153)),NOT(ISNUMBER(C153)),C153&lt;B153,NOT(ISNUMBER(E153)),NOT(ISNUMBER(F153)),F153&lt;E153,O153="",P153="",R153="未登録・重複"),"要確認：警戒区間・登録・根拠",IF(OR(W153="要確認：時刻不足・逆転",AND(ISNUMBER(G153),G153&gt;E153),AND(ISNUMBER(H153),H153&lt;F153),AND(ISNUMBER(I153),I153&lt;0),AND(ISNUMBER(M153),M153&lt;0)),"要確認：基地発着・交代人数",IF(COUNTIFS(LNGWatch[船名],A153,LNGWatch[入港日（同一航海）],B153,LNGWatch[曳船名],D153,LNGWatch[警戒開始日時],E153)&gt;1,"要確認：同じ警戒が重複",IF(OR(NOT(ISNUMBER(V153)),P153="未確認"),"要確認：拘束時間・根拠未確認","確認済")))))</f>
        <v/>
      </c>
    </row>
    <row r="154" spans="1:25" ht="24.95" customHeight="1" x14ac:dyDescent="0.2">
      <c r="A154" s="7"/>
      <c r="B154" s="20"/>
      <c r="C154" s="20"/>
      <c r="D154" s="7"/>
      <c r="E154" s="23"/>
      <c r="F154" s="23"/>
      <c r="G154" s="23"/>
      <c r="H154" s="23"/>
      <c r="I154" s="16"/>
      <c r="J154" s="7"/>
      <c r="K154" s="23"/>
      <c r="L154" s="23"/>
      <c r="M154" s="7"/>
      <c r="N154" s="7"/>
      <c r="O154" s="7"/>
      <c r="P154" s="7"/>
      <c r="Q154" s="7"/>
      <c r="R154" s="10" t="str">
        <f>IF(D154="","",IF(COUNTIF(Tugs[曳船名],D154)&lt;&gt;1,"未登録・重複",IF(INDEX(Tugs[会社名],MATCH(D154,Tugs[曳船名],0))="","未確認",INDEX(Tugs[会社名],MATCH(D154,Tugs[曳船名],0)))))</f>
        <v/>
      </c>
      <c r="S154" s="10" t="str">
        <f>IF(D154="","",IF(COUNTIF(Tugs[曳船名],D154)&lt;&gt;1,"未登録・重複",IF(INDEX(Tugs[基地港],MATCH(D154,Tugs[曳船名],0))="","未確認",INDEX(Tugs[基地港],MATCH(D154,Tugs[曳船名],0)))))</f>
        <v/>
      </c>
      <c r="T154" s="10" t="str">
        <f>IF(A154="","",IF(AND(ISNUMBER(B154),ISNUMBER(C154),C154&gt;=B154),INT(C154)-INT(B154),""))</f>
        <v/>
      </c>
      <c r="U154" s="18" t="str">
        <f>IF(A154="","",IF(AND(ISNUMBER(E154),ISNUMBER(F154),F154&gt;=E154),ROUND((F154-E154)*24,4),""))</f>
        <v/>
      </c>
      <c r="V154" s="18" t="str">
        <f>IF(A154="","",IF(AND(ISNUMBER(G154),ISNUMBER(H154),H154&gt;=G154),ROUND((H154-G154)*24,4),IF(OR(G154&lt;&gt;"",H154&lt;&gt;""),"",IF(AND(ISNUMBER(I154),I154&gt;=0),I154,""))))</f>
        <v/>
      </c>
      <c r="W154" s="10" t="str">
        <f>IF(A154="","",IF(AND(ISNUMBER(G154),ISNUMBER(H154),H154&gt;=G154),"実績：基地発～基地着",IF(OR(G154&lt;&gt;"",H154&lt;&gt;""),"要確認：時刻不足・逆転",IF(AND(ISNUMBER(I154),I154&gt;=0),"実績：記録の時間","未確認"))))</f>
        <v/>
      </c>
      <c r="X154" s="10" t="str">
        <f>IF(A154="","",IF(ISNUMBER(B154),YEAR(B154)-IF(MONTH(B154)&lt;4,1,0),""))</f>
        <v/>
      </c>
      <c r="Y154" s="10" t="str">
        <f>IF(A154="","",IF(OR(D154="",NOT(ISNUMBER(B154)),NOT(ISNUMBER(C154)),C154&lt;B154,NOT(ISNUMBER(E154)),NOT(ISNUMBER(F154)),F154&lt;E154,O154="",P154="",R154="未登録・重複"),"要確認：警戒区間・登録・根拠",IF(OR(W154="要確認：時刻不足・逆転",AND(ISNUMBER(G154),G154&gt;E154),AND(ISNUMBER(H154),H154&lt;F154),AND(ISNUMBER(I154),I154&lt;0),AND(ISNUMBER(M154),M154&lt;0)),"要確認：基地発着・交代人数",IF(COUNTIFS(LNGWatch[船名],A154,LNGWatch[入港日（同一航海）],B154,LNGWatch[曳船名],D154,LNGWatch[警戒開始日時],E154)&gt;1,"要確認：同じ警戒が重複",IF(OR(NOT(ISNUMBER(V154)),P154="未確認"),"要確認：拘束時間・根拠未確認","確認済")))))</f>
        <v/>
      </c>
    </row>
    <row r="155" spans="1:25" ht="24.95" customHeight="1" x14ac:dyDescent="0.2">
      <c r="A155" s="7"/>
      <c r="B155" s="20"/>
      <c r="C155" s="20"/>
      <c r="D155" s="7"/>
      <c r="E155" s="23"/>
      <c r="F155" s="23"/>
      <c r="G155" s="23"/>
      <c r="H155" s="23"/>
      <c r="I155" s="16"/>
      <c r="J155" s="7"/>
      <c r="K155" s="23"/>
      <c r="L155" s="23"/>
      <c r="M155" s="7"/>
      <c r="N155" s="7"/>
      <c r="O155" s="7"/>
      <c r="P155" s="7"/>
      <c r="Q155" s="7"/>
      <c r="R155" s="10" t="str">
        <f>IF(D155="","",IF(COUNTIF(Tugs[曳船名],D155)&lt;&gt;1,"未登録・重複",IF(INDEX(Tugs[会社名],MATCH(D155,Tugs[曳船名],0))="","未確認",INDEX(Tugs[会社名],MATCH(D155,Tugs[曳船名],0)))))</f>
        <v/>
      </c>
      <c r="S155" s="10" t="str">
        <f>IF(D155="","",IF(COUNTIF(Tugs[曳船名],D155)&lt;&gt;1,"未登録・重複",IF(INDEX(Tugs[基地港],MATCH(D155,Tugs[曳船名],0))="","未確認",INDEX(Tugs[基地港],MATCH(D155,Tugs[曳船名],0)))))</f>
        <v/>
      </c>
      <c r="T155" s="10" t="str">
        <f>IF(A155="","",IF(AND(ISNUMBER(B155),ISNUMBER(C155),C155&gt;=B155),INT(C155)-INT(B155),""))</f>
        <v/>
      </c>
      <c r="U155" s="18" t="str">
        <f>IF(A155="","",IF(AND(ISNUMBER(E155),ISNUMBER(F155),F155&gt;=E155),ROUND((F155-E155)*24,4),""))</f>
        <v/>
      </c>
      <c r="V155" s="18" t="str">
        <f>IF(A155="","",IF(AND(ISNUMBER(G155),ISNUMBER(H155),H155&gt;=G155),ROUND((H155-G155)*24,4),IF(OR(G155&lt;&gt;"",H155&lt;&gt;""),"",IF(AND(ISNUMBER(I155),I155&gt;=0),I155,""))))</f>
        <v/>
      </c>
      <c r="W155" s="10" t="str">
        <f>IF(A155="","",IF(AND(ISNUMBER(G155),ISNUMBER(H155),H155&gt;=G155),"実績：基地発～基地着",IF(OR(G155&lt;&gt;"",H155&lt;&gt;""),"要確認：時刻不足・逆転",IF(AND(ISNUMBER(I155),I155&gt;=0),"実績：記録の時間","未確認"))))</f>
        <v/>
      </c>
      <c r="X155" s="10" t="str">
        <f>IF(A155="","",IF(ISNUMBER(B155),YEAR(B155)-IF(MONTH(B155)&lt;4,1,0),""))</f>
        <v/>
      </c>
      <c r="Y155" s="10" t="str">
        <f>IF(A155="","",IF(OR(D155="",NOT(ISNUMBER(B155)),NOT(ISNUMBER(C155)),C155&lt;B155,NOT(ISNUMBER(E155)),NOT(ISNUMBER(F155)),F155&lt;E155,O155="",P155="",R155="未登録・重複"),"要確認：警戒区間・登録・根拠",IF(OR(W155="要確認：時刻不足・逆転",AND(ISNUMBER(G155),G155&gt;E155),AND(ISNUMBER(H155),H155&lt;F155),AND(ISNUMBER(I155),I155&lt;0),AND(ISNUMBER(M155),M155&lt;0)),"要確認：基地発着・交代人数",IF(COUNTIFS(LNGWatch[船名],A155,LNGWatch[入港日（同一航海）],B155,LNGWatch[曳船名],D155,LNGWatch[警戒開始日時],E155)&gt;1,"要確認：同じ警戒が重複",IF(OR(NOT(ISNUMBER(V155)),P155="未確認"),"要確認：拘束時間・根拠未確認","確認済")))))</f>
        <v/>
      </c>
    </row>
    <row r="156" spans="1:25" ht="24.95" customHeight="1" x14ac:dyDescent="0.2">
      <c r="A156" s="7"/>
      <c r="B156" s="20"/>
      <c r="C156" s="20"/>
      <c r="D156" s="7"/>
      <c r="E156" s="23"/>
      <c r="F156" s="23"/>
      <c r="G156" s="23"/>
      <c r="H156" s="23"/>
      <c r="I156" s="16"/>
      <c r="J156" s="7"/>
      <c r="K156" s="23"/>
      <c r="L156" s="23"/>
      <c r="M156" s="7"/>
      <c r="N156" s="7"/>
      <c r="O156" s="7"/>
      <c r="P156" s="7"/>
      <c r="Q156" s="7"/>
      <c r="R156" s="10" t="str">
        <f>IF(D156="","",IF(COUNTIF(Tugs[曳船名],D156)&lt;&gt;1,"未登録・重複",IF(INDEX(Tugs[会社名],MATCH(D156,Tugs[曳船名],0))="","未確認",INDEX(Tugs[会社名],MATCH(D156,Tugs[曳船名],0)))))</f>
        <v/>
      </c>
      <c r="S156" s="10" t="str">
        <f>IF(D156="","",IF(COUNTIF(Tugs[曳船名],D156)&lt;&gt;1,"未登録・重複",IF(INDEX(Tugs[基地港],MATCH(D156,Tugs[曳船名],0))="","未確認",INDEX(Tugs[基地港],MATCH(D156,Tugs[曳船名],0)))))</f>
        <v/>
      </c>
      <c r="T156" s="10" t="str">
        <f>IF(A156="","",IF(AND(ISNUMBER(B156),ISNUMBER(C156),C156&gt;=B156),INT(C156)-INT(B156),""))</f>
        <v/>
      </c>
      <c r="U156" s="18" t="str">
        <f>IF(A156="","",IF(AND(ISNUMBER(E156),ISNUMBER(F156),F156&gt;=E156),ROUND((F156-E156)*24,4),""))</f>
        <v/>
      </c>
      <c r="V156" s="18" t="str">
        <f>IF(A156="","",IF(AND(ISNUMBER(G156),ISNUMBER(H156),H156&gt;=G156),ROUND((H156-G156)*24,4),IF(OR(G156&lt;&gt;"",H156&lt;&gt;""),"",IF(AND(ISNUMBER(I156),I156&gt;=0),I156,""))))</f>
        <v/>
      </c>
      <c r="W156" s="10" t="str">
        <f>IF(A156="","",IF(AND(ISNUMBER(G156),ISNUMBER(H156),H156&gt;=G156),"実績：基地発～基地着",IF(OR(G156&lt;&gt;"",H156&lt;&gt;""),"要確認：時刻不足・逆転",IF(AND(ISNUMBER(I156),I156&gt;=0),"実績：記録の時間","未確認"))))</f>
        <v/>
      </c>
      <c r="X156" s="10" t="str">
        <f>IF(A156="","",IF(ISNUMBER(B156),YEAR(B156)-IF(MONTH(B156)&lt;4,1,0),""))</f>
        <v/>
      </c>
      <c r="Y156" s="10" t="str">
        <f>IF(A156="","",IF(OR(D156="",NOT(ISNUMBER(B156)),NOT(ISNUMBER(C156)),C156&lt;B156,NOT(ISNUMBER(E156)),NOT(ISNUMBER(F156)),F156&lt;E156,O156="",P156="",R156="未登録・重複"),"要確認：警戒区間・登録・根拠",IF(OR(W156="要確認：時刻不足・逆転",AND(ISNUMBER(G156),G156&gt;E156),AND(ISNUMBER(H156),H156&lt;F156),AND(ISNUMBER(I156),I156&lt;0),AND(ISNUMBER(M156),M156&lt;0)),"要確認：基地発着・交代人数",IF(COUNTIFS(LNGWatch[船名],A156,LNGWatch[入港日（同一航海）],B156,LNGWatch[曳船名],D156,LNGWatch[警戒開始日時],E156)&gt;1,"要確認：同じ警戒が重複",IF(OR(NOT(ISNUMBER(V156)),P156="未確認"),"要確認：拘束時間・根拠未確認","確認済")))))</f>
        <v/>
      </c>
    </row>
    <row r="157" spans="1:25" ht="24.95" customHeight="1" x14ac:dyDescent="0.2">
      <c r="A157" s="7"/>
      <c r="B157" s="20"/>
      <c r="C157" s="20"/>
      <c r="D157" s="7"/>
      <c r="E157" s="23"/>
      <c r="F157" s="23"/>
      <c r="G157" s="23"/>
      <c r="H157" s="23"/>
      <c r="I157" s="16"/>
      <c r="J157" s="7"/>
      <c r="K157" s="23"/>
      <c r="L157" s="23"/>
      <c r="M157" s="7"/>
      <c r="N157" s="7"/>
      <c r="O157" s="7"/>
      <c r="P157" s="7"/>
      <c r="Q157" s="7"/>
      <c r="R157" s="10" t="str">
        <f>IF(D157="","",IF(COUNTIF(Tugs[曳船名],D157)&lt;&gt;1,"未登録・重複",IF(INDEX(Tugs[会社名],MATCH(D157,Tugs[曳船名],0))="","未確認",INDEX(Tugs[会社名],MATCH(D157,Tugs[曳船名],0)))))</f>
        <v/>
      </c>
      <c r="S157" s="10" t="str">
        <f>IF(D157="","",IF(COUNTIF(Tugs[曳船名],D157)&lt;&gt;1,"未登録・重複",IF(INDEX(Tugs[基地港],MATCH(D157,Tugs[曳船名],0))="","未確認",INDEX(Tugs[基地港],MATCH(D157,Tugs[曳船名],0)))))</f>
        <v/>
      </c>
      <c r="T157" s="10" t="str">
        <f>IF(A157="","",IF(AND(ISNUMBER(B157),ISNUMBER(C157),C157&gt;=B157),INT(C157)-INT(B157),""))</f>
        <v/>
      </c>
      <c r="U157" s="18" t="str">
        <f>IF(A157="","",IF(AND(ISNUMBER(E157),ISNUMBER(F157),F157&gt;=E157),ROUND((F157-E157)*24,4),""))</f>
        <v/>
      </c>
      <c r="V157" s="18" t="str">
        <f>IF(A157="","",IF(AND(ISNUMBER(G157),ISNUMBER(H157),H157&gt;=G157),ROUND((H157-G157)*24,4),IF(OR(G157&lt;&gt;"",H157&lt;&gt;""),"",IF(AND(ISNUMBER(I157),I157&gt;=0),I157,""))))</f>
        <v/>
      </c>
      <c r="W157" s="10" t="str">
        <f>IF(A157="","",IF(AND(ISNUMBER(G157),ISNUMBER(H157),H157&gt;=G157),"実績：基地発～基地着",IF(OR(G157&lt;&gt;"",H157&lt;&gt;""),"要確認：時刻不足・逆転",IF(AND(ISNUMBER(I157),I157&gt;=0),"実績：記録の時間","未確認"))))</f>
        <v/>
      </c>
      <c r="X157" s="10" t="str">
        <f>IF(A157="","",IF(ISNUMBER(B157),YEAR(B157)-IF(MONTH(B157)&lt;4,1,0),""))</f>
        <v/>
      </c>
      <c r="Y157" s="10" t="str">
        <f>IF(A157="","",IF(OR(D157="",NOT(ISNUMBER(B157)),NOT(ISNUMBER(C157)),C157&lt;B157,NOT(ISNUMBER(E157)),NOT(ISNUMBER(F157)),F157&lt;E157,O157="",P157="",R157="未登録・重複"),"要確認：警戒区間・登録・根拠",IF(OR(W157="要確認：時刻不足・逆転",AND(ISNUMBER(G157),G157&gt;E157),AND(ISNUMBER(H157),H157&lt;F157),AND(ISNUMBER(I157),I157&lt;0),AND(ISNUMBER(M157),M157&lt;0)),"要確認：基地発着・交代人数",IF(COUNTIFS(LNGWatch[船名],A157,LNGWatch[入港日（同一航海）],B157,LNGWatch[曳船名],D157,LNGWatch[警戒開始日時],E157)&gt;1,"要確認：同じ警戒が重複",IF(OR(NOT(ISNUMBER(V157)),P157="未確認"),"要確認：拘束時間・根拠未確認","確認済")))))</f>
        <v/>
      </c>
    </row>
    <row r="158" spans="1:25" ht="24.95" customHeight="1" x14ac:dyDescent="0.2">
      <c r="A158" s="7"/>
      <c r="B158" s="20"/>
      <c r="C158" s="20"/>
      <c r="D158" s="7"/>
      <c r="E158" s="23"/>
      <c r="F158" s="23"/>
      <c r="G158" s="23"/>
      <c r="H158" s="23"/>
      <c r="I158" s="16"/>
      <c r="J158" s="7"/>
      <c r="K158" s="23"/>
      <c r="L158" s="23"/>
      <c r="M158" s="7"/>
      <c r="N158" s="7"/>
      <c r="O158" s="7"/>
      <c r="P158" s="7"/>
      <c r="Q158" s="7"/>
      <c r="R158" s="10" t="str">
        <f>IF(D158="","",IF(COUNTIF(Tugs[曳船名],D158)&lt;&gt;1,"未登録・重複",IF(INDEX(Tugs[会社名],MATCH(D158,Tugs[曳船名],0))="","未確認",INDEX(Tugs[会社名],MATCH(D158,Tugs[曳船名],0)))))</f>
        <v/>
      </c>
      <c r="S158" s="10" t="str">
        <f>IF(D158="","",IF(COUNTIF(Tugs[曳船名],D158)&lt;&gt;1,"未登録・重複",IF(INDEX(Tugs[基地港],MATCH(D158,Tugs[曳船名],0))="","未確認",INDEX(Tugs[基地港],MATCH(D158,Tugs[曳船名],0)))))</f>
        <v/>
      </c>
      <c r="T158" s="10" t="str">
        <f>IF(A158="","",IF(AND(ISNUMBER(B158),ISNUMBER(C158),C158&gt;=B158),INT(C158)-INT(B158),""))</f>
        <v/>
      </c>
      <c r="U158" s="18" t="str">
        <f>IF(A158="","",IF(AND(ISNUMBER(E158),ISNUMBER(F158),F158&gt;=E158),ROUND((F158-E158)*24,4),""))</f>
        <v/>
      </c>
      <c r="V158" s="18" t="str">
        <f>IF(A158="","",IF(AND(ISNUMBER(G158),ISNUMBER(H158),H158&gt;=G158),ROUND((H158-G158)*24,4),IF(OR(G158&lt;&gt;"",H158&lt;&gt;""),"",IF(AND(ISNUMBER(I158),I158&gt;=0),I158,""))))</f>
        <v/>
      </c>
      <c r="W158" s="10" t="str">
        <f>IF(A158="","",IF(AND(ISNUMBER(G158),ISNUMBER(H158),H158&gt;=G158),"実績：基地発～基地着",IF(OR(G158&lt;&gt;"",H158&lt;&gt;""),"要確認：時刻不足・逆転",IF(AND(ISNUMBER(I158),I158&gt;=0),"実績：記録の時間","未確認"))))</f>
        <v/>
      </c>
      <c r="X158" s="10" t="str">
        <f>IF(A158="","",IF(ISNUMBER(B158),YEAR(B158)-IF(MONTH(B158)&lt;4,1,0),""))</f>
        <v/>
      </c>
      <c r="Y158" s="10" t="str">
        <f>IF(A158="","",IF(OR(D158="",NOT(ISNUMBER(B158)),NOT(ISNUMBER(C158)),C158&lt;B158,NOT(ISNUMBER(E158)),NOT(ISNUMBER(F158)),F158&lt;E158,O158="",P158="",R158="未登録・重複"),"要確認：警戒区間・登録・根拠",IF(OR(W158="要確認：時刻不足・逆転",AND(ISNUMBER(G158),G158&gt;E158),AND(ISNUMBER(H158),H158&lt;F158),AND(ISNUMBER(I158),I158&lt;0),AND(ISNUMBER(M158),M158&lt;0)),"要確認：基地発着・交代人数",IF(COUNTIFS(LNGWatch[船名],A158,LNGWatch[入港日（同一航海）],B158,LNGWatch[曳船名],D158,LNGWatch[警戒開始日時],E158)&gt;1,"要確認：同じ警戒が重複",IF(OR(NOT(ISNUMBER(V158)),P158="未確認"),"要確認：拘束時間・根拠未確認","確認済")))))</f>
        <v/>
      </c>
    </row>
    <row r="159" spans="1:25" ht="24.95" customHeight="1" x14ac:dyDescent="0.2">
      <c r="A159" s="7"/>
      <c r="B159" s="20"/>
      <c r="C159" s="20"/>
      <c r="D159" s="7"/>
      <c r="E159" s="23"/>
      <c r="F159" s="23"/>
      <c r="G159" s="23"/>
      <c r="H159" s="23"/>
      <c r="I159" s="16"/>
      <c r="J159" s="7"/>
      <c r="K159" s="23"/>
      <c r="L159" s="23"/>
      <c r="M159" s="7"/>
      <c r="N159" s="7"/>
      <c r="O159" s="7"/>
      <c r="P159" s="7"/>
      <c r="Q159" s="7"/>
      <c r="R159" s="10" t="str">
        <f>IF(D159="","",IF(COUNTIF(Tugs[曳船名],D159)&lt;&gt;1,"未登録・重複",IF(INDEX(Tugs[会社名],MATCH(D159,Tugs[曳船名],0))="","未確認",INDEX(Tugs[会社名],MATCH(D159,Tugs[曳船名],0)))))</f>
        <v/>
      </c>
      <c r="S159" s="10" t="str">
        <f>IF(D159="","",IF(COUNTIF(Tugs[曳船名],D159)&lt;&gt;1,"未登録・重複",IF(INDEX(Tugs[基地港],MATCH(D159,Tugs[曳船名],0))="","未確認",INDEX(Tugs[基地港],MATCH(D159,Tugs[曳船名],0)))))</f>
        <v/>
      </c>
      <c r="T159" s="10" t="str">
        <f>IF(A159="","",IF(AND(ISNUMBER(B159),ISNUMBER(C159),C159&gt;=B159),INT(C159)-INT(B159),""))</f>
        <v/>
      </c>
      <c r="U159" s="18" t="str">
        <f>IF(A159="","",IF(AND(ISNUMBER(E159),ISNUMBER(F159),F159&gt;=E159),ROUND((F159-E159)*24,4),""))</f>
        <v/>
      </c>
      <c r="V159" s="18" t="str">
        <f>IF(A159="","",IF(AND(ISNUMBER(G159),ISNUMBER(H159),H159&gt;=G159),ROUND((H159-G159)*24,4),IF(OR(G159&lt;&gt;"",H159&lt;&gt;""),"",IF(AND(ISNUMBER(I159),I159&gt;=0),I159,""))))</f>
        <v/>
      </c>
      <c r="W159" s="10" t="str">
        <f>IF(A159="","",IF(AND(ISNUMBER(G159),ISNUMBER(H159),H159&gt;=G159),"実績：基地発～基地着",IF(OR(G159&lt;&gt;"",H159&lt;&gt;""),"要確認：時刻不足・逆転",IF(AND(ISNUMBER(I159),I159&gt;=0),"実績：記録の時間","未確認"))))</f>
        <v/>
      </c>
      <c r="X159" s="10" t="str">
        <f>IF(A159="","",IF(ISNUMBER(B159),YEAR(B159)-IF(MONTH(B159)&lt;4,1,0),""))</f>
        <v/>
      </c>
      <c r="Y159" s="10" t="str">
        <f>IF(A159="","",IF(OR(D159="",NOT(ISNUMBER(B159)),NOT(ISNUMBER(C159)),C159&lt;B159,NOT(ISNUMBER(E159)),NOT(ISNUMBER(F159)),F159&lt;E159,O159="",P159="",R159="未登録・重複"),"要確認：警戒区間・登録・根拠",IF(OR(W159="要確認：時刻不足・逆転",AND(ISNUMBER(G159),G159&gt;E159),AND(ISNUMBER(H159),H159&lt;F159),AND(ISNUMBER(I159),I159&lt;0),AND(ISNUMBER(M159),M159&lt;0)),"要確認：基地発着・交代人数",IF(COUNTIFS(LNGWatch[船名],A159,LNGWatch[入港日（同一航海）],B159,LNGWatch[曳船名],D159,LNGWatch[警戒開始日時],E159)&gt;1,"要確認：同じ警戒が重複",IF(OR(NOT(ISNUMBER(V159)),P159="未確認"),"要確認：拘束時間・根拠未確認","確認済")))))</f>
        <v/>
      </c>
    </row>
    <row r="160" spans="1:25" ht="24.95" customHeight="1" x14ac:dyDescent="0.2">
      <c r="A160" s="7"/>
      <c r="B160" s="20"/>
      <c r="C160" s="20"/>
      <c r="D160" s="7"/>
      <c r="E160" s="23"/>
      <c r="F160" s="23"/>
      <c r="G160" s="23"/>
      <c r="H160" s="23"/>
      <c r="I160" s="16"/>
      <c r="J160" s="7"/>
      <c r="K160" s="23"/>
      <c r="L160" s="23"/>
      <c r="M160" s="7"/>
      <c r="N160" s="7"/>
      <c r="O160" s="7"/>
      <c r="P160" s="7"/>
      <c r="Q160" s="7"/>
      <c r="R160" s="10" t="str">
        <f>IF(D160="","",IF(COUNTIF(Tugs[曳船名],D160)&lt;&gt;1,"未登録・重複",IF(INDEX(Tugs[会社名],MATCH(D160,Tugs[曳船名],0))="","未確認",INDEX(Tugs[会社名],MATCH(D160,Tugs[曳船名],0)))))</f>
        <v/>
      </c>
      <c r="S160" s="10" t="str">
        <f>IF(D160="","",IF(COUNTIF(Tugs[曳船名],D160)&lt;&gt;1,"未登録・重複",IF(INDEX(Tugs[基地港],MATCH(D160,Tugs[曳船名],0))="","未確認",INDEX(Tugs[基地港],MATCH(D160,Tugs[曳船名],0)))))</f>
        <v/>
      </c>
      <c r="T160" s="10" t="str">
        <f>IF(A160="","",IF(AND(ISNUMBER(B160),ISNUMBER(C160),C160&gt;=B160),INT(C160)-INT(B160),""))</f>
        <v/>
      </c>
      <c r="U160" s="18" t="str">
        <f>IF(A160="","",IF(AND(ISNUMBER(E160),ISNUMBER(F160),F160&gt;=E160),ROUND((F160-E160)*24,4),""))</f>
        <v/>
      </c>
      <c r="V160" s="18" t="str">
        <f>IF(A160="","",IF(AND(ISNUMBER(G160),ISNUMBER(H160),H160&gt;=G160),ROUND((H160-G160)*24,4),IF(OR(G160&lt;&gt;"",H160&lt;&gt;""),"",IF(AND(ISNUMBER(I160),I160&gt;=0),I160,""))))</f>
        <v/>
      </c>
      <c r="W160" s="10" t="str">
        <f>IF(A160="","",IF(AND(ISNUMBER(G160),ISNUMBER(H160),H160&gt;=G160),"実績：基地発～基地着",IF(OR(G160&lt;&gt;"",H160&lt;&gt;""),"要確認：時刻不足・逆転",IF(AND(ISNUMBER(I160),I160&gt;=0),"実績：記録の時間","未確認"))))</f>
        <v/>
      </c>
      <c r="X160" s="10" t="str">
        <f>IF(A160="","",IF(ISNUMBER(B160),YEAR(B160)-IF(MONTH(B160)&lt;4,1,0),""))</f>
        <v/>
      </c>
      <c r="Y160" s="10" t="str">
        <f>IF(A160="","",IF(OR(D160="",NOT(ISNUMBER(B160)),NOT(ISNUMBER(C160)),C160&lt;B160,NOT(ISNUMBER(E160)),NOT(ISNUMBER(F160)),F160&lt;E160,O160="",P160="",R160="未登録・重複"),"要確認：警戒区間・登録・根拠",IF(OR(W160="要確認：時刻不足・逆転",AND(ISNUMBER(G160),G160&gt;E160),AND(ISNUMBER(H160),H160&lt;F160),AND(ISNUMBER(I160),I160&lt;0),AND(ISNUMBER(M160),M160&lt;0)),"要確認：基地発着・交代人数",IF(COUNTIFS(LNGWatch[船名],A160,LNGWatch[入港日（同一航海）],B160,LNGWatch[曳船名],D160,LNGWatch[警戒開始日時],E160)&gt;1,"要確認：同じ警戒が重複",IF(OR(NOT(ISNUMBER(V160)),P160="未確認"),"要確認：拘束時間・根拠未確認","確認済")))))</f>
        <v/>
      </c>
    </row>
    <row r="161" spans="1:25" ht="24.95" customHeight="1" x14ac:dyDescent="0.2">
      <c r="A161" s="7"/>
      <c r="B161" s="20"/>
      <c r="C161" s="20"/>
      <c r="D161" s="7"/>
      <c r="E161" s="23"/>
      <c r="F161" s="23"/>
      <c r="G161" s="23"/>
      <c r="H161" s="23"/>
      <c r="I161" s="16"/>
      <c r="J161" s="7"/>
      <c r="K161" s="23"/>
      <c r="L161" s="23"/>
      <c r="M161" s="7"/>
      <c r="N161" s="7"/>
      <c r="O161" s="7"/>
      <c r="P161" s="7"/>
      <c r="Q161" s="7"/>
      <c r="R161" s="10" t="str">
        <f>IF(D161="","",IF(COUNTIF(Tugs[曳船名],D161)&lt;&gt;1,"未登録・重複",IF(INDEX(Tugs[会社名],MATCH(D161,Tugs[曳船名],0))="","未確認",INDEX(Tugs[会社名],MATCH(D161,Tugs[曳船名],0)))))</f>
        <v/>
      </c>
      <c r="S161" s="10" t="str">
        <f>IF(D161="","",IF(COUNTIF(Tugs[曳船名],D161)&lt;&gt;1,"未登録・重複",IF(INDEX(Tugs[基地港],MATCH(D161,Tugs[曳船名],0))="","未確認",INDEX(Tugs[基地港],MATCH(D161,Tugs[曳船名],0)))))</f>
        <v/>
      </c>
      <c r="T161" s="10" t="str">
        <f>IF(A161="","",IF(AND(ISNUMBER(B161),ISNUMBER(C161),C161&gt;=B161),INT(C161)-INT(B161),""))</f>
        <v/>
      </c>
      <c r="U161" s="18" t="str">
        <f>IF(A161="","",IF(AND(ISNUMBER(E161),ISNUMBER(F161),F161&gt;=E161),ROUND((F161-E161)*24,4),""))</f>
        <v/>
      </c>
      <c r="V161" s="18" t="str">
        <f>IF(A161="","",IF(AND(ISNUMBER(G161),ISNUMBER(H161),H161&gt;=G161),ROUND((H161-G161)*24,4),IF(OR(G161&lt;&gt;"",H161&lt;&gt;""),"",IF(AND(ISNUMBER(I161),I161&gt;=0),I161,""))))</f>
        <v/>
      </c>
      <c r="W161" s="10" t="str">
        <f>IF(A161="","",IF(AND(ISNUMBER(G161),ISNUMBER(H161),H161&gt;=G161),"実績：基地発～基地着",IF(OR(G161&lt;&gt;"",H161&lt;&gt;""),"要確認：時刻不足・逆転",IF(AND(ISNUMBER(I161),I161&gt;=0),"実績：記録の時間","未確認"))))</f>
        <v/>
      </c>
      <c r="X161" s="10" t="str">
        <f>IF(A161="","",IF(ISNUMBER(B161),YEAR(B161)-IF(MONTH(B161)&lt;4,1,0),""))</f>
        <v/>
      </c>
      <c r="Y161" s="10" t="str">
        <f>IF(A161="","",IF(OR(D161="",NOT(ISNUMBER(B161)),NOT(ISNUMBER(C161)),C161&lt;B161,NOT(ISNUMBER(E161)),NOT(ISNUMBER(F161)),F161&lt;E161,O161="",P161="",R161="未登録・重複"),"要確認：警戒区間・登録・根拠",IF(OR(W161="要確認：時刻不足・逆転",AND(ISNUMBER(G161),G161&gt;E161),AND(ISNUMBER(H161),H161&lt;F161),AND(ISNUMBER(I161),I161&lt;0),AND(ISNUMBER(M161),M161&lt;0)),"要確認：基地発着・交代人数",IF(COUNTIFS(LNGWatch[船名],A161,LNGWatch[入港日（同一航海）],B161,LNGWatch[曳船名],D161,LNGWatch[警戒開始日時],E161)&gt;1,"要確認：同じ警戒が重複",IF(OR(NOT(ISNUMBER(V161)),P161="未確認"),"要確認：拘束時間・根拠未確認","確認済")))))</f>
        <v/>
      </c>
    </row>
    <row r="162" spans="1:25" ht="24.95" customHeight="1" x14ac:dyDescent="0.2">
      <c r="A162" s="7"/>
      <c r="B162" s="20"/>
      <c r="C162" s="20"/>
      <c r="D162" s="7"/>
      <c r="E162" s="23"/>
      <c r="F162" s="23"/>
      <c r="G162" s="23"/>
      <c r="H162" s="23"/>
      <c r="I162" s="16"/>
      <c r="J162" s="7"/>
      <c r="K162" s="23"/>
      <c r="L162" s="23"/>
      <c r="M162" s="7"/>
      <c r="N162" s="7"/>
      <c r="O162" s="7"/>
      <c r="P162" s="7"/>
      <c r="Q162" s="7"/>
      <c r="R162" s="10" t="str">
        <f>IF(D162="","",IF(COUNTIF(Tugs[曳船名],D162)&lt;&gt;1,"未登録・重複",IF(INDEX(Tugs[会社名],MATCH(D162,Tugs[曳船名],0))="","未確認",INDEX(Tugs[会社名],MATCH(D162,Tugs[曳船名],0)))))</f>
        <v/>
      </c>
      <c r="S162" s="10" t="str">
        <f>IF(D162="","",IF(COUNTIF(Tugs[曳船名],D162)&lt;&gt;1,"未登録・重複",IF(INDEX(Tugs[基地港],MATCH(D162,Tugs[曳船名],0))="","未確認",INDEX(Tugs[基地港],MATCH(D162,Tugs[曳船名],0)))))</f>
        <v/>
      </c>
      <c r="T162" s="10" t="str">
        <f>IF(A162="","",IF(AND(ISNUMBER(B162),ISNUMBER(C162),C162&gt;=B162),INT(C162)-INT(B162),""))</f>
        <v/>
      </c>
      <c r="U162" s="18" t="str">
        <f>IF(A162="","",IF(AND(ISNUMBER(E162),ISNUMBER(F162),F162&gt;=E162),ROUND((F162-E162)*24,4),""))</f>
        <v/>
      </c>
      <c r="V162" s="18" t="str">
        <f>IF(A162="","",IF(AND(ISNUMBER(G162),ISNUMBER(H162),H162&gt;=G162),ROUND((H162-G162)*24,4),IF(OR(G162&lt;&gt;"",H162&lt;&gt;""),"",IF(AND(ISNUMBER(I162),I162&gt;=0),I162,""))))</f>
        <v/>
      </c>
      <c r="W162" s="10" t="str">
        <f>IF(A162="","",IF(AND(ISNUMBER(G162),ISNUMBER(H162),H162&gt;=G162),"実績：基地発～基地着",IF(OR(G162&lt;&gt;"",H162&lt;&gt;""),"要確認：時刻不足・逆転",IF(AND(ISNUMBER(I162),I162&gt;=0),"実績：記録の時間","未確認"))))</f>
        <v/>
      </c>
      <c r="X162" s="10" t="str">
        <f>IF(A162="","",IF(ISNUMBER(B162),YEAR(B162)-IF(MONTH(B162)&lt;4,1,0),""))</f>
        <v/>
      </c>
      <c r="Y162" s="10" t="str">
        <f>IF(A162="","",IF(OR(D162="",NOT(ISNUMBER(B162)),NOT(ISNUMBER(C162)),C162&lt;B162,NOT(ISNUMBER(E162)),NOT(ISNUMBER(F162)),F162&lt;E162,O162="",P162="",R162="未登録・重複"),"要確認：警戒区間・登録・根拠",IF(OR(W162="要確認：時刻不足・逆転",AND(ISNUMBER(G162),G162&gt;E162),AND(ISNUMBER(H162),H162&lt;F162),AND(ISNUMBER(I162),I162&lt;0),AND(ISNUMBER(M162),M162&lt;0)),"要確認：基地発着・交代人数",IF(COUNTIFS(LNGWatch[船名],A162,LNGWatch[入港日（同一航海）],B162,LNGWatch[曳船名],D162,LNGWatch[警戒開始日時],E162)&gt;1,"要確認：同じ警戒が重複",IF(OR(NOT(ISNUMBER(V162)),P162="未確認"),"要確認：拘束時間・根拠未確認","確認済")))))</f>
        <v/>
      </c>
    </row>
    <row r="163" spans="1:25" ht="24.95" customHeight="1" x14ac:dyDescent="0.2">
      <c r="A163" s="7"/>
      <c r="B163" s="20"/>
      <c r="C163" s="20"/>
      <c r="D163" s="7"/>
      <c r="E163" s="23"/>
      <c r="F163" s="23"/>
      <c r="G163" s="23"/>
      <c r="H163" s="23"/>
      <c r="I163" s="16"/>
      <c r="J163" s="7"/>
      <c r="K163" s="23"/>
      <c r="L163" s="23"/>
      <c r="M163" s="7"/>
      <c r="N163" s="7"/>
      <c r="O163" s="7"/>
      <c r="P163" s="7"/>
      <c r="Q163" s="7"/>
      <c r="R163" s="10" t="str">
        <f>IF(D163="","",IF(COUNTIF(Tugs[曳船名],D163)&lt;&gt;1,"未登録・重複",IF(INDEX(Tugs[会社名],MATCH(D163,Tugs[曳船名],0))="","未確認",INDEX(Tugs[会社名],MATCH(D163,Tugs[曳船名],0)))))</f>
        <v/>
      </c>
      <c r="S163" s="10" t="str">
        <f>IF(D163="","",IF(COUNTIF(Tugs[曳船名],D163)&lt;&gt;1,"未登録・重複",IF(INDEX(Tugs[基地港],MATCH(D163,Tugs[曳船名],0))="","未確認",INDEX(Tugs[基地港],MATCH(D163,Tugs[曳船名],0)))))</f>
        <v/>
      </c>
      <c r="T163" s="10" t="str">
        <f>IF(A163="","",IF(AND(ISNUMBER(B163),ISNUMBER(C163),C163&gt;=B163),INT(C163)-INT(B163),""))</f>
        <v/>
      </c>
      <c r="U163" s="18" t="str">
        <f>IF(A163="","",IF(AND(ISNUMBER(E163),ISNUMBER(F163),F163&gt;=E163),ROUND((F163-E163)*24,4),""))</f>
        <v/>
      </c>
      <c r="V163" s="18" t="str">
        <f>IF(A163="","",IF(AND(ISNUMBER(G163),ISNUMBER(H163),H163&gt;=G163),ROUND((H163-G163)*24,4),IF(OR(G163&lt;&gt;"",H163&lt;&gt;""),"",IF(AND(ISNUMBER(I163),I163&gt;=0),I163,""))))</f>
        <v/>
      </c>
      <c r="W163" s="10" t="str">
        <f>IF(A163="","",IF(AND(ISNUMBER(G163),ISNUMBER(H163),H163&gt;=G163),"実績：基地発～基地着",IF(OR(G163&lt;&gt;"",H163&lt;&gt;""),"要確認：時刻不足・逆転",IF(AND(ISNUMBER(I163),I163&gt;=0),"実績：記録の時間","未確認"))))</f>
        <v/>
      </c>
      <c r="X163" s="10" t="str">
        <f>IF(A163="","",IF(ISNUMBER(B163),YEAR(B163)-IF(MONTH(B163)&lt;4,1,0),""))</f>
        <v/>
      </c>
      <c r="Y163" s="10" t="str">
        <f>IF(A163="","",IF(OR(D163="",NOT(ISNUMBER(B163)),NOT(ISNUMBER(C163)),C163&lt;B163,NOT(ISNUMBER(E163)),NOT(ISNUMBER(F163)),F163&lt;E163,O163="",P163="",R163="未登録・重複"),"要確認：警戒区間・登録・根拠",IF(OR(W163="要確認：時刻不足・逆転",AND(ISNUMBER(G163),G163&gt;E163),AND(ISNUMBER(H163),H163&lt;F163),AND(ISNUMBER(I163),I163&lt;0),AND(ISNUMBER(M163),M163&lt;0)),"要確認：基地発着・交代人数",IF(COUNTIFS(LNGWatch[船名],A163,LNGWatch[入港日（同一航海）],B163,LNGWatch[曳船名],D163,LNGWatch[警戒開始日時],E163)&gt;1,"要確認：同じ警戒が重複",IF(OR(NOT(ISNUMBER(V163)),P163="未確認"),"要確認：拘束時間・根拠未確認","確認済")))))</f>
        <v/>
      </c>
    </row>
    <row r="164" spans="1:25" ht="24.95" customHeight="1" x14ac:dyDescent="0.2">
      <c r="A164" s="7"/>
      <c r="B164" s="20"/>
      <c r="C164" s="20"/>
      <c r="D164" s="7"/>
      <c r="E164" s="23"/>
      <c r="F164" s="23"/>
      <c r="G164" s="23"/>
      <c r="H164" s="23"/>
      <c r="I164" s="16"/>
      <c r="J164" s="7"/>
      <c r="K164" s="23"/>
      <c r="L164" s="23"/>
      <c r="M164" s="7"/>
      <c r="N164" s="7"/>
      <c r="O164" s="7"/>
      <c r="P164" s="7"/>
      <c r="Q164" s="7"/>
      <c r="R164" s="10" t="str">
        <f>IF(D164="","",IF(COUNTIF(Tugs[曳船名],D164)&lt;&gt;1,"未登録・重複",IF(INDEX(Tugs[会社名],MATCH(D164,Tugs[曳船名],0))="","未確認",INDEX(Tugs[会社名],MATCH(D164,Tugs[曳船名],0)))))</f>
        <v/>
      </c>
      <c r="S164" s="10" t="str">
        <f>IF(D164="","",IF(COUNTIF(Tugs[曳船名],D164)&lt;&gt;1,"未登録・重複",IF(INDEX(Tugs[基地港],MATCH(D164,Tugs[曳船名],0))="","未確認",INDEX(Tugs[基地港],MATCH(D164,Tugs[曳船名],0)))))</f>
        <v/>
      </c>
      <c r="T164" s="10" t="str">
        <f>IF(A164="","",IF(AND(ISNUMBER(B164),ISNUMBER(C164),C164&gt;=B164),INT(C164)-INT(B164),""))</f>
        <v/>
      </c>
      <c r="U164" s="18" t="str">
        <f>IF(A164="","",IF(AND(ISNUMBER(E164),ISNUMBER(F164),F164&gt;=E164),ROUND((F164-E164)*24,4),""))</f>
        <v/>
      </c>
      <c r="V164" s="18" t="str">
        <f>IF(A164="","",IF(AND(ISNUMBER(G164),ISNUMBER(H164),H164&gt;=G164),ROUND((H164-G164)*24,4),IF(OR(G164&lt;&gt;"",H164&lt;&gt;""),"",IF(AND(ISNUMBER(I164),I164&gt;=0),I164,""))))</f>
        <v/>
      </c>
      <c r="W164" s="10" t="str">
        <f>IF(A164="","",IF(AND(ISNUMBER(G164),ISNUMBER(H164),H164&gt;=G164),"実績：基地発～基地着",IF(OR(G164&lt;&gt;"",H164&lt;&gt;""),"要確認：時刻不足・逆転",IF(AND(ISNUMBER(I164),I164&gt;=0),"実績：記録の時間","未確認"))))</f>
        <v/>
      </c>
      <c r="X164" s="10" t="str">
        <f>IF(A164="","",IF(ISNUMBER(B164),YEAR(B164)-IF(MONTH(B164)&lt;4,1,0),""))</f>
        <v/>
      </c>
      <c r="Y164" s="10" t="str">
        <f>IF(A164="","",IF(OR(D164="",NOT(ISNUMBER(B164)),NOT(ISNUMBER(C164)),C164&lt;B164,NOT(ISNUMBER(E164)),NOT(ISNUMBER(F164)),F164&lt;E164,O164="",P164="",R164="未登録・重複"),"要確認：警戒区間・登録・根拠",IF(OR(W164="要確認：時刻不足・逆転",AND(ISNUMBER(G164),G164&gt;E164),AND(ISNUMBER(H164),H164&lt;F164),AND(ISNUMBER(I164),I164&lt;0),AND(ISNUMBER(M164),M164&lt;0)),"要確認：基地発着・交代人数",IF(COUNTIFS(LNGWatch[船名],A164,LNGWatch[入港日（同一航海）],B164,LNGWatch[曳船名],D164,LNGWatch[警戒開始日時],E164)&gt;1,"要確認：同じ警戒が重複",IF(OR(NOT(ISNUMBER(V164)),P164="未確認"),"要確認：拘束時間・根拠未確認","確認済")))))</f>
        <v/>
      </c>
    </row>
    <row r="165" spans="1:25" ht="24.95" customHeight="1" x14ac:dyDescent="0.2">
      <c r="A165" s="7"/>
      <c r="B165" s="20"/>
      <c r="C165" s="20"/>
      <c r="D165" s="7"/>
      <c r="E165" s="23"/>
      <c r="F165" s="23"/>
      <c r="G165" s="23"/>
      <c r="H165" s="23"/>
      <c r="I165" s="16"/>
      <c r="J165" s="7"/>
      <c r="K165" s="23"/>
      <c r="L165" s="23"/>
      <c r="M165" s="7"/>
      <c r="N165" s="7"/>
      <c r="O165" s="7"/>
      <c r="P165" s="7"/>
      <c r="Q165" s="7"/>
      <c r="R165" s="10" t="str">
        <f>IF(D165="","",IF(COUNTIF(Tugs[曳船名],D165)&lt;&gt;1,"未登録・重複",IF(INDEX(Tugs[会社名],MATCH(D165,Tugs[曳船名],0))="","未確認",INDEX(Tugs[会社名],MATCH(D165,Tugs[曳船名],0)))))</f>
        <v/>
      </c>
      <c r="S165" s="10" t="str">
        <f>IF(D165="","",IF(COUNTIF(Tugs[曳船名],D165)&lt;&gt;1,"未登録・重複",IF(INDEX(Tugs[基地港],MATCH(D165,Tugs[曳船名],0))="","未確認",INDEX(Tugs[基地港],MATCH(D165,Tugs[曳船名],0)))))</f>
        <v/>
      </c>
      <c r="T165" s="10" t="str">
        <f>IF(A165="","",IF(AND(ISNUMBER(B165),ISNUMBER(C165),C165&gt;=B165),INT(C165)-INT(B165),""))</f>
        <v/>
      </c>
      <c r="U165" s="18" t="str">
        <f>IF(A165="","",IF(AND(ISNUMBER(E165),ISNUMBER(F165),F165&gt;=E165),ROUND((F165-E165)*24,4),""))</f>
        <v/>
      </c>
      <c r="V165" s="18" t="str">
        <f>IF(A165="","",IF(AND(ISNUMBER(G165),ISNUMBER(H165),H165&gt;=G165),ROUND((H165-G165)*24,4),IF(OR(G165&lt;&gt;"",H165&lt;&gt;""),"",IF(AND(ISNUMBER(I165),I165&gt;=0),I165,""))))</f>
        <v/>
      </c>
      <c r="W165" s="10" t="str">
        <f>IF(A165="","",IF(AND(ISNUMBER(G165),ISNUMBER(H165),H165&gt;=G165),"実績：基地発～基地着",IF(OR(G165&lt;&gt;"",H165&lt;&gt;""),"要確認：時刻不足・逆転",IF(AND(ISNUMBER(I165),I165&gt;=0),"実績：記録の時間","未確認"))))</f>
        <v/>
      </c>
      <c r="X165" s="10" t="str">
        <f>IF(A165="","",IF(ISNUMBER(B165),YEAR(B165)-IF(MONTH(B165)&lt;4,1,0),""))</f>
        <v/>
      </c>
      <c r="Y165" s="10" t="str">
        <f>IF(A165="","",IF(OR(D165="",NOT(ISNUMBER(B165)),NOT(ISNUMBER(C165)),C165&lt;B165,NOT(ISNUMBER(E165)),NOT(ISNUMBER(F165)),F165&lt;E165,O165="",P165="",R165="未登録・重複"),"要確認：警戒区間・登録・根拠",IF(OR(W165="要確認：時刻不足・逆転",AND(ISNUMBER(G165),G165&gt;E165),AND(ISNUMBER(H165),H165&lt;F165),AND(ISNUMBER(I165),I165&lt;0),AND(ISNUMBER(M165),M165&lt;0)),"要確認：基地発着・交代人数",IF(COUNTIFS(LNGWatch[船名],A165,LNGWatch[入港日（同一航海）],B165,LNGWatch[曳船名],D165,LNGWatch[警戒開始日時],E165)&gt;1,"要確認：同じ警戒が重複",IF(OR(NOT(ISNUMBER(V165)),P165="未確認"),"要確認：拘束時間・根拠未確認","確認済")))))</f>
        <v/>
      </c>
    </row>
    <row r="166" spans="1:25" ht="24.95" customHeight="1" x14ac:dyDescent="0.2">
      <c r="A166" s="7"/>
      <c r="B166" s="20"/>
      <c r="C166" s="20"/>
      <c r="D166" s="7"/>
      <c r="E166" s="23"/>
      <c r="F166" s="23"/>
      <c r="G166" s="23"/>
      <c r="H166" s="23"/>
      <c r="I166" s="16"/>
      <c r="J166" s="7"/>
      <c r="K166" s="23"/>
      <c r="L166" s="23"/>
      <c r="M166" s="7"/>
      <c r="N166" s="7"/>
      <c r="O166" s="7"/>
      <c r="P166" s="7"/>
      <c r="Q166" s="7"/>
      <c r="R166" s="10" t="str">
        <f>IF(D166="","",IF(COUNTIF(Tugs[曳船名],D166)&lt;&gt;1,"未登録・重複",IF(INDEX(Tugs[会社名],MATCH(D166,Tugs[曳船名],0))="","未確認",INDEX(Tugs[会社名],MATCH(D166,Tugs[曳船名],0)))))</f>
        <v/>
      </c>
      <c r="S166" s="10" t="str">
        <f>IF(D166="","",IF(COUNTIF(Tugs[曳船名],D166)&lt;&gt;1,"未登録・重複",IF(INDEX(Tugs[基地港],MATCH(D166,Tugs[曳船名],0))="","未確認",INDEX(Tugs[基地港],MATCH(D166,Tugs[曳船名],0)))))</f>
        <v/>
      </c>
      <c r="T166" s="10" t="str">
        <f>IF(A166="","",IF(AND(ISNUMBER(B166),ISNUMBER(C166),C166&gt;=B166),INT(C166)-INT(B166),""))</f>
        <v/>
      </c>
      <c r="U166" s="18" t="str">
        <f>IF(A166="","",IF(AND(ISNUMBER(E166),ISNUMBER(F166),F166&gt;=E166),ROUND((F166-E166)*24,4),""))</f>
        <v/>
      </c>
      <c r="V166" s="18" t="str">
        <f>IF(A166="","",IF(AND(ISNUMBER(G166),ISNUMBER(H166),H166&gt;=G166),ROUND((H166-G166)*24,4),IF(OR(G166&lt;&gt;"",H166&lt;&gt;""),"",IF(AND(ISNUMBER(I166),I166&gt;=0),I166,""))))</f>
        <v/>
      </c>
      <c r="W166" s="10" t="str">
        <f>IF(A166="","",IF(AND(ISNUMBER(G166),ISNUMBER(H166),H166&gt;=G166),"実績：基地発～基地着",IF(OR(G166&lt;&gt;"",H166&lt;&gt;""),"要確認：時刻不足・逆転",IF(AND(ISNUMBER(I166),I166&gt;=0),"実績：記録の時間","未確認"))))</f>
        <v/>
      </c>
      <c r="X166" s="10" t="str">
        <f>IF(A166="","",IF(ISNUMBER(B166),YEAR(B166)-IF(MONTH(B166)&lt;4,1,0),""))</f>
        <v/>
      </c>
      <c r="Y166" s="10" t="str">
        <f>IF(A166="","",IF(OR(D166="",NOT(ISNUMBER(B166)),NOT(ISNUMBER(C166)),C166&lt;B166,NOT(ISNUMBER(E166)),NOT(ISNUMBER(F166)),F166&lt;E166,O166="",P166="",R166="未登録・重複"),"要確認：警戒区間・登録・根拠",IF(OR(W166="要確認：時刻不足・逆転",AND(ISNUMBER(G166),G166&gt;E166),AND(ISNUMBER(H166),H166&lt;F166),AND(ISNUMBER(I166),I166&lt;0),AND(ISNUMBER(M166),M166&lt;0)),"要確認：基地発着・交代人数",IF(COUNTIFS(LNGWatch[船名],A166,LNGWatch[入港日（同一航海）],B166,LNGWatch[曳船名],D166,LNGWatch[警戒開始日時],E166)&gt;1,"要確認：同じ警戒が重複",IF(OR(NOT(ISNUMBER(V166)),P166="未確認"),"要確認：拘束時間・根拠未確認","確認済")))))</f>
        <v/>
      </c>
    </row>
    <row r="167" spans="1:25" ht="24.95" customHeight="1" x14ac:dyDescent="0.2">
      <c r="A167" s="7"/>
      <c r="B167" s="20"/>
      <c r="C167" s="20"/>
      <c r="D167" s="7"/>
      <c r="E167" s="23"/>
      <c r="F167" s="23"/>
      <c r="G167" s="23"/>
      <c r="H167" s="23"/>
      <c r="I167" s="16"/>
      <c r="J167" s="7"/>
      <c r="K167" s="23"/>
      <c r="L167" s="23"/>
      <c r="M167" s="7"/>
      <c r="N167" s="7"/>
      <c r="O167" s="7"/>
      <c r="P167" s="7"/>
      <c r="Q167" s="7"/>
      <c r="R167" s="10" t="str">
        <f>IF(D167="","",IF(COUNTIF(Tugs[曳船名],D167)&lt;&gt;1,"未登録・重複",IF(INDEX(Tugs[会社名],MATCH(D167,Tugs[曳船名],0))="","未確認",INDEX(Tugs[会社名],MATCH(D167,Tugs[曳船名],0)))))</f>
        <v/>
      </c>
      <c r="S167" s="10" t="str">
        <f>IF(D167="","",IF(COUNTIF(Tugs[曳船名],D167)&lt;&gt;1,"未登録・重複",IF(INDEX(Tugs[基地港],MATCH(D167,Tugs[曳船名],0))="","未確認",INDEX(Tugs[基地港],MATCH(D167,Tugs[曳船名],0)))))</f>
        <v/>
      </c>
      <c r="T167" s="10" t="str">
        <f>IF(A167="","",IF(AND(ISNUMBER(B167),ISNUMBER(C167),C167&gt;=B167),INT(C167)-INT(B167),""))</f>
        <v/>
      </c>
      <c r="U167" s="18" t="str">
        <f>IF(A167="","",IF(AND(ISNUMBER(E167),ISNUMBER(F167),F167&gt;=E167),ROUND((F167-E167)*24,4),""))</f>
        <v/>
      </c>
      <c r="V167" s="18" t="str">
        <f>IF(A167="","",IF(AND(ISNUMBER(G167),ISNUMBER(H167),H167&gt;=G167),ROUND((H167-G167)*24,4),IF(OR(G167&lt;&gt;"",H167&lt;&gt;""),"",IF(AND(ISNUMBER(I167),I167&gt;=0),I167,""))))</f>
        <v/>
      </c>
      <c r="W167" s="10" t="str">
        <f>IF(A167="","",IF(AND(ISNUMBER(G167),ISNUMBER(H167),H167&gt;=G167),"実績：基地発～基地着",IF(OR(G167&lt;&gt;"",H167&lt;&gt;""),"要確認：時刻不足・逆転",IF(AND(ISNUMBER(I167),I167&gt;=0),"実績：記録の時間","未確認"))))</f>
        <v/>
      </c>
      <c r="X167" s="10" t="str">
        <f>IF(A167="","",IF(ISNUMBER(B167),YEAR(B167)-IF(MONTH(B167)&lt;4,1,0),""))</f>
        <v/>
      </c>
      <c r="Y167" s="10" t="str">
        <f>IF(A167="","",IF(OR(D167="",NOT(ISNUMBER(B167)),NOT(ISNUMBER(C167)),C167&lt;B167,NOT(ISNUMBER(E167)),NOT(ISNUMBER(F167)),F167&lt;E167,O167="",P167="",R167="未登録・重複"),"要確認：警戒区間・登録・根拠",IF(OR(W167="要確認：時刻不足・逆転",AND(ISNUMBER(G167),G167&gt;E167),AND(ISNUMBER(H167),H167&lt;F167),AND(ISNUMBER(I167),I167&lt;0),AND(ISNUMBER(M167),M167&lt;0)),"要確認：基地発着・交代人数",IF(COUNTIFS(LNGWatch[船名],A167,LNGWatch[入港日（同一航海）],B167,LNGWatch[曳船名],D167,LNGWatch[警戒開始日時],E167)&gt;1,"要確認：同じ警戒が重複",IF(OR(NOT(ISNUMBER(V167)),P167="未確認"),"要確認：拘束時間・根拠未確認","確認済")))))</f>
        <v/>
      </c>
    </row>
    <row r="168" spans="1:25" ht="24.95" customHeight="1" x14ac:dyDescent="0.2">
      <c r="A168" s="7"/>
      <c r="B168" s="20"/>
      <c r="C168" s="20"/>
      <c r="D168" s="7"/>
      <c r="E168" s="23"/>
      <c r="F168" s="23"/>
      <c r="G168" s="23"/>
      <c r="H168" s="23"/>
      <c r="I168" s="16"/>
      <c r="J168" s="7"/>
      <c r="K168" s="23"/>
      <c r="L168" s="23"/>
      <c r="M168" s="7"/>
      <c r="N168" s="7"/>
      <c r="O168" s="7"/>
      <c r="P168" s="7"/>
      <c r="Q168" s="7"/>
      <c r="R168" s="10" t="str">
        <f>IF(D168="","",IF(COUNTIF(Tugs[曳船名],D168)&lt;&gt;1,"未登録・重複",IF(INDEX(Tugs[会社名],MATCH(D168,Tugs[曳船名],0))="","未確認",INDEX(Tugs[会社名],MATCH(D168,Tugs[曳船名],0)))))</f>
        <v/>
      </c>
      <c r="S168" s="10" t="str">
        <f>IF(D168="","",IF(COUNTIF(Tugs[曳船名],D168)&lt;&gt;1,"未登録・重複",IF(INDEX(Tugs[基地港],MATCH(D168,Tugs[曳船名],0))="","未確認",INDEX(Tugs[基地港],MATCH(D168,Tugs[曳船名],0)))))</f>
        <v/>
      </c>
      <c r="T168" s="10" t="str">
        <f>IF(A168="","",IF(AND(ISNUMBER(B168),ISNUMBER(C168),C168&gt;=B168),INT(C168)-INT(B168),""))</f>
        <v/>
      </c>
      <c r="U168" s="18" t="str">
        <f>IF(A168="","",IF(AND(ISNUMBER(E168),ISNUMBER(F168),F168&gt;=E168),ROUND((F168-E168)*24,4),""))</f>
        <v/>
      </c>
      <c r="V168" s="18" t="str">
        <f>IF(A168="","",IF(AND(ISNUMBER(G168),ISNUMBER(H168),H168&gt;=G168),ROUND((H168-G168)*24,4),IF(OR(G168&lt;&gt;"",H168&lt;&gt;""),"",IF(AND(ISNUMBER(I168),I168&gt;=0),I168,""))))</f>
        <v/>
      </c>
      <c r="W168" s="10" t="str">
        <f>IF(A168="","",IF(AND(ISNUMBER(G168),ISNUMBER(H168),H168&gt;=G168),"実績：基地発～基地着",IF(OR(G168&lt;&gt;"",H168&lt;&gt;""),"要確認：時刻不足・逆転",IF(AND(ISNUMBER(I168),I168&gt;=0),"実績：記録の時間","未確認"))))</f>
        <v/>
      </c>
      <c r="X168" s="10" t="str">
        <f>IF(A168="","",IF(ISNUMBER(B168),YEAR(B168)-IF(MONTH(B168)&lt;4,1,0),""))</f>
        <v/>
      </c>
      <c r="Y168" s="10" t="str">
        <f>IF(A168="","",IF(OR(D168="",NOT(ISNUMBER(B168)),NOT(ISNUMBER(C168)),C168&lt;B168,NOT(ISNUMBER(E168)),NOT(ISNUMBER(F168)),F168&lt;E168,O168="",P168="",R168="未登録・重複"),"要確認：警戒区間・登録・根拠",IF(OR(W168="要確認：時刻不足・逆転",AND(ISNUMBER(G168),G168&gt;E168),AND(ISNUMBER(H168),H168&lt;F168),AND(ISNUMBER(I168),I168&lt;0),AND(ISNUMBER(M168),M168&lt;0)),"要確認：基地発着・交代人数",IF(COUNTIFS(LNGWatch[船名],A168,LNGWatch[入港日（同一航海）],B168,LNGWatch[曳船名],D168,LNGWatch[警戒開始日時],E168)&gt;1,"要確認：同じ警戒が重複",IF(OR(NOT(ISNUMBER(V168)),P168="未確認"),"要確認：拘束時間・根拠未確認","確認済")))))</f>
        <v/>
      </c>
    </row>
    <row r="169" spans="1:25" ht="24.95" customHeight="1" x14ac:dyDescent="0.2">
      <c r="A169" s="7"/>
      <c r="B169" s="20"/>
      <c r="C169" s="20"/>
      <c r="D169" s="7"/>
      <c r="E169" s="23"/>
      <c r="F169" s="23"/>
      <c r="G169" s="23"/>
      <c r="H169" s="23"/>
      <c r="I169" s="16"/>
      <c r="J169" s="7"/>
      <c r="K169" s="23"/>
      <c r="L169" s="23"/>
      <c r="M169" s="7"/>
      <c r="N169" s="7"/>
      <c r="O169" s="7"/>
      <c r="P169" s="7"/>
      <c r="Q169" s="7"/>
      <c r="R169" s="10" t="str">
        <f>IF(D169="","",IF(COUNTIF(Tugs[曳船名],D169)&lt;&gt;1,"未登録・重複",IF(INDEX(Tugs[会社名],MATCH(D169,Tugs[曳船名],0))="","未確認",INDEX(Tugs[会社名],MATCH(D169,Tugs[曳船名],0)))))</f>
        <v/>
      </c>
      <c r="S169" s="10" t="str">
        <f>IF(D169="","",IF(COUNTIF(Tugs[曳船名],D169)&lt;&gt;1,"未登録・重複",IF(INDEX(Tugs[基地港],MATCH(D169,Tugs[曳船名],0))="","未確認",INDEX(Tugs[基地港],MATCH(D169,Tugs[曳船名],0)))))</f>
        <v/>
      </c>
      <c r="T169" s="10" t="str">
        <f>IF(A169="","",IF(AND(ISNUMBER(B169),ISNUMBER(C169),C169&gt;=B169),INT(C169)-INT(B169),""))</f>
        <v/>
      </c>
      <c r="U169" s="18" t="str">
        <f>IF(A169="","",IF(AND(ISNUMBER(E169),ISNUMBER(F169),F169&gt;=E169),ROUND((F169-E169)*24,4),""))</f>
        <v/>
      </c>
      <c r="V169" s="18" t="str">
        <f>IF(A169="","",IF(AND(ISNUMBER(G169),ISNUMBER(H169),H169&gt;=G169),ROUND((H169-G169)*24,4),IF(OR(G169&lt;&gt;"",H169&lt;&gt;""),"",IF(AND(ISNUMBER(I169),I169&gt;=0),I169,""))))</f>
        <v/>
      </c>
      <c r="W169" s="10" t="str">
        <f>IF(A169="","",IF(AND(ISNUMBER(G169),ISNUMBER(H169),H169&gt;=G169),"実績：基地発～基地着",IF(OR(G169&lt;&gt;"",H169&lt;&gt;""),"要確認：時刻不足・逆転",IF(AND(ISNUMBER(I169),I169&gt;=0),"実績：記録の時間","未確認"))))</f>
        <v/>
      </c>
      <c r="X169" s="10" t="str">
        <f>IF(A169="","",IF(ISNUMBER(B169),YEAR(B169)-IF(MONTH(B169)&lt;4,1,0),""))</f>
        <v/>
      </c>
      <c r="Y169" s="10" t="str">
        <f>IF(A169="","",IF(OR(D169="",NOT(ISNUMBER(B169)),NOT(ISNUMBER(C169)),C169&lt;B169,NOT(ISNUMBER(E169)),NOT(ISNUMBER(F169)),F169&lt;E169,O169="",P169="",R169="未登録・重複"),"要確認：警戒区間・登録・根拠",IF(OR(W169="要確認：時刻不足・逆転",AND(ISNUMBER(G169),G169&gt;E169),AND(ISNUMBER(H169),H169&lt;F169),AND(ISNUMBER(I169),I169&lt;0),AND(ISNUMBER(M169),M169&lt;0)),"要確認：基地発着・交代人数",IF(COUNTIFS(LNGWatch[船名],A169,LNGWatch[入港日（同一航海）],B169,LNGWatch[曳船名],D169,LNGWatch[警戒開始日時],E169)&gt;1,"要確認：同じ警戒が重複",IF(OR(NOT(ISNUMBER(V169)),P169="未確認"),"要確認：拘束時間・根拠未確認","確認済")))))</f>
        <v/>
      </c>
    </row>
    <row r="170" spans="1:25" ht="24.95" customHeight="1" x14ac:dyDescent="0.2">
      <c r="A170" s="7"/>
      <c r="B170" s="20"/>
      <c r="C170" s="20"/>
      <c r="D170" s="7"/>
      <c r="E170" s="23"/>
      <c r="F170" s="23"/>
      <c r="G170" s="23"/>
      <c r="H170" s="23"/>
      <c r="I170" s="16"/>
      <c r="J170" s="7"/>
      <c r="K170" s="23"/>
      <c r="L170" s="23"/>
      <c r="M170" s="7"/>
      <c r="N170" s="7"/>
      <c r="O170" s="7"/>
      <c r="P170" s="7"/>
      <c r="Q170" s="7"/>
      <c r="R170" s="10" t="str">
        <f>IF(D170="","",IF(COUNTIF(Tugs[曳船名],D170)&lt;&gt;1,"未登録・重複",IF(INDEX(Tugs[会社名],MATCH(D170,Tugs[曳船名],0))="","未確認",INDEX(Tugs[会社名],MATCH(D170,Tugs[曳船名],0)))))</f>
        <v/>
      </c>
      <c r="S170" s="10" t="str">
        <f>IF(D170="","",IF(COUNTIF(Tugs[曳船名],D170)&lt;&gt;1,"未登録・重複",IF(INDEX(Tugs[基地港],MATCH(D170,Tugs[曳船名],0))="","未確認",INDEX(Tugs[基地港],MATCH(D170,Tugs[曳船名],0)))))</f>
        <v/>
      </c>
      <c r="T170" s="10" t="str">
        <f>IF(A170="","",IF(AND(ISNUMBER(B170),ISNUMBER(C170),C170&gt;=B170),INT(C170)-INT(B170),""))</f>
        <v/>
      </c>
      <c r="U170" s="18" t="str">
        <f>IF(A170="","",IF(AND(ISNUMBER(E170),ISNUMBER(F170),F170&gt;=E170),ROUND((F170-E170)*24,4),""))</f>
        <v/>
      </c>
      <c r="V170" s="18" t="str">
        <f>IF(A170="","",IF(AND(ISNUMBER(G170),ISNUMBER(H170),H170&gt;=G170),ROUND((H170-G170)*24,4),IF(OR(G170&lt;&gt;"",H170&lt;&gt;""),"",IF(AND(ISNUMBER(I170),I170&gt;=0),I170,""))))</f>
        <v/>
      </c>
      <c r="W170" s="10" t="str">
        <f>IF(A170="","",IF(AND(ISNUMBER(G170),ISNUMBER(H170),H170&gt;=G170),"実績：基地発～基地着",IF(OR(G170&lt;&gt;"",H170&lt;&gt;""),"要確認：時刻不足・逆転",IF(AND(ISNUMBER(I170),I170&gt;=0),"実績：記録の時間","未確認"))))</f>
        <v/>
      </c>
      <c r="X170" s="10" t="str">
        <f>IF(A170="","",IF(ISNUMBER(B170),YEAR(B170)-IF(MONTH(B170)&lt;4,1,0),""))</f>
        <v/>
      </c>
      <c r="Y170" s="10" t="str">
        <f>IF(A170="","",IF(OR(D170="",NOT(ISNUMBER(B170)),NOT(ISNUMBER(C170)),C170&lt;B170,NOT(ISNUMBER(E170)),NOT(ISNUMBER(F170)),F170&lt;E170,O170="",P170="",R170="未登録・重複"),"要確認：警戒区間・登録・根拠",IF(OR(W170="要確認：時刻不足・逆転",AND(ISNUMBER(G170),G170&gt;E170),AND(ISNUMBER(H170),H170&lt;F170),AND(ISNUMBER(I170),I170&lt;0),AND(ISNUMBER(M170),M170&lt;0)),"要確認：基地発着・交代人数",IF(COUNTIFS(LNGWatch[船名],A170,LNGWatch[入港日（同一航海）],B170,LNGWatch[曳船名],D170,LNGWatch[警戒開始日時],E170)&gt;1,"要確認：同じ警戒が重複",IF(OR(NOT(ISNUMBER(V170)),P170="未確認"),"要確認：拘束時間・根拠未確認","確認済")))))</f>
        <v/>
      </c>
    </row>
    <row r="171" spans="1:25" ht="24.95" customHeight="1" x14ac:dyDescent="0.2">
      <c r="A171" s="7"/>
      <c r="B171" s="20"/>
      <c r="C171" s="20"/>
      <c r="D171" s="7"/>
      <c r="E171" s="23"/>
      <c r="F171" s="23"/>
      <c r="G171" s="23"/>
      <c r="H171" s="23"/>
      <c r="I171" s="16"/>
      <c r="J171" s="7"/>
      <c r="K171" s="23"/>
      <c r="L171" s="23"/>
      <c r="M171" s="7"/>
      <c r="N171" s="7"/>
      <c r="O171" s="7"/>
      <c r="P171" s="7"/>
      <c r="Q171" s="7"/>
      <c r="R171" s="10" t="str">
        <f>IF(D171="","",IF(COUNTIF(Tugs[曳船名],D171)&lt;&gt;1,"未登録・重複",IF(INDEX(Tugs[会社名],MATCH(D171,Tugs[曳船名],0))="","未確認",INDEX(Tugs[会社名],MATCH(D171,Tugs[曳船名],0)))))</f>
        <v/>
      </c>
      <c r="S171" s="10" t="str">
        <f>IF(D171="","",IF(COUNTIF(Tugs[曳船名],D171)&lt;&gt;1,"未登録・重複",IF(INDEX(Tugs[基地港],MATCH(D171,Tugs[曳船名],0))="","未確認",INDEX(Tugs[基地港],MATCH(D171,Tugs[曳船名],0)))))</f>
        <v/>
      </c>
      <c r="T171" s="10" t="str">
        <f>IF(A171="","",IF(AND(ISNUMBER(B171),ISNUMBER(C171),C171&gt;=B171),INT(C171)-INT(B171),""))</f>
        <v/>
      </c>
      <c r="U171" s="18" t="str">
        <f>IF(A171="","",IF(AND(ISNUMBER(E171),ISNUMBER(F171),F171&gt;=E171),ROUND((F171-E171)*24,4),""))</f>
        <v/>
      </c>
      <c r="V171" s="18" t="str">
        <f>IF(A171="","",IF(AND(ISNUMBER(G171),ISNUMBER(H171),H171&gt;=G171),ROUND((H171-G171)*24,4),IF(OR(G171&lt;&gt;"",H171&lt;&gt;""),"",IF(AND(ISNUMBER(I171),I171&gt;=0),I171,""))))</f>
        <v/>
      </c>
      <c r="W171" s="10" t="str">
        <f>IF(A171="","",IF(AND(ISNUMBER(G171),ISNUMBER(H171),H171&gt;=G171),"実績：基地発～基地着",IF(OR(G171&lt;&gt;"",H171&lt;&gt;""),"要確認：時刻不足・逆転",IF(AND(ISNUMBER(I171),I171&gt;=0),"実績：記録の時間","未確認"))))</f>
        <v/>
      </c>
      <c r="X171" s="10" t="str">
        <f>IF(A171="","",IF(ISNUMBER(B171),YEAR(B171)-IF(MONTH(B171)&lt;4,1,0),""))</f>
        <v/>
      </c>
      <c r="Y171" s="10" t="str">
        <f>IF(A171="","",IF(OR(D171="",NOT(ISNUMBER(B171)),NOT(ISNUMBER(C171)),C171&lt;B171,NOT(ISNUMBER(E171)),NOT(ISNUMBER(F171)),F171&lt;E171,O171="",P171="",R171="未登録・重複"),"要確認：警戒区間・登録・根拠",IF(OR(W171="要確認：時刻不足・逆転",AND(ISNUMBER(G171),G171&gt;E171),AND(ISNUMBER(H171),H171&lt;F171),AND(ISNUMBER(I171),I171&lt;0),AND(ISNUMBER(M171),M171&lt;0)),"要確認：基地発着・交代人数",IF(COUNTIFS(LNGWatch[船名],A171,LNGWatch[入港日（同一航海）],B171,LNGWatch[曳船名],D171,LNGWatch[警戒開始日時],E171)&gt;1,"要確認：同じ警戒が重複",IF(OR(NOT(ISNUMBER(V171)),P171="未確認"),"要確認：拘束時間・根拠未確認","確認済")))))</f>
        <v/>
      </c>
    </row>
    <row r="172" spans="1:25" ht="24.95" customHeight="1" x14ac:dyDescent="0.2">
      <c r="A172" s="7"/>
      <c r="B172" s="20"/>
      <c r="C172" s="20"/>
      <c r="D172" s="7"/>
      <c r="E172" s="23"/>
      <c r="F172" s="23"/>
      <c r="G172" s="23"/>
      <c r="H172" s="23"/>
      <c r="I172" s="16"/>
      <c r="J172" s="7"/>
      <c r="K172" s="23"/>
      <c r="L172" s="23"/>
      <c r="M172" s="7"/>
      <c r="N172" s="7"/>
      <c r="O172" s="7"/>
      <c r="P172" s="7"/>
      <c r="Q172" s="7"/>
      <c r="R172" s="10" t="str">
        <f>IF(D172="","",IF(COUNTIF(Tugs[曳船名],D172)&lt;&gt;1,"未登録・重複",IF(INDEX(Tugs[会社名],MATCH(D172,Tugs[曳船名],0))="","未確認",INDEX(Tugs[会社名],MATCH(D172,Tugs[曳船名],0)))))</f>
        <v/>
      </c>
      <c r="S172" s="10" t="str">
        <f>IF(D172="","",IF(COUNTIF(Tugs[曳船名],D172)&lt;&gt;1,"未登録・重複",IF(INDEX(Tugs[基地港],MATCH(D172,Tugs[曳船名],0))="","未確認",INDEX(Tugs[基地港],MATCH(D172,Tugs[曳船名],0)))))</f>
        <v/>
      </c>
      <c r="T172" s="10" t="str">
        <f>IF(A172="","",IF(AND(ISNUMBER(B172),ISNUMBER(C172),C172&gt;=B172),INT(C172)-INT(B172),""))</f>
        <v/>
      </c>
      <c r="U172" s="18" t="str">
        <f>IF(A172="","",IF(AND(ISNUMBER(E172),ISNUMBER(F172),F172&gt;=E172),ROUND((F172-E172)*24,4),""))</f>
        <v/>
      </c>
      <c r="V172" s="18" t="str">
        <f>IF(A172="","",IF(AND(ISNUMBER(G172),ISNUMBER(H172),H172&gt;=G172),ROUND((H172-G172)*24,4),IF(OR(G172&lt;&gt;"",H172&lt;&gt;""),"",IF(AND(ISNUMBER(I172),I172&gt;=0),I172,""))))</f>
        <v/>
      </c>
      <c r="W172" s="10" t="str">
        <f>IF(A172="","",IF(AND(ISNUMBER(G172),ISNUMBER(H172),H172&gt;=G172),"実績：基地発～基地着",IF(OR(G172&lt;&gt;"",H172&lt;&gt;""),"要確認：時刻不足・逆転",IF(AND(ISNUMBER(I172),I172&gt;=0),"実績：記録の時間","未確認"))))</f>
        <v/>
      </c>
      <c r="X172" s="10" t="str">
        <f>IF(A172="","",IF(ISNUMBER(B172),YEAR(B172)-IF(MONTH(B172)&lt;4,1,0),""))</f>
        <v/>
      </c>
      <c r="Y172" s="10" t="str">
        <f>IF(A172="","",IF(OR(D172="",NOT(ISNUMBER(B172)),NOT(ISNUMBER(C172)),C172&lt;B172,NOT(ISNUMBER(E172)),NOT(ISNUMBER(F172)),F172&lt;E172,O172="",P172="",R172="未登録・重複"),"要確認：警戒区間・登録・根拠",IF(OR(W172="要確認：時刻不足・逆転",AND(ISNUMBER(G172),G172&gt;E172),AND(ISNUMBER(H172),H172&lt;F172),AND(ISNUMBER(I172),I172&lt;0),AND(ISNUMBER(M172),M172&lt;0)),"要確認：基地発着・交代人数",IF(COUNTIFS(LNGWatch[船名],A172,LNGWatch[入港日（同一航海）],B172,LNGWatch[曳船名],D172,LNGWatch[警戒開始日時],E172)&gt;1,"要確認：同じ警戒が重複",IF(OR(NOT(ISNUMBER(V172)),P172="未確認"),"要確認：拘束時間・根拠未確認","確認済")))))</f>
        <v/>
      </c>
    </row>
    <row r="173" spans="1:25" ht="24.95" customHeight="1" x14ac:dyDescent="0.2">
      <c r="A173" s="7"/>
      <c r="B173" s="20"/>
      <c r="C173" s="20"/>
      <c r="D173" s="7"/>
      <c r="E173" s="23"/>
      <c r="F173" s="23"/>
      <c r="G173" s="23"/>
      <c r="H173" s="23"/>
      <c r="I173" s="16"/>
      <c r="J173" s="7"/>
      <c r="K173" s="23"/>
      <c r="L173" s="23"/>
      <c r="M173" s="7"/>
      <c r="N173" s="7"/>
      <c r="O173" s="7"/>
      <c r="P173" s="7"/>
      <c r="Q173" s="7"/>
      <c r="R173" s="10" t="str">
        <f>IF(D173="","",IF(COUNTIF(Tugs[曳船名],D173)&lt;&gt;1,"未登録・重複",IF(INDEX(Tugs[会社名],MATCH(D173,Tugs[曳船名],0))="","未確認",INDEX(Tugs[会社名],MATCH(D173,Tugs[曳船名],0)))))</f>
        <v/>
      </c>
      <c r="S173" s="10" t="str">
        <f>IF(D173="","",IF(COUNTIF(Tugs[曳船名],D173)&lt;&gt;1,"未登録・重複",IF(INDEX(Tugs[基地港],MATCH(D173,Tugs[曳船名],0))="","未確認",INDEX(Tugs[基地港],MATCH(D173,Tugs[曳船名],0)))))</f>
        <v/>
      </c>
      <c r="T173" s="10" t="str">
        <f>IF(A173="","",IF(AND(ISNUMBER(B173),ISNUMBER(C173),C173&gt;=B173),INT(C173)-INT(B173),""))</f>
        <v/>
      </c>
      <c r="U173" s="18" t="str">
        <f>IF(A173="","",IF(AND(ISNUMBER(E173),ISNUMBER(F173),F173&gt;=E173),ROUND((F173-E173)*24,4),""))</f>
        <v/>
      </c>
      <c r="V173" s="18" t="str">
        <f>IF(A173="","",IF(AND(ISNUMBER(G173),ISNUMBER(H173),H173&gt;=G173),ROUND((H173-G173)*24,4),IF(OR(G173&lt;&gt;"",H173&lt;&gt;""),"",IF(AND(ISNUMBER(I173),I173&gt;=0),I173,""))))</f>
        <v/>
      </c>
      <c r="W173" s="10" t="str">
        <f>IF(A173="","",IF(AND(ISNUMBER(G173),ISNUMBER(H173),H173&gt;=G173),"実績：基地発～基地着",IF(OR(G173&lt;&gt;"",H173&lt;&gt;""),"要確認：時刻不足・逆転",IF(AND(ISNUMBER(I173),I173&gt;=0),"実績：記録の時間","未確認"))))</f>
        <v/>
      </c>
      <c r="X173" s="10" t="str">
        <f>IF(A173="","",IF(ISNUMBER(B173),YEAR(B173)-IF(MONTH(B173)&lt;4,1,0),""))</f>
        <v/>
      </c>
      <c r="Y173" s="10" t="str">
        <f>IF(A173="","",IF(OR(D173="",NOT(ISNUMBER(B173)),NOT(ISNUMBER(C173)),C173&lt;B173,NOT(ISNUMBER(E173)),NOT(ISNUMBER(F173)),F173&lt;E173,O173="",P173="",R173="未登録・重複"),"要確認：警戒区間・登録・根拠",IF(OR(W173="要確認：時刻不足・逆転",AND(ISNUMBER(G173),G173&gt;E173),AND(ISNUMBER(H173),H173&lt;F173),AND(ISNUMBER(I173),I173&lt;0),AND(ISNUMBER(M173),M173&lt;0)),"要確認：基地発着・交代人数",IF(COUNTIFS(LNGWatch[船名],A173,LNGWatch[入港日（同一航海）],B173,LNGWatch[曳船名],D173,LNGWatch[警戒開始日時],E173)&gt;1,"要確認：同じ警戒が重複",IF(OR(NOT(ISNUMBER(V173)),P173="未確認"),"要確認：拘束時間・根拠未確認","確認済")))))</f>
        <v/>
      </c>
    </row>
    <row r="174" spans="1:25" ht="24.95" customHeight="1" x14ac:dyDescent="0.2">
      <c r="A174" s="7"/>
      <c r="B174" s="20"/>
      <c r="C174" s="20"/>
      <c r="D174" s="7"/>
      <c r="E174" s="23"/>
      <c r="F174" s="23"/>
      <c r="G174" s="23"/>
      <c r="H174" s="23"/>
      <c r="I174" s="16"/>
      <c r="J174" s="7"/>
      <c r="K174" s="23"/>
      <c r="L174" s="23"/>
      <c r="M174" s="7"/>
      <c r="N174" s="7"/>
      <c r="O174" s="7"/>
      <c r="P174" s="7"/>
      <c r="Q174" s="7"/>
      <c r="R174" s="10" t="str">
        <f>IF(D174="","",IF(COUNTIF(Tugs[曳船名],D174)&lt;&gt;1,"未登録・重複",IF(INDEX(Tugs[会社名],MATCH(D174,Tugs[曳船名],0))="","未確認",INDEX(Tugs[会社名],MATCH(D174,Tugs[曳船名],0)))))</f>
        <v/>
      </c>
      <c r="S174" s="10" t="str">
        <f>IF(D174="","",IF(COUNTIF(Tugs[曳船名],D174)&lt;&gt;1,"未登録・重複",IF(INDEX(Tugs[基地港],MATCH(D174,Tugs[曳船名],0))="","未確認",INDEX(Tugs[基地港],MATCH(D174,Tugs[曳船名],0)))))</f>
        <v/>
      </c>
      <c r="T174" s="10" t="str">
        <f>IF(A174="","",IF(AND(ISNUMBER(B174),ISNUMBER(C174),C174&gt;=B174),INT(C174)-INT(B174),""))</f>
        <v/>
      </c>
      <c r="U174" s="18" t="str">
        <f>IF(A174="","",IF(AND(ISNUMBER(E174),ISNUMBER(F174),F174&gt;=E174),ROUND((F174-E174)*24,4),""))</f>
        <v/>
      </c>
      <c r="V174" s="18" t="str">
        <f>IF(A174="","",IF(AND(ISNUMBER(G174),ISNUMBER(H174),H174&gt;=G174),ROUND((H174-G174)*24,4),IF(OR(G174&lt;&gt;"",H174&lt;&gt;""),"",IF(AND(ISNUMBER(I174),I174&gt;=0),I174,""))))</f>
        <v/>
      </c>
      <c r="W174" s="10" t="str">
        <f>IF(A174="","",IF(AND(ISNUMBER(G174),ISNUMBER(H174),H174&gt;=G174),"実績：基地発～基地着",IF(OR(G174&lt;&gt;"",H174&lt;&gt;""),"要確認：時刻不足・逆転",IF(AND(ISNUMBER(I174),I174&gt;=0),"実績：記録の時間","未確認"))))</f>
        <v/>
      </c>
      <c r="X174" s="10" t="str">
        <f>IF(A174="","",IF(ISNUMBER(B174),YEAR(B174)-IF(MONTH(B174)&lt;4,1,0),""))</f>
        <v/>
      </c>
      <c r="Y174" s="10" t="str">
        <f>IF(A174="","",IF(OR(D174="",NOT(ISNUMBER(B174)),NOT(ISNUMBER(C174)),C174&lt;B174,NOT(ISNUMBER(E174)),NOT(ISNUMBER(F174)),F174&lt;E174,O174="",P174="",R174="未登録・重複"),"要確認：警戒区間・登録・根拠",IF(OR(W174="要確認：時刻不足・逆転",AND(ISNUMBER(G174),G174&gt;E174),AND(ISNUMBER(H174),H174&lt;F174),AND(ISNUMBER(I174),I174&lt;0),AND(ISNUMBER(M174),M174&lt;0)),"要確認：基地発着・交代人数",IF(COUNTIFS(LNGWatch[船名],A174,LNGWatch[入港日（同一航海）],B174,LNGWatch[曳船名],D174,LNGWatch[警戒開始日時],E174)&gt;1,"要確認：同じ警戒が重複",IF(OR(NOT(ISNUMBER(V174)),P174="未確認"),"要確認：拘束時間・根拠未確認","確認済")))))</f>
        <v/>
      </c>
    </row>
    <row r="175" spans="1:25" ht="24.95" customHeight="1" x14ac:dyDescent="0.2">
      <c r="A175" s="7"/>
      <c r="B175" s="20"/>
      <c r="C175" s="20"/>
      <c r="D175" s="7"/>
      <c r="E175" s="23"/>
      <c r="F175" s="23"/>
      <c r="G175" s="23"/>
      <c r="H175" s="23"/>
      <c r="I175" s="16"/>
      <c r="J175" s="7"/>
      <c r="K175" s="23"/>
      <c r="L175" s="23"/>
      <c r="M175" s="7"/>
      <c r="N175" s="7"/>
      <c r="O175" s="7"/>
      <c r="P175" s="7"/>
      <c r="Q175" s="7"/>
      <c r="R175" s="10" t="str">
        <f>IF(D175="","",IF(COUNTIF(Tugs[曳船名],D175)&lt;&gt;1,"未登録・重複",IF(INDEX(Tugs[会社名],MATCH(D175,Tugs[曳船名],0))="","未確認",INDEX(Tugs[会社名],MATCH(D175,Tugs[曳船名],0)))))</f>
        <v/>
      </c>
      <c r="S175" s="10" t="str">
        <f>IF(D175="","",IF(COUNTIF(Tugs[曳船名],D175)&lt;&gt;1,"未登録・重複",IF(INDEX(Tugs[基地港],MATCH(D175,Tugs[曳船名],0))="","未確認",INDEX(Tugs[基地港],MATCH(D175,Tugs[曳船名],0)))))</f>
        <v/>
      </c>
      <c r="T175" s="10" t="str">
        <f>IF(A175="","",IF(AND(ISNUMBER(B175),ISNUMBER(C175),C175&gt;=B175),INT(C175)-INT(B175),""))</f>
        <v/>
      </c>
      <c r="U175" s="18" t="str">
        <f>IF(A175="","",IF(AND(ISNUMBER(E175),ISNUMBER(F175),F175&gt;=E175),ROUND((F175-E175)*24,4),""))</f>
        <v/>
      </c>
      <c r="V175" s="18" t="str">
        <f>IF(A175="","",IF(AND(ISNUMBER(G175),ISNUMBER(H175),H175&gt;=G175),ROUND((H175-G175)*24,4),IF(OR(G175&lt;&gt;"",H175&lt;&gt;""),"",IF(AND(ISNUMBER(I175),I175&gt;=0),I175,""))))</f>
        <v/>
      </c>
      <c r="W175" s="10" t="str">
        <f>IF(A175="","",IF(AND(ISNUMBER(G175),ISNUMBER(H175),H175&gt;=G175),"実績：基地発～基地着",IF(OR(G175&lt;&gt;"",H175&lt;&gt;""),"要確認：時刻不足・逆転",IF(AND(ISNUMBER(I175),I175&gt;=0),"実績：記録の時間","未確認"))))</f>
        <v/>
      </c>
      <c r="X175" s="10" t="str">
        <f>IF(A175="","",IF(ISNUMBER(B175),YEAR(B175)-IF(MONTH(B175)&lt;4,1,0),""))</f>
        <v/>
      </c>
      <c r="Y175" s="10" t="str">
        <f>IF(A175="","",IF(OR(D175="",NOT(ISNUMBER(B175)),NOT(ISNUMBER(C175)),C175&lt;B175,NOT(ISNUMBER(E175)),NOT(ISNUMBER(F175)),F175&lt;E175,O175="",P175="",R175="未登録・重複"),"要確認：警戒区間・登録・根拠",IF(OR(W175="要確認：時刻不足・逆転",AND(ISNUMBER(G175),G175&gt;E175),AND(ISNUMBER(H175),H175&lt;F175),AND(ISNUMBER(I175),I175&lt;0),AND(ISNUMBER(M175),M175&lt;0)),"要確認：基地発着・交代人数",IF(COUNTIFS(LNGWatch[船名],A175,LNGWatch[入港日（同一航海）],B175,LNGWatch[曳船名],D175,LNGWatch[警戒開始日時],E175)&gt;1,"要確認：同じ警戒が重複",IF(OR(NOT(ISNUMBER(V175)),P175="未確認"),"要確認：拘束時間・根拠未確認","確認済")))))</f>
        <v/>
      </c>
    </row>
    <row r="176" spans="1:25" ht="24.95" customHeight="1" x14ac:dyDescent="0.2">
      <c r="A176" s="7"/>
      <c r="B176" s="20"/>
      <c r="C176" s="20"/>
      <c r="D176" s="7"/>
      <c r="E176" s="23"/>
      <c r="F176" s="23"/>
      <c r="G176" s="23"/>
      <c r="H176" s="23"/>
      <c r="I176" s="16"/>
      <c r="J176" s="7"/>
      <c r="K176" s="23"/>
      <c r="L176" s="23"/>
      <c r="M176" s="7"/>
      <c r="N176" s="7"/>
      <c r="O176" s="7"/>
      <c r="P176" s="7"/>
      <c r="Q176" s="7"/>
      <c r="R176" s="10" t="str">
        <f>IF(D176="","",IF(COUNTIF(Tugs[曳船名],D176)&lt;&gt;1,"未登録・重複",IF(INDEX(Tugs[会社名],MATCH(D176,Tugs[曳船名],0))="","未確認",INDEX(Tugs[会社名],MATCH(D176,Tugs[曳船名],0)))))</f>
        <v/>
      </c>
      <c r="S176" s="10" t="str">
        <f>IF(D176="","",IF(COUNTIF(Tugs[曳船名],D176)&lt;&gt;1,"未登録・重複",IF(INDEX(Tugs[基地港],MATCH(D176,Tugs[曳船名],0))="","未確認",INDEX(Tugs[基地港],MATCH(D176,Tugs[曳船名],0)))))</f>
        <v/>
      </c>
      <c r="T176" s="10" t="str">
        <f>IF(A176="","",IF(AND(ISNUMBER(B176),ISNUMBER(C176),C176&gt;=B176),INT(C176)-INT(B176),""))</f>
        <v/>
      </c>
      <c r="U176" s="18" t="str">
        <f>IF(A176="","",IF(AND(ISNUMBER(E176),ISNUMBER(F176),F176&gt;=E176),ROUND((F176-E176)*24,4),""))</f>
        <v/>
      </c>
      <c r="V176" s="18" t="str">
        <f>IF(A176="","",IF(AND(ISNUMBER(G176),ISNUMBER(H176),H176&gt;=G176),ROUND((H176-G176)*24,4),IF(OR(G176&lt;&gt;"",H176&lt;&gt;""),"",IF(AND(ISNUMBER(I176),I176&gt;=0),I176,""))))</f>
        <v/>
      </c>
      <c r="W176" s="10" t="str">
        <f>IF(A176="","",IF(AND(ISNUMBER(G176),ISNUMBER(H176),H176&gt;=G176),"実績：基地発～基地着",IF(OR(G176&lt;&gt;"",H176&lt;&gt;""),"要確認：時刻不足・逆転",IF(AND(ISNUMBER(I176),I176&gt;=0),"実績：記録の時間","未確認"))))</f>
        <v/>
      </c>
      <c r="X176" s="10" t="str">
        <f>IF(A176="","",IF(ISNUMBER(B176),YEAR(B176)-IF(MONTH(B176)&lt;4,1,0),""))</f>
        <v/>
      </c>
      <c r="Y176" s="10" t="str">
        <f>IF(A176="","",IF(OR(D176="",NOT(ISNUMBER(B176)),NOT(ISNUMBER(C176)),C176&lt;B176,NOT(ISNUMBER(E176)),NOT(ISNUMBER(F176)),F176&lt;E176,O176="",P176="",R176="未登録・重複"),"要確認：警戒区間・登録・根拠",IF(OR(W176="要確認：時刻不足・逆転",AND(ISNUMBER(G176),G176&gt;E176),AND(ISNUMBER(H176),H176&lt;F176),AND(ISNUMBER(I176),I176&lt;0),AND(ISNUMBER(M176),M176&lt;0)),"要確認：基地発着・交代人数",IF(COUNTIFS(LNGWatch[船名],A176,LNGWatch[入港日（同一航海）],B176,LNGWatch[曳船名],D176,LNGWatch[警戒開始日時],E176)&gt;1,"要確認：同じ警戒が重複",IF(OR(NOT(ISNUMBER(V176)),P176="未確認"),"要確認：拘束時間・根拠未確認","確認済")))))</f>
        <v/>
      </c>
    </row>
    <row r="177" spans="1:25" ht="24.95" customHeight="1" x14ac:dyDescent="0.2">
      <c r="A177" s="7"/>
      <c r="B177" s="20"/>
      <c r="C177" s="20"/>
      <c r="D177" s="7"/>
      <c r="E177" s="23"/>
      <c r="F177" s="23"/>
      <c r="G177" s="23"/>
      <c r="H177" s="23"/>
      <c r="I177" s="16"/>
      <c r="J177" s="7"/>
      <c r="K177" s="23"/>
      <c r="L177" s="23"/>
      <c r="M177" s="7"/>
      <c r="N177" s="7"/>
      <c r="O177" s="7"/>
      <c r="P177" s="7"/>
      <c r="Q177" s="7"/>
      <c r="R177" s="10" t="str">
        <f>IF(D177="","",IF(COUNTIF(Tugs[曳船名],D177)&lt;&gt;1,"未登録・重複",IF(INDEX(Tugs[会社名],MATCH(D177,Tugs[曳船名],0))="","未確認",INDEX(Tugs[会社名],MATCH(D177,Tugs[曳船名],0)))))</f>
        <v/>
      </c>
      <c r="S177" s="10" t="str">
        <f>IF(D177="","",IF(COUNTIF(Tugs[曳船名],D177)&lt;&gt;1,"未登録・重複",IF(INDEX(Tugs[基地港],MATCH(D177,Tugs[曳船名],0))="","未確認",INDEX(Tugs[基地港],MATCH(D177,Tugs[曳船名],0)))))</f>
        <v/>
      </c>
      <c r="T177" s="10" t="str">
        <f>IF(A177="","",IF(AND(ISNUMBER(B177),ISNUMBER(C177),C177&gt;=B177),INT(C177)-INT(B177),""))</f>
        <v/>
      </c>
      <c r="U177" s="18" t="str">
        <f>IF(A177="","",IF(AND(ISNUMBER(E177),ISNUMBER(F177),F177&gt;=E177),ROUND((F177-E177)*24,4),""))</f>
        <v/>
      </c>
      <c r="V177" s="18" t="str">
        <f>IF(A177="","",IF(AND(ISNUMBER(G177),ISNUMBER(H177),H177&gt;=G177),ROUND((H177-G177)*24,4),IF(OR(G177&lt;&gt;"",H177&lt;&gt;""),"",IF(AND(ISNUMBER(I177),I177&gt;=0),I177,""))))</f>
        <v/>
      </c>
      <c r="W177" s="10" t="str">
        <f>IF(A177="","",IF(AND(ISNUMBER(G177),ISNUMBER(H177),H177&gt;=G177),"実績：基地発～基地着",IF(OR(G177&lt;&gt;"",H177&lt;&gt;""),"要確認：時刻不足・逆転",IF(AND(ISNUMBER(I177),I177&gt;=0),"実績：記録の時間","未確認"))))</f>
        <v/>
      </c>
      <c r="X177" s="10" t="str">
        <f>IF(A177="","",IF(ISNUMBER(B177),YEAR(B177)-IF(MONTH(B177)&lt;4,1,0),""))</f>
        <v/>
      </c>
      <c r="Y177" s="10" t="str">
        <f>IF(A177="","",IF(OR(D177="",NOT(ISNUMBER(B177)),NOT(ISNUMBER(C177)),C177&lt;B177,NOT(ISNUMBER(E177)),NOT(ISNUMBER(F177)),F177&lt;E177,O177="",P177="",R177="未登録・重複"),"要確認：警戒区間・登録・根拠",IF(OR(W177="要確認：時刻不足・逆転",AND(ISNUMBER(G177),G177&gt;E177),AND(ISNUMBER(H177),H177&lt;F177),AND(ISNUMBER(I177),I177&lt;0),AND(ISNUMBER(M177),M177&lt;0)),"要確認：基地発着・交代人数",IF(COUNTIFS(LNGWatch[船名],A177,LNGWatch[入港日（同一航海）],B177,LNGWatch[曳船名],D177,LNGWatch[警戒開始日時],E177)&gt;1,"要確認：同じ警戒が重複",IF(OR(NOT(ISNUMBER(V177)),P177="未確認"),"要確認：拘束時間・根拠未確認","確認済")))))</f>
        <v/>
      </c>
    </row>
    <row r="178" spans="1:25" ht="24.95" customHeight="1" x14ac:dyDescent="0.2">
      <c r="A178" s="7"/>
      <c r="B178" s="20"/>
      <c r="C178" s="20"/>
      <c r="D178" s="7"/>
      <c r="E178" s="23"/>
      <c r="F178" s="23"/>
      <c r="G178" s="23"/>
      <c r="H178" s="23"/>
      <c r="I178" s="16"/>
      <c r="J178" s="7"/>
      <c r="K178" s="23"/>
      <c r="L178" s="23"/>
      <c r="M178" s="7"/>
      <c r="N178" s="7"/>
      <c r="O178" s="7"/>
      <c r="P178" s="7"/>
      <c r="Q178" s="7"/>
      <c r="R178" s="10" t="str">
        <f>IF(D178="","",IF(COUNTIF(Tugs[曳船名],D178)&lt;&gt;1,"未登録・重複",IF(INDEX(Tugs[会社名],MATCH(D178,Tugs[曳船名],0))="","未確認",INDEX(Tugs[会社名],MATCH(D178,Tugs[曳船名],0)))))</f>
        <v/>
      </c>
      <c r="S178" s="10" t="str">
        <f>IF(D178="","",IF(COUNTIF(Tugs[曳船名],D178)&lt;&gt;1,"未登録・重複",IF(INDEX(Tugs[基地港],MATCH(D178,Tugs[曳船名],0))="","未確認",INDEX(Tugs[基地港],MATCH(D178,Tugs[曳船名],0)))))</f>
        <v/>
      </c>
      <c r="T178" s="10" t="str">
        <f>IF(A178="","",IF(AND(ISNUMBER(B178),ISNUMBER(C178),C178&gt;=B178),INT(C178)-INT(B178),""))</f>
        <v/>
      </c>
      <c r="U178" s="18" t="str">
        <f>IF(A178="","",IF(AND(ISNUMBER(E178),ISNUMBER(F178),F178&gt;=E178),ROUND((F178-E178)*24,4),""))</f>
        <v/>
      </c>
      <c r="V178" s="18" t="str">
        <f>IF(A178="","",IF(AND(ISNUMBER(G178),ISNUMBER(H178),H178&gt;=G178),ROUND((H178-G178)*24,4),IF(OR(G178&lt;&gt;"",H178&lt;&gt;""),"",IF(AND(ISNUMBER(I178),I178&gt;=0),I178,""))))</f>
        <v/>
      </c>
      <c r="W178" s="10" t="str">
        <f>IF(A178="","",IF(AND(ISNUMBER(G178),ISNUMBER(H178),H178&gt;=G178),"実績：基地発～基地着",IF(OR(G178&lt;&gt;"",H178&lt;&gt;""),"要確認：時刻不足・逆転",IF(AND(ISNUMBER(I178),I178&gt;=0),"実績：記録の時間","未確認"))))</f>
        <v/>
      </c>
      <c r="X178" s="10" t="str">
        <f>IF(A178="","",IF(ISNUMBER(B178),YEAR(B178)-IF(MONTH(B178)&lt;4,1,0),""))</f>
        <v/>
      </c>
      <c r="Y178" s="10" t="str">
        <f>IF(A178="","",IF(OR(D178="",NOT(ISNUMBER(B178)),NOT(ISNUMBER(C178)),C178&lt;B178,NOT(ISNUMBER(E178)),NOT(ISNUMBER(F178)),F178&lt;E178,O178="",P178="",R178="未登録・重複"),"要確認：警戒区間・登録・根拠",IF(OR(W178="要確認：時刻不足・逆転",AND(ISNUMBER(G178),G178&gt;E178),AND(ISNUMBER(H178),H178&lt;F178),AND(ISNUMBER(I178),I178&lt;0),AND(ISNUMBER(M178),M178&lt;0)),"要確認：基地発着・交代人数",IF(COUNTIFS(LNGWatch[船名],A178,LNGWatch[入港日（同一航海）],B178,LNGWatch[曳船名],D178,LNGWatch[警戒開始日時],E178)&gt;1,"要確認：同じ警戒が重複",IF(OR(NOT(ISNUMBER(V178)),P178="未確認"),"要確認：拘束時間・根拠未確認","確認済")))))</f>
        <v/>
      </c>
    </row>
    <row r="179" spans="1:25" ht="24.95" customHeight="1" x14ac:dyDescent="0.2">
      <c r="A179" s="7"/>
      <c r="B179" s="20"/>
      <c r="C179" s="20"/>
      <c r="D179" s="7"/>
      <c r="E179" s="23"/>
      <c r="F179" s="23"/>
      <c r="G179" s="23"/>
      <c r="H179" s="23"/>
      <c r="I179" s="16"/>
      <c r="J179" s="7"/>
      <c r="K179" s="23"/>
      <c r="L179" s="23"/>
      <c r="M179" s="7"/>
      <c r="N179" s="7"/>
      <c r="O179" s="7"/>
      <c r="P179" s="7"/>
      <c r="Q179" s="7"/>
      <c r="R179" s="10" t="str">
        <f>IF(D179="","",IF(COUNTIF(Tugs[曳船名],D179)&lt;&gt;1,"未登録・重複",IF(INDEX(Tugs[会社名],MATCH(D179,Tugs[曳船名],0))="","未確認",INDEX(Tugs[会社名],MATCH(D179,Tugs[曳船名],0)))))</f>
        <v/>
      </c>
      <c r="S179" s="10" t="str">
        <f>IF(D179="","",IF(COUNTIF(Tugs[曳船名],D179)&lt;&gt;1,"未登録・重複",IF(INDEX(Tugs[基地港],MATCH(D179,Tugs[曳船名],0))="","未確認",INDEX(Tugs[基地港],MATCH(D179,Tugs[曳船名],0)))))</f>
        <v/>
      </c>
      <c r="T179" s="10" t="str">
        <f>IF(A179="","",IF(AND(ISNUMBER(B179),ISNUMBER(C179),C179&gt;=B179),INT(C179)-INT(B179),""))</f>
        <v/>
      </c>
      <c r="U179" s="18" t="str">
        <f>IF(A179="","",IF(AND(ISNUMBER(E179),ISNUMBER(F179),F179&gt;=E179),ROUND((F179-E179)*24,4),""))</f>
        <v/>
      </c>
      <c r="V179" s="18" t="str">
        <f>IF(A179="","",IF(AND(ISNUMBER(G179),ISNUMBER(H179),H179&gt;=G179),ROUND((H179-G179)*24,4),IF(OR(G179&lt;&gt;"",H179&lt;&gt;""),"",IF(AND(ISNUMBER(I179),I179&gt;=0),I179,""))))</f>
        <v/>
      </c>
      <c r="W179" s="10" t="str">
        <f>IF(A179="","",IF(AND(ISNUMBER(G179),ISNUMBER(H179),H179&gt;=G179),"実績：基地発～基地着",IF(OR(G179&lt;&gt;"",H179&lt;&gt;""),"要確認：時刻不足・逆転",IF(AND(ISNUMBER(I179),I179&gt;=0),"実績：記録の時間","未確認"))))</f>
        <v/>
      </c>
      <c r="X179" s="10" t="str">
        <f>IF(A179="","",IF(ISNUMBER(B179),YEAR(B179)-IF(MONTH(B179)&lt;4,1,0),""))</f>
        <v/>
      </c>
      <c r="Y179" s="10" t="str">
        <f>IF(A179="","",IF(OR(D179="",NOT(ISNUMBER(B179)),NOT(ISNUMBER(C179)),C179&lt;B179,NOT(ISNUMBER(E179)),NOT(ISNUMBER(F179)),F179&lt;E179,O179="",P179="",R179="未登録・重複"),"要確認：警戒区間・登録・根拠",IF(OR(W179="要確認：時刻不足・逆転",AND(ISNUMBER(G179),G179&gt;E179),AND(ISNUMBER(H179),H179&lt;F179),AND(ISNUMBER(I179),I179&lt;0),AND(ISNUMBER(M179),M179&lt;0)),"要確認：基地発着・交代人数",IF(COUNTIFS(LNGWatch[船名],A179,LNGWatch[入港日（同一航海）],B179,LNGWatch[曳船名],D179,LNGWatch[警戒開始日時],E179)&gt;1,"要確認：同じ警戒が重複",IF(OR(NOT(ISNUMBER(V179)),P179="未確認"),"要確認：拘束時間・根拠未確認","確認済")))))</f>
        <v/>
      </c>
    </row>
    <row r="180" spans="1:25" ht="24.95" customHeight="1" x14ac:dyDescent="0.2">
      <c r="A180" s="7"/>
      <c r="B180" s="20"/>
      <c r="C180" s="20"/>
      <c r="D180" s="7"/>
      <c r="E180" s="23"/>
      <c r="F180" s="23"/>
      <c r="G180" s="23"/>
      <c r="H180" s="23"/>
      <c r="I180" s="16"/>
      <c r="J180" s="7"/>
      <c r="K180" s="23"/>
      <c r="L180" s="23"/>
      <c r="M180" s="7"/>
      <c r="N180" s="7"/>
      <c r="O180" s="7"/>
      <c r="P180" s="7"/>
      <c r="Q180" s="7"/>
      <c r="R180" s="10" t="str">
        <f>IF(D180="","",IF(COUNTIF(Tugs[曳船名],D180)&lt;&gt;1,"未登録・重複",IF(INDEX(Tugs[会社名],MATCH(D180,Tugs[曳船名],0))="","未確認",INDEX(Tugs[会社名],MATCH(D180,Tugs[曳船名],0)))))</f>
        <v/>
      </c>
      <c r="S180" s="10" t="str">
        <f>IF(D180="","",IF(COUNTIF(Tugs[曳船名],D180)&lt;&gt;1,"未登録・重複",IF(INDEX(Tugs[基地港],MATCH(D180,Tugs[曳船名],0))="","未確認",INDEX(Tugs[基地港],MATCH(D180,Tugs[曳船名],0)))))</f>
        <v/>
      </c>
      <c r="T180" s="10" t="str">
        <f>IF(A180="","",IF(AND(ISNUMBER(B180),ISNUMBER(C180),C180&gt;=B180),INT(C180)-INT(B180),""))</f>
        <v/>
      </c>
      <c r="U180" s="18" t="str">
        <f>IF(A180="","",IF(AND(ISNUMBER(E180),ISNUMBER(F180),F180&gt;=E180),ROUND((F180-E180)*24,4),""))</f>
        <v/>
      </c>
      <c r="V180" s="18" t="str">
        <f>IF(A180="","",IF(AND(ISNUMBER(G180),ISNUMBER(H180),H180&gt;=G180),ROUND((H180-G180)*24,4),IF(OR(G180&lt;&gt;"",H180&lt;&gt;""),"",IF(AND(ISNUMBER(I180),I180&gt;=0),I180,""))))</f>
        <v/>
      </c>
      <c r="W180" s="10" t="str">
        <f>IF(A180="","",IF(AND(ISNUMBER(G180),ISNUMBER(H180),H180&gt;=G180),"実績：基地発～基地着",IF(OR(G180&lt;&gt;"",H180&lt;&gt;""),"要確認：時刻不足・逆転",IF(AND(ISNUMBER(I180),I180&gt;=0),"実績：記録の時間","未確認"))))</f>
        <v/>
      </c>
      <c r="X180" s="10" t="str">
        <f>IF(A180="","",IF(ISNUMBER(B180),YEAR(B180)-IF(MONTH(B180)&lt;4,1,0),""))</f>
        <v/>
      </c>
      <c r="Y180" s="10" t="str">
        <f>IF(A180="","",IF(OR(D180="",NOT(ISNUMBER(B180)),NOT(ISNUMBER(C180)),C180&lt;B180,NOT(ISNUMBER(E180)),NOT(ISNUMBER(F180)),F180&lt;E180,O180="",P180="",R180="未登録・重複"),"要確認：警戒区間・登録・根拠",IF(OR(W180="要確認：時刻不足・逆転",AND(ISNUMBER(G180),G180&gt;E180),AND(ISNUMBER(H180),H180&lt;F180),AND(ISNUMBER(I180),I180&lt;0),AND(ISNUMBER(M180),M180&lt;0)),"要確認：基地発着・交代人数",IF(COUNTIFS(LNGWatch[船名],A180,LNGWatch[入港日（同一航海）],B180,LNGWatch[曳船名],D180,LNGWatch[警戒開始日時],E180)&gt;1,"要確認：同じ警戒が重複",IF(OR(NOT(ISNUMBER(V180)),P180="未確認"),"要確認：拘束時間・根拠未確認","確認済")))))</f>
        <v/>
      </c>
    </row>
    <row r="181" spans="1:25" ht="24.95" customHeight="1" x14ac:dyDescent="0.2">
      <c r="A181" s="7"/>
      <c r="B181" s="20"/>
      <c r="C181" s="20"/>
      <c r="D181" s="7"/>
      <c r="E181" s="23"/>
      <c r="F181" s="23"/>
      <c r="G181" s="23"/>
      <c r="H181" s="23"/>
      <c r="I181" s="16"/>
      <c r="J181" s="7"/>
      <c r="K181" s="23"/>
      <c r="L181" s="23"/>
      <c r="M181" s="7"/>
      <c r="N181" s="7"/>
      <c r="O181" s="7"/>
      <c r="P181" s="7"/>
      <c r="Q181" s="7"/>
      <c r="R181" s="10" t="str">
        <f>IF(D181="","",IF(COUNTIF(Tugs[曳船名],D181)&lt;&gt;1,"未登録・重複",IF(INDEX(Tugs[会社名],MATCH(D181,Tugs[曳船名],0))="","未確認",INDEX(Tugs[会社名],MATCH(D181,Tugs[曳船名],0)))))</f>
        <v/>
      </c>
      <c r="S181" s="10" t="str">
        <f>IF(D181="","",IF(COUNTIF(Tugs[曳船名],D181)&lt;&gt;1,"未登録・重複",IF(INDEX(Tugs[基地港],MATCH(D181,Tugs[曳船名],0))="","未確認",INDEX(Tugs[基地港],MATCH(D181,Tugs[曳船名],0)))))</f>
        <v/>
      </c>
      <c r="T181" s="10" t="str">
        <f>IF(A181="","",IF(AND(ISNUMBER(B181),ISNUMBER(C181),C181&gt;=B181),INT(C181)-INT(B181),""))</f>
        <v/>
      </c>
      <c r="U181" s="18" t="str">
        <f>IF(A181="","",IF(AND(ISNUMBER(E181),ISNUMBER(F181),F181&gt;=E181),ROUND((F181-E181)*24,4),""))</f>
        <v/>
      </c>
      <c r="V181" s="18" t="str">
        <f>IF(A181="","",IF(AND(ISNUMBER(G181),ISNUMBER(H181),H181&gt;=G181),ROUND((H181-G181)*24,4),IF(OR(G181&lt;&gt;"",H181&lt;&gt;""),"",IF(AND(ISNUMBER(I181),I181&gt;=0),I181,""))))</f>
        <v/>
      </c>
      <c r="W181" s="10" t="str">
        <f>IF(A181="","",IF(AND(ISNUMBER(G181),ISNUMBER(H181),H181&gt;=G181),"実績：基地発～基地着",IF(OR(G181&lt;&gt;"",H181&lt;&gt;""),"要確認：時刻不足・逆転",IF(AND(ISNUMBER(I181),I181&gt;=0),"実績：記録の時間","未確認"))))</f>
        <v/>
      </c>
      <c r="X181" s="10" t="str">
        <f>IF(A181="","",IF(ISNUMBER(B181),YEAR(B181)-IF(MONTH(B181)&lt;4,1,0),""))</f>
        <v/>
      </c>
      <c r="Y181" s="10" t="str">
        <f>IF(A181="","",IF(OR(D181="",NOT(ISNUMBER(B181)),NOT(ISNUMBER(C181)),C181&lt;B181,NOT(ISNUMBER(E181)),NOT(ISNUMBER(F181)),F181&lt;E181,O181="",P181="",R181="未登録・重複"),"要確認：警戒区間・登録・根拠",IF(OR(W181="要確認：時刻不足・逆転",AND(ISNUMBER(G181),G181&gt;E181),AND(ISNUMBER(H181),H181&lt;F181),AND(ISNUMBER(I181),I181&lt;0),AND(ISNUMBER(M181),M181&lt;0)),"要確認：基地発着・交代人数",IF(COUNTIFS(LNGWatch[船名],A181,LNGWatch[入港日（同一航海）],B181,LNGWatch[曳船名],D181,LNGWatch[警戒開始日時],E181)&gt;1,"要確認：同じ警戒が重複",IF(OR(NOT(ISNUMBER(V181)),P181="未確認"),"要確認：拘束時間・根拠未確認","確認済")))))</f>
        <v/>
      </c>
    </row>
    <row r="182" spans="1:25" ht="24.95" customHeight="1" x14ac:dyDescent="0.2">
      <c r="A182" s="7"/>
      <c r="B182" s="20"/>
      <c r="C182" s="20"/>
      <c r="D182" s="7"/>
      <c r="E182" s="23"/>
      <c r="F182" s="23"/>
      <c r="G182" s="23"/>
      <c r="H182" s="23"/>
      <c r="I182" s="16"/>
      <c r="J182" s="7"/>
      <c r="K182" s="23"/>
      <c r="L182" s="23"/>
      <c r="M182" s="7"/>
      <c r="N182" s="7"/>
      <c r="O182" s="7"/>
      <c r="P182" s="7"/>
      <c r="Q182" s="7"/>
      <c r="R182" s="10" t="str">
        <f>IF(D182="","",IF(COUNTIF(Tugs[曳船名],D182)&lt;&gt;1,"未登録・重複",IF(INDEX(Tugs[会社名],MATCH(D182,Tugs[曳船名],0))="","未確認",INDEX(Tugs[会社名],MATCH(D182,Tugs[曳船名],0)))))</f>
        <v/>
      </c>
      <c r="S182" s="10" t="str">
        <f>IF(D182="","",IF(COUNTIF(Tugs[曳船名],D182)&lt;&gt;1,"未登録・重複",IF(INDEX(Tugs[基地港],MATCH(D182,Tugs[曳船名],0))="","未確認",INDEX(Tugs[基地港],MATCH(D182,Tugs[曳船名],0)))))</f>
        <v/>
      </c>
      <c r="T182" s="10" t="str">
        <f>IF(A182="","",IF(AND(ISNUMBER(B182),ISNUMBER(C182),C182&gt;=B182),INT(C182)-INT(B182),""))</f>
        <v/>
      </c>
      <c r="U182" s="18" t="str">
        <f>IF(A182="","",IF(AND(ISNUMBER(E182),ISNUMBER(F182),F182&gt;=E182),ROUND((F182-E182)*24,4),""))</f>
        <v/>
      </c>
      <c r="V182" s="18" t="str">
        <f>IF(A182="","",IF(AND(ISNUMBER(G182),ISNUMBER(H182),H182&gt;=G182),ROUND((H182-G182)*24,4),IF(OR(G182&lt;&gt;"",H182&lt;&gt;""),"",IF(AND(ISNUMBER(I182),I182&gt;=0),I182,""))))</f>
        <v/>
      </c>
      <c r="W182" s="10" t="str">
        <f>IF(A182="","",IF(AND(ISNUMBER(G182),ISNUMBER(H182),H182&gt;=G182),"実績：基地発～基地着",IF(OR(G182&lt;&gt;"",H182&lt;&gt;""),"要確認：時刻不足・逆転",IF(AND(ISNUMBER(I182),I182&gt;=0),"実績：記録の時間","未確認"))))</f>
        <v/>
      </c>
      <c r="X182" s="10" t="str">
        <f>IF(A182="","",IF(ISNUMBER(B182),YEAR(B182)-IF(MONTH(B182)&lt;4,1,0),""))</f>
        <v/>
      </c>
      <c r="Y182" s="10" t="str">
        <f>IF(A182="","",IF(OR(D182="",NOT(ISNUMBER(B182)),NOT(ISNUMBER(C182)),C182&lt;B182,NOT(ISNUMBER(E182)),NOT(ISNUMBER(F182)),F182&lt;E182,O182="",P182="",R182="未登録・重複"),"要確認：警戒区間・登録・根拠",IF(OR(W182="要確認：時刻不足・逆転",AND(ISNUMBER(G182),G182&gt;E182),AND(ISNUMBER(H182),H182&lt;F182),AND(ISNUMBER(I182),I182&lt;0),AND(ISNUMBER(M182),M182&lt;0)),"要確認：基地発着・交代人数",IF(COUNTIFS(LNGWatch[船名],A182,LNGWatch[入港日（同一航海）],B182,LNGWatch[曳船名],D182,LNGWatch[警戒開始日時],E182)&gt;1,"要確認：同じ警戒が重複",IF(OR(NOT(ISNUMBER(V182)),P182="未確認"),"要確認：拘束時間・根拠未確認","確認済")))))</f>
        <v/>
      </c>
    </row>
    <row r="183" spans="1:25" ht="24.95" customHeight="1" x14ac:dyDescent="0.2">
      <c r="A183" s="7"/>
      <c r="B183" s="20"/>
      <c r="C183" s="20"/>
      <c r="D183" s="7"/>
      <c r="E183" s="23"/>
      <c r="F183" s="23"/>
      <c r="G183" s="23"/>
      <c r="H183" s="23"/>
      <c r="I183" s="16"/>
      <c r="J183" s="7"/>
      <c r="K183" s="23"/>
      <c r="L183" s="23"/>
      <c r="M183" s="7"/>
      <c r="N183" s="7"/>
      <c r="O183" s="7"/>
      <c r="P183" s="7"/>
      <c r="Q183" s="7"/>
      <c r="R183" s="10" t="str">
        <f>IF(D183="","",IF(COUNTIF(Tugs[曳船名],D183)&lt;&gt;1,"未登録・重複",IF(INDEX(Tugs[会社名],MATCH(D183,Tugs[曳船名],0))="","未確認",INDEX(Tugs[会社名],MATCH(D183,Tugs[曳船名],0)))))</f>
        <v/>
      </c>
      <c r="S183" s="10" t="str">
        <f>IF(D183="","",IF(COUNTIF(Tugs[曳船名],D183)&lt;&gt;1,"未登録・重複",IF(INDEX(Tugs[基地港],MATCH(D183,Tugs[曳船名],0))="","未確認",INDEX(Tugs[基地港],MATCH(D183,Tugs[曳船名],0)))))</f>
        <v/>
      </c>
      <c r="T183" s="10" t="str">
        <f>IF(A183="","",IF(AND(ISNUMBER(B183),ISNUMBER(C183),C183&gt;=B183),INT(C183)-INT(B183),""))</f>
        <v/>
      </c>
      <c r="U183" s="18" t="str">
        <f>IF(A183="","",IF(AND(ISNUMBER(E183),ISNUMBER(F183),F183&gt;=E183),ROUND((F183-E183)*24,4),""))</f>
        <v/>
      </c>
      <c r="V183" s="18" t="str">
        <f>IF(A183="","",IF(AND(ISNUMBER(G183),ISNUMBER(H183),H183&gt;=G183),ROUND((H183-G183)*24,4),IF(OR(G183&lt;&gt;"",H183&lt;&gt;""),"",IF(AND(ISNUMBER(I183),I183&gt;=0),I183,""))))</f>
        <v/>
      </c>
      <c r="W183" s="10" t="str">
        <f>IF(A183="","",IF(AND(ISNUMBER(G183),ISNUMBER(H183),H183&gt;=G183),"実績：基地発～基地着",IF(OR(G183&lt;&gt;"",H183&lt;&gt;""),"要確認：時刻不足・逆転",IF(AND(ISNUMBER(I183),I183&gt;=0),"実績：記録の時間","未確認"))))</f>
        <v/>
      </c>
      <c r="X183" s="10" t="str">
        <f>IF(A183="","",IF(ISNUMBER(B183),YEAR(B183)-IF(MONTH(B183)&lt;4,1,0),""))</f>
        <v/>
      </c>
      <c r="Y183" s="10" t="str">
        <f>IF(A183="","",IF(OR(D183="",NOT(ISNUMBER(B183)),NOT(ISNUMBER(C183)),C183&lt;B183,NOT(ISNUMBER(E183)),NOT(ISNUMBER(F183)),F183&lt;E183,O183="",P183="",R183="未登録・重複"),"要確認：警戒区間・登録・根拠",IF(OR(W183="要確認：時刻不足・逆転",AND(ISNUMBER(G183),G183&gt;E183),AND(ISNUMBER(H183),H183&lt;F183),AND(ISNUMBER(I183),I183&lt;0),AND(ISNUMBER(M183),M183&lt;0)),"要確認：基地発着・交代人数",IF(COUNTIFS(LNGWatch[船名],A183,LNGWatch[入港日（同一航海）],B183,LNGWatch[曳船名],D183,LNGWatch[警戒開始日時],E183)&gt;1,"要確認：同じ警戒が重複",IF(OR(NOT(ISNUMBER(V183)),P183="未確認"),"要確認：拘束時間・根拠未確認","確認済")))))</f>
        <v/>
      </c>
    </row>
    <row r="184" spans="1:25" ht="24.95" customHeight="1" x14ac:dyDescent="0.2">
      <c r="A184" s="7"/>
      <c r="B184" s="20"/>
      <c r="C184" s="20"/>
      <c r="D184" s="7"/>
      <c r="E184" s="23"/>
      <c r="F184" s="23"/>
      <c r="G184" s="23"/>
      <c r="H184" s="23"/>
      <c r="I184" s="16"/>
      <c r="J184" s="7"/>
      <c r="K184" s="23"/>
      <c r="L184" s="23"/>
      <c r="M184" s="7"/>
      <c r="N184" s="7"/>
      <c r="O184" s="7"/>
      <c r="P184" s="7"/>
      <c r="Q184" s="7"/>
      <c r="R184" s="10" t="str">
        <f>IF(D184="","",IF(COUNTIF(Tugs[曳船名],D184)&lt;&gt;1,"未登録・重複",IF(INDEX(Tugs[会社名],MATCH(D184,Tugs[曳船名],0))="","未確認",INDEX(Tugs[会社名],MATCH(D184,Tugs[曳船名],0)))))</f>
        <v/>
      </c>
      <c r="S184" s="10" t="str">
        <f>IF(D184="","",IF(COUNTIF(Tugs[曳船名],D184)&lt;&gt;1,"未登録・重複",IF(INDEX(Tugs[基地港],MATCH(D184,Tugs[曳船名],0))="","未確認",INDEX(Tugs[基地港],MATCH(D184,Tugs[曳船名],0)))))</f>
        <v/>
      </c>
      <c r="T184" s="10" t="str">
        <f>IF(A184="","",IF(AND(ISNUMBER(B184),ISNUMBER(C184),C184&gt;=B184),INT(C184)-INT(B184),""))</f>
        <v/>
      </c>
      <c r="U184" s="18" t="str">
        <f>IF(A184="","",IF(AND(ISNUMBER(E184),ISNUMBER(F184),F184&gt;=E184),ROUND((F184-E184)*24,4),""))</f>
        <v/>
      </c>
      <c r="V184" s="18" t="str">
        <f>IF(A184="","",IF(AND(ISNUMBER(G184),ISNUMBER(H184),H184&gt;=G184),ROUND((H184-G184)*24,4),IF(OR(G184&lt;&gt;"",H184&lt;&gt;""),"",IF(AND(ISNUMBER(I184),I184&gt;=0),I184,""))))</f>
        <v/>
      </c>
      <c r="W184" s="10" t="str">
        <f>IF(A184="","",IF(AND(ISNUMBER(G184),ISNUMBER(H184),H184&gt;=G184),"実績：基地発～基地着",IF(OR(G184&lt;&gt;"",H184&lt;&gt;""),"要確認：時刻不足・逆転",IF(AND(ISNUMBER(I184),I184&gt;=0),"実績：記録の時間","未確認"))))</f>
        <v/>
      </c>
      <c r="X184" s="10" t="str">
        <f>IF(A184="","",IF(ISNUMBER(B184),YEAR(B184)-IF(MONTH(B184)&lt;4,1,0),""))</f>
        <v/>
      </c>
      <c r="Y184" s="10" t="str">
        <f>IF(A184="","",IF(OR(D184="",NOT(ISNUMBER(B184)),NOT(ISNUMBER(C184)),C184&lt;B184,NOT(ISNUMBER(E184)),NOT(ISNUMBER(F184)),F184&lt;E184,O184="",P184="",R184="未登録・重複"),"要確認：警戒区間・登録・根拠",IF(OR(W184="要確認：時刻不足・逆転",AND(ISNUMBER(G184),G184&gt;E184),AND(ISNUMBER(H184),H184&lt;F184),AND(ISNUMBER(I184),I184&lt;0),AND(ISNUMBER(M184),M184&lt;0)),"要確認：基地発着・交代人数",IF(COUNTIFS(LNGWatch[船名],A184,LNGWatch[入港日（同一航海）],B184,LNGWatch[曳船名],D184,LNGWatch[警戒開始日時],E184)&gt;1,"要確認：同じ警戒が重複",IF(OR(NOT(ISNUMBER(V184)),P184="未確認"),"要確認：拘束時間・根拠未確認","確認済")))))</f>
        <v/>
      </c>
    </row>
    <row r="185" spans="1:25" ht="24.95" customHeight="1" x14ac:dyDescent="0.2">
      <c r="A185" s="7"/>
      <c r="B185" s="20"/>
      <c r="C185" s="20"/>
      <c r="D185" s="7"/>
      <c r="E185" s="23"/>
      <c r="F185" s="23"/>
      <c r="G185" s="23"/>
      <c r="H185" s="23"/>
      <c r="I185" s="16"/>
      <c r="J185" s="7"/>
      <c r="K185" s="23"/>
      <c r="L185" s="23"/>
      <c r="M185" s="7"/>
      <c r="N185" s="7"/>
      <c r="O185" s="7"/>
      <c r="P185" s="7"/>
      <c r="Q185" s="7"/>
      <c r="R185" s="10" t="str">
        <f>IF(D185="","",IF(COUNTIF(Tugs[曳船名],D185)&lt;&gt;1,"未登録・重複",IF(INDEX(Tugs[会社名],MATCH(D185,Tugs[曳船名],0))="","未確認",INDEX(Tugs[会社名],MATCH(D185,Tugs[曳船名],0)))))</f>
        <v/>
      </c>
      <c r="S185" s="10" t="str">
        <f>IF(D185="","",IF(COUNTIF(Tugs[曳船名],D185)&lt;&gt;1,"未登録・重複",IF(INDEX(Tugs[基地港],MATCH(D185,Tugs[曳船名],0))="","未確認",INDEX(Tugs[基地港],MATCH(D185,Tugs[曳船名],0)))))</f>
        <v/>
      </c>
      <c r="T185" s="10" t="str">
        <f>IF(A185="","",IF(AND(ISNUMBER(B185),ISNUMBER(C185),C185&gt;=B185),INT(C185)-INT(B185),""))</f>
        <v/>
      </c>
      <c r="U185" s="18" t="str">
        <f>IF(A185="","",IF(AND(ISNUMBER(E185),ISNUMBER(F185),F185&gt;=E185),ROUND((F185-E185)*24,4),""))</f>
        <v/>
      </c>
      <c r="V185" s="18" t="str">
        <f>IF(A185="","",IF(AND(ISNUMBER(G185),ISNUMBER(H185),H185&gt;=G185),ROUND((H185-G185)*24,4),IF(OR(G185&lt;&gt;"",H185&lt;&gt;""),"",IF(AND(ISNUMBER(I185),I185&gt;=0),I185,""))))</f>
        <v/>
      </c>
      <c r="W185" s="10" t="str">
        <f>IF(A185="","",IF(AND(ISNUMBER(G185),ISNUMBER(H185),H185&gt;=G185),"実績：基地発～基地着",IF(OR(G185&lt;&gt;"",H185&lt;&gt;""),"要確認：時刻不足・逆転",IF(AND(ISNUMBER(I185),I185&gt;=0),"実績：記録の時間","未確認"))))</f>
        <v/>
      </c>
      <c r="X185" s="10" t="str">
        <f>IF(A185="","",IF(ISNUMBER(B185),YEAR(B185)-IF(MONTH(B185)&lt;4,1,0),""))</f>
        <v/>
      </c>
      <c r="Y185" s="10" t="str">
        <f>IF(A185="","",IF(OR(D185="",NOT(ISNUMBER(B185)),NOT(ISNUMBER(C185)),C185&lt;B185,NOT(ISNUMBER(E185)),NOT(ISNUMBER(F185)),F185&lt;E185,O185="",P185="",R185="未登録・重複"),"要確認：警戒区間・登録・根拠",IF(OR(W185="要確認：時刻不足・逆転",AND(ISNUMBER(G185),G185&gt;E185),AND(ISNUMBER(H185),H185&lt;F185),AND(ISNUMBER(I185),I185&lt;0),AND(ISNUMBER(M185),M185&lt;0)),"要確認：基地発着・交代人数",IF(COUNTIFS(LNGWatch[船名],A185,LNGWatch[入港日（同一航海）],B185,LNGWatch[曳船名],D185,LNGWatch[警戒開始日時],E185)&gt;1,"要確認：同じ警戒が重複",IF(OR(NOT(ISNUMBER(V185)),P185="未確認"),"要確認：拘束時間・根拠未確認","確認済")))))</f>
        <v/>
      </c>
    </row>
    <row r="186" spans="1:25" ht="24.95" customHeight="1" x14ac:dyDescent="0.2">
      <c r="A186" s="7"/>
      <c r="B186" s="20"/>
      <c r="C186" s="20"/>
      <c r="D186" s="7"/>
      <c r="E186" s="23"/>
      <c r="F186" s="23"/>
      <c r="G186" s="23"/>
      <c r="H186" s="23"/>
      <c r="I186" s="16"/>
      <c r="J186" s="7"/>
      <c r="K186" s="23"/>
      <c r="L186" s="23"/>
      <c r="M186" s="7"/>
      <c r="N186" s="7"/>
      <c r="O186" s="7"/>
      <c r="P186" s="7"/>
      <c r="Q186" s="7"/>
      <c r="R186" s="10" t="str">
        <f>IF(D186="","",IF(COUNTIF(Tugs[曳船名],D186)&lt;&gt;1,"未登録・重複",IF(INDEX(Tugs[会社名],MATCH(D186,Tugs[曳船名],0))="","未確認",INDEX(Tugs[会社名],MATCH(D186,Tugs[曳船名],0)))))</f>
        <v/>
      </c>
      <c r="S186" s="10" t="str">
        <f>IF(D186="","",IF(COUNTIF(Tugs[曳船名],D186)&lt;&gt;1,"未登録・重複",IF(INDEX(Tugs[基地港],MATCH(D186,Tugs[曳船名],0))="","未確認",INDEX(Tugs[基地港],MATCH(D186,Tugs[曳船名],0)))))</f>
        <v/>
      </c>
      <c r="T186" s="10" t="str">
        <f>IF(A186="","",IF(AND(ISNUMBER(B186),ISNUMBER(C186),C186&gt;=B186),INT(C186)-INT(B186),""))</f>
        <v/>
      </c>
      <c r="U186" s="18" t="str">
        <f>IF(A186="","",IF(AND(ISNUMBER(E186),ISNUMBER(F186),F186&gt;=E186),ROUND((F186-E186)*24,4),""))</f>
        <v/>
      </c>
      <c r="V186" s="18" t="str">
        <f>IF(A186="","",IF(AND(ISNUMBER(G186),ISNUMBER(H186),H186&gt;=G186),ROUND((H186-G186)*24,4),IF(OR(G186&lt;&gt;"",H186&lt;&gt;""),"",IF(AND(ISNUMBER(I186),I186&gt;=0),I186,""))))</f>
        <v/>
      </c>
      <c r="W186" s="10" t="str">
        <f>IF(A186="","",IF(AND(ISNUMBER(G186),ISNUMBER(H186),H186&gt;=G186),"実績：基地発～基地着",IF(OR(G186&lt;&gt;"",H186&lt;&gt;""),"要確認：時刻不足・逆転",IF(AND(ISNUMBER(I186),I186&gt;=0),"実績：記録の時間","未確認"))))</f>
        <v/>
      </c>
      <c r="X186" s="10" t="str">
        <f>IF(A186="","",IF(ISNUMBER(B186),YEAR(B186)-IF(MONTH(B186)&lt;4,1,0),""))</f>
        <v/>
      </c>
      <c r="Y186" s="10" t="str">
        <f>IF(A186="","",IF(OR(D186="",NOT(ISNUMBER(B186)),NOT(ISNUMBER(C186)),C186&lt;B186,NOT(ISNUMBER(E186)),NOT(ISNUMBER(F186)),F186&lt;E186,O186="",P186="",R186="未登録・重複"),"要確認：警戒区間・登録・根拠",IF(OR(W186="要確認：時刻不足・逆転",AND(ISNUMBER(G186),G186&gt;E186),AND(ISNUMBER(H186),H186&lt;F186),AND(ISNUMBER(I186),I186&lt;0),AND(ISNUMBER(M186),M186&lt;0)),"要確認：基地発着・交代人数",IF(COUNTIFS(LNGWatch[船名],A186,LNGWatch[入港日（同一航海）],B186,LNGWatch[曳船名],D186,LNGWatch[警戒開始日時],E186)&gt;1,"要確認：同じ警戒が重複",IF(OR(NOT(ISNUMBER(V186)),P186="未確認"),"要確認：拘束時間・根拠未確認","確認済")))))</f>
        <v/>
      </c>
    </row>
    <row r="187" spans="1:25" ht="24.95" customHeight="1" x14ac:dyDescent="0.2">
      <c r="A187" s="7"/>
      <c r="B187" s="20"/>
      <c r="C187" s="20"/>
      <c r="D187" s="7"/>
      <c r="E187" s="23"/>
      <c r="F187" s="23"/>
      <c r="G187" s="23"/>
      <c r="H187" s="23"/>
      <c r="I187" s="16"/>
      <c r="J187" s="7"/>
      <c r="K187" s="23"/>
      <c r="L187" s="23"/>
      <c r="M187" s="7"/>
      <c r="N187" s="7"/>
      <c r="O187" s="7"/>
      <c r="P187" s="7"/>
      <c r="Q187" s="7"/>
      <c r="R187" s="10" t="str">
        <f>IF(D187="","",IF(COUNTIF(Tugs[曳船名],D187)&lt;&gt;1,"未登録・重複",IF(INDEX(Tugs[会社名],MATCH(D187,Tugs[曳船名],0))="","未確認",INDEX(Tugs[会社名],MATCH(D187,Tugs[曳船名],0)))))</f>
        <v/>
      </c>
      <c r="S187" s="10" t="str">
        <f>IF(D187="","",IF(COUNTIF(Tugs[曳船名],D187)&lt;&gt;1,"未登録・重複",IF(INDEX(Tugs[基地港],MATCH(D187,Tugs[曳船名],0))="","未確認",INDEX(Tugs[基地港],MATCH(D187,Tugs[曳船名],0)))))</f>
        <v/>
      </c>
      <c r="T187" s="10" t="str">
        <f>IF(A187="","",IF(AND(ISNUMBER(B187),ISNUMBER(C187),C187&gt;=B187),INT(C187)-INT(B187),""))</f>
        <v/>
      </c>
      <c r="U187" s="18" t="str">
        <f>IF(A187="","",IF(AND(ISNUMBER(E187),ISNUMBER(F187),F187&gt;=E187),ROUND((F187-E187)*24,4),""))</f>
        <v/>
      </c>
      <c r="V187" s="18" t="str">
        <f>IF(A187="","",IF(AND(ISNUMBER(G187),ISNUMBER(H187),H187&gt;=G187),ROUND((H187-G187)*24,4),IF(OR(G187&lt;&gt;"",H187&lt;&gt;""),"",IF(AND(ISNUMBER(I187),I187&gt;=0),I187,""))))</f>
        <v/>
      </c>
      <c r="W187" s="10" t="str">
        <f>IF(A187="","",IF(AND(ISNUMBER(G187),ISNUMBER(H187),H187&gt;=G187),"実績：基地発～基地着",IF(OR(G187&lt;&gt;"",H187&lt;&gt;""),"要確認：時刻不足・逆転",IF(AND(ISNUMBER(I187),I187&gt;=0),"実績：記録の時間","未確認"))))</f>
        <v/>
      </c>
      <c r="X187" s="10" t="str">
        <f>IF(A187="","",IF(ISNUMBER(B187),YEAR(B187)-IF(MONTH(B187)&lt;4,1,0),""))</f>
        <v/>
      </c>
      <c r="Y187" s="10" t="str">
        <f>IF(A187="","",IF(OR(D187="",NOT(ISNUMBER(B187)),NOT(ISNUMBER(C187)),C187&lt;B187,NOT(ISNUMBER(E187)),NOT(ISNUMBER(F187)),F187&lt;E187,O187="",P187="",R187="未登録・重複"),"要確認：警戒区間・登録・根拠",IF(OR(W187="要確認：時刻不足・逆転",AND(ISNUMBER(G187),G187&gt;E187),AND(ISNUMBER(H187),H187&lt;F187),AND(ISNUMBER(I187),I187&lt;0),AND(ISNUMBER(M187),M187&lt;0)),"要確認：基地発着・交代人数",IF(COUNTIFS(LNGWatch[船名],A187,LNGWatch[入港日（同一航海）],B187,LNGWatch[曳船名],D187,LNGWatch[警戒開始日時],E187)&gt;1,"要確認：同じ警戒が重複",IF(OR(NOT(ISNUMBER(V187)),P187="未確認"),"要確認：拘束時間・根拠未確認","確認済")))))</f>
        <v/>
      </c>
    </row>
    <row r="188" spans="1:25" ht="24.95" customHeight="1" x14ac:dyDescent="0.2">
      <c r="A188" s="7"/>
      <c r="B188" s="20"/>
      <c r="C188" s="20"/>
      <c r="D188" s="7"/>
      <c r="E188" s="23"/>
      <c r="F188" s="23"/>
      <c r="G188" s="23"/>
      <c r="H188" s="23"/>
      <c r="I188" s="16"/>
      <c r="J188" s="7"/>
      <c r="K188" s="23"/>
      <c r="L188" s="23"/>
      <c r="M188" s="7"/>
      <c r="N188" s="7"/>
      <c r="O188" s="7"/>
      <c r="P188" s="7"/>
      <c r="Q188" s="7"/>
      <c r="R188" s="10" t="str">
        <f>IF(D188="","",IF(COUNTIF(Tugs[曳船名],D188)&lt;&gt;1,"未登録・重複",IF(INDEX(Tugs[会社名],MATCH(D188,Tugs[曳船名],0))="","未確認",INDEX(Tugs[会社名],MATCH(D188,Tugs[曳船名],0)))))</f>
        <v/>
      </c>
      <c r="S188" s="10" t="str">
        <f>IF(D188="","",IF(COUNTIF(Tugs[曳船名],D188)&lt;&gt;1,"未登録・重複",IF(INDEX(Tugs[基地港],MATCH(D188,Tugs[曳船名],0))="","未確認",INDEX(Tugs[基地港],MATCH(D188,Tugs[曳船名],0)))))</f>
        <v/>
      </c>
      <c r="T188" s="10" t="str">
        <f>IF(A188="","",IF(AND(ISNUMBER(B188),ISNUMBER(C188),C188&gt;=B188),INT(C188)-INT(B188),""))</f>
        <v/>
      </c>
      <c r="U188" s="18" t="str">
        <f>IF(A188="","",IF(AND(ISNUMBER(E188),ISNUMBER(F188),F188&gt;=E188),ROUND((F188-E188)*24,4),""))</f>
        <v/>
      </c>
      <c r="V188" s="18" t="str">
        <f>IF(A188="","",IF(AND(ISNUMBER(G188),ISNUMBER(H188),H188&gt;=G188),ROUND((H188-G188)*24,4),IF(OR(G188&lt;&gt;"",H188&lt;&gt;""),"",IF(AND(ISNUMBER(I188),I188&gt;=0),I188,""))))</f>
        <v/>
      </c>
      <c r="W188" s="10" t="str">
        <f>IF(A188="","",IF(AND(ISNUMBER(G188),ISNUMBER(H188),H188&gt;=G188),"実績：基地発～基地着",IF(OR(G188&lt;&gt;"",H188&lt;&gt;""),"要確認：時刻不足・逆転",IF(AND(ISNUMBER(I188),I188&gt;=0),"実績：記録の時間","未確認"))))</f>
        <v/>
      </c>
      <c r="X188" s="10" t="str">
        <f>IF(A188="","",IF(ISNUMBER(B188),YEAR(B188)-IF(MONTH(B188)&lt;4,1,0),""))</f>
        <v/>
      </c>
      <c r="Y188" s="10" t="str">
        <f>IF(A188="","",IF(OR(D188="",NOT(ISNUMBER(B188)),NOT(ISNUMBER(C188)),C188&lt;B188,NOT(ISNUMBER(E188)),NOT(ISNUMBER(F188)),F188&lt;E188,O188="",P188="",R188="未登録・重複"),"要確認：警戒区間・登録・根拠",IF(OR(W188="要確認：時刻不足・逆転",AND(ISNUMBER(G188),G188&gt;E188),AND(ISNUMBER(H188),H188&lt;F188),AND(ISNUMBER(I188),I188&lt;0),AND(ISNUMBER(M188),M188&lt;0)),"要確認：基地発着・交代人数",IF(COUNTIFS(LNGWatch[船名],A188,LNGWatch[入港日（同一航海）],B188,LNGWatch[曳船名],D188,LNGWatch[警戒開始日時],E188)&gt;1,"要確認：同じ警戒が重複",IF(OR(NOT(ISNUMBER(V188)),P188="未確認"),"要確認：拘束時間・根拠未確認","確認済")))))</f>
        <v/>
      </c>
    </row>
    <row r="189" spans="1:25" ht="24.95" customHeight="1" x14ac:dyDescent="0.2">
      <c r="A189" s="7"/>
      <c r="B189" s="20"/>
      <c r="C189" s="20"/>
      <c r="D189" s="7"/>
      <c r="E189" s="23"/>
      <c r="F189" s="23"/>
      <c r="G189" s="23"/>
      <c r="H189" s="23"/>
      <c r="I189" s="16"/>
      <c r="J189" s="7"/>
      <c r="K189" s="23"/>
      <c r="L189" s="23"/>
      <c r="M189" s="7"/>
      <c r="N189" s="7"/>
      <c r="O189" s="7"/>
      <c r="P189" s="7"/>
      <c r="Q189" s="7"/>
      <c r="R189" s="10" t="str">
        <f>IF(D189="","",IF(COUNTIF(Tugs[曳船名],D189)&lt;&gt;1,"未登録・重複",IF(INDEX(Tugs[会社名],MATCH(D189,Tugs[曳船名],0))="","未確認",INDEX(Tugs[会社名],MATCH(D189,Tugs[曳船名],0)))))</f>
        <v/>
      </c>
      <c r="S189" s="10" t="str">
        <f>IF(D189="","",IF(COUNTIF(Tugs[曳船名],D189)&lt;&gt;1,"未登録・重複",IF(INDEX(Tugs[基地港],MATCH(D189,Tugs[曳船名],0))="","未確認",INDEX(Tugs[基地港],MATCH(D189,Tugs[曳船名],0)))))</f>
        <v/>
      </c>
      <c r="T189" s="10" t="str">
        <f>IF(A189="","",IF(AND(ISNUMBER(B189),ISNUMBER(C189),C189&gt;=B189),INT(C189)-INT(B189),""))</f>
        <v/>
      </c>
      <c r="U189" s="18" t="str">
        <f>IF(A189="","",IF(AND(ISNUMBER(E189),ISNUMBER(F189),F189&gt;=E189),ROUND((F189-E189)*24,4),""))</f>
        <v/>
      </c>
      <c r="V189" s="18" t="str">
        <f>IF(A189="","",IF(AND(ISNUMBER(G189),ISNUMBER(H189),H189&gt;=G189),ROUND((H189-G189)*24,4),IF(OR(G189&lt;&gt;"",H189&lt;&gt;""),"",IF(AND(ISNUMBER(I189),I189&gt;=0),I189,""))))</f>
        <v/>
      </c>
      <c r="W189" s="10" t="str">
        <f>IF(A189="","",IF(AND(ISNUMBER(G189),ISNUMBER(H189),H189&gt;=G189),"実績：基地発～基地着",IF(OR(G189&lt;&gt;"",H189&lt;&gt;""),"要確認：時刻不足・逆転",IF(AND(ISNUMBER(I189),I189&gt;=0),"実績：記録の時間","未確認"))))</f>
        <v/>
      </c>
      <c r="X189" s="10" t="str">
        <f>IF(A189="","",IF(ISNUMBER(B189),YEAR(B189)-IF(MONTH(B189)&lt;4,1,0),""))</f>
        <v/>
      </c>
      <c r="Y189" s="10" t="str">
        <f>IF(A189="","",IF(OR(D189="",NOT(ISNUMBER(B189)),NOT(ISNUMBER(C189)),C189&lt;B189,NOT(ISNUMBER(E189)),NOT(ISNUMBER(F189)),F189&lt;E189,O189="",P189="",R189="未登録・重複"),"要確認：警戒区間・登録・根拠",IF(OR(W189="要確認：時刻不足・逆転",AND(ISNUMBER(G189),G189&gt;E189),AND(ISNUMBER(H189),H189&lt;F189),AND(ISNUMBER(I189),I189&lt;0),AND(ISNUMBER(M189),M189&lt;0)),"要確認：基地発着・交代人数",IF(COUNTIFS(LNGWatch[船名],A189,LNGWatch[入港日（同一航海）],B189,LNGWatch[曳船名],D189,LNGWatch[警戒開始日時],E189)&gt;1,"要確認：同じ警戒が重複",IF(OR(NOT(ISNUMBER(V189)),P189="未確認"),"要確認：拘束時間・根拠未確認","確認済")))))</f>
        <v/>
      </c>
    </row>
    <row r="190" spans="1:25" ht="24.95" customHeight="1" x14ac:dyDescent="0.2">
      <c r="A190" s="7"/>
      <c r="B190" s="20"/>
      <c r="C190" s="20"/>
      <c r="D190" s="7"/>
      <c r="E190" s="23"/>
      <c r="F190" s="23"/>
      <c r="G190" s="23"/>
      <c r="H190" s="23"/>
      <c r="I190" s="16"/>
      <c r="J190" s="7"/>
      <c r="K190" s="23"/>
      <c r="L190" s="23"/>
      <c r="M190" s="7"/>
      <c r="N190" s="7"/>
      <c r="O190" s="7"/>
      <c r="P190" s="7"/>
      <c r="Q190" s="7"/>
      <c r="R190" s="10" t="str">
        <f>IF(D190="","",IF(COUNTIF(Tugs[曳船名],D190)&lt;&gt;1,"未登録・重複",IF(INDEX(Tugs[会社名],MATCH(D190,Tugs[曳船名],0))="","未確認",INDEX(Tugs[会社名],MATCH(D190,Tugs[曳船名],0)))))</f>
        <v/>
      </c>
      <c r="S190" s="10" t="str">
        <f>IF(D190="","",IF(COUNTIF(Tugs[曳船名],D190)&lt;&gt;1,"未登録・重複",IF(INDEX(Tugs[基地港],MATCH(D190,Tugs[曳船名],0))="","未確認",INDEX(Tugs[基地港],MATCH(D190,Tugs[曳船名],0)))))</f>
        <v/>
      </c>
      <c r="T190" s="10" t="str">
        <f>IF(A190="","",IF(AND(ISNUMBER(B190),ISNUMBER(C190),C190&gt;=B190),INT(C190)-INT(B190),""))</f>
        <v/>
      </c>
      <c r="U190" s="18" t="str">
        <f>IF(A190="","",IF(AND(ISNUMBER(E190),ISNUMBER(F190),F190&gt;=E190),ROUND((F190-E190)*24,4),""))</f>
        <v/>
      </c>
      <c r="V190" s="18" t="str">
        <f>IF(A190="","",IF(AND(ISNUMBER(G190),ISNUMBER(H190),H190&gt;=G190),ROUND((H190-G190)*24,4),IF(OR(G190&lt;&gt;"",H190&lt;&gt;""),"",IF(AND(ISNUMBER(I190),I190&gt;=0),I190,""))))</f>
        <v/>
      </c>
      <c r="W190" s="10" t="str">
        <f>IF(A190="","",IF(AND(ISNUMBER(G190),ISNUMBER(H190),H190&gt;=G190),"実績：基地発～基地着",IF(OR(G190&lt;&gt;"",H190&lt;&gt;""),"要確認：時刻不足・逆転",IF(AND(ISNUMBER(I190),I190&gt;=0),"実績：記録の時間","未確認"))))</f>
        <v/>
      </c>
      <c r="X190" s="10" t="str">
        <f>IF(A190="","",IF(ISNUMBER(B190),YEAR(B190)-IF(MONTH(B190)&lt;4,1,0),""))</f>
        <v/>
      </c>
      <c r="Y190" s="10" t="str">
        <f>IF(A190="","",IF(OR(D190="",NOT(ISNUMBER(B190)),NOT(ISNUMBER(C190)),C190&lt;B190,NOT(ISNUMBER(E190)),NOT(ISNUMBER(F190)),F190&lt;E190,O190="",P190="",R190="未登録・重複"),"要確認：警戒区間・登録・根拠",IF(OR(W190="要確認：時刻不足・逆転",AND(ISNUMBER(G190),G190&gt;E190),AND(ISNUMBER(H190),H190&lt;F190),AND(ISNUMBER(I190),I190&lt;0),AND(ISNUMBER(M190),M190&lt;0)),"要確認：基地発着・交代人数",IF(COUNTIFS(LNGWatch[船名],A190,LNGWatch[入港日（同一航海）],B190,LNGWatch[曳船名],D190,LNGWatch[警戒開始日時],E190)&gt;1,"要確認：同じ警戒が重複",IF(OR(NOT(ISNUMBER(V190)),P190="未確認"),"要確認：拘束時間・根拠未確認","確認済")))))</f>
        <v/>
      </c>
    </row>
    <row r="191" spans="1:25" ht="24.95" customHeight="1" x14ac:dyDescent="0.2">
      <c r="A191" s="7"/>
      <c r="B191" s="20"/>
      <c r="C191" s="20"/>
      <c r="D191" s="7"/>
      <c r="E191" s="23"/>
      <c r="F191" s="23"/>
      <c r="G191" s="23"/>
      <c r="H191" s="23"/>
      <c r="I191" s="16"/>
      <c r="J191" s="7"/>
      <c r="K191" s="23"/>
      <c r="L191" s="23"/>
      <c r="M191" s="7"/>
      <c r="N191" s="7"/>
      <c r="O191" s="7"/>
      <c r="P191" s="7"/>
      <c r="Q191" s="7"/>
      <c r="R191" s="10" t="str">
        <f>IF(D191="","",IF(COUNTIF(Tugs[曳船名],D191)&lt;&gt;1,"未登録・重複",IF(INDEX(Tugs[会社名],MATCH(D191,Tugs[曳船名],0))="","未確認",INDEX(Tugs[会社名],MATCH(D191,Tugs[曳船名],0)))))</f>
        <v/>
      </c>
      <c r="S191" s="10" t="str">
        <f>IF(D191="","",IF(COUNTIF(Tugs[曳船名],D191)&lt;&gt;1,"未登録・重複",IF(INDEX(Tugs[基地港],MATCH(D191,Tugs[曳船名],0))="","未確認",INDEX(Tugs[基地港],MATCH(D191,Tugs[曳船名],0)))))</f>
        <v/>
      </c>
      <c r="T191" s="10" t="str">
        <f>IF(A191="","",IF(AND(ISNUMBER(B191),ISNUMBER(C191),C191&gt;=B191),INT(C191)-INT(B191),""))</f>
        <v/>
      </c>
      <c r="U191" s="18" t="str">
        <f>IF(A191="","",IF(AND(ISNUMBER(E191),ISNUMBER(F191),F191&gt;=E191),ROUND((F191-E191)*24,4),""))</f>
        <v/>
      </c>
      <c r="V191" s="18" t="str">
        <f>IF(A191="","",IF(AND(ISNUMBER(G191),ISNUMBER(H191),H191&gt;=G191),ROUND((H191-G191)*24,4),IF(OR(G191&lt;&gt;"",H191&lt;&gt;""),"",IF(AND(ISNUMBER(I191),I191&gt;=0),I191,""))))</f>
        <v/>
      </c>
      <c r="W191" s="10" t="str">
        <f>IF(A191="","",IF(AND(ISNUMBER(G191),ISNUMBER(H191),H191&gt;=G191),"実績：基地発～基地着",IF(OR(G191&lt;&gt;"",H191&lt;&gt;""),"要確認：時刻不足・逆転",IF(AND(ISNUMBER(I191),I191&gt;=0),"実績：記録の時間","未確認"))))</f>
        <v/>
      </c>
      <c r="X191" s="10" t="str">
        <f>IF(A191="","",IF(ISNUMBER(B191),YEAR(B191)-IF(MONTH(B191)&lt;4,1,0),""))</f>
        <v/>
      </c>
      <c r="Y191" s="10" t="str">
        <f>IF(A191="","",IF(OR(D191="",NOT(ISNUMBER(B191)),NOT(ISNUMBER(C191)),C191&lt;B191,NOT(ISNUMBER(E191)),NOT(ISNUMBER(F191)),F191&lt;E191,O191="",P191="",R191="未登録・重複"),"要確認：警戒区間・登録・根拠",IF(OR(W191="要確認：時刻不足・逆転",AND(ISNUMBER(G191),G191&gt;E191),AND(ISNUMBER(H191),H191&lt;F191),AND(ISNUMBER(I191),I191&lt;0),AND(ISNUMBER(M191),M191&lt;0)),"要確認：基地発着・交代人数",IF(COUNTIFS(LNGWatch[船名],A191,LNGWatch[入港日（同一航海）],B191,LNGWatch[曳船名],D191,LNGWatch[警戒開始日時],E191)&gt;1,"要確認：同じ警戒が重複",IF(OR(NOT(ISNUMBER(V191)),P191="未確認"),"要確認：拘束時間・根拠未確認","確認済")))))</f>
        <v/>
      </c>
    </row>
    <row r="192" spans="1:25" ht="24.95" customHeight="1" x14ac:dyDescent="0.2">
      <c r="A192" s="7"/>
      <c r="B192" s="20"/>
      <c r="C192" s="20"/>
      <c r="D192" s="7"/>
      <c r="E192" s="23"/>
      <c r="F192" s="23"/>
      <c r="G192" s="23"/>
      <c r="H192" s="23"/>
      <c r="I192" s="16"/>
      <c r="J192" s="7"/>
      <c r="K192" s="23"/>
      <c r="L192" s="23"/>
      <c r="M192" s="7"/>
      <c r="N192" s="7"/>
      <c r="O192" s="7"/>
      <c r="P192" s="7"/>
      <c r="Q192" s="7"/>
      <c r="R192" s="10" t="str">
        <f>IF(D192="","",IF(COUNTIF(Tugs[曳船名],D192)&lt;&gt;1,"未登録・重複",IF(INDEX(Tugs[会社名],MATCH(D192,Tugs[曳船名],0))="","未確認",INDEX(Tugs[会社名],MATCH(D192,Tugs[曳船名],0)))))</f>
        <v/>
      </c>
      <c r="S192" s="10" t="str">
        <f>IF(D192="","",IF(COUNTIF(Tugs[曳船名],D192)&lt;&gt;1,"未登録・重複",IF(INDEX(Tugs[基地港],MATCH(D192,Tugs[曳船名],0))="","未確認",INDEX(Tugs[基地港],MATCH(D192,Tugs[曳船名],0)))))</f>
        <v/>
      </c>
      <c r="T192" s="10" t="str">
        <f>IF(A192="","",IF(AND(ISNUMBER(B192),ISNUMBER(C192),C192&gt;=B192),INT(C192)-INT(B192),""))</f>
        <v/>
      </c>
      <c r="U192" s="18" t="str">
        <f>IF(A192="","",IF(AND(ISNUMBER(E192),ISNUMBER(F192),F192&gt;=E192),ROUND((F192-E192)*24,4),""))</f>
        <v/>
      </c>
      <c r="V192" s="18" t="str">
        <f>IF(A192="","",IF(AND(ISNUMBER(G192),ISNUMBER(H192),H192&gt;=G192),ROUND((H192-G192)*24,4),IF(OR(G192&lt;&gt;"",H192&lt;&gt;""),"",IF(AND(ISNUMBER(I192),I192&gt;=0),I192,""))))</f>
        <v/>
      </c>
      <c r="W192" s="10" t="str">
        <f>IF(A192="","",IF(AND(ISNUMBER(G192),ISNUMBER(H192),H192&gt;=G192),"実績：基地発～基地着",IF(OR(G192&lt;&gt;"",H192&lt;&gt;""),"要確認：時刻不足・逆転",IF(AND(ISNUMBER(I192),I192&gt;=0),"実績：記録の時間","未確認"))))</f>
        <v/>
      </c>
      <c r="X192" s="10" t="str">
        <f>IF(A192="","",IF(ISNUMBER(B192),YEAR(B192)-IF(MONTH(B192)&lt;4,1,0),""))</f>
        <v/>
      </c>
      <c r="Y192" s="10" t="str">
        <f>IF(A192="","",IF(OR(D192="",NOT(ISNUMBER(B192)),NOT(ISNUMBER(C192)),C192&lt;B192,NOT(ISNUMBER(E192)),NOT(ISNUMBER(F192)),F192&lt;E192,O192="",P192="",R192="未登録・重複"),"要確認：警戒区間・登録・根拠",IF(OR(W192="要確認：時刻不足・逆転",AND(ISNUMBER(G192),G192&gt;E192),AND(ISNUMBER(H192),H192&lt;F192),AND(ISNUMBER(I192),I192&lt;0),AND(ISNUMBER(M192),M192&lt;0)),"要確認：基地発着・交代人数",IF(COUNTIFS(LNGWatch[船名],A192,LNGWatch[入港日（同一航海）],B192,LNGWatch[曳船名],D192,LNGWatch[警戒開始日時],E192)&gt;1,"要確認：同じ警戒が重複",IF(OR(NOT(ISNUMBER(V192)),P192="未確認"),"要確認：拘束時間・根拠未確認","確認済")))))</f>
        <v/>
      </c>
    </row>
    <row r="193" spans="1:25" ht="24.95" customHeight="1" x14ac:dyDescent="0.2">
      <c r="A193" s="7"/>
      <c r="B193" s="20"/>
      <c r="C193" s="20"/>
      <c r="D193" s="7"/>
      <c r="E193" s="23"/>
      <c r="F193" s="23"/>
      <c r="G193" s="23"/>
      <c r="H193" s="23"/>
      <c r="I193" s="16"/>
      <c r="J193" s="7"/>
      <c r="K193" s="23"/>
      <c r="L193" s="23"/>
      <c r="M193" s="7"/>
      <c r="N193" s="7"/>
      <c r="O193" s="7"/>
      <c r="P193" s="7"/>
      <c r="Q193" s="7"/>
      <c r="R193" s="10" t="str">
        <f>IF(D193="","",IF(COUNTIF(Tugs[曳船名],D193)&lt;&gt;1,"未登録・重複",IF(INDEX(Tugs[会社名],MATCH(D193,Tugs[曳船名],0))="","未確認",INDEX(Tugs[会社名],MATCH(D193,Tugs[曳船名],0)))))</f>
        <v/>
      </c>
      <c r="S193" s="10" t="str">
        <f>IF(D193="","",IF(COUNTIF(Tugs[曳船名],D193)&lt;&gt;1,"未登録・重複",IF(INDEX(Tugs[基地港],MATCH(D193,Tugs[曳船名],0))="","未確認",INDEX(Tugs[基地港],MATCH(D193,Tugs[曳船名],0)))))</f>
        <v/>
      </c>
      <c r="T193" s="10" t="str">
        <f>IF(A193="","",IF(AND(ISNUMBER(B193),ISNUMBER(C193),C193&gt;=B193),INT(C193)-INT(B193),""))</f>
        <v/>
      </c>
      <c r="U193" s="18" t="str">
        <f>IF(A193="","",IF(AND(ISNUMBER(E193),ISNUMBER(F193),F193&gt;=E193),ROUND((F193-E193)*24,4),""))</f>
        <v/>
      </c>
      <c r="V193" s="18" t="str">
        <f>IF(A193="","",IF(AND(ISNUMBER(G193),ISNUMBER(H193),H193&gt;=G193),ROUND((H193-G193)*24,4),IF(OR(G193&lt;&gt;"",H193&lt;&gt;""),"",IF(AND(ISNUMBER(I193),I193&gt;=0),I193,""))))</f>
        <v/>
      </c>
      <c r="W193" s="10" t="str">
        <f>IF(A193="","",IF(AND(ISNUMBER(G193),ISNUMBER(H193),H193&gt;=G193),"実績：基地発～基地着",IF(OR(G193&lt;&gt;"",H193&lt;&gt;""),"要確認：時刻不足・逆転",IF(AND(ISNUMBER(I193),I193&gt;=0),"実績：記録の時間","未確認"))))</f>
        <v/>
      </c>
      <c r="X193" s="10" t="str">
        <f>IF(A193="","",IF(ISNUMBER(B193),YEAR(B193)-IF(MONTH(B193)&lt;4,1,0),""))</f>
        <v/>
      </c>
      <c r="Y193" s="10" t="str">
        <f>IF(A193="","",IF(OR(D193="",NOT(ISNUMBER(B193)),NOT(ISNUMBER(C193)),C193&lt;B193,NOT(ISNUMBER(E193)),NOT(ISNUMBER(F193)),F193&lt;E193,O193="",P193="",R193="未登録・重複"),"要確認：警戒区間・登録・根拠",IF(OR(W193="要確認：時刻不足・逆転",AND(ISNUMBER(G193),G193&gt;E193),AND(ISNUMBER(H193),H193&lt;F193),AND(ISNUMBER(I193),I193&lt;0),AND(ISNUMBER(M193),M193&lt;0)),"要確認：基地発着・交代人数",IF(COUNTIFS(LNGWatch[船名],A193,LNGWatch[入港日（同一航海）],B193,LNGWatch[曳船名],D193,LNGWatch[警戒開始日時],E193)&gt;1,"要確認：同じ警戒が重複",IF(OR(NOT(ISNUMBER(V193)),P193="未確認"),"要確認：拘束時間・根拠未確認","確認済")))))</f>
        <v/>
      </c>
    </row>
    <row r="194" spans="1:25" ht="24.95" customHeight="1" x14ac:dyDescent="0.2">
      <c r="A194" s="7"/>
      <c r="B194" s="20"/>
      <c r="C194" s="20"/>
      <c r="D194" s="7"/>
      <c r="E194" s="23"/>
      <c r="F194" s="23"/>
      <c r="G194" s="23"/>
      <c r="H194" s="23"/>
      <c r="I194" s="16"/>
      <c r="J194" s="7"/>
      <c r="K194" s="23"/>
      <c r="L194" s="23"/>
      <c r="M194" s="7"/>
      <c r="N194" s="7"/>
      <c r="O194" s="7"/>
      <c r="P194" s="7"/>
      <c r="Q194" s="7"/>
      <c r="R194" s="10" t="str">
        <f>IF(D194="","",IF(COUNTIF(Tugs[曳船名],D194)&lt;&gt;1,"未登録・重複",IF(INDEX(Tugs[会社名],MATCH(D194,Tugs[曳船名],0))="","未確認",INDEX(Tugs[会社名],MATCH(D194,Tugs[曳船名],0)))))</f>
        <v/>
      </c>
      <c r="S194" s="10" t="str">
        <f>IF(D194="","",IF(COUNTIF(Tugs[曳船名],D194)&lt;&gt;1,"未登録・重複",IF(INDEX(Tugs[基地港],MATCH(D194,Tugs[曳船名],0))="","未確認",INDEX(Tugs[基地港],MATCH(D194,Tugs[曳船名],0)))))</f>
        <v/>
      </c>
      <c r="T194" s="10" t="str">
        <f>IF(A194="","",IF(AND(ISNUMBER(B194),ISNUMBER(C194),C194&gt;=B194),INT(C194)-INT(B194),""))</f>
        <v/>
      </c>
      <c r="U194" s="18" t="str">
        <f>IF(A194="","",IF(AND(ISNUMBER(E194),ISNUMBER(F194),F194&gt;=E194),ROUND((F194-E194)*24,4),""))</f>
        <v/>
      </c>
      <c r="V194" s="18" t="str">
        <f>IF(A194="","",IF(AND(ISNUMBER(G194),ISNUMBER(H194),H194&gt;=G194),ROUND((H194-G194)*24,4),IF(OR(G194&lt;&gt;"",H194&lt;&gt;""),"",IF(AND(ISNUMBER(I194),I194&gt;=0),I194,""))))</f>
        <v/>
      </c>
      <c r="W194" s="10" t="str">
        <f>IF(A194="","",IF(AND(ISNUMBER(G194),ISNUMBER(H194),H194&gt;=G194),"実績：基地発～基地着",IF(OR(G194&lt;&gt;"",H194&lt;&gt;""),"要確認：時刻不足・逆転",IF(AND(ISNUMBER(I194),I194&gt;=0),"実績：記録の時間","未確認"))))</f>
        <v/>
      </c>
      <c r="X194" s="10" t="str">
        <f>IF(A194="","",IF(ISNUMBER(B194),YEAR(B194)-IF(MONTH(B194)&lt;4,1,0),""))</f>
        <v/>
      </c>
      <c r="Y194" s="10" t="str">
        <f>IF(A194="","",IF(OR(D194="",NOT(ISNUMBER(B194)),NOT(ISNUMBER(C194)),C194&lt;B194,NOT(ISNUMBER(E194)),NOT(ISNUMBER(F194)),F194&lt;E194,O194="",P194="",R194="未登録・重複"),"要確認：警戒区間・登録・根拠",IF(OR(W194="要確認：時刻不足・逆転",AND(ISNUMBER(G194),G194&gt;E194),AND(ISNUMBER(H194),H194&lt;F194),AND(ISNUMBER(I194),I194&lt;0),AND(ISNUMBER(M194),M194&lt;0)),"要確認：基地発着・交代人数",IF(COUNTIFS(LNGWatch[船名],A194,LNGWatch[入港日（同一航海）],B194,LNGWatch[曳船名],D194,LNGWatch[警戒開始日時],E194)&gt;1,"要確認：同じ警戒が重複",IF(OR(NOT(ISNUMBER(V194)),P194="未確認"),"要確認：拘束時間・根拠未確認","確認済")))))</f>
        <v/>
      </c>
    </row>
    <row r="195" spans="1:25" ht="24.95" customHeight="1" x14ac:dyDescent="0.2">
      <c r="A195" s="7"/>
      <c r="B195" s="20"/>
      <c r="C195" s="20"/>
      <c r="D195" s="7"/>
      <c r="E195" s="23"/>
      <c r="F195" s="23"/>
      <c r="G195" s="23"/>
      <c r="H195" s="23"/>
      <c r="I195" s="16"/>
      <c r="J195" s="7"/>
      <c r="K195" s="23"/>
      <c r="L195" s="23"/>
      <c r="M195" s="7"/>
      <c r="N195" s="7"/>
      <c r="O195" s="7"/>
      <c r="P195" s="7"/>
      <c r="Q195" s="7"/>
      <c r="R195" s="10" t="str">
        <f>IF(D195="","",IF(COUNTIF(Tugs[曳船名],D195)&lt;&gt;1,"未登録・重複",IF(INDEX(Tugs[会社名],MATCH(D195,Tugs[曳船名],0))="","未確認",INDEX(Tugs[会社名],MATCH(D195,Tugs[曳船名],0)))))</f>
        <v/>
      </c>
      <c r="S195" s="10" t="str">
        <f>IF(D195="","",IF(COUNTIF(Tugs[曳船名],D195)&lt;&gt;1,"未登録・重複",IF(INDEX(Tugs[基地港],MATCH(D195,Tugs[曳船名],0))="","未確認",INDEX(Tugs[基地港],MATCH(D195,Tugs[曳船名],0)))))</f>
        <v/>
      </c>
      <c r="T195" s="10" t="str">
        <f>IF(A195="","",IF(AND(ISNUMBER(B195),ISNUMBER(C195),C195&gt;=B195),INT(C195)-INT(B195),""))</f>
        <v/>
      </c>
      <c r="U195" s="18" t="str">
        <f>IF(A195="","",IF(AND(ISNUMBER(E195),ISNUMBER(F195),F195&gt;=E195),ROUND((F195-E195)*24,4),""))</f>
        <v/>
      </c>
      <c r="V195" s="18" t="str">
        <f>IF(A195="","",IF(AND(ISNUMBER(G195),ISNUMBER(H195),H195&gt;=G195),ROUND((H195-G195)*24,4),IF(OR(G195&lt;&gt;"",H195&lt;&gt;""),"",IF(AND(ISNUMBER(I195),I195&gt;=0),I195,""))))</f>
        <v/>
      </c>
      <c r="W195" s="10" t="str">
        <f>IF(A195="","",IF(AND(ISNUMBER(G195),ISNUMBER(H195),H195&gt;=G195),"実績：基地発～基地着",IF(OR(G195&lt;&gt;"",H195&lt;&gt;""),"要確認：時刻不足・逆転",IF(AND(ISNUMBER(I195),I195&gt;=0),"実績：記録の時間","未確認"))))</f>
        <v/>
      </c>
      <c r="X195" s="10" t="str">
        <f>IF(A195="","",IF(ISNUMBER(B195),YEAR(B195)-IF(MONTH(B195)&lt;4,1,0),""))</f>
        <v/>
      </c>
      <c r="Y195" s="10" t="str">
        <f>IF(A195="","",IF(OR(D195="",NOT(ISNUMBER(B195)),NOT(ISNUMBER(C195)),C195&lt;B195,NOT(ISNUMBER(E195)),NOT(ISNUMBER(F195)),F195&lt;E195,O195="",P195="",R195="未登録・重複"),"要確認：警戒区間・登録・根拠",IF(OR(W195="要確認：時刻不足・逆転",AND(ISNUMBER(G195),G195&gt;E195),AND(ISNUMBER(H195),H195&lt;F195),AND(ISNUMBER(I195),I195&lt;0),AND(ISNUMBER(M195),M195&lt;0)),"要確認：基地発着・交代人数",IF(COUNTIFS(LNGWatch[船名],A195,LNGWatch[入港日（同一航海）],B195,LNGWatch[曳船名],D195,LNGWatch[警戒開始日時],E195)&gt;1,"要確認：同じ警戒が重複",IF(OR(NOT(ISNUMBER(V195)),P195="未確認"),"要確認：拘束時間・根拠未確認","確認済")))))</f>
        <v/>
      </c>
    </row>
    <row r="196" spans="1:25" ht="24.95" customHeight="1" x14ac:dyDescent="0.2">
      <c r="A196" s="7"/>
      <c r="B196" s="20"/>
      <c r="C196" s="20"/>
      <c r="D196" s="7"/>
      <c r="E196" s="23"/>
      <c r="F196" s="23"/>
      <c r="G196" s="23"/>
      <c r="H196" s="23"/>
      <c r="I196" s="16"/>
      <c r="J196" s="7"/>
      <c r="K196" s="23"/>
      <c r="L196" s="23"/>
      <c r="M196" s="7"/>
      <c r="N196" s="7"/>
      <c r="O196" s="7"/>
      <c r="P196" s="7"/>
      <c r="Q196" s="7"/>
      <c r="R196" s="10" t="str">
        <f>IF(D196="","",IF(COUNTIF(Tugs[曳船名],D196)&lt;&gt;1,"未登録・重複",IF(INDEX(Tugs[会社名],MATCH(D196,Tugs[曳船名],0))="","未確認",INDEX(Tugs[会社名],MATCH(D196,Tugs[曳船名],0)))))</f>
        <v/>
      </c>
      <c r="S196" s="10" t="str">
        <f>IF(D196="","",IF(COUNTIF(Tugs[曳船名],D196)&lt;&gt;1,"未登録・重複",IF(INDEX(Tugs[基地港],MATCH(D196,Tugs[曳船名],0))="","未確認",INDEX(Tugs[基地港],MATCH(D196,Tugs[曳船名],0)))))</f>
        <v/>
      </c>
      <c r="T196" s="10" t="str">
        <f>IF(A196="","",IF(AND(ISNUMBER(B196),ISNUMBER(C196),C196&gt;=B196),INT(C196)-INT(B196),""))</f>
        <v/>
      </c>
      <c r="U196" s="18" t="str">
        <f>IF(A196="","",IF(AND(ISNUMBER(E196),ISNUMBER(F196),F196&gt;=E196),ROUND((F196-E196)*24,4),""))</f>
        <v/>
      </c>
      <c r="V196" s="18" t="str">
        <f>IF(A196="","",IF(AND(ISNUMBER(G196),ISNUMBER(H196),H196&gt;=G196),ROUND((H196-G196)*24,4),IF(OR(G196&lt;&gt;"",H196&lt;&gt;""),"",IF(AND(ISNUMBER(I196),I196&gt;=0),I196,""))))</f>
        <v/>
      </c>
      <c r="W196" s="10" t="str">
        <f>IF(A196="","",IF(AND(ISNUMBER(G196),ISNUMBER(H196),H196&gt;=G196),"実績：基地発～基地着",IF(OR(G196&lt;&gt;"",H196&lt;&gt;""),"要確認：時刻不足・逆転",IF(AND(ISNUMBER(I196),I196&gt;=0),"実績：記録の時間","未確認"))))</f>
        <v/>
      </c>
      <c r="X196" s="10" t="str">
        <f>IF(A196="","",IF(ISNUMBER(B196),YEAR(B196)-IF(MONTH(B196)&lt;4,1,0),""))</f>
        <v/>
      </c>
      <c r="Y196" s="10" t="str">
        <f>IF(A196="","",IF(OR(D196="",NOT(ISNUMBER(B196)),NOT(ISNUMBER(C196)),C196&lt;B196,NOT(ISNUMBER(E196)),NOT(ISNUMBER(F196)),F196&lt;E196,O196="",P196="",R196="未登録・重複"),"要確認：警戒区間・登録・根拠",IF(OR(W196="要確認：時刻不足・逆転",AND(ISNUMBER(G196),G196&gt;E196),AND(ISNUMBER(H196),H196&lt;F196),AND(ISNUMBER(I196),I196&lt;0),AND(ISNUMBER(M196),M196&lt;0)),"要確認：基地発着・交代人数",IF(COUNTIFS(LNGWatch[船名],A196,LNGWatch[入港日（同一航海）],B196,LNGWatch[曳船名],D196,LNGWatch[警戒開始日時],E196)&gt;1,"要確認：同じ警戒が重複",IF(OR(NOT(ISNUMBER(V196)),P196="未確認"),"要確認：拘束時間・根拠未確認","確認済")))))</f>
        <v/>
      </c>
    </row>
    <row r="197" spans="1:25" ht="24.95" customHeight="1" x14ac:dyDescent="0.2">
      <c r="A197" s="7"/>
      <c r="B197" s="20"/>
      <c r="C197" s="20"/>
      <c r="D197" s="7"/>
      <c r="E197" s="23"/>
      <c r="F197" s="23"/>
      <c r="G197" s="23"/>
      <c r="H197" s="23"/>
      <c r="I197" s="16"/>
      <c r="J197" s="7"/>
      <c r="K197" s="23"/>
      <c r="L197" s="23"/>
      <c r="M197" s="7"/>
      <c r="N197" s="7"/>
      <c r="O197" s="7"/>
      <c r="P197" s="7"/>
      <c r="Q197" s="7"/>
      <c r="R197" s="10" t="str">
        <f>IF(D197="","",IF(COUNTIF(Tugs[曳船名],D197)&lt;&gt;1,"未登録・重複",IF(INDEX(Tugs[会社名],MATCH(D197,Tugs[曳船名],0))="","未確認",INDEX(Tugs[会社名],MATCH(D197,Tugs[曳船名],0)))))</f>
        <v/>
      </c>
      <c r="S197" s="10" t="str">
        <f>IF(D197="","",IF(COUNTIF(Tugs[曳船名],D197)&lt;&gt;1,"未登録・重複",IF(INDEX(Tugs[基地港],MATCH(D197,Tugs[曳船名],0))="","未確認",INDEX(Tugs[基地港],MATCH(D197,Tugs[曳船名],0)))))</f>
        <v/>
      </c>
      <c r="T197" s="10" t="str">
        <f>IF(A197="","",IF(AND(ISNUMBER(B197),ISNUMBER(C197),C197&gt;=B197),INT(C197)-INT(B197),""))</f>
        <v/>
      </c>
      <c r="U197" s="18" t="str">
        <f>IF(A197="","",IF(AND(ISNUMBER(E197),ISNUMBER(F197),F197&gt;=E197),ROUND((F197-E197)*24,4),""))</f>
        <v/>
      </c>
      <c r="V197" s="18" t="str">
        <f>IF(A197="","",IF(AND(ISNUMBER(G197),ISNUMBER(H197),H197&gt;=G197),ROUND((H197-G197)*24,4),IF(OR(G197&lt;&gt;"",H197&lt;&gt;""),"",IF(AND(ISNUMBER(I197),I197&gt;=0),I197,""))))</f>
        <v/>
      </c>
      <c r="W197" s="10" t="str">
        <f>IF(A197="","",IF(AND(ISNUMBER(G197),ISNUMBER(H197),H197&gt;=G197),"実績：基地発～基地着",IF(OR(G197&lt;&gt;"",H197&lt;&gt;""),"要確認：時刻不足・逆転",IF(AND(ISNUMBER(I197),I197&gt;=0),"実績：記録の時間","未確認"))))</f>
        <v/>
      </c>
      <c r="X197" s="10" t="str">
        <f>IF(A197="","",IF(ISNUMBER(B197),YEAR(B197)-IF(MONTH(B197)&lt;4,1,0),""))</f>
        <v/>
      </c>
      <c r="Y197" s="10" t="str">
        <f>IF(A197="","",IF(OR(D197="",NOT(ISNUMBER(B197)),NOT(ISNUMBER(C197)),C197&lt;B197,NOT(ISNUMBER(E197)),NOT(ISNUMBER(F197)),F197&lt;E197,O197="",P197="",R197="未登録・重複"),"要確認：警戒区間・登録・根拠",IF(OR(W197="要確認：時刻不足・逆転",AND(ISNUMBER(G197),G197&gt;E197),AND(ISNUMBER(H197),H197&lt;F197),AND(ISNUMBER(I197),I197&lt;0),AND(ISNUMBER(M197),M197&lt;0)),"要確認：基地発着・交代人数",IF(COUNTIFS(LNGWatch[船名],A197,LNGWatch[入港日（同一航海）],B197,LNGWatch[曳船名],D197,LNGWatch[警戒開始日時],E197)&gt;1,"要確認：同じ警戒が重複",IF(OR(NOT(ISNUMBER(V197)),P197="未確認"),"要確認：拘束時間・根拠未確認","確認済")))))</f>
        <v/>
      </c>
    </row>
    <row r="198" spans="1:25" ht="24.95" customHeight="1" x14ac:dyDescent="0.2">
      <c r="A198" s="7"/>
      <c r="B198" s="20"/>
      <c r="C198" s="20"/>
      <c r="D198" s="7"/>
      <c r="E198" s="23"/>
      <c r="F198" s="23"/>
      <c r="G198" s="23"/>
      <c r="H198" s="23"/>
      <c r="I198" s="16"/>
      <c r="J198" s="7"/>
      <c r="K198" s="23"/>
      <c r="L198" s="23"/>
      <c r="M198" s="7"/>
      <c r="N198" s="7"/>
      <c r="O198" s="7"/>
      <c r="P198" s="7"/>
      <c r="Q198" s="7"/>
      <c r="R198" s="10" t="str">
        <f>IF(D198="","",IF(COUNTIF(Tugs[曳船名],D198)&lt;&gt;1,"未登録・重複",IF(INDEX(Tugs[会社名],MATCH(D198,Tugs[曳船名],0))="","未確認",INDEX(Tugs[会社名],MATCH(D198,Tugs[曳船名],0)))))</f>
        <v/>
      </c>
      <c r="S198" s="10" t="str">
        <f>IF(D198="","",IF(COUNTIF(Tugs[曳船名],D198)&lt;&gt;1,"未登録・重複",IF(INDEX(Tugs[基地港],MATCH(D198,Tugs[曳船名],0))="","未確認",INDEX(Tugs[基地港],MATCH(D198,Tugs[曳船名],0)))))</f>
        <v/>
      </c>
      <c r="T198" s="10" t="str">
        <f>IF(A198="","",IF(AND(ISNUMBER(B198),ISNUMBER(C198),C198&gt;=B198),INT(C198)-INT(B198),""))</f>
        <v/>
      </c>
      <c r="U198" s="18" t="str">
        <f>IF(A198="","",IF(AND(ISNUMBER(E198),ISNUMBER(F198),F198&gt;=E198),ROUND((F198-E198)*24,4),""))</f>
        <v/>
      </c>
      <c r="V198" s="18" t="str">
        <f>IF(A198="","",IF(AND(ISNUMBER(G198),ISNUMBER(H198),H198&gt;=G198),ROUND((H198-G198)*24,4),IF(OR(G198&lt;&gt;"",H198&lt;&gt;""),"",IF(AND(ISNUMBER(I198),I198&gt;=0),I198,""))))</f>
        <v/>
      </c>
      <c r="W198" s="10" t="str">
        <f>IF(A198="","",IF(AND(ISNUMBER(G198),ISNUMBER(H198),H198&gt;=G198),"実績：基地発～基地着",IF(OR(G198&lt;&gt;"",H198&lt;&gt;""),"要確認：時刻不足・逆転",IF(AND(ISNUMBER(I198),I198&gt;=0),"実績：記録の時間","未確認"))))</f>
        <v/>
      </c>
      <c r="X198" s="10" t="str">
        <f>IF(A198="","",IF(ISNUMBER(B198),YEAR(B198)-IF(MONTH(B198)&lt;4,1,0),""))</f>
        <v/>
      </c>
      <c r="Y198" s="10" t="str">
        <f>IF(A198="","",IF(OR(D198="",NOT(ISNUMBER(B198)),NOT(ISNUMBER(C198)),C198&lt;B198,NOT(ISNUMBER(E198)),NOT(ISNUMBER(F198)),F198&lt;E198,O198="",P198="",R198="未登録・重複"),"要確認：警戒区間・登録・根拠",IF(OR(W198="要確認：時刻不足・逆転",AND(ISNUMBER(G198),G198&gt;E198),AND(ISNUMBER(H198),H198&lt;F198),AND(ISNUMBER(I198),I198&lt;0),AND(ISNUMBER(M198),M198&lt;0)),"要確認：基地発着・交代人数",IF(COUNTIFS(LNGWatch[船名],A198,LNGWatch[入港日（同一航海）],B198,LNGWatch[曳船名],D198,LNGWatch[警戒開始日時],E198)&gt;1,"要確認：同じ警戒が重複",IF(OR(NOT(ISNUMBER(V198)),P198="未確認"),"要確認：拘束時間・根拠未確認","確認済")))))</f>
        <v/>
      </c>
    </row>
    <row r="199" spans="1:25" ht="24.95" customHeight="1" x14ac:dyDescent="0.2">
      <c r="A199" s="7"/>
      <c r="B199" s="20"/>
      <c r="C199" s="20"/>
      <c r="D199" s="7"/>
      <c r="E199" s="23"/>
      <c r="F199" s="23"/>
      <c r="G199" s="23"/>
      <c r="H199" s="23"/>
      <c r="I199" s="16"/>
      <c r="J199" s="7"/>
      <c r="K199" s="23"/>
      <c r="L199" s="23"/>
      <c r="M199" s="7"/>
      <c r="N199" s="7"/>
      <c r="O199" s="7"/>
      <c r="P199" s="7"/>
      <c r="Q199" s="7"/>
      <c r="R199" s="10" t="str">
        <f>IF(D199="","",IF(COUNTIF(Tugs[曳船名],D199)&lt;&gt;1,"未登録・重複",IF(INDEX(Tugs[会社名],MATCH(D199,Tugs[曳船名],0))="","未確認",INDEX(Tugs[会社名],MATCH(D199,Tugs[曳船名],0)))))</f>
        <v/>
      </c>
      <c r="S199" s="10" t="str">
        <f>IF(D199="","",IF(COUNTIF(Tugs[曳船名],D199)&lt;&gt;1,"未登録・重複",IF(INDEX(Tugs[基地港],MATCH(D199,Tugs[曳船名],0))="","未確認",INDEX(Tugs[基地港],MATCH(D199,Tugs[曳船名],0)))))</f>
        <v/>
      </c>
      <c r="T199" s="10" t="str">
        <f>IF(A199="","",IF(AND(ISNUMBER(B199),ISNUMBER(C199),C199&gt;=B199),INT(C199)-INT(B199),""))</f>
        <v/>
      </c>
      <c r="U199" s="18" t="str">
        <f>IF(A199="","",IF(AND(ISNUMBER(E199),ISNUMBER(F199),F199&gt;=E199),ROUND((F199-E199)*24,4),""))</f>
        <v/>
      </c>
      <c r="V199" s="18" t="str">
        <f>IF(A199="","",IF(AND(ISNUMBER(G199),ISNUMBER(H199),H199&gt;=G199),ROUND((H199-G199)*24,4),IF(OR(G199&lt;&gt;"",H199&lt;&gt;""),"",IF(AND(ISNUMBER(I199),I199&gt;=0),I199,""))))</f>
        <v/>
      </c>
      <c r="W199" s="10" t="str">
        <f>IF(A199="","",IF(AND(ISNUMBER(G199),ISNUMBER(H199),H199&gt;=G199),"実績：基地発～基地着",IF(OR(G199&lt;&gt;"",H199&lt;&gt;""),"要確認：時刻不足・逆転",IF(AND(ISNUMBER(I199),I199&gt;=0),"実績：記録の時間","未確認"))))</f>
        <v/>
      </c>
      <c r="X199" s="10" t="str">
        <f>IF(A199="","",IF(ISNUMBER(B199),YEAR(B199)-IF(MONTH(B199)&lt;4,1,0),""))</f>
        <v/>
      </c>
      <c r="Y199" s="10" t="str">
        <f>IF(A199="","",IF(OR(D199="",NOT(ISNUMBER(B199)),NOT(ISNUMBER(C199)),C199&lt;B199,NOT(ISNUMBER(E199)),NOT(ISNUMBER(F199)),F199&lt;E199,O199="",P199="",R199="未登録・重複"),"要確認：警戒区間・登録・根拠",IF(OR(W199="要確認：時刻不足・逆転",AND(ISNUMBER(G199),G199&gt;E199),AND(ISNUMBER(H199),H199&lt;F199),AND(ISNUMBER(I199),I199&lt;0),AND(ISNUMBER(M199),M199&lt;0)),"要確認：基地発着・交代人数",IF(COUNTIFS(LNGWatch[船名],A199,LNGWatch[入港日（同一航海）],B199,LNGWatch[曳船名],D199,LNGWatch[警戒開始日時],E199)&gt;1,"要確認：同じ警戒が重複",IF(OR(NOT(ISNUMBER(V199)),P199="未確認"),"要確認：拘束時間・根拠未確認","確認済")))))</f>
        <v/>
      </c>
    </row>
    <row r="200" spans="1:25" ht="24.95" customHeight="1" x14ac:dyDescent="0.2">
      <c r="A200" s="7"/>
      <c r="B200" s="20"/>
      <c r="C200" s="20"/>
      <c r="D200" s="7"/>
      <c r="E200" s="23"/>
      <c r="F200" s="23"/>
      <c r="G200" s="23"/>
      <c r="H200" s="23"/>
      <c r="I200" s="16"/>
      <c r="J200" s="7"/>
      <c r="K200" s="23"/>
      <c r="L200" s="23"/>
      <c r="M200" s="7"/>
      <c r="N200" s="7"/>
      <c r="O200" s="7"/>
      <c r="P200" s="7"/>
      <c r="Q200" s="7"/>
      <c r="R200" s="10" t="str">
        <f>IF(D200="","",IF(COUNTIF(Tugs[曳船名],D200)&lt;&gt;1,"未登録・重複",IF(INDEX(Tugs[会社名],MATCH(D200,Tugs[曳船名],0))="","未確認",INDEX(Tugs[会社名],MATCH(D200,Tugs[曳船名],0)))))</f>
        <v/>
      </c>
      <c r="S200" s="10" t="str">
        <f>IF(D200="","",IF(COUNTIF(Tugs[曳船名],D200)&lt;&gt;1,"未登録・重複",IF(INDEX(Tugs[基地港],MATCH(D200,Tugs[曳船名],0))="","未確認",INDEX(Tugs[基地港],MATCH(D200,Tugs[曳船名],0)))))</f>
        <v/>
      </c>
      <c r="T200" s="10" t="str">
        <f>IF(A200="","",IF(AND(ISNUMBER(B200),ISNUMBER(C200),C200&gt;=B200),INT(C200)-INT(B200),""))</f>
        <v/>
      </c>
      <c r="U200" s="18" t="str">
        <f>IF(A200="","",IF(AND(ISNUMBER(E200),ISNUMBER(F200),F200&gt;=E200),ROUND((F200-E200)*24,4),""))</f>
        <v/>
      </c>
      <c r="V200" s="18" t="str">
        <f>IF(A200="","",IF(AND(ISNUMBER(G200),ISNUMBER(H200),H200&gt;=G200),ROUND((H200-G200)*24,4),IF(OR(G200&lt;&gt;"",H200&lt;&gt;""),"",IF(AND(ISNUMBER(I200),I200&gt;=0),I200,""))))</f>
        <v/>
      </c>
      <c r="W200" s="10" t="str">
        <f>IF(A200="","",IF(AND(ISNUMBER(G200),ISNUMBER(H200),H200&gt;=G200),"実績：基地発～基地着",IF(OR(G200&lt;&gt;"",H200&lt;&gt;""),"要確認：時刻不足・逆転",IF(AND(ISNUMBER(I200),I200&gt;=0),"実績：記録の時間","未確認"))))</f>
        <v/>
      </c>
      <c r="X200" s="10" t="str">
        <f>IF(A200="","",IF(ISNUMBER(B200),YEAR(B200)-IF(MONTH(B200)&lt;4,1,0),""))</f>
        <v/>
      </c>
      <c r="Y200" s="10" t="str">
        <f>IF(A200="","",IF(OR(D200="",NOT(ISNUMBER(B200)),NOT(ISNUMBER(C200)),C200&lt;B200,NOT(ISNUMBER(E200)),NOT(ISNUMBER(F200)),F200&lt;E200,O200="",P200="",R200="未登録・重複"),"要確認：警戒区間・登録・根拠",IF(OR(W200="要確認：時刻不足・逆転",AND(ISNUMBER(G200),G200&gt;E200),AND(ISNUMBER(H200),H200&lt;F200),AND(ISNUMBER(I200),I200&lt;0),AND(ISNUMBER(M200),M200&lt;0)),"要確認：基地発着・交代人数",IF(COUNTIFS(LNGWatch[船名],A200,LNGWatch[入港日（同一航海）],B200,LNGWatch[曳船名],D200,LNGWatch[警戒開始日時],E200)&gt;1,"要確認：同じ警戒が重複",IF(OR(NOT(ISNUMBER(V200)),P200="未確認"),"要確認：拘束時間・根拠未確認","確認済")))))</f>
        <v/>
      </c>
    </row>
    <row r="201" spans="1:25" ht="24.95" customHeight="1" x14ac:dyDescent="0.2">
      <c r="A201" s="7"/>
      <c r="B201" s="20"/>
      <c r="C201" s="20"/>
      <c r="D201" s="7"/>
      <c r="E201" s="23"/>
      <c r="F201" s="23"/>
      <c r="G201" s="23"/>
      <c r="H201" s="23"/>
      <c r="I201" s="16"/>
      <c r="J201" s="7"/>
      <c r="K201" s="23"/>
      <c r="L201" s="23"/>
      <c r="M201" s="7"/>
      <c r="N201" s="7"/>
      <c r="O201" s="7"/>
      <c r="P201" s="7"/>
      <c r="Q201" s="7"/>
      <c r="R201" s="10" t="str">
        <f>IF(D201="","",IF(COUNTIF(Tugs[曳船名],D201)&lt;&gt;1,"未登録・重複",IF(INDEX(Tugs[会社名],MATCH(D201,Tugs[曳船名],0))="","未確認",INDEX(Tugs[会社名],MATCH(D201,Tugs[曳船名],0)))))</f>
        <v/>
      </c>
      <c r="S201" s="10" t="str">
        <f>IF(D201="","",IF(COUNTIF(Tugs[曳船名],D201)&lt;&gt;1,"未登録・重複",IF(INDEX(Tugs[基地港],MATCH(D201,Tugs[曳船名],0))="","未確認",INDEX(Tugs[基地港],MATCH(D201,Tugs[曳船名],0)))))</f>
        <v/>
      </c>
      <c r="T201" s="10" t="str">
        <f>IF(A201="","",IF(AND(ISNUMBER(B201),ISNUMBER(C201),C201&gt;=B201),INT(C201)-INT(B201),""))</f>
        <v/>
      </c>
      <c r="U201" s="18" t="str">
        <f>IF(A201="","",IF(AND(ISNUMBER(E201),ISNUMBER(F201),F201&gt;=E201),ROUND((F201-E201)*24,4),""))</f>
        <v/>
      </c>
      <c r="V201" s="18" t="str">
        <f>IF(A201="","",IF(AND(ISNUMBER(G201),ISNUMBER(H201),H201&gt;=G201),ROUND((H201-G201)*24,4),IF(OR(G201&lt;&gt;"",H201&lt;&gt;""),"",IF(AND(ISNUMBER(I201),I201&gt;=0),I201,""))))</f>
        <v/>
      </c>
      <c r="W201" s="10" t="str">
        <f>IF(A201="","",IF(AND(ISNUMBER(G201),ISNUMBER(H201),H201&gt;=G201),"実績：基地発～基地着",IF(OR(G201&lt;&gt;"",H201&lt;&gt;""),"要確認：時刻不足・逆転",IF(AND(ISNUMBER(I201),I201&gt;=0),"実績：記録の時間","未確認"))))</f>
        <v/>
      </c>
      <c r="X201" s="10" t="str">
        <f>IF(A201="","",IF(ISNUMBER(B201),YEAR(B201)-IF(MONTH(B201)&lt;4,1,0),""))</f>
        <v/>
      </c>
      <c r="Y201" s="10" t="str">
        <f>IF(A201="","",IF(OR(D201="",NOT(ISNUMBER(B201)),NOT(ISNUMBER(C201)),C201&lt;B201,NOT(ISNUMBER(E201)),NOT(ISNUMBER(F201)),F201&lt;E201,O201="",P201="",R201="未登録・重複"),"要確認：警戒区間・登録・根拠",IF(OR(W201="要確認：時刻不足・逆転",AND(ISNUMBER(G201),G201&gt;E201),AND(ISNUMBER(H201),H201&lt;F201),AND(ISNUMBER(I201),I201&lt;0),AND(ISNUMBER(M201),M201&lt;0)),"要確認：基地発着・交代人数",IF(COUNTIFS(LNGWatch[船名],A201,LNGWatch[入港日（同一航海）],B201,LNGWatch[曳船名],D201,LNGWatch[警戒開始日時],E201)&gt;1,"要確認：同じ警戒が重複",IF(OR(NOT(ISNUMBER(V201)),P201="未確認"),"要確認：拘束時間・根拠未確認","確認済")))))</f>
        <v/>
      </c>
    </row>
    <row r="202" spans="1:25" ht="24.95" customHeight="1" x14ac:dyDescent="0.2">
      <c r="A202" s="7"/>
      <c r="B202" s="20"/>
      <c r="C202" s="20"/>
      <c r="D202" s="7"/>
      <c r="E202" s="23"/>
      <c r="F202" s="23"/>
      <c r="G202" s="23"/>
      <c r="H202" s="23"/>
      <c r="I202" s="16"/>
      <c r="J202" s="7"/>
      <c r="K202" s="23"/>
      <c r="L202" s="23"/>
      <c r="M202" s="7"/>
      <c r="N202" s="7"/>
      <c r="O202" s="7"/>
      <c r="P202" s="7"/>
      <c r="Q202" s="7"/>
      <c r="R202" s="10" t="str">
        <f>IF(D202="","",IF(COUNTIF(Tugs[曳船名],D202)&lt;&gt;1,"未登録・重複",IF(INDEX(Tugs[会社名],MATCH(D202,Tugs[曳船名],0))="","未確認",INDEX(Tugs[会社名],MATCH(D202,Tugs[曳船名],0)))))</f>
        <v/>
      </c>
      <c r="S202" s="10" t="str">
        <f>IF(D202="","",IF(COUNTIF(Tugs[曳船名],D202)&lt;&gt;1,"未登録・重複",IF(INDEX(Tugs[基地港],MATCH(D202,Tugs[曳船名],0))="","未確認",INDEX(Tugs[基地港],MATCH(D202,Tugs[曳船名],0)))))</f>
        <v/>
      </c>
      <c r="T202" s="10" t="str">
        <f>IF(A202="","",IF(AND(ISNUMBER(B202),ISNUMBER(C202),C202&gt;=B202),INT(C202)-INT(B202),""))</f>
        <v/>
      </c>
      <c r="U202" s="18" t="str">
        <f>IF(A202="","",IF(AND(ISNUMBER(E202),ISNUMBER(F202),F202&gt;=E202),ROUND((F202-E202)*24,4),""))</f>
        <v/>
      </c>
      <c r="V202" s="18" t="str">
        <f>IF(A202="","",IF(AND(ISNUMBER(G202),ISNUMBER(H202),H202&gt;=G202),ROUND((H202-G202)*24,4),IF(OR(G202&lt;&gt;"",H202&lt;&gt;""),"",IF(AND(ISNUMBER(I202),I202&gt;=0),I202,""))))</f>
        <v/>
      </c>
      <c r="W202" s="10" t="str">
        <f>IF(A202="","",IF(AND(ISNUMBER(G202),ISNUMBER(H202),H202&gt;=G202),"実績：基地発～基地着",IF(OR(G202&lt;&gt;"",H202&lt;&gt;""),"要確認：時刻不足・逆転",IF(AND(ISNUMBER(I202),I202&gt;=0),"実績：記録の時間","未確認"))))</f>
        <v/>
      </c>
      <c r="X202" s="10" t="str">
        <f>IF(A202="","",IF(ISNUMBER(B202),YEAR(B202)-IF(MONTH(B202)&lt;4,1,0),""))</f>
        <v/>
      </c>
      <c r="Y202" s="10" t="str">
        <f>IF(A202="","",IF(OR(D202="",NOT(ISNUMBER(B202)),NOT(ISNUMBER(C202)),C202&lt;B202,NOT(ISNUMBER(E202)),NOT(ISNUMBER(F202)),F202&lt;E202,O202="",P202="",R202="未登録・重複"),"要確認：警戒区間・登録・根拠",IF(OR(W202="要確認：時刻不足・逆転",AND(ISNUMBER(G202),G202&gt;E202),AND(ISNUMBER(H202),H202&lt;F202),AND(ISNUMBER(I202),I202&lt;0),AND(ISNUMBER(M202),M202&lt;0)),"要確認：基地発着・交代人数",IF(COUNTIFS(LNGWatch[船名],A202,LNGWatch[入港日（同一航海）],B202,LNGWatch[曳船名],D202,LNGWatch[警戒開始日時],E202)&gt;1,"要確認：同じ警戒が重複",IF(OR(NOT(ISNUMBER(V202)),P202="未確認"),"要確認：拘束時間・根拠未確認","確認済")))))</f>
        <v/>
      </c>
    </row>
    <row r="203" spans="1:25" ht="24.95" customHeight="1" x14ac:dyDescent="0.2">
      <c r="A203" s="7"/>
      <c r="B203" s="20"/>
      <c r="C203" s="20"/>
      <c r="D203" s="7"/>
      <c r="E203" s="23"/>
      <c r="F203" s="23"/>
      <c r="G203" s="23"/>
      <c r="H203" s="23"/>
      <c r="I203" s="16"/>
      <c r="J203" s="7"/>
      <c r="K203" s="23"/>
      <c r="L203" s="23"/>
      <c r="M203" s="7"/>
      <c r="N203" s="7"/>
      <c r="O203" s="7"/>
      <c r="P203" s="7"/>
      <c r="Q203" s="7"/>
      <c r="R203" s="10" t="str">
        <f>IF(D203="","",IF(COUNTIF(Tugs[曳船名],D203)&lt;&gt;1,"未登録・重複",IF(INDEX(Tugs[会社名],MATCH(D203,Tugs[曳船名],0))="","未確認",INDEX(Tugs[会社名],MATCH(D203,Tugs[曳船名],0)))))</f>
        <v/>
      </c>
      <c r="S203" s="10" t="str">
        <f>IF(D203="","",IF(COUNTIF(Tugs[曳船名],D203)&lt;&gt;1,"未登録・重複",IF(INDEX(Tugs[基地港],MATCH(D203,Tugs[曳船名],0))="","未確認",INDEX(Tugs[基地港],MATCH(D203,Tugs[曳船名],0)))))</f>
        <v/>
      </c>
      <c r="T203" s="10" t="str">
        <f>IF(A203="","",IF(AND(ISNUMBER(B203),ISNUMBER(C203),C203&gt;=B203),INT(C203)-INT(B203),""))</f>
        <v/>
      </c>
      <c r="U203" s="18" t="str">
        <f>IF(A203="","",IF(AND(ISNUMBER(E203),ISNUMBER(F203),F203&gt;=E203),ROUND((F203-E203)*24,4),""))</f>
        <v/>
      </c>
      <c r="V203" s="18" t="str">
        <f>IF(A203="","",IF(AND(ISNUMBER(G203),ISNUMBER(H203),H203&gt;=G203),ROUND((H203-G203)*24,4),IF(OR(G203&lt;&gt;"",H203&lt;&gt;""),"",IF(AND(ISNUMBER(I203),I203&gt;=0),I203,""))))</f>
        <v/>
      </c>
      <c r="W203" s="10" t="str">
        <f>IF(A203="","",IF(AND(ISNUMBER(G203),ISNUMBER(H203),H203&gt;=G203),"実績：基地発～基地着",IF(OR(G203&lt;&gt;"",H203&lt;&gt;""),"要確認：時刻不足・逆転",IF(AND(ISNUMBER(I203),I203&gt;=0),"実績：記録の時間","未確認"))))</f>
        <v/>
      </c>
      <c r="X203" s="10" t="str">
        <f>IF(A203="","",IF(ISNUMBER(B203),YEAR(B203)-IF(MONTH(B203)&lt;4,1,0),""))</f>
        <v/>
      </c>
      <c r="Y203" s="10" t="str">
        <f>IF(A203="","",IF(OR(D203="",NOT(ISNUMBER(B203)),NOT(ISNUMBER(C203)),C203&lt;B203,NOT(ISNUMBER(E203)),NOT(ISNUMBER(F203)),F203&lt;E203,O203="",P203="",R203="未登録・重複"),"要確認：警戒区間・登録・根拠",IF(OR(W203="要確認：時刻不足・逆転",AND(ISNUMBER(G203),G203&gt;E203),AND(ISNUMBER(H203),H203&lt;F203),AND(ISNUMBER(I203),I203&lt;0),AND(ISNUMBER(M203),M203&lt;0)),"要確認：基地発着・交代人数",IF(COUNTIFS(LNGWatch[船名],A203,LNGWatch[入港日（同一航海）],B203,LNGWatch[曳船名],D203,LNGWatch[警戒開始日時],E203)&gt;1,"要確認：同じ警戒が重複",IF(OR(NOT(ISNUMBER(V203)),P203="未確認"),"要確認：拘束時間・根拠未確認","確認済")))))</f>
        <v/>
      </c>
    </row>
    <row r="204" spans="1:25" ht="24.95" customHeight="1" x14ac:dyDescent="0.2">
      <c r="A204" s="7"/>
      <c r="B204" s="20"/>
      <c r="C204" s="20"/>
      <c r="D204" s="7"/>
      <c r="E204" s="23"/>
      <c r="F204" s="23"/>
      <c r="G204" s="23"/>
      <c r="H204" s="23"/>
      <c r="I204" s="16"/>
      <c r="J204" s="7"/>
      <c r="K204" s="23"/>
      <c r="L204" s="23"/>
      <c r="M204" s="7"/>
      <c r="N204" s="7"/>
      <c r="O204" s="7"/>
      <c r="P204" s="7"/>
      <c r="Q204" s="7"/>
      <c r="R204" s="10" t="str">
        <f>IF(D204="","",IF(COUNTIF(Tugs[曳船名],D204)&lt;&gt;1,"未登録・重複",IF(INDEX(Tugs[会社名],MATCH(D204,Tugs[曳船名],0))="","未確認",INDEX(Tugs[会社名],MATCH(D204,Tugs[曳船名],0)))))</f>
        <v/>
      </c>
      <c r="S204" s="10" t="str">
        <f>IF(D204="","",IF(COUNTIF(Tugs[曳船名],D204)&lt;&gt;1,"未登録・重複",IF(INDEX(Tugs[基地港],MATCH(D204,Tugs[曳船名],0))="","未確認",INDEX(Tugs[基地港],MATCH(D204,Tugs[曳船名],0)))))</f>
        <v/>
      </c>
      <c r="T204" s="10" t="str">
        <f>IF(A204="","",IF(AND(ISNUMBER(B204),ISNUMBER(C204),C204&gt;=B204),INT(C204)-INT(B204),""))</f>
        <v/>
      </c>
      <c r="U204" s="18" t="str">
        <f>IF(A204="","",IF(AND(ISNUMBER(E204),ISNUMBER(F204),F204&gt;=E204),ROUND((F204-E204)*24,4),""))</f>
        <v/>
      </c>
      <c r="V204" s="18" t="str">
        <f>IF(A204="","",IF(AND(ISNUMBER(G204),ISNUMBER(H204),H204&gt;=G204),ROUND((H204-G204)*24,4),IF(OR(G204&lt;&gt;"",H204&lt;&gt;""),"",IF(AND(ISNUMBER(I204),I204&gt;=0),I204,""))))</f>
        <v/>
      </c>
      <c r="W204" s="10" t="str">
        <f>IF(A204="","",IF(AND(ISNUMBER(G204),ISNUMBER(H204),H204&gt;=G204),"実績：基地発～基地着",IF(OR(G204&lt;&gt;"",H204&lt;&gt;""),"要確認：時刻不足・逆転",IF(AND(ISNUMBER(I204),I204&gt;=0),"実績：記録の時間","未確認"))))</f>
        <v/>
      </c>
      <c r="X204" s="10" t="str">
        <f>IF(A204="","",IF(ISNUMBER(B204),YEAR(B204)-IF(MONTH(B204)&lt;4,1,0),""))</f>
        <v/>
      </c>
      <c r="Y204" s="10" t="str">
        <f>IF(A204="","",IF(OR(D204="",NOT(ISNUMBER(B204)),NOT(ISNUMBER(C204)),C204&lt;B204,NOT(ISNUMBER(E204)),NOT(ISNUMBER(F204)),F204&lt;E204,O204="",P204="",R204="未登録・重複"),"要確認：警戒区間・登録・根拠",IF(OR(W204="要確認：時刻不足・逆転",AND(ISNUMBER(G204),G204&gt;E204),AND(ISNUMBER(H204),H204&lt;F204),AND(ISNUMBER(I204),I204&lt;0),AND(ISNUMBER(M204),M204&lt;0)),"要確認：基地発着・交代人数",IF(COUNTIFS(LNGWatch[船名],A204,LNGWatch[入港日（同一航海）],B204,LNGWatch[曳船名],D204,LNGWatch[警戒開始日時],E204)&gt;1,"要確認：同じ警戒が重複",IF(OR(NOT(ISNUMBER(V204)),P204="未確認"),"要確認：拘束時間・根拠未確認","確認済")))))</f>
        <v/>
      </c>
    </row>
    <row r="205" spans="1:25" ht="24.95" customHeight="1" x14ac:dyDescent="0.2">
      <c r="A205" s="7"/>
      <c r="B205" s="20"/>
      <c r="C205" s="20"/>
      <c r="D205" s="7"/>
      <c r="E205" s="23"/>
      <c r="F205" s="23"/>
      <c r="G205" s="23"/>
      <c r="H205" s="23"/>
      <c r="I205" s="16"/>
      <c r="J205" s="7"/>
      <c r="K205" s="23"/>
      <c r="L205" s="23"/>
      <c r="M205" s="7"/>
      <c r="N205" s="7"/>
      <c r="O205" s="7"/>
      <c r="P205" s="7"/>
      <c r="Q205" s="7"/>
      <c r="R205" s="10" t="str">
        <f>IF(D205="","",IF(COUNTIF(Tugs[曳船名],D205)&lt;&gt;1,"未登録・重複",IF(INDEX(Tugs[会社名],MATCH(D205,Tugs[曳船名],0))="","未確認",INDEX(Tugs[会社名],MATCH(D205,Tugs[曳船名],0)))))</f>
        <v/>
      </c>
      <c r="S205" s="10" t="str">
        <f>IF(D205="","",IF(COUNTIF(Tugs[曳船名],D205)&lt;&gt;1,"未登録・重複",IF(INDEX(Tugs[基地港],MATCH(D205,Tugs[曳船名],0))="","未確認",INDEX(Tugs[基地港],MATCH(D205,Tugs[曳船名],0)))))</f>
        <v/>
      </c>
      <c r="T205" s="10" t="str">
        <f>IF(A205="","",IF(AND(ISNUMBER(B205),ISNUMBER(C205),C205&gt;=B205),INT(C205)-INT(B205),""))</f>
        <v/>
      </c>
      <c r="U205" s="18" t="str">
        <f>IF(A205="","",IF(AND(ISNUMBER(E205),ISNUMBER(F205),F205&gt;=E205),ROUND((F205-E205)*24,4),""))</f>
        <v/>
      </c>
      <c r="V205" s="18" t="str">
        <f>IF(A205="","",IF(AND(ISNUMBER(G205),ISNUMBER(H205),H205&gt;=G205),ROUND((H205-G205)*24,4),IF(OR(G205&lt;&gt;"",H205&lt;&gt;""),"",IF(AND(ISNUMBER(I205),I205&gt;=0),I205,""))))</f>
        <v/>
      </c>
      <c r="W205" s="10" t="str">
        <f>IF(A205="","",IF(AND(ISNUMBER(G205),ISNUMBER(H205),H205&gt;=G205),"実績：基地発～基地着",IF(OR(G205&lt;&gt;"",H205&lt;&gt;""),"要確認：時刻不足・逆転",IF(AND(ISNUMBER(I205),I205&gt;=0),"実績：記録の時間","未確認"))))</f>
        <v/>
      </c>
      <c r="X205" s="10" t="str">
        <f>IF(A205="","",IF(ISNUMBER(B205),YEAR(B205)-IF(MONTH(B205)&lt;4,1,0),""))</f>
        <v/>
      </c>
      <c r="Y205" s="10" t="str">
        <f>IF(A205="","",IF(OR(D205="",NOT(ISNUMBER(B205)),NOT(ISNUMBER(C205)),C205&lt;B205,NOT(ISNUMBER(E205)),NOT(ISNUMBER(F205)),F205&lt;E205,O205="",P205="",R205="未登録・重複"),"要確認：警戒区間・登録・根拠",IF(OR(W205="要確認：時刻不足・逆転",AND(ISNUMBER(G205),G205&gt;E205),AND(ISNUMBER(H205),H205&lt;F205),AND(ISNUMBER(I205),I205&lt;0),AND(ISNUMBER(M205),M205&lt;0)),"要確認：基地発着・交代人数",IF(COUNTIFS(LNGWatch[船名],A205,LNGWatch[入港日（同一航海）],B205,LNGWatch[曳船名],D205,LNGWatch[警戒開始日時],E205)&gt;1,"要確認：同じ警戒が重複",IF(OR(NOT(ISNUMBER(V205)),P205="未確認"),"要確認：拘束時間・根拠未確認","確認済")))))</f>
        <v/>
      </c>
    </row>
    <row r="206" spans="1:25" ht="24.95" customHeight="1" x14ac:dyDescent="0.2">
      <c r="A206" s="7"/>
      <c r="B206" s="20"/>
      <c r="C206" s="20"/>
      <c r="D206" s="7"/>
      <c r="E206" s="23"/>
      <c r="F206" s="23"/>
      <c r="G206" s="23"/>
      <c r="H206" s="23"/>
      <c r="I206" s="16"/>
      <c r="J206" s="7"/>
      <c r="K206" s="23"/>
      <c r="L206" s="23"/>
      <c r="M206" s="7"/>
      <c r="N206" s="7"/>
      <c r="O206" s="7"/>
      <c r="P206" s="7"/>
      <c r="Q206" s="7"/>
      <c r="R206" s="10" t="str">
        <f>IF(D206="","",IF(COUNTIF(Tugs[曳船名],D206)&lt;&gt;1,"未登録・重複",IF(INDEX(Tugs[会社名],MATCH(D206,Tugs[曳船名],0))="","未確認",INDEX(Tugs[会社名],MATCH(D206,Tugs[曳船名],0)))))</f>
        <v/>
      </c>
      <c r="S206" s="10" t="str">
        <f>IF(D206="","",IF(COUNTIF(Tugs[曳船名],D206)&lt;&gt;1,"未登録・重複",IF(INDEX(Tugs[基地港],MATCH(D206,Tugs[曳船名],0))="","未確認",INDEX(Tugs[基地港],MATCH(D206,Tugs[曳船名],0)))))</f>
        <v/>
      </c>
      <c r="T206" s="10" t="str">
        <f>IF(A206="","",IF(AND(ISNUMBER(B206),ISNUMBER(C206),C206&gt;=B206),INT(C206)-INT(B206),""))</f>
        <v/>
      </c>
      <c r="U206" s="18" t="str">
        <f>IF(A206="","",IF(AND(ISNUMBER(E206),ISNUMBER(F206),F206&gt;=E206),ROUND((F206-E206)*24,4),""))</f>
        <v/>
      </c>
      <c r="V206" s="18" t="str">
        <f>IF(A206="","",IF(AND(ISNUMBER(G206),ISNUMBER(H206),H206&gt;=G206),ROUND((H206-G206)*24,4),IF(OR(G206&lt;&gt;"",H206&lt;&gt;""),"",IF(AND(ISNUMBER(I206),I206&gt;=0),I206,""))))</f>
        <v/>
      </c>
      <c r="W206" s="10" t="str">
        <f>IF(A206="","",IF(AND(ISNUMBER(G206),ISNUMBER(H206),H206&gt;=G206),"実績：基地発～基地着",IF(OR(G206&lt;&gt;"",H206&lt;&gt;""),"要確認：時刻不足・逆転",IF(AND(ISNUMBER(I206),I206&gt;=0),"実績：記録の時間","未確認"))))</f>
        <v/>
      </c>
      <c r="X206" s="10" t="str">
        <f>IF(A206="","",IF(ISNUMBER(B206),YEAR(B206)-IF(MONTH(B206)&lt;4,1,0),""))</f>
        <v/>
      </c>
      <c r="Y206" s="10" t="str">
        <f>IF(A206="","",IF(OR(D206="",NOT(ISNUMBER(B206)),NOT(ISNUMBER(C206)),C206&lt;B206,NOT(ISNUMBER(E206)),NOT(ISNUMBER(F206)),F206&lt;E206,O206="",P206="",R206="未登録・重複"),"要確認：警戒区間・登録・根拠",IF(OR(W206="要確認：時刻不足・逆転",AND(ISNUMBER(G206),G206&gt;E206),AND(ISNUMBER(H206),H206&lt;F206),AND(ISNUMBER(I206),I206&lt;0),AND(ISNUMBER(M206),M206&lt;0)),"要確認：基地発着・交代人数",IF(COUNTIFS(LNGWatch[船名],A206,LNGWatch[入港日（同一航海）],B206,LNGWatch[曳船名],D206,LNGWatch[警戒開始日時],E206)&gt;1,"要確認：同じ警戒が重複",IF(OR(NOT(ISNUMBER(V206)),P206="未確認"),"要確認：拘束時間・根拠未確認","確認済")))))</f>
        <v/>
      </c>
    </row>
    <row r="207" spans="1:25" ht="24.95" customHeight="1" x14ac:dyDescent="0.2">
      <c r="A207" s="7"/>
      <c r="B207" s="20"/>
      <c r="C207" s="20"/>
      <c r="D207" s="7"/>
      <c r="E207" s="23"/>
      <c r="F207" s="23"/>
      <c r="G207" s="23"/>
      <c r="H207" s="23"/>
      <c r="I207" s="16"/>
      <c r="J207" s="7"/>
      <c r="K207" s="23"/>
      <c r="L207" s="23"/>
      <c r="M207" s="7"/>
      <c r="N207" s="7"/>
      <c r="O207" s="7"/>
      <c r="P207" s="7"/>
      <c r="Q207" s="7"/>
      <c r="R207" s="10" t="str">
        <f>IF(D207="","",IF(COUNTIF(Tugs[曳船名],D207)&lt;&gt;1,"未登録・重複",IF(INDEX(Tugs[会社名],MATCH(D207,Tugs[曳船名],0))="","未確認",INDEX(Tugs[会社名],MATCH(D207,Tugs[曳船名],0)))))</f>
        <v/>
      </c>
      <c r="S207" s="10" t="str">
        <f>IF(D207="","",IF(COUNTIF(Tugs[曳船名],D207)&lt;&gt;1,"未登録・重複",IF(INDEX(Tugs[基地港],MATCH(D207,Tugs[曳船名],0))="","未確認",INDEX(Tugs[基地港],MATCH(D207,Tugs[曳船名],0)))))</f>
        <v/>
      </c>
      <c r="T207" s="10" t="str">
        <f>IF(A207="","",IF(AND(ISNUMBER(B207),ISNUMBER(C207),C207&gt;=B207),INT(C207)-INT(B207),""))</f>
        <v/>
      </c>
      <c r="U207" s="18" t="str">
        <f>IF(A207="","",IF(AND(ISNUMBER(E207),ISNUMBER(F207),F207&gt;=E207),ROUND((F207-E207)*24,4),""))</f>
        <v/>
      </c>
      <c r="V207" s="18" t="str">
        <f>IF(A207="","",IF(AND(ISNUMBER(G207),ISNUMBER(H207),H207&gt;=G207),ROUND((H207-G207)*24,4),IF(OR(G207&lt;&gt;"",H207&lt;&gt;""),"",IF(AND(ISNUMBER(I207),I207&gt;=0),I207,""))))</f>
        <v/>
      </c>
      <c r="W207" s="10" t="str">
        <f>IF(A207="","",IF(AND(ISNUMBER(G207),ISNUMBER(H207),H207&gt;=G207),"実績：基地発～基地着",IF(OR(G207&lt;&gt;"",H207&lt;&gt;""),"要確認：時刻不足・逆転",IF(AND(ISNUMBER(I207),I207&gt;=0),"実績：記録の時間","未確認"))))</f>
        <v/>
      </c>
      <c r="X207" s="10" t="str">
        <f>IF(A207="","",IF(ISNUMBER(B207),YEAR(B207)-IF(MONTH(B207)&lt;4,1,0),""))</f>
        <v/>
      </c>
      <c r="Y207" s="10" t="str">
        <f>IF(A207="","",IF(OR(D207="",NOT(ISNUMBER(B207)),NOT(ISNUMBER(C207)),C207&lt;B207,NOT(ISNUMBER(E207)),NOT(ISNUMBER(F207)),F207&lt;E207,O207="",P207="",R207="未登録・重複"),"要確認：警戒区間・登録・根拠",IF(OR(W207="要確認：時刻不足・逆転",AND(ISNUMBER(G207),G207&gt;E207),AND(ISNUMBER(H207),H207&lt;F207),AND(ISNUMBER(I207),I207&lt;0),AND(ISNUMBER(M207),M207&lt;0)),"要確認：基地発着・交代人数",IF(COUNTIFS(LNGWatch[船名],A207,LNGWatch[入港日（同一航海）],B207,LNGWatch[曳船名],D207,LNGWatch[警戒開始日時],E207)&gt;1,"要確認：同じ警戒が重複",IF(OR(NOT(ISNUMBER(V207)),P207="未確認"),"要確認：拘束時間・根拠未確認","確認済")))))</f>
        <v/>
      </c>
    </row>
    <row r="208" spans="1:25" ht="24.95" customHeight="1" x14ac:dyDescent="0.2">
      <c r="A208" s="7"/>
      <c r="B208" s="20"/>
      <c r="C208" s="20"/>
      <c r="D208" s="7"/>
      <c r="E208" s="23"/>
      <c r="F208" s="23"/>
      <c r="G208" s="23"/>
      <c r="H208" s="23"/>
      <c r="I208" s="16"/>
      <c r="J208" s="7"/>
      <c r="K208" s="23"/>
      <c r="L208" s="23"/>
      <c r="M208" s="7"/>
      <c r="N208" s="7"/>
      <c r="O208" s="7"/>
      <c r="P208" s="7"/>
      <c r="Q208" s="7"/>
      <c r="R208" s="10" t="str">
        <f>IF(D208="","",IF(COUNTIF(Tugs[曳船名],D208)&lt;&gt;1,"未登録・重複",IF(INDEX(Tugs[会社名],MATCH(D208,Tugs[曳船名],0))="","未確認",INDEX(Tugs[会社名],MATCH(D208,Tugs[曳船名],0)))))</f>
        <v/>
      </c>
      <c r="S208" s="10" t="str">
        <f>IF(D208="","",IF(COUNTIF(Tugs[曳船名],D208)&lt;&gt;1,"未登録・重複",IF(INDEX(Tugs[基地港],MATCH(D208,Tugs[曳船名],0))="","未確認",INDEX(Tugs[基地港],MATCH(D208,Tugs[曳船名],0)))))</f>
        <v/>
      </c>
      <c r="T208" s="10" t="str">
        <f>IF(A208="","",IF(AND(ISNUMBER(B208),ISNUMBER(C208),C208&gt;=B208),INT(C208)-INT(B208),""))</f>
        <v/>
      </c>
      <c r="U208" s="18" t="str">
        <f>IF(A208="","",IF(AND(ISNUMBER(E208),ISNUMBER(F208),F208&gt;=E208),ROUND((F208-E208)*24,4),""))</f>
        <v/>
      </c>
      <c r="V208" s="18" t="str">
        <f>IF(A208="","",IF(AND(ISNUMBER(G208),ISNUMBER(H208),H208&gt;=G208),ROUND((H208-G208)*24,4),IF(OR(G208&lt;&gt;"",H208&lt;&gt;""),"",IF(AND(ISNUMBER(I208),I208&gt;=0),I208,""))))</f>
        <v/>
      </c>
      <c r="W208" s="10" t="str">
        <f>IF(A208="","",IF(AND(ISNUMBER(G208),ISNUMBER(H208),H208&gt;=G208),"実績：基地発～基地着",IF(OR(G208&lt;&gt;"",H208&lt;&gt;""),"要確認：時刻不足・逆転",IF(AND(ISNUMBER(I208),I208&gt;=0),"実績：記録の時間","未確認"))))</f>
        <v/>
      </c>
      <c r="X208" s="10" t="str">
        <f>IF(A208="","",IF(ISNUMBER(B208),YEAR(B208)-IF(MONTH(B208)&lt;4,1,0),""))</f>
        <v/>
      </c>
      <c r="Y208" s="10" t="str">
        <f>IF(A208="","",IF(OR(D208="",NOT(ISNUMBER(B208)),NOT(ISNUMBER(C208)),C208&lt;B208,NOT(ISNUMBER(E208)),NOT(ISNUMBER(F208)),F208&lt;E208,O208="",P208="",R208="未登録・重複"),"要確認：警戒区間・登録・根拠",IF(OR(W208="要確認：時刻不足・逆転",AND(ISNUMBER(G208),G208&gt;E208),AND(ISNUMBER(H208),H208&lt;F208),AND(ISNUMBER(I208),I208&lt;0),AND(ISNUMBER(M208),M208&lt;0)),"要確認：基地発着・交代人数",IF(COUNTIFS(LNGWatch[船名],A208,LNGWatch[入港日（同一航海）],B208,LNGWatch[曳船名],D208,LNGWatch[警戒開始日時],E208)&gt;1,"要確認：同じ警戒が重複",IF(OR(NOT(ISNUMBER(V208)),P208="未確認"),"要確認：拘束時間・根拠未確認","確認済")))))</f>
        <v/>
      </c>
    </row>
    <row r="209" spans="1:25" ht="24.95" customHeight="1" x14ac:dyDescent="0.2">
      <c r="A209" s="7"/>
      <c r="B209" s="20"/>
      <c r="C209" s="20"/>
      <c r="D209" s="7"/>
      <c r="E209" s="23"/>
      <c r="F209" s="23"/>
      <c r="G209" s="23"/>
      <c r="H209" s="23"/>
      <c r="I209" s="16"/>
      <c r="J209" s="7"/>
      <c r="K209" s="23"/>
      <c r="L209" s="23"/>
      <c r="M209" s="7"/>
      <c r="N209" s="7"/>
      <c r="O209" s="7"/>
      <c r="P209" s="7"/>
      <c r="Q209" s="7"/>
      <c r="R209" s="10" t="str">
        <f>IF(D209="","",IF(COUNTIF(Tugs[曳船名],D209)&lt;&gt;1,"未登録・重複",IF(INDEX(Tugs[会社名],MATCH(D209,Tugs[曳船名],0))="","未確認",INDEX(Tugs[会社名],MATCH(D209,Tugs[曳船名],0)))))</f>
        <v/>
      </c>
      <c r="S209" s="10" t="str">
        <f>IF(D209="","",IF(COUNTIF(Tugs[曳船名],D209)&lt;&gt;1,"未登録・重複",IF(INDEX(Tugs[基地港],MATCH(D209,Tugs[曳船名],0))="","未確認",INDEX(Tugs[基地港],MATCH(D209,Tugs[曳船名],0)))))</f>
        <v/>
      </c>
      <c r="T209" s="10" t="str">
        <f>IF(A209="","",IF(AND(ISNUMBER(B209),ISNUMBER(C209),C209&gt;=B209),INT(C209)-INT(B209),""))</f>
        <v/>
      </c>
      <c r="U209" s="18" t="str">
        <f>IF(A209="","",IF(AND(ISNUMBER(E209),ISNUMBER(F209),F209&gt;=E209),ROUND((F209-E209)*24,4),""))</f>
        <v/>
      </c>
      <c r="V209" s="18" t="str">
        <f>IF(A209="","",IF(AND(ISNUMBER(G209),ISNUMBER(H209),H209&gt;=G209),ROUND((H209-G209)*24,4),IF(OR(G209&lt;&gt;"",H209&lt;&gt;""),"",IF(AND(ISNUMBER(I209),I209&gt;=0),I209,""))))</f>
        <v/>
      </c>
      <c r="W209" s="10" t="str">
        <f>IF(A209="","",IF(AND(ISNUMBER(G209),ISNUMBER(H209),H209&gt;=G209),"実績：基地発～基地着",IF(OR(G209&lt;&gt;"",H209&lt;&gt;""),"要確認：時刻不足・逆転",IF(AND(ISNUMBER(I209),I209&gt;=0),"実績：記録の時間","未確認"))))</f>
        <v/>
      </c>
      <c r="X209" s="10" t="str">
        <f>IF(A209="","",IF(ISNUMBER(B209),YEAR(B209)-IF(MONTH(B209)&lt;4,1,0),""))</f>
        <v/>
      </c>
      <c r="Y209" s="10" t="str">
        <f>IF(A209="","",IF(OR(D209="",NOT(ISNUMBER(B209)),NOT(ISNUMBER(C209)),C209&lt;B209,NOT(ISNUMBER(E209)),NOT(ISNUMBER(F209)),F209&lt;E209,O209="",P209="",R209="未登録・重複"),"要確認：警戒区間・登録・根拠",IF(OR(W209="要確認：時刻不足・逆転",AND(ISNUMBER(G209),G209&gt;E209),AND(ISNUMBER(H209),H209&lt;F209),AND(ISNUMBER(I209),I209&lt;0),AND(ISNUMBER(M209),M209&lt;0)),"要確認：基地発着・交代人数",IF(COUNTIFS(LNGWatch[船名],A209,LNGWatch[入港日（同一航海）],B209,LNGWatch[曳船名],D209,LNGWatch[警戒開始日時],E209)&gt;1,"要確認：同じ警戒が重複",IF(OR(NOT(ISNUMBER(V209)),P209="未確認"),"要確認：拘束時間・根拠未確認","確認済")))))</f>
        <v/>
      </c>
    </row>
    <row r="210" spans="1:25" ht="24.95" customHeight="1" x14ac:dyDescent="0.2">
      <c r="A210" s="7"/>
      <c r="B210" s="20"/>
      <c r="C210" s="20"/>
      <c r="D210" s="7"/>
      <c r="E210" s="23"/>
      <c r="F210" s="23"/>
      <c r="G210" s="23"/>
      <c r="H210" s="23"/>
      <c r="I210" s="16"/>
      <c r="J210" s="7"/>
      <c r="K210" s="23"/>
      <c r="L210" s="23"/>
      <c r="M210" s="7"/>
      <c r="N210" s="7"/>
      <c r="O210" s="7"/>
      <c r="P210" s="7"/>
      <c r="Q210" s="7"/>
      <c r="R210" s="10" t="str">
        <f>IF(D210="","",IF(COUNTIF(Tugs[曳船名],D210)&lt;&gt;1,"未登録・重複",IF(INDEX(Tugs[会社名],MATCH(D210,Tugs[曳船名],0))="","未確認",INDEX(Tugs[会社名],MATCH(D210,Tugs[曳船名],0)))))</f>
        <v/>
      </c>
      <c r="S210" s="10" t="str">
        <f>IF(D210="","",IF(COUNTIF(Tugs[曳船名],D210)&lt;&gt;1,"未登録・重複",IF(INDEX(Tugs[基地港],MATCH(D210,Tugs[曳船名],0))="","未確認",INDEX(Tugs[基地港],MATCH(D210,Tugs[曳船名],0)))))</f>
        <v/>
      </c>
      <c r="T210" s="10" t="str">
        <f>IF(A210="","",IF(AND(ISNUMBER(B210),ISNUMBER(C210),C210&gt;=B210),INT(C210)-INT(B210),""))</f>
        <v/>
      </c>
      <c r="U210" s="18" t="str">
        <f>IF(A210="","",IF(AND(ISNUMBER(E210),ISNUMBER(F210),F210&gt;=E210),ROUND((F210-E210)*24,4),""))</f>
        <v/>
      </c>
      <c r="V210" s="18" t="str">
        <f>IF(A210="","",IF(AND(ISNUMBER(G210),ISNUMBER(H210),H210&gt;=G210),ROUND((H210-G210)*24,4),IF(OR(G210&lt;&gt;"",H210&lt;&gt;""),"",IF(AND(ISNUMBER(I210),I210&gt;=0),I210,""))))</f>
        <v/>
      </c>
      <c r="W210" s="10" t="str">
        <f>IF(A210="","",IF(AND(ISNUMBER(G210),ISNUMBER(H210),H210&gt;=G210),"実績：基地発～基地着",IF(OR(G210&lt;&gt;"",H210&lt;&gt;""),"要確認：時刻不足・逆転",IF(AND(ISNUMBER(I210),I210&gt;=0),"実績：記録の時間","未確認"))))</f>
        <v/>
      </c>
      <c r="X210" s="10" t="str">
        <f>IF(A210="","",IF(ISNUMBER(B210),YEAR(B210)-IF(MONTH(B210)&lt;4,1,0),""))</f>
        <v/>
      </c>
      <c r="Y210" s="10" t="str">
        <f>IF(A210="","",IF(OR(D210="",NOT(ISNUMBER(B210)),NOT(ISNUMBER(C210)),C210&lt;B210,NOT(ISNUMBER(E210)),NOT(ISNUMBER(F210)),F210&lt;E210,O210="",P210="",R210="未登録・重複"),"要確認：警戒区間・登録・根拠",IF(OR(W210="要確認：時刻不足・逆転",AND(ISNUMBER(G210),G210&gt;E210),AND(ISNUMBER(H210),H210&lt;F210),AND(ISNUMBER(I210),I210&lt;0),AND(ISNUMBER(M210),M210&lt;0)),"要確認：基地発着・交代人数",IF(COUNTIFS(LNGWatch[船名],A210,LNGWatch[入港日（同一航海）],B210,LNGWatch[曳船名],D210,LNGWatch[警戒開始日時],E210)&gt;1,"要確認：同じ警戒が重複",IF(OR(NOT(ISNUMBER(V210)),P210="未確認"),"要確認：拘束時間・根拠未確認","確認済")))))</f>
        <v/>
      </c>
    </row>
    <row r="211" spans="1:25" ht="24.95" customHeight="1" x14ac:dyDescent="0.2">
      <c r="A211" s="7"/>
      <c r="B211" s="20"/>
      <c r="C211" s="20"/>
      <c r="D211" s="7"/>
      <c r="E211" s="23"/>
      <c r="F211" s="23"/>
      <c r="G211" s="23"/>
      <c r="H211" s="23"/>
      <c r="I211" s="16"/>
      <c r="J211" s="7"/>
      <c r="K211" s="23"/>
      <c r="L211" s="23"/>
      <c r="M211" s="7"/>
      <c r="N211" s="7"/>
      <c r="O211" s="7"/>
      <c r="P211" s="7"/>
      <c r="Q211" s="7"/>
      <c r="R211" s="10" t="str">
        <f>IF(D211="","",IF(COUNTIF(Tugs[曳船名],D211)&lt;&gt;1,"未登録・重複",IF(INDEX(Tugs[会社名],MATCH(D211,Tugs[曳船名],0))="","未確認",INDEX(Tugs[会社名],MATCH(D211,Tugs[曳船名],0)))))</f>
        <v/>
      </c>
      <c r="S211" s="10" t="str">
        <f>IF(D211="","",IF(COUNTIF(Tugs[曳船名],D211)&lt;&gt;1,"未登録・重複",IF(INDEX(Tugs[基地港],MATCH(D211,Tugs[曳船名],0))="","未確認",INDEX(Tugs[基地港],MATCH(D211,Tugs[曳船名],0)))))</f>
        <v/>
      </c>
      <c r="T211" s="10" t="str">
        <f>IF(A211="","",IF(AND(ISNUMBER(B211),ISNUMBER(C211),C211&gt;=B211),INT(C211)-INT(B211),""))</f>
        <v/>
      </c>
      <c r="U211" s="18" t="str">
        <f>IF(A211="","",IF(AND(ISNUMBER(E211),ISNUMBER(F211),F211&gt;=E211),ROUND((F211-E211)*24,4),""))</f>
        <v/>
      </c>
      <c r="V211" s="18" t="str">
        <f>IF(A211="","",IF(AND(ISNUMBER(G211),ISNUMBER(H211),H211&gt;=G211),ROUND((H211-G211)*24,4),IF(OR(G211&lt;&gt;"",H211&lt;&gt;""),"",IF(AND(ISNUMBER(I211),I211&gt;=0),I211,""))))</f>
        <v/>
      </c>
      <c r="W211" s="10" t="str">
        <f>IF(A211="","",IF(AND(ISNUMBER(G211),ISNUMBER(H211),H211&gt;=G211),"実績：基地発～基地着",IF(OR(G211&lt;&gt;"",H211&lt;&gt;""),"要確認：時刻不足・逆転",IF(AND(ISNUMBER(I211),I211&gt;=0),"実績：記録の時間","未確認"))))</f>
        <v/>
      </c>
      <c r="X211" s="10" t="str">
        <f>IF(A211="","",IF(ISNUMBER(B211),YEAR(B211)-IF(MONTH(B211)&lt;4,1,0),""))</f>
        <v/>
      </c>
      <c r="Y211" s="10" t="str">
        <f>IF(A211="","",IF(OR(D211="",NOT(ISNUMBER(B211)),NOT(ISNUMBER(C211)),C211&lt;B211,NOT(ISNUMBER(E211)),NOT(ISNUMBER(F211)),F211&lt;E211,O211="",P211="",R211="未登録・重複"),"要確認：警戒区間・登録・根拠",IF(OR(W211="要確認：時刻不足・逆転",AND(ISNUMBER(G211),G211&gt;E211),AND(ISNUMBER(H211),H211&lt;F211),AND(ISNUMBER(I211),I211&lt;0),AND(ISNUMBER(M211),M211&lt;0)),"要確認：基地発着・交代人数",IF(COUNTIFS(LNGWatch[船名],A211,LNGWatch[入港日（同一航海）],B211,LNGWatch[曳船名],D211,LNGWatch[警戒開始日時],E211)&gt;1,"要確認：同じ警戒が重複",IF(OR(NOT(ISNUMBER(V211)),P211="未確認"),"要確認：拘束時間・根拠未確認","確認済")))))</f>
        <v/>
      </c>
    </row>
    <row r="212" spans="1:25" ht="24.95" customHeight="1" x14ac:dyDescent="0.2">
      <c r="A212" s="7"/>
      <c r="B212" s="20"/>
      <c r="C212" s="20"/>
      <c r="D212" s="7"/>
      <c r="E212" s="23"/>
      <c r="F212" s="23"/>
      <c r="G212" s="23"/>
      <c r="H212" s="23"/>
      <c r="I212" s="16"/>
      <c r="J212" s="7"/>
      <c r="K212" s="23"/>
      <c r="L212" s="23"/>
      <c r="M212" s="7"/>
      <c r="N212" s="7"/>
      <c r="O212" s="7"/>
      <c r="P212" s="7"/>
      <c r="Q212" s="7"/>
      <c r="R212" s="10" t="str">
        <f>IF(D212="","",IF(COUNTIF(Tugs[曳船名],D212)&lt;&gt;1,"未登録・重複",IF(INDEX(Tugs[会社名],MATCH(D212,Tugs[曳船名],0))="","未確認",INDEX(Tugs[会社名],MATCH(D212,Tugs[曳船名],0)))))</f>
        <v/>
      </c>
      <c r="S212" s="10" t="str">
        <f>IF(D212="","",IF(COUNTIF(Tugs[曳船名],D212)&lt;&gt;1,"未登録・重複",IF(INDEX(Tugs[基地港],MATCH(D212,Tugs[曳船名],0))="","未確認",INDEX(Tugs[基地港],MATCH(D212,Tugs[曳船名],0)))))</f>
        <v/>
      </c>
      <c r="T212" s="10" t="str">
        <f>IF(A212="","",IF(AND(ISNUMBER(B212),ISNUMBER(C212),C212&gt;=B212),INT(C212)-INT(B212),""))</f>
        <v/>
      </c>
      <c r="U212" s="18" t="str">
        <f>IF(A212="","",IF(AND(ISNUMBER(E212),ISNUMBER(F212),F212&gt;=E212),ROUND((F212-E212)*24,4),""))</f>
        <v/>
      </c>
      <c r="V212" s="18" t="str">
        <f>IF(A212="","",IF(AND(ISNUMBER(G212),ISNUMBER(H212),H212&gt;=G212),ROUND((H212-G212)*24,4),IF(OR(G212&lt;&gt;"",H212&lt;&gt;""),"",IF(AND(ISNUMBER(I212),I212&gt;=0),I212,""))))</f>
        <v/>
      </c>
      <c r="W212" s="10" t="str">
        <f>IF(A212="","",IF(AND(ISNUMBER(G212),ISNUMBER(H212),H212&gt;=G212),"実績：基地発～基地着",IF(OR(G212&lt;&gt;"",H212&lt;&gt;""),"要確認：時刻不足・逆転",IF(AND(ISNUMBER(I212),I212&gt;=0),"実績：記録の時間","未確認"))))</f>
        <v/>
      </c>
      <c r="X212" s="10" t="str">
        <f>IF(A212="","",IF(ISNUMBER(B212),YEAR(B212)-IF(MONTH(B212)&lt;4,1,0),""))</f>
        <v/>
      </c>
      <c r="Y212" s="10" t="str">
        <f>IF(A212="","",IF(OR(D212="",NOT(ISNUMBER(B212)),NOT(ISNUMBER(C212)),C212&lt;B212,NOT(ISNUMBER(E212)),NOT(ISNUMBER(F212)),F212&lt;E212,O212="",P212="",R212="未登録・重複"),"要確認：警戒区間・登録・根拠",IF(OR(W212="要確認：時刻不足・逆転",AND(ISNUMBER(G212),G212&gt;E212),AND(ISNUMBER(H212),H212&lt;F212),AND(ISNUMBER(I212),I212&lt;0),AND(ISNUMBER(M212),M212&lt;0)),"要確認：基地発着・交代人数",IF(COUNTIFS(LNGWatch[船名],A212,LNGWatch[入港日（同一航海）],B212,LNGWatch[曳船名],D212,LNGWatch[警戒開始日時],E212)&gt;1,"要確認：同じ警戒が重複",IF(OR(NOT(ISNUMBER(V212)),P212="未確認"),"要確認：拘束時間・根拠未確認","確認済")))))</f>
        <v/>
      </c>
    </row>
    <row r="213" spans="1:25" ht="24.95" customHeight="1" x14ac:dyDescent="0.2">
      <c r="A213" s="7"/>
      <c r="B213" s="20"/>
      <c r="C213" s="20"/>
      <c r="D213" s="7"/>
      <c r="E213" s="23"/>
      <c r="F213" s="23"/>
      <c r="G213" s="23"/>
      <c r="H213" s="23"/>
      <c r="I213" s="16"/>
      <c r="J213" s="7"/>
      <c r="K213" s="23"/>
      <c r="L213" s="23"/>
      <c r="M213" s="7"/>
      <c r="N213" s="7"/>
      <c r="O213" s="7"/>
      <c r="P213" s="7"/>
      <c r="Q213" s="7"/>
      <c r="R213" s="10" t="str">
        <f>IF(D213="","",IF(COUNTIF(Tugs[曳船名],D213)&lt;&gt;1,"未登録・重複",IF(INDEX(Tugs[会社名],MATCH(D213,Tugs[曳船名],0))="","未確認",INDEX(Tugs[会社名],MATCH(D213,Tugs[曳船名],0)))))</f>
        <v/>
      </c>
      <c r="S213" s="10" t="str">
        <f>IF(D213="","",IF(COUNTIF(Tugs[曳船名],D213)&lt;&gt;1,"未登録・重複",IF(INDEX(Tugs[基地港],MATCH(D213,Tugs[曳船名],0))="","未確認",INDEX(Tugs[基地港],MATCH(D213,Tugs[曳船名],0)))))</f>
        <v/>
      </c>
      <c r="T213" s="10" t="str">
        <f>IF(A213="","",IF(AND(ISNUMBER(B213),ISNUMBER(C213),C213&gt;=B213),INT(C213)-INT(B213),""))</f>
        <v/>
      </c>
      <c r="U213" s="18" t="str">
        <f>IF(A213="","",IF(AND(ISNUMBER(E213),ISNUMBER(F213),F213&gt;=E213),ROUND((F213-E213)*24,4),""))</f>
        <v/>
      </c>
      <c r="V213" s="18" t="str">
        <f>IF(A213="","",IF(AND(ISNUMBER(G213),ISNUMBER(H213),H213&gt;=G213),ROUND((H213-G213)*24,4),IF(OR(G213&lt;&gt;"",H213&lt;&gt;""),"",IF(AND(ISNUMBER(I213),I213&gt;=0),I213,""))))</f>
        <v/>
      </c>
      <c r="W213" s="10" t="str">
        <f>IF(A213="","",IF(AND(ISNUMBER(G213),ISNUMBER(H213),H213&gt;=G213),"実績：基地発～基地着",IF(OR(G213&lt;&gt;"",H213&lt;&gt;""),"要確認：時刻不足・逆転",IF(AND(ISNUMBER(I213),I213&gt;=0),"実績：記録の時間","未確認"))))</f>
        <v/>
      </c>
      <c r="X213" s="10" t="str">
        <f>IF(A213="","",IF(ISNUMBER(B213),YEAR(B213)-IF(MONTH(B213)&lt;4,1,0),""))</f>
        <v/>
      </c>
      <c r="Y213" s="10" t="str">
        <f>IF(A213="","",IF(OR(D213="",NOT(ISNUMBER(B213)),NOT(ISNUMBER(C213)),C213&lt;B213,NOT(ISNUMBER(E213)),NOT(ISNUMBER(F213)),F213&lt;E213,O213="",P213="",R213="未登録・重複"),"要確認：警戒区間・登録・根拠",IF(OR(W213="要確認：時刻不足・逆転",AND(ISNUMBER(G213),G213&gt;E213),AND(ISNUMBER(H213),H213&lt;F213),AND(ISNUMBER(I213),I213&lt;0),AND(ISNUMBER(M213),M213&lt;0)),"要確認：基地発着・交代人数",IF(COUNTIFS(LNGWatch[船名],A213,LNGWatch[入港日（同一航海）],B213,LNGWatch[曳船名],D213,LNGWatch[警戒開始日時],E213)&gt;1,"要確認：同じ警戒が重複",IF(OR(NOT(ISNUMBER(V213)),P213="未確認"),"要確認：拘束時間・根拠未確認","確認済")))))</f>
        <v/>
      </c>
    </row>
    <row r="214" spans="1:25" ht="24.95" customHeight="1" x14ac:dyDescent="0.2">
      <c r="A214" s="7"/>
      <c r="B214" s="20"/>
      <c r="C214" s="20"/>
      <c r="D214" s="7"/>
      <c r="E214" s="23"/>
      <c r="F214" s="23"/>
      <c r="G214" s="23"/>
      <c r="H214" s="23"/>
      <c r="I214" s="16"/>
      <c r="J214" s="7"/>
      <c r="K214" s="23"/>
      <c r="L214" s="23"/>
      <c r="M214" s="7"/>
      <c r="N214" s="7"/>
      <c r="O214" s="7"/>
      <c r="P214" s="7"/>
      <c r="Q214" s="7"/>
      <c r="R214" s="10" t="str">
        <f>IF(D214="","",IF(COUNTIF(Tugs[曳船名],D214)&lt;&gt;1,"未登録・重複",IF(INDEX(Tugs[会社名],MATCH(D214,Tugs[曳船名],0))="","未確認",INDEX(Tugs[会社名],MATCH(D214,Tugs[曳船名],0)))))</f>
        <v/>
      </c>
      <c r="S214" s="10" t="str">
        <f>IF(D214="","",IF(COUNTIF(Tugs[曳船名],D214)&lt;&gt;1,"未登録・重複",IF(INDEX(Tugs[基地港],MATCH(D214,Tugs[曳船名],0))="","未確認",INDEX(Tugs[基地港],MATCH(D214,Tugs[曳船名],0)))))</f>
        <v/>
      </c>
      <c r="T214" s="10" t="str">
        <f>IF(A214="","",IF(AND(ISNUMBER(B214),ISNUMBER(C214),C214&gt;=B214),INT(C214)-INT(B214),""))</f>
        <v/>
      </c>
      <c r="U214" s="18" t="str">
        <f>IF(A214="","",IF(AND(ISNUMBER(E214),ISNUMBER(F214),F214&gt;=E214),ROUND((F214-E214)*24,4),""))</f>
        <v/>
      </c>
      <c r="V214" s="18" t="str">
        <f>IF(A214="","",IF(AND(ISNUMBER(G214),ISNUMBER(H214),H214&gt;=G214),ROUND((H214-G214)*24,4),IF(OR(G214&lt;&gt;"",H214&lt;&gt;""),"",IF(AND(ISNUMBER(I214),I214&gt;=0),I214,""))))</f>
        <v/>
      </c>
      <c r="W214" s="10" t="str">
        <f>IF(A214="","",IF(AND(ISNUMBER(G214),ISNUMBER(H214),H214&gt;=G214),"実績：基地発～基地着",IF(OR(G214&lt;&gt;"",H214&lt;&gt;""),"要確認：時刻不足・逆転",IF(AND(ISNUMBER(I214),I214&gt;=0),"実績：記録の時間","未確認"))))</f>
        <v/>
      </c>
      <c r="X214" s="10" t="str">
        <f>IF(A214="","",IF(ISNUMBER(B214),YEAR(B214)-IF(MONTH(B214)&lt;4,1,0),""))</f>
        <v/>
      </c>
      <c r="Y214" s="10" t="str">
        <f>IF(A214="","",IF(OR(D214="",NOT(ISNUMBER(B214)),NOT(ISNUMBER(C214)),C214&lt;B214,NOT(ISNUMBER(E214)),NOT(ISNUMBER(F214)),F214&lt;E214,O214="",P214="",R214="未登録・重複"),"要確認：警戒区間・登録・根拠",IF(OR(W214="要確認：時刻不足・逆転",AND(ISNUMBER(G214),G214&gt;E214),AND(ISNUMBER(H214),H214&lt;F214),AND(ISNUMBER(I214),I214&lt;0),AND(ISNUMBER(M214),M214&lt;0)),"要確認：基地発着・交代人数",IF(COUNTIFS(LNGWatch[船名],A214,LNGWatch[入港日（同一航海）],B214,LNGWatch[曳船名],D214,LNGWatch[警戒開始日時],E214)&gt;1,"要確認：同じ警戒が重複",IF(OR(NOT(ISNUMBER(V214)),P214="未確認"),"要確認：拘束時間・根拠未確認","確認済")))))</f>
        <v/>
      </c>
    </row>
    <row r="215" spans="1:25" ht="24.95" customHeight="1" x14ac:dyDescent="0.2">
      <c r="A215" s="7"/>
      <c r="B215" s="20"/>
      <c r="C215" s="20"/>
      <c r="D215" s="7"/>
      <c r="E215" s="23"/>
      <c r="F215" s="23"/>
      <c r="G215" s="23"/>
      <c r="H215" s="23"/>
      <c r="I215" s="16"/>
      <c r="J215" s="7"/>
      <c r="K215" s="23"/>
      <c r="L215" s="23"/>
      <c r="M215" s="7"/>
      <c r="N215" s="7"/>
      <c r="O215" s="7"/>
      <c r="P215" s="7"/>
      <c r="Q215" s="7"/>
      <c r="R215" s="10" t="str">
        <f>IF(D215="","",IF(COUNTIF(Tugs[曳船名],D215)&lt;&gt;1,"未登録・重複",IF(INDEX(Tugs[会社名],MATCH(D215,Tugs[曳船名],0))="","未確認",INDEX(Tugs[会社名],MATCH(D215,Tugs[曳船名],0)))))</f>
        <v/>
      </c>
      <c r="S215" s="10" t="str">
        <f>IF(D215="","",IF(COUNTIF(Tugs[曳船名],D215)&lt;&gt;1,"未登録・重複",IF(INDEX(Tugs[基地港],MATCH(D215,Tugs[曳船名],0))="","未確認",INDEX(Tugs[基地港],MATCH(D215,Tugs[曳船名],0)))))</f>
        <v/>
      </c>
      <c r="T215" s="10" t="str">
        <f>IF(A215="","",IF(AND(ISNUMBER(B215),ISNUMBER(C215),C215&gt;=B215),INT(C215)-INT(B215),""))</f>
        <v/>
      </c>
      <c r="U215" s="18" t="str">
        <f>IF(A215="","",IF(AND(ISNUMBER(E215),ISNUMBER(F215),F215&gt;=E215),ROUND((F215-E215)*24,4),""))</f>
        <v/>
      </c>
      <c r="V215" s="18" t="str">
        <f>IF(A215="","",IF(AND(ISNUMBER(G215),ISNUMBER(H215),H215&gt;=G215),ROUND((H215-G215)*24,4),IF(OR(G215&lt;&gt;"",H215&lt;&gt;""),"",IF(AND(ISNUMBER(I215),I215&gt;=0),I215,""))))</f>
        <v/>
      </c>
      <c r="W215" s="10" t="str">
        <f>IF(A215="","",IF(AND(ISNUMBER(G215),ISNUMBER(H215),H215&gt;=G215),"実績：基地発～基地着",IF(OR(G215&lt;&gt;"",H215&lt;&gt;""),"要確認：時刻不足・逆転",IF(AND(ISNUMBER(I215),I215&gt;=0),"実績：記録の時間","未確認"))))</f>
        <v/>
      </c>
      <c r="X215" s="10" t="str">
        <f>IF(A215="","",IF(ISNUMBER(B215),YEAR(B215)-IF(MONTH(B215)&lt;4,1,0),""))</f>
        <v/>
      </c>
      <c r="Y215" s="10" t="str">
        <f>IF(A215="","",IF(OR(D215="",NOT(ISNUMBER(B215)),NOT(ISNUMBER(C215)),C215&lt;B215,NOT(ISNUMBER(E215)),NOT(ISNUMBER(F215)),F215&lt;E215,O215="",P215="",R215="未登録・重複"),"要確認：警戒区間・登録・根拠",IF(OR(W215="要確認：時刻不足・逆転",AND(ISNUMBER(G215),G215&gt;E215),AND(ISNUMBER(H215),H215&lt;F215),AND(ISNUMBER(I215),I215&lt;0),AND(ISNUMBER(M215),M215&lt;0)),"要確認：基地発着・交代人数",IF(COUNTIFS(LNGWatch[船名],A215,LNGWatch[入港日（同一航海）],B215,LNGWatch[曳船名],D215,LNGWatch[警戒開始日時],E215)&gt;1,"要確認：同じ警戒が重複",IF(OR(NOT(ISNUMBER(V215)),P215="未確認"),"要確認：拘束時間・根拠未確認","確認済")))))</f>
        <v/>
      </c>
    </row>
    <row r="216" spans="1:25" ht="24.95" customHeight="1" x14ac:dyDescent="0.2">
      <c r="A216" s="7"/>
      <c r="B216" s="20"/>
      <c r="C216" s="20"/>
      <c r="D216" s="7"/>
      <c r="E216" s="23"/>
      <c r="F216" s="23"/>
      <c r="G216" s="23"/>
      <c r="H216" s="23"/>
      <c r="I216" s="16"/>
      <c r="J216" s="7"/>
      <c r="K216" s="23"/>
      <c r="L216" s="23"/>
      <c r="M216" s="7"/>
      <c r="N216" s="7"/>
      <c r="O216" s="7"/>
      <c r="P216" s="7"/>
      <c r="Q216" s="7"/>
      <c r="R216" s="10" t="str">
        <f>IF(D216="","",IF(COUNTIF(Tugs[曳船名],D216)&lt;&gt;1,"未登録・重複",IF(INDEX(Tugs[会社名],MATCH(D216,Tugs[曳船名],0))="","未確認",INDEX(Tugs[会社名],MATCH(D216,Tugs[曳船名],0)))))</f>
        <v/>
      </c>
      <c r="S216" s="10" t="str">
        <f>IF(D216="","",IF(COUNTIF(Tugs[曳船名],D216)&lt;&gt;1,"未登録・重複",IF(INDEX(Tugs[基地港],MATCH(D216,Tugs[曳船名],0))="","未確認",INDEX(Tugs[基地港],MATCH(D216,Tugs[曳船名],0)))))</f>
        <v/>
      </c>
      <c r="T216" s="10" t="str">
        <f>IF(A216="","",IF(AND(ISNUMBER(B216),ISNUMBER(C216),C216&gt;=B216),INT(C216)-INT(B216),""))</f>
        <v/>
      </c>
      <c r="U216" s="18" t="str">
        <f>IF(A216="","",IF(AND(ISNUMBER(E216),ISNUMBER(F216),F216&gt;=E216),ROUND((F216-E216)*24,4),""))</f>
        <v/>
      </c>
      <c r="V216" s="18" t="str">
        <f>IF(A216="","",IF(AND(ISNUMBER(G216),ISNUMBER(H216),H216&gt;=G216),ROUND((H216-G216)*24,4),IF(OR(G216&lt;&gt;"",H216&lt;&gt;""),"",IF(AND(ISNUMBER(I216),I216&gt;=0),I216,""))))</f>
        <v/>
      </c>
      <c r="W216" s="10" t="str">
        <f>IF(A216="","",IF(AND(ISNUMBER(G216),ISNUMBER(H216),H216&gt;=G216),"実績：基地発～基地着",IF(OR(G216&lt;&gt;"",H216&lt;&gt;""),"要確認：時刻不足・逆転",IF(AND(ISNUMBER(I216),I216&gt;=0),"実績：記録の時間","未確認"))))</f>
        <v/>
      </c>
      <c r="X216" s="10" t="str">
        <f>IF(A216="","",IF(ISNUMBER(B216),YEAR(B216)-IF(MONTH(B216)&lt;4,1,0),""))</f>
        <v/>
      </c>
      <c r="Y216" s="10" t="str">
        <f>IF(A216="","",IF(OR(D216="",NOT(ISNUMBER(B216)),NOT(ISNUMBER(C216)),C216&lt;B216,NOT(ISNUMBER(E216)),NOT(ISNUMBER(F216)),F216&lt;E216,O216="",P216="",R216="未登録・重複"),"要確認：警戒区間・登録・根拠",IF(OR(W216="要確認：時刻不足・逆転",AND(ISNUMBER(G216),G216&gt;E216),AND(ISNUMBER(H216),H216&lt;F216),AND(ISNUMBER(I216),I216&lt;0),AND(ISNUMBER(M216),M216&lt;0)),"要確認：基地発着・交代人数",IF(COUNTIFS(LNGWatch[船名],A216,LNGWatch[入港日（同一航海）],B216,LNGWatch[曳船名],D216,LNGWatch[警戒開始日時],E216)&gt;1,"要確認：同じ警戒が重複",IF(OR(NOT(ISNUMBER(V216)),P216="未確認"),"要確認：拘束時間・根拠未確認","確認済")))))</f>
        <v/>
      </c>
    </row>
    <row r="217" spans="1:25" ht="24.95" customHeight="1" x14ac:dyDescent="0.2">
      <c r="A217" s="7"/>
      <c r="B217" s="20"/>
      <c r="C217" s="20"/>
      <c r="D217" s="7"/>
      <c r="E217" s="23"/>
      <c r="F217" s="23"/>
      <c r="G217" s="23"/>
      <c r="H217" s="23"/>
      <c r="I217" s="16"/>
      <c r="J217" s="7"/>
      <c r="K217" s="23"/>
      <c r="L217" s="23"/>
      <c r="M217" s="7"/>
      <c r="N217" s="7"/>
      <c r="O217" s="7"/>
      <c r="P217" s="7"/>
      <c r="Q217" s="7"/>
      <c r="R217" s="10" t="str">
        <f>IF(D217="","",IF(COUNTIF(Tugs[曳船名],D217)&lt;&gt;1,"未登録・重複",IF(INDEX(Tugs[会社名],MATCH(D217,Tugs[曳船名],0))="","未確認",INDEX(Tugs[会社名],MATCH(D217,Tugs[曳船名],0)))))</f>
        <v/>
      </c>
      <c r="S217" s="10" t="str">
        <f>IF(D217="","",IF(COUNTIF(Tugs[曳船名],D217)&lt;&gt;1,"未登録・重複",IF(INDEX(Tugs[基地港],MATCH(D217,Tugs[曳船名],0))="","未確認",INDEX(Tugs[基地港],MATCH(D217,Tugs[曳船名],0)))))</f>
        <v/>
      </c>
      <c r="T217" s="10" t="str">
        <f>IF(A217="","",IF(AND(ISNUMBER(B217),ISNUMBER(C217),C217&gt;=B217),INT(C217)-INT(B217),""))</f>
        <v/>
      </c>
      <c r="U217" s="18" t="str">
        <f>IF(A217="","",IF(AND(ISNUMBER(E217),ISNUMBER(F217),F217&gt;=E217),ROUND((F217-E217)*24,4),""))</f>
        <v/>
      </c>
      <c r="V217" s="18" t="str">
        <f>IF(A217="","",IF(AND(ISNUMBER(G217),ISNUMBER(H217),H217&gt;=G217),ROUND((H217-G217)*24,4),IF(OR(G217&lt;&gt;"",H217&lt;&gt;""),"",IF(AND(ISNUMBER(I217),I217&gt;=0),I217,""))))</f>
        <v/>
      </c>
      <c r="W217" s="10" t="str">
        <f>IF(A217="","",IF(AND(ISNUMBER(G217),ISNUMBER(H217),H217&gt;=G217),"実績：基地発～基地着",IF(OR(G217&lt;&gt;"",H217&lt;&gt;""),"要確認：時刻不足・逆転",IF(AND(ISNUMBER(I217),I217&gt;=0),"実績：記録の時間","未確認"))))</f>
        <v/>
      </c>
      <c r="X217" s="10" t="str">
        <f>IF(A217="","",IF(ISNUMBER(B217),YEAR(B217)-IF(MONTH(B217)&lt;4,1,0),""))</f>
        <v/>
      </c>
      <c r="Y217" s="10" t="str">
        <f>IF(A217="","",IF(OR(D217="",NOT(ISNUMBER(B217)),NOT(ISNUMBER(C217)),C217&lt;B217,NOT(ISNUMBER(E217)),NOT(ISNUMBER(F217)),F217&lt;E217,O217="",P217="",R217="未登録・重複"),"要確認：警戒区間・登録・根拠",IF(OR(W217="要確認：時刻不足・逆転",AND(ISNUMBER(G217),G217&gt;E217),AND(ISNUMBER(H217),H217&lt;F217),AND(ISNUMBER(I217),I217&lt;0),AND(ISNUMBER(M217),M217&lt;0)),"要確認：基地発着・交代人数",IF(COUNTIFS(LNGWatch[船名],A217,LNGWatch[入港日（同一航海）],B217,LNGWatch[曳船名],D217,LNGWatch[警戒開始日時],E217)&gt;1,"要確認：同じ警戒が重複",IF(OR(NOT(ISNUMBER(V217)),P217="未確認"),"要確認：拘束時間・根拠未確認","確認済")))))</f>
        <v/>
      </c>
    </row>
    <row r="218" spans="1:25" ht="24.95" customHeight="1" x14ac:dyDescent="0.2">
      <c r="A218" s="7"/>
      <c r="B218" s="20"/>
      <c r="C218" s="20"/>
      <c r="D218" s="7"/>
      <c r="E218" s="23"/>
      <c r="F218" s="23"/>
      <c r="G218" s="23"/>
      <c r="H218" s="23"/>
      <c r="I218" s="16"/>
      <c r="J218" s="7"/>
      <c r="K218" s="23"/>
      <c r="L218" s="23"/>
      <c r="M218" s="7"/>
      <c r="N218" s="7"/>
      <c r="O218" s="7"/>
      <c r="P218" s="7"/>
      <c r="Q218" s="7"/>
      <c r="R218" s="10" t="str">
        <f>IF(D218="","",IF(COUNTIF(Tugs[曳船名],D218)&lt;&gt;1,"未登録・重複",IF(INDEX(Tugs[会社名],MATCH(D218,Tugs[曳船名],0))="","未確認",INDEX(Tugs[会社名],MATCH(D218,Tugs[曳船名],0)))))</f>
        <v/>
      </c>
      <c r="S218" s="10" t="str">
        <f>IF(D218="","",IF(COUNTIF(Tugs[曳船名],D218)&lt;&gt;1,"未登録・重複",IF(INDEX(Tugs[基地港],MATCH(D218,Tugs[曳船名],0))="","未確認",INDEX(Tugs[基地港],MATCH(D218,Tugs[曳船名],0)))))</f>
        <v/>
      </c>
      <c r="T218" s="10" t="str">
        <f>IF(A218="","",IF(AND(ISNUMBER(B218),ISNUMBER(C218),C218&gt;=B218),INT(C218)-INT(B218),""))</f>
        <v/>
      </c>
      <c r="U218" s="18" t="str">
        <f>IF(A218="","",IF(AND(ISNUMBER(E218),ISNUMBER(F218),F218&gt;=E218),ROUND((F218-E218)*24,4),""))</f>
        <v/>
      </c>
      <c r="V218" s="18" t="str">
        <f>IF(A218="","",IF(AND(ISNUMBER(G218),ISNUMBER(H218),H218&gt;=G218),ROUND((H218-G218)*24,4),IF(OR(G218&lt;&gt;"",H218&lt;&gt;""),"",IF(AND(ISNUMBER(I218),I218&gt;=0),I218,""))))</f>
        <v/>
      </c>
      <c r="W218" s="10" t="str">
        <f>IF(A218="","",IF(AND(ISNUMBER(G218),ISNUMBER(H218),H218&gt;=G218),"実績：基地発～基地着",IF(OR(G218&lt;&gt;"",H218&lt;&gt;""),"要確認：時刻不足・逆転",IF(AND(ISNUMBER(I218),I218&gt;=0),"実績：記録の時間","未確認"))))</f>
        <v/>
      </c>
      <c r="X218" s="10" t="str">
        <f>IF(A218="","",IF(ISNUMBER(B218),YEAR(B218)-IF(MONTH(B218)&lt;4,1,0),""))</f>
        <v/>
      </c>
      <c r="Y218" s="10" t="str">
        <f>IF(A218="","",IF(OR(D218="",NOT(ISNUMBER(B218)),NOT(ISNUMBER(C218)),C218&lt;B218,NOT(ISNUMBER(E218)),NOT(ISNUMBER(F218)),F218&lt;E218,O218="",P218="",R218="未登録・重複"),"要確認：警戒区間・登録・根拠",IF(OR(W218="要確認：時刻不足・逆転",AND(ISNUMBER(G218),G218&gt;E218),AND(ISNUMBER(H218),H218&lt;F218),AND(ISNUMBER(I218),I218&lt;0),AND(ISNUMBER(M218),M218&lt;0)),"要確認：基地発着・交代人数",IF(COUNTIFS(LNGWatch[船名],A218,LNGWatch[入港日（同一航海）],B218,LNGWatch[曳船名],D218,LNGWatch[警戒開始日時],E218)&gt;1,"要確認：同じ警戒が重複",IF(OR(NOT(ISNUMBER(V218)),P218="未確認"),"要確認：拘束時間・根拠未確認","確認済")))))</f>
        <v/>
      </c>
    </row>
    <row r="219" spans="1:25" ht="24.95" customHeight="1" x14ac:dyDescent="0.2">
      <c r="A219" s="7"/>
      <c r="B219" s="20"/>
      <c r="C219" s="20"/>
      <c r="D219" s="7"/>
      <c r="E219" s="23"/>
      <c r="F219" s="23"/>
      <c r="G219" s="23"/>
      <c r="H219" s="23"/>
      <c r="I219" s="16"/>
      <c r="J219" s="7"/>
      <c r="K219" s="23"/>
      <c r="L219" s="23"/>
      <c r="M219" s="7"/>
      <c r="N219" s="7"/>
      <c r="O219" s="7"/>
      <c r="P219" s="7"/>
      <c r="Q219" s="7"/>
      <c r="R219" s="10" t="str">
        <f>IF(D219="","",IF(COUNTIF(Tugs[曳船名],D219)&lt;&gt;1,"未登録・重複",IF(INDEX(Tugs[会社名],MATCH(D219,Tugs[曳船名],0))="","未確認",INDEX(Tugs[会社名],MATCH(D219,Tugs[曳船名],0)))))</f>
        <v/>
      </c>
      <c r="S219" s="10" t="str">
        <f>IF(D219="","",IF(COUNTIF(Tugs[曳船名],D219)&lt;&gt;1,"未登録・重複",IF(INDEX(Tugs[基地港],MATCH(D219,Tugs[曳船名],0))="","未確認",INDEX(Tugs[基地港],MATCH(D219,Tugs[曳船名],0)))))</f>
        <v/>
      </c>
      <c r="T219" s="10" t="str">
        <f>IF(A219="","",IF(AND(ISNUMBER(B219),ISNUMBER(C219),C219&gt;=B219),INT(C219)-INT(B219),""))</f>
        <v/>
      </c>
      <c r="U219" s="18" t="str">
        <f>IF(A219="","",IF(AND(ISNUMBER(E219),ISNUMBER(F219),F219&gt;=E219),ROUND((F219-E219)*24,4),""))</f>
        <v/>
      </c>
      <c r="V219" s="18" t="str">
        <f>IF(A219="","",IF(AND(ISNUMBER(G219),ISNUMBER(H219),H219&gt;=G219),ROUND((H219-G219)*24,4),IF(OR(G219&lt;&gt;"",H219&lt;&gt;""),"",IF(AND(ISNUMBER(I219),I219&gt;=0),I219,""))))</f>
        <v/>
      </c>
      <c r="W219" s="10" t="str">
        <f>IF(A219="","",IF(AND(ISNUMBER(G219),ISNUMBER(H219),H219&gt;=G219),"実績：基地発～基地着",IF(OR(G219&lt;&gt;"",H219&lt;&gt;""),"要確認：時刻不足・逆転",IF(AND(ISNUMBER(I219),I219&gt;=0),"実績：記録の時間","未確認"))))</f>
        <v/>
      </c>
      <c r="X219" s="10" t="str">
        <f>IF(A219="","",IF(ISNUMBER(B219),YEAR(B219)-IF(MONTH(B219)&lt;4,1,0),""))</f>
        <v/>
      </c>
      <c r="Y219" s="10" t="str">
        <f>IF(A219="","",IF(OR(D219="",NOT(ISNUMBER(B219)),NOT(ISNUMBER(C219)),C219&lt;B219,NOT(ISNUMBER(E219)),NOT(ISNUMBER(F219)),F219&lt;E219,O219="",P219="",R219="未登録・重複"),"要確認：警戒区間・登録・根拠",IF(OR(W219="要確認：時刻不足・逆転",AND(ISNUMBER(G219),G219&gt;E219),AND(ISNUMBER(H219),H219&lt;F219),AND(ISNUMBER(I219),I219&lt;0),AND(ISNUMBER(M219),M219&lt;0)),"要確認：基地発着・交代人数",IF(COUNTIFS(LNGWatch[船名],A219,LNGWatch[入港日（同一航海）],B219,LNGWatch[曳船名],D219,LNGWatch[警戒開始日時],E219)&gt;1,"要確認：同じ警戒が重複",IF(OR(NOT(ISNUMBER(V219)),P219="未確認"),"要確認：拘束時間・根拠未確認","確認済")))))</f>
        <v/>
      </c>
    </row>
    <row r="220" spans="1:25" ht="24.95" customHeight="1" x14ac:dyDescent="0.2">
      <c r="A220" s="7"/>
      <c r="B220" s="20"/>
      <c r="C220" s="20"/>
      <c r="D220" s="7"/>
      <c r="E220" s="23"/>
      <c r="F220" s="23"/>
      <c r="G220" s="23"/>
      <c r="H220" s="23"/>
      <c r="I220" s="16"/>
      <c r="J220" s="7"/>
      <c r="K220" s="23"/>
      <c r="L220" s="23"/>
      <c r="M220" s="7"/>
      <c r="N220" s="7"/>
      <c r="O220" s="7"/>
      <c r="P220" s="7"/>
      <c r="Q220" s="7"/>
      <c r="R220" s="10" t="str">
        <f>IF(D220="","",IF(COUNTIF(Tugs[曳船名],D220)&lt;&gt;1,"未登録・重複",IF(INDEX(Tugs[会社名],MATCH(D220,Tugs[曳船名],0))="","未確認",INDEX(Tugs[会社名],MATCH(D220,Tugs[曳船名],0)))))</f>
        <v/>
      </c>
      <c r="S220" s="10" t="str">
        <f>IF(D220="","",IF(COUNTIF(Tugs[曳船名],D220)&lt;&gt;1,"未登録・重複",IF(INDEX(Tugs[基地港],MATCH(D220,Tugs[曳船名],0))="","未確認",INDEX(Tugs[基地港],MATCH(D220,Tugs[曳船名],0)))))</f>
        <v/>
      </c>
      <c r="T220" s="10" t="str">
        <f>IF(A220="","",IF(AND(ISNUMBER(B220),ISNUMBER(C220),C220&gt;=B220),INT(C220)-INT(B220),""))</f>
        <v/>
      </c>
      <c r="U220" s="18" t="str">
        <f>IF(A220="","",IF(AND(ISNUMBER(E220),ISNUMBER(F220),F220&gt;=E220),ROUND((F220-E220)*24,4),""))</f>
        <v/>
      </c>
      <c r="V220" s="18" t="str">
        <f>IF(A220="","",IF(AND(ISNUMBER(G220),ISNUMBER(H220),H220&gt;=G220),ROUND((H220-G220)*24,4),IF(OR(G220&lt;&gt;"",H220&lt;&gt;""),"",IF(AND(ISNUMBER(I220),I220&gt;=0),I220,""))))</f>
        <v/>
      </c>
      <c r="W220" s="10" t="str">
        <f>IF(A220="","",IF(AND(ISNUMBER(G220),ISNUMBER(H220),H220&gt;=G220),"実績：基地発～基地着",IF(OR(G220&lt;&gt;"",H220&lt;&gt;""),"要確認：時刻不足・逆転",IF(AND(ISNUMBER(I220),I220&gt;=0),"実績：記録の時間","未確認"))))</f>
        <v/>
      </c>
      <c r="X220" s="10" t="str">
        <f>IF(A220="","",IF(ISNUMBER(B220),YEAR(B220)-IF(MONTH(B220)&lt;4,1,0),""))</f>
        <v/>
      </c>
      <c r="Y220" s="10" t="str">
        <f>IF(A220="","",IF(OR(D220="",NOT(ISNUMBER(B220)),NOT(ISNUMBER(C220)),C220&lt;B220,NOT(ISNUMBER(E220)),NOT(ISNUMBER(F220)),F220&lt;E220,O220="",P220="",R220="未登録・重複"),"要確認：警戒区間・登録・根拠",IF(OR(W220="要確認：時刻不足・逆転",AND(ISNUMBER(G220),G220&gt;E220),AND(ISNUMBER(H220),H220&lt;F220),AND(ISNUMBER(I220),I220&lt;0),AND(ISNUMBER(M220),M220&lt;0)),"要確認：基地発着・交代人数",IF(COUNTIFS(LNGWatch[船名],A220,LNGWatch[入港日（同一航海）],B220,LNGWatch[曳船名],D220,LNGWatch[警戒開始日時],E220)&gt;1,"要確認：同じ警戒が重複",IF(OR(NOT(ISNUMBER(V220)),P220="未確認"),"要確認：拘束時間・根拠未確認","確認済")))))</f>
        <v/>
      </c>
    </row>
    <row r="221" spans="1:25" ht="24.95" customHeight="1" x14ac:dyDescent="0.2">
      <c r="A221" s="7"/>
      <c r="B221" s="20"/>
      <c r="C221" s="20"/>
      <c r="D221" s="7"/>
      <c r="E221" s="23"/>
      <c r="F221" s="23"/>
      <c r="G221" s="23"/>
      <c r="H221" s="23"/>
      <c r="I221" s="16"/>
      <c r="J221" s="7"/>
      <c r="K221" s="23"/>
      <c r="L221" s="23"/>
      <c r="M221" s="7"/>
      <c r="N221" s="7"/>
      <c r="O221" s="7"/>
      <c r="P221" s="7"/>
      <c r="Q221" s="7"/>
      <c r="R221" s="10" t="str">
        <f>IF(D221="","",IF(COUNTIF(Tugs[曳船名],D221)&lt;&gt;1,"未登録・重複",IF(INDEX(Tugs[会社名],MATCH(D221,Tugs[曳船名],0))="","未確認",INDEX(Tugs[会社名],MATCH(D221,Tugs[曳船名],0)))))</f>
        <v/>
      </c>
      <c r="S221" s="10" t="str">
        <f>IF(D221="","",IF(COUNTIF(Tugs[曳船名],D221)&lt;&gt;1,"未登録・重複",IF(INDEX(Tugs[基地港],MATCH(D221,Tugs[曳船名],0))="","未確認",INDEX(Tugs[基地港],MATCH(D221,Tugs[曳船名],0)))))</f>
        <v/>
      </c>
      <c r="T221" s="10" t="str">
        <f>IF(A221="","",IF(AND(ISNUMBER(B221),ISNUMBER(C221),C221&gt;=B221),INT(C221)-INT(B221),""))</f>
        <v/>
      </c>
      <c r="U221" s="18" t="str">
        <f>IF(A221="","",IF(AND(ISNUMBER(E221),ISNUMBER(F221),F221&gt;=E221),ROUND((F221-E221)*24,4),""))</f>
        <v/>
      </c>
      <c r="V221" s="18" t="str">
        <f>IF(A221="","",IF(AND(ISNUMBER(G221),ISNUMBER(H221),H221&gt;=G221),ROUND((H221-G221)*24,4),IF(OR(G221&lt;&gt;"",H221&lt;&gt;""),"",IF(AND(ISNUMBER(I221),I221&gt;=0),I221,""))))</f>
        <v/>
      </c>
      <c r="W221" s="10" t="str">
        <f>IF(A221="","",IF(AND(ISNUMBER(G221),ISNUMBER(H221),H221&gt;=G221),"実績：基地発～基地着",IF(OR(G221&lt;&gt;"",H221&lt;&gt;""),"要確認：時刻不足・逆転",IF(AND(ISNUMBER(I221),I221&gt;=0),"実績：記録の時間","未確認"))))</f>
        <v/>
      </c>
      <c r="X221" s="10" t="str">
        <f>IF(A221="","",IF(ISNUMBER(B221),YEAR(B221)-IF(MONTH(B221)&lt;4,1,0),""))</f>
        <v/>
      </c>
      <c r="Y221" s="10" t="str">
        <f>IF(A221="","",IF(OR(D221="",NOT(ISNUMBER(B221)),NOT(ISNUMBER(C221)),C221&lt;B221,NOT(ISNUMBER(E221)),NOT(ISNUMBER(F221)),F221&lt;E221,O221="",P221="",R221="未登録・重複"),"要確認：警戒区間・登録・根拠",IF(OR(W221="要確認：時刻不足・逆転",AND(ISNUMBER(G221),G221&gt;E221),AND(ISNUMBER(H221),H221&lt;F221),AND(ISNUMBER(I221),I221&lt;0),AND(ISNUMBER(M221),M221&lt;0)),"要確認：基地発着・交代人数",IF(COUNTIFS(LNGWatch[船名],A221,LNGWatch[入港日（同一航海）],B221,LNGWatch[曳船名],D221,LNGWatch[警戒開始日時],E221)&gt;1,"要確認：同じ警戒が重複",IF(OR(NOT(ISNUMBER(V221)),P221="未確認"),"要確認：拘束時間・根拠未確認","確認済")))))</f>
        <v/>
      </c>
    </row>
    <row r="222" spans="1:25" ht="24.95" customHeight="1" x14ac:dyDescent="0.2">
      <c r="A222" s="7"/>
      <c r="B222" s="20"/>
      <c r="C222" s="20"/>
      <c r="D222" s="7"/>
      <c r="E222" s="23"/>
      <c r="F222" s="23"/>
      <c r="G222" s="23"/>
      <c r="H222" s="23"/>
      <c r="I222" s="16"/>
      <c r="J222" s="7"/>
      <c r="K222" s="23"/>
      <c r="L222" s="23"/>
      <c r="M222" s="7"/>
      <c r="N222" s="7"/>
      <c r="O222" s="7"/>
      <c r="P222" s="7"/>
      <c r="Q222" s="7"/>
      <c r="R222" s="10" t="str">
        <f>IF(D222="","",IF(COUNTIF(Tugs[曳船名],D222)&lt;&gt;1,"未登録・重複",IF(INDEX(Tugs[会社名],MATCH(D222,Tugs[曳船名],0))="","未確認",INDEX(Tugs[会社名],MATCH(D222,Tugs[曳船名],0)))))</f>
        <v/>
      </c>
      <c r="S222" s="10" t="str">
        <f>IF(D222="","",IF(COUNTIF(Tugs[曳船名],D222)&lt;&gt;1,"未登録・重複",IF(INDEX(Tugs[基地港],MATCH(D222,Tugs[曳船名],0))="","未確認",INDEX(Tugs[基地港],MATCH(D222,Tugs[曳船名],0)))))</f>
        <v/>
      </c>
      <c r="T222" s="10" t="str">
        <f>IF(A222="","",IF(AND(ISNUMBER(B222),ISNUMBER(C222),C222&gt;=B222),INT(C222)-INT(B222),""))</f>
        <v/>
      </c>
      <c r="U222" s="18" t="str">
        <f>IF(A222="","",IF(AND(ISNUMBER(E222),ISNUMBER(F222),F222&gt;=E222),ROUND((F222-E222)*24,4),""))</f>
        <v/>
      </c>
      <c r="V222" s="18" t="str">
        <f>IF(A222="","",IF(AND(ISNUMBER(G222),ISNUMBER(H222),H222&gt;=G222),ROUND((H222-G222)*24,4),IF(OR(G222&lt;&gt;"",H222&lt;&gt;""),"",IF(AND(ISNUMBER(I222),I222&gt;=0),I222,""))))</f>
        <v/>
      </c>
      <c r="W222" s="10" t="str">
        <f>IF(A222="","",IF(AND(ISNUMBER(G222),ISNUMBER(H222),H222&gt;=G222),"実績：基地発～基地着",IF(OR(G222&lt;&gt;"",H222&lt;&gt;""),"要確認：時刻不足・逆転",IF(AND(ISNUMBER(I222),I222&gt;=0),"実績：記録の時間","未確認"))))</f>
        <v/>
      </c>
      <c r="X222" s="10" t="str">
        <f>IF(A222="","",IF(ISNUMBER(B222),YEAR(B222)-IF(MONTH(B222)&lt;4,1,0),""))</f>
        <v/>
      </c>
      <c r="Y222" s="10" t="str">
        <f>IF(A222="","",IF(OR(D222="",NOT(ISNUMBER(B222)),NOT(ISNUMBER(C222)),C222&lt;B222,NOT(ISNUMBER(E222)),NOT(ISNUMBER(F222)),F222&lt;E222,O222="",P222="",R222="未登録・重複"),"要確認：警戒区間・登録・根拠",IF(OR(W222="要確認：時刻不足・逆転",AND(ISNUMBER(G222),G222&gt;E222),AND(ISNUMBER(H222),H222&lt;F222),AND(ISNUMBER(I222),I222&lt;0),AND(ISNUMBER(M222),M222&lt;0)),"要確認：基地発着・交代人数",IF(COUNTIFS(LNGWatch[船名],A222,LNGWatch[入港日（同一航海）],B222,LNGWatch[曳船名],D222,LNGWatch[警戒開始日時],E222)&gt;1,"要確認：同じ警戒が重複",IF(OR(NOT(ISNUMBER(V222)),P222="未確認"),"要確認：拘束時間・根拠未確認","確認済")))))</f>
        <v/>
      </c>
    </row>
    <row r="223" spans="1:25" ht="24.95" customHeight="1" x14ac:dyDescent="0.2">
      <c r="A223" s="7"/>
      <c r="B223" s="20"/>
      <c r="C223" s="20"/>
      <c r="D223" s="7"/>
      <c r="E223" s="23"/>
      <c r="F223" s="23"/>
      <c r="G223" s="23"/>
      <c r="H223" s="23"/>
      <c r="I223" s="16"/>
      <c r="J223" s="7"/>
      <c r="K223" s="23"/>
      <c r="L223" s="23"/>
      <c r="M223" s="7"/>
      <c r="N223" s="7"/>
      <c r="O223" s="7"/>
      <c r="P223" s="7"/>
      <c r="Q223" s="7"/>
      <c r="R223" s="10" t="str">
        <f>IF(D223="","",IF(COUNTIF(Tugs[曳船名],D223)&lt;&gt;1,"未登録・重複",IF(INDEX(Tugs[会社名],MATCH(D223,Tugs[曳船名],0))="","未確認",INDEX(Tugs[会社名],MATCH(D223,Tugs[曳船名],0)))))</f>
        <v/>
      </c>
      <c r="S223" s="10" t="str">
        <f>IF(D223="","",IF(COUNTIF(Tugs[曳船名],D223)&lt;&gt;1,"未登録・重複",IF(INDEX(Tugs[基地港],MATCH(D223,Tugs[曳船名],0))="","未確認",INDEX(Tugs[基地港],MATCH(D223,Tugs[曳船名],0)))))</f>
        <v/>
      </c>
      <c r="T223" s="10" t="str">
        <f>IF(A223="","",IF(AND(ISNUMBER(B223),ISNUMBER(C223),C223&gt;=B223),INT(C223)-INT(B223),""))</f>
        <v/>
      </c>
      <c r="U223" s="18" t="str">
        <f>IF(A223="","",IF(AND(ISNUMBER(E223),ISNUMBER(F223),F223&gt;=E223),ROUND((F223-E223)*24,4),""))</f>
        <v/>
      </c>
      <c r="V223" s="18" t="str">
        <f>IF(A223="","",IF(AND(ISNUMBER(G223),ISNUMBER(H223),H223&gt;=G223),ROUND((H223-G223)*24,4),IF(OR(G223&lt;&gt;"",H223&lt;&gt;""),"",IF(AND(ISNUMBER(I223),I223&gt;=0),I223,""))))</f>
        <v/>
      </c>
      <c r="W223" s="10" t="str">
        <f>IF(A223="","",IF(AND(ISNUMBER(G223),ISNUMBER(H223),H223&gt;=G223),"実績：基地発～基地着",IF(OR(G223&lt;&gt;"",H223&lt;&gt;""),"要確認：時刻不足・逆転",IF(AND(ISNUMBER(I223),I223&gt;=0),"実績：記録の時間","未確認"))))</f>
        <v/>
      </c>
      <c r="X223" s="10" t="str">
        <f>IF(A223="","",IF(ISNUMBER(B223),YEAR(B223)-IF(MONTH(B223)&lt;4,1,0),""))</f>
        <v/>
      </c>
      <c r="Y223" s="10" t="str">
        <f>IF(A223="","",IF(OR(D223="",NOT(ISNUMBER(B223)),NOT(ISNUMBER(C223)),C223&lt;B223,NOT(ISNUMBER(E223)),NOT(ISNUMBER(F223)),F223&lt;E223,O223="",P223="",R223="未登録・重複"),"要確認：警戒区間・登録・根拠",IF(OR(W223="要確認：時刻不足・逆転",AND(ISNUMBER(G223),G223&gt;E223),AND(ISNUMBER(H223),H223&lt;F223),AND(ISNUMBER(I223),I223&lt;0),AND(ISNUMBER(M223),M223&lt;0)),"要確認：基地発着・交代人数",IF(COUNTIFS(LNGWatch[船名],A223,LNGWatch[入港日（同一航海）],B223,LNGWatch[曳船名],D223,LNGWatch[警戒開始日時],E223)&gt;1,"要確認：同じ警戒が重複",IF(OR(NOT(ISNUMBER(V223)),P223="未確認"),"要確認：拘束時間・根拠未確認","確認済")))))</f>
        <v/>
      </c>
    </row>
    <row r="224" spans="1:25" ht="24.95" customHeight="1" x14ac:dyDescent="0.2">
      <c r="A224" s="7"/>
      <c r="B224" s="20"/>
      <c r="C224" s="20"/>
      <c r="D224" s="7"/>
      <c r="E224" s="23"/>
      <c r="F224" s="23"/>
      <c r="G224" s="23"/>
      <c r="H224" s="23"/>
      <c r="I224" s="16"/>
      <c r="J224" s="7"/>
      <c r="K224" s="23"/>
      <c r="L224" s="23"/>
      <c r="M224" s="7"/>
      <c r="N224" s="7"/>
      <c r="O224" s="7"/>
      <c r="P224" s="7"/>
      <c r="Q224" s="7"/>
      <c r="R224" s="10" t="str">
        <f>IF(D224="","",IF(COUNTIF(Tugs[曳船名],D224)&lt;&gt;1,"未登録・重複",IF(INDEX(Tugs[会社名],MATCH(D224,Tugs[曳船名],0))="","未確認",INDEX(Tugs[会社名],MATCH(D224,Tugs[曳船名],0)))))</f>
        <v/>
      </c>
      <c r="S224" s="10" t="str">
        <f>IF(D224="","",IF(COUNTIF(Tugs[曳船名],D224)&lt;&gt;1,"未登録・重複",IF(INDEX(Tugs[基地港],MATCH(D224,Tugs[曳船名],0))="","未確認",INDEX(Tugs[基地港],MATCH(D224,Tugs[曳船名],0)))))</f>
        <v/>
      </c>
      <c r="T224" s="10" t="str">
        <f>IF(A224="","",IF(AND(ISNUMBER(B224),ISNUMBER(C224),C224&gt;=B224),INT(C224)-INT(B224),""))</f>
        <v/>
      </c>
      <c r="U224" s="18" t="str">
        <f>IF(A224="","",IF(AND(ISNUMBER(E224),ISNUMBER(F224),F224&gt;=E224),ROUND((F224-E224)*24,4),""))</f>
        <v/>
      </c>
      <c r="V224" s="18" t="str">
        <f>IF(A224="","",IF(AND(ISNUMBER(G224),ISNUMBER(H224),H224&gt;=G224),ROUND((H224-G224)*24,4),IF(OR(G224&lt;&gt;"",H224&lt;&gt;""),"",IF(AND(ISNUMBER(I224),I224&gt;=0),I224,""))))</f>
        <v/>
      </c>
      <c r="W224" s="10" t="str">
        <f>IF(A224="","",IF(AND(ISNUMBER(G224),ISNUMBER(H224),H224&gt;=G224),"実績：基地発～基地着",IF(OR(G224&lt;&gt;"",H224&lt;&gt;""),"要確認：時刻不足・逆転",IF(AND(ISNUMBER(I224),I224&gt;=0),"実績：記録の時間","未確認"))))</f>
        <v/>
      </c>
      <c r="X224" s="10" t="str">
        <f>IF(A224="","",IF(ISNUMBER(B224),YEAR(B224)-IF(MONTH(B224)&lt;4,1,0),""))</f>
        <v/>
      </c>
      <c r="Y224" s="10" t="str">
        <f>IF(A224="","",IF(OR(D224="",NOT(ISNUMBER(B224)),NOT(ISNUMBER(C224)),C224&lt;B224,NOT(ISNUMBER(E224)),NOT(ISNUMBER(F224)),F224&lt;E224,O224="",P224="",R224="未登録・重複"),"要確認：警戒区間・登録・根拠",IF(OR(W224="要確認：時刻不足・逆転",AND(ISNUMBER(G224),G224&gt;E224),AND(ISNUMBER(H224),H224&lt;F224),AND(ISNUMBER(I224),I224&lt;0),AND(ISNUMBER(M224),M224&lt;0)),"要確認：基地発着・交代人数",IF(COUNTIFS(LNGWatch[船名],A224,LNGWatch[入港日（同一航海）],B224,LNGWatch[曳船名],D224,LNGWatch[警戒開始日時],E224)&gt;1,"要確認：同じ警戒が重複",IF(OR(NOT(ISNUMBER(V224)),P224="未確認"),"要確認：拘束時間・根拠未確認","確認済")))))</f>
        <v/>
      </c>
    </row>
    <row r="225" spans="1:25" ht="24.95" customHeight="1" x14ac:dyDescent="0.2">
      <c r="A225" s="7"/>
      <c r="B225" s="20"/>
      <c r="C225" s="20"/>
      <c r="D225" s="7"/>
      <c r="E225" s="23"/>
      <c r="F225" s="23"/>
      <c r="G225" s="23"/>
      <c r="H225" s="23"/>
      <c r="I225" s="16"/>
      <c r="J225" s="7"/>
      <c r="K225" s="23"/>
      <c r="L225" s="23"/>
      <c r="M225" s="7"/>
      <c r="N225" s="7"/>
      <c r="O225" s="7"/>
      <c r="P225" s="7"/>
      <c r="Q225" s="7"/>
      <c r="R225" s="10" t="str">
        <f>IF(D225="","",IF(COUNTIF(Tugs[曳船名],D225)&lt;&gt;1,"未登録・重複",IF(INDEX(Tugs[会社名],MATCH(D225,Tugs[曳船名],0))="","未確認",INDEX(Tugs[会社名],MATCH(D225,Tugs[曳船名],0)))))</f>
        <v/>
      </c>
      <c r="S225" s="10" t="str">
        <f>IF(D225="","",IF(COUNTIF(Tugs[曳船名],D225)&lt;&gt;1,"未登録・重複",IF(INDEX(Tugs[基地港],MATCH(D225,Tugs[曳船名],0))="","未確認",INDEX(Tugs[基地港],MATCH(D225,Tugs[曳船名],0)))))</f>
        <v/>
      </c>
      <c r="T225" s="10" t="str">
        <f>IF(A225="","",IF(AND(ISNUMBER(B225),ISNUMBER(C225),C225&gt;=B225),INT(C225)-INT(B225),""))</f>
        <v/>
      </c>
      <c r="U225" s="18" t="str">
        <f>IF(A225="","",IF(AND(ISNUMBER(E225),ISNUMBER(F225),F225&gt;=E225),ROUND((F225-E225)*24,4),""))</f>
        <v/>
      </c>
      <c r="V225" s="18" t="str">
        <f>IF(A225="","",IF(AND(ISNUMBER(G225),ISNUMBER(H225),H225&gt;=G225),ROUND((H225-G225)*24,4),IF(OR(G225&lt;&gt;"",H225&lt;&gt;""),"",IF(AND(ISNUMBER(I225),I225&gt;=0),I225,""))))</f>
        <v/>
      </c>
      <c r="W225" s="10" t="str">
        <f>IF(A225="","",IF(AND(ISNUMBER(G225),ISNUMBER(H225),H225&gt;=G225),"実績：基地発～基地着",IF(OR(G225&lt;&gt;"",H225&lt;&gt;""),"要確認：時刻不足・逆転",IF(AND(ISNUMBER(I225),I225&gt;=0),"実績：記録の時間","未確認"))))</f>
        <v/>
      </c>
      <c r="X225" s="10" t="str">
        <f>IF(A225="","",IF(ISNUMBER(B225),YEAR(B225)-IF(MONTH(B225)&lt;4,1,0),""))</f>
        <v/>
      </c>
      <c r="Y225" s="10" t="str">
        <f>IF(A225="","",IF(OR(D225="",NOT(ISNUMBER(B225)),NOT(ISNUMBER(C225)),C225&lt;B225,NOT(ISNUMBER(E225)),NOT(ISNUMBER(F225)),F225&lt;E225,O225="",P225="",R225="未登録・重複"),"要確認：警戒区間・登録・根拠",IF(OR(W225="要確認：時刻不足・逆転",AND(ISNUMBER(G225),G225&gt;E225),AND(ISNUMBER(H225),H225&lt;F225),AND(ISNUMBER(I225),I225&lt;0),AND(ISNUMBER(M225),M225&lt;0)),"要確認：基地発着・交代人数",IF(COUNTIFS(LNGWatch[船名],A225,LNGWatch[入港日（同一航海）],B225,LNGWatch[曳船名],D225,LNGWatch[警戒開始日時],E225)&gt;1,"要確認：同じ警戒が重複",IF(OR(NOT(ISNUMBER(V225)),P225="未確認"),"要確認：拘束時間・根拠未確認","確認済")))))</f>
        <v/>
      </c>
    </row>
    <row r="226" spans="1:25" ht="24.95" customHeight="1" x14ac:dyDescent="0.2">
      <c r="A226" s="7"/>
      <c r="B226" s="20"/>
      <c r="C226" s="20"/>
      <c r="D226" s="7"/>
      <c r="E226" s="23"/>
      <c r="F226" s="23"/>
      <c r="G226" s="23"/>
      <c r="H226" s="23"/>
      <c r="I226" s="16"/>
      <c r="J226" s="7"/>
      <c r="K226" s="23"/>
      <c r="L226" s="23"/>
      <c r="M226" s="7"/>
      <c r="N226" s="7"/>
      <c r="O226" s="7"/>
      <c r="P226" s="7"/>
      <c r="Q226" s="7"/>
      <c r="R226" s="10" t="str">
        <f>IF(D226="","",IF(COUNTIF(Tugs[曳船名],D226)&lt;&gt;1,"未登録・重複",IF(INDEX(Tugs[会社名],MATCH(D226,Tugs[曳船名],0))="","未確認",INDEX(Tugs[会社名],MATCH(D226,Tugs[曳船名],0)))))</f>
        <v/>
      </c>
      <c r="S226" s="10" t="str">
        <f>IF(D226="","",IF(COUNTIF(Tugs[曳船名],D226)&lt;&gt;1,"未登録・重複",IF(INDEX(Tugs[基地港],MATCH(D226,Tugs[曳船名],0))="","未確認",INDEX(Tugs[基地港],MATCH(D226,Tugs[曳船名],0)))))</f>
        <v/>
      </c>
      <c r="T226" s="10" t="str">
        <f>IF(A226="","",IF(AND(ISNUMBER(B226),ISNUMBER(C226),C226&gt;=B226),INT(C226)-INT(B226),""))</f>
        <v/>
      </c>
      <c r="U226" s="18" t="str">
        <f>IF(A226="","",IF(AND(ISNUMBER(E226),ISNUMBER(F226),F226&gt;=E226),ROUND((F226-E226)*24,4),""))</f>
        <v/>
      </c>
      <c r="V226" s="18" t="str">
        <f>IF(A226="","",IF(AND(ISNUMBER(G226),ISNUMBER(H226),H226&gt;=G226),ROUND((H226-G226)*24,4),IF(OR(G226&lt;&gt;"",H226&lt;&gt;""),"",IF(AND(ISNUMBER(I226),I226&gt;=0),I226,""))))</f>
        <v/>
      </c>
      <c r="W226" s="10" t="str">
        <f>IF(A226="","",IF(AND(ISNUMBER(G226),ISNUMBER(H226),H226&gt;=G226),"実績：基地発～基地着",IF(OR(G226&lt;&gt;"",H226&lt;&gt;""),"要確認：時刻不足・逆転",IF(AND(ISNUMBER(I226),I226&gt;=0),"実績：記録の時間","未確認"))))</f>
        <v/>
      </c>
      <c r="X226" s="10" t="str">
        <f>IF(A226="","",IF(ISNUMBER(B226),YEAR(B226)-IF(MONTH(B226)&lt;4,1,0),""))</f>
        <v/>
      </c>
      <c r="Y226" s="10" t="str">
        <f>IF(A226="","",IF(OR(D226="",NOT(ISNUMBER(B226)),NOT(ISNUMBER(C226)),C226&lt;B226,NOT(ISNUMBER(E226)),NOT(ISNUMBER(F226)),F226&lt;E226,O226="",P226="",R226="未登録・重複"),"要確認：警戒区間・登録・根拠",IF(OR(W226="要確認：時刻不足・逆転",AND(ISNUMBER(G226),G226&gt;E226),AND(ISNUMBER(H226),H226&lt;F226),AND(ISNUMBER(I226),I226&lt;0),AND(ISNUMBER(M226),M226&lt;0)),"要確認：基地発着・交代人数",IF(COUNTIFS(LNGWatch[船名],A226,LNGWatch[入港日（同一航海）],B226,LNGWatch[曳船名],D226,LNGWatch[警戒開始日時],E226)&gt;1,"要確認：同じ警戒が重複",IF(OR(NOT(ISNUMBER(V226)),P226="未確認"),"要確認：拘束時間・根拠未確認","確認済")))))</f>
        <v/>
      </c>
    </row>
    <row r="227" spans="1:25" ht="24.95" customHeight="1" x14ac:dyDescent="0.2">
      <c r="A227" s="7"/>
      <c r="B227" s="20"/>
      <c r="C227" s="20"/>
      <c r="D227" s="7"/>
      <c r="E227" s="23"/>
      <c r="F227" s="23"/>
      <c r="G227" s="23"/>
      <c r="H227" s="23"/>
      <c r="I227" s="16"/>
      <c r="J227" s="7"/>
      <c r="K227" s="23"/>
      <c r="L227" s="23"/>
      <c r="M227" s="7"/>
      <c r="N227" s="7"/>
      <c r="O227" s="7"/>
      <c r="P227" s="7"/>
      <c r="Q227" s="7"/>
      <c r="R227" s="10" t="str">
        <f>IF(D227="","",IF(COUNTIF(Tugs[曳船名],D227)&lt;&gt;1,"未登録・重複",IF(INDEX(Tugs[会社名],MATCH(D227,Tugs[曳船名],0))="","未確認",INDEX(Tugs[会社名],MATCH(D227,Tugs[曳船名],0)))))</f>
        <v/>
      </c>
      <c r="S227" s="10" t="str">
        <f>IF(D227="","",IF(COUNTIF(Tugs[曳船名],D227)&lt;&gt;1,"未登録・重複",IF(INDEX(Tugs[基地港],MATCH(D227,Tugs[曳船名],0))="","未確認",INDEX(Tugs[基地港],MATCH(D227,Tugs[曳船名],0)))))</f>
        <v/>
      </c>
      <c r="T227" s="10" t="str">
        <f>IF(A227="","",IF(AND(ISNUMBER(B227),ISNUMBER(C227),C227&gt;=B227),INT(C227)-INT(B227),""))</f>
        <v/>
      </c>
      <c r="U227" s="18" t="str">
        <f>IF(A227="","",IF(AND(ISNUMBER(E227),ISNUMBER(F227),F227&gt;=E227),ROUND((F227-E227)*24,4),""))</f>
        <v/>
      </c>
      <c r="V227" s="18" t="str">
        <f>IF(A227="","",IF(AND(ISNUMBER(G227),ISNUMBER(H227),H227&gt;=G227),ROUND((H227-G227)*24,4),IF(OR(G227&lt;&gt;"",H227&lt;&gt;""),"",IF(AND(ISNUMBER(I227),I227&gt;=0),I227,""))))</f>
        <v/>
      </c>
      <c r="W227" s="10" t="str">
        <f>IF(A227="","",IF(AND(ISNUMBER(G227),ISNUMBER(H227),H227&gt;=G227),"実績：基地発～基地着",IF(OR(G227&lt;&gt;"",H227&lt;&gt;""),"要確認：時刻不足・逆転",IF(AND(ISNUMBER(I227),I227&gt;=0),"実績：記録の時間","未確認"))))</f>
        <v/>
      </c>
      <c r="X227" s="10" t="str">
        <f>IF(A227="","",IF(ISNUMBER(B227),YEAR(B227)-IF(MONTH(B227)&lt;4,1,0),""))</f>
        <v/>
      </c>
      <c r="Y227" s="10" t="str">
        <f>IF(A227="","",IF(OR(D227="",NOT(ISNUMBER(B227)),NOT(ISNUMBER(C227)),C227&lt;B227,NOT(ISNUMBER(E227)),NOT(ISNUMBER(F227)),F227&lt;E227,O227="",P227="",R227="未登録・重複"),"要確認：警戒区間・登録・根拠",IF(OR(W227="要確認：時刻不足・逆転",AND(ISNUMBER(G227),G227&gt;E227),AND(ISNUMBER(H227),H227&lt;F227),AND(ISNUMBER(I227),I227&lt;0),AND(ISNUMBER(M227),M227&lt;0)),"要確認：基地発着・交代人数",IF(COUNTIFS(LNGWatch[船名],A227,LNGWatch[入港日（同一航海）],B227,LNGWatch[曳船名],D227,LNGWatch[警戒開始日時],E227)&gt;1,"要確認：同じ警戒が重複",IF(OR(NOT(ISNUMBER(V227)),P227="未確認"),"要確認：拘束時間・根拠未確認","確認済")))))</f>
        <v/>
      </c>
    </row>
    <row r="228" spans="1:25" ht="24.95" customHeight="1" x14ac:dyDescent="0.2">
      <c r="A228" s="7"/>
      <c r="B228" s="20"/>
      <c r="C228" s="20"/>
      <c r="D228" s="7"/>
      <c r="E228" s="23"/>
      <c r="F228" s="23"/>
      <c r="G228" s="23"/>
      <c r="H228" s="23"/>
      <c r="I228" s="16"/>
      <c r="J228" s="7"/>
      <c r="K228" s="23"/>
      <c r="L228" s="23"/>
      <c r="M228" s="7"/>
      <c r="N228" s="7"/>
      <c r="O228" s="7"/>
      <c r="P228" s="7"/>
      <c r="Q228" s="7"/>
      <c r="R228" s="10" t="str">
        <f>IF(D228="","",IF(COUNTIF(Tugs[曳船名],D228)&lt;&gt;1,"未登録・重複",IF(INDEX(Tugs[会社名],MATCH(D228,Tugs[曳船名],0))="","未確認",INDEX(Tugs[会社名],MATCH(D228,Tugs[曳船名],0)))))</f>
        <v/>
      </c>
      <c r="S228" s="10" t="str">
        <f>IF(D228="","",IF(COUNTIF(Tugs[曳船名],D228)&lt;&gt;1,"未登録・重複",IF(INDEX(Tugs[基地港],MATCH(D228,Tugs[曳船名],0))="","未確認",INDEX(Tugs[基地港],MATCH(D228,Tugs[曳船名],0)))))</f>
        <v/>
      </c>
      <c r="T228" s="10" t="str">
        <f>IF(A228="","",IF(AND(ISNUMBER(B228),ISNUMBER(C228),C228&gt;=B228),INT(C228)-INT(B228),""))</f>
        <v/>
      </c>
      <c r="U228" s="18" t="str">
        <f>IF(A228="","",IF(AND(ISNUMBER(E228),ISNUMBER(F228),F228&gt;=E228),ROUND((F228-E228)*24,4),""))</f>
        <v/>
      </c>
      <c r="V228" s="18" t="str">
        <f>IF(A228="","",IF(AND(ISNUMBER(G228),ISNUMBER(H228),H228&gt;=G228),ROUND((H228-G228)*24,4),IF(OR(G228&lt;&gt;"",H228&lt;&gt;""),"",IF(AND(ISNUMBER(I228),I228&gt;=0),I228,""))))</f>
        <v/>
      </c>
      <c r="W228" s="10" t="str">
        <f>IF(A228="","",IF(AND(ISNUMBER(G228),ISNUMBER(H228),H228&gt;=G228),"実績：基地発～基地着",IF(OR(G228&lt;&gt;"",H228&lt;&gt;""),"要確認：時刻不足・逆転",IF(AND(ISNUMBER(I228),I228&gt;=0),"実績：記録の時間","未確認"))))</f>
        <v/>
      </c>
      <c r="X228" s="10" t="str">
        <f>IF(A228="","",IF(ISNUMBER(B228),YEAR(B228)-IF(MONTH(B228)&lt;4,1,0),""))</f>
        <v/>
      </c>
      <c r="Y228" s="10" t="str">
        <f>IF(A228="","",IF(OR(D228="",NOT(ISNUMBER(B228)),NOT(ISNUMBER(C228)),C228&lt;B228,NOT(ISNUMBER(E228)),NOT(ISNUMBER(F228)),F228&lt;E228,O228="",P228="",R228="未登録・重複"),"要確認：警戒区間・登録・根拠",IF(OR(W228="要確認：時刻不足・逆転",AND(ISNUMBER(G228),G228&gt;E228),AND(ISNUMBER(H228),H228&lt;F228),AND(ISNUMBER(I228),I228&lt;0),AND(ISNUMBER(M228),M228&lt;0)),"要確認：基地発着・交代人数",IF(COUNTIFS(LNGWatch[船名],A228,LNGWatch[入港日（同一航海）],B228,LNGWatch[曳船名],D228,LNGWatch[警戒開始日時],E228)&gt;1,"要確認：同じ警戒が重複",IF(OR(NOT(ISNUMBER(V228)),P228="未確認"),"要確認：拘束時間・根拠未確認","確認済")))))</f>
        <v/>
      </c>
    </row>
    <row r="229" spans="1:25" ht="24.95" customHeight="1" x14ac:dyDescent="0.2">
      <c r="A229" s="7"/>
      <c r="B229" s="20"/>
      <c r="C229" s="20"/>
      <c r="D229" s="7"/>
      <c r="E229" s="23"/>
      <c r="F229" s="23"/>
      <c r="G229" s="23"/>
      <c r="H229" s="23"/>
      <c r="I229" s="16"/>
      <c r="J229" s="7"/>
      <c r="K229" s="23"/>
      <c r="L229" s="23"/>
      <c r="M229" s="7"/>
      <c r="N229" s="7"/>
      <c r="O229" s="7"/>
      <c r="P229" s="7"/>
      <c r="Q229" s="7"/>
      <c r="R229" s="10" t="str">
        <f>IF(D229="","",IF(COUNTIF(Tugs[曳船名],D229)&lt;&gt;1,"未登録・重複",IF(INDEX(Tugs[会社名],MATCH(D229,Tugs[曳船名],0))="","未確認",INDEX(Tugs[会社名],MATCH(D229,Tugs[曳船名],0)))))</f>
        <v/>
      </c>
      <c r="S229" s="10" t="str">
        <f>IF(D229="","",IF(COUNTIF(Tugs[曳船名],D229)&lt;&gt;1,"未登録・重複",IF(INDEX(Tugs[基地港],MATCH(D229,Tugs[曳船名],0))="","未確認",INDEX(Tugs[基地港],MATCH(D229,Tugs[曳船名],0)))))</f>
        <v/>
      </c>
      <c r="T229" s="10" t="str">
        <f>IF(A229="","",IF(AND(ISNUMBER(B229),ISNUMBER(C229),C229&gt;=B229),INT(C229)-INT(B229),""))</f>
        <v/>
      </c>
      <c r="U229" s="18" t="str">
        <f>IF(A229="","",IF(AND(ISNUMBER(E229),ISNUMBER(F229),F229&gt;=E229),ROUND((F229-E229)*24,4),""))</f>
        <v/>
      </c>
      <c r="V229" s="18" t="str">
        <f>IF(A229="","",IF(AND(ISNUMBER(G229),ISNUMBER(H229),H229&gt;=G229),ROUND((H229-G229)*24,4),IF(OR(G229&lt;&gt;"",H229&lt;&gt;""),"",IF(AND(ISNUMBER(I229),I229&gt;=0),I229,""))))</f>
        <v/>
      </c>
      <c r="W229" s="10" t="str">
        <f>IF(A229="","",IF(AND(ISNUMBER(G229),ISNUMBER(H229),H229&gt;=G229),"実績：基地発～基地着",IF(OR(G229&lt;&gt;"",H229&lt;&gt;""),"要確認：時刻不足・逆転",IF(AND(ISNUMBER(I229),I229&gt;=0),"実績：記録の時間","未確認"))))</f>
        <v/>
      </c>
      <c r="X229" s="10" t="str">
        <f>IF(A229="","",IF(ISNUMBER(B229),YEAR(B229)-IF(MONTH(B229)&lt;4,1,0),""))</f>
        <v/>
      </c>
      <c r="Y229" s="10" t="str">
        <f>IF(A229="","",IF(OR(D229="",NOT(ISNUMBER(B229)),NOT(ISNUMBER(C229)),C229&lt;B229,NOT(ISNUMBER(E229)),NOT(ISNUMBER(F229)),F229&lt;E229,O229="",P229="",R229="未登録・重複"),"要確認：警戒区間・登録・根拠",IF(OR(W229="要確認：時刻不足・逆転",AND(ISNUMBER(G229),G229&gt;E229),AND(ISNUMBER(H229),H229&lt;F229),AND(ISNUMBER(I229),I229&lt;0),AND(ISNUMBER(M229),M229&lt;0)),"要確認：基地発着・交代人数",IF(COUNTIFS(LNGWatch[船名],A229,LNGWatch[入港日（同一航海）],B229,LNGWatch[曳船名],D229,LNGWatch[警戒開始日時],E229)&gt;1,"要確認：同じ警戒が重複",IF(OR(NOT(ISNUMBER(V229)),P229="未確認"),"要確認：拘束時間・根拠未確認","確認済")))))</f>
        <v/>
      </c>
    </row>
    <row r="230" spans="1:25" ht="24.95" customHeight="1" x14ac:dyDescent="0.2">
      <c r="A230" s="7"/>
      <c r="B230" s="20"/>
      <c r="C230" s="20"/>
      <c r="D230" s="7"/>
      <c r="E230" s="23"/>
      <c r="F230" s="23"/>
      <c r="G230" s="23"/>
      <c r="H230" s="23"/>
      <c r="I230" s="16"/>
      <c r="J230" s="7"/>
      <c r="K230" s="23"/>
      <c r="L230" s="23"/>
      <c r="M230" s="7"/>
      <c r="N230" s="7"/>
      <c r="O230" s="7"/>
      <c r="P230" s="7"/>
      <c r="Q230" s="7"/>
      <c r="R230" s="10" t="str">
        <f>IF(D230="","",IF(COUNTIF(Tugs[曳船名],D230)&lt;&gt;1,"未登録・重複",IF(INDEX(Tugs[会社名],MATCH(D230,Tugs[曳船名],0))="","未確認",INDEX(Tugs[会社名],MATCH(D230,Tugs[曳船名],0)))))</f>
        <v/>
      </c>
      <c r="S230" s="10" t="str">
        <f>IF(D230="","",IF(COUNTIF(Tugs[曳船名],D230)&lt;&gt;1,"未登録・重複",IF(INDEX(Tugs[基地港],MATCH(D230,Tugs[曳船名],0))="","未確認",INDEX(Tugs[基地港],MATCH(D230,Tugs[曳船名],0)))))</f>
        <v/>
      </c>
      <c r="T230" s="10" t="str">
        <f>IF(A230="","",IF(AND(ISNUMBER(B230),ISNUMBER(C230),C230&gt;=B230),INT(C230)-INT(B230),""))</f>
        <v/>
      </c>
      <c r="U230" s="18" t="str">
        <f>IF(A230="","",IF(AND(ISNUMBER(E230),ISNUMBER(F230),F230&gt;=E230),ROUND((F230-E230)*24,4),""))</f>
        <v/>
      </c>
      <c r="V230" s="18" t="str">
        <f>IF(A230="","",IF(AND(ISNUMBER(G230),ISNUMBER(H230),H230&gt;=G230),ROUND((H230-G230)*24,4),IF(OR(G230&lt;&gt;"",H230&lt;&gt;""),"",IF(AND(ISNUMBER(I230),I230&gt;=0),I230,""))))</f>
        <v/>
      </c>
      <c r="W230" s="10" t="str">
        <f>IF(A230="","",IF(AND(ISNUMBER(G230),ISNUMBER(H230),H230&gt;=G230),"実績：基地発～基地着",IF(OR(G230&lt;&gt;"",H230&lt;&gt;""),"要確認：時刻不足・逆転",IF(AND(ISNUMBER(I230),I230&gt;=0),"実績：記録の時間","未確認"))))</f>
        <v/>
      </c>
      <c r="X230" s="10" t="str">
        <f>IF(A230="","",IF(ISNUMBER(B230),YEAR(B230)-IF(MONTH(B230)&lt;4,1,0),""))</f>
        <v/>
      </c>
      <c r="Y230" s="10" t="str">
        <f>IF(A230="","",IF(OR(D230="",NOT(ISNUMBER(B230)),NOT(ISNUMBER(C230)),C230&lt;B230,NOT(ISNUMBER(E230)),NOT(ISNUMBER(F230)),F230&lt;E230,O230="",P230="",R230="未登録・重複"),"要確認：警戒区間・登録・根拠",IF(OR(W230="要確認：時刻不足・逆転",AND(ISNUMBER(G230),G230&gt;E230),AND(ISNUMBER(H230),H230&lt;F230),AND(ISNUMBER(I230),I230&lt;0),AND(ISNUMBER(M230),M230&lt;0)),"要確認：基地発着・交代人数",IF(COUNTIFS(LNGWatch[船名],A230,LNGWatch[入港日（同一航海）],B230,LNGWatch[曳船名],D230,LNGWatch[警戒開始日時],E230)&gt;1,"要確認：同じ警戒が重複",IF(OR(NOT(ISNUMBER(V230)),P230="未確認"),"要確認：拘束時間・根拠未確認","確認済")))))</f>
        <v/>
      </c>
    </row>
    <row r="231" spans="1:25" ht="24.95" customHeight="1" x14ac:dyDescent="0.2">
      <c r="A231" s="7"/>
      <c r="B231" s="20"/>
      <c r="C231" s="20"/>
      <c r="D231" s="7"/>
      <c r="E231" s="23"/>
      <c r="F231" s="23"/>
      <c r="G231" s="23"/>
      <c r="H231" s="23"/>
      <c r="I231" s="16"/>
      <c r="J231" s="7"/>
      <c r="K231" s="23"/>
      <c r="L231" s="23"/>
      <c r="M231" s="7"/>
      <c r="N231" s="7"/>
      <c r="O231" s="7"/>
      <c r="P231" s="7"/>
      <c r="Q231" s="7"/>
      <c r="R231" s="10" t="str">
        <f>IF(D231="","",IF(COUNTIF(Tugs[曳船名],D231)&lt;&gt;1,"未登録・重複",IF(INDEX(Tugs[会社名],MATCH(D231,Tugs[曳船名],0))="","未確認",INDEX(Tugs[会社名],MATCH(D231,Tugs[曳船名],0)))))</f>
        <v/>
      </c>
      <c r="S231" s="10" t="str">
        <f>IF(D231="","",IF(COUNTIF(Tugs[曳船名],D231)&lt;&gt;1,"未登録・重複",IF(INDEX(Tugs[基地港],MATCH(D231,Tugs[曳船名],0))="","未確認",INDEX(Tugs[基地港],MATCH(D231,Tugs[曳船名],0)))))</f>
        <v/>
      </c>
      <c r="T231" s="10" t="str">
        <f>IF(A231="","",IF(AND(ISNUMBER(B231),ISNUMBER(C231),C231&gt;=B231),INT(C231)-INT(B231),""))</f>
        <v/>
      </c>
      <c r="U231" s="18" t="str">
        <f>IF(A231="","",IF(AND(ISNUMBER(E231),ISNUMBER(F231),F231&gt;=E231),ROUND((F231-E231)*24,4),""))</f>
        <v/>
      </c>
      <c r="V231" s="18" t="str">
        <f>IF(A231="","",IF(AND(ISNUMBER(G231),ISNUMBER(H231),H231&gt;=G231),ROUND((H231-G231)*24,4),IF(OR(G231&lt;&gt;"",H231&lt;&gt;""),"",IF(AND(ISNUMBER(I231),I231&gt;=0),I231,""))))</f>
        <v/>
      </c>
      <c r="W231" s="10" t="str">
        <f>IF(A231="","",IF(AND(ISNUMBER(G231),ISNUMBER(H231),H231&gt;=G231),"実績：基地発～基地着",IF(OR(G231&lt;&gt;"",H231&lt;&gt;""),"要確認：時刻不足・逆転",IF(AND(ISNUMBER(I231),I231&gt;=0),"実績：記録の時間","未確認"))))</f>
        <v/>
      </c>
      <c r="X231" s="10" t="str">
        <f>IF(A231="","",IF(ISNUMBER(B231),YEAR(B231)-IF(MONTH(B231)&lt;4,1,0),""))</f>
        <v/>
      </c>
      <c r="Y231" s="10" t="str">
        <f>IF(A231="","",IF(OR(D231="",NOT(ISNUMBER(B231)),NOT(ISNUMBER(C231)),C231&lt;B231,NOT(ISNUMBER(E231)),NOT(ISNUMBER(F231)),F231&lt;E231,O231="",P231="",R231="未登録・重複"),"要確認：警戒区間・登録・根拠",IF(OR(W231="要確認：時刻不足・逆転",AND(ISNUMBER(G231),G231&gt;E231),AND(ISNUMBER(H231),H231&lt;F231),AND(ISNUMBER(I231),I231&lt;0),AND(ISNUMBER(M231),M231&lt;0)),"要確認：基地発着・交代人数",IF(COUNTIFS(LNGWatch[船名],A231,LNGWatch[入港日（同一航海）],B231,LNGWatch[曳船名],D231,LNGWatch[警戒開始日時],E231)&gt;1,"要確認：同じ警戒が重複",IF(OR(NOT(ISNUMBER(V231)),P231="未確認"),"要確認：拘束時間・根拠未確認","確認済")))))</f>
        <v/>
      </c>
    </row>
    <row r="232" spans="1:25" ht="24.95" customHeight="1" x14ac:dyDescent="0.2">
      <c r="A232" s="7"/>
      <c r="B232" s="20"/>
      <c r="C232" s="20"/>
      <c r="D232" s="7"/>
      <c r="E232" s="23"/>
      <c r="F232" s="23"/>
      <c r="G232" s="23"/>
      <c r="H232" s="23"/>
      <c r="I232" s="16"/>
      <c r="J232" s="7"/>
      <c r="K232" s="23"/>
      <c r="L232" s="23"/>
      <c r="M232" s="7"/>
      <c r="N232" s="7"/>
      <c r="O232" s="7"/>
      <c r="P232" s="7"/>
      <c r="Q232" s="7"/>
      <c r="R232" s="10" t="str">
        <f>IF(D232="","",IF(COUNTIF(Tugs[曳船名],D232)&lt;&gt;1,"未登録・重複",IF(INDEX(Tugs[会社名],MATCH(D232,Tugs[曳船名],0))="","未確認",INDEX(Tugs[会社名],MATCH(D232,Tugs[曳船名],0)))))</f>
        <v/>
      </c>
      <c r="S232" s="10" t="str">
        <f>IF(D232="","",IF(COUNTIF(Tugs[曳船名],D232)&lt;&gt;1,"未登録・重複",IF(INDEX(Tugs[基地港],MATCH(D232,Tugs[曳船名],0))="","未確認",INDEX(Tugs[基地港],MATCH(D232,Tugs[曳船名],0)))))</f>
        <v/>
      </c>
      <c r="T232" s="10" t="str">
        <f>IF(A232="","",IF(AND(ISNUMBER(B232),ISNUMBER(C232),C232&gt;=B232),INT(C232)-INT(B232),""))</f>
        <v/>
      </c>
      <c r="U232" s="18" t="str">
        <f>IF(A232="","",IF(AND(ISNUMBER(E232),ISNUMBER(F232),F232&gt;=E232),ROUND((F232-E232)*24,4),""))</f>
        <v/>
      </c>
      <c r="V232" s="18" t="str">
        <f>IF(A232="","",IF(AND(ISNUMBER(G232),ISNUMBER(H232),H232&gt;=G232),ROUND((H232-G232)*24,4),IF(OR(G232&lt;&gt;"",H232&lt;&gt;""),"",IF(AND(ISNUMBER(I232),I232&gt;=0),I232,""))))</f>
        <v/>
      </c>
      <c r="W232" s="10" t="str">
        <f>IF(A232="","",IF(AND(ISNUMBER(G232),ISNUMBER(H232),H232&gt;=G232),"実績：基地発～基地着",IF(OR(G232&lt;&gt;"",H232&lt;&gt;""),"要確認：時刻不足・逆転",IF(AND(ISNUMBER(I232),I232&gt;=0),"実績：記録の時間","未確認"))))</f>
        <v/>
      </c>
      <c r="X232" s="10" t="str">
        <f>IF(A232="","",IF(ISNUMBER(B232),YEAR(B232)-IF(MONTH(B232)&lt;4,1,0),""))</f>
        <v/>
      </c>
      <c r="Y232" s="10" t="str">
        <f>IF(A232="","",IF(OR(D232="",NOT(ISNUMBER(B232)),NOT(ISNUMBER(C232)),C232&lt;B232,NOT(ISNUMBER(E232)),NOT(ISNUMBER(F232)),F232&lt;E232,O232="",P232="",R232="未登録・重複"),"要確認：警戒区間・登録・根拠",IF(OR(W232="要確認：時刻不足・逆転",AND(ISNUMBER(G232),G232&gt;E232),AND(ISNUMBER(H232),H232&lt;F232),AND(ISNUMBER(I232),I232&lt;0),AND(ISNUMBER(M232),M232&lt;0)),"要確認：基地発着・交代人数",IF(COUNTIFS(LNGWatch[船名],A232,LNGWatch[入港日（同一航海）],B232,LNGWatch[曳船名],D232,LNGWatch[警戒開始日時],E232)&gt;1,"要確認：同じ警戒が重複",IF(OR(NOT(ISNUMBER(V232)),P232="未確認"),"要確認：拘束時間・根拠未確認","確認済")))))</f>
        <v/>
      </c>
    </row>
    <row r="233" spans="1:25" ht="24.95" customHeight="1" x14ac:dyDescent="0.2">
      <c r="A233" s="7"/>
      <c r="B233" s="20"/>
      <c r="C233" s="20"/>
      <c r="D233" s="7"/>
      <c r="E233" s="23"/>
      <c r="F233" s="23"/>
      <c r="G233" s="23"/>
      <c r="H233" s="23"/>
      <c r="I233" s="16"/>
      <c r="J233" s="7"/>
      <c r="K233" s="23"/>
      <c r="L233" s="23"/>
      <c r="M233" s="7"/>
      <c r="N233" s="7"/>
      <c r="O233" s="7"/>
      <c r="P233" s="7"/>
      <c r="Q233" s="7"/>
      <c r="R233" s="10" t="str">
        <f>IF(D233="","",IF(COUNTIF(Tugs[曳船名],D233)&lt;&gt;1,"未登録・重複",IF(INDEX(Tugs[会社名],MATCH(D233,Tugs[曳船名],0))="","未確認",INDEX(Tugs[会社名],MATCH(D233,Tugs[曳船名],0)))))</f>
        <v/>
      </c>
      <c r="S233" s="10" t="str">
        <f>IF(D233="","",IF(COUNTIF(Tugs[曳船名],D233)&lt;&gt;1,"未登録・重複",IF(INDEX(Tugs[基地港],MATCH(D233,Tugs[曳船名],0))="","未確認",INDEX(Tugs[基地港],MATCH(D233,Tugs[曳船名],0)))))</f>
        <v/>
      </c>
      <c r="T233" s="10" t="str">
        <f>IF(A233="","",IF(AND(ISNUMBER(B233),ISNUMBER(C233),C233&gt;=B233),INT(C233)-INT(B233),""))</f>
        <v/>
      </c>
      <c r="U233" s="18" t="str">
        <f>IF(A233="","",IF(AND(ISNUMBER(E233),ISNUMBER(F233),F233&gt;=E233),ROUND((F233-E233)*24,4),""))</f>
        <v/>
      </c>
      <c r="V233" s="18" t="str">
        <f>IF(A233="","",IF(AND(ISNUMBER(G233),ISNUMBER(H233),H233&gt;=G233),ROUND((H233-G233)*24,4),IF(OR(G233&lt;&gt;"",H233&lt;&gt;""),"",IF(AND(ISNUMBER(I233),I233&gt;=0),I233,""))))</f>
        <v/>
      </c>
      <c r="W233" s="10" t="str">
        <f>IF(A233="","",IF(AND(ISNUMBER(G233),ISNUMBER(H233),H233&gt;=G233),"実績：基地発～基地着",IF(OR(G233&lt;&gt;"",H233&lt;&gt;""),"要確認：時刻不足・逆転",IF(AND(ISNUMBER(I233),I233&gt;=0),"実績：記録の時間","未確認"))))</f>
        <v/>
      </c>
      <c r="X233" s="10" t="str">
        <f>IF(A233="","",IF(ISNUMBER(B233),YEAR(B233)-IF(MONTH(B233)&lt;4,1,0),""))</f>
        <v/>
      </c>
      <c r="Y233" s="10" t="str">
        <f>IF(A233="","",IF(OR(D233="",NOT(ISNUMBER(B233)),NOT(ISNUMBER(C233)),C233&lt;B233,NOT(ISNUMBER(E233)),NOT(ISNUMBER(F233)),F233&lt;E233,O233="",P233="",R233="未登録・重複"),"要確認：警戒区間・登録・根拠",IF(OR(W233="要確認：時刻不足・逆転",AND(ISNUMBER(G233),G233&gt;E233),AND(ISNUMBER(H233),H233&lt;F233),AND(ISNUMBER(I233),I233&lt;0),AND(ISNUMBER(M233),M233&lt;0)),"要確認：基地発着・交代人数",IF(COUNTIFS(LNGWatch[船名],A233,LNGWatch[入港日（同一航海）],B233,LNGWatch[曳船名],D233,LNGWatch[警戒開始日時],E233)&gt;1,"要確認：同じ警戒が重複",IF(OR(NOT(ISNUMBER(V233)),P233="未確認"),"要確認：拘束時間・根拠未確認","確認済")))))</f>
        <v/>
      </c>
    </row>
    <row r="234" spans="1:25" ht="24.95" customHeight="1" x14ac:dyDescent="0.2">
      <c r="A234" s="7"/>
      <c r="B234" s="20"/>
      <c r="C234" s="20"/>
      <c r="D234" s="7"/>
      <c r="E234" s="23"/>
      <c r="F234" s="23"/>
      <c r="G234" s="23"/>
      <c r="H234" s="23"/>
      <c r="I234" s="16"/>
      <c r="J234" s="7"/>
      <c r="K234" s="23"/>
      <c r="L234" s="23"/>
      <c r="M234" s="7"/>
      <c r="N234" s="7"/>
      <c r="O234" s="7"/>
      <c r="P234" s="7"/>
      <c r="Q234" s="7"/>
      <c r="R234" s="10" t="str">
        <f>IF(D234="","",IF(COUNTIF(Tugs[曳船名],D234)&lt;&gt;1,"未登録・重複",IF(INDEX(Tugs[会社名],MATCH(D234,Tugs[曳船名],0))="","未確認",INDEX(Tugs[会社名],MATCH(D234,Tugs[曳船名],0)))))</f>
        <v/>
      </c>
      <c r="S234" s="10" t="str">
        <f>IF(D234="","",IF(COUNTIF(Tugs[曳船名],D234)&lt;&gt;1,"未登録・重複",IF(INDEX(Tugs[基地港],MATCH(D234,Tugs[曳船名],0))="","未確認",INDEX(Tugs[基地港],MATCH(D234,Tugs[曳船名],0)))))</f>
        <v/>
      </c>
      <c r="T234" s="10" t="str">
        <f>IF(A234="","",IF(AND(ISNUMBER(B234),ISNUMBER(C234),C234&gt;=B234),INT(C234)-INT(B234),""))</f>
        <v/>
      </c>
      <c r="U234" s="18" t="str">
        <f>IF(A234="","",IF(AND(ISNUMBER(E234),ISNUMBER(F234),F234&gt;=E234),ROUND((F234-E234)*24,4),""))</f>
        <v/>
      </c>
      <c r="V234" s="18" t="str">
        <f>IF(A234="","",IF(AND(ISNUMBER(G234),ISNUMBER(H234),H234&gt;=G234),ROUND((H234-G234)*24,4),IF(OR(G234&lt;&gt;"",H234&lt;&gt;""),"",IF(AND(ISNUMBER(I234),I234&gt;=0),I234,""))))</f>
        <v/>
      </c>
      <c r="W234" s="10" t="str">
        <f>IF(A234="","",IF(AND(ISNUMBER(G234),ISNUMBER(H234),H234&gt;=G234),"実績：基地発～基地着",IF(OR(G234&lt;&gt;"",H234&lt;&gt;""),"要確認：時刻不足・逆転",IF(AND(ISNUMBER(I234),I234&gt;=0),"実績：記録の時間","未確認"))))</f>
        <v/>
      </c>
      <c r="X234" s="10" t="str">
        <f>IF(A234="","",IF(ISNUMBER(B234),YEAR(B234)-IF(MONTH(B234)&lt;4,1,0),""))</f>
        <v/>
      </c>
      <c r="Y234" s="10" t="str">
        <f>IF(A234="","",IF(OR(D234="",NOT(ISNUMBER(B234)),NOT(ISNUMBER(C234)),C234&lt;B234,NOT(ISNUMBER(E234)),NOT(ISNUMBER(F234)),F234&lt;E234,O234="",P234="",R234="未登録・重複"),"要確認：警戒区間・登録・根拠",IF(OR(W234="要確認：時刻不足・逆転",AND(ISNUMBER(G234),G234&gt;E234),AND(ISNUMBER(H234),H234&lt;F234),AND(ISNUMBER(I234),I234&lt;0),AND(ISNUMBER(M234),M234&lt;0)),"要確認：基地発着・交代人数",IF(COUNTIFS(LNGWatch[船名],A234,LNGWatch[入港日（同一航海）],B234,LNGWatch[曳船名],D234,LNGWatch[警戒開始日時],E234)&gt;1,"要確認：同じ警戒が重複",IF(OR(NOT(ISNUMBER(V234)),P234="未確認"),"要確認：拘束時間・根拠未確認","確認済")))))</f>
        <v/>
      </c>
    </row>
    <row r="235" spans="1:25" ht="24.95" customHeight="1" x14ac:dyDescent="0.2">
      <c r="A235" s="7"/>
      <c r="B235" s="20"/>
      <c r="C235" s="20"/>
      <c r="D235" s="7"/>
      <c r="E235" s="23"/>
      <c r="F235" s="23"/>
      <c r="G235" s="23"/>
      <c r="H235" s="23"/>
      <c r="I235" s="16"/>
      <c r="J235" s="7"/>
      <c r="K235" s="23"/>
      <c r="L235" s="23"/>
      <c r="M235" s="7"/>
      <c r="N235" s="7"/>
      <c r="O235" s="7"/>
      <c r="P235" s="7"/>
      <c r="Q235" s="7"/>
      <c r="R235" s="10" t="str">
        <f>IF(D235="","",IF(COUNTIF(Tugs[曳船名],D235)&lt;&gt;1,"未登録・重複",IF(INDEX(Tugs[会社名],MATCH(D235,Tugs[曳船名],0))="","未確認",INDEX(Tugs[会社名],MATCH(D235,Tugs[曳船名],0)))))</f>
        <v/>
      </c>
      <c r="S235" s="10" t="str">
        <f>IF(D235="","",IF(COUNTIF(Tugs[曳船名],D235)&lt;&gt;1,"未登録・重複",IF(INDEX(Tugs[基地港],MATCH(D235,Tugs[曳船名],0))="","未確認",INDEX(Tugs[基地港],MATCH(D235,Tugs[曳船名],0)))))</f>
        <v/>
      </c>
      <c r="T235" s="10" t="str">
        <f>IF(A235="","",IF(AND(ISNUMBER(B235),ISNUMBER(C235),C235&gt;=B235),INT(C235)-INT(B235),""))</f>
        <v/>
      </c>
      <c r="U235" s="18" t="str">
        <f>IF(A235="","",IF(AND(ISNUMBER(E235),ISNUMBER(F235),F235&gt;=E235),ROUND((F235-E235)*24,4),""))</f>
        <v/>
      </c>
      <c r="V235" s="18" t="str">
        <f>IF(A235="","",IF(AND(ISNUMBER(G235),ISNUMBER(H235),H235&gt;=G235),ROUND((H235-G235)*24,4),IF(OR(G235&lt;&gt;"",H235&lt;&gt;""),"",IF(AND(ISNUMBER(I235),I235&gt;=0),I235,""))))</f>
        <v/>
      </c>
      <c r="W235" s="10" t="str">
        <f>IF(A235="","",IF(AND(ISNUMBER(G235),ISNUMBER(H235),H235&gt;=G235),"実績：基地発～基地着",IF(OR(G235&lt;&gt;"",H235&lt;&gt;""),"要確認：時刻不足・逆転",IF(AND(ISNUMBER(I235),I235&gt;=0),"実績：記録の時間","未確認"))))</f>
        <v/>
      </c>
      <c r="X235" s="10" t="str">
        <f>IF(A235="","",IF(ISNUMBER(B235),YEAR(B235)-IF(MONTH(B235)&lt;4,1,0),""))</f>
        <v/>
      </c>
      <c r="Y235" s="10" t="str">
        <f>IF(A235="","",IF(OR(D235="",NOT(ISNUMBER(B235)),NOT(ISNUMBER(C235)),C235&lt;B235,NOT(ISNUMBER(E235)),NOT(ISNUMBER(F235)),F235&lt;E235,O235="",P235="",R235="未登録・重複"),"要確認：警戒区間・登録・根拠",IF(OR(W235="要確認：時刻不足・逆転",AND(ISNUMBER(G235),G235&gt;E235),AND(ISNUMBER(H235),H235&lt;F235),AND(ISNUMBER(I235),I235&lt;0),AND(ISNUMBER(M235),M235&lt;0)),"要確認：基地発着・交代人数",IF(COUNTIFS(LNGWatch[船名],A235,LNGWatch[入港日（同一航海）],B235,LNGWatch[曳船名],D235,LNGWatch[警戒開始日時],E235)&gt;1,"要確認：同じ警戒が重複",IF(OR(NOT(ISNUMBER(V235)),P235="未確認"),"要確認：拘束時間・根拠未確認","確認済")))))</f>
        <v/>
      </c>
    </row>
    <row r="236" spans="1:25" ht="24.95" customHeight="1" x14ac:dyDescent="0.2">
      <c r="A236" s="7"/>
      <c r="B236" s="20"/>
      <c r="C236" s="20"/>
      <c r="D236" s="7"/>
      <c r="E236" s="23"/>
      <c r="F236" s="23"/>
      <c r="G236" s="23"/>
      <c r="H236" s="23"/>
      <c r="I236" s="16"/>
      <c r="J236" s="7"/>
      <c r="K236" s="23"/>
      <c r="L236" s="23"/>
      <c r="M236" s="7"/>
      <c r="N236" s="7"/>
      <c r="O236" s="7"/>
      <c r="P236" s="7"/>
      <c r="Q236" s="7"/>
      <c r="R236" s="10" t="str">
        <f>IF(D236="","",IF(COUNTIF(Tugs[曳船名],D236)&lt;&gt;1,"未登録・重複",IF(INDEX(Tugs[会社名],MATCH(D236,Tugs[曳船名],0))="","未確認",INDEX(Tugs[会社名],MATCH(D236,Tugs[曳船名],0)))))</f>
        <v/>
      </c>
      <c r="S236" s="10" t="str">
        <f>IF(D236="","",IF(COUNTIF(Tugs[曳船名],D236)&lt;&gt;1,"未登録・重複",IF(INDEX(Tugs[基地港],MATCH(D236,Tugs[曳船名],0))="","未確認",INDEX(Tugs[基地港],MATCH(D236,Tugs[曳船名],0)))))</f>
        <v/>
      </c>
      <c r="T236" s="10" t="str">
        <f>IF(A236="","",IF(AND(ISNUMBER(B236),ISNUMBER(C236),C236&gt;=B236),INT(C236)-INT(B236),""))</f>
        <v/>
      </c>
      <c r="U236" s="18" t="str">
        <f>IF(A236="","",IF(AND(ISNUMBER(E236),ISNUMBER(F236),F236&gt;=E236),ROUND((F236-E236)*24,4),""))</f>
        <v/>
      </c>
      <c r="V236" s="18" t="str">
        <f>IF(A236="","",IF(AND(ISNUMBER(G236),ISNUMBER(H236),H236&gt;=G236),ROUND((H236-G236)*24,4),IF(OR(G236&lt;&gt;"",H236&lt;&gt;""),"",IF(AND(ISNUMBER(I236),I236&gt;=0),I236,""))))</f>
        <v/>
      </c>
      <c r="W236" s="10" t="str">
        <f>IF(A236="","",IF(AND(ISNUMBER(G236),ISNUMBER(H236),H236&gt;=G236),"実績：基地発～基地着",IF(OR(G236&lt;&gt;"",H236&lt;&gt;""),"要確認：時刻不足・逆転",IF(AND(ISNUMBER(I236),I236&gt;=0),"実績：記録の時間","未確認"))))</f>
        <v/>
      </c>
      <c r="X236" s="10" t="str">
        <f>IF(A236="","",IF(ISNUMBER(B236),YEAR(B236)-IF(MONTH(B236)&lt;4,1,0),""))</f>
        <v/>
      </c>
      <c r="Y236" s="10" t="str">
        <f>IF(A236="","",IF(OR(D236="",NOT(ISNUMBER(B236)),NOT(ISNUMBER(C236)),C236&lt;B236,NOT(ISNUMBER(E236)),NOT(ISNUMBER(F236)),F236&lt;E236,O236="",P236="",R236="未登録・重複"),"要確認：警戒区間・登録・根拠",IF(OR(W236="要確認：時刻不足・逆転",AND(ISNUMBER(G236),G236&gt;E236),AND(ISNUMBER(H236),H236&lt;F236),AND(ISNUMBER(I236),I236&lt;0),AND(ISNUMBER(M236),M236&lt;0)),"要確認：基地発着・交代人数",IF(COUNTIFS(LNGWatch[船名],A236,LNGWatch[入港日（同一航海）],B236,LNGWatch[曳船名],D236,LNGWatch[警戒開始日時],E236)&gt;1,"要確認：同じ警戒が重複",IF(OR(NOT(ISNUMBER(V236)),P236="未確認"),"要確認：拘束時間・根拠未確認","確認済")))))</f>
        <v/>
      </c>
    </row>
    <row r="237" spans="1:25" ht="24.95" customHeight="1" x14ac:dyDescent="0.2">
      <c r="A237" s="7"/>
      <c r="B237" s="20"/>
      <c r="C237" s="20"/>
      <c r="D237" s="7"/>
      <c r="E237" s="23"/>
      <c r="F237" s="23"/>
      <c r="G237" s="23"/>
      <c r="H237" s="23"/>
      <c r="I237" s="16"/>
      <c r="J237" s="7"/>
      <c r="K237" s="23"/>
      <c r="L237" s="23"/>
      <c r="M237" s="7"/>
      <c r="N237" s="7"/>
      <c r="O237" s="7"/>
      <c r="P237" s="7"/>
      <c r="Q237" s="7"/>
      <c r="R237" s="10" t="str">
        <f>IF(D237="","",IF(COUNTIF(Tugs[曳船名],D237)&lt;&gt;1,"未登録・重複",IF(INDEX(Tugs[会社名],MATCH(D237,Tugs[曳船名],0))="","未確認",INDEX(Tugs[会社名],MATCH(D237,Tugs[曳船名],0)))))</f>
        <v/>
      </c>
      <c r="S237" s="10" t="str">
        <f>IF(D237="","",IF(COUNTIF(Tugs[曳船名],D237)&lt;&gt;1,"未登録・重複",IF(INDEX(Tugs[基地港],MATCH(D237,Tugs[曳船名],0))="","未確認",INDEX(Tugs[基地港],MATCH(D237,Tugs[曳船名],0)))))</f>
        <v/>
      </c>
      <c r="T237" s="10" t="str">
        <f>IF(A237="","",IF(AND(ISNUMBER(B237),ISNUMBER(C237),C237&gt;=B237),INT(C237)-INT(B237),""))</f>
        <v/>
      </c>
      <c r="U237" s="18" t="str">
        <f>IF(A237="","",IF(AND(ISNUMBER(E237),ISNUMBER(F237),F237&gt;=E237),ROUND((F237-E237)*24,4),""))</f>
        <v/>
      </c>
      <c r="V237" s="18" t="str">
        <f>IF(A237="","",IF(AND(ISNUMBER(G237),ISNUMBER(H237),H237&gt;=G237),ROUND((H237-G237)*24,4),IF(OR(G237&lt;&gt;"",H237&lt;&gt;""),"",IF(AND(ISNUMBER(I237),I237&gt;=0),I237,""))))</f>
        <v/>
      </c>
      <c r="W237" s="10" t="str">
        <f>IF(A237="","",IF(AND(ISNUMBER(G237),ISNUMBER(H237),H237&gt;=G237),"実績：基地発～基地着",IF(OR(G237&lt;&gt;"",H237&lt;&gt;""),"要確認：時刻不足・逆転",IF(AND(ISNUMBER(I237),I237&gt;=0),"実績：記録の時間","未確認"))))</f>
        <v/>
      </c>
      <c r="X237" s="10" t="str">
        <f>IF(A237="","",IF(ISNUMBER(B237),YEAR(B237)-IF(MONTH(B237)&lt;4,1,0),""))</f>
        <v/>
      </c>
      <c r="Y237" s="10" t="str">
        <f>IF(A237="","",IF(OR(D237="",NOT(ISNUMBER(B237)),NOT(ISNUMBER(C237)),C237&lt;B237,NOT(ISNUMBER(E237)),NOT(ISNUMBER(F237)),F237&lt;E237,O237="",P237="",R237="未登録・重複"),"要確認：警戒区間・登録・根拠",IF(OR(W237="要確認：時刻不足・逆転",AND(ISNUMBER(G237),G237&gt;E237),AND(ISNUMBER(H237),H237&lt;F237),AND(ISNUMBER(I237),I237&lt;0),AND(ISNUMBER(M237),M237&lt;0)),"要確認：基地発着・交代人数",IF(COUNTIFS(LNGWatch[船名],A237,LNGWatch[入港日（同一航海）],B237,LNGWatch[曳船名],D237,LNGWatch[警戒開始日時],E237)&gt;1,"要確認：同じ警戒が重複",IF(OR(NOT(ISNUMBER(V237)),P237="未確認"),"要確認：拘束時間・根拠未確認","確認済")))))</f>
        <v/>
      </c>
    </row>
    <row r="238" spans="1:25" ht="24.95" customHeight="1" x14ac:dyDescent="0.2">
      <c r="A238" s="7"/>
      <c r="B238" s="20"/>
      <c r="C238" s="20"/>
      <c r="D238" s="7"/>
      <c r="E238" s="23"/>
      <c r="F238" s="23"/>
      <c r="G238" s="23"/>
      <c r="H238" s="23"/>
      <c r="I238" s="16"/>
      <c r="J238" s="7"/>
      <c r="K238" s="23"/>
      <c r="L238" s="23"/>
      <c r="M238" s="7"/>
      <c r="N238" s="7"/>
      <c r="O238" s="7"/>
      <c r="P238" s="7"/>
      <c r="Q238" s="7"/>
      <c r="R238" s="10" t="str">
        <f>IF(D238="","",IF(COUNTIF(Tugs[曳船名],D238)&lt;&gt;1,"未登録・重複",IF(INDEX(Tugs[会社名],MATCH(D238,Tugs[曳船名],0))="","未確認",INDEX(Tugs[会社名],MATCH(D238,Tugs[曳船名],0)))))</f>
        <v/>
      </c>
      <c r="S238" s="10" t="str">
        <f>IF(D238="","",IF(COUNTIF(Tugs[曳船名],D238)&lt;&gt;1,"未登録・重複",IF(INDEX(Tugs[基地港],MATCH(D238,Tugs[曳船名],0))="","未確認",INDEX(Tugs[基地港],MATCH(D238,Tugs[曳船名],0)))))</f>
        <v/>
      </c>
      <c r="T238" s="10" t="str">
        <f>IF(A238="","",IF(AND(ISNUMBER(B238),ISNUMBER(C238),C238&gt;=B238),INT(C238)-INT(B238),""))</f>
        <v/>
      </c>
      <c r="U238" s="18" t="str">
        <f>IF(A238="","",IF(AND(ISNUMBER(E238),ISNUMBER(F238),F238&gt;=E238),ROUND((F238-E238)*24,4),""))</f>
        <v/>
      </c>
      <c r="V238" s="18" t="str">
        <f>IF(A238="","",IF(AND(ISNUMBER(G238),ISNUMBER(H238),H238&gt;=G238),ROUND((H238-G238)*24,4),IF(OR(G238&lt;&gt;"",H238&lt;&gt;""),"",IF(AND(ISNUMBER(I238),I238&gt;=0),I238,""))))</f>
        <v/>
      </c>
      <c r="W238" s="10" t="str">
        <f>IF(A238="","",IF(AND(ISNUMBER(G238),ISNUMBER(H238),H238&gt;=G238),"実績：基地発～基地着",IF(OR(G238&lt;&gt;"",H238&lt;&gt;""),"要確認：時刻不足・逆転",IF(AND(ISNUMBER(I238),I238&gt;=0),"実績：記録の時間","未確認"))))</f>
        <v/>
      </c>
      <c r="X238" s="10" t="str">
        <f>IF(A238="","",IF(ISNUMBER(B238),YEAR(B238)-IF(MONTH(B238)&lt;4,1,0),""))</f>
        <v/>
      </c>
      <c r="Y238" s="10" t="str">
        <f>IF(A238="","",IF(OR(D238="",NOT(ISNUMBER(B238)),NOT(ISNUMBER(C238)),C238&lt;B238,NOT(ISNUMBER(E238)),NOT(ISNUMBER(F238)),F238&lt;E238,O238="",P238="",R238="未登録・重複"),"要確認：警戒区間・登録・根拠",IF(OR(W238="要確認：時刻不足・逆転",AND(ISNUMBER(G238),G238&gt;E238),AND(ISNUMBER(H238),H238&lt;F238),AND(ISNUMBER(I238),I238&lt;0),AND(ISNUMBER(M238),M238&lt;0)),"要確認：基地発着・交代人数",IF(COUNTIFS(LNGWatch[船名],A238,LNGWatch[入港日（同一航海）],B238,LNGWatch[曳船名],D238,LNGWatch[警戒開始日時],E238)&gt;1,"要確認：同じ警戒が重複",IF(OR(NOT(ISNUMBER(V238)),P238="未確認"),"要確認：拘束時間・根拠未確認","確認済")))))</f>
        <v/>
      </c>
    </row>
    <row r="239" spans="1:25" ht="24.95" customHeight="1" x14ac:dyDescent="0.2">
      <c r="A239" s="7"/>
      <c r="B239" s="20"/>
      <c r="C239" s="20"/>
      <c r="D239" s="7"/>
      <c r="E239" s="23"/>
      <c r="F239" s="23"/>
      <c r="G239" s="23"/>
      <c r="H239" s="23"/>
      <c r="I239" s="16"/>
      <c r="J239" s="7"/>
      <c r="K239" s="23"/>
      <c r="L239" s="23"/>
      <c r="M239" s="7"/>
      <c r="N239" s="7"/>
      <c r="O239" s="7"/>
      <c r="P239" s="7"/>
      <c r="Q239" s="7"/>
      <c r="R239" s="10" t="str">
        <f>IF(D239="","",IF(COUNTIF(Tugs[曳船名],D239)&lt;&gt;1,"未登録・重複",IF(INDEX(Tugs[会社名],MATCH(D239,Tugs[曳船名],0))="","未確認",INDEX(Tugs[会社名],MATCH(D239,Tugs[曳船名],0)))))</f>
        <v/>
      </c>
      <c r="S239" s="10" t="str">
        <f>IF(D239="","",IF(COUNTIF(Tugs[曳船名],D239)&lt;&gt;1,"未登録・重複",IF(INDEX(Tugs[基地港],MATCH(D239,Tugs[曳船名],0))="","未確認",INDEX(Tugs[基地港],MATCH(D239,Tugs[曳船名],0)))))</f>
        <v/>
      </c>
      <c r="T239" s="10" t="str">
        <f>IF(A239="","",IF(AND(ISNUMBER(B239),ISNUMBER(C239),C239&gt;=B239),INT(C239)-INT(B239),""))</f>
        <v/>
      </c>
      <c r="U239" s="18" t="str">
        <f>IF(A239="","",IF(AND(ISNUMBER(E239),ISNUMBER(F239),F239&gt;=E239),ROUND((F239-E239)*24,4),""))</f>
        <v/>
      </c>
      <c r="V239" s="18" t="str">
        <f>IF(A239="","",IF(AND(ISNUMBER(G239),ISNUMBER(H239),H239&gt;=G239),ROUND((H239-G239)*24,4),IF(OR(G239&lt;&gt;"",H239&lt;&gt;""),"",IF(AND(ISNUMBER(I239),I239&gt;=0),I239,""))))</f>
        <v/>
      </c>
      <c r="W239" s="10" t="str">
        <f>IF(A239="","",IF(AND(ISNUMBER(G239),ISNUMBER(H239),H239&gt;=G239),"実績：基地発～基地着",IF(OR(G239&lt;&gt;"",H239&lt;&gt;""),"要確認：時刻不足・逆転",IF(AND(ISNUMBER(I239),I239&gt;=0),"実績：記録の時間","未確認"))))</f>
        <v/>
      </c>
      <c r="X239" s="10" t="str">
        <f>IF(A239="","",IF(ISNUMBER(B239),YEAR(B239)-IF(MONTH(B239)&lt;4,1,0),""))</f>
        <v/>
      </c>
      <c r="Y239" s="10" t="str">
        <f>IF(A239="","",IF(OR(D239="",NOT(ISNUMBER(B239)),NOT(ISNUMBER(C239)),C239&lt;B239,NOT(ISNUMBER(E239)),NOT(ISNUMBER(F239)),F239&lt;E239,O239="",P239="",R239="未登録・重複"),"要確認：警戒区間・登録・根拠",IF(OR(W239="要確認：時刻不足・逆転",AND(ISNUMBER(G239),G239&gt;E239),AND(ISNUMBER(H239),H239&lt;F239),AND(ISNUMBER(I239),I239&lt;0),AND(ISNUMBER(M239),M239&lt;0)),"要確認：基地発着・交代人数",IF(COUNTIFS(LNGWatch[船名],A239,LNGWatch[入港日（同一航海）],B239,LNGWatch[曳船名],D239,LNGWatch[警戒開始日時],E239)&gt;1,"要確認：同じ警戒が重複",IF(OR(NOT(ISNUMBER(V239)),P239="未確認"),"要確認：拘束時間・根拠未確認","確認済")))))</f>
        <v/>
      </c>
    </row>
    <row r="240" spans="1:25" ht="24.95" customHeight="1" x14ac:dyDescent="0.2">
      <c r="A240" s="7"/>
      <c r="B240" s="20"/>
      <c r="C240" s="20"/>
      <c r="D240" s="7"/>
      <c r="E240" s="23"/>
      <c r="F240" s="23"/>
      <c r="G240" s="23"/>
      <c r="H240" s="23"/>
      <c r="I240" s="16"/>
      <c r="J240" s="7"/>
      <c r="K240" s="23"/>
      <c r="L240" s="23"/>
      <c r="M240" s="7"/>
      <c r="N240" s="7"/>
      <c r="O240" s="7"/>
      <c r="P240" s="7"/>
      <c r="Q240" s="7"/>
      <c r="R240" s="10" t="str">
        <f>IF(D240="","",IF(COUNTIF(Tugs[曳船名],D240)&lt;&gt;1,"未登録・重複",IF(INDEX(Tugs[会社名],MATCH(D240,Tugs[曳船名],0))="","未確認",INDEX(Tugs[会社名],MATCH(D240,Tugs[曳船名],0)))))</f>
        <v/>
      </c>
      <c r="S240" s="10" t="str">
        <f>IF(D240="","",IF(COUNTIF(Tugs[曳船名],D240)&lt;&gt;1,"未登録・重複",IF(INDEX(Tugs[基地港],MATCH(D240,Tugs[曳船名],0))="","未確認",INDEX(Tugs[基地港],MATCH(D240,Tugs[曳船名],0)))))</f>
        <v/>
      </c>
      <c r="T240" s="10" t="str">
        <f>IF(A240="","",IF(AND(ISNUMBER(B240),ISNUMBER(C240),C240&gt;=B240),INT(C240)-INT(B240),""))</f>
        <v/>
      </c>
      <c r="U240" s="18" t="str">
        <f>IF(A240="","",IF(AND(ISNUMBER(E240),ISNUMBER(F240),F240&gt;=E240),ROUND((F240-E240)*24,4),""))</f>
        <v/>
      </c>
      <c r="V240" s="18" t="str">
        <f>IF(A240="","",IF(AND(ISNUMBER(G240),ISNUMBER(H240),H240&gt;=G240),ROUND((H240-G240)*24,4),IF(OR(G240&lt;&gt;"",H240&lt;&gt;""),"",IF(AND(ISNUMBER(I240),I240&gt;=0),I240,""))))</f>
        <v/>
      </c>
      <c r="W240" s="10" t="str">
        <f>IF(A240="","",IF(AND(ISNUMBER(G240),ISNUMBER(H240),H240&gt;=G240),"実績：基地発～基地着",IF(OR(G240&lt;&gt;"",H240&lt;&gt;""),"要確認：時刻不足・逆転",IF(AND(ISNUMBER(I240),I240&gt;=0),"実績：記録の時間","未確認"))))</f>
        <v/>
      </c>
      <c r="X240" s="10" t="str">
        <f>IF(A240="","",IF(ISNUMBER(B240),YEAR(B240)-IF(MONTH(B240)&lt;4,1,0),""))</f>
        <v/>
      </c>
      <c r="Y240" s="10" t="str">
        <f>IF(A240="","",IF(OR(D240="",NOT(ISNUMBER(B240)),NOT(ISNUMBER(C240)),C240&lt;B240,NOT(ISNUMBER(E240)),NOT(ISNUMBER(F240)),F240&lt;E240,O240="",P240="",R240="未登録・重複"),"要確認：警戒区間・登録・根拠",IF(OR(W240="要確認：時刻不足・逆転",AND(ISNUMBER(G240),G240&gt;E240),AND(ISNUMBER(H240),H240&lt;F240),AND(ISNUMBER(I240),I240&lt;0),AND(ISNUMBER(M240),M240&lt;0)),"要確認：基地発着・交代人数",IF(COUNTIFS(LNGWatch[船名],A240,LNGWatch[入港日（同一航海）],B240,LNGWatch[曳船名],D240,LNGWatch[警戒開始日時],E240)&gt;1,"要確認：同じ警戒が重複",IF(OR(NOT(ISNUMBER(V240)),P240="未確認"),"要確認：拘束時間・根拠未確認","確認済")))))</f>
        <v/>
      </c>
    </row>
    <row r="241" spans="1:25" ht="24.95" customHeight="1" x14ac:dyDescent="0.2">
      <c r="A241" s="7"/>
      <c r="B241" s="20"/>
      <c r="C241" s="20"/>
      <c r="D241" s="7"/>
      <c r="E241" s="23"/>
      <c r="F241" s="23"/>
      <c r="G241" s="23"/>
      <c r="H241" s="23"/>
      <c r="I241" s="16"/>
      <c r="J241" s="7"/>
      <c r="K241" s="23"/>
      <c r="L241" s="23"/>
      <c r="M241" s="7"/>
      <c r="N241" s="7"/>
      <c r="O241" s="7"/>
      <c r="P241" s="7"/>
      <c r="Q241" s="7"/>
      <c r="R241" s="10" t="str">
        <f>IF(D241="","",IF(COUNTIF(Tugs[曳船名],D241)&lt;&gt;1,"未登録・重複",IF(INDEX(Tugs[会社名],MATCH(D241,Tugs[曳船名],0))="","未確認",INDEX(Tugs[会社名],MATCH(D241,Tugs[曳船名],0)))))</f>
        <v/>
      </c>
      <c r="S241" s="10" t="str">
        <f>IF(D241="","",IF(COUNTIF(Tugs[曳船名],D241)&lt;&gt;1,"未登録・重複",IF(INDEX(Tugs[基地港],MATCH(D241,Tugs[曳船名],0))="","未確認",INDEX(Tugs[基地港],MATCH(D241,Tugs[曳船名],0)))))</f>
        <v/>
      </c>
      <c r="T241" s="10" t="str">
        <f>IF(A241="","",IF(AND(ISNUMBER(B241),ISNUMBER(C241),C241&gt;=B241),INT(C241)-INT(B241),""))</f>
        <v/>
      </c>
      <c r="U241" s="18" t="str">
        <f>IF(A241="","",IF(AND(ISNUMBER(E241),ISNUMBER(F241),F241&gt;=E241),ROUND((F241-E241)*24,4),""))</f>
        <v/>
      </c>
      <c r="V241" s="18" t="str">
        <f>IF(A241="","",IF(AND(ISNUMBER(G241),ISNUMBER(H241),H241&gt;=G241),ROUND((H241-G241)*24,4),IF(OR(G241&lt;&gt;"",H241&lt;&gt;""),"",IF(AND(ISNUMBER(I241),I241&gt;=0),I241,""))))</f>
        <v/>
      </c>
      <c r="W241" s="10" t="str">
        <f>IF(A241="","",IF(AND(ISNUMBER(G241),ISNUMBER(H241),H241&gt;=G241),"実績：基地発～基地着",IF(OR(G241&lt;&gt;"",H241&lt;&gt;""),"要確認：時刻不足・逆転",IF(AND(ISNUMBER(I241),I241&gt;=0),"実績：記録の時間","未確認"))))</f>
        <v/>
      </c>
      <c r="X241" s="10" t="str">
        <f>IF(A241="","",IF(ISNUMBER(B241),YEAR(B241)-IF(MONTH(B241)&lt;4,1,0),""))</f>
        <v/>
      </c>
      <c r="Y241" s="10" t="str">
        <f>IF(A241="","",IF(OR(D241="",NOT(ISNUMBER(B241)),NOT(ISNUMBER(C241)),C241&lt;B241,NOT(ISNUMBER(E241)),NOT(ISNUMBER(F241)),F241&lt;E241,O241="",P241="",R241="未登録・重複"),"要確認：警戒区間・登録・根拠",IF(OR(W241="要確認：時刻不足・逆転",AND(ISNUMBER(G241),G241&gt;E241),AND(ISNUMBER(H241),H241&lt;F241),AND(ISNUMBER(I241),I241&lt;0),AND(ISNUMBER(M241),M241&lt;0)),"要確認：基地発着・交代人数",IF(COUNTIFS(LNGWatch[船名],A241,LNGWatch[入港日（同一航海）],B241,LNGWatch[曳船名],D241,LNGWatch[警戒開始日時],E241)&gt;1,"要確認：同じ警戒が重複",IF(OR(NOT(ISNUMBER(V241)),P241="未確認"),"要確認：拘束時間・根拠未確認","確認済")))))</f>
        <v/>
      </c>
    </row>
    <row r="242" spans="1:25" ht="24.95" customHeight="1" x14ac:dyDescent="0.2">
      <c r="A242" s="7"/>
      <c r="B242" s="20"/>
      <c r="C242" s="20"/>
      <c r="D242" s="7"/>
      <c r="E242" s="23"/>
      <c r="F242" s="23"/>
      <c r="G242" s="23"/>
      <c r="H242" s="23"/>
      <c r="I242" s="16"/>
      <c r="J242" s="7"/>
      <c r="K242" s="23"/>
      <c r="L242" s="23"/>
      <c r="M242" s="7"/>
      <c r="N242" s="7"/>
      <c r="O242" s="7"/>
      <c r="P242" s="7"/>
      <c r="Q242" s="7"/>
      <c r="R242" s="10" t="str">
        <f>IF(D242="","",IF(COUNTIF(Tugs[曳船名],D242)&lt;&gt;1,"未登録・重複",IF(INDEX(Tugs[会社名],MATCH(D242,Tugs[曳船名],0))="","未確認",INDEX(Tugs[会社名],MATCH(D242,Tugs[曳船名],0)))))</f>
        <v/>
      </c>
      <c r="S242" s="10" t="str">
        <f>IF(D242="","",IF(COUNTIF(Tugs[曳船名],D242)&lt;&gt;1,"未登録・重複",IF(INDEX(Tugs[基地港],MATCH(D242,Tugs[曳船名],0))="","未確認",INDEX(Tugs[基地港],MATCH(D242,Tugs[曳船名],0)))))</f>
        <v/>
      </c>
      <c r="T242" s="10" t="str">
        <f>IF(A242="","",IF(AND(ISNUMBER(B242),ISNUMBER(C242),C242&gt;=B242),INT(C242)-INT(B242),""))</f>
        <v/>
      </c>
      <c r="U242" s="18" t="str">
        <f>IF(A242="","",IF(AND(ISNUMBER(E242),ISNUMBER(F242),F242&gt;=E242),ROUND((F242-E242)*24,4),""))</f>
        <v/>
      </c>
      <c r="V242" s="18" t="str">
        <f>IF(A242="","",IF(AND(ISNUMBER(G242),ISNUMBER(H242),H242&gt;=G242),ROUND((H242-G242)*24,4),IF(OR(G242&lt;&gt;"",H242&lt;&gt;""),"",IF(AND(ISNUMBER(I242),I242&gt;=0),I242,""))))</f>
        <v/>
      </c>
      <c r="W242" s="10" t="str">
        <f>IF(A242="","",IF(AND(ISNUMBER(G242),ISNUMBER(H242),H242&gt;=G242),"実績：基地発～基地着",IF(OR(G242&lt;&gt;"",H242&lt;&gt;""),"要確認：時刻不足・逆転",IF(AND(ISNUMBER(I242),I242&gt;=0),"実績：記録の時間","未確認"))))</f>
        <v/>
      </c>
      <c r="X242" s="10" t="str">
        <f>IF(A242="","",IF(ISNUMBER(B242),YEAR(B242)-IF(MONTH(B242)&lt;4,1,0),""))</f>
        <v/>
      </c>
      <c r="Y242" s="10" t="str">
        <f>IF(A242="","",IF(OR(D242="",NOT(ISNUMBER(B242)),NOT(ISNUMBER(C242)),C242&lt;B242,NOT(ISNUMBER(E242)),NOT(ISNUMBER(F242)),F242&lt;E242,O242="",P242="",R242="未登録・重複"),"要確認：警戒区間・登録・根拠",IF(OR(W242="要確認：時刻不足・逆転",AND(ISNUMBER(G242),G242&gt;E242),AND(ISNUMBER(H242),H242&lt;F242),AND(ISNUMBER(I242),I242&lt;0),AND(ISNUMBER(M242),M242&lt;0)),"要確認：基地発着・交代人数",IF(COUNTIFS(LNGWatch[船名],A242,LNGWatch[入港日（同一航海）],B242,LNGWatch[曳船名],D242,LNGWatch[警戒開始日時],E242)&gt;1,"要確認：同じ警戒が重複",IF(OR(NOT(ISNUMBER(V242)),P242="未確認"),"要確認：拘束時間・根拠未確認","確認済")))))</f>
        <v/>
      </c>
    </row>
    <row r="243" spans="1:25" ht="24.95" customHeight="1" x14ac:dyDescent="0.2">
      <c r="A243" s="7"/>
      <c r="B243" s="20"/>
      <c r="C243" s="20"/>
      <c r="D243" s="7"/>
      <c r="E243" s="23"/>
      <c r="F243" s="23"/>
      <c r="G243" s="23"/>
      <c r="H243" s="23"/>
      <c r="I243" s="16"/>
      <c r="J243" s="7"/>
      <c r="K243" s="23"/>
      <c r="L243" s="23"/>
      <c r="M243" s="7"/>
      <c r="N243" s="7"/>
      <c r="O243" s="7"/>
      <c r="P243" s="7"/>
      <c r="Q243" s="7"/>
      <c r="R243" s="10" t="str">
        <f>IF(D243="","",IF(COUNTIF(Tugs[曳船名],D243)&lt;&gt;1,"未登録・重複",IF(INDEX(Tugs[会社名],MATCH(D243,Tugs[曳船名],0))="","未確認",INDEX(Tugs[会社名],MATCH(D243,Tugs[曳船名],0)))))</f>
        <v/>
      </c>
      <c r="S243" s="10" t="str">
        <f>IF(D243="","",IF(COUNTIF(Tugs[曳船名],D243)&lt;&gt;1,"未登録・重複",IF(INDEX(Tugs[基地港],MATCH(D243,Tugs[曳船名],0))="","未確認",INDEX(Tugs[基地港],MATCH(D243,Tugs[曳船名],0)))))</f>
        <v/>
      </c>
      <c r="T243" s="10" t="str">
        <f>IF(A243="","",IF(AND(ISNUMBER(B243),ISNUMBER(C243),C243&gt;=B243),INT(C243)-INT(B243),""))</f>
        <v/>
      </c>
      <c r="U243" s="18" t="str">
        <f>IF(A243="","",IF(AND(ISNUMBER(E243),ISNUMBER(F243),F243&gt;=E243),ROUND((F243-E243)*24,4),""))</f>
        <v/>
      </c>
      <c r="V243" s="18" t="str">
        <f>IF(A243="","",IF(AND(ISNUMBER(G243),ISNUMBER(H243),H243&gt;=G243),ROUND((H243-G243)*24,4),IF(OR(G243&lt;&gt;"",H243&lt;&gt;""),"",IF(AND(ISNUMBER(I243),I243&gt;=0),I243,""))))</f>
        <v/>
      </c>
      <c r="W243" s="10" t="str">
        <f>IF(A243="","",IF(AND(ISNUMBER(G243),ISNUMBER(H243),H243&gt;=G243),"実績：基地発～基地着",IF(OR(G243&lt;&gt;"",H243&lt;&gt;""),"要確認：時刻不足・逆転",IF(AND(ISNUMBER(I243),I243&gt;=0),"実績：記録の時間","未確認"))))</f>
        <v/>
      </c>
      <c r="X243" s="10" t="str">
        <f>IF(A243="","",IF(ISNUMBER(B243),YEAR(B243)-IF(MONTH(B243)&lt;4,1,0),""))</f>
        <v/>
      </c>
      <c r="Y243" s="10" t="str">
        <f>IF(A243="","",IF(OR(D243="",NOT(ISNUMBER(B243)),NOT(ISNUMBER(C243)),C243&lt;B243,NOT(ISNUMBER(E243)),NOT(ISNUMBER(F243)),F243&lt;E243,O243="",P243="",R243="未登録・重複"),"要確認：警戒区間・登録・根拠",IF(OR(W243="要確認：時刻不足・逆転",AND(ISNUMBER(G243),G243&gt;E243),AND(ISNUMBER(H243),H243&lt;F243),AND(ISNUMBER(I243),I243&lt;0),AND(ISNUMBER(M243),M243&lt;0)),"要確認：基地発着・交代人数",IF(COUNTIFS(LNGWatch[船名],A243,LNGWatch[入港日（同一航海）],B243,LNGWatch[曳船名],D243,LNGWatch[警戒開始日時],E243)&gt;1,"要確認：同じ警戒が重複",IF(OR(NOT(ISNUMBER(V243)),P243="未確認"),"要確認：拘束時間・根拠未確認","確認済")))))</f>
        <v/>
      </c>
    </row>
    <row r="244" spans="1:25" ht="24.95" customHeight="1" x14ac:dyDescent="0.2">
      <c r="A244" s="7"/>
      <c r="B244" s="20"/>
      <c r="C244" s="20"/>
      <c r="D244" s="7"/>
      <c r="E244" s="23"/>
      <c r="F244" s="23"/>
      <c r="G244" s="23"/>
      <c r="H244" s="23"/>
      <c r="I244" s="16"/>
      <c r="J244" s="7"/>
      <c r="K244" s="23"/>
      <c r="L244" s="23"/>
      <c r="M244" s="7"/>
      <c r="N244" s="7"/>
      <c r="O244" s="7"/>
      <c r="P244" s="7"/>
      <c r="Q244" s="7"/>
      <c r="R244" s="10" t="str">
        <f>IF(D244="","",IF(COUNTIF(Tugs[曳船名],D244)&lt;&gt;1,"未登録・重複",IF(INDEX(Tugs[会社名],MATCH(D244,Tugs[曳船名],0))="","未確認",INDEX(Tugs[会社名],MATCH(D244,Tugs[曳船名],0)))))</f>
        <v/>
      </c>
      <c r="S244" s="10" t="str">
        <f>IF(D244="","",IF(COUNTIF(Tugs[曳船名],D244)&lt;&gt;1,"未登録・重複",IF(INDEX(Tugs[基地港],MATCH(D244,Tugs[曳船名],0))="","未確認",INDEX(Tugs[基地港],MATCH(D244,Tugs[曳船名],0)))))</f>
        <v/>
      </c>
      <c r="T244" s="10" t="str">
        <f>IF(A244="","",IF(AND(ISNUMBER(B244),ISNUMBER(C244),C244&gt;=B244),INT(C244)-INT(B244),""))</f>
        <v/>
      </c>
      <c r="U244" s="18" t="str">
        <f>IF(A244="","",IF(AND(ISNUMBER(E244),ISNUMBER(F244),F244&gt;=E244),ROUND((F244-E244)*24,4),""))</f>
        <v/>
      </c>
      <c r="V244" s="18" t="str">
        <f>IF(A244="","",IF(AND(ISNUMBER(G244),ISNUMBER(H244),H244&gt;=G244),ROUND((H244-G244)*24,4),IF(OR(G244&lt;&gt;"",H244&lt;&gt;""),"",IF(AND(ISNUMBER(I244),I244&gt;=0),I244,""))))</f>
        <v/>
      </c>
      <c r="W244" s="10" t="str">
        <f>IF(A244="","",IF(AND(ISNUMBER(G244),ISNUMBER(H244),H244&gt;=G244),"実績：基地発～基地着",IF(OR(G244&lt;&gt;"",H244&lt;&gt;""),"要確認：時刻不足・逆転",IF(AND(ISNUMBER(I244),I244&gt;=0),"実績：記録の時間","未確認"))))</f>
        <v/>
      </c>
      <c r="X244" s="10" t="str">
        <f>IF(A244="","",IF(ISNUMBER(B244),YEAR(B244)-IF(MONTH(B244)&lt;4,1,0),""))</f>
        <v/>
      </c>
      <c r="Y244" s="10" t="str">
        <f>IF(A244="","",IF(OR(D244="",NOT(ISNUMBER(B244)),NOT(ISNUMBER(C244)),C244&lt;B244,NOT(ISNUMBER(E244)),NOT(ISNUMBER(F244)),F244&lt;E244,O244="",P244="",R244="未登録・重複"),"要確認：警戒区間・登録・根拠",IF(OR(W244="要確認：時刻不足・逆転",AND(ISNUMBER(G244),G244&gt;E244),AND(ISNUMBER(H244),H244&lt;F244),AND(ISNUMBER(I244),I244&lt;0),AND(ISNUMBER(M244),M244&lt;0)),"要確認：基地発着・交代人数",IF(COUNTIFS(LNGWatch[船名],A244,LNGWatch[入港日（同一航海）],B244,LNGWatch[曳船名],D244,LNGWatch[警戒開始日時],E244)&gt;1,"要確認：同じ警戒が重複",IF(OR(NOT(ISNUMBER(V244)),P244="未確認"),"要確認：拘束時間・根拠未確認","確認済")))))</f>
        <v/>
      </c>
    </row>
    <row r="245" spans="1:25" ht="24.95" customHeight="1" x14ac:dyDescent="0.2">
      <c r="A245" s="7"/>
      <c r="B245" s="20"/>
      <c r="C245" s="20"/>
      <c r="D245" s="7"/>
      <c r="E245" s="23"/>
      <c r="F245" s="23"/>
      <c r="G245" s="23"/>
      <c r="H245" s="23"/>
      <c r="I245" s="16"/>
      <c r="J245" s="7"/>
      <c r="K245" s="23"/>
      <c r="L245" s="23"/>
      <c r="M245" s="7"/>
      <c r="N245" s="7"/>
      <c r="O245" s="7"/>
      <c r="P245" s="7"/>
      <c r="Q245" s="7"/>
      <c r="R245" s="10" t="str">
        <f>IF(D245="","",IF(COUNTIF(Tugs[曳船名],D245)&lt;&gt;1,"未登録・重複",IF(INDEX(Tugs[会社名],MATCH(D245,Tugs[曳船名],0))="","未確認",INDEX(Tugs[会社名],MATCH(D245,Tugs[曳船名],0)))))</f>
        <v/>
      </c>
      <c r="S245" s="10" t="str">
        <f>IF(D245="","",IF(COUNTIF(Tugs[曳船名],D245)&lt;&gt;1,"未登録・重複",IF(INDEX(Tugs[基地港],MATCH(D245,Tugs[曳船名],0))="","未確認",INDEX(Tugs[基地港],MATCH(D245,Tugs[曳船名],0)))))</f>
        <v/>
      </c>
      <c r="T245" s="10" t="str">
        <f>IF(A245="","",IF(AND(ISNUMBER(B245),ISNUMBER(C245),C245&gt;=B245),INT(C245)-INT(B245),""))</f>
        <v/>
      </c>
      <c r="U245" s="18" t="str">
        <f>IF(A245="","",IF(AND(ISNUMBER(E245),ISNUMBER(F245),F245&gt;=E245),ROUND((F245-E245)*24,4),""))</f>
        <v/>
      </c>
      <c r="V245" s="18" t="str">
        <f>IF(A245="","",IF(AND(ISNUMBER(G245),ISNUMBER(H245),H245&gt;=G245),ROUND((H245-G245)*24,4),IF(OR(G245&lt;&gt;"",H245&lt;&gt;""),"",IF(AND(ISNUMBER(I245),I245&gt;=0),I245,""))))</f>
        <v/>
      </c>
      <c r="W245" s="10" t="str">
        <f>IF(A245="","",IF(AND(ISNUMBER(G245),ISNUMBER(H245),H245&gt;=G245),"実績：基地発～基地着",IF(OR(G245&lt;&gt;"",H245&lt;&gt;""),"要確認：時刻不足・逆転",IF(AND(ISNUMBER(I245),I245&gt;=0),"実績：記録の時間","未確認"))))</f>
        <v/>
      </c>
      <c r="X245" s="10" t="str">
        <f>IF(A245="","",IF(ISNUMBER(B245),YEAR(B245)-IF(MONTH(B245)&lt;4,1,0),""))</f>
        <v/>
      </c>
      <c r="Y245" s="10" t="str">
        <f>IF(A245="","",IF(OR(D245="",NOT(ISNUMBER(B245)),NOT(ISNUMBER(C245)),C245&lt;B245,NOT(ISNUMBER(E245)),NOT(ISNUMBER(F245)),F245&lt;E245,O245="",P245="",R245="未登録・重複"),"要確認：警戒区間・登録・根拠",IF(OR(W245="要確認：時刻不足・逆転",AND(ISNUMBER(G245),G245&gt;E245),AND(ISNUMBER(H245),H245&lt;F245),AND(ISNUMBER(I245),I245&lt;0),AND(ISNUMBER(M245),M245&lt;0)),"要確認：基地発着・交代人数",IF(COUNTIFS(LNGWatch[船名],A245,LNGWatch[入港日（同一航海）],B245,LNGWatch[曳船名],D245,LNGWatch[警戒開始日時],E245)&gt;1,"要確認：同じ警戒が重複",IF(OR(NOT(ISNUMBER(V245)),P245="未確認"),"要確認：拘束時間・根拠未確認","確認済")))))</f>
        <v/>
      </c>
    </row>
    <row r="246" spans="1:25" ht="24.95" customHeight="1" x14ac:dyDescent="0.2">
      <c r="A246" s="7"/>
      <c r="B246" s="20"/>
      <c r="C246" s="20"/>
      <c r="D246" s="7"/>
      <c r="E246" s="23"/>
      <c r="F246" s="23"/>
      <c r="G246" s="23"/>
      <c r="H246" s="23"/>
      <c r="I246" s="16"/>
      <c r="J246" s="7"/>
      <c r="K246" s="23"/>
      <c r="L246" s="23"/>
      <c r="M246" s="7"/>
      <c r="N246" s="7"/>
      <c r="O246" s="7"/>
      <c r="P246" s="7"/>
      <c r="Q246" s="7"/>
      <c r="R246" s="10" t="str">
        <f>IF(D246="","",IF(COUNTIF(Tugs[曳船名],D246)&lt;&gt;1,"未登録・重複",IF(INDEX(Tugs[会社名],MATCH(D246,Tugs[曳船名],0))="","未確認",INDEX(Tugs[会社名],MATCH(D246,Tugs[曳船名],0)))))</f>
        <v/>
      </c>
      <c r="S246" s="10" t="str">
        <f>IF(D246="","",IF(COUNTIF(Tugs[曳船名],D246)&lt;&gt;1,"未登録・重複",IF(INDEX(Tugs[基地港],MATCH(D246,Tugs[曳船名],0))="","未確認",INDEX(Tugs[基地港],MATCH(D246,Tugs[曳船名],0)))))</f>
        <v/>
      </c>
      <c r="T246" s="10" t="str">
        <f>IF(A246="","",IF(AND(ISNUMBER(B246),ISNUMBER(C246),C246&gt;=B246),INT(C246)-INT(B246),""))</f>
        <v/>
      </c>
      <c r="U246" s="18" t="str">
        <f>IF(A246="","",IF(AND(ISNUMBER(E246),ISNUMBER(F246),F246&gt;=E246),ROUND((F246-E246)*24,4),""))</f>
        <v/>
      </c>
      <c r="V246" s="18" t="str">
        <f>IF(A246="","",IF(AND(ISNUMBER(G246),ISNUMBER(H246),H246&gt;=G246),ROUND((H246-G246)*24,4),IF(OR(G246&lt;&gt;"",H246&lt;&gt;""),"",IF(AND(ISNUMBER(I246),I246&gt;=0),I246,""))))</f>
        <v/>
      </c>
      <c r="W246" s="10" t="str">
        <f>IF(A246="","",IF(AND(ISNUMBER(G246),ISNUMBER(H246),H246&gt;=G246),"実績：基地発～基地着",IF(OR(G246&lt;&gt;"",H246&lt;&gt;""),"要確認：時刻不足・逆転",IF(AND(ISNUMBER(I246),I246&gt;=0),"実績：記録の時間","未確認"))))</f>
        <v/>
      </c>
      <c r="X246" s="10" t="str">
        <f>IF(A246="","",IF(ISNUMBER(B246),YEAR(B246)-IF(MONTH(B246)&lt;4,1,0),""))</f>
        <v/>
      </c>
      <c r="Y246" s="10" t="str">
        <f>IF(A246="","",IF(OR(D246="",NOT(ISNUMBER(B246)),NOT(ISNUMBER(C246)),C246&lt;B246,NOT(ISNUMBER(E246)),NOT(ISNUMBER(F246)),F246&lt;E246,O246="",P246="",R246="未登録・重複"),"要確認：警戒区間・登録・根拠",IF(OR(W246="要確認：時刻不足・逆転",AND(ISNUMBER(G246),G246&gt;E246),AND(ISNUMBER(H246),H246&lt;F246),AND(ISNUMBER(I246),I246&lt;0),AND(ISNUMBER(M246),M246&lt;0)),"要確認：基地発着・交代人数",IF(COUNTIFS(LNGWatch[船名],A246,LNGWatch[入港日（同一航海）],B246,LNGWatch[曳船名],D246,LNGWatch[警戒開始日時],E246)&gt;1,"要確認：同じ警戒が重複",IF(OR(NOT(ISNUMBER(V246)),P246="未確認"),"要確認：拘束時間・根拠未確認","確認済")))))</f>
        <v/>
      </c>
    </row>
    <row r="247" spans="1:25" ht="24.95" customHeight="1" x14ac:dyDescent="0.2">
      <c r="A247" s="7"/>
      <c r="B247" s="20"/>
      <c r="C247" s="20"/>
      <c r="D247" s="7"/>
      <c r="E247" s="23"/>
      <c r="F247" s="23"/>
      <c r="G247" s="23"/>
      <c r="H247" s="23"/>
      <c r="I247" s="16"/>
      <c r="J247" s="7"/>
      <c r="K247" s="23"/>
      <c r="L247" s="23"/>
      <c r="M247" s="7"/>
      <c r="N247" s="7"/>
      <c r="O247" s="7"/>
      <c r="P247" s="7"/>
      <c r="Q247" s="7"/>
      <c r="R247" s="10" t="str">
        <f>IF(D247="","",IF(COUNTIF(Tugs[曳船名],D247)&lt;&gt;1,"未登録・重複",IF(INDEX(Tugs[会社名],MATCH(D247,Tugs[曳船名],0))="","未確認",INDEX(Tugs[会社名],MATCH(D247,Tugs[曳船名],0)))))</f>
        <v/>
      </c>
      <c r="S247" s="10" t="str">
        <f>IF(D247="","",IF(COUNTIF(Tugs[曳船名],D247)&lt;&gt;1,"未登録・重複",IF(INDEX(Tugs[基地港],MATCH(D247,Tugs[曳船名],0))="","未確認",INDEX(Tugs[基地港],MATCH(D247,Tugs[曳船名],0)))))</f>
        <v/>
      </c>
      <c r="T247" s="10" t="str">
        <f>IF(A247="","",IF(AND(ISNUMBER(B247),ISNUMBER(C247),C247&gt;=B247),INT(C247)-INT(B247),""))</f>
        <v/>
      </c>
      <c r="U247" s="18" t="str">
        <f>IF(A247="","",IF(AND(ISNUMBER(E247),ISNUMBER(F247),F247&gt;=E247),ROUND((F247-E247)*24,4),""))</f>
        <v/>
      </c>
      <c r="V247" s="18" t="str">
        <f>IF(A247="","",IF(AND(ISNUMBER(G247),ISNUMBER(H247),H247&gt;=G247),ROUND((H247-G247)*24,4),IF(OR(G247&lt;&gt;"",H247&lt;&gt;""),"",IF(AND(ISNUMBER(I247),I247&gt;=0),I247,""))))</f>
        <v/>
      </c>
      <c r="W247" s="10" t="str">
        <f>IF(A247="","",IF(AND(ISNUMBER(G247),ISNUMBER(H247),H247&gt;=G247),"実績：基地発～基地着",IF(OR(G247&lt;&gt;"",H247&lt;&gt;""),"要確認：時刻不足・逆転",IF(AND(ISNUMBER(I247),I247&gt;=0),"実績：記録の時間","未確認"))))</f>
        <v/>
      </c>
      <c r="X247" s="10" t="str">
        <f>IF(A247="","",IF(ISNUMBER(B247),YEAR(B247)-IF(MONTH(B247)&lt;4,1,0),""))</f>
        <v/>
      </c>
      <c r="Y247" s="10" t="str">
        <f>IF(A247="","",IF(OR(D247="",NOT(ISNUMBER(B247)),NOT(ISNUMBER(C247)),C247&lt;B247,NOT(ISNUMBER(E247)),NOT(ISNUMBER(F247)),F247&lt;E247,O247="",P247="",R247="未登録・重複"),"要確認：警戒区間・登録・根拠",IF(OR(W247="要確認：時刻不足・逆転",AND(ISNUMBER(G247),G247&gt;E247),AND(ISNUMBER(H247),H247&lt;F247),AND(ISNUMBER(I247),I247&lt;0),AND(ISNUMBER(M247),M247&lt;0)),"要確認：基地発着・交代人数",IF(COUNTIFS(LNGWatch[船名],A247,LNGWatch[入港日（同一航海）],B247,LNGWatch[曳船名],D247,LNGWatch[警戒開始日時],E247)&gt;1,"要確認：同じ警戒が重複",IF(OR(NOT(ISNUMBER(V247)),P247="未確認"),"要確認：拘束時間・根拠未確認","確認済")))))</f>
        <v/>
      </c>
    </row>
    <row r="248" spans="1:25" ht="24.95" customHeight="1" x14ac:dyDescent="0.2">
      <c r="A248" s="7"/>
      <c r="B248" s="20"/>
      <c r="C248" s="20"/>
      <c r="D248" s="7"/>
      <c r="E248" s="23"/>
      <c r="F248" s="23"/>
      <c r="G248" s="23"/>
      <c r="H248" s="23"/>
      <c r="I248" s="16"/>
      <c r="J248" s="7"/>
      <c r="K248" s="23"/>
      <c r="L248" s="23"/>
      <c r="M248" s="7"/>
      <c r="N248" s="7"/>
      <c r="O248" s="7"/>
      <c r="P248" s="7"/>
      <c r="Q248" s="7"/>
      <c r="R248" s="10" t="str">
        <f>IF(D248="","",IF(COUNTIF(Tugs[曳船名],D248)&lt;&gt;1,"未登録・重複",IF(INDEX(Tugs[会社名],MATCH(D248,Tugs[曳船名],0))="","未確認",INDEX(Tugs[会社名],MATCH(D248,Tugs[曳船名],0)))))</f>
        <v/>
      </c>
      <c r="S248" s="10" t="str">
        <f>IF(D248="","",IF(COUNTIF(Tugs[曳船名],D248)&lt;&gt;1,"未登録・重複",IF(INDEX(Tugs[基地港],MATCH(D248,Tugs[曳船名],0))="","未確認",INDEX(Tugs[基地港],MATCH(D248,Tugs[曳船名],0)))))</f>
        <v/>
      </c>
      <c r="T248" s="10" t="str">
        <f>IF(A248="","",IF(AND(ISNUMBER(B248),ISNUMBER(C248),C248&gt;=B248),INT(C248)-INT(B248),""))</f>
        <v/>
      </c>
      <c r="U248" s="18" t="str">
        <f>IF(A248="","",IF(AND(ISNUMBER(E248),ISNUMBER(F248),F248&gt;=E248),ROUND((F248-E248)*24,4),""))</f>
        <v/>
      </c>
      <c r="V248" s="18" t="str">
        <f>IF(A248="","",IF(AND(ISNUMBER(G248),ISNUMBER(H248),H248&gt;=G248),ROUND((H248-G248)*24,4),IF(OR(G248&lt;&gt;"",H248&lt;&gt;""),"",IF(AND(ISNUMBER(I248),I248&gt;=0),I248,""))))</f>
        <v/>
      </c>
      <c r="W248" s="10" t="str">
        <f>IF(A248="","",IF(AND(ISNUMBER(G248),ISNUMBER(H248),H248&gt;=G248),"実績：基地発～基地着",IF(OR(G248&lt;&gt;"",H248&lt;&gt;""),"要確認：時刻不足・逆転",IF(AND(ISNUMBER(I248),I248&gt;=0),"実績：記録の時間","未確認"))))</f>
        <v/>
      </c>
      <c r="X248" s="10" t="str">
        <f>IF(A248="","",IF(ISNUMBER(B248),YEAR(B248)-IF(MONTH(B248)&lt;4,1,0),""))</f>
        <v/>
      </c>
      <c r="Y248" s="10" t="str">
        <f>IF(A248="","",IF(OR(D248="",NOT(ISNUMBER(B248)),NOT(ISNUMBER(C248)),C248&lt;B248,NOT(ISNUMBER(E248)),NOT(ISNUMBER(F248)),F248&lt;E248,O248="",P248="",R248="未登録・重複"),"要確認：警戒区間・登録・根拠",IF(OR(W248="要確認：時刻不足・逆転",AND(ISNUMBER(G248),G248&gt;E248),AND(ISNUMBER(H248),H248&lt;F248),AND(ISNUMBER(I248),I248&lt;0),AND(ISNUMBER(M248),M248&lt;0)),"要確認：基地発着・交代人数",IF(COUNTIFS(LNGWatch[船名],A248,LNGWatch[入港日（同一航海）],B248,LNGWatch[曳船名],D248,LNGWatch[警戒開始日時],E248)&gt;1,"要確認：同じ警戒が重複",IF(OR(NOT(ISNUMBER(V248)),P248="未確認"),"要確認：拘束時間・根拠未確認","確認済")))))</f>
        <v/>
      </c>
    </row>
    <row r="249" spans="1:25" ht="24.95" customHeight="1" x14ac:dyDescent="0.2">
      <c r="A249" s="7"/>
      <c r="B249" s="20"/>
      <c r="C249" s="20"/>
      <c r="D249" s="7"/>
      <c r="E249" s="23"/>
      <c r="F249" s="23"/>
      <c r="G249" s="23"/>
      <c r="H249" s="23"/>
      <c r="I249" s="16"/>
      <c r="J249" s="7"/>
      <c r="K249" s="23"/>
      <c r="L249" s="23"/>
      <c r="M249" s="7"/>
      <c r="N249" s="7"/>
      <c r="O249" s="7"/>
      <c r="P249" s="7"/>
      <c r="Q249" s="7"/>
      <c r="R249" s="10" t="str">
        <f>IF(D249="","",IF(COUNTIF(Tugs[曳船名],D249)&lt;&gt;1,"未登録・重複",IF(INDEX(Tugs[会社名],MATCH(D249,Tugs[曳船名],0))="","未確認",INDEX(Tugs[会社名],MATCH(D249,Tugs[曳船名],0)))))</f>
        <v/>
      </c>
      <c r="S249" s="10" t="str">
        <f>IF(D249="","",IF(COUNTIF(Tugs[曳船名],D249)&lt;&gt;1,"未登録・重複",IF(INDEX(Tugs[基地港],MATCH(D249,Tugs[曳船名],0))="","未確認",INDEX(Tugs[基地港],MATCH(D249,Tugs[曳船名],0)))))</f>
        <v/>
      </c>
      <c r="T249" s="10" t="str">
        <f>IF(A249="","",IF(AND(ISNUMBER(B249),ISNUMBER(C249),C249&gt;=B249),INT(C249)-INT(B249),""))</f>
        <v/>
      </c>
      <c r="U249" s="18" t="str">
        <f>IF(A249="","",IF(AND(ISNUMBER(E249),ISNUMBER(F249),F249&gt;=E249),ROUND((F249-E249)*24,4),""))</f>
        <v/>
      </c>
      <c r="V249" s="18" t="str">
        <f>IF(A249="","",IF(AND(ISNUMBER(G249),ISNUMBER(H249),H249&gt;=G249),ROUND((H249-G249)*24,4),IF(OR(G249&lt;&gt;"",H249&lt;&gt;""),"",IF(AND(ISNUMBER(I249),I249&gt;=0),I249,""))))</f>
        <v/>
      </c>
      <c r="W249" s="10" t="str">
        <f>IF(A249="","",IF(AND(ISNUMBER(G249),ISNUMBER(H249),H249&gt;=G249),"実績：基地発～基地着",IF(OR(G249&lt;&gt;"",H249&lt;&gt;""),"要確認：時刻不足・逆転",IF(AND(ISNUMBER(I249),I249&gt;=0),"実績：記録の時間","未確認"))))</f>
        <v/>
      </c>
      <c r="X249" s="10" t="str">
        <f>IF(A249="","",IF(ISNUMBER(B249),YEAR(B249)-IF(MONTH(B249)&lt;4,1,0),""))</f>
        <v/>
      </c>
      <c r="Y249" s="10" t="str">
        <f>IF(A249="","",IF(OR(D249="",NOT(ISNUMBER(B249)),NOT(ISNUMBER(C249)),C249&lt;B249,NOT(ISNUMBER(E249)),NOT(ISNUMBER(F249)),F249&lt;E249,O249="",P249="",R249="未登録・重複"),"要確認：警戒区間・登録・根拠",IF(OR(W249="要確認：時刻不足・逆転",AND(ISNUMBER(G249),G249&gt;E249),AND(ISNUMBER(H249),H249&lt;F249),AND(ISNUMBER(I249),I249&lt;0),AND(ISNUMBER(M249),M249&lt;0)),"要確認：基地発着・交代人数",IF(COUNTIFS(LNGWatch[船名],A249,LNGWatch[入港日（同一航海）],B249,LNGWatch[曳船名],D249,LNGWatch[警戒開始日時],E249)&gt;1,"要確認：同じ警戒が重複",IF(OR(NOT(ISNUMBER(V249)),P249="未確認"),"要確認：拘束時間・根拠未確認","確認済")))))</f>
        <v/>
      </c>
    </row>
    <row r="250" spans="1:25" ht="24.95" customHeight="1" x14ac:dyDescent="0.2">
      <c r="A250" s="7"/>
      <c r="B250" s="20"/>
      <c r="C250" s="20"/>
      <c r="D250" s="7"/>
      <c r="E250" s="23"/>
      <c r="F250" s="23"/>
      <c r="G250" s="23"/>
      <c r="H250" s="23"/>
      <c r="I250" s="16"/>
      <c r="J250" s="7"/>
      <c r="K250" s="23"/>
      <c r="L250" s="23"/>
      <c r="M250" s="7"/>
      <c r="N250" s="7"/>
      <c r="O250" s="7"/>
      <c r="P250" s="7"/>
      <c r="Q250" s="7"/>
      <c r="R250" s="10" t="str">
        <f>IF(D250="","",IF(COUNTIF(Tugs[曳船名],D250)&lt;&gt;1,"未登録・重複",IF(INDEX(Tugs[会社名],MATCH(D250,Tugs[曳船名],0))="","未確認",INDEX(Tugs[会社名],MATCH(D250,Tugs[曳船名],0)))))</f>
        <v/>
      </c>
      <c r="S250" s="10" t="str">
        <f>IF(D250="","",IF(COUNTIF(Tugs[曳船名],D250)&lt;&gt;1,"未登録・重複",IF(INDEX(Tugs[基地港],MATCH(D250,Tugs[曳船名],0))="","未確認",INDEX(Tugs[基地港],MATCH(D250,Tugs[曳船名],0)))))</f>
        <v/>
      </c>
      <c r="T250" s="10" t="str">
        <f>IF(A250="","",IF(AND(ISNUMBER(B250),ISNUMBER(C250),C250&gt;=B250),INT(C250)-INT(B250),""))</f>
        <v/>
      </c>
      <c r="U250" s="18" t="str">
        <f>IF(A250="","",IF(AND(ISNUMBER(E250),ISNUMBER(F250),F250&gt;=E250),ROUND((F250-E250)*24,4),""))</f>
        <v/>
      </c>
      <c r="V250" s="18" t="str">
        <f>IF(A250="","",IF(AND(ISNUMBER(G250),ISNUMBER(H250),H250&gt;=G250),ROUND((H250-G250)*24,4),IF(OR(G250&lt;&gt;"",H250&lt;&gt;""),"",IF(AND(ISNUMBER(I250),I250&gt;=0),I250,""))))</f>
        <v/>
      </c>
      <c r="W250" s="10" t="str">
        <f>IF(A250="","",IF(AND(ISNUMBER(G250),ISNUMBER(H250),H250&gt;=G250),"実績：基地発～基地着",IF(OR(G250&lt;&gt;"",H250&lt;&gt;""),"要確認：時刻不足・逆転",IF(AND(ISNUMBER(I250),I250&gt;=0),"実績：記録の時間","未確認"))))</f>
        <v/>
      </c>
      <c r="X250" s="10" t="str">
        <f>IF(A250="","",IF(ISNUMBER(B250),YEAR(B250)-IF(MONTH(B250)&lt;4,1,0),""))</f>
        <v/>
      </c>
      <c r="Y250" s="10" t="str">
        <f>IF(A250="","",IF(OR(D250="",NOT(ISNUMBER(B250)),NOT(ISNUMBER(C250)),C250&lt;B250,NOT(ISNUMBER(E250)),NOT(ISNUMBER(F250)),F250&lt;E250,O250="",P250="",R250="未登録・重複"),"要確認：警戒区間・登録・根拠",IF(OR(W250="要確認：時刻不足・逆転",AND(ISNUMBER(G250),G250&gt;E250),AND(ISNUMBER(H250),H250&lt;F250),AND(ISNUMBER(I250),I250&lt;0),AND(ISNUMBER(M250),M250&lt;0)),"要確認：基地発着・交代人数",IF(COUNTIFS(LNGWatch[船名],A250,LNGWatch[入港日（同一航海）],B250,LNGWatch[曳船名],D250,LNGWatch[警戒開始日時],E250)&gt;1,"要確認：同じ警戒が重複",IF(OR(NOT(ISNUMBER(V250)),P250="未確認"),"要確認：拘束時間・根拠未確認","確認済")))))</f>
        <v/>
      </c>
    </row>
    <row r="251" spans="1:25" ht="24.95" customHeight="1" x14ac:dyDescent="0.2">
      <c r="A251" s="7"/>
      <c r="B251" s="20"/>
      <c r="C251" s="20"/>
      <c r="D251" s="7"/>
      <c r="E251" s="23"/>
      <c r="F251" s="23"/>
      <c r="G251" s="23"/>
      <c r="H251" s="23"/>
      <c r="I251" s="16"/>
      <c r="J251" s="7"/>
      <c r="K251" s="23"/>
      <c r="L251" s="23"/>
      <c r="M251" s="7"/>
      <c r="N251" s="7"/>
      <c r="O251" s="7"/>
      <c r="P251" s="7"/>
      <c r="Q251" s="7"/>
      <c r="R251" s="10" t="str">
        <f>IF(D251="","",IF(COUNTIF(Tugs[曳船名],D251)&lt;&gt;1,"未登録・重複",IF(INDEX(Tugs[会社名],MATCH(D251,Tugs[曳船名],0))="","未確認",INDEX(Tugs[会社名],MATCH(D251,Tugs[曳船名],0)))))</f>
        <v/>
      </c>
      <c r="S251" s="10" t="str">
        <f>IF(D251="","",IF(COUNTIF(Tugs[曳船名],D251)&lt;&gt;1,"未登録・重複",IF(INDEX(Tugs[基地港],MATCH(D251,Tugs[曳船名],0))="","未確認",INDEX(Tugs[基地港],MATCH(D251,Tugs[曳船名],0)))))</f>
        <v/>
      </c>
      <c r="T251" s="10" t="str">
        <f>IF(A251="","",IF(AND(ISNUMBER(B251),ISNUMBER(C251),C251&gt;=B251),INT(C251)-INT(B251),""))</f>
        <v/>
      </c>
      <c r="U251" s="18" t="str">
        <f>IF(A251="","",IF(AND(ISNUMBER(E251),ISNUMBER(F251),F251&gt;=E251),ROUND((F251-E251)*24,4),""))</f>
        <v/>
      </c>
      <c r="V251" s="18" t="str">
        <f>IF(A251="","",IF(AND(ISNUMBER(G251),ISNUMBER(H251),H251&gt;=G251),ROUND((H251-G251)*24,4),IF(OR(G251&lt;&gt;"",H251&lt;&gt;""),"",IF(AND(ISNUMBER(I251),I251&gt;=0),I251,""))))</f>
        <v/>
      </c>
      <c r="W251" s="10" t="str">
        <f>IF(A251="","",IF(AND(ISNUMBER(G251),ISNUMBER(H251),H251&gt;=G251),"実績：基地発～基地着",IF(OR(G251&lt;&gt;"",H251&lt;&gt;""),"要確認：時刻不足・逆転",IF(AND(ISNUMBER(I251),I251&gt;=0),"実績：記録の時間","未確認"))))</f>
        <v/>
      </c>
      <c r="X251" s="10" t="str">
        <f>IF(A251="","",IF(ISNUMBER(B251),YEAR(B251)-IF(MONTH(B251)&lt;4,1,0),""))</f>
        <v/>
      </c>
      <c r="Y251" s="10" t="str">
        <f>IF(A251="","",IF(OR(D251="",NOT(ISNUMBER(B251)),NOT(ISNUMBER(C251)),C251&lt;B251,NOT(ISNUMBER(E251)),NOT(ISNUMBER(F251)),F251&lt;E251,O251="",P251="",R251="未登録・重複"),"要確認：警戒区間・登録・根拠",IF(OR(W251="要確認：時刻不足・逆転",AND(ISNUMBER(G251),G251&gt;E251),AND(ISNUMBER(H251),H251&lt;F251),AND(ISNUMBER(I251),I251&lt;0),AND(ISNUMBER(M251),M251&lt;0)),"要確認：基地発着・交代人数",IF(COUNTIFS(LNGWatch[船名],A251,LNGWatch[入港日（同一航海）],B251,LNGWatch[曳船名],D251,LNGWatch[警戒開始日時],E251)&gt;1,"要確認：同じ警戒が重複",IF(OR(NOT(ISNUMBER(V251)),P251="未確認"),"要確認：拘束時間・根拠未確認","確認済")))))</f>
        <v/>
      </c>
    </row>
    <row r="252" spans="1:25" ht="24.95" customHeight="1" x14ac:dyDescent="0.2">
      <c r="A252" s="7"/>
      <c r="B252" s="20"/>
      <c r="C252" s="20"/>
      <c r="D252" s="7"/>
      <c r="E252" s="23"/>
      <c r="F252" s="23"/>
      <c r="G252" s="23"/>
      <c r="H252" s="23"/>
      <c r="I252" s="16"/>
      <c r="J252" s="7"/>
      <c r="K252" s="23"/>
      <c r="L252" s="23"/>
      <c r="M252" s="7"/>
      <c r="N252" s="7"/>
      <c r="O252" s="7"/>
      <c r="P252" s="7"/>
      <c r="Q252" s="7"/>
      <c r="R252" s="10" t="str">
        <f>IF(D252="","",IF(COUNTIF(Tugs[曳船名],D252)&lt;&gt;1,"未登録・重複",IF(INDEX(Tugs[会社名],MATCH(D252,Tugs[曳船名],0))="","未確認",INDEX(Tugs[会社名],MATCH(D252,Tugs[曳船名],0)))))</f>
        <v/>
      </c>
      <c r="S252" s="10" t="str">
        <f>IF(D252="","",IF(COUNTIF(Tugs[曳船名],D252)&lt;&gt;1,"未登録・重複",IF(INDEX(Tugs[基地港],MATCH(D252,Tugs[曳船名],0))="","未確認",INDEX(Tugs[基地港],MATCH(D252,Tugs[曳船名],0)))))</f>
        <v/>
      </c>
      <c r="T252" s="10" t="str">
        <f>IF(A252="","",IF(AND(ISNUMBER(B252),ISNUMBER(C252),C252&gt;=B252),INT(C252)-INT(B252),""))</f>
        <v/>
      </c>
      <c r="U252" s="18" t="str">
        <f>IF(A252="","",IF(AND(ISNUMBER(E252),ISNUMBER(F252),F252&gt;=E252),ROUND((F252-E252)*24,4),""))</f>
        <v/>
      </c>
      <c r="V252" s="18" t="str">
        <f>IF(A252="","",IF(AND(ISNUMBER(G252),ISNUMBER(H252),H252&gt;=G252),ROUND((H252-G252)*24,4),IF(OR(G252&lt;&gt;"",H252&lt;&gt;""),"",IF(AND(ISNUMBER(I252),I252&gt;=0),I252,""))))</f>
        <v/>
      </c>
      <c r="W252" s="10" t="str">
        <f>IF(A252="","",IF(AND(ISNUMBER(G252),ISNUMBER(H252),H252&gt;=G252),"実績：基地発～基地着",IF(OR(G252&lt;&gt;"",H252&lt;&gt;""),"要確認：時刻不足・逆転",IF(AND(ISNUMBER(I252),I252&gt;=0),"実績：記録の時間","未確認"))))</f>
        <v/>
      </c>
      <c r="X252" s="10" t="str">
        <f>IF(A252="","",IF(ISNUMBER(B252),YEAR(B252)-IF(MONTH(B252)&lt;4,1,0),""))</f>
        <v/>
      </c>
      <c r="Y252" s="10" t="str">
        <f>IF(A252="","",IF(OR(D252="",NOT(ISNUMBER(B252)),NOT(ISNUMBER(C252)),C252&lt;B252,NOT(ISNUMBER(E252)),NOT(ISNUMBER(F252)),F252&lt;E252,O252="",P252="",R252="未登録・重複"),"要確認：警戒区間・登録・根拠",IF(OR(W252="要確認：時刻不足・逆転",AND(ISNUMBER(G252),G252&gt;E252),AND(ISNUMBER(H252),H252&lt;F252),AND(ISNUMBER(I252),I252&lt;0),AND(ISNUMBER(M252),M252&lt;0)),"要確認：基地発着・交代人数",IF(COUNTIFS(LNGWatch[船名],A252,LNGWatch[入港日（同一航海）],B252,LNGWatch[曳船名],D252,LNGWatch[警戒開始日時],E252)&gt;1,"要確認：同じ警戒が重複",IF(OR(NOT(ISNUMBER(V252)),P252="未確認"),"要確認：拘束時間・根拠未確認","確認済")))))</f>
        <v/>
      </c>
    </row>
    <row r="253" spans="1:25" ht="24.95" customHeight="1" x14ac:dyDescent="0.2">
      <c r="A253" s="7"/>
      <c r="B253" s="20"/>
      <c r="C253" s="20"/>
      <c r="D253" s="7"/>
      <c r="E253" s="23"/>
      <c r="F253" s="23"/>
      <c r="G253" s="23"/>
      <c r="H253" s="23"/>
      <c r="I253" s="16"/>
      <c r="J253" s="7"/>
      <c r="K253" s="23"/>
      <c r="L253" s="23"/>
      <c r="M253" s="7"/>
      <c r="N253" s="7"/>
      <c r="O253" s="7"/>
      <c r="P253" s="7"/>
      <c r="Q253" s="7"/>
      <c r="R253" s="10" t="str">
        <f>IF(D253="","",IF(COUNTIF(Tugs[曳船名],D253)&lt;&gt;1,"未登録・重複",IF(INDEX(Tugs[会社名],MATCH(D253,Tugs[曳船名],0))="","未確認",INDEX(Tugs[会社名],MATCH(D253,Tugs[曳船名],0)))))</f>
        <v/>
      </c>
      <c r="S253" s="10" t="str">
        <f>IF(D253="","",IF(COUNTIF(Tugs[曳船名],D253)&lt;&gt;1,"未登録・重複",IF(INDEX(Tugs[基地港],MATCH(D253,Tugs[曳船名],0))="","未確認",INDEX(Tugs[基地港],MATCH(D253,Tugs[曳船名],0)))))</f>
        <v/>
      </c>
      <c r="T253" s="10" t="str">
        <f>IF(A253="","",IF(AND(ISNUMBER(B253),ISNUMBER(C253),C253&gt;=B253),INT(C253)-INT(B253),""))</f>
        <v/>
      </c>
      <c r="U253" s="18" t="str">
        <f>IF(A253="","",IF(AND(ISNUMBER(E253),ISNUMBER(F253),F253&gt;=E253),ROUND((F253-E253)*24,4),""))</f>
        <v/>
      </c>
      <c r="V253" s="18" t="str">
        <f>IF(A253="","",IF(AND(ISNUMBER(G253),ISNUMBER(H253),H253&gt;=G253),ROUND((H253-G253)*24,4),IF(OR(G253&lt;&gt;"",H253&lt;&gt;""),"",IF(AND(ISNUMBER(I253),I253&gt;=0),I253,""))))</f>
        <v/>
      </c>
      <c r="W253" s="10" t="str">
        <f>IF(A253="","",IF(AND(ISNUMBER(G253),ISNUMBER(H253),H253&gt;=G253),"実績：基地発～基地着",IF(OR(G253&lt;&gt;"",H253&lt;&gt;""),"要確認：時刻不足・逆転",IF(AND(ISNUMBER(I253),I253&gt;=0),"実績：記録の時間","未確認"))))</f>
        <v/>
      </c>
      <c r="X253" s="10" t="str">
        <f>IF(A253="","",IF(ISNUMBER(B253),YEAR(B253)-IF(MONTH(B253)&lt;4,1,0),""))</f>
        <v/>
      </c>
      <c r="Y253" s="10" t="str">
        <f>IF(A253="","",IF(OR(D253="",NOT(ISNUMBER(B253)),NOT(ISNUMBER(C253)),C253&lt;B253,NOT(ISNUMBER(E253)),NOT(ISNUMBER(F253)),F253&lt;E253,O253="",P253="",R253="未登録・重複"),"要確認：警戒区間・登録・根拠",IF(OR(W253="要確認：時刻不足・逆転",AND(ISNUMBER(G253),G253&gt;E253),AND(ISNUMBER(H253),H253&lt;F253),AND(ISNUMBER(I253),I253&lt;0),AND(ISNUMBER(M253),M253&lt;0)),"要確認：基地発着・交代人数",IF(COUNTIFS(LNGWatch[船名],A253,LNGWatch[入港日（同一航海）],B253,LNGWatch[曳船名],D253,LNGWatch[警戒開始日時],E253)&gt;1,"要確認：同じ警戒が重複",IF(OR(NOT(ISNUMBER(V253)),P253="未確認"),"要確認：拘束時間・根拠未確認","確認済")))))</f>
        <v/>
      </c>
    </row>
    <row r="254" spans="1:25" ht="24.95" customHeight="1" x14ac:dyDescent="0.2">
      <c r="A254" s="7"/>
      <c r="B254" s="20"/>
      <c r="C254" s="20"/>
      <c r="D254" s="7"/>
      <c r="E254" s="23"/>
      <c r="F254" s="23"/>
      <c r="G254" s="23"/>
      <c r="H254" s="23"/>
      <c r="I254" s="16"/>
      <c r="J254" s="7"/>
      <c r="K254" s="23"/>
      <c r="L254" s="23"/>
      <c r="M254" s="7"/>
      <c r="N254" s="7"/>
      <c r="O254" s="7"/>
      <c r="P254" s="7"/>
      <c r="Q254" s="7"/>
      <c r="R254" s="10" t="str">
        <f>IF(D254="","",IF(COUNTIF(Tugs[曳船名],D254)&lt;&gt;1,"未登録・重複",IF(INDEX(Tugs[会社名],MATCH(D254,Tugs[曳船名],0))="","未確認",INDEX(Tugs[会社名],MATCH(D254,Tugs[曳船名],0)))))</f>
        <v/>
      </c>
      <c r="S254" s="10" t="str">
        <f>IF(D254="","",IF(COUNTIF(Tugs[曳船名],D254)&lt;&gt;1,"未登録・重複",IF(INDEX(Tugs[基地港],MATCH(D254,Tugs[曳船名],0))="","未確認",INDEX(Tugs[基地港],MATCH(D254,Tugs[曳船名],0)))))</f>
        <v/>
      </c>
      <c r="T254" s="10" t="str">
        <f>IF(A254="","",IF(AND(ISNUMBER(B254),ISNUMBER(C254),C254&gt;=B254),INT(C254)-INT(B254),""))</f>
        <v/>
      </c>
      <c r="U254" s="18" t="str">
        <f>IF(A254="","",IF(AND(ISNUMBER(E254),ISNUMBER(F254),F254&gt;=E254),ROUND((F254-E254)*24,4),""))</f>
        <v/>
      </c>
      <c r="V254" s="18" t="str">
        <f>IF(A254="","",IF(AND(ISNUMBER(G254),ISNUMBER(H254),H254&gt;=G254),ROUND((H254-G254)*24,4),IF(OR(G254&lt;&gt;"",H254&lt;&gt;""),"",IF(AND(ISNUMBER(I254),I254&gt;=0),I254,""))))</f>
        <v/>
      </c>
      <c r="W254" s="10" t="str">
        <f>IF(A254="","",IF(AND(ISNUMBER(G254),ISNUMBER(H254),H254&gt;=G254),"実績：基地発～基地着",IF(OR(G254&lt;&gt;"",H254&lt;&gt;""),"要確認：時刻不足・逆転",IF(AND(ISNUMBER(I254),I254&gt;=0),"実績：記録の時間","未確認"))))</f>
        <v/>
      </c>
      <c r="X254" s="10" t="str">
        <f>IF(A254="","",IF(ISNUMBER(B254),YEAR(B254)-IF(MONTH(B254)&lt;4,1,0),""))</f>
        <v/>
      </c>
      <c r="Y254" s="10" t="str">
        <f>IF(A254="","",IF(OR(D254="",NOT(ISNUMBER(B254)),NOT(ISNUMBER(C254)),C254&lt;B254,NOT(ISNUMBER(E254)),NOT(ISNUMBER(F254)),F254&lt;E254,O254="",P254="",R254="未登録・重複"),"要確認：警戒区間・登録・根拠",IF(OR(W254="要確認：時刻不足・逆転",AND(ISNUMBER(G254),G254&gt;E254),AND(ISNUMBER(H254),H254&lt;F254),AND(ISNUMBER(I254),I254&lt;0),AND(ISNUMBER(M254),M254&lt;0)),"要確認：基地発着・交代人数",IF(COUNTIFS(LNGWatch[船名],A254,LNGWatch[入港日（同一航海）],B254,LNGWatch[曳船名],D254,LNGWatch[警戒開始日時],E254)&gt;1,"要確認：同じ警戒が重複",IF(OR(NOT(ISNUMBER(V254)),P254="未確認"),"要確認：拘束時間・根拠未確認","確認済")))))</f>
        <v/>
      </c>
    </row>
    <row r="255" spans="1:25" ht="24.95" customHeight="1" x14ac:dyDescent="0.2">
      <c r="A255" s="7"/>
      <c r="B255" s="20"/>
      <c r="C255" s="20"/>
      <c r="D255" s="7"/>
      <c r="E255" s="23"/>
      <c r="F255" s="23"/>
      <c r="G255" s="23"/>
      <c r="H255" s="23"/>
      <c r="I255" s="16"/>
      <c r="J255" s="7"/>
      <c r="K255" s="23"/>
      <c r="L255" s="23"/>
      <c r="M255" s="7"/>
      <c r="N255" s="7"/>
      <c r="O255" s="7"/>
      <c r="P255" s="7"/>
      <c r="Q255" s="7"/>
      <c r="R255" s="10" t="str">
        <f>IF(D255="","",IF(COUNTIF(Tugs[曳船名],D255)&lt;&gt;1,"未登録・重複",IF(INDEX(Tugs[会社名],MATCH(D255,Tugs[曳船名],0))="","未確認",INDEX(Tugs[会社名],MATCH(D255,Tugs[曳船名],0)))))</f>
        <v/>
      </c>
      <c r="S255" s="10" t="str">
        <f>IF(D255="","",IF(COUNTIF(Tugs[曳船名],D255)&lt;&gt;1,"未登録・重複",IF(INDEX(Tugs[基地港],MATCH(D255,Tugs[曳船名],0))="","未確認",INDEX(Tugs[基地港],MATCH(D255,Tugs[曳船名],0)))))</f>
        <v/>
      </c>
      <c r="T255" s="10" t="str">
        <f>IF(A255="","",IF(AND(ISNUMBER(B255),ISNUMBER(C255),C255&gt;=B255),INT(C255)-INT(B255),""))</f>
        <v/>
      </c>
      <c r="U255" s="18" t="str">
        <f>IF(A255="","",IF(AND(ISNUMBER(E255),ISNUMBER(F255),F255&gt;=E255),ROUND((F255-E255)*24,4),""))</f>
        <v/>
      </c>
      <c r="V255" s="18" t="str">
        <f>IF(A255="","",IF(AND(ISNUMBER(G255),ISNUMBER(H255),H255&gt;=G255),ROUND((H255-G255)*24,4),IF(OR(G255&lt;&gt;"",H255&lt;&gt;""),"",IF(AND(ISNUMBER(I255),I255&gt;=0),I255,""))))</f>
        <v/>
      </c>
      <c r="W255" s="10" t="str">
        <f>IF(A255="","",IF(AND(ISNUMBER(G255),ISNUMBER(H255),H255&gt;=G255),"実績：基地発～基地着",IF(OR(G255&lt;&gt;"",H255&lt;&gt;""),"要確認：時刻不足・逆転",IF(AND(ISNUMBER(I255),I255&gt;=0),"実績：記録の時間","未確認"))))</f>
        <v/>
      </c>
      <c r="X255" s="10" t="str">
        <f>IF(A255="","",IF(ISNUMBER(B255),YEAR(B255)-IF(MONTH(B255)&lt;4,1,0),""))</f>
        <v/>
      </c>
      <c r="Y255" s="10" t="str">
        <f>IF(A255="","",IF(OR(D255="",NOT(ISNUMBER(B255)),NOT(ISNUMBER(C255)),C255&lt;B255,NOT(ISNUMBER(E255)),NOT(ISNUMBER(F255)),F255&lt;E255,O255="",P255="",R255="未登録・重複"),"要確認：警戒区間・登録・根拠",IF(OR(W255="要確認：時刻不足・逆転",AND(ISNUMBER(G255),G255&gt;E255),AND(ISNUMBER(H255),H255&lt;F255),AND(ISNUMBER(I255),I255&lt;0),AND(ISNUMBER(M255),M255&lt;0)),"要確認：基地発着・交代人数",IF(COUNTIFS(LNGWatch[船名],A255,LNGWatch[入港日（同一航海）],B255,LNGWatch[曳船名],D255,LNGWatch[警戒開始日時],E255)&gt;1,"要確認：同じ警戒が重複",IF(OR(NOT(ISNUMBER(V255)),P255="未確認"),"要確認：拘束時間・根拠未確認","確認済")))))</f>
        <v/>
      </c>
    </row>
    <row r="256" spans="1:25" ht="24.95" customHeight="1" x14ac:dyDescent="0.2">
      <c r="A256" s="7"/>
      <c r="B256" s="20"/>
      <c r="C256" s="20"/>
      <c r="D256" s="7"/>
      <c r="E256" s="23"/>
      <c r="F256" s="23"/>
      <c r="G256" s="23"/>
      <c r="H256" s="23"/>
      <c r="I256" s="16"/>
      <c r="J256" s="7"/>
      <c r="K256" s="23"/>
      <c r="L256" s="23"/>
      <c r="M256" s="7"/>
      <c r="N256" s="7"/>
      <c r="O256" s="7"/>
      <c r="P256" s="7"/>
      <c r="Q256" s="7"/>
      <c r="R256" s="10" t="str">
        <f>IF(D256="","",IF(COUNTIF(Tugs[曳船名],D256)&lt;&gt;1,"未登録・重複",IF(INDEX(Tugs[会社名],MATCH(D256,Tugs[曳船名],0))="","未確認",INDEX(Tugs[会社名],MATCH(D256,Tugs[曳船名],0)))))</f>
        <v/>
      </c>
      <c r="S256" s="10" t="str">
        <f>IF(D256="","",IF(COUNTIF(Tugs[曳船名],D256)&lt;&gt;1,"未登録・重複",IF(INDEX(Tugs[基地港],MATCH(D256,Tugs[曳船名],0))="","未確認",INDEX(Tugs[基地港],MATCH(D256,Tugs[曳船名],0)))))</f>
        <v/>
      </c>
      <c r="T256" s="10" t="str">
        <f>IF(A256="","",IF(AND(ISNUMBER(B256),ISNUMBER(C256),C256&gt;=B256),INT(C256)-INT(B256),""))</f>
        <v/>
      </c>
      <c r="U256" s="18" t="str">
        <f>IF(A256="","",IF(AND(ISNUMBER(E256),ISNUMBER(F256),F256&gt;=E256),ROUND((F256-E256)*24,4),""))</f>
        <v/>
      </c>
      <c r="V256" s="18" t="str">
        <f>IF(A256="","",IF(AND(ISNUMBER(G256),ISNUMBER(H256),H256&gt;=G256),ROUND((H256-G256)*24,4),IF(OR(G256&lt;&gt;"",H256&lt;&gt;""),"",IF(AND(ISNUMBER(I256),I256&gt;=0),I256,""))))</f>
        <v/>
      </c>
      <c r="W256" s="10" t="str">
        <f>IF(A256="","",IF(AND(ISNUMBER(G256),ISNUMBER(H256),H256&gt;=G256),"実績：基地発～基地着",IF(OR(G256&lt;&gt;"",H256&lt;&gt;""),"要確認：時刻不足・逆転",IF(AND(ISNUMBER(I256),I256&gt;=0),"実績：記録の時間","未確認"))))</f>
        <v/>
      </c>
      <c r="X256" s="10" t="str">
        <f>IF(A256="","",IF(ISNUMBER(B256),YEAR(B256)-IF(MONTH(B256)&lt;4,1,0),""))</f>
        <v/>
      </c>
      <c r="Y256" s="10" t="str">
        <f>IF(A256="","",IF(OR(D256="",NOT(ISNUMBER(B256)),NOT(ISNUMBER(C256)),C256&lt;B256,NOT(ISNUMBER(E256)),NOT(ISNUMBER(F256)),F256&lt;E256,O256="",P256="",R256="未登録・重複"),"要確認：警戒区間・登録・根拠",IF(OR(W256="要確認：時刻不足・逆転",AND(ISNUMBER(G256),G256&gt;E256),AND(ISNUMBER(H256),H256&lt;F256),AND(ISNUMBER(I256),I256&lt;0),AND(ISNUMBER(M256),M256&lt;0)),"要確認：基地発着・交代人数",IF(COUNTIFS(LNGWatch[船名],A256,LNGWatch[入港日（同一航海）],B256,LNGWatch[曳船名],D256,LNGWatch[警戒開始日時],E256)&gt;1,"要確認：同じ警戒が重複",IF(OR(NOT(ISNUMBER(V256)),P256="未確認"),"要確認：拘束時間・根拠未確認","確認済")))))</f>
        <v/>
      </c>
    </row>
    <row r="257" spans="1:25" ht="24.95" customHeight="1" x14ac:dyDescent="0.2">
      <c r="A257" s="7"/>
      <c r="B257" s="20"/>
      <c r="C257" s="20"/>
      <c r="D257" s="7"/>
      <c r="E257" s="23"/>
      <c r="F257" s="23"/>
      <c r="G257" s="23"/>
      <c r="H257" s="23"/>
      <c r="I257" s="16"/>
      <c r="J257" s="7"/>
      <c r="K257" s="23"/>
      <c r="L257" s="23"/>
      <c r="M257" s="7"/>
      <c r="N257" s="7"/>
      <c r="O257" s="7"/>
      <c r="P257" s="7"/>
      <c r="Q257" s="7"/>
      <c r="R257" s="10" t="str">
        <f>IF(D257="","",IF(COUNTIF(Tugs[曳船名],D257)&lt;&gt;1,"未登録・重複",IF(INDEX(Tugs[会社名],MATCH(D257,Tugs[曳船名],0))="","未確認",INDEX(Tugs[会社名],MATCH(D257,Tugs[曳船名],0)))))</f>
        <v/>
      </c>
      <c r="S257" s="10" t="str">
        <f>IF(D257="","",IF(COUNTIF(Tugs[曳船名],D257)&lt;&gt;1,"未登録・重複",IF(INDEX(Tugs[基地港],MATCH(D257,Tugs[曳船名],0))="","未確認",INDEX(Tugs[基地港],MATCH(D257,Tugs[曳船名],0)))))</f>
        <v/>
      </c>
      <c r="T257" s="10" t="str">
        <f>IF(A257="","",IF(AND(ISNUMBER(B257),ISNUMBER(C257),C257&gt;=B257),INT(C257)-INT(B257),""))</f>
        <v/>
      </c>
      <c r="U257" s="18" t="str">
        <f>IF(A257="","",IF(AND(ISNUMBER(E257),ISNUMBER(F257),F257&gt;=E257),ROUND((F257-E257)*24,4),""))</f>
        <v/>
      </c>
      <c r="V257" s="18" t="str">
        <f>IF(A257="","",IF(AND(ISNUMBER(G257),ISNUMBER(H257),H257&gt;=G257),ROUND((H257-G257)*24,4),IF(OR(G257&lt;&gt;"",H257&lt;&gt;""),"",IF(AND(ISNUMBER(I257),I257&gt;=0),I257,""))))</f>
        <v/>
      </c>
      <c r="W257" s="10" t="str">
        <f>IF(A257="","",IF(AND(ISNUMBER(G257),ISNUMBER(H257),H257&gt;=G257),"実績：基地発～基地着",IF(OR(G257&lt;&gt;"",H257&lt;&gt;""),"要確認：時刻不足・逆転",IF(AND(ISNUMBER(I257),I257&gt;=0),"実績：記録の時間","未確認"))))</f>
        <v/>
      </c>
      <c r="X257" s="10" t="str">
        <f>IF(A257="","",IF(ISNUMBER(B257),YEAR(B257)-IF(MONTH(B257)&lt;4,1,0),""))</f>
        <v/>
      </c>
      <c r="Y257" s="10" t="str">
        <f>IF(A257="","",IF(OR(D257="",NOT(ISNUMBER(B257)),NOT(ISNUMBER(C257)),C257&lt;B257,NOT(ISNUMBER(E257)),NOT(ISNUMBER(F257)),F257&lt;E257,O257="",P257="",R257="未登録・重複"),"要確認：警戒区間・登録・根拠",IF(OR(W257="要確認：時刻不足・逆転",AND(ISNUMBER(G257),G257&gt;E257),AND(ISNUMBER(H257),H257&lt;F257),AND(ISNUMBER(I257),I257&lt;0),AND(ISNUMBER(M257),M257&lt;0)),"要確認：基地発着・交代人数",IF(COUNTIFS(LNGWatch[船名],A257,LNGWatch[入港日（同一航海）],B257,LNGWatch[曳船名],D257,LNGWatch[警戒開始日時],E257)&gt;1,"要確認：同じ警戒が重複",IF(OR(NOT(ISNUMBER(V257)),P257="未確認"),"要確認：拘束時間・根拠未確認","確認済")))))</f>
        <v/>
      </c>
    </row>
    <row r="258" spans="1:25" ht="24.95" customHeight="1" x14ac:dyDescent="0.2">
      <c r="A258" s="7"/>
      <c r="B258" s="20"/>
      <c r="C258" s="20"/>
      <c r="D258" s="7"/>
      <c r="E258" s="23"/>
      <c r="F258" s="23"/>
      <c r="G258" s="23"/>
      <c r="H258" s="23"/>
      <c r="I258" s="16"/>
      <c r="J258" s="7"/>
      <c r="K258" s="23"/>
      <c r="L258" s="23"/>
      <c r="M258" s="7"/>
      <c r="N258" s="7"/>
      <c r="O258" s="7"/>
      <c r="P258" s="7"/>
      <c r="Q258" s="7"/>
      <c r="R258" s="10" t="str">
        <f>IF(D258="","",IF(COUNTIF(Tugs[曳船名],D258)&lt;&gt;1,"未登録・重複",IF(INDEX(Tugs[会社名],MATCH(D258,Tugs[曳船名],0))="","未確認",INDEX(Tugs[会社名],MATCH(D258,Tugs[曳船名],0)))))</f>
        <v/>
      </c>
      <c r="S258" s="10" t="str">
        <f>IF(D258="","",IF(COUNTIF(Tugs[曳船名],D258)&lt;&gt;1,"未登録・重複",IF(INDEX(Tugs[基地港],MATCH(D258,Tugs[曳船名],0))="","未確認",INDEX(Tugs[基地港],MATCH(D258,Tugs[曳船名],0)))))</f>
        <v/>
      </c>
      <c r="T258" s="10" t="str">
        <f>IF(A258="","",IF(AND(ISNUMBER(B258),ISNUMBER(C258),C258&gt;=B258),INT(C258)-INT(B258),""))</f>
        <v/>
      </c>
      <c r="U258" s="18" t="str">
        <f>IF(A258="","",IF(AND(ISNUMBER(E258),ISNUMBER(F258),F258&gt;=E258),ROUND((F258-E258)*24,4),""))</f>
        <v/>
      </c>
      <c r="V258" s="18" t="str">
        <f>IF(A258="","",IF(AND(ISNUMBER(G258),ISNUMBER(H258),H258&gt;=G258),ROUND((H258-G258)*24,4),IF(OR(G258&lt;&gt;"",H258&lt;&gt;""),"",IF(AND(ISNUMBER(I258),I258&gt;=0),I258,""))))</f>
        <v/>
      </c>
      <c r="W258" s="10" t="str">
        <f>IF(A258="","",IF(AND(ISNUMBER(G258),ISNUMBER(H258),H258&gt;=G258),"実績：基地発～基地着",IF(OR(G258&lt;&gt;"",H258&lt;&gt;""),"要確認：時刻不足・逆転",IF(AND(ISNUMBER(I258),I258&gt;=0),"実績：記録の時間","未確認"))))</f>
        <v/>
      </c>
      <c r="X258" s="10" t="str">
        <f>IF(A258="","",IF(ISNUMBER(B258),YEAR(B258)-IF(MONTH(B258)&lt;4,1,0),""))</f>
        <v/>
      </c>
      <c r="Y258" s="10" t="str">
        <f>IF(A258="","",IF(OR(D258="",NOT(ISNUMBER(B258)),NOT(ISNUMBER(C258)),C258&lt;B258,NOT(ISNUMBER(E258)),NOT(ISNUMBER(F258)),F258&lt;E258,O258="",P258="",R258="未登録・重複"),"要確認：警戒区間・登録・根拠",IF(OR(W258="要確認：時刻不足・逆転",AND(ISNUMBER(G258),G258&gt;E258),AND(ISNUMBER(H258),H258&lt;F258),AND(ISNUMBER(I258),I258&lt;0),AND(ISNUMBER(M258),M258&lt;0)),"要確認：基地発着・交代人数",IF(COUNTIFS(LNGWatch[船名],A258,LNGWatch[入港日（同一航海）],B258,LNGWatch[曳船名],D258,LNGWatch[警戒開始日時],E258)&gt;1,"要確認：同じ警戒が重複",IF(OR(NOT(ISNUMBER(V258)),P258="未確認"),"要確認：拘束時間・根拠未確認","確認済")))))</f>
        <v/>
      </c>
    </row>
    <row r="259" spans="1:25" ht="24.95" customHeight="1" x14ac:dyDescent="0.2">
      <c r="A259" s="7"/>
      <c r="B259" s="20"/>
      <c r="C259" s="20"/>
      <c r="D259" s="7"/>
      <c r="E259" s="23"/>
      <c r="F259" s="23"/>
      <c r="G259" s="23"/>
      <c r="H259" s="23"/>
      <c r="I259" s="16"/>
      <c r="J259" s="7"/>
      <c r="K259" s="23"/>
      <c r="L259" s="23"/>
      <c r="M259" s="7"/>
      <c r="N259" s="7"/>
      <c r="O259" s="7"/>
      <c r="P259" s="7"/>
      <c r="Q259" s="7"/>
      <c r="R259" s="10" t="str">
        <f>IF(D259="","",IF(COUNTIF(Tugs[曳船名],D259)&lt;&gt;1,"未登録・重複",IF(INDEX(Tugs[会社名],MATCH(D259,Tugs[曳船名],0))="","未確認",INDEX(Tugs[会社名],MATCH(D259,Tugs[曳船名],0)))))</f>
        <v/>
      </c>
      <c r="S259" s="10" t="str">
        <f>IF(D259="","",IF(COUNTIF(Tugs[曳船名],D259)&lt;&gt;1,"未登録・重複",IF(INDEX(Tugs[基地港],MATCH(D259,Tugs[曳船名],0))="","未確認",INDEX(Tugs[基地港],MATCH(D259,Tugs[曳船名],0)))))</f>
        <v/>
      </c>
      <c r="T259" s="10" t="str">
        <f>IF(A259="","",IF(AND(ISNUMBER(B259),ISNUMBER(C259),C259&gt;=B259),INT(C259)-INT(B259),""))</f>
        <v/>
      </c>
      <c r="U259" s="18" t="str">
        <f>IF(A259="","",IF(AND(ISNUMBER(E259),ISNUMBER(F259),F259&gt;=E259),ROUND((F259-E259)*24,4),""))</f>
        <v/>
      </c>
      <c r="V259" s="18" t="str">
        <f>IF(A259="","",IF(AND(ISNUMBER(G259),ISNUMBER(H259),H259&gt;=G259),ROUND((H259-G259)*24,4),IF(OR(G259&lt;&gt;"",H259&lt;&gt;""),"",IF(AND(ISNUMBER(I259),I259&gt;=0),I259,""))))</f>
        <v/>
      </c>
      <c r="W259" s="10" t="str">
        <f>IF(A259="","",IF(AND(ISNUMBER(G259),ISNUMBER(H259),H259&gt;=G259),"実績：基地発～基地着",IF(OR(G259&lt;&gt;"",H259&lt;&gt;""),"要確認：時刻不足・逆転",IF(AND(ISNUMBER(I259),I259&gt;=0),"実績：記録の時間","未確認"))))</f>
        <v/>
      </c>
      <c r="X259" s="10" t="str">
        <f>IF(A259="","",IF(ISNUMBER(B259),YEAR(B259)-IF(MONTH(B259)&lt;4,1,0),""))</f>
        <v/>
      </c>
      <c r="Y259" s="10" t="str">
        <f>IF(A259="","",IF(OR(D259="",NOT(ISNUMBER(B259)),NOT(ISNUMBER(C259)),C259&lt;B259,NOT(ISNUMBER(E259)),NOT(ISNUMBER(F259)),F259&lt;E259,O259="",P259="",R259="未登録・重複"),"要確認：警戒区間・登録・根拠",IF(OR(W259="要確認：時刻不足・逆転",AND(ISNUMBER(G259),G259&gt;E259),AND(ISNUMBER(H259),H259&lt;F259),AND(ISNUMBER(I259),I259&lt;0),AND(ISNUMBER(M259),M259&lt;0)),"要確認：基地発着・交代人数",IF(COUNTIFS(LNGWatch[船名],A259,LNGWatch[入港日（同一航海）],B259,LNGWatch[曳船名],D259,LNGWatch[警戒開始日時],E259)&gt;1,"要確認：同じ警戒が重複",IF(OR(NOT(ISNUMBER(V259)),P259="未確認"),"要確認：拘束時間・根拠未確認","確認済")))))</f>
        <v/>
      </c>
    </row>
    <row r="260" spans="1:25" ht="24.95" customHeight="1" x14ac:dyDescent="0.2">
      <c r="A260" s="7"/>
      <c r="B260" s="20"/>
      <c r="C260" s="20"/>
      <c r="D260" s="7"/>
      <c r="E260" s="23"/>
      <c r="F260" s="23"/>
      <c r="G260" s="23"/>
      <c r="H260" s="23"/>
      <c r="I260" s="16"/>
      <c r="J260" s="7"/>
      <c r="K260" s="23"/>
      <c r="L260" s="23"/>
      <c r="M260" s="7"/>
      <c r="N260" s="7"/>
      <c r="O260" s="7"/>
      <c r="P260" s="7"/>
      <c r="Q260" s="7"/>
      <c r="R260" s="10" t="str">
        <f>IF(D260="","",IF(COUNTIF(Tugs[曳船名],D260)&lt;&gt;1,"未登録・重複",IF(INDEX(Tugs[会社名],MATCH(D260,Tugs[曳船名],0))="","未確認",INDEX(Tugs[会社名],MATCH(D260,Tugs[曳船名],0)))))</f>
        <v/>
      </c>
      <c r="S260" s="10" t="str">
        <f>IF(D260="","",IF(COUNTIF(Tugs[曳船名],D260)&lt;&gt;1,"未登録・重複",IF(INDEX(Tugs[基地港],MATCH(D260,Tugs[曳船名],0))="","未確認",INDEX(Tugs[基地港],MATCH(D260,Tugs[曳船名],0)))))</f>
        <v/>
      </c>
      <c r="T260" s="10" t="str">
        <f>IF(A260="","",IF(AND(ISNUMBER(B260),ISNUMBER(C260),C260&gt;=B260),INT(C260)-INT(B260),""))</f>
        <v/>
      </c>
      <c r="U260" s="18" t="str">
        <f>IF(A260="","",IF(AND(ISNUMBER(E260),ISNUMBER(F260),F260&gt;=E260),ROUND((F260-E260)*24,4),""))</f>
        <v/>
      </c>
      <c r="V260" s="18" t="str">
        <f>IF(A260="","",IF(AND(ISNUMBER(G260),ISNUMBER(H260),H260&gt;=G260),ROUND((H260-G260)*24,4),IF(OR(G260&lt;&gt;"",H260&lt;&gt;""),"",IF(AND(ISNUMBER(I260),I260&gt;=0),I260,""))))</f>
        <v/>
      </c>
      <c r="W260" s="10" t="str">
        <f>IF(A260="","",IF(AND(ISNUMBER(G260),ISNUMBER(H260),H260&gt;=G260),"実績：基地発～基地着",IF(OR(G260&lt;&gt;"",H260&lt;&gt;""),"要確認：時刻不足・逆転",IF(AND(ISNUMBER(I260),I260&gt;=0),"実績：記録の時間","未確認"))))</f>
        <v/>
      </c>
      <c r="X260" s="10" t="str">
        <f>IF(A260="","",IF(ISNUMBER(B260),YEAR(B260)-IF(MONTH(B260)&lt;4,1,0),""))</f>
        <v/>
      </c>
      <c r="Y260" s="10" t="str">
        <f>IF(A260="","",IF(OR(D260="",NOT(ISNUMBER(B260)),NOT(ISNUMBER(C260)),C260&lt;B260,NOT(ISNUMBER(E260)),NOT(ISNUMBER(F260)),F260&lt;E260,O260="",P260="",R260="未登録・重複"),"要確認：警戒区間・登録・根拠",IF(OR(W260="要確認：時刻不足・逆転",AND(ISNUMBER(G260),G260&gt;E260),AND(ISNUMBER(H260),H260&lt;F260),AND(ISNUMBER(I260),I260&lt;0),AND(ISNUMBER(M260),M260&lt;0)),"要確認：基地発着・交代人数",IF(COUNTIFS(LNGWatch[船名],A260,LNGWatch[入港日（同一航海）],B260,LNGWatch[曳船名],D260,LNGWatch[警戒開始日時],E260)&gt;1,"要確認：同じ警戒が重複",IF(OR(NOT(ISNUMBER(V260)),P260="未確認"),"要確認：拘束時間・根拠未確認","確認済")))))</f>
        <v/>
      </c>
    </row>
    <row r="261" spans="1:25" ht="24.95" customHeight="1" x14ac:dyDescent="0.2">
      <c r="A261" s="7"/>
      <c r="B261" s="20"/>
      <c r="C261" s="20"/>
      <c r="D261" s="7"/>
      <c r="E261" s="23"/>
      <c r="F261" s="23"/>
      <c r="G261" s="23"/>
      <c r="H261" s="23"/>
      <c r="I261" s="16"/>
      <c r="J261" s="7"/>
      <c r="K261" s="23"/>
      <c r="L261" s="23"/>
      <c r="M261" s="7"/>
      <c r="N261" s="7"/>
      <c r="O261" s="7"/>
      <c r="P261" s="7"/>
      <c r="Q261" s="7"/>
      <c r="R261" s="10" t="str">
        <f>IF(D261="","",IF(COUNTIF(Tugs[曳船名],D261)&lt;&gt;1,"未登録・重複",IF(INDEX(Tugs[会社名],MATCH(D261,Tugs[曳船名],0))="","未確認",INDEX(Tugs[会社名],MATCH(D261,Tugs[曳船名],0)))))</f>
        <v/>
      </c>
      <c r="S261" s="10" t="str">
        <f>IF(D261="","",IF(COUNTIF(Tugs[曳船名],D261)&lt;&gt;1,"未登録・重複",IF(INDEX(Tugs[基地港],MATCH(D261,Tugs[曳船名],0))="","未確認",INDEX(Tugs[基地港],MATCH(D261,Tugs[曳船名],0)))))</f>
        <v/>
      </c>
      <c r="T261" s="10" t="str">
        <f>IF(A261="","",IF(AND(ISNUMBER(B261),ISNUMBER(C261),C261&gt;=B261),INT(C261)-INT(B261),""))</f>
        <v/>
      </c>
      <c r="U261" s="18" t="str">
        <f>IF(A261="","",IF(AND(ISNUMBER(E261),ISNUMBER(F261),F261&gt;=E261),ROUND((F261-E261)*24,4),""))</f>
        <v/>
      </c>
      <c r="V261" s="18" t="str">
        <f>IF(A261="","",IF(AND(ISNUMBER(G261),ISNUMBER(H261),H261&gt;=G261),ROUND((H261-G261)*24,4),IF(OR(G261&lt;&gt;"",H261&lt;&gt;""),"",IF(AND(ISNUMBER(I261),I261&gt;=0),I261,""))))</f>
        <v/>
      </c>
      <c r="W261" s="10" t="str">
        <f>IF(A261="","",IF(AND(ISNUMBER(G261),ISNUMBER(H261),H261&gt;=G261),"実績：基地発～基地着",IF(OR(G261&lt;&gt;"",H261&lt;&gt;""),"要確認：時刻不足・逆転",IF(AND(ISNUMBER(I261),I261&gt;=0),"実績：記録の時間","未確認"))))</f>
        <v/>
      </c>
      <c r="X261" s="10" t="str">
        <f>IF(A261="","",IF(ISNUMBER(B261),YEAR(B261)-IF(MONTH(B261)&lt;4,1,0),""))</f>
        <v/>
      </c>
      <c r="Y261" s="10" t="str">
        <f>IF(A261="","",IF(OR(D261="",NOT(ISNUMBER(B261)),NOT(ISNUMBER(C261)),C261&lt;B261,NOT(ISNUMBER(E261)),NOT(ISNUMBER(F261)),F261&lt;E261,O261="",P261="",R261="未登録・重複"),"要確認：警戒区間・登録・根拠",IF(OR(W261="要確認：時刻不足・逆転",AND(ISNUMBER(G261),G261&gt;E261),AND(ISNUMBER(H261),H261&lt;F261),AND(ISNUMBER(I261),I261&lt;0),AND(ISNUMBER(M261),M261&lt;0)),"要確認：基地発着・交代人数",IF(COUNTIFS(LNGWatch[船名],A261,LNGWatch[入港日（同一航海）],B261,LNGWatch[曳船名],D261,LNGWatch[警戒開始日時],E261)&gt;1,"要確認：同じ警戒が重複",IF(OR(NOT(ISNUMBER(V261)),P261="未確認"),"要確認：拘束時間・根拠未確認","確認済")))))</f>
        <v/>
      </c>
    </row>
    <row r="262" spans="1:25" ht="24.95" customHeight="1" x14ac:dyDescent="0.2">
      <c r="A262" s="7"/>
      <c r="B262" s="20"/>
      <c r="C262" s="20"/>
      <c r="D262" s="7"/>
      <c r="E262" s="23"/>
      <c r="F262" s="23"/>
      <c r="G262" s="23"/>
      <c r="H262" s="23"/>
      <c r="I262" s="16"/>
      <c r="J262" s="7"/>
      <c r="K262" s="23"/>
      <c r="L262" s="23"/>
      <c r="M262" s="7"/>
      <c r="N262" s="7"/>
      <c r="O262" s="7"/>
      <c r="P262" s="7"/>
      <c r="Q262" s="7"/>
      <c r="R262" s="10" t="str">
        <f>IF(D262="","",IF(COUNTIF(Tugs[曳船名],D262)&lt;&gt;1,"未登録・重複",IF(INDEX(Tugs[会社名],MATCH(D262,Tugs[曳船名],0))="","未確認",INDEX(Tugs[会社名],MATCH(D262,Tugs[曳船名],0)))))</f>
        <v/>
      </c>
      <c r="S262" s="10" t="str">
        <f>IF(D262="","",IF(COUNTIF(Tugs[曳船名],D262)&lt;&gt;1,"未登録・重複",IF(INDEX(Tugs[基地港],MATCH(D262,Tugs[曳船名],0))="","未確認",INDEX(Tugs[基地港],MATCH(D262,Tugs[曳船名],0)))))</f>
        <v/>
      </c>
      <c r="T262" s="10" t="str">
        <f>IF(A262="","",IF(AND(ISNUMBER(B262),ISNUMBER(C262),C262&gt;=B262),INT(C262)-INT(B262),""))</f>
        <v/>
      </c>
      <c r="U262" s="18" t="str">
        <f>IF(A262="","",IF(AND(ISNUMBER(E262),ISNUMBER(F262),F262&gt;=E262),ROUND((F262-E262)*24,4),""))</f>
        <v/>
      </c>
      <c r="V262" s="18" t="str">
        <f>IF(A262="","",IF(AND(ISNUMBER(G262),ISNUMBER(H262),H262&gt;=G262),ROUND((H262-G262)*24,4),IF(OR(G262&lt;&gt;"",H262&lt;&gt;""),"",IF(AND(ISNUMBER(I262),I262&gt;=0),I262,""))))</f>
        <v/>
      </c>
      <c r="W262" s="10" t="str">
        <f>IF(A262="","",IF(AND(ISNUMBER(G262),ISNUMBER(H262),H262&gt;=G262),"実績：基地発～基地着",IF(OR(G262&lt;&gt;"",H262&lt;&gt;""),"要確認：時刻不足・逆転",IF(AND(ISNUMBER(I262),I262&gt;=0),"実績：記録の時間","未確認"))))</f>
        <v/>
      </c>
      <c r="X262" s="10" t="str">
        <f>IF(A262="","",IF(ISNUMBER(B262),YEAR(B262)-IF(MONTH(B262)&lt;4,1,0),""))</f>
        <v/>
      </c>
      <c r="Y262" s="10" t="str">
        <f>IF(A262="","",IF(OR(D262="",NOT(ISNUMBER(B262)),NOT(ISNUMBER(C262)),C262&lt;B262,NOT(ISNUMBER(E262)),NOT(ISNUMBER(F262)),F262&lt;E262,O262="",P262="",R262="未登録・重複"),"要確認：警戒区間・登録・根拠",IF(OR(W262="要確認：時刻不足・逆転",AND(ISNUMBER(G262),G262&gt;E262),AND(ISNUMBER(H262),H262&lt;F262),AND(ISNUMBER(I262),I262&lt;0),AND(ISNUMBER(M262),M262&lt;0)),"要確認：基地発着・交代人数",IF(COUNTIFS(LNGWatch[船名],A262,LNGWatch[入港日（同一航海）],B262,LNGWatch[曳船名],D262,LNGWatch[警戒開始日時],E262)&gt;1,"要確認：同じ警戒が重複",IF(OR(NOT(ISNUMBER(V262)),P262="未確認"),"要確認：拘束時間・根拠未確認","確認済")))))</f>
        <v/>
      </c>
    </row>
    <row r="263" spans="1:25" ht="24.95" customHeight="1" x14ac:dyDescent="0.2">
      <c r="A263" s="7"/>
      <c r="B263" s="20"/>
      <c r="C263" s="20"/>
      <c r="D263" s="7"/>
      <c r="E263" s="23"/>
      <c r="F263" s="23"/>
      <c r="G263" s="23"/>
      <c r="H263" s="23"/>
      <c r="I263" s="16"/>
      <c r="J263" s="7"/>
      <c r="K263" s="23"/>
      <c r="L263" s="23"/>
      <c r="M263" s="7"/>
      <c r="N263" s="7"/>
      <c r="O263" s="7"/>
      <c r="P263" s="7"/>
      <c r="Q263" s="7"/>
      <c r="R263" s="10" t="str">
        <f>IF(D263="","",IF(COUNTIF(Tugs[曳船名],D263)&lt;&gt;1,"未登録・重複",IF(INDEX(Tugs[会社名],MATCH(D263,Tugs[曳船名],0))="","未確認",INDEX(Tugs[会社名],MATCH(D263,Tugs[曳船名],0)))))</f>
        <v/>
      </c>
      <c r="S263" s="10" t="str">
        <f>IF(D263="","",IF(COUNTIF(Tugs[曳船名],D263)&lt;&gt;1,"未登録・重複",IF(INDEX(Tugs[基地港],MATCH(D263,Tugs[曳船名],0))="","未確認",INDEX(Tugs[基地港],MATCH(D263,Tugs[曳船名],0)))))</f>
        <v/>
      </c>
      <c r="T263" s="10" t="str">
        <f>IF(A263="","",IF(AND(ISNUMBER(B263),ISNUMBER(C263),C263&gt;=B263),INT(C263)-INT(B263),""))</f>
        <v/>
      </c>
      <c r="U263" s="18" t="str">
        <f>IF(A263="","",IF(AND(ISNUMBER(E263),ISNUMBER(F263),F263&gt;=E263),ROUND((F263-E263)*24,4),""))</f>
        <v/>
      </c>
      <c r="V263" s="18" t="str">
        <f>IF(A263="","",IF(AND(ISNUMBER(G263),ISNUMBER(H263),H263&gt;=G263),ROUND((H263-G263)*24,4),IF(OR(G263&lt;&gt;"",H263&lt;&gt;""),"",IF(AND(ISNUMBER(I263),I263&gt;=0),I263,""))))</f>
        <v/>
      </c>
      <c r="W263" s="10" t="str">
        <f>IF(A263="","",IF(AND(ISNUMBER(G263),ISNUMBER(H263),H263&gt;=G263),"実績：基地発～基地着",IF(OR(G263&lt;&gt;"",H263&lt;&gt;""),"要確認：時刻不足・逆転",IF(AND(ISNUMBER(I263),I263&gt;=0),"実績：記録の時間","未確認"))))</f>
        <v/>
      </c>
      <c r="X263" s="10" t="str">
        <f>IF(A263="","",IF(ISNUMBER(B263),YEAR(B263)-IF(MONTH(B263)&lt;4,1,0),""))</f>
        <v/>
      </c>
      <c r="Y263" s="10" t="str">
        <f>IF(A263="","",IF(OR(D263="",NOT(ISNUMBER(B263)),NOT(ISNUMBER(C263)),C263&lt;B263,NOT(ISNUMBER(E263)),NOT(ISNUMBER(F263)),F263&lt;E263,O263="",P263="",R263="未登録・重複"),"要確認：警戒区間・登録・根拠",IF(OR(W263="要確認：時刻不足・逆転",AND(ISNUMBER(G263),G263&gt;E263),AND(ISNUMBER(H263),H263&lt;F263),AND(ISNUMBER(I263),I263&lt;0),AND(ISNUMBER(M263),M263&lt;0)),"要確認：基地発着・交代人数",IF(COUNTIFS(LNGWatch[船名],A263,LNGWatch[入港日（同一航海）],B263,LNGWatch[曳船名],D263,LNGWatch[警戒開始日時],E263)&gt;1,"要確認：同じ警戒が重複",IF(OR(NOT(ISNUMBER(V263)),P263="未確認"),"要確認：拘束時間・根拠未確認","確認済")))))</f>
        <v/>
      </c>
    </row>
    <row r="264" spans="1:25" ht="24.95" customHeight="1" x14ac:dyDescent="0.2">
      <c r="A264" s="7"/>
      <c r="B264" s="20"/>
      <c r="C264" s="20"/>
      <c r="D264" s="7"/>
      <c r="E264" s="23"/>
      <c r="F264" s="23"/>
      <c r="G264" s="23"/>
      <c r="H264" s="23"/>
      <c r="I264" s="16"/>
      <c r="J264" s="7"/>
      <c r="K264" s="23"/>
      <c r="L264" s="23"/>
      <c r="M264" s="7"/>
      <c r="N264" s="7"/>
      <c r="O264" s="7"/>
      <c r="P264" s="7"/>
      <c r="Q264" s="7"/>
      <c r="R264" s="10" t="str">
        <f>IF(D264="","",IF(COUNTIF(Tugs[曳船名],D264)&lt;&gt;1,"未登録・重複",IF(INDEX(Tugs[会社名],MATCH(D264,Tugs[曳船名],0))="","未確認",INDEX(Tugs[会社名],MATCH(D264,Tugs[曳船名],0)))))</f>
        <v/>
      </c>
      <c r="S264" s="10" t="str">
        <f>IF(D264="","",IF(COUNTIF(Tugs[曳船名],D264)&lt;&gt;1,"未登録・重複",IF(INDEX(Tugs[基地港],MATCH(D264,Tugs[曳船名],0))="","未確認",INDEX(Tugs[基地港],MATCH(D264,Tugs[曳船名],0)))))</f>
        <v/>
      </c>
      <c r="T264" s="10" t="str">
        <f>IF(A264="","",IF(AND(ISNUMBER(B264),ISNUMBER(C264),C264&gt;=B264),INT(C264)-INT(B264),""))</f>
        <v/>
      </c>
      <c r="U264" s="18" t="str">
        <f>IF(A264="","",IF(AND(ISNUMBER(E264),ISNUMBER(F264),F264&gt;=E264),ROUND((F264-E264)*24,4),""))</f>
        <v/>
      </c>
      <c r="V264" s="18" t="str">
        <f>IF(A264="","",IF(AND(ISNUMBER(G264),ISNUMBER(H264),H264&gt;=G264),ROUND((H264-G264)*24,4),IF(OR(G264&lt;&gt;"",H264&lt;&gt;""),"",IF(AND(ISNUMBER(I264),I264&gt;=0),I264,""))))</f>
        <v/>
      </c>
      <c r="W264" s="10" t="str">
        <f>IF(A264="","",IF(AND(ISNUMBER(G264),ISNUMBER(H264),H264&gt;=G264),"実績：基地発～基地着",IF(OR(G264&lt;&gt;"",H264&lt;&gt;""),"要確認：時刻不足・逆転",IF(AND(ISNUMBER(I264),I264&gt;=0),"実績：記録の時間","未確認"))))</f>
        <v/>
      </c>
      <c r="X264" s="10" t="str">
        <f>IF(A264="","",IF(ISNUMBER(B264),YEAR(B264)-IF(MONTH(B264)&lt;4,1,0),""))</f>
        <v/>
      </c>
      <c r="Y264" s="10" t="str">
        <f>IF(A264="","",IF(OR(D264="",NOT(ISNUMBER(B264)),NOT(ISNUMBER(C264)),C264&lt;B264,NOT(ISNUMBER(E264)),NOT(ISNUMBER(F264)),F264&lt;E264,O264="",P264="",R264="未登録・重複"),"要確認：警戒区間・登録・根拠",IF(OR(W264="要確認：時刻不足・逆転",AND(ISNUMBER(G264),G264&gt;E264),AND(ISNUMBER(H264),H264&lt;F264),AND(ISNUMBER(I264),I264&lt;0),AND(ISNUMBER(M264),M264&lt;0)),"要確認：基地発着・交代人数",IF(COUNTIFS(LNGWatch[船名],A264,LNGWatch[入港日（同一航海）],B264,LNGWatch[曳船名],D264,LNGWatch[警戒開始日時],E264)&gt;1,"要確認：同じ警戒が重複",IF(OR(NOT(ISNUMBER(V264)),P264="未確認"),"要確認：拘束時間・根拠未確認","確認済")))))</f>
        <v/>
      </c>
    </row>
    <row r="265" spans="1:25" ht="24.95" customHeight="1" x14ac:dyDescent="0.2">
      <c r="A265" s="7"/>
      <c r="B265" s="20"/>
      <c r="C265" s="20"/>
      <c r="D265" s="7"/>
      <c r="E265" s="23"/>
      <c r="F265" s="23"/>
      <c r="G265" s="23"/>
      <c r="H265" s="23"/>
      <c r="I265" s="16"/>
      <c r="J265" s="7"/>
      <c r="K265" s="23"/>
      <c r="L265" s="23"/>
      <c r="M265" s="7"/>
      <c r="N265" s="7"/>
      <c r="O265" s="7"/>
      <c r="P265" s="7"/>
      <c r="Q265" s="7"/>
      <c r="R265" s="10" t="str">
        <f>IF(D265="","",IF(COUNTIF(Tugs[曳船名],D265)&lt;&gt;1,"未登録・重複",IF(INDEX(Tugs[会社名],MATCH(D265,Tugs[曳船名],0))="","未確認",INDEX(Tugs[会社名],MATCH(D265,Tugs[曳船名],0)))))</f>
        <v/>
      </c>
      <c r="S265" s="10" t="str">
        <f>IF(D265="","",IF(COUNTIF(Tugs[曳船名],D265)&lt;&gt;1,"未登録・重複",IF(INDEX(Tugs[基地港],MATCH(D265,Tugs[曳船名],0))="","未確認",INDEX(Tugs[基地港],MATCH(D265,Tugs[曳船名],0)))))</f>
        <v/>
      </c>
      <c r="T265" s="10" t="str">
        <f>IF(A265="","",IF(AND(ISNUMBER(B265),ISNUMBER(C265),C265&gt;=B265),INT(C265)-INT(B265),""))</f>
        <v/>
      </c>
      <c r="U265" s="18" t="str">
        <f>IF(A265="","",IF(AND(ISNUMBER(E265),ISNUMBER(F265),F265&gt;=E265),ROUND((F265-E265)*24,4),""))</f>
        <v/>
      </c>
      <c r="V265" s="18" t="str">
        <f>IF(A265="","",IF(AND(ISNUMBER(G265),ISNUMBER(H265),H265&gt;=G265),ROUND((H265-G265)*24,4),IF(OR(G265&lt;&gt;"",H265&lt;&gt;""),"",IF(AND(ISNUMBER(I265),I265&gt;=0),I265,""))))</f>
        <v/>
      </c>
      <c r="W265" s="10" t="str">
        <f>IF(A265="","",IF(AND(ISNUMBER(G265),ISNUMBER(H265),H265&gt;=G265),"実績：基地発～基地着",IF(OR(G265&lt;&gt;"",H265&lt;&gt;""),"要確認：時刻不足・逆転",IF(AND(ISNUMBER(I265),I265&gt;=0),"実績：記録の時間","未確認"))))</f>
        <v/>
      </c>
      <c r="X265" s="10" t="str">
        <f>IF(A265="","",IF(ISNUMBER(B265),YEAR(B265)-IF(MONTH(B265)&lt;4,1,0),""))</f>
        <v/>
      </c>
      <c r="Y265" s="10" t="str">
        <f>IF(A265="","",IF(OR(D265="",NOT(ISNUMBER(B265)),NOT(ISNUMBER(C265)),C265&lt;B265,NOT(ISNUMBER(E265)),NOT(ISNUMBER(F265)),F265&lt;E265,O265="",P265="",R265="未登録・重複"),"要確認：警戒区間・登録・根拠",IF(OR(W265="要確認：時刻不足・逆転",AND(ISNUMBER(G265),G265&gt;E265),AND(ISNUMBER(H265),H265&lt;F265),AND(ISNUMBER(I265),I265&lt;0),AND(ISNUMBER(M265),M265&lt;0)),"要確認：基地発着・交代人数",IF(COUNTIFS(LNGWatch[船名],A265,LNGWatch[入港日（同一航海）],B265,LNGWatch[曳船名],D265,LNGWatch[警戒開始日時],E265)&gt;1,"要確認：同じ警戒が重複",IF(OR(NOT(ISNUMBER(V265)),P265="未確認"),"要確認：拘束時間・根拠未確認","確認済")))))</f>
        <v/>
      </c>
    </row>
    <row r="266" spans="1:25" ht="24.95" customHeight="1" x14ac:dyDescent="0.2">
      <c r="A266" s="7"/>
      <c r="B266" s="20"/>
      <c r="C266" s="20"/>
      <c r="D266" s="7"/>
      <c r="E266" s="23"/>
      <c r="F266" s="23"/>
      <c r="G266" s="23"/>
      <c r="H266" s="23"/>
      <c r="I266" s="16"/>
      <c r="J266" s="7"/>
      <c r="K266" s="23"/>
      <c r="L266" s="23"/>
      <c r="M266" s="7"/>
      <c r="N266" s="7"/>
      <c r="O266" s="7"/>
      <c r="P266" s="7"/>
      <c r="Q266" s="7"/>
      <c r="R266" s="10" t="str">
        <f>IF(D266="","",IF(COUNTIF(Tugs[曳船名],D266)&lt;&gt;1,"未登録・重複",IF(INDEX(Tugs[会社名],MATCH(D266,Tugs[曳船名],0))="","未確認",INDEX(Tugs[会社名],MATCH(D266,Tugs[曳船名],0)))))</f>
        <v/>
      </c>
      <c r="S266" s="10" t="str">
        <f>IF(D266="","",IF(COUNTIF(Tugs[曳船名],D266)&lt;&gt;1,"未登録・重複",IF(INDEX(Tugs[基地港],MATCH(D266,Tugs[曳船名],0))="","未確認",INDEX(Tugs[基地港],MATCH(D266,Tugs[曳船名],0)))))</f>
        <v/>
      </c>
      <c r="T266" s="10" t="str">
        <f>IF(A266="","",IF(AND(ISNUMBER(B266),ISNUMBER(C266),C266&gt;=B266),INT(C266)-INT(B266),""))</f>
        <v/>
      </c>
      <c r="U266" s="18" t="str">
        <f>IF(A266="","",IF(AND(ISNUMBER(E266),ISNUMBER(F266),F266&gt;=E266),ROUND((F266-E266)*24,4),""))</f>
        <v/>
      </c>
      <c r="V266" s="18" t="str">
        <f>IF(A266="","",IF(AND(ISNUMBER(G266),ISNUMBER(H266),H266&gt;=G266),ROUND((H266-G266)*24,4),IF(OR(G266&lt;&gt;"",H266&lt;&gt;""),"",IF(AND(ISNUMBER(I266),I266&gt;=0),I266,""))))</f>
        <v/>
      </c>
      <c r="W266" s="10" t="str">
        <f>IF(A266="","",IF(AND(ISNUMBER(G266),ISNUMBER(H266),H266&gt;=G266),"実績：基地発～基地着",IF(OR(G266&lt;&gt;"",H266&lt;&gt;""),"要確認：時刻不足・逆転",IF(AND(ISNUMBER(I266),I266&gt;=0),"実績：記録の時間","未確認"))))</f>
        <v/>
      </c>
      <c r="X266" s="10" t="str">
        <f>IF(A266="","",IF(ISNUMBER(B266),YEAR(B266)-IF(MONTH(B266)&lt;4,1,0),""))</f>
        <v/>
      </c>
      <c r="Y266" s="10" t="str">
        <f>IF(A266="","",IF(OR(D266="",NOT(ISNUMBER(B266)),NOT(ISNUMBER(C266)),C266&lt;B266,NOT(ISNUMBER(E266)),NOT(ISNUMBER(F266)),F266&lt;E266,O266="",P266="",R266="未登録・重複"),"要確認：警戒区間・登録・根拠",IF(OR(W266="要確認：時刻不足・逆転",AND(ISNUMBER(G266),G266&gt;E266),AND(ISNUMBER(H266),H266&lt;F266),AND(ISNUMBER(I266),I266&lt;0),AND(ISNUMBER(M266),M266&lt;0)),"要確認：基地発着・交代人数",IF(COUNTIFS(LNGWatch[船名],A266,LNGWatch[入港日（同一航海）],B266,LNGWatch[曳船名],D266,LNGWatch[警戒開始日時],E266)&gt;1,"要確認：同じ警戒が重複",IF(OR(NOT(ISNUMBER(V266)),P266="未確認"),"要確認：拘束時間・根拠未確認","確認済")))))</f>
        <v/>
      </c>
    </row>
    <row r="267" spans="1:25" ht="24.95" customHeight="1" x14ac:dyDescent="0.2">
      <c r="A267" s="7"/>
      <c r="B267" s="20"/>
      <c r="C267" s="20"/>
      <c r="D267" s="7"/>
      <c r="E267" s="23"/>
      <c r="F267" s="23"/>
      <c r="G267" s="23"/>
      <c r="H267" s="23"/>
      <c r="I267" s="16"/>
      <c r="J267" s="7"/>
      <c r="K267" s="23"/>
      <c r="L267" s="23"/>
      <c r="M267" s="7"/>
      <c r="N267" s="7"/>
      <c r="O267" s="7"/>
      <c r="P267" s="7"/>
      <c r="Q267" s="7"/>
      <c r="R267" s="10" t="str">
        <f>IF(D267="","",IF(COUNTIF(Tugs[曳船名],D267)&lt;&gt;1,"未登録・重複",IF(INDEX(Tugs[会社名],MATCH(D267,Tugs[曳船名],0))="","未確認",INDEX(Tugs[会社名],MATCH(D267,Tugs[曳船名],0)))))</f>
        <v/>
      </c>
      <c r="S267" s="10" t="str">
        <f>IF(D267="","",IF(COUNTIF(Tugs[曳船名],D267)&lt;&gt;1,"未登録・重複",IF(INDEX(Tugs[基地港],MATCH(D267,Tugs[曳船名],0))="","未確認",INDEX(Tugs[基地港],MATCH(D267,Tugs[曳船名],0)))))</f>
        <v/>
      </c>
      <c r="T267" s="10" t="str">
        <f>IF(A267="","",IF(AND(ISNUMBER(B267),ISNUMBER(C267),C267&gt;=B267),INT(C267)-INT(B267),""))</f>
        <v/>
      </c>
      <c r="U267" s="18" t="str">
        <f>IF(A267="","",IF(AND(ISNUMBER(E267),ISNUMBER(F267),F267&gt;=E267),ROUND((F267-E267)*24,4),""))</f>
        <v/>
      </c>
      <c r="V267" s="18" t="str">
        <f>IF(A267="","",IF(AND(ISNUMBER(G267),ISNUMBER(H267),H267&gt;=G267),ROUND((H267-G267)*24,4),IF(OR(G267&lt;&gt;"",H267&lt;&gt;""),"",IF(AND(ISNUMBER(I267),I267&gt;=0),I267,""))))</f>
        <v/>
      </c>
      <c r="W267" s="10" t="str">
        <f>IF(A267="","",IF(AND(ISNUMBER(G267),ISNUMBER(H267),H267&gt;=G267),"実績：基地発～基地着",IF(OR(G267&lt;&gt;"",H267&lt;&gt;""),"要確認：時刻不足・逆転",IF(AND(ISNUMBER(I267),I267&gt;=0),"実績：記録の時間","未確認"))))</f>
        <v/>
      </c>
      <c r="X267" s="10" t="str">
        <f>IF(A267="","",IF(ISNUMBER(B267),YEAR(B267)-IF(MONTH(B267)&lt;4,1,0),""))</f>
        <v/>
      </c>
      <c r="Y267" s="10" t="str">
        <f>IF(A267="","",IF(OR(D267="",NOT(ISNUMBER(B267)),NOT(ISNUMBER(C267)),C267&lt;B267,NOT(ISNUMBER(E267)),NOT(ISNUMBER(F267)),F267&lt;E267,O267="",P267="",R267="未登録・重複"),"要確認：警戒区間・登録・根拠",IF(OR(W267="要確認：時刻不足・逆転",AND(ISNUMBER(G267),G267&gt;E267),AND(ISNUMBER(H267),H267&lt;F267),AND(ISNUMBER(I267),I267&lt;0),AND(ISNUMBER(M267),M267&lt;0)),"要確認：基地発着・交代人数",IF(COUNTIFS(LNGWatch[船名],A267,LNGWatch[入港日（同一航海）],B267,LNGWatch[曳船名],D267,LNGWatch[警戒開始日時],E267)&gt;1,"要確認：同じ警戒が重複",IF(OR(NOT(ISNUMBER(V267)),P267="未確認"),"要確認：拘束時間・根拠未確認","確認済")))))</f>
        <v/>
      </c>
    </row>
    <row r="268" spans="1:25" ht="24.95" customHeight="1" x14ac:dyDescent="0.2">
      <c r="A268" s="7"/>
      <c r="B268" s="20"/>
      <c r="C268" s="20"/>
      <c r="D268" s="7"/>
      <c r="E268" s="23"/>
      <c r="F268" s="23"/>
      <c r="G268" s="23"/>
      <c r="H268" s="23"/>
      <c r="I268" s="16"/>
      <c r="J268" s="7"/>
      <c r="K268" s="23"/>
      <c r="L268" s="23"/>
      <c r="M268" s="7"/>
      <c r="N268" s="7"/>
      <c r="O268" s="7"/>
      <c r="P268" s="7"/>
      <c r="Q268" s="7"/>
      <c r="R268" s="10" t="str">
        <f>IF(D268="","",IF(COUNTIF(Tugs[曳船名],D268)&lt;&gt;1,"未登録・重複",IF(INDEX(Tugs[会社名],MATCH(D268,Tugs[曳船名],0))="","未確認",INDEX(Tugs[会社名],MATCH(D268,Tugs[曳船名],0)))))</f>
        <v/>
      </c>
      <c r="S268" s="10" t="str">
        <f>IF(D268="","",IF(COUNTIF(Tugs[曳船名],D268)&lt;&gt;1,"未登録・重複",IF(INDEX(Tugs[基地港],MATCH(D268,Tugs[曳船名],0))="","未確認",INDEX(Tugs[基地港],MATCH(D268,Tugs[曳船名],0)))))</f>
        <v/>
      </c>
      <c r="T268" s="10" t="str">
        <f>IF(A268="","",IF(AND(ISNUMBER(B268),ISNUMBER(C268),C268&gt;=B268),INT(C268)-INT(B268),""))</f>
        <v/>
      </c>
      <c r="U268" s="18" t="str">
        <f>IF(A268="","",IF(AND(ISNUMBER(E268),ISNUMBER(F268),F268&gt;=E268),ROUND((F268-E268)*24,4),""))</f>
        <v/>
      </c>
      <c r="V268" s="18" t="str">
        <f>IF(A268="","",IF(AND(ISNUMBER(G268),ISNUMBER(H268),H268&gt;=G268),ROUND((H268-G268)*24,4),IF(OR(G268&lt;&gt;"",H268&lt;&gt;""),"",IF(AND(ISNUMBER(I268),I268&gt;=0),I268,""))))</f>
        <v/>
      </c>
      <c r="W268" s="10" t="str">
        <f>IF(A268="","",IF(AND(ISNUMBER(G268),ISNUMBER(H268),H268&gt;=G268),"実績：基地発～基地着",IF(OR(G268&lt;&gt;"",H268&lt;&gt;""),"要確認：時刻不足・逆転",IF(AND(ISNUMBER(I268),I268&gt;=0),"実績：記録の時間","未確認"))))</f>
        <v/>
      </c>
      <c r="X268" s="10" t="str">
        <f>IF(A268="","",IF(ISNUMBER(B268),YEAR(B268)-IF(MONTH(B268)&lt;4,1,0),""))</f>
        <v/>
      </c>
      <c r="Y268" s="10" t="str">
        <f>IF(A268="","",IF(OR(D268="",NOT(ISNUMBER(B268)),NOT(ISNUMBER(C268)),C268&lt;B268,NOT(ISNUMBER(E268)),NOT(ISNUMBER(F268)),F268&lt;E268,O268="",P268="",R268="未登録・重複"),"要確認：警戒区間・登録・根拠",IF(OR(W268="要確認：時刻不足・逆転",AND(ISNUMBER(G268),G268&gt;E268),AND(ISNUMBER(H268),H268&lt;F268),AND(ISNUMBER(I268),I268&lt;0),AND(ISNUMBER(M268),M268&lt;0)),"要確認：基地発着・交代人数",IF(COUNTIFS(LNGWatch[船名],A268,LNGWatch[入港日（同一航海）],B268,LNGWatch[曳船名],D268,LNGWatch[警戒開始日時],E268)&gt;1,"要確認：同じ警戒が重複",IF(OR(NOT(ISNUMBER(V268)),P268="未確認"),"要確認：拘束時間・根拠未確認","確認済")))))</f>
        <v/>
      </c>
    </row>
    <row r="269" spans="1:25" ht="24.95" customHeight="1" x14ac:dyDescent="0.2">
      <c r="A269" s="7"/>
      <c r="B269" s="20"/>
      <c r="C269" s="20"/>
      <c r="D269" s="7"/>
      <c r="E269" s="23"/>
      <c r="F269" s="23"/>
      <c r="G269" s="23"/>
      <c r="H269" s="23"/>
      <c r="I269" s="16"/>
      <c r="J269" s="7"/>
      <c r="K269" s="23"/>
      <c r="L269" s="23"/>
      <c r="M269" s="7"/>
      <c r="N269" s="7"/>
      <c r="O269" s="7"/>
      <c r="P269" s="7"/>
      <c r="Q269" s="7"/>
      <c r="R269" s="10" t="str">
        <f>IF(D269="","",IF(COUNTIF(Tugs[曳船名],D269)&lt;&gt;1,"未登録・重複",IF(INDEX(Tugs[会社名],MATCH(D269,Tugs[曳船名],0))="","未確認",INDEX(Tugs[会社名],MATCH(D269,Tugs[曳船名],0)))))</f>
        <v/>
      </c>
      <c r="S269" s="10" t="str">
        <f>IF(D269="","",IF(COUNTIF(Tugs[曳船名],D269)&lt;&gt;1,"未登録・重複",IF(INDEX(Tugs[基地港],MATCH(D269,Tugs[曳船名],0))="","未確認",INDEX(Tugs[基地港],MATCH(D269,Tugs[曳船名],0)))))</f>
        <v/>
      </c>
      <c r="T269" s="10" t="str">
        <f>IF(A269="","",IF(AND(ISNUMBER(B269),ISNUMBER(C269),C269&gt;=B269),INT(C269)-INT(B269),""))</f>
        <v/>
      </c>
      <c r="U269" s="18" t="str">
        <f>IF(A269="","",IF(AND(ISNUMBER(E269),ISNUMBER(F269),F269&gt;=E269),ROUND((F269-E269)*24,4),""))</f>
        <v/>
      </c>
      <c r="V269" s="18" t="str">
        <f>IF(A269="","",IF(AND(ISNUMBER(G269),ISNUMBER(H269),H269&gt;=G269),ROUND((H269-G269)*24,4),IF(OR(G269&lt;&gt;"",H269&lt;&gt;""),"",IF(AND(ISNUMBER(I269),I269&gt;=0),I269,""))))</f>
        <v/>
      </c>
      <c r="W269" s="10" t="str">
        <f>IF(A269="","",IF(AND(ISNUMBER(G269),ISNUMBER(H269),H269&gt;=G269),"実績：基地発～基地着",IF(OR(G269&lt;&gt;"",H269&lt;&gt;""),"要確認：時刻不足・逆転",IF(AND(ISNUMBER(I269),I269&gt;=0),"実績：記録の時間","未確認"))))</f>
        <v/>
      </c>
      <c r="X269" s="10" t="str">
        <f>IF(A269="","",IF(ISNUMBER(B269),YEAR(B269)-IF(MONTH(B269)&lt;4,1,0),""))</f>
        <v/>
      </c>
      <c r="Y269" s="10" t="str">
        <f>IF(A269="","",IF(OR(D269="",NOT(ISNUMBER(B269)),NOT(ISNUMBER(C269)),C269&lt;B269,NOT(ISNUMBER(E269)),NOT(ISNUMBER(F269)),F269&lt;E269,O269="",P269="",R269="未登録・重複"),"要確認：警戒区間・登録・根拠",IF(OR(W269="要確認：時刻不足・逆転",AND(ISNUMBER(G269),G269&gt;E269),AND(ISNUMBER(H269),H269&lt;F269),AND(ISNUMBER(I269),I269&lt;0),AND(ISNUMBER(M269),M269&lt;0)),"要確認：基地発着・交代人数",IF(COUNTIFS(LNGWatch[船名],A269,LNGWatch[入港日（同一航海）],B269,LNGWatch[曳船名],D269,LNGWatch[警戒開始日時],E269)&gt;1,"要確認：同じ警戒が重複",IF(OR(NOT(ISNUMBER(V269)),P269="未確認"),"要確認：拘束時間・根拠未確認","確認済")))))</f>
        <v/>
      </c>
    </row>
    <row r="270" spans="1:25" ht="24.95" customHeight="1" x14ac:dyDescent="0.2">
      <c r="A270" s="7"/>
      <c r="B270" s="20"/>
      <c r="C270" s="20"/>
      <c r="D270" s="7"/>
      <c r="E270" s="23"/>
      <c r="F270" s="23"/>
      <c r="G270" s="23"/>
      <c r="H270" s="23"/>
      <c r="I270" s="16"/>
      <c r="J270" s="7"/>
      <c r="K270" s="23"/>
      <c r="L270" s="23"/>
      <c r="M270" s="7"/>
      <c r="N270" s="7"/>
      <c r="O270" s="7"/>
      <c r="P270" s="7"/>
      <c r="Q270" s="7"/>
      <c r="R270" s="10" t="str">
        <f>IF(D270="","",IF(COUNTIF(Tugs[曳船名],D270)&lt;&gt;1,"未登録・重複",IF(INDEX(Tugs[会社名],MATCH(D270,Tugs[曳船名],0))="","未確認",INDEX(Tugs[会社名],MATCH(D270,Tugs[曳船名],0)))))</f>
        <v/>
      </c>
      <c r="S270" s="10" t="str">
        <f>IF(D270="","",IF(COUNTIF(Tugs[曳船名],D270)&lt;&gt;1,"未登録・重複",IF(INDEX(Tugs[基地港],MATCH(D270,Tugs[曳船名],0))="","未確認",INDEX(Tugs[基地港],MATCH(D270,Tugs[曳船名],0)))))</f>
        <v/>
      </c>
      <c r="T270" s="10" t="str">
        <f>IF(A270="","",IF(AND(ISNUMBER(B270),ISNUMBER(C270),C270&gt;=B270),INT(C270)-INT(B270),""))</f>
        <v/>
      </c>
      <c r="U270" s="18" t="str">
        <f>IF(A270="","",IF(AND(ISNUMBER(E270),ISNUMBER(F270),F270&gt;=E270),ROUND((F270-E270)*24,4),""))</f>
        <v/>
      </c>
      <c r="V270" s="18" t="str">
        <f>IF(A270="","",IF(AND(ISNUMBER(G270),ISNUMBER(H270),H270&gt;=G270),ROUND((H270-G270)*24,4),IF(OR(G270&lt;&gt;"",H270&lt;&gt;""),"",IF(AND(ISNUMBER(I270),I270&gt;=0),I270,""))))</f>
        <v/>
      </c>
      <c r="W270" s="10" t="str">
        <f>IF(A270="","",IF(AND(ISNUMBER(G270),ISNUMBER(H270),H270&gt;=G270),"実績：基地発～基地着",IF(OR(G270&lt;&gt;"",H270&lt;&gt;""),"要確認：時刻不足・逆転",IF(AND(ISNUMBER(I270),I270&gt;=0),"実績：記録の時間","未確認"))))</f>
        <v/>
      </c>
      <c r="X270" s="10" t="str">
        <f>IF(A270="","",IF(ISNUMBER(B270),YEAR(B270)-IF(MONTH(B270)&lt;4,1,0),""))</f>
        <v/>
      </c>
      <c r="Y270" s="10" t="str">
        <f>IF(A270="","",IF(OR(D270="",NOT(ISNUMBER(B270)),NOT(ISNUMBER(C270)),C270&lt;B270,NOT(ISNUMBER(E270)),NOT(ISNUMBER(F270)),F270&lt;E270,O270="",P270="",R270="未登録・重複"),"要確認：警戒区間・登録・根拠",IF(OR(W270="要確認：時刻不足・逆転",AND(ISNUMBER(G270),G270&gt;E270),AND(ISNUMBER(H270),H270&lt;F270),AND(ISNUMBER(I270),I270&lt;0),AND(ISNUMBER(M270),M270&lt;0)),"要確認：基地発着・交代人数",IF(COUNTIFS(LNGWatch[船名],A270,LNGWatch[入港日（同一航海）],B270,LNGWatch[曳船名],D270,LNGWatch[警戒開始日時],E270)&gt;1,"要確認：同じ警戒が重複",IF(OR(NOT(ISNUMBER(V270)),P270="未確認"),"要確認：拘束時間・根拠未確認","確認済")))))</f>
        <v/>
      </c>
    </row>
    <row r="271" spans="1:25" ht="24.95" customHeight="1" x14ac:dyDescent="0.2">
      <c r="A271" s="7"/>
      <c r="B271" s="20"/>
      <c r="C271" s="20"/>
      <c r="D271" s="7"/>
      <c r="E271" s="23"/>
      <c r="F271" s="23"/>
      <c r="G271" s="23"/>
      <c r="H271" s="23"/>
      <c r="I271" s="16"/>
      <c r="J271" s="7"/>
      <c r="K271" s="23"/>
      <c r="L271" s="23"/>
      <c r="M271" s="7"/>
      <c r="N271" s="7"/>
      <c r="O271" s="7"/>
      <c r="P271" s="7"/>
      <c r="Q271" s="7"/>
      <c r="R271" s="10" t="str">
        <f>IF(D271="","",IF(COUNTIF(Tugs[曳船名],D271)&lt;&gt;1,"未登録・重複",IF(INDEX(Tugs[会社名],MATCH(D271,Tugs[曳船名],0))="","未確認",INDEX(Tugs[会社名],MATCH(D271,Tugs[曳船名],0)))))</f>
        <v/>
      </c>
      <c r="S271" s="10" t="str">
        <f>IF(D271="","",IF(COUNTIF(Tugs[曳船名],D271)&lt;&gt;1,"未登録・重複",IF(INDEX(Tugs[基地港],MATCH(D271,Tugs[曳船名],0))="","未確認",INDEX(Tugs[基地港],MATCH(D271,Tugs[曳船名],0)))))</f>
        <v/>
      </c>
      <c r="T271" s="10" t="str">
        <f>IF(A271="","",IF(AND(ISNUMBER(B271),ISNUMBER(C271),C271&gt;=B271),INT(C271)-INT(B271),""))</f>
        <v/>
      </c>
      <c r="U271" s="18" t="str">
        <f>IF(A271="","",IF(AND(ISNUMBER(E271),ISNUMBER(F271),F271&gt;=E271),ROUND((F271-E271)*24,4),""))</f>
        <v/>
      </c>
      <c r="V271" s="18" t="str">
        <f>IF(A271="","",IF(AND(ISNUMBER(G271),ISNUMBER(H271),H271&gt;=G271),ROUND((H271-G271)*24,4),IF(OR(G271&lt;&gt;"",H271&lt;&gt;""),"",IF(AND(ISNUMBER(I271),I271&gt;=0),I271,""))))</f>
        <v/>
      </c>
      <c r="W271" s="10" t="str">
        <f>IF(A271="","",IF(AND(ISNUMBER(G271),ISNUMBER(H271),H271&gt;=G271),"実績：基地発～基地着",IF(OR(G271&lt;&gt;"",H271&lt;&gt;""),"要確認：時刻不足・逆転",IF(AND(ISNUMBER(I271),I271&gt;=0),"実績：記録の時間","未確認"))))</f>
        <v/>
      </c>
      <c r="X271" s="10" t="str">
        <f>IF(A271="","",IF(ISNUMBER(B271),YEAR(B271)-IF(MONTH(B271)&lt;4,1,0),""))</f>
        <v/>
      </c>
      <c r="Y271" s="10" t="str">
        <f>IF(A271="","",IF(OR(D271="",NOT(ISNUMBER(B271)),NOT(ISNUMBER(C271)),C271&lt;B271,NOT(ISNUMBER(E271)),NOT(ISNUMBER(F271)),F271&lt;E271,O271="",P271="",R271="未登録・重複"),"要確認：警戒区間・登録・根拠",IF(OR(W271="要確認：時刻不足・逆転",AND(ISNUMBER(G271),G271&gt;E271),AND(ISNUMBER(H271),H271&lt;F271),AND(ISNUMBER(I271),I271&lt;0),AND(ISNUMBER(M271),M271&lt;0)),"要確認：基地発着・交代人数",IF(COUNTIFS(LNGWatch[船名],A271,LNGWatch[入港日（同一航海）],B271,LNGWatch[曳船名],D271,LNGWatch[警戒開始日時],E271)&gt;1,"要確認：同じ警戒が重複",IF(OR(NOT(ISNUMBER(V271)),P271="未確認"),"要確認：拘束時間・根拠未確認","確認済")))))</f>
        <v/>
      </c>
    </row>
    <row r="272" spans="1:25" ht="24.95" customHeight="1" x14ac:dyDescent="0.2">
      <c r="A272" s="7"/>
      <c r="B272" s="20"/>
      <c r="C272" s="20"/>
      <c r="D272" s="7"/>
      <c r="E272" s="23"/>
      <c r="F272" s="23"/>
      <c r="G272" s="23"/>
      <c r="H272" s="23"/>
      <c r="I272" s="16"/>
      <c r="J272" s="7"/>
      <c r="K272" s="23"/>
      <c r="L272" s="23"/>
      <c r="M272" s="7"/>
      <c r="N272" s="7"/>
      <c r="O272" s="7"/>
      <c r="P272" s="7"/>
      <c r="Q272" s="7"/>
      <c r="R272" s="10" t="str">
        <f>IF(D272="","",IF(COUNTIF(Tugs[曳船名],D272)&lt;&gt;1,"未登録・重複",IF(INDEX(Tugs[会社名],MATCH(D272,Tugs[曳船名],0))="","未確認",INDEX(Tugs[会社名],MATCH(D272,Tugs[曳船名],0)))))</f>
        <v/>
      </c>
      <c r="S272" s="10" t="str">
        <f>IF(D272="","",IF(COUNTIF(Tugs[曳船名],D272)&lt;&gt;1,"未登録・重複",IF(INDEX(Tugs[基地港],MATCH(D272,Tugs[曳船名],0))="","未確認",INDEX(Tugs[基地港],MATCH(D272,Tugs[曳船名],0)))))</f>
        <v/>
      </c>
      <c r="T272" s="10" t="str">
        <f>IF(A272="","",IF(AND(ISNUMBER(B272),ISNUMBER(C272),C272&gt;=B272),INT(C272)-INT(B272),""))</f>
        <v/>
      </c>
      <c r="U272" s="18" t="str">
        <f>IF(A272="","",IF(AND(ISNUMBER(E272),ISNUMBER(F272),F272&gt;=E272),ROUND((F272-E272)*24,4),""))</f>
        <v/>
      </c>
      <c r="V272" s="18" t="str">
        <f>IF(A272="","",IF(AND(ISNUMBER(G272),ISNUMBER(H272),H272&gt;=G272),ROUND((H272-G272)*24,4),IF(OR(G272&lt;&gt;"",H272&lt;&gt;""),"",IF(AND(ISNUMBER(I272),I272&gt;=0),I272,""))))</f>
        <v/>
      </c>
      <c r="W272" s="10" t="str">
        <f>IF(A272="","",IF(AND(ISNUMBER(G272),ISNUMBER(H272),H272&gt;=G272),"実績：基地発～基地着",IF(OR(G272&lt;&gt;"",H272&lt;&gt;""),"要確認：時刻不足・逆転",IF(AND(ISNUMBER(I272),I272&gt;=0),"実績：記録の時間","未確認"))))</f>
        <v/>
      </c>
      <c r="X272" s="10" t="str">
        <f>IF(A272="","",IF(ISNUMBER(B272),YEAR(B272)-IF(MONTH(B272)&lt;4,1,0),""))</f>
        <v/>
      </c>
      <c r="Y272" s="10" t="str">
        <f>IF(A272="","",IF(OR(D272="",NOT(ISNUMBER(B272)),NOT(ISNUMBER(C272)),C272&lt;B272,NOT(ISNUMBER(E272)),NOT(ISNUMBER(F272)),F272&lt;E272,O272="",P272="",R272="未登録・重複"),"要確認：警戒区間・登録・根拠",IF(OR(W272="要確認：時刻不足・逆転",AND(ISNUMBER(G272),G272&gt;E272),AND(ISNUMBER(H272),H272&lt;F272),AND(ISNUMBER(I272),I272&lt;0),AND(ISNUMBER(M272),M272&lt;0)),"要確認：基地発着・交代人数",IF(COUNTIFS(LNGWatch[船名],A272,LNGWatch[入港日（同一航海）],B272,LNGWatch[曳船名],D272,LNGWatch[警戒開始日時],E272)&gt;1,"要確認：同じ警戒が重複",IF(OR(NOT(ISNUMBER(V272)),P272="未確認"),"要確認：拘束時間・根拠未確認","確認済")))))</f>
        <v/>
      </c>
    </row>
    <row r="273" spans="1:25" ht="24.95" customHeight="1" x14ac:dyDescent="0.2">
      <c r="A273" s="7"/>
      <c r="B273" s="20"/>
      <c r="C273" s="20"/>
      <c r="D273" s="7"/>
      <c r="E273" s="23"/>
      <c r="F273" s="23"/>
      <c r="G273" s="23"/>
      <c r="H273" s="23"/>
      <c r="I273" s="16"/>
      <c r="J273" s="7"/>
      <c r="K273" s="23"/>
      <c r="L273" s="23"/>
      <c r="M273" s="7"/>
      <c r="N273" s="7"/>
      <c r="O273" s="7"/>
      <c r="P273" s="7"/>
      <c r="Q273" s="7"/>
      <c r="R273" s="10" t="str">
        <f>IF(D273="","",IF(COUNTIF(Tugs[曳船名],D273)&lt;&gt;1,"未登録・重複",IF(INDEX(Tugs[会社名],MATCH(D273,Tugs[曳船名],0))="","未確認",INDEX(Tugs[会社名],MATCH(D273,Tugs[曳船名],0)))))</f>
        <v/>
      </c>
      <c r="S273" s="10" t="str">
        <f>IF(D273="","",IF(COUNTIF(Tugs[曳船名],D273)&lt;&gt;1,"未登録・重複",IF(INDEX(Tugs[基地港],MATCH(D273,Tugs[曳船名],0))="","未確認",INDEX(Tugs[基地港],MATCH(D273,Tugs[曳船名],0)))))</f>
        <v/>
      </c>
      <c r="T273" s="10" t="str">
        <f>IF(A273="","",IF(AND(ISNUMBER(B273),ISNUMBER(C273),C273&gt;=B273),INT(C273)-INT(B273),""))</f>
        <v/>
      </c>
      <c r="U273" s="18" t="str">
        <f>IF(A273="","",IF(AND(ISNUMBER(E273),ISNUMBER(F273),F273&gt;=E273),ROUND((F273-E273)*24,4),""))</f>
        <v/>
      </c>
      <c r="V273" s="18" t="str">
        <f>IF(A273="","",IF(AND(ISNUMBER(G273),ISNUMBER(H273),H273&gt;=G273),ROUND((H273-G273)*24,4),IF(OR(G273&lt;&gt;"",H273&lt;&gt;""),"",IF(AND(ISNUMBER(I273),I273&gt;=0),I273,""))))</f>
        <v/>
      </c>
      <c r="W273" s="10" t="str">
        <f>IF(A273="","",IF(AND(ISNUMBER(G273),ISNUMBER(H273),H273&gt;=G273),"実績：基地発～基地着",IF(OR(G273&lt;&gt;"",H273&lt;&gt;""),"要確認：時刻不足・逆転",IF(AND(ISNUMBER(I273),I273&gt;=0),"実績：記録の時間","未確認"))))</f>
        <v/>
      </c>
      <c r="X273" s="10" t="str">
        <f>IF(A273="","",IF(ISNUMBER(B273),YEAR(B273)-IF(MONTH(B273)&lt;4,1,0),""))</f>
        <v/>
      </c>
      <c r="Y273" s="10" t="str">
        <f>IF(A273="","",IF(OR(D273="",NOT(ISNUMBER(B273)),NOT(ISNUMBER(C273)),C273&lt;B273,NOT(ISNUMBER(E273)),NOT(ISNUMBER(F273)),F273&lt;E273,O273="",P273="",R273="未登録・重複"),"要確認：警戒区間・登録・根拠",IF(OR(W273="要確認：時刻不足・逆転",AND(ISNUMBER(G273),G273&gt;E273),AND(ISNUMBER(H273),H273&lt;F273),AND(ISNUMBER(I273),I273&lt;0),AND(ISNUMBER(M273),M273&lt;0)),"要確認：基地発着・交代人数",IF(COUNTIFS(LNGWatch[船名],A273,LNGWatch[入港日（同一航海）],B273,LNGWatch[曳船名],D273,LNGWatch[警戒開始日時],E273)&gt;1,"要確認：同じ警戒が重複",IF(OR(NOT(ISNUMBER(V273)),P273="未確認"),"要確認：拘束時間・根拠未確認","確認済")))))</f>
        <v/>
      </c>
    </row>
    <row r="274" spans="1:25" ht="24.95" customHeight="1" x14ac:dyDescent="0.2">
      <c r="A274" s="7"/>
      <c r="B274" s="20"/>
      <c r="C274" s="20"/>
      <c r="D274" s="7"/>
      <c r="E274" s="23"/>
      <c r="F274" s="23"/>
      <c r="G274" s="23"/>
      <c r="H274" s="23"/>
      <c r="I274" s="16"/>
      <c r="J274" s="7"/>
      <c r="K274" s="23"/>
      <c r="L274" s="23"/>
      <c r="M274" s="7"/>
      <c r="N274" s="7"/>
      <c r="O274" s="7"/>
      <c r="P274" s="7"/>
      <c r="Q274" s="7"/>
      <c r="R274" s="10" t="str">
        <f>IF(D274="","",IF(COUNTIF(Tugs[曳船名],D274)&lt;&gt;1,"未登録・重複",IF(INDEX(Tugs[会社名],MATCH(D274,Tugs[曳船名],0))="","未確認",INDEX(Tugs[会社名],MATCH(D274,Tugs[曳船名],0)))))</f>
        <v/>
      </c>
      <c r="S274" s="10" t="str">
        <f>IF(D274="","",IF(COUNTIF(Tugs[曳船名],D274)&lt;&gt;1,"未登録・重複",IF(INDEX(Tugs[基地港],MATCH(D274,Tugs[曳船名],0))="","未確認",INDEX(Tugs[基地港],MATCH(D274,Tugs[曳船名],0)))))</f>
        <v/>
      </c>
      <c r="T274" s="10" t="str">
        <f>IF(A274="","",IF(AND(ISNUMBER(B274),ISNUMBER(C274),C274&gt;=B274),INT(C274)-INT(B274),""))</f>
        <v/>
      </c>
      <c r="U274" s="18" t="str">
        <f>IF(A274="","",IF(AND(ISNUMBER(E274),ISNUMBER(F274),F274&gt;=E274),ROUND((F274-E274)*24,4),""))</f>
        <v/>
      </c>
      <c r="V274" s="18" t="str">
        <f>IF(A274="","",IF(AND(ISNUMBER(G274),ISNUMBER(H274),H274&gt;=G274),ROUND((H274-G274)*24,4),IF(OR(G274&lt;&gt;"",H274&lt;&gt;""),"",IF(AND(ISNUMBER(I274),I274&gt;=0),I274,""))))</f>
        <v/>
      </c>
      <c r="W274" s="10" t="str">
        <f>IF(A274="","",IF(AND(ISNUMBER(G274),ISNUMBER(H274),H274&gt;=G274),"実績：基地発～基地着",IF(OR(G274&lt;&gt;"",H274&lt;&gt;""),"要確認：時刻不足・逆転",IF(AND(ISNUMBER(I274),I274&gt;=0),"実績：記録の時間","未確認"))))</f>
        <v/>
      </c>
      <c r="X274" s="10" t="str">
        <f>IF(A274="","",IF(ISNUMBER(B274),YEAR(B274)-IF(MONTH(B274)&lt;4,1,0),""))</f>
        <v/>
      </c>
      <c r="Y274" s="10" t="str">
        <f>IF(A274="","",IF(OR(D274="",NOT(ISNUMBER(B274)),NOT(ISNUMBER(C274)),C274&lt;B274,NOT(ISNUMBER(E274)),NOT(ISNUMBER(F274)),F274&lt;E274,O274="",P274="",R274="未登録・重複"),"要確認：警戒区間・登録・根拠",IF(OR(W274="要確認：時刻不足・逆転",AND(ISNUMBER(G274),G274&gt;E274),AND(ISNUMBER(H274),H274&lt;F274),AND(ISNUMBER(I274),I274&lt;0),AND(ISNUMBER(M274),M274&lt;0)),"要確認：基地発着・交代人数",IF(COUNTIFS(LNGWatch[船名],A274,LNGWatch[入港日（同一航海）],B274,LNGWatch[曳船名],D274,LNGWatch[警戒開始日時],E274)&gt;1,"要確認：同じ警戒が重複",IF(OR(NOT(ISNUMBER(V274)),P274="未確認"),"要確認：拘束時間・根拠未確認","確認済")))))</f>
        <v/>
      </c>
    </row>
    <row r="275" spans="1:25" ht="24.95" customHeight="1" x14ac:dyDescent="0.2">
      <c r="A275" s="7"/>
      <c r="B275" s="20"/>
      <c r="C275" s="20"/>
      <c r="D275" s="7"/>
      <c r="E275" s="23"/>
      <c r="F275" s="23"/>
      <c r="G275" s="23"/>
      <c r="H275" s="23"/>
      <c r="I275" s="16"/>
      <c r="J275" s="7"/>
      <c r="K275" s="23"/>
      <c r="L275" s="23"/>
      <c r="M275" s="7"/>
      <c r="N275" s="7"/>
      <c r="O275" s="7"/>
      <c r="P275" s="7"/>
      <c r="Q275" s="7"/>
      <c r="R275" s="10" t="str">
        <f>IF(D275="","",IF(COUNTIF(Tugs[曳船名],D275)&lt;&gt;1,"未登録・重複",IF(INDEX(Tugs[会社名],MATCH(D275,Tugs[曳船名],0))="","未確認",INDEX(Tugs[会社名],MATCH(D275,Tugs[曳船名],0)))))</f>
        <v/>
      </c>
      <c r="S275" s="10" t="str">
        <f>IF(D275="","",IF(COUNTIF(Tugs[曳船名],D275)&lt;&gt;1,"未登録・重複",IF(INDEX(Tugs[基地港],MATCH(D275,Tugs[曳船名],0))="","未確認",INDEX(Tugs[基地港],MATCH(D275,Tugs[曳船名],0)))))</f>
        <v/>
      </c>
      <c r="T275" s="10" t="str">
        <f>IF(A275="","",IF(AND(ISNUMBER(B275),ISNUMBER(C275),C275&gt;=B275),INT(C275)-INT(B275),""))</f>
        <v/>
      </c>
      <c r="U275" s="18" t="str">
        <f>IF(A275="","",IF(AND(ISNUMBER(E275),ISNUMBER(F275),F275&gt;=E275),ROUND((F275-E275)*24,4),""))</f>
        <v/>
      </c>
      <c r="V275" s="18" t="str">
        <f>IF(A275="","",IF(AND(ISNUMBER(G275),ISNUMBER(H275),H275&gt;=G275),ROUND((H275-G275)*24,4),IF(OR(G275&lt;&gt;"",H275&lt;&gt;""),"",IF(AND(ISNUMBER(I275),I275&gt;=0),I275,""))))</f>
        <v/>
      </c>
      <c r="W275" s="10" t="str">
        <f>IF(A275="","",IF(AND(ISNUMBER(G275),ISNUMBER(H275),H275&gt;=G275),"実績：基地発～基地着",IF(OR(G275&lt;&gt;"",H275&lt;&gt;""),"要確認：時刻不足・逆転",IF(AND(ISNUMBER(I275),I275&gt;=0),"実績：記録の時間","未確認"))))</f>
        <v/>
      </c>
      <c r="X275" s="10" t="str">
        <f>IF(A275="","",IF(ISNUMBER(B275),YEAR(B275)-IF(MONTH(B275)&lt;4,1,0),""))</f>
        <v/>
      </c>
      <c r="Y275" s="10" t="str">
        <f>IF(A275="","",IF(OR(D275="",NOT(ISNUMBER(B275)),NOT(ISNUMBER(C275)),C275&lt;B275,NOT(ISNUMBER(E275)),NOT(ISNUMBER(F275)),F275&lt;E275,O275="",P275="",R275="未登録・重複"),"要確認：警戒区間・登録・根拠",IF(OR(W275="要確認：時刻不足・逆転",AND(ISNUMBER(G275),G275&gt;E275),AND(ISNUMBER(H275),H275&lt;F275),AND(ISNUMBER(I275),I275&lt;0),AND(ISNUMBER(M275),M275&lt;0)),"要確認：基地発着・交代人数",IF(COUNTIFS(LNGWatch[船名],A275,LNGWatch[入港日（同一航海）],B275,LNGWatch[曳船名],D275,LNGWatch[警戒開始日時],E275)&gt;1,"要確認：同じ警戒が重複",IF(OR(NOT(ISNUMBER(V275)),P275="未確認"),"要確認：拘束時間・根拠未確認","確認済")))))</f>
        <v/>
      </c>
    </row>
    <row r="276" spans="1:25" ht="24.95" customHeight="1" x14ac:dyDescent="0.2">
      <c r="A276" s="7"/>
      <c r="B276" s="20"/>
      <c r="C276" s="20"/>
      <c r="D276" s="7"/>
      <c r="E276" s="23"/>
      <c r="F276" s="23"/>
      <c r="G276" s="23"/>
      <c r="H276" s="23"/>
      <c r="I276" s="16"/>
      <c r="J276" s="7"/>
      <c r="K276" s="23"/>
      <c r="L276" s="23"/>
      <c r="M276" s="7"/>
      <c r="N276" s="7"/>
      <c r="O276" s="7"/>
      <c r="P276" s="7"/>
      <c r="Q276" s="7"/>
      <c r="R276" s="10" t="str">
        <f>IF(D276="","",IF(COUNTIF(Tugs[曳船名],D276)&lt;&gt;1,"未登録・重複",IF(INDEX(Tugs[会社名],MATCH(D276,Tugs[曳船名],0))="","未確認",INDEX(Tugs[会社名],MATCH(D276,Tugs[曳船名],0)))))</f>
        <v/>
      </c>
      <c r="S276" s="10" t="str">
        <f>IF(D276="","",IF(COUNTIF(Tugs[曳船名],D276)&lt;&gt;1,"未登録・重複",IF(INDEX(Tugs[基地港],MATCH(D276,Tugs[曳船名],0))="","未確認",INDEX(Tugs[基地港],MATCH(D276,Tugs[曳船名],0)))))</f>
        <v/>
      </c>
      <c r="T276" s="10" t="str">
        <f>IF(A276="","",IF(AND(ISNUMBER(B276),ISNUMBER(C276),C276&gt;=B276),INT(C276)-INT(B276),""))</f>
        <v/>
      </c>
      <c r="U276" s="18" t="str">
        <f>IF(A276="","",IF(AND(ISNUMBER(E276),ISNUMBER(F276),F276&gt;=E276),ROUND((F276-E276)*24,4),""))</f>
        <v/>
      </c>
      <c r="V276" s="18" t="str">
        <f>IF(A276="","",IF(AND(ISNUMBER(G276),ISNUMBER(H276),H276&gt;=G276),ROUND((H276-G276)*24,4),IF(OR(G276&lt;&gt;"",H276&lt;&gt;""),"",IF(AND(ISNUMBER(I276),I276&gt;=0),I276,""))))</f>
        <v/>
      </c>
      <c r="W276" s="10" t="str">
        <f>IF(A276="","",IF(AND(ISNUMBER(G276),ISNUMBER(H276),H276&gt;=G276),"実績：基地発～基地着",IF(OR(G276&lt;&gt;"",H276&lt;&gt;""),"要確認：時刻不足・逆転",IF(AND(ISNUMBER(I276),I276&gt;=0),"実績：記録の時間","未確認"))))</f>
        <v/>
      </c>
      <c r="X276" s="10" t="str">
        <f>IF(A276="","",IF(ISNUMBER(B276),YEAR(B276)-IF(MONTH(B276)&lt;4,1,0),""))</f>
        <v/>
      </c>
      <c r="Y276" s="10" t="str">
        <f>IF(A276="","",IF(OR(D276="",NOT(ISNUMBER(B276)),NOT(ISNUMBER(C276)),C276&lt;B276,NOT(ISNUMBER(E276)),NOT(ISNUMBER(F276)),F276&lt;E276,O276="",P276="",R276="未登録・重複"),"要確認：警戒区間・登録・根拠",IF(OR(W276="要確認：時刻不足・逆転",AND(ISNUMBER(G276),G276&gt;E276),AND(ISNUMBER(H276),H276&lt;F276),AND(ISNUMBER(I276),I276&lt;0),AND(ISNUMBER(M276),M276&lt;0)),"要確認：基地発着・交代人数",IF(COUNTIFS(LNGWatch[船名],A276,LNGWatch[入港日（同一航海）],B276,LNGWatch[曳船名],D276,LNGWatch[警戒開始日時],E276)&gt;1,"要確認：同じ警戒が重複",IF(OR(NOT(ISNUMBER(V276)),P276="未確認"),"要確認：拘束時間・根拠未確認","確認済")))))</f>
        <v/>
      </c>
    </row>
    <row r="277" spans="1:25" ht="24.95" customHeight="1" x14ac:dyDescent="0.2">
      <c r="A277" s="7"/>
      <c r="B277" s="20"/>
      <c r="C277" s="20"/>
      <c r="D277" s="7"/>
      <c r="E277" s="23"/>
      <c r="F277" s="23"/>
      <c r="G277" s="23"/>
      <c r="H277" s="23"/>
      <c r="I277" s="16"/>
      <c r="J277" s="7"/>
      <c r="K277" s="23"/>
      <c r="L277" s="23"/>
      <c r="M277" s="7"/>
      <c r="N277" s="7"/>
      <c r="O277" s="7"/>
      <c r="P277" s="7"/>
      <c r="Q277" s="7"/>
      <c r="R277" s="10" t="str">
        <f>IF(D277="","",IF(COUNTIF(Tugs[曳船名],D277)&lt;&gt;1,"未登録・重複",IF(INDEX(Tugs[会社名],MATCH(D277,Tugs[曳船名],0))="","未確認",INDEX(Tugs[会社名],MATCH(D277,Tugs[曳船名],0)))))</f>
        <v/>
      </c>
      <c r="S277" s="10" t="str">
        <f>IF(D277="","",IF(COUNTIF(Tugs[曳船名],D277)&lt;&gt;1,"未登録・重複",IF(INDEX(Tugs[基地港],MATCH(D277,Tugs[曳船名],0))="","未確認",INDEX(Tugs[基地港],MATCH(D277,Tugs[曳船名],0)))))</f>
        <v/>
      </c>
      <c r="T277" s="10" t="str">
        <f>IF(A277="","",IF(AND(ISNUMBER(B277),ISNUMBER(C277),C277&gt;=B277),INT(C277)-INT(B277),""))</f>
        <v/>
      </c>
      <c r="U277" s="18" t="str">
        <f>IF(A277="","",IF(AND(ISNUMBER(E277),ISNUMBER(F277),F277&gt;=E277),ROUND((F277-E277)*24,4),""))</f>
        <v/>
      </c>
      <c r="V277" s="18" t="str">
        <f>IF(A277="","",IF(AND(ISNUMBER(G277),ISNUMBER(H277),H277&gt;=G277),ROUND((H277-G277)*24,4),IF(OR(G277&lt;&gt;"",H277&lt;&gt;""),"",IF(AND(ISNUMBER(I277),I277&gt;=0),I277,""))))</f>
        <v/>
      </c>
      <c r="W277" s="10" t="str">
        <f>IF(A277="","",IF(AND(ISNUMBER(G277),ISNUMBER(H277),H277&gt;=G277),"実績：基地発～基地着",IF(OR(G277&lt;&gt;"",H277&lt;&gt;""),"要確認：時刻不足・逆転",IF(AND(ISNUMBER(I277),I277&gt;=0),"実績：記録の時間","未確認"))))</f>
        <v/>
      </c>
      <c r="X277" s="10" t="str">
        <f>IF(A277="","",IF(ISNUMBER(B277),YEAR(B277)-IF(MONTH(B277)&lt;4,1,0),""))</f>
        <v/>
      </c>
      <c r="Y277" s="10" t="str">
        <f>IF(A277="","",IF(OR(D277="",NOT(ISNUMBER(B277)),NOT(ISNUMBER(C277)),C277&lt;B277,NOT(ISNUMBER(E277)),NOT(ISNUMBER(F277)),F277&lt;E277,O277="",P277="",R277="未登録・重複"),"要確認：警戒区間・登録・根拠",IF(OR(W277="要確認：時刻不足・逆転",AND(ISNUMBER(G277),G277&gt;E277),AND(ISNUMBER(H277),H277&lt;F277),AND(ISNUMBER(I277),I277&lt;0),AND(ISNUMBER(M277),M277&lt;0)),"要確認：基地発着・交代人数",IF(COUNTIFS(LNGWatch[船名],A277,LNGWatch[入港日（同一航海）],B277,LNGWatch[曳船名],D277,LNGWatch[警戒開始日時],E277)&gt;1,"要確認：同じ警戒が重複",IF(OR(NOT(ISNUMBER(V277)),P277="未確認"),"要確認：拘束時間・根拠未確認","確認済")))))</f>
        <v/>
      </c>
    </row>
    <row r="278" spans="1:25" ht="24.95" customHeight="1" x14ac:dyDescent="0.2">
      <c r="A278" s="7"/>
      <c r="B278" s="20"/>
      <c r="C278" s="20"/>
      <c r="D278" s="7"/>
      <c r="E278" s="23"/>
      <c r="F278" s="23"/>
      <c r="G278" s="23"/>
      <c r="H278" s="23"/>
      <c r="I278" s="16"/>
      <c r="J278" s="7"/>
      <c r="K278" s="23"/>
      <c r="L278" s="23"/>
      <c r="M278" s="7"/>
      <c r="N278" s="7"/>
      <c r="O278" s="7"/>
      <c r="P278" s="7"/>
      <c r="Q278" s="7"/>
      <c r="R278" s="10" t="str">
        <f>IF(D278="","",IF(COUNTIF(Tugs[曳船名],D278)&lt;&gt;1,"未登録・重複",IF(INDEX(Tugs[会社名],MATCH(D278,Tugs[曳船名],0))="","未確認",INDEX(Tugs[会社名],MATCH(D278,Tugs[曳船名],0)))))</f>
        <v/>
      </c>
      <c r="S278" s="10" t="str">
        <f>IF(D278="","",IF(COUNTIF(Tugs[曳船名],D278)&lt;&gt;1,"未登録・重複",IF(INDEX(Tugs[基地港],MATCH(D278,Tugs[曳船名],0))="","未確認",INDEX(Tugs[基地港],MATCH(D278,Tugs[曳船名],0)))))</f>
        <v/>
      </c>
      <c r="T278" s="10" t="str">
        <f>IF(A278="","",IF(AND(ISNUMBER(B278),ISNUMBER(C278),C278&gt;=B278),INT(C278)-INT(B278),""))</f>
        <v/>
      </c>
      <c r="U278" s="18" t="str">
        <f>IF(A278="","",IF(AND(ISNUMBER(E278),ISNUMBER(F278),F278&gt;=E278),ROUND((F278-E278)*24,4),""))</f>
        <v/>
      </c>
      <c r="V278" s="18" t="str">
        <f>IF(A278="","",IF(AND(ISNUMBER(G278),ISNUMBER(H278),H278&gt;=G278),ROUND((H278-G278)*24,4),IF(OR(G278&lt;&gt;"",H278&lt;&gt;""),"",IF(AND(ISNUMBER(I278),I278&gt;=0),I278,""))))</f>
        <v/>
      </c>
      <c r="W278" s="10" t="str">
        <f>IF(A278="","",IF(AND(ISNUMBER(G278),ISNUMBER(H278),H278&gt;=G278),"実績：基地発～基地着",IF(OR(G278&lt;&gt;"",H278&lt;&gt;""),"要確認：時刻不足・逆転",IF(AND(ISNUMBER(I278),I278&gt;=0),"実績：記録の時間","未確認"))))</f>
        <v/>
      </c>
      <c r="X278" s="10" t="str">
        <f>IF(A278="","",IF(ISNUMBER(B278),YEAR(B278)-IF(MONTH(B278)&lt;4,1,0),""))</f>
        <v/>
      </c>
      <c r="Y278" s="10" t="str">
        <f>IF(A278="","",IF(OR(D278="",NOT(ISNUMBER(B278)),NOT(ISNUMBER(C278)),C278&lt;B278,NOT(ISNUMBER(E278)),NOT(ISNUMBER(F278)),F278&lt;E278,O278="",P278="",R278="未登録・重複"),"要確認：警戒区間・登録・根拠",IF(OR(W278="要確認：時刻不足・逆転",AND(ISNUMBER(G278),G278&gt;E278),AND(ISNUMBER(H278),H278&lt;F278),AND(ISNUMBER(I278),I278&lt;0),AND(ISNUMBER(M278),M278&lt;0)),"要確認：基地発着・交代人数",IF(COUNTIFS(LNGWatch[船名],A278,LNGWatch[入港日（同一航海）],B278,LNGWatch[曳船名],D278,LNGWatch[警戒開始日時],E278)&gt;1,"要確認：同じ警戒が重複",IF(OR(NOT(ISNUMBER(V278)),P278="未確認"),"要確認：拘束時間・根拠未確認","確認済")))))</f>
        <v/>
      </c>
    </row>
    <row r="279" spans="1:25" ht="24.95" customHeight="1" x14ac:dyDescent="0.2">
      <c r="A279" s="7"/>
      <c r="B279" s="20"/>
      <c r="C279" s="20"/>
      <c r="D279" s="7"/>
      <c r="E279" s="23"/>
      <c r="F279" s="23"/>
      <c r="G279" s="23"/>
      <c r="H279" s="23"/>
      <c r="I279" s="16"/>
      <c r="J279" s="7"/>
      <c r="K279" s="23"/>
      <c r="L279" s="23"/>
      <c r="M279" s="7"/>
      <c r="N279" s="7"/>
      <c r="O279" s="7"/>
      <c r="P279" s="7"/>
      <c r="Q279" s="7"/>
      <c r="R279" s="10" t="str">
        <f>IF(D279="","",IF(COUNTIF(Tugs[曳船名],D279)&lt;&gt;1,"未登録・重複",IF(INDEX(Tugs[会社名],MATCH(D279,Tugs[曳船名],0))="","未確認",INDEX(Tugs[会社名],MATCH(D279,Tugs[曳船名],0)))))</f>
        <v/>
      </c>
      <c r="S279" s="10" t="str">
        <f>IF(D279="","",IF(COUNTIF(Tugs[曳船名],D279)&lt;&gt;1,"未登録・重複",IF(INDEX(Tugs[基地港],MATCH(D279,Tugs[曳船名],0))="","未確認",INDEX(Tugs[基地港],MATCH(D279,Tugs[曳船名],0)))))</f>
        <v/>
      </c>
      <c r="T279" s="10" t="str">
        <f>IF(A279="","",IF(AND(ISNUMBER(B279),ISNUMBER(C279),C279&gt;=B279),INT(C279)-INT(B279),""))</f>
        <v/>
      </c>
      <c r="U279" s="18" t="str">
        <f>IF(A279="","",IF(AND(ISNUMBER(E279),ISNUMBER(F279),F279&gt;=E279),ROUND((F279-E279)*24,4),""))</f>
        <v/>
      </c>
      <c r="V279" s="18" t="str">
        <f>IF(A279="","",IF(AND(ISNUMBER(G279),ISNUMBER(H279),H279&gt;=G279),ROUND((H279-G279)*24,4),IF(OR(G279&lt;&gt;"",H279&lt;&gt;""),"",IF(AND(ISNUMBER(I279),I279&gt;=0),I279,""))))</f>
        <v/>
      </c>
      <c r="W279" s="10" t="str">
        <f>IF(A279="","",IF(AND(ISNUMBER(G279),ISNUMBER(H279),H279&gt;=G279),"実績：基地発～基地着",IF(OR(G279&lt;&gt;"",H279&lt;&gt;""),"要確認：時刻不足・逆転",IF(AND(ISNUMBER(I279),I279&gt;=0),"実績：記録の時間","未確認"))))</f>
        <v/>
      </c>
      <c r="X279" s="10" t="str">
        <f>IF(A279="","",IF(ISNUMBER(B279),YEAR(B279)-IF(MONTH(B279)&lt;4,1,0),""))</f>
        <v/>
      </c>
      <c r="Y279" s="10" t="str">
        <f>IF(A279="","",IF(OR(D279="",NOT(ISNUMBER(B279)),NOT(ISNUMBER(C279)),C279&lt;B279,NOT(ISNUMBER(E279)),NOT(ISNUMBER(F279)),F279&lt;E279,O279="",P279="",R279="未登録・重複"),"要確認：警戒区間・登録・根拠",IF(OR(W279="要確認：時刻不足・逆転",AND(ISNUMBER(G279),G279&gt;E279),AND(ISNUMBER(H279),H279&lt;F279),AND(ISNUMBER(I279),I279&lt;0),AND(ISNUMBER(M279),M279&lt;0)),"要確認：基地発着・交代人数",IF(COUNTIFS(LNGWatch[船名],A279,LNGWatch[入港日（同一航海）],B279,LNGWatch[曳船名],D279,LNGWatch[警戒開始日時],E279)&gt;1,"要確認：同じ警戒が重複",IF(OR(NOT(ISNUMBER(V279)),P279="未確認"),"要確認：拘束時間・根拠未確認","確認済")))))</f>
        <v/>
      </c>
    </row>
    <row r="280" spans="1:25" ht="24.95" customHeight="1" x14ac:dyDescent="0.2">
      <c r="A280" s="7"/>
      <c r="B280" s="20"/>
      <c r="C280" s="20"/>
      <c r="D280" s="7"/>
      <c r="E280" s="23"/>
      <c r="F280" s="23"/>
      <c r="G280" s="23"/>
      <c r="H280" s="23"/>
      <c r="I280" s="16"/>
      <c r="J280" s="7"/>
      <c r="K280" s="23"/>
      <c r="L280" s="23"/>
      <c r="M280" s="7"/>
      <c r="N280" s="7"/>
      <c r="O280" s="7"/>
      <c r="P280" s="7"/>
      <c r="Q280" s="7"/>
      <c r="R280" s="10" t="str">
        <f>IF(D280="","",IF(COUNTIF(Tugs[曳船名],D280)&lt;&gt;1,"未登録・重複",IF(INDEX(Tugs[会社名],MATCH(D280,Tugs[曳船名],0))="","未確認",INDEX(Tugs[会社名],MATCH(D280,Tugs[曳船名],0)))))</f>
        <v/>
      </c>
      <c r="S280" s="10" t="str">
        <f>IF(D280="","",IF(COUNTIF(Tugs[曳船名],D280)&lt;&gt;1,"未登録・重複",IF(INDEX(Tugs[基地港],MATCH(D280,Tugs[曳船名],0))="","未確認",INDEX(Tugs[基地港],MATCH(D280,Tugs[曳船名],0)))))</f>
        <v/>
      </c>
      <c r="T280" s="10" t="str">
        <f>IF(A280="","",IF(AND(ISNUMBER(B280),ISNUMBER(C280),C280&gt;=B280),INT(C280)-INT(B280),""))</f>
        <v/>
      </c>
      <c r="U280" s="18" t="str">
        <f>IF(A280="","",IF(AND(ISNUMBER(E280),ISNUMBER(F280),F280&gt;=E280),ROUND((F280-E280)*24,4),""))</f>
        <v/>
      </c>
      <c r="V280" s="18" t="str">
        <f>IF(A280="","",IF(AND(ISNUMBER(G280),ISNUMBER(H280),H280&gt;=G280),ROUND((H280-G280)*24,4),IF(OR(G280&lt;&gt;"",H280&lt;&gt;""),"",IF(AND(ISNUMBER(I280),I280&gt;=0),I280,""))))</f>
        <v/>
      </c>
      <c r="W280" s="10" t="str">
        <f>IF(A280="","",IF(AND(ISNUMBER(G280),ISNUMBER(H280),H280&gt;=G280),"実績：基地発～基地着",IF(OR(G280&lt;&gt;"",H280&lt;&gt;""),"要確認：時刻不足・逆転",IF(AND(ISNUMBER(I280),I280&gt;=0),"実績：記録の時間","未確認"))))</f>
        <v/>
      </c>
      <c r="X280" s="10" t="str">
        <f>IF(A280="","",IF(ISNUMBER(B280),YEAR(B280)-IF(MONTH(B280)&lt;4,1,0),""))</f>
        <v/>
      </c>
      <c r="Y280" s="10" t="str">
        <f>IF(A280="","",IF(OR(D280="",NOT(ISNUMBER(B280)),NOT(ISNUMBER(C280)),C280&lt;B280,NOT(ISNUMBER(E280)),NOT(ISNUMBER(F280)),F280&lt;E280,O280="",P280="",R280="未登録・重複"),"要確認：警戒区間・登録・根拠",IF(OR(W280="要確認：時刻不足・逆転",AND(ISNUMBER(G280),G280&gt;E280),AND(ISNUMBER(H280),H280&lt;F280),AND(ISNUMBER(I280),I280&lt;0),AND(ISNUMBER(M280),M280&lt;0)),"要確認：基地発着・交代人数",IF(COUNTIFS(LNGWatch[船名],A280,LNGWatch[入港日（同一航海）],B280,LNGWatch[曳船名],D280,LNGWatch[警戒開始日時],E280)&gt;1,"要確認：同じ警戒が重複",IF(OR(NOT(ISNUMBER(V280)),P280="未確認"),"要確認：拘束時間・根拠未確認","確認済")))))</f>
        <v/>
      </c>
    </row>
    <row r="281" spans="1:25" ht="24.95" customHeight="1" x14ac:dyDescent="0.2">
      <c r="A281" s="7"/>
      <c r="B281" s="20"/>
      <c r="C281" s="20"/>
      <c r="D281" s="7"/>
      <c r="E281" s="23"/>
      <c r="F281" s="23"/>
      <c r="G281" s="23"/>
      <c r="H281" s="23"/>
      <c r="I281" s="16"/>
      <c r="J281" s="7"/>
      <c r="K281" s="23"/>
      <c r="L281" s="23"/>
      <c r="M281" s="7"/>
      <c r="N281" s="7"/>
      <c r="O281" s="7"/>
      <c r="P281" s="7"/>
      <c r="Q281" s="7"/>
      <c r="R281" s="10" t="str">
        <f>IF(D281="","",IF(COUNTIF(Tugs[曳船名],D281)&lt;&gt;1,"未登録・重複",IF(INDEX(Tugs[会社名],MATCH(D281,Tugs[曳船名],0))="","未確認",INDEX(Tugs[会社名],MATCH(D281,Tugs[曳船名],0)))))</f>
        <v/>
      </c>
      <c r="S281" s="10" t="str">
        <f>IF(D281="","",IF(COUNTIF(Tugs[曳船名],D281)&lt;&gt;1,"未登録・重複",IF(INDEX(Tugs[基地港],MATCH(D281,Tugs[曳船名],0))="","未確認",INDEX(Tugs[基地港],MATCH(D281,Tugs[曳船名],0)))))</f>
        <v/>
      </c>
      <c r="T281" s="10" t="str">
        <f>IF(A281="","",IF(AND(ISNUMBER(B281),ISNUMBER(C281),C281&gt;=B281),INT(C281)-INT(B281),""))</f>
        <v/>
      </c>
      <c r="U281" s="18" t="str">
        <f>IF(A281="","",IF(AND(ISNUMBER(E281),ISNUMBER(F281),F281&gt;=E281),ROUND((F281-E281)*24,4),""))</f>
        <v/>
      </c>
      <c r="V281" s="18" t="str">
        <f>IF(A281="","",IF(AND(ISNUMBER(G281),ISNUMBER(H281),H281&gt;=G281),ROUND((H281-G281)*24,4),IF(OR(G281&lt;&gt;"",H281&lt;&gt;""),"",IF(AND(ISNUMBER(I281),I281&gt;=0),I281,""))))</f>
        <v/>
      </c>
      <c r="W281" s="10" t="str">
        <f>IF(A281="","",IF(AND(ISNUMBER(G281),ISNUMBER(H281),H281&gt;=G281),"実績：基地発～基地着",IF(OR(G281&lt;&gt;"",H281&lt;&gt;""),"要確認：時刻不足・逆転",IF(AND(ISNUMBER(I281),I281&gt;=0),"実績：記録の時間","未確認"))))</f>
        <v/>
      </c>
      <c r="X281" s="10" t="str">
        <f>IF(A281="","",IF(ISNUMBER(B281),YEAR(B281)-IF(MONTH(B281)&lt;4,1,0),""))</f>
        <v/>
      </c>
      <c r="Y281" s="10" t="str">
        <f>IF(A281="","",IF(OR(D281="",NOT(ISNUMBER(B281)),NOT(ISNUMBER(C281)),C281&lt;B281,NOT(ISNUMBER(E281)),NOT(ISNUMBER(F281)),F281&lt;E281,O281="",P281="",R281="未登録・重複"),"要確認：警戒区間・登録・根拠",IF(OR(W281="要確認：時刻不足・逆転",AND(ISNUMBER(G281),G281&gt;E281),AND(ISNUMBER(H281),H281&lt;F281),AND(ISNUMBER(I281),I281&lt;0),AND(ISNUMBER(M281),M281&lt;0)),"要確認：基地発着・交代人数",IF(COUNTIFS(LNGWatch[船名],A281,LNGWatch[入港日（同一航海）],B281,LNGWatch[曳船名],D281,LNGWatch[警戒開始日時],E281)&gt;1,"要確認：同じ警戒が重複",IF(OR(NOT(ISNUMBER(V281)),P281="未確認"),"要確認：拘束時間・根拠未確認","確認済")))))</f>
        <v/>
      </c>
    </row>
    <row r="282" spans="1:25" ht="24.95" customHeight="1" x14ac:dyDescent="0.2">
      <c r="A282" s="7"/>
      <c r="B282" s="20"/>
      <c r="C282" s="20"/>
      <c r="D282" s="7"/>
      <c r="E282" s="23"/>
      <c r="F282" s="23"/>
      <c r="G282" s="23"/>
      <c r="H282" s="23"/>
      <c r="I282" s="16"/>
      <c r="J282" s="7"/>
      <c r="K282" s="23"/>
      <c r="L282" s="23"/>
      <c r="M282" s="7"/>
      <c r="N282" s="7"/>
      <c r="O282" s="7"/>
      <c r="P282" s="7"/>
      <c r="Q282" s="7"/>
      <c r="R282" s="10" t="str">
        <f>IF(D282="","",IF(COUNTIF(Tugs[曳船名],D282)&lt;&gt;1,"未登録・重複",IF(INDEX(Tugs[会社名],MATCH(D282,Tugs[曳船名],0))="","未確認",INDEX(Tugs[会社名],MATCH(D282,Tugs[曳船名],0)))))</f>
        <v/>
      </c>
      <c r="S282" s="10" t="str">
        <f>IF(D282="","",IF(COUNTIF(Tugs[曳船名],D282)&lt;&gt;1,"未登録・重複",IF(INDEX(Tugs[基地港],MATCH(D282,Tugs[曳船名],0))="","未確認",INDEX(Tugs[基地港],MATCH(D282,Tugs[曳船名],0)))))</f>
        <v/>
      </c>
      <c r="T282" s="10" t="str">
        <f>IF(A282="","",IF(AND(ISNUMBER(B282),ISNUMBER(C282),C282&gt;=B282),INT(C282)-INT(B282),""))</f>
        <v/>
      </c>
      <c r="U282" s="18" t="str">
        <f>IF(A282="","",IF(AND(ISNUMBER(E282),ISNUMBER(F282),F282&gt;=E282),ROUND((F282-E282)*24,4),""))</f>
        <v/>
      </c>
      <c r="V282" s="18" t="str">
        <f>IF(A282="","",IF(AND(ISNUMBER(G282),ISNUMBER(H282),H282&gt;=G282),ROUND((H282-G282)*24,4),IF(OR(G282&lt;&gt;"",H282&lt;&gt;""),"",IF(AND(ISNUMBER(I282),I282&gt;=0),I282,""))))</f>
        <v/>
      </c>
      <c r="W282" s="10" t="str">
        <f>IF(A282="","",IF(AND(ISNUMBER(G282),ISNUMBER(H282),H282&gt;=G282),"実績：基地発～基地着",IF(OR(G282&lt;&gt;"",H282&lt;&gt;""),"要確認：時刻不足・逆転",IF(AND(ISNUMBER(I282),I282&gt;=0),"実績：記録の時間","未確認"))))</f>
        <v/>
      </c>
      <c r="X282" s="10" t="str">
        <f>IF(A282="","",IF(ISNUMBER(B282),YEAR(B282)-IF(MONTH(B282)&lt;4,1,0),""))</f>
        <v/>
      </c>
      <c r="Y282" s="10" t="str">
        <f>IF(A282="","",IF(OR(D282="",NOT(ISNUMBER(B282)),NOT(ISNUMBER(C282)),C282&lt;B282,NOT(ISNUMBER(E282)),NOT(ISNUMBER(F282)),F282&lt;E282,O282="",P282="",R282="未登録・重複"),"要確認：警戒区間・登録・根拠",IF(OR(W282="要確認：時刻不足・逆転",AND(ISNUMBER(G282),G282&gt;E282),AND(ISNUMBER(H282),H282&lt;F282),AND(ISNUMBER(I282),I282&lt;0),AND(ISNUMBER(M282),M282&lt;0)),"要確認：基地発着・交代人数",IF(COUNTIFS(LNGWatch[船名],A282,LNGWatch[入港日（同一航海）],B282,LNGWatch[曳船名],D282,LNGWatch[警戒開始日時],E282)&gt;1,"要確認：同じ警戒が重複",IF(OR(NOT(ISNUMBER(V282)),P282="未確認"),"要確認：拘束時間・根拠未確認","確認済")))))</f>
        <v/>
      </c>
    </row>
    <row r="283" spans="1:25" ht="24.95" customHeight="1" x14ac:dyDescent="0.2">
      <c r="A283" s="7"/>
      <c r="B283" s="20"/>
      <c r="C283" s="20"/>
      <c r="D283" s="7"/>
      <c r="E283" s="23"/>
      <c r="F283" s="23"/>
      <c r="G283" s="23"/>
      <c r="H283" s="23"/>
      <c r="I283" s="16"/>
      <c r="J283" s="7"/>
      <c r="K283" s="23"/>
      <c r="L283" s="23"/>
      <c r="M283" s="7"/>
      <c r="N283" s="7"/>
      <c r="O283" s="7"/>
      <c r="P283" s="7"/>
      <c r="Q283" s="7"/>
      <c r="R283" s="10" t="str">
        <f>IF(D283="","",IF(COUNTIF(Tugs[曳船名],D283)&lt;&gt;1,"未登録・重複",IF(INDEX(Tugs[会社名],MATCH(D283,Tugs[曳船名],0))="","未確認",INDEX(Tugs[会社名],MATCH(D283,Tugs[曳船名],0)))))</f>
        <v/>
      </c>
      <c r="S283" s="10" t="str">
        <f>IF(D283="","",IF(COUNTIF(Tugs[曳船名],D283)&lt;&gt;1,"未登録・重複",IF(INDEX(Tugs[基地港],MATCH(D283,Tugs[曳船名],0))="","未確認",INDEX(Tugs[基地港],MATCH(D283,Tugs[曳船名],0)))))</f>
        <v/>
      </c>
      <c r="T283" s="10" t="str">
        <f>IF(A283="","",IF(AND(ISNUMBER(B283),ISNUMBER(C283),C283&gt;=B283),INT(C283)-INT(B283),""))</f>
        <v/>
      </c>
      <c r="U283" s="18" t="str">
        <f>IF(A283="","",IF(AND(ISNUMBER(E283),ISNUMBER(F283),F283&gt;=E283),ROUND((F283-E283)*24,4),""))</f>
        <v/>
      </c>
      <c r="V283" s="18" t="str">
        <f>IF(A283="","",IF(AND(ISNUMBER(G283),ISNUMBER(H283),H283&gt;=G283),ROUND((H283-G283)*24,4),IF(OR(G283&lt;&gt;"",H283&lt;&gt;""),"",IF(AND(ISNUMBER(I283),I283&gt;=0),I283,""))))</f>
        <v/>
      </c>
      <c r="W283" s="10" t="str">
        <f>IF(A283="","",IF(AND(ISNUMBER(G283),ISNUMBER(H283),H283&gt;=G283),"実績：基地発～基地着",IF(OR(G283&lt;&gt;"",H283&lt;&gt;""),"要確認：時刻不足・逆転",IF(AND(ISNUMBER(I283),I283&gt;=0),"実績：記録の時間","未確認"))))</f>
        <v/>
      </c>
      <c r="X283" s="10" t="str">
        <f>IF(A283="","",IF(ISNUMBER(B283),YEAR(B283)-IF(MONTH(B283)&lt;4,1,0),""))</f>
        <v/>
      </c>
      <c r="Y283" s="10" t="str">
        <f>IF(A283="","",IF(OR(D283="",NOT(ISNUMBER(B283)),NOT(ISNUMBER(C283)),C283&lt;B283,NOT(ISNUMBER(E283)),NOT(ISNUMBER(F283)),F283&lt;E283,O283="",P283="",R283="未登録・重複"),"要確認：警戒区間・登録・根拠",IF(OR(W283="要確認：時刻不足・逆転",AND(ISNUMBER(G283),G283&gt;E283),AND(ISNUMBER(H283),H283&lt;F283),AND(ISNUMBER(I283),I283&lt;0),AND(ISNUMBER(M283),M283&lt;0)),"要確認：基地発着・交代人数",IF(COUNTIFS(LNGWatch[船名],A283,LNGWatch[入港日（同一航海）],B283,LNGWatch[曳船名],D283,LNGWatch[警戒開始日時],E283)&gt;1,"要確認：同じ警戒が重複",IF(OR(NOT(ISNUMBER(V283)),P283="未確認"),"要確認：拘束時間・根拠未確認","確認済")))))</f>
        <v/>
      </c>
    </row>
    <row r="284" spans="1:25" ht="24.95" customHeight="1" x14ac:dyDescent="0.2">
      <c r="A284" s="7"/>
      <c r="B284" s="20"/>
      <c r="C284" s="20"/>
      <c r="D284" s="7"/>
      <c r="E284" s="23"/>
      <c r="F284" s="23"/>
      <c r="G284" s="23"/>
      <c r="H284" s="23"/>
      <c r="I284" s="16"/>
      <c r="J284" s="7"/>
      <c r="K284" s="23"/>
      <c r="L284" s="23"/>
      <c r="M284" s="7"/>
      <c r="N284" s="7"/>
      <c r="O284" s="7"/>
      <c r="P284" s="7"/>
      <c r="Q284" s="7"/>
      <c r="R284" s="10" t="str">
        <f>IF(D284="","",IF(COUNTIF(Tugs[曳船名],D284)&lt;&gt;1,"未登録・重複",IF(INDEX(Tugs[会社名],MATCH(D284,Tugs[曳船名],0))="","未確認",INDEX(Tugs[会社名],MATCH(D284,Tugs[曳船名],0)))))</f>
        <v/>
      </c>
      <c r="S284" s="10" t="str">
        <f>IF(D284="","",IF(COUNTIF(Tugs[曳船名],D284)&lt;&gt;1,"未登録・重複",IF(INDEX(Tugs[基地港],MATCH(D284,Tugs[曳船名],0))="","未確認",INDEX(Tugs[基地港],MATCH(D284,Tugs[曳船名],0)))))</f>
        <v/>
      </c>
      <c r="T284" s="10" t="str">
        <f>IF(A284="","",IF(AND(ISNUMBER(B284),ISNUMBER(C284),C284&gt;=B284),INT(C284)-INT(B284),""))</f>
        <v/>
      </c>
      <c r="U284" s="18" t="str">
        <f>IF(A284="","",IF(AND(ISNUMBER(E284),ISNUMBER(F284),F284&gt;=E284),ROUND((F284-E284)*24,4),""))</f>
        <v/>
      </c>
      <c r="V284" s="18" t="str">
        <f>IF(A284="","",IF(AND(ISNUMBER(G284),ISNUMBER(H284),H284&gt;=G284),ROUND((H284-G284)*24,4),IF(OR(G284&lt;&gt;"",H284&lt;&gt;""),"",IF(AND(ISNUMBER(I284),I284&gt;=0),I284,""))))</f>
        <v/>
      </c>
      <c r="W284" s="10" t="str">
        <f>IF(A284="","",IF(AND(ISNUMBER(G284),ISNUMBER(H284),H284&gt;=G284),"実績：基地発～基地着",IF(OR(G284&lt;&gt;"",H284&lt;&gt;""),"要確認：時刻不足・逆転",IF(AND(ISNUMBER(I284),I284&gt;=0),"実績：記録の時間","未確認"))))</f>
        <v/>
      </c>
      <c r="X284" s="10" t="str">
        <f>IF(A284="","",IF(ISNUMBER(B284),YEAR(B284)-IF(MONTH(B284)&lt;4,1,0),""))</f>
        <v/>
      </c>
      <c r="Y284" s="10" t="str">
        <f>IF(A284="","",IF(OR(D284="",NOT(ISNUMBER(B284)),NOT(ISNUMBER(C284)),C284&lt;B284,NOT(ISNUMBER(E284)),NOT(ISNUMBER(F284)),F284&lt;E284,O284="",P284="",R284="未登録・重複"),"要確認：警戒区間・登録・根拠",IF(OR(W284="要確認：時刻不足・逆転",AND(ISNUMBER(G284),G284&gt;E284),AND(ISNUMBER(H284),H284&lt;F284),AND(ISNUMBER(I284),I284&lt;0),AND(ISNUMBER(M284),M284&lt;0)),"要確認：基地発着・交代人数",IF(COUNTIFS(LNGWatch[船名],A284,LNGWatch[入港日（同一航海）],B284,LNGWatch[曳船名],D284,LNGWatch[警戒開始日時],E284)&gt;1,"要確認：同じ警戒が重複",IF(OR(NOT(ISNUMBER(V284)),P284="未確認"),"要確認：拘束時間・根拠未確認","確認済")))))</f>
        <v/>
      </c>
    </row>
    <row r="285" spans="1:25" ht="24.95" customHeight="1" x14ac:dyDescent="0.2">
      <c r="A285" s="7"/>
      <c r="B285" s="20"/>
      <c r="C285" s="20"/>
      <c r="D285" s="7"/>
      <c r="E285" s="23"/>
      <c r="F285" s="23"/>
      <c r="G285" s="23"/>
      <c r="H285" s="23"/>
      <c r="I285" s="16"/>
      <c r="J285" s="7"/>
      <c r="K285" s="23"/>
      <c r="L285" s="23"/>
      <c r="M285" s="7"/>
      <c r="N285" s="7"/>
      <c r="O285" s="7"/>
      <c r="P285" s="7"/>
      <c r="Q285" s="7"/>
      <c r="R285" s="10" t="str">
        <f>IF(D285="","",IF(COUNTIF(Tugs[曳船名],D285)&lt;&gt;1,"未登録・重複",IF(INDEX(Tugs[会社名],MATCH(D285,Tugs[曳船名],0))="","未確認",INDEX(Tugs[会社名],MATCH(D285,Tugs[曳船名],0)))))</f>
        <v/>
      </c>
      <c r="S285" s="10" t="str">
        <f>IF(D285="","",IF(COUNTIF(Tugs[曳船名],D285)&lt;&gt;1,"未登録・重複",IF(INDEX(Tugs[基地港],MATCH(D285,Tugs[曳船名],0))="","未確認",INDEX(Tugs[基地港],MATCH(D285,Tugs[曳船名],0)))))</f>
        <v/>
      </c>
      <c r="T285" s="10" t="str">
        <f>IF(A285="","",IF(AND(ISNUMBER(B285),ISNUMBER(C285),C285&gt;=B285),INT(C285)-INT(B285),""))</f>
        <v/>
      </c>
      <c r="U285" s="18" t="str">
        <f>IF(A285="","",IF(AND(ISNUMBER(E285),ISNUMBER(F285),F285&gt;=E285),ROUND((F285-E285)*24,4),""))</f>
        <v/>
      </c>
      <c r="V285" s="18" t="str">
        <f>IF(A285="","",IF(AND(ISNUMBER(G285),ISNUMBER(H285),H285&gt;=G285),ROUND((H285-G285)*24,4),IF(OR(G285&lt;&gt;"",H285&lt;&gt;""),"",IF(AND(ISNUMBER(I285),I285&gt;=0),I285,""))))</f>
        <v/>
      </c>
      <c r="W285" s="10" t="str">
        <f>IF(A285="","",IF(AND(ISNUMBER(G285),ISNUMBER(H285),H285&gt;=G285),"実績：基地発～基地着",IF(OR(G285&lt;&gt;"",H285&lt;&gt;""),"要確認：時刻不足・逆転",IF(AND(ISNUMBER(I285),I285&gt;=0),"実績：記録の時間","未確認"))))</f>
        <v/>
      </c>
      <c r="X285" s="10" t="str">
        <f>IF(A285="","",IF(ISNUMBER(B285),YEAR(B285)-IF(MONTH(B285)&lt;4,1,0),""))</f>
        <v/>
      </c>
      <c r="Y285" s="10" t="str">
        <f>IF(A285="","",IF(OR(D285="",NOT(ISNUMBER(B285)),NOT(ISNUMBER(C285)),C285&lt;B285,NOT(ISNUMBER(E285)),NOT(ISNUMBER(F285)),F285&lt;E285,O285="",P285="",R285="未登録・重複"),"要確認：警戒区間・登録・根拠",IF(OR(W285="要確認：時刻不足・逆転",AND(ISNUMBER(G285),G285&gt;E285),AND(ISNUMBER(H285),H285&lt;F285),AND(ISNUMBER(I285),I285&lt;0),AND(ISNUMBER(M285),M285&lt;0)),"要確認：基地発着・交代人数",IF(COUNTIFS(LNGWatch[船名],A285,LNGWatch[入港日（同一航海）],B285,LNGWatch[曳船名],D285,LNGWatch[警戒開始日時],E285)&gt;1,"要確認：同じ警戒が重複",IF(OR(NOT(ISNUMBER(V285)),P285="未確認"),"要確認：拘束時間・根拠未確認","確認済")))))</f>
        <v/>
      </c>
    </row>
    <row r="286" spans="1:25" ht="24.95" customHeight="1" x14ac:dyDescent="0.2">
      <c r="A286" s="7"/>
      <c r="B286" s="20"/>
      <c r="C286" s="20"/>
      <c r="D286" s="7"/>
      <c r="E286" s="23"/>
      <c r="F286" s="23"/>
      <c r="G286" s="23"/>
      <c r="H286" s="23"/>
      <c r="I286" s="16"/>
      <c r="J286" s="7"/>
      <c r="K286" s="23"/>
      <c r="L286" s="23"/>
      <c r="M286" s="7"/>
      <c r="N286" s="7"/>
      <c r="O286" s="7"/>
      <c r="P286" s="7"/>
      <c r="Q286" s="7"/>
      <c r="R286" s="10" t="str">
        <f>IF(D286="","",IF(COUNTIF(Tugs[曳船名],D286)&lt;&gt;1,"未登録・重複",IF(INDEX(Tugs[会社名],MATCH(D286,Tugs[曳船名],0))="","未確認",INDEX(Tugs[会社名],MATCH(D286,Tugs[曳船名],0)))))</f>
        <v/>
      </c>
      <c r="S286" s="10" t="str">
        <f>IF(D286="","",IF(COUNTIF(Tugs[曳船名],D286)&lt;&gt;1,"未登録・重複",IF(INDEX(Tugs[基地港],MATCH(D286,Tugs[曳船名],0))="","未確認",INDEX(Tugs[基地港],MATCH(D286,Tugs[曳船名],0)))))</f>
        <v/>
      </c>
      <c r="T286" s="10" t="str">
        <f>IF(A286="","",IF(AND(ISNUMBER(B286),ISNUMBER(C286),C286&gt;=B286),INT(C286)-INT(B286),""))</f>
        <v/>
      </c>
      <c r="U286" s="18" t="str">
        <f>IF(A286="","",IF(AND(ISNUMBER(E286),ISNUMBER(F286),F286&gt;=E286),ROUND((F286-E286)*24,4),""))</f>
        <v/>
      </c>
      <c r="V286" s="18" t="str">
        <f>IF(A286="","",IF(AND(ISNUMBER(G286),ISNUMBER(H286),H286&gt;=G286),ROUND((H286-G286)*24,4),IF(OR(G286&lt;&gt;"",H286&lt;&gt;""),"",IF(AND(ISNUMBER(I286),I286&gt;=0),I286,""))))</f>
        <v/>
      </c>
      <c r="W286" s="10" t="str">
        <f>IF(A286="","",IF(AND(ISNUMBER(G286),ISNUMBER(H286),H286&gt;=G286),"実績：基地発～基地着",IF(OR(G286&lt;&gt;"",H286&lt;&gt;""),"要確認：時刻不足・逆転",IF(AND(ISNUMBER(I286),I286&gt;=0),"実績：記録の時間","未確認"))))</f>
        <v/>
      </c>
      <c r="X286" s="10" t="str">
        <f>IF(A286="","",IF(ISNUMBER(B286),YEAR(B286)-IF(MONTH(B286)&lt;4,1,0),""))</f>
        <v/>
      </c>
      <c r="Y286" s="10" t="str">
        <f>IF(A286="","",IF(OR(D286="",NOT(ISNUMBER(B286)),NOT(ISNUMBER(C286)),C286&lt;B286,NOT(ISNUMBER(E286)),NOT(ISNUMBER(F286)),F286&lt;E286,O286="",P286="",R286="未登録・重複"),"要確認：警戒区間・登録・根拠",IF(OR(W286="要確認：時刻不足・逆転",AND(ISNUMBER(G286),G286&gt;E286),AND(ISNUMBER(H286),H286&lt;F286),AND(ISNUMBER(I286),I286&lt;0),AND(ISNUMBER(M286),M286&lt;0)),"要確認：基地発着・交代人数",IF(COUNTIFS(LNGWatch[船名],A286,LNGWatch[入港日（同一航海）],B286,LNGWatch[曳船名],D286,LNGWatch[警戒開始日時],E286)&gt;1,"要確認：同じ警戒が重複",IF(OR(NOT(ISNUMBER(V286)),P286="未確認"),"要確認：拘束時間・根拠未確認","確認済")))))</f>
        <v/>
      </c>
    </row>
    <row r="287" spans="1:25" ht="24.95" customHeight="1" x14ac:dyDescent="0.2">
      <c r="A287" s="7"/>
      <c r="B287" s="20"/>
      <c r="C287" s="20"/>
      <c r="D287" s="7"/>
      <c r="E287" s="23"/>
      <c r="F287" s="23"/>
      <c r="G287" s="23"/>
      <c r="H287" s="23"/>
      <c r="I287" s="16"/>
      <c r="J287" s="7"/>
      <c r="K287" s="23"/>
      <c r="L287" s="23"/>
      <c r="M287" s="7"/>
      <c r="N287" s="7"/>
      <c r="O287" s="7"/>
      <c r="P287" s="7"/>
      <c r="Q287" s="7"/>
      <c r="R287" s="10" t="str">
        <f>IF(D287="","",IF(COUNTIF(Tugs[曳船名],D287)&lt;&gt;1,"未登録・重複",IF(INDEX(Tugs[会社名],MATCH(D287,Tugs[曳船名],0))="","未確認",INDEX(Tugs[会社名],MATCH(D287,Tugs[曳船名],0)))))</f>
        <v/>
      </c>
      <c r="S287" s="10" t="str">
        <f>IF(D287="","",IF(COUNTIF(Tugs[曳船名],D287)&lt;&gt;1,"未登録・重複",IF(INDEX(Tugs[基地港],MATCH(D287,Tugs[曳船名],0))="","未確認",INDEX(Tugs[基地港],MATCH(D287,Tugs[曳船名],0)))))</f>
        <v/>
      </c>
      <c r="T287" s="10" t="str">
        <f>IF(A287="","",IF(AND(ISNUMBER(B287),ISNUMBER(C287),C287&gt;=B287),INT(C287)-INT(B287),""))</f>
        <v/>
      </c>
      <c r="U287" s="18" t="str">
        <f>IF(A287="","",IF(AND(ISNUMBER(E287),ISNUMBER(F287),F287&gt;=E287),ROUND((F287-E287)*24,4),""))</f>
        <v/>
      </c>
      <c r="V287" s="18" t="str">
        <f>IF(A287="","",IF(AND(ISNUMBER(G287),ISNUMBER(H287),H287&gt;=G287),ROUND((H287-G287)*24,4),IF(OR(G287&lt;&gt;"",H287&lt;&gt;""),"",IF(AND(ISNUMBER(I287),I287&gt;=0),I287,""))))</f>
        <v/>
      </c>
      <c r="W287" s="10" t="str">
        <f>IF(A287="","",IF(AND(ISNUMBER(G287),ISNUMBER(H287),H287&gt;=G287),"実績：基地発～基地着",IF(OR(G287&lt;&gt;"",H287&lt;&gt;""),"要確認：時刻不足・逆転",IF(AND(ISNUMBER(I287),I287&gt;=0),"実績：記録の時間","未確認"))))</f>
        <v/>
      </c>
      <c r="X287" s="10" t="str">
        <f>IF(A287="","",IF(ISNUMBER(B287),YEAR(B287)-IF(MONTH(B287)&lt;4,1,0),""))</f>
        <v/>
      </c>
      <c r="Y287" s="10" t="str">
        <f>IF(A287="","",IF(OR(D287="",NOT(ISNUMBER(B287)),NOT(ISNUMBER(C287)),C287&lt;B287,NOT(ISNUMBER(E287)),NOT(ISNUMBER(F287)),F287&lt;E287,O287="",P287="",R287="未登録・重複"),"要確認：警戒区間・登録・根拠",IF(OR(W287="要確認：時刻不足・逆転",AND(ISNUMBER(G287),G287&gt;E287),AND(ISNUMBER(H287),H287&lt;F287),AND(ISNUMBER(I287),I287&lt;0),AND(ISNUMBER(M287),M287&lt;0)),"要確認：基地発着・交代人数",IF(COUNTIFS(LNGWatch[船名],A287,LNGWatch[入港日（同一航海）],B287,LNGWatch[曳船名],D287,LNGWatch[警戒開始日時],E287)&gt;1,"要確認：同じ警戒が重複",IF(OR(NOT(ISNUMBER(V287)),P287="未確認"),"要確認：拘束時間・根拠未確認","確認済")))))</f>
        <v/>
      </c>
    </row>
    <row r="288" spans="1:25" ht="24.95" customHeight="1" x14ac:dyDescent="0.2">
      <c r="A288" s="7"/>
      <c r="B288" s="20"/>
      <c r="C288" s="20"/>
      <c r="D288" s="7"/>
      <c r="E288" s="23"/>
      <c r="F288" s="23"/>
      <c r="G288" s="23"/>
      <c r="H288" s="23"/>
      <c r="I288" s="16"/>
      <c r="J288" s="7"/>
      <c r="K288" s="23"/>
      <c r="L288" s="23"/>
      <c r="M288" s="7"/>
      <c r="N288" s="7"/>
      <c r="O288" s="7"/>
      <c r="P288" s="7"/>
      <c r="Q288" s="7"/>
      <c r="R288" s="10" t="str">
        <f>IF(D288="","",IF(COUNTIF(Tugs[曳船名],D288)&lt;&gt;1,"未登録・重複",IF(INDEX(Tugs[会社名],MATCH(D288,Tugs[曳船名],0))="","未確認",INDEX(Tugs[会社名],MATCH(D288,Tugs[曳船名],0)))))</f>
        <v/>
      </c>
      <c r="S288" s="10" t="str">
        <f>IF(D288="","",IF(COUNTIF(Tugs[曳船名],D288)&lt;&gt;1,"未登録・重複",IF(INDEX(Tugs[基地港],MATCH(D288,Tugs[曳船名],0))="","未確認",INDEX(Tugs[基地港],MATCH(D288,Tugs[曳船名],0)))))</f>
        <v/>
      </c>
      <c r="T288" s="10" t="str">
        <f>IF(A288="","",IF(AND(ISNUMBER(B288),ISNUMBER(C288),C288&gt;=B288),INT(C288)-INT(B288),""))</f>
        <v/>
      </c>
      <c r="U288" s="18" t="str">
        <f>IF(A288="","",IF(AND(ISNUMBER(E288),ISNUMBER(F288),F288&gt;=E288),ROUND((F288-E288)*24,4),""))</f>
        <v/>
      </c>
      <c r="V288" s="18" t="str">
        <f>IF(A288="","",IF(AND(ISNUMBER(G288),ISNUMBER(H288),H288&gt;=G288),ROUND((H288-G288)*24,4),IF(OR(G288&lt;&gt;"",H288&lt;&gt;""),"",IF(AND(ISNUMBER(I288),I288&gt;=0),I288,""))))</f>
        <v/>
      </c>
      <c r="W288" s="10" t="str">
        <f>IF(A288="","",IF(AND(ISNUMBER(G288),ISNUMBER(H288),H288&gt;=G288),"実績：基地発～基地着",IF(OR(G288&lt;&gt;"",H288&lt;&gt;""),"要確認：時刻不足・逆転",IF(AND(ISNUMBER(I288),I288&gt;=0),"実績：記録の時間","未確認"))))</f>
        <v/>
      </c>
      <c r="X288" s="10" t="str">
        <f>IF(A288="","",IF(ISNUMBER(B288),YEAR(B288)-IF(MONTH(B288)&lt;4,1,0),""))</f>
        <v/>
      </c>
      <c r="Y288" s="10" t="str">
        <f>IF(A288="","",IF(OR(D288="",NOT(ISNUMBER(B288)),NOT(ISNUMBER(C288)),C288&lt;B288,NOT(ISNUMBER(E288)),NOT(ISNUMBER(F288)),F288&lt;E288,O288="",P288="",R288="未登録・重複"),"要確認：警戒区間・登録・根拠",IF(OR(W288="要確認：時刻不足・逆転",AND(ISNUMBER(G288),G288&gt;E288),AND(ISNUMBER(H288),H288&lt;F288),AND(ISNUMBER(I288),I288&lt;0),AND(ISNUMBER(M288),M288&lt;0)),"要確認：基地発着・交代人数",IF(COUNTIFS(LNGWatch[船名],A288,LNGWatch[入港日（同一航海）],B288,LNGWatch[曳船名],D288,LNGWatch[警戒開始日時],E288)&gt;1,"要確認：同じ警戒が重複",IF(OR(NOT(ISNUMBER(V288)),P288="未確認"),"要確認：拘束時間・根拠未確認","確認済")))))</f>
        <v/>
      </c>
    </row>
    <row r="289" spans="1:25" ht="24.95" customHeight="1" x14ac:dyDescent="0.2">
      <c r="A289" s="7"/>
      <c r="B289" s="20"/>
      <c r="C289" s="20"/>
      <c r="D289" s="7"/>
      <c r="E289" s="23"/>
      <c r="F289" s="23"/>
      <c r="G289" s="23"/>
      <c r="H289" s="23"/>
      <c r="I289" s="16"/>
      <c r="J289" s="7"/>
      <c r="K289" s="23"/>
      <c r="L289" s="23"/>
      <c r="M289" s="7"/>
      <c r="N289" s="7"/>
      <c r="O289" s="7"/>
      <c r="P289" s="7"/>
      <c r="Q289" s="7"/>
      <c r="R289" s="10" t="str">
        <f>IF(D289="","",IF(COUNTIF(Tugs[曳船名],D289)&lt;&gt;1,"未登録・重複",IF(INDEX(Tugs[会社名],MATCH(D289,Tugs[曳船名],0))="","未確認",INDEX(Tugs[会社名],MATCH(D289,Tugs[曳船名],0)))))</f>
        <v/>
      </c>
      <c r="S289" s="10" t="str">
        <f>IF(D289="","",IF(COUNTIF(Tugs[曳船名],D289)&lt;&gt;1,"未登録・重複",IF(INDEX(Tugs[基地港],MATCH(D289,Tugs[曳船名],0))="","未確認",INDEX(Tugs[基地港],MATCH(D289,Tugs[曳船名],0)))))</f>
        <v/>
      </c>
      <c r="T289" s="10" t="str">
        <f>IF(A289="","",IF(AND(ISNUMBER(B289),ISNUMBER(C289),C289&gt;=B289),INT(C289)-INT(B289),""))</f>
        <v/>
      </c>
      <c r="U289" s="18" t="str">
        <f>IF(A289="","",IF(AND(ISNUMBER(E289),ISNUMBER(F289),F289&gt;=E289),ROUND((F289-E289)*24,4),""))</f>
        <v/>
      </c>
      <c r="V289" s="18" t="str">
        <f>IF(A289="","",IF(AND(ISNUMBER(G289),ISNUMBER(H289),H289&gt;=G289),ROUND((H289-G289)*24,4),IF(OR(G289&lt;&gt;"",H289&lt;&gt;""),"",IF(AND(ISNUMBER(I289),I289&gt;=0),I289,""))))</f>
        <v/>
      </c>
      <c r="W289" s="10" t="str">
        <f>IF(A289="","",IF(AND(ISNUMBER(G289),ISNUMBER(H289),H289&gt;=G289),"実績：基地発～基地着",IF(OR(G289&lt;&gt;"",H289&lt;&gt;""),"要確認：時刻不足・逆転",IF(AND(ISNUMBER(I289),I289&gt;=0),"実績：記録の時間","未確認"))))</f>
        <v/>
      </c>
      <c r="X289" s="10" t="str">
        <f>IF(A289="","",IF(ISNUMBER(B289),YEAR(B289)-IF(MONTH(B289)&lt;4,1,0),""))</f>
        <v/>
      </c>
      <c r="Y289" s="10" t="str">
        <f>IF(A289="","",IF(OR(D289="",NOT(ISNUMBER(B289)),NOT(ISNUMBER(C289)),C289&lt;B289,NOT(ISNUMBER(E289)),NOT(ISNUMBER(F289)),F289&lt;E289,O289="",P289="",R289="未登録・重複"),"要確認：警戒区間・登録・根拠",IF(OR(W289="要確認：時刻不足・逆転",AND(ISNUMBER(G289),G289&gt;E289),AND(ISNUMBER(H289),H289&lt;F289),AND(ISNUMBER(I289),I289&lt;0),AND(ISNUMBER(M289),M289&lt;0)),"要確認：基地発着・交代人数",IF(COUNTIFS(LNGWatch[船名],A289,LNGWatch[入港日（同一航海）],B289,LNGWatch[曳船名],D289,LNGWatch[警戒開始日時],E289)&gt;1,"要確認：同じ警戒が重複",IF(OR(NOT(ISNUMBER(V289)),P289="未確認"),"要確認：拘束時間・根拠未確認","確認済")))))</f>
        <v/>
      </c>
    </row>
    <row r="290" spans="1:25" ht="24.95" customHeight="1" x14ac:dyDescent="0.2">
      <c r="A290" s="7"/>
      <c r="B290" s="20"/>
      <c r="C290" s="20"/>
      <c r="D290" s="7"/>
      <c r="E290" s="23"/>
      <c r="F290" s="23"/>
      <c r="G290" s="23"/>
      <c r="H290" s="23"/>
      <c r="I290" s="16"/>
      <c r="J290" s="7"/>
      <c r="K290" s="23"/>
      <c r="L290" s="23"/>
      <c r="M290" s="7"/>
      <c r="N290" s="7"/>
      <c r="O290" s="7"/>
      <c r="P290" s="7"/>
      <c r="Q290" s="7"/>
      <c r="R290" s="10" t="str">
        <f>IF(D290="","",IF(COUNTIF(Tugs[曳船名],D290)&lt;&gt;1,"未登録・重複",IF(INDEX(Tugs[会社名],MATCH(D290,Tugs[曳船名],0))="","未確認",INDEX(Tugs[会社名],MATCH(D290,Tugs[曳船名],0)))))</f>
        <v/>
      </c>
      <c r="S290" s="10" t="str">
        <f>IF(D290="","",IF(COUNTIF(Tugs[曳船名],D290)&lt;&gt;1,"未登録・重複",IF(INDEX(Tugs[基地港],MATCH(D290,Tugs[曳船名],0))="","未確認",INDEX(Tugs[基地港],MATCH(D290,Tugs[曳船名],0)))))</f>
        <v/>
      </c>
      <c r="T290" s="10" t="str">
        <f>IF(A290="","",IF(AND(ISNUMBER(B290),ISNUMBER(C290),C290&gt;=B290),INT(C290)-INT(B290),""))</f>
        <v/>
      </c>
      <c r="U290" s="18" t="str">
        <f>IF(A290="","",IF(AND(ISNUMBER(E290),ISNUMBER(F290),F290&gt;=E290),ROUND((F290-E290)*24,4),""))</f>
        <v/>
      </c>
      <c r="V290" s="18" t="str">
        <f>IF(A290="","",IF(AND(ISNUMBER(G290),ISNUMBER(H290),H290&gt;=G290),ROUND((H290-G290)*24,4),IF(OR(G290&lt;&gt;"",H290&lt;&gt;""),"",IF(AND(ISNUMBER(I290),I290&gt;=0),I290,""))))</f>
        <v/>
      </c>
      <c r="W290" s="10" t="str">
        <f>IF(A290="","",IF(AND(ISNUMBER(G290),ISNUMBER(H290),H290&gt;=G290),"実績：基地発～基地着",IF(OR(G290&lt;&gt;"",H290&lt;&gt;""),"要確認：時刻不足・逆転",IF(AND(ISNUMBER(I290),I290&gt;=0),"実績：記録の時間","未確認"))))</f>
        <v/>
      </c>
      <c r="X290" s="10" t="str">
        <f>IF(A290="","",IF(ISNUMBER(B290),YEAR(B290)-IF(MONTH(B290)&lt;4,1,0),""))</f>
        <v/>
      </c>
      <c r="Y290" s="10" t="str">
        <f>IF(A290="","",IF(OR(D290="",NOT(ISNUMBER(B290)),NOT(ISNUMBER(C290)),C290&lt;B290,NOT(ISNUMBER(E290)),NOT(ISNUMBER(F290)),F290&lt;E290,O290="",P290="",R290="未登録・重複"),"要確認：警戒区間・登録・根拠",IF(OR(W290="要確認：時刻不足・逆転",AND(ISNUMBER(G290),G290&gt;E290),AND(ISNUMBER(H290),H290&lt;F290),AND(ISNUMBER(I290),I290&lt;0),AND(ISNUMBER(M290),M290&lt;0)),"要確認：基地発着・交代人数",IF(COUNTIFS(LNGWatch[船名],A290,LNGWatch[入港日（同一航海）],B290,LNGWatch[曳船名],D290,LNGWatch[警戒開始日時],E290)&gt;1,"要確認：同じ警戒が重複",IF(OR(NOT(ISNUMBER(V290)),P290="未確認"),"要確認：拘束時間・根拠未確認","確認済")))))</f>
        <v/>
      </c>
    </row>
    <row r="291" spans="1:25" ht="24.95" customHeight="1" x14ac:dyDescent="0.2">
      <c r="A291" s="7"/>
      <c r="B291" s="20"/>
      <c r="C291" s="20"/>
      <c r="D291" s="7"/>
      <c r="E291" s="23"/>
      <c r="F291" s="23"/>
      <c r="G291" s="23"/>
      <c r="H291" s="23"/>
      <c r="I291" s="16"/>
      <c r="J291" s="7"/>
      <c r="K291" s="23"/>
      <c r="L291" s="23"/>
      <c r="M291" s="7"/>
      <c r="N291" s="7"/>
      <c r="O291" s="7"/>
      <c r="P291" s="7"/>
      <c r="Q291" s="7"/>
      <c r="R291" s="10" t="str">
        <f>IF(D291="","",IF(COUNTIF(Tugs[曳船名],D291)&lt;&gt;1,"未登録・重複",IF(INDEX(Tugs[会社名],MATCH(D291,Tugs[曳船名],0))="","未確認",INDEX(Tugs[会社名],MATCH(D291,Tugs[曳船名],0)))))</f>
        <v/>
      </c>
      <c r="S291" s="10" t="str">
        <f>IF(D291="","",IF(COUNTIF(Tugs[曳船名],D291)&lt;&gt;1,"未登録・重複",IF(INDEX(Tugs[基地港],MATCH(D291,Tugs[曳船名],0))="","未確認",INDEX(Tugs[基地港],MATCH(D291,Tugs[曳船名],0)))))</f>
        <v/>
      </c>
      <c r="T291" s="10" t="str">
        <f>IF(A291="","",IF(AND(ISNUMBER(B291),ISNUMBER(C291),C291&gt;=B291),INT(C291)-INT(B291),""))</f>
        <v/>
      </c>
      <c r="U291" s="18" t="str">
        <f>IF(A291="","",IF(AND(ISNUMBER(E291),ISNUMBER(F291),F291&gt;=E291),ROUND((F291-E291)*24,4),""))</f>
        <v/>
      </c>
      <c r="V291" s="18" t="str">
        <f>IF(A291="","",IF(AND(ISNUMBER(G291),ISNUMBER(H291),H291&gt;=G291),ROUND((H291-G291)*24,4),IF(OR(G291&lt;&gt;"",H291&lt;&gt;""),"",IF(AND(ISNUMBER(I291),I291&gt;=0),I291,""))))</f>
        <v/>
      </c>
      <c r="W291" s="10" t="str">
        <f>IF(A291="","",IF(AND(ISNUMBER(G291),ISNUMBER(H291),H291&gt;=G291),"実績：基地発～基地着",IF(OR(G291&lt;&gt;"",H291&lt;&gt;""),"要確認：時刻不足・逆転",IF(AND(ISNUMBER(I291),I291&gt;=0),"実績：記録の時間","未確認"))))</f>
        <v/>
      </c>
      <c r="X291" s="10" t="str">
        <f>IF(A291="","",IF(ISNUMBER(B291),YEAR(B291)-IF(MONTH(B291)&lt;4,1,0),""))</f>
        <v/>
      </c>
      <c r="Y291" s="10" t="str">
        <f>IF(A291="","",IF(OR(D291="",NOT(ISNUMBER(B291)),NOT(ISNUMBER(C291)),C291&lt;B291,NOT(ISNUMBER(E291)),NOT(ISNUMBER(F291)),F291&lt;E291,O291="",P291="",R291="未登録・重複"),"要確認：警戒区間・登録・根拠",IF(OR(W291="要確認：時刻不足・逆転",AND(ISNUMBER(G291),G291&gt;E291),AND(ISNUMBER(H291),H291&lt;F291),AND(ISNUMBER(I291),I291&lt;0),AND(ISNUMBER(M291),M291&lt;0)),"要確認：基地発着・交代人数",IF(COUNTIFS(LNGWatch[船名],A291,LNGWatch[入港日（同一航海）],B291,LNGWatch[曳船名],D291,LNGWatch[警戒開始日時],E291)&gt;1,"要確認：同じ警戒が重複",IF(OR(NOT(ISNUMBER(V291)),P291="未確認"),"要確認：拘束時間・根拠未確認","確認済")))))</f>
        <v/>
      </c>
    </row>
    <row r="292" spans="1:25" ht="24.95" customHeight="1" x14ac:dyDescent="0.2">
      <c r="A292" s="7"/>
      <c r="B292" s="20"/>
      <c r="C292" s="20"/>
      <c r="D292" s="7"/>
      <c r="E292" s="23"/>
      <c r="F292" s="23"/>
      <c r="G292" s="23"/>
      <c r="H292" s="23"/>
      <c r="I292" s="16"/>
      <c r="J292" s="7"/>
      <c r="K292" s="23"/>
      <c r="L292" s="23"/>
      <c r="M292" s="7"/>
      <c r="N292" s="7"/>
      <c r="O292" s="7"/>
      <c r="P292" s="7"/>
      <c r="Q292" s="7"/>
      <c r="R292" s="10" t="str">
        <f>IF(D292="","",IF(COUNTIF(Tugs[曳船名],D292)&lt;&gt;1,"未登録・重複",IF(INDEX(Tugs[会社名],MATCH(D292,Tugs[曳船名],0))="","未確認",INDEX(Tugs[会社名],MATCH(D292,Tugs[曳船名],0)))))</f>
        <v/>
      </c>
      <c r="S292" s="10" t="str">
        <f>IF(D292="","",IF(COUNTIF(Tugs[曳船名],D292)&lt;&gt;1,"未登録・重複",IF(INDEX(Tugs[基地港],MATCH(D292,Tugs[曳船名],0))="","未確認",INDEX(Tugs[基地港],MATCH(D292,Tugs[曳船名],0)))))</f>
        <v/>
      </c>
      <c r="T292" s="10" t="str">
        <f>IF(A292="","",IF(AND(ISNUMBER(B292),ISNUMBER(C292),C292&gt;=B292),INT(C292)-INT(B292),""))</f>
        <v/>
      </c>
      <c r="U292" s="18" t="str">
        <f>IF(A292="","",IF(AND(ISNUMBER(E292),ISNUMBER(F292),F292&gt;=E292),ROUND((F292-E292)*24,4),""))</f>
        <v/>
      </c>
      <c r="V292" s="18" t="str">
        <f>IF(A292="","",IF(AND(ISNUMBER(G292),ISNUMBER(H292),H292&gt;=G292),ROUND((H292-G292)*24,4),IF(OR(G292&lt;&gt;"",H292&lt;&gt;""),"",IF(AND(ISNUMBER(I292),I292&gt;=0),I292,""))))</f>
        <v/>
      </c>
      <c r="W292" s="10" t="str">
        <f>IF(A292="","",IF(AND(ISNUMBER(G292),ISNUMBER(H292),H292&gt;=G292),"実績：基地発～基地着",IF(OR(G292&lt;&gt;"",H292&lt;&gt;""),"要確認：時刻不足・逆転",IF(AND(ISNUMBER(I292),I292&gt;=0),"実績：記録の時間","未確認"))))</f>
        <v/>
      </c>
      <c r="X292" s="10" t="str">
        <f>IF(A292="","",IF(ISNUMBER(B292),YEAR(B292)-IF(MONTH(B292)&lt;4,1,0),""))</f>
        <v/>
      </c>
      <c r="Y292" s="10" t="str">
        <f>IF(A292="","",IF(OR(D292="",NOT(ISNUMBER(B292)),NOT(ISNUMBER(C292)),C292&lt;B292,NOT(ISNUMBER(E292)),NOT(ISNUMBER(F292)),F292&lt;E292,O292="",P292="",R292="未登録・重複"),"要確認：警戒区間・登録・根拠",IF(OR(W292="要確認：時刻不足・逆転",AND(ISNUMBER(G292),G292&gt;E292),AND(ISNUMBER(H292),H292&lt;F292),AND(ISNUMBER(I292),I292&lt;0),AND(ISNUMBER(M292),M292&lt;0)),"要確認：基地発着・交代人数",IF(COUNTIFS(LNGWatch[船名],A292,LNGWatch[入港日（同一航海）],B292,LNGWatch[曳船名],D292,LNGWatch[警戒開始日時],E292)&gt;1,"要確認：同じ警戒が重複",IF(OR(NOT(ISNUMBER(V292)),P292="未確認"),"要確認：拘束時間・根拠未確認","確認済")))))</f>
        <v/>
      </c>
    </row>
    <row r="293" spans="1:25" ht="24.95" customHeight="1" x14ac:dyDescent="0.2">
      <c r="A293" s="7"/>
      <c r="B293" s="20"/>
      <c r="C293" s="20"/>
      <c r="D293" s="7"/>
      <c r="E293" s="23"/>
      <c r="F293" s="23"/>
      <c r="G293" s="23"/>
      <c r="H293" s="23"/>
      <c r="I293" s="16"/>
      <c r="J293" s="7"/>
      <c r="K293" s="23"/>
      <c r="L293" s="23"/>
      <c r="M293" s="7"/>
      <c r="N293" s="7"/>
      <c r="O293" s="7"/>
      <c r="P293" s="7"/>
      <c r="Q293" s="7"/>
      <c r="R293" s="10" t="str">
        <f>IF(D293="","",IF(COUNTIF(Tugs[曳船名],D293)&lt;&gt;1,"未登録・重複",IF(INDEX(Tugs[会社名],MATCH(D293,Tugs[曳船名],0))="","未確認",INDEX(Tugs[会社名],MATCH(D293,Tugs[曳船名],0)))))</f>
        <v/>
      </c>
      <c r="S293" s="10" t="str">
        <f>IF(D293="","",IF(COUNTIF(Tugs[曳船名],D293)&lt;&gt;1,"未登録・重複",IF(INDEX(Tugs[基地港],MATCH(D293,Tugs[曳船名],0))="","未確認",INDEX(Tugs[基地港],MATCH(D293,Tugs[曳船名],0)))))</f>
        <v/>
      </c>
      <c r="T293" s="10" t="str">
        <f>IF(A293="","",IF(AND(ISNUMBER(B293),ISNUMBER(C293),C293&gt;=B293),INT(C293)-INT(B293),""))</f>
        <v/>
      </c>
      <c r="U293" s="18" t="str">
        <f>IF(A293="","",IF(AND(ISNUMBER(E293),ISNUMBER(F293),F293&gt;=E293),ROUND((F293-E293)*24,4),""))</f>
        <v/>
      </c>
      <c r="V293" s="18" t="str">
        <f>IF(A293="","",IF(AND(ISNUMBER(G293),ISNUMBER(H293),H293&gt;=G293),ROUND((H293-G293)*24,4),IF(OR(G293&lt;&gt;"",H293&lt;&gt;""),"",IF(AND(ISNUMBER(I293),I293&gt;=0),I293,""))))</f>
        <v/>
      </c>
      <c r="W293" s="10" t="str">
        <f>IF(A293="","",IF(AND(ISNUMBER(G293),ISNUMBER(H293),H293&gt;=G293),"実績：基地発～基地着",IF(OR(G293&lt;&gt;"",H293&lt;&gt;""),"要確認：時刻不足・逆転",IF(AND(ISNUMBER(I293),I293&gt;=0),"実績：記録の時間","未確認"))))</f>
        <v/>
      </c>
      <c r="X293" s="10" t="str">
        <f>IF(A293="","",IF(ISNUMBER(B293),YEAR(B293)-IF(MONTH(B293)&lt;4,1,0),""))</f>
        <v/>
      </c>
      <c r="Y293" s="10" t="str">
        <f>IF(A293="","",IF(OR(D293="",NOT(ISNUMBER(B293)),NOT(ISNUMBER(C293)),C293&lt;B293,NOT(ISNUMBER(E293)),NOT(ISNUMBER(F293)),F293&lt;E293,O293="",P293="",R293="未登録・重複"),"要確認：警戒区間・登録・根拠",IF(OR(W293="要確認：時刻不足・逆転",AND(ISNUMBER(G293),G293&gt;E293),AND(ISNUMBER(H293),H293&lt;F293),AND(ISNUMBER(I293),I293&lt;0),AND(ISNUMBER(M293),M293&lt;0)),"要確認：基地発着・交代人数",IF(COUNTIFS(LNGWatch[船名],A293,LNGWatch[入港日（同一航海）],B293,LNGWatch[曳船名],D293,LNGWatch[警戒開始日時],E293)&gt;1,"要確認：同じ警戒が重複",IF(OR(NOT(ISNUMBER(V293)),P293="未確認"),"要確認：拘束時間・根拠未確認","確認済")))))</f>
        <v/>
      </c>
    </row>
    <row r="294" spans="1:25" ht="24.95" customHeight="1" x14ac:dyDescent="0.2">
      <c r="A294" s="7"/>
      <c r="B294" s="20"/>
      <c r="C294" s="20"/>
      <c r="D294" s="7"/>
      <c r="E294" s="23"/>
      <c r="F294" s="23"/>
      <c r="G294" s="23"/>
      <c r="H294" s="23"/>
      <c r="I294" s="16"/>
      <c r="J294" s="7"/>
      <c r="K294" s="23"/>
      <c r="L294" s="23"/>
      <c r="M294" s="7"/>
      <c r="N294" s="7"/>
      <c r="O294" s="7"/>
      <c r="P294" s="7"/>
      <c r="Q294" s="7"/>
      <c r="R294" s="10" t="str">
        <f>IF(D294="","",IF(COUNTIF(Tugs[曳船名],D294)&lt;&gt;1,"未登録・重複",IF(INDEX(Tugs[会社名],MATCH(D294,Tugs[曳船名],0))="","未確認",INDEX(Tugs[会社名],MATCH(D294,Tugs[曳船名],0)))))</f>
        <v/>
      </c>
      <c r="S294" s="10" t="str">
        <f>IF(D294="","",IF(COUNTIF(Tugs[曳船名],D294)&lt;&gt;1,"未登録・重複",IF(INDEX(Tugs[基地港],MATCH(D294,Tugs[曳船名],0))="","未確認",INDEX(Tugs[基地港],MATCH(D294,Tugs[曳船名],0)))))</f>
        <v/>
      </c>
      <c r="T294" s="10" t="str">
        <f>IF(A294="","",IF(AND(ISNUMBER(B294),ISNUMBER(C294),C294&gt;=B294),INT(C294)-INT(B294),""))</f>
        <v/>
      </c>
      <c r="U294" s="18" t="str">
        <f>IF(A294="","",IF(AND(ISNUMBER(E294),ISNUMBER(F294),F294&gt;=E294),ROUND((F294-E294)*24,4),""))</f>
        <v/>
      </c>
      <c r="V294" s="18" t="str">
        <f>IF(A294="","",IF(AND(ISNUMBER(G294),ISNUMBER(H294),H294&gt;=G294),ROUND((H294-G294)*24,4),IF(OR(G294&lt;&gt;"",H294&lt;&gt;""),"",IF(AND(ISNUMBER(I294),I294&gt;=0),I294,""))))</f>
        <v/>
      </c>
      <c r="W294" s="10" t="str">
        <f>IF(A294="","",IF(AND(ISNUMBER(G294),ISNUMBER(H294),H294&gt;=G294),"実績：基地発～基地着",IF(OR(G294&lt;&gt;"",H294&lt;&gt;""),"要確認：時刻不足・逆転",IF(AND(ISNUMBER(I294),I294&gt;=0),"実績：記録の時間","未確認"))))</f>
        <v/>
      </c>
      <c r="X294" s="10" t="str">
        <f>IF(A294="","",IF(ISNUMBER(B294),YEAR(B294)-IF(MONTH(B294)&lt;4,1,0),""))</f>
        <v/>
      </c>
      <c r="Y294" s="10" t="str">
        <f>IF(A294="","",IF(OR(D294="",NOT(ISNUMBER(B294)),NOT(ISNUMBER(C294)),C294&lt;B294,NOT(ISNUMBER(E294)),NOT(ISNUMBER(F294)),F294&lt;E294,O294="",P294="",R294="未登録・重複"),"要確認：警戒区間・登録・根拠",IF(OR(W294="要確認：時刻不足・逆転",AND(ISNUMBER(G294),G294&gt;E294),AND(ISNUMBER(H294),H294&lt;F294),AND(ISNUMBER(I294),I294&lt;0),AND(ISNUMBER(M294),M294&lt;0)),"要確認：基地発着・交代人数",IF(COUNTIFS(LNGWatch[船名],A294,LNGWatch[入港日（同一航海）],B294,LNGWatch[曳船名],D294,LNGWatch[警戒開始日時],E294)&gt;1,"要確認：同じ警戒が重複",IF(OR(NOT(ISNUMBER(V294)),P294="未確認"),"要確認：拘束時間・根拠未確認","確認済")))))</f>
        <v/>
      </c>
    </row>
    <row r="295" spans="1:25" ht="24.95" customHeight="1" x14ac:dyDescent="0.2">
      <c r="A295" s="7"/>
      <c r="B295" s="20"/>
      <c r="C295" s="20"/>
      <c r="D295" s="7"/>
      <c r="E295" s="23"/>
      <c r="F295" s="23"/>
      <c r="G295" s="23"/>
      <c r="H295" s="23"/>
      <c r="I295" s="16"/>
      <c r="J295" s="7"/>
      <c r="K295" s="23"/>
      <c r="L295" s="23"/>
      <c r="M295" s="7"/>
      <c r="N295" s="7"/>
      <c r="O295" s="7"/>
      <c r="P295" s="7"/>
      <c r="Q295" s="7"/>
      <c r="R295" s="10" t="str">
        <f>IF(D295="","",IF(COUNTIF(Tugs[曳船名],D295)&lt;&gt;1,"未登録・重複",IF(INDEX(Tugs[会社名],MATCH(D295,Tugs[曳船名],0))="","未確認",INDEX(Tugs[会社名],MATCH(D295,Tugs[曳船名],0)))))</f>
        <v/>
      </c>
      <c r="S295" s="10" t="str">
        <f>IF(D295="","",IF(COUNTIF(Tugs[曳船名],D295)&lt;&gt;1,"未登録・重複",IF(INDEX(Tugs[基地港],MATCH(D295,Tugs[曳船名],0))="","未確認",INDEX(Tugs[基地港],MATCH(D295,Tugs[曳船名],0)))))</f>
        <v/>
      </c>
      <c r="T295" s="10" t="str">
        <f>IF(A295="","",IF(AND(ISNUMBER(B295),ISNUMBER(C295),C295&gt;=B295),INT(C295)-INT(B295),""))</f>
        <v/>
      </c>
      <c r="U295" s="18" t="str">
        <f>IF(A295="","",IF(AND(ISNUMBER(E295),ISNUMBER(F295),F295&gt;=E295),ROUND((F295-E295)*24,4),""))</f>
        <v/>
      </c>
      <c r="V295" s="18" t="str">
        <f>IF(A295="","",IF(AND(ISNUMBER(G295),ISNUMBER(H295),H295&gt;=G295),ROUND((H295-G295)*24,4),IF(OR(G295&lt;&gt;"",H295&lt;&gt;""),"",IF(AND(ISNUMBER(I295),I295&gt;=0),I295,""))))</f>
        <v/>
      </c>
      <c r="W295" s="10" t="str">
        <f>IF(A295="","",IF(AND(ISNUMBER(G295),ISNUMBER(H295),H295&gt;=G295),"実績：基地発～基地着",IF(OR(G295&lt;&gt;"",H295&lt;&gt;""),"要確認：時刻不足・逆転",IF(AND(ISNUMBER(I295),I295&gt;=0),"実績：記録の時間","未確認"))))</f>
        <v/>
      </c>
      <c r="X295" s="10" t="str">
        <f>IF(A295="","",IF(ISNUMBER(B295),YEAR(B295)-IF(MONTH(B295)&lt;4,1,0),""))</f>
        <v/>
      </c>
      <c r="Y295" s="10" t="str">
        <f>IF(A295="","",IF(OR(D295="",NOT(ISNUMBER(B295)),NOT(ISNUMBER(C295)),C295&lt;B295,NOT(ISNUMBER(E295)),NOT(ISNUMBER(F295)),F295&lt;E295,O295="",P295="",R295="未登録・重複"),"要確認：警戒区間・登録・根拠",IF(OR(W295="要確認：時刻不足・逆転",AND(ISNUMBER(G295),G295&gt;E295),AND(ISNUMBER(H295),H295&lt;F295),AND(ISNUMBER(I295),I295&lt;0),AND(ISNUMBER(M295),M295&lt;0)),"要確認：基地発着・交代人数",IF(COUNTIFS(LNGWatch[船名],A295,LNGWatch[入港日（同一航海）],B295,LNGWatch[曳船名],D295,LNGWatch[警戒開始日時],E295)&gt;1,"要確認：同じ警戒が重複",IF(OR(NOT(ISNUMBER(V295)),P295="未確認"),"要確認：拘束時間・根拠未確認","確認済")))))</f>
        <v/>
      </c>
    </row>
    <row r="296" spans="1:25" ht="24.95" customHeight="1" x14ac:dyDescent="0.2">
      <c r="A296" s="7"/>
      <c r="B296" s="20"/>
      <c r="C296" s="20"/>
      <c r="D296" s="7"/>
      <c r="E296" s="23"/>
      <c r="F296" s="23"/>
      <c r="G296" s="23"/>
      <c r="H296" s="23"/>
      <c r="I296" s="16"/>
      <c r="J296" s="7"/>
      <c r="K296" s="23"/>
      <c r="L296" s="23"/>
      <c r="M296" s="7"/>
      <c r="N296" s="7"/>
      <c r="O296" s="7"/>
      <c r="P296" s="7"/>
      <c r="Q296" s="7"/>
      <c r="R296" s="10" t="str">
        <f>IF(D296="","",IF(COUNTIF(Tugs[曳船名],D296)&lt;&gt;1,"未登録・重複",IF(INDEX(Tugs[会社名],MATCH(D296,Tugs[曳船名],0))="","未確認",INDEX(Tugs[会社名],MATCH(D296,Tugs[曳船名],0)))))</f>
        <v/>
      </c>
      <c r="S296" s="10" t="str">
        <f>IF(D296="","",IF(COUNTIF(Tugs[曳船名],D296)&lt;&gt;1,"未登録・重複",IF(INDEX(Tugs[基地港],MATCH(D296,Tugs[曳船名],0))="","未確認",INDEX(Tugs[基地港],MATCH(D296,Tugs[曳船名],0)))))</f>
        <v/>
      </c>
      <c r="T296" s="10" t="str">
        <f>IF(A296="","",IF(AND(ISNUMBER(B296),ISNUMBER(C296),C296&gt;=B296),INT(C296)-INT(B296),""))</f>
        <v/>
      </c>
      <c r="U296" s="18" t="str">
        <f>IF(A296="","",IF(AND(ISNUMBER(E296),ISNUMBER(F296),F296&gt;=E296),ROUND((F296-E296)*24,4),""))</f>
        <v/>
      </c>
      <c r="V296" s="18" t="str">
        <f>IF(A296="","",IF(AND(ISNUMBER(G296),ISNUMBER(H296),H296&gt;=G296),ROUND((H296-G296)*24,4),IF(OR(G296&lt;&gt;"",H296&lt;&gt;""),"",IF(AND(ISNUMBER(I296),I296&gt;=0),I296,""))))</f>
        <v/>
      </c>
      <c r="W296" s="10" t="str">
        <f>IF(A296="","",IF(AND(ISNUMBER(G296),ISNUMBER(H296),H296&gt;=G296),"実績：基地発～基地着",IF(OR(G296&lt;&gt;"",H296&lt;&gt;""),"要確認：時刻不足・逆転",IF(AND(ISNUMBER(I296),I296&gt;=0),"実績：記録の時間","未確認"))))</f>
        <v/>
      </c>
      <c r="X296" s="10" t="str">
        <f>IF(A296="","",IF(ISNUMBER(B296),YEAR(B296)-IF(MONTH(B296)&lt;4,1,0),""))</f>
        <v/>
      </c>
      <c r="Y296" s="10" t="str">
        <f>IF(A296="","",IF(OR(D296="",NOT(ISNUMBER(B296)),NOT(ISNUMBER(C296)),C296&lt;B296,NOT(ISNUMBER(E296)),NOT(ISNUMBER(F296)),F296&lt;E296,O296="",P296="",R296="未登録・重複"),"要確認：警戒区間・登録・根拠",IF(OR(W296="要確認：時刻不足・逆転",AND(ISNUMBER(G296),G296&gt;E296),AND(ISNUMBER(H296),H296&lt;F296),AND(ISNUMBER(I296),I296&lt;0),AND(ISNUMBER(M296),M296&lt;0)),"要確認：基地発着・交代人数",IF(COUNTIFS(LNGWatch[船名],A296,LNGWatch[入港日（同一航海）],B296,LNGWatch[曳船名],D296,LNGWatch[警戒開始日時],E296)&gt;1,"要確認：同じ警戒が重複",IF(OR(NOT(ISNUMBER(V296)),P296="未確認"),"要確認：拘束時間・根拠未確認","確認済")))))</f>
        <v/>
      </c>
    </row>
    <row r="297" spans="1:25" ht="24.95" customHeight="1" x14ac:dyDescent="0.2">
      <c r="A297" s="7"/>
      <c r="B297" s="20"/>
      <c r="C297" s="20"/>
      <c r="D297" s="7"/>
      <c r="E297" s="23"/>
      <c r="F297" s="23"/>
      <c r="G297" s="23"/>
      <c r="H297" s="23"/>
      <c r="I297" s="16"/>
      <c r="J297" s="7"/>
      <c r="K297" s="23"/>
      <c r="L297" s="23"/>
      <c r="M297" s="7"/>
      <c r="N297" s="7"/>
      <c r="O297" s="7"/>
      <c r="P297" s="7"/>
      <c r="Q297" s="7"/>
      <c r="R297" s="10" t="str">
        <f>IF(D297="","",IF(COUNTIF(Tugs[曳船名],D297)&lt;&gt;1,"未登録・重複",IF(INDEX(Tugs[会社名],MATCH(D297,Tugs[曳船名],0))="","未確認",INDEX(Tugs[会社名],MATCH(D297,Tugs[曳船名],0)))))</f>
        <v/>
      </c>
      <c r="S297" s="10" t="str">
        <f>IF(D297="","",IF(COUNTIF(Tugs[曳船名],D297)&lt;&gt;1,"未登録・重複",IF(INDEX(Tugs[基地港],MATCH(D297,Tugs[曳船名],0))="","未確認",INDEX(Tugs[基地港],MATCH(D297,Tugs[曳船名],0)))))</f>
        <v/>
      </c>
      <c r="T297" s="10" t="str">
        <f>IF(A297="","",IF(AND(ISNUMBER(B297),ISNUMBER(C297),C297&gt;=B297),INT(C297)-INT(B297),""))</f>
        <v/>
      </c>
      <c r="U297" s="18" t="str">
        <f>IF(A297="","",IF(AND(ISNUMBER(E297),ISNUMBER(F297),F297&gt;=E297),ROUND((F297-E297)*24,4),""))</f>
        <v/>
      </c>
      <c r="V297" s="18" t="str">
        <f>IF(A297="","",IF(AND(ISNUMBER(G297),ISNUMBER(H297),H297&gt;=G297),ROUND((H297-G297)*24,4),IF(OR(G297&lt;&gt;"",H297&lt;&gt;""),"",IF(AND(ISNUMBER(I297),I297&gt;=0),I297,""))))</f>
        <v/>
      </c>
      <c r="W297" s="10" t="str">
        <f>IF(A297="","",IF(AND(ISNUMBER(G297),ISNUMBER(H297),H297&gt;=G297),"実績：基地発～基地着",IF(OR(G297&lt;&gt;"",H297&lt;&gt;""),"要確認：時刻不足・逆転",IF(AND(ISNUMBER(I297),I297&gt;=0),"実績：記録の時間","未確認"))))</f>
        <v/>
      </c>
      <c r="X297" s="10" t="str">
        <f>IF(A297="","",IF(ISNUMBER(B297),YEAR(B297)-IF(MONTH(B297)&lt;4,1,0),""))</f>
        <v/>
      </c>
      <c r="Y297" s="10" t="str">
        <f>IF(A297="","",IF(OR(D297="",NOT(ISNUMBER(B297)),NOT(ISNUMBER(C297)),C297&lt;B297,NOT(ISNUMBER(E297)),NOT(ISNUMBER(F297)),F297&lt;E297,O297="",P297="",R297="未登録・重複"),"要確認：警戒区間・登録・根拠",IF(OR(W297="要確認：時刻不足・逆転",AND(ISNUMBER(G297),G297&gt;E297),AND(ISNUMBER(H297),H297&lt;F297),AND(ISNUMBER(I297),I297&lt;0),AND(ISNUMBER(M297),M297&lt;0)),"要確認：基地発着・交代人数",IF(COUNTIFS(LNGWatch[船名],A297,LNGWatch[入港日（同一航海）],B297,LNGWatch[曳船名],D297,LNGWatch[警戒開始日時],E297)&gt;1,"要確認：同じ警戒が重複",IF(OR(NOT(ISNUMBER(V297)),P297="未確認"),"要確認：拘束時間・根拠未確認","確認済")))))</f>
        <v/>
      </c>
    </row>
    <row r="298" spans="1:25" ht="24.95" customHeight="1" x14ac:dyDescent="0.2">
      <c r="A298" s="7"/>
      <c r="B298" s="20"/>
      <c r="C298" s="20"/>
      <c r="D298" s="7"/>
      <c r="E298" s="23"/>
      <c r="F298" s="23"/>
      <c r="G298" s="23"/>
      <c r="H298" s="23"/>
      <c r="I298" s="16"/>
      <c r="J298" s="7"/>
      <c r="K298" s="23"/>
      <c r="L298" s="23"/>
      <c r="M298" s="7"/>
      <c r="N298" s="7"/>
      <c r="O298" s="7"/>
      <c r="P298" s="7"/>
      <c r="Q298" s="7"/>
      <c r="R298" s="10" t="str">
        <f>IF(D298="","",IF(COUNTIF(Tugs[曳船名],D298)&lt;&gt;1,"未登録・重複",IF(INDEX(Tugs[会社名],MATCH(D298,Tugs[曳船名],0))="","未確認",INDEX(Tugs[会社名],MATCH(D298,Tugs[曳船名],0)))))</f>
        <v/>
      </c>
      <c r="S298" s="10" t="str">
        <f>IF(D298="","",IF(COUNTIF(Tugs[曳船名],D298)&lt;&gt;1,"未登録・重複",IF(INDEX(Tugs[基地港],MATCH(D298,Tugs[曳船名],0))="","未確認",INDEX(Tugs[基地港],MATCH(D298,Tugs[曳船名],0)))))</f>
        <v/>
      </c>
      <c r="T298" s="10" t="str">
        <f>IF(A298="","",IF(AND(ISNUMBER(B298),ISNUMBER(C298),C298&gt;=B298),INT(C298)-INT(B298),""))</f>
        <v/>
      </c>
      <c r="U298" s="18" t="str">
        <f>IF(A298="","",IF(AND(ISNUMBER(E298),ISNUMBER(F298),F298&gt;=E298),ROUND((F298-E298)*24,4),""))</f>
        <v/>
      </c>
      <c r="V298" s="18" t="str">
        <f>IF(A298="","",IF(AND(ISNUMBER(G298),ISNUMBER(H298),H298&gt;=G298),ROUND((H298-G298)*24,4),IF(OR(G298&lt;&gt;"",H298&lt;&gt;""),"",IF(AND(ISNUMBER(I298),I298&gt;=0),I298,""))))</f>
        <v/>
      </c>
      <c r="W298" s="10" t="str">
        <f>IF(A298="","",IF(AND(ISNUMBER(G298),ISNUMBER(H298),H298&gt;=G298),"実績：基地発～基地着",IF(OR(G298&lt;&gt;"",H298&lt;&gt;""),"要確認：時刻不足・逆転",IF(AND(ISNUMBER(I298),I298&gt;=0),"実績：記録の時間","未確認"))))</f>
        <v/>
      </c>
      <c r="X298" s="10" t="str">
        <f>IF(A298="","",IF(ISNUMBER(B298),YEAR(B298)-IF(MONTH(B298)&lt;4,1,0),""))</f>
        <v/>
      </c>
      <c r="Y298" s="10" t="str">
        <f>IF(A298="","",IF(OR(D298="",NOT(ISNUMBER(B298)),NOT(ISNUMBER(C298)),C298&lt;B298,NOT(ISNUMBER(E298)),NOT(ISNUMBER(F298)),F298&lt;E298,O298="",P298="",R298="未登録・重複"),"要確認：警戒区間・登録・根拠",IF(OR(W298="要確認：時刻不足・逆転",AND(ISNUMBER(G298),G298&gt;E298),AND(ISNUMBER(H298),H298&lt;F298),AND(ISNUMBER(I298),I298&lt;0),AND(ISNUMBER(M298),M298&lt;0)),"要確認：基地発着・交代人数",IF(COUNTIFS(LNGWatch[船名],A298,LNGWatch[入港日（同一航海）],B298,LNGWatch[曳船名],D298,LNGWatch[警戒開始日時],E298)&gt;1,"要確認：同じ警戒が重複",IF(OR(NOT(ISNUMBER(V298)),P298="未確認"),"要確認：拘束時間・根拠未確認","確認済")))))</f>
        <v/>
      </c>
    </row>
    <row r="299" spans="1:25" ht="24.95" customHeight="1" x14ac:dyDescent="0.2">
      <c r="A299" s="7"/>
      <c r="B299" s="20"/>
      <c r="C299" s="20"/>
      <c r="D299" s="7"/>
      <c r="E299" s="23"/>
      <c r="F299" s="23"/>
      <c r="G299" s="23"/>
      <c r="H299" s="23"/>
      <c r="I299" s="16"/>
      <c r="J299" s="7"/>
      <c r="K299" s="23"/>
      <c r="L299" s="23"/>
      <c r="M299" s="7"/>
      <c r="N299" s="7"/>
      <c r="O299" s="7"/>
      <c r="P299" s="7"/>
      <c r="Q299" s="7"/>
      <c r="R299" s="10" t="str">
        <f>IF(D299="","",IF(COUNTIF(Tugs[曳船名],D299)&lt;&gt;1,"未登録・重複",IF(INDEX(Tugs[会社名],MATCH(D299,Tugs[曳船名],0))="","未確認",INDEX(Tugs[会社名],MATCH(D299,Tugs[曳船名],0)))))</f>
        <v/>
      </c>
      <c r="S299" s="10" t="str">
        <f>IF(D299="","",IF(COUNTIF(Tugs[曳船名],D299)&lt;&gt;1,"未登録・重複",IF(INDEX(Tugs[基地港],MATCH(D299,Tugs[曳船名],0))="","未確認",INDEX(Tugs[基地港],MATCH(D299,Tugs[曳船名],0)))))</f>
        <v/>
      </c>
      <c r="T299" s="10" t="str">
        <f>IF(A299="","",IF(AND(ISNUMBER(B299),ISNUMBER(C299),C299&gt;=B299),INT(C299)-INT(B299),""))</f>
        <v/>
      </c>
      <c r="U299" s="18" t="str">
        <f>IF(A299="","",IF(AND(ISNUMBER(E299),ISNUMBER(F299),F299&gt;=E299),ROUND((F299-E299)*24,4),""))</f>
        <v/>
      </c>
      <c r="V299" s="18" t="str">
        <f>IF(A299="","",IF(AND(ISNUMBER(G299),ISNUMBER(H299),H299&gt;=G299),ROUND((H299-G299)*24,4),IF(OR(G299&lt;&gt;"",H299&lt;&gt;""),"",IF(AND(ISNUMBER(I299),I299&gt;=0),I299,""))))</f>
        <v/>
      </c>
      <c r="W299" s="10" t="str">
        <f>IF(A299="","",IF(AND(ISNUMBER(G299),ISNUMBER(H299),H299&gt;=G299),"実績：基地発～基地着",IF(OR(G299&lt;&gt;"",H299&lt;&gt;""),"要確認：時刻不足・逆転",IF(AND(ISNUMBER(I299),I299&gt;=0),"実績：記録の時間","未確認"))))</f>
        <v/>
      </c>
      <c r="X299" s="10" t="str">
        <f>IF(A299="","",IF(ISNUMBER(B299),YEAR(B299)-IF(MONTH(B299)&lt;4,1,0),""))</f>
        <v/>
      </c>
      <c r="Y299" s="10" t="str">
        <f>IF(A299="","",IF(OR(D299="",NOT(ISNUMBER(B299)),NOT(ISNUMBER(C299)),C299&lt;B299,NOT(ISNUMBER(E299)),NOT(ISNUMBER(F299)),F299&lt;E299,O299="",P299="",R299="未登録・重複"),"要確認：警戒区間・登録・根拠",IF(OR(W299="要確認：時刻不足・逆転",AND(ISNUMBER(G299),G299&gt;E299),AND(ISNUMBER(H299),H299&lt;F299),AND(ISNUMBER(I299),I299&lt;0),AND(ISNUMBER(M299),M299&lt;0)),"要確認：基地発着・交代人数",IF(COUNTIFS(LNGWatch[船名],A299,LNGWatch[入港日（同一航海）],B299,LNGWatch[曳船名],D299,LNGWatch[警戒開始日時],E299)&gt;1,"要確認：同じ警戒が重複",IF(OR(NOT(ISNUMBER(V299)),P299="未確認"),"要確認：拘束時間・根拠未確認","確認済")))))</f>
        <v/>
      </c>
    </row>
    <row r="300" spans="1:25" ht="24.95" customHeight="1" x14ac:dyDescent="0.2">
      <c r="A300" s="7"/>
      <c r="B300" s="20"/>
      <c r="C300" s="20"/>
      <c r="D300" s="7"/>
      <c r="E300" s="23"/>
      <c r="F300" s="23"/>
      <c r="G300" s="23"/>
      <c r="H300" s="23"/>
      <c r="I300" s="16"/>
      <c r="J300" s="7"/>
      <c r="K300" s="23"/>
      <c r="L300" s="23"/>
      <c r="M300" s="7"/>
      <c r="N300" s="7"/>
      <c r="O300" s="7"/>
      <c r="P300" s="7"/>
      <c r="Q300" s="7"/>
      <c r="R300" s="10" t="str">
        <f>IF(D300="","",IF(COUNTIF(Tugs[曳船名],D300)&lt;&gt;1,"未登録・重複",IF(INDEX(Tugs[会社名],MATCH(D300,Tugs[曳船名],0))="","未確認",INDEX(Tugs[会社名],MATCH(D300,Tugs[曳船名],0)))))</f>
        <v/>
      </c>
      <c r="S300" s="10" t="str">
        <f>IF(D300="","",IF(COUNTIF(Tugs[曳船名],D300)&lt;&gt;1,"未登録・重複",IF(INDEX(Tugs[基地港],MATCH(D300,Tugs[曳船名],0))="","未確認",INDEX(Tugs[基地港],MATCH(D300,Tugs[曳船名],0)))))</f>
        <v/>
      </c>
      <c r="T300" s="10" t="str">
        <f>IF(A300="","",IF(AND(ISNUMBER(B300),ISNUMBER(C300),C300&gt;=B300),INT(C300)-INT(B300),""))</f>
        <v/>
      </c>
      <c r="U300" s="18" t="str">
        <f>IF(A300="","",IF(AND(ISNUMBER(E300),ISNUMBER(F300),F300&gt;=E300),ROUND((F300-E300)*24,4),""))</f>
        <v/>
      </c>
      <c r="V300" s="18" t="str">
        <f>IF(A300="","",IF(AND(ISNUMBER(G300),ISNUMBER(H300),H300&gt;=G300),ROUND((H300-G300)*24,4),IF(OR(G300&lt;&gt;"",H300&lt;&gt;""),"",IF(AND(ISNUMBER(I300),I300&gt;=0),I300,""))))</f>
        <v/>
      </c>
      <c r="W300" s="10" t="str">
        <f>IF(A300="","",IF(AND(ISNUMBER(G300),ISNUMBER(H300),H300&gt;=G300),"実績：基地発～基地着",IF(OR(G300&lt;&gt;"",H300&lt;&gt;""),"要確認：時刻不足・逆転",IF(AND(ISNUMBER(I300),I300&gt;=0),"実績：記録の時間","未確認"))))</f>
        <v/>
      </c>
      <c r="X300" s="10" t="str">
        <f>IF(A300="","",IF(ISNUMBER(B300),YEAR(B300)-IF(MONTH(B300)&lt;4,1,0),""))</f>
        <v/>
      </c>
      <c r="Y300" s="10" t="str">
        <f>IF(A300="","",IF(OR(D300="",NOT(ISNUMBER(B300)),NOT(ISNUMBER(C300)),C300&lt;B300,NOT(ISNUMBER(E300)),NOT(ISNUMBER(F300)),F300&lt;E300,O300="",P300="",R300="未登録・重複"),"要確認：警戒区間・登録・根拠",IF(OR(W300="要確認：時刻不足・逆転",AND(ISNUMBER(G300),G300&gt;E300),AND(ISNUMBER(H300),H300&lt;F300),AND(ISNUMBER(I300),I300&lt;0),AND(ISNUMBER(M300),M300&lt;0)),"要確認：基地発着・交代人数",IF(COUNTIFS(LNGWatch[船名],A300,LNGWatch[入港日（同一航海）],B300,LNGWatch[曳船名],D300,LNGWatch[警戒開始日時],E300)&gt;1,"要確認：同じ警戒が重複",IF(OR(NOT(ISNUMBER(V300)),P300="未確認"),"要確認：拘束時間・根拠未確認","確認済")))))</f>
        <v/>
      </c>
    </row>
    <row r="301" spans="1:25" ht="24.95" customHeight="1" x14ac:dyDescent="0.2">
      <c r="A301" s="7"/>
      <c r="B301" s="20"/>
      <c r="C301" s="20"/>
      <c r="D301" s="7"/>
      <c r="E301" s="23"/>
      <c r="F301" s="23"/>
      <c r="G301" s="23"/>
      <c r="H301" s="23"/>
      <c r="I301" s="16"/>
      <c r="J301" s="7"/>
      <c r="K301" s="23"/>
      <c r="L301" s="23"/>
      <c r="M301" s="7"/>
      <c r="N301" s="7"/>
      <c r="O301" s="7"/>
      <c r="P301" s="7"/>
      <c r="Q301" s="7"/>
      <c r="R301" s="10" t="str">
        <f>IF(D301="","",IF(COUNTIF(Tugs[曳船名],D301)&lt;&gt;1,"未登録・重複",IF(INDEX(Tugs[会社名],MATCH(D301,Tugs[曳船名],0))="","未確認",INDEX(Tugs[会社名],MATCH(D301,Tugs[曳船名],0)))))</f>
        <v/>
      </c>
      <c r="S301" s="10" t="str">
        <f>IF(D301="","",IF(COUNTIF(Tugs[曳船名],D301)&lt;&gt;1,"未登録・重複",IF(INDEX(Tugs[基地港],MATCH(D301,Tugs[曳船名],0))="","未確認",INDEX(Tugs[基地港],MATCH(D301,Tugs[曳船名],0)))))</f>
        <v/>
      </c>
      <c r="T301" s="10" t="str">
        <f>IF(A301="","",IF(AND(ISNUMBER(B301),ISNUMBER(C301),C301&gt;=B301),INT(C301)-INT(B301),""))</f>
        <v/>
      </c>
      <c r="U301" s="18" t="str">
        <f>IF(A301="","",IF(AND(ISNUMBER(E301),ISNUMBER(F301),F301&gt;=E301),ROUND((F301-E301)*24,4),""))</f>
        <v/>
      </c>
      <c r="V301" s="18" t="str">
        <f>IF(A301="","",IF(AND(ISNUMBER(G301),ISNUMBER(H301),H301&gt;=G301),ROUND((H301-G301)*24,4),IF(OR(G301&lt;&gt;"",H301&lt;&gt;""),"",IF(AND(ISNUMBER(I301),I301&gt;=0),I301,""))))</f>
        <v/>
      </c>
      <c r="W301" s="10" t="str">
        <f>IF(A301="","",IF(AND(ISNUMBER(G301),ISNUMBER(H301),H301&gt;=G301),"実績：基地発～基地着",IF(OR(G301&lt;&gt;"",H301&lt;&gt;""),"要確認：時刻不足・逆転",IF(AND(ISNUMBER(I301),I301&gt;=0),"実績：記録の時間","未確認"))))</f>
        <v/>
      </c>
      <c r="X301" s="10" t="str">
        <f>IF(A301="","",IF(ISNUMBER(B301),YEAR(B301)-IF(MONTH(B301)&lt;4,1,0),""))</f>
        <v/>
      </c>
      <c r="Y301" s="10" t="str">
        <f>IF(A301="","",IF(OR(D301="",NOT(ISNUMBER(B301)),NOT(ISNUMBER(C301)),C301&lt;B301,NOT(ISNUMBER(E301)),NOT(ISNUMBER(F301)),F301&lt;E301,O301="",P301="",R301="未登録・重複"),"要確認：警戒区間・登録・根拠",IF(OR(W301="要確認：時刻不足・逆転",AND(ISNUMBER(G301),G301&gt;E301),AND(ISNUMBER(H301),H301&lt;F301),AND(ISNUMBER(I301),I301&lt;0),AND(ISNUMBER(M301),M301&lt;0)),"要確認：基地発着・交代人数",IF(COUNTIFS(LNGWatch[船名],A301,LNGWatch[入港日（同一航海）],B301,LNGWatch[曳船名],D301,LNGWatch[警戒開始日時],E301)&gt;1,"要確認：同じ警戒が重複",IF(OR(NOT(ISNUMBER(V301)),P301="未確認"),"要確認：拘束時間・根拠未確認","確認済")))))</f>
        <v/>
      </c>
    </row>
    <row r="302" spans="1:25" ht="24.95" customHeight="1" x14ac:dyDescent="0.2">
      <c r="A302" s="7"/>
      <c r="B302" s="20"/>
      <c r="C302" s="20"/>
      <c r="D302" s="7"/>
      <c r="E302" s="23"/>
      <c r="F302" s="23"/>
      <c r="G302" s="23"/>
      <c r="H302" s="23"/>
      <c r="I302" s="16"/>
      <c r="J302" s="7"/>
      <c r="K302" s="23"/>
      <c r="L302" s="23"/>
      <c r="M302" s="7"/>
      <c r="N302" s="7"/>
      <c r="O302" s="7"/>
      <c r="P302" s="7"/>
      <c r="Q302" s="7"/>
      <c r="R302" s="10" t="str">
        <f>IF(D302="","",IF(COUNTIF(Tugs[曳船名],D302)&lt;&gt;1,"未登録・重複",IF(INDEX(Tugs[会社名],MATCH(D302,Tugs[曳船名],0))="","未確認",INDEX(Tugs[会社名],MATCH(D302,Tugs[曳船名],0)))))</f>
        <v/>
      </c>
      <c r="S302" s="10" t="str">
        <f>IF(D302="","",IF(COUNTIF(Tugs[曳船名],D302)&lt;&gt;1,"未登録・重複",IF(INDEX(Tugs[基地港],MATCH(D302,Tugs[曳船名],0))="","未確認",INDEX(Tugs[基地港],MATCH(D302,Tugs[曳船名],0)))))</f>
        <v/>
      </c>
      <c r="T302" s="10" t="str">
        <f>IF(A302="","",IF(AND(ISNUMBER(B302),ISNUMBER(C302),C302&gt;=B302),INT(C302)-INT(B302),""))</f>
        <v/>
      </c>
      <c r="U302" s="18" t="str">
        <f>IF(A302="","",IF(AND(ISNUMBER(E302),ISNUMBER(F302),F302&gt;=E302),ROUND((F302-E302)*24,4),""))</f>
        <v/>
      </c>
      <c r="V302" s="18" t="str">
        <f>IF(A302="","",IF(AND(ISNUMBER(G302),ISNUMBER(H302),H302&gt;=G302),ROUND((H302-G302)*24,4),IF(OR(G302&lt;&gt;"",H302&lt;&gt;""),"",IF(AND(ISNUMBER(I302),I302&gt;=0),I302,""))))</f>
        <v/>
      </c>
      <c r="W302" s="10" t="str">
        <f>IF(A302="","",IF(AND(ISNUMBER(G302),ISNUMBER(H302),H302&gt;=G302),"実績：基地発～基地着",IF(OR(G302&lt;&gt;"",H302&lt;&gt;""),"要確認：時刻不足・逆転",IF(AND(ISNUMBER(I302),I302&gt;=0),"実績：記録の時間","未確認"))))</f>
        <v/>
      </c>
      <c r="X302" s="10" t="str">
        <f>IF(A302="","",IF(ISNUMBER(B302),YEAR(B302)-IF(MONTH(B302)&lt;4,1,0),""))</f>
        <v/>
      </c>
      <c r="Y302" s="10" t="str">
        <f>IF(A302="","",IF(OR(D302="",NOT(ISNUMBER(B302)),NOT(ISNUMBER(C302)),C302&lt;B302,NOT(ISNUMBER(E302)),NOT(ISNUMBER(F302)),F302&lt;E302,O302="",P302="",R302="未登録・重複"),"要確認：警戒区間・登録・根拠",IF(OR(W302="要確認：時刻不足・逆転",AND(ISNUMBER(G302),G302&gt;E302),AND(ISNUMBER(H302),H302&lt;F302),AND(ISNUMBER(I302),I302&lt;0),AND(ISNUMBER(M302),M302&lt;0)),"要確認：基地発着・交代人数",IF(COUNTIFS(LNGWatch[船名],A302,LNGWatch[入港日（同一航海）],B302,LNGWatch[曳船名],D302,LNGWatch[警戒開始日時],E302)&gt;1,"要確認：同じ警戒が重複",IF(OR(NOT(ISNUMBER(V302)),P302="未確認"),"要確認：拘束時間・根拠未確認","確認済")))))</f>
        <v/>
      </c>
    </row>
    <row r="303" spans="1:25" ht="24.95" customHeight="1" x14ac:dyDescent="0.2">
      <c r="A303" s="7"/>
      <c r="B303" s="20"/>
      <c r="C303" s="20"/>
      <c r="D303" s="7"/>
      <c r="E303" s="23"/>
      <c r="F303" s="23"/>
      <c r="G303" s="23"/>
      <c r="H303" s="23"/>
      <c r="I303" s="16"/>
      <c r="J303" s="7"/>
      <c r="K303" s="23"/>
      <c r="L303" s="23"/>
      <c r="M303" s="7"/>
      <c r="N303" s="7"/>
      <c r="O303" s="7"/>
      <c r="P303" s="7"/>
      <c r="Q303" s="7"/>
      <c r="R303" s="10" t="str">
        <f>IF(D303="","",IF(COUNTIF(Tugs[曳船名],D303)&lt;&gt;1,"未登録・重複",IF(INDEX(Tugs[会社名],MATCH(D303,Tugs[曳船名],0))="","未確認",INDEX(Tugs[会社名],MATCH(D303,Tugs[曳船名],0)))))</f>
        <v/>
      </c>
      <c r="S303" s="10" t="str">
        <f>IF(D303="","",IF(COUNTIF(Tugs[曳船名],D303)&lt;&gt;1,"未登録・重複",IF(INDEX(Tugs[基地港],MATCH(D303,Tugs[曳船名],0))="","未確認",INDEX(Tugs[基地港],MATCH(D303,Tugs[曳船名],0)))))</f>
        <v/>
      </c>
      <c r="T303" s="10" t="str">
        <f>IF(A303="","",IF(AND(ISNUMBER(B303),ISNUMBER(C303),C303&gt;=B303),INT(C303)-INT(B303),""))</f>
        <v/>
      </c>
      <c r="U303" s="18" t="str">
        <f>IF(A303="","",IF(AND(ISNUMBER(E303),ISNUMBER(F303),F303&gt;=E303),ROUND((F303-E303)*24,4),""))</f>
        <v/>
      </c>
      <c r="V303" s="18" t="str">
        <f>IF(A303="","",IF(AND(ISNUMBER(G303),ISNUMBER(H303),H303&gt;=G303),ROUND((H303-G303)*24,4),IF(OR(G303&lt;&gt;"",H303&lt;&gt;""),"",IF(AND(ISNUMBER(I303),I303&gt;=0),I303,""))))</f>
        <v/>
      </c>
      <c r="W303" s="10" t="str">
        <f>IF(A303="","",IF(AND(ISNUMBER(G303),ISNUMBER(H303),H303&gt;=G303),"実績：基地発～基地着",IF(OR(G303&lt;&gt;"",H303&lt;&gt;""),"要確認：時刻不足・逆転",IF(AND(ISNUMBER(I303),I303&gt;=0),"実績：記録の時間","未確認"))))</f>
        <v/>
      </c>
      <c r="X303" s="10" t="str">
        <f>IF(A303="","",IF(ISNUMBER(B303),YEAR(B303)-IF(MONTH(B303)&lt;4,1,0),""))</f>
        <v/>
      </c>
      <c r="Y303" s="10" t="str">
        <f>IF(A303="","",IF(OR(D303="",NOT(ISNUMBER(B303)),NOT(ISNUMBER(C303)),C303&lt;B303,NOT(ISNUMBER(E303)),NOT(ISNUMBER(F303)),F303&lt;E303,O303="",P303="",R303="未登録・重複"),"要確認：警戒区間・登録・根拠",IF(OR(W303="要確認：時刻不足・逆転",AND(ISNUMBER(G303),G303&gt;E303),AND(ISNUMBER(H303),H303&lt;F303),AND(ISNUMBER(I303),I303&lt;0),AND(ISNUMBER(M303),M303&lt;0)),"要確認：基地発着・交代人数",IF(COUNTIFS(LNGWatch[船名],A303,LNGWatch[入港日（同一航海）],B303,LNGWatch[曳船名],D303,LNGWatch[警戒開始日時],E303)&gt;1,"要確認：同じ警戒が重複",IF(OR(NOT(ISNUMBER(V303)),P303="未確認"),"要確認：拘束時間・根拠未確認","確認済")))))</f>
        <v/>
      </c>
    </row>
    <row r="304" spans="1:25" ht="24.95" customHeight="1" x14ac:dyDescent="0.2">
      <c r="A304" s="7"/>
      <c r="B304" s="20"/>
      <c r="C304" s="20"/>
      <c r="D304" s="7"/>
      <c r="E304" s="23"/>
      <c r="F304" s="23"/>
      <c r="G304" s="23"/>
      <c r="H304" s="23"/>
      <c r="I304" s="16"/>
      <c r="J304" s="7"/>
      <c r="K304" s="23"/>
      <c r="L304" s="23"/>
      <c r="M304" s="7"/>
      <c r="N304" s="7"/>
      <c r="O304" s="7"/>
      <c r="P304" s="7"/>
      <c r="Q304" s="7"/>
      <c r="R304" s="10" t="str">
        <f>IF(D304="","",IF(COUNTIF(Tugs[曳船名],D304)&lt;&gt;1,"未登録・重複",IF(INDEX(Tugs[会社名],MATCH(D304,Tugs[曳船名],0))="","未確認",INDEX(Tugs[会社名],MATCH(D304,Tugs[曳船名],0)))))</f>
        <v/>
      </c>
      <c r="S304" s="10" t="str">
        <f>IF(D304="","",IF(COUNTIF(Tugs[曳船名],D304)&lt;&gt;1,"未登録・重複",IF(INDEX(Tugs[基地港],MATCH(D304,Tugs[曳船名],0))="","未確認",INDEX(Tugs[基地港],MATCH(D304,Tugs[曳船名],0)))))</f>
        <v/>
      </c>
      <c r="T304" s="10" t="str">
        <f>IF(A304="","",IF(AND(ISNUMBER(B304),ISNUMBER(C304),C304&gt;=B304),INT(C304)-INT(B304),""))</f>
        <v/>
      </c>
      <c r="U304" s="18" t="str">
        <f>IF(A304="","",IF(AND(ISNUMBER(E304),ISNUMBER(F304),F304&gt;=E304),ROUND((F304-E304)*24,4),""))</f>
        <v/>
      </c>
      <c r="V304" s="18" t="str">
        <f>IF(A304="","",IF(AND(ISNUMBER(G304),ISNUMBER(H304),H304&gt;=G304),ROUND((H304-G304)*24,4),IF(OR(G304&lt;&gt;"",H304&lt;&gt;""),"",IF(AND(ISNUMBER(I304),I304&gt;=0),I304,""))))</f>
        <v/>
      </c>
      <c r="W304" s="10" t="str">
        <f>IF(A304="","",IF(AND(ISNUMBER(G304),ISNUMBER(H304),H304&gt;=G304),"実績：基地発～基地着",IF(OR(G304&lt;&gt;"",H304&lt;&gt;""),"要確認：時刻不足・逆転",IF(AND(ISNUMBER(I304),I304&gt;=0),"実績：記録の時間","未確認"))))</f>
        <v/>
      </c>
      <c r="X304" s="10" t="str">
        <f>IF(A304="","",IF(ISNUMBER(B304),YEAR(B304)-IF(MONTH(B304)&lt;4,1,0),""))</f>
        <v/>
      </c>
      <c r="Y304" s="10" t="str">
        <f>IF(A304="","",IF(OR(D304="",NOT(ISNUMBER(B304)),NOT(ISNUMBER(C304)),C304&lt;B304,NOT(ISNUMBER(E304)),NOT(ISNUMBER(F304)),F304&lt;E304,O304="",P304="",R304="未登録・重複"),"要確認：警戒区間・登録・根拠",IF(OR(W304="要確認：時刻不足・逆転",AND(ISNUMBER(G304),G304&gt;E304),AND(ISNUMBER(H304),H304&lt;F304),AND(ISNUMBER(I304),I304&lt;0),AND(ISNUMBER(M304),M304&lt;0)),"要確認：基地発着・交代人数",IF(COUNTIFS(LNGWatch[船名],A304,LNGWatch[入港日（同一航海）],B304,LNGWatch[曳船名],D304,LNGWatch[警戒開始日時],E304)&gt;1,"要確認：同じ警戒が重複",IF(OR(NOT(ISNUMBER(V304)),P304="未確認"),"要確認：拘束時間・根拠未確認","確認済")))))</f>
        <v/>
      </c>
    </row>
    <row r="305" spans="1:25" ht="24.95" customHeight="1" x14ac:dyDescent="0.2">
      <c r="A305" s="7"/>
      <c r="B305" s="20"/>
      <c r="C305" s="20"/>
      <c r="D305" s="7"/>
      <c r="E305" s="23"/>
      <c r="F305" s="23"/>
      <c r="G305" s="23"/>
      <c r="H305" s="23"/>
      <c r="I305" s="16"/>
      <c r="J305" s="7"/>
      <c r="K305" s="23"/>
      <c r="L305" s="23"/>
      <c r="M305" s="7"/>
      <c r="N305" s="7"/>
      <c r="O305" s="7"/>
      <c r="P305" s="7"/>
      <c r="Q305" s="7"/>
      <c r="R305" s="10" t="str">
        <f>IF(D305="","",IF(COUNTIF(Tugs[曳船名],D305)&lt;&gt;1,"未登録・重複",IF(INDEX(Tugs[会社名],MATCH(D305,Tugs[曳船名],0))="","未確認",INDEX(Tugs[会社名],MATCH(D305,Tugs[曳船名],0)))))</f>
        <v/>
      </c>
      <c r="S305" s="10" t="str">
        <f>IF(D305="","",IF(COUNTIF(Tugs[曳船名],D305)&lt;&gt;1,"未登録・重複",IF(INDEX(Tugs[基地港],MATCH(D305,Tugs[曳船名],0))="","未確認",INDEX(Tugs[基地港],MATCH(D305,Tugs[曳船名],0)))))</f>
        <v/>
      </c>
      <c r="T305" s="10" t="str">
        <f>IF(A305="","",IF(AND(ISNUMBER(B305),ISNUMBER(C305),C305&gt;=B305),INT(C305)-INT(B305),""))</f>
        <v/>
      </c>
      <c r="U305" s="18" t="str">
        <f>IF(A305="","",IF(AND(ISNUMBER(E305),ISNUMBER(F305),F305&gt;=E305),ROUND((F305-E305)*24,4),""))</f>
        <v/>
      </c>
      <c r="V305" s="18" t="str">
        <f>IF(A305="","",IF(AND(ISNUMBER(G305),ISNUMBER(H305),H305&gt;=G305),ROUND((H305-G305)*24,4),IF(OR(G305&lt;&gt;"",H305&lt;&gt;""),"",IF(AND(ISNUMBER(I305),I305&gt;=0),I305,""))))</f>
        <v/>
      </c>
      <c r="W305" s="10" t="str">
        <f>IF(A305="","",IF(AND(ISNUMBER(G305),ISNUMBER(H305),H305&gt;=G305),"実績：基地発～基地着",IF(OR(G305&lt;&gt;"",H305&lt;&gt;""),"要確認：時刻不足・逆転",IF(AND(ISNUMBER(I305),I305&gt;=0),"実績：記録の時間","未確認"))))</f>
        <v/>
      </c>
      <c r="X305" s="10" t="str">
        <f>IF(A305="","",IF(ISNUMBER(B305),YEAR(B305)-IF(MONTH(B305)&lt;4,1,0),""))</f>
        <v/>
      </c>
      <c r="Y305" s="10" t="str">
        <f>IF(A305="","",IF(OR(D305="",NOT(ISNUMBER(B305)),NOT(ISNUMBER(C305)),C305&lt;B305,NOT(ISNUMBER(E305)),NOT(ISNUMBER(F305)),F305&lt;E305,O305="",P305="",R305="未登録・重複"),"要確認：警戒区間・登録・根拠",IF(OR(W305="要確認：時刻不足・逆転",AND(ISNUMBER(G305),G305&gt;E305),AND(ISNUMBER(H305),H305&lt;F305),AND(ISNUMBER(I305),I305&lt;0),AND(ISNUMBER(M305),M305&lt;0)),"要確認：基地発着・交代人数",IF(COUNTIFS(LNGWatch[船名],A305,LNGWatch[入港日（同一航海）],B305,LNGWatch[曳船名],D305,LNGWatch[警戒開始日時],E305)&gt;1,"要確認：同じ警戒が重複",IF(OR(NOT(ISNUMBER(V305)),P305="未確認"),"要確認：拘束時間・根拠未確認","確認済")))))</f>
        <v/>
      </c>
    </row>
    <row r="306" spans="1:25" ht="24.95" customHeight="1" x14ac:dyDescent="0.2">
      <c r="A306" s="7"/>
      <c r="B306" s="20"/>
      <c r="C306" s="20"/>
      <c r="D306" s="7"/>
      <c r="E306" s="23"/>
      <c r="F306" s="23"/>
      <c r="G306" s="23"/>
      <c r="H306" s="23"/>
      <c r="I306" s="16"/>
      <c r="J306" s="7"/>
      <c r="K306" s="23"/>
      <c r="L306" s="23"/>
      <c r="M306" s="7"/>
      <c r="N306" s="7"/>
      <c r="O306" s="7"/>
      <c r="P306" s="7"/>
      <c r="Q306" s="7"/>
      <c r="R306" s="10" t="str">
        <f>IF(D306="","",IF(COUNTIF(Tugs[曳船名],D306)&lt;&gt;1,"未登録・重複",IF(INDEX(Tugs[会社名],MATCH(D306,Tugs[曳船名],0))="","未確認",INDEX(Tugs[会社名],MATCH(D306,Tugs[曳船名],0)))))</f>
        <v/>
      </c>
      <c r="S306" s="10" t="str">
        <f>IF(D306="","",IF(COUNTIF(Tugs[曳船名],D306)&lt;&gt;1,"未登録・重複",IF(INDEX(Tugs[基地港],MATCH(D306,Tugs[曳船名],0))="","未確認",INDEX(Tugs[基地港],MATCH(D306,Tugs[曳船名],0)))))</f>
        <v/>
      </c>
      <c r="T306" s="10" t="str">
        <f>IF(A306="","",IF(AND(ISNUMBER(B306),ISNUMBER(C306),C306&gt;=B306),INT(C306)-INT(B306),""))</f>
        <v/>
      </c>
      <c r="U306" s="18" t="str">
        <f>IF(A306="","",IF(AND(ISNUMBER(E306),ISNUMBER(F306),F306&gt;=E306),ROUND((F306-E306)*24,4),""))</f>
        <v/>
      </c>
      <c r="V306" s="18" t="str">
        <f>IF(A306="","",IF(AND(ISNUMBER(G306),ISNUMBER(H306),H306&gt;=G306),ROUND((H306-G306)*24,4),IF(OR(G306&lt;&gt;"",H306&lt;&gt;""),"",IF(AND(ISNUMBER(I306),I306&gt;=0),I306,""))))</f>
        <v/>
      </c>
      <c r="W306" s="10" t="str">
        <f>IF(A306="","",IF(AND(ISNUMBER(G306),ISNUMBER(H306),H306&gt;=G306),"実績：基地発～基地着",IF(OR(G306&lt;&gt;"",H306&lt;&gt;""),"要確認：時刻不足・逆転",IF(AND(ISNUMBER(I306),I306&gt;=0),"実績：記録の時間","未確認"))))</f>
        <v/>
      </c>
      <c r="X306" s="10" t="str">
        <f>IF(A306="","",IF(ISNUMBER(B306),YEAR(B306)-IF(MONTH(B306)&lt;4,1,0),""))</f>
        <v/>
      </c>
      <c r="Y306" s="10" t="str">
        <f>IF(A306="","",IF(OR(D306="",NOT(ISNUMBER(B306)),NOT(ISNUMBER(C306)),C306&lt;B306,NOT(ISNUMBER(E306)),NOT(ISNUMBER(F306)),F306&lt;E306,O306="",P306="",R306="未登録・重複"),"要確認：警戒区間・登録・根拠",IF(OR(W306="要確認：時刻不足・逆転",AND(ISNUMBER(G306),G306&gt;E306),AND(ISNUMBER(H306),H306&lt;F306),AND(ISNUMBER(I306),I306&lt;0),AND(ISNUMBER(M306),M306&lt;0)),"要確認：基地発着・交代人数",IF(COUNTIFS(LNGWatch[船名],A306,LNGWatch[入港日（同一航海）],B306,LNGWatch[曳船名],D306,LNGWatch[警戒開始日時],E306)&gt;1,"要確認：同じ警戒が重複",IF(OR(NOT(ISNUMBER(V306)),P306="未確認"),"要確認：拘束時間・根拠未確認","確認済")))))</f>
        <v/>
      </c>
    </row>
    <row r="307" spans="1:25" ht="24.95" customHeight="1" x14ac:dyDescent="0.2">
      <c r="A307" s="7"/>
      <c r="B307" s="20"/>
      <c r="C307" s="20"/>
      <c r="D307" s="7"/>
      <c r="E307" s="23"/>
      <c r="F307" s="23"/>
      <c r="G307" s="23"/>
      <c r="H307" s="23"/>
      <c r="I307" s="16"/>
      <c r="J307" s="7"/>
      <c r="K307" s="23"/>
      <c r="L307" s="23"/>
      <c r="M307" s="7"/>
      <c r="N307" s="7"/>
      <c r="O307" s="7"/>
      <c r="P307" s="7"/>
      <c r="Q307" s="7"/>
      <c r="R307" s="10" t="str">
        <f>IF(D307="","",IF(COUNTIF(Tugs[曳船名],D307)&lt;&gt;1,"未登録・重複",IF(INDEX(Tugs[会社名],MATCH(D307,Tugs[曳船名],0))="","未確認",INDEX(Tugs[会社名],MATCH(D307,Tugs[曳船名],0)))))</f>
        <v/>
      </c>
      <c r="S307" s="10" t="str">
        <f>IF(D307="","",IF(COUNTIF(Tugs[曳船名],D307)&lt;&gt;1,"未登録・重複",IF(INDEX(Tugs[基地港],MATCH(D307,Tugs[曳船名],0))="","未確認",INDEX(Tugs[基地港],MATCH(D307,Tugs[曳船名],0)))))</f>
        <v/>
      </c>
      <c r="T307" s="10" t="str">
        <f>IF(A307="","",IF(AND(ISNUMBER(B307),ISNUMBER(C307),C307&gt;=B307),INT(C307)-INT(B307),""))</f>
        <v/>
      </c>
      <c r="U307" s="18" t="str">
        <f>IF(A307="","",IF(AND(ISNUMBER(E307),ISNUMBER(F307),F307&gt;=E307),ROUND((F307-E307)*24,4),""))</f>
        <v/>
      </c>
      <c r="V307" s="18" t="str">
        <f>IF(A307="","",IF(AND(ISNUMBER(G307),ISNUMBER(H307),H307&gt;=G307),ROUND((H307-G307)*24,4),IF(OR(G307&lt;&gt;"",H307&lt;&gt;""),"",IF(AND(ISNUMBER(I307),I307&gt;=0),I307,""))))</f>
        <v/>
      </c>
      <c r="W307" s="10" t="str">
        <f>IF(A307="","",IF(AND(ISNUMBER(G307),ISNUMBER(H307),H307&gt;=G307),"実績：基地発～基地着",IF(OR(G307&lt;&gt;"",H307&lt;&gt;""),"要確認：時刻不足・逆転",IF(AND(ISNUMBER(I307),I307&gt;=0),"実績：記録の時間","未確認"))))</f>
        <v/>
      </c>
      <c r="X307" s="10" t="str">
        <f>IF(A307="","",IF(ISNUMBER(B307),YEAR(B307)-IF(MONTH(B307)&lt;4,1,0),""))</f>
        <v/>
      </c>
      <c r="Y307" s="10" t="str">
        <f>IF(A307="","",IF(OR(D307="",NOT(ISNUMBER(B307)),NOT(ISNUMBER(C307)),C307&lt;B307,NOT(ISNUMBER(E307)),NOT(ISNUMBER(F307)),F307&lt;E307,O307="",P307="",R307="未登録・重複"),"要確認：警戒区間・登録・根拠",IF(OR(W307="要確認：時刻不足・逆転",AND(ISNUMBER(G307),G307&gt;E307),AND(ISNUMBER(H307),H307&lt;F307),AND(ISNUMBER(I307),I307&lt;0),AND(ISNUMBER(M307),M307&lt;0)),"要確認：基地発着・交代人数",IF(COUNTIFS(LNGWatch[船名],A307,LNGWatch[入港日（同一航海）],B307,LNGWatch[曳船名],D307,LNGWatch[警戒開始日時],E307)&gt;1,"要確認：同じ警戒が重複",IF(OR(NOT(ISNUMBER(V307)),P307="未確認"),"要確認：拘束時間・根拠未確認","確認済")))))</f>
        <v/>
      </c>
    </row>
    <row r="308" spans="1:25" ht="24.95" customHeight="1" x14ac:dyDescent="0.2">
      <c r="A308" s="7"/>
      <c r="B308" s="20"/>
      <c r="C308" s="20"/>
      <c r="D308" s="7"/>
      <c r="E308" s="23"/>
      <c r="F308" s="23"/>
      <c r="G308" s="23"/>
      <c r="H308" s="23"/>
      <c r="I308" s="16"/>
      <c r="J308" s="7"/>
      <c r="K308" s="23"/>
      <c r="L308" s="23"/>
      <c r="M308" s="7"/>
      <c r="N308" s="7"/>
      <c r="O308" s="7"/>
      <c r="P308" s="7"/>
      <c r="Q308" s="7"/>
      <c r="R308" s="10" t="str">
        <f>IF(D308="","",IF(COUNTIF(Tugs[曳船名],D308)&lt;&gt;1,"未登録・重複",IF(INDEX(Tugs[会社名],MATCH(D308,Tugs[曳船名],0))="","未確認",INDEX(Tugs[会社名],MATCH(D308,Tugs[曳船名],0)))))</f>
        <v/>
      </c>
      <c r="S308" s="10" t="str">
        <f>IF(D308="","",IF(COUNTIF(Tugs[曳船名],D308)&lt;&gt;1,"未登録・重複",IF(INDEX(Tugs[基地港],MATCH(D308,Tugs[曳船名],0))="","未確認",INDEX(Tugs[基地港],MATCH(D308,Tugs[曳船名],0)))))</f>
        <v/>
      </c>
      <c r="T308" s="10" t="str">
        <f>IF(A308="","",IF(AND(ISNUMBER(B308),ISNUMBER(C308),C308&gt;=B308),INT(C308)-INT(B308),""))</f>
        <v/>
      </c>
      <c r="U308" s="18" t="str">
        <f>IF(A308="","",IF(AND(ISNUMBER(E308),ISNUMBER(F308),F308&gt;=E308),ROUND((F308-E308)*24,4),""))</f>
        <v/>
      </c>
      <c r="V308" s="18" t="str">
        <f>IF(A308="","",IF(AND(ISNUMBER(G308),ISNUMBER(H308),H308&gt;=G308),ROUND((H308-G308)*24,4),IF(OR(G308&lt;&gt;"",H308&lt;&gt;""),"",IF(AND(ISNUMBER(I308),I308&gt;=0),I308,""))))</f>
        <v/>
      </c>
      <c r="W308" s="10" t="str">
        <f>IF(A308="","",IF(AND(ISNUMBER(G308),ISNUMBER(H308),H308&gt;=G308),"実績：基地発～基地着",IF(OR(G308&lt;&gt;"",H308&lt;&gt;""),"要確認：時刻不足・逆転",IF(AND(ISNUMBER(I308),I308&gt;=0),"実績：記録の時間","未確認"))))</f>
        <v/>
      </c>
      <c r="X308" s="10" t="str">
        <f>IF(A308="","",IF(ISNUMBER(B308),YEAR(B308)-IF(MONTH(B308)&lt;4,1,0),""))</f>
        <v/>
      </c>
      <c r="Y308" s="10" t="str">
        <f>IF(A308="","",IF(OR(D308="",NOT(ISNUMBER(B308)),NOT(ISNUMBER(C308)),C308&lt;B308,NOT(ISNUMBER(E308)),NOT(ISNUMBER(F308)),F308&lt;E308,O308="",P308="",R308="未登録・重複"),"要確認：警戒区間・登録・根拠",IF(OR(W308="要確認：時刻不足・逆転",AND(ISNUMBER(G308),G308&gt;E308),AND(ISNUMBER(H308),H308&lt;F308),AND(ISNUMBER(I308),I308&lt;0),AND(ISNUMBER(M308),M308&lt;0)),"要確認：基地発着・交代人数",IF(COUNTIFS(LNGWatch[船名],A308,LNGWatch[入港日（同一航海）],B308,LNGWatch[曳船名],D308,LNGWatch[警戒開始日時],E308)&gt;1,"要確認：同じ警戒が重複",IF(OR(NOT(ISNUMBER(V308)),P308="未確認"),"要確認：拘束時間・根拠未確認","確認済")))))</f>
        <v/>
      </c>
    </row>
    <row r="309" spans="1:25" ht="24.95" customHeight="1" x14ac:dyDescent="0.2">
      <c r="A309" s="7"/>
      <c r="B309" s="20"/>
      <c r="C309" s="20"/>
      <c r="D309" s="7"/>
      <c r="E309" s="23"/>
      <c r="F309" s="23"/>
      <c r="G309" s="23"/>
      <c r="H309" s="23"/>
      <c r="I309" s="16"/>
      <c r="J309" s="7"/>
      <c r="K309" s="23"/>
      <c r="L309" s="23"/>
      <c r="M309" s="7"/>
      <c r="N309" s="7"/>
      <c r="O309" s="7"/>
      <c r="P309" s="7"/>
      <c r="Q309" s="7"/>
      <c r="R309" s="10" t="str">
        <f>IF(D309="","",IF(COUNTIF(Tugs[曳船名],D309)&lt;&gt;1,"未登録・重複",IF(INDEX(Tugs[会社名],MATCH(D309,Tugs[曳船名],0))="","未確認",INDEX(Tugs[会社名],MATCH(D309,Tugs[曳船名],0)))))</f>
        <v/>
      </c>
      <c r="S309" s="10" t="str">
        <f>IF(D309="","",IF(COUNTIF(Tugs[曳船名],D309)&lt;&gt;1,"未登録・重複",IF(INDEX(Tugs[基地港],MATCH(D309,Tugs[曳船名],0))="","未確認",INDEX(Tugs[基地港],MATCH(D309,Tugs[曳船名],0)))))</f>
        <v/>
      </c>
      <c r="T309" s="10" t="str">
        <f>IF(A309="","",IF(AND(ISNUMBER(B309),ISNUMBER(C309),C309&gt;=B309),INT(C309)-INT(B309),""))</f>
        <v/>
      </c>
      <c r="U309" s="18" t="str">
        <f>IF(A309="","",IF(AND(ISNUMBER(E309),ISNUMBER(F309),F309&gt;=E309),ROUND((F309-E309)*24,4),""))</f>
        <v/>
      </c>
      <c r="V309" s="18" t="str">
        <f>IF(A309="","",IF(AND(ISNUMBER(G309),ISNUMBER(H309),H309&gt;=G309),ROUND((H309-G309)*24,4),IF(OR(G309&lt;&gt;"",H309&lt;&gt;""),"",IF(AND(ISNUMBER(I309),I309&gt;=0),I309,""))))</f>
        <v/>
      </c>
      <c r="W309" s="10" t="str">
        <f>IF(A309="","",IF(AND(ISNUMBER(G309),ISNUMBER(H309),H309&gt;=G309),"実績：基地発～基地着",IF(OR(G309&lt;&gt;"",H309&lt;&gt;""),"要確認：時刻不足・逆転",IF(AND(ISNUMBER(I309),I309&gt;=0),"実績：記録の時間","未確認"))))</f>
        <v/>
      </c>
      <c r="X309" s="10" t="str">
        <f>IF(A309="","",IF(ISNUMBER(B309),YEAR(B309)-IF(MONTH(B309)&lt;4,1,0),""))</f>
        <v/>
      </c>
      <c r="Y309" s="10" t="str">
        <f>IF(A309="","",IF(OR(D309="",NOT(ISNUMBER(B309)),NOT(ISNUMBER(C309)),C309&lt;B309,NOT(ISNUMBER(E309)),NOT(ISNUMBER(F309)),F309&lt;E309,O309="",P309="",R309="未登録・重複"),"要確認：警戒区間・登録・根拠",IF(OR(W309="要確認：時刻不足・逆転",AND(ISNUMBER(G309),G309&gt;E309),AND(ISNUMBER(H309),H309&lt;F309),AND(ISNUMBER(I309),I309&lt;0),AND(ISNUMBER(M309),M309&lt;0)),"要確認：基地発着・交代人数",IF(COUNTIFS(LNGWatch[船名],A309,LNGWatch[入港日（同一航海）],B309,LNGWatch[曳船名],D309,LNGWatch[警戒開始日時],E309)&gt;1,"要確認：同じ警戒が重複",IF(OR(NOT(ISNUMBER(V309)),P309="未確認"),"要確認：拘束時間・根拠未確認","確認済")))))</f>
        <v/>
      </c>
    </row>
    <row r="310" spans="1:25" ht="24.95" customHeight="1" x14ac:dyDescent="0.2">
      <c r="A310" s="7"/>
      <c r="B310" s="20"/>
      <c r="C310" s="20"/>
      <c r="D310" s="7"/>
      <c r="E310" s="23"/>
      <c r="F310" s="23"/>
      <c r="G310" s="23"/>
      <c r="H310" s="23"/>
      <c r="I310" s="16"/>
      <c r="J310" s="7"/>
      <c r="K310" s="23"/>
      <c r="L310" s="23"/>
      <c r="M310" s="7"/>
      <c r="N310" s="7"/>
      <c r="O310" s="7"/>
      <c r="P310" s="7"/>
      <c r="Q310" s="7"/>
      <c r="R310" s="10" t="str">
        <f>IF(D310="","",IF(COUNTIF(Tugs[曳船名],D310)&lt;&gt;1,"未登録・重複",IF(INDEX(Tugs[会社名],MATCH(D310,Tugs[曳船名],0))="","未確認",INDEX(Tugs[会社名],MATCH(D310,Tugs[曳船名],0)))))</f>
        <v/>
      </c>
      <c r="S310" s="10" t="str">
        <f>IF(D310="","",IF(COUNTIF(Tugs[曳船名],D310)&lt;&gt;1,"未登録・重複",IF(INDEX(Tugs[基地港],MATCH(D310,Tugs[曳船名],0))="","未確認",INDEX(Tugs[基地港],MATCH(D310,Tugs[曳船名],0)))))</f>
        <v/>
      </c>
      <c r="T310" s="10" t="str">
        <f>IF(A310="","",IF(AND(ISNUMBER(B310),ISNUMBER(C310),C310&gt;=B310),INT(C310)-INT(B310),""))</f>
        <v/>
      </c>
      <c r="U310" s="18" t="str">
        <f>IF(A310="","",IF(AND(ISNUMBER(E310),ISNUMBER(F310),F310&gt;=E310),ROUND((F310-E310)*24,4),""))</f>
        <v/>
      </c>
      <c r="V310" s="18" t="str">
        <f>IF(A310="","",IF(AND(ISNUMBER(G310),ISNUMBER(H310),H310&gt;=G310),ROUND((H310-G310)*24,4),IF(OR(G310&lt;&gt;"",H310&lt;&gt;""),"",IF(AND(ISNUMBER(I310),I310&gt;=0),I310,""))))</f>
        <v/>
      </c>
      <c r="W310" s="10" t="str">
        <f>IF(A310="","",IF(AND(ISNUMBER(G310),ISNUMBER(H310),H310&gt;=G310),"実績：基地発～基地着",IF(OR(G310&lt;&gt;"",H310&lt;&gt;""),"要確認：時刻不足・逆転",IF(AND(ISNUMBER(I310),I310&gt;=0),"実績：記録の時間","未確認"))))</f>
        <v/>
      </c>
      <c r="X310" s="10" t="str">
        <f>IF(A310="","",IF(ISNUMBER(B310),YEAR(B310)-IF(MONTH(B310)&lt;4,1,0),""))</f>
        <v/>
      </c>
      <c r="Y310" s="10" t="str">
        <f>IF(A310="","",IF(OR(D310="",NOT(ISNUMBER(B310)),NOT(ISNUMBER(C310)),C310&lt;B310,NOT(ISNUMBER(E310)),NOT(ISNUMBER(F310)),F310&lt;E310,O310="",P310="",R310="未登録・重複"),"要確認：警戒区間・登録・根拠",IF(OR(W310="要確認：時刻不足・逆転",AND(ISNUMBER(G310),G310&gt;E310),AND(ISNUMBER(H310),H310&lt;F310),AND(ISNUMBER(I310),I310&lt;0),AND(ISNUMBER(M310),M310&lt;0)),"要確認：基地発着・交代人数",IF(COUNTIFS(LNGWatch[船名],A310,LNGWatch[入港日（同一航海）],B310,LNGWatch[曳船名],D310,LNGWatch[警戒開始日時],E310)&gt;1,"要確認：同じ警戒が重複",IF(OR(NOT(ISNUMBER(V310)),P310="未確認"),"要確認：拘束時間・根拠未確認","確認済")))))</f>
        <v/>
      </c>
    </row>
    <row r="311" spans="1:25" ht="24.95" customHeight="1" x14ac:dyDescent="0.2">
      <c r="A311" s="7"/>
      <c r="B311" s="20"/>
      <c r="C311" s="20"/>
      <c r="D311" s="7"/>
      <c r="E311" s="23"/>
      <c r="F311" s="23"/>
      <c r="G311" s="23"/>
      <c r="H311" s="23"/>
      <c r="I311" s="16"/>
      <c r="J311" s="7"/>
      <c r="K311" s="23"/>
      <c r="L311" s="23"/>
      <c r="M311" s="7"/>
      <c r="N311" s="7"/>
      <c r="O311" s="7"/>
      <c r="P311" s="7"/>
      <c r="Q311" s="7"/>
      <c r="R311" s="10" t="str">
        <f>IF(D311="","",IF(COUNTIF(Tugs[曳船名],D311)&lt;&gt;1,"未登録・重複",IF(INDEX(Tugs[会社名],MATCH(D311,Tugs[曳船名],0))="","未確認",INDEX(Tugs[会社名],MATCH(D311,Tugs[曳船名],0)))))</f>
        <v/>
      </c>
      <c r="S311" s="10" t="str">
        <f>IF(D311="","",IF(COUNTIF(Tugs[曳船名],D311)&lt;&gt;1,"未登録・重複",IF(INDEX(Tugs[基地港],MATCH(D311,Tugs[曳船名],0))="","未確認",INDEX(Tugs[基地港],MATCH(D311,Tugs[曳船名],0)))))</f>
        <v/>
      </c>
      <c r="T311" s="10" t="str">
        <f>IF(A311="","",IF(AND(ISNUMBER(B311),ISNUMBER(C311),C311&gt;=B311),INT(C311)-INT(B311),""))</f>
        <v/>
      </c>
      <c r="U311" s="18" t="str">
        <f>IF(A311="","",IF(AND(ISNUMBER(E311),ISNUMBER(F311),F311&gt;=E311),ROUND((F311-E311)*24,4),""))</f>
        <v/>
      </c>
      <c r="V311" s="18" t="str">
        <f>IF(A311="","",IF(AND(ISNUMBER(G311),ISNUMBER(H311),H311&gt;=G311),ROUND((H311-G311)*24,4),IF(OR(G311&lt;&gt;"",H311&lt;&gt;""),"",IF(AND(ISNUMBER(I311),I311&gt;=0),I311,""))))</f>
        <v/>
      </c>
      <c r="W311" s="10" t="str">
        <f>IF(A311="","",IF(AND(ISNUMBER(G311),ISNUMBER(H311),H311&gt;=G311),"実績：基地発～基地着",IF(OR(G311&lt;&gt;"",H311&lt;&gt;""),"要確認：時刻不足・逆転",IF(AND(ISNUMBER(I311),I311&gt;=0),"実績：記録の時間","未確認"))))</f>
        <v/>
      </c>
      <c r="X311" s="10" t="str">
        <f>IF(A311="","",IF(ISNUMBER(B311),YEAR(B311)-IF(MONTH(B311)&lt;4,1,0),""))</f>
        <v/>
      </c>
      <c r="Y311" s="10" t="str">
        <f>IF(A311="","",IF(OR(D311="",NOT(ISNUMBER(B311)),NOT(ISNUMBER(C311)),C311&lt;B311,NOT(ISNUMBER(E311)),NOT(ISNUMBER(F311)),F311&lt;E311,O311="",P311="",R311="未登録・重複"),"要確認：警戒区間・登録・根拠",IF(OR(W311="要確認：時刻不足・逆転",AND(ISNUMBER(G311),G311&gt;E311),AND(ISNUMBER(H311),H311&lt;F311),AND(ISNUMBER(I311),I311&lt;0),AND(ISNUMBER(M311),M311&lt;0)),"要確認：基地発着・交代人数",IF(COUNTIFS(LNGWatch[船名],A311,LNGWatch[入港日（同一航海）],B311,LNGWatch[曳船名],D311,LNGWatch[警戒開始日時],E311)&gt;1,"要確認：同じ警戒が重複",IF(OR(NOT(ISNUMBER(V311)),P311="未確認"),"要確認：拘束時間・根拠未確認","確認済")))))</f>
        <v/>
      </c>
    </row>
    <row r="312" spans="1:25" ht="24.95" customHeight="1" x14ac:dyDescent="0.2">
      <c r="A312" s="7"/>
      <c r="B312" s="20"/>
      <c r="C312" s="20"/>
      <c r="D312" s="7"/>
      <c r="E312" s="23"/>
      <c r="F312" s="23"/>
      <c r="G312" s="23"/>
      <c r="H312" s="23"/>
      <c r="I312" s="16"/>
      <c r="J312" s="7"/>
      <c r="K312" s="23"/>
      <c r="L312" s="23"/>
      <c r="M312" s="7"/>
      <c r="N312" s="7"/>
      <c r="O312" s="7"/>
      <c r="P312" s="7"/>
      <c r="Q312" s="7"/>
      <c r="R312" s="10" t="str">
        <f>IF(D312="","",IF(COUNTIF(Tugs[曳船名],D312)&lt;&gt;1,"未登録・重複",IF(INDEX(Tugs[会社名],MATCH(D312,Tugs[曳船名],0))="","未確認",INDEX(Tugs[会社名],MATCH(D312,Tugs[曳船名],0)))))</f>
        <v/>
      </c>
      <c r="S312" s="10" t="str">
        <f>IF(D312="","",IF(COUNTIF(Tugs[曳船名],D312)&lt;&gt;1,"未登録・重複",IF(INDEX(Tugs[基地港],MATCH(D312,Tugs[曳船名],0))="","未確認",INDEX(Tugs[基地港],MATCH(D312,Tugs[曳船名],0)))))</f>
        <v/>
      </c>
      <c r="T312" s="10" t="str">
        <f>IF(A312="","",IF(AND(ISNUMBER(B312),ISNUMBER(C312),C312&gt;=B312),INT(C312)-INT(B312),""))</f>
        <v/>
      </c>
      <c r="U312" s="18" t="str">
        <f>IF(A312="","",IF(AND(ISNUMBER(E312),ISNUMBER(F312),F312&gt;=E312),ROUND((F312-E312)*24,4),""))</f>
        <v/>
      </c>
      <c r="V312" s="18" t="str">
        <f>IF(A312="","",IF(AND(ISNUMBER(G312),ISNUMBER(H312),H312&gt;=G312),ROUND((H312-G312)*24,4),IF(OR(G312&lt;&gt;"",H312&lt;&gt;""),"",IF(AND(ISNUMBER(I312),I312&gt;=0),I312,""))))</f>
        <v/>
      </c>
      <c r="W312" s="10" t="str">
        <f>IF(A312="","",IF(AND(ISNUMBER(G312),ISNUMBER(H312),H312&gt;=G312),"実績：基地発～基地着",IF(OR(G312&lt;&gt;"",H312&lt;&gt;""),"要確認：時刻不足・逆転",IF(AND(ISNUMBER(I312),I312&gt;=0),"実績：記録の時間","未確認"))))</f>
        <v/>
      </c>
      <c r="X312" s="10" t="str">
        <f>IF(A312="","",IF(ISNUMBER(B312),YEAR(B312)-IF(MONTH(B312)&lt;4,1,0),""))</f>
        <v/>
      </c>
      <c r="Y312" s="10" t="str">
        <f>IF(A312="","",IF(OR(D312="",NOT(ISNUMBER(B312)),NOT(ISNUMBER(C312)),C312&lt;B312,NOT(ISNUMBER(E312)),NOT(ISNUMBER(F312)),F312&lt;E312,O312="",P312="",R312="未登録・重複"),"要確認：警戒区間・登録・根拠",IF(OR(W312="要確認：時刻不足・逆転",AND(ISNUMBER(G312),G312&gt;E312),AND(ISNUMBER(H312),H312&lt;F312),AND(ISNUMBER(I312),I312&lt;0),AND(ISNUMBER(M312),M312&lt;0)),"要確認：基地発着・交代人数",IF(COUNTIFS(LNGWatch[船名],A312,LNGWatch[入港日（同一航海）],B312,LNGWatch[曳船名],D312,LNGWatch[警戒開始日時],E312)&gt;1,"要確認：同じ警戒が重複",IF(OR(NOT(ISNUMBER(V312)),P312="未確認"),"要確認：拘束時間・根拠未確認","確認済")))))</f>
        <v/>
      </c>
    </row>
    <row r="313" spans="1:25" ht="24.95" customHeight="1" x14ac:dyDescent="0.2">
      <c r="A313" s="7"/>
      <c r="B313" s="20"/>
      <c r="C313" s="20"/>
      <c r="D313" s="7"/>
      <c r="E313" s="23"/>
      <c r="F313" s="23"/>
      <c r="G313" s="23"/>
      <c r="H313" s="23"/>
      <c r="I313" s="16"/>
      <c r="J313" s="7"/>
      <c r="K313" s="23"/>
      <c r="L313" s="23"/>
      <c r="M313" s="7"/>
      <c r="N313" s="7"/>
      <c r="O313" s="7"/>
      <c r="P313" s="7"/>
      <c r="Q313" s="7"/>
      <c r="R313" s="10" t="str">
        <f>IF(D313="","",IF(COUNTIF(Tugs[曳船名],D313)&lt;&gt;1,"未登録・重複",IF(INDEX(Tugs[会社名],MATCH(D313,Tugs[曳船名],0))="","未確認",INDEX(Tugs[会社名],MATCH(D313,Tugs[曳船名],0)))))</f>
        <v/>
      </c>
      <c r="S313" s="10" t="str">
        <f>IF(D313="","",IF(COUNTIF(Tugs[曳船名],D313)&lt;&gt;1,"未登録・重複",IF(INDEX(Tugs[基地港],MATCH(D313,Tugs[曳船名],0))="","未確認",INDEX(Tugs[基地港],MATCH(D313,Tugs[曳船名],0)))))</f>
        <v/>
      </c>
      <c r="T313" s="10" t="str">
        <f>IF(A313="","",IF(AND(ISNUMBER(B313),ISNUMBER(C313),C313&gt;=B313),INT(C313)-INT(B313),""))</f>
        <v/>
      </c>
      <c r="U313" s="18" t="str">
        <f>IF(A313="","",IF(AND(ISNUMBER(E313),ISNUMBER(F313),F313&gt;=E313),ROUND((F313-E313)*24,4),""))</f>
        <v/>
      </c>
      <c r="V313" s="18" t="str">
        <f>IF(A313="","",IF(AND(ISNUMBER(G313),ISNUMBER(H313),H313&gt;=G313),ROUND((H313-G313)*24,4),IF(OR(G313&lt;&gt;"",H313&lt;&gt;""),"",IF(AND(ISNUMBER(I313),I313&gt;=0),I313,""))))</f>
        <v/>
      </c>
      <c r="W313" s="10" t="str">
        <f>IF(A313="","",IF(AND(ISNUMBER(G313),ISNUMBER(H313),H313&gt;=G313),"実績：基地発～基地着",IF(OR(G313&lt;&gt;"",H313&lt;&gt;""),"要確認：時刻不足・逆転",IF(AND(ISNUMBER(I313),I313&gt;=0),"実績：記録の時間","未確認"))))</f>
        <v/>
      </c>
      <c r="X313" s="10" t="str">
        <f>IF(A313="","",IF(ISNUMBER(B313),YEAR(B313)-IF(MONTH(B313)&lt;4,1,0),""))</f>
        <v/>
      </c>
      <c r="Y313" s="10" t="str">
        <f>IF(A313="","",IF(OR(D313="",NOT(ISNUMBER(B313)),NOT(ISNUMBER(C313)),C313&lt;B313,NOT(ISNUMBER(E313)),NOT(ISNUMBER(F313)),F313&lt;E313,O313="",P313="",R313="未登録・重複"),"要確認：警戒区間・登録・根拠",IF(OR(W313="要確認：時刻不足・逆転",AND(ISNUMBER(G313),G313&gt;E313),AND(ISNUMBER(H313),H313&lt;F313),AND(ISNUMBER(I313),I313&lt;0),AND(ISNUMBER(M313),M313&lt;0)),"要確認：基地発着・交代人数",IF(COUNTIFS(LNGWatch[船名],A313,LNGWatch[入港日（同一航海）],B313,LNGWatch[曳船名],D313,LNGWatch[警戒開始日時],E313)&gt;1,"要確認：同じ警戒が重複",IF(OR(NOT(ISNUMBER(V313)),P313="未確認"),"要確認：拘束時間・根拠未確認","確認済")))))</f>
        <v/>
      </c>
    </row>
    <row r="314" spans="1:25" ht="24.95" customHeight="1" x14ac:dyDescent="0.2">
      <c r="A314" s="7"/>
      <c r="B314" s="20"/>
      <c r="C314" s="20"/>
      <c r="D314" s="7"/>
      <c r="E314" s="23"/>
      <c r="F314" s="23"/>
      <c r="G314" s="23"/>
      <c r="H314" s="23"/>
      <c r="I314" s="16"/>
      <c r="J314" s="7"/>
      <c r="K314" s="23"/>
      <c r="L314" s="23"/>
      <c r="M314" s="7"/>
      <c r="N314" s="7"/>
      <c r="O314" s="7"/>
      <c r="P314" s="7"/>
      <c r="Q314" s="7"/>
      <c r="R314" s="10" t="str">
        <f>IF(D314="","",IF(COUNTIF(Tugs[曳船名],D314)&lt;&gt;1,"未登録・重複",IF(INDEX(Tugs[会社名],MATCH(D314,Tugs[曳船名],0))="","未確認",INDEX(Tugs[会社名],MATCH(D314,Tugs[曳船名],0)))))</f>
        <v/>
      </c>
      <c r="S314" s="10" t="str">
        <f>IF(D314="","",IF(COUNTIF(Tugs[曳船名],D314)&lt;&gt;1,"未登録・重複",IF(INDEX(Tugs[基地港],MATCH(D314,Tugs[曳船名],0))="","未確認",INDEX(Tugs[基地港],MATCH(D314,Tugs[曳船名],0)))))</f>
        <v/>
      </c>
      <c r="T314" s="10" t="str">
        <f>IF(A314="","",IF(AND(ISNUMBER(B314),ISNUMBER(C314),C314&gt;=B314),INT(C314)-INT(B314),""))</f>
        <v/>
      </c>
      <c r="U314" s="18" t="str">
        <f>IF(A314="","",IF(AND(ISNUMBER(E314),ISNUMBER(F314),F314&gt;=E314),ROUND((F314-E314)*24,4),""))</f>
        <v/>
      </c>
      <c r="V314" s="18" t="str">
        <f>IF(A314="","",IF(AND(ISNUMBER(G314),ISNUMBER(H314),H314&gt;=G314),ROUND((H314-G314)*24,4),IF(OR(G314&lt;&gt;"",H314&lt;&gt;""),"",IF(AND(ISNUMBER(I314),I314&gt;=0),I314,""))))</f>
        <v/>
      </c>
      <c r="W314" s="10" t="str">
        <f>IF(A314="","",IF(AND(ISNUMBER(G314),ISNUMBER(H314),H314&gt;=G314),"実績：基地発～基地着",IF(OR(G314&lt;&gt;"",H314&lt;&gt;""),"要確認：時刻不足・逆転",IF(AND(ISNUMBER(I314),I314&gt;=0),"実績：記録の時間","未確認"))))</f>
        <v/>
      </c>
      <c r="X314" s="10" t="str">
        <f>IF(A314="","",IF(ISNUMBER(B314),YEAR(B314)-IF(MONTH(B314)&lt;4,1,0),""))</f>
        <v/>
      </c>
      <c r="Y314" s="10" t="str">
        <f>IF(A314="","",IF(OR(D314="",NOT(ISNUMBER(B314)),NOT(ISNUMBER(C314)),C314&lt;B314,NOT(ISNUMBER(E314)),NOT(ISNUMBER(F314)),F314&lt;E314,O314="",P314="",R314="未登録・重複"),"要確認：警戒区間・登録・根拠",IF(OR(W314="要確認：時刻不足・逆転",AND(ISNUMBER(G314),G314&gt;E314),AND(ISNUMBER(H314),H314&lt;F314),AND(ISNUMBER(I314),I314&lt;0),AND(ISNUMBER(M314),M314&lt;0)),"要確認：基地発着・交代人数",IF(COUNTIFS(LNGWatch[船名],A314,LNGWatch[入港日（同一航海）],B314,LNGWatch[曳船名],D314,LNGWatch[警戒開始日時],E314)&gt;1,"要確認：同じ警戒が重複",IF(OR(NOT(ISNUMBER(V314)),P314="未確認"),"要確認：拘束時間・根拠未確認","確認済")))))</f>
        <v/>
      </c>
    </row>
    <row r="315" spans="1:25" ht="24.95" customHeight="1" x14ac:dyDescent="0.2">
      <c r="A315" s="7"/>
      <c r="B315" s="20"/>
      <c r="C315" s="20"/>
      <c r="D315" s="7"/>
      <c r="E315" s="23"/>
      <c r="F315" s="23"/>
      <c r="G315" s="23"/>
      <c r="H315" s="23"/>
      <c r="I315" s="16"/>
      <c r="J315" s="7"/>
      <c r="K315" s="23"/>
      <c r="L315" s="23"/>
      <c r="M315" s="7"/>
      <c r="N315" s="7"/>
      <c r="O315" s="7"/>
      <c r="P315" s="7"/>
      <c r="Q315" s="7"/>
      <c r="R315" s="10" t="str">
        <f>IF(D315="","",IF(COUNTIF(Tugs[曳船名],D315)&lt;&gt;1,"未登録・重複",IF(INDEX(Tugs[会社名],MATCH(D315,Tugs[曳船名],0))="","未確認",INDEX(Tugs[会社名],MATCH(D315,Tugs[曳船名],0)))))</f>
        <v/>
      </c>
      <c r="S315" s="10" t="str">
        <f>IF(D315="","",IF(COUNTIF(Tugs[曳船名],D315)&lt;&gt;1,"未登録・重複",IF(INDEX(Tugs[基地港],MATCH(D315,Tugs[曳船名],0))="","未確認",INDEX(Tugs[基地港],MATCH(D315,Tugs[曳船名],0)))))</f>
        <v/>
      </c>
      <c r="T315" s="10" t="str">
        <f>IF(A315="","",IF(AND(ISNUMBER(B315),ISNUMBER(C315),C315&gt;=B315),INT(C315)-INT(B315),""))</f>
        <v/>
      </c>
      <c r="U315" s="18" t="str">
        <f>IF(A315="","",IF(AND(ISNUMBER(E315),ISNUMBER(F315),F315&gt;=E315),ROUND((F315-E315)*24,4),""))</f>
        <v/>
      </c>
      <c r="V315" s="18" t="str">
        <f>IF(A315="","",IF(AND(ISNUMBER(G315),ISNUMBER(H315),H315&gt;=G315),ROUND((H315-G315)*24,4),IF(OR(G315&lt;&gt;"",H315&lt;&gt;""),"",IF(AND(ISNUMBER(I315),I315&gt;=0),I315,""))))</f>
        <v/>
      </c>
      <c r="W315" s="10" t="str">
        <f>IF(A315="","",IF(AND(ISNUMBER(G315),ISNUMBER(H315),H315&gt;=G315),"実績：基地発～基地着",IF(OR(G315&lt;&gt;"",H315&lt;&gt;""),"要確認：時刻不足・逆転",IF(AND(ISNUMBER(I315),I315&gt;=0),"実績：記録の時間","未確認"))))</f>
        <v/>
      </c>
      <c r="X315" s="10" t="str">
        <f>IF(A315="","",IF(ISNUMBER(B315),YEAR(B315)-IF(MONTH(B315)&lt;4,1,0),""))</f>
        <v/>
      </c>
      <c r="Y315" s="10" t="str">
        <f>IF(A315="","",IF(OR(D315="",NOT(ISNUMBER(B315)),NOT(ISNUMBER(C315)),C315&lt;B315,NOT(ISNUMBER(E315)),NOT(ISNUMBER(F315)),F315&lt;E315,O315="",P315="",R315="未登録・重複"),"要確認：警戒区間・登録・根拠",IF(OR(W315="要確認：時刻不足・逆転",AND(ISNUMBER(G315),G315&gt;E315),AND(ISNUMBER(H315),H315&lt;F315),AND(ISNUMBER(I315),I315&lt;0),AND(ISNUMBER(M315),M315&lt;0)),"要確認：基地発着・交代人数",IF(COUNTIFS(LNGWatch[船名],A315,LNGWatch[入港日（同一航海）],B315,LNGWatch[曳船名],D315,LNGWatch[警戒開始日時],E315)&gt;1,"要確認：同じ警戒が重複",IF(OR(NOT(ISNUMBER(V315)),P315="未確認"),"要確認：拘束時間・根拠未確認","確認済")))))</f>
        <v/>
      </c>
    </row>
    <row r="316" spans="1:25" ht="24.95" customHeight="1" x14ac:dyDescent="0.2">
      <c r="A316" s="7"/>
      <c r="B316" s="20"/>
      <c r="C316" s="20"/>
      <c r="D316" s="7"/>
      <c r="E316" s="23"/>
      <c r="F316" s="23"/>
      <c r="G316" s="23"/>
      <c r="H316" s="23"/>
      <c r="I316" s="16"/>
      <c r="J316" s="7"/>
      <c r="K316" s="23"/>
      <c r="L316" s="23"/>
      <c r="M316" s="7"/>
      <c r="N316" s="7"/>
      <c r="O316" s="7"/>
      <c r="P316" s="7"/>
      <c r="Q316" s="7"/>
      <c r="R316" s="10" t="str">
        <f>IF(D316="","",IF(COUNTIF(Tugs[曳船名],D316)&lt;&gt;1,"未登録・重複",IF(INDEX(Tugs[会社名],MATCH(D316,Tugs[曳船名],0))="","未確認",INDEX(Tugs[会社名],MATCH(D316,Tugs[曳船名],0)))))</f>
        <v/>
      </c>
      <c r="S316" s="10" t="str">
        <f>IF(D316="","",IF(COUNTIF(Tugs[曳船名],D316)&lt;&gt;1,"未登録・重複",IF(INDEX(Tugs[基地港],MATCH(D316,Tugs[曳船名],0))="","未確認",INDEX(Tugs[基地港],MATCH(D316,Tugs[曳船名],0)))))</f>
        <v/>
      </c>
      <c r="T316" s="10" t="str">
        <f>IF(A316="","",IF(AND(ISNUMBER(B316),ISNUMBER(C316),C316&gt;=B316),INT(C316)-INT(B316),""))</f>
        <v/>
      </c>
      <c r="U316" s="18" t="str">
        <f>IF(A316="","",IF(AND(ISNUMBER(E316),ISNUMBER(F316),F316&gt;=E316),ROUND((F316-E316)*24,4),""))</f>
        <v/>
      </c>
      <c r="V316" s="18" t="str">
        <f>IF(A316="","",IF(AND(ISNUMBER(G316),ISNUMBER(H316),H316&gt;=G316),ROUND((H316-G316)*24,4),IF(OR(G316&lt;&gt;"",H316&lt;&gt;""),"",IF(AND(ISNUMBER(I316),I316&gt;=0),I316,""))))</f>
        <v/>
      </c>
      <c r="W316" s="10" t="str">
        <f>IF(A316="","",IF(AND(ISNUMBER(G316),ISNUMBER(H316),H316&gt;=G316),"実績：基地発～基地着",IF(OR(G316&lt;&gt;"",H316&lt;&gt;""),"要確認：時刻不足・逆転",IF(AND(ISNUMBER(I316),I316&gt;=0),"実績：記録の時間","未確認"))))</f>
        <v/>
      </c>
      <c r="X316" s="10" t="str">
        <f>IF(A316="","",IF(ISNUMBER(B316),YEAR(B316)-IF(MONTH(B316)&lt;4,1,0),""))</f>
        <v/>
      </c>
      <c r="Y316" s="10" t="str">
        <f>IF(A316="","",IF(OR(D316="",NOT(ISNUMBER(B316)),NOT(ISNUMBER(C316)),C316&lt;B316,NOT(ISNUMBER(E316)),NOT(ISNUMBER(F316)),F316&lt;E316,O316="",P316="",R316="未登録・重複"),"要確認：警戒区間・登録・根拠",IF(OR(W316="要確認：時刻不足・逆転",AND(ISNUMBER(G316),G316&gt;E316),AND(ISNUMBER(H316),H316&lt;F316),AND(ISNUMBER(I316),I316&lt;0),AND(ISNUMBER(M316),M316&lt;0)),"要確認：基地発着・交代人数",IF(COUNTIFS(LNGWatch[船名],A316,LNGWatch[入港日（同一航海）],B316,LNGWatch[曳船名],D316,LNGWatch[警戒開始日時],E316)&gt;1,"要確認：同じ警戒が重複",IF(OR(NOT(ISNUMBER(V316)),P316="未確認"),"要確認：拘束時間・根拠未確認","確認済")))))</f>
        <v/>
      </c>
    </row>
    <row r="317" spans="1:25" ht="24.95" customHeight="1" x14ac:dyDescent="0.2">
      <c r="A317" s="7"/>
      <c r="B317" s="20"/>
      <c r="C317" s="20"/>
      <c r="D317" s="7"/>
      <c r="E317" s="23"/>
      <c r="F317" s="23"/>
      <c r="G317" s="23"/>
      <c r="H317" s="23"/>
      <c r="I317" s="16"/>
      <c r="J317" s="7"/>
      <c r="K317" s="23"/>
      <c r="L317" s="23"/>
      <c r="M317" s="7"/>
      <c r="N317" s="7"/>
      <c r="O317" s="7"/>
      <c r="P317" s="7"/>
      <c r="Q317" s="7"/>
      <c r="R317" s="10" t="str">
        <f>IF(D317="","",IF(COUNTIF(Tugs[曳船名],D317)&lt;&gt;1,"未登録・重複",IF(INDEX(Tugs[会社名],MATCH(D317,Tugs[曳船名],0))="","未確認",INDEX(Tugs[会社名],MATCH(D317,Tugs[曳船名],0)))))</f>
        <v/>
      </c>
      <c r="S317" s="10" t="str">
        <f>IF(D317="","",IF(COUNTIF(Tugs[曳船名],D317)&lt;&gt;1,"未登録・重複",IF(INDEX(Tugs[基地港],MATCH(D317,Tugs[曳船名],0))="","未確認",INDEX(Tugs[基地港],MATCH(D317,Tugs[曳船名],0)))))</f>
        <v/>
      </c>
      <c r="T317" s="10" t="str">
        <f>IF(A317="","",IF(AND(ISNUMBER(B317),ISNUMBER(C317),C317&gt;=B317),INT(C317)-INT(B317),""))</f>
        <v/>
      </c>
      <c r="U317" s="18" t="str">
        <f>IF(A317="","",IF(AND(ISNUMBER(E317),ISNUMBER(F317),F317&gt;=E317),ROUND((F317-E317)*24,4),""))</f>
        <v/>
      </c>
      <c r="V317" s="18" t="str">
        <f>IF(A317="","",IF(AND(ISNUMBER(G317),ISNUMBER(H317),H317&gt;=G317),ROUND((H317-G317)*24,4),IF(OR(G317&lt;&gt;"",H317&lt;&gt;""),"",IF(AND(ISNUMBER(I317),I317&gt;=0),I317,""))))</f>
        <v/>
      </c>
      <c r="W317" s="10" t="str">
        <f>IF(A317="","",IF(AND(ISNUMBER(G317),ISNUMBER(H317),H317&gt;=G317),"実績：基地発～基地着",IF(OR(G317&lt;&gt;"",H317&lt;&gt;""),"要確認：時刻不足・逆転",IF(AND(ISNUMBER(I317),I317&gt;=0),"実績：記録の時間","未確認"))))</f>
        <v/>
      </c>
      <c r="X317" s="10" t="str">
        <f>IF(A317="","",IF(ISNUMBER(B317),YEAR(B317)-IF(MONTH(B317)&lt;4,1,0),""))</f>
        <v/>
      </c>
      <c r="Y317" s="10" t="str">
        <f>IF(A317="","",IF(OR(D317="",NOT(ISNUMBER(B317)),NOT(ISNUMBER(C317)),C317&lt;B317,NOT(ISNUMBER(E317)),NOT(ISNUMBER(F317)),F317&lt;E317,O317="",P317="",R317="未登録・重複"),"要確認：警戒区間・登録・根拠",IF(OR(W317="要確認：時刻不足・逆転",AND(ISNUMBER(G317),G317&gt;E317),AND(ISNUMBER(H317),H317&lt;F317),AND(ISNUMBER(I317),I317&lt;0),AND(ISNUMBER(M317),M317&lt;0)),"要確認：基地発着・交代人数",IF(COUNTIFS(LNGWatch[船名],A317,LNGWatch[入港日（同一航海）],B317,LNGWatch[曳船名],D317,LNGWatch[警戒開始日時],E317)&gt;1,"要確認：同じ警戒が重複",IF(OR(NOT(ISNUMBER(V317)),P317="未確認"),"要確認：拘束時間・根拠未確認","確認済")))))</f>
        <v/>
      </c>
    </row>
    <row r="318" spans="1:25" ht="24.95" customHeight="1" x14ac:dyDescent="0.2">
      <c r="A318" s="7"/>
      <c r="B318" s="20"/>
      <c r="C318" s="20"/>
      <c r="D318" s="7"/>
      <c r="E318" s="23"/>
      <c r="F318" s="23"/>
      <c r="G318" s="23"/>
      <c r="H318" s="23"/>
      <c r="I318" s="16"/>
      <c r="J318" s="7"/>
      <c r="K318" s="23"/>
      <c r="L318" s="23"/>
      <c r="M318" s="7"/>
      <c r="N318" s="7"/>
      <c r="O318" s="7"/>
      <c r="P318" s="7"/>
      <c r="Q318" s="7"/>
      <c r="R318" s="10" t="str">
        <f>IF(D318="","",IF(COUNTIF(Tugs[曳船名],D318)&lt;&gt;1,"未登録・重複",IF(INDEX(Tugs[会社名],MATCH(D318,Tugs[曳船名],0))="","未確認",INDEX(Tugs[会社名],MATCH(D318,Tugs[曳船名],0)))))</f>
        <v/>
      </c>
      <c r="S318" s="10" t="str">
        <f>IF(D318="","",IF(COUNTIF(Tugs[曳船名],D318)&lt;&gt;1,"未登録・重複",IF(INDEX(Tugs[基地港],MATCH(D318,Tugs[曳船名],0))="","未確認",INDEX(Tugs[基地港],MATCH(D318,Tugs[曳船名],0)))))</f>
        <v/>
      </c>
      <c r="T318" s="10" t="str">
        <f>IF(A318="","",IF(AND(ISNUMBER(B318),ISNUMBER(C318),C318&gt;=B318),INT(C318)-INT(B318),""))</f>
        <v/>
      </c>
      <c r="U318" s="18" t="str">
        <f>IF(A318="","",IF(AND(ISNUMBER(E318),ISNUMBER(F318),F318&gt;=E318),ROUND((F318-E318)*24,4),""))</f>
        <v/>
      </c>
      <c r="V318" s="18" t="str">
        <f>IF(A318="","",IF(AND(ISNUMBER(G318),ISNUMBER(H318),H318&gt;=G318),ROUND((H318-G318)*24,4),IF(OR(G318&lt;&gt;"",H318&lt;&gt;""),"",IF(AND(ISNUMBER(I318),I318&gt;=0),I318,""))))</f>
        <v/>
      </c>
      <c r="W318" s="10" t="str">
        <f>IF(A318="","",IF(AND(ISNUMBER(G318),ISNUMBER(H318),H318&gt;=G318),"実績：基地発～基地着",IF(OR(G318&lt;&gt;"",H318&lt;&gt;""),"要確認：時刻不足・逆転",IF(AND(ISNUMBER(I318),I318&gt;=0),"実績：記録の時間","未確認"))))</f>
        <v/>
      </c>
      <c r="X318" s="10" t="str">
        <f>IF(A318="","",IF(ISNUMBER(B318),YEAR(B318)-IF(MONTH(B318)&lt;4,1,0),""))</f>
        <v/>
      </c>
      <c r="Y318" s="10" t="str">
        <f>IF(A318="","",IF(OR(D318="",NOT(ISNUMBER(B318)),NOT(ISNUMBER(C318)),C318&lt;B318,NOT(ISNUMBER(E318)),NOT(ISNUMBER(F318)),F318&lt;E318,O318="",P318="",R318="未登録・重複"),"要確認：警戒区間・登録・根拠",IF(OR(W318="要確認：時刻不足・逆転",AND(ISNUMBER(G318),G318&gt;E318),AND(ISNUMBER(H318),H318&lt;F318),AND(ISNUMBER(I318),I318&lt;0),AND(ISNUMBER(M318),M318&lt;0)),"要確認：基地発着・交代人数",IF(COUNTIFS(LNGWatch[船名],A318,LNGWatch[入港日（同一航海）],B318,LNGWatch[曳船名],D318,LNGWatch[警戒開始日時],E318)&gt;1,"要確認：同じ警戒が重複",IF(OR(NOT(ISNUMBER(V318)),P318="未確認"),"要確認：拘束時間・根拠未確認","確認済")))))</f>
        <v/>
      </c>
    </row>
    <row r="319" spans="1:25" ht="24.95" customHeight="1" x14ac:dyDescent="0.2">
      <c r="A319" s="7"/>
      <c r="B319" s="20"/>
      <c r="C319" s="20"/>
      <c r="D319" s="7"/>
      <c r="E319" s="23"/>
      <c r="F319" s="23"/>
      <c r="G319" s="23"/>
      <c r="H319" s="23"/>
      <c r="I319" s="16"/>
      <c r="J319" s="7"/>
      <c r="K319" s="23"/>
      <c r="L319" s="23"/>
      <c r="M319" s="7"/>
      <c r="N319" s="7"/>
      <c r="O319" s="7"/>
      <c r="P319" s="7"/>
      <c r="Q319" s="7"/>
      <c r="R319" s="10" t="str">
        <f>IF(D319="","",IF(COUNTIF(Tugs[曳船名],D319)&lt;&gt;1,"未登録・重複",IF(INDEX(Tugs[会社名],MATCH(D319,Tugs[曳船名],0))="","未確認",INDEX(Tugs[会社名],MATCH(D319,Tugs[曳船名],0)))))</f>
        <v/>
      </c>
      <c r="S319" s="10" t="str">
        <f>IF(D319="","",IF(COUNTIF(Tugs[曳船名],D319)&lt;&gt;1,"未登録・重複",IF(INDEX(Tugs[基地港],MATCH(D319,Tugs[曳船名],0))="","未確認",INDEX(Tugs[基地港],MATCH(D319,Tugs[曳船名],0)))))</f>
        <v/>
      </c>
      <c r="T319" s="10" t="str">
        <f>IF(A319="","",IF(AND(ISNUMBER(B319),ISNUMBER(C319),C319&gt;=B319),INT(C319)-INT(B319),""))</f>
        <v/>
      </c>
      <c r="U319" s="18" t="str">
        <f>IF(A319="","",IF(AND(ISNUMBER(E319),ISNUMBER(F319),F319&gt;=E319),ROUND((F319-E319)*24,4),""))</f>
        <v/>
      </c>
      <c r="V319" s="18" t="str">
        <f>IF(A319="","",IF(AND(ISNUMBER(G319),ISNUMBER(H319),H319&gt;=G319),ROUND((H319-G319)*24,4),IF(OR(G319&lt;&gt;"",H319&lt;&gt;""),"",IF(AND(ISNUMBER(I319),I319&gt;=0),I319,""))))</f>
        <v/>
      </c>
      <c r="W319" s="10" t="str">
        <f>IF(A319="","",IF(AND(ISNUMBER(G319),ISNUMBER(H319),H319&gt;=G319),"実績：基地発～基地着",IF(OR(G319&lt;&gt;"",H319&lt;&gt;""),"要確認：時刻不足・逆転",IF(AND(ISNUMBER(I319),I319&gt;=0),"実績：記録の時間","未確認"))))</f>
        <v/>
      </c>
      <c r="X319" s="10" t="str">
        <f>IF(A319="","",IF(ISNUMBER(B319),YEAR(B319)-IF(MONTH(B319)&lt;4,1,0),""))</f>
        <v/>
      </c>
      <c r="Y319" s="10" t="str">
        <f>IF(A319="","",IF(OR(D319="",NOT(ISNUMBER(B319)),NOT(ISNUMBER(C319)),C319&lt;B319,NOT(ISNUMBER(E319)),NOT(ISNUMBER(F319)),F319&lt;E319,O319="",P319="",R319="未登録・重複"),"要確認：警戒区間・登録・根拠",IF(OR(W319="要確認：時刻不足・逆転",AND(ISNUMBER(G319),G319&gt;E319),AND(ISNUMBER(H319),H319&lt;F319),AND(ISNUMBER(I319),I319&lt;0),AND(ISNUMBER(M319),M319&lt;0)),"要確認：基地発着・交代人数",IF(COUNTIFS(LNGWatch[船名],A319,LNGWatch[入港日（同一航海）],B319,LNGWatch[曳船名],D319,LNGWatch[警戒開始日時],E319)&gt;1,"要確認：同じ警戒が重複",IF(OR(NOT(ISNUMBER(V319)),P319="未確認"),"要確認：拘束時間・根拠未確認","確認済")))))</f>
        <v/>
      </c>
    </row>
    <row r="320" spans="1:25" ht="24.95" customHeight="1" x14ac:dyDescent="0.2">
      <c r="A320" s="7"/>
      <c r="B320" s="20"/>
      <c r="C320" s="20"/>
      <c r="D320" s="7"/>
      <c r="E320" s="23"/>
      <c r="F320" s="23"/>
      <c r="G320" s="23"/>
      <c r="H320" s="23"/>
      <c r="I320" s="16"/>
      <c r="J320" s="7"/>
      <c r="K320" s="23"/>
      <c r="L320" s="23"/>
      <c r="M320" s="7"/>
      <c r="N320" s="7"/>
      <c r="O320" s="7"/>
      <c r="P320" s="7"/>
      <c r="Q320" s="7"/>
      <c r="R320" s="10" t="str">
        <f>IF(D320="","",IF(COUNTIF(Tugs[曳船名],D320)&lt;&gt;1,"未登録・重複",IF(INDEX(Tugs[会社名],MATCH(D320,Tugs[曳船名],0))="","未確認",INDEX(Tugs[会社名],MATCH(D320,Tugs[曳船名],0)))))</f>
        <v/>
      </c>
      <c r="S320" s="10" t="str">
        <f>IF(D320="","",IF(COUNTIF(Tugs[曳船名],D320)&lt;&gt;1,"未登録・重複",IF(INDEX(Tugs[基地港],MATCH(D320,Tugs[曳船名],0))="","未確認",INDEX(Tugs[基地港],MATCH(D320,Tugs[曳船名],0)))))</f>
        <v/>
      </c>
      <c r="T320" s="10" t="str">
        <f>IF(A320="","",IF(AND(ISNUMBER(B320),ISNUMBER(C320),C320&gt;=B320),INT(C320)-INT(B320),""))</f>
        <v/>
      </c>
      <c r="U320" s="18" t="str">
        <f>IF(A320="","",IF(AND(ISNUMBER(E320),ISNUMBER(F320),F320&gt;=E320),ROUND((F320-E320)*24,4),""))</f>
        <v/>
      </c>
      <c r="V320" s="18" t="str">
        <f>IF(A320="","",IF(AND(ISNUMBER(G320),ISNUMBER(H320),H320&gt;=G320),ROUND((H320-G320)*24,4),IF(OR(G320&lt;&gt;"",H320&lt;&gt;""),"",IF(AND(ISNUMBER(I320),I320&gt;=0),I320,""))))</f>
        <v/>
      </c>
      <c r="W320" s="10" t="str">
        <f>IF(A320="","",IF(AND(ISNUMBER(G320),ISNUMBER(H320),H320&gt;=G320),"実績：基地発～基地着",IF(OR(G320&lt;&gt;"",H320&lt;&gt;""),"要確認：時刻不足・逆転",IF(AND(ISNUMBER(I320),I320&gt;=0),"実績：記録の時間","未確認"))))</f>
        <v/>
      </c>
      <c r="X320" s="10" t="str">
        <f>IF(A320="","",IF(ISNUMBER(B320),YEAR(B320)-IF(MONTH(B320)&lt;4,1,0),""))</f>
        <v/>
      </c>
      <c r="Y320" s="10" t="str">
        <f>IF(A320="","",IF(OR(D320="",NOT(ISNUMBER(B320)),NOT(ISNUMBER(C320)),C320&lt;B320,NOT(ISNUMBER(E320)),NOT(ISNUMBER(F320)),F320&lt;E320,O320="",P320="",R320="未登録・重複"),"要確認：警戒区間・登録・根拠",IF(OR(W320="要確認：時刻不足・逆転",AND(ISNUMBER(G320),G320&gt;E320),AND(ISNUMBER(H320),H320&lt;F320),AND(ISNUMBER(I320),I320&lt;0),AND(ISNUMBER(M320),M320&lt;0)),"要確認：基地発着・交代人数",IF(COUNTIFS(LNGWatch[船名],A320,LNGWatch[入港日（同一航海）],B320,LNGWatch[曳船名],D320,LNGWatch[警戒開始日時],E320)&gt;1,"要確認：同じ警戒が重複",IF(OR(NOT(ISNUMBER(V320)),P320="未確認"),"要確認：拘束時間・根拠未確認","確認済")))))</f>
        <v/>
      </c>
    </row>
    <row r="321" spans="1:25" ht="24.95" customHeight="1" x14ac:dyDescent="0.2">
      <c r="A321" s="7"/>
      <c r="B321" s="20"/>
      <c r="C321" s="20"/>
      <c r="D321" s="7"/>
      <c r="E321" s="23"/>
      <c r="F321" s="23"/>
      <c r="G321" s="23"/>
      <c r="H321" s="23"/>
      <c r="I321" s="16"/>
      <c r="J321" s="7"/>
      <c r="K321" s="23"/>
      <c r="L321" s="23"/>
      <c r="M321" s="7"/>
      <c r="N321" s="7"/>
      <c r="O321" s="7"/>
      <c r="P321" s="7"/>
      <c r="Q321" s="7"/>
      <c r="R321" s="10" t="str">
        <f>IF(D321="","",IF(COUNTIF(Tugs[曳船名],D321)&lt;&gt;1,"未登録・重複",IF(INDEX(Tugs[会社名],MATCH(D321,Tugs[曳船名],0))="","未確認",INDEX(Tugs[会社名],MATCH(D321,Tugs[曳船名],0)))))</f>
        <v/>
      </c>
      <c r="S321" s="10" t="str">
        <f>IF(D321="","",IF(COUNTIF(Tugs[曳船名],D321)&lt;&gt;1,"未登録・重複",IF(INDEX(Tugs[基地港],MATCH(D321,Tugs[曳船名],0))="","未確認",INDEX(Tugs[基地港],MATCH(D321,Tugs[曳船名],0)))))</f>
        <v/>
      </c>
      <c r="T321" s="10" t="str">
        <f>IF(A321="","",IF(AND(ISNUMBER(B321),ISNUMBER(C321),C321&gt;=B321),INT(C321)-INT(B321),""))</f>
        <v/>
      </c>
      <c r="U321" s="18" t="str">
        <f>IF(A321="","",IF(AND(ISNUMBER(E321),ISNUMBER(F321),F321&gt;=E321),ROUND((F321-E321)*24,4),""))</f>
        <v/>
      </c>
      <c r="V321" s="18" t="str">
        <f>IF(A321="","",IF(AND(ISNUMBER(G321),ISNUMBER(H321),H321&gt;=G321),ROUND((H321-G321)*24,4),IF(OR(G321&lt;&gt;"",H321&lt;&gt;""),"",IF(AND(ISNUMBER(I321),I321&gt;=0),I321,""))))</f>
        <v/>
      </c>
      <c r="W321" s="10" t="str">
        <f>IF(A321="","",IF(AND(ISNUMBER(G321),ISNUMBER(H321),H321&gt;=G321),"実績：基地発～基地着",IF(OR(G321&lt;&gt;"",H321&lt;&gt;""),"要確認：時刻不足・逆転",IF(AND(ISNUMBER(I321),I321&gt;=0),"実績：記録の時間","未確認"))))</f>
        <v/>
      </c>
      <c r="X321" s="10" t="str">
        <f>IF(A321="","",IF(ISNUMBER(B321),YEAR(B321)-IF(MONTH(B321)&lt;4,1,0),""))</f>
        <v/>
      </c>
      <c r="Y321" s="10" t="str">
        <f>IF(A321="","",IF(OR(D321="",NOT(ISNUMBER(B321)),NOT(ISNUMBER(C321)),C321&lt;B321,NOT(ISNUMBER(E321)),NOT(ISNUMBER(F321)),F321&lt;E321,O321="",P321="",R321="未登録・重複"),"要確認：警戒区間・登録・根拠",IF(OR(W321="要確認：時刻不足・逆転",AND(ISNUMBER(G321),G321&gt;E321),AND(ISNUMBER(H321),H321&lt;F321),AND(ISNUMBER(I321),I321&lt;0),AND(ISNUMBER(M321),M321&lt;0)),"要確認：基地発着・交代人数",IF(COUNTIFS(LNGWatch[船名],A321,LNGWatch[入港日（同一航海）],B321,LNGWatch[曳船名],D321,LNGWatch[警戒開始日時],E321)&gt;1,"要確認：同じ警戒が重複",IF(OR(NOT(ISNUMBER(V321)),P321="未確認"),"要確認：拘束時間・根拠未確認","確認済")))))</f>
        <v/>
      </c>
    </row>
    <row r="322" spans="1:25" ht="24.95" customHeight="1" x14ac:dyDescent="0.2">
      <c r="A322" s="7"/>
      <c r="B322" s="20"/>
      <c r="C322" s="20"/>
      <c r="D322" s="7"/>
      <c r="E322" s="23"/>
      <c r="F322" s="23"/>
      <c r="G322" s="23"/>
      <c r="H322" s="23"/>
      <c r="I322" s="16"/>
      <c r="J322" s="7"/>
      <c r="K322" s="23"/>
      <c r="L322" s="23"/>
      <c r="M322" s="7"/>
      <c r="N322" s="7"/>
      <c r="O322" s="7"/>
      <c r="P322" s="7"/>
      <c r="Q322" s="7"/>
      <c r="R322" s="10" t="str">
        <f>IF(D322="","",IF(COUNTIF(Tugs[曳船名],D322)&lt;&gt;1,"未登録・重複",IF(INDEX(Tugs[会社名],MATCH(D322,Tugs[曳船名],0))="","未確認",INDEX(Tugs[会社名],MATCH(D322,Tugs[曳船名],0)))))</f>
        <v/>
      </c>
      <c r="S322" s="10" t="str">
        <f>IF(D322="","",IF(COUNTIF(Tugs[曳船名],D322)&lt;&gt;1,"未登録・重複",IF(INDEX(Tugs[基地港],MATCH(D322,Tugs[曳船名],0))="","未確認",INDEX(Tugs[基地港],MATCH(D322,Tugs[曳船名],0)))))</f>
        <v/>
      </c>
      <c r="T322" s="10" t="str">
        <f>IF(A322="","",IF(AND(ISNUMBER(B322),ISNUMBER(C322),C322&gt;=B322),INT(C322)-INT(B322),""))</f>
        <v/>
      </c>
      <c r="U322" s="18" t="str">
        <f>IF(A322="","",IF(AND(ISNUMBER(E322),ISNUMBER(F322),F322&gt;=E322),ROUND((F322-E322)*24,4),""))</f>
        <v/>
      </c>
      <c r="V322" s="18" t="str">
        <f>IF(A322="","",IF(AND(ISNUMBER(G322),ISNUMBER(H322),H322&gt;=G322),ROUND((H322-G322)*24,4),IF(OR(G322&lt;&gt;"",H322&lt;&gt;""),"",IF(AND(ISNUMBER(I322),I322&gt;=0),I322,""))))</f>
        <v/>
      </c>
      <c r="W322" s="10" t="str">
        <f>IF(A322="","",IF(AND(ISNUMBER(G322),ISNUMBER(H322),H322&gt;=G322),"実績：基地発～基地着",IF(OR(G322&lt;&gt;"",H322&lt;&gt;""),"要確認：時刻不足・逆転",IF(AND(ISNUMBER(I322),I322&gt;=0),"実績：記録の時間","未確認"))))</f>
        <v/>
      </c>
      <c r="X322" s="10" t="str">
        <f>IF(A322="","",IF(ISNUMBER(B322),YEAR(B322)-IF(MONTH(B322)&lt;4,1,0),""))</f>
        <v/>
      </c>
      <c r="Y322" s="10" t="str">
        <f>IF(A322="","",IF(OR(D322="",NOT(ISNUMBER(B322)),NOT(ISNUMBER(C322)),C322&lt;B322,NOT(ISNUMBER(E322)),NOT(ISNUMBER(F322)),F322&lt;E322,O322="",P322="",R322="未登録・重複"),"要確認：警戒区間・登録・根拠",IF(OR(W322="要確認：時刻不足・逆転",AND(ISNUMBER(G322),G322&gt;E322),AND(ISNUMBER(H322),H322&lt;F322),AND(ISNUMBER(I322),I322&lt;0),AND(ISNUMBER(M322),M322&lt;0)),"要確認：基地発着・交代人数",IF(COUNTIFS(LNGWatch[船名],A322,LNGWatch[入港日（同一航海）],B322,LNGWatch[曳船名],D322,LNGWatch[警戒開始日時],E322)&gt;1,"要確認：同じ警戒が重複",IF(OR(NOT(ISNUMBER(V322)),P322="未確認"),"要確認：拘束時間・根拠未確認","確認済")))))</f>
        <v/>
      </c>
    </row>
    <row r="323" spans="1:25" ht="24.95" customHeight="1" x14ac:dyDescent="0.2">
      <c r="A323" s="7"/>
      <c r="B323" s="20"/>
      <c r="C323" s="20"/>
      <c r="D323" s="7"/>
      <c r="E323" s="23"/>
      <c r="F323" s="23"/>
      <c r="G323" s="23"/>
      <c r="H323" s="23"/>
      <c r="I323" s="16"/>
      <c r="J323" s="7"/>
      <c r="K323" s="23"/>
      <c r="L323" s="23"/>
      <c r="M323" s="7"/>
      <c r="N323" s="7"/>
      <c r="O323" s="7"/>
      <c r="P323" s="7"/>
      <c r="Q323" s="7"/>
      <c r="R323" s="10" t="str">
        <f>IF(D323="","",IF(COUNTIF(Tugs[曳船名],D323)&lt;&gt;1,"未登録・重複",IF(INDEX(Tugs[会社名],MATCH(D323,Tugs[曳船名],0))="","未確認",INDEX(Tugs[会社名],MATCH(D323,Tugs[曳船名],0)))))</f>
        <v/>
      </c>
      <c r="S323" s="10" t="str">
        <f>IF(D323="","",IF(COUNTIF(Tugs[曳船名],D323)&lt;&gt;1,"未登録・重複",IF(INDEX(Tugs[基地港],MATCH(D323,Tugs[曳船名],0))="","未確認",INDEX(Tugs[基地港],MATCH(D323,Tugs[曳船名],0)))))</f>
        <v/>
      </c>
      <c r="T323" s="10" t="str">
        <f>IF(A323="","",IF(AND(ISNUMBER(B323),ISNUMBER(C323),C323&gt;=B323),INT(C323)-INT(B323),""))</f>
        <v/>
      </c>
      <c r="U323" s="18" t="str">
        <f>IF(A323="","",IF(AND(ISNUMBER(E323),ISNUMBER(F323),F323&gt;=E323),ROUND((F323-E323)*24,4),""))</f>
        <v/>
      </c>
      <c r="V323" s="18" t="str">
        <f>IF(A323="","",IF(AND(ISNUMBER(G323),ISNUMBER(H323),H323&gt;=G323),ROUND((H323-G323)*24,4),IF(OR(G323&lt;&gt;"",H323&lt;&gt;""),"",IF(AND(ISNUMBER(I323),I323&gt;=0),I323,""))))</f>
        <v/>
      </c>
      <c r="W323" s="10" t="str">
        <f>IF(A323="","",IF(AND(ISNUMBER(G323),ISNUMBER(H323),H323&gt;=G323),"実績：基地発～基地着",IF(OR(G323&lt;&gt;"",H323&lt;&gt;""),"要確認：時刻不足・逆転",IF(AND(ISNUMBER(I323),I323&gt;=0),"実績：記録の時間","未確認"))))</f>
        <v/>
      </c>
      <c r="X323" s="10" t="str">
        <f>IF(A323="","",IF(ISNUMBER(B323),YEAR(B323)-IF(MONTH(B323)&lt;4,1,0),""))</f>
        <v/>
      </c>
      <c r="Y323" s="10" t="str">
        <f>IF(A323="","",IF(OR(D323="",NOT(ISNUMBER(B323)),NOT(ISNUMBER(C323)),C323&lt;B323,NOT(ISNUMBER(E323)),NOT(ISNUMBER(F323)),F323&lt;E323,O323="",P323="",R323="未登録・重複"),"要確認：警戒区間・登録・根拠",IF(OR(W323="要確認：時刻不足・逆転",AND(ISNUMBER(G323),G323&gt;E323),AND(ISNUMBER(H323),H323&lt;F323),AND(ISNUMBER(I323),I323&lt;0),AND(ISNUMBER(M323),M323&lt;0)),"要確認：基地発着・交代人数",IF(COUNTIFS(LNGWatch[船名],A323,LNGWatch[入港日（同一航海）],B323,LNGWatch[曳船名],D323,LNGWatch[警戒開始日時],E323)&gt;1,"要確認：同じ警戒が重複",IF(OR(NOT(ISNUMBER(V323)),P323="未確認"),"要確認：拘束時間・根拠未確認","確認済")))))</f>
        <v/>
      </c>
    </row>
    <row r="324" spans="1:25" ht="24.95" customHeight="1" x14ac:dyDescent="0.2">
      <c r="A324" s="7"/>
      <c r="B324" s="20"/>
      <c r="C324" s="20"/>
      <c r="D324" s="7"/>
      <c r="E324" s="23"/>
      <c r="F324" s="23"/>
      <c r="G324" s="23"/>
      <c r="H324" s="23"/>
      <c r="I324" s="16"/>
      <c r="J324" s="7"/>
      <c r="K324" s="23"/>
      <c r="L324" s="23"/>
      <c r="M324" s="7"/>
      <c r="N324" s="7"/>
      <c r="O324" s="7"/>
      <c r="P324" s="7"/>
      <c r="Q324" s="7"/>
      <c r="R324" s="10" t="str">
        <f>IF(D324="","",IF(COUNTIF(Tugs[曳船名],D324)&lt;&gt;1,"未登録・重複",IF(INDEX(Tugs[会社名],MATCH(D324,Tugs[曳船名],0))="","未確認",INDEX(Tugs[会社名],MATCH(D324,Tugs[曳船名],0)))))</f>
        <v/>
      </c>
      <c r="S324" s="10" t="str">
        <f>IF(D324="","",IF(COUNTIF(Tugs[曳船名],D324)&lt;&gt;1,"未登録・重複",IF(INDEX(Tugs[基地港],MATCH(D324,Tugs[曳船名],0))="","未確認",INDEX(Tugs[基地港],MATCH(D324,Tugs[曳船名],0)))))</f>
        <v/>
      </c>
      <c r="T324" s="10" t="str">
        <f>IF(A324="","",IF(AND(ISNUMBER(B324),ISNUMBER(C324),C324&gt;=B324),INT(C324)-INT(B324),""))</f>
        <v/>
      </c>
      <c r="U324" s="18" t="str">
        <f>IF(A324="","",IF(AND(ISNUMBER(E324),ISNUMBER(F324),F324&gt;=E324),ROUND((F324-E324)*24,4),""))</f>
        <v/>
      </c>
      <c r="V324" s="18" t="str">
        <f>IF(A324="","",IF(AND(ISNUMBER(G324),ISNUMBER(H324),H324&gt;=G324),ROUND((H324-G324)*24,4),IF(OR(G324&lt;&gt;"",H324&lt;&gt;""),"",IF(AND(ISNUMBER(I324),I324&gt;=0),I324,""))))</f>
        <v/>
      </c>
      <c r="W324" s="10" t="str">
        <f>IF(A324="","",IF(AND(ISNUMBER(G324),ISNUMBER(H324),H324&gt;=G324),"実績：基地発～基地着",IF(OR(G324&lt;&gt;"",H324&lt;&gt;""),"要確認：時刻不足・逆転",IF(AND(ISNUMBER(I324),I324&gt;=0),"実績：記録の時間","未確認"))))</f>
        <v/>
      </c>
      <c r="X324" s="10" t="str">
        <f>IF(A324="","",IF(ISNUMBER(B324),YEAR(B324)-IF(MONTH(B324)&lt;4,1,0),""))</f>
        <v/>
      </c>
      <c r="Y324" s="10" t="str">
        <f>IF(A324="","",IF(OR(D324="",NOT(ISNUMBER(B324)),NOT(ISNUMBER(C324)),C324&lt;B324,NOT(ISNUMBER(E324)),NOT(ISNUMBER(F324)),F324&lt;E324,O324="",P324="",R324="未登録・重複"),"要確認：警戒区間・登録・根拠",IF(OR(W324="要確認：時刻不足・逆転",AND(ISNUMBER(G324),G324&gt;E324),AND(ISNUMBER(H324),H324&lt;F324),AND(ISNUMBER(I324),I324&lt;0),AND(ISNUMBER(M324),M324&lt;0)),"要確認：基地発着・交代人数",IF(COUNTIFS(LNGWatch[船名],A324,LNGWatch[入港日（同一航海）],B324,LNGWatch[曳船名],D324,LNGWatch[警戒開始日時],E324)&gt;1,"要確認：同じ警戒が重複",IF(OR(NOT(ISNUMBER(V324)),P324="未確認"),"要確認：拘束時間・根拠未確認","確認済")))))</f>
        <v/>
      </c>
    </row>
    <row r="325" spans="1:25" ht="24.95" customHeight="1" x14ac:dyDescent="0.2">
      <c r="A325" s="7"/>
      <c r="B325" s="20"/>
      <c r="C325" s="20"/>
      <c r="D325" s="7"/>
      <c r="E325" s="23"/>
      <c r="F325" s="23"/>
      <c r="G325" s="23"/>
      <c r="H325" s="23"/>
      <c r="I325" s="16"/>
      <c r="J325" s="7"/>
      <c r="K325" s="23"/>
      <c r="L325" s="23"/>
      <c r="M325" s="7"/>
      <c r="N325" s="7"/>
      <c r="O325" s="7"/>
      <c r="P325" s="7"/>
      <c r="Q325" s="7"/>
      <c r="R325" s="10" t="str">
        <f>IF(D325="","",IF(COUNTIF(Tugs[曳船名],D325)&lt;&gt;1,"未登録・重複",IF(INDEX(Tugs[会社名],MATCH(D325,Tugs[曳船名],0))="","未確認",INDEX(Tugs[会社名],MATCH(D325,Tugs[曳船名],0)))))</f>
        <v/>
      </c>
      <c r="S325" s="10" t="str">
        <f>IF(D325="","",IF(COUNTIF(Tugs[曳船名],D325)&lt;&gt;1,"未登録・重複",IF(INDEX(Tugs[基地港],MATCH(D325,Tugs[曳船名],0))="","未確認",INDEX(Tugs[基地港],MATCH(D325,Tugs[曳船名],0)))))</f>
        <v/>
      </c>
      <c r="T325" s="10" t="str">
        <f>IF(A325="","",IF(AND(ISNUMBER(B325),ISNUMBER(C325),C325&gt;=B325),INT(C325)-INT(B325),""))</f>
        <v/>
      </c>
      <c r="U325" s="18" t="str">
        <f>IF(A325="","",IF(AND(ISNUMBER(E325),ISNUMBER(F325),F325&gt;=E325),ROUND((F325-E325)*24,4),""))</f>
        <v/>
      </c>
      <c r="V325" s="18" t="str">
        <f>IF(A325="","",IF(AND(ISNUMBER(G325),ISNUMBER(H325),H325&gt;=G325),ROUND((H325-G325)*24,4),IF(OR(G325&lt;&gt;"",H325&lt;&gt;""),"",IF(AND(ISNUMBER(I325),I325&gt;=0),I325,""))))</f>
        <v/>
      </c>
      <c r="W325" s="10" t="str">
        <f>IF(A325="","",IF(AND(ISNUMBER(G325),ISNUMBER(H325),H325&gt;=G325),"実績：基地発～基地着",IF(OR(G325&lt;&gt;"",H325&lt;&gt;""),"要確認：時刻不足・逆転",IF(AND(ISNUMBER(I325),I325&gt;=0),"実績：記録の時間","未確認"))))</f>
        <v/>
      </c>
      <c r="X325" s="10" t="str">
        <f>IF(A325="","",IF(ISNUMBER(B325),YEAR(B325)-IF(MONTH(B325)&lt;4,1,0),""))</f>
        <v/>
      </c>
      <c r="Y325" s="10" t="str">
        <f>IF(A325="","",IF(OR(D325="",NOT(ISNUMBER(B325)),NOT(ISNUMBER(C325)),C325&lt;B325,NOT(ISNUMBER(E325)),NOT(ISNUMBER(F325)),F325&lt;E325,O325="",P325="",R325="未登録・重複"),"要確認：警戒区間・登録・根拠",IF(OR(W325="要確認：時刻不足・逆転",AND(ISNUMBER(G325),G325&gt;E325),AND(ISNUMBER(H325),H325&lt;F325),AND(ISNUMBER(I325),I325&lt;0),AND(ISNUMBER(M325),M325&lt;0)),"要確認：基地発着・交代人数",IF(COUNTIFS(LNGWatch[船名],A325,LNGWatch[入港日（同一航海）],B325,LNGWatch[曳船名],D325,LNGWatch[警戒開始日時],E325)&gt;1,"要確認：同じ警戒が重複",IF(OR(NOT(ISNUMBER(V325)),P325="未確認"),"要確認：拘束時間・根拠未確認","確認済")))))</f>
        <v/>
      </c>
    </row>
    <row r="326" spans="1:25" ht="24.95" customHeight="1" x14ac:dyDescent="0.2">
      <c r="A326" s="7"/>
      <c r="B326" s="20"/>
      <c r="C326" s="20"/>
      <c r="D326" s="7"/>
      <c r="E326" s="23"/>
      <c r="F326" s="23"/>
      <c r="G326" s="23"/>
      <c r="H326" s="23"/>
      <c r="I326" s="16"/>
      <c r="J326" s="7"/>
      <c r="K326" s="23"/>
      <c r="L326" s="23"/>
      <c r="M326" s="7"/>
      <c r="N326" s="7"/>
      <c r="O326" s="7"/>
      <c r="P326" s="7"/>
      <c r="Q326" s="7"/>
      <c r="R326" s="10" t="str">
        <f>IF(D326="","",IF(COUNTIF(Tugs[曳船名],D326)&lt;&gt;1,"未登録・重複",IF(INDEX(Tugs[会社名],MATCH(D326,Tugs[曳船名],0))="","未確認",INDEX(Tugs[会社名],MATCH(D326,Tugs[曳船名],0)))))</f>
        <v/>
      </c>
      <c r="S326" s="10" t="str">
        <f>IF(D326="","",IF(COUNTIF(Tugs[曳船名],D326)&lt;&gt;1,"未登録・重複",IF(INDEX(Tugs[基地港],MATCH(D326,Tugs[曳船名],0))="","未確認",INDEX(Tugs[基地港],MATCH(D326,Tugs[曳船名],0)))))</f>
        <v/>
      </c>
      <c r="T326" s="10" t="str">
        <f>IF(A326="","",IF(AND(ISNUMBER(B326),ISNUMBER(C326),C326&gt;=B326),INT(C326)-INT(B326),""))</f>
        <v/>
      </c>
      <c r="U326" s="18" t="str">
        <f>IF(A326="","",IF(AND(ISNUMBER(E326),ISNUMBER(F326),F326&gt;=E326),ROUND((F326-E326)*24,4),""))</f>
        <v/>
      </c>
      <c r="V326" s="18" t="str">
        <f>IF(A326="","",IF(AND(ISNUMBER(G326),ISNUMBER(H326),H326&gt;=G326),ROUND((H326-G326)*24,4),IF(OR(G326&lt;&gt;"",H326&lt;&gt;""),"",IF(AND(ISNUMBER(I326),I326&gt;=0),I326,""))))</f>
        <v/>
      </c>
      <c r="W326" s="10" t="str">
        <f>IF(A326="","",IF(AND(ISNUMBER(G326),ISNUMBER(H326),H326&gt;=G326),"実績：基地発～基地着",IF(OR(G326&lt;&gt;"",H326&lt;&gt;""),"要確認：時刻不足・逆転",IF(AND(ISNUMBER(I326),I326&gt;=0),"実績：記録の時間","未確認"))))</f>
        <v/>
      </c>
      <c r="X326" s="10" t="str">
        <f>IF(A326="","",IF(ISNUMBER(B326),YEAR(B326)-IF(MONTH(B326)&lt;4,1,0),""))</f>
        <v/>
      </c>
      <c r="Y326" s="10" t="str">
        <f>IF(A326="","",IF(OR(D326="",NOT(ISNUMBER(B326)),NOT(ISNUMBER(C326)),C326&lt;B326,NOT(ISNUMBER(E326)),NOT(ISNUMBER(F326)),F326&lt;E326,O326="",P326="",R326="未登録・重複"),"要確認：警戒区間・登録・根拠",IF(OR(W326="要確認：時刻不足・逆転",AND(ISNUMBER(G326),G326&gt;E326),AND(ISNUMBER(H326),H326&lt;F326),AND(ISNUMBER(I326),I326&lt;0),AND(ISNUMBER(M326),M326&lt;0)),"要確認：基地発着・交代人数",IF(COUNTIFS(LNGWatch[船名],A326,LNGWatch[入港日（同一航海）],B326,LNGWatch[曳船名],D326,LNGWatch[警戒開始日時],E326)&gt;1,"要確認：同じ警戒が重複",IF(OR(NOT(ISNUMBER(V326)),P326="未確認"),"要確認：拘束時間・根拠未確認","確認済")))))</f>
        <v/>
      </c>
    </row>
    <row r="327" spans="1:25" ht="24.95" customHeight="1" x14ac:dyDescent="0.2">
      <c r="A327" s="7"/>
      <c r="B327" s="20"/>
      <c r="C327" s="20"/>
      <c r="D327" s="7"/>
      <c r="E327" s="23"/>
      <c r="F327" s="23"/>
      <c r="G327" s="23"/>
      <c r="H327" s="23"/>
      <c r="I327" s="16"/>
      <c r="J327" s="7"/>
      <c r="K327" s="23"/>
      <c r="L327" s="23"/>
      <c r="M327" s="7"/>
      <c r="N327" s="7"/>
      <c r="O327" s="7"/>
      <c r="P327" s="7"/>
      <c r="Q327" s="7"/>
      <c r="R327" s="10" t="str">
        <f>IF(D327="","",IF(COUNTIF(Tugs[曳船名],D327)&lt;&gt;1,"未登録・重複",IF(INDEX(Tugs[会社名],MATCH(D327,Tugs[曳船名],0))="","未確認",INDEX(Tugs[会社名],MATCH(D327,Tugs[曳船名],0)))))</f>
        <v/>
      </c>
      <c r="S327" s="10" t="str">
        <f>IF(D327="","",IF(COUNTIF(Tugs[曳船名],D327)&lt;&gt;1,"未登録・重複",IF(INDEX(Tugs[基地港],MATCH(D327,Tugs[曳船名],0))="","未確認",INDEX(Tugs[基地港],MATCH(D327,Tugs[曳船名],0)))))</f>
        <v/>
      </c>
      <c r="T327" s="10" t="str">
        <f>IF(A327="","",IF(AND(ISNUMBER(B327),ISNUMBER(C327),C327&gt;=B327),INT(C327)-INT(B327),""))</f>
        <v/>
      </c>
      <c r="U327" s="18" t="str">
        <f>IF(A327="","",IF(AND(ISNUMBER(E327),ISNUMBER(F327),F327&gt;=E327),ROUND((F327-E327)*24,4),""))</f>
        <v/>
      </c>
      <c r="V327" s="18" t="str">
        <f>IF(A327="","",IF(AND(ISNUMBER(G327),ISNUMBER(H327),H327&gt;=G327),ROUND((H327-G327)*24,4),IF(OR(G327&lt;&gt;"",H327&lt;&gt;""),"",IF(AND(ISNUMBER(I327),I327&gt;=0),I327,""))))</f>
        <v/>
      </c>
      <c r="W327" s="10" t="str">
        <f>IF(A327="","",IF(AND(ISNUMBER(G327),ISNUMBER(H327),H327&gt;=G327),"実績：基地発～基地着",IF(OR(G327&lt;&gt;"",H327&lt;&gt;""),"要確認：時刻不足・逆転",IF(AND(ISNUMBER(I327),I327&gt;=0),"実績：記録の時間","未確認"))))</f>
        <v/>
      </c>
      <c r="X327" s="10" t="str">
        <f>IF(A327="","",IF(ISNUMBER(B327),YEAR(B327)-IF(MONTH(B327)&lt;4,1,0),""))</f>
        <v/>
      </c>
      <c r="Y327" s="10" t="str">
        <f>IF(A327="","",IF(OR(D327="",NOT(ISNUMBER(B327)),NOT(ISNUMBER(C327)),C327&lt;B327,NOT(ISNUMBER(E327)),NOT(ISNUMBER(F327)),F327&lt;E327,O327="",P327="",R327="未登録・重複"),"要確認：警戒区間・登録・根拠",IF(OR(W327="要確認：時刻不足・逆転",AND(ISNUMBER(G327),G327&gt;E327),AND(ISNUMBER(H327),H327&lt;F327),AND(ISNUMBER(I327),I327&lt;0),AND(ISNUMBER(M327),M327&lt;0)),"要確認：基地発着・交代人数",IF(COUNTIFS(LNGWatch[船名],A327,LNGWatch[入港日（同一航海）],B327,LNGWatch[曳船名],D327,LNGWatch[警戒開始日時],E327)&gt;1,"要確認：同じ警戒が重複",IF(OR(NOT(ISNUMBER(V327)),P327="未確認"),"要確認：拘束時間・根拠未確認","確認済")))))</f>
        <v/>
      </c>
    </row>
    <row r="328" spans="1:25" ht="24.95" customHeight="1" x14ac:dyDescent="0.2">
      <c r="A328" s="7"/>
      <c r="B328" s="20"/>
      <c r="C328" s="20"/>
      <c r="D328" s="7"/>
      <c r="E328" s="23"/>
      <c r="F328" s="23"/>
      <c r="G328" s="23"/>
      <c r="H328" s="23"/>
      <c r="I328" s="16"/>
      <c r="J328" s="7"/>
      <c r="K328" s="23"/>
      <c r="L328" s="23"/>
      <c r="M328" s="7"/>
      <c r="N328" s="7"/>
      <c r="O328" s="7"/>
      <c r="P328" s="7"/>
      <c r="Q328" s="7"/>
      <c r="R328" s="10" t="str">
        <f>IF(D328="","",IF(COUNTIF(Tugs[曳船名],D328)&lt;&gt;1,"未登録・重複",IF(INDEX(Tugs[会社名],MATCH(D328,Tugs[曳船名],0))="","未確認",INDEX(Tugs[会社名],MATCH(D328,Tugs[曳船名],0)))))</f>
        <v/>
      </c>
      <c r="S328" s="10" t="str">
        <f>IF(D328="","",IF(COUNTIF(Tugs[曳船名],D328)&lt;&gt;1,"未登録・重複",IF(INDEX(Tugs[基地港],MATCH(D328,Tugs[曳船名],0))="","未確認",INDEX(Tugs[基地港],MATCH(D328,Tugs[曳船名],0)))))</f>
        <v/>
      </c>
      <c r="T328" s="10" t="str">
        <f>IF(A328="","",IF(AND(ISNUMBER(B328),ISNUMBER(C328),C328&gt;=B328),INT(C328)-INT(B328),""))</f>
        <v/>
      </c>
      <c r="U328" s="18" t="str">
        <f>IF(A328="","",IF(AND(ISNUMBER(E328),ISNUMBER(F328),F328&gt;=E328),ROUND((F328-E328)*24,4),""))</f>
        <v/>
      </c>
      <c r="V328" s="18" t="str">
        <f>IF(A328="","",IF(AND(ISNUMBER(G328),ISNUMBER(H328),H328&gt;=G328),ROUND((H328-G328)*24,4),IF(OR(G328&lt;&gt;"",H328&lt;&gt;""),"",IF(AND(ISNUMBER(I328),I328&gt;=0),I328,""))))</f>
        <v/>
      </c>
      <c r="W328" s="10" t="str">
        <f>IF(A328="","",IF(AND(ISNUMBER(G328),ISNUMBER(H328),H328&gt;=G328),"実績：基地発～基地着",IF(OR(G328&lt;&gt;"",H328&lt;&gt;""),"要確認：時刻不足・逆転",IF(AND(ISNUMBER(I328),I328&gt;=0),"実績：記録の時間","未確認"))))</f>
        <v/>
      </c>
      <c r="X328" s="10" t="str">
        <f>IF(A328="","",IF(ISNUMBER(B328),YEAR(B328)-IF(MONTH(B328)&lt;4,1,0),""))</f>
        <v/>
      </c>
      <c r="Y328" s="10" t="str">
        <f>IF(A328="","",IF(OR(D328="",NOT(ISNUMBER(B328)),NOT(ISNUMBER(C328)),C328&lt;B328,NOT(ISNUMBER(E328)),NOT(ISNUMBER(F328)),F328&lt;E328,O328="",P328="",R328="未登録・重複"),"要確認：警戒区間・登録・根拠",IF(OR(W328="要確認：時刻不足・逆転",AND(ISNUMBER(G328),G328&gt;E328),AND(ISNUMBER(H328),H328&lt;F328),AND(ISNUMBER(I328),I328&lt;0),AND(ISNUMBER(M328),M328&lt;0)),"要確認：基地発着・交代人数",IF(COUNTIFS(LNGWatch[船名],A328,LNGWatch[入港日（同一航海）],B328,LNGWatch[曳船名],D328,LNGWatch[警戒開始日時],E328)&gt;1,"要確認：同じ警戒が重複",IF(OR(NOT(ISNUMBER(V328)),P328="未確認"),"要確認：拘束時間・根拠未確認","確認済")))))</f>
        <v/>
      </c>
    </row>
    <row r="329" spans="1:25" ht="24.95" customHeight="1" x14ac:dyDescent="0.2">
      <c r="A329" s="7"/>
      <c r="B329" s="20"/>
      <c r="C329" s="20"/>
      <c r="D329" s="7"/>
      <c r="E329" s="23"/>
      <c r="F329" s="23"/>
      <c r="G329" s="23"/>
      <c r="H329" s="23"/>
      <c r="I329" s="16"/>
      <c r="J329" s="7"/>
      <c r="K329" s="23"/>
      <c r="L329" s="23"/>
      <c r="M329" s="7"/>
      <c r="N329" s="7"/>
      <c r="O329" s="7"/>
      <c r="P329" s="7"/>
      <c r="Q329" s="7"/>
      <c r="R329" s="10" t="str">
        <f>IF(D329="","",IF(COUNTIF(Tugs[曳船名],D329)&lt;&gt;1,"未登録・重複",IF(INDEX(Tugs[会社名],MATCH(D329,Tugs[曳船名],0))="","未確認",INDEX(Tugs[会社名],MATCH(D329,Tugs[曳船名],0)))))</f>
        <v/>
      </c>
      <c r="S329" s="10" t="str">
        <f>IF(D329="","",IF(COUNTIF(Tugs[曳船名],D329)&lt;&gt;1,"未登録・重複",IF(INDEX(Tugs[基地港],MATCH(D329,Tugs[曳船名],0))="","未確認",INDEX(Tugs[基地港],MATCH(D329,Tugs[曳船名],0)))))</f>
        <v/>
      </c>
      <c r="T329" s="10" t="str">
        <f>IF(A329="","",IF(AND(ISNUMBER(B329),ISNUMBER(C329),C329&gt;=B329),INT(C329)-INT(B329),""))</f>
        <v/>
      </c>
      <c r="U329" s="18" t="str">
        <f>IF(A329="","",IF(AND(ISNUMBER(E329),ISNUMBER(F329),F329&gt;=E329),ROUND((F329-E329)*24,4),""))</f>
        <v/>
      </c>
      <c r="V329" s="18" t="str">
        <f>IF(A329="","",IF(AND(ISNUMBER(G329),ISNUMBER(H329),H329&gt;=G329),ROUND((H329-G329)*24,4),IF(OR(G329&lt;&gt;"",H329&lt;&gt;""),"",IF(AND(ISNUMBER(I329),I329&gt;=0),I329,""))))</f>
        <v/>
      </c>
      <c r="W329" s="10" t="str">
        <f>IF(A329="","",IF(AND(ISNUMBER(G329),ISNUMBER(H329),H329&gt;=G329),"実績：基地発～基地着",IF(OR(G329&lt;&gt;"",H329&lt;&gt;""),"要確認：時刻不足・逆転",IF(AND(ISNUMBER(I329),I329&gt;=0),"実績：記録の時間","未確認"))))</f>
        <v/>
      </c>
      <c r="X329" s="10" t="str">
        <f>IF(A329="","",IF(ISNUMBER(B329),YEAR(B329)-IF(MONTH(B329)&lt;4,1,0),""))</f>
        <v/>
      </c>
      <c r="Y329" s="10" t="str">
        <f>IF(A329="","",IF(OR(D329="",NOT(ISNUMBER(B329)),NOT(ISNUMBER(C329)),C329&lt;B329,NOT(ISNUMBER(E329)),NOT(ISNUMBER(F329)),F329&lt;E329,O329="",P329="",R329="未登録・重複"),"要確認：警戒区間・登録・根拠",IF(OR(W329="要確認：時刻不足・逆転",AND(ISNUMBER(G329),G329&gt;E329),AND(ISNUMBER(H329),H329&lt;F329),AND(ISNUMBER(I329),I329&lt;0),AND(ISNUMBER(M329),M329&lt;0)),"要確認：基地発着・交代人数",IF(COUNTIFS(LNGWatch[船名],A329,LNGWatch[入港日（同一航海）],B329,LNGWatch[曳船名],D329,LNGWatch[警戒開始日時],E329)&gt;1,"要確認：同じ警戒が重複",IF(OR(NOT(ISNUMBER(V329)),P329="未確認"),"要確認：拘束時間・根拠未確認","確認済")))))</f>
        <v/>
      </c>
    </row>
    <row r="330" spans="1:25" ht="24.95" customHeight="1" x14ac:dyDescent="0.2">
      <c r="A330" s="7"/>
      <c r="B330" s="20"/>
      <c r="C330" s="20"/>
      <c r="D330" s="7"/>
      <c r="E330" s="23"/>
      <c r="F330" s="23"/>
      <c r="G330" s="23"/>
      <c r="H330" s="23"/>
      <c r="I330" s="16"/>
      <c r="J330" s="7"/>
      <c r="K330" s="23"/>
      <c r="L330" s="23"/>
      <c r="M330" s="7"/>
      <c r="N330" s="7"/>
      <c r="O330" s="7"/>
      <c r="P330" s="7"/>
      <c r="Q330" s="7"/>
      <c r="R330" s="10" t="str">
        <f>IF(D330="","",IF(COUNTIF(Tugs[曳船名],D330)&lt;&gt;1,"未登録・重複",IF(INDEX(Tugs[会社名],MATCH(D330,Tugs[曳船名],0))="","未確認",INDEX(Tugs[会社名],MATCH(D330,Tugs[曳船名],0)))))</f>
        <v/>
      </c>
      <c r="S330" s="10" t="str">
        <f>IF(D330="","",IF(COUNTIF(Tugs[曳船名],D330)&lt;&gt;1,"未登録・重複",IF(INDEX(Tugs[基地港],MATCH(D330,Tugs[曳船名],0))="","未確認",INDEX(Tugs[基地港],MATCH(D330,Tugs[曳船名],0)))))</f>
        <v/>
      </c>
      <c r="T330" s="10" t="str">
        <f>IF(A330="","",IF(AND(ISNUMBER(B330),ISNUMBER(C330),C330&gt;=B330),INT(C330)-INT(B330),""))</f>
        <v/>
      </c>
      <c r="U330" s="18" t="str">
        <f>IF(A330="","",IF(AND(ISNUMBER(E330),ISNUMBER(F330),F330&gt;=E330),ROUND((F330-E330)*24,4),""))</f>
        <v/>
      </c>
      <c r="V330" s="18" t="str">
        <f>IF(A330="","",IF(AND(ISNUMBER(G330),ISNUMBER(H330),H330&gt;=G330),ROUND((H330-G330)*24,4),IF(OR(G330&lt;&gt;"",H330&lt;&gt;""),"",IF(AND(ISNUMBER(I330),I330&gt;=0),I330,""))))</f>
        <v/>
      </c>
      <c r="W330" s="10" t="str">
        <f>IF(A330="","",IF(AND(ISNUMBER(G330),ISNUMBER(H330),H330&gt;=G330),"実績：基地発～基地着",IF(OR(G330&lt;&gt;"",H330&lt;&gt;""),"要確認：時刻不足・逆転",IF(AND(ISNUMBER(I330),I330&gt;=0),"実績：記録の時間","未確認"))))</f>
        <v/>
      </c>
      <c r="X330" s="10" t="str">
        <f>IF(A330="","",IF(ISNUMBER(B330),YEAR(B330)-IF(MONTH(B330)&lt;4,1,0),""))</f>
        <v/>
      </c>
      <c r="Y330" s="10" t="str">
        <f>IF(A330="","",IF(OR(D330="",NOT(ISNUMBER(B330)),NOT(ISNUMBER(C330)),C330&lt;B330,NOT(ISNUMBER(E330)),NOT(ISNUMBER(F330)),F330&lt;E330,O330="",P330="",R330="未登録・重複"),"要確認：警戒区間・登録・根拠",IF(OR(W330="要確認：時刻不足・逆転",AND(ISNUMBER(G330),G330&gt;E330),AND(ISNUMBER(H330),H330&lt;F330),AND(ISNUMBER(I330),I330&lt;0),AND(ISNUMBER(M330),M330&lt;0)),"要確認：基地発着・交代人数",IF(COUNTIFS(LNGWatch[船名],A330,LNGWatch[入港日（同一航海）],B330,LNGWatch[曳船名],D330,LNGWatch[警戒開始日時],E330)&gt;1,"要確認：同じ警戒が重複",IF(OR(NOT(ISNUMBER(V330)),P330="未確認"),"要確認：拘束時間・根拠未確認","確認済")))))</f>
        <v/>
      </c>
    </row>
    <row r="331" spans="1:25" ht="24.95" customHeight="1" x14ac:dyDescent="0.2">
      <c r="A331" s="7"/>
      <c r="B331" s="20"/>
      <c r="C331" s="20"/>
      <c r="D331" s="7"/>
      <c r="E331" s="23"/>
      <c r="F331" s="23"/>
      <c r="G331" s="23"/>
      <c r="H331" s="23"/>
      <c r="I331" s="16"/>
      <c r="J331" s="7"/>
      <c r="K331" s="23"/>
      <c r="L331" s="23"/>
      <c r="M331" s="7"/>
      <c r="N331" s="7"/>
      <c r="O331" s="7"/>
      <c r="P331" s="7"/>
      <c r="Q331" s="7"/>
      <c r="R331" s="10" t="str">
        <f>IF(D331="","",IF(COUNTIF(Tugs[曳船名],D331)&lt;&gt;1,"未登録・重複",IF(INDEX(Tugs[会社名],MATCH(D331,Tugs[曳船名],0))="","未確認",INDEX(Tugs[会社名],MATCH(D331,Tugs[曳船名],0)))))</f>
        <v/>
      </c>
      <c r="S331" s="10" t="str">
        <f>IF(D331="","",IF(COUNTIF(Tugs[曳船名],D331)&lt;&gt;1,"未登録・重複",IF(INDEX(Tugs[基地港],MATCH(D331,Tugs[曳船名],0))="","未確認",INDEX(Tugs[基地港],MATCH(D331,Tugs[曳船名],0)))))</f>
        <v/>
      </c>
      <c r="T331" s="10" t="str">
        <f>IF(A331="","",IF(AND(ISNUMBER(B331),ISNUMBER(C331),C331&gt;=B331),INT(C331)-INT(B331),""))</f>
        <v/>
      </c>
      <c r="U331" s="18" t="str">
        <f>IF(A331="","",IF(AND(ISNUMBER(E331),ISNUMBER(F331),F331&gt;=E331),ROUND((F331-E331)*24,4),""))</f>
        <v/>
      </c>
      <c r="V331" s="18" t="str">
        <f>IF(A331="","",IF(AND(ISNUMBER(G331),ISNUMBER(H331),H331&gt;=G331),ROUND((H331-G331)*24,4),IF(OR(G331&lt;&gt;"",H331&lt;&gt;""),"",IF(AND(ISNUMBER(I331),I331&gt;=0),I331,""))))</f>
        <v/>
      </c>
      <c r="W331" s="10" t="str">
        <f>IF(A331="","",IF(AND(ISNUMBER(G331),ISNUMBER(H331),H331&gt;=G331),"実績：基地発～基地着",IF(OR(G331&lt;&gt;"",H331&lt;&gt;""),"要確認：時刻不足・逆転",IF(AND(ISNUMBER(I331),I331&gt;=0),"実績：記録の時間","未確認"))))</f>
        <v/>
      </c>
      <c r="X331" s="10" t="str">
        <f>IF(A331="","",IF(ISNUMBER(B331),YEAR(B331)-IF(MONTH(B331)&lt;4,1,0),""))</f>
        <v/>
      </c>
      <c r="Y331" s="10" t="str">
        <f>IF(A331="","",IF(OR(D331="",NOT(ISNUMBER(B331)),NOT(ISNUMBER(C331)),C331&lt;B331,NOT(ISNUMBER(E331)),NOT(ISNUMBER(F331)),F331&lt;E331,O331="",P331="",R331="未登録・重複"),"要確認：警戒区間・登録・根拠",IF(OR(W331="要確認：時刻不足・逆転",AND(ISNUMBER(G331),G331&gt;E331),AND(ISNUMBER(H331),H331&lt;F331),AND(ISNUMBER(I331),I331&lt;0),AND(ISNUMBER(M331),M331&lt;0)),"要確認：基地発着・交代人数",IF(COUNTIFS(LNGWatch[船名],A331,LNGWatch[入港日（同一航海）],B331,LNGWatch[曳船名],D331,LNGWatch[警戒開始日時],E331)&gt;1,"要確認：同じ警戒が重複",IF(OR(NOT(ISNUMBER(V331)),P331="未確認"),"要確認：拘束時間・根拠未確認","確認済")))))</f>
        <v/>
      </c>
    </row>
    <row r="332" spans="1:25" ht="24.95" customHeight="1" x14ac:dyDescent="0.2">
      <c r="A332" s="7"/>
      <c r="B332" s="20"/>
      <c r="C332" s="20"/>
      <c r="D332" s="7"/>
      <c r="E332" s="23"/>
      <c r="F332" s="23"/>
      <c r="G332" s="23"/>
      <c r="H332" s="23"/>
      <c r="I332" s="16"/>
      <c r="J332" s="7"/>
      <c r="K332" s="23"/>
      <c r="L332" s="23"/>
      <c r="M332" s="7"/>
      <c r="N332" s="7"/>
      <c r="O332" s="7"/>
      <c r="P332" s="7"/>
      <c r="Q332" s="7"/>
      <c r="R332" s="10" t="str">
        <f>IF(D332="","",IF(COUNTIF(Tugs[曳船名],D332)&lt;&gt;1,"未登録・重複",IF(INDEX(Tugs[会社名],MATCH(D332,Tugs[曳船名],0))="","未確認",INDEX(Tugs[会社名],MATCH(D332,Tugs[曳船名],0)))))</f>
        <v/>
      </c>
      <c r="S332" s="10" t="str">
        <f>IF(D332="","",IF(COUNTIF(Tugs[曳船名],D332)&lt;&gt;1,"未登録・重複",IF(INDEX(Tugs[基地港],MATCH(D332,Tugs[曳船名],0))="","未確認",INDEX(Tugs[基地港],MATCH(D332,Tugs[曳船名],0)))))</f>
        <v/>
      </c>
      <c r="T332" s="10" t="str">
        <f>IF(A332="","",IF(AND(ISNUMBER(B332),ISNUMBER(C332),C332&gt;=B332),INT(C332)-INT(B332),""))</f>
        <v/>
      </c>
      <c r="U332" s="18" t="str">
        <f>IF(A332="","",IF(AND(ISNUMBER(E332),ISNUMBER(F332),F332&gt;=E332),ROUND((F332-E332)*24,4),""))</f>
        <v/>
      </c>
      <c r="V332" s="18" t="str">
        <f>IF(A332="","",IF(AND(ISNUMBER(G332),ISNUMBER(H332),H332&gt;=G332),ROUND((H332-G332)*24,4),IF(OR(G332&lt;&gt;"",H332&lt;&gt;""),"",IF(AND(ISNUMBER(I332),I332&gt;=0),I332,""))))</f>
        <v/>
      </c>
      <c r="W332" s="10" t="str">
        <f>IF(A332="","",IF(AND(ISNUMBER(G332),ISNUMBER(H332),H332&gt;=G332),"実績：基地発～基地着",IF(OR(G332&lt;&gt;"",H332&lt;&gt;""),"要確認：時刻不足・逆転",IF(AND(ISNUMBER(I332),I332&gt;=0),"実績：記録の時間","未確認"))))</f>
        <v/>
      </c>
      <c r="X332" s="10" t="str">
        <f>IF(A332="","",IF(ISNUMBER(B332),YEAR(B332)-IF(MONTH(B332)&lt;4,1,0),""))</f>
        <v/>
      </c>
      <c r="Y332" s="10" t="str">
        <f>IF(A332="","",IF(OR(D332="",NOT(ISNUMBER(B332)),NOT(ISNUMBER(C332)),C332&lt;B332,NOT(ISNUMBER(E332)),NOT(ISNUMBER(F332)),F332&lt;E332,O332="",P332="",R332="未登録・重複"),"要確認：警戒区間・登録・根拠",IF(OR(W332="要確認：時刻不足・逆転",AND(ISNUMBER(G332),G332&gt;E332),AND(ISNUMBER(H332),H332&lt;F332),AND(ISNUMBER(I332),I332&lt;0),AND(ISNUMBER(M332),M332&lt;0)),"要確認：基地発着・交代人数",IF(COUNTIFS(LNGWatch[船名],A332,LNGWatch[入港日（同一航海）],B332,LNGWatch[曳船名],D332,LNGWatch[警戒開始日時],E332)&gt;1,"要確認：同じ警戒が重複",IF(OR(NOT(ISNUMBER(V332)),P332="未確認"),"要確認：拘束時間・根拠未確認","確認済")))))</f>
        <v/>
      </c>
    </row>
    <row r="333" spans="1:25" ht="24.95" customHeight="1" x14ac:dyDescent="0.2">
      <c r="A333" s="7"/>
      <c r="B333" s="20"/>
      <c r="C333" s="20"/>
      <c r="D333" s="7"/>
      <c r="E333" s="23"/>
      <c r="F333" s="23"/>
      <c r="G333" s="23"/>
      <c r="H333" s="23"/>
      <c r="I333" s="16"/>
      <c r="J333" s="7"/>
      <c r="K333" s="23"/>
      <c r="L333" s="23"/>
      <c r="M333" s="7"/>
      <c r="N333" s="7"/>
      <c r="O333" s="7"/>
      <c r="P333" s="7"/>
      <c r="Q333" s="7"/>
      <c r="R333" s="10" t="str">
        <f>IF(D333="","",IF(COUNTIF(Tugs[曳船名],D333)&lt;&gt;1,"未登録・重複",IF(INDEX(Tugs[会社名],MATCH(D333,Tugs[曳船名],0))="","未確認",INDEX(Tugs[会社名],MATCH(D333,Tugs[曳船名],0)))))</f>
        <v/>
      </c>
      <c r="S333" s="10" t="str">
        <f>IF(D333="","",IF(COUNTIF(Tugs[曳船名],D333)&lt;&gt;1,"未登録・重複",IF(INDEX(Tugs[基地港],MATCH(D333,Tugs[曳船名],0))="","未確認",INDEX(Tugs[基地港],MATCH(D333,Tugs[曳船名],0)))))</f>
        <v/>
      </c>
      <c r="T333" s="10" t="str">
        <f>IF(A333="","",IF(AND(ISNUMBER(B333),ISNUMBER(C333),C333&gt;=B333),INT(C333)-INT(B333),""))</f>
        <v/>
      </c>
      <c r="U333" s="18" t="str">
        <f>IF(A333="","",IF(AND(ISNUMBER(E333),ISNUMBER(F333),F333&gt;=E333),ROUND((F333-E333)*24,4),""))</f>
        <v/>
      </c>
      <c r="V333" s="18" t="str">
        <f>IF(A333="","",IF(AND(ISNUMBER(G333),ISNUMBER(H333),H333&gt;=G333),ROUND((H333-G333)*24,4),IF(OR(G333&lt;&gt;"",H333&lt;&gt;""),"",IF(AND(ISNUMBER(I333),I333&gt;=0),I333,""))))</f>
        <v/>
      </c>
      <c r="W333" s="10" t="str">
        <f>IF(A333="","",IF(AND(ISNUMBER(G333),ISNUMBER(H333),H333&gt;=G333),"実績：基地発～基地着",IF(OR(G333&lt;&gt;"",H333&lt;&gt;""),"要確認：時刻不足・逆転",IF(AND(ISNUMBER(I333),I333&gt;=0),"実績：記録の時間","未確認"))))</f>
        <v/>
      </c>
      <c r="X333" s="10" t="str">
        <f>IF(A333="","",IF(ISNUMBER(B333),YEAR(B333)-IF(MONTH(B333)&lt;4,1,0),""))</f>
        <v/>
      </c>
      <c r="Y333" s="10" t="str">
        <f>IF(A333="","",IF(OR(D333="",NOT(ISNUMBER(B333)),NOT(ISNUMBER(C333)),C333&lt;B333,NOT(ISNUMBER(E333)),NOT(ISNUMBER(F333)),F333&lt;E333,O333="",P333="",R333="未登録・重複"),"要確認：警戒区間・登録・根拠",IF(OR(W333="要確認：時刻不足・逆転",AND(ISNUMBER(G333),G333&gt;E333),AND(ISNUMBER(H333),H333&lt;F333),AND(ISNUMBER(I333),I333&lt;0),AND(ISNUMBER(M333),M333&lt;0)),"要確認：基地発着・交代人数",IF(COUNTIFS(LNGWatch[船名],A333,LNGWatch[入港日（同一航海）],B333,LNGWatch[曳船名],D333,LNGWatch[警戒開始日時],E333)&gt;1,"要確認：同じ警戒が重複",IF(OR(NOT(ISNUMBER(V333)),P333="未確認"),"要確認：拘束時間・根拠未確認","確認済")))))</f>
        <v/>
      </c>
    </row>
    <row r="334" spans="1:25" ht="24.95" customHeight="1" x14ac:dyDescent="0.2">
      <c r="A334" s="7"/>
      <c r="B334" s="20"/>
      <c r="C334" s="20"/>
      <c r="D334" s="7"/>
      <c r="E334" s="23"/>
      <c r="F334" s="23"/>
      <c r="G334" s="23"/>
      <c r="H334" s="23"/>
      <c r="I334" s="16"/>
      <c r="J334" s="7"/>
      <c r="K334" s="23"/>
      <c r="L334" s="23"/>
      <c r="M334" s="7"/>
      <c r="N334" s="7"/>
      <c r="O334" s="7"/>
      <c r="P334" s="7"/>
      <c r="Q334" s="7"/>
      <c r="R334" s="10" t="str">
        <f>IF(D334="","",IF(COUNTIF(Tugs[曳船名],D334)&lt;&gt;1,"未登録・重複",IF(INDEX(Tugs[会社名],MATCH(D334,Tugs[曳船名],0))="","未確認",INDEX(Tugs[会社名],MATCH(D334,Tugs[曳船名],0)))))</f>
        <v/>
      </c>
      <c r="S334" s="10" t="str">
        <f>IF(D334="","",IF(COUNTIF(Tugs[曳船名],D334)&lt;&gt;1,"未登録・重複",IF(INDEX(Tugs[基地港],MATCH(D334,Tugs[曳船名],0))="","未確認",INDEX(Tugs[基地港],MATCH(D334,Tugs[曳船名],0)))))</f>
        <v/>
      </c>
      <c r="T334" s="10" t="str">
        <f>IF(A334="","",IF(AND(ISNUMBER(B334),ISNUMBER(C334),C334&gt;=B334),INT(C334)-INT(B334),""))</f>
        <v/>
      </c>
      <c r="U334" s="18" t="str">
        <f>IF(A334="","",IF(AND(ISNUMBER(E334),ISNUMBER(F334),F334&gt;=E334),ROUND((F334-E334)*24,4),""))</f>
        <v/>
      </c>
      <c r="V334" s="18" t="str">
        <f>IF(A334="","",IF(AND(ISNUMBER(G334),ISNUMBER(H334),H334&gt;=G334),ROUND((H334-G334)*24,4),IF(OR(G334&lt;&gt;"",H334&lt;&gt;""),"",IF(AND(ISNUMBER(I334),I334&gt;=0),I334,""))))</f>
        <v/>
      </c>
      <c r="W334" s="10" t="str">
        <f>IF(A334="","",IF(AND(ISNUMBER(G334),ISNUMBER(H334),H334&gt;=G334),"実績：基地発～基地着",IF(OR(G334&lt;&gt;"",H334&lt;&gt;""),"要確認：時刻不足・逆転",IF(AND(ISNUMBER(I334),I334&gt;=0),"実績：記録の時間","未確認"))))</f>
        <v/>
      </c>
      <c r="X334" s="10" t="str">
        <f>IF(A334="","",IF(ISNUMBER(B334),YEAR(B334)-IF(MONTH(B334)&lt;4,1,0),""))</f>
        <v/>
      </c>
      <c r="Y334" s="10" t="str">
        <f>IF(A334="","",IF(OR(D334="",NOT(ISNUMBER(B334)),NOT(ISNUMBER(C334)),C334&lt;B334,NOT(ISNUMBER(E334)),NOT(ISNUMBER(F334)),F334&lt;E334,O334="",P334="",R334="未登録・重複"),"要確認：警戒区間・登録・根拠",IF(OR(W334="要確認：時刻不足・逆転",AND(ISNUMBER(G334),G334&gt;E334),AND(ISNUMBER(H334),H334&lt;F334),AND(ISNUMBER(I334),I334&lt;0),AND(ISNUMBER(M334),M334&lt;0)),"要確認：基地発着・交代人数",IF(COUNTIFS(LNGWatch[船名],A334,LNGWatch[入港日（同一航海）],B334,LNGWatch[曳船名],D334,LNGWatch[警戒開始日時],E334)&gt;1,"要確認：同じ警戒が重複",IF(OR(NOT(ISNUMBER(V334)),P334="未確認"),"要確認：拘束時間・根拠未確認","確認済")))))</f>
        <v/>
      </c>
    </row>
    <row r="335" spans="1:25" ht="24.95" customHeight="1" x14ac:dyDescent="0.2">
      <c r="A335" s="7"/>
      <c r="B335" s="20"/>
      <c r="C335" s="20"/>
      <c r="D335" s="7"/>
      <c r="E335" s="23"/>
      <c r="F335" s="23"/>
      <c r="G335" s="23"/>
      <c r="H335" s="23"/>
      <c r="I335" s="16"/>
      <c r="J335" s="7"/>
      <c r="K335" s="23"/>
      <c r="L335" s="23"/>
      <c r="M335" s="7"/>
      <c r="N335" s="7"/>
      <c r="O335" s="7"/>
      <c r="P335" s="7"/>
      <c r="Q335" s="7"/>
      <c r="R335" s="10" t="str">
        <f>IF(D335="","",IF(COUNTIF(Tugs[曳船名],D335)&lt;&gt;1,"未登録・重複",IF(INDEX(Tugs[会社名],MATCH(D335,Tugs[曳船名],0))="","未確認",INDEX(Tugs[会社名],MATCH(D335,Tugs[曳船名],0)))))</f>
        <v/>
      </c>
      <c r="S335" s="10" t="str">
        <f>IF(D335="","",IF(COUNTIF(Tugs[曳船名],D335)&lt;&gt;1,"未登録・重複",IF(INDEX(Tugs[基地港],MATCH(D335,Tugs[曳船名],0))="","未確認",INDEX(Tugs[基地港],MATCH(D335,Tugs[曳船名],0)))))</f>
        <v/>
      </c>
      <c r="T335" s="10" t="str">
        <f>IF(A335="","",IF(AND(ISNUMBER(B335),ISNUMBER(C335),C335&gt;=B335),INT(C335)-INT(B335),""))</f>
        <v/>
      </c>
      <c r="U335" s="18" t="str">
        <f>IF(A335="","",IF(AND(ISNUMBER(E335),ISNUMBER(F335),F335&gt;=E335),ROUND((F335-E335)*24,4),""))</f>
        <v/>
      </c>
      <c r="V335" s="18" t="str">
        <f>IF(A335="","",IF(AND(ISNUMBER(G335),ISNUMBER(H335),H335&gt;=G335),ROUND((H335-G335)*24,4),IF(OR(G335&lt;&gt;"",H335&lt;&gt;""),"",IF(AND(ISNUMBER(I335),I335&gt;=0),I335,""))))</f>
        <v/>
      </c>
      <c r="W335" s="10" t="str">
        <f>IF(A335="","",IF(AND(ISNUMBER(G335),ISNUMBER(H335),H335&gt;=G335),"実績：基地発～基地着",IF(OR(G335&lt;&gt;"",H335&lt;&gt;""),"要確認：時刻不足・逆転",IF(AND(ISNUMBER(I335),I335&gt;=0),"実績：記録の時間","未確認"))))</f>
        <v/>
      </c>
      <c r="X335" s="10" t="str">
        <f>IF(A335="","",IF(ISNUMBER(B335),YEAR(B335)-IF(MONTH(B335)&lt;4,1,0),""))</f>
        <v/>
      </c>
      <c r="Y335" s="10" t="str">
        <f>IF(A335="","",IF(OR(D335="",NOT(ISNUMBER(B335)),NOT(ISNUMBER(C335)),C335&lt;B335,NOT(ISNUMBER(E335)),NOT(ISNUMBER(F335)),F335&lt;E335,O335="",P335="",R335="未登録・重複"),"要確認：警戒区間・登録・根拠",IF(OR(W335="要確認：時刻不足・逆転",AND(ISNUMBER(G335),G335&gt;E335),AND(ISNUMBER(H335),H335&lt;F335),AND(ISNUMBER(I335),I335&lt;0),AND(ISNUMBER(M335),M335&lt;0)),"要確認：基地発着・交代人数",IF(COUNTIFS(LNGWatch[船名],A335,LNGWatch[入港日（同一航海）],B335,LNGWatch[曳船名],D335,LNGWatch[警戒開始日時],E335)&gt;1,"要確認：同じ警戒が重複",IF(OR(NOT(ISNUMBER(V335)),P335="未確認"),"要確認：拘束時間・根拠未確認","確認済")))))</f>
        <v/>
      </c>
    </row>
    <row r="336" spans="1:25" ht="24.95" customHeight="1" x14ac:dyDescent="0.2">
      <c r="A336" s="7"/>
      <c r="B336" s="20"/>
      <c r="C336" s="20"/>
      <c r="D336" s="7"/>
      <c r="E336" s="23"/>
      <c r="F336" s="23"/>
      <c r="G336" s="23"/>
      <c r="H336" s="23"/>
      <c r="I336" s="16"/>
      <c r="J336" s="7"/>
      <c r="K336" s="23"/>
      <c r="L336" s="23"/>
      <c r="M336" s="7"/>
      <c r="N336" s="7"/>
      <c r="O336" s="7"/>
      <c r="P336" s="7"/>
      <c r="Q336" s="7"/>
      <c r="R336" s="10" t="str">
        <f>IF(D336="","",IF(COUNTIF(Tugs[曳船名],D336)&lt;&gt;1,"未登録・重複",IF(INDEX(Tugs[会社名],MATCH(D336,Tugs[曳船名],0))="","未確認",INDEX(Tugs[会社名],MATCH(D336,Tugs[曳船名],0)))))</f>
        <v/>
      </c>
      <c r="S336" s="10" t="str">
        <f>IF(D336="","",IF(COUNTIF(Tugs[曳船名],D336)&lt;&gt;1,"未登録・重複",IF(INDEX(Tugs[基地港],MATCH(D336,Tugs[曳船名],0))="","未確認",INDEX(Tugs[基地港],MATCH(D336,Tugs[曳船名],0)))))</f>
        <v/>
      </c>
      <c r="T336" s="10" t="str">
        <f>IF(A336="","",IF(AND(ISNUMBER(B336),ISNUMBER(C336),C336&gt;=B336),INT(C336)-INT(B336),""))</f>
        <v/>
      </c>
      <c r="U336" s="18" t="str">
        <f>IF(A336="","",IF(AND(ISNUMBER(E336),ISNUMBER(F336),F336&gt;=E336),ROUND((F336-E336)*24,4),""))</f>
        <v/>
      </c>
      <c r="V336" s="18" t="str">
        <f>IF(A336="","",IF(AND(ISNUMBER(G336),ISNUMBER(H336),H336&gt;=G336),ROUND((H336-G336)*24,4),IF(OR(G336&lt;&gt;"",H336&lt;&gt;""),"",IF(AND(ISNUMBER(I336),I336&gt;=0),I336,""))))</f>
        <v/>
      </c>
      <c r="W336" s="10" t="str">
        <f>IF(A336="","",IF(AND(ISNUMBER(G336),ISNUMBER(H336),H336&gt;=G336),"実績：基地発～基地着",IF(OR(G336&lt;&gt;"",H336&lt;&gt;""),"要確認：時刻不足・逆転",IF(AND(ISNUMBER(I336),I336&gt;=0),"実績：記録の時間","未確認"))))</f>
        <v/>
      </c>
      <c r="X336" s="10" t="str">
        <f>IF(A336="","",IF(ISNUMBER(B336),YEAR(B336)-IF(MONTH(B336)&lt;4,1,0),""))</f>
        <v/>
      </c>
      <c r="Y336" s="10" t="str">
        <f>IF(A336="","",IF(OR(D336="",NOT(ISNUMBER(B336)),NOT(ISNUMBER(C336)),C336&lt;B336,NOT(ISNUMBER(E336)),NOT(ISNUMBER(F336)),F336&lt;E336,O336="",P336="",R336="未登録・重複"),"要確認：警戒区間・登録・根拠",IF(OR(W336="要確認：時刻不足・逆転",AND(ISNUMBER(G336),G336&gt;E336),AND(ISNUMBER(H336),H336&lt;F336),AND(ISNUMBER(I336),I336&lt;0),AND(ISNUMBER(M336),M336&lt;0)),"要確認：基地発着・交代人数",IF(COUNTIFS(LNGWatch[船名],A336,LNGWatch[入港日（同一航海）],B336,LNGWatch[曳船名],D336,LNGWatch[警戒開始日時],E336)&gt;1,"要確認：同じ警戒が重複",IF(OR(NOT(ISNUMBER(V336)),P336="未確認"),"要確認：拘束時間・根拠未確認","確認済")))))</f>
        <v/>
      </c>
    </row>
    <row r="337" spans="1:25" ht="24.95" customHeight="1" x14ac:dyDescent="0.2">
      <c r="A337" s="7"/>
      <c r="B337" s="20"/>
      <c r="C337" s="20"/>
      <c r="D337" s="7"/>
      <c r="E337" s="23"/>
      <c r="F337" s="23"/>
      <c r="G337" s="23"/>
      <c r="H337" s="23"/>
      <c r="I337" s="16"/>
      <c r="J337" s="7"/>
      <c r="K337" s="23"/>
      <c r="L337" s="23"/>
      <c r="M337" s="7"/>
      <c r="N337" s="7"/>
      <c r="O337" s="7"/>
      <c r="P337" s="7"/>
      <c r="Q337" s="7"/>
      <c r="R337" s="10" t="str">
        <f>IF(D337="","",IF(COUNTIF(Tugs[曳船名],D337)&lt;&gt;1,"未登録・重複",IF(INDEX(Tugs[会社名],MATCH(D337,Tugs[曳船名],0))="","未確認",INDEX(Tugs[会社名],MATCH(D337,Tugs[曳船名],0)))))</f>
        <v/>
      </c>
      <c r="S337" s="10" t="str">
        <f>IF(D337="","",IF(COUNTIF(Tugs[曳船名],D337)&lt;&gt;1,"未登録・重複",IF(INDEX(Tugs[基地港],MATCH(D337,Tugs[曳船名],0))="","未確認",INDEX(Tugs[基地港],MATCH(D337,Tugs[曳船名],0)))))</f>
        <v/>
      </c>
      <c r="T337" s="10" t="str">
        <f>IF(A337="","",IF(AND(ISNUMBER(B337),ISNUMBER(C337),C337&gt;=B337),INT(C337)-INT(B337),""))</f>
        <v/>
      </c>
      <c r="U337" s="18" t="str">
        <f>IF(A337="","",IF(AND(ISNUMBER(E337),ISNUMBER(F337),F337&gt;=E337),ROUND((F337-E337)*24,4),""))</f>
        <v/>
      </c>
      <c r="V337" s="18" t="str">
        <f>IF(A337="","",IF(AND(ISNUMBER(G337),ISNUMBER(H337),H337&gt;=G337),ROUND((H337-G337)*24,4),IF(OR(G337&lt;&gt;"",H337&lt;&gt;""),"",IF(AND(ISNUMBER(I337),I337&gt;=0),I337,""))))</f>
        <v/>
      </c>
      <c r="W337" s="10" t="str">
        <f>IF(A337="","",IF(AND(ISNUMBER(G337),ISNUMBER(H337),H337&gt;=G337),"実績：基地発～基地着",IF(OR(G337&lt;&gt;"",H337&lt;&gt;""),"要確認：時刻不足・逆転",IF(AND(ISNUMBER(I337),I337&gt;=0),"実績：記録の時間","未確認"))))</f>
        <v/>
      </c>
      <c r="X337" s="10" t="str">
        <f>IF(A337="","",IF(ISNUMBER(B337),YEAR(B337)-IF(MONTH(B337)&lt;4,1,0),""))</f>
        <v/>
      </c>
      <c r="Y337" s="10" t="str">
        <f>IF(A337="","",IF(OR(D337="",NOT(ISNUMBER(B337)),NOT(ISNUMBER(C337)),C337&lt;B337,NOT(ISNUMBER(E337)),NOT(ISNUMBER(F337)),F337&lt;E337,O337="",P337="",R337="未登録・重複"),"要確認：警戒区間・登録・根拠",IF(OR(W337="要確認：時刻不足・逆転",AND(ISNUMBER(G337),G337&gt;E337),AND(ISNUMBER(H337),H337&lt;F337),AND(ISNUMBER(I337),I337&lt;0),AND(ISNUMBER(M337),M337&lt;0)),"要確認：基地発着・交代人数",IF(COUNTIFS(LNGWatch[船名],A337,LNGWatch[入港日（同一航海）],B337,LNGWatch[曳船名],D337,LNGWatch[警戒開始日時],E337)&gt;1,"要確認：同じ警戒が重複",IF(OR(NOT(ISNUMBER(V337)),P337="未確認"),"要確認：拘束時間・根拠未確認","確認済")))))</f>
        <v/>
      </c>
    </row>
    <row r="338" spans="1:25" ht="24.95" customHeight="1" x14ac:dyDescent="0.2">
      <c r="A338" s="7"/>
      <c r="B338" s="20"/>
      <c r="C338" s="20"/>
      <c r="D338" s="7"/>
      <c r="E338" s="23"/>
      <c r="F338" s="23"/>
      <c r="G338" s="23"/>
      <c r="H338" s="23"/>
      <c r="I338" s="16"/>
      <c r="J338" s="7"/>
      <c r="K338" s="23"/>
      <c r="L338" s="23"/>
      <c r="M338" s="7"/>
      <c r="N338" s="7"/>
      <c r="O338" s="7"/>
      <c r="P338" s="7"/>
      <c r="Q338" s="7"/>
      <c r="R338" s="10" t="str">
        <f>IF(D338="","",IF(COUNTIF(Tugs[曳船名],D338)&lt;&gt;1,"未登録・重複",IF(INDEX(Tugs[会社名],MATCH(D338,Tugs[曳船名],0))="","未確認",INDEX(Tugs[会社名],MATCH(D338,Tugs[曳船名],0)))))</f>
        <v/>
      </c>
      <c r="S338" s="10" t="str">
        <f>IF(D338="","",IF(COUNTIF(Tugs[曳船名],D338)&lt;&gt;1,"未登録・重複",IF(INDEX(Tugs[基地港],MATCH(D338,Tugs[曳船名],0))="","未確認",INDEX(Tugs[基地港],MATCH(D338,Tugs[曳船名],0)))))</f>
        <v/>
      </c>
      <c r="T338" s="10" t="str">
        <f>IF(A338="","",IF(AND(ISNUMBER(B338),ISNUMBER(C338),C338&gt;=B338),INT(C338)-INT(B338),""))</f>
        <v/>
      </c>
      <c r="U338" s="18" t="str">
        <f>IF(A338="","",IF(AND(ISNUMBER(E338),ISNUMBER(F338),F338&gt;=E338),ROUND((F338-E338)*24,4),""))</f>
        <v/>
      </c>
      <c r="V338" s="18" t="str">
        <f>IF(A338="","",IF(AND(ISNUMBER(G338),ISNUMBER(H338),H338&gt;=G338),ROUND((H338-G338)*24,4),IF(OR(G338&lt;&gt;"",H338&lt;&gt;""),"",IF(AND(ISNUMBER(I338),I338&gt;=0),I338,""))))</f>
        <v/>
      </c>
      <c r="W338" s="10" t="str">
        <f>IF(A338="","",IF(AND(ISNUMBER(G338),ISNUMBER(H338),H338&gt;=G338),"実績：基地発～基地着",IF(OR(G338&lt;&gt;"",H338&lt;&gt;""),"要確認：時刻不足・逆転",IF(AND(ISNUMBER(I338),I338&gt;=0),"実績：記録の時間","未確認"))))</f>
        <v/>
      </c>
      <c r="X338" s="10" t="str">
        <f>IF(A338="","",IF(ISNUMBER(B338),YEAR(B338)-IF(MONTH(B338)&lt;4,1,0),""))</f>
        <v/>
      </c>
      <c r="Y338" s="10" t="str">
        <f>IF(A338="","",IF(OR(D338="",NOT(ISNUMBER(B338)),NOT(ISNUMBER(C338)),C338&lt;B338,NOT(ISNUMBER(E338)),NOT(ISNUMBER(F338)),F338&lt;E338,O338="",P338="",R338="未登録・重複"),"要確認：警戒区間・登録・根拠",IF(OR(W338="要確認：時刻不足・逆転",AND(ISNUMBER(G338),G338&gt;E338),AND(ISNUMBER(H338),H338&lt;F338),AND(ISNUMBER(I338),I338&lt;0),AND(ISNUMBER(M338),M338&lt;0)),"要確認：基地発着・交代人数",IF(COUNTIFS(LNGWatch[船名],A338,LNGWatch[入港日（同一航海）],B338,LNGWatch[曳船名],D338,LNGWatch[警戒開始日時],E338)&gt;1,"要確認：同じ警戒が重複",IF(OR(NOT(ISNUMBER(V338)),P338="未確認"),"要確認：拘束時間・根拠未確認","確認済")))))</f>
        <v/>
      </c>
    </row>
    <row r="339" spans="1:25" ht="24.95" customHeight="1" x14ac:dyDescent="0.2">
      <c r="A339" s="7"/>
      <c r="B339" s="20"/>
      <c r="C339" s="20"/>
      <c r="D339" s="7"/>
      <c r="E339" s="23"/>
      <c r="F339" s="23"/>
      <c r="G339" s="23"/>
      <c r="H339" s="23"/>
      <c r="I339" s="16"/>
      <c r="J339" s="7"/>
      <c r="K339" s="23"/>
      <c r="L339" s="23"/>
      <c r="M339" s="7"/>
      <c r="N339" s="7"/>
      <c r="O339" s="7"/>
      <c r="P339" s="7"/>
      <c r="Q339" s="7"/>
      <c r="R339" s="10" t="str">
        <f>IF(D339="","",IF(COUNTIF(Tugs[曳船名],D339)&lt;&gt;1,"未登録・重複",IF(INDEX(Tugs[会社名],MATCH(D339,Tugs[曳船名],0))="","未確認",INDEX(Tugs[会社名],MATCH(D339,Tugs[曳船名],0)))))</f>
        <v/>
      </c>
      <c r="S339" s="10" t="str">
        <f>IF(D339="","",IF(COUNTIF(Tugs[曳船名],D339)&lt;&gt;1,"未登録・重複",IF(INDEX(Tugs[基地港],MATCH(D339,Tugs[曳船名],0))="","未確認",INDEX(Tugs[基地港],MATCH(D339,Tugs[曳船名],0)))))</f>
        <v/>
      </c>
      <c r="T339" s="10" t="str">
        <f>IF(A339="","",IF(AND(ISNUMBER(B339),ISNUMBER(C339),C339&gt;=B339),INT(C339)-INT(B339),""))</f>
        <v/>
      </c>
      <c r="U339" s="18" t="str">
        <f>IF(A339="","",IF(AND(ISNUMBER(E339),ISNUMBER(F339),F339&gt;=E339),ROUND((F339-E339)*24,4),""))</f>
        <v/>
      </c>
      <c r="V339" s="18" t="str">
        <f>IF(A339="","",IF(AND(ISNUMBER(G339),ISNUMBER(H339),H339&gt;=G339),ROUND((H339-G339)*24,4),IF(OR(G339&lt;&gt;"",H339&lt;&gt;""),"",IF(AND(ISNUMBER(I339),I339&gt;=0),I339,""))))</f>
        <v/>
      </c>
      <c r="W339" s="10" t="str">
        <f>IF(A339="","",IF(AND(ISNUMBER(G339),ISNUMBER(H339),H339&gt;=G339),"実績：基地発～基地着",IF(OR(G339&lt;&gt;"",H339&lt;&gt;""),"要確認：時刻不足・逆転",IF(AND(ISNUMBER(I339),I339&gt;=0),"実績：記録の時間","未確認"))))</f>
        <v/>
      </c>
      <c r="X339" s="10" t="str">
        <f>IF(A339="","",IF(ISNUMBER(B339),YEAR(B339)-IF(MONTH(B339)&lt;4,1,0),""))</f>
        <v/>
      </c>
      <c r="Y339" s="10" t="str">
        <f>IF(A339="","",IF(OR(D339="",NOT(ISNUMBER(B339)),NOT(ISNUMBER(C339)),C339&lt;B339,NOT(ISNUMBER(E339)),NOT(ISNUMBER(F339)),F339&lt;E339,O339="",P339="",R339="未登録・重複"),"要確認：警戒区間・登録・根拠",IF(OR(W339="要確認：時刻不足・逆転",AND(ISNUMBER(G339),G339&gt;E339),AND(ISNUMBER(H339),H339&lt;F339),AND(ISNUMBER(I339),I339&lt;0),AND(ISNUMBER(M339),M339&lt;0)),"要確認：基地発着・交代人数",IF(COUNTIFS(LNGWatch[船名],A339,LNGWatch[入港日（同一航海）],B339,LNGWatch[曳船名],D339,LNGWatch[警戒開始日時],E339)&gt;1,"要確認：同じ警戒が重複",IF(OR(NOT(ISNUMBER(V339)),P339="未確認"),"要確認：拘束時間・根拠未確認","確認済")))))</f>
        <v/>
      </c>
    </row>
    <row r="340" spans="1:25" ht="24.95" customHeight="1" x14ac:dyDescent="0.2">
      <c r="A340" s="7"/>
      <c r="B340" s="20"/>
      <c r="C340" s="20"/>
      <c r="D340" s="7"/>
      <c r="E340" s="23"/>
      <c r="F340" s="23"/>
      <c r="G340" s="23"/>
      <c r="H340" s="23"/>
      <c r="I340" s="16"/>
      <c r="J340" s="7"/>
      <c r="K340" s="23"/>
      <c r="L340" s="23"/>
      <c r="M340" s="7"/>
      <c r="N340" s="7"/>
      <c r="O340" s="7"/>
      <c r="P340" s="7"/>
      <c r="Q340" s="7"/>
      <c r="R340" s="10" t="str">
        <f>IF(D340="","",IF(COUNTIF(Tugs[曳船名],D340)&lt;&gt;1,"未登録・重複",IF(INDEX(Tugs[会社名],MATCH(D340,Tugs[曳船名],0))="","未確認",INDEX(Tugs[会社名],MATCH(D340,Tugs[曳船名],0)))))</f>
        <v/>
      </c>
      <c r="S340" s="10" t="str">
        <f>IF(D340="","",IF(COUNTIF(Tugs[曳船名],D340)&lt;&gt;1,"未登録・重複",IF(INDEX(Tugs[基地港],MATCH(D340,Tugs[曳船名],0))="","未確認",INDEX(Tugs[基地港],MATCH(D340,Tugs[曳船名],0)))))</f>
        <v/>
      </c>
      <c r="T340" s="10" t="str">
        <f>IF(A340="","",IF(AND(ISNUMBER(B340),ISNUMBER(C340),C340&gt;=B340),INT(C340)-INT(B340),""))</f>
        <v/>
      </c>
      <c r="U340" s="18" t="str">
        <f>IF(A340="","",IF(AND(ISNUMBER(E340),ISNUMBER(F340),F340&gt;=E340),ROUND((F340-E340)*24,4),""))</f>
        <v/>
      </c>
      <c r="V340" s="18" t="str">
        <f>IF(A340="","",IF(AND(ISNUMBER(G340),ISNUMBER(H340),H340&gt;=G340),ROUND((H340-G340)*24,4),IF(OR(G340&lt;&gt;"",H340&lt;&gt;""),"",IF(AND(ISNUMBER(I340),I340&gt;=0),I340,""))))</f>
        <v/>
      </c>
      <c r="W340" s="10" t="str">
        <f>IF(A340="","",IF(AND(ISNUMBER(G340),ISNUMBER(H340),H340&gt;=G340),"実績：基地発～基地着",IF(OR(G340&lt;&gt;"",H340&lt;&gt;""),"要確認：時刻不足・逆転",IF(AND(ISNUMBER(I340),I340&gt;=0),"実績：記録の時間","未確認"))))</f>
        <v/>
      </c>
      <c r="X340" s="10" t="str">
        <f>IF(A340="","",IF(ISNUMBER(B340),YEAR(B340)-IF(MONTH(B340)&lt;4,1,0),""))</f>
        <v/>
      </c>
      <c r="Y340" s="10" t="str">
        <f>IF(A340="","",IF(OR(D340="",NOT(ISNUMBER(B340)),NOT(ISNUMBER(C340)),C340&lt;B340,NOT(ISNUMBER(E340)),NOT(ISNUMBER(F340)),F340&lt;E340,O340="",P340="",R340="未登録・重複"),"要確認：警戒区間・登録・根拠",IF(OR(W340="要確認：時刻不足・逆転",AND(ISNUMBER(G340),G340&gt;E340),AND(ISNUMBER(H340),H340&lt;F340),AND(ISNUMBER(I340),I340&lt;0),AND(ISNUMBER(M340),M340&lt;0)),"要確認：基地発着・交代人数",IF(COUNTIFS(LNGWatch[船名],A340,LNGWatch[入港日（同一航海）],B340,LNGWatch[曳船名],D340,LNGWatch[警戒開始日時],E340)&gt;1,"要確認：同じ警戒が重複",IF(OR(NOT(ISNUMBER(V340)),P340="未確認"),"要確認：拘束時間・根拠未確認","確認済")))))</f>
        <v/>
      </c>
    </row>
    <row r="341" spans="1:25" ht="24.95" customHeight="1" x14ac:dyDescent="0.2">
      <c r="A341" s="7"/>
      <c r="B341" s="20"/>
      <c r="C341" s="20"/>
      <c r="D341" s="7"/>
      <c r="E341" s="23"/>
      <c r="F341" s="23"/>
      <c r="G341" s="23"/>
      <c r="H341" s="23"/>
      <c r="I341" s="16"/>
      <c r="J341" s="7"/>
      <c r="K341" s="23"/>
      <c r="L341" s="23"/>
      <c r="M341" s="7"/>
      <c r="N341" s="7"/>
      <c r="O341" s="7"/>
      <c r="P341" s="7"/>
      <c r="Q341" s="7"/>
      <c r="R341" s="10" t="str">
        <f>IF(D341="","",IF(COUNTIF(Tugs[曳船名],D341)&lt;&gt;1,"未登録・重複",IF(INDEX(Tugs[会社名],MATCH(D341,Tugs[曳船名],0))="","未確認",INDEX(Tugs[会社名],MATCH(D341,Tugs[曳船名],0)))))</f>
        <v/>
      </c>
      <c r="S341" s="10" t="str">
        <f>IF(D341="","",IF(COUNTIF(Tugs[曳船名],D341)&lt;&gt;1,"未登録・重複",IF(INDEX(Tugs[基地港],MATCH(D341,Tugs[曳船名],0))="","未確認",INDEX(Tugs[基地港],MATCH(D341,Tugs[曳船名],0)))))</f>
        <v/>
      </c>
      <c r="T341" s="10" t="str">
        <f>IF(A341="","",IF(AND(ISNUMBER(B341),ISNUMBER(C341),C341&gt;=B341),INT(C341)-INT(B341),""))</f>
        <v/>
      </c>
      <c r="U341" s="18" t="str">
        <f>IF(A341="","",IF(AND(ISNUMBER(E341),ISNUMBER(F341),F341&gt;=E341),ROUND((F341-E341)*24,4),""))</f>
        <v/>
      </c>
      <c r="V341" s="18" t="str">
        <f>IF(A341="","",IF(AND(ISNUMBER(G341),ISNUMBER(H341),H341&gt;=G341),ROUND((H341-G341)*24,4),IF(OR(G341&lt;&gt;"",H341&lt;&gt;""),"",IF(AND(ISNUMBER(I341),I341&gt;=0),I341,""))))</f>
        <v/>
      </c>
      <c r="W341" s="10" t="str">
        <f>IF(A341="","",IF(AND(ISNUMBER(G341),ISNUMBER(H341),H341&gt;=G341),"実績：基地発～基地着",IF(OR(G341&lt;&gt;"",H341&lt;&gt;""),"要確認：時刻不足・逆転",IF(AND(ISNUMBER(I341),I341&gt;=0),"実績：記録の時間","未確認"))))</f>
        <v/>
      </c>
      <c r="X341" s="10" t="str">
        <f>IF(A341="","",IF(ISNUMBER(B341),YEAR(B341)-IF(MONTH(B341)&lt;4,1,0),""))</f>
        <v/>
      </c>
      <c r="Y341" s="10" t="str">
        <f>IF(A341="","",IF(OR(D341="",NOT(ISNUMBER(B341)),NOT(ISNUMBER(C341)),C341&lt;B341,NOT(ISNUMBER(E341)),NOT(ISNUMBER(F341)),F341&lt;E341,O341="",P341="",R341="未登録・重複"),"要確認：警戒区間・登録・根拠",IF(OR(W341="要確認：時刻不足・逆転",AND(ISNUMBER(G341),G341&gt;E341),AND(ISNUMBER(H341),H341&lt;F341),AND(ISNUMBER(I341),I341&lt;0),AND(ISNUMBER(M341),M341&lt;0)),"要確認：基地発着・交代人数",IF(COUNTIFS(LNGWatch[船名],A341,LNGWatch[入港日（同一航海）],B341,LNGWatch[曳船名],D341,LNGWatch[警戒開始日時],E341)&gt;1,"要確認：同じ警戒が重複",IF(OR(NOT(ISNUMBER(V341)),P341="未確認"),"要確認：拘束時間・根拠未確認","確認済")))))</f>
        <v/>
      </c>
    </row>
    <row r="342" spans="1:25" ht="24.95" customHeight="1" x14ac:dyDescent="0.2">
      <c r="A342" s="7"/>
      <c r="B342" s="20"/>
      <c r="C342" s="20"/>
      <c r="D342" s="7"/>
      <c r="E342" s="23"/>
      <c r="F342" s="23"/>
      <c r="G342" s="23"/>
      <c r="H342" s="23"/>
      <c r="I342" s="16"/>
      <c r="J342" s="7"/>
      <c r="K342" s="23"/>
      <c r="L342" s="23"/>
      <c r="M342" s="7"/>
      <c r="N342" s="7"/>
      <c r="O342" s="7"/>
      <c r="P342" s="7"/>
      <c r="Q342" s="7"/>
      <c r="R342" s="10" t="str">
        <f>IF(D342="","",IF(COUNTIF(Tugs[曳船名],D342)&lt;&gt;1,"未登録・重複",IF(INDEX(Tugs[会社名],MATCH(D342,Tugs[曳船名],0))="","未確認",INDEX(Tugs[会社名],MATCH(D342,Tugs[曳船名],0)))))</f>
        <v/>
      </c>
      <c r="S342" s="10" t="str">
        <f>IF(D342="","",IF(COUNTIF(Tugs[曳船名],D342)&lt;&gt;1,"未登録・重複",IF(INDEX(Tugs[基地港],MATCH(D342,Tugs[曳船名],0))="","未確認",INDEX(Tugs[基地港],MATCH(D342,Tugs[曳船名],0)))))</f>
        <v/>
      </c>
      <c r="T342" s="10" t="str">
        <f>IF(A342="","",IF(AND(ISNUMBER(B342),ISNUMBER(C342),C342&gt;=B342),INT(C342)-INT(B342),""))</f>
        <v/>
      </c>
      <c r="U342" s="18" t="str">
        <f>IF(A342="","",IF(AND(ISNUMBER(E342),ISNUMBER(F342),F342&gt;=E342),ROUND((F342-E342)*24,4),""))</f>
        <v/>
      </c>
      <c r="V342" s="18" t="str">
        <f>IF(A342="","",IF(AND(ISNUMBER(G342),ISNUMBER(H342),H342&gt;=G342),ROUND((H342-G342)*24,4),IF(OR(G342&lt;&gt;"",H342&lt;&gt;""),"",IF(AND(ISNUMBER(I342),I342&gt;=0),I342,""))))</f>
        <v/>
      </c>
      <c r="W342" s="10" t="str">
        <f>IF(A342="","",IF(AND(ISNUMBER(G342),ISNUMBER(H342),H342&gt;=G342),"実績：基地発～基地着",IF(OR(G342&lt;&gt;"",H342&lt;&gt;""),"要確認：時刻不足・逆転",IF(AND(ISNUMBER(I342),I342&gt;=0),"実績：記録の時間","未確認"))))</f>
        <v/>
      </c>
      <c r="X342" s="10" t="str">
        <f>IF(A342="","",IF(ISNUMBER(B342),YEAR(B342)-IF(MONTH(B342)&lt;4,1,0),""))</f>
        <v/>
      </c>
      <c r="Y342" s="10" t="str">
        <f>IF(A342="","",IF(OR(D342="",NOT(ISNUMBER(B342)),NOT(ISNUMBER(C342)),C342&lt;B342,NOT(ISNUMBER(E342)),NOT(ISNUMBER(F342)),F342&lt;E342,O342="",P342="",R342="未登録・重複"),"要確認：警戒区間・登録・根拠",IF(OR(W342="要確認：時刻不足・逆転",AND(ISNUMBER(G342),G342&gt;E342),AND(ISNUMBER(H342),H342&lt;F342),AND(ISNUMBER(I342),I342&lt;0),AND(ISNUMBER(M342),M342&lt;0)),"要確認：基地発着・交代人数",IF(COUNTIFS(LNGWatch[船名],A342,LNGWatch[入港日（同一航海）],B342,LNGWatch[曳船名],D342,LNGWatch[警戒開始日時],E342)&gt;1,"要確認：同じ警戒が重複",IF(OR(NOT(ISNUMBER(V342)),P342="未確認"),"要確認：拘束時間・根拠未確認","確認済")))))</f>
        <v/>
      </c>
    </row>
    <row r="343" spans="1:25" ht="24.95" customHeight="1" x14ac:dyDescent="0.2">
      <c r="A343" s="7"/>
      <c r="B343" s="20"/>
      <c r="C343" s="20"/>
      <c r="D343" s="7"/>
      <c r="E343" s="23"/>
      <c r="F343" s="23"/>
      <c r="G343" s="23"/>
      <c r="H343" s="23"/>
      <c r="I343" s="16"/>
      <c r="J343" s="7"/>
      <c r="K343" s="23"/>
      <c r="L343" s="23"/>
      <c r="M343" s="7"/>
      <c r="N343" s="7"/>
      <c r="O343" s="7"/>
      <c r="P343" s="7"/>
      <c r="Q343" s="7"/>
      <c r="R343" s="10" t="str">
        <f>IF(D343="","",IF(COUNTIF(Tugs[曳船名],D343)&lt;&gt;1,"未登録・重複",IF(INDEX(Tugs[会社名],MATCH(D343,Tugs[曳船名],0))="","未確認",INDEX(Tugs[会社名],MATCH(D343,Tugs[曳船名],0)))))</f>
        <v/>
      </c>
      <c r="S343" s="10" t="str">
        <f>IF(D343="","",IF(COUNTIF(Tugs[曳船名],D343)&lt;&gt;1,"未登録・重複",IF(INDEX(Tugs[基地港],MATCH(D343,Tugs[曳船名],0))="","未確認",INDEX(Tugs[基地港],MATCH(D343,Tugs[曳船名],0)))))</f>
        <v/>
      </c>
      <c r="T343" s="10" t="str">
        <f>IF(A343="","",IF(AND(ISNUMBER(B343),ISNUMBER(C343),C343&gt;=B343),INT(C343)-INT(B343),""))</f>
        <v/>
      </c>
      <c r="U343" s="18" t="str">
        <f>IF(A343="","",IF(AND(ISNUMBER(E343),ISNUMBER(F343),F343&gt;=E343),ROUND((F343-E343)*24,4),""))</f>
        <v/>
      </c>
      <c r="V343" s="18" t="str">
        <f>IF(A343="","",IF(AND(ISNUMBER(G343),ISNUMBER(H343),H343&gt;=G343),ROUND((H343-G343)*24,4),IF(OR(G343&lt;&gt;"",H343&lt;&gt;""),"",IF(AND(ISNUMBER(I343),I343&gt;=0),I343,""))))</f>
        <v/>
      </c>
      <c r="W343" s="10" t="str">
        <f>IF(A343="","",IF(AND(ISNUMBER(G343),ISNUMBER(H343),H343&gt;=G343),"実績：基地発～基地着",IF(OR(G343&lt;&gt;"",H343&lt;&gt;""),"要確認：時刻不足・逆転",IF(AND(ISNUMBER(I343),I343&gt;=0),"実績：記録の時間","未確認"))))</f>
        <v/>
      </c>
      <c r="X343" s="10" t="str">
        <f>IF(A343="","",IF(ISNUMBER(B343),YEAR(B343)-IF(MONTH(B343)&lt;4,1,0),""))</f>
        <v/>
      </c>
      <c r="Y343" s="10" t="str">
        <f>IF(A343="","",IF(OR(D343="",NOT(ISNUMBER(B343)),NOT(ISNUMBER(C343)),C343&lt;B343,NOT(ISNUMBER(E343)),NOT(ISNUMBER(F343)),F343&lt;E343,O343="",P343="",R343="未登録・重複"),"要確認：警戒区間・登録・根拠",IF(OR(W343="要確認：時刻不足・逆転",AND(ISNUMBER(G343),G343&gt;E343),AND(ISNUMBER(H343),H343&lt;F343),AND(ISNUMBER(I343),I343&lt;0),AND(ISNUMBER(M343),M343&lt;0)),"要確認：基地発着・交代人数",IF(COUNTIFS(LNGWatch[船名],A343,LNGWatch[入港日（同一航海）],B343,LNGWatch[曳船名],D343,LNGWatch[警戒開始日時],E343)&gt;1,"要確認：同じ警戒が重複",IF(OR(NOT(ISNUMBER(V343)),P343="未確認"),"要確認：拘束時間・根拠未確認","確認済")))))</f>
        <v/>
      </c>
    </row>
    <row r="344" spans="1:25" ht="24.95" customHeight="1" x14ac:dyDescent="0.2">
      <c r="A344" s="7"/>
      <c r="B344" s="20"/>
      <c r="C344" s="20"/>
      <c r="D344" s="7"/>
      <c r="E344" s="23"/>
      <c r="F344" s="23"/>
      <c r="G344" s="23"/>
      <c r="H344" s="23"/>
      <c r="I344" s="16"/>
      <c r="J344" s="7"/>
      <c r="K344" s="23"/>
      <c r="L344" s="23"/>
      <c r="M344" s="7"/>
      <c r="N344" s="7"/>
      <c r="O344" s="7"/>
      <c r="P344" s="7"/>
      <c r="Q344" s="7"/>
      <c r="R344" s="10" t="str">
        <f>IF(D344="","",IF(COUNTIF(Tugs[曳船名],D344)&lt;&gt;1,"未登録・重複",IF(INDEX(Tugs[会社名],MATCH(D344,Tugs[曳船名],0))="","未確認",INDEX(Tugs[会社名],MATCH(D344,Tugs[曳船名],0)))))</f>
        <v/>
      </c>
      <c r="S344" s="10" t="str">
        <f>IF(D344="","",IF(COUNTIF(Tugs[曳船名],D344)&lt;&gt;1,"未登録・重複",IF(INDEX(Tugs[基地港],MATCH(D344,Tugs[曳船名],0))="","未確認",INDEX(Tugs[基地港],MATCH(D344,Tugs[曳船名],0)))))</f>
        <v/>
      </c>
      <c r="T344" s="10" t="str">
        <f>IF(A344="","",IF(AND(ISNUMBER(B344),ISNUMBER(C344),C344&gt;=B344),INT(C344)-INT(B344),""))</f>
        <v/>
      </c>
      <c r="U344" s="18" t="str">
        <f>IF(A344="","",IF(AND(ISNUMBER(E344),ISNUMBER(F344),F344&gt;=E344),ROUND((F344-E344)*24,4),""))</f>
        <v/>
      </c>
      <c r="V344" s="18" t="str">
        <f>IF(A344="","",IF(AND(ISNUMBER(G344),ISNUMBER(H344),H344&gt;=G344),ROUND((H344-G344)*24,4),IF(OR(G344&lt;&gt;"",H344&lt;&gt;""),"",IF(AND(ISNUMBER(I344),I344&gt;=0),I344,""))))</f>
        <v/>
      </c>
      <c r="W344" s="10" t="str">
        <f>IF(A344="","",IF(AND(ISNUMBER(G344),ISNUMBER(H344),H344&gt;=G344),"実績：基地発～基地着",IF(OR(G344&lt;&gt;"",H344&lt;&gt;""),"要確認：時刻不足・逆転",IF(AND(ISNUMBER(I344),I344&gt;=0),"実績：記録の時間","未確認"))))</f>
        <v/>
      </c>
      <c r="X344" s="10" t="str">
        <f>IF(A344="","",IF(ISNUMBER(B344),YEAR(B344)-IF(MONTH(B344)&lt;4,1,0),""))</f>
        <v/>
      </c>
      <c r="Y344" s="10" t="str">
        <f>IF(A344="","",IF(OR(D344="",NOT(ISNUMBER(B344)),NOT(ISNUMBER(C344)),C344&lt;B344,NOT(ISNUMBER(E344)),NOT(ISNUMBER(F344)),F344&lt;E344,O344="",P344="",R344="未登録・重複"),"要確認：警戒区間・登録・根拠",IF(OR(W344="要確認：時刻不足・逆転",AND(ISNUMBER(G344),G344&gt;E344),AND(ISNUMBER(H344),H344&lt;F344),AND(ISNUMBER(I344),I344&lt;0),AND(ISNUMBER(M344),M344&lt;0)),"要確認：基地発着・交代人数",IF(COUNTIFS(LNGWatch[船名],A344,LNGWatch[入港日（同一航海）],B344,LNGWatch[曳船名],D344,LNGWatch[警戒開始日時],E344)&gt;1,"要確認：同じ警戒が重複",IF(OR(NOT(ISNUMBER(V344)),P344="未確認"),"要確認：拘束時間・根拠未確認","確認済")))))</f>
        <v/>
      </c>
    </row>
    <row r="345" spans="1:25" ht="24.95" customHeight="1" x14ac:dyDescent="0.2">
      <c r="A345" s="7"/>
      <c r="B345" s="20"/>
      <c r="C345" s="20"/>
      <c r="D345" s="7"/>
      <c r="E345" s="23"/>
      <c r="F345" s="23"/>
      <c r="G345" s="23"/>
      <c r="H345" s="23"/>
      <c r="I345" s="16"/>
      <c r="J345" s="7"/>
      <c r="K345" s="23"/>
      <c r="L345" s="23"/>
      <c r="M345" s="7"/>
      <c r="N345" s="7"/>
      <c r="O345" s="7"/>
      <c r="P345" s="7"/>
      <c r="Q345" s="7"/>
      <c r="R345" s="10" t="str">
        <f>IF(D345="","",IF(COUNTIF(Tugs[曳船名],D345)&lt;&gt;1,"未登録・重複",IF(INDEX(Tugs[会社名],MATCH(D345,Tugs[曳船名],0))="","未確認",INDEX(Tugs[会社名],MATCH(D345,Tugs[曳船名],0)))))</f>
        <v/>
      </c>
      <c r="S345" s="10" t="str">
        <f>IF(D345="","",IF(COUNTIF(Tugs[曳船名],D345)&lt;&gt;1,"未登録・重複",IF(INDEX(Tugs[基地港],MATCH(D345,Tugs[曳船名],0))="","未確認",INDEX(Tugs[基地港],MATCH(D345,Tugs[曳船名],0)))))</f>
        <v/>
      </c>
      <c r="T345" s="10" t="str">
        <f>IF(A345="","",IF(AND(ISNUMBER(B345),ISNUMBER(C345),C345&gt;=B345),INT(C345)-INT(B345),""))</f>
        <v/>
      </c>
      <c r="U345" s="18" t="str">
        <f>IF(A345="","",IF(AND(ISNUMBER(E345),ISNUMBER(F345),F345&gt;=E345),ROUND((F345-E345)*24,4),""))</f>
        <v/>
      </c>
      <c r="V345" s="18" t="str">
        <f>IF(A345="","",IF(AND(ISNUMBER(G345),ISNUMBER(H345),H345&gt;=G345),ROUND((H345-G345)*24,4),IF(OR(G345&lt;&gt;"",H345&lt;&gt;""),"",IF(AND(ISNUMBER(I345),I345&gt;=0),I345,""))))</f>
        <v/>
      </c>
      <c r="W345" s="10" t="str">
        <f>IF(A345="","",IF(AND(ISNUMBER(G345),ISNUMBER(H345),H345&gt;=G345),"実績：基地発～基地着",IF(OR(G345&lt;&gt;"",H345&lt;&gt;""),"要確認：時刻不足・逆転",IF(AND(ISNUMBER(I345),I345&gt;=0),"実績：記録の時間","未確認"))))</f>
        <v/>
      </c>
      <c r="X345" s="10" t="str">
        <f>IF(A345="","",IF(ISNUMBER(B345),YEAR(B345)-IF(MONTH(B345)&lt;4,1,0),""))</f>
        <v/>
      </c>
      <c r="Y345" s="10" t="str">
        <f>IF(A345="","",IF(OR(D345="",NOT(ISNUMBER(B345)),NOT(ISNUMBER(C345)),C345&lt;B345,NOT(ISNUMBER(E345)),NOT(ISNUMBER(F345)),F345&lt;E345,O345="",P345="",R345="未登録・重複"),"要確認：警戒区間・登録・根拠",IF(OR(W345="要確認：時刻不足・逆転",AND(ISNUMBER(G345),G345&gt;E345),AND(ISNUMBER(H345),H345&lt;F345),AND(ISNUMBER(I345),I345&lt;0),AND(ISNUMBER(M345),M345&lt;0)),"要確認：基地発着・交代人数",IF(COUNTIFS(LNGWatch[船名],A345,LNGWatch[入港日（同一航海）],B345,LNGWatch[曳船名],D345,LNGWatch[警戒開始日時],E345)&gt;1,"要確認：同じ警戒が重複",IF(OR(NOT(ISNUMBER(V345)),P345="未確認"),"要確認：拘束時間・根拠未確認","確認済")))))</f>
        <v/>
      </c>
    </row>
    <row r="346" spans="1:25" ht="24.95" customHeight="1" x14ac:dyDescent="0.2">
      <c r="A346" s="7"/>
      <c r="B346" s="20"/>
      <c r="C346" s="20"/>
      <c r="D346" s="7"/>
      <c r="E346" s="23"/>
      <c r="F346" s="23"/>
      <c r="G346" s="23"/>
      <c r="H346" s="23"/>
      <c r="I346" s="16"/>
      <c r="J346" s="7"/>
      <c r="K346" s="23"/>
      <c r="L346" s="23"/>
      <c r="M346" s="7"/>
      <c r="N346" s="7"/>
      <c r="O346" s="7"/>
      <c r="P346" s="7"/>
      <c r="Q346" s="7"/>
      <c r="R346" s="10" t="str">
        <f>IF(D346="","",IF(COUNTIF(Tugs[曳船名],D346)&lt;&gt;1,"未登録・重複",IF(INDEX(Tugs[会社名],MATCH(D346,Tugs[曳船名],0))="","未確認",INDEX(Tugs[会社名],MATCH(D346,Tugs[曳船名],0)))))</f>
        <v/>
      </c>
      <c r="S346" s="10" t="str">
        <f>IF(D346="","",IF(COUNTIF(Tugs[曳船名],D346)&lt;&gt;1,"未登録・重複",IF(INDEX(Tugs[基地港],MATCH(D346,Tugs[曳船名],0))="","未確認",INDEX(Tugs[基地港],MATCH(D346,Tugs[曳船名],0)))))</f>
        <v/>
      </c>
      <c r="T346" s="10" t="str">
        <f>IF(A346="","",IF(AND(ISNUMBER(B346),ISNUMBER(C346),C346&gt;=B346),INT(C346)-INT(B346),""))</f>
        <v/>
      </c>
      <c r="U346" s="18" t="str">
        <f>IF(A346="","",IF(AND(ISNUMBER(E346),ISNUMBER(F346),F346&gt;=E346),ROUND((F346-E346)*24,4),""))</f>
        <v/>
      </c>
      <c r="V346" s="18" t="str">
        <f>IF(A346="","",IF(AND(ISNUMBER(G346),ISNUMBER(H346),H346&gt;=G346),ROUND((H346-G346)*24,4),IF(OR(G346&lt;&gt;"",H346&lt;&gt;""),"",IF(AND(ISNUMBER(I346),I346&gt;=0),I346,""))))</f>
        <v/>
      </c>
      <c r="W346" s="10" t="str">
        <f>IF(A346="","",IF(AND(ISNUMBER(G346),ISNUMBER(H346),H346&gt;=G346),"実績：基地発～基地着",IF(OR(G346&lt;&gt;"",H346&lt;&gt;""),"要確認：時刻不足・逆転",IF(AND(ISNUMBER(I346),I346&gt;=0),"実績：記録の時間","未確認"))))</f>
        <v/>
      </c>
      <c r="X346" s="10" t="str">
        <f>IF(A346="","",IF(ISNUMBER(B346),YEAR(B346)-IF(MONTH(B346)&lt;4,1,0),""))</f>
        <v/>
      </c>
      <c r="Y346" s="10" t="str">
        <f>IF(A346="","",IF(OR(D346="",NOT(ISNUMBER(B346)),NOT(ISNUMBER(C346)),C346&lt;B346,NOT(ISNUMBER(E346)),NOT(ISNUMBER(F346)),F346&lt;E346,O346="",P346="",R346="未登録・重複"),"要確認：警戒区間・登録・根拠",IF(OR(W346="要確認：時刻不足・逆転",AND(ISNUMBER(G346),G346&gt;E346),AND(ISNUMBER(H346),H346&lt;F346),AND(ISNUMBER(I346),I346&lt;0),AND(ISNUMBER(M346),M346&lt;0)),"要確認：基地発着・交代人数",IF(COUNTIFS(LNGWatch[船名],A346,LNGWatch[入港日（同一航海）],B346,LNGWatch[曳船名],D346,LNGWatch[警戒開始日時],E346)&gt;1,"要確認：同じ警戒が重複",IF(OR(NOT(ISNUMBER(V346)),P346="未確認"),"要確認：拘束時間・根拠未確認","確認済")))))</f>
        <v/>
      </c>
    </row>
    <row r="347" spans="1:25" ht="24.95" customHeight="1" x14ac:dyDescent="0.2">
      <c r="A347" s="7"/>
      <c r="B347" s="20"/>
      <c r="C347" s="20"/>
      <c r="D347" s="7"/>
      <c r="E347" s="23"/>
      <c r="F347" s="23"/>
      <c r="G347" s="23"/>
      <c r="H347" s="23"/>
      <c r="I347" s="16"/>
      <c r="J347" s="7"/>
      <c r="K347" s="23"/>
      <c r="L347" s="23"/>
      <c r="M347" s="7"/>
      <c r="N347" s="7"/>
      <c r="O347" s="7"/>
      <c r="P347" s="7"/>
      <c r="Q347" s="7"/>
      <c r="R347" s="10" t="str">
        <f>IF(D347="","",IF(COUNTIF(Tugs[曳船名],D347)&lt;&gt;1,"未登録・重複",IF(INDEX(Tugs[会社名],MATCH(D347,Tugs[曳船名],0))="","未確認",INDEX(Tugs[会社名],MATCH(D347,Tugs[曳船名],0)))))</f>
        <v/>
      </c>
      <c r="S347" s="10" t="str">
        <f>IF(D347="","",IF(COUNTIF(Tugs[曳船名],D347)&lt;&gt;1,"未登録・重複",IF(INDEX(Tugs[基地港],MATCH(D347,Tugs[曳船名],0))="","未確認",INDEX(Tugs[基地港],MATCH(D347,Tugs[曳船名],0)))))</f>
        <v/>
      </c>
      <c r="T347" s="10" t="str">
        <f>IF(A347="","",IF(AND(ISNUMBER(B347),ISNUMBER(C347),C347&gt;=B347),INT(C347)-INT(B347),""))</f>
        <v/>
      </c>
      <c r="U347" s="18" t="str">
        <f>IF(A347="","",IF(AND(ISNUMBER(E347),ISNUMBER(F347),F347&gt;=E347),ROUND((F347-E347)*24,4),""))</f>
        <v/>
      </c>
      <c r="V347" s="18" t="str">
        <f>IF(A347="","",IF(AND(ISNUMBER(G347),ISNUMBER(H347),H347&gt;=G347),ROUND((H347-G347)*24,4),IF(OR(G347&lt;&gt;"",H347&lt;&gt;""),"",IF(AND(ISNUMBER(I347),I347&gt;=0),I347,""))))</f>
        <v/>
      </c>
      <c r="W347" s="10" t="str">
        <f>IF(A347="","",IF(AND(ISNUMBER(G347),ISNUMBER(H347),H347&gt;=G347),"実績：基地発～基地着",IF(OR(G347&lt;&gt;"",H347&lt;&gt;""),"要確認：時刻不足・逆転",IF(AND(ISNUMBER(I347),I347&gt;=0),"実績：記録の時間","未確認"))))</f>
        <v/>
      </c>
      <c r="X347" s="10" t="str">
        <f>IF(A347="","",IF(ISNUMBER(B347),YEAR(B347)-IF(MONTH(B347)&lt;4,1,0),""))</f>
        <v/>
      </c>
      <c r="Y347" s="10" t="str">
        <f>IF(A347="","",IF(OR(D347="",NOT(ISNUMBER(B347)),NOT(ISNUMBER(C347)),C347&lt;B347,NOT(ISNUMBER(E347)),NOT(ISNUMBER(F347)),F347&lt;E347,O347="",P347="",R347="未登録・重複"),"要確認：警戒区間・登録・根拠",IF(OR(W347="要確認：時刻不足・逆転",AND(ISNUMBER(G347),G347&gt;E347),AND(ISNUMBER(H347),H347&lt;F347),AND(ISNUMBER(I347),I347&lt;0),AND(ISNUMBER(M347),M347&lt;0)),"要確認：基地発着・交代人数",IF(COUNTIFS(LNGWatch[船名],A347,LNGWatch[入港日（同一航海）],B347,LNGWatch[曳船名],D347,LNGWatch[警戒開始日時],E347)&gt;1,"要確認：同じ警戒が重複",IF(OR(NOT(ISNUMBER(V347)),P347="未確認"),"要確認：拘束時間・根拠未確認","確認済")))))</f>
        <v/>
      </c>
    </row>
    <row r="348" spans="1:25" ht="24.95" customHeight="1" x14ac:dyDescent="0.2">
      <c r="A348" s="7"/>
      <c r="B348" s="20"/>
      <c r="C348" s="20"/>
      <c r="D348" s="7"/>
      <c r="E348" s="23"/>
      <c r="F348" s="23"/>
      <c r="G348" s="23"/>
      <c r="H348" s="23"/>
      <c r="I348" s="16"/>
      <c r="J348" s="7"/>
      <c r="K348" s="23"/>
      <c r="L348" s="23"/>
      <c r="M348" s="7"/>
      <c r="N348" s="7"/>
      <c r="O348" s="7"/>
      <c r="P348" s="7"/>
      <c r="Q348" s="7"/>
      <c r="R348" s="10" t="str">
        <f>IF(D348="","",IF(COUNTIF(Tugs[曳船名],D348)&lt;&gt;1,"未登録・重複",IF(INDEX(Tugs[会社名],MATCH(D348,Tugs[曳船名],0))="","未確認",INDEX(Tugs[会社名],MATCH(D348,Tugs[曳船名],0)))))</f>
        <v/>
      </c>
      <c r="S348" s="10" t="str">
        <f>IF(D348="","",IF(COUNTIF(Tugs[曳船名],D348)&lt;&gt;1,"未登録・重複",IF(INDEX(Tugs[基地港],MATCH(D348,Tugs[曳船名],0))="","未確認",INDEX(Tugs[基地港],MATCH(D348,Tugs[曳船名],0)))))</f>
        <v/>
      </c>
      <c r="T348" s="10" t="str">
        <f>IF(A348="","",IF(AND(ISNUMBER(B348),ISNUMBER(C348),C348&gt;=B348),INT(C348)-INT(B348),""))</f>
        <v/>
      </c>
      <c r="U348" s="18" t="str">
        <f>IF(A348="","",IF(AND(ISNUMBER(E348),ISNUMBER(F348),F348&gt;=E348),ROUND((F348-E348)*24,4),""))</f>
        <v/>
      </c>
      <c r="V348" s="18" t="str">
        <f>IF(A348="","",IF(AND(ISNUMBER(G348),ISNUMBER(H348),H348&gt;=G348),ROUND((H348-G348)*24,4),IF(OR(G348&lt;&gt;"",H348&lt;&gt;""),"",IF(AND(ISNUMBER(I348),I348&gt;=0),I348,""))))</f>
        <v/>
      </c>
      <c r="W348" s="10" t="str">
        <f>IF(A348="","",IF(AND(ISNUMBER(G348),ISNUMBER(H348),H348&gt;=G348),"実績：基地発～基地着",IF(OR(G348&lt;&gt;"",H348&lt;&gt;""),"要確認：時刻不足・逆転",IF(AND(ISNUMBER(I348),I348&gt;=0),"実績：記録の時間","未確認"))))</f>
        <v/>
      </c>
      <c r="X348" s="10" t="str">
        <f>IF(A348="","",IF(ISNUMBER(B348),YEAR(B348)-IF(MONTH(B348)&lt;4,1,0),""))</f>
        <v/>
      </c>
      <c r="Y348" s="10" t="str">
        <f>IF(A348="","",IF(OR(D348="",NOT(ISNUMBER(B348)),NOT(ISNUMBER(C348)),C348&lt;B348,NOT(ISNUMBER(E348)),NOT(ISNUMBER(F348)),F348&lt;E348,O348="",P348="",R348="未登録・重複"),"要確認：警戒区間・登録・根拠",IF(OR(W348="要確認：時刻不足・逆転",AND(ISNUMBER(G348),G348&gt;E348),AND(ISNUMBER(H348),H348&lt;F348),AND(ISNUMBER(I348),I348&lt;0),AND(ISNUMBER(M348),M348&lt;0)),"要確認：基地発着・交代人数",IF(COUNTIFS(LNGWatch[船名],A348,LNGWatch[入港日（同一航海）],B348,LNGWatch[曳船名],D348,LNGWatch[警戒開始日時],E348)&gt;1,"要確認：同じ警戒が重複",IF(OR(NOT(ISNUMBER(V348)),P348="未確認"),"要確認：拘束時間・根拠未確認","確認済")))))</f>
        <v/>
      </c>
    </row>
    <row r="349" spans="1:25" ht="24.95" customHeight="1" x14ac:dyDescent="0.2">
      <c r="A349" s="7"/>
      <c r="B349" s="20"/>
      <c r="C349" s="20"/>
      <c r="D349" s="7"/>
      <c r="E349" s="23"/>
      <c r="F349" s="23"/>
      <c r="G349" s="23"/>
      <c r="H349" s="23"/>
      <c r="I349" s="16"/>
      <c r="J349" s="7"/>
      <c r="K349" s="23"/>
      <c r="L349" s="23"/>
      <c r="M349" s="7"/>
      <c r="N349" s="7"/>
      <c r="O349" s="7"/>
      <c r="P349" s="7"/>
      <c r="Q349" s="7"/>
      <c r="R349" s="10" t="str">
        <f>IF(D349="","",IF(COUNTIF(Tugs[曳船名],D349)&lt;&gt;1,"未登録・重複",IF(INDEX(Tugs[会社名],MATCH(D349,Tugs[曳船名],0))="","未確認",INDEX(Tugs[会社名],MATCH(D349,Tugs[曳船名],0)))))</f>
        <v/>
      </c>
      <c r="S349" s="10" t="str">
        <f>IF(D349="","",IF(COUNTIF(Tugs[曳船名],D349)&lt;&gt;1,"未登録・重複",IF(INDEX(Tugs[基地港],MATCH(D349,Tugs[曳船名],0))="","未確認",INDEX(Tugs[基地港],MATCH(D349,Tugs[曳船名],0)))))</f>
        <v/>
      </c>
      <c r="T349" s="10" t="str">
        <f>IF(A349="","",IF(AND(ISNUMBER(B349),ISNUMBER(C349),C349&gt;=B349),INT(C349)-INT(B349),""))</f>
        <v/>
      </c>
      <c r="U349" s="18" t="str">
        <f>IF(A349="","",IF(AND(ISNUMBER(E349),ISNUMBER(F349),F349&gt;=E349),ROUND((F349-E349)*24,4),""))</f>
        <v/>
      </c>
      <c r="V349" s="18" t="str">
        <f>IF(A349="","",IF(AND(ISNUMBER(G349),ISNUMBER(H349),H349&gt;=G349),ROUND((H349-G349)*24,4),IF(OR(G349&lt;&gt;"",H349&lt;&gt;""),"",IF(AND(ISNUMBER(I349),I349&gt;=0),I349,""))))</f>
        <v/>
      </c>
      <c r="W349" s="10" t="str">
        <f>IF(A349="","",IF(AND(ISNUMBER(G349),ISNUMBER(H349),H349&gt;=G349),"実績：基地発～基地着",IF(OR(G349&lt;&gt;"",H349&lt;&gt;""),"要確認：時刻不足・逆転",IF(AND(ISNUMBER(I349),I349&gt;=0),"実績：記録の時間","未確認"))))</f>
        <v/>
      </c>
      <c r="X349" s="10" t="str">
        <f>IF(A349="","",IF(ISNUMBER(B349),YEAR(B349)-IF(MONTH(B349)&lt;4,1,0),""))</f>
        <v/>
      </c>
      <c r="Y349" s="10" t="str">
        <f>IF(A349="","",IF(OR(D349="",NOT(ISNUMBER(B349)),NOT(ISNUMBER(C349)),C349&lt;B349,NOT(ISNUMBER(E349)),NOT(ISNUMBER(F349)),F349&lt;E349,O349="",P349="",R349="未登録・重複"),"要確認：警戒区間・登録・根拠",IF(OR(W349="要確認：時刻不足・逆転",AND(ISNUMBER(G349),G349&gt;E349),AND(ISNUMBER(H349),H349&lt;F349),AND(ISNUMBER(I349),I349&lt;0),AND(ISNUMBER(M349),M349&lt;0)),"要確認：基地発着・交代人数",IF(COUNTIFS(LNGWatch[船名],A349,LNGWatch[入港日（同一航海）],B349,LNGWatch[曳船名],D349,LNGWatch[警戒開始日時],E349)&gt;1,"要確認：同じ警戒が重複",IF(OR(NOT(ISNUMBER(V349)),P349="未確認"),"要確認：拘束時間・根拠未確認","確認済")))))</f>
        <v/>
      </c>
    </row>
    <row r="350" spans="1:25" ht="24.95" customHeight="1" x14ac:dyDescent="0.2">
      <c r="A350" s="7"/>
      <c r="B350" s="20"/>
      <c r="C350" s="20"/>
      <c r="D350" s="7"/>
      <c r="E350" s="23"/>
      <c r="F350" s="23"/>
      <c r="G350" s="23"/>
      <c r="H350" s="23"/>
      <c r="I350" s="16"/>
      <c r="J350" s="7"/>
      <c r="K350" s="23"/>
      <c r="L350" s="23"/>
      <c r="M350" s="7"/>
      <c r="N350" s="7"/>
      <c r="O350" s="7"/>
      <c r="P350" s="7"/>
      <c r="Q350" s="7"/>
      <c r="R350" s="10" t="str">
        <f>IF(D350="","",IF(COUNTIF(Tugs[曳船名],D350)&lt;&gt;1,"未登録・重複",IF(INDEX(Tugs[会社名],MATCH(D350,Tugs[曳船名],0))="","未確認",INDEX(Tugs[会社名],MATCH(D350,Tugs[曳船名],0)))))</f>
        <v/>
      </c>
      <c r="S350" s="10" t="str">
        <f>IF(D350="","",IF(COUNTIF(Tugs[曳船名],D350)&lt;&gt;1,"未登録・重複",IF(INDEX(Tugs[基地港],MATCH(D350,Tugs[曳船名],0))="","未確認",INDEX(Tugs[基地港],MATCH(D350,Tugs[曳船名],0)))))</f>
        <v/>
      </c>
      <c r="T350" s="10" t="str">
        <f>IF(A350="","",IF(AND(ISNUMBER(B350),ISNUMBER(C350),C350&gt;=B350),INT(C350)-INT(B350),""))</f>
        <v/>
      </c>
      <c r="U350" s="18" t="str">
        <f>IF(A350="","",IF(AND(ISNUMBER(E350),ISNUMBER(F350),F350&gt;=E350),ROUND((F350-E350)*24,4),""))</f>
        <v/>
      </c>
      <c r="V350" s="18" t="str">
        <f>IF(A350="","",IF(AND(ISNUMBER(G350),ISNUMBER(H350),H350&gt;=G350),ROUND((H350-G350)*24,4),IF(OR(G350&lt;&gt;"",H350&lt;&gt;""),"",IF(AND(ISNUMBER(I350),I350&gt;=0),I350,""))))</f>
        <v/>
      </c>
      <c r="W350" s="10" t="str">
        <f>IF(A350="","",IF(AND(ISNUMBER(G350),ISNUMBER(H350),H350&gt;=G350),"実績：基地発～基地着",IF(OR(G350&lt;&gt;"",H350&lt;&gt;""),"要確認：時刻不足・逆転",IF(AND(ISNUMBER(I350),I350&gt;=0),"実績：記録の時間","未確認"))))</f>
        <v/>
      </c>
      <c r="X350" s="10" t="str">
        <f>IF(A350="","",IF(ISNUMBER(B350),YEAR(B350)-IF(MONTH(B350)&lt;4,1,0),""))</f>
        <v/>
      </c>
      <c r="Y350" s="10" t="str">
        <f>IF(A350="","",IF(OR(D350="",NOT(ISNUMBER(B350)),NOT(ISNUMBER(C350)),C350&lt;B350,NOT(ISNUMBER(E350)),NOT(ISNUMBER(F350)),F350&lt;E350,O350="",P350="",R350="未登録・重複"),"要確認：警戒区間・登録・根拠",IF(OR(W350="要確認：時刻不足・逆転",AND(ISNUMBER(G350),G350&gt;E350),AND(ISNUMBER(H350),H350&lt;F350),AND(ISNUMBER(I350),I350&lt;0),AND(ISNUMBER(M350),M350&lt;0)),"要確認：基地発着・交代人数",IF(COUNTIFS(LNGWatch[船名],A350,LNGWatch[入港日（同一航海）],B350,LNGWatch[曳船名],D350,LNGWatch[警戒開始日時],E350)&gt;1,"要確認：同じ警戒が重複",IF(OR(NOT(ISNUMBER(V350)),P350="未確認"),"要確認：拘束時間・根拠未確認","確認済")))))</f>
        <v/>
      </c>
    </row>
    <row r="351" spans="1:25" ht="24.95" customHeight="1" x14ac:dyDescent="0.2">
      <c r="A351" s="7"/>
      <c r="B351" s="20"/>
      <c r="C351" s="20"/>
      <c r="D351" s="7"/>
      <c r="E351" s="23"/>
      <c r="F351" s="23"/>
      <c r="G351" s="23"/>
      <c r="H351" s="23"/>
      <c r="I351" s="16"/>
      <c r="J351" s="7"/>
      <c r="K351" s="23"/>
      <c r="L351" s="23"/>
      <c r="M351" s="7"/>
      <c r="N351" s="7"/>
      <c r="O351" s="7"/>
      <c r="P351" s="7"/>
      <c r="Q351" s="7"/>
      <c r="R351" s="10" t="str">
        <f>IF(D351="","",IF(COUNTIF(Tugs[曳船名],D351)&lt;&gt;1,"未登録・重複",IF(INDEX(Tugs[会社名],MATCH(D351,Tugs[曳船名],0))="","未確認",INDEX(Tugs[会社名],MATCH(D351,Tugs[曳船名],0)))))</f>
        <v/>
      </c>
      <c r="S351" s="10" t="str">
        <f>IF(D351="","",IF(COUNTIF(Tugs[曳船名],D351)&lt;&gt;1,"未登録・重複",IF(INDEX(Tugs[基地港],MATCH(D351,Tugs[曳船名],0))="","未確認",INDEX(Tugs[基地港],MATCH(D351,Tugs[曳船名],0)))))</f>
        <v/>
      </c>
      <c r="T351" s="10" t="str">
        <f>IF(A351="","",IF(AND(ISNUMBER(B351),ISNUMBER(C351),C351&gt;=B351),INT(C351)-INT(B351),""))</f>
        <v/>
      </c>
      <c r="U351" s="18" t="str">
        <f>IF(A351="","",IF(AND(ISNUMBER(E351),ISNUMBER(F351),F351&gt;=E351),ROUND((F351-E351)*24,4),""))</f>
        <v/>
      </c>
      <c r="V351" s="18" t="str">
        <f>IF(A351="","",IF(AND(ISNUMBER(G351),ISNUMBER(H351),H351&gt;=G351),ROUND((H351-G351)*24,4),IF(OR(G351&lt;&gt;"",H351&lt;&gt;""),"",IF(AND(ISNUMBER(I351),I351&gt;=0),I351,""))))</f>
        <v/>
      </c>
      <c r="W351" s="10" t="str">
        <f>IF(A351="","",IF(AND(ISNUMBER(G351),ISNUMBER(H351),H351&gt;=G351),"実績：基地発～基地着",IF(OR(G351&lt;&gt;"",H351&lt;&gt;""),"要確認：時刻不足・逆転",IF(AND(ISNUMBER(I351),I351&gt;=0),"実績：記録の時間","未確認"))))</f>
        <v/>
      </c>
      <c r="X351" s="10" t="str">
        <f>IF(A351="","",IF(ISNUMBER(B351),YEAR(B351)-IF(MONTH(B351)&lt;4,1,0),""))</f>
        <v/>
      </c>
      <c r="Y351" s="10" t="str">
        <f>IF(A351="","",IF(OR(D351="",NOT(ISNUMBER(B351)),NOT(ISNUMBER(C351)),C351&lt;B351,NOT(ISNUMBER(E351)),NOT(ISNUMBER(F351)),F351&lt;E351,O351="",P351="",R351="未登録・重複"),"要確認：警戒区間・登録・根拠",IF(OR(W351="要確認：時刻不足・逆転",AND(ISNUMBER(G351),G351&gt;E351),AND(ISNUMBER(H351),H351&lt;F351),AND(ISNUMBER(I351),I351&lt;0),AND(ISNUMBER(M351),M351&lt;0)),"要確認：基地発着・交代人数",IF(COUNTIFS(LNGWatch[船名],A351,LNGWatch[入港日（同一航海）],B351,LNGWatch[曳船名],D351,LNGWatch[警戒開始日時],E351)&gt;1,"要確認：同じ警戒が重複",IF(OR(NOT(ISNUMBER(V351)),P351="未確認"),"要確認：拘束時間・根拠未確認","確認済")))))</f>
        <v/>
      </c>
    </row>
    <row r="352" spans="1:25" ht="24.95" customHeight="1" x14ac:dyDescent="0.2">
      <c r="A352" s="7"/>
      <c r="B352" s="20"/>
      <c r="C352" s="20"/>
      <c r="D352" s="7"/>
      <c r="E352" s="23"/>
      <c r="F352" s="23"/>
      <c r="G352" s="23"/>
      <c r="H352" s="23"/>
      <c r="I352" s="16"/>
      <c r="J352" s="7"/>
      <c r="K352" s="23"/>
      <c r="L352" s="23"/>
      <c r="M352" s="7"/>
      <c r="N352" s="7"/>
      <c r="O352" s="7"/>
      <c r="P352" s="7"/>
      <c r="Q352" s="7"/>
      <c r="R352" s="10" t="str">
        <f>IF(D352="","",IF(COUNTIF(Tugs[曳船名],D352)&lt;&gt;1,"未登録・重複",IF(INDEX(Tugs[会社名],MATCH(D352,Tugs[曳船名],0))="","未確認",INDEX(Tugs[会社名],MATCH(D352,Tugs[曳船名],0)))))</f>
        <v/>
      </c>
      <c r="S352" s="10" t="str">
        <f>IF(D352="","",IF(COUNTIF(Tugs[曳船名],D352)&lt;&gt;1,"未登録・重複",IF(INDEX(Tugs[基地港],MATCH(D352,Tugs[曳船名],0))="","未確認",INDEX(Tugs[基地港],MATCH(D352,Tugs[曳船名],0)))))</f>
        <v/>
      </c>
      <c r="T352" s="10" t="str">
        <f>IF(A352="","",IF(AND(ISNUMBER(B352),ISNUMBER(C352),C352&gt;=B352),INT(C352)-INT(B352),""))</f>
        <v/>
      </c>
      <c r="U352" s="18" t="str">
        <f>IF(A352="","",IF(AND(ISNUMBER(E352),ISNUMBER(F352),F352&gt;=E352),ROUND((F352-E352)*24,4),""))</f>
        <v/>
      </c>
      <c r="V352" s="18" t="str">
        <f>IF(A352="","",IF(AND(ISNUMBER(G352),ISNUMBER(H352),H352&gt;=G352),ROUND((H352-G352)*24,4),IF(OR(G352&lt;&gt;"",H352&lt;&gt;""),"",IF(AND(ISNUMBER(I352),I352&gt;=0),I352,""))))</f>
        <v/>
      </c>
      <c r="W352" s="10" t="str">
        <f>IF(A352="","",IF(AND(ISNUMBER(G352),ISNUMBER(H352),H352&gt;=G352),"実績：基地発～基地着",IF(OR(G352&lt;&gt;"",H352&lt;&gt;""),"要確認：時刻不足・逆転",IF(AND(ISNUMBER(I352),I352&gt;=0),"実績：記録の時間","未確認"))))</f>
        <v/>
      </c>
      <c r="X352" s="10" t="str">
        <f>IF(A352="","",IF(ISNUMBER(B352),YEAR(B352)-IF(MONTH(B352)&lt;4,1,0),""))</f>
        <v/>
      </c>
      <c r="Y352" s="10" t="str">
        <f>IF(A352="","",IF(OR(D352="",NOT(ISNUMBER(B352)),NOT(ISNUMBER(C352)),C352&lt;B352,NOT(ISNUMBER(E352)),NOT(ISNUMBER(F352)),F352&lt;E352,O352="",P352="",R352="未登録・重複"),"要確認：警戒区間・登録・根拠",IF(OR(W352="要確認：時刻不足・逆転",AND(ISNUMBER(G352),G352&gt;E352),AND(ISNUMBER(H352),H352&lt;F352),AND(ISNUMBER(I352),I352&lt;0),AND(ISNUMBER(M352),M352&lt;0)),"要確認：基地発着・交代人数",IF(COUNTIFS(LNGWatch[船名],A352,LNGWatch[入港日（同一航海）],B352,LNGWatch[曳船名],D352,LNGWatch[警戒開始日時],E352)&gt;1,"要確認：同じ警戒が重複",IF(OR(NOT(ISNUMBER(V352)),P352="未確認"),"要確認：拘束時間・根拠未確認","確認済")))))</f>
        <v/>
      </c>
    </row>
    <row r="353" spans="1:25" ht="24.95" customHeight="1" x14ac:dyDescent="0.2">
      <c r="A353" s="7"/>
      <c r="B353" s="20"/>
      <c r="C353" s="20"/>
      <c r="D353" s="7"/>
      <c r="E353" s="23"/>
      <c r="F353" s="23"/>
      <c r="G353" s="23"/>
      <c r="H353" s="23"/>
      <c r="I353" s="16"/>
      <c r="J353" s="7"/>
      <c r="K353" s="23"/>
      <c r="L353" s="23"/>
      <c r="M353" s="7"/>
      <c r="N353" s="7"/>
      <c r="O353" s="7"/>
      <c r="P353" s="7"/>
      <c r="Q353" s="7"/>
      <c r="R353" s="10" t="str">
        <f>IF(D353="","",IF(COUNTIF(Tugs[曳船名],D353)&lt;&gt;1,"未登録・重複",IF(INDEX(Tugs[会社名],MATCH(D353,Tugs[曳船名],0))="","未確認",INDEX(Tugs[会社名],MATCH(D353,Tugs[曳船名],0)))))</f>
        <v/>
      </c>
      <c r="S353" s="10" t="str">
        <f>IF(D353="","",IF(COUNTIF(Tugs[曳船名],D353)&lt;&gt;1,"未登録・重複",IF(INDEX(Tugs[基地港],MATCH(D353,Tugs[曳船名],0))="","未確認",INDEX(Tugs[基地港],MATCH(D353,Tugs[曳船名],0)))))</f>
        <v/>
      </c>
      <c r="T353" s="10" t="str">
        <f>IF(A353="","",IF(AND(ISNUMBER(B353),ISNUMBER(C353),C353&gt;=B353),INT(C353)-INT(B353),""))</f>
        <v/>
      </c>
      <c r="U353" s="18" t="str">
        <f>IF(A353="","",IF(AND(ISNUMBER(E353),ISNUMBER(F353),F353&gt;=E353),ROUND((F353-E353)*24,4),""))</f>
        <v/>
      </c>
      <c r="V353" s="18" t="str">
        <f>IF(A353="","",IF(AND(ISNUMBER(G353),ISNUMBER(H353),H353&gt;=G353),ROUND((H353-G353)*24,4),IF(OR(G353&lt;&gt;"",H353&lt;&gt;""),"",IF(AND(ISNUMBER(I353),I353&gt;=0),I353,""))))</f>
        <v/>
      </c>
      <c r="W353" s="10" t="str">
        <f>IF(A353="","",IF(AND(ISNUMBER(G353),ISNUMBER(H353),H353&gt;=G353),"実績：基地発～基地着",IF(OR(G353&lt;&gt;"",H353&lt;&gt;""),"要確認：時刻不足・逆転",IF(AND(ISNUMBER(I353),I353&gt;=0),"実績：記録の時間","未確認"))))</f>
        <v/>
      </c>
      <c r="X353" s="10" t="str">
        <f>IF(A353="","",IF(ISNUMBER(B353),YEAR(B353)-IF(MONTH(B353)&lt;4,1,0),""))</f>
        <v/>
      </c>
      <c r="Y353" s="10" t="str">
        <f>IF(A353="","",IF(OR(D353="",NOT(ISNUMBER(B353)),NOT(ISNUMBER(C353)),C353&lt;B353,NOT(ISNUMBER(E353)),NOT(ISNUMBER(F353)),F353&lt;E353,O353="",P353="",R353="未登録・重複"),"要確認：警戒区間・登録・根拠",IF(OR(W353="要確認：時刻不足・逆転",AND(ISNUMBER(G353),G353&gt;E353),AND(ISNUMBER(H353),H353&lt;F353),AND(ISNUMBER(I353),I353&lt;0),AND(ISNUMBER(M353),M353&lt;0)),"要確認：基地発着・交代人数",IF(COUNTIFS(LNGWatch[船名],A353,LNGWatch[入港日（同一航海）],B353,LNGWatch[曳船名],D353,LNGWatch[警戒開始日時],E353)&gt;1,"要確認：同じ警戒が重複",IF(OR(NOT(ISNUMBER(V353)),P353="未確認"),"要確認：拘束時間・根拠未確認","確認済")))))</f>
        <v/>
      </c>
    </row>
    <row r="354" spans="1:25" ht="24.95" customHeight="1" x14ac:dyDescent="0.2">
      <c r="A354" s="7"/>
      <c r="B354" s="20"/>
      <c r="C354" s="20"/>
      <c r="D354" s="7"/>
      <c r="E354" s="23"/>
      <c r="F354" s="23"/>
      <c r="G354" s="23"/>
      <c r="H354" s="23"/>
      <c r="I354" s="16"/>
      <c r="J354" s="7"/>
      <c r="K354" s="23"/>
      <c r="L354" s="23"/>
      <c r="M354" s="7"/>
      <c r="N354" s="7"/>
      <c r="O354" s="7"/>
      <c r="P354" s="7"/>
      <c r="Q354" s="7"/>
      <c r="R354" s="10" t="str">
        <f>IF(D354="","",IF(COUNTIF(Tugs[曳船名],D354)&lt;&gt;1,"未登録・重複",IF(INDEX(Tugs[会社名],MATCH(D354,Tugs[曳船名],0))="","未確認",INDEX(Tugs[会社名],MATCH(D354,Tugs[曳船名],0)))))</f>
        <v/>
      </c>
      <c r="S354" s="10" t="str">
        <f>IF(D354="","",IF(COUNTIF(Tugs[曳船名],D354)&lt;&gt;1,"未登録・重複",IF(INDEX(Tugs[基地港],MATCH(D354,Tugs[曳船名],0))="","未確認",INDEX(Tugs[基地港],MATCH(D354,Tugs[曳船名],0)))))</f>
        <v/>
      </c>
      <c r="T354" s="10" t="str">
        <f>IF(A354="","",IF(AND(ISNUMBER(B354),ISNUMBER(C354),C354&gt;=B354),INT(C354)-INT(B354),""))</f>
        <v/>
      </c>
      <c r="U354" s="18" t="str">
        <f>IF(A354="","",IF(AND(ISNUMBER(E354),ISNUMBER(F354),F354&gt;=E354),ROUND((F354-E354)*24,4),""))</f>
        <v/>
      </c>
      <c r="V354" s="18" t="str">
        <f>IF(A354="","",IF(AND(ISNUMBER(G354),ISNUMBER(H354),H354&gt;=G354),ROUND((H354-G354)*24,4),IF(OR(G354&lt;&gt;"",H354&lt;&gt;""),"",IF(AND(ISNUMBER(I354),I354&gt;=0),I354,""))))</f>
        <v/>
      </c>
      <c r="W354" s="10" t="str">
        <f>IF(A354="","",IF(AND(ISNUMBER(G354),ISNUMBER(H354),H354&gt;=G354),"実績：基地発～基地着",IF(OR(G354&lt;&gt;"",H354&lt;&gt;""),"要確認：時刻不足・逆転",IF(AND(ISNUMBER(I354),I354&gt;=0),"実績：記録の時間","未確認"))))</f>
        <v/>
      </c>
      <c r="X354" s="10" t="str">
        <f>IF(A354="","",IF(ISNUMBER(B354),YEAR(B354)-IF(MONTH(B354)&lt;4,1,0),""))</f>
        <v/>
      </c>
      <c r="Y354" s="10" t="str">
        <f>IF(A354="","",IF(OR(D354="",NOT(ISNUMBER(B354)),NOT(ISNUMBER(C354)),C354&lt;B354,NOT(ISNUMBER(E354)),NOT(ISNUMBER(F354)),F354&lt;E354,O354="",P354="",R354="未登録・重複"),"要確認：警戒区間・登録・根拠",IF(OR(W354="要確認：時刻不足・逆転",AND(ISNUMBER(G354),G354&gt;E354),AND(ISNUMBER(H354),H354&lt;F354),AND(ISNUMBER(I354),I354&lt;0),AND(ISNUMBER(M354),M354&lt;0)),"要確認：基地発着・交代人数",IF(COUNTIFS(LNGWatch[船名],A354,LNGWatch[入港日（同一航海）],B354,LNGWatch[曳船名],D354,LNGWatch[警戒開始日時],E354)&gt;1,"要確認：同じ警戒が重複",IF(OR(NOT(ISNUMBER(V354)),P354="未確認"),"要確認：拘束時間・根拠未確認","確認済")))))</f>
        <v/>
      </c>
    </row>
    <row r="355" spans="1:25" ht="24.95" customHeight="1" x14ac:dyDescent="0.2">
      <c r="A355" s="7"/>
      <c r="B355" s="20"/>
      <c r="C355" s="20"/>
      <c r="D355" s="7"/>
      <c r="E355" s="23"/>
      <c r="F355" s="23"/>
      <c r="G355" s="23"/>
      <c r="H355" s="23"/>
      <c r="I355" s="16"/>
      <c r="J355" s="7"/>
      <c r="K355" s="23"/>
      <c r="L355" s="23"/>
      <c r="M355" s="7"/>
      <c r="N355" s="7"/>
      <c r="O355" s="7"/>
      <c r="P355" s="7"/>
      <c r="Q355" s="7"/>
      <c r="R355" s="10" t="str">
        <f>IF(D355="","",IF(COUNTIF(Tugs[曳船名],D355)&lt;&gt;1,"未登録・重複",IF(INDEX(Tugs[会社名],MATCH(D355,Tugs[曳船名],0))="","未確認",INDEX(Tugs[会社名],MATCH(D355,Tugs[曳船名],0)))))</f>
        <v/>
      </c>
      <c r="S355" s="10" t="str">
        <f>IF(D355="","",IF(COUNTIF(Tugs[曳船名],D355)&lt;&gt;1,"未登録・重複",IF(INDEX(Tugs[基地港],MATCH(D355,Tugs[曳船名],0))="","未確認",INDEX(Tugs[基地港],MATCH(D355,Tugs[曳船名],0)))))</f>
        <v/>
      </c>
      <c r="T355" s="10" t="str">
        <f>IF(A355="","",IF(AND(ISNUMBER(B355),ISNUMBER(C355),C355&gt;=B355),INT(C355)-INT(B355),""))</f>
        <v/>
      </c>
      <c r="U355" s="18" t="str">
        <f>IF(A355="","",IF(AND(ISNUMBER(E355),ISNUMBER(F355),F355&gt;=E355),ROUND((F355-E355)*24,4),""))</f>
        <v/>
      </c>
      <c r="V355" s="18" t="str">
        <f>IF(A355="","",IF(AND(ISNUMBER(G355),ISNUMBER(H355),H355&gt;=G355),ROUND((H355-G355)*24,4),IF(OR(G355&lt;&gt;"",H355&lt;&gt;""),"",IF(AND(ISNUMBER(I355),I355&gt;=0),I355,""))))</f>
        <v/>
      </c>
      <c r="W355" s="10" t="str">
        <f>IF(A355="","",IF(AND(ISNUMBER(G355),ISNUMBER(H355),H355&gt;=G355),"実績：基地発～基地着",IF(OR(G355&lt;&gt;"",H355&lt;&gt;""),"要確認：時刻不足・逆転",IF(AND(ISNUMBER(I355),I355&gt;=0),"実績：記録の時間","未確認"))))</f>
        <v/>
      </c>
      <c r="X355" s="10" t="str">
        <f>IF(A355="","",IF(ISNUMBER(B355),YEAR(B355)-IF(MONTH(B355)&lt;4,1,0),""))</f>
        <v/>
      </c>
      <c r="Y355" s="10" t="str">
        <f>IF(A355="","",IF(OR(D355="",NOT(ISNUMBER(B355)),NOT(ISNUMBER(C355)),C355&lt;B355,NOT(ISNUMBER(E355)),NOT(ISNUMBER(F355)),F355&lt;E355,O355="",P355="",R355="未登録・重複"),"要確認：警戒区間・登録・根拠",IF(OR(W355="要確認：時刻不足・逆転",AND(ISNUMBER(G355),G355&gt;E355),AND(ISNUMBER(H355),H355&lt;F355),AND(ISNUMBER(I355),I355&lt;0),AND(ISNUMBER(M355),M355&lt;0)),"要確認：基地発着・交代人数",IF(COUNTIFS(LNGWatch[船名],A355,LNGWatch[入港日（同一航海）],B355,LNGWatch[曳船名],D355,LNGWatch[警戒開始日時],E355)&gt;1,"要確認：同じ警戒が重複",IF(OR(NOT(ISNUMBER(V355)),P355="未確認"),"要確認：拘束時間・根拠未確認","確認済")))))</f>
        <v/>
      </c>
    </row>
    <row r="356" spans="1:25" ht="24.95" customHeight="1" x14ac:dyDescent="0.2">
      <c r="A356" s="7"/>
      <c r="B356" s="20"/>
      <c r="C356" s="20"/>
      <c r="D356" s="7"/>
      <c r="E356" s="23"/>
      <c r="F356" s="23"/>
      <c r="G356" s="23"/>
      <c r="H356" s="23"/>
      <c r="I356" s="16"/>
      <c r="J356" s="7"/>
      <c r="K356" s="23"/>
      <c r="L356" s="23"/>
      <c r="M356" s="7"/>
      <c r="N356" s="7"/>
      <c r="O356" s="7"/>
      <c r="P356" s="7"/>
      <c r="Q356" s="7"/>
      <c r="R356" s="10" t="str">
        <f>IF(D356="","",IF(COUNTIF(Tugs[曳船名],D356)&lt;&gt;1,"未登録・重複",IF(INDEX(Tugs[会社名],MATCH(D356,Tugs[曳船名],0))="","未確認",INDEX(Tugs[会社名],MATCH(D356,Tugs[曳船名],0)))))</f>
        <v/>
      </c>
      <c r="S356" s="10" t="str">
        <f>IF(D356="","",IF(COUNTIF(Tugs[曳船名],D356)&lt;&gt;1,"未登録・重複",IF(INDEX(Tugs[基地港],MATCH(D356,Tugs[曳船名],0))="","未確認",INDEX(Tugs[基地港],MATCH(D356,Tugs[曳船名],0)))))</f>
        <v/>
      </c>
      <c r="T356" s="10" t="str">
        <f>IF(A356="","",IF(AND(ISNUMBER(B356),ISNUMBER(C356),C356&gt;=B356),INT(C356)-INT(B356),""))</f>
        <v/>
      </c>
      <c r="U356" s="18" t="str">
        <f>IF(A356="","",IF(AND(ISNUMBER(E356),ISNUMBER(F356),F356&gt;=E356),ROUND((F356-E356)*24,4),""))</f>
        <v/>
      </c>
      <c r="V356" s="18" t="str">
        <f>IF(A356="","",IF(AND(ISNUMBER(G356),ISNUMBER(H356),H356&gt;=G356),ROUND((H356-G356)*24,4),IF(OR(G356&lt;&gt;"",H356&lt;&gt;""),"",IF(AND(ISNUMBER(I356),I356&gt;=0),I356,""))))</f>
        <v/>
      </c>
      <c r="W356" s="10" t="str">
        <f>IF(A356="","",IF(AND(ISNUMBER(G356),ISNUMBER(H356),H356&gt;=G356),"実績：基地発～基地着",IF(OR(G356&lt;&gt;"",H356&lt;&gt;""),"要確認：時刻不足・逆転",IF(AND(ISNUMBER(I356),I356&gt;=0),"実績：記録の時間","未確認"))))</f>
        <v/>
      </c>
      <c r="X356" s="10" t="str">
        <f>IF(A356="","",IF(ISNUMBER(B356),YEAR(B356)-IF(MONTH(B356)&lt;4,1,0),""))</f>
        <v/>
      </c>
      <c r="Y356" s="10" t="str">
        <f>IF(A356="","",IF(OR(D356="",NOT(ISNUMBER(B356)),NOT(ISNUMBER(C356)),C356&lt;B356,NOT(ISNUMBER(E356)),NOT(ISNUMBER(F356)),F356&lt;E356,O356="",P356="",R356="未登録・重複"),"要確認：警戒区間・登録・根拠",IF(OR(W356="要確認：時刻不足・逆転",AND(ISNUMBER(G356),G356&gt;E356),AND(ISNUMBER(H356),H356&lt;F356),AND(ISNUMBER(I356),I356&lt;0),AND(ISNUMBER(M356),M356&lt;0)),"要確認：基地発着・交代人数",IF(COUNTIFS(LNGWatch[船名],A356,LNGWatch[入港日（同一航海）],B356,LNGWatch[曳船名],D356,LNGWatch[警戒開始日時],E356)&gt;1,"要確認：同じ警戒が重複",IF(OR(NOT(ISNUMBER(V356)),P356="未確認"),"要確認：拘束時間・根拠未確認","確認済")))))</f>
        <v/>
      </c>
    </row>
    <row r="357" spans="1:25" ht="24.95" customHeight="1" x14ac:dyDescent="0.2">
      <c r="A357" s="7"/>
      <c r="B357" s="20"/>
      <c r="C357" s="20"/>
      <c r="D357" s="7"/>
      <c r="E357" s="23"/>
      <c r="F357" s="23"/>
      <c r="G357" s="23"/>
      <c r="H357" s="23"/>
      <c r="I357" s="16"/>
      <c r="J357" s="7"/>
      <c r="K357" s="23"/>
      <c r="L357" s="23"/>
      <c r="M357" s="7"/>
      <c r="N357" s="7"/>
      <c r="O357" s="7"/>
      <c r="P357" s="7"/>
      <c r="Q357" s="7"/>
      <c r="R357" s="10" t="str">
        <f>IF(D357="","",IF(COUNTIF(Tugs[曳船名],D357)&lt;&gt;1,"未登録・重複",IF(INDEX(Tugs[会社名],MATCH(D357,Tugs[曳船名],0))="","未確認",INDEX(Tugs[会社名],MATCH(D357,Tugs[曳船名],0)))))</f>
        <v/>
      </c>
      <c r="S357" s="10" t="str">
        <f>IF(D357="","",IF(COUNTIF(Tugs[曳船名],D357)&lt;&gt;1,"未登録・重複",IF(INDEX(Tugs[基地港],MATCH(D357,Tugs[曳船名],0))="","未確認",INDEX(Tugs[基地港],MATCH(D357,Tugs[曳船名],0)))))</f>
        <v/>
      </c>
      <c r="T357" s="10" t="str">
        <f>IF(A357="","",IF(AND(ISNUMBER(B357),ISNUMBER(C357),C357&gt;=B357),INT(C357)-INT(B357),""))</f>
        <v/>
      </c>
      <c r="U357" s="18" t="str">
        <f>IF(A357="","",IF(AND(ISNUMBER(E357),ISNUMBER(F357),F357&gt;=E357),ROUND((F357-E357)*24,4),""))</f>
        <v/>
      </c>
      <c r="V357" s="18" t="str">
        <f>IF(A357="","",IF(AND(ISNUMBER(G357),ISNUMBER(H357),H357&gt;=G357),ROUND((H357-G357)*24,4),IF(OR(G357&lt;&gt;"",H357&lt;&gt;""),"",IF(AND(ISNUMBER(I357),I357&gt;=0),I357,""))))</f>
        <v/>
      </c>
      <c r="W357" s="10" t="str">
        <f>IF(A357="","",IF(AND(ISNUMBER(G357),ISNUMBER(H357),H357&gt;=G357),"実績：基地発～基地着",IF(OR(G357&lt;&gt;"",H357&lt;&gt;""),"要確認：時刻不足・逆転",IF(AND(ISNUMBER(I357),I357&gt;=0),"実績：記録の時間","未確認"))))</f>
        <v/>
      </c>
      <c r="X357" s="10" t="str">
        <f>IF(A357="","",IF(ISNUMBER(B357),YEAR(B357)-IF(MONTH(B357)&lt;4,1,0),""))</f>
        <v/>
      </c>
      <c r="Y357" s="10" t="str">
        <f>IF(A357="","",IF(OR(D357="",NOT(ISNUMBER(B357)),NOT(ISNUMBER(C357)),C357&lt;B357,NOT(ISNUMBER(E357)),NOT(ISNUMBER(F357)),F357&lt;E357,O357="",P357="",R357="未登録・重複"),"要確認：警戒区間・登録・根拠",IF(OR(W357="要確認：時刻不足・逆転",AND(ISNUMBER(G357),G357&gt;E357),AND(ISNUMBER(H357),H357&lt;F357),AND(ISNUMBER(I357),I357&lt;0),AND(ISNUMBER(M357),M357&lt;0)),"要確認：基地発着・交代人数",IF(COUNTIFS(LNGWatch[船名],A357,LNGWatch[入港日（同一航海）],B357,LNGWatch[曳船名],D357,LNGWatch[警戒開始日時],E357)&gt;1,"要確認：同じ警戒が重複",IF(OR(NOT(ISNUMBER(V357)),P357="未確認"),"要確認：拘束時間・根拠未確認","確認済")))))</f>
        <v/>
      </c>
    </row>
    <row r="358" spans="1:25" ht="24.95" customHeight="1" x14ac:dyDescent="0.2">
      <c r="A358" s="7"/>
      <c r="B358" s="20"/>
      <c r="C358" s="20"/>
      <c r="D358" s="7"/>
      <c r="E358" s="23"/>
      <c r="F358" s="23"/>
      <c r="G358" s="23"/>
      <c r="H358" s="23"/>
      <c r="I358" s="16"/>
      <c r="J358" s="7"/>
      <c r="K358" s="23"/>
      <c r="L358" s="23"/>
      <c r="M358" s="7"/>
      <c r="N358" s="7"/>
      <c r="O358" s="7"/>
      <c r="P358" s="7"/>
      <c r="Q358" s="7"/>
      <c r="R358" s="10" t="str">
        <f>IF(D358="","",IF(COUNTIF(Tugs[曳船名],D358)&lt;&gt;1,"未登録・重複",IF(INDEX(Tugs[会社名],MATCH(D358,Tugs[曳船名],0))="","未確認",INDEX(Tugs[会社名],MATCH(D358,Tugs[曳船名],0)))))</f>
        <v/>
      </c>
      <c r="S358" s="10" t="str">
        <f>IF(D358="","",IF(COUNTIF(Tugs[曳船名],D358)&lt;&gt;1,"未登録・重複",IF(INDEX(Tugs[基地港],MATCH(D358,Tugs[曳船名],0))="","未確認",INDEX(Tugs[基地港],MATCH(D358,Tugs[曳船名],0)))))</f>
        <v/>
      </c>
      <c r="T358" s="10" t="str">
        <f>IF(A358="","",IF(AND(ISNUMBER(B358),ISNUMBER(C358),C358&gt;=B358),INT(C358)-INT(B358),""))</f>
        <v/>
      </c>
      <c r="U358" s="18" t="str">
        <f>IF(A358="","",IF(AND(ISNUMBER(E358),ISNUMBER(F358),F358&gt;=E358),ROUND((F358-E358)*24,4),""))</f>
        <v/>
      </c>
      <c r="V358" s="18" t="str">
        <f>IF(A358="","",IF(AND(ISNUMBER(G358),ISNUMBER(H358),H358&gt;=G358),ROUND((H358-G358)*24,4),IF(OR(G358&lt;&gt;"",H358&lt;&gt;""),"",IF(AND(ISNUMBER(I358),I358&gt;=0),I358,""))))</f>
        <v/>
      </c>
      <c r="W358" s="10" t="str">
        <f>IF(A358="","",IF(AND(ISNUMBER(G358),ISNUMBER(H358),H358&gt;=G358),"実績：基地発～基地着",IF(OR(G358&lt;&gt;"",H358&lt;&gt;""),"要確認：時刻不足・逆転",IF(AND(ISNUMBER(I358),I358&gt;=0),"実績：記録の時間","未確認"))))</f>
        <v/>
      </c>
      <c r="X358" s="10" t="str">
        <f>IF(A358="","",IF(ISNUMBER(B358),YEAR(B358)-IF(MONTH(B358)&lt;4,1,0),""))</f>
        <v/>
      </c>
      <c r="Y358" s="10" t="str">
        <f>IF(A358="","",IF(OR(D358="",NOT(ISNUMBER(B358)),NOT(ISNUMBER(C358)),C358&lt;B358,NOT(ISNUMBER(E358)),NOT(ISNUMBER(F358)),F358&lt;E358,O358="",P358="",R358="未登録・重複"),"要確認：警戒区間・登録・根拠",IF(OR(W358="要確認：時刻不足・逆転",AND(ISNUMBER(G358),G358&gt;E358),AND(ISNUMBER(H358),H358&lt;F358),AND(ISNUMBER(I358),I358&lt;0),AND(ISNUMBER(M358),M358&lt;0)),"要確認：基地発着・交代人数",IF(COUNTIFS(LNGWatch[船名],A358,LNGWatch[入港日（同一航海）],B358,LNGWatch[曳船名],D358,LNGWatch[警戒開始日時],E358)&gt;1,"要確認：同じ警戒が重複",IF(OR(NOT(ISNUMBER(V358)),P358="未確認"),"要確認：拘束時間・根拠未確認","確認済")))))</f>
        <v/>
      </c>
    </row>
    <row r="359" spans="1:25" ht="24.95" customHeight="1" x14ac:dyDescent="0.2">
      <c r="A359" s="7"/>
      <c r="B359" s="20"/>
      <c r="C359" s="20"/>
      <c r="D359" s="7"/>
      <c r="E359" s="23"/>
      <c r="F359" s="23"/>
      <c r="G359" s="23"/>
      <c r="H359" s="23"/>
      <c r="I359" s="16"/>
      <c r="J359" s="7"/>
      <c r="K359" s="23"/>
      <c r="L359" s="23"/>
      <c r="M359" s="7"/>
      <c r="N359" s="7"/>
      <c r="O359" s="7"/>
      <c r="P359" s="7"/>
      <c r="Q359" s="7"/>
      <c r="R359" s="10" t="str">
        <f>IF(D359="","",IF(COUNTIF(Tugs[曳船名],D359)&lt;&gt;1,"未登録・重複",IF(INDEX(Tugs[会社名],MATCH(D359,Tugs[曳船名],0))="","未確認",INDEX(Tugs[会社名],MATCH(D359,Tugs[曳船名],0)))))</f>
        <v/>
      </c>
      <c r="S359" s="10" t="str">
        <f>IF(D359="","",IF(COUNTIF(Tugs[曳船名],D359)&lt;&gt;1,"未登録・重複",IF(INDEX(Tugs[基地港],MATCH(D359,Tugs[曳船名],0))="","未確認",INDEX(Tugs[基地港],MATCH(D359,Tugs[曳船名],0)))))</f>
        <v/>
      </c>
      <c r="T359" s="10" t="str">
        <f>IF(A359="","",IF(AND(ISNUMBER(B359),ISNUMBER(C359),C359&gt;=B359),INT(C359)-INT(B359),""))</f>
        <v/>
      </c>
      <c r="U359" s="18" t="str">
        <f>IF(A359="","",IF(AND(ISNUMBER(E359),ISNUMBER(F359),F359&gt;=E359),ROUND((F359-E359)*24,4),""))</f>
        <v/>
      </c>
      <c r="V359" s="18" t="str">
        <f>IF(A359="","",IF(AND(ISNUMBER(G359),ISNUMBER(H359),H359&gt;=G359),ROUND((H359-G359)*24,4),IF(OR(G359&lt;&gt;"",H359&lt;&gt;""),"",IF(AND(ISNUMBER(I359),I359&gt;=0),I359,""))))</f>
        <v/>
      </c>
      <c r="W359" s="10" t="str">
        <f>IF(A359="","",IF(AND(ISNUMBER(G359),ISNUMBER(H359),H359&gt;=G359),"実績：基地発～基地着",IF(OR(G359&lt;&gt;"",H359&lt;&gt;""),"要確認：時刻不足・逆転",IF(AND(ISNUMBER(I359),I359&gt;=0),"実績：記録の時間","未確認"))))</f>
        <v/>
      </c>
      <c r="X359" s="10" t="str">
        <f>IF(A359="","",IF(ISNUMBER(B359),YEAR(B359)-IF(MONTH(B359)&lt;4,1,0),""))</f>
        <v/>
      </c>
      <c r="Y359" s="10" t="str">
        <f>IF(A359="","",IF(OR(D359="",NOT(ISNUMBER(B359)),NOT(ISNUMBER(C359)),C359&lt;B359,NOT(ISNUMBER(E359)),NOT(ISNUMBER(F359)),F359&lt;E359,O359="",P359="",R359="未登録・重複"),"要確認：警戒区間・登録・根拠",IF(OR(W359="要確認：時刻不足・逆転",AND(ISNUMBER(G359),G359&gt;E359),AND(ISNUMBER(H359),H359&lt;F359),AND(ISNUMBER(I359),I359&lt;0),AND(ISNUMBER(M359),M359&lt;0)),"要確認：基地発着・交代人数",IF(COUNTIFS(LNGWatch[船名],A359,LNGWatch[入港日（同一航海）],B359,LNGWatch[曳船名],D359,LNGWatch[警戒開始日時],E359)&gt;1,"要確認：同じ警戒が重複",IF(OR(NOT(ISNUMBER(V359)),P359="未確認"),"要確認：拘束時間・根拠未確認","確認済")))))</f>
        <v/>
      </c>
    </row>
    <row r="360" spans="1:25" ht="24.95" customHeight="1" x14ac:dyDescent="0.2">
      <c r="A360" s="7"/>
      <c r="B360" s="20"/>
      <c r="C360" s="20"/>
      <c r="D360" s="7"/>
      <c r="E360" s="23"/>
      <c r="F360" s="23"/>
      <c r="G360" s="23"/>
      <c r="H360" s="23"/>
      <c r="I360" s="16"/>
      <c r="J360" s="7"/>
      <c r="K360" s="23"/>
      <c r="L360" s="23"/>
      <c r="M360" s="7"/>
      <c r="N360" s="7"/>
      <c r="O360" s="7"/>
      <c r="P360" s="7"/>
      <c r="Q360" s="7"/>
      <c r="R360" s="10" t="str">
        <f>IF(D360="","",IF(COUNTIF(Tugs[曳船名],D360)&lt;&gt;1,"未登録・重複",IF(INDEX(Tugs[会社名],MATCH(D360,Tugs[曳船名],0))="","未確認",INDEX(Tugs[会社名],MATCH(D360,Tugs[曳船名],0)))))</f>
        <v/>
      </c>
      <c r="S360" s="10" t="str">
        <f>IF(D360="","",IF(COUNTIF(Tugs[曳船名],D360)&lt;&gt;1,"未登録・重複",IF(INDEX(Tugs[基地港],MATCH(D360,Tugs[曳船名],0))="","未確認",INDEX(Tugs[基地港],MATCH(D360,Tugs[曳船名],0)))))</f>
        <v/>
      </c>
      <c r="T360" s="10" t="str">
        <f>IF(A360="","",IF(AND(ISNUMBER(B360),ISNUMBER(C360),C360&gt;=B360),INT(C360)-INT(B360),""))</f>
        <v/>
      </c>
      <c r="U360" s="18" t="str">
        <f>IF(A360="","",IF(AND(ISNUMBER(E360),ISNUMBER(F360),F360&gt;=E360),ROUND((F360-E360)*24,4),""))</f>
        <v/>
      </c>
      <c r="V360" s="18" t="str">
        <f>IF(A360="","",IF(AND(ISNUMBER(G360),ISNUMBER(H360),H360&gt;=G360),ROUND((H360-G360)*24,4),IF(OR(G360&lt;&gt;"",H360&lt;&gt;""),"",IF(AND(ISNUMBER(I360),I360&gt;=0),I360,""))))</f>
        <v/>
      </c>
      <c r="W360" s="10" t="str">
        <f>IF(A360="","",IF(AND(ISNUMBER(G360),ISNUMBER(H360),H360&gt;=G360),"実績：基地発～基地着",IF(OR(G360&lt;&gt;"",H360&lt;&gt;""),"要確認：時刻不足・逆転",IF(AND(ISNUMBER(I360),I360&gt;=0),"実績：記録の時間","未確認"))))</f>
        <v/>
      </c>
      <c r="X360" s="10" t="str">
        <f>IF(A360="","",IF(ISNUMBER(B360),YEAR(B360)-IF(MONTH(B360)&lt;4,1,0),""))</f>
        <v/>
      </c>
      <c r="Y360" s="10" t="str">
        <f>IF(A360="","",IF(OR(D360="",NOT(ISNUMBER(B360)),NOT(ISNUMBER(C360)),C360&lt;B360,NOT(ISNUMBER(E360)),NOT(ISNUMBER(F360)),F360&lt;E360,O360="",P360="",R360="未登録・重複"),"要確認：警戒区間・登録・根拠",IF(OR(W360="要確認：時刻不足・逆転",AND(ISNUMBER(G360),G360&gt;E360),AND(ISNUMBER(H360),H360&lt;F360),AND(ISNUMBER(I360),I360&lt;0),AND(ISNUMBER(M360),M360&lt;0)),"要確認：基地発着・交代人数",IF(COUNTIFS(LNGWatch[船名],A360,LNGWatch[入港日（同一航海）],B360,LNGWatch[曳船名],D360,LNGWatch[警戒開始日時],E360)&gt;1,"要確認：同じ警戒が重複",IF(OR(NOT(ISNUMBER(V360)),P360="未確認"),"要確認：拘束時間・根拠未確認","確認済")))))</f>
        <v/>
      </c>
    </row>
    <row r="361" spans="1:25" ht="24.95" customHeight="1" x14ac:dyDescent="0.2">
      <c r="A361" s="7"/>
      <c r="B361" s="20"/>
      <c r="C361" s="20"/>
      <c r="D361" s="7"/>
      <c r="E361" s="23"/>
      <c r="F361" s="23"/>
      <c r="G361" s="23"/>
      <c r="H361" s="23"/>
      <c r="I361" s="16"/>
      <c r="J361" s="7"/>
      <c r="K361" s="23"/>
      <c r="L361" s="23"/>
      <c r="M361" s="7"/>
      <c r="N361" s="7"/>
      <c r="O361" s="7"/>
      <c r="P361" s="7"/>
      <c r="Q361" s="7"/>
      <c r="R361" s="10" t="str">
        <f>IF(D361="","",IF(COUNTIF(Tugs[曳船名],D361)&lt;&gt;1,"未登録・重複",IF(INDEX(Tugs[会社名],MATCH(D361,Tugs[曳船名],0))="","未確認",INDEX(Tugs[会社名],MATCH(D361,Tugs[曳船名],0)))))</f>
        <v/>
      </c>
      <c r="S361" s="10" t="str">
        <f>IF(D361="","",IF(COUNTIF(Tugs[曳船名],D361)&lt;&gt;1,"未登録・重複",IF(INDEX(Tugs[基地港],MATCH(D361,Tugs[曳船名],0))="","未確認",INDEX(Tugs[基地港],MATCH(D361,Tugs[曳船名],0)))))</f>
        <v/>
      </c>
      <c r="T361" s="10" t="str">
        <f>IF(A361="","",IF(AND(ISNUMBER(B361),ISNUMBER(C361),C361&gt;=B361),INT(C361)-INT(B361),""))</f>
        <v/>
      </c>
      <c r="U361" s="18" t="str">
        <f>IF(A361="","",IF(AND(ISNUMBER(E361),ISNUMBER(F361),F361&gt;=E361),ROUND((F361-E361)*24,4),""))</f>
        <v/>
      </c>
      <c r="V361" s="18" t="str">
        <f>IF(A361="","",IF(AND(ISNUMBER(G361),ISNUMBER(H361),H361&gt;=G361),ROUND((H361-G361)*24,4),IF(OR(G361&lt;&gt;"",H361&lt;&gt;""),"",IF(AND(ISNUMBER(I361),I361&gt;=0),I361,""))))</f>
        <v/>
      </c>
      <c r="W361" s="10" t="str">
        <f>IF(A361="","",IF(AND(ISNUMBER(G361),ISNUMBER(H361),H361&gt;=G361),"実績：基地発～基地着",IF(OR(G361&lt;&gt;"",H361&lt;&gt;""),"要確認：時刻不足・逆転",IF(AND(ISNUMBER(I361),I361&gt;=0),"実績：記録の時間","未確認"))))</f>
        <v/>
      </c>
      <c r="X361" s="10" t="str">
        <f>IF(A361="","",IF(ISNUMBER(B361),YEAR(B361)-IF(MONTH(B361)&lt;4,1,0),""))</f>
        <v/>
      </c>
      <c r="Y361" s="10" t="str">
        <f>IF(A361="","",IF(OR(D361="",NOT(ISNUMBER(B361)),NOT(ISNUMBER(C361)),C361&lt;B361,NOT(ISNUMBER(E361)),NOT(ISNUMBER(F361)),F361&lt;E361,O361="",P361="",R361="未登録・重複"),"要確認：警戒区間・登録・根拠",IF(OR(W361="要確認：時刻不足・逆転",AND(ISNUMBER(G361),G361&gt;E361),AND(ISNUMBER(H361),H361&lt;F361),AND(ISNUMBER(I361),I361&lt;0),AND(ISNUMBER(M361),M361&lt;0)),"要確認：基地発着・交代人数",IF(COUNTIFS(LNGWatch[船名],A361,LNGWatch[入港日（同一航海）],B361,LNGWatch[曳船名],D361,LNGWatch[警戒開始日時],E361)&gt;1,"要確認：同じ警戒が重複",IF(OR(NOT(ISNUMBER(V361)),P361="未確認"),"要確認：拘束時間・根拠未確認","確認済")))))</f>
        <v/>
      </c>
    </row>
    <row r="362" spans="1:25" ht="24.95" customHeight="1" x14ac:dyDescent="0.2">
      <c r="A362" s="7"/>
      <c r="B362" s="20"/>
      <c r="C362" s="20"/>
      <c r="D362" s="7"/>
      <c r="E362" s="23"/>
      <c r="F362" s="23"/>
      <c r="G362" s="23"/>
      <c r="H362" s="23"/>
      <c r="I362" s="16"/>
      <c r="J362" s="7"/>
      <c r="K362" s="23"/>
      <c r="L362" s="23"/>
      <c r="M362" s="7"/>
      <c r="N362" s="7"/>
      <c r="O362" s="7"/>
      <c r="P362" s="7"/>
      <c r="Q362" s="7"/>
      <c r="R362" s="10" t="str">
        <f>IF(D362="","",IF(COUNTIF(Tugs[曳船名],D362)&lt;&gt;1,"未登録・重複",IF(INDEX(Tugs[会社名],MATCH(D362,Tugs[曳船名],0))="","未確認",INDEX(Tugs[会社名],MATCH(D362,Tugs[曳船名],0)))))</f>
        <v/>
      </c>
      <c r="S362" s="10" t="str">
        <f>IF(D362="","",IF(COUNTIF(Tugs[曳船名],D362)&lt;&gt;1,"未登録・重複",IF(INDEX(Tugs[基地港],MATCH(D362,Tugs[曳船名],0))="","未確認",INDEX(Tugs[基地港],MATCH(D362,Tugs[曳船名],0)))))</f>
        <v/>
      </c>
      <c r="T362" s="10" t="str">
        <f>IF(A362="","",IF(AND(ISNUMBER(B362),ISNUMBER(C362),C362&gt;=B362),INT(C362)-INT(B362),""))</f>
        <v/>
      </c>
      <c r="U362" s="18" t="str">
        <f>IF(A362="","",IF(AND(ISNUMBER(E362),ISNUMBER(F362),F362&gt;=E362),ROUND((F362-E362)*24,4),""))</f>
        <v/>
      </c>
      <c r="V362" s="18" t="str">
        <f>IF(A362="","",IF(AND(ISNUMBER(G362),ISNUMBER(H362),H362&gt;=G362),ROUND((H362-G362)*24,4),IF(OR(G362&lt;&gt;"",H362&lt;&gt;""),"",IF(AND(ISNUMBER(I362),I362&gt;=0),I362,""))))</f>
        <v/>
      </c>
      <c r="W362" s="10" t="str">
        <f>IF(A362="","",IF(AND(ISNUMBER(G362),ISNUMBER(H362),H362&gt;=G362),"実績：基地発～基地着",IF(OR(G362&lt;&gt;"",H362&lt;&gt;""),"要確認：時刻不足・逆転",IF(AND(ISNUMBER(I362),I362&gt;=0),"実績：記録の時間","未確認"))))</f>
        <v/>
      </c>
      <c r="X362" s="10" t="str">
        <f>IF(A362="","",IF(ISNUMBER(B362),YEAR(B362)-IF(MONTH(B362)&lt;4,1,0),""))</f>
        <v/>
      </c>
      <c r="Y362" s="10" t="str">
        <f>IF(A362="","",IF(OR(D362="",NOT(ISNUMBER(B362)),NOT(ISNUMBER(C362)),C362&lt;B362,NOT(ISNUMBER(E362)),NOT(ISNUMBER(F362)),F362&lt;E362,O362="",P362="",R362="未登録・重複"),"要確認：警戒区間・登録・根拠",IF(OR(W362="要確認：時刻不足・逆転",AND(ISNUMBER(G362),G362&gt;E362),AND(ISNUMBER(H362),H362&lt;F362),AND(ISNUMBER(I362),I362&lt;0),AND(ISNUMBER(M362),M362&lt;0)),"要確認：基地発着・交代人数",IF(COUNTIFS(LNGWatch[船名],A362,LNGWatch[入港日（同一航海）],B362,LNGWatch[曳船名],D362,LNGWatch[警戒開始日時],E362)&gt;1,"要確認：同じ警戒が重複",IF(OR(NOT(ISNUMBER(V362)),P362="未確認"),"要確認：拘束時間・根拠未確認","確認済")))))</f>
        <v/>
      </c>
    </row>
    <row r="363" spans="1:25" ht="24.95" customHeight="1" x14ac:dyDescent="0.2">
      <c r="A363" s="7"/>
      <c r="B363" s="20"/>
      <c r="C363" s="20"/>
      <c r="D363" s="7"/>
      <c r="E363" s="23"/>
      <c r="F363" s="23"/>
      <c r="G363" s="23"/>
      <c r="H363" s="23"/>
      <c r="I363" s="16"/>
      <c r="J363" s="7"/>
      <c r="K363" s="23"/>
      <c r="L363" s="23"/>
      <c r="M363" s="7"/>
      <c r="N363" s="7"/>
      <c r="O363" s="7"/>
      <c r="P363" s="7"/>
      <c r="Q363" s="7"/>
      <c r="R363" s="10" t="str">
        <f>IF(D363="","",IF(COUNTIF(Tugs[曳船名],D363)&lt;&gt;1,"未登録・重複",IF(INDEX(Tugs[会社名],MATCH(D363,Tugs[曳船名],0))="","未確認",INDEX(Tugs[会社名],MATCH(D363,Tugs[曳船名],0)))))</f>
        <v/>
      </c>
      <c r="S363" s="10" t="str">
        <f>IF(D363="","",IF(COUNTIF(Tugs[曳船名],D363)&lt;&gt;1,"未登録・重複",IF(INDEX(Tugs[基地港],MATCH(D363,Tugs[曳船名],0))="","未確認",INDEX(Tugs[基地港],MATCH(D363,Tugs[曳船名],0)))))</f>
        <v/>
      </c>
      <c r="T363" s="10" t="str">
        <f>IF(A363="","",IF(AND(ISNUMBER(B363),ISNUMBER(C363),C363&gt;=B363),INT(C363)-INT(B363),""))</f>
        <v/>
      </c>
      <c r="U363" s="18" t="str">
        <f>IF(A363="","",IF(AND(ISNUMBER(E363),ISNUMBER(F363),F363&gt;=E363),ROUND((F363-E363)*24,4),""))</f>
        <v/>
      </c>
      <c r="V363" s="18" t="str">
        <f>IF(A363="","",IF(AND(ISNUMBER(G363),ISNUMBER(H363),H363&gt;=G363),ROUND((H363-G363)*24,4),IF(OR(G363&lt;&gt;"",H363&lt;&gt;""),"",IF(AND(ISNUMBER(I363),I363&gt;=0),I363,""))))</f>
        <v/>
      </c>
      <c r="W363" s="10" t="str">
        <f>IF(A363="","",IF(AND(ISNUMBER(G363),ISNUMBER(H363),H363&gt;=G363),"実績：基地発～基地着",IF(OR(G363&lt;&gt;"",H363&lt;&gt;""),"要確認：時刻不足・逆転",IF(AND(ISNUMBER(I363),I363&gt;=0),"実績：記録の時間","未確認"))))</f>
        <v/>
      </c>
      <c r="X363" s="10" t="str">
        <f>IF(A363="","",IF(ISNUMBER(B363),YEAR(B363)-IF(MONTH(B363)&lt;4,1,0),""))</f>
        <v/>
      </c>
      <c r="Y363" s="10" t="str">
        <f>IF(A363="","",IF(OR(D363="",NOT(ISNUMBER(B363)),NOT(ISNUMBER(C363)),C363&lt;B363,NOT(ISNUMBER(E363)),NOT(ISNUMBER(F363)),F363&lt;E363,O363="",P363="",R363="未登録・重複"),"要確認：警戒区間・登録・根拠",IF(OR(W363="要確認：時刻不足・逆転",AND(ISNUMBER(G363),G363&gt;E363),AND(ISNUMBER(H363),H363&lt;F363),AND(ISNUMBER(I363),I363&lt;0),AND(ISNUMBER(M363),M363&lt;0)),"要確認：基地発着・交代人数",IF(COUNTIFS(LNGWatch[船名],A363,LNGWatch[入港日（同一航海）],B363,LNGWatch[曳船名],D363,LNGWatch[警戒開始日時],E363)&gt;1,"要確認：同じ警戒が重複",IF(OR(NOT(ISNUMBER(V363)),P363="未確認"),"要確認：拘束時間・根拠未確認","確認済")))))</f>
        <v/>
      </c>
    </row>
    <row r="364" spans="1:25" ht="24.95" customHeight="1" x14ac:dyDescent="0.2">
      <c r="A364" s="7"/>
      <c r="B364" s="20"/>
      <c r="C364" s="20"/>
      <c r="D364" s="7"/>
      <c r="E364" s="23"/>
      <c r="F364" s="23"/>
      <c r="G364" s="23"/>
      <c r="H364" s="23"/>
      <c r="I364" s="16"/>
      <c r="J364" s="7"/>
      <c r="K364" s="23"/>
      <c r="L364" s="23"/>
      <c r="M364" s="7"/>
      <c r="N364" s="7"/>
      <c r="O364" s="7"/>
      <c r="P364" s="7"/>
      <c r="Q364" s="7"/>
      <c r="R364" s="10" t="str">
        <f>IF(D364="","",IF(COUNTIF(Tugs[曳船名],D364)&lt;&gt;1,"未登録・重複",IF(INDEX(Tugs[会社名],MATCH(D364,Tugs[曳船名],0))="","未確認",INDEX(Tugs[会社名],MATCH(D364,Tugs[曳船名],0)))))</f>
        <v/>
      </c>
      <c r="S364" s="10" t="str">
        <f>IF(D364="","",IF(COUNTIF(Tugs[曳船名],D364)&lt;&gt;1,"未登録・重複",IF(INDEX(Tugs[基地港],MATCH(D364,Tugs[曳船名],0))="","未確認",INDEX(Tugs[基地港],MATCH(D364,Tugs[曳船名],0)))))</f>
        <v/>
      </c>
      <c r="T364" s="10" t="str">
        <f>IF(A364="","",IF(AND(ISNUMBER(B364),ISNUMBER(C364),C364&gt;=B364),INT(C364)-INT(B364),""))</f>
        <v/>
      </c>
      <c r="U364" s="18" t="str">
        <f>IF(A364="","",IF(AND(ISNUMBER(E364),ISNUMBER(F364),F364&gt;=E364),ROUND((F364-E364)*24,4),""))</f>
        <v/>
      </c>
      <c r="V364" s="18" t="str">
        <f>IF(A364="","",IF(AND(ISNUMBER(G364),ISNUMBER(H364),H364&gt;=G364),ROUND((H364-G364)*24,4),IF(OR(G364&lt;&gt;"",H364&lt;&gt;""),"",IF(AND(ISNUMBER(I364),I364&gt;=0),I364,""))))</f>
        <v/>
      </c>
      <c r="W364" s="10" t="str">
        <f>IF(A364="","",IF(AND(ISNUMBER(G364),ISNUMBER(H364),H364&gt;=G364),"実績：基地発～基地着",IF(OR(G364&lt;&gt;"",H364&lt;&gt;""),"要確認：時刻不足・逆転",IF(AND(ISNUMBER(I364),I364&gt;=0),"実績：記録の時間","未確認"))))</f>
        <v/>
      </c>
      <c r="X364" s="10" t="str">
        <f>IF(A364="","",IF(ISNUMBER(B364),YEAR(B364)-IF(MONTH(B364)&lt;4,1,0),""))</f>
        <v/>
      </c>
      <c r="Y364" s="10" t="str">
        <f>IF(A364="","",IF(OR(D364="",NOT(ISNUMBER(B364)),NOT(ISNUMBER(C364)),C364&lt;B364,NOT(ISNUMBER(E364)),NOT(ISNUMBER(F364)),F364&lt;E364,O364="",P364="",R364="未登録・重複"),"要確認：警戒区間・登録・根拠",IF(OR(W364="要確認：時刻不足・逆転",AND(ISNUMBER(G364),G364&gt;E364),AND(ISNUMBER(H364),H364&lt;F364),AND(ISNUMBER(I364),I364&lt;0),AND(ISNUMBER(M364),M364&lt;0)),"要確認：基地発着・交代人数",IF(COUNTIFS(LNGWatch[船名],A364,LNGWatch[入港日（同一航海）],B364,LNGWatch[曳船名],D364,LNGWatch[警戒開始日時],E364)&gt;1,"要確認：同じ警戒が重複",IF(OR(NOT(ISNUMBER(V364)),P364="未確認"),"要確認：拘束時間・根拠未確認","確認済")))))</f>
        <v/>
      </c>
    </row>
    <row r="365" spans="1:25" ht="24.95" customHeight="1" x14ac:dyDescent="0.2">
      <c r="A365" s="7"/>
      <c r="B365" s="20"/>
      <c r="C365" s="20"/>
      <c r="D365" s="7"/>
      <c r="E365" s="23"/>
      <c r="F365" s="23"/>
      <c r="G365" s="23"/>
      <c r="H365" s="23"/>
      <c r="I365" s="16"/>
      <c r="J365" s="7"/>
      <c r="K365" s="23"/>
      <c r="L365" s="23"/>
      <c r="M365" s="7"/>
      <c r="N365" s="7"/>
      <c r="O365" s="7"/>
      <c r="P365" s="7"/>
      <c r="Q365" s="7"/>
      <c r="R365" s="10" t="str">
        <f>IF(D365="","",IF(COUNTIF(Tugs[曳船名],D365)&lt;&gt;1,"未登録・重複",IF(INDEX(Tugs[会社名],MATCH(D365,Tugs[曳船名],0))="","未確認",INDEX(Tugs[会社名],MATCH(D365,Tugs[曳船名],0)))))</f>
        <v/>
      </c>
      <c r="S365" s="10" t="str">
        <f>IF(D365="","",IF(COUNTIF(Tugs[曳船名],D365)&lt;&gt;1,"未登録・重複",IF(INDEX(Tugs[基地港],MATCH(D365,Tugs[曳船名],0))="","未確認",INDEX(Tugs[基地港],MATCH(D365,Tugs[曳船名],0)))))</f>
        <v/>
      </c>
      <c r="T365" s="10" t="str">
        <f>IF(A365="","",IF(AND(ISNUMBER(B365),ISNUMBER(C365),C365&gt;=B365),INT(C365)-INT(B365),""))</f>
        <v/>
      </c>
      <c r="U365" s="18" t="str">
        <f>IF(A365="","",IF(AND(ISNUMBER(E365),ISNUMBER(F365),F365&gt;=E365),ROUND((F365-E365)*24,4),""))</f>
        <v/>
      </c>
      <c r="V365" s="18" t="str">
        <f>IF(A365="","",IF(AND(ISNUMBER(G365),ISNUMBER(H365),H365&gt;=G365),ROUND((H365-G365)*24,4),IF(OR(G365&lt;&gt;"",H365&lt;&gt;""),"",IF(AND(ISNUMBER(I365),I365&gt;=0),I365,""))))</f>
        <v/>
      </c>
      <c r="W365" s="10" t="str">
        <f>IF(A365="","",IF(AND(ISNUMBER(G365),ISNUMBER(H365),H365&gt;=G365),"実績：基地発～基地着",IF(OR(G365&lt;&gt;"",H365&lt;&gt;""),"要確認：時刻不足・逆転",IF(AND(ISNUMBER(I365),I365&gt;=0),"実績：記録の時間","未確認"))))</f>
        <v/>
      </c>
      <c r="X365" s="10" t="str">
        <f>IF(A365="","",IF(ISNUMBER(B365),YEAR(B365)-IF(MONTH(B365)&lt;4,1,0),""))</f>
        <v/>
      </c>
      <c r="Y365" s="10" t="str">
        <f>IF(A365="","",IF(OR(D365="",NOT(ISNUMBER(B365)),NOT(ISNUMBER(C365)),C365&lt;B365,NOT(ISNUMBER(E365)),NOT(ISNUMBER(F365)),F365&lt;E365,O365="",P365="",R365="未登録・重複"),"要確認：警戒区間・登録・根拠",IF(OR(W365="要確認：時刻不足・逆転",AND(ISNUMBER(G365),G365&gt;E365),AND(ISNUMBER(H365),H365&lt;F365),AND(ISNUMBER(I365),I365&lt;0),AND(ISNUMBER(M365),M365&lt;0)),"要確認：基地発着・交代人数",IF(COUNTIFS(LNGWatch[船名],A365,LNGWatch[入港日（同一航海）],B365,LNGWatch[曳船名],D365,LNGWatch[警戒開始日時],E365)&gt;1,"要確認：同じ警戒が重複",IF(OR(NOT(ISNUMBER(V365)),P365="未確認"),"要確認：拘束時間・根拠未確認","確認済")))))</f>
        <v/>
      </c>
    </row>
    <row r="366" spans="1:25" ht="24.95" customHeight="1" x14ac:dyDescent="0.2">
      <c r="A366" s="7"/>
      <c r="B366" s="20"/>
      <c r="C366" s="20"/>
      <c r="D366" s="7"/>
      <c r="E366" s="23"/>
      <c r="F366" s="23"/>
      <c r="G366" s="23"/>
      <c r="H366" s="23"/>
      <c r="I366" s="16"/>
      <c r="J366" s="7"/>
      <c r="K366" s="23"/>
      <c r="L366" s="23"/>
      <c r="M366" s="7"/>
      <c r="N366" s="7"/>
      <c r="O366" s="7"/>
      <c r="P366" s="7"/>
      <c r="Q366" s="7"/>
      <c r="R366" s="10" t="str">
        <f>IF(D366="","",IF(COUNTIF(Tugs[曳船名],D366)&lt;&gt;1,"未登録・重複",IF(INDEX(Tugs[会社名],MATCH(D366,Tugs[曳船名],0))="","未確認",INDEX(Tugs[会社名],MATCH(D366,Tugs[曳船名],0)))))</f>
        <v/>
      </c>
      <c r="S366" s="10" t="str">
        <f>IF(D366="","",IF(COUNTIF(Tugs[曳船名],D366)&lt;&gt;1,"未登録・重複",IF(INDEX(Tugs[基地港],MATCH(D366,Tugs[曳船名],0))="","未確認",INDEX(Tugs[基地港],MATCH(D366,Tugs[曳船名],0)))))</f>
        <v/>
      </c>
      <c r="T366" s="10" t="str">
        <f>IF(A366="","",IF(AND(ISNUMBER(B366),ISNUMBER(C366),C366&gt;=B366),INT(C366)-INT(B366),""))</f>
        <v/>
      </c>
      <c r="U366" s="18" t="str">
        <f>IF(A366="","",IF(AND(ISNUMBER(E366),ISNUMBER(F366),F366&gt;=E366),ROUND((F366-E366)*24,4),""))</f>
        <v/>
      </c>
      <c r="V366" s="18" t="str">
        <f>IF(A366="","",IF(AND(ISNUMBER(G366),ISNUMBER(H366),H366&gt;=G366),ROUND((H366-G366)*24,4),IF(OR(G366&lt;&gt;"",H366&lt;&gt;""),"",IF(AND(ISNUMBER(I366),I366&gt;=0),I366,""))))</f>
        <v/>
      </c>
      <c r="W366" s="10" t="str">
        <f>IF(A366="","",IF(AND(ISNUMBER(G366),ISNUMBER(H366),H366&gt;=G366),"実績：基地発～基地着",IF(OR(G366&lt;&gt;"",H366&lt;&gt;""),"要確認：時刻不足・逆転",IF(AND(ISNUMBER(I366),I366&gt;=0),"実績：記録の時間","未確認"))))</f>
        <v/>
      </c>
      <c r="X366" s="10" t="str">
        <f>IF(A366="","",IF(ISNUMBER(B366),YEAR(B366)-IF(MONTH(B366)&lt;4,1,0),""))</f>
        <v/>
      </c>
      <c r="Y366" s="10" t="str">
        <f>IF(A366="","",IF(OR(D366="",NOT(ISNUMBER(B366)),NOT(ISNUMBER(C366)),C366&lt;B366,NOT(ISNUMBER(E366)),NOT(ISNUMBER(F366)),F366&lt;E366,O366="",P366="",R366="未登録・重複"),"要確認：警戒区間・登録・根拠",IF(OR(W366="要確認：時刻不足・逆転",AND(ISNUMBER(G366),G366&gt;E366),AND(ISNUMBER(H366),H366&lt;F366),AND(ISNUMBER(I366),I366&lt;0),AND(ISNUMBER(M366),M366&lt;0)),"要確認：基地発着・交代人数",IF(COUNTIFS(LNGWatch[船名],A366,LNGWatch[入港日（同一航海）],B366,LNGWatch[曳船名],D366,LNGWatch[警戒開始日時],E366)&gt;1,"要確認：同じ警戒が重複",IF(OR(NOT(ISNUMBER(V366)),P366="未確認"),"要確認：拘束時間・根拠未確認","確認済")))))</f>
        <v/>
      </c>
    </row>
    <row r="367" spans="1:25" ht="24.95" customHeight="1" x14ac:dyDescent="0.2">
      <c r="A367" s="7"/>
      <c r="B367" s="20"/>
      <c r="C367" s="20"/>
      <c r="D367" s="7"/>
      <c r="E367" s="23"/>
      <c r="F367" s="23"/>
      <c r="G367" s="23"/>
      <c r="H367" s="23"/>
      <c r="I367" s="16"/>
      <c r="J367" s="7"/>
      <c r="K367" s="23"/>
      <c r="L367" s="23"/>
      <c r="M367" s="7"/>
      <c r="N367" s="7"/>
      <c r="O367" s="7"/>
      <c r="P367" s="7"/>
      <c r="Q367" s="7"/>
      <c r="R367" s="10" t="str">
        <f>IF(D367="","",IF(COUNTIF(Tugs[曳船名],D367)&lt;&gt;1,"未登録・重複",IF(INDEX(Tugs[会社名],MATCH(D367,Tugs[曳船名],0))="","未確認",INDEX(Tugs[会社名],MATCH(D367,Tugs[曳船名],0)))))</f>
        <v/>
      </c>
      <c r="S367" s="10" t="str">
        <f>IF(D367="","",IF(COUNTIF(Tugs[曳船名],D367)&lt;&gt;1,"未登録・重複",IF(INDEX(Tugs[基地港],MATCH(D367,Tugs[曳船名],0))="","未確認",INDEX(Tugs[基地港],MATCH(D367,Tugs[曳船名],0)))))</f>
        <v/>
      </c>
      <c r="T367" s="10" t="str">
        <f>IF(A367="","",IF(AND(ISNUMBER(B367),ISNUMBER(C367),C367&gt;=B367),INT(C367)-INT(B367),""))</f>
        <v/>
      </c>
      <c r="U367" s="18" t="str">
        <f>IF(A367="","",IF(AND(ISNUMBER(E367),ISNUMBER(F367),F367&gt;=E367),ROUND((F367-E367)*24,4),""))</f>
        <v/>
      </c>
      <c r="V367" s="18" t="str">
        <f>IF(A367="","",IF(AND(ISNUMBER(G367),ISNUMBER(H367),H367&gt;=G367),ROUND((H367-G367)*24,4),IF(OR(G367&lt;&gt;"",H367&lt;&gt;""),"",IF(AND(ISNUMBER(I367),I367&gt;=0),I367,""))))</f>
        <v/>
      </c>
      <c r="W367" s="10" t="str">
        <f>IF(A367="","",IF(AND(ISNUMBER(G367),ISNUMBER(H367),H367&gt;=G367),"実績：基地発～基地着",IF(OR(G367&lt;&gt;"",H367&lt;&gt;""),"要確認：時刻不足・逆転",IF(AND(ISNUMBER(I367),I367&gt;=0),"実績：記録の時間","未確認"))))</f>
        <v/>
      </c>
      <c r="X367" s="10" t="str">
        <f>IF(A367="","",IF(ISNUMBER(B367),YEAR(B367)-IF(MONTH(B367)&lt;4,1,0),""))</f>
        <v/>
      </c>
      <c r="Y367" s="10" t="str">
        <f>IF(A367="","",IF(OR(D367="",NOT(ISNUMBER(B367)),NOT(ISNUMBER(C367)),C367&lt;B367,NOT(ISNUMBER(E367)),NOT(ISNUMBER(F367)),F367&lt;E367,O367="",P367="",R367="未登録・重複"),"要確認：警戒区間・登録・根拠",IF(OR(W367="要確認：時刻不足・逆転",AND(ISNUMBER(G367),G367&gt;E367),AND(ISNUMBER(H367),H367&lt;F367),AND(ISNUMBER(I367),I367&lt;0),AND(ISNUMBER(M367),M367&lt;0)),"要確認：基地発着・交代人数",IF(COUNTIFS(LNGWatch[船名],A367,LNGWatch[入港日（同一航海）],B367,LNGWatch[曳船名],D367,LNGWatch[警戒開始日時],E367)&gt;1,"要確認：同じ警戒が重複",IF(OR(NOT(ISNUMBER(V367)),P367="未確認"),"要確認：拘束時間・根拠未確認","確認済")))))</f>
        <v/>
      </c>
    </row>
    <row r="368" spans="1:25" ht="24.95" customHeight="1" x14ac:dyDescent="0.2">
      <c r="A368" s="7"/>
      <c r="B368" s="20"/>
      <c r="C368" s="20"/>
      <c r="D368" s="7"/>
      <c r="E368" s="23"/>
      <c r="F368" s="23"/>
      <c r="G368" s="23"/>
      <c r="H368" s="23"/>
      <c r="I368" s="16"/>
      <c r="J368" s="7"/>
      <c r="K368" s="23"/>
      <c r="L368" s="23"/>
      <c r="M368" s="7"/>
      <c r="N368" s="7"/>
      <c r="O368" s="7"/>
      <c r="P368" s="7"/>
      <c r="Q368" s="7"/>
      <c r="R368" s="10" t="str">
        <f>IF(D368="","",IF(COUNTIF(Tugs[曳船名],D368)&lt;&gt;1,"未登録・重複",IF(INDEX(Tugs[会社名],MATCH(D368,Tugs[曳船名],0))="","未確認",INDEX(Tugs[会社名],MATCH(D368,Tugs[曳船名],0)))))</f>
        <v/>
      </c>
      <c r="S368" s="10" t="str">
        <f>IF(D368="","",IF(COUNTIF(Tugs[曳船名],D368)&lt;&gt;1,"未登録・重複",IF(INDEX(Tugs[基地港],MATCH(D368,Tugs[曳船名],0))="","未確認",INDEX(Tugs[基地港],MATCH(D368,Tugs[曳船名],0)))))</f>
        <v/>
      </c>
      <c r="T368" s="10" t="str">
        <f>IF(A368="","",IF(AND(ISNUMBER(B368),ISNUMBER(C368),C368&gt;=B368),INT(C368)-INT(B368),""))</f>
        <v/>
      </c>
      <c r="U368" s="18" t="str">
        <f>IF(A368="","",IF(AND(ISNUMBER(E368),ISNUMBER(F368),F368&gt;=E368),ROUND((F368-E368)*24,4),""))</f>
        <v/>
      </c>
      <c r="V368" s="18" t="str">
        <f>IF(A368="","",IF(AND(ISNUMBER(G368),ISNUMBER(H368),H368&gt;=G368),ROUND((H368-G368)*24,4),IF(OR(G368&lt;&gt;"",H368&lt;&gt;""),"",IF(AND(ISNUMBER(I368),I368&gt;=0),I368,""))))</f>
        <v/>
      </c>
      <c r="W368" s="10" t="str">
        <f>IF(A368="","",IF(AND(ISNUMBER(G368),ISNUMBER(H368),H368&gt;=G368),"実績：基地発～基地着",IF(OR(G368&lt;&gt;"",H368&lt;&gt;""),"要確認：時刻不足・逆転",IF(AND(ISNUMBER(I368),I368&gt;=0),"実績：記録の時間","未確認"))))</f>
        <v/>
      </c>
      <c r="X368" s="10" t="str">
        <f>IF(A368="","",IF(ISNUMBER(B368),YEAR(B368)-IF(MONTH(B368)&lt;4,1,0),""))</f>
        <v/>
      </c>
      <c r="Y368" s="10" t="str">
        <f>IF(A368="","",IF(OR(D368="",NOT(ISNUMBER(B368)),NOT(ISNUMBER(C368)),C368&lt;B368,NOT(ISNUMBER(E368)),NOT(ISNUMBER(F368)),F368&lt;E368,O368="",P368="",R368="未登録・重複"),"要確認：警戒区間・登録・根拠",IF(OR(W368="要確認：時刻不足・逆転",AND(ISNUMBER(G368),G368&gt;E368),AND(ISNUMBER(H368),H368&lt;F368),AND(ISNUMBER(I368),I368&lt;0),AND(ISNUMBER(M368),M368&lt;0)),"要確認：基地発着・交代人数",IF(COUNTIFS(LNGWatch[船名],A368,LNGWatch[入港日（同一航海）],B368,LNGWatch[曳船名],D368,LNGWatch[警戒開始日時],E368)&gt;1,"要確認：同じ警戒が重複",IF(OR(NOT(ISNUMBER(V368)),P368="未確認"),"要確認：拘束時間・根拠未確認","確認済")))))</f>
        <v/>
      </c>
    </row>
    <row r="369" spans="1:25" ht="24.95" customHeight="1" x14ac:dyDescent="0.2">
      <c r="A369" s="7"/>
      <c r="B369" s="20"/>
      <c r="C369" s="20"/>
      <c r="D369" s="7"/>
      <c r="E369" s="23"/>
      <c r="F369" s="23"/>
      <c r="G369" s="23"/>
      <c r="H369" s="23"/>
      <c r="I369" s="16"/>
      <c r="J369" s="7"/>
      <c r="K369" s="23"/>
      <c r="L369" s="23"/>
      <c r="M369" s="7"/>
      <c r="N369" s="7"/>
      <c r="O369" s="7"/>
      <c r="P369" s="7"/>
      <c r="Q369" s="7"/>
      <c r="R369" s="10" t="str">
        <f>IF(D369="","",IF(COUNTIF(Tugs[曳船名],D369)&lt;&gt;1,"未登録・重複",IF(INDEX(Tugs[会社名],MATCH(D369,Tugs[曳船名],0))="","未確認",INDEX(Tugs[会社名],MATCH(D369,Tugs[曳船名],0)))))</f>
        <v/>
      </c>
      <c r="S369" s="10" t="str">
        <f>IF(D369="","",IF(COUNTIF(Tugs[曳船名],D369)&lt;&gt;1,"未登録・重複",IF(INDEX(Tugs[基地港],MATCH(D369,Tugs[曳船名],0))="","未確認",INDEX(Tugs[基地港],MATCH(D369,Tugs[曳船名],0)))))</f>
        <v/>
      </c>
      <c r="T369" s="10" t="str">
        <f>IF(A369="","",IF(AND(ISNUMBER(B369),ISNUMBER(C369),C369&gt;=B369),INT(C369)-INT(B369),""))</f>
        <v/>
      </c>
      <c r="U369" s="18" t="str">
        <f>IF(A369="","",IF(AND(ISNUMBER(E369),ISNUMBER(F369),F369&gt;=E369),ROUND((F369-E369)*24,4),""))</f>
        <v/>
      </c>
      <c r="V369" s="18" t="str">
        <f>IF(A369="","",IF(AND(ISNUMBER(G369),ISNUMBER(H369),H369&gt;=G369),ROUND((H369-G369)*24,4),IF(OR(G369&lt;&gt;"",H369&lt;&gt;""),"",IF(AND(ISNUMBER(I369),I369&gt;=0),I369,""))))</f>
        <v/>
      </c>
      <c r="W369" s="10" t="str">
        <f>IF(A369="","",IF(AND(ISNUMBER(G369),ISNUMBER(H369),H369&gt;=G369),"実績：基地発～基地着",IF(OR(G369&lt;&gt;"",H369&lt;&gt;""),"要確認：時刻不足・逆転",IF(AND(ISNUMBER(I369),I369&gt;=0),"実績：記録の時間","未確認"))))</f>
        <v/>
      </c>
      <c r="X369" s="10" t="str">
        <f>IF(A369="","",IF(ISNUMBER(B369),YEAR(B369)-IF(MONTH(B369)&lt;4,1,0),""))</f>
        <v/>
      </c>
      <c r="Y369" s="10" t="str">
        <f>IF(A369="","",IF(OR(D369="",NOT(ISNUMBER(B369)),NOT(ISNUMBER(C369)),C369&lt;B369,NOT(ISNUMBER(E369)),NOT(ISNUMBER(F369)),F369&lt;E369,O369="",P369="",R369="未登録・重複"),"要確認：警戒区間・登録・根拠",IF(OR(W369="要確認：時刻不足・逆転",AND(ISNUMBER(G369),G369&gt;E369),AND(ISNUMBER(H369),H369&lt;F369),AND(ISNUMBER(I369),I369&lt;0),AND(ISNUMBER(M369),M369&lt;0)),"要確認：基地発着・交代人数",IF(COUNTIFS(LNGWatch[船名],A369,LNGWatch[入港日（同一航海）],B369,LNGWatch[曳船名],D369,LNGWatch[警戒開始日時],E369)&gt;1,"要確認：同じ警戒が重複",IF(OR(NOT(ISNUMBER(V369)),P369="未確認"),"要確認：拘束時間・根拠未確認","確認済")))))</f>
        <v/>
      </c>
    </row>
    <row r="370" spans="1:25" ht="24.95" customHeight="1" x14ac:dyDescent="0.2">
      <c r="A370" s="7"/>
      <c r="B370" s="20"/>
      <c r="C370" s="20"/>
      <c r="D370" s="7"/>
      <c r="E370" s="23"/>
      <c r="F370" s="23"/>
      <c r="G370" s="23"/>
      <c r="H370" s="23"/>
      <c r="I370" s="16"/>
      <c r="J370" s="7"/>
      <c r="K370" s="23"/>
      <c r="L370" s="23"/>
      <c r="M370" s="7"/>
      <c r="N370" s="7"/>
      <c r="O370" s="7"/>
      <c r="P370" s="7"/>
      <c r="Q370" s="7"/>
      <c r="R370" s="10" t="str">
        <f>IF(D370="","",IF(COUNTIF(Tugs[曳船名],D370)&lt;&gt;1,"未登録・重複",IF(INDEX(Tugs[会社名],MATCH(D370,Tugs[曳船名],0))="","未確認",INDEX(Tugs[会社名],MATCH(D370,Tugs[曳船名],0)))))</f>
        <v/>
      </c>
      <c r="S370" s="10" t="str">
        <f>IF(D370="","",IF(COUNTIF(Tugs[曳船名],D370)&lt;&gt;1,"未登録・重複",IF(INDEX(Tugs[基地港],MATCH(D370,Tugs[曳船名],0))="","未確認",INDEX(Tugs[基地港],MATCH(D370,Tugs[曳船名],0)))))</f>
        <v/>
      </c>
      <c r="T370" s="10" t="str">
        <f>IF(A370="","",IF(AND(ISNUMBER(B370),ISNUMBER(C370),C370&gt;=B370),INT(C370)-INT(B370),""))</f>
        <v/>
      </c>
      <c r="U370" s="18" t="str">
        <f>IF(A370="","",IF(AND(ISNUMBER(E370),ISNUMBER(F370),F370&gt;=E370),ROUND((F370-E370)*24,4),""))</f>
        <v/>
      </c>
      <c r="V370" s="18" t="str">
        <f>IF(A370="","",IF(AND(ISNUMBER(G370),ISNUMBER(H370),H370&gt;=G370),ROUND((H370-G370)*24,4),IF(OR(G370&lt;&gt;"",H370&lt;&gt;""),"",IF(AND(ISNUMBER(I370),I370&gt;=0),I370,""))))</f>
        <v/>
      </c>
      <c r="W370" s="10" t="str">
        <f>IF(A370="","",IF(AND(ISNUMBER(G370),ISNUMBER(H370),H370&gt;=G370),"実績：基地発～基地着",IF(OR(G370&lt;&gt;"",H370&lt;&gt;""),"要確認：時刻不足・逆転",IF(AND(ISNUMBER(I370),I370&gt;=0),"実績：記録の時間","未確認"))))</f>
        <v/>
      </c>
      <c r="X370" s="10" t="str">
        <f>IF(A370="","",IF(ISNUMBER(B370),YEAR(B370)-IF(MONTH(B370)&lt;4,1,0),""))</f>
        <v/>
      </c>
      <c r="Y370" s="10" t="str">
        <f>IF(A370="","",IF(OR(D370="",NOT(ISNUMBER(B370)),NOT(ISNUMBER(C370)),C370&lt;B370,NOT(ISNUMBER(E370)),NOT(ISNUMBER(F370)),F370&lt;E370,O370="",P370="",R370="未登録・重複"),"要確認：警戒区間・登録・根拠",IF(OR(W370="要確認：時刻不足・逆転",AND(ISNUMBER(G370),G370&gt;E370),AND(ISNUMBER(H370),H370&lt;F370),AND(ISNUMBER(I370),I370&lt;0),AND(ISNUMBER(M370),M370&lt;0)),"要確認：基地発着・交代人数",IF(COUNTIFS(LNGWatch[船名],A370,LNGWatch[入港日（同一航海）],B370,LNGWatch[曳船名],D370,LNGWatch[警戒開始日時],E370)&gt;1,"要確認：同じ警戒が重複",IF(OR(NOT(ISNUMBER(V370)),P370="未確認"),"要確認：拘束時間・根拠未確認","確認済")))))</f>
        <v/>
      </c>
    </row>
    <row r="371" spans="1:25" ht="24.95" customHeight="1" x14ac:dyDescent="0.2">
      <c r="A371" s="7"/>
      <c r="B371" s="20"/>
      <c r="C371" s="20"/>
      <c r="D371" s="7"/>
      <c r="E371" s="23"/>
      <c r="F371" s="23"/>
      <c r="G371" s="23"/>
      <c r="H371" s="23"/>
      <c r="I371" s="16"/>
      <c r="J371" s="7"/>
      <c r="K371" s="23"/>
      <c r="L371" s="23"/>
      <c r="M371" s="7"/>
      <c r="N371" s="7"/>
      <c r="O371" s="7"/>
      <c r="P371" s="7"/>
      <c r="Q371" s="7"/>
      <c r="R371" s="10" t="str">
        <f>IF(D371="","",IF(COUNTIF(Tugs[曳船名],D371)&lt;&gt;1,"未登録・重複",IF(INDEX(Tugs[会社名],MATCH(D371,Tugs[曳船名],0))="","未確認",INDEX(Tugs[会社名],MATCH(D371,Tugs[曳船名],0)))))</f>
        <v/>
      </c>
      <c r="S371" s="10" t="str">
        <f>IF(D371="","",IF(COUNTIF(Tugs[曳船名],D371)&lt;&gt;1,"未登録・重複",IF(INDEX(Tugs[基地港],MATCH(D371,Tugs[曳船名],0))="","未確認",INDEX(Tugs[基地港],MATCH(D371,Tugs[曳船名],0)))))</f>
        <v/>
      </c>
      <c r="T371" s="10" t="str">
        <f>IF(A371="","",IF(AND(ISNUMBER(B371),ISNUMBER(C371),C371&gt;=B371),INT(C371)-INT(B371),""))</f>
        <v/>
      </c>
      <c r="U371" s="18" t="str">
        <f>IF(A371="","",IF(AND(ISNUMBER(E371),ISNUMBER(F371),F371&gt;=E371),ROUND((F371-E371)*24,4),""))</f>
        <v/>
      </c>
      <c r="V371" s="18" t="str">
        <f>IF(A371="","",IF(AND(ISNUMBER(G371),ISNUMBER(H371),H371&gt;=G371),ROUND((H371-G371)*24,4),IF(OR(G371&lt;&gt;"",H371&lt;&gt;""),"",IF(AND(ISNUMBER(I371),I371&gt;=0),I371,""))))</f>
        <v/>
      </c>
      <c r="W371" s="10" t="str">
        <f>IF(A371="","",IF(AND(ISNUMBER(G371),ISNUMBER(H371),H371&gt;=G371),"実績：基地発～基地着",IF(OR(G371&lt;&gt;"",H371&lt;&gt;""),"要確認：時刻不足・逆転",IF(AND(ISNUMBER(I371),I371&gt;=0),"実績：記録の時間","未確認"))))</f>
        <v/>
      </c>
      <c r="X371" s="10" t="str">
        <f>IF(A371="","",IF(ISNUMBER(B371),YEAR(B371)-IF(MONTH(B371)&lt;4,1,0),""))</f>
        <v/>
      </c>
      <c r="Y371" s="10" t="str">
        <f>IF(A371="","",IF(OR(D371="",NOT(ISNUMBER(B371)),NOT(ISNUMBER(C371)),C371&lt;B371,NOT(ISNUMBER(E371)),NOT(ISNUMBER(F371)),F371&lt;E371,O371="",P371="",R371="未登録・重複"),"要確認：警戒区間・登録・根拠",IF(OR(W371="要確認：時刻不足・逆転",AND(ISNUMBER(G371),G371&gt;E371),AND(ISNUMBER(H371),H371&lt;F371),AND(ISNUMBER(I371),I371&lt;0),AND(ISNUMBER(M371),M371&lt;0)),"要確認：基地発着・交代人数",IF(COUNTIFS(LNGWatch[船名],A371,LNGWatch[入港日（同一航海）],B371,LNGWatch[曳船名],D371,LNGWatch[警戒開始日時],E371)&gt;1,"要確認：同じ警戒が重複",IF(OR(NOT(ISNUMBER(V371)),P371="未確認"),"要確認：拘束時間・根拠未確認","確認済")))))</f>
        <v/>
      </c>
    </row>
    <row r="372" spans="1:25" ht="24.95" customHeight="1" x14ac:dyDescent="0.2">
      <c r="A372" s="7"/>
      <c r="B372" s="20"/>
      <c r="C372" s="20"/>
      <c r="D372" s="7"/>
      <c r="E372" s="23"/>
      <c r="F372" s="23"/>
      <c r="G372" s="23"/>
      <c r="H372" s="23"/>
      <c r="I372" s="16"/>
      <c r="J372" s="7"/>
      <c r="K372" s="23"/>
      <c r="L372" s="23"/>
      <c r="M372" s="7"/>
      <c r="N372" s="7"/>
      <c r="O372" s="7"/>
      <c r="P372" s="7"/>
      <c r="Q372" s="7"/>
      <c r="R372" s="10" t="str">
        <f>IF(D372="","",IF(COUNTIF(Tugs[曳船名],D372)&lt;&gt;1,"未登録・重複",IF(INDEX(Tugs[会社名],MATCH(D372,Tugs[曳船名],0))="","未確認",INDEX(Tugs[会社名],MATCH(D372,Tugs[曳船名],0)))))</f>
        <v/>
      </c>
      <c r="S372" s="10" t="str">
        <f>IF(D372="","",IF(COUNTIF(Tugs[曳船名],D372)&lt;&gt;1,"未登録・重複",IF(INDEX(Tugs[基地港],MATCH(D372,Tugs[曳船名],0))="","未確認",INDEX(Tugs[基地港],MATCH(D372,Tugs[曳船名],0)))))</f>
        <v/>
      </c>
      <c r="T372" s="10" t="str">
        <f>IF(A372="","",IF(AND(ISNUMBER(B372),ISNUMBER(C372),C372&gt;=B372),INT(C372)-INT(B372),""))</f>
        <v/>
      </c>
      <c r="U372" s="18" t="str">
        <f>IF(A372="","",IF(AND(ISNUMBER(E372),ISNUMBER(F372),F372&gt;=E372),ROUND((F372-E372)*24,4),""))</f>
        <v/>
      </c>
      <c r="V372" s="18" t="str">
        <f>IF(A372="","",IF(AND(ISNUMBER(G372),ISNUMBER(H372),H372&gt;=G372),ROUND((H372-G372)*24,4),IF(OR(G372&lt;&gt;"",H372&lt;&gt;""),"",IF(AND(ISNUMBER(I372),I372&gt;=0),I372,""))))</f>
        <v/>
      </c>
      <c r="W372" s="10" t="str">
        <f>IF(A372="","",IF(AND(ISNUMBER(G372),ISNUMBER(H372),H372&gt;=G372),"実績：基地発～基地着",IF(OR(G372&lt;&gt;"",H372&lt;&gt;""),"要確認：時刻不足・逆転",IF(AND(ISNUMBER(I372),I372&gt;=0),"実績：記録の時間","未確認"))))</f>
        <v/>
      </c>
      <c r="X372" s="10" t="str">
        <f>IF(A372="","",IF(ISNUMBER(B372),YEAR(B372)-IF(MONTH(B372)&lt;4,1,0),""))</f>
        <v/>
      </c>
      <c r="Y372" s="10" t="str">
        <f>IF(A372="","",IF(OR(D372="",NOT(ISNUMBER(B372)),NOT(ISNUMBER(C372)),C372&lt;B372,NOT(ISNUMBER(E372)),NOT(ISNUMBER(F372)),F372&lt;E372,O372="",P372="",R372="未登録・重複"),"要確認：警戒区間・登録・根拠",IF(OR(W372="要確認：時刻不足・逆転",AND(ISNUMBER(G372),G372&gt;E372),AND(ISNUMBER(H372),H372&lt;F372),AND(ISNUMBER(I372),I372&lt;0),AND(ISNUMBER(M372),M372&lt;0)),"要確認：基地発着・交代人数",IF(COUNTIFS(LNGWatch[船名],A372,LNGWatch[入港日（同一航海）],B372,LNGWatch[曳船名],D372,LNGWatch[警戒開始日時],E372)&gt;1,"要確認：同じ警戒が重複",IF(OR(NOT(ISNUMBER(V372)),P372="未確認"),"要確認：拘束時間・根拠未確認","確認済")))))</f>
        <v/>
      </c>
    </row>
    <row r="373" spans="1:25" ht="24.95" customHeight="1" x14ac:dyDescent="0.2">
      <c r="A373" s="7"/>
      <c r="B373" s="20"/>
      <c r="C373" s="20"/>
      <c r="D373" s="7"/>
      <c r="E373" s="23"/>
      <c r="F373" s="23"/>
      <c r="G373" s="23"/>
      <c r="H373" s="23"/>
      <c r="I373" s="16"/>
      <c r="J373" s="7"/>
      <c r="K373" s="23"/>
      <c r="L373" s="23"/>
      <c r="M373" s="7"/>
      <c r="N373" s="7"/>
      <c r="O373" s="7"/>
      <c r="P373" s="7"/>
      <c r="Q373" s="7"/>
      <c r="R373" s="10" t="str">
        <f>IF(D373="","",IF(COUNTIF(Tugs[曳船名],D373)&lt;&gt;1,"未登録・重複",IF(INDEX(Tugs[会社名],MATCH(D373,Tugs[曳船名],0))="","未確認",INDEX(Tugs[会社名],MATCH(D373,Tugs[曳船名],0)))))</f>
        <v/>
      </c>
      <c r="S373" s="10" t="str">
        <f>IF(D373="","",IF(COUNTIF(Tugs[曳船名],D373)&lt;&gt;1,"未登録・重複",IF(INDEX(Tugs[基地港],MATCH(D373,Tugs[曳船名],0))="","未確認",INDEX(Tugs[基地港],MATCH(D373,Tugs[曳船名],0)))))</f>
        <v/>
      </c>
      <c r="T373" s="10" t="str">
        <f>IF(A373="","",IF(AND(ISNUMBER(B373),ISNUMBER(C373),C373&gt;=B373),INT(C373)-INT(B373),""))</f>
        <v/>
      </c>
      <c r="U373" s="18" t="str">
        <f>IF(A373="","",IF(AND(ISNUMBER(E373),ISNUMBER(F373),F373&gt;=E373),ROUND((F373-E373)*24,4),""))</f>
        <v/>
      </c>
      <c r="V373" s="18" t="str">
        <f>IF(A373="","",IF(AND(ISNUMBER(G373),ISNUMBER(H373),H373&gt;=G373),ROUND((H373-G373)*24,4),IF(OR(G373&lt;&gt;"",H373&lt;&gt;""),"",IF(AND(ISNUMBER(I373),I373&gt;=0),I373,""))))</f>
        <v/>
      </c>
      <c r="W373" s="10" t="str">
        <f>IF(A373="","",IF(AND(ISNUMBER(G373),ISNUMBER(H373),H373&gt;=G373),"実績：基地発～基地着",IF(OR(G373&lt;&gt;"",H373&lt;&gt;""),"要確認：時刻不足・逆転",IF(AND(ISNUMBER(I373),I373&gt;=0),"実績：記録の時間","未確認"))))</f>
        <v/>
      </c>
      <c r="X373" s="10" t="str">
        <f>IF(A373="","",IF(ISNUMBER(B373),YEAR(B373)-IF(MONTH(B373)&lt;4,1,0),""))</f>
        <v/>
      </c>
      <c r="Y373" s="10" t="str">
        <f>IF(A373="","",IF(OR(D373="",NOT(ISNUMBER(B373)),NOT(ISNUMBER(C373)),C373&lt;B373,NOT(ISNUMBER(E373)),NOT(ISNUMBER(F373)),F373&lt;E373,O373="",P373="",R373="未登録・重複"),"要確認：警戒区間・登録・根拠",IF(OR(W373="要確認：時刻不足・逆転",AND(ISNUMBER(G373),G373&gt;E373),AND(ISNUMBER(H373),H373&lt;F373),AND(ISNUMBER(I373),I373&lt;0),AND(ISNUMBER(M373),M373&lt;0)),"要確認：基地発着・交代人数",IF(COUNTIFS(LNGWatch[船名],A373,LNGWatch[入港日（同一航海）],B373,LNGWatch[曳船名],D373,LNGWatch[警戒開始日時],E373)&gt;1,"要確認：同じ警戒が重複",IF(OR(NOT(ISNUMBER(V373)),P373="未確認"),"要確認：拘束時間・根拠未確認","確認済")))))</f>
        <v/>
      </c>
    </row>
    <row r="374" spans="1:25" ht="24.95" customHeight="1" x14ac:dyDescent="0.2">
      <c r="A374" s="7"/>
      <c r="B374" s="20"/>
      <c r="C374" s="20"/>
      <c r="D374" s="7"/>
      <c r="E374" s="23"/>
      <c r="F374" s="23"/>
      <c r="G374" s="23"/>
      <c r="H374" s="23"/>
      <c r="I374" s="16"/>
      <c r="J374" s="7"/>
      <c r="K374" s="23"/>
      <c r="L374" s="23"/>
      <c r="M374" s="7"/>
      <c r="N374" s="7"/>
      <c r="O374" s="7"/>
      <c r="P374" s="7"/>
      <c r="Q374" s="7"/>
      <c r="R374" s="10" t="str">
        <f>IF(D374="","",IF(COUNTIF(Tugs[曳船名],D374)&lt;&gt;1,"未登録・重複",IF(INDEX(Tugs[会社名],MATCH(D374,Tugs[曳船名],0))="","未確認",INDEX(Tugs[会社名],MATCH(D374,Tugs[曳船名],0)))))</f>
        <v/>
      </c>
      <c r="S374" s="10" t="str">
        <f>IF(D374="","",IF(COUNTIF(Tugs[曳船名],D374)&lt;&gt;1,"未登録・重複",IF(INDEX(Tugs[基地港],MATCH(D374,Tugs[曳船名],0))="","未確認",INDEX(Tugs[基地港],MATCH(D374,Tugs[曳船名],0)))))</f>
        <v/>
      </c>
      <c r="T374" s="10" t="str">
        <f>IF(A374="","",IF(AND(ISNUMBER(B374),ISNUMBER(C374),C374&gt;=B374),INT(C374)-INT(B374),""))</f>
        <v/>
      </c>
      <c r="U374" s="18" t="str">
        <f>IF(A374="","",IF(AND(ISNUMBER(E374),ISNUMBER(F374),F374&gt;=E374),ROUND((F374-E374)*24,4),""))</f>
        <v/>
      </c>
      <c r="V374" s="18" t="str">
        <f>IF(A374="","",IF(AND(ISNUMBER(G374),ISNUMBER(H374),H374&gt;=G374),ROUND((H374-G374)*24,4),IF(OR(G374&lt;&gt;"",H374&lt;&gt;""),"",IF(AND(ISNUMBER(I374),I374&gt;=0),I374,""))))</f>
        <v/>
      </c>
      <c r="W374" s="10" t="str">
        <f>IF(A374="","",IF(AND(ISNUMBER(G374),ISNUMBER(H374),H374&gt;=G374),"実績：基地発～基地着",IF(OR(G374&lt;&gt;"",H374&lt;&gt;""),"要確認：時刻不足・逆転",IF(AND(ISNUMBER(I374),I374&gt;=0),"実績：記録の時間","未確認"))))</f>
        <v/>
      </c>
      <c r="X374" s="10" t="str">
        <f>IF(A374="","",IF(ISNUMBER(B374),YEAR(B374)-IF(MONTH(B374)&lt;4,1,0),""))</f>
        <v/>
      </c>
      <c r="Y374" s="10" t="str">
        <f>IF(A374="","",IF(OR(D374="",NOT(ISNUMBER(B374)),NOT(ISNUMBER(C374)),C374&lt;B374,NOT(ISNUMBER(E374)),NOT(ISNUMBER(F374)),F374&lt;E374,O374="",P374="",R374="未登録・重複"),"要確認：警戒区間・登録・根拠",IF(OR(W374="要確認：時刻不足・逆転",AND(ISNUMBER(G374),G374&gt;E374),AND(ISNUMBER(H374),H374&lt;F374),AND(ISNUMBER(I374),I374&lt;0),AND(ISNUMBER(M374),M374&lt;0)),"要確認：基地発着・交代人数",IF(COUNTIFS(LNGWatch[船名],A374,LNGWatch[入港日（同一航海）],B374,LNGWatch[曳船名],D374,LNGWatch[警戒開始日時],E374)&gt;1,"要確認：同じ警戒が重複",IF(OR(NOT(ISNUMBER(V374)),P374="未確認"),"要確認：拘束時間・根拠未確認","確認済")))))</f>
        <v/>
      </c>
    </row>
    <row r="375" spans="1:25" ht="24.95" customHeight="1" x14ac:dyDescent="0.2">
      <c r="A375" s="7"/>
      <c r="B375" s="20"/>
      <c r="C375" s="20"/>
      <c r="D375" s="7"/>
      <c r="E375" s="23"/>
      <c r="F375" s="23"/>
      <c r="G375" s="23"/>
      <c r="H375" s="23"/>
      <c r="I375" s="16"/>
      <c r="J375" s="7"/>
      <c r="K375" s="23"/>
      <c r="L375" s="23"/>
      <c r="M375" s="7"/>
      <c r="N375" s="7"/>
      <c r="O375" s="7"/>
      <c r="P375" s="7"/>
      <c r="Q375" s="7"/>
      <c r="R375" s="10" t="str">
        <f>IF(D375="","",IF(COUNTIF(Tugs[曳船名],D375)&lt;&gt;1,"未登録・重複",IF(INDEX(Tugs[会社名],MATCH(D375,Tugs[曳船名],0))="","未確認",INDEX(Tugs[会社名],MATCH(D375,Tugs[曳船名],0)))))</f>
        <v/>
      </c>
      <c r="S375" s="10" t="str">
        <f>IF(D375="","",IF(COUNTIF(Tugs[曳船名],D375)&lt;&gt;1,"未登録・重複",IF(INDEX(Tugs[基地港],MATCH(D375,Tugs[曳船名],0))="","未確認",INDEX(Tugs[基地港],MATCH(D375,Tugs[曳船名],0)))))</f>
        <v/>
      </c>
      <c r="T375" s="10" t="str">
        <f>IF(A375="","",IF(AND(ISNUMBER(B375),ISNUMBER(C375),C375&gt;=B375),INT(C375)-INT(B375),""))</f>
        <v/>
      </c>
      <c r="U375" s="18" t="str">
        <f>IF(A375="","",IF(AND(ISNUMBER(E375),ISNUMBER(F375),F375&gt;=E375),ROUND((F375-E375)*24,4),""))</f>
        <v/>
      </c>
      <c r="V375" s="18" t="str">
        <f>IF(A375="","",IF(AND(ISNUMBER(G375),ISNUMBER(H375),H375&gt;=G375),ROUND((H375-G375)*24,4),IF(OR(G375&lt;&gt;"",H375&lt;&gt;""),"",IF(AND(ISNUMBER(I375),I375&gt;=0),I375,""))))</f>
        <v/>
      </c>
      <c r="W375" s="10" t="str">
        <f>IF(A375="","",IF(AND(ISNUMBER(G375),ISNUMBER(H375),H375&gt;=G375),"実績：基地発～基地着",IF(OR(G375&lt;&gt;"",H375&lt;&gt;""),"要確認：時刻不足・逆転",IF(AND(ISNUMBER(I375),I375&gt;=0),"実績：記録の時間","未確認"))))</f>
        <v/>
      </c>
      <c r="X375" s="10" t="str">
        <f>IF(A375="","",IF(ISNUMBER(B375),YEAR(B375)-IF(MONTH(B375)&lt;4,1,0),""))</f>
        <v/>
      </c>
      <c r="Y375" s="10" t="str">
        <f>IF(A375="","",IF(OR(D375="",NOT(ISNUMBER(B375)),NOT(ISNUMBER(C375)),C375&lt;B375,NOT(ISNUMBER(E375)),NOT(ISNUMBER(F375)),F375&lt;E375,O375="",P375="",R375="未登録・重複"),"要確認：警戒区間・登録・根拠",IF(OR(W375="要確認：時刻不足・逆転",AND(ISNUMBER(G375),G375&gt;E375),AND(ISNUMBER(H375),H375&lt;F375),AND(ISNUMBER(I375),I375&lt;0),AND(ISNUMBER(M375),M375&lt;0)),"要確認：基地発着・交代人数",IF(COUNTIFS(LNGWatch[船名],A375,LNGWatch[入港日（同一航海）],B375,LNGWatch[曳船名],D375,LNGWatch[警戒開始日時],E375)&gt;1,"要確認：同じ警戒が重複",IF(OR(NOT(ISNUMBER(V375)),P375="未確認"),"要確認：拘束時間・根拠未確認","確認済")))))</f>
        <v/>
      </c>
    </row>
    <row r="376" spans="1:25" ht="24.95" customHeight="1" x14ac:dyDescent="0.2">
      <c r="A376" s="7"/>
      <c r="B376" s="20"/>
      <c r="C376" s="20"/>
      <c r="D376" s="7"/>
      <c r="E376" s="23"/>
      <c r="F376" s="23"/>
      <c r="G376" s="23"/>
      <c r="H376" s="23"/>
      <c r="I376" s="16"/>
      <c r="J376" s="7"/>
      <c r="K376" s="23"/>
      <c r="L376" s="23"/>
      <c r="M376" s="7"/>
      <c r="N376" s="7"/>
      <c r="O376" s="7"/>
      <c r="P376" s="7"/>
      <c r="Q376" s="7"/>
      <c r="R376" s="10" t="str">
        <f>IF(D376="","",IF(COUNTIF(Tugs[曳船名],D376)&lt;&gt;1,"未登録・重複",IF(INDEX(Tugs[会社名],MATCH(D376,Tugs[曳船名],0))="","未確認",INDEX(Tugs[会社名],MATCH(D376,Tugs[曳船名],0)))))</f>
        <v/>
      </c>
      <c r="S376" s="10" t="str">
        <f>IF(D376="","",IF(COUNTIF(Tugs[曳船名],D376)&lt;&gt;1,"未登録・重複",IF(INDEX(Tugs[基地港],MATCH(D376,Tugs[曳船名],0))="","未確認",INDEX(Tugs[基地港],MATCH(D376,Tugs[曳船名],0)))))</f>
        <v/>
      </c>
      <c r="T376" s="10" t="str">
        <f>IF(A376="","",IF(AND(ISNUMBER(B376),ISNUMBER(C376),C376&gt;=B376),INT(C376)-INT(B376),""))</f>
        <v/>
      </c>
      <c r="U376" s="18" t="str">
        <f>IF(A376="","",IF(AND(ISNUMBER(E376),ISNUMBER(F376),F376&gt;=E376),ROUND((F376-E376)*24,4),""))</f>
        <v/>
      </c>
      <c r="V376" s="18" t="str">
        <f>IF(A376="","",IF(AND(ISNUMBER(G376),ISNUMBER(H376),H376&gt;=G376),ROUND((H376-G376)*24,4),IF(OR(G376&lt;&gt;"",H376&lt;&gt;""),"",IF(AND(ISNUMBER(I376),I376&gt;=0),I376,""))))</f>
        <v/>
      </c>
      <c r="W376" s="10" t="str">
        <f>IF(A376="","",IF(AND(ISNUMBER(G376),ISNUMBER(H376),H376&gt;=G376),"実績：基地発～基地着",IF(OR(G376&lt;&gt;"",H376&lt;&gt;""),"要確認：時刻不足・逆転",IF(AND(ISNUMBER(I376),I376&gt;=0),"実績：記録の時間","未確認"))))</f>
        <v/>
      </c>
      <c r="X376" s="10" t="str">
        <f>IF(A376="","",IF(ISNUMBER(B376),YEAR(B376)-IF(MONTH(B376)&lt;4,1,0),""))</f>
        <v/>
      </c>
      <c r="Y376" s="10" t="str">
        <f>IF(A376="","",IF(OR(D376="",NOT(ISNUMBER(B376)),NOT(ISNUMBER(C376)),C376&lt;B376,NOT(ISNUMBER(E376)),NOT(ISNUMBER(F376)),F376&lt;E376,O376="",P376="",R376="未登録・重複"),"要確認：警戒区間・登録・根拠",IF(OR(W376="要確認：時刻不足・逆転",AND(ISNUMBER(G376),G376&gt;E376),AND(ISNUMBER(H376),H376&lt;F376),AND(ISNUMBER(I376),I376&lt;0),AND(ISNUMBER(M376),M376&lt;0)),"要確認：基地発着・交代人数",IF(COUNTIFS(LNGWatch[船名],A376,LNGWatch[入港日（同一航海）],B376,LNGWatch[曳船名],D376,LNGWatch[警戒開始日時],E376)&gt;1,"要確認：同じ警戒が重複",IF(OR(NOT(ISNUMBER(V376)),P376="未確認"),"要確認：拘束時間・根拠未確認","確認済")))))</f>
        <v/>
      </c>
    </row>
    <row r="377" spans="1:25" ht="24.95" customHeight="1" x14ac:dyDescent="0.2">
      <c r="A377" s="7"/>
      <c r="B377" s="20"/>
      <c r="C377" s="20"/>
      <c r="D377" s="7"/>
      <c r="E377" s="23"/>
      <c r="F377" s="23"/>
      <c r="G377" s="23"/>
      <c r="H377" s="23"/>
      <c r="I377" s="16"/>
      <c r="J377" s="7"/>
      <c r="K377" s="23"/>
      <c r="L377" s="23"/>
      <c r="M377" s="7"/>
      <c r="N377" s="7"/>
      <c r="O377" s="7"/>
      <c r="P377" s="7"/>
      <c r="Q377" s="7"/>
      <c r="R377" s="10" t="str">
        <f>IF(D377="","",IF(COUNTIF(Tugs[曳船名],D377)&lt;&gt;1,"未登録・重複",IF(INDEX(Tugs[会社名],MATCH(D377,Tugs[曳船名],0))="","未確認",INDEX(Tugs[会社名],MATCH(D377,Tugs[曳船名],0)))))</f>
        <v/>
      </c>
      <c r="S377" s="10" t="str">
        <f>IF(D377="","",IF(COUNTIF(Tugs[曳船名],D377)&lt;&gt;1,"未登録・重複",IF(INDEX(Tugs[基地港],MATCH(D377,Tugs[曳船名],0))="","未確認",INDEX(Tugs[基地港],MATCH(D377,Tugs[曳船名],0)))))</f>
        <v/>
      </c>
      <c r="T377" s="10" t="str">
        <f>IF(A377="","",IF(AND(ISNUMBER(B377),ISNUMBER(C377),C377&gt;=B377),INT(C377)-INT(B377),""))</f>
        <v/>
      </c>
      <c r="U377" s="18" t="str">
        <f>IF(A377="","",IF(AND(ISNUMBER(E377),ISNUMBER(F377),F377&gt;=E377),ROUND((F377-E377)*24,4),""))</f>
        <v/>
      </c>
      <c r="V377" s="18" t="str">
        <f>IF(A377="","",IF(AND(ISNUMBER(G377),ISNUMBER(H377),H377&gt;=G377),ROUND((H377-G377)*24,4),IF(OR(G377&lt;&gt;"",H377&lt;&gt;""),"",IF(AND(ISNUMBER(I377),I377&gt;=0),I377,""))))</f>
        <v/>
      </c>
      <c r="W377" s="10" t="str">
        <f>IF(A377="","",IF(AND(ISNUMBER(G377),ISNUMBER(H377),H377&gt;=G377),"実績：基地発～基地着",IF(OR(G377&lt;&gt;"",H377&lt;&gt;""),"要確認：時刻不足・逆転",IF(AND(ISNUMBER(I377),I377&gt;=0),"実績：記録の時間","未確認"))))</f>
        <v/>
      </c>
      <c r="X377" s="10" t="str">
        <f>IF(A377="","",IF(ISNUMBER(B377),YEAR(B377)-IF(MONTH(B377)&lt;4,1,0),""))</f>
        <v/>
      </c>
      <c r="Y377" s="10" t="str">
        <f>IF(A377="","",IF(OR(D377="",NOT(ISNUMBER(B377)),NOT(ISNUMBER(C377)),C377&lt;B377,NOT(ISNUMBER(E377)),NOT(ISNUMBER(F377)),F377&lt;E377,O377="",P377="",R377="未登録・重複"),"要確認：警戒区間・登録・根拠",IF(OR(W377="要確認：時刻不足・逆転",AND(ISNUMBER(G377),G377&gt;E377),AND(ISNUMBER(H377),H377&lt;F377),AND(ISNUMBER(I377),I377&lt;0),AND(ISNUMBER(M377),M377&lt;0)),"要確認：基地発着・交代人数",IF(COUNTIFS(LNGWatch[船名],A377,LNGWatch[入港日（同一航海）],B377,LNGWatch[曳船名],D377,LNGWatch[警戒開始日時],E377)&gt;1,"要確認：同じ警戒が重複",IF(OR(NOT(ISNUMBER(V377)),P377="未確認"),"要確認：拘束時間・根拠未確認","確認済")))))</f>
        <v/>
      </c>
    </row>
    <row r="378" spans="1:25" ht="24.95" customHeight="1" x14ac:dyDescent="0.2">
      <c r="A378" s="7"/>
      <c r="B378" s="20"/>
      <c r="C378" s="20"/>
      <c r="D378" s="7"/>
      <c r="E378" s="23"/>
      <c r="F378" s="23"/>
      <c r="G378" s="23"/>
      <c r="H378" s="23"/>
      <c r="I378" s="16"/>
      <c r="J378" s="7"/>
      <c r="K378" s="23"/>
      <c r="L378" s="23"/>
      <c r="M378" s="7"/>
      <c r="N378" s="7"/>
      <c r="O378" s="7"/>
      <c r="P378" s="7"/>
      <c r="Q378" s="7"/>
      <c r="R378" s="10" t="str">
        <f>IF(D378="","",IF(COUNTIF(Tugs[曳船名],D378)&lt;&gt;1,"未登録・重複",IF(INDEX(Tugs[会社名],MATCH(D378,Tugs[曳船名],0))="","未確認",INDEX(Tugs[会社名],MATCH(D378,Tugs[曳船名],0)))))</f>
        <v/>
      </c>
      <c r="S378" s="10" t="str">
        <f>IF(D378="","",IF(COUNTIF(Tugs[曳船名],D378)&lt;&gt;1,"未登録・重複",IF(INDEX(Tugs[基地港],MATCH(D378,Tugs[曳船名],0))="","未確認",INDEX(Tugs[基地港],MATCH(D378,Tugs[曳船名],0)))))</f>
        <v/>
      </c>
      <c r="T378" s="10" t="str">
        <f>IF(A378="","",IF(AND(ISNUMBER(B378),ISNUMBER(C378),C378&gt;=B378),INT(C378)-INT(B378),""))</f>
        <v/>
      </c>
      <c r="U378" s="18" t="str">
        <f>IF(A378="","",IF(AND(ISNUMBER(E378),ISNUMBER(F378),F378&gt;=E378),ROUND((F378-E378)*24,4),""))</f>
        <v/>
      </c>
      <c r="V378" s="18" t="str">
        <f>IF(A378="","",IF(AND(ISNUMBER(G378),ISNUMBER(H378),H378&gt;=G378),ROUND((H378-G378)*24,4),IF(OR(G378&lt;&gt;"",H378&lt;&gt;""),"",IF(AND(ISNUMBER(I378),I378&gt;=0),I378,""))))</f>
        <v/>
      </c>
      <c r="W378" s="10" t="str">
        <f>IF(A378="","",IF(AND(ISNUMBER(G378),ISNUMBER(H378),H378&gt;=G378),"実績：基地発～基地着",IF(OR(G378&lt;&gt;"",H378&lt;&gt;""),"要確認：時刻不足・逆転",IF(AND(ISNUMBER(I378),I378&gt;=0),"実績：記録の時間","未確認"))))</f>
        <v/>
      </c>
      <c r="X378" s="10" t="str">
        <f>IF(A378="","",IF(ISNUMBER(B378),YEAR(B378)-IF(MONTH(B378)&lt;4,1,0),""))</f>
        <v/>
      </c>
      <c r="Y378" s="10" t="str">
        <f>IF(A378="","",IF(OR(D378="",NOT(ISNUMBER(B378)),NOT(ISNUMBER(C378)),C378&lt;B378,NOT(ISNUMBER(E378)),NOT(ISNUMBER(F378)),F378&lt;E378,O378="",P378="",R378="未登録・重複"),"要確認：警戒区間・登録・根拠",IF(OR(W378="要確認：時刻不足・逆転",AND(ISNUMBER(G378),G378&gt;E378),AND(ISNUMBER(H378),H378&lt;F378),AND(ISNUMBER(I378),I378&lt;0),AND(ISNUMBER(M378),M378&lt;0)),"要確認：基地発着・交代人数",IF(COUNTIFS(LNGWatch[船名],A378,LNGWatch[入港日（同一航海）],B378,LNGWatch[曳船名],D378,LNGWatch[警戒開始日時],E378)&gt;1,"要確認：同じ警戒が重複",IF(OR(NOT(ISNUMBER(V378)),P378="未確認"),"要確認：拘束時間・根拠未確認","確認済")))))</f>
        <v/>
      </c>
    </row>
    <row r="379" spans="1:25" ht="24.95" customHeight="1" x14ac:dyDescent="0.2">
      <c r="A379" s="7"/>
      <c r="B379" s="20"/>
      <c r="C379" s="20"/>
      <c r="D379" s="7"/>
      <c r="E379" s="23"/>
      <c r="F379" s="23"/>
      <c r="G379" s="23"/>
      <c r="H379" s="23"/>
      <c r="I379" s="16"/>
      <c r="J379" s="7"/>
      <c r="K379" s="23"/>
      <c r="L379" s="23"/>
      <c r="M379" s="7"/>
      <c r="N379" s="7"/>
      <c r="O379" s="7"/>
      <c r="P379" s="7"/>
      <c r="Q379" s="7"/>
      <c r="R379" s="10" t="str">
        <f>IF(D379="","",IF(COUNTIF(Tugs[曳船名],D379)&lt;&gt;1,"未登録・重複",IF(INDEX(Tugs[会社名],MATCH(D379,Tugs[曳船名],0))="","未確認",INDEX(Tugs[会社名],MATCH(D379,Tugs[曳船名],0)))))</f>
        <v/>
      </c>
      <c r="S379" s="10" t="str">
        <f>IF(D379="","",IF(COUNTIF(Tugs[曳船名],D379)&lt;&gt;1,"未登録・重複",IF(INDEX(Tugs[基地港],MATCH(D379,Tugs[曳船名],0))="","未確認",INDEX(Tugs[基地港],MATCH(D379,Tugs[曳船名],0)))))</f>
        <v/>
      </c>
      <c r="T379" s="10" t="str">
        <f>IF(A379="","",IF(AND(ISNUMBER(B379),ISNUMBER(C379),C379&gt;=B379),INT(C379)-INT(B379),""))</f>
        <v/>
      </c>
      <c r="U379" s="18" t="str">
        <f>IF(A379="","",IF(AND(ISNUMBER(E379),ISNUMBER(F379),F379&gt;=E379),ROUND((F379-E379)*24,4),""))</f>
        <v/>
      </c>
      <c r="V379" s="18" t="str">
        <f>IF(A379="","",IF(AND(ISNUMBER(G379),ISNUMBER(H379),H379&gt;=G379),ROUND((H379-G379)*24,4),IF(OR(G379&lt;&gt;"",H379&lt;&gt;""),"",IF(AND(ISNUMBER(I379),I379&gt;=0),I379,""))))</f>
        <v/>
      </c>
      <c r="W379" s="10" t="str">
        <f>IF(A379="","",IF(AND(ISNUMBER(G379),ISNUMBER(H379),H379&gt;=G379),"実績：基地発～基地着",IF(OR(G379&lt;&gt;"",H379&lt;&gt;""),"要確認：時刻不足・逆転",IF(AND(ISNUMBER(I379),I379&gt;=0),"実績：記録の時間","未確認"))))</f>
        <v/>
      </c>
      <c r="X379" s="10" t="str">
        <f>IF(A379="","",IF(ISNUMBER(B379),YEAR(B379)-IF(MONTH(B379)&lt;4,1,0),""))</f>
        <v/>
      </c>
      <c r="Y379" s="10" t="str">
        <f>IF(A379="","",IF(OR(D379="",NOT(ISNUMBER(B379)),NOT(ISNUMBER(C379)),C379&lt;B379,NOT(ISNUMBER(E379)),NOT(ISNUMBER(F379)),F379&lt;E379,O379="",P379="",R379="未登録・重複"),"要確認：警戒区間・登録・根拠",IF(OR(W379="要確認：時刻不足・逆転",AND(ISNUMBER(G379),G379&gt;E379),AND(ISNUMBER(H379),H379&lt;F379),AND(ISNUMBER(I379),I379&lt;0),AND(ISNUMBER(M379),M379&lt;0)),"要確認：基地発着・交代人数",IF(COUNTIFS(LNGWatch[船名],A379,LNGWatch[入港日（同一航海）],B379,LNGWatch[曳船名],D379,LNGWatch[警戒開始日時],E379)&gt;1,"要確認：同じ警戒が重複",IF(OR(NOT(ISNUMBER(V379)),P379="未確認"),"要確認：拘束時間・根拠未確認","確認済")))))</f>
        <v/>
      </c>
    </row>
    <row r="380" spans="1:25" ht="24.95" customHeight="1" x14ac:dyDescent="0.2">
      <c r="A380" s="7"/>
      <c r="B380" s="20"/>
      <c r="C380" s="20"/>
      <c r="D380" s="7"/>
      <c r="E380" s="23"/>
      <c r="F380" s="23"/>
      <c r="G380" s="23"/>
      <c r="H380" s="23"/>
      <c r="I380" s="16"/>
      <c r="J380" s="7"/>
      <c r="K380" s="23"/>
      <c r="L380" s="23"/>
      <c r="M380" s="7"/>
      <c r="N380" s="7"/>
      <c r="O380" s="7"/>
      <c r="P380" s="7"/>
      <c r="Q380" s="7"/>
      <c r="R380" s="10" t="str">
        <f>IF(D380="","",IF(COUNTIF(Tugs[曳船名],D380)&lt;&gt;1,"未登録・重複",IF(INDEX(Tugs[会社名],MATCH(D380,Tugs[曳船名],0))="","未確認",INDEX(Tugs[会社名],MATCH(D380,Tugs[曳船名],0)))))</f>
        <v/>
      </c>
      <c r="S380" s="10" t="str">
        <f>IF(D380="","",IF(COUNTIF(Tugs[曳船名],D380)&lt;&gt;1,"未登録・重複",IF(INDEX(Tugs[基地港],MATCH(D380,Tugs[曳船名],0))="","未確認",INDEX(Tugs[基地港],MATCH(D380,Tugs[曳船名],0)))))</f>
        <v/>
      </c>
      <c r="T380" s="10" t="str">
        <f>IF(A380="","",IF(AND(ISNUMBER(B380),ISNUMBER(C380),C380&gt;=B380),INT(C380)-INT(B380),""))</f>
        <v/>
      </c>
      <c r="U380" s="18" t="str">
        <f>IF(A380="","",IF(AND(ISNUMBER(E380),ISNUMBER(F380),F380&gt;=E380),ROUND((F380-E380)*24,4),""))</f>
        <v/>
      </c>
      <c r="V380" s="18" t="str">
        <f>IF(A380="","",IF(AND(ISNUMBER(G380),ISNUMBER(H380),H380&gt;=G380),ROUND((H380-G380)*24,4),IF(OR(G380&lt;&gt;"",H380&lt;&gt;""),"",IF(AND(ISNUMBER(I380),I380&gt;=0),I380,""))))</f>
        <v/>
      </c>
      <c r="W380" s="10" t="str">
        <f>IF(A380="","",IF(AND(ISNUMBER(G380),ISNUMBER(H380),H380&gt;=G380),"実績：基地発～基地着",IF(OR(G380&lt;&gt;"",H380&lt;&gt;""),"要確認：時刻不足・逆転",IF(AND(ISNUMBER(I380),I380&gt;=0),"実績：記録の時間","未確認"))))</f>
        <v/>
      </c>
      <c r="X380" s="10" t="str">
        <f>IF(A380="","",IF(ISNUMBER(B380),YEAR(B380)-IF(MONTH(B380)&lt;4,1,0),""))</f>
        <v/>
      </c>
      <c r="Y380" s="10" t="str">
        <f>IF(A380="","",IF(OR(D380="",NOT(ISNUMBER(B380)),NOT(ISNUMBER(C380)),C380&lt;B380,NOT(ISNUMBER(E380)),NOT(ISNUMBER(F380)),F380&lt;E380,O380="",P380="",R380="未登録・重複"),"要確認：警戒区間・登録・根拠",IF(OR(W380="要確認：時刻不足・逆転",AND(ISNUMBER(G380),G380&gt;E380),AND(ISNUMBER(H380),H380&lt;F380),AND(ISNUMBER(I380),I380&lt;0),AND(ISNUMBER(M380),M380&lt;0)),"要確認：基地発着・交代人数",IF(COUNTIFS(LNGWatch[船名],A380,LNGWatch[入港日（同一航海）],B380,LNGWatch[曳船名],D380,LNGWatch[警戒開始日時],E380)&gt;1,"要確認：同じ警戒が重複",IF(OR(NOT(ISNUMBER(V380)),P380="未確認"),"要確認：拘束時間・根拠未確認","確認済")))))</f>
        <v/>
      </c>
    </row>
    <row r="381" spans="1:25" ht="24.95" customHeight="1" x14ac:dyDescent="0.2">
      <c r="A381" s="7"/>
      <c r="B381" s="20"/>
      <c r="C381" s="20"/>
      <c r="D381" s="7"/>
      <c r="E381" s="23"/>
      <c r="F381" s="23"/>
      <c r="G381" s="23"/>
      <c r="H381" s="23"/>
      <c r="I381" s="16"/>
      <c r="J381" s="7"/>
      <c r="K381" s="23"/>
      <c r="L381" s="23"/>
      <c r="M381" s="7"/>
      <c r="N381" s="7"/>
      <c r="O381" s="7"/>
      <c r="P381" s="7"/>
      <c r="Q381" s="7"/>
      <c r="R381" s="10" t="str">
        <f>IF(D381="","",IF(COUNTIF(Tugs[曳船名],D381)&lt;&gt;1,"未登録・重複",IF(INDEX(Tugs[会社名],MATCH(D381,Tugs[曳船名],0))="","未確認",INDEX(Tugs[会社名],MATCH(D381,Tugs[曳船名],0)))))</f>
        <v/>
      </c>
      <c r="S381" s="10" t="str">
        <f>IF(D381="","",IF(COUNTIF(Tugs[曳船名],D381)&lt;&gt;1,"未登録・重複",IF(INDEX(Tugs[基地港],MATCH(D381,Tugs[曳船名],0))="","未確認",INDEX(Tugs[基地港],MATCH(D381,Tugs[曳船名],0)))))</f>
        <v/>
      </c>
      <c r="T381" s="10" t="str">
        <f>IF(A381="","",IF(AND(ISNUMBER(B381),ISNUMBER(C381),C381&gt;=B381),INT(C381)-INT(B381),""))</f>
        <v/>
      </c>
      <c r="U381" s="18" t="str">
        <f>IF(A381="","",IF(AND(ISNUMBER(E381),ISNUMBER(F381),F381&gt;=E381),ROUND((F381-E381)*24,4),""))</f>
        <v/>
      </c>
      <c r="V381" s="18" t="str">
        <f>IF(A381="","",IF(AND(ISNUMBER(G381),ISNUMBER(H381),H381&gt;=G381),ROUND((H381-G381)*24,4),IF(OR(G381&lt;&gt;"",H381&lt;&gt;""),"",IF(AND(ISNUMBER(I381),I381&gt;=0),I381,""))))</f>
        <v/>
      </c>
      <c r="W381" s="10" t="str">
        <f>IF(A381="","",IF(AND(ISNUMBER(G381),ISNUMBER(H381),H381&gt;=G381),"実績：基地発～基地着",IF(OR(G381&lt;&gt;"",H381&lt;&gt;""),"要確認：時刻不足・逆転",IF(AND(ISNUMBER(I381),I381&gt;=0),"実績：記録の時間","未確認"))))</f>
        <v/>
      </c>
      <c r="X381" s="10" t="str">
        <f>IF(A381="","",IF(ISNUMBER(B381),YEAR(B381)-IF(MONTH(B381)&lt;4,1,0),""))</f>
        <v/>
      </c>
      <c r="Y381" s="10" t="str">
        <f>IF(A381="","",IF(OR(D381="",NOT(ISNUMBER(B381)),NOT(ISNUMBER(C381)),C381&lt;B381,NOT(ISNUMBER(E381)),NOT(ISNUMBER(F381)),F381&lt;E381,O381="",P381="",R381="未登録・重複"),"要確認：警戒区間・登録・根拠",IF(OR(W381="要確認：時刻不足・逆転",AND(ISNUMBER(G381),G381&gt;E381),AND(ISNUMBER(H381),H381&lt;F381),AND(ISNUMBER(I381),I381&lt;0),AND(ISNUMBER(M381),M381&lt;0)),"要確認：基地発着・交代人数",IF(COUNTIFS(LNGWatch[船名],A381,LNGWatch[入港日（同一航海）],B381,LNGWatch[曳船名],D381,LNGWatch[警戒開始日時],E381)&gt;1,"要確認：同じ警戒が重複",IF(OR(NOT(ISNUMBER(V381)),P381="未確認"),"要確認：拘束時間・根拠未確認","確認済")))))</f>
        <v/>
      </c>
    </row>
    <row r="382" spans="1:25" ht="24.95" customHeight="1" x14ac:dyDescent="0.2">
      <c r="A382" s="7"/>
      <c r="B382" s="20"/>
      <c r="C382" s="20"/>
      <c r="D382" s="7"/>
      <c r="E382" s="23"/>
      <c r="F382" s="23"/>
      <c r="G382" s="23"/>
      <c r="H382" s="23"/>
      <c r="I382" s="16"/>
      <c r="J382" s="7"/>
      <c r="K382" s="23"/>
      <c r="L382" s="23"/>
      <c r="M382" s="7"/>
      <c r="N382" s="7"/>
      <c r="O382" s="7"/>
      <c r="P382" s="7"/>
      <c r="Q382" s="7"/>
      <c r="R382" s="10" t="str">
        <f>IF(D382="","",IF(COUNTIF(Tugs[曳船名],D382)&lt;&gt;1,"未登録・重複",IF(INDEX(Tugs[会社名],MATCH(D382,Tugs[曳船名],0))="","未確認",INDEX(Tugs[会社名],MATCH(D382,Tugs[曳船名],0)))))</f>
        <v/>
      </c>
      <c r="S382" s="10" t="str">
        <f>IF(D382="","",IF(COUNTIF(Tugs[曳船名],D382)&lt;&gt;1,"未登録・重複",IF(INDEX(Tugs[基地港],MATCH(D382,Tugs[曳船名],0))="","未確認",INDEX(Tugs[基地港],MATCH(D382,Tugs[曳船名],0)))))</f>
        <v/>
      </c>
      <c r="T382" s="10" t="str">
        <f>IF(A382="","",IF(AND(ISNUMBER(B382),ISNUMBER(C382),C382&gt;=B382),INT(C382)-INT(B382),""))</f>
        <v/>
      </c>
      <c r="U382" s="18" t="str">
        <f>IF(A382="","",IF(AND(ISNUMBER(E382),ISNUMBER(F382),F382&gt;=E382),ROUND((F382-E382)*24,4),""))</f>
        <v/>
      </c>
      <c r="V382" s="18" t="str">
        <f>IF(A382="","",IF(AND(ISNUMBER(G382),ISNUMBER(H382),H382&gt;=G382),ROUND((H382-G382)*24,4),IF(OR(G382&lt;&gt;"",H382&lt;&gt;""),"",IF(AND(ISNUMBER(I382),I382&gt;=0),I382,""))))</f>
        <v/>
      </c>
      <c r="W382" s="10" t="str">
        <f>IF(A382="","",IF(AND(ISNUMBER(G382),ISNUMBER(H382),H382&gt;=G382),"実績：基地発～基地着",IF(OR(G382&lt;&gt;"",H382&lt;&gt;""),"要確認：時刻不足・逆転",IF(AND(ISNUMBER(I382),I382&gt;=0),"実績：記録の時間","未確認"))))</f>
        <v/>
      </c>
      <c r="X382" s="10" t="str">
        <f>IF(A382="","",IF(ISNUMBER(B382),YEAR(B382)-IF(MONTH(B382)&lt;4,1,0),""))</f>
        <v/>
      </c>
      <c r="Y382" s="10" t="str">
        <f>IF(A382="","",IF(OR(D382="",NOT(ISNUMBER(B382)),NOT(ISNUMBER(C382)),C382&lt;B382,NOT(ISNUMBER(E382)),NOT(ISNUMBER(F382)),F382&lt;E382,O382="",P382="",R382="未登録・重複"),"要確認：警戒区間・登録・根拠",IF(OR(W382="要確認：時刻不足・逆転",AND(ISNUMBER(G382),G382&gt;E382),AND(ISNUMBER(H382),H382&lt;F382),AND(ISNUMBER(I382),I382&lt;0),AND(ISNUMBER(M382),M382&lt;0)),"要確認：基地発着・交代人数",IF(COUNTIFS(LNGWatch[船名],A382,LNGWatch[入港日（同一航海）],B382,LNGWatch[曳船名],D382,LNGWatch[警戒開始日時],E382)&gt;1,"要確認：同じ警戒が重複",IF(OR(NOT(ISNUMBER(V382)),P382="未確認"),"要確認：拘束時間・根拠未確認","確認済")))))</f>
        <v/>
      </c>
    </row>
    <row r="383" spans="1:25" ht="24.95" customHeight="1" x14ac:dyDescent="0.2">
      <c r="A383" s="7"/>
      <c r="B383" s="20"/>
      <c r="C383" s="20"/>
      <c r="D383" s="7"/>
      <c r="E383" s="23"/>
      <c r="F383" s="23"/>
      <c r="G383" s="23"/>
      <c r="H383" s="23"/>
      <c r="I383" s="16"/>
      <c r="J383" s="7"/>
      <c r="K383" s="23"/>
      <c r="L383" s="23"/>
      <c r="M383" s="7"/>
      <c r="N383" s="7"/>
      <c r="O383" s="7"/>
      <c r="P383" s="7"/>
      <c r="Q383" s="7"/>
      <c r="R383" s="10" t="str">
        <f>IF(D383="","",IF(COUNTIF(Tugs[曳船名],D383)&lt;&gt;1,"未登録・重複",IF(INDEX(Tugs[会社名],MATCH(D383,Tugs[曳船名],0))="","未確認",INDEX(Tugs[会社名],MATCH(D383,Tugs[曳船名],0)))))</f>
        <v/>
      </c>
      <c r="S383" s="10" t="str">
        <f>IF(D383="","",IF(COUNTIF(Tugs[曳船名],D383)&lt;&gt;1,"未登録・重複",IF(INDEX(Tugs[基地港],MATCH(D383,Tugs[曳船名],0))="","未確認",INDEX(Tugs[基地港],MATCH(D383,Tugs[曳船名],0)))))</f>
        <v/>
      </c>
      <c r="T383" s="10" t="str">
        <f>IF(A383="","",IF(AND(ISNUMBER(B383),ISNUMBER(C383),C383&gt;=B383),INT(C383)-INT(B383),""))</f>
        <v/>
      </c>
      <c r="U383" s="18" t="str">
        <f>IF(A383="","",IF(AND(ISNUMBER(E383),ISNUMBER(F383),F383&gt;=E383),ROUND((F383-E383)*24,4),""))</f>
        <v/>
      </c>
      <c r="V383" s="18" t="str">
        <f>IF(A383="","",IF(AND(ISNUMBER(G383),ISNUMBER(H383),H383&gt;=G383),ROUND((H383-G383)*24,4),IF(OR(G383&lt;&gt;"",H383&lt;&gt;""),"",IF(AND(ISNUMBER(I383),I383&gt;=0),I383,""))))</f>
        <v/>
      </c>
      <c r="W383" s="10" t="str">
        <f>IF(A383="","",IF(AND(ISNUMBER(G383),ISNUMBER(H383),H383&gt;=G383),"実績：基地発～基地着",IF(OR(G383&lt;&gt;"",H383&lt;&gt;""),"要確認：時刻不足・逆転",IF(AND(ISNUMBER(I383),I383&gt;=0),"実績：記録の時間","未確認"))))</f>
        <v/>
      </c>
      <c r="X383" s="10" t="str">
        <f>IF(A383="","",IF(ISNUMBER(B383),YEAR(B383)-IF(MONTH(B383)&lt;4,1,0),""))</f>
        <v/>
      </c>
      <c r="Y383" s="10" t="str">
        <f>IF(A383="","",IF(OR(D383="",NOT(ISNUMBER(B383)),NOT(ISNUMBER(C383)),C383&lt;B383,NOT(ISNUMBER(E383)),NOT(ISNUMBER(F383)),F383&lt;E383,O383="",P383="",R383="未登録・重複"),"要確認：警戒区間・登録・根拠",IF(OR(W383="要確認：時刻不足・逆転",AND(ISNUMBER(G383),G383&gt;E383),AND(ISNUMBER(H383),H383&lt;F383),AND(ISNUMBER(I383),I383&lt;0),AND(ISNUMBER(M383),M383&lt;0)),"要確認：基地発着・交代人数",IF(COUNTIFS(LNGWatch[船名],A383,LNGWatch[入港日（同一航海）],B383,LNGWatch[曳船名],D383,LNGWatch[警戒開始日時],E383)&gt;1,"要確認：同じ警戒が重複",IF(OR(NOT(ISNUMBER(V383)),P383="未確認"),"要確認：拘束時間・根拠未確認","確認済")))))</f>
        <v/>
      </c>
    </row>
    <row r="384" spans="1:25" ht="24.95" customHeight="1" x14ac:dyDescent="0.2">
      <c r="A384" s="7"/>
      <c r="B384" s="20"/>
      <c r="C384" s="20"/>
      <c r="D384" s="7"/>
      <c r="E384" s="23"/>
      <c r="F384" s="23"/>
      <c r="G384" s="23"/>
      <c r="H384" s="23"/>
      <c r="I384" s="16"/>
      <c r="J384" s="7"/>
      <c r="K384" s="23"/>
      <c r="L384" s="23"/>
      <c r="M384" s="7"/>
      <c r="N384" s="7"/>
      <c r="O384" s="7"/>
      <c r="P384" s="7"/>
      <c r="Q384" s="7"/>
      <c r="R384" s="10" t="str">
        <f>IF(D384="","",IF(COUNTIF(Tugs[曳船名],D384)&lt;&gt;1,"未登録・重複",IF(INDEX(Tugs[会社名],MATCH(D384,Tugs[曳船名],0))="","未確認",INDEX(Tugs[会社名],MATCH(D384,Tugs[曳船名],0)))))</f>
        <v/>
      </c>
      <c r="S384" s="10" t="str">
        <f>IF(D384="","",IF(COUNTIF(Tugs[曳船名],D384)&lt;&gt;1,"未登録・重複",IF(INDEX(Tugs[基地港],MATCH(D384,Tugs[曳船名],0))="","未確認",INDEX(Tugs[基地港],MATCH(D384,Tugs[曳船名],0)))))</f>
        <v/>
      </c>
      <c r="T384" s="10" t="str">
        <f>IF(A384="","",IF(AND(ISNUMBER(B384),ISNUMBER(C384),C384&gt;=B384),INT(C384)-INT(B384),""))</f>
        <v/>
      </c>
      <c r="U384" s="18" t="str">
        <f>IF(A384="","",IF(AND(ISNUMBER(E384),ISNUMBER(F384),F384&gt;=E384),ROUND((F384-E384)*24,4),""))</f>
        <v/>
      </c>
      <c r="V384" s="18" t="str">
        <f>IF(A384="","",IF(AND(ISNUMBER(G384),ISNUMBER(H384),H384&gt;=G384),ROUND((H384-G384)*24,4),IF(OR(G384&lt;&gt;"",H384&lt;&gt;""),"",IF(AND(ISNUMBER(I384),I384&gt;=0),I384,""))))</f>
        <v/>
      </c>
      <c r="W384" s="10" t="str">
        <f>IF(A384="","",IF(AND(ISNUMBER(G384),ISNUMBER(H384),H384&gt;=G384),"実績：基地発～基地着",IF(OR(G384&lt;&gt;"",H384&lt;&gt;""),"要確認：時刻不足・逆転",IF(AND(ISNUMBER(I384),I384&gt;=0),"実績：記録の時間","未確認"))))</f>
        <v/>
      </c>
      <c r="X384" s="10" t="str">
        <f>IF(A384="","",IF(ISNUMBER(B384),YEAR(B384)-IF(MONTH(B384)&lt;4,1,0),""))</f>
        <v/>
      </c>
      <c r="Y384" s="10" t="str">
        <f>IF(A384="","",IF(OR(D384="",NOT(ISNUMBER(B384)),NOT(ISNUMBER(C384)),C384&lt;B384,NOT(ISNUMBER(E384)),NOT(ISNUMBER(F384)),F384&lt;E384,O384="",P384="",R384="未登録・重複"),"要確認：警戒区間・登録・根拠",IF(OR(W384="要確認：時刻不足・逆転",AND(ISNUMBER(G384),G384&gt;E384),AND(ISNUMBER(H384),H384&lt;F384),AND(ISNUMBER(I384),I384&lt;0),AND(ISNUMBER(M384),M384&lt;0)),"要確認：基地発着・交代人数",IF(COUNTIFS(LNGWatch[船名],A384,LNGWatch[入港日（同一航海）],B384,LNGWatch[曳船名],D384,LNGWatch[警戒開始日時],E384)&gt;1,"要確認：同じ警戒が重複",IF(OR(NOT(ISNUMBER(V384)),P384="未確認"),"要確認：拘束時間・根拠未確認","確認済")))))</f>
        <v/>
      </c>
    </row>
    <row r="385" spans="1:25" ht="24.95" customHeight="1" x14ac:dyDescent="0.2">
      <c r="A385" s="7"/>
      <c r="B385" s="20"/>
      <c r="C385" s="20"/>
      <c r="D385" s="7"/>
      <c r="E385" s="23"/>
      <c r="F385" s="23"/>
      <c r="G385" s="23"/>
      <c r="H385" s="23"/>
      <c r="I385" s="16"/>
      <c r="J385" s="7"/>
      <c r="K385" s="23"/>
      <c r="L385" s="23"/>
      <c r="M385" s="7"/>
      <c r="N385" s="7"/>
      <c r="O385" s="7"/>
      <c r="P385" s="7"/>
      <c r="Q385" s="7"/>
      <c r="R385" s="10" t="str">
        <f>IF(D385="","",IF(COUNTIF(Tugs[曳船名],D385)&lt;&gt;1,"未登録・重複",IF(INDEX(Tugs[会社名],MATCH(D385,Tugs[曳船名],0))="","未確認",INDEX(Tugs[会社名],MATCH(D385,Tugs[曳船名],0)))))</f>
        <v/>
      </c>
      <c r="S385" s="10" t="str">
        <f>IF(D385="","",IF(COUNTIF(Tugs[曳船名],D385)&lt;&gt;1,"未登録・重複",IF(INDEX(Tugs[基地港],MATCH(D385,Tugs[曳船名],0))="","未確認",INDEX(Tugs[基地港],MATCH(D385,Tugs[曳船名],0)))))</f>
        <v/>
      </c>
      <c r="T385" s="10" t="str">
        <f>IF(A385="","",IF(AND(ISNUMBER(B385),ISNUMBER(C385),C385&gt;=B385),INT(C385)-INT(B385),""))</f>
        <v/>
      </c>
      <c r="U385" s="18" t="str">
        <f>IF(A385="","",IF(AND(ISNUMBER(E385),ISNUMBER(F385),F385&gt;=E385),ROUND((F385-E385)*24,4),""))</f>
        <v/>
      </c>
      <c r="V385" s="18" t="str">
        <f>IF(A385="","",IF(AND(ISNUMBER(G385),ISNUMBER(H385),H385&gt;=G385),ROUND((H385-G385)*24,4),IF(OR(G385&lt;&gt;"",H385&lt;&gt;""),"",IF(AND(ISNUMBER(I385),I385&gt;=0),I385,""))))</f>
        <v/>
      </c>
      <c r="W385" s="10" t="str">
        <f>IF(A385="","",IF(AND(ISNUMBER(G385),ISNUMBER(H385),H385&gt;=G385),"実績：基地発～基地着",IF(OR(G385&lt;&gt;"",H385&lt;&gt;""),"要確認：時刻不足・逆転",IF(AND(ISNUMBER(I385),I385&gt;=0),"実績：記録の時間","未確認"))))</f>
        <v/>
      </c>
      <c r="X385" s="10" t="str">
        <f>IF(A385="","",IF(ISNUMBER(B385),YEAR(B385)-IF(MONTH(B385)&lt;4,1,0),""))</f>
        <v/>
      </c>
      <c r="Y385" s="10" t="str">
        <f>IF(A385="","",IF(OR(D385="",NOT(ISNUMBER(B385)),NOT(ISNUMBER(C385)),C385&lt;B385,NOT(ISNUMBER(E385)),NOT(ISNUMBER(F385)),F385&lt;E385,O385="",P385="",R385="未登録・重複"),"要確認：警戒区間・登録・根拠",IF(OR(W385="要確認：時刻不足・逆転",AND(ISNUMBER(G385),G385&gt;E385),AND(ISNUMBER(H385),H385&lt;F385),AND(ISNUMBER(I385),I385&lt;0),AND(ISNUMBER(M385),M385&lt;0)),"要確認：基地発着・交代人数",IF(COUNTIFS(LNGWatch[船名],A385,LNGWatch[入港日（同一航海）],B385,LNGWatch[曳船名],D385,LNGWatch[警戒開始日時],E385)&gt;1,"要確認：同じ警戒が重複",IF(OR(NOT(ISNUMBER(V385)),P385="未確認"),"要確認：拘束時間・根拠未確認","確認済")))))</f>
        <v/>
      </c>
    </row>
    <row r="386" spans="1:25" ht="24.95" customHeight="1" x14ac:dyDescent="0.2">
      <c r="A386" s="7"/>
      <c r="B386" s="20"/>
      <c r="C386" s="20"/>
      <c r="D386" s="7"/>
      <c r="E386" s="23"/>
      <c r="F386" s="23"/>
      <c r="G386" s="23"/>
      <c r="H386" s="23"/>
      <c r="I386" s="16"/>
      <c r="J386" s="7"/>
      <c r="K386" s="23"/>
      <c r="L386" s="23"/>
      <c r="M386" s="7"/>
      <c r="N386" s="7"/>
      <c r="O386" s="7"/>
      <c r="P386" s="7"/>
      <c r="Q386" s="7"/>
      <c r="R386" s="10" t="str">
        <f>IF(D386="","",IF(COUNTIF(Tugs[曳船名],D386)&lt;&gt;1,"未登録・重複",IF(INDEX(Tugs[会社名],MATCH(D386,Tugs[曳船名],0))="","未確認",INDEX(Tugs[会社名],MATCH(D386,Tugs[曳船名],0)))))</f>
        <v/>
      </c>
      <c r="S386" s="10" t="str">
        <f>IF(D386="","",IF(COUNTIF(Tugs[曳船名],D386)&lt;&gt;1,"未登録・重複",IF(INDEX(Tugs[基地港],MATCH(D386,Tugs[曳船名],0))="","未確認",INDEX(Tugs[基地港],MATCH(D386,Tugs[曳船名],0)))))</f>
        <v/>
      </c>
      <c r="T386" s="10" t="str">
        <f>IF(A386="","",IF(AND(ISNUMBER(B386),ISNUMBER(C386),C386&gt;=B386),INT(C386)-INT(B386),""))</f>
        <v/>
      </c>
      <c r="U386" s="18" t="str">
        <f>IF(A386="","",IF(AND(ISNUMBER(E386),ISNUMBER(F386),F386&gt;=E386),ROUND((F386-E386)*24,4),""))</f>
        <v/>
      </c>
      <c r="V386" s="18" t="str">
        <f>IF(A386="","",IF(AND(ISNUMBER(G386),ISNUMBER(H386),H386&gt;=G386),ROUND((H386-G386)*24,4),IF(OR(G386&lt;&gt;"",H386&lt;&gt;""),"",IF(AND(ISNUMBER(I386),I386&gt;=0),I386,""))))</f>
        <v/>
      </c>
      <c r="W386" s="10" t="str">
        <f>IF(A386="","",IF(AND(ISNUMBER(G386),ISNUMBER(H386),H386&gt;=G386),"実績：基地発～基地着",IF(OR(G386&lt;&gt;"",H386&lt;&gt;""),"要確認：時刻不足・逆転",IF(AND(ISNUMBER(I386),I386&gt;=0),"実績：記録の時間","未確認"))))</f>
        <v/>
      </c>
      <c r="X386" s="10" t="str">
        <f>IF(A386="","",IF(ISNUMBER(B386),YEAR(B386)-IF(MONTH(B386)&lt;4,1,0),""))</f>
        <v/>
      </c>
      <c r="Y386" s="10" t="str">
        <f>IF(A386="","",IF(OR(D386="",NOT(ISNUMBER(B386)),NOT(ISNUMBER(C386)),C386&lt;B386,NOT(ISNUMBER(E386)),NOT(ISNUMBER(F386)),F386&lt;E386,O386="",P386="",R386="未登録・重複"),"要確認：警戒区間・登録・根拠",IF(OR(W386="要確認：時刻不足・逆転",AND(ISNUMBER(G386),G386&gt;E386),AND(ISNUMBER(H386),H386&lt;F386),AND(ISNUMBER(I386),I386&lt;0),AND(ISNUMBER(M386),M386&lt;0)),"要確認：基地発着・交代人数",IF(COUNTIFS(LNGWatch[船名],A386,LNGWatch[入港日（同一航海）],B386,LNGWatch[曳船名],D386,LNGWatch[警戒開始日時],E386)&gt;1,"要確認：同じ警戒が重複",IF(OR(NOT(ISNUMBER(V386)),P386="未確認"),"要確認：拘束時間・根拠未確認","確認済")))))</f>
        <v/>
      </c>
    </row>
    <row r="387" spans="1:25" ht="24.95" customHeight="1" x14ac:dyDescent="0.2">
      <c r="A387" s="7"/>
      <c r="B387" s="20"/>
      <c r="C387" s="20"/>
      <c r="D387" s="7"/>
      <c r="E387" s="23"/>
      <c r="F387" s="23"/>
      <c r="G387" s="23"/>
      <c r="H387" s="23"/>
      <c r="I387" s="16"/>
      <c r="J387" s="7"/>
      <c r="K387" s="23"/>
      <c r="L387" s="23"/>
      <c r="M387" s="7"/>
      <c r="N387" s="7"/>
      <c r="O387" s="7"/>
      <c r="P387" s="7"/>
      <c r="Q387" s="7"/>
      <c r="R387" s="10" t="str">
        <f>IF(D387="","",IF(COUNTIF(Tugs[曳船名],D387)&lt;&gt;1,"未登録・重複",IF(INDEX(Tugs[会社名],MATCH(D387,Tugs[曳船名],0))="","未確認",INDEX(Tugs[会社名],MATCH(D387,Tugs[曳船名],0)))))</f>
        <v/>
      </c>
      <c r="S387" s="10" t="str">
        <f>IF(D387="","",IF(COUNTIF(Tugs[曳船名],D387)&lt;&gt;1,"未登録・重複",IF(INDEX(Tugs[基地港],MATCH(D387,Tugs[曳船名],0))="","未確認",INDEX(Tugs[基地港],MATCH(D387,Tugs[曳船名],0)))))</f>
        <v/>
      </c>
      <c r="T387" s="10" t="str">
        <f>IF(A387="","",IF(AND(ISNUMBER(B387),ISNUMBER(C387),C387&gt;=B387),INT(C387)-INT(B387),""))</f>
        <v/>
      </c>
      <c r="U387" s="18" t="str">
        <f>IF(A387="","",IF(AND(ISNUMBER(E387),ISNUMBER(F387),F387&gt;=E387),ROUND((F387-E387)*24,4),""))</f>
        <v/>
      </c>
      <c r="V387" s="18" t="str">
        <f>IF(A387="","",IF(AND(ISNUMBER(G387),ISNUMBER(H387),H387&gt;=G387),ROUND((H387-G387)*24,4),IF(OR(G387&lt;&gt;"",H387&lt;&gt;""),"",IF(AND(ISNUMBER(I387),I387&gt;=0),I387,""))))</f>
        <v/>
      </c>
      <c r="W387" s="10" t="str">
        <f>IF(A387="","",IF(AND(ISNUMBER(G387),ISNUMBER(H387),H387&gt;=G387),"実績：基地発～基地着",IF(OR(G387&lt;&gt;"",H387&lt;&gt;""),"要確認：時刻不足・逆転",IF(AND(ISNUMBER(I387),I387&gt;=0),"実績：記録の時間","未確認"))))</f>
        <v/>
      </c>
      <c r="X387" s="10" t="str">
        <f>IF(A387="","",IF(ISNUMBER(B387),YEAR(B387)-IF(MONTH(B387)&lt;4,1,0),""))</f>
        <v/>
      </c>
      <c r="Y387" s="10" t="str">
        <f>IF(A387="","",IF(OR(D387="",NOT(ISNUMBER(B387)),NOT(ISNUMBER(C387)),C387&lt;B387,NOT(ISNUMBER(E387)),NOT(ISNUMBER(F387)),F387&lt;E387,O387="",P387="",R387="未登録・重複"),"要確認：警戒区間・登録・根拠",IF(OR(W387="要確認：時刻不足・逆転",AND(ISNUMBER(G387),G387&gt;E387),AND(ISNUMBER(H387),H387&lt;F387),AND(ISNUMBER(I387),I387&lt;0),AND(ISNUMBER(M387),M387&lt;0)),"要確認：基地発着・交代人数",IF(COUNTIFS(LNGWatch[船名],A387,LNGWatch[入港日（同一航海）],B387,LNGWatch[曳船名],D387,LNGWatch[警戒開始日時],E387)&gt;1,"要確認：同じ警戒が重複",IF(OR(NOT(ISNUMBER(V387)),P387="未確認"),"要確認：拘束時間・根拠未確認","確認済")))))</f>
        <v/>
      </c>
    </row>
    <row r="388" spans="1:25" ht="24.95" customHeight="1" x14ac:dyDescent="0.2">
      <c r="A388" s="7"/>
      <c r="B388" s="20"/>
      <c r="C388" s="20"/>
      <c r="D388" s="7"/>
      <c r="E388" s="23"/>
      <c r="F388" s="23"/>
      <c r="G388" s="23"/>
      <c r="H388" s="23"/>
      <c r="I388" s="16"/>
      <c r="J388" s="7"/>
      <c r="K388" s="23"/>
      <c r="L388" s="23"/>
      <c r="M388" s="7"/>
      <c r="N388" s="7"/>
      <c r="O388" s="7"/>
      <c r="P388" s="7"/>
      <c r="Q388" s="7"/>
      <c r="R388" s="10" t="str">
        <f>IF(D388="","",IF(COUNTIF(Tugs[曳船名],D388)&lt;&gt;1,"未登録・重複",IF(INDEX(Tugs[会社名],MATCH(D388,Tugs[曳船名],0))="","未確認",INDEX(Tugs[会社名],MATCH(D388,Tugs[曳船名],0)))))</f>
        <v/>
      </c>
      <c r="S388" s="10" t="str">
        <f>IF(D388="","",IF(COUNTIF(Tugs[曳船名],D388)&lt;&gt;1,"未登録・重複",IF(INDEX(Tugs[基地港],MATCH(D388,Tugs[曳船名],0))="","未確認",INDEX(Tugs[基地港],MATCH(D388,Tugs[曳船名],0)))))</f>
        <v/>
      </c>
      <c r="T388" s="10" t="str">
        <f>IF(A388="","",IF(AND(ISNUMBER(B388),ISNUMBER(C388),C388&gt;=B388),INT(C388)-INT(B388),""))</f>
        <v/>
      </c>
      <c r="U388" s="18" t="str">
        <f>IF(A388="","",IF(AND(ISNUMBER(E388),ISNUMBER(F388),F388&gt;=E388),ROUND((F388-E388)*24,4),""))</f>
        <v/>
      </c>
      <c r="V388" s="18" t="str">
        <f>IF(A388="","",IF(AND(ISNUMBER(G388),ISNUMBER(H388),H388&gt;=G388),ROUND((H388-G388)*24,4),IF(OR(G388&lt;&gt;"",H388&lt;&gt;""),"",IF(AND(ISNUMBER(I388),I388&gt;=0),I388,""))))</f>
        <v/>
      </c>
      <c r="W388" s="10" t="str">
        <f>IF(A388="","",IF(AND(ISNUMBER(G388),ISNUMBER(H388),H388&gt;=G388),"実績：基地発～基地着",IF(OR(G388&lt;&gt;"",H388&lt;&gt;""),"要確認：時刻不足・逆転",IF(AND(ISNUMBER(I388),I388&gt;=0),"実績：記録の時間","未確認"))))</f>
        <v/>
      </c>
      <c r="X388" s="10" t="str">
        <f>IF(A388="","",IF(ISNUMBER(B388),YEAR(B388)-IF(MONTH(B388)&lt;4,1,0),""))</f>
        <v/>
      </c>
      <c r="Y388" s="10" t="str">
        <f>IF(A388="","",IF(OR(D388="",NOT(ISNUMBER(B388)),NOT(ISNUMBER(C388)),C388&lt;B388,NOT(ISNUMBER(E388)),NOT(ISNUMBER(F388)),F388&lt;E388,O388="",P388="",R388="未登録・重複"),"要確認：警戒区間・登録・根拠",IF(OR(W388="要確認：時刻不足・逆転",AND(ISNUMBER(G388),G388&gt;E388),AND(ISNUMBER(H388),H388&lt;F388),AND(ISNUMBER(I388),I388&lt;0),AND(ISNUMBER(M388),M388&lt;0)),"要確認：基地発着・交代人数",IF(COUNTIFS(LNGWatch[船名],A388,LNGWatch[入港日（同一航海）],B388,LNGWatch[曳船名],D388,LNGWatch[警戒開始日時],E388)&gt;1,"要確認：同じ警戒が重複",IF(OR(NOT(ISNUMBER(V388)),P388="未確認"),"要確認：拘束時間・根拠未確認","確認済")))))</f>
        <v/>
      </c>
    </row>
    <row r="389" spans="1:25" ht="24.95" customHeight="1" x14ac:dyDescent="0.2">
      <c r="A389" s="7"/>
      <c r="B389" s="20"/>
      <c r="C389" s="20"/>
      <c r="D389" s="7"/>
      <c r="E389" s="23"/>
      <c r="F389" s="23"/>
      <c r="G389" s="23"/>
      <c r="H389" s="23"/>
      <c r="I389" s="16"/>
      <c r="J389" s="7"/>
      <c r="K389" s="23"/>
      <c r="L389" s="23"/>
      <c r="M389" s="7"/>
      <c r="N389" s="7"/>
      <c r="O389" s="7"/>
      <c r="P389" s="7"/>
      <c r="Q389" s="7"/>
      <c r="R389" s="10" t="str">
        <f>IF(D389="","",IF(COUNTIF(Tugs[曳船名],D389)&lt;&gt;1,"未登録・重複",IF(INDEX(Tugs[会社名],MATCH(D389,Tugs[曳船名],0))="","未確認",INDEX(Tugs[会社名],MATCH(D389,Tugs[曳船名],0)))))</f>
        <v/>
      </c>
      <c r="S389" s="10" t="str">
        <f>IF(D389="","",IF(COUNTIF(Tugs[曳船名],D389)&lt;&gt;1,"未登録・重複",IF(INDEX(Tugs[基地港],MATCH(D389,Tugs[曳船名],0))="","未確認",INDEX(Tugs[基地港],MATCH(D389,Tugs[曳船名],0)))))</f>
        <v/>
      </c>
      <c r="T389" s="10" t="str">
        <f>IF(A389="","",IF(AND(ISNUMBER(B389),ISNUMBER(C389),C389&gt;=B389),INT(C389)-INT(B389),""))</f>
        <v/>
      </c>
      <c r="U389" s="18" t="str">
        <f>IF(A389="","",IF(AND(ISNUMBER(E389),ISNUMBER(F389),F389&gt;=E389),ROUND((F389-E389)*24,4),""))</f>
        <v/>
      </c>
      <c r="V389" s="18" t="str">
        <f>IF(A389="","",IF(AND(ISNUMBER(G389),ISNUMBER(H389),H389&gt;=G389),ROUND((H389-G389)*24,4),IF(OR(G389&lt;&gt;"",H389&lt;&gt;""),"",IF(AND(ISNUMBER(I389),I389&gt;=0),I389,""))))</f>
        <v/>
      </c>
      <c r="W389" s="10" t="str">
        <f>IF(A389="","",IF(AND(ISNUMBER(G389),ISNUMBER(H389),H389&gt;=G389),"実績：基地発～基地着",IF(OR(G389&lt;&gt;"",H389&lt;&gt;""),"要確認：時刻不足・逆転",IF(AND(ISNUMBER(I389),I389&gt;=0),"実績：記録の時間","未確認"))))</f>
        <v/>
      </c>
      <c r="X389" s="10" t="str">
        <f>IF(A389="","",IF(ISNUMBER(B389),YEAR(B389)-IF(MONTH(B389)&lt;4,1,0),""))</f>
        <v/>
      </c>
      <c r="Y389" s="10" t="str">
        <f>IF(A389="","",IF(OR(D389="",NOT(ISNUMBER(B389)),NOT(ISNUMBER(C389)),C389&lt;B389,NOT(ISNUMBER(E389)),NOT(ISNUMBER(F389)),F389&lt;E389,O389="",P389="",R389="未登録・重複"),"要確認：警戒区間・登録・根拠",IF(OR(W389="要確認：時刻不足・逆転",AND(ISNUMBER(G389),G389&gt;E389),AND(ISNUMBER(H389),H389&lt;F389),AND(ISNUMBER(I389),I389&lt;0),AND(ISNUMBER(M389),M389&lt;0)),"要確認：基地発着・交代人数",IF(COUNTIFS(LNGWatch[船名],A389,LNGWatch[入港日（同一航海）],B389,LNGWatch[曳船名],D389,LNGWatch[警戒開始日時],E389)&gt;1,"要確認：同じ警戒が重複",IF(OR(NOT(ISNUMBER(V389)),P389="未確認"),"要確認：拘束時間・根拠未確認","確認済")))))</f>
        <v/>
      </c>
    </row>
    <row r="390" spans="1:25" ht="24.95" customHeight="1" x14ac:dyDescent="0.2">
      <c r="A390" s="7"/>
      <c r="B390" s="20"/>
      <c r="C390" s="20"/>
      <c r="D390" s="7"/>
      <c r="E390" s="23"/>
      <c r="F390" s="23"/>
      <c r="G390" s="23"/>
      <c r="H390" s="23"/>
      <c r="I390" s="16"/>
      <c r="J390" s="7"/>
      <c r="K390" s="23"/>
      <c r="L390" s="23"/>
      <c r="M390" s="7"/>
      <c r="N390" s="7"/>
      <c r="O390" s="7"/>
      <c r="P390" s="7"/>
      <c r="Q390" s="7"/>
      <c r="R390" s="10" t="str">
        <f>IF(D390="","",IF(COUNTIF(Tugs[曳船名],D390)&lt;&gt;1,"未登録・重複",IF(INDEX(Tugs[会社名],MATCH(D390,Tugs[曳船名],0))="","未確認",INDEX(Tugs[会社名],MATCH(D390,Tugs[曳船名],0)))))</f>
        <v/>
      </c>
      <c r="S390" s="10" t="str">
        <f>IF(D390="","",IF(COUNTIF(Tugs[曳船名],D390)&lt;&gt;1,"未登録・重複",IF(INDEX(Tugs[基地港],MATCH(D390,Tugs[曳船名],0))="","未確認",INDEX(Tugs[基地港],MATCH(D390,Tugs[曳船名],0)))))</f>
        <v/>
      </c>
      <c r="T390" s="10" t="str">
        <f>IF(A390="","",IF(AND(ISNUMBER(B390),ISNUMBER(C390),C390&gt;=B390),INT(C390)-INT(B390),""))</f>
        <v/>
      </c>
      <c r="U390" s="18" t="str">
        <f>IF(A390="","",IF(AND(ISNUMBER(E390),ISNUMBER(F390),F390&gt;=E390),ROUND((F390-E390)*24,4),""))</f>
        <v/>
      </c>
      <c r="V390" s="18" t="str">
        <f>IF(A390="","",IF(AND(ISNUMBER(G390),ISNUMBER(H390),H390&gt;=G390),ROUND((H390-G390)*24,4),IF(OR(G390&lt;&gt;"",H390&lt;&gt;""),"",IF(AND(ISNUMBER(I390),I390&gt;=0),I390,""))))</f>
        <v/>
      </c>
      <c r="W390" s="10" t="str">
        <f>IF(A390="","",IF(AND(ISNUMBER(G390),ISNUMBER(H390),H390&gt;=G390),"実績：基地発～基地着",IF(OR(G390&lt;&gt;"",H390&lt;&gt;""),"要確認：時刻不足・逆転",IF(AND(ISNUMBER(I390),I390&gt;=0),"実績：記録の時間","未確認"))))</f>
        <v/>
      </c>
      <c r="X390" s="10" t="str">
        <f>IF(A390="","",IF(ISNUMBER(B390),YEAR(B390)-IF(MONTH(B390)&lt;4,1,0),""))</f>
        <v/>
      </c>
      <c r="Y390" s="10" t="str">
        <f>IF(A390="","",IF(OR(D390="",NOT(ISNUMBER(B390)),NOT(ISNUMBER(C390)),C390&lt;B390,NOT(ISNUMBER(E390)),NOT(ISNUMBER(F390)),F390&lt;E390,O390="",P390="",R390="未登録・重複"),"要確認：警戒区間・登録・根拠",IF(OR(W390="要確認：時刻不足・逆転",AND(ISNUMBER(G390),G390&gt;E390),AND(ISNUMBER(H390),H390&lt;F390),AND(ISNUMBER(I390),I390&lt;0),AND(ISNUMBER(M390),M390&lt;0)),"要確認：基地発着・交代人数",IF(COUNTIFS(LNGWatch[船名],A390,LNGWatch[入港日（同一航海）],B390,LNGWatch[曳船名],D390,LNGWatch[警戒開始日時],E390)&gt;1,"要確認：同じ警戒が重複",IF(OR(NOT(ISNUMBER(V390)),P390="未確認"),"要確認：拘束時間・根拠未確認","確認済")))))</f>
        <v/>
      </c>
    </row>
    <row r="391" spans="1:25" ht="24.95" customHeight="1" x14ac:dyDescent="0.2">
      <c r="A391" s="7"/>
      <c r="B391" s="20"/>
      <c r="C391" s="20"/>
      <c r="D391" s="7"/>
      <c r="E391" s="23"/>
      <c r="F391" s="23"/>
      <c r="G391" s="23"/>
      <c r="H391" s="23"/>
      <c r="I391" s="16"/>
      <c r="J391" s="7"/>
      <c r="K391" s="23"/>
      <c r="L391" s="23"/>
      <c r="M391" s="7"/>
      <c r="N391" s="7"/>
      <c r="O391" s="7"/>
      <c r="P391" s="7"/>
      <c r="Q391" s="7"/>
      <c r="R391" s="10" t="str">
        <f>IF(D391="","",IF(COUNTIF(Tugs[曳船名],D391)&lt;&gt;1,"未登録・重複",IF(INDEX(Tugs[会社名],MATCH(D391,Tugs[曳船名],0))="","未確認",INDEX(Tugs[会社名],MATCH(D391,Tugs[曳船名],0)))))</f>
        <v/>
      </c>
      <c r="S391" s="10" t="str">
        <f>IF(D391="","",IF(COUNTIF(Tugs[曳船名],D391)&lt;&gt;1,"未登録・重複",IF(INDEX(Tugs[基地港],MATCH(D391,Tugs[曳船名],0))="","未確認",INDEX(Tugs[基地港],MATCH(D391,Tugs[曳船名],0)))))</f>
        <v/>
      </c>
      <c r="T391" s="10" t="str">
        <f>IF(A391="","",IF(AND(ISNUMBER(B391),ISNUMBER(C391),C391&gt;=B391),INT(C391)-INT(B391),""))</f>
        <v/>
      </c>
      <c r="U391" s="18" t="str">
        <f>IF(A391="","",IF(AND(ISNUMBER(E391),ISNUMBER(F391),F391&gt;=E391),ROUND((F391-E391)*24,4),""))</f>
        <v/>
      </c>
      <c r="V391" s="18" t="str">
        <f>IF(A391="","",IF(AND(ISNUMBER(G391),ISNUMBER(H391),H391&gt;=G391),ROUND((H391-G391)*24,4),IF(OR(G391&lt;&gt;"",H391&lt;&gt;""),"",IF(AND(ISNUMBER(I391),I391&gt;=0),I391,""))))</f>
        <v/>
      </c>
      <c r="W391" s="10" t="str">
        <f>IF(A391="","",IF(AND(ISNUMBER(G391),ISNUMBER(H391),H391&gt;=G391),"実績：基地発～基地着",IF(OR(G391&lt;&gt;"",H391&lt;&gt;""),"要確認：時刻不足・逆転",IF(AND(ISNUMBER(I391),I391&gt;=0),"実績：記録の時間","未確認"))))</f>
        <v/>
      </c>
      <c r="X391" s="10" t="str">
        <f>IF(A391="","",IF(ISNUMBER(B391),YEAR(B391)-IF(MONTH(B391)&lt;4,1,0),""))</f>
        <v/>
      </c>
      <c r="Y391" s="10" t="str">
        <f>IF(A391="","",IF(OR(D391="",NOT(ISNUMBER(B391)),NOT(ISNUMBER(C391)),C391&lt;B391,NOT(ISNUMBER(E391)),NOT(ISNUMBER(F391)),F391&lt;E391,O391="",P391="",R391="未登録・重複"),"要確認：警戒区間・登録・根拠",IF(OR(W391="要確認：時刻不足・逆転",AND(ISNUMBER(G391),G391&gt;E391),AND(ISNUMBER(H391),H391&lt;F391),AND(ISNUMBER(I391),I391&lt;0),AND(ISNUMBER(M391),M391&lt;0)),"要確認：基地発着・交代人数",IF(COUNTIFS(LNGWatch[船名],A391,LNGWatch[入港日（同一航海）],B391,LNGWatch[曳船名],D391,LNGWatch[警戒開始日時],E391)&gt;1,"要確認：同じ警戒が重複",IF(OR(NOT(ISNUMBER(V391)),P391="未確認"),"要確認：拘束時間・根拠未確認","確認済")))))</f>
        <v/>
      </c>
    </row>
    <row r="392" spans="1:25" ht="24.95" customHeight="1" x14ac:dyDescent="0.2">
      <c r="A392" s="7"/>
      <c r="B392" s="20"/>
      <c r="C392" s="20"/>
      <c r="D392" s="7"/>
      <c r="E392" s="23"/>
      <c r="F392" s="23"/>
      <c r="G392" s="23"/>
      <c r="H392" s="23"/>
      <c r="I392" s="16"/>
      <c r="J392" s="7"/>
      <c r="K392" s="23"/>
      <c r="L392" s="23"/>
      <c r="M392" s="7"/>
      <c r="N392" s="7"/>
      <c r="O392" s="7"/>
      <c r="P392" s="7"/>
      <c r="Q392" s="7"/>
      <c r="R392" s="10" t="str">
        <f>IF(D392="","",IF(COUNTIF(Tugs[曳船名],D392)&lt;&gt;1,"未登録・重複",IF(INDEX(Tugs[会社名],MATCH(D392,Tugs[曳船名],0))="","未確認",INDEX(Tugs[会社名],MATCH(D392,Tugs[曳船名],0)))))</f>
        <v/>
      </c>
      <c r="S392" s="10" t="str">
        <f>IF(D392="","",IF(COUNTIF(Tugs[曳船名],D392)&lt;&gt;1,"未登録・重複",IF(INDEX(Tugs[基地港],MATCH(D392,Tugs[曳船名],0))="","未確認",INDEX(Tugs[基地港],MATCH(D392,Tugs[曳船名],0)))))</f>
        <v/>
      </c>
      <c r="T392" s="10" t="str">
        <f>IF(A392="","",IF(AND(ISNUMBER(B392),ISNUMBER(C392),C392&gt;=B392),INT(C392)-INT(B392),""))</f>
        <v/>
      </c>
      <c r="U392" s="18" t="str">
        <f>IF(A392="","",IF(AND(ISNUMBER(E392),ISNUMBER(F392),F392&gt;=E392),ROUND((F392-E392)*24,4),""))</f>
        <v/>
      </c>
      <c r="V392" s="18" t="str">
        <f>IF(A392="","",IF(AND(ISNUMBER(G392),ISNUMBER(H392),H392&gt;=G392),ROUND((H392-G392)*24,4),IF(OR(G392&lt;&gt;"",H392&lt;&gt;""),"",IF(AND(ISNUMBER(I392),I392&gt;=0),I392,""))))</f>
        <v/>
      </c>
      <c r="W392" s="10" t="str">
        <f>IF(A392="","",IF(AND(ISNUMBER(G392),ISNUMBER(H392),H392&gt;=G392),"実績：基地発～基地着",IF(OR(G392&lt;&gt;"",H392&lt;&gt;""),"要確認：時刻不足・逆転",IF(AND(ISNUMBER(I392),I392&gt;=0),"実績：記録の時間","未確認"))))</f>
        <v/>
      </c>
      <c r="X392" s="10" t="str">
        <f>IF(A392="","",IF(ISNUMBER(B392),YEAR(B392)-IF(MONTH(B392)&lt;4,1,0),""))</f>
        <v/>
      </c>
      <c r="Y392" s="10" t="str">
        <f>IF(A392="","",IF(OR(D392="",NOT(ISNUMBER(B392)),NOT(ISNUMBER(C392)),C392&lt;B392,NOT(ISNUMBER(E392)),NOT(ISNUMBER(F392)),F392&lt;E392,O392="",P392="",R392="未登録・重複"),"要確認：警戒区間・登録・根拠",IF(OR(W392="要確認：時刻不足・逆転",AND(ISNUMBER(G392),G392&gt;E392),AND(ISNUMBER(H392),H392&lt;F392),AND(ISNUMBER(I392),I392&lt;0),AND(ISNUMBER(M392),M392&lt;0)),"要確認：基地発着・交代人数",IF(COUNTIFS(LNGWatch[船名],A392,LNGWatch[入港日（同一航海）],B392,LNGWatch[曳船名],D392,LNGWatch[警戒開始日時],E392)&gt;1,"要確認：同じ警戒が重複",IF(OR(NOT(ISNUMBER(V392)),P392="未確認"),"要確認：拘束時間・根拠未確認","確認済")))))</f>
        <v/>
      </c>
    </row>
    <row r="393" spans="1:25" ht="24.95" customHeight="1" x14ac:dyDescent="0.2">
      <c r="A393" s="7"/>
      <c r="B393" s="20"/>
      <c r="C393" s="20"/>
      <c r="D393" s="7"/>
      <c r="E393" s="23"/>
      <c r="F393" s="23"/>
      <c r="G393" s="23"/>
      <c r="H393" s="23"/>
      <c r="I393" s="16"/>
      <c r="J393" s="7"/>
      <c r="K393" s="23"/>
      <c r="L393" s="23"/>
      <c r="M393" s="7"/>
      <c r="N393" s="7"/>
      <c r="O393" s="7"/>
      <c r="P393" s="7"/>
      <c r="Q393" s="7"/>
      <c r="R393" s="10" t="str">
        <f>IF(D393="","",IF(COUNTIF(Tugs[曳船名],D393)&lt;&gt;1,"未登録・重複",IF(INDEX(Tugs[会社名],MATCH(D393,Tugs[曳船名],0))="","未確認",INDEX(Tugs[会社名],MATCH(D393,Tugs[曳船名],0)))))</f>
        <v/>
      </c>
      <c r="S393" s="10" t="str">
        <f>IF(D393="","",IF(COUNTIF(Tugs[曳船名],D393)&lt;&gt;1,"未登録・重複",IF(INDEX(Tugs[基地港],MATCH(D393,Tugs[曳船名],0))="","未確認",INDEX(Tugs[基地港],MATCH(D393,Tugs[曳船名],0)))))</f>
        <v/>
      </c>
      <c r="T393" s="10" t="str">
        <f>IF(A393="","",IF(AND(ISNUMBER(B393),ISNUMBER(C393),C393&gt;=B393),INT(C393)-INT(B393),""))</f>
        <v/>
      </c>
      <c r="U393" s="18" t="str">
        <f>IF(A393="","",IF(AND(ISNUMBER(E393),ISNUMBER(F393),F393&gt;=E393),ROUND((F393-E393)*24,4),""))</f>
        <v/>
      </c>
      <c r="V393" s="18" t="str">
        <f>IF(A393="","",IF(AND(ISNUMBER(G393),ISNUMBER(H393),H393&gt;=G393),ROUND((H393-G393)*24,4),IF(OR(G393&lt;&gt;"",H393&lt;&gt;""),"",IF(AND(ISNUMBER(I393),I393&gt;=0),I393,""))))</f>
        <v/>
      </c>
      <c r="W393" s="10" t="str">
        <f>IF(A393="","",IF(AND(ISNUMBER(G393),ISNUMBER(H393),H393&gt;=G393),"実績：基地発～基地着",IF(OR(G393&lt;&gt;"",H393&lt;&gt;""),"要確認：時刻不足・逆転",IF(AND(ISNUMBER(I393),I393&gt;=0),"実績：記録の時間","未確認"))))</f>
        <v/>
      </c>
      <c r="X393" s="10" t="str">
        <f>IF(A393="","",IF(ISNUMBER(B393),YEAR(B393)-IF(MONTH(B393)&lt;4,1,0),""))</f>
        <v/>
      </c>
      <c r="Y393" s="10" t="str">
        <f>IF(A393="","",IF(OR(D393="",NOT(ISNUMBER(B393)),NOT(ISNUMBER(C393)),C393&lt;B393,NOT(ISNUMBER(E393)),NOT(ISNUMBER(F393)),F393&lt;E393,O393="",P393="",R393="未登録・重複"),"要確認：警戒区間・登録・根拠",IF(OR(W393="要確認：時刻不足・逆転",AND(ISNUMBER(G393),G393&gt;E393),AND(ISNUMBER(H393),H393&lt;F393),AND(ISNUMBER(I393),I393&lt;0),AND(ISNUMBER(M393),M393&lt;0)),"要確認：基地発着・交代人数",IF(COUNTIFS(LNGWatch[船名],A393,LNGWatch[入港日（同一航海）],B393,LNGWatch[曳船名],D393,LNGWatch[警戒開始日時],E393)&gt;1,"要確認：同じ警戒が重複",IF(OR(NOT(ISNUMBER(V393)),P393="未確認"),"要確認：拘束時間・根拠未確認","確認済")))))</f>
        <v/>
      </c>
    </row>
    <row r="394" spans="1:25" ht="24.95" customHeight="1" x14ac:dyDescent="0.2">
      <c r="A394" s="7"/>
      <c r="B394" s="20"/>
      <c r="C394" s="20"/>
      <c r="D394" s="7"/>
      <c r="E394" s="23"/>
      <c r="F394" s="23"/>
      <c r="G394" s="23"/>
      <c r="H394" s="23"/>
      <c r="I394" s="16"/>
      <c r="J394" s="7"/>
      <c r="K394" s="23"/>
      <c r="L394" s="23"/>
      <c r="M394" s="7"/>
      <c r="N394" s="7"/>
      <c r="O394" s="7"/>
      <c r="P394" s="7"/>
      <c r="Q394" s="7"/>
      <c r="R394" s="10" t="str">
        <f>IF(D394="","",IF(COUNTIF(Tugs[曳船名],D394)&lt;&gt;1,"未登録・重複",IF(INDEX(Tugs[会社名],MATCH(D394,Tugs[曳船名],0))="","未確認",INDEX(Tugs[会社名],MATCH(D394,Tugs[曳船名],0)))))</f>
        <v/>
      </c>
      <c r="S394" s="10" t="str">
        <f>IF(D394="","",IF(COUNTIF(Tugs[曳船名],D394)&lt;&gt;1,"未登録・重複",IF(INDEX(Tugs[基地港],MATCH(D394,Tugs[曳船名],0))="","未確認",INDEX(Tugs[基地港],MATCH(D394,Tugs[曳船名],0)))))</f>
        <v/>
      </c>
      <c r="T394" s="10" t="str">
        <f>IF(A394="","",IF(AND(ISNUMBER(B394),ISNUMBER(C394),C394&gt;=B394),INT(C394)-INT(B394),""))</f>
        <v/>
      </c>
      <c r="U394" s="18" t="str">
        <f>IF(A394="","",IF(AND(ISNUMBER(E394),ISNUMBER(F394),F394&gt;=E394),ROUND((F394-E394)*24,4),""))</f>
        <v/>
      </c>
      <c r="V394" s="18" t="str">
        <f>IF(A394="","",IF(AND(ISNUMBER(G394),ISNUMBER(H394),H394&gt;=G394),ROUND((H394-G394)*24,4),IF(OR(G394&lt;&gt;"",H394&lt;&gt;""),"",IF(AND(ISNUMBER(I394),I394&gt;=0),I394,""))))</f>
        <v/>
      </c>
      <c r="W394" s="10" t="str">
        <f>IF(A394="","",IF(AND(ISNUMBER(G394),ISNUMBER(H394),H394&gt;=G394),"実績：基地発～基地着",IF(OR(G394&lt;&gt;"",H394&lt;&gt;""),"要確認：時刻不足・逆転",IF(AND(ISNUMBER(I394),I394&gt;=0),"実績：記録の時間","未確認"))))</f>
        <v/>
      </c>
      <c r="X394" s="10" t="str">
        <f>IF(A394="","",IF(ISNUMBER(B394),YEAR(B394)-IF(MONTH(B394)&lt;4,1,0),""))</f>
        <v/>
      </c>
      <c r="Y394" s="10" t="str">
        <f>IF(A394="","",IF(OR(D394="",NOT(ISNUMBER(B394)),NOT(ISNUMBER(C394)),C394&lt;B394,NOT(ISNUMBER(E394)),NOT(ISNUMBER(F394)),F394&lt;E394,O394="",P394="",R394="未登録・重複"),"要確認：警戒区間・登録・根拠",IF(OR(W394="要確認：時刻不足・逆転",AND(ISNUMBER(G394),G394&gt;E394),AND(ISNUMBER(H394),H394&lt;F394),AND(ISNUMBER(I394),I394&lt;0),AND(ISNUMBER(M394),M394&lt;0)),"要確認：基地発着・交代人数",IF(COUNTIFS(LNGWatch[船名],A394,LNGWatch[入港日（同一航海）],B394,LNGWatch[曳船名],D394,LNGWatch[警戒開始日時],E394)&gt;1,"要確認：同じ警戒が重複",IF(OR(NOT(ISNUMBER(V394)),P394="未確認"),"要確認：拘束時間・根拠未確認","確認済")))))</f>
        <v/>
      </c>
    </row>
    <row r="395" spans="1:25" ht="24.95" customHeight="1" x14ac:dyDescent="0.2">
      <c r="A395" s="7"/>
      <c r="B395" s="20"/>
      <c r="C395" s="20"/>
      <c r="D395" s="7"/>
      <c r="E395" s="23"/>
      <c r="F395" s="23"/>
      <c r="G395" s="23"/>
      <c r="H395" s="23"/>
      <c r="I395" s="16"/>
      <c r="J395" s="7"/>
      <c r="K395" s="23"/>
      <c r="L395" s="23"/>
      <c r="M395" s="7"/>
      <c r="N395" s="7"/>
      <c r="O395" s="7"/>
      <c r="P395" s="7"/>
      <c r="Q395" s="7"/>
      <c r="R395" s="10" t="str">
        <f>IF(D395="","",IF(COUNTIF(Tugs[曳船名],D395)&lt;&gt;1,"未登録・重複",IF(INDEX(Tugs[会社名],MATCH(D395,Tugs[曳船名],0))="","未確認",INDEX(Tugs[会社名],MATCH(D395,Tugs[曳船名],0)))))</f>
        <v/>
      </c>
      <c r="S395" s="10" t="str">
        <f>IF(D395="","",IF(COUNTIF(Tugs[曳船名],D395)&lt;&gt;1,"未登録・重複",IF(INDEX(Tugs[基地港],MATCH(D395,Tugs[曳船名],0))="","未確認",INDEX(Tugs[基地港],MATCH(D395,Tugs[曳船名],0)))))</f>
        <v/>
      </c>
      <c r="T395" s="10" t="str">
        <f>IF(A395="","",IF(AND(ISNUMBER(B395),ISNUMBER(C395),C395&gt;=B395),INT(C395)-INT(B395),""))</f>
        <v/>
      </c>
      <c r="U395" s="18" t="str">
        <f>IF(A395="","",IF(AND(ISNUMBER(E395),ISNUMBER(F395),F395&gt;=E395),ROUND((F395-E395)*24,4),""))</f>
        <v/>
      </c>
      <c r="V395" s="18" t="str">
        <f>IF(A395="","",IF(AND(ISNUMBER(G395),ISNUMBER(H395),H395&gt;=G395),ROUND((H395-G395)*24,4),IF(OR(G395&lt;&gt;"",H395&lt;&gt;""),"",IF(AND(ISNUMBER(I395),I395&gt;=0),I395,""))))</f>
        <v/>
      </c>
      <c r="W395" s="10" t="str">
        <f>IF(A395="","",IF(AND(ISNUMBER(G395),ISNUMBER(H395),H395&gt;=G395),"実績：基地発～基地着",IF(OR(G395&lt;&gt;"",H395&lt;&gt;""),"要確認：時刻不足・逆転",IF(AND(ISNUMBER(I395),I395&gt;=0),"実績：記録の時間","未確認"))))</f>
        <v/>
      </c>
      <c r="X395" s="10" t="str">
        <f>IF(A395="","",IF(ISNUMBER(B395),YEAR(B395)-IF(MONTH(B395)&lt;4,1,0),""))</f>
        <v/>
      </c>
      <c r="Y395" s="10" t="str">
        <f>IF(A395="","",IF(OR(D395="",NOT(ISNUMBER(B395)),NOT(ISNUMBER(C395)),C395&lt;B395,NOT(ISNUMBER(E395)),NOT(ISNUMBER(F395)),F395&lt;E395,O395="",P395="",R395="未登録・重複"),"要確認：警戒区間・登録・根拠",IF(OR(W395="要確認：時刻不足・逆転",AND(ISNUMBER(G395),G395&gt;E395),AND(ISNUMBER(H395),H395&lt;F395),AND(ISNUMBER(I395),I395&lt;0),AND(ISNUMBER(M395),M395&lt;0)),"要確認：基地発着・交代人数",IF(COUNTIFS(LNGWatch[船名],A395,LNGWatch[入港日（同一航海）],B395,LNGWatch[曳船名],D395,LNGWatch[警戒開始日時],E395)&gt;1,"要確認：同じ警戒が重複",IF(OR(NOT(ISNUMBER(V395)),P395="未確認"),"要確認：拘束時間・根拠未確認","確認済")))))</f>
        <v/>
      </c>
    </row>
    <row r="396" spans="1:25" ht="24.95" customHeight="1" x14ac:dyDescent="0.2">
      <c r="A396" s="7"/>
      <c r="B396" s="20"/>
      <c r="C396" s="20"/>
      <c r="D396" s="7"/>
      <c r="E396" s="23"/>
      <c r="F396" s="23"/>
      <c r="G396" s="23"/>
      <c r="H396" s="23"/>
      <c r="I396" s="16"/>
      <c r="J396" s="7"/>
      <c r="K396" s="23"/>
      <c r="L396" s="23"/>
      <c r="M396" s="7"/>
      <c r="N396" s="7"/>
      <c r="O396" s="7"/>
      <c r="P396" s="7"/>
      <c r="Q396" s="7"/>
      <c r="R396" s="10" t="str">
        <f>IF(D396="","",IF(COUNTIF(Tugs[曳船名],D396)&lt;&gt;1,"未登録・重複",IF(INDEX(Tugs[会社名],MATCH(D396,Tugs[曳船名],0))="","未確認",INDEX(Tugs[会社名],MATCH(D396,Tugs[曳船名],0)))))</f>
        <v/>
      </c>
      <c r="S396" s="10" t="str">
        <f>IF(D396="","",IF(COUNTIF(Tugs[曳船名],D396)&lt;&gt;1,"未登録・重複",IF(INDEX(Tugs[基地港],MATCH(D396,Tugs[曳船名],0))="","未確認",INDEX(Tugs[基地港],MATCH(D396,Tugs[曳船名],0)))))</f>
        <v/>
      </c>
      <c r="T396" s="10" t="str">
        <f>IF(A396="","",IF(AND(ISNUMBER(B396),ISNUMBER(C396),C396&gt;=B396),INT(C396)-INT(B396),""))</f>
        <v/>
      </c>
      <c r="U396" s="18" t="str">
        <f>IF(A396="","",IF(AND(ISNUMBER(E396),ISNUMBER(F396),F396&gt;=E396),ROUND((F396-E396)*24,4),""))</f>
        <v/>
      </c>
      <c r="V396" s="18" t="str">
        <f>IF(A396="","",IF(AND(ISNUMBER(G396),ISNUMBER(H396),H396&gt;=G396),ROUND((H396-G396)*24,4),IF(OR(G396&lt;&gt;"",H396&lt;&gt;""),"",IF(AND(ISNUMBER(I396),I396&gt;=0),I396,""))))</f>
        <v/>
      </c>
      <c r="W396" s="10" t="str">
        <f>IF(A396="","",IF(AND(ISNUMBER(G396),ISNUMBER(H396),H396&gt;=G396),"実績：基地発～基地着",IF(OR(G396&lt;&gt;"",H396&lt;&gt;""),"要確認：時刻不足・逆転",IF(AND(ISNUMBER(I396),I396&gt;=0),"実績：記録の時間","未確認"))))</f>
        <v/>
      </c>
      <c r="X396" s="10" t="str">
        <f>IF(A396="","",IF(ISNUMBER(B396),YEAR(B396)-IF(MONTH(B396)&lt;4,1,0),""))</f>
        <v/>
      </c>
      <c r="Y396" s="10" t="str">
        <f>IF(A396="","",IF(OR(D396="",NOT(ISNUMBER(B396)),NOT(ISNUMBER(C396)),C396&lt;B396,NOT(ISNUMBER(E396)),NOT(ISNUMBER(F396)),F396&lt;E396,O396="",P396="",R396="未登録・重複"),"要確認：警戒区間・登録・根拠",IF(OR(W396="要確認：時刻不足・逆転",AND(ISNUMBER(G396),G396&gt;E396),AND(ISNUMBER(H396),H396&lt;F396),AND(ISNUMBER(I396),I396&lt;0),AND(ISNUMBER(M396),M396&lt;0)),"要確認：基地発着・交代人数",IF(COUNTIFS(LNGWatch[船名],A396,LNGWatch[入港日（同一航海）],B396,LNGWatch[曳船名],D396,LNGWatch[警戒開始日時],E396)&gt;1,"要確認：同じ警戒が重複",IF(OR(NOT(ISNUMBER(V396)),P396="未確認"),"要確認：拘束時間・根拠未確認","確認済")))))</f>
        <v/>
      </c>
    </row>
    <row r="397" spans="1:25" ht="24.95" customHeight="1" x14ac:dyDescent="0.2">
      <c r="A397" s="7"/>
      <c r="B397" s="20"/>
      <c r="C397" s="20"/>
      <c r="D397" s="7"/>
      <c r="E397" s="23"/>
      <c r="F397" s="23"/>
      <c r="G397" s="23"/>
      <c r="H397" s="23"/>
      <c r="I397" s="16"/>
      <c r="J397" s="7"/>
      <c r="K397" s="23"/>
      <c r="L397" s="23"/>
      <c r="M397" s="7"/>
      <c r="N397" s="7"/>
      <c r="O397" s="7"/>
      <c r="P397" s="7"/>
      <c r="Q397" s="7"/>
      <c r="R397" s="10" t="str">
        <f>IF(D397="","",IF(COUNTIF(Tugs[曳船名],D397)&lt;&gt;1,"未登録・重複",IF(INDEX(Tugs[会社名],MATCH(D397,Tugs[曳船名],0))="","未確認",INDEX(Tugs[会社名],MATCH(D397,Tugs[曳船名],0)))))</f>
        <v/>
      </c>
      <c r="S397" s="10" t="str">
        <f>IF(D397="","",IF(COUNTIF(Tugs[曳船名],D397)&lt;&gt;1,"未登録・重複",IF(INDEX(Tugs[基地港],MATCH(D397,Tugs[曳船名],0))="","未確認",INDEX(Tugs[基地港],MATCH(D397,Tugs[曳船名],0)))))</f>
        <v/>
      </c>
      <c r="T397" s="10" t="str">
        <f>IF(A397="","",IF(AND(ISNUMBER(B397),ISNUMBER(C397),C397&gt;=B397),INT(C397)-INT(B397),""))</f>
        <v/>
      </c>
      <c r="U397" s="18" t="str">
        <f>IF(A397="","",IF(AND(ISNUMBER(E397),ISNUMBER(F397),F397&gt;=E397),ROUND((F397-E397)*24,4),""))</f>
        <v/>
      </c>
      <c r="V397" s="18" t="str">
        <f>IF(A397="","",IF(AND(ISNUMBER(G397),ISNUMBER(H397),H397&gt;=G397),ROUND((H397-G397)*24,4),IF(OR(G397&lt;&gt;"",H397&lt;&gt;""),"",IF(AND(ISNUMBER(I397),I397&gt;=0),I397,""))))</f>
        <v/>
      </c>
      <c r="W397" s="10" t="str">
        <f>IF(A397="","",IF(AND(ISNUMBER(G397),ISNUMBER(H397),H397&gt;=G397),"実績：基地発～基地着",IF(OR(G397&lt;&gt;"",H397&lt;&gt;""),"要確認：時刻不足・逆転",IF(AND(ISNUMBER(I397),I397&gt;=0),"実績：記録の時間","未確認"))))</f>
        <v/>
      </c>
      <c r="X397" s="10" t="str">
        <f>IF(A397="","",IF(ISNUMBER(B397),YEAR(B397)-IF(MONTH(B397)&lt;4,1,0),""))</f>
        <v/>
      </c>
      <c r="Y397" s="10" t="str">
        <f>IF(A397="","",IF(OR(D397="",NOT(ISNUMBER(B397)),NOT(ISNUMBER(C397)),C397&lt;B397,NOT(ISNUMBER(E397)),NOT(ISNUMBER(F397)),F397&lt;E397,O397="",P397="",R397="未登録・重複"),"要確認：警戒区間・登録・根拠",IF(OR(W397="要確認：時刻不足・逆転",AND(ISNUMBER(G397),G397&gt;E397),AND(ISNUMBER(H397),H397&lt;F397),AND(ISNUMBER(I397),I397&lt;0),AND(ISNUMBER(M397),M397&lt;0)),"要確認：基地発着・交代人数",IF(COUNTIFS(LNGWatch[船名],A397,LNGWatch[入港日（同一航海）],B397,LNGWatch[曳船名],D397,LNGWatch[警戒開始日時],E397)&gt;1,"要確認：同じ警戒が重複",IF(OR(NOT(ISNUMBER(V397)),P397="未確認"),"要確認：拘束時間・根拠未確認","確認済")))))</f>
        <v/>
      </c>
    </row>
    <row r="398" spans="1:25" ht="24.95" customHeight="1" x14ac:dyDescent="0.2">
      <c r="A398" s="7"/>
      <c r="B398" s="20"/>
      <c r="C398" s="20"/>
      <c r="D398" s="7"/>
      <c r="E398" s="23"/>
      <c r="F398" s="23"/>
      <c r="G398" s="23"/>
      <c r="H398" s="23"/>
      <c r="I398" s="16"/>
      <c r="J398" s="7"/>
      <c r="K398" s="23"/>
      <c r="L398" s="23"/>
      <c r="M398" s="7"/>
      <c r="N398" s="7"/>
      <c r="O398" s="7"/>
      <c r="P398" s="7"/>
      <c r="Q398" s="7"/>
      <c r="R398" s="10" t="str">
        <f>IF(D398="","",IF(COUNTIF(Tugs[曳船名],D398)&lt;&gt;1,"未登録・重複",IF(INDEX(Tugs[会社名],MATCH(D398,Tugs[曳船名],0))="","未確認",INDEX(Tugs[会社名],MATCH(D398,Tugs[曳船名],0)))))</f>
        <v/>
      </c>
      <c r="S398" s="10" t="str">
        <f>IF(D398="","",IF(COUNTIF(Tugs[曳船名],D398)&lt;&gt;1,"未登録・重複",IF(INDEX(Tugs[基地港],MATCH(D398,Tugs[曳船名],0))="","未確認",INDEX(Tugs[基地港],MATCH(D398,Tugs[曳船名],0)))))</f>
        <v/>
      </c>
      <c r="T398" s="10" t="str">
        <f>IF(A398="","",IF(AND(ISNUMBER(B398),ISNUMBER(C398),C398&gt;=B398),INT(C398)-INT(B398),""))</f>
        <v/>
      </c>
      <c r="U398" s="18" t="str">
        <f>IF(A398="","",IF(AND(ISNUMBER(E398),ISNUMBER(F398),F398&gt;=E398),ROUND((F398-E398)*24,4),""))</f>
        <v/>
      </c>
      <c r="V398" s="18" t="str">
        <f>IF(A398="","",IF(AND(ISNUMBER(G398),ISNUMBER(H398),H398&gt;=G398),ROUND((H398-G398)*24,4),IF(OR(G398&lt;&gt;"",H398&lt;&gt;""),"",IF(AND(ISNUMBER(I398),I398&gt;=0),I398,""))))</f>
        <v/>
      </c>
      <c r="W398" s="10" t="str">
        <f>IF(A398="","",IF(AND(ISNUMBER(G398),ISNUMBER(H398),H398&gt;=G398),"実績：基地発～基地着",IF(OR(G398&lt;&gt;"",H398&lt;&gt;""),"要確認：時刻不足・逆転",IF(AND(ISNUMBER(I398),I398&gt;=0),"実績：記録の時間","未確認"))))</f>
        <v/>
      </c>
      <c r="X398" s="10" t="str">
        <f>IF(A398="","",IF(ISNUMBER(B398),YEAR(B398)-IF(MONTH(B398)&lt;4,1,0),""))</f>
        <v/>
      </c>
      <c r="Y398" s="10" t="str">
        <f>IF(A398="","",IF(OR(D398="",NOT(ISNUMBER(B398)),NOT(ISNUMBER(C398)),C398&lt;B398,NOT(ISNUMBER(E398)),NOT(ISNUMBER(F398)),F398&lt;E398,O398="",P398="",R398="未登録・重複"),"要確認：警戒区間・登録・根拠",IF(OR(W398="要確認：時刻不足・逆転",AND(ISNUMBER(G398),G398&gt;E398),AND(ISNUMBER(H398),H398&lt;F398),AND(ISNUMBER(I398),I398&lt;0),AND(ISNUMBER(M398),M398&lt;0)),"要確認：基地発着・交代人数",IF(COUNTIFS(LNGWatch[船名],A398,LNGWatch[入港日（同一航海）],B398,LNGWatch[曳船名],D398,LNGWatch[警戒開始日時],E398)&gt;1,"要確認：同じ警戒が重複",IF(OR(NOT(ISNUMBER(V398)),P398="未確認"),"要確認：拘束時間・根拠未確認","確認済")))))</f>
        <v/>
      </c>
    </row>
    <row r="399" spans="1:25" ht="24.95" customHeight="1" x14ac:dyDescent="0.2">
      <c r="A399" s="7"/>
      <c r="B399" s="20"/>
      <c r="C399" s="20"/>
      <c r="D399" s="7"/>
      <c r="E399" s="23"/>
      <c r="F399" s="23"/>
      <c r="G399" s="23"/>
      <c r="H399" s="23"/>
      <c r="I399" s="16"/>
      <c r="J399" s="7"/>
      <c r="K399" s="23"/>
      <c r="L399" s="23"/>
      <c r="M399" s="7"/>
      <c r="N399" s="7"/>
      <c r="O399" s="7"/>
      <c r="P399" s="7"/>
      <c r="Q399" s="7"/>
      <c r="R399" s="10" t="str">
        <f>IF(D399="","",IF(COUNTIF(Tugs[曳船名],D399)&lt;&gt;1,"未登録・重複",IF(INDEX(Tugs[会社名],MATCH(D399,Tugs[曳船名],0))="","未確認",INDEX(Tugs[会社名],MATCH(D399,Tugs[曳船名],0)))))</f>
        <v/>
      </c>
      <c r="S399" s="10" t="str">
        <f>IF(D399="","",IF(COUNTIF(Tugs[曳船名],D399)&lt;&gt;1,"未登録・重複",IF(INDEX(Tugs[基地港],MATCH(D399,Tugs[曳船名],0))="","未確認",INDEX(Tugs[基地港],MATCH(D399,Tugs[曳船名],0)))))</f>
        <v/>
      </c>
      <c r="T399" s="10" t="str">
        <f>IF(A399="","",IF(AND(ISNUMBER(B399),ISNUMBER(C399),C399&gt;=B399),INT(C399)-INT(B399),""))</f>
        <v/>
      </c>
      <c r="U399" s="18" t="str">
        <f>IF(A399="","",IF(AND(ISNUMBER(E399),ISNUMBER(F399),F399&gt;=E399),ROUND((F399-E399)*24,4),""))</f>
        <v/>
      </c>
      <c r="V399" s="18" t="str">
        <f>IF(A399="","",IF(AND(ISNUMBER(G399),ISNUMBER(H399),H399&gt;=G399),ROUND((H399-G399)*24,4),IF(OR(G399&lt;&gt;"",H399&lt;&gt;""),"",IF(AND(ISNUMBER(I399),I399&gt;=0),I399,""))))</f>
        <v/>
      </c>
      <c r="W399" s="10" t="str">
        <f>IF(A399="","",IF(AND(ISNUMBER(G399),ISNUMBER(H399),H399&gt;=G399),"実績：基地発～基地着",IF(OR(G399&lt;&gt;"",H399&lt;&gt;""),"要確認：時刻不足・逆転",IF(AND(ISNUMBER(I399),I399&gt;=0),"実績：記録の時間","未確認"))))</f>
        <v/>
      </c>
      <c r="X399" s="10" t="str">
        <f>IF(A399="","",IF(ISNUMBER(B399),YEAR(B399)-IF(MONTH(B399)&lt;4,1,0),""))</f>
        <v/>
      </c>
      <c r="Y399" s="10" t="str">
        <f>IF(A399="","",IF(OR(D399="",NOT(ISNUMBER(B399)),NOT(ISNUMBER(C399)),C399&lt;B399,NOT(ISNUMBER(E399)),NOT(ISNUMBER(F399)),F399&lt;E399,O399="",P399="",R399="未登録・重複"),"要確認：警戒区間・登録・根拠",IF(OR(W399="要確認：時刻不足・逆転",AND(ISNUMBER(G399),G399&gt;E399),AND(ISNUMBER(H399),H399&lt;F399),AND(ISNUMBER(I399),I399&lt;0),AND(ISNUMBER(M399),M399&lt;0)),"要確認：基地発着・交代人数",IF(COUNTIFS(LNGWatch[船名],A399,LNGWatch[入港日（同一航海）],B399,LNGWatch[曳船名],D399,LNGWatch[警戒開始日時],E399)&gt;1,"要確認：同じ警戒が重複",IF(OR(NOT(ISNUMBER(V399)),P399="未確認"),"要確認：拘束時間・根拠未確認","確認済")))))</f>
        <v/>
      </c>
    </row>
    <row r="400" spans="1:25" ht="24.95" customHeight="1" x14ac:dyDescent="0.2">
      <c r="A400" s="7"/>
      <c r="B400" s="20"/>
      <c r="C400" s="20"/>
      <c r="D400" s="7"/>
      <c r="E400" s="23"/>
      <c r="F400" s="23"/>
      <c r="G400" s="23"/>
      <c r="H400" s="23"/>
      <c r="I400" s="16"/>
      <c r="J400" s="7"/>
      <c r="K400" s="23"/>
      <c r="L400" s="23"/>
      <c r="M400" s="7"/>
      <c r="N400" s="7"/>
      <c r="O400" s="7"/>
      <c r="P400" s="7"/>
      <c r="Q400" s="7"/>
      <c r="R400" s="10" t="str">
        <f>IF(D400="","",IF(COUNTIF(Tugs[曳船名],D400)&lt;&gt;1,"未登録・重複",IF(INDEX(Tugs[会社名],MATCH(D400,Tugs[曳船名],0))="","未確認",INDEX(Tugs[会社名],MATCH(D400,Tugs[曳船名],0)))))</f>
        <v/>
      </c>
      <c r="S400" s="10" t="str">
        <f>IF(D400="","",IF(COUNTIF(Tugs[曳船名],D400)&lt;&gt;1,"未登録・重複",IF(INDEX(Tugs[基地港],MATCH(D400,Tugs[曳船名],0))="","未確認",INDEX(Tugs[基地港],MATCH(D400,Tugs[曳船名],0)))))</f>
        <v/>
      </c>
      <c r="T400" s="10" t="str">
        <f>IF(A400="","",IF(AND(ISNUMBER(B400),ISNUMBER(C400),C400&gt;=B400),INT(C400)-INT(B400),""))</f>
        <v/>
      </c>
      <c r="U400" s="18" t="str">
        <f>IF(A400="","",IF(AND(ISNUMBER(E400),ISNUMBER(F400),F400&gt;=E400),ROUND((F400-E400)*24,4),""))</f>
        <v/>
      </c>
      <c r="V400" s="18" t="str">
        <f>IF(A400="","",IF(AND(ISNUMBER(G400),ISNUMBER(H400),H400&gt;=G400),ROUND((H400-G400)*24,4),IF(OR(G400&lt;&gt;"",H400&lt;&gt;""),"",IF(AND(ISNUMBER(I400),I400&gt;=0),I400,""))))</f>
        <v/>
      </c>
      <c r="W400" s="10" t="str">
        <f>IF(A400="","",IF(AND(ISNUMBER(G400),ISNUMBER(H400),H400&gt;=G400),"実績：基地発～基地着",IF(OR(G400&lt;&gt;"",H400&lt;&gt;""),"要確認：時刻不足・逆転",IF(AND(ISNUMBER(I400),I400&gt;=0),"実績：記録の時間","未確認"))))</f>
        <v/>
      </c>
      <c r="X400" s="10" t="str">
        <f>IF(A400="","",IF(ISNUMBER(B400),YEAR(B400)-IF(MONTH(B400)&lt;4,1,0),""))</f>
        <v/>
      </c>
      <c r="Y400" s="10" t="str">
        <f>IF(A400="","",IF(OR(D400="",NOT(ISNUMBER(B400)),NOT(ISNUMBER(C400)),C400&lt;B400,NOT(ISNUMBER(E400)),NOT(ISNUMBER(F400)),F400&lt;E400,O400="",P400="",R400="未登録・重複"),"要確認：警戒区間・登録・根拠",IF(OR(W400="要確認：時刻不足・逆転",AND(ISNUMBER(G400),G400&gt;E400),AND(ISNUMBER(H400),H400&lt;F400),AND(ISNUMBER(I400),I400&lt;0),AND(ISNUMBER(M400),M400&lt;0)),"要確認：基地発着・交代人数",IF(COUNTIFS(LNGWatch[船名],A400,LNGWatch[入港日（同一航海）],B400,LNGWatch[曳船名],D400,LNGWatch[警戒開始日時],E400)&gt;1,"要確認：同じ警戒が重複",IF(OR(NOT(ISNUMBER(V400)),P400="未確認"),"要確認：拘束時間・根拠未確認","確認済")))))</f>
        <v/>
      </c>
    </row>
    <row r="401" spans="1:25" ht="24.95" customHeight="1" x14ac:dyDescent="0.2">
      <c r="A401" s="7"/>
      <c r="B401" s="20"/>
      <c r="C401" s="20"/>
      <c r="D401" s="7"/>
      <c r="E401" s="23"/>
      <c r="F401" s="23"/>
      <c r="G401" s="23"/>
      <c r="H401" s="23"/>
      <c r="I401" s="16"/>
      <c r="J401" s="7"/>
      <c r="K401" s="23"/>
      <c r="L401" s="23"/>
      <c r="M401" s="7"/>
      <c r="N401" s="7"/>
      <c r="O401" s="7"/>
      <c r="P401" s="7"/>
      <c r="Q401" s="7"/>
      <c r="R401" s="10" t="str">
        <f>IF(D401="","",IF(COUNTIF(Tugs[曳船名],D401)&lt;&gt;1,"未登録・重複",IF(INDEX(Tugs[会社名],MATCH(D401,Tugs[曳船名],0))="","未確認",INDEX(Tugs[会社名],MATCH(D401,Tugs[曳船名],0)))))</f>
        <v/>
      </c>
      <c r="S401" s="10" t="str">
        <f>IF(D401="","",IF(COUNTIF(Tugs[曳船名],D401)&lt;&gt;1,"未登録・重複",IF(INDEX(Tugs[基地港],MATCH(D401,Tugs[曳船名],0))="","未確認",INDEX(Tugs[基地港],MATCH(D401,Tugs[曳船名],0)))))</f>
        <v/>
      </c>
      <c r="T401" s="10" t="str">
        <f>IF(A401="","",IF(AND(ISNUMBER(B401),ISNUMBER(C401),C401&gt;=B401),INT(C401)-INT(B401),""))</f>
        <v/>
      </c>
      <c r="U401" s="18" t="str">
        <f>IF(A401="","",IF(AND(ISNUMBER(E401),ISNUMBER(F401),F401&gt;=E401),ROUND((F401-E401)*24,4),""))</f>
        <v/>
      </c>
      <c r="V401" s="18" t="str">
        <f>IF(A401="","",IF(AND(ISNUMBER(G401),ISNUMBER(H401),H401&gt;=G401),ROUND((H401-G401)*24,4),IF(OR(G401&lt;&gt;"",H401&lt;&gt;""),"",IF(AND(ISNUMBER(I401),I401&gt;=0),I401,""))))</f>
        <v/>
      </c>
      <c r="W401" s="10" t="str">
        <f>IF(A401="","",IF(AND(ISNUMBER(G401),ISNUMBER(H401),H401&gt;=G401),"実績：基地発～基地着",IF(OR(G401&lt;&gt;"",H401&lt;&gt;""),"要確認：時刻不足・逆転",IF(AND(ISNUMBER(I401),I401&gt;=0),"実績：記録の時間","未確認"))))</f>
        <v/>
      </c>
      <c r="X401" s="10" t="str">
        <f>IF(A401="","",IF(ISNUMBER(B401),YEAR(B401)-IF(MONTH(B401)&lt;4,1,0),""))</f>
        <v/>
      </c>
      <c r="Y401" s="10" t="str">
        <f>IF(A401="","",IF(OR(D401="",NOT(ISNUMBER(B401)),NOT(ISNUMBER(C401)),C401&lt;B401,NOT(ISNUMBER(E401)),NOT(ISNUMBER(F401)),F401&lt;E401,O401="",P401="",R401="未登録・重複"),"要確認：警戒区間・登録・根拠",IF(OR(W401="要確認：時刻不足・逆転",AND(ISNUMBER(G401),G401&gt;E401),AND(ISNUMBER(H401),H401&lt;F401),AND(ISNUMBER(I401),I401&lt;0),AND(ISNUMBER(M401),M401&lt;0)),"要確認：基地発着・交代人数",IF(COUNTIFS(LNGWatch[船名],A401,LNGWatch[入港日（同一航海）],B401,LNGWatch[曳船名],D401,LNGWatch[警戒開始日時],E401)&gt;1,"要確認：同じ警戒が重複",IF(OR(NOT(ISNUMBER(V401)),P401="未確認"),"要確認：拘束時間・根拠未確認","確認済")))))</f>
        <v/>
      </c>
    </row>
    <row r="402" spans="1:25" ht="24.95" customHeight="1" x14ac:dyDescent="0.2">
      <c r="A402" s="7"/>
      <c r="B402" s="20"/>
      <c r="C402" s="20"/>
      <c r="D402" s="7"/>
      <c r="E402" s="23"/>
      <c r="F402" s="23"/>
      <c r="G402" s="23"/>
      <c r="H402" s="23"/>
      <c r="I402" s="16"/>
      <c r="J402" s="7"/>
      <c r="K402" s="23"/>
      <c r="L402" s="23"/>
      <c r="M402" s="7"/>
      <c r="N402" s="7"/>
      <c r="O402" s="7"/>
      <c r="P402" s="7"/>
      <c r="Q402" s="7"/>
      <c r="R402" s="10" t="str">
        <f>IF(D402="","",IF(COUNTIF(Tugs[曳船名],D402)&lt;&gt;1,"未登録・重複",IF(INDEX(Tugs[会社名],MATCH(D402,Tugs[曳船名],0))="","未確認",INDEX(Tugs[会社名],MATCH(D402,Tugs[曳船名],0)))))</f>
        <v/>
      </c>
      <c r="S402" s="10" t="str">
        <f>IF(D402="","",IF(COUNTIF(Tugs[曳船名],D402)&lt;&gt;1,"未登録・重複",IF(INDEX(Tugs[基地港],MATCH(D402,Tugs[曳船名],0))="","未確認",INDEX(Tugs[基地港],MATCH(D402,Tugs[曳船名],0)))))</f>
        <v/>
      </c>
      <c r="T402" s="10" t="str">
        <f>IF(A402="","",IF(AND(ISNUMBER(B402),ISNUMBER(C402),C402&gt;=B402),INT(C402)-INT(B402),""))</f>
        <v/>
      </c>
      <c r="U402" s="18" t="str">
        <f>IF(A402="","",IF(AND(ISNUMBER(E402),ISNUMBER(F402),F402&gt;=E402),ROUND((F402-E402)*24,4),""))</f>
        <v/>
      </c>
      <c r="V402" s="18" t="str">
        <f>IF(A402="","",IF(AND(ISNUMBER(G402),ISNUMBER(H402),H402&gt;=G402),ROUND((H402-G402)*24,4),IF(OR(G402&lt;&gt;"",H402&lt;&gt;""),"",IF(AND(ISNUMBER(I402),I402&gt;=0),I402,""))))</f>
        <v/>
      </c>
      <c r="W402" s="10" t="str">
        <f>IF(A402="","",IF(AND(ISNUMBER(G402),ISNUMBER(H402),H402&gt;=G402),"実績：基地発～基地着",IF(OR(G402&lt;&gt;"",H402&lt;&gt;""),"要確認：時刻不足・逆転",IF(AND(ISNUMBER(I402),I402&gt;=0),"実績：記録の時間","未確認"))))</f>
        <v/>
      </c>
      <c r="X402" s="10" t="str">
        <f>IF(A402="","",IF(ISNUMBER(B402),YEAR(B402)-IF(MONTH(B402)&lt;4,1,0),""))</f>
        <v/>
      </c>
      <c r="Y402" s="10" t="str">
        <f>IF(A402="","",IF(OR(D402="",NOT(ISNUMBER(B402)),NOT(ISNUMBER(C402)),C402&lt;B402,NOT(ISNUMBER(E402)),NOT(ISNUMBER(F402)),F402&lt;E402,O402="",P402="",R402="未登録・重複"),"要確認：警戒区間・登録・根拠",IF(OR(W402="要確認：時刻不足・逆転",AND(ISNUMBER(G402),G402&gt;E402),AND(ISNUMBER(H402),H402&lt;F402),AND(ISNUMBER(I402),I402&lt;0),AND(ISNUMBER(M402),M402&lt;0)),"要確認：基地発着・交代人数",IF(COUNTIFS(LNGWatch[船名],A402,LNGWatch[入港日（同一航海）],B402,LNGWatch[曳船名],D402,LNGWatch[警戒開始日時],E402)&gt;1,"要確認：同じ警戒が重複",IF(OR(NOT(ISNUMBER(V402)),P402="未確認"),"要確認：拘束時間・根拠未確認","確認済")))))</f>
        <v/>
      </c>
    </row>
    <row r="403" spans="1:25" ht="24.95" customHeight="1" x14ac:dyDescent="0.2">
      <c r="A403" s="7"/>
      <c r="B403" s="20"/>
      <c r="C403" s="20"/>
      <c r="D403" s="7"/>
      <c r="E403" s="23"/>
      <c r="F403" s="23"/>
      <c r="G403" s="23"/>
      <c r="H403" s="23"/>
      <c r="I403" s="16"/>
      <c r="J403" s="7"/>
      <c r="K403" s="23"/>
      <c r="L403" s="23"/>
      <c r="M403" s="7"/>
      <c r="N403" s="7"/>
      <c r="O403" s="7"/>
      <c r="P403" s="7"/>
      <c r="Q403" s="7"/>
      <c r="R403" s="10" t="str">
        <f>IF(D403="","",IF(COUNTIF(Tugs[曳船名],D403)&lt;&gt;1,"未登録・重複",IF(INDEX(Tugs[会社名],MATCH(D403,Tugs[曳船名],0))="","未確認",INDEX(Tugs[会社名],MATCH(D403,Tugs[曳船名],0)))))</f>
        <v/>
      </c>
      <c r="S403" s="10" t="str">
        <f>IF(D403="","",IF(COUNTIF(Tugs[曳船名],D403)&lt;&gt;1,"未登録・重複",IF(INDEX(Tugs[基地港],MATCH(D403,Tugs[曳船名],0))="","未確認",INDEX(Tugs[基地港],MATCH(D403,Tugs[曳船名],0)))))</f>
        <v/>
      </c>
      <c r="T403" s="10" t="str">
        <f>IF(A403="","",IF(AND(ISNUMBER(B403),ISNUMBER(C403),C403&gt;=B403),INT(C403)-INT(B403),""))</f>
        <v/>
      </c>
      <c r="U403" s="18" t="str">
        <f>IF(A403="","",IF(AND(ISNUMBER(E403),ISNUMBER(F403),F403&gt;=E403),ROUND((F403-E403)*24,4),""))</f>
        <v/>
      </c>
      <c r="V403" s="18" t="str">
        <f>IF(A403="","",IF(AND(ISNUMBER(G403),ISNUMBER(H403),H403&gt;=G403),ROUND((H403-G403)*24,4),IF(OR(G403&lt;&gt;"",H403&lt;&gt;""),"",IF(AND(ISNUMBER(I403),I403&gt;=0),I403,""))))</f>
        <v/>
      </c>
      <c r="W403" s="10" t="str">
        <f>IF(A403="","",IF(AND(ISNUMBER(G403),ISNUMBER(H403),H403&gt;=G403),"実績：基地発～基地着",IF(OR(G403&lt;&gt;"",H403&lt;&gt;""),"要確認：時刻不足・逆転",IF(AND(ISNUMBER(I403),I403&gt;=0),"実績：記録の時間","未確認"))))</f>
        <v/>
      </c>
      <c r="X403" s="10" t="str">
        <f>IF(A403="","",IF(ISNUMBER(B403),YEAR(B403)-IF(MONTH(B403)&lt;4,1,0),""))</f>
        <v/>
      </c>
      <c r="Y403" s="10" t="str">
        <f>IF(A403="","",IF(OR(D403="",NOT(ISNUMBER(B403)),NOT(ISNUMBER(C403)),C403&lt;B403,NOT(ISNUMBER(E403)),NOT(ISNUMBER(F403)),F403&lt;E403,O403="",P403="",R403="未登録・重複"),"要確認：警戒区間・登録・根拠",IF(OR(W403="要確認：時刻不足・逆転",AND(ISNUMBER(G403),G403&gt;E403),AND(ISNUMBER(H403),H403&lt;F403),AND(ISNUMBER(I403),I403&lt;0),AND(ISNUMBER(M403),M403&lt;0)),"要確認：基地発着・交代人数",IF(COUNTIFS(LNGWatch[船名],A403,LNGWatch[入港日（同一航海）],B403,LNGWatch[曳船名],D403,LNGWatch[警戒開始日時],E403)&gt;1,"要確認：同じ警戒が重複",IF(OR(NOT(ISNUMBER(V403)),P403="未確認"),"要確認：拘束時間・根拠未確認","確認済")))))</f>
        <v/>
      </c>
    </row>
    <row r="404" spans="1:25" ht="24.95" customHeight="1" x14ac:dyDescent="0.2">
      <c r="A404" s="7"/>
      <c r="B404" s="20"/>
      <c r="C404" s="20"/>
      <c r="D404" s="7"/>
      <c r="E404" s="23"/>
      <c r="F404" s="23"/>
      <c r="G404" s="23"/>
      <c r="H404" s="23"/>
      <c r="I404" s="16"/>
      <c r="J404" s="7"/>
      <c r="K404" s="23"/>
      <c r="L404" s="23"/>
      <c r="M404" s="7"/>
      <c r="N404" s="7"/>
      <c r="O404" s="7"/>
      <c r="P404" s="7"/>
      <c r="Q404" s="7"/>
      <c r="R404" s="10" t="str">
        <f>IF(D404="","",IF(COUNTIF(Tugs[曳船名],D404)&lt;&gt;1,"未登録・重複",IF(INDEX(Tugs[会社名],MATCH(D404,Tugs[曳船名],0))="","未確認",INDEX(Tugs[会社名],MATCH(D404,Tugs[曳船名],0)))))</f>
        <v/>
      </c>
      <c r="S404" s="10" t="str">
        <f>IF(D404="","",IF(COUNTIF(Tugs[曳船名],D404)&lt;&gt;1,"未登録・重複",IF(INDEX(Tugs[基地港],MATCH(D404,Tugs[曳船名],0))="","未確認",INDEX(Tugs[基地港],MATCH(D404,Tugs[曳船名],0)))))</f>
        <v/>
      </c>
      <c r="T404" s="10" t="str">
        <f>IF(A404="","",IF(AND(ISNUMBER(B404),ISNUMBER(C404),C404&gt;=B404),INT(C404)-INT(B404),""))</f>
        <v/>
      </c>
      <c r="U404" s="18" t="str">
        <f>IF(A404="","",IF(AND(ISNUMBER(E404),ISNUMBER(F404),F404&gt;=E404),ROUND((F404-E404)*24,4),""))</f>
        <v/>
      </c>
      <c r="V404" s="18" t="str">
        <f>IF(A404="","",IF(AND(ISNUMBER(G404),ISNUMBER(H404),H404&gt;=G404),ROUND((H404-G404)*24,4),IF(OR(G404&lt;&gt;"",H404&lt;&gt;""),"",IF(AND(ISNUMBER(I404),I404&gt;=0),I404,""))))</f>
        <v/>
      </c>
      <c r="W404" s="10" t="str">
        <f>IF(A404="","",IF(AND(ISNUMBER(G404),ISNUMBER(H404),H404&gt;=G404),"実績：基地発～基地着",IF(OR(G404&lt;&gt;"",H404&lt;&gt;""),"要確認：時刻不足・逆転",IF(AND(ISNUMBER(I404),I404&gt;=0),"実績：記録の時間","未確認"))))</f>
        <v/>
      </c>
      <c r="X404" s="10" t="str">
        <f>IF(A404="","",IF(ISNUMBER(B404),YEAR(B404)-IF(MONTH(B404)&lt;4,1,0),""))</f>
        <v/>
      </c>
      <c r="Y404" s="10" t="str">
        <f>IF(A404="","",IF(OR(D404="",NOT(ISNUMBER(B404)),NOT(ISNUMBER(C404)),C404&lt;B404,NOT(ISNUMBER(E404)),NOT(ISNUMBER(F404)),F404&lt;E404,O404="",P404="",R404="未登録・重複"),"要確認：警戒区間・登録・根拠",IF(OR(W404="要確認：時刻不足・逆転",AND(ISNUMBER(G404),G404&gt;E404),AND(ISNUMBER(H404),H404&lt;F404),AND(ISNUMBER(I404),I404&lt;0),AND(ISNUMBER(M404),M404&lt;0)),"要確認：基地発着・交代人数",IF(COUNTIFS(LNGWatch[船名],A404,LNGWatch[入港日（同一航海）],B404,LNGWatch[曳船名],D404,LNGWatch[警戒開始日時],E404)&gt;1,"要確認：同じ警戒が重複",IF(OR(NOT(ISNUMBER(V404)),P404="未確認"),"要確認：拘束時間・根拠未確認","確認済")))))</f>
        <v/>
      </c>
    </row>
    <row r="405" spans="1:25" ht="24.95" customHeight="1" x14ac:dyDescent="0.2">
      <c r="A405" s="7"/>
      <c r="B405" s="20"/>
      <c r="C405" s="20"/>
      <c r="D405" s="7"/>
      <c r="E405" s="23"/>
      <c r="F405" s="23"/>
      <c r="G405" s="23"/>
      <c r="H405" s="23"/>
      <c r="I405" s="16"/>
      <c r="J405" s="7"/>
      <c r="K405" s="23"/>
      <c r="L405" s="23"/>
      <c r="M405" s="7"/>
      <c r="N405" s="7"/>
      <c r="O405" s="7"/>
      <c r="P405" s="7"/>
      <c r="Q405" s="7"/>
      <c r="R405" s="10" t="str">
        <f>IF(D405="","",IF(COUNTIF(Tugs[曳船名],D405)&lt;&gt;1,"未登録・重複",IF(INDEX(Tugs[会社名],MATCH(D405,Tugs[曳船名],0))="","未確認",INDEX(Tugs[会社名],MATCH(D405,Tugs[曳船名],0)))))</f>
        <v/>
      </c>
      <c r="S405" s="10" t="str">
        <f>IF(D405="","",IF(COUNTIF(Tugs[曳船名],D405)&lt;&gt;1,"未登録・重複",IF(INDEX(Tugs[基地港],MATCH(D405,Tugs[曳船名],0))="","未確認",INDEX(Tugs[基地港],MATCH(D405,Tugs[曳船名],0)))))</f>
        <v/>
      </c>
      <c r="T405" s="10" t="str">
        <f>IF(A405="","",IF(AND(ISNUMBER(B405),ISNUMBER(C405),C405&gt;=B405),INT(C405)-INT(B405),""))</f>
        <v/>
      </c>
      <c r="U405" s="18" t="str">
        <f>IF(A405="","",IF(AND(ISNUMBER(E405),ISNUMBER(F405),F405&gt;=E405),ROUND((F405-E405)*24,4),""))</f>
        <v/>
      </c>
      <c r="V405" s="18" t="str">
        <f>IF(A405="","",IF(AND(ISNUMBER(G405),ISNUMBER(H405),H405&gt;=G405),ROUND((H405-G405)*24,4),IF(OR(G405&lt;&gt;"",H405&lt;&gt;""),"",IF(AND(ISNUMBER(I405),I405&gt;=0),I405,""))))</f>
        <v/>
      </c>
      <c r="W405" s="10" t="str">
        <f>IF(A405="","",IF(AND(ISNUMBER(G405),ISNUMBER(H405),H405&gt;=G405),"実績：基地発～基地着",IF(OR(G405&lt;&gt;"",H405&lt;&gt;""),"要確認：時刻不足・逆転",IF(AND(ISNUMBER(I405),I405&gt;=0),"実績：記録の時間","未確認"))))</f>
        <v/>
      </c>
      <c r="X405" s="10" t="str">
        <f>IF(A405="","",IF(ISNUMBER(B405),YEAR(B405)-IF(MONTH(B405)&lt;4,1,0),""))</f>
        <v/>
      </c>
      <c r="Y405" s="10" t="str">
        <f>IF(A405="","",IF(OR(D405="",NOT(ISNUMBER(B405)),NOT(ISNUMBER(C405)),C405&lt;B405,NOT(ISNUMBER(E405)),NOT(ISNUMBER(F405)),F405&lt;E405,O405="",P405="",R405="未登録・重複"),"要確認：警戒区間・登録・根拠",IF(OR(W405="要確認：時刻不足・逆転",AND(ISNUMBER(G405),G405&gt;E405),AND(ISNUMBER(H405),H405&lt;F405),AND(ISNUMBER(I405),I405&lt;0),AND(ISNUMBER(M405),M405&lt;0)),"要確認：基地発着・交代人数",IF(COUNTIFS(LNGWatch[船名],A405,LNGWatch[入港日（同一航海）],B405,LNGWatch[曳船名],D405,LNGWatch[警戒開始日時],E405)&gt;1,"要確認：同じ警戒が重複",IF(OR(NOT(ISNUMBER(V405)),P405="未確認"),"要確認：拘束時間・根拠未確認","確認済")))))</f>
        <v/>
      </c>
    </row>
    <row r="406" spans="1:25" ht="24.95" customHeight="1" x14ac:dyDescent="0.2">
      <c r="A406" s="7"/>
      <c r="B406" s="20"/>
      <c r="C406" s="20"/>
      <c r="D406" s="7"/>
      <c r="E406" s="23"/>
      <c r="F406" s="23"/>
      <c r="G406" s="23"/>
      <c r="H406" s="23"/>
      <c r="I406" s="16"/>
      <c r="J406" s="7"/>
      <c r="K406" s="23"/>
      <c r="L406" s="23"/>
      <c r="M406" s="7"/>
      <c r="N406" s="7"/>
      <c r="O406" s="7"/>
      <c r="P406" s="7"/>
      <c r="Q406" s="7"/>
      <c r="R406" s="10" t="str">
        <f>IF(D406="","",IF(COUNTIF(Tugs[曳船名],D406)&lt;&gt;1,"未登録・重複",IF(INDEX(Tugs[会社名],MATCH(D406,Tugs[曳船名],0))="","未確認",INDEX(Tugs[会社名],MATCH(D406,Tugs[曳船名],0)))))</f>
        <v/>
      </c>
      <c r="S406" s="10" t="str">
        <f>IF(D406="","",IF(COUNTIF(Tugs[曳船名],D406)&lt;&gt;1,"未登録・重複",IF(INDEX(Tugs[基地港],MATCH(D406,Tugs[曳船名],0))="","未確認",INDEX(Tugs[基地港],MATCH(D406,Tugs[曳船名],0)))))</f>
        <v/>
      </c>
      <c r="T406" s="10" t="str">
        <f>IF(A406="","",IF(AND(ISNUMBER(B406),ISNUMBER(C406),C406&gt;=B406),INT(C406)-INT(B406),""))</f>
        <v/>
      </c>
      <c r="U406" s="18" t="str">
        <f>IF(A406="","",IF(AND(ISNUMBER(E406),ISNUMBER(F406),F406&gt;=E406),ROUND((F406-E406)*24,4),""))</f>
        <v/>
      </c>
      <c r="V406" s="18" t="str">
        <f>IF(A406="","",IF(AND(ISNUMBER(G406),ISNUMBER(H406),H406&gt;=G406),ROUND((H406-G406)*24,4),IF(OR(G406&lt;&gt;"",H406&lt;&gt;""),"",IF(AND(ISNUMBER(I406),I406&gt;=0),I406,""))))</f>
        <v/>
      </c>
      <c r="W406" s="10" t="str">
        <f>IF(A406="","",IF(AND(ISNUMBER(G406),ISNUMBER(H406),H406&gt;=G406),"実績：基地発～基地着",IF(OR(G406&lt;&gt;"",H406&lt;&gt;""),"要確認：時刻不足・逆転",IF(AND(ISNUMBER(I406),I406&gt;=0),"実績：記録の時間","未確認"))))</f>
        <v/>
      </c>
      <c r="X406" s="10" t="str">
        <f>IF(A406="","",IF(ISNUMBER(B406),YEAR(B406)-IF(MONTH(B406)&lt;4,1,0),""))</f>
        <v/>
      </c>
      <c r="Y406" s="10" t="str">
        <f>IF(A406="","",IF(OR(D406="",NOT(ISNUMBER(B406)),NOT(ISNUMBER(C406)),C406&lt;B406,NOT(ISNUMBER(E406)),NOT(ISNUMBER(F406)),F406&lt;E406,O406="",P406="",R406="未登録・重複"),"要確認：警戒区間・登録・根拠",IF(OR(W406="要確認：時刻不足・逆転",AND(ISNUMBER(G406),G406&gt;E406),AND(ISNUMBER(H406),H406&lt;F406),AND(ISNUMBER(I406),I406&lt;0),AND(ISNUMBER(M406),M406&lt;0)),"要確認：基地発着・交代人数",IF(COUNTIFS(LNGWatch[船名],A406,LNGWatch[入港日（同一航海）],B406,LNGWatch[曳船名],D406,LNGWatch[警戒開始日時],E406)&gt;1,"要確認：同じ警戒が重複",IF(OR(NOT(ISNUMBER(V406)),P406="未確認"),"要確認：拘束時間・根拠未確認","確認済")))))</f>
        <v/>
      </c>
    </row>
    <row r="407" spans="1:25" ht="24.95" customHeight="1" x14ac:dyDescent="0.2">
      <c r="A407" s="7"/>
      <c r="B407" s="20"/>
      <c r="C407" s="20"/>
      <c r="D407" s="7"/>
      <c r="E407" s="23"/>
      <c r="F407" s="23"/>
      <c r="G407" s="23"/>
      <c r="H407" s="23"/>
      <c r="I407" s="16"/>
      <c r="J407" s="7"/>
      <c r="K407" s="23"/>
      <c r="L407" s="23"/>
      <c r="M407" s="7"/>
      <c r="N407" s="7"/>
      <c r="O407" s="7"/>
      <c r="P407" s="7"/>
      <c r="Q407" s="7"/>
      <c r="R407" s="10" t="str">
        <f>IF(D407="","",IF(COUNTIF(Tugs[曳船名],D407)&lt;&gt;1,"未登録・重複",IF(INDEX(Tugs[会社名],MATCH(D407,Tugs[曳船名],0))="","未確認",INDEX(Tugs[会社名],MATCH(D407,Tugs[曳船名],0)))))</f>
        <v/>
      </c>
      <c r="S407" s="10" t="str">
        <f>IF(D407="","",IF(COUNTIF(Tugs[曳船名],D407)&lt;&gt;1,"未登録・重複",IF(INDEX(Tugs[基地港],MATCH(D407,Tugs[曳船名],0))="","未確認",INDEX(Tugs[基地港],MATCH(D407,Tugs[曳船名],0)))))</f>
        <v/>
      </c>
      <c r="T407" s="10" t="str">
        <f>IF(A407="","",IF(AND(ISNUMBER(B407),ISNUMBER(C407),C407&gt;=B407),INT(C407)-INT(B407),""))</f>
        <v/>
      </c>
      <c r="U407" s="18" t="str">
        <f>IF(A407="","",IF(AND(ISNUMBER(E407),ISNUMBER(F407),F407&gt;=E407),ROUND((F407-E407)*24,4),""))</f>
        <v/>
      </c>
      <c r="V407" s="18" t="str">
        <f>IF(A407="","",IF(AND(ISNUMBER(G407),ISNUMBER(H407),H407&gt;=G407),ROUND((H407-G407)*24,4),IF(OR(G407&lt;&gt;"",H407&lt;&gt;""),"",IF(AND(ISNUMBER(I407),I407&gt;=0),I407,""))))</f>
        <v/>
      </c>
      <c r="W407" s="10" t="str">
        <f>IF(A407="","",IF(AND(ISNUMBER(G407),ISNUMBER(H407),H407&gt;=G407),"実績：基地発～基地着",IF(OR(G407&lt;&gt;"",H407&lt;&gt;""),"要確認：時刻不足・逆転",IF(AND(ISNUMBER(I407),I407&gt;=0),"実績：記録の時間","未確認"))))</f>
        <v/>
      </c>
      <c r="X407" s="10" t="str">
        <f>IF(A407="","",IF(ISNUMBER(B407),YEAR(B407)-IF(MONTH(B407)&lt;4,1,0),""))</f>
        <v/>
      </c>
      <c r="Y407" s="10" t="str">
        <f>IF(A407="","",IF(OR(D407="",NOT(ISNUMBER(B407)),NOT(ISNUMBER(C407)),C407&lt;B407,NOT(ISNUMBER(E407)),NOT(ISNUMBER(F407)),F407&lt;E407,O407="",P407="",R407="未登録・重複"),"要確認：警戒区間・登録・根拠",IF(OR(W407="要確認：時刻不足・逆転",AND(ISNUMBER(G407),G407&gt;E407),AND(ISNUMBER(H407),H407&lt;F407),AND(ISNUMBER(I407),I407&lt;0),AND(ISNUMBER(M407),M407&lt;0)),"要確認：基地発着・交代人数",IF(COUNTIFS(LNGWatch[船名],A407,LNGWatch[入港日（同一航海）],B407,LNGWatch[曳船名],D407,LNGWatch[警戒開始日時],E407)&gt;1,"要確認：同じ警戒が重複",IF(OR(NOT(ISNUMBER(V407)),P407="未確認"),"要確認：拘束時間・根拠未確認","確認済")))))</f>
        <v/>
      </c>
    </row>
    <row r="408" spans="1:25" ht="24.95" customHeight="1" x14ac:dyDescent="0.2">
      <c r="A408" s="7"/>
      <c r="B408" s="20"/>
      <c r="C408" s="20"/>
      <c r="D408" s="7"/>
      <c r="E408" s="23"/>
      <c r="F408" s="23"/>
      <c r="G408" s="23"/>
      <c r="H408" s="23"/>
      <c r="I408" s="16"/>
      <c r="J408" s="7"/>
      <c r="K408" s="23"/>
      <c r="L408" s="23"/>
      <c r="M408" s="7"/>
      <c r="N408" s="7"/>
      <c r="O408" s="7"/>
      <c r="P408" s="7"/>
      <c r="Q408" s="7"/>
      <c r="R408" s="10" t="str">
        <f>IF(D408="","",IF(COUNTIF(Tugs[曳船名],D408)&lt;&gt;1,"未登録・重複",IF(INDEX(Tugs[会社名],MATCH(D408,Tugs[曳船名],0))="","未確認",INDEX(Tugs[会社名],MATCH(D408,Tugs[曳船名],0)))))</f>
        <v/>
      </c>
      <c r="S408" s="10" t="str">
        <f>IF(D408="","",IF(COUNTIF(Tugs[曳船名],D408)&lt;&gt;1,"未登録・重複",IF(INDEX(Tugs[基地港],MATCH(D408,Tugs[曳船名],0))="","未確認",INDEX(Tugs[基地港],MATCH(D408,Tugs[曳船名],0)))))</f>
        <v/>
      </c>
      <c r="T408" s="10" t="str">
        <f>IF(A408="","",IF(AND(ISNUMBER(B408),ISNUMBER(C408),C408&gt;=B408),INT(C408)-INT(B408),""))</f>
        <v/>
      </c>
      <c r="U408" s="18" t="str">
        <f>IF(A408="","",IF(AND(ISNUMBER(E408),ISNUMBER(F408),F408&gt;=E408),ROUND((F408-E408)*24,4),""))</f>
        <v/>
      </c>
      <c r="V408" s="18" t="str">
        <f>IF(A408="","",IF(AND(ISNUMBER(G408),ISNUMBER(H408),H408&gt;=G408),ROUND((H408-G408)*24,4),IF(OR(G408&lt;&gt;"",H408&lt;&gt;""),"",IF(AND(ISNUMBER(I408),I408&gt;=0),I408,""))))</f>
        <v/>
      </c>
      <c r="W408" s="10" t="str">
        <f>IF(A408="","",IF(AND(ISNUMBER(G408),ISNUMBER(H408),H408&gt;=G408),"実績：基地発～基地着",IF(OR(G408&lt;&gt;"",H408&lt;&gt;""),"要確認：時刻不足・逆転",IF(AND(ISNUMBER(I408),I408&gt;=0),"実績：記録の時間","未確認"))))</f>
        <v/>
      </c>
      <c r="X408" s="10" t="str">
        <f>IF(A408="","",IF(ISNUMBER(B408),YEAR(B408)-IF(MONTH(B408)&lt;4,1,0),""))</f>
        <v/>
      </c>
      <c r="Y408" s="10" t="str">
        <f>IF(A408="","",IF(OR(D408="",NOT(ISNUMBER(B408)),NOT(ISNUMBER(C408)),C408&lt;B408,NOT(ISNUMBER(E408)),NOT(ISNUMBER(F408)),F408&lt;E408,O408="",P408="",R408="未登録・重複"),"要確認：警戒区間・登録・根拠",IF(OR(W408="要確認：時刻不足・逆転",AND(ISNUMBER(G408),G408&gt;E408),AND(ISNUMBER(H408),H408&lt;F408),AND(ISNUMBER(I408),I408&lt;0),AND(ISNUMBER(M408),M408&lt;0)),"要確認：基地発着・交代人数",IF(COUNTIFS(LNGWatch[船名],A408,LNGWatch[入港日（同一航海）],B408,LNGWatch[曳船名],D408,LNGWatch[警戒開始日時],E408)&gt;1,"要確認：同じ警戒が重複",IF(OR(NOT(ISNUMBER(V408)),P408="未確認"),"要確認：拘束時間・根拠未確認","確認済")))))</f>
        <v/>
      </c>
    </row>
    <row r="409" spans="1:25" ht="24.95" customHeight="1" x14ac:dyDescent="0.2">
      <c r="A409" s="7"/>
      <c r="B409" s="20"/>
      <c r="C409" s="20"/>
      <c r="D409" s="7"/>
      <c r="E409" s="23"/>
      <c r="F409" s="23"/>
      <c r="G409" s="23"/>
      <c r="H409" s="23"/>
      <c r="I409" s="16"/>
      <c r="J409" s="7"/>
      <c r="K409" s="23"/>
      <c r="L409" s="23"/>
      <c r="M409" s="7"/>
      <c r="N409" s="7"/>
      <c r="O409" s="7"/>
      <c r="P409" s="7"/>
      <c r="Q409" s="7"/>
      <c r="R409" s="10" t="str">
        <f>IF(D409="","",IF(COUNTIF(Tugs[曳船名],D409)&lt;&gt;1,"未登録・重複",IF(INDEX(Tugs[会社名],MATCH(D409,Tugs[曳船名],0))="","未確認",INDEX(Tugs[会社名],MATCH(D409,Tugs[曳船名],0)))))</f>
        <v/>
      </c>
      <c r="S409" s="10" t="str">
        <f>IF(D409="","",IF(COUNTIF(Tugs[曳船名],D409)&lt;&gt;1,"未登録・重複",IF(INDEX(Tugs[基地港],MATCH(D409,Tugs[曳船名],0))="","未確認",INDEX(Tugs[基地港],MATCH(D409,Tugs[曳船名],0)))))</f>
        <v/>
      </c>
      <c r="T409" s="10" t="str">
        <f>IF(A409="","",IF(AND(ISNUMBER(B409),ISNUMBER(C409),C409&gt;=B409),INT(C409)-INT(B409),""))</f>
        <v/>
      </c>
      <c r="U409" s="18" t="str">
        <f>IF(A409="","",IF(AND(ISNUMBER(E409),ISNUMBER(F409),F409&gt;=E409),ROUND((F409-E409)*24,4),""))</f>
        <v/>
      </c>
      <c r="V409" s="18" t="str">
        <f>IF(A409="","",IF(AND(ISNUMBER(G409),ISNUMBER(H409),H409&gt;=G409),ROUND((H409-G409)*24,4),IF(OR(G409&lt;&gt;"",H409&lt;&gt;""),"",IF(AND(ISNUMBER(I409),I409&gt;=0),I409,""))))</f>
        <v/>
      </c>
      <c r="W409" s="10" t="str">
        <f>IF(A409="","",IF(AND(ISNUMBER(G409),ISNUMBER(H409),H409&gt;=G409),"実績：基地発～基地着",IF(OR(G409&lt;&gt;"",H409&lt;&gt;""),"要確認：時刻不足・逆転",IF(AND(ISNUMBER(I409),I409&gt;=0),"実績：記録の時間","未確認"))))</f>
        <v/>
      </c>
      <c r="X409" s="10" t="str">
        <f>IF(A409="","",IF(ISNUMBER(B409),YEAR(B409)-IF(MONTH(B409)&lt;4,1,0),""))</f>
        <v/>
      </c>
      <c r="Y409" s="10" t="str">
        <f>IF(A409="","",IF(OR(D409="",NOT(ISNUMBER(B409)),NOT(ISNUMBER(C409)),C409&lt;B409,NOT(ISNUMBER(E409)),NOT(ISNUMBER(F409)),F409&lt;E409,O409="",P409="",R409="未登録・重複"),"要確認：警戒区間・登録・根拠",IF(OR(W409="要確認：時刻不足・逆転",AND(ISNUMBER(G409),G409&gt;E409),AND(ISNUMBER(H409),H409&lt;F409),AND(ISNUMBER(I409),I409&lt;0),AND(ISNUMBER(M409),M409&lt;0)),"要確認：基地発着・交代人数",IF(COUNTIFS(LNGWatch[船名],A409,LNGWatch[入港日（同一航海）],B409,LNGWatch[曳船名],D409,LNGWatch[警戒開始日時],E409)&gt;1,"要確認：同じ警戒が重複",IF(OR(NOT(ISNUMBER(V409)),P409="未確認"),"要確認：拘束時間・根拠未確認","確認済")))))</f>
        <v/>
      </c>
    </row>
    <row r="410" spans="1:25" ht="24.95" customHeight="1" x14ac:dyDescent="0.2">
      <c r="A410" s="7"/>
      <c r="B410" s="20"/>
      <c r="C410" s="20"/>
      <c r="D410" s="7"/>
      <c r="E410" s="23"/>
      <c r="F410" s="23"/>
      <c r="G410" s="23"/>
      <c r="H410" s="23"/>
      <c r="I410" s="16"/>
      <c r="J410" s="7"/>
      <c r="K410" s="23"/>
      <c r="L410" s="23"/>
      <c r="M410" s="7"/>
      <c r="N410" s="7"/>
      <c r="O410" s="7"/>
      <c r="P410" s="7"/>
      <c r="Q410" s="7"/>
      <c r="R410" s="10" t="str">
        <f>IF(D410="","",IF(COUNTIF(Tugs[曳船名],D410)&lt;&gt;1,"未登録・重複",IF(INDEX(Tugs[会社名],MATCH(D410,Tugs[曳船名],0))="","未確認",INDEX(Tugs[会社名],MATCH(D410,Tugs[曳船名],0)))))</f>
        <v/>
      </c>
      <c r="S410" s="10" t="str">
        <f>IF(D410="","",IF(COUNTIF(Tugs[曳船名],D410)&lt;&gt;1,"未登録・重複",IF(INDEX(Tugs[基地港],MATCH(D410,Tugs[曳船名],0))="","未確認",INDEX(Tugs[基地港],MATCH(D410,Tugs[曳船名],0)))))</f>
        <v/>
      </c>
      <c r="T410" s="10" t="str">
        <f>IF(A410="","",IF(AND(ISNUMBER(B410),ISNUMBER(C410),C410&gt;=B410),INT(C410)-INT(B410),""))</f>
        <v/>
      </c>
      <c r="U410" s="18" t="str">
        <f>IF(A410="","",IF(AND(ISNUMBER(E410),ISNUMBER(F410),F410&gt;=E410),ROUND((F410-E410)*24,4),""))</f>
        <v/>
      </c>
      <c r="V410" s="18" t="str">
        <f>IF(A410="","",IF(AND(ISNUMBER(G410),ISNUMBER(H410),H410&gt;=G410),ROUND((H410-G410)*24,4),IF(OR(G410&lt;&gt;"",H410&lt;&gt;""),"",IF(AND(ISNUMBER(I410),I410&gt;=0),I410,""))))</f>
        <v/>
      </c>
      <c r="W410" s="10" t="str">
        <f>IF(A410="","",IF(AND(ISNUMBER(G410),ISNUMBER(H410),H410&gt;=G410),"実績：基地発～基地着",IF(OR(G410&lt;&gt;"",H410&lt;&gt;""),"要確認：時刻不足・逆転",IF(AND(ISNUMBER(I410),I410&gt;=0),"実績：記録の時間","未確認"))))</f>
        <v/>
      </c>
      <c r="X410" s="10" t="str">
        <f>IF(A410="","",IF(ISNUMBER(B410),YEAR(B410)-IF(MONTH(B410)&lt;4,1,0),""))</f>
        <v/>
      </c>
      <c r="Y410" s="10" t="str">
        <f>IF(A410="","",IF(OR(D410="",NOT(ISNUMBER(B410)),NOT(ISNUMBER(C410)),C410&lt;B410,NOT(ISNUMBER(E410)),NOT(ISNUMBER(F410)),F410&lt;E410,O410="",P410="",R410="未登録・重複"),"要確認：警戒区間・登録・根拠",IF(OR(W410="要確認：時刻不足・逆転",AND(ISNUMBER(G410),G410&gt;E410),AND(ISNUMBER(H410),H410&lt;F410),AND(ISNUMBER(I410),I410&lt;0),AND(ISNUMBER(M410),M410&lt;0)),"要確認：基地発着・交代人数",IF(COUNTIFS(LNGWatch[船名],A410,LNGWatch[入港日（同一航海）],B410,LNGWatch[曳船名],D410,LNGWatch[警戒開始日時],E410)&gt;1,"要確認：同じ警戒が重複",IF(OR(NOT(ISNUMBER(V410)),P410="未確認"),"要確認：拘束時間・根拠未確認","確認済")))))</f>
        <v/>
      </c>
    </row>
    <row r="411" spans="1:25" ht="24.95" customHeight="1" x14ac:dyDescent="0.2">
      <c r="A411" s="7"/>
      <c r="B411" s="20"/>
      <c r="C411" s="20"/>
      <c r="D411" s="7"/>
      <c r="E411" s="23"/>
      <c r="F411" s="23"/>
      <c r="G411" s="23"/>
      <c r="H411" s="23"/>
      <c r="I411" s="16"/>
      <c r="J411" s="7"/>
      <c r="K411" s="23"/>
      <c r="L411" s="23"/>
      <c r="M411" s="7"/>
      <c r="N411" s="7"/>
      <c r="O411" s="7"/>
      <c r="P411" s="7"/>
      <c r="Q411" s="7"/>
      <c r="R411" s="10" t="str">
        <f>IF(D411="","",IF(COUNTIF(Tugs[曳船名],D411)&lt;&gt;1,"未登録・重複",IF(INDEX(Tugs[会社名],MATCH(D411,Tugs[曳船名],0))="","未確認",INDEX(Tugs[会社名],MATCH(D411,Tugs[曳船名],0)))))</f>
        <v/>
      </c>
      <c r="S411" s="10" t="str">
        <f>IF(D411="","",IF(COUNTIF(Tugs[曳船名],D411)&lt;&gt;1,"未登録・重複",IF(INDEX(Tugs[基地港],MATCH(D411,Tugs[曳船名],0))="","未確認",INDEX(Tugs[基地港],MATCH(D411,Tugs[曳船名],0)))))</f>
        <v/>
      </c>
      <c r="T411" s="10" t="str">
        <f>IF(A411="","",IF(AND(ISNUMBER(B411),ISNUMBER(C411),C411&gt;=B411),INT(C411)-INT(B411),""))</f>
        <v/>
      </c>
      <c r="U411" s="18" t="str">
        <f>IF(A411="","",IF(AND(ISNUMBER(E411),ISNUMBER(F411),F411&gt;=E411),ROUND((F411-E411)*24,4),""))</f>
        <v/>
      </c>
      <c r="V411" s="18" t="str">
        <f>IF(A411="","",IF(AND(ISNUMBER(G411),ISNUMBER(H411),H411&gt;=G411),ROUND((H411-G411)*24,4),IF(OR(G411&lt;&gt;"",H411&lt;&gt;""),"",IF(AND(ISNUMBER(I411),I411&gt;=0),I411,""))))</f>
        <v/>
      </c>
      <c r="W411" s="10" t="str">
        <f>IF(A411="","",IF(AND(ISNUMBER(G411),ISNUMBER(H411),H411&gt;=G411),"実績：基地発～基地着",IF(OR(G411&lt;&gt;"",H411&lt;&gt;""),"要確認：時刻不足・逆転",IF(AND(ISNUMBER(I411),I411&gt;=0),"実績：記録の時間","未確認"))))</f>
        <v/>
      </c>
      <c r="X411" s="10" t="str">
        <f>IF(A411="","",IF(ISNUMBER(B411),YEAR(B411)-IF(MONTH(B411)&lt;4,1,0),""))</f>
        <v/>
      </c>
      <c r="Y411" s="10" t="str">
        <f>IF(A411="","",IF(OR(D411="",NOT(ISNUMBER(B411)),NOT(ISNUMBER(C411)),C411&lt;B411,NOT(ISNUMBER(E411)),NOT(ISNUMBER(F411)),F411&lt;E411,O411="",P411="",R411="未登録・重複"),"要確認：警戒区間・登録・根拠",IF(OR(W411="要確認：時刻不足・逆転",AND(ISNUMBER(G411),G411&gt;E411),AND(ISNUMBER(H411),H411&lt;F411),AND(ISNUMBER(I411),I411&lt;0),AND(ISNUMBER(M411),M411&lt;0)),"要確認：基地発着・交代人数",IF(COUNTIFS(LNGWatch[船名],A411,LNGWatch[入港日（同一航海）],B411,LNGWatch[曳船名],D411,LNGWatch[警戒開始日時],E411)&gt;1,"要確認：同じ警戒が重複",IF(OR(NOT(ISNUMBER(V411)),P411="未確認"),"要確認：拘束時間・根拠未確認","確認済")))))</f>
        <v/>
      </c>
    </row>
    <row r="412" spans="1:25" ht="24.95" customHeight="1" x14ac:dyDescent="0.2">
      <c r="A412" s="7"/>
      <c r="B412" s="20"/>
      <c r="C412" s="20"/>
      <c r="D412" s="7"/>
      <c r="E412" s="23"/>
      <c r="F412" s="23"/>
      <c r="G412" s="23"/>
      <c r="H412" s="23"/>
      <c r="I412" s="16"/>
      <c r="J412" s="7"/>
      <c r="K412" s="23"/>
      <c r="L412" s="23"/>
      <c r="M412" s="7"/>
      <c r="N412" s="7"/>
      <c r="O412" s="7"/>
      <c r="P412" s="7"/>
      <c r="Q412" s="7"/>
      <c r="R412" s="10" t="str">
        <f>IF(D412="","",IF(COUNTIF(Tugs[曳船名],D412)&lt;&gt;1,"未登録・重複",IF(INDEX(Tugs[会社名],MATCH(D412,Tugs[曳船名],0))="","未確認",INDEX(Tugs[会社名],MATCH(D412,Tugs[曳船名],0)))))</f>
        <v/>
      </c>
      <c r="S412" s="10" t="str">
        <f>IF(D412="","",IF(COUNTIF(Tugs[曳船名],D412)&lt;&gt;1,"未登録・重複",IF(INDEX(Tugs[基地港],MATCH(D412,Tugs[曳船名],0))="","未確認",INDEX(Tugs[基地港],MATCH(D412,Tugs[曳船名],0)))))</f>
        <v/>
      </c>
      <c r="T412" s="10" t="str">
        <f>IF(A412="","",IF(AND(ISNUMBER(B412),ISNUMBER(C412),C412&gt;=B412),INT(C412)-INT(B412),""))</f>
        <v/>
      </c>
      <c r="U412" s="18" t="str">
        <f>IF(A412="","",IF(AND(ISNUMBER(E412),ISNUMBER(F412),F412&gt;=E412),ROUND((F412-E412)*24,4),""))</f>
        <v/>
      </c>
      <c r="V412" s="18" t="str">
        <f>IF(A412="","",IF(AND(ISNUMBER(G412),ISNUMBER(H412),H412&gt;=G412),ROUND((H412-G412)*24,4),IF(OR(G412&lt;&gt;"",H412&lt;&gt;""),"",IF(AND(ISNUMBER(I412),I412&gt;=0),I412,""))))</f>
        <v/>
      </c>
      <c r="W412" s="10" t="str">
        <f>IF(A412="","",IF(AND(ISNUMBER(G412),ISNUMBER(H412),H412&gt;=G412),"実績：基地発～基地着",IF(OR(G412&lt;&gt;"",H412&lt;&gt;""),"要確認：時刻不足・逆転",IF(AND(ISNUMBER(I412),I412&gt;=0),"実績：記録の時間","未確認"))))</f>
        <v/>
      </c>
      <c r="X412" s="10" t="str">
        <f>IF(A412="","",IF(ISNUMBER(B412),YEAR(B412)-IF(MONTH(B412)&lt;4,1,0),""))</f>
        <v/>
      </c>
      <c r="Y412" s="10" t="str">
        <f>IF(A412="","",IF(OR(D412="",NOT(ISNUMBER(B412)),NOT(ISNUMBER(C412)),C412&lt;B412,NOT(ISNUMBER(E412)),NOT(ISNUMBER(F412)),F412&lt;E412,O412="",P412="",R412="未登録・重複"),"要確認：警戒区間・登録・根拠",IF(OR(W412="要確認：時刻不足・逆転",AND(ISNUMBER(G412),G412&gt;E412),AND(ISNUMBER(H412),H412&lt;F412),AND(ISNUMBER(I412),I412&lt;0),AND(ISNUMBER(M412),M412&lt;0)),"要確認：基地発着・交代人数",IF(COUNTIFS(LNGWatch[船名],A412,LNGWatch[入港日（同一航海）],B412,LNGWatch[曳船名],D412,LNGWatch[警戒開始日時],E412)&gt;1,"要確認：同じ警戒が重複",IF(OR(NOT(ISNUMBER(V412)),P412="未確認"),"要確認：拘束時間・根拠未確認","確認済")))))</f>
        <v/>
      </c>
    </row>
    <row r="413" spans="1:25" ht="24.95" customHeight="1" x14ac:dyDescent="0.2">
      <c r="A413" s="7"/>
      <c r="B413" s="20"/>
      <c r="C413" s="20"/>
      <c r="D413" s="7"/>
      <c r="E413" s="23"/>
      <c r="F413" s="23"/>
      <c r="G413" s="23"/>
      <c r="H413" s="23"/>
      <c r="I413" s="16"/>
      <c r="J413" s="7"/>
      <c r="K413" s="23"/>
      <c r="L413" s="23"/>
      <c r="M413" s="7"/>
      <c r="N413" s="7"/>
      <c r="O413" s="7"/>
      <c r="P413" s="7"/>
      <c r="Q413" s="7"/>
      <c r="R413" s="10" t="str">
        <f>IF(D413="","",IF(COUNTIF(Tugs[曳船名],D413)&lt;&gt;1,"未登録・重複",IF(INDEX(Tugs[会社名],MATCH(D413,Tugs[曳船名],0))="","未確認",INDEX(Tugs[会社名],MATCH(D413,Tugs[曳船名],0)))))</f>
        <v/>
      </c>
      <c r="S413" s="10" t="str">
        <f>IF(D413="","",IF(COUNTIF(Tugs[曳船名],D413)&lt;&gt;1,"未登録・重複",IF(INDEX(Tugs[基地港],MATCH(D413,Tugs[曳船名],0))="","未確認",INDEX(Tugs[基地港],MATCH(D413,Tugs[曳船名],0)))))</f>
        <v/>
      </c>
      <c r="T413" s="10" t="str">
        <f>IF(A413="","",IF(AND(ISNUMBER(B413),ISNUMBER(C413),C413&gt;=B413),INT(C413)-INT(B413),""))</f>
        <v/>
      </c>
      <c r="U413" s="18" t="str">
        <f>IF(A413="","",IF(AND(ISNUMBER(E413),ISNUMBER(F413),F413&gt;=E413),ROUND((F413-E413)*24,4),""))</f>
        <v/>
      </c>
      <c r="V413" s="18" t="str">
        <f>IF(A413="","",IF(AND(ISNUMBER(G413),ISNUMBER(H413),H413&gt;=G413),ROUND((H413-G413)*24,4),IF(OR(G413&lt;&gt;"",H413&lt;&gt;""),"",IF(AND(ISNUMBER(I413),I413&gt;=0),I413,""))))</f>
        <v/>
      </c>
      <c r="W413" s="10" t="str">
        <f>IF(A413="","",IF(AND(ISNUMBER(G413),ISNUMBER(H413),H413&gt;=G413),"実績：基地発～基地着",IF(OR(G413&lt;&gt;"",H413&lt;&gt;""),"要確認：時刻不足・逆転",IF(AND(ISNUMBER(I413),I413&gt;=0),"実績：記録の時間","未確認"))))</f>
        <v/>
      </c>
      <c r="X413" s="10" t="str">
        <f>IF(A413="","",IF(ISNUMBER(B413),YEAR(B413)-IF(MONTH(B413)&lt;4,1,0),""))</f>
        <v/>
      </c>
      <c r="Y413" s="10" t="str">
        <f>IF(A413="","",IF(OR(D413="",NOT(ISNUMBER(B413)),NOT(ISNUMBER(C413)),C413&lt;B413,NOT(ISNUMBER(E413)),NOT(ISNUMBER(F413)),F413&lt;E413,O413="",P413="",R413="未登録・重複"),"要確認：警戒区間・登録・根拠",IF(OR(W413="要確認：時刻不足・逆転",AND(ISNUMBER(G413),G413&gt;E413),AND(ISNUMBER(H413),H413&lt;F413),AND(ISNUMBER(I413),I413&lt;0),AND(ISNUMBER(M413),M413&lt;0)),"要確認：基地発着・交代人数",IF(COUNTIFS(LNGWatch[船名],A413,LNGWatch[入港日（同一航海）],B413,LNGWatch[曳船名],D413,LNGWatch[警戒開始日時],E413)&gt;1,"要確認：同じ警戒が重複",IF(OR(NOT(ISNUMBER(V413)),P413="未確認"),"要確認：拘束時間・根拠未確認","確認済")))))</f>
        <v/>
      </c>
    </row>
    <row r="414" spans="1:25" ht="24.95" customHeight="1" x14ac:dyDescent="0.2">
      <c r="A414" s="7"/>
      <c r="B414" s="20"/>
      <c r="C414" s="20"/>
      <c r="D414" s="7"/>
      <c r="E414" s="23"/>
      <c r="F414" s="23"/>
      <c r="G414" s="23"/>
      <c r="H414" s="23"/>
      <c r="I414" s="16"/>
      <c r="J414" s="7"/>
      <c r="K414" s="23"/>
      <c r="L414" s="23"/>
      <c r="M414" s="7"/>
      <c r="N414" s="7"/>
      <c r="O414" s="7"/>
      <c r="P414" s="7"/>
      <c r="Q414" s="7"/>
      <c r="R414" s="10" t="str">
        <f>IF(D414="","",IF(COUNTIF(Tugs[曳船名],D414)&lt;&gt;1,"未登録・重複",IF(INDEX(Tugs[会社名],MATCH(D414,Tugs[曳船名],0))="","未確認",INDEX(Tugs[会社名],MATCH(D414,Tugs[曳船名],0)))))</f>
        <v/>
      </c>
      <c r="S414" s="10" t="str">
        <f>IF(D414="","",IF(COUNTIF(Tugs[曳船名],D414)&lt;&gt;1,"未登録・重複",IF(INDEX(Tugs[基地港],MATCH(D414,Tugs[曳船名],0))="","未確認",INDEX(Tugs[基地港],MATCH(D414,Tugs[曳船名],0)))))</f>
        <v/>
      </c>
      <c r="T414" s="10" t="str">
        <f>IF(A414="","",IF(AND(ISNUMBER(B414),ISNUMBER(C414),C414&gt;=B414),INT(C414)-INT(B414),""))</f>
        <v/>
      </c>
      <c r="U414" s="18" t="str">
        <f>IF(A414="","",IF(AND(ISNUMBER(E414),ISNUMBER(F414),F414&gt;=E414),ROUND((F414-E414)*24,4),""))</f>
        <v/>
      </c>
      <c r="V414" s="18" t="str">
        <f>IF(A414="","",IF(AND(ISNUMBER(G414),ISNUMBER(H414),H414&gt;=G414),ROUND((H414-G414)*24,4),IF(OR(G414&lt;&gt;"",H414&lt;&gt;""),"",IF(AND(ISNUMBER(I414),I414&gt;=0),I414,""))))</f>
        <v/>
      </c>
      <c r="W414" s="10" t="str">
        <f>IF(A414="","",IF(AND(ISNUMBER(G414),ISNUMBER(H414),H414&gt;=G414),"実績：基地発～基地着",IF(OR(G414&lt;&gt;"",H414&lt;&gt;""),"要確認：時刻不足・逆転",IF(AND(ISNUMBER(I414),I414&gt;=0),"実績：記録の時間","未確認"))))</f>
        <v/>
      </c>
      <c r="X414" s="10" t="str">
        <f>IF(A414="","",IF(ISNUMBER(B414),YEAR(B414)-IF(MONTH(B414)&lt;4,1,0),""))</f>
        <v/>
      </c>
      <c r="Y414" s="10" t="str">
        <f>IF(A414="","",IF(OR(D414="",NOT(ISNUMBER(B414)),NOT(ISNUMBER(C414)),C414&lt;B414,NOT(ISNUMBER(E414)),NOT(ISNUMBER(F414)),F414&lt;E414,O414="",P414="",R414="未登録・重複"),"要確認：警戒区間・登録・根拠",IF(OR(W414="要確認：時刻不足・逆転",AND(ISNUMBER(G414),G414&gt;E414),AND(ISNUMBER(H414),H414&lt;F414),AND(ISNUMBER(I414),I414&lt;0),AND(ISNUMBER(M414),M414&lt;0)),"要確認：基地発着・交代人数",IF(COUNTIFS(LNGWatch[船名],A414,LNGWatch[入港日（同一航海）],B414,LNGWatch[曳船名],D414,LNGWatch[警戒開始日時],E414)&gt;1,"要確認：同じ警戒が重複",IF(OR(NOT(ISNUMBER(V414)),P414="未確認"),"要確認：拘束時間・根拠未確認","確認済")))))</f>
        <v/>
      </c>
    </row>
    <row r="415" spans="1:25" ht="24.95" customHeight="1" x14ac:dyDescent="0.2">
      <c r="A415" s="7"/>
      <c r="B415" s="20"/>
      <c r="C415" s="20"/>
      <c r="D415" s="7"/>
      <c r="E415" s="23"/>
      <c r="F415" s="23"/>
      <c r="G415" s="23"/>
      <c r="H415" s="23"/>
      <c r="I415" s="16"/>
      <c r="J415" s="7"/>
      <c r="K415" s="23"/>
      <c r="L415" s="23"/>
      <c r="M415" s="7"/>
      <c r="N415" s="7"/>
      <c r="O415" s="7"/>
      <c r="P415" s="7"/>
      <c r="Q415" s="7"/>
      <c r="R415" s="10" t="str">
        <f>IF(D415="","",IF(COUNTIF(Tugs[曳船名],D415)&lt;&gt;1,"未登録・重複",IF(INDEX(Tugs[会社名],MATCH(D415,Tugs[曳船名],0))="","未確認",INDEX(Tugs[会社名],MATCH(D415,Tugs[曳船名],0)))))</f>
        <v/>
      </c>
      <c r="S415" s="10" t="str">
        <f>IF(D415="","",IF(COUNTIF(Tugs[曳船名],D415)&lt;&gt;1,"未登録・重複",IF(INDEX(Tugs[基地港],MATCH(D415,Tugs[曳船名],0))="","未確認",INDEX(Tugs[基地港],MATCH(D415,Tugs[曳船名],0)))))</f>
        <v/>
      </c>
      <c r="T415" s="10" t="str">
        <f>IF(A415="","",IF(AND(ISNUMBER(B415),ISNUMBER(C415),C415&gt;=B415),INT(C415)-INT(B415),""))</f>
        <v/>
      </c>
      <c r="U415" s="18" t="str">
        <f>IF(A415="","",IF(AND(ISNUMBER(E415),ISNUMBER(F415),F415&gt;=E415),ROUND((F415-E415)*24,4),""))</f>
        <v/>
      </c>
      <c r="V415" s="18" t="str">
        <f>IF(A415="","",IF(AND(ISNUMBER(G415),ISNUMBER(H415),H415&gt;=G415),ROUND((H415-G415)*24,4),IF(OR(G415&lt;&gt;"",H415&lt;&gt;""),"",IF(AND(ISNUMBER(I415),I415&gt;=0),I415,""))))</f>
        <v/>
      </c>
      <c r="W415" s="10" t="str">
        <f>IF(A415="","",IF(AND(ISNUMBER(G415),ISNUMBER(H415),H415&gt;=G415),"実績：基地発～基地着",IF(OR(G415&lt;&gt;"",H415&lt;&gt;""),"要確認：時刻不足・逆転",IF(AND(ISNUMBER(I415),I415&gt;=0),"実績：記録の時間","未確認"))))</f>
        <v/>
      </c>
      <c r="X415" s="10" t="str">
        <f>IF(A415="","",IF(ISNUMBER(B415),YEAR(B415)-IF(MONTH(B415)&lt;4,1,0),""))</f>
        <v/>
      </c>
      <c r="Y415" s="10" t="str">
        <f>IF(A415="","",IF(OR(D415="",NOT(ISNUMBER(B415)),NOT(ISNUMBER(C415)),C415&lt;B415,NOT(ISNUMBER(E415)),NOT(ISNUMBER(F415)),F415&lt;E415,O415="",P415="",R415="未登録・重複"),"要確認：警戒区間・登録・根拠",IF(OR(W415="要確認：時刻不足・逆転",AND(ISNUMBER(G415),G415&gt;E415),AND(ISNUMBER(H415),H415&lt;F415),AND(ISNUMBER(I415),I415&lt;0),AND(ISNUMBER(M415),M415&lt;0)),"要確認：基地発着・交代人数",IF(COUNTIFS(LNGWatch[船名],A415,LNGWatch[入港日（同一航海）],B415,LNGWatch[曳船名],D415,LNGWatch[警戒開始日時],E415)&gt;1,"要確認：同じ警戒が重複",IF(OR(NOT(ISNUMBER(V415)),P415="未確認"),"要確認：拘束時間・根拠未確認","確認済")))))</f>
        <v/>
      </c>
    </row>
    <row r="416" spans="1:25" ht="24.95" customHeight="1" x14ac:dyDescent="0.2">
      <c r="A416" s="7"/>
      <c r="B416" s="20"/>
      <c r="C416" s="20"/>
      <c r="D416" s="7"/>
      <c r="E416" s="23"/>
      <c r="F416" s="23"/>
      <c r="G416" s="23"/>
      <c r="H416" s="23"/>
      <c r="I416" s="16"/>
      <c r="J416" s="7"/>
      <c r="K416" s="23"/>
      <c r="L416" s="23"/>
      <c r="M416" s="7"/>
      <c r="N416" s="7"/>
      <c r="O416" s="7"/>
      <c r="P416" s="7"/>
      <c r="Q416" s="7"/>
      <c r="R416" s="10" t="str">
        <f>IF(D416="","",IF(COUNTIF(Tugs[曳船名],D416)&lt;&gt;1,"未登録・重複",IF(INDEX(Tugs[会社名],MATCH(D416,Tugs[曳船名],0))="","未確認",INDEX(Tugs[会社名],MATCH(D416,Tugs[曳船名],0)))))</f>
        <v/>
      </c>
      <c r="S416" s="10" t="str">
        <f>IF(D416="","",IF(COUNTIF(Tugs[曳船名],D416)&lt;&gt;1,"未登録・重複",IF(INDEX(Tugs[基地港],MATCH(D416,Tugs[曳船名],0))="","未確認",INDEX(Tugs[基地港],MATCH(D416,Tugs[曳船名],0)))))</f>
        <v/>
      </c>
      <c r="T416" s="10" t="str">
        <f>IF(A416="","",IF(AND(ISNUMBER(B416),ISNUMBER(C416),C416&gt;=B416),INT(C416)-INT(B416),""))</f>
        <v/>
      </c>
      <c r="U416" s="18" t="str">
        <f>IF(A416="","",IF(AND(ISNUMBER(E416),ISNUMBER(F416),F416&gt;=E416),ROUND((F416-E416)*24,4),""))</f>
        <v/>
      </c>
      <c r="V416" s="18" t="str">
        <f>IF(A416="","",IF(AND(ISNUMBER(G416),ISNUMBER(H416),H416&gt;=G416),ROUND((H416-G416)*24,4),IF(OR(G416&lt;&gt;"",H416&lt;&gt;""),"",IF(AND(ISNUMBER(I416),I416&gt;=0),I416,""))))</f>
        <v/>
      </c>
      <c r="W416" s="10" t="str">
        <f>IF(A416="","",IF(AND(ISNUMBER(G416),ISNUMBER(H416),H416&gt;=G416),"実績：基地発～基地着",IF(OR(G416&lt;&gt;"",H416&lt;&gt;""),"要確認：時刻不足・逆転",IF(AND(ISNUMBER(I416),I416&gt;=0),"実績：記録の時間","未確認"))))</f>
        <v/>
      </c>
      <c r="X416" s="10" t="str">
        <f>IF(A416="","",IF(ISNUMBER(B416),YEAR(B416)-IF(MONTH(B416)&lt;4,1,0),""))</f>
        <v/>
      </c>
      <c r="Y416" s="10" t="str">
        <f>IF(A416="","",IF(OR(D416="",NOT(ISNUMBER(B416)),NOT(ISNUMBER(C416)),C416&lt;B416,NOT(ISNUMBER(E416)),NOT(ISNUMBER(F416)),F416&lt;E416,O416="",P416="",R416="未登録・重複"),"要確認：警戒区間・登録・根拠",IF(OR(W416="要確認：時刻不足・逆転",AND(ISNUMBER(G416),G416&gt;E416),AND(ISNUMBER(H416),H416&lt;F416),AND(ISNUMBER(I416),I416&lt;0),AND(ISNUMBER(M416),M416&lt;0)),"要確認：基地発着・交代人数",IF(COUNTIFS(LNGWatch[船名],A416,LNGWatch[入港日（同一航海）],B416,LNGWatch[曳船名],D416,LNGWatch[警戒開始日時],E416)&gt;1,"要確認：同じ警戒が重複",IF(OR(NOT(ISNUMBER(V416)),P416="未確認"),"要確認：拘束時間・根拠未確認","確認済")))))</f>
        <v/>
      </c>
    </row>
    <row r="417" spans="1:25" ht="24.95" customHeight="1" x14ac:dyDescent="0.2">
      <c r="A417" s="7"/>
      <c r="B417" s="20"/>
      <c r="C417" s="20"/>
      <c r="D417" s="7"/>
      <c r="E417" s="23"/>
      <c r="F417" s="23"/>
      <c r="G417" s="23"/>
      <c r="H417" s="23"/>
      <c r="I417" s="16"/>
      <c r="J417" s="7"/>
      <c r="K417" s="23"/>
      <c r="L417" s="23"/>
      <c r="M417" s="7"/>
      <c r="N417" s="7"/>
      <c r="O417" s="7"/>
      <c r="P417" s="7"/>
      <c r="Q417" s="7"/>
      <c r="R417" s="10" t="str">
        <f>IF(D417="","",IF(COUNTIF(Tugs[曳船名],D417)&lt;&gt;1,"未登録・重複",IF(INDEX(Tugs[会社名],MATCH(D417,Tugs[曳船名],0))="","未確認",INDEX(Tugs[会社名],MATCH(D417,Tugs[曳船名],0)))))</f>
        <v/>
      </c>
      <c r="S417" s="10" t="str">
        <f>IF(D417="","",IF(COUNTIF(Tugs[曳船名],D417)&lt;&gt;1,"未登録・重複",IF(INDEX(Tugs[基地港],MATCH(D417,Tugs[曳船名],0))="","未確認",INDEX(Tugs[基地港],MATCH(D417,Tugs[曳船名],0)))))</f>
        <v/>
      </c>
      <c r="T417" s="10" t="str">
        <f>IF(A417="","",IF(AND(ISNUMBER(B417),ISNUMBER(C417),C417&gt;=B417),INT(C417)-INT(B417),""))</f>
        <v/>
      </c>
      <c r="U417" s="18" t="str">
        <f>IF(A417="","",IF(AND(ISNUMBER(E417),ISNUMBER(F417),F417&gt;=E417),ROUND((F417-E417)*24,4),""))</f>
        <v/>
      </c>
      <c r="V417" s="18" t="str">
        <f>IF(A417="","",IF(AND(ISNUMBER(G417),ISNUMBER(H417),H417&gt;=G417),ROUND((H417-G417)*24,4),IF(OR(G417&lt;&gt;"",H417&lt;&gt;""),"",IF(AND(ISNUMBER(I417),I417&gt;=0),I417,""))))</f>
        <v/>
      </c>
      <c r="W417" s="10" t="str">
        <f>IF(A417="","",IF(AND(ISNUMBER(G417),ISNUMBER(H417),H417&gt;=G417),"実績：基地発～基地着",IF(OR(G417&lt;&gt;"",H417&lt;&gt;""),"要確認：時刻不足・逆転",IF(AND(ISNUMBER(I417),I417&gt;=0),"実績：記録の時間","未確認"))))</f>
        <v/>
      </c>
      <c r="X417" s="10" t="str">
        <f>IF(A417="","",IF(ISNUMBER(B417),YEAR(B417)-IF(MONTH(B417)&lt;4,1,0),""))</f>
        <v/>
      </c>
      <c r="Y417" s="10" t="str">
        <f>IF(A417="","",IF(OR(D417="",NOT(ISNUMBER(B417)),NOT(ISNUMBER(C417)),C417&lt;B417,NOT(ISNUMBER(E417)),NOT(ISNUMBER(F417)),F417&lt;E417,O417="",P417="",R417="未登録・重複"),"要確認：警戒区間・登録・根拠",IF(OR(W417="要確認：時刻不足・逆転",AND(ISNUMBER(G417),G417&gt;E417),AND(ISNUMBER(H417),H417&lt;F417),AND(ISNUMBER(I417),I417&lt;0),AND(ISNUMBER(M417),M417&lt;0)),"要確認：基地発着・交代人数",IF(COUNTIFS(LNGWatch[船名],A417,LNGWatch[入港日（同一航海）],B417,LNGWatch[曳船名],D417,LNGWatch[警戒開始日時],E417)&gt;1,"要確認：同じ警戒が重複",IF(OR(NOT(ISNUMBER(V417)),P417="未確認"),"要確認：拘束時間・根拠未確認","確認済")))))</f>
        <v/>
      </c>
    </row>
    <row r="418" spans="1:25" ht="24.95" customHeight="1" x14ac:dyDescent="0.2">
      <c r="A418" s="7"/>
      <c r="B418" s="20"/>
      <c r="C418" s="20"/>
      <c r="D418" s="7"/>
      <c r="E418" s="23"/>
      <c r="F418" s="23"/>
      <c r="G418" s="23"/>
      <c r="H418" s="23"/>
      <c r="I418" s="16"/>
      <c r="J418" s="7"/>
      <c r="K418" s="23"/>
      <c r="L418" s="23"/>
      <c r="M418" s="7"/>
      <c r="N418" s="7"/>
      <c r="O418" s="7"/>
      <c r="P418" s="7"/>
      <c r="Q418" s="7"/>
      <c r="R418" s="10" t="str">
        <f>IF(D418="","",IF(COUNTIF(Tugs[曳船名],D418)&lt;&gt;1,"未登録・重複",IF(INDEX(Tugs[会社名],MATCH(D418,Tugs[曳船名],0))="","未確認",INDEX(Tugs[会社名],MATCH(D418,Tugs[曳船名],0)))))</f>
        <v/>
      </c>
      <c r="S418" s="10" t="str">
        <f>IF(D418="","",IF(COUNTIF(Tugs[曳船名],D418)&lt;&gt;1,"未登録・重複",IF(INDEX(Tugs[基地港],MATCH(D418,Tugs[曳船名],0))="","未確認",INDEX(Tugs[基地港],MATCH(D418,Tugs[曳船名],0)))))</f>
        <v/>
      </c>
      <c r="T418" s="10" t="str">
        <f>IF(A418="","",IF(AND(ISNUMBER(B418),ISNUMBER(C418),C418&gt;=B418),INT(C418)-INT(B418),""))</f>
        <v/>
      </c>
      <c r="U418" s="18" t="str">
        <f>IF(A418="","",IF(AND(ISNUMBER(E418),ISNUMBER(F418),F418&gt;=E418),ROUND((F418-E418)*24,4),""))</f>
        <v/>
      </c>
      <c r="V418" s="18" t="str">
        <f>IF(A418="","",IF(AND(ISNUMBER(G418),ISNUMBER(H418),H418&gt;=G418),ROUND((H418-G418)*24,4),IF(OR(G418&lt;&gt;"",H418&lt;&gt;""),"",IF(AND(ISNUMBER(I418),I418&gt;=0),I418,""))))</f>
        <v/>
      </c>
      <c r="W418" s="10" t="str">
        <f>IF(A418="","",IF(AND(ISNUMBER(G418),ISNUMBER(H418),H418&gt;=G418),"実績：基地発～基地着",IF(OR(G418&lt;&gt;"",H418&lt;&gt;""),"要確認：時刻不足・逆転",IF(AND(ISNUMBER(I418),I418&gt;=0),"実績：記録の時間","未確認"))))</f>
        <v/>
      </c>
      <c r="X418" s="10" t="str">
        <f>IF(A418="","",IF(ISNUMBER(B418),YEAR(B418)-IF(MONTH(B418)&lt;4,1,0),""))</f>
        <v/>
      </c>
      <c r="Y418" s="10" t="str">
        <f>IF(A418="","",IF(OR(D418="",NOT(ISNUMBER(B418)),NOT(ISNUMBER(C418)),C418&lt;B418,NOT(ISNUMBER(E418)),NOT(ISNUMBER(F418)),F418&lt;E418,O418="",P418="",R418="未登録・重複"),"要確認：警戒区間・登録・根拠",IF(OR(W418="要確認：時刻不足・逆転",AND(ISNUMBER(G418),G418&gt;E418),AND(ISNUMBER(H418),H418&lt;F418),AND(ISNUMBER(I418),I418&lt;0),AND(ISNUMBER(M418),M418&lt;0)),"要確認：基地発着・交代人数",IF(COUNTIFS(LNGWatch[船名],A418,LNGWatch[入港日（同一航海）],B418,LNGWatch[曳船名],D418,LNGWatch[警戒開始日時],E418)&gt;1,"要確認：同じ警戒が重複",IF(OR(NOT(ISNUMBER(V418)),P418="未確認"),"要確認：拘束時間・根拠未確認","確認済")))))</f>
        <v/>
      </c>
    </row>
    <row r="419" spans="1:25" ht="24.95" customHeight="1" x14ac:dyDescent="0.2">
      <c r="A419" s="7"/>
      <c r="B419" s="20"/>
      <c r="C419" s="20"/>
      <c r="D419" s="7"/>
      <c r="E419" s="23"/>
      <c r="F419" s="23"/>
      <c r="G419" s="23"/>
      <c r="H419" s="23"/>
      <c r="I419" s="16"/>
      <c r="J419" s="7"/>
      <c r="K419" s="23"/>
      <c r="L419" s="23"/>
      <c r="M419" s="7"/>
      <c r="N419" s="7"/>
      <c r="O419" s="7"/>
      <c r="P419" s="7"/>
      <c r="Q419" s="7"/>
      <c r="R419" s="10" t="str">
        <f>IF(D419="","",IF(COUNTIF(Tugs[曳船名],D419)&lt;&gt;1,"未登録・重複",IF(INDEX(Tugs[会社名],MATCH(D419,Tugs[曳船名],0))="","未確認",INDEX(Tugs[会社名],MATCH(D419,Tugs[曳船名],0)))))</f>
        <v/>
      </c>
      <c r="S419" s="10" t="str">
        <f>IF(D419="","",IF(COUNTIF(Tugs[曳船名],D419)&lt;&gt;1,"未登録・重複",IF(INDEX(Tugs[基地港],MATCH(D419,Tugs[曳船名],0))="","未確認",INDEX(Tugs[基地港],MATCH(D419,Tugs[曳船名],0)))))</f>
        <v/>
      </c>
      <c r="T419" s="10" t="str">
        <f>IF(A419="","",IF(AND(ISNUMBER(B419),ISNUMBER(C419),C419&gt;=B419),INT(C419)-INT(B419),""))</f>
        <v/>
      </c>
      <c r="U419" s="18" t="str">
        <f>IF(A419="","",IF(AND(ISNUMBER(E419),ISNUMBER(F419),F419&gt;=E419),ROUND((F419-E419)*24,4),""))</f>
        <v/>
      </c>
      <c r="V419" s="18" t="str">
        <f>IF(A419="","",IF(AND(ISNUMBER(G419),ISNUMBER(H419),H419&gt;=G419),ROUND((H419-G419)*24,4),IF(OR(G419&lt;&gt;"",H419&lt;&gt;""),"",IF(AND(ISNUMBER(I419),I419&gt;=0),I419,""))))</f>
        <v/>
      </c>
      <c r="W419" s="10" t="str">
        <f>IF(A419="","",IF(AND(ISNUMBER(G419),ISNUMBER(H419),H419&gt;=G419),"実績：基地発～基地着",IF(OR(G419&lt;&gt;"",H419&lt;&gt;""),"要確認：時刻不足・逆転",IF(AND(ISNUMBER(I419),I419&gt;=0),"実績：記録の時間","未確認"))))</f>
        <v/>
      </c>
      <c r="X419" s="10" t="str">
        <f>IF(A419="","",IF(ISNUMBER(B419),YEAR(B419)-IF(MONTH(B419)&lt;4,1,0),""))</f>
        <v/>
      </c>
      <c r="Y419" s="10" t="str">
        <f>IF(A419="","",IF(OR(D419="",NOT(ISNUMBER(B419)),NOT(ISNUMBER(C419)),C419&lt;B419,NOT(ISNUMBER(E419)),NOT(ISNUMBER(F419)),F419&lt;E419,O419="",P419="",R419="未登録・重複"),"要確認：警戒区間・登録・根拠",IF(OR(W419="要確認：時刻不足・逆転",AND(ISNUMBER(G419),G419&gt;E419),AND(ISNUMBER(H419),H419&lt;F419),AND(ISNUMBER(I419),I419&lt;0),AND(ISNUMBER(M419),M419&lt;0)),"要確認：基地発着・交代人数",IF(COUNTIFS(LNGWatch[船名],A419,LNGWatch[入港日（同一航海）],B419,LNGWatch[曳船名],D419,LNGWatch[警戒開始日時],E419)&gt;1,"要確認：同じ警戒が重複",IF(OR(NOT(ISNUMBER(V419)),P419="未確認"),"要確認：拘束時間・根拠未確認","確認済")))))</f>
        <v/>
      </c>
    </row>
    <row r="420" spans="1:25" ht="24.95" customHeight="1" x14ac:dyDescent="0.2">
      <c r="A420" s="7"/>
      <c r="B420" s="20"/>
      <c r="C420" s="20"/>
      <c r="D420" s="7"/>
      <c r="E420" s="23"/>
      <c r="F420" s="23"/>
      <c r="G420" s="23"/>
      <c r="H420" s="23"/>
      <c r="I420" s="16"/>
      <c r="J420" s="7"/>
      <c r="K420" s="23"/>
      <c r="L420" s="23"/>
      <c r="M420" s="7"/>
      <c r="N420" s="7"/>
      <c r="O420" s="7"/>
      <c r="P420" s="7"/>
      <c r="Q420" s="7"/>
      <c r="R420" s="10" t="str">
        <f>IF(D420="","",IF(COUNTIF(Tugs[曳船名],D420)&lt;&gt;1,"未登録・重複",IF(INDEX(Tugs[会社名],MATCH(D420,Tugs[曳船名],0))="","未確認",INDEX(Tugs[会社名],MATCH(D420,Tugs[曳船名],0)))))</f>
        <v/>
      </c>
      <c r="S420" s="10" t="str">
        <f>IF(D420="","",IF(COUNTIF(Tugs[曳船名],D420)&lt;&gt;1,"未登録・重複",IF(INDEX(Tugs[基地港],MATCH(D420,Tugs[曳船名],0))="","未確認",INDEX(Tugs[基地港],MATCH(D420,Tugs[曳船名],0)))))</f>
        <v/>
      </c>
      <c r="T420" s="10" t="str">
        <f>IF(A420="","",IF(AND(ISNUMBER(B420),ISNUMBER(C420),C420&gt;=B420),INT(C420)-INT(B420),""))</f>
        <v/>
      </c>
      <c r="U420" s="18" t="str">
        <f>IF(A420="","",IF(AND(ISNUMBER(E420),ISNUMBER(F420),F420&gt;=E420),ROUND((F420-E420)*24,4),""))</f>
        <v/>
      </c>
      <c r="V420" s="18" t="str">
        <f>IF(A420="","",IF(AND(ISNUMBER(G420),ISNUMBER(H420),H420&gt;=G420),ROUND((H420-G420)*24,4),IF(OR(G420&lt;&gt;"",H420&lt;&gt;""),"",IF(AND(ISNUMBER(I420),I420&gt;=0),I420,""))))</f>
        <v/>
      </c>
      <c r="W420" s="10" t="str">
        <f>IF(A420="","",IF(AND(ISNUMBER(G420),ISNUMBER(H420),H420&gt;=G420),"実績：基地発～基地着",IF(OR(G420&lt;&gt;"",H420&lt;&gt;""),"要確認：時刻不足・逆転",IF(AND(ISNUMBER(I420),I420&gt;=0),"実績：記録の時間","未確認"))))</f>
        <v/>
      </c>
      <c r="X420" s="10" t="str">
        <f>IF(A420="","",IF(ISNUMBER(B420),YEAR(B420)-IF(MONTH(B420)&lt;4,1,0),""))</f>
        <v/>
      </c>
      <c r="Y420" s="10" t="str">
        <f>IF(A420="","",IF(OR(D420="",NOT(ISNUMBER(B420)),NOT(ISNUMBER(C420)),C420&lt;B420,NOT(ISNUMBER(E420)),NOT(ISNUMBER(F420)),F420&lt;E420,O420="",P420="",R420="未登録・重複"),"要確認：警戒区間・登録・根拠",IF(OR(W420="要確認：時刻不足・逆転",AND(ISNUMBER(G420),G420&gt;E420),AND(ISNUMBER(H420),H420&lt;F420),AND(ISNUMBER(I420),I420&lt;0),AND(ISNUMBER(M420),M420&lt;0)),"要確認：基地発着・交代人数",IF(COUNTIFS(LNGWatch[船名],A420,LNGWatch[入港日（同一航海）],B420,LNGWatch[曳船名],D420,LNGWatch[警戒開始日時],E420)&gt;1,"要確認：同じ警戒が重複",IF(OR(NOT(ISNUMBER(V420)),P420="未確認"),"要確認：拘束時間・根拠未確認","確認済")))))</f>
        <v/>
      </c>
    </row>
    <row r="421" spans="1:25" ht="24.95" customHeight="1" x14ac:dyDescent="0.2">
      <c r="A421" s="7"/>
      <c r="B421" s="20"/>
      <c r="C421" s="20"/>
      <c r="D421" s="7"/>
      <c r="E421" s="23"/>
      <c r="F421" s="23"/>
      <c r="G421" s="23"/>
      <c r="H421" s="23"/>
      <c r="I421" s="16"/>
      <c r="J421" s="7"/>
      <c r="K421" s="23"/>
      <c r="L421" s="23"/>
      <c r="M421" s="7"/>
      <c r="N421" s="7"/>
      <c r="O421" s="7"/>
      <c r="P421" s="7"/>
      <c r="Q421" s="7"/>
      <c r="R421" s="10" t="str">
        <f>IF(D421="","",IF(COUNTIF(Tugs[曳船名],D421)&lt;&gt;1,"未登録・重複",IF(INDEX(Tugs[会社名],MATCH(D421,Tugs[曳船名],0))="","未確認",INDEX(Tugs[会社名],MATCH(D421,Tugs[曳船名],0)))))</f>
        <v/>
      </c>
      <c r="S421" s="10" t="str">
        <f>IF(D421="","",IF(COUNTIF(Tugs[曳船名],D421)&lt;&gt;1,"未登録・重複",IF(INDEX(Tugs[基地港],MATCH(D421,Tugs[曳船名],0))="","未確認",INDEX(Tugs[基地港],MATCH(D421,Tugs[曳船名],0)))))</f>
        <v/>
      </c>
      <c r="T421" s="10" t="str">
        <f>IF(A421="","",IF(AND(ISNUMBER(B421),ISNUMBER(C421),C421&gt;=B421),INT(C421)-INT(B421),""))</f>
        <v/>
      </c>
      <c r="U421" s="18" t="str">
        <f>IF(A421="","",IF(AND(ISNUMBER(E421),ISNUMBER(F421),F421&gt;=E421),ROUND((F421-E421)*24,4),""))</f>
        <v/>
      </c>
      <c r="V421" s="18" t="str">
        <f>IF(A421="","",IF(AND(ISNUMBER(G421),ISNUMBER(H421),H421&gt;=G421),ROUND((H421-G421)*24,4),IF(OR(G421&lt;&gt;"",H421&lt;&gt;""),"",IF(AND(ISNUMBER(I421),I421&gt;=0),I421,""))))</f>
        <v/>
      </c>
      <c r="W421" s="10" t="str">
        <f>IF(A421="","",IF(AND(ISNUMBER(G421),ISNUMBER(H421),H421&gt;=G421),"実績：基地発～基地着",IF(OR(G421&lt;&gt;"",H421&lt;&gt;""),"要確認：時刻不足・逆転",IF(AND(ISNUMBER(I421),I421&gt;=0),"実績：記録の時間","未確認"))))</f>
        <v/>
      </c>
      <c r="X421" s="10" t="str">
        <f>IF(A421="","",IF(ISNUMBER(B421),YEAR(B421)-IF(MONTH(B421)&lt;4,1,0),""))</f>
        <v/>
      </c>
      <c r="Y421" s="10" t="str">
        <f>IF(A421="","",IF(OR(D421="",NOT(ISNUMBER(B421)),NOT(ISNUMBER(C421)),C421&lt;B421,NOT(ISNUMBER(E421)),NOT(ISNUMBER(F421)),F421&lt;E421,O421="",P421="",R421="未登録・重複"),"要確認：警戒区間・登録・根拠",IF(OR(W421="要確認：時刻不足・逆転",AND(ISNUMBER(G421),G421&gt;E421),AND(ISNUMBER(H421),H421&lt;F421),AND(ISNUMBER(I421),I421&lt;0),AND(ISNUMBER(M421),M421&lt;0)),"要確認：基地発着・交代人数",IF(COUNTIFS(LNGWatch[船名],A421,LNGWatch[入港日（同一航海）],B421,LNGWatch[曳船名],D421,LNGWatch[警戒開始日時],E421)&gt;1,"要確認：同じ警戒が重複",IF(OR(NOT(ISNUMBER(V421)),P421="未確認"),"要確認：拘束時間・根拠未確認","確認済")))))</f>
        <v/>
      </c>
    </row>
    <row r="422" spans="1:25" ht="24.95" customHeight="1" x14ac:dyDescent="0.2">
      <c r="A422" s="7"/>
      <c r="B422" s="20"/>
      <c r="C422" s="20"/>
      <c r="D422" s="7"/>
      <c r="E422" s="23"/>
      <c r="F422" s="23"/>
      <c r="G422" s="23"/>
      <c r="H422" s="23"/>
      <c r="I422" s="16"/>
      <c r="J422" s="7"/>
      <c r="K422" s="23"/>
      <c r="L422" s="23"/>
      <c r="M422" s="7"/>
      <c r="N422" s="7"/>
      <c r="O422" s="7"/>
      <c r="P422" s="7"/>
      <c r="Q422" s="7"/>
      <c r="R422" s="10" t="str">
        <f>IF(D422="","",IF(COUNTIF(Tugs[曳船名],D422)&lt;&gt;1,"未登録・重複",IF(INDEX(Tugs[会社名],MATCH(D422,Tugs[曳船名],0))="","未確認",INDEX(Tugs[会社名],MATCH(D422,Tugs[曳船名],0)))))</f>
        <v/>
      </c>
      <c r="S422" s="10" t="str">
        <f>IF(D422="","",IF(COUNTIF(Tugs[曳船名],D422)&lt;&gt;1,"未登録・重複",IF(INDEX(Tugs[基地港],MATCH(D422,Tugs[曳船名],0))="","未確認",INDEX(Tugs[基地港],MATCH(D422,Tugs[曳船名],0)))))</f>
        <v/>
      </c>
      <c r="T422" s="10" t="str">
        <f>IF(A422="","",IF(AND(ISNUMBER(B422),ISNUMBER(C422),C422&gt;=B422),INT(C422)-INT(B422),""))</f>
        <v/>
      </c>
      <c r="U422" s="18" t="str">
        <f>IF(A422="","",IF(AND(ISNUMBER(E422),ISNUMBER(F422),F422&gt;=E422),ROUND((F422-E422)*24,4),""))</f>
        <v/>
      </c>
      <c r="V422" s="18" t="str">
        <f>IF(A422="","",IF(AND(ISNUMBER(G422),ISNUMBER(H422),H422&gt;=G422),ROUND((H422-G422)*24,4),IF(OR(G422&lt;&gt;"",H422&lt;&gt;""),"",IF(AND(ISNUMBER(I422),I422&gt;=0),I422,""))))</f>
        <v/>
      </c>
      <c r="W422" s="10" t="str">
        <f>IF(A422="","",IF(AND(ISNUMBER(G422),ISNUMBER(H422),H422&gt;=G422),"実績：基地発～基地着",IF(OR(G422&lt;&gt;"",H422&lt;&gt;""),"要確認：時刻不足・逆転",IF(AND(ISNUMBER(I422),I422&gt;=0),"実績：記録の時間","未確認"))))</f>
        <v/>
      </c>
      <c r="X422" s="10" t="str">
        <f>IF(A422="","",IF(ISNUMBER(B422),YEAR(B422)-IF(MONTH(B422)&lt;4,1,0),""))</f>
        <v/>
      </c>
      <c r="Y422" s="10" t="str">
        <f>IF(A422="","",IF(OR(D422="",NOT(ISNUMBER(B422)),NOT(ISNUMBER(C422)),C422&lt;B422,NOT(ISNUMBER(E422)),NOT(ISNUMBER(F422)),F422&lt;E422,O422="",P422="",R422="未登録・重複"),"要確認：警戒区間・登録・根拠",IF(OR(W422="要確認：時刻不足・逆転",AND(ISNUMBER(G422),G422&gt;E422),AND(ISNUMBER(H422),H422&lt;F422),AND(ISNUMBER(I422),I422&lt;0),AND(ISNUMBER(M422),M422&lt;0)),"要確認：基地発着・交代人数",IF(COUNTIFS(LNGWatch[船名],A422,LNGWatch[入港日（同一航海）],B422,LNGWatch[曳船名],D422,LNGWatch[警戒開始日時],E422)&gt;1,"要確認：同じ警戒が重複",IF(OR(NOT(ISNUMBER(V422)),P422="未確認"),"要確認：拘束時間・根拠未確認","確認済")))))</f>
        <v/>
      </c>
    </row>
    <row r="423" spans="1:25" ht="24.95" customHeight="1" x14ac:dyDescent="0.2">
      <c r="A423" s="7"/>
      <c r="B423" s="20"/>
      <c r="C423" s="20"/>
      <c r="D423" s="7"/>
      <c r="E423" s="23"/>
      <c r="F423" s="23"/>
      <c r="G423" s="23"/>
      <c r="H423" s="23"/>
      <c r="I423" s="16"/>
      <c r="J423" s="7"/>
      <c r="K423" s="23"/>
      <c r="L423" s="23"/>
      <c r="M423" s="7"/>
      <c r="N423" s="7"/>
      <c r="O423" s="7"/>
      <c r="P423" s="7"/>
      <c r="Q423" s="7"/>
      <c r="R423" s="10" t="str">
        <f>IF(D423="","",IF(COUNTIF(Tugs[曳船名],D423)&lt;&gt;1,"未登録・重複",IF(INDEX(Tugs[会社名],MATCH(D423,Tugs[曳船名],0))="","未確認",INDEX(Tugs[会社名],MATCH(D423,Tugs[曳船名],0)))))</f>
        <v/>
      </c>
      <c r="S423" s="10" t="str">
        <f>IF(D423="","",IF(COUNTIF(Tugs[曳船名],D423)&lt;&gt;1,"未登録・重複",IF(INDEX(Tugs[基地港],MATCH(D423,Tugs[曳船名],0))="","未確認",INDEX(Tugs[基地港],MATCH(D423,Tugs[曳船名],0)))))</f>
        <v/>
      </c>
      <c r="T423" s="10" t="str">
        <f>IF(A423="","",IF(AND(ISNUMBER(B423),ISNUMBER(C423),C423&gt;=B423),INT(C423)-INT(B423),""))</f>
        <v/>
      </c>
      <c r="U423" s="18" t="str">
        <f>IF(A423="","",IF(AND(ISNUMBER(E423),ISNUMBER(F423),F423&gt;=E423),ROUND((F423-E423)*24,4),""))</f>
        <v/>
      </c>
      <c r="V423" s="18" t="str">
        <f>IF(A423="","",IF(AND(ISNUMBER(G423),ISNUMBER(H423),H423&gt;=G423),ROUND((H423-G423)*24,4),IF(OR(G423&lt;&gt;"",H423&lt;&gt;""),"",IF(AND(ISNUMBER(I423),I423&gt;=0),I423,""))))</f>
        <v/>
      </c>
      <c r="W423" s="10" t="str">
        <f>IF(A423="","",IF(AND(ISNUMBER(G423),ISNUMBER(H423),H423&gt;=G423),"実績：基地発～基地着",IF(OR(G423&lt;&gt;"",H423&lt;&gt;""),"要確認：時刻不足・逆転",IF(AND(ISNUMBER(I423),I423&gt;=0),"実績：記録の時間","未確認"))))</f>
        <v/>
      </c>
      <c r="X423" s="10" t="str">
        <f>IF(A423="","",IF(ISNUMBER(B423),YEAR(B423)-IF(MONTH(B423)&lt;4,1,0),""))</f>
        <v/>
      </c>
      <c r="Y423" s="10" t="str">
        <f>IF(A423="","",IF(OR(D423="",NOT(ISNUMBER(B423)),NOT(ISNUMBER(C423)),C423&lt;B423,NOT(ISNUMBER(E423)),NOT(ISNUMBER(F423)),F423&lt;E423,O423="",P423="",R423="未登録・重複"),"要確認：警戒区間・登録・根拠",IF(OR(W423="要確認：時刻不足・逆転",AND(ISNUMBER(G423),G423&gt;E423),AND(ISNUMBER(H423),H423&lt;F423),AND(ISNUMBER(I423),I423&lt;0),AND(ISNUMBER(M423),M423&lt;0)),"要確認：基地発着・交代人数",IF(COUNTIFS(LNGWatch[船名],A423,LNGWatch[入港日（同一航海）],B423,LNGWatch[曳船名],D423,LNGWatch[警戒開始日時],E423)&gt;1,"要確認：同じ警戒が重複",IF(OR(NOT(ISNUMBER(V423)),P423="未確認"),"要確認：拘束時間・根拠未確認","確認済")))))</f>
        <v/>
      </c>
    </row>
    <row r="424" spans="1:25" ht="24.95" customHeight="1" x14ac:dyDescent="0.2">
      <c r="A424" s="7"/>
      <c r="B424" s="20"/>
      <c r="C424" s="20"/>
      <c r="D424" s="7"/>
      <c r="E424" s="23"/>
      <c r="F424" s="23"/>
      <c r="G424" s="23"/>
      <c r="H424" s="23"/>
      <c r="I424" s="16"/>
      <c r="J424" s="7"/>
      <c r="K424" s="23"/>
      <c r="L424" s="23"/>
      <c r="M424" s="7"/>
      <c r="N424" s="7"/>
      <c r="O424" s="7"/>
      <c r="P424" s="7"/>
      <c r="Q424" s="7"/>
      <c r="R424" s="10" t="str">
        <f>IF(D424="","",IF(COUNTIF(Tugs[曳船名],D424)&lt;&gt;1,"未登録・重複",IF(INDEX(Tugs[会社名],MATCH(D424,Tugs[曳船名],0))="","未確認",INDEX(Tugs[会社名],MATCH(D424,Tugs[曳船名],0)))))</f>
        <v/>
      </c>
      <c r="S424" s="10" t="str">
        <f>IF(D424="","",IF(COUNTIF(Tugs[曳船名],D424)&lt;&gt;1,"未登録・重複",IF(INDEX(Tugs[基地港],MATCH(D424,Tugs[曳船名],0))="","未確認",INDEX(Tugs[基地港],MATCH(D424,Tugs[曳船名],0)))))</f>
        <v/>
      </c>
      <c r="T424" s="10" t="str">
        <f>IF(A424="","",IF(AND(ISNUMBER(B424),ISNUMBER(C424),C424&gt;=B424),INT(C424)-INT(B424),""))</f>
        <v/>
      </c>
      <c r="U424" s="18" t="str">
        <f>IF(A424="","",IF(AND(ISNUMBER(E424),ISNUMBER(F424),F424&gt;=E424),ROUND((F424-E424)*24,4),""))</f>
        <v/>
      </c>
      <c r="V424" s="18" t="str">
        <f>IF(A424="","",IF(AND(ISNUMBER(G424),ISNUMBER(H424),H424&gt;=G424),ROUND((H424-G424)*24,4),IF(OR(G424&lt;&gt;"",H424&lt;&gt;""),"",IF(AND(ISNUMBER(I424),I424&gt;=0),I424,""))))</f>
        <v/>
      </c>
      <c r="W424" s="10" t="str">
        <f>IF(A424="","",IF(AND(ISNUMBER(G424),ISNUMBER(H424),H424&gt;=G424),"実績：基地発～基地着",IF(OR(G424&lt;&gt;"",H424&lt;&gt;""),"要確認：時刻不足・逆転",IF(AND(ISNUMBER(I424),I424&gt;=0),"実績：記録の時間","未確認"))))</f>
        <v/>
      </c>
      <c r="X424" s="10" t="str">
        <f>IF(A424="","",IF(ISNUMBER(B424),YEAR(B424)-IF(MONTH(B424)&lt;4,1,0),""))</f>
        <v/>
      </c>
      <c r="Y424" s="10" t="str">
        <f>IF(A424="","",IF(OR(D424="",NOT(ISNUMBER(B424)),NOT(ISNUMBER(C424)),C424&lt;B424,NOT(ISNUMBER(E424)),NOT(ISNUMBER(F424)),F424&lt;E424,O424="",P424="",R424="未登録・重複"),"要確認：警戒区間・登録・根拠",IF(OR(W424="要確認：時刻不足・逆転",AND(ISNUMBER(G424),G424&gt;E424),AND(ISNUMBER(H424),H424&lt;F424),AND(ISNUMBER(I424),I424&lt;0),AND(ISNUMBER(M424),M424&lt;0)),"要確認：基地発着・交代人数",IF(COUNTIFS(LNGWatch[船名],A424,LNGWatch[入港日（同一航海）],B424,LNGWatch[曳船名],D424,LNGWatch[警戒開始日時],E424)&gt;1,"要確認：同じ警戒が重複",IF(OR(NOT(ISNUMBER(V424)),P424="未確認"),"要確認：拘束時間・根拠未確認","確認済")))))</f>
        <v/>
      </c>
    </row>
    <row r="425" spans="1:25" ht="24.95" customHeight="1" x14ac:dyDescent="0.2">
      <c r="A425" s="7"/>
      <c r="B425" s="20"/>
      <c r="C425" s="20"/>
      <c r="D425" s="7"/>
      <c r="E425" s="23"/>
      <c r="F425" s="23"/>
      <c r="G425" s="23"/>
      <c r="H425" s="23"/>
      <c r="I425" s="16"/>
      <c r="J425" s="7"/>
      <c r="K425" s="23"/>
      <c r="L425" s="23"/>
      <c r="M425" s="7"/>
      <c r="N425" s="7"/>
      <c r="O425" s="7"/>
      <c r="P425" s="7"/>
      <c r="Q425" s="7"/>
      <c r="R425" s="10" t="str">
        <f>IF(D425="","",IF(COUNTIF(Tugs[曳船名],D425)&lt;&gt;1,"未登録・重複",IF(INDEX(Tugs[会社名],MATCH(D425,Tugs[曳船名],0))="","未確認",INDEX(Tugs[会社名],MATCH(D425,Tugs[曳船名],0)))))</f>
        <v/>
      </c>
      <c r="S425" s="10" t="str">
        <f>IF(D425="","",IF(COUNTIF(Tugs[曳船名],D425)&lt;&gt;1,"未登録・重複",IF(INDEX(Tugs[基地港],MATCH(D425,Tugs[曳船名],0))="","未確認",INDEX(Tugs[基地港],MATCH(D425,Tugs[曳船名],0)))))</f>
        <v/>
      </c>
      <c r="T425" s="10" t="str">
        <f>IF(A425="","",IF(AND(ISNUMBER(B425),ISNUMBER(C425),C425&gt;=B425),INT(C425)-INT(B425),""))</f>
        <v/>
      </c>
      <c r="U425" s="18" t="str">
        <f>IF(A425="","",IF(AND(ISNUMBER(E425),ISNUMBER(F425),F425&gt;=E425),ROUND((F425-E425)*24,4),""))</f>
        <v/>
      </c>
      <c r="V425" s="18" t="str">
        <f>IF(A425="","",IF(AND(ISNUMBER(G425),ISNUMBER(H425),H425&gt;=G425),ROUND((H425-G425)*24,4),IF(OR(G425&lt;&gt;"",H425&lt;&gt;""),"",IF(AND(ISNUMBER(I425),I425&gt;=0),I425,""))))</f>
        <v/>
      </c>
      <c r="W425" s="10" t="str">
        <f>IF(A425="","",IF(AND(ISNUMBER(G425),ISNUMBER(H425),H425&gt;=G425),"実績：基地発～基地着",IF(OR(G425&lt;&gt;"",H425&lt;&gt;""),"要確認：時刻不足・逆転",IF(AND(ISNUMBER(I425),I425&gt;=0),"実績：記録の時間","未確認"))))</f>
        <v/>
      </c>
      <c r="X425" s="10" t="str">
        <f>IF(A425="","",IF(ISNUMBER(B425),YEAR(B425)-IF(MONTH(B425)&lt;4,1,0),""))</f>
        <v/>
      </c>
      <c r="Y425" s="10" t="str">
        <f>IF(A425="","",IF(OR(D425="",NOT(ISNUMBER(B425)),NOT(ISNUMBER(C425)),C425&lt;B425,NOT(ISNUMBER(E425)),NOT(ISNUMBER(F425)),F425&lt;E425,O425="",P425="",R425="未登録・重複"),"要確認：警戒区間・登録・根拠",IF(OR(W425="要確認：時刻不足・逆転",AND(ISNUMBER(G425),G425&gt;E425),AND(ISNUMBER(H425),H425&lt;F425),AND(ISNUMBER(I425),I425&lt;0),AND(ISNUMBER(M425),M425&lt;0)),"要確認：基地発着・交代人数",IF(COUNTIFS(LNGWatch[船名],A425,LNGWatch[入港日（同一航海）],B425,LNGWatch[曳船名],D425,LNGWatch[警戒開始日時],E425)&gt;1,"要確認：同じ警戒が重複",IF(OR(NOT(ISNUMBER(V425)),P425="未確認"),"要確認：拘束時間・根拠未確認","確認済")))))</f>
        <v/>
      </c>
    </row>
    <row r="426" spans="1:25" ht="24.95" customHeight="1" x14ac:dyDescent="0.2">
      <c r="A426" s="7"/>
      <c r="B426" s="20"/>
      <c r="C426" s="20"/>
      <c r="D426" s="7"/>
      <c r="E426" s="23"/>
      <c r="F426" s="23"/>
      <c r="G426" s="23"/>
      <c r="H426" s="23"/>
      <c r="I426" s="16"/>
      <c r="J426" s="7"/>
      <c r="K426" s="23"/>
      <c r="L426" s="23"/>
      <c r="M426" s="7"/>
      <c r="N426" s="7"/>
      <c r="O426" s="7"/>
      <c r="P426" s="7"/>
      <c r="Q426" s="7"/>
      <c r="R426" s="10" t="str">
        <f>IF(D426="","",IF(COUNTIF(Tugs[曳船名],D426)&lt;&gt;1,"未登録・重複",IF(INDEX(Tugs[会社名],MATCH(D426,Tugs[曳船名],0))="","未確認",INDEX(Tugs[会社名],MATCH(D426,Tugs[曳船名],0)))))</f>
        <v/>
      </c>
      <c r="S426" s="10" t="str">
        <f>IF(D426="","",IF(COUNTIF(Tugs[曳船名],D426)&lt;&gt;1,"未登録・重複",IF(INDEX(Tugs[基地港],MATCH(D426,Tugs[曳船名],0))="","未確認",INDEX(Tugs[基地港],MATCH(D426,Tugs[曳船名],0)))))</f>
        <v/>
      </c>
      <c r="T426" s="10" t="str">
        <f>IF(A426="","",IF(AND(ISNUMBER(B426),ISNUMBER(C426),C426&gt;=B426),INT(C426)-INT(B426),""))</f>
        <v/>
      </c>
      <c r="U426" s="18" t="str">
        <f>IF(A426="","",IF(AND(ISNUMBER(E426),ISNUMBER(F426),F426&gt;=E426),ROUND((F426-E426)*24,4),""))</f>
        <v/>
      </c>
      <c r="V426" s="18" t="str">
        <f>IF(A426="","",IF(AND(ISNUMBER(G426),ISNUMBER(H426),H426&gt;=G426),ROUND((H426-G426)*24,4),IF(OR(G426&lt;&gt;"",H426&lt;&gt;""),"",IF(AND(ISNUMBER(I426),I426&gt;=0),I426,""))))</f>
        <v/>
      </c>
      <c r="W426" s="10" t="str">
        <f>IF(A426="","",IF(AND(ISNUMBER(G426),ISNUMBER(H426),H426&gt;=G426),"実績：基地発～基地着",IF(OR(G426&lt;&gt;"",H426&lt;&gt;""),"要確認：時刻不足・逆転",IF(AND(ISNUMBER(I426),I426&gt;=0),"実績：記録の時間","未確認"))))</f>
        <v/>
      </c>
      <c r="X426" s="10" t="str">
        <f>IF(A426="","",IF(ISNUMBER(B426),YEAR(B426)-IF(MONTH(B426)&lt;4,1,0),""))</f>
        <v/>
      </c>
      <c r="Y426" s="10" t="str">
        <f>IF(A426="","",IF(OR(D426="",NOT(ISNUMBER(B426)),NOT(ISNUMBER(C426)),C426&lt;B426,NOT(ISNUMBER(E426)),NOT(ISNUMBER(F426)),F426&lt;E426,O426="",P426="",R426="未登録・重複"),"要確認：警戒区間・登録・根拠",IF(OR(W426="要確認：時刻不足・逆転",AND(ISNUMBER(G426),G426&gt;E426),AND(ISNUMBER(H426),H426&lt;F426),AND(ISNUMBER(I426),I426&lt;0),AND(ISNUMBER(M426),M426&lt;0)),"要確認：基地発着・交代人数",IF(COUNTIFS(LNGWatch[船名],A426,LNGWatch[入港日（同一航海）],B426,LNGWatch[曳船名],D426,LNGWatch[警戒開始日時],E426)&gt;1,"要確認：同じ警戒が重複",IF(OR(NOT(ISNUMBER(V426)),P426="未確認"),"要確認：拘束時間・根拠未確認","確認済")))))</f>
        <v/>
      </c>
    </row>
    <row r="427" spans="1:25" ht="24.95" customHeight="1" x14ac:dyDescent="0.2">
      <c r="A427" s="7"/>
      <c r="B427" s="20"/>
      <c r="C427" s="20"/>
      <c r="D427" s="7"/>
      <c r="E427" s="23"/>
      <c r="F427" s="23"/>
      <c r="G427" s="23"/>
      <c r="H427" s="23"/>
      <c r="I427" s="16"/>
      <c r="J427" s="7"/>
      <c r="K427" s="23"/>
      <c r="L427" s="23"/>
      <c r="M427" s="7"/>
      <c r="N427" s="7"/>
      <c r="O427" s="7"/>
      <c r="P427" s="7"/>
      <c r="Q427" s="7"/>
      <c r="R427" s="10" t="str">
        <f>IF(D427="","",IF(COUNTIF(Tugs[曳船名],D427)&lt;&gt;1,"未登録・重複",IF(INDEX(Tugs[会社名],MATCH(D427,Tugs[曳船名],0))="","未確認",INDEX(Tugs[会社名],MATCH(D427,Tugs[曳船名],0)))))</f>
        <v/>
      </c>
      <c r="S427" s="10" t="str">
        <f>IF(D427="","",IF(COUNTIF(Tugs[曳船名],D427)&lt;&gt;1,"未登録・重複",IF(INDEX(Tugs[基地港],MATCH(D427,Tugs[曳船名],0))="","未確認",INDEX(Tugs[基地港],MATCH(D427,Tugs[曳船名],0)))))</f>
        <v/>
      </c>
      <c r="T427" s="10" t="str">
        <f>IF(A427="","",IF(AND(ISNUMBER(B427),ISNUMBER(C427),C427&gt;=B427),INT(C427)-INT(B427),""))</f>
        <v/>
      </c>
      <c r="U427" s="18" t="str">
        <f>IF(A427="","",IF(AND(ISNUMBER(E427),ISNUMBER(F427),F427&gt;=E427),ROUND((F427-E427)*24,4),""))</f>
        <v/>
      </c>
      <c r="V427" s="18" t="str">
        <f>IF(A427="","",IF(AND(ISNUMBER(G427),ISNUMBER(H427),H427&gt;=G427),ROUND((H427-G427)*24,4),IF(OR(G427&lt;&gt;"",H427&lt;&gt;""),"",IF(AND(ISNUMBER(I427),I427&gt;=0),I427,""))))</f>
        <v/>
      </c>
      <c r="W427" s="10" t="str">
        <f>IF(A427="","",IF(AND(ISNUMBER(G427),ISNUMBER(H427),H427&gt;=G427),"実績：基地発～基地着",IF(OR(G427&lt;&gt;"",H427&lt;&gt;""),"要確認：時刻不足・逆転",IF(AND(ISNUMBER(I427),I427&gt;=0),"実績：記録の時間","未確認"))))</f>
        <v/>
      </c>
      <c r="X427" s="10" t="str">
        <f>IF(A427="","",IF(ISNUMBER(B427),YEAR(B427)-IF(MONTH(B427)&lt;4,1,0),""))</f>
        <v/>
      </c>
      <c r="Y427" s="10" t="str">
        <f>IF(A427="","",IF(OR(D427="",NOT(ISNUMBER(B427)),NOT(ISNUMBER(C427)),C427&lt;B427,NOT(ISNUMBER(E427)),NOT(ISNUMBER(F427)),F427&lt;E427,O427="",P427="",R427="未登録・重複"),"要確認：警戒区間・登録・根拠",IF(OR(W427="要確認：時刻不足・逆転",AND(ISNUMBER(G427),G427&gt;E427),AND(ISNUMBER(H427),H427&lt;F427),AND(ISNUMBER(I427),I427&lt;0),AND(ISNUMBER(M427),M427&lt;0)),"要確認：基地発着・交代人数",IF(COUNTIFS(LNGWatch[船名],A427,LNGWatch[入港日（同一航海）],B427,LNGWatch[曳船名],D427,LNGWatch[警戒開始日時],E427)&gt;1,"要確認：同じ警戒が重複",IF(OR(NOT(ISNUMBER(V427)),P427="未確認"),"要確認：拘束時間・根拠未確認","確認済")))))</f>
        <v/>
      </c>
    </row>
    <row r="428" spans="1:25" ht="24.95" customHeight="1" x14ac:dyDescent="0.2">
      <c r="A428" s="7"/>
      <c r="B428" s="20"/>
      <c r="C428" s="20"/>
      <c r="D428" s="7"/>
      <c r="E428" s="23"/>
      <c r="F428" s="23"/>
      <c r="G428" s="23"/>
      <c r="H428" s="23"/>
      <c r="I428" s="16"/>
      <c r="J428" s="7"/>
      <c r="K428" s="23"/>
      <c r="L428" s="23"/>
      <c r="M428" s="7"/>
      <c r="N428" s="7"/>
      <c r="O428" s="7"/>
      <c r="P428" s="7"/>
      <c r="Q428" s="7"/>
      <c r="R428" s="10" t="str">
        <f>IF(D428="","",IF(COUNTIF(Tugs[曳船名],D428)&lt;&gt;1,"未登録・重複",IF(INDEX(Tugs[会社名],MATCH(D428,Tugs[曳船名],0))="","未確認",INDEX(Tugs[会社名],MATCH(D428,Tugs[曳船名],0)))))</f>
        <v/>
      </c>
      <c r="S428" s="10" t="str">
        <f>IF(D428="","",IF(COUNTIF(Tugs[曳船名],D428)&lt;&gt;1,"未登録・重複",IF(INDEX(Tugs[基地港],MATCH(D428,Tugs[曳船名],0))="","未確認",INDEX(Tugs[基地港],MATCH(D428,Tugs[曳船名],0)))))</f>
        <v/>
      </c>
      <c r="T428" s="10" t="str">
        <f>IF(A428="","",IF(AND(ISNUMBER(B428),ISNUMBER(C428),C428&gt;=B428),INT(C428)-INT(B428),""))</f>
        <v/>
      </c>
      <c r="U428" s="18" t="str">
        <f>IF(A428="","",IF(AND(ISNUMBER(E428),ISNUMBER(F428),F428&gt;=E428),ROUND((F428-E428)*24,4),""))</f>
        <v/>
      </c>
      <c r="V428" s="18" t="str">
        <f>IF(A428="","",IF(AND(ISNUMBER(G428),ISNUMBER(H428),H428&gt;=G428),ROUND((H428-G428)*24,4),IF(OR(G428&lt;&gt;"",H428&lt;&gt;""),"",IF(AND(ISNUMBER(I428),I428&gt;=0),I428,""))))</f>
        <v/>
      </c>
      <c r="W428" s="10" t="str">
        <f>IF(A428="","",IF(AND(ISNUMBER(G428),ISNUMBER(H428),H428&gt;=G428),"実績：基地発～基地着",IF(OR(G428&lt;&gt;"",H428&lt;&gt;""),"要確認：時刻不足・逆転",IF(AND(ISNUMBER(I428),I428&gt;=0),"実績：記録の時間","未確認"))))</f>
        <v/>
      </c>
      <c r="X428" s="10" t="str">
        <f>IF(A428="","",IF(ISNUMBER(B428),YEAR(B428)-IF(MONTH(B428)&lt;4,1,0),""))</f>
        <v/>
      </c>
      <c r="Y428" s="10" t="str">
        <f>IF(A428="","",IF(OR(D428="",NOT(ISNUMBER(B428)),NOT(ISNUMBER(C428)),C428&lt;B428,NOT(ISNUMBER(E428)),NOT(ISNUMBER(F428)),F428&lt;E428,O428="",P428="",R428="未登録・重複"),"要確認：警戒区間・登録・根拠",IF(OR(W428="要確認：時刻不足・逆転",AND(ISNUMBER(G428),G428&gt;E428),AND(ISNUMBER(H428),H428&lt;F428),AND(ISNUMBER(I428),I428&lt;0),AND(ISNUMBER(M428),M428&lt;0)),"要確認：基地発着・交代人数",IF(COUNTIFS(LNGWatch[船名],A428,LNGWatch[入港日（同一航海）],B428,LNGWatch[曳船名],D428,LNGWatch[警戒開始日時],E428)&gt;1,"要確認：同じ警戒が重複",IF(OR(NOT(ISNUMBER(V428)),P428="未確認"),"要確認：拘束時間・根拠未確認","確認済")))))</f>
        <v/>
      </c>
    </row>
    <row r="429" spans="1:25" ht="24.95" customHeight="1" x14ac:dyDescent="0.2">
      <c r="A429" s="7"/>
      <c r="B429" s="20"/>
      <c r="C429" s="20"/>
      <c r="D429" s="7"/>
      <c r="E429" s="23"/>
      <c r="F429" s="23"/>
      <c r="G429" s="23"/>
      <c r="H429" s="23"/>
      <c r="I429" s="16"/>
      <c r="J429" s="7"/>
      <c r="K429" s="23"/>
      <c r="L429" s="23"/>
      <c r="M429" s="7"/>
      <c r="N429" s="7"/>
      <c r="O429" s="7"/>
      <c r="P429" s="7"/>
      <c r="Q429" s="7"/>
      <c r="R429" s="10" t="str">
        <f>IF(D429="","",IF(COUNTIF(Tugs[曳船名],D429)&lt;&gt;1,"未登録・重複",IF(INDEX(Tugs[会社名],MATCH(D429,Tugs[曳船名],0))="","未確認",INDEX(Tugs[会社名],MATCH(D429,Tugs[曳船名],0)))))</f>
        <v/>
      </c>
      <c r="S429" s="10" t="str">
        <f>IF(D429="","",IF(COUNTIF(Tugs[曳船名],D429)&lt;&gt;1,"未登録・重複",IF(INDEX(Tugs[基地港],MATCH(D429,Tugs[曳船名],0))="","未確認",INDEX(Tugs[基地港],MATCH(D429,Tugs[曳船名],0)))))</f>
        <v/>
      </c>
      <c r="T429" s="10" t="str">
        <f>IF(A429="","",IF(AND(ISNUMBER(B429),ISNUMBER(C429),C429&gt;=B429),INT(C429)-INT(B429),""))</f>
        <v/>
      </c>
      <c r="U429" s="18" t="str">
        <f>IF(A429="","",IF(AND(ISNUMBER(E429),ISNUMBER(F429),F429&gt;=E429),ROUND((F429-E429)*24,4),""))</f>
        <v/>
      </c>
      <c r="V429" s="18" t="str">
        <f>IF(A429="","",IF(AND(ISNUMBER(G429),ISNUMBER(H429),H429&gt;=G429),ROUND((H429-G429)*24,4),IF(OR(G429&lt;&gt;"",H429&lt;&gt;""),"",IF(AND(ISNUMBER(I429),I429&gt;=0),I429,""))))</f>
        <v/>
      </c>
      <c r="W429" s="10" t="str">
        <f>IF(A429="","",IF(AND(ISNUMBER(G429),ISNUMBER(H429),H429&gt;=G429),"実績：基地発～基地着",IF(OR(G429&lt;&gt;"",H429&lt;&gt;""),"要確認：時刻不足・逆転",IF(AND(ISNUMBER(I429),I429&gt;=0),"実績：記録の時間","未確認"))))</f>
        <v/>
      </c>
      <c r="X429" s="10" t="str">
        <f>IF(A429="","",IF(ISNUMBER(B429),YEAR(B429)-IF(MONTH(B429)&lt;4,1,0),""))</f>
        <v/>
      </c>
      <c r="Y429" s="10" t="str">
        <f>IF(A429="","",IF(OR(D429="",NOT(ISNUMBER(B429)),NOT(ISNUMBER(C429)),C429&lt;B429,NOT(ISNUMBER(E429)),NOT(ISNUMBER(F429)),F429&lt;E429,O429="",P429="",R429="未登録・重複"),"要確認：警戒区間・登録・根拠",IF(OR(W429="要確認：時刻不足・逆転",AND(ISNUMBER(G429),G429&gt;E429),AND(ISNUMBER(H429),H429&lt;F429),AND(ISNUMBER(I429),I429&lt;0),AND(ISNUMBER(M429),M429&lt;0)),"要確認：基地発着・交代人数",IF(COUNTIFS(LNGWatch[船名],A429,LNGWatch[入港日（同一航海）],B429,LNGWatch[曳船名],D429,LNGWatch[警戒開始日時],E429)&gt;1,"要確認：同じ警戒が重複",IF(OR(NOT(ISNUMBER(V429)),P429="未確認"),"要確認：拘束時間・根拠未確認","確認済")))))</f>
        <v/>
      </c>
    </row>
    <row r="430" spans="1:25" ht="24.95" customHeight="1" x14ac:dyDescent="0.2">
      <c r="A430" s="7"/>
      <c r="B430" s="20"/>
      <c r="C430" s="20"/>
      <c r="D430" s="7"/>
      <c r="E430" s="23"/>
      <c r="F430" s="23"/>
      <c r="G430" s="23"/>
      <c r="H430" s="23"/>
      <c r="I430" s="16"/>
      <c r="J430" s="7"/>
      <c r="K430" s="23"/>
      <c r="L430" s="23"/>
      <c r="M430" s="7"/>
      <c r="N430" s="7"/>
      <c r="O430" s="7"/>
      <c r="P430" s="7"/>
      <c r="Q430" s="7"/>
      <c r="R430" s="10" t="str">
        <f>IF(D430="","",IF(COUNTIF(Tugs[曳船名],D430)&lt;&gt;1,"未登録・重複",IF(INDEX(Tugs[会社名],MATCH(D430,Tugs[曳船名],0))="","未確認",INDEX(Tugs[会社名],MATCH(D430,Tugs[曳船名],0)))))</f>
        <v/>
      </c>
      <c r="S430" s="10" t="str">
        <f>IF(D430="","",IF(COUNTIF(Tugs[曳船名],D430)&lt;&gt;1,"未登録・重複",IF(INDEX(Tugs[基地港],MATCH(D430,Tugs[曳船名],0))="","未確認",INDEX(Tugs[基地港],MATCH(D430,Tugs[曳船名],0)))))</f>
        <v/>
      </c>
      <c r="T430" s="10" t="str">
        <f>IF(A430="","",IF(AND(ISNUMBER(B430),ISNUMBER(C430),C430&gt;=B430),INT(C430)-INT(B430),""))</f>
        <v/>
      </c>
      <c r="U430" s="18" t="str">
        <f>IF(A430="","",IF(AND(ISNUMBER(E430),ISNUMBER(F430),F430&gt;=E430),ROUND((F430-E430)*24,4),""))</f>
        <v/>
      </c>
      <c r="V430" s="18" t="str">
        <f>IF(A430="","",IF(AND(ISNUMBER(G430),ISNUMBER(H430),H430&gt;=G430),ROUND((H430-G430)*24,4),IF(OR(G430&lt;&gt;"",H430&lt;&gt;""),"",IF(AND(ISNUMBER(I430),I430&gt;=0),I430,""))))</f>
        <v/>
      </c>
      <c r="W430" s="10" t="str">
        <f>IF(A430="","",IF(AND(ISNUMBER(G430),ISNUMBER(H430),H430&gt;=G430),"実績：基地発～基地着",IF(OR(G430&lt;&gt;"",H430&lt;&gt;""),"要確認：時刻不足・逆転",IF(AND(ISNUMBER(I430),I430&gt;=0),"実績：記録の時間","未確認"))))</f>
        <v/>
      </c>
      <c r="X430" s="10" t="str">
        <f>IF(A430="","",IF(ISNUMBER(B430),YEAR(B430)-IF(MONTH(B430)&lt;4,1,0),""))</f>
        <v/>
      </c>
      <c r="Y430" s="10" t="str">
        <f>IF(A430="","",IF(OR(D430="",NOT(ISNUMBER(B430)),NOT(ISNUMBER(C430)),C430&lt;B430,NOT(ISNUMBER(E430)),NOT(ISNUMBER(F430)),F430&lt;E430,O430="",P430="",R430="未登録・重複"),"要確認：警戒区間・登録・根拠",IF(OR(W430="要確認：時刻不足・逆転",AND(ISNUMBER(G430),G430&gt;E430),AND(ISNUMBER(H430),H430&lt;F430),AND(ISNUMBER(I430),I430&lt;0),AND(ISNUMBER(M430),M430&lt;0)),"要確認：基地発着・交代人数",IF(COUNTIFS(LNGWatch[船名],A430,LNGWatch[入港日（同一航海）],B430,LNGWatch[曳船名],D430,LNGWatch[警戒開始日時],E430)&gt;1,"要確認：同じ警戒が重複",IF(OR(NOT(ISNUMBER(V430)),P430="未確認"),"要確認：拘束時間・根拠未確認","確認済")))))</f>
        <v/>
      </c>
    </row>
    <row r="431" spans="1:25" ht="24.95" customHeight="1" x14ac:dyDescent="0.2">
      <c r="A431" s="7"/>
      <c r="B431" s="20"/>
      <c r="C431" s="20"/>
      <c r="D431" s="7"/>
      <c r="E431" s="23"/>
      <c r="F431" s="23"/>
      <c r="G431" s="23"/>
      <c r="H431" s="23"/>
      <c r="I431" s="16"/>
      <c r="J431" s="7"/>
      <c r="K431" s="23"/>
      <c r="L431" s="23"/>
      <c r="M431" s="7"/>
      <c r="N431" s="7"/>
      <c r="O431" s="7"/>
      <c r="P431" s="7"/>
      <c r="Q431" s="7"/>
      <c r="R431" s="10" t="str">
        <f>IF(D431="","",IF(COUNTIF(Tugs[曳船名],D431)&lt;&gt;1,"未登録・重複",IF(INDEX(Tugs[会社名],MATCH(D431,Tugs[曳船名],0))="","未確認",INDEX(Tugs[会社名],MATCH(D431,Tugs[曳船名],0)))))</f>
        <v/>
      </c>
      <c r="S431" s="10" t="str">
        <f>IF(D431="","",IF(COUNTIF(Tugs[曳船名],D431)&lt;&gt;1,"未登録・重複",IF(INDEX(Tugs[基地港],MATCH(D431,Tugs[曳船名],0))="","未確認",INDEX(Tugs[基地港],MATCH(D431,Tugs[曳船名],0)))))</f>
        <v/>
      </c>
      <c r="T431" s="10" t="str">
        <f>IF(A431="","",IF(AND(ISNUMBER(B431),ISNUMBER(C431),C431&gt;=B431),INT(C431)-INT(B431),""))</f>
        <v/>
      </c>
      <c r="U431" s="18" t="str">
        <f>IF(A431="","",IF(AND(ISNUMBER(E431),ISNUMBER(F431),F431&gt;=E431),ROUND((F431-E431)*24,4),""))</f>
        <v/>
      </c>
      <c r="V431" s="18" t="str">
        <f>IF(A431="","",IF(AND(ISNUMBER(G431),ISNUMBER(H431),H431&gt;=G431),ROUND((H431-G431)*24,4),IF(OR(G431&lt;&gt;"",H431&lt;&gt;""),"",IF(AND(ISNUMBER(I431),I431&gt;=0),I431,""))))</f>
        <v/>
      </c>
      <c r="W431" s="10" t="str">
        <f>IF(A431="","",IF(AND(ISNUMBER(G431),ISNUMBER(H431),H431&gt;=G431),"実績：基地発～基地着",IF(OR(G431&lt;&gt;"",H431&lt;&gt;""),"要確認：時刻不足・逆転",IF(AND(ISNUMBER(I431),I431&gt;=0),"実績：記録の時間","未確認"))))</f>
        <v/>
      </c>
      <c r="X431" s="10" t="str">
        <f>IF(A431="","",IF(ISNUMBER(B431),YEAR(B431)-IF(MONTH(B431)&lt;4,1,0),""))</f>
        <v/>
      </c>
      <c r="Y431" s="10" t="str">
        <f>IF(A431="","",IF(OR(D431="",NOT(ISNUMBER(B431)),NOT(ISNUMBER(C431)),C431&lt;B431,NOT(ISNUMBER(E431)),NOT(ISNUMBER(F431)),F431&lt;E431,O431="",P431="",R431="未登録・重複"),"要確認：警戒区間・登録・根拠",IF(OR(W431="要確認：時刻不足・逆転",AND(ISNUMBER(G431),G431&gt;E431),AND(ISNUMBER(H431),H431&lt;F431),AND(ISNUMBER(I431),I431&lt;0),AND(ISNUMBER(M431),M431&lt;0)),"要確認：基地発着・交代人数",IF(COUNTIFS(LNGWatch[船名],A431,LNGWatch[入港日（同一航海）],B431,LNGWatch[曳船名],D431,LNGWatch[警戒開始日時],E431)&gt;1,"要確認：同じ警戒が重複",IF(OR(NOT(ISNUMBER(V431)),P431="未確認"),"要確認：拘束時間・根拠未確認","確認済")))))</f>
        <v/>
      </c>
    </row>
    <row r="432" spans="1:25" ht="24.95" customHeight="1" x14ac:dyDescent="0.2">
      <c r="A432" s="7"/>
      <c r="B432" s="20"/>
      <c r="C432" s="20"/>
      <c r="D432" s="7"/>
      <c r="E432" s="23"/>
      <c r="F432" s="23"/>
      <c r="G432" s="23"/>
      <c r="H432" s="23"/>
      <c r="I432" s="16"/>
      <c r="J432" s="7"/>
      <c r="K432" s="23"/>
      <c r="L432" s="23"/>
      <c r="M432" s="7"/>
      <c r="N432" s="7"/>
      <c r="O432" s="7"/>
      <c r="P432" s="7"/>
      <c r="Q432" s="7"/>
      <c r="R432" s="10" t="str">
        <f>IF(D432="","",IF(COUNTIF(Tugs[曳船名],D432)&lt;&gt;1,"未登録・重複",IF(INDEX(Tugs[会社名],MATCH(D432,Tugs[曳船名],0))="","未確認",INDEX(Tugs[会社名],MATCH(D432,Tugs[曳船名],0)))))</f>
        <v/>
      </c>
      <c r="S432" s="10" t="str">
        <f>IF(D432="","",IF(COUNTIF(Tugs[曳船名],D432)&lt;&gt;1,"未登録・重複",IF(INDEX(Tugs[基地港],MATCH(D432,Tugs[曳船名],0))="","未確認",INDEX(Tugs[基地港],MATCH(D432,Tugs[曳船名],0)))))</f>
        <v/>
      </c>
      <c r="T432" s="10" t="str">
        <f>IF(A432="","",IF(AND(ISNUMBER(B432),ISNUMBER(C432),C432&gt;=B432),INT(C432)-INT(B432),""))</f>
        <v/>
      </c>
      <c r="U432" s="18" t="str">
        <f>IF(A432="","",IF(AND(ISNUMBER(E432),ISNUMBER(F432),F432&gt;=E432),ROUND((F432-E432)*24,4),""))</f>
        <v/>
      </c>
      <c r="V432" s="18" t="str">
        <f>IF(A432="","",IF(AND(ISNUMBER(G432),ISNUMBER(H432),H432&gt;=G432),ROUND((H432-G432)*24,4),IF(OR(G432&lt;&gt;"",H432&lt;&gt;""),"",IF(AND(ISNUMBER(I432),I432&gt;=0),I432,""))))</f>
        <v/>
      </c>
      <c r="W432" s="10" t="str">
        <f>IF(A432="","",IF(AND(ISNUMBER(G432),ISNUMBER(H432),H432&gt;=G432),"実績：基地発～基地着",IF(OR(G432&lt;&gt;"",H432&lt;&gt;""),"要確認：時刻不足・逆転",IF(AND(ISNUMBER(I432),I432&gt;=0),"実績：記録の時間","未確認"))))</f>
        <v/>
      </c>
      <c r="X432" s="10" t="str">
        <f>IF(A432="","",IF(ISNUMBER(B432),YEAR(B432)-IF(MONTH(B432)&lt;4,1,0),""))</f>
        <v/>
      </c>
      <c r="Y432" s="10" t="str">
        <f>IF(A432="","",IF(OR(D432="",NOT(ISNUMBER(B432)),NOT(ISNUMBER(C432)),C432&lt;B432,NOT(ISNUMBER(E432)),NOT(ISNUMBER(F432)),F432&lt;E432,O432="",P432="",R432="未登録・重複"),"要確認：警戒区間・登録・根拠",IF(OR(W432="要確認：時刻不足・逆転",AND(ISNUMBER(G432),G432&gt;E432),AND(ISNUMBER(H432),H432&lt;F432),AND(ISNUMBER(I432),I432&lt;0),AND(ISNUMBER(M432),M432&lt;0)),"要確認：基地発着・交代人数",IF(COUNTIFS(LNGWatch[船名],A432,LNGWatch[入港日（同一航海）],B432,LNGWatch[曳船名],D432,LNGWatch[警戒開始日時],E432)&gt;1,"要確認：同じ警戒が重複",IF(OR(NOT(ISNUMBER(V432)),P432="未確認"),"要確認：拘束時間・根拠未確認","確認済")))))</f>
        <v/>
      </c>
    </row>
    <row r="433" spans="1:25" ht="24.95" customHeight="1" x14ac:dyDescent="0.2">
      <c r="A433" s="7"/>
      <c r="B433" s="20"/>
      <c r="C433" s="20"/>
      <c r="D433" s="7"/>
      <c r="E433" s="23"/>
      <c r="F433" s="23"/>
      <c r="G433" s="23"/>
      <c r="H433" s="23"/>
      <c r="I433" s="16"/>
      <c r="J433" s="7"/>
      <c r="K433" s="23"/>
      <c r="L433" s="23"/>
      <c r="M433" s="7"/>
      <c r="N433" s="7"/>
      <c r="O433" s="7"/>
      <c r="P433" s="7"/>
      <c r="Q433" s="7"/>
      <c r="R433" s="10" t="str">
        <f>IF(D433="","",IF(COUNTIF(Tugs[曳船名],D433)&lt;&gt;1,"未登録・重複",IF(INDEX(Tugs[会社名],MATCH(D433,Tugs[曳船名],0))="","未確認",INDEX(Tugs[会社名],MATCH(D433,Tugs[曳船名],0)))))</f>
        <v/>
      </c>
      <c r="S433" s="10" t="str">
        <f>IF(D433="","",IF(COUNTIF(Tugs[曳船名],D433)&lt;&gt;1,"未登録・重複",IF(INDEX(Tugs[基地港],MATCH(D433,Tugs[曳船名],0))="","未確認",INDEX(Tugs[基地港],MATCH(D433,Tugs[曳船名],0)))))</f>
        <v/>
      </c>
      <c r="T433" s="10" t="str">
        <f>IF(A433="","",IF(AND(ISNUMBER(B433),ISNUMBER(C433),C433&gt;=B433),INT(C433)-INT(B433),""))</f>
        <v/>
      </c>
      <c r="U433" s="18" t="str">
        <f>IF(A433="","",IF(AND(ISNUMBER(E433),ISNUMBER(F433),F433&gt;=E433),ROUND((F433-E433)*24,4),""))</f>
        <v/>
      </c>
      <c r="V433" s="18" t="str">
        <f>IF(A433="","",IF(AND(ISNUMBER(G433),ISNUMBER(H433),H433&gt;=G433),ROUND((H433-G433)*24,4),IF(OR(G433&lt;&gt;"",H433&lt;&gt;""),"",IF(AND(ISNUMBER(I433),I433&gt;=0),I433,""))))</f>
        <v/>
      </c>
      <c r="W433" s="10" t="str">
        <f>IF(A433="","",IF(AND(ISNUMBER(G433),ISNUMBER(H433),H433&gt;=G433),"実績：基地発～基地着",IF(OR(G433&lt;&gt;"",H433&lt;&gt;""),"要確認：時刻不足・逆転",IF(AND(ISNUMBER(I433),I433&gt;=0),"実績：記録の時間","未確認"))))</f>
        <v/>
      </c>
      <c r="X433" s="10" t="str">
        <f>IF(A433="","",IF(ISNUMBER(B433),YEAR(B433)-IF(MONTH(B433)&lt;4,1,0),""))</f>
        <v/>
      </c>
      <c r="Y433" s="10" t="str">
        <f>IF(A433="","",IF(OR(D433="",NOT(ISNUMBER(B433)),NOT(ISNUMBER(C433)),C433&lt;B433,NOT(ISNUMBER(E433)),NOT(ISNUMBER(F433)),F433&lt;E433,O433="",P433="",R433="未登録・重複"),"要確認：警戒区間・登録・根拠",IF(OR(W433="要確認：時刻不足・逆転",AND(ISNUMBER(G433),G433&gt;E433),AND(ISNUMBER(H433),H433&lt;F433),AND(ISNUMBER(I433),I433&lt;0),AND(ISNUMBER(M433),M433&lt;0)),"要確認：基地発着・交代人数",IF(COUNTIFS(LNGWatch[船名],A433,LNGWatch[入港日（同一航海）],B433,LNGWatch[曳船名],D433,LNGWatch[警戒開始日時],E433)&gt;1,"要確認：同じ警戒が重複",IF(OR(NOT(ISNUMBER(V433)),P433="未確認"),"要確認：拘束時間・根拠未確認","確認済")))))</f>
        <v/>
      </c>
    </row>
    <row r="434" spans="1:25" ht="24.95" customHeight="1" x14ac:dyDescent="0.2">
      <c r="A434" s="7"/>
      <c r="B434" s="20"/>
      <c r="C434" s="20"/>
      <c r="D434" s="7"/>
      <c r="E434" s="23"/>
      <c r="F434" s="23"/>
      <c r="G434" s="23"/>
      <c r="H434" s="23"/>
      <c r="I434" s="16"/>
      <c r="J434" s="7"/>
      <c r="K434" s="23"/>
      <c r="L434" s="23"/>
      <c r="M434" s="7"/>
      <c r="N434" s="7"/>
      <c r="O434" s="7"/>
      <c r="P434" s="7"/>
      <c r="Q434" s="7"/>
      <c r="R434" s="10" t="str">
        <f>IF(D434="","",IF(COUNTIF(Tugs[曳船名],D434)&lt;&gt;1,"未登録・重複",IF(INDEX(Tugs[会社名],MATCH(D434,Tugs[曳船名],0))="","未確認",INDEX(Tugs[会社名],MATCH(D434,Tugs[曳船名],0)))))</f>
        <v/>
      </c>
      <c r="S434" s="10" t="str">
        <f>IF(D434="","",IF(COUNTIF(Tugs[曳船名],D434)&lt;&gt;1,"未登録・重複",IF(INDEX(Tugs[基地港],MATCH(D434,Tugs[曳船名],0))="","未確認",INDEX(Tugs[基地港],MATCH(D434,Tugs[曳船名],0)))))</f>
        <v/>
      </c>
      <c r="T434" s="10" t="str">
        <f>IF(A434="","",IF(AND(ISNUMBER(B434),ISNUMBER(C434),C434&gt;=B434),INT(C434)-INT(B434),""))</f>
        <v/>
      </c>
      <c r="U434" s="18" t="str">
        <f>IF(A434="","",IF(AND(ISNUMBER(E434),ISNUMBER(F434),F434&gt;=E434),ROUND((F434-E434)*24,4),""))</f>
        <v/>
      </c>
      <c r="V434" s="18" t="str">
        <f>IF(A434="","",IF(AND(ISNUMBER(G434),ISNUMBER(H434),H434&gt;=G434),ROUND((H434-G434)*24,4),IF(OR(G434&lt;&gt;"",H434&lt;&gt;""),"",IF(AND(ISNUMBER(I434),I434&gt;=0),I434,""))))</f>
        <v/>
      </c>
      <c r="W434" s="10" t="str">
        <f>IF(A434="","",IF(AND(ISNUMBER(G434),ISNUMBER(H434),H434&gt;=G434),"実績：基地発～基地着",IF(OR(G434&lt;&gt;"",H434&lt;&gt;""),"要確認：時刻不足・逆転",IF(AND(ISNUMBER(I434),I434&gt;=0),"実績：記録の時間","未確認"))))</f>
        <v/>
      </c>
      <c r="X434" s="10" t="str">
        <f>IF(A434="","",IF(ISNUMBER(B434),YEAR(B434)-IF(MONTH(B434)&lt;4,1,0),""))</f>
        <v/>
      </c>
      <c r="Y434" s="10" t="str">
        <f>IF(A434="","",IF(OR(D434="",NOT(ISNUMBER(B434)),NOT(ISNUMBER(C434)),C434&lt;B434,NOT(ISNUMBER(E434)),NOT(ISNUMBER(F434)),F434&lt;E434,O434="",P434="",R434="未登録・重複"),"要確認：警戒区間・登録・根拠",IF(OR(W434="要確認：時刻不足・逆転",AND(ISNUMBER(G434),G434&gt;E434),AND(ISNUMBER(H434),H434&lt;F434),AND(ISNUMBER(I434),I434&lt;0),AND(ISNUMBER(M434),M434&lt;0)),"要確認：基地発着・交代人数",IF(COUNTIFS(LNGWatch[船名],A434,LNGWatch[入港日（同一航海）],B434,LNGWatch[曳船名],D434,LNGWatch[警戒開始日時],E434)&gt;1,"要確認：同じ警戒が重複",IF(OR(NOT(ISNUMBER(V434)),P434="未確認"),"要確認：拘束時間・根拠未確認","確認済")))))</f>
        <v/>
      </c>
    </row>
    <row r="435" spans="1:25" ht="24.95" customHeight="1" x14ac:dyDescent="0.2">
      <c r="A435" s="7"/>
      <c r="B435" s="20"/>
      <c r="C435" s="20"/>
      <c r="D435" s="7"/>
      <c r="E435" s="23"/>
      <c r="F435" s="23"/>
      <c r="G435" s="23"/>
      <c r="H435" s="23"/>
      <c r="I435" s="16"/>
      <c r="J435" s="7"/>
      <c r="K435" s="23"/>
      <c r="L435" s="23"/>
      <c r="M435" s="7"/>
      <c r="N435" s="7"/>
      <c r="O435" s="7"/>
      <c r="P435" s="7"/>
      <c r="Q435" s="7"/>
      <c r="R435" s="10" t="str">
        <f>IF(D435="","",IF(COUNTIF(Tugs[曳船名],D435)&lt;&gt;1,"未登録・重複",IF(INDEX(Tugs[会社名],MATCH(D435,Tugs[曳船名],0))="","未確認",INDEX(Tugs[会社名],MATCH(D435,Tugs[曳船名],0)))))</f>
        <v/>
      </c>
      <c r="S435" s="10" t="str">
        <f>IF(D435="","",IF(COUNTIF(Tugs[曳船名],D435)&lt;&gt;1,"未登録・重複",IF(INDEX(Tugs[基地港],MATCH(D435,Tugs[曳船名],0))="","未確認",INDEX(Tugs[基地港],MATCH(D435,Tugs[曳船名],0)))))</f>
        <v/>
      </c>
      <c r="T435" s="10" t="str">
        <f>IF(A435="","",IF(AND(ISNUMBER(B435),ISNUMBER(C435),C435&gt;=B435),INT(C435)-INT(B435),""))</f>
        <v/>
      </c>
      <c r="U435" s="18" t="str">
        <f>IF(A435="","",IF(AND(ISNUMBER(E435),ISNUMBER(F435),F435&gt;=E435),ROUND((F435-E435)*24,4),""))</f>
        <v/>
      </c>
      <c r="V435" s="18" t="str">
        <f>IF(A435="","",IF(AND(ISNUMBER(G435),ISNUMBER(H435),H435&gt;=G435),ROUND((H435-G435)*24,4),IF(OR(G435&lt;&gt;"",H435&lt;&gt;""),"",IF(AND(ISNUMBER(I435),I435&gt;=0),I435,""))))</f>
        <v/>
      </c>
      <c r="W435" s="10" t="str">
        <f>IF(A435="","",IF(AND(ISNUMBER(G435),ISNUMBER(H435),H435&gt;=G435),"実績：基地発～基地着",IF(OR(G435&lt;&gt;"",H435&lt;&gt;""),"要確認：時刻不足・逆転",IF(AND(ISNUMBER(I435),I435&gt;=0),"実績：記録の時間","未確認"))))</f>
        <v/>
      </c>
      <c r="X435" s="10" t="str">
        <f>IF(A435="","",IF(ISNUMBER(B435),YEAR(B435)-IF(MONTH(B435)&lt;4,1,0),""))</f>
        <v/>
      </c>
      <c r="Y435" s="10" t="str">
        <f>IF(A435="","",IF(OR(D435="",NOT(ISNUMBER(B435)),NOT(ISNUMBER(C435)),C435&lt;B435,NOT(ISNUMBER(E435)),NOT(ISNUMBER(F435)),F435&lt;E435,O435="",P435="",R435="未登録・重複"),"要確認：警戒区間・登録・根拠",IF(OR(W435="要確認：時刻不足・逆転",AND(ISNUMBER(G435),G435&gt;E435),AND(ISNUMBER(H435),H435&lt;F435),AND(ISNUMBER(I435),I435&lt;0),AND(ISNUMBER(M435),M435&lt;0)),"要確認：基地発着・交代人数",IF(COUNTIFS(LNGWatch[船名],A435,LNGWatch[入港日（同一航海）],B435,LNGWatch[曳船名],D435,LNGWatch[警戒開始日時],E435)&gt;1,"要確認：同じ警戒が重複",IF(OR(NOT(ISNUMBER(V435)),P435="未確認"),"要確認：拘束時間・根拠未確認","確認済")))))</f>
        <v/>
      </c>
    </row>
    <row r="436" spans="1:25" ht="24.95" customHeight="1" x14ac:dyDescent="0.2">
      <c r="A436" s="7"/>
      <c r="B436" s="20"/>
      <c r="C436" s="20"/>
      <c r="D436" s="7"/>
      <c r="E436" s="23"/>
      <c r="F436" s="23"/>
      <c r="G436" s="23"/>
      <c r="H436" s="23"/>
      <c r="I436" s="16"/>
      <c r="J436" s="7"/>
      <c r="K436" s="23"/>
      <c r="L436" s="23"/>
      <c r="M436" s="7"/>
      <c r="N436" s="7"/>
      <c r="O436" s="7"/>
      <c r="P436" s="7"/>
      <c r="Q436" s="7"/>
      <c r="R436" s="10" t="str">
        <f>IF(D436="","",IF(COUNTIF(Tugs[曳船名],D436)&lt;&gt;1,"未登録・重複",IF(INDEX(Tugs[会社名],MATCH(D436,Tugs[曳船名],0))="","未確認",INDEX(Tugs[会社名],MATCH(D436,Tugs[曳船名],0)))))</f>
        <v/>
      </c>
      <c r="S436" s="10" t="str">
        <f>IF(D436="","",IF(COUNTIF(Tugs[曳船名],D436)&lt;&gt;1,"未登録・重複",IF(INDEX(Tugs[基地港],MATCH(D436,Tugs[曳船名],0))="","未確認",INDEX(Tugs[基地港],MATCH(D436,Tugs[曳船名],0)))))</f>
        <v/>
      </c>
      <c r="T436" s="10" t="str">
        <f>IF(A436="","",IF(AND(ISNUMBER(B436),ISNUMBER(C436),C436&gt;=B436),INT(C436)-INT(B436),""))</f>
        <v/>
      </c>
      <c r="U436" s="18" t="str">
        <f>IF(A436="","",IF(AND(ISNUMBER(E436),ISNUMBER(F436),F436&gt;=E436),ROUND((F436-E436)*24,4),""))</f>
        <v/>
      </c>
      <c r="V436" s="18" t="str">
        <f>IF(A436="","",IF(AND(ISNUMBER(G436),ISNUMBER(H436),H436&gt;=G436),ROUND((H436-G436)*24,4),IF(OR(G436&lt;&gt;"",H436&lt;&gt;""),"",IF(AND(ISNUMBER(I436),I436&gt;=0),I436,""))))</f>
        <v/>
      </c>
      <c r="W436" s="10" t="str">
        <f>IF(A436="","",IF(AND(ISNUMBER(G436),ISNUMBER(H436),H436&gt;=G436),"実績：基地発～基地着",IF(OR(G436&lt;&gt;"",H436&lt;&gt;""),"要確認：時刻不足・逆転",IF(AND(ISNUMBER(I436),I436&gt;=0),"実績：記録の時間","未確認"))))</f>
        <v/>
      </c>
      <c r="X436" s="10" t="str">
        <f>IF(A436="","",IF(ISNUMBER(B436),YEAR(B436)-IF(MONTH(B436)&lt;4,1,0),""))</f>
        <v/>
      </c>
      <c r="Y436" s="10" t="str">
        <f>IF(A436="","",IF(OR(D436="",NOT(ISNUMBER(B436)),NOT(ISNUMBER(C436)),C436&lt;B436,NOT(ISNUMBER(E436)),NOT(ISNUMBER(F436)),F436&lt;E436,O436="",P436="",R436="未登録・重複"),"要確認：警戒区間・登録・根拠",IF(OR(W436="要確認：時刻不足・逆転",AND(ISNUMBER(G436),G436&gt;E436),AND(ISNUMBER(H436),H436&lt;F436),AND(ISNUMBER(I436),I436&lt;0),AND(ISNUMBER(M436),M436&lt;0)),"要確認：基地発着・交代人数",IF(COUNTIFS(LNGWatch[船名],A436,LNGWatch[入港日（同一航海）],B436,LNGWatch[曳船名],D436,LNGWatch[警戒開始日時],E436)&gt;1,"要確認：同じ警戒が重複",IF(OR(NOT(ISNUMBER(V436)),P436="未確認"),"要確認：拘束時間・根拠未確認","確認済")))))</f>
        <v/>
      </c>
    </row>
    <row r="437" spans="1:25" ht="24.95" customHeight="1" x14ac:dyDescent="0.2">
      <c r="A437" s="7"/>
      <c r="B437" s="20"/>
      <c r="C437" s="20"/>
      <c r="D437" s="7"/>
      <c r="E437" s="23"/>
      <c r="F437" s="23"/>
      <c r="G437" s="23"/>
      <c r="H437" s="23"/>
      <c r="I437" s="16"/>
      <c r="J437" s="7"/>
      <c r="K437" s="23"/>
      <c r="L437" s="23"/>
      <c r="M437" s="7"/>
      <c r="N437" s="7"/>
      <c r="O437" s="7"/>
      <c r="P437" s="7"/>
      <c r="Q437" s="7"/>
      <c r="R437" s="10" t="str">
        <f>IF(D437="","",IF(COUNTIF(Tugs[曳船名],D437)&lt;&gt;1,"未登録・重複",IF(INDEX(Tugs[会社名],MATCH(D437,Tugs[曳船名],0))="","未確認",INDEX(Tugs[会社名],MATCH(D437,Tugs[曳船名],0)))))</f>
        <v/>
      </c>
      <c r="S437" s="10" t="str">
        <f>IF(D437="","",IF(COUNTIF(Tugs[曳船名],D437)&lt;&gt;1,"未登録・重複",IF(INDEX(Tugs[基地港],MATCH(D437,Tugs[曳船名],0))="","未確認",INDEX(Tugs[基地港],MATCH(D437,Tugs[曳船名],0)))))</f>
        <v/>
      </c>
      <c r="T437" s="10" t="str">
        <f>IF(A437="","",IF(AND(ISNUMBER(B437),ISNUMBER(C437),C437&gt;=B437),INT(C437)-INT(B437),""))</f>
        <v/>
      </c>
      <c r="U437" s="18" t="str">
        <f>IF(A437="","",IF(AND(ISNUMBER(E437),ISNUMBER(F437),F437&gt;=E437),ROUND((F437-E437)*24,4),""))</f>
        <v/>
      </c>
      <c r="V437" s="18" t="str">
        <f>IF(A437="","",IF(AND(ISNUMBER(G437),ISNUMBER(H437),H437&gt;=G437),ROUND((H437-G437)*24,4),IF(OR(G437&lt;&gt;"",H437&lt;&gt;""),"",IF(AND(ISNUMBER(I437),I437&gt;=0),I437,""))))</f>
        <v/>
      </c>
      <c r="W437" s="10" t="str">
        <f>IF(A437="","",IF(AND(ISNUMBER(G437),ISNUMBER(H437),H437&gt;=G437),"実績：基地発～基地着",IF(OR(G437&lt;&gt;"",H437&lt;&gt;""),"要確認：時刻不足・逆転",IF(AND(ISNUMBER(I437),I437&gt;=0),"実績：記録の時間","未確認"))))</f>
        <v/>
      </c>
      <c r="X437" s="10" t="str">
        <f>IF(A437="","",IF(ISNUMBER(B437),YEAR(B437)-IF(MONTH(B437)&lt;4,1,0),""))</f>
        <v/>
      </c>
      <c r="Y437" s="10" t="str">
        <f>IF(A437="","",IF(OR(D437="",NOT(ISNUMBER(B437)),NOT(ISNUMBER(C437)),C437&lt;B437,NOT(ISNUMBER(E437)),NOT(ISNUMBER(F437)),F437&lt;E437,O437="",P437="",R437="未登録・重複"),"要確認：警戒区間・登録・根拠",IF(OR(W437="要確認：時刻不足・逆転",AND(ISNUMBER(G437),G437&gt;E437),AND(ISNUMBER(H437),H437&lt;F437),AND(ISNUMBER(I437),I437&lt;0),AND(ISNUMBER(M437),M437&lt;0)),"要確認：基地発着・交代人数",IF(COUNTIFS(LNGWatch[船名],A437,LNGWatch[入港日（同一航海）],B437,LNGWatch[曳船名],D437,LNGWatch[警戒開始日時],E437)&gt;1,"要確認：同じ警戒が重複",IF(OR(NOT(ISNUMBER(V437)),P437="未確認"),"要確認：拘束時間・根拠未確認","確認済")))))</f>
        <v/>
      </c>
    </row>
    <row r="438" spans="1:25" ht="24.95" customHeight="1" x14ac:dyDescent="0.2">
      <c r="A438" s="7"/>
      <c r="B438" s="20"/>
      <c r="C438" s="20"/>
      <c r="D438" s="7"/>
      <c r="E438" s="23"/>
      <c r="F438" s="23"/>
      <c r="G438" s="23"/>
      <c r="H438" s="23"/>
      <c r="I438" s="16"/>
      <c r="J438" s="7"/>
      <c r="K438" s="23"/>
      <c r="L438" s="23"/>
      <c r="M438" s="7"/>
      <c r="N438" s="7"/>
      <c r="O438" s="7"/>
      <c r="P438" s="7"/>
      <c r="Q438" s="7"/>
      <c r="R438" s="10" t="str">
        <f>IF(D438="","",IF(COUNTIF(Tugs[曳船名],D438)&lt;&gt;1,"未登録・重複",IF(INDEX(Tugs[会社名],MATCH(D438,Tugs[曳船名],0))="","未確認",INDEX(Tugs[会社名],MATCH(D438,Tugs[曳船名],0)))))</f>
        <v/>
      </c>
      <c r="S438" s="10" t="str">
        <f>IF(D438="","",IF(COUNTIF(Tugs[曳船名],D438)&lt;&gt;1,"未登録・重複",IF(INDEX(Tugs[基地港],MATCH(D438,Tugs[曳船名],0))="","未確認",INDEX(Tugs[基地港],MATCH(D438,Tugs[曳船名],0)))))</f>
        <v/>
      </c>
      <c r="T438" s="10" t="str">
        <f>IF(A438="","",IF(AND(ISNUMBER(B438),ISNUMBER(C438),C438&gt;=B438),INT(C438)-INT(B438),""))</f>
        <v/>
      </c>
      <c r="U438" s="18" t="str">
        <f>IF(A438="","",IF(AND(ISNUMBER(E438),ISNUMBER(F438),F438&gt;=E438),ROUND((F438-E438)*24,4),""))</f>
        <v/>
      </c>
      <c r="V438" s="18" t="str">
        <f>IF(A438="","",IF(AND(ISNUMBER(G438),ISNUMBER(H438),H438&gt;=G438),ROUND((H438-G438)*24,4),IF(OR(G438&lt;&gt;"",H438&lt;&gt;""),"",IF(AND(ISNUMBER(I438),I438&gt;=0),I438,""))))</f>
        <v/>
      </c>
      <c r="W438" s="10" t="str">
        <f>IF(A438="","",IF(AND(ISNUMBER(G438),ISNUMBER(H438),H438&gt;=G438),"実績：基地発～基地着",IF(OR(G438&lt;&gt;"",H438&lt;&gt;""),"要確認：時刻不足・逆転",IF(AND(ISNUMBER(I438),I438&gt;=0),"実績：記録の時間","未確認"))))</f>
        <v/>
      </c>
      <c r="X438" s="10" t="str">
        <f>IF(A438="","",IF(ISNUMBER(B438),YEAR(B438)-IF(MONTH(B438)&lt;4,1,0),""))</f>
        <v/>
      </c>
      <c r="Y438" s="10" t="str">
        <f>IF(A438="","",IF(OR(D438="",NOT(ISNUMBER(B438)),NOT(ISNUMBER(C438)),C438&lt;B438,NOT(ISNUMBER(E438)),NOT(ISNUMBER(F438)),F438&lt;E438,O438="",P438="",R438="未登録・重複"),"要確認：警戒区間・登録・根拠",IF(OR(W438="要確認：時刻不足・逆転",AND(ISNUMBER(G438),G438&gt;E438),AND(ISNUMBER(H438),H438&lt;F438),AND(ISNUMBER(I438),I438&lt;0),AND(ISNUMBER(M438),M438&lt;0)),"要確認：基地発着・交代人数",IF(COUNTIFS(LNGWatch[船名],A438,LNGWatch[入港日（同一航海）],B438,LNGWatch[曳船名],D438,LNGWatch[警戒開始日時],E438)&gt;1,"要確認：同じ警戒が重複",IF(OR(NOT(ISNUMBER(V438)),P438="未確認"),"要確認：拘束時間・根拠未確認","確認済")))))</f>
        <v/>
      </c>
    </row>
    <row r="439" spans="1:25" ht="24.95" customHeight="1" x14ac:dyDescent="0.2">
      <c r="A439" s="7"/>
      <c r="B439" s="20"/>
      <c r="C439" s="20"/>
      <c r="D439" s="7"/>
      <c r="E439" s="23"/>
      <c r="F439" s="23"/>
      <c r="G439" s="23"/>
      <c r="H439" s="23"/>
      <c r="I439" s="16"/>
      <c r="J439" s="7"/>
      <c r="K439" s="23"/>
      <c r="L439" s="23"/>
      <c r="M439" s="7"/>
      <c r="N439" s="7"/>
      <c r="O439" s="7"/>
      <c r="P439" s="7"/>
      <c r="Q439" s="7"/>
      <c r="R439" s="10" t="str">
        <f>IF(D439="","",IF(COUNTIF(Tugs[曳船名],D439)&lt;&gt;1,"未登録・重複",IF(INDEX(Tugs[会社名],MATCH(D439,Tugs[曳船名],0))="","未確認",INDEX(Tugs[会社名],MATCH(D439,Tugs[曳船名],0)))))</f>
        <v/>
      </c>
      <c r="S439" s="10" t="str">
        <f>IF(D439="","",IF(COUNTIF(Tugs[曳船名],D439)&lt;&gt;1,"未登録・重複",IF(INDEX(Tugs[基地港],MATCH(D439,Tugs[曳船名],0))="","未確認",INDEX(Tugs[基地港],MATCH(D439,Tugs[曳船名],0)))))</f>
        <v/>
      </c>
      <c r="T439" s="10" t="str">
        <f>IF(A439="","",IF(AND(ISNUMBER(B439),ISNUMBER(C439),C439&gt;=B439),INT(C439)-INT(B439),""))</f>
        <v/>
      </c>
      <c r="U439" s="18" t="str">
        <f>IF(A439="","",IF(AND(ISNUMBER(E439),ISNUMBER(F439),F439&gt;=E439),ROUND((F439-E439)*24,4),""))</f>
        <v/>
      </c>
      <c r="V439" s="18" t="str">
        <f>IF(A439="","",IF(AND(ISNUMBER(G439),ISNUMBER(H439),H439&gt;=G439),ROUND((H439-G439)*24,4),IF(OR(G439&lt;&gt;"",H439&lt;&gt;""),"",IF(AND(ISNUMBER(I439),I439&gt;=0),I439,""))))</f>
        <v/>
      </c>
      <c r="W439" s="10" t="str">
        <f>IF(A439="","",IF(AND(ISNUMBER(G439),ISNUMBER(H439),H439&gt;=G439),"実績：基地発～基地着",IF(OR(G439&lt;&gt;"",H439&lt;&gt;""),"要確認：時刻不足・逆転",IF(AND(ISNUMBER(I439),I439&gt;=0),"実績：記録の時間","未確認"))))</f>
        <v/>
      </c>
      <c r="X439" s="10" t="str">
        <f>IF(A439="","",IF(ISNUMBER(B439),YEAR(B439)-IF(MONTH(B439)&lt;4,1,0),""))</f>
        <v/>
      </c>
      <c r="Y439" s="10" t="str">
        <f>IF(A439="","",IF(OR(D439="",NOT(ISNUMBER(B439)),NOT(ISNUMBER(C439)),C439&lt;B439,NOT(ISNUMBER(E439)),NOT(ISNUMBER(F439)),F439&lt;E439,O439="",P439="",R439="未登録・重複"),"要確認：警戒区間・登録・根拠",IF(OR(W439="要確認：時刻不足・逆転",AND(ISNUMBER(G439),G439&gt;E439),AND(ISNUMBER(H439),H439&lt;F439),AND(ISNUMBER(I439),I439&lt;0),AND(ISNUMBER(M439),M439&lt;0)),"要確認：基地発着・交代人数",IF(COUNTIFS(LNGWatch[船名],A439,LNGWatch[入港日（同一航海）],B439,LNGWatch[曳船名],D439,LNGWatch[警戒開始日時],E439)&gt;1,"要確認：同じ警戒が重複",IF(OR(NOT(ISNUMBER(V439)),P439="未確認"),"要確認：拘束時間・根拠未確認","確認済")))))</f>
        <v/>
      </c>
    </row>
    <row r="440" spans="1:25" ht="24.95" customHeight="1" x14ac:dyDescent="0.2">
      <c r="A440" s="7"/>
      <c r="B440" s="20"/>
      <c r="C440" s="20"/>
      <c r="D440" s="7"/>
      <c r="E440" s="23"/>
      <c r="F440" s="23"/>
      <c r="G440" s="23"/>
      <c r="H440" s="23"/>
      <c r="I440" s="16"/>
      <c r="J440" s="7"/>
      <c r="K440" s="23"/>
      <c r="L440" s="23"/>
      <c r="M440" s="7"/>
      <c r="N440" s="7"/>
      <c r="O440" s="7"/>
      <c r="P440" s="7"/>
      <c r="Q440" s="7"/>
      <c r="R440" s="10" t="str">
        <f>IF(D440="","",IF(COUNTIF(Tugs[曳船名],D440)&lt;&gt;1,"未登録・重複",IF(INDEX(Tugs[会社名],MATCH(D440,Tugs[曳船名],0))="","未確認",INDEX(Tugs[会社名],MATCH(D440,Tugs[曳船名],0)))))</f>
        <v/>
      </c>
      <c r="S440" s="10" t="str">
        <f>IF(D440="","",IF(COUNTIF(Tugs[曳船名],D440)&lt;&gt;1,"未登録・重複",IF(INDEX(Tugs[基地港],MATCH(D440,Tugs[曳船名],0))="","未確認",INDEX(Tugs[基地港],MATCH(D440,Tugs[曳船名],0)))))</f>
        <v/>
      </c>
      <c r="T440" s="10" t="str">
        <f>IF(A440="","",IF(AND(ISNUMBER(B440),ISNUMBER(C440),C440&gt;=B440),INT(C440)-INT(B440),""))</f>
        <v/>
      </c>
      <c r="U440" s="18" t="str">
        <f>IF(A440="","",IF(AND(ISNUMBER(E440),ISNUMBER(F440),F440&gt;=E440),ROUND((F440-E440)*24,4),""))</f>
        <v/>
      </c>
      <c r="V440" s="18" t="str">
        <f>IF(A440="","",IF(AND(ISNUMBER(G440),ISNUMBER(H440),H440&gt;=G440),ROUND((H440-G440)*24,4),IF(OR(G440&lt;&gt;"",H440&lt;&gt;""),"",IF(AND(ISNUMBER(I440),I440&gt;=0),I440,""))))</f>
        <v/>
      </c>
      <c r="W440" s="10" t="str">
        <f>IF(A440="","",IF(AND(ISNUMBER(G440),ISNUMBER(H440),H440&gt;=G440),"実績：基地発～基地着",IF(OR(G440&lt;&gt;"",H440&lt;&gt;""),"要確認：時刻不足・逆転",IF(AND(ISNUMBER(I440),I440&gt;=0),"実績：記録の時間","未確認"))))</f>
        <v/>
      </c>
      <c r="X440" s="10" t="str">
        <f>IF(A440="","",IF(ISNUMBER(B440),YEAR(B440)-IF(MONTH(B440)&lt;4,1,0),""))</f>
        <v/>
      </c>
      <c r="Y440" s="10" t="str">
        <f>IF(A440="","",IF(OR(D440="",NOT(ISNUMBER(B440)),NOT(ISNUMBER(C440)),C440&lt;B440,NOT(ISNUMBER(E440)),NOT(ISNUMBER(F440)),F440&lt;E440,O440="",P440="",R440="未登録・重複"),"要確認：警戒区間・登録・根拠",IF(OR(W440="要確認：時刻不足・逆転",AND(ISNUMBER(G440),G440&gt;E440),AND(ISNUMBER(H440),H440&lt;F440),AND(ISNUMBER(I440),I440&lt;0),AND(ISNUMBER(M440),M440&lt;0)),"要確認：基地発着・交代人数",IF(COUNTIFS(LNGWatch[船名],A440,LNGWatch[入港日（同一航海）],B440,LNGWatch[曳船名],D440,LNGWatch[警戒開始日時],E440)&gt;1,"要確認：同じ警戒が重複",IF(OR(NOT(ISNUMBER(V440)),P440="未確認"),"要確認：拘束時間・根拠未確認","確認済")))))</f>
        <v/>
      </c>
    </row>
    <row r="441" spans="1:25" ht="24.95" customHeight="1" x14ac:dyDescent="0.2">
      <c r="A441" s="7"/>
      <c r="B441" s="20"/>
      <c r="C441" s="20"/>
      <c r="D441" s="7"/>
      <c r="E441" s="23"/>
      <c r="F441" s="23"/>
      <c r="G441" s="23"/>
      <c r="H441" s="23"/>
      <c r="I441" s="16"/>
      <c r="J441" s="7"/>
      <c r="K441" s="23"/>
      <c r="L441" s="23"/>
      <c r="M441" s="7"/>
      <c r="N441" s="7"/>
      <c r="O441" s="7"/>
      <c r="P441" s="7"/>
      <c r="Q441" s="7"/>
      <c r="R441" s="10" t="str">
        <f>IF(D441="","",IF(COUNTIF(Tugs[曳船名],D441)&lt;&gt;1,"未登録・重複",IF(INDEX(Tugs[会社名],MATCH(D441,Tugs[曳船名],0))="","未確認",INDEX(Tugs[会社名],MATCH(D441,Tugs[曳船名],0)))))</f>
        <v/>
      </c>
      <c r="S441" s="10" t="str">
        <f>IF(D441="","",IF(COUNTIF(Tugs[曳船名],D441)&lt;&gt;1,"未登録・重複",IF(INDEX(Tugs[基地港],MATCH(D441,Tugs[曳船名],0))="","未確認",INDEX(Tugs[基地港],MATCH(D441,Tugs[曳船名],0)))))</f>
        <v/>
      </c>
      <c r="T441" s="10" t="str">
        <f>IF(A441="","",IF(AND(ISNUMBER(B441),ISNUMBER(C441),C441&gt;=B441),INT(C441)-INT(B441),""))</f>
        <v/>
      </c>
      <c r="U441" s="18" t="str">
        <f>IF(A441="","",IF(AND(ISNUMBER(E441),ISNUMBER(F441),F441&gt;=E441),ROUND((F441-E441)*24,4),""))</f>
        <v/>
      </c>
      <c r="V441" s="18" t="str">
        <f>IF(A441="","",IF(AND(ISNUMBER(G441),ISNUMBER(H441),H441&gt;=G441),ROUND((H441-G441)*24,4),IF(OR(G441&lt;&gt;"",H441&lt;&gt;""),"",IF(AND(ISNUMBER(I441),I441&gt;=0),I441,""))))</f>
        <v/>
      </c>
      <c r="W441" s="10" t="str">
        <f>IF(A441="","",IF(AND(ISNUMBER(G441),ISNUMBER(H441),H441&gt;=G441),"実績：基地発～基地着",IF(OR(G441&lt;&gt;"",H441&lt;&gt;""),"要確認：時刻不足・逆転",IF(AND(ISNUMBER(I441),I441&gt;=0),"実績：記録の時間","未確認"))))</f>
        <v/>
      </c>
      <c r="X441" s="10" t="str">
        <f>IF(A441="","",IF(ISNUMBER(B441),YEAR(B441)-IF(MONTH(B441)&lt;4,1,0),""))</f>
        <v/>
      </c>
      <c r="Y441" s="10" t="str">
        <f>IF(A441="","",IF(OR(D441="",NOT(ISNUMBER(B441)),NOT(ISNUMBER(C441)),C441&lt;B441,NOT(ISNUMBER(E441)),NOT(ISNUMBER(F441)),F441&lt;E441,O441="",P441="",R441="未登録・重複"),"要確認：警戒区間・登録・根拠",IF(OR(W441="要確認：時刻不足・逆転",AND(ISNUMBER(G441),G441&gt;E441),AND(ISNUMBER(H441),H441&lt;F441),AND(ISNUMBER(I441),I441&lt;0),AND(ISNUMBER(M441),M441&lt;0)),"要確認：基地発着・交代人数",IF(COUNTIFS(LNGWatch[船名],A441,LNGWatch[入港日（同一航海）],B441,LNGWatch[曳船名],D441,LNGWatch[警戒開始日時],E441)&gt;1,"要確認：同じ警戒が重複",IF(OR(NOT(ISNUMBER(V441)),P441="未確認"),"要確認：拘束時間・根拠未確認","確認済")))))</f>
        <v/>
      </c>
    </row>
    <row r="442" spans="1:25" ht="24.95" customHeight="1" x14ac:dyDescent="0.2">
      <c r="A442" s="7"/>
      <c r="B442" s="20"/>
      <c r="C442" s="20"/>
      <c r="D442" s="7"/>
      <c r="E442" s="23"/>
      <c r="F442" s="23"/>
      <c r="G442" s="23"/>
      <c r="H442" s="23"/>
      <c r="I442" s="16"/>
      <c r="J442" s="7"/>
      <c r="K442" s="23"/>
      <c r="L442" s="23"/>
      <c r="M442" s="7"/>
      <c r="N442" s="7"/>
      <c r="O442" s="7"/>
      <c r="P442" s="7"/>
      <c r="Q442" s="7"/>
      <c r="R442" s="10" t="str">
        <f>IF(D442="","",IF(COUNTIF(Tugs[曳船名],D442)&lt;&gt;1,"未登録・重複",IF(INDEX(Tugs[会社名],MATCH(D442,Tugs[曳船名],0))="","未確認",INDEX(Tugs[会社名],MATCH(D442,Tugs[曳船名],0)))))</f>
        <v/>
      </c>
      <c r="S442" s="10" t="str">
        <f>IF(D442="","",IF(COUNTIF(Tugs[曳船名],D442)&lt;&gt;1,"未登録・重複",IF(INDEX(Tugs[基地港],MATCH(D442,Tugs[曳船名],0))="","未確認",INDEX(Tugs[基地港],MATCH(D442,Tugs[曳船名],0)))))</f>
        <v/>
      </c>
      <c r="T442" s="10" t="str">
        <f>IF(A442="","",IF(AND(ISNUMBER(B442),ISNUMBER(C442),C442&gt;=B442),INT(C442)-INT(B442),""))</f>
        <v/>
      </c>
      <c r="U442" s="18" t="str">
        <f>IF(A442="","",IF(AND(ISNUMBER(E442),ISNUMBER(F442),F442&gt;=E442),ROUND((F442-E442)*24,4),""))</f>
        <v/>
      </c>
      <c r="V442" s="18" t="str">
        <f>IF(A442="","",IF(AND(ISNUMBER(G442),ISNUMBER(H442),H442&gt;=G442),ROUND((H442-G442)*24,4),IF(OR(G442&lt;&gt;"",H442&lt;&gt;""),"",IF(AND(ISNUMBER(I442),I442&gt;=0),I442,""))))</f>
        <v/>
      </c>
      <c r="W442" s="10" t="str">
        <f>IF(A442="","",IF(AND(ISNUMBER(G442),ISNUMBER(H442),H442&gt;=G442),"実績：基地発～基地着",IF(OR(G442&lt;&gt;"",H442&lt;&gt;""),"要確認：時刻不足・逆転",IF(AND(ISNUMBER(I442),I442&gt;=0),"実績：記録の時間","未確認"))))</f>
        <v/>
      </c>
      <c r="X442" s="10" t="str">
        <f>IF(A442="","",IF(ISNUMBER(B442),YEAR(B442)-IF(MONTH(B442)&lt;4,1,0),""))</f>
        <v/>
      </c>
      <c r="Y442" s="10" t="str">
        <f>IF(A442="","",IF(OR(D442="",NOT(ISNUMBER(B442)),NOT(ISNUMBER(C442)),C442&lt;B442,NOT(ISNUMBER(E442)),NOT(ISNUMBER(F442)),F442&lt;E442,O442="",P442="",R442="未登録・重複"),"要確認：警戒区間・登録・根拠",IF(OR(W442="要確認：時刻不足・逆転",AND(ISNUMBER(G442),G442&gt;E442),AND(ISNUMBER(H442),H442&lt;F442),AND(ISNUMBER(I442),I442&lt;0),AND(ISNUMBER(M442),M442&lt;0)),"要確認：基地発着・交代人数",IF(COUNTIFS(LNGWatch[船名],A442,LNGWatch[入港日（同一航海）],B442,LNGWatch[曳船名],D442,LNGWatch[警戒開始日時],E442)&gt;1,"要確認：同じ警戒が重複",IF(OR(NOT(ISNUMBER(V442)),P442="未確認"),"要確認：拘束時間・根拠未確認","確認済")))))</f>
        <v/>
      </c>
    </row>
    <row r="443" spans="1:25" ht="24.95" customHeight="1" x14ac:dyDescent="0.2">
      <c r="A443" s="7"/>
      <c r="B443" s="20"/>
      <c r="C443" s="20"/>
      <c r="D443" s="7"/>
      <c r="E443" s="23"/>
      <c r="F443" s="23"/>
      <c r="G443" s="23"/>
      <c r="H443" s="23"/>
      <c r="I443" s="16"/>
      <c r="J443" s="7"/>
      <c r="K443" s="23"/>
      <c r="L443" s="23"/>
      <c r="M443" s="7"/>
      <c r="N443" s="7"/>
      <c r="O443" s="7"/>
      <c r="P443" s="7"/>
      <c r="Q443" s="7"/>
      <c r="R443" s="10" t="str">
        <f>IF(D443="","",IF(COUNTIF(Tugs[曳船名],D443)&lt;&gt;1,"未登録・重複",IF(INDEX(Tugs[会社名],MATCH(D443,Tugs[曳船名],0))="","未確認",INDEX(Tugs[会社名],MATCH(D443,Tugs[曳船名],0)))))</f>
        <v/>
      </c>
      <c r="S443" s="10" t="str">
        <f>IF(D443="","",IF(COUNTIF(Tugs[曳船名],D443)&lt;&gt;1,"未登録・重複",IF(INDEX(Tugs[基地港],MATCH(D443,Tugs[曳船名],0))="","未確認",INDEX(Tugs[基地港],MATCH(D443,Tugs[曳船名],0)))))</f>
        <v/>
      </c>
      <c r="T443" s="10" t="str">
        <f>IF(A443="","",IF(AND(ISNUMBER(B443),ISNUMBER(C443),C443&gt;=B443),INT(C443)-INT(B443),""))</f>
        <v/>
      </c>
      <c r="U443" s="18" t="str">
        <f>IF(A443="","",IF(AND(ISNUMBER(E443),ISNUMBER(F443),F443&gt;=E443),ROUND((F443-E443)*24,4),""))</f>
        <v/>
      </c>
      <c r="V443" s="18" t="str">
        <f>IF(A443="","",IF(AND(ISNUMBER(G443),ISNUMBER(H443),H443&gt;=G443),ROUND((H443-G443)*24,4),IF(OR(G443&lt;&gt;"",H443&lt;&gt;""),"",IF(AND(ISNUMBER(I443),I443&gt;=0),I443,""))))</f>
        <v/>
      </c>
      <c r="W443" s="10" t="str">
        <f>IF(A443="","",IF(AND(ISNUMBER(G443),ISNUMBER(H443),H443&gt;=G443),"実績：基地発～基地着",IF(OR(G443&lt;&gt;"",H443&lt;&gt;""),"要確認：時刻不足・逆転",IF(AND(ISNUMBER(I443),I443&gt;=0),"実績：記録の時間","未確認"))))</f>
        <v/>
      </c>
      <c r="X443" s="10" t="str">
        <f>IF(A443="","",IF(ISNUMBER(B443),YEAR(B443)-IF(MONTH(B443)&lt;4,1,0),""))</f>
        <v/>
      </c>
      <c r="Y443" s="10" t="str">
        <f>IF(A443="","",IF(OR(D443="",NOT(ISNUMBER(B443)),NOT(ISNUMBER(C443)),C443&lt;B443,NOT(ISNUMBER(E443)),NOT(ISNUMBER(F443)),F443&lt;E443,O443="",P443="",R443="未登録・重複"),"要確認：警戒区間・登録・根拠",IF(OR(W443="要確認：時刻不足・逆転",AND(ISNUMBER(G443),G443&gt;E443),AND(ISNUMBER(H443),H443&lt;F443),AND(ISNUMBER(I443),I443&lt;0),AND(ISNUMBER(M443),M443&lt;0)),"要確認：基地発着・交代人数",IF(COUNTIFS(LNGWatch[船名],A443,LNGWatch[入港日（同一航海）],B443,LNGWatch[曳船名],D443,LNGWatch[警戒開始日時],E443)&gt;1,"要確認：同じ警戒が重複",IF(OR(NOT(ISNUMBER(V443)),P443="未確認"),"要確認：拘束時間・根拠未確認","確認済")))))</f>
        <v/>
      </c>
    </row>
    <row r="444" spans="1:25" ht="24.95" customHeight="1" x14ac:dyDescent="0.2">
      <c r="A444" s="7"/>
      <c r="B444" s="20"/>
      <c r="C444" s="20"/>
      <c r="D444" s="7"/>
      <c r="E444" s="23"/>
      <c r="F444" s="23"/>
      <c r="G444" s="23"/>
      <c r="H444" s="23"/>
      <c r="I444" s="16"/>
      <c r="J444" s="7"/>
      <c r="K444" s="23"/>
      <c r="L444" s="23"/>
      <c r="M444" s="7"/>
      <c r="N444" s="7"/>
      <c r="O444" s="7"/>
      <c r="P444" s="7"/>
      <c r="Q444" s="7"/>
      <c r="R444" s="10" t="str">
        <f>IF(D444="","",IF(COUNTIF(Tugs[曳船名],D444)&lt;&gt;1,"未登録・重複",IF(INDEX(Tugs[会社名],MATCH(D444,Tugs[曳船名],0))="","未確認",INDEX(Tugs[会社名],MATCH(D444,Tugs[曳船名],0)))))</f>
        <v/>
      </c>
      <c r="S444" s="10" t="str">
        <f>IF(D444="","",IF(COUNTIF(Tugs[曳船名],D444)&lt;&gt;1,"未登録・重複",IF(INDEX(Tugs[基地港],MATCH(D444,Tugs[曳船名],0))="","未確認",INDEX(Tugs[基地港],MATCH(D444,Tugs[曳船名],0)))))</f>
        <v/>
      </c>
      <c r="T444" s="10" t="str">
        <f>IF(A444="","",IF(AND(ISNUMBER(B444),ISNUMBER(C444),C444&gt;=B444),INT(C444)-INT(B444),""))</f>
        <v/>
      </c>
      <c r="U444" s="18" t="str">
        <f>IF(A444="","",IF(AND(ISNUMBER(E444),ISNUMBER(F444),F444&gt;=E444),ROUND((F444-E444)*24,4),""))</f>
        <v/>
      </c>
      <c r="V444" s="18" t="str">
        <f>IF(A444="","",IF(AND(ISNUMBER(G444),ISNUMBER(H444),H444&gt;=G444),ROUND((H444-G444)*24,4),IF(OR(G444&lt;&gt;"",H444&lt;&gt;""),"",IF(AND(ISNUMBER(I444),I444&gt;=0),I444,""))))</f>
        <v/>
      </c>
      <c r="W444" s="10" t="str">
        <f>IF(A444="","",IF(AND(ISNUMBER(G444),ISNUMBER(H444),H444&gt;=G444),"実績：基地発～基地着",IF(OR(G444&lt;&gt;"",H444&lt;&gt;""),"要確認：時刻不足・逆転",IF(AND(ISNUMBER(I444),I444&gt;=0),"実績：記録の時間","未確認"))))</f>
        <v/>
      </c>
      <c r="X444" s="10" t="str">
        <f>IF(A444="","",IF(ISNUMBER(B444),YEAR(B444)-IF(MONTH(B444)&lt;4,1,0),""))</f>
        <v/>
      </c>
      <c r="Y444" s="10" t="str">
        <f>IF(A444="","",IF(OR(D444="",NOT(ISNUMBER(B444)),NOT(ISNUMBER(C444)),C444&lt;B444,NOT(ISNUMBER(E444)),NOT(ISNUMBER(F444)),F444&lt;E444,O444="",P444="",R444="未登録・重複"),"要確認：警戒区間・登録・根拠",IF(OR(W444="要確認：時刻不足・逆転",AND(ISNUMBER(G444),G444&gt;E444),AND(ISNUMBER(H444),H444&lt;F444),AND(ISNUMBER(I444),I444&lt;0),AND(ISNUMBER(M444),M444&lt;0)),"要確認：基地発着・交代人数",IF(COUNTIFS(LNGWatch[船名],A444,LNGWatch[入港日（同一航海）],B444,LNGWatch[曳船名],D444,LNGWatch[警戒開始日時],E444)&gt;1,"要確認：同じ警戒が重複",IF(OR(NOT(ISNUMBER(V444)),P444="未確認"),"要確認：拘束時間・根拠未確認","確認済")))))</f>
        <v/>
      </c>
    </row>
    <row r="445" spans="1:25" ht="24.95" customHeight="1" x14ac:dyDescent="0.2">
      <c r="A445" s="7"/>
      <c r="B445" s="20"/>
      <c r="C445" s="20"/>
      <c r="D445" s="7"/>
      <c r="E445" s="23"/>
      <c r="F445" s="23"/>
      <c r="G445" s="23"/>
      <c r="H445" s="23"/>
      <c r="I445" s="16"/>
      <c r="J445" s="7"/>
      <c r="K445" s="23"/>
      <c r="L445" s="23"/>
      <c r="M445" s="7"/>
      <c r="N445" s="7"/>
      <c r="O445" s="7"/>
      <c r="P445" s="7"/>
      <c r="Q445" s="7"/>
      <c r="R445" s="10" t="str">
        <f>IF(D445="","",IF(COUNTIF(Tugs[曳船名],D445)&lt;&gt;1,"未登録・重複",IF(INDEX(Tugs[会社名],MATCH(D445,Tugs[曳船名],0))="","未確認",INDEX(Tugs[会社名],MATCH(D445,Tugs[曳船名],0)))))</f>
        <v/>
      </c>
      <c r="S445" s="10" t="str">
        <f>IF(D445="","",IF(COUNTIF(Tugs[曳船名],D445)&lt;&gt;1,"未登録・重複",IF(INDEX(Tugs[基地港],MATCH(D445,Tugs[曳船名],0))="","未確認",INDEX(Tugs[基地港],MATCH(D445,Tugs[曳船名],0)))))</f>
        <v/>
      </c>
      <c r="T445" s="10" t="str">
        <f>IF(A445="","",IF(AND(ISNUMBER(B445),ISNUMBER(C445),C445&gt;=B445),INT(C445)-INT(B445),""))</f>
        <v/>
      </c>
      <c r="U445" s="18" t="str">
        <f>IF(A445="","",IF(AND(ISNUMBER(E445),ISNUMBER(F445),F445&gt;=E445),ROUND((F445-E445)*24,4),""))</f>
        <v/>
      </c>
      <c r="V445" s="18" t="str">
        <f>IF(A445="","",IF(AND(ISNUMBER(G445),ISNUMBER(H445),H445&gt;=G445),ROUND((H445-G445)*24,4),IF(OR(G445&lt;&gt;"",H445&lt;&gt;""),"",IF(AND(ISNUMBER(I445),I445&gt;=0),I445,""))))</f>
        <v/>
      </c>
      <c r="W445" s="10" t="str">
        <f>IF(A445="","",IF(AND(ISNUMBER(G445),ISNUMBER(H445),H445&gt;=G445),"実績：基地発～基地着",IF(OR(G445&lt;&gt;"",H445&lt;&gt;""),"要確認：時刻不足・逆転",IF(AND(ISNUMBER(I445),I445&gt;=0),"実績：記録の時間","未確認"))))</f>
        <v/>
      </c>
      <c r="X445" s="10" t="str">
        <f>IF(A445="","",IF(ISNUMBER(B445),YEAR(B445)-IF(MONTH(B445)&lt;4,1,0),""))</f>
        <v/>
      </c>
      <c r="Y445" s="10" t="str">
        <f>IF(A445="","",IF(OR(D445="",NOT(ISNUMBER(B445)),NOT(ISNUMBER(C445)),C445&lt;B445,NOT(ISNUMBER(E445)),NOT(ISNUMBER(F445)),F445&lt;E445,O445="",P445="",R445="未登録・重複"),"要確認：警戒区間・登録・根拠",IF(OR(W445="要確認：時刻不足・逆転",AND(ISNUMBER(G445),G445&gt;E445),AND(ISNUMBER(H445),H445&lt;F445),AND(ISNUMBER(I445),I445&lt;0),AND(ISNUMBER(M445),M445&lt;0)),"要確認：基地発着・交代人数",IF(COUNTIFS(LNGWatch[船名],A445,LNGWatch[入港日（同一航海）],B445,LNGWatch[曳船名],D445,LNGWatch[警戒開始日時],E445)&gt;1,"要確認：同じ警戒が重複",IF(OR(NOT(ISNUMBER(V445)),P445="未確認"),"要確認：拘束時間・根拠未確認","確認済")))))</f>
        <v/>
      </c>
    </row>
    <row r="446" spans="1:25" ht="24.95" customHeight="1" x14ac:dyDescent="0.2">
      <c r="A446" s="7"/>
      <c r="B446" s="20"/>
      <c r="C446" s="20"/>
      <c r="D446" s="7"/>
      <c r="E446" s="23"/>
      <c r="F446" s="23"/>
      <c r="G446" s="23"/>
      <c r="H446" s="23"/>
      <c r="I446" s="16"/>
      <c r="J446" s="7"/>
      <c r="K446" s="23"/>
      <c r="L446" s="23"/>
      <c r="M446" s="7"/>
      <c r="N446" s="7"/>
      <c r="O446" s="7"/>
      <c r="P446" s="7"/>
      <c r="Q446" s="7"/>
      <c r="R446" s="10" t="str">
        <f>IF(D446="","",IF(COUNTIF(Tugs[曳船名],D446)&lt;&gt;1,"未登録・重複",IF(INDEX(Tugs[会社名],MATCH(D446,Tugs[曳船名],0))="","未確認",INDEX(Tugs[会社名],MATCH(D446,Tugs[曳船名],0)))))</f>
        <v/>
      </c>
      <c r="S446" s="10" t="str">
        <f>IF(D446="","",IF(COUNTIF(Tugs[曳船名],D446)&lt;&gt;1,"未登録・重複",IF(INDEX(Tugs[基地港],MATCH(D446,Tugs[曳船名],0))="","未確認",INDEX(Tugs[基地港],MATCH(D446,Tugs[曳船名],0)))))</f>
        <v/>
      </c>
      <c r="T446" s="10" t="str">
        <f>IF(A446="","",IF(AND(ISNUMBER(B446),ISNUMBER(C446),C446&gt;=B446),INT(C446)-INT(B446),""))</f>
        <v/>
      </c>
      <c r="U446" s="18" t="str">
        <f>IF(A446="","",IF(AND(ISNUMBER(E446),ISNUMBER(F446),F446&gt;=E446),ROUND((F446-E446)*24,4),""))</f>
        <v/>
      </c>
      <c r="V446" s="18" t="str">
        <f>IF(A446="","",IF(AND(ISNUMBER(G446),ISNUMBER(H446),H446&gt;=G446),ROUND((H446-G446)*24,4),IF(OR(G446&lt;&gt;"",H446&lt;&gt;""),"",IF(AND(ISNUMBER(I446),I446&gt;=0),I446,""))))</f>
        <v/>
      </c>
      <c r="W446" s="10" t="str">
        <f>IF(A446="","",IF(AND(ISNUMBER(G446),ISNUMBER(H446),H446&gt;=G446),"実績：基地発～基地着",IF(OR(G446&lt;&gt;"",H446&lt;&gt;""),"要確認：時刻不足・逆転",IF(AND(ISNUMBER(I446),I446&gt;=0),"実績：記録の時間","未確認"))))</f>
        <v/>
      </c>
      <c r="X446" s="10" t="str">
        <f>IF(A446="","",IF(ISNUMBER(B446),YEAR(B446)-IF(MONTH(B446)&lt;4,1,0),""))</f>
        <v/>
      </c>
      <c r="Y446" s="10" t="str">
        <f>IF(A446="","",IF(OR(D446="",NOT(ISNUMBER(B446)),NOT(ISNUMBER(C446)),C446&lt;B446,NOT(ISNUMBER(E446)),NOT(ISNUMBER(F446)),F446&lt;E446,O446="",P446="",R446="未登録・重複"),"要確認：警戒区間・登録・根拠",IF(OR(W446="要確認：時刻不足・逆転",AND(ISNUMBER(G446),G446&gt;E446),AND(ISNUMBER(H446),H446&lt;F446),AND(ISNUMBER(I446),I446&lt;0),AND(ISNUMBER(M446),M446&lt;0)),"要確認：基地発着・交代人数",IF(COUNTIFS(LNGWatch[船名],A446,LNGWatch[入港日（同一航海）],B446,LNGWatch[曳船名],D446,LNGWatch[警戒開始日時],E446)&gt;1,"要確認：同じ警戒が重複",IF(OR(NOT(ISNUMBER(V446)),P446="未確認"),"要確認：拘束時間・根拠未確認","確認済")))))</f>
        <v/>
      </c>
    </row>
    <row r="447" spans="1:25" ht="24.95" customHeight="1" x14ac:dyDescent="0.2">
      <c r="A447" s="7"/>
      <c r="B447" s="20"/>
      <c r="C447" s="20"/>
      <c r="D447" s="7"/>
      <c r="E447" s="23"/>
      <c r="F447" s="23"/>
      <c r="G447" s="23"/>
      <c r="H447" s="23"/>
      <c r="I447" s="16"/>
      <c r="J447" s="7"/>
      <c r="K447" s="23"/>
      <c r="L447" s="23"/>
      <c r="M447" s="7"/>
      <c r="N447" s="7"/>
      <c r="O447" s="7"/>
      <c r="P447" s="7"/>
      <c r="Q447" s="7"/>
      <c r="R447" s="10" t="str">
        <f>IF(D447="","",IF(COUNTIF(Tugs[曳船名],D447)&lt;&gt;1,"未登録・重複",IF(INDEX(Tugs[会社名],MATCH(D447,Tugs[曳船名],0))="","未確認",INDEX(Tugs[会社名],MATCH(D447,Tugs[曳船名],0)))))</f>
        <v/>
      </c>
      <c r="S447" s="10" t="str">
        <f>IF(D447="","",IF(COUNTIF(Tugs[曳船名],D447)&lt;&gt;1,"未登録・重複",IF(INDEX(Tugs[基地港],MATCH(D447,Tugs[曳船名],0))="","未確認",INDEX(Tugs[基地港],MATCH(D447,Tugs[曳船名],0)))))</f>
        <v/>
      </c>
      <c r="T447" s="10" t="str">
        <f>IF(A447="","",IF(AND(ISNUMBER(B447),ISNUMBER(C447),C447&gt;=B447),INT(C447)-INT(B447),""))</f>
        <v/>
      </c>
      <c r="U447" s="18" t="str">
        <f>IF(A447="","",IF(AND(ISNUMBER(E447),ISNUMBER(F447),F447&gt;=E447),ROUND((F447-E447)*24,4),""))</f>
        <v/>
      </c>
      <c r="V447" s="18" t="str">
        <f>IF(A447="","",IF(AND(ISNUMBER(G447),ISNUMBER(H447),H447&gt;=G447),ROUND((H447-G447)*24,4),IF(OR(G447&lt;&gt;"",H447&lt;&gt;""),"",IF(AND(ISNUMBER(I447),I447&gt;=0),I447,""))))</f>
        <v/>
      </c>
      <c r="W447" s="10" t="str">
        <f>IF(A447="","",IF(AND(ISNUMBER(G447),ISNUMBER(H447),H447&gt;=G447),"実績：基地発～基地着",IF(OR(G447&lt;&gt;"",H447&lt;&gt;""),"要確認：時刻不足・逆転",IF(AND(ISNUMBER(I447),I447&gt;=0),"実績：記録の時間","未確認"))))</f>
        <v/>
      </c>
      <c r="X447" s="10" t="str">
        <f>IF(A447="","",IF(ISNUMBER(B447),YEAR(B447)-IF(MONTH(B447)&lt;4,1,0),""))</f>
        <v/>
      </c>
      <c r="Y447" s="10" t="str">
        <f>IF(A447="","",IF(OR(D447="",NOT(ISNUMBER(B447)),NOT(ISNUMBER(C447)),C447&lt;B447,NOT(ISNUMBER(E447)),NOT(ISNUMBER(F447)),F447&lt;E447,O447="",P447="",R447="未登録・重複"),"要確認：警戒区間・登録・根拠",IF(OR(W447="要確認：時刻不足・逆転",AND(ISNUMBER(G447),G447&gt;E447),AND(ISNUMBER(H447),H447&lt;F447),AND(ISNUMBER(I447),I447&lt;0),AND(ISNUMBER(M447),M447&lt;0)),"要確認：基地発着・交代人数",IF(COUNTIFS(LNGWatch[船名],A447,LNGWatch[入港日（同一航海）],B447,LNGWatch[曳船名],D447,LNGWatch[警戒開始日時],E447)&gt;1,"要確認：同じ警戒が重複",IF(OR(NOT(ISNUMBER(V447)),P447="未確認"),"要確認：拘束時間・根拠未確認","確認済")))))</f>
        <v/>
      </c>
    </row>
    <row r="448" spans="1:25" ht="24.95" customHeight="1" x14ac:dyDescent="0.2">
      <c r="A448" s="7"/>
      <c r="B448" s="20"/>
      <c r="C448" s="20"/>
      <c r="D448" s="7"/>
      <c r="E448" s="23"/>
      <c r="F448" s="23"/>
      <c r="G448" s="23"/>
      <c r="H448" s="23"/>
      <c r="I448" s="16"/>
      <c r="J448" s="7"/>
      <c r="K448" s="23"/>
      <c r="L448" s="23"/>
      <c r="M448" s="7"/>
      <c r="N448" s="7"/>
      <c r="O448" s="7"/>
      <c r="P448" s="7"/>
      <c r="Q448" s="7"/>
      <c r="R448" s="10" t="str">
        <f>IF(D448="","",IF(COUNTIF(Tugs[曳船名],D448)&lt;&gt;1,"未登録・重複",IF(INDEX(Tugs[会社名],MATCH(D448,Tugs[曳船名],0))="","未確認",INDEX(Tugs[会社名],MATCH(D448,Tugs[曳船名],0)))))</f>
        <v/>
      </c>
      <c r="S448" s="10" t="str">
        <f>IF(D448="","",IF(COUNTIF(Tugs[曳船名],D448)&lt;&gt;1,"未登録・重複",IF(INDEX(Tugs[基地港],MATCH(D448,Tugs[曳船名],0))="","未確認",INDEX(Tugs[基地港],MATCH(D448,Tugs[曳船名],0)))))</f>
        <v/>
      </c>
      <c r="T448" s="10" t="str">
        <f>IF(A448="","",IF(AND(ISNUMBER(B448),ISNUMBER(C448),C448&gt;=B448),INT(C448)-INT(B448),""))</f>
        <v/>
      </c>
      <c r="U448" s="18" t="str">
        <f>IF(A448="","",IF(AND(ISNUMBER(E448),ISNUMBER(F448),F448&gt;=E448),ROUND((F448-E448)*24,4),""))</f>
        <v/>
      </c>
      <c r="V448" s="18" t="str">
        <f>IF(A448="","",IF(AND(ISNUMBER(G448),ISNUMBER(H448),H448&gt;=G448),ROUND((H448-G448)*24,4),IF(OR(G448&lt;&gt;"",H448&lt;&gt;""),"",IF(AND(ISNUMBER(I448),I448&gt;=0),I448,""))))</f>
        <v/>
      </c>
      <c r="W448" s="10" t="str">
        <f>IF(A448="","",IF(AND(ISNUMBER(G448),ISNUMBER(H448),H448&gt;=G448),"実績：基地発～基地着",IF(OR(G448&lt;&gt;"",H448&lt;&gt;""),"要確認：時刻不足・逆転",IF(AND(ISNUMBER(I448),I448&gt;=0),"実績：記録の時間","未確認"))))</f>
        <v/>
      </c>
      <c r="X448" s="10" t="str">
        <f>IF(A448="","",IF(ISNUMBER(B448),YEAR(B448)-IF(MONTH(B448)&lt;4,1,0),""))</f>
        <v/>
      </c>
      <c r="Y448" s="10" t="str">
        <f>IF(A448="","",IF(OR(D448="",NOT(ISNUMBER(B448)),NOT(ISNUMBER(C448)),C448&lt;B448,NOT(ISNUMBER(E448)),NOT(ISNUMBER(F448)),F448&lt;E448,O448="",P448="",R448="未登録・重複"),"要確認：警戒区間・登録・根拠",IF(OR(W448="要確認：時刻不足・逆転",AND(ISNUMBER(G448),G448&gt;E448),AND(ISNUMBER(H448),H448&lt;F448),AND(ISNUMBER(I448),I448&lt;0),AND(ISNUMBER(M448),M448&lt;0)),"要確認：基地発着・交代人数",IF(COUNTIFS(LNGWatch[船名],A448,LNGWatch[入港日（同一航海）],B448,LNGWatch[曳船名],D448,LNGWatch[警戒開始日時],E448)&gt;1,"要確認：同じ警戒が重複",IF(OR(NOT(ISNUMBER(V448)),P448="未確認"),"要確認：拘束時間・根拠未確認","確認済")))))</f>
        <v/>
      </c>
    </row>
    <row r="449" spans="1:25" ht="24.95" customHeight="1" x14ac:dyDescent="0.2">
      <c r="A449" s="7"/>
      <c r="B449" s="20"/>
      <c r="C449" s="20"/>
      <c r="D449" s="7"/>
      <c r="E449" s="23"/>
      <c r="F449" s="23"/>
      <c r="G449" s="23"/>
      <c r="H449" s="23"/>
      <c r="I449" s="16"/>
      <c r="J449" s="7"/>
      <c r="K449" s="23"/>
      <c r="L449" s="23"/>
      <c r="M449" s="7"/>
      <c r="N449" s="7"/>
      <c r="O449" s="7"/>
      <c r="P449" s="7"/>
      <c r="Q449" s="7"/>
      <c r="R449" s="10" t="str">
        <f>IF(D449="","",IF(COUNTIF(Tugs[曳船名],D449)&lt;&gt;1,"未登録・重複",IF(INDEX(Tugs[会社名],MATCH(D449,Tugs[曳船名],0))="","未確認",INDEX(Tugs[会社名],MATCH(D449,Tugs[曳船名],0)))))</f>
        <v/>
      </c>
      <c r="S449" s="10" t="str">
        <f>IF(D449="","",IF(COUNTIF(Tugs[曳船名],D449)&lt;&gt;1,"未登録・重複",IF(INDEX(Tugs[基地港],MATCH(D449,Tugs[曳船名],0))="","未確認",INDEX(Tugs[基地港],MATCH(D449,Tugs[曳船名],0)))))</f>
        <v/>
      </c>
      <c r="T449" s="10" t="str">
        <f>IF(A449="","",IF(AND(ISNUMBER(B449),ISNUMBER(C449),C449&gt;=B449),INT(C449)-INT(B449),""))</f>
        <v/>
      </c>
      <c r="U449" s="18" t="str">
        <f>IF(A449="","",IF(AND(ISNUMBER(E449),ISNUMBER(F449),F449&gt;=E449),ROUND((F449-E449)*24,4),""))</f>
        <v/>
      </c>
      <c r="V449" s="18" t="str">
        <f>IF(A449="","",IF(AND(ISNUMBER(G449),ISNUMBER(H449),H449&gt;=G449),ROUND((H449-G449)*24,4),IF(OR(G449&lt;&gt;"",H449&lt;&gt;""),"",IF(AND(ISNUMBER(I449),I449&gt;=0),I449,""))))</f>
        <v/>
      </c>
      <c r="W449" s="10" t="str">
        <f>IF(A449="","",IF(AND(ISNUMBER(G449),ISNUMBER(H449),H449&gt;=G449),"実績：基地発～基地着",IF(OR(G449&lt;&gt;"",H449&lt;&gt;""),"要確認：時刻不足・逆転",IF(AND(ISNUMBER(I449),I449&gt;=0),"実績：記録の時間","未確認"))))</f>
        <v/>
      </c>
      <c r="X449" s="10" t="str">
        <f>IF(A449="","",IF(ISNUMBER(B449),YEAR(B449)-IF(MONTH(B449)&lt;4,1,0),""))</f>
        <v/>
      </c>
      <c r="Y449" s="10" t="str">
        <f>IF(A449="","",IF(OR(D449="",NOT(ISNUMBER(B449)),NOT(ISNUMBER(C449)),C449&lt;B449,NOT(ISNUMBER(E449)),NOT(ISNUMBER(F449)),F449&lt;E449,O449="",P449="",R449="未登録・重複"),"要確認：警戒区間・登録・根拠",IF(OR(W449="要確認：時刻不足・逆転",AND(ISNUMBER(G449),G449&gt;E449),AND(ISNUMBER(H449),H449&lt;F449),AND(ISNUMBER(I449),I449&lt;0),AND(ISNUMBER(M449),M449&lt;0)),"要確認：基地発着・交代人数",IF(COUNTIFS(LNGWatch[船名],A449,LNGWatch[入港日（同一航海）],B449,LNGWatch[曳船名],D449,LNGWatch[警戒開始日時],E449)&gt;1,"要確認：同じ警戒が重複",IF(OR(NOT(ISNUMBER(V449)),P449="未確認"),"要確認：拘束時間・根拠未確認","確認済")))))</f>
        <v/>
      </c>
    </row>
    <row r="450" spans="1:25" ht="24.95" customHeight="1" x14ac:dyDescent="0.2">
      <c r="A450" s="7"/>
      <c r="B450" s="20"/>
      <c r="C450" s="20"/>
      <c r="D450" s="7"/>
      <c r="E450" s="23"/>
      <c r="F450" s="23"/>
      <c r="G450" s="23"/>
      <c r="H450" s="23"/>
      <c r="I450" s="16"/>
      <c r="J450" s="7"/>
      <c r="K450" s="23"/>
      <c r="L450" s="23"/>
      <c r="M450" s="7"/>
      <c r="N450" s="7"/>
      <c r="O450" s="7"/>
      <c r="P450" s="7"/>
      <c r="Q450" s="7"/>
      <c r="R450" s="10" t="str">
        <f>IF(D450="","",IF(COUNTIF(Tugs[曳船名],D450)&lt;&gt;1,"未登録・重複",IF(INDEX(Tugs[会社名],MATCH(D450,Tugs[曳船名],0))="","未確認",INDEX(Tugs[会社名],MATCH(D450,Tugs[曳船名],0)))))</f>
        <v/>
      </c>
      <c r="S450" s="10" t="str">
        <f>IF(D450="","",IF(COUNTIF(Tugs[曳船名],D450)&lt;&gt;1,"未登録・重複",IF(INDEX(Tugs[基地港],MATCH(D450,Tugs[曳船名],0))="","未確認",INDEX(Tugs[基地港],MATCH(D450,Tugs[曳船名],0)))))</f>
        <v/>
      </c>
      <c r="T450" s="10" t="str">
        <f>IF(A450="","",IF(AND(ISNUMBER(B450),ISNUMBER(C450),C450&gt;=B450),INT(C450)-INT(B450),""))</f>
        <v/>
      </c>
      <c r="U450" s="18" t="str">
        <f>IF(A450="","",IF(AND(ISNUMBER(E450),ISNUMBER(F450),F450&gt;=E450),ROUND((F450-E450)*24,4),""))</f>
        <v/>
      </c>
      <c r="V450" s="18" t="str">
        <f>IF(A450="","",IF(AND(ISNUMBER(G450),ISNUMBER(H450),H450&gt;=G450),ROUND((H450-G450)*24,4),IF(OR(G450&lt;&gt;"",H450&lt;&gt;""),"",IF(AND(ISNUMBER(I450),I450&gt;=0),I450,""))))</f>
        <v/>
      </c>
      <c r="W450" s="10" t="str">
        <f>IF(A450="","",IF(AND(ISNUMBER(G450),ISNUMBER(H450),H450&gt;=G450),"実績：基地発～基地着",IF(OR(G450&lt;&gt;"",H450&lt;&gt;""),"要確認：時刻不足・逆転",IF(AND(ISNUMBER(I450),I450&gt;=0),"実績：記録の時間","未確認"))))</f>
        <v/>
      </c>
      <c r="X450" s="10" t="str">
        <f>IF(A450="","",IF(ISNUMBER(B450),YEAR(B450)-IF(MONTH(B450)&lt;4,1,0),""))</f>
        <v/>
      </c>
      <c r="Y450" s="10" t="str">
        <f>IF(A450="","",IF(OR(D450="",NOT(ISNUMBER(B450)),NOT(ISNUMBER(C450)),C450&lt;B450,NOT(ISNUMBER(E450)),NOT(ISNUMBER(F450)),F450&lt;E450,O450="",P450="",R450="未登録・重複"),"要確認：警戒区間・登録・根拠",IF(OR(W450="要確認：時刻不足・逆転",AND(ISNUMBER(G450),G450&gt;E450),AND(ISNUMBER(H450),H450&lt;F450),AND(ISNUMBER(I450),I450&lt;0),AND(ISNUMBER(M450),M450&lt;0)),"要確認：基地発着・交代人数",IF(COUNTIFS(LNGWatch[船名],A450,LNGWatch[入港日（同一航海）],B450,LNGWatch[曳船名],D450,LNGWatch[警戒開始日時],E450)&gt;1,"要確認：同じ警戒が重複",IF(OR(NOT(ISNUMBER(V450)),P450="未確認"),"要確認：拘束時間・根拠未確認","確認済")))))</f>
        <v/>
      </c>
    </row>
    <row r="451" spans="1:25" ht="24.95" customHeight="1" x14ac:dyDescent="0.2">
      <c r="A451" s="7"/>
      <c r="B451" s="20"/>
      <c r="C451" s="20"/>
      <c r="D451" s="7"/>
      <c r="E451" s="23"/>
      <c r="F451" s="23"/>
      <c r="G451" s="23"/>
      <c r="H451" s="23"/>
      <c r="I451" s="16"/>
      <c r="J451" s="7"/>
      <c r="K451" s="23"/>
      <c r="L451" s="23"/>
      <c r="M451" s="7"/>
      <c r="N451" s="7"/>
      <c r="O451" s="7"/>
      <c r="P451" s="7"/>
      <c r="Q451" s="7"/>
      <c r="R451" s="10" t="str">
        <f>IF(D451="","",IF(COUNTIF(Tugs[曳船名],D451)&lt;&gt;1,"未登録・重複",IF(INDEX(Tugs[会社名],MATCH(D451,Tugs[曳船名],0))="","未確認",INDEX(Tugs[会社名],MATCH(D451,Tugs[曳船名],0)))))</f>
        <v/>
      </c>
      <c r="S451" s="10" t="str">
        <f>IF(D451="","",IF(COUNTIF(Tugs[曳船名],D451)&lt;&gt;1,"未登録・重複",IF(INDEX(Tugs[基地港],MATCH(D451,Tugs[曳船名],0))="","未確認",INDEX(Tugs[基地港],MATCH(D451,Tugs[曳船名],0)))))</f>
        <v/>
      </c>
      <c r="T451" s="10" t="str">
        <f>IF(A451="","",IF(AND(ISNUMBER(B451),ISNUMBER(C451),C451&gt;=B451),INT(C451)-INT(B451),""))</f>
        <v/>
      </c>
      <c r="U451" s="18" t="str">
        <f>IF(A451="","",IF(AND(ISNUMBER(E451),ISNUMBER(F451),F451&gt;=E451),ROUND((F451-E451)*24,4),""))</f>
        <v/>
      </c>
      <c r="V451" s="18" t="str">
        <f>IF(A451="","",IF(AND(ISNUMBER(G451),ISNUMBER(H451),H451&gt;=G451),ROUND((H451-G451)*24,4),IF(OR(G451&lt;&gt;"",H451&lt;&gt;""),"",IF(AND(ISNUMBER(I451),I451&gt;=0),I451,""))))</f>
        <v/>
      </c>
      <c r="W451" s="10" t="str">
        <f>IF(A451="","",IF(AND(ISNUMBER(G451),ISNUMBER(H451),H451&gt;=G451),"実績：基地発～基地着",IF(OR(G451&lt;&gt;"",H451&lt;&gt;""),"要確認：時刻不足・逆転",IF(AND(ISNUMBER(I451),I451&gt;=0),"実績：記録の時間","未確認"))))</f>
        <v/>
      </c>
      <c r="X451" s="10" t="str">
        <f>IF(A451="","",IF(ISNUMBER(B451),YEAR(B451)-IF(MONTH(B451)&lt;4,1,0),""))</f>
        <v/>
      </c>
      <c r="Y451" s="10" t="str">
        <f>IF(A451="","",IF(OR(D451="",NOT(ISNUMBER(B451)),NOT(ISNUMBER(C451)),C451&lt;B451,NOT(ISNUMBER(E451)),NOT(ISNUMBER(F451)),F451&lt;E451,O451="",P451="",R451="未登録・重複"),"要確認：警戒区間・登録・根拠",IF(OR(W451="要確認：時刻不足・逆転",AND(ISNUMBER(G451),G451&gt;E451),AND(ISNUMBER(H451),H451&lt;F451),AND(ISNUMBER(I451),I451&lt;0),AND(ISNUMBER(M451),M451&lt;0)),"要確認：基地発着・交代人数",IF(COUNTIFS(LNGWatch[船名],A451,LNGWatch[入港日（同一航海）],B451,LNGWatch[曳船名],D451,LNGWatch[警戒開始日時],E451)&gt;1,"要確認：同じ警戒が重複",IF(OR(NOT(ISNUMBER(V451)),P451="未確認"),"要確認：拘束時間・根拠未確認","確認済")))))</f>
        <v/>
      </c>
    </row>
    <row r="452" spans="1:25" ht="24.95" customHeight="1" x14ac:dyDescent="0.2">
      <c r="A452" s="7"/>
      <c r="B452" s="20"/>
      <c r="C452" s="20"/>
      <c r="D452" s="7"/>
      <c r="E452" s="23"/>
      <c r="F452" s="23"/>
      <c r="G452" s="23"/>
      <c r="H452" s="23"/>
      <c r="I452" s="16"/>
      <c r="J452" s="7"/>
      <c r="K452" s="23"/>
      <c r="L452" s="23"/>
      <c r="M452" s="7"/>
      <c r="N452" s="7"/>
      <c r="O452" s="7"/>
      <c r="P452" s="7"/>
      <c r="Q452" s="7"/>
      <c r="R452" s="10" t="str">
        <f>IF(D452="","",IF(COUNTIF(Tugs[曳船名],D452)&lt;&gt;1,"未登録・重複",IF(INDEX(Tugs[会社名],MATCH(D452,Tugs[曳船名],0))="","未確認",INDEX(Tugs[会社名],MATCH(D452,Tugs[曳船名],0)))))</f>
        <v/>
      </c>
      <c r="S452" s="10" t="str">
        <f>IF(D452="","",IF(COUNTIF(Tugs[曳船名],D452)&lt;&gt;1,"未登録・重複",IF(INDEX(Tugs[基地港],MATCH(D452,Tugs[曳船名],0))="","未確認",INDEX(Tugs[基地港],MATCH(D452,Tugs[曳船名],0)))))</f>
        <v/>
      </c>
      <c r="T452" s="10" t="str">
        <f>IF(A452="","",IF(AND(ISNUMBER(B452),ISNUMBER(C452),C452&gt;=B452),INT(C452)-INT(B452),""))</f>
        <v/>
      </c>
      <c r="U452" s="18" t="str">
        <f>IF(A452="","",IF(AND(ISNUMBER(E452),ISNUMBER(F452),F452&gt;=E452),ROUND((F452-E452)*24,4),""))</f>
        <v/>
      </c>
      <c r="V452" s="18" t="str">
        <f>IF(A452="","",IF(AND(ISNUMBER(G452),ISNUMBER(H452),H452&gt;=G452),ROUND((H452-G452)*24,4),IF(OR(G452&lt;&gt;"",H452&lt;&gt;""),"",IF(AND(ISNUMBER(I452),I452&gt;=0),I452,""))))</f>
        <v/>
      </c>
      <c r="W452" s="10" t="str">
        <f>IF(A452="","",IF(AND(ISNUMBER(G452),ISNUMBER(H452),H452&gt;=G452),"実績：基地発～基地着",IF(OR(G452&lt;&gt;"",H452&lt;&gt;""),"要確認：時刻不足・逆転",IF(AND(ISNUMBER(I452),I452&gt;=0),"実績：記録の時間","未確認"))))</f>
        <v/>
      </c>
      <c r="X452" s="10" t="str">
        <f>IF(A452="","",IF(ISNUMBER(B452),YEAR(B452)-IF(MONTH(B452)&lt;4,1,0),""))</f>
        <v/>
      </c>
      <c r="Y452" s="10" t="str">
        <f>IF(A452="","",IF(OR(D452="",NOT(ISNUMBER(B452)),NOT(ISNUMBER(C452)),C452&lt;B452,NOT(ISNUMBER(E452)),NOT(ISNUMBER(F452)),F452&lt;E452,O452="",P452="",R452="未登録・重複"),"要確認：警戒区間・登録・根拠",IF(OR(W452="要確認：時刻不足・逆転",AND(ISNUMBER(G452),G452&gt;E452),AND(ISNUMBER(H452),H452&lt;F452),AND(ISNUMBER(I452),I452&lt;0),AND(ISNUMBER(M452),M452&lt;0)),"要確認：基地発着・交代人数",IF(COUNTIFS(LNGWatch[船名],A452,LNGWatch[入港日（同一航海）],B452,LNGWatch[曳船名],D452,LNGWatch[警戒開始日時],E452)&gt;1,"要確認：同じ警戒が重複",IF(OR(NOT(ISNUMBER(V452)),P452="未確認"),"要確認：拘束時間・根拠未確認","確認済")))))</f>
        <v/>
      </c>
    </row>
    <row r="453" spans="1:25" ht="24.95" customHeight="1" x14ac:dyDescent="0.2">
      <c r="A453" s="7"/>
      <c r="B453" s="20"/>
      <c r="C453" s="20"/>
      <c r="D453" s="7"/>
      <c r="E453" s="23"/>
      <c r="F453" s="23"/>
      <c r="G453" s="23"/>
      <c r="H453" s="23"/>
      <c r="I453" s="16"/>
      <c r="J453" s="7"/>
      <c r="K453" s="23"/>
      <c r="L453" s="23"/>
      <c r="M453" s="7"/>
      <c r="N453" s="7"/>
      <c r="O453" s="7"/>
      <c r="P453" s="7"/>
      <c r="Q453" s="7"/>
      <c r="R453" s="10" t="str">
        <f>IF(D453="","",IF(COUNTIF(Tugs[曳船名],D453)&lt;&gt;1,"未登録・重複",IF(INDEX(Tugs[会社名],MATCH(D453,Tugs[曳船名],0))="","未確認",INDEX(Tugs[会社名],MATCH(D453,Tugs[曳船名],0)))))</f>
        <v/>
      </c>
      <c r="S453" s="10" t="str">
        <f>IF(D453="","",IF(COUNTIF(Tugs[曳船名],D453)&lt;&gt;1,"未登録・重複",IF(INDEX(Tugs[基地港],MATCH(D453,Tugs[曳船名],0))="","未確認",INDEX(Tugs[基地港],MATCH(D453,Tugs[曳船名],0)))))</f>
        <v/>
      </c>
      <c r="T453" s="10" t="str">
        <f>IF(A453="","",IF(AND(ISNUMBER(B453),ISNUMBER(C453),C453&gt;=B453),INT(C453)-INT(B453),""))</f>
        <v/>
      </c>
      <c r="U453" s="18" t="str">
        <f>IF(A453="","",IF(AND(ISNUMBER(E453),ISNUMBER(F453),F453&gt;=E453),ROUND((F453-E453)*24,4),""))</f>
        <v/>
      </c>
      <c r="V453" s="18" t="str">
        <f>IF(A453="","",IF(AND(ISNUMBER(G453),ISNUMBER(H453),H453&gt;=G453),ROUND((H453-G453)*24,4),IF(OR(G453&lt;&gt;"",H453&lt;&gt;""),"",IF(AND(ISNUMBER(I453),I453&gt;=0),I453,""))))</f>
        <v/>
      </c>
      <c r="W453" s="10" t="str">
        <f>IF(A453="","",IF(AND(ISNUMBER(G453),ISNUMBER(H453),H453&gt;=G453),"実績：基地発～基地着",IF(OR(G453&lt;&gt;"",H453&lt;&gt;""),"要確認：時刻不足・逆転",IF(AND(ISNUMBER(I453),I453&gt;=0),"実績：記録の時間","未確認"))))</f>
        <v/>
      </c>
      <c r="X453" s="10" t="str">
        <f>IF(A453="","",IF(ISNUMBER(B453),YEAR(B453)-IF(MONTH(B453)&lt;4,1,0),""))</f>
        <v/>
      </c>
      <c r="Y453" s="10" t="str">
        <f>IF(A453="","",IF(OR(D453="",NOT(ISNUMBER(B453)),NOT(ISNUMBER(C453)),C453&lt;B453,NOT(ISNUMBER(E453)),NOT(ISNUMBER(F453)),F453&lt;E453,O453="",P453="",R453="未登録・重複"),"要確認：警戒区間・登録・根拠",IF(OR(W453="要確認：時刻不足・逆転",AND(ISNUMBER(G453),G453&gt;E453),AND(ISNUMBER(H453),H453&lt;F453),AND(ISNUMBER(I453),I453&lt;0),AND(ISNUMBER(M453),M453&lt;0)),"要確認：基地発着・交代人数",IF(COUNTIFS(LNGWatch[船名],A453,LNGWatch[入港日（同一航海）],B453,LNGWatch[曳船名],D453,LNGWatch[警戒開始日時],E453)&gt;1,"要確認：同じ警戒が重複",IF(OR(NOT(ISNUMBER(V453)),P453="未確認"),"要確認：拘束時間・根拠未確認","確認済")))))</f>
        <v/>
      </c>
    </row>
    <row r="454" spans="1:25" ht="24.95" customHeight="1" x14ac:dyDescent="0.2">
      <c r="A454" s="7"/>
      <c r="B454" s="20"/>
      <c r="C454" s="20"/>
      <c r="D454" s="7"/>
      <c r="E454" s="23"/>
      <c r="F454" s="23"/>
      <c r="G454" s="23"/>
      <c r="H454" s="23"/>
      <c r="I454" s="16"/>
      <c r="J454" s="7"/>
      <c r="K454" s="23"/>
      <c r="L454" s="23"/>
      <c r="M454" s="7"/>
      <c r="N454" s="7"/>
      <c r="O454" s="7"/>
      <c r="P454" s="7"/>
      <c r="Q454" s="7"/>
      <c r="R454" s="10" t="str">
        <f>IF(D454="","",IF(COUNTIF(Tugs[曳船名],D454)&lt;&gt;1,"未登録・重複",IF(INDEX(Tugs[会社名],MATCH(D454,Tugs[曳船名],0))="","未確認",INDEX(Tugs[会社名],MATCH(D454,Tugs[曳船名],0)))))</f>
        <v/>
      </c>
      <c r="S454" s="10" t="str">
        <f>IF(D454="","",IF(COUNTIF(Tugs[曳船名],D454)&lt;&gt;1,"未登録・重複",IF(INDEX(Tugs[基地港],MATCH(D454,Tugs[曳船名],0))="","未確認",INDEX(Tugs[基地港],MATCH(D454,Tugs[曳船名],0)))))</f>
        <v/>
      </c>
      <c r="T454" s="10" t="str">
        <f>IF(A454="","",IF(AND(ISNUMBER(B454),ISNUMBER(C454),C454&gt;=B454),INT(C454)-INT(B454),""))</f>
        <v/>
      </c>
      <c r="U454" s="18" t="str">
        <f>IF(A454="","",IF(AND(ISNUMBER(E454),ISNUMBER(F454),F454&gt;=E454),ROUND((F454-E454)*24,4),""))</f>
        <v/>
      </c>
      <c r="V454" s="18" t="str">
        <f>IF(A454="","",IF(AND(ISNUMBER(G454),ISNUMBER(H454),H454&gt;=G454),ROUND((H454-G454)*24,4),IF(OR(G454&lt;&gt;"",H454&lt;&gt;""),"",IF(AND(ISNUMBER(I454),I454&gt;=0),I454,""))))</f>
        <v/>
      </c>
      <c r="W454" s="10" t="str">
        <f>IF(A454="","",IF(AND(ISNUMBER(G454),ISNUMBER(H454),H454&gt;=G454),"実績：基地発～基地着",IF(OR(G454&lt;&gt;"",H454&lt;&gt;""),"要確認：時刻不足・逆転",IF(AND(ISNUMBER(I454),I454&gt;=0),"実績：記録の時間","未確認"))))</f>
        <v/>
      </c>
      <c r="X454" s="10" t="str">
        <f>IF(A454="","",IF(ISNUMBER(B454),YEAR(B454)-IF(MONTH(B454)&lt;4,1,0),""))</f>
        <v/>
      </c>
      <c r="Y454" s="10" t="str">
        <f>IF(A454="","",IF(OR(D454="",NOT(ISNUMBER(B454)),NOT(ISNUMBER(C454)),C454&lt;B454,NOT(ISNUMBER(E454)),NOT(ISNUMBER(F454)),F454&lt;E454,O454="",P454="",R454="未登録・重複"),"要確認：警戒区間・登録・根拠",IF(OR(W454="要確認：時刻不足・逆転",AND(ISNUMBER(G454),G454&gt;E454),AND(ISNUMBER(H454),H454&lt;F454),AND(ISNUMBER(I454),I454&lt;0),AND(ISNUMBER(M454),M454&lt;0)),"要確認：基地発着・交代人数",IF(COUNTIFS(LNGWatch[船名],A454,LNGWatch[入港日（同一航海）],B454,LNGWatch[曳船名],D454,LNGWatch[警戒開始日時],E454)&gt;1,"要確認：同じ警戒が重複",IF(OR(NOT(ISNUMBER(V454)),P454="未確認"),"要確認：拘束時間・根拠未確認","確認済")))))</f>
        <v/>
      </c>
    </row>
    <row r="455" spans="1:25" ht="24.95" customHeight="1" x14ac:dyDescent="0.2">
      <c r="A455" s="7"/>
      <c r="B455" s="20"/>
      <c r="C455" s="20"/>
      <c r="D455" s="7"/>
      <c r="E455" s="23"/>
      <c r="F455" s="23"/>
      <c r="G455" s="23"/>
      <c r="H455" s="23"/>
      <c r="I455" s="16"/>
      <c r="J455" s="7"/>
      <c r="K455" s="23"/>
      <c r="L455" s="23"/>
      <c r="M455" s="7"/>
      <c r="N455" s="7"/>
      <c r="O455" s="7"/>
      <c r="P455" s="7"/>
      <c r="Q455" s="7"/>
      <c r="R455" s="10" t="str">
        <f>IF(D455="","",IF(COUNTIF(Tugs[曳船名],D455)&lt;&gt;1,"未登録・重複",IF(INDEX(Tugs[会社名],MATCH(D455,Tugs[曳船名],0))="","未確認",INDEX(Tugs[会社名],MATCH(D455,Tugs[曳船名],0)))))</f>
        <v/>
      </c>
      <c r="S455" s="10" t="str">
        <f>IF(D455="","",IF(COUNTIF(Tugs[曳船名],D455)&lt;&gt;1,"未登録・重複",IF(INDEX(Tugs[基地港],MATCH(D455,Tugs[曳船名],0))="","未確認",INDEX(Tugs[基地港],MATCH(D455,Tugs[曳船名],0)))))</f>
        <v/>
      </c>
      <c r="T455" s="10" t="str">
        <f>IF(A455="","",IF(AND(ISNUMBER(B455),ISNUMBER(C455),C455&gt;=B455),INT(C455)-INT(B455),""))</f>
        <v/>
      </c>
      <c r="U455" s="18" t="str">
        <f>IF(A455="","",IF(AND(ISNUMBER(E455),ISNUMBER(F455),F455&gt;=E455),ROUND((F455-E455)*24,4),""))</f>
        <v/>
      </c>
      <c r="V455" s="18" t="str">
        <f>IF(A455="","",IF(AND(ISNUMBER(G455),ISNUMBER(H455),H455&gt;=G455),ROUND((H455-G455)*24,4),IF(OR(G455&lt;&gt;"",H455&lt;&gt;""),"",IF(AND(ISNUMBER(I455),I455&gt;=0),I455,""))))</f>
        <v/>
      </c>
      <c r="W455" s="10" t="str">
        <f>IF(A455="","",IF(AND(ISNUMBER(G455),ISNUMBER(H455),H455&gt;=G455),"実績：基地発～基地着",IF(OR(G455&lt;&gt;"",H455&lt;&gt;""),"要確認：時刻不足・逆転",IF(AND(ISNUMBER(I455),I455&gt;=0),"実績：記録の時間","未確認"))))</f>
        <v/>
      </c>
      <c r="X455" s="10" t="str">
        <f>IF(A455="","",IF(ISNUMBER(B455),YEAR(B455)-IF(MONTH(B455)&lt;4,1,0),""))</f>
        <v/>
      </c>
      <c r="Y455" s="10" t="str">
        <f>IF(A455="","",IF(OR(D455="",NOT(ISNUMBER(B455)),NOT(ISNUMBER(C455)),C455&lt;B455,NOT(ISNUMBER(E455)),NOT(ISNUMBER(F455)),F455&lt;E455,O455="",P455="",R455="未登録・重複"),"要確認：警戒区間・登録・根拠",IF(OR(W455="要確認：時刻不足・逆転",AND(ISNUMBER(G455),G455&gt;E455),AND(ISNUMBER(H455),H455&lt;F455),AND(ISNUMBER(I455),I455&lt;0),AND(ISNUMBER(M455),M455&lt;0)),"要確認：基地発着・交代人数",IF(COUNTIFS(LNGWatch[船名],A455,LNGWatch[入港日（同一航海）],B455,LNGWatch[曳船名],D455,LNGWatch[警戒開始日時],E455)&gt;1,"要確認：同じ警戒が重複",IF(OR(NOT(ISNUMBER(V455)),P455="未確認"),"要確認：拘束時間・根拠未確認","確認済")))))</f>
        <v/>
      </c>
    </row>
    <row r="456" spans="1:25" ht="24.95" customHeight="1" x14ac:dyDescent="0.2">
      <c r="A456" s="7"/>
      <c r="B456" s="20"/>
      <c r="C456" s="20"/>
      <c r="D456" s="7"/>
      <c r="E456" s="23"/>
      <c r="F456" s="23"/>
      <c r="G456" s="23"/>
      <c r="H456" s="23"/>
      <c r="I456" s="16"/>
      <c r="J456" s="7"/>
      <c r="K456" s="23"/>
      <c r="L456" s="23"/>
      <c r="M456" s="7"/>
      <c r="N456" s="7"/>
      <c r="O456" s="7"/>
      <c r="P456" s="7"/>
      <c r="Q456" s="7"/>
      <c r="R456" s="10" t="str">
        <f>IF(D456="","",IF(COUNTIF(Tugs[曳船名],D456)&lt;&gt;1,"未登録・重複",IF(INDEX(Tugs[会社名],MATCH(D456,Tugs[曳船名],0))="","未確認",INDEX(Tugs[会社名],MATCH(D456,Tugs[曳船名],0)))))</f>
        <v/>
      </c>
      <c r="S456" s="10" t="str">
        <f>IF(D456="","",IF(COUNTIF(Tugs[曳船名],D456)&lt;&gt;1,"未登録・重複",IF(INDEX(Tugs[基地港],MATCH(D456,Tugs[曳船名],0))="","未確認",INDEX(Tugs[基地港],MATCH(D456,Tugs[曳船名],0)))))</f>
        <v/>
      </c>
      <c r="T456" s="10" t="str">
        <f>IF(A456="","",IF(AND(ISNUMBER(B456),ISNUMBER(C456),C456&gt;=B456),INT(C456)-INT(B456),""))</f>
        <v/>
      </c>
      <c r="U456" s="18" t="str">
        <f>IF(A456="","",IF(AND(ISNUMBER(E456),ISNUMBER(F456),F456&gt;=E456),ROUND((F456-E456)*24,4),""))</f>
        <v/>
      </c>
      <c r="V456" s="18" t="str">
        <f>IF(A456="","",IF(AND(ISNUMBER(G456),ISNUMBER(H456),H456&gt;=G456),ROUND((H456-G456)*24,4),IF(OR(G456&lt;&gt;"",H456&lt;&gt;""),"",IF(AND(ISNUMBER(I456),I456&gt;=0),I456,""))))</f>
        <v/>
      </c>
      <c r="W456" s="10" t="str">
        <f>IF(A456="","",IF(AND(ISNUMBER(G456),ISNUMBER(H456),H456&gt;=G456),"実績：基地発～基地着",IF(OR(G456&lt;&gt;"",H456&lt;&gt;""),"要確認：時刻不足・逆転",IF(AND(ISNUMBER(I456),I456&gt;=0),"実績：記録の時間","未確認"))))</f>
        <v/>
      </c>
      <c r="X456" s="10" t="str">
        <f>IF(A456="","",IF(ISNUMBER(B456),YEAR(B456)-IF(MONTH(B456)&lt;4,1,0),""))</f>
        <v/>
      </c>
      <c r="Y456" s="10" t="str">
        <f>IF(A456="","",IF(OR(D456="",NOT(ISNUMBER(B456)),NOT(ISNUMBER(C456)),C456&lt;B456,NOT(ISNUMBER(E456)),NOT(ISNUMBER(F456)),F456&lt;E456,O456="",P456="",R456="未登録・重複"),"要確認：警戒区間・登録・根拠",IF(OR(W456="要確認：時刻不足・逆転",AND(ISNUMBER(G456),G456&gt;E456),AND(ISNUMBER(H456),H456&lt;F456),AND(ISNUMBER(I456),I456&lt;0),AND(ISNUMBER(M456),M456&lt;0)),"要確認：基地発着・交代人数",IF(COUNTIFS(LNGWatch[船名],A456,LNGWatch[入港日（同一航海）],B456,LNGWatch[曳船名],D456,LNGWatch[警戒開始日時],E456)&gt;1,"要確認：同じ警戒が重複",IF(OR(NOT(ISNUMBER(V456)),P456="未確認"),"要確認：拘束時間・根拠未確認","確認済")))))</f>
        <v/>
      </c>
    </row>
    <row r="457" spans="1:25" ht="24.95" customHeight="1" x14ac:dyDescent="0.2">
      <c r="A457" s="7"/>
      <c r="B457" s="20"/>
      <c r="C457" s="20"/>
      <c r="D457" s="7"/>
      <c r="E457" s="23"/>
      <c r="F457" s="23"/>
      <c r="G457" s="23"/>
      <c r="H457" s="23"/>
      <c r="I457" s="16"/>
      <c r="J457" s="7"/>
      <c r="K457" s="23"/>
      <c r="L457" s="23"/>
      <c r="M457" s="7"/>
      <c r="N457" s="7"/>
      <c r="O457" s="7"/>
      <c r="P457" s="7"/>
      <c r="Q457" s="7"/>
      <c r="R457" s="10" t="str">
        <f>IF(D457="","",IF(COUNTIF(Tugs[曳船名],D457)&lt;&gt;1,"未登録・重複",IF(INDEX(Tugs[会社名],MATCH(D457,Tugs[曳船名],0))="","未確認",INDEX(Tugs[会社名],MATCH(D457,Tugs[曳船名],0)))))</f>
        <v/>
      </c>
      <c r="S457" s="10" t="str">
        <f>IF(D457="","",IF(COUNTIF(Tugs[曳船名],D457)&lt;&gt;1,"未登録・重複",IF(INDEX(Tugs[基地港],MATCH(D457,Tugs[曳船名],0))="","未確認",INDEX(Tugs[基地港],MATCH(D457,Tugs[曳船名],0)))))</f>
        <v/>
      </c>
      <c r="T457" s="10" t="str">
        <f>IF(A457="","",IF(AND(ISNUMBER(B457),ISNUMBER(C457),C457&gt;=B457),INT(C457)-INT(B457),""))</f>
        <v/>
      </c>
      <c r="U457" s="18" t="str">
        <f>IF(A457="","",IF(AND(ISNUMBER(E457),ISNUMBER(F457),F457&gt;=E457),ROUND((F457-E457)*24,4),""))</f>
        <v/>
      </c>
      <c r="V457" s="18" t="str">
        <f>IF(A457="","",IF(AND(ISNUMBER(G457),ISNUMBER(H457),H457&gt;=G457),ROUND((H457-G457)*24,4),IF(OR(G457&lt;&gt;"",H457&lt;&gt;""),"",IF(AND(ISNUMBER(I457),I457&gt;=0),I457,""))))</f>
        <v/>
      </c>
      <c r="W457" s="10" t="str">
        <f>IF(A457="","",IF(AND(ISNUMBER(G457),ISNUMBER(H457),H457&gt;=G457),"実績：基地発～基地着",IF(OR(G457&lt;&gt;"",H457&lt;&gt;""),"要確認：時刻不足・逆転",IF(AND(ISNUMBER(I457),I457&gt;=0),"実績：記録の時間","未確認"))))</f>
        <v/>
      </c>
      <c r="X457" s="10" t="str">
        <f>IF(A457="","",IF(ISNUMBER(B457),YEAR(B457)-IF(MONTH(B457)&lt;4,1,0),""))</f>
        <v/>
      </c>
      <c r="Y457" s="10" t="str">
        <f>IF(A457="","",IF(OR(D457="",NOT(ISNUMBER(B457)),NOT(ISNUMBER(C457)),C457&lt;B457,NOT(ISNUMBER(E457)),NOT(ISNUMBER(F457)),F457&lt;E457,O457="",P457="",R457="未登録・重複"),"要確認：警戒区間・登録・根拠",IF(OR(W457="要確認：時刻不足・逆転",AND(ISNUMBER(G457),G457&gt;E457),AND(ISNUMBER(H457),H457&lt;F457),AND(ISNUMBER(I457),I457&lt;0),AND(ISNUMBER(M457),M457&lt;0)),"要確認：基地発着・交代人数",IF(COUNTIFS(LNGWatch[船名],A457,LNGWatch[入港日（同一航海）],B457,LNGWatch[曳船名],D457,LNGWatch[警戒開始日時],E457)&gt;1,"要確認：同じ警戒が重複",IF(OR(NOT(ISNUMBER(V457)),P457="未確認"),"要確認：拘束時間・根拠未確認","確認済")))))</f>
        <v/>
      </c>
    </row>
    <row r="458" spans="1:25" ht="24.95" customHeight="1" x14ac:dyDescent="0.2">
      <c r="A458" s="7"/>
      <c r="B458" s="20"/>
      <c r="C458" s="20"/>
      <c r="D458" s="7"/>
      <c r="E458" s="23"/>
      <c r="F458" s="23"/>
      <c r="G458" s="23"/>
      <c r="H458" s="23"/>
      <c r="I458" s="16"/>
      <c r="J458" s="7"/>
      <c r="K458" s="23"/>
      <c r="L458" s="23"/>
      <c r="M458" s="7"/>
      <c r="N458" s="7"/>
      <c r="O458" s="7"/>
      <c r="P458" s="7"/>
      <c r="Q458" s="7"/>
      <c r="R458" s="10" t="str">
        <f>IF(D458="","",IF(COUNTIF(Tugs[曳船名],D458)&lt;&gt;1,"未登録・重複",IF(INDEX(Tugs[会社名],MATCH(D458,Tugs[曳船名],0))="","未確認",INDEX(Tugs[会社名],MATCH(D458,Tugs[曳船名],0)))))</f>
        <v/>
      </c>
      <c r="S458" s="10" t="str">
        <f>IF(D458="","",IF(COUNTIF(Tugs[曳船名],D458)&lt;&gt;1,"未登録・重複",IF(INDEX(Tugs[基地港],MATCH(D458,Tugs[曳船名],0))="","未確認",INDEX(Tugs[基地港],MATCH(D458,Tugs[曳船名],0)))))</f>
        <v/>
      </c>
      <c r="T458" s="10" t="str">
        <f>IF(A458="","",IF(AND(ISNUMBER(B458),ISNUMBER(C458),C458&gt;=B458),INT(C458)-INT(B458),""))</f>
        <v/>
      </c>
      <c r="U458" s="18" t="str">
        <f>IF(A458="","",IF(AND(ISNUMBER(E458),ISNUMBER(F458),F458&gt;=E458),ROUND((F458-E458)*24,4),""))</f>
        <v/>
      </c>
      <c r="V458" s="18" t="str">
        <f>IF(A458="","",IF(AND(ISNUMBER(G458),ISNUMBER(H458),H458&gt;=G458),ROUND((H458-G458)*24,4),IF(OR(G458&lt;&gt;"",H458&lt;&gt;""),"",IF(AND(ISNUMBER(I458),I458&gt;=0),I458,""))))</f>
        <v/>
      </c>
      <c r="W458" s="10" t="str">
        <f>IF(A458="","",IF(AND(ISNUMBER(G458),ISNUMBER(H458),H458&gt;=G458),"実績：基地発～基地着",IF(OR(G458&lt;&gt;"",H458&lt;&gt;""),"要確認：時刻不足・逆転",IF(AND(ISNUMBER(I458),I458&gt;=0),"実績：記録の時間","未確認"))))</f>
        <v/>
      </c>
      <c r="X458" s="10" t="str">
        <f>IF(A458="","",IF(ISNUMBER(B458),YEAR(B458)-IF(MONTH(B458)&lt;4,1,0),""))</f>
        <v/>
      </c>
      <c r="Y458" s="10" t="str">
        <f>IF(A458="","",IF(OR(D458="",NOT(ISNUMBER(B458)),NOT(ISNUMBER(C458)),C458&lt;B458,NOT(ISNUMBER(E458)),NOT(ISNUMBER(F458)),F458&lt;E458,O458="",P458="",R458="未登録・重複"),"要確認：警戒区間・登録・根拠",IF(OR(W458="要確認：時刻不足・逆転",AND(ISNUMBER(G458),G458&gt;E458),AND(ISNUMBER(H458),H458&lt;F458),AND(ISNUMBER(I458),I458&lt;0),AND(ISNUMBER(M458),M458&lt;0)),"要確認：基地発着・交代人数",IF(COUNTIFS(LNGWatch[船名],A458,LNGWatch[入港日（同一航海）],B458,LNGWatch[曳船名],D458,LNGWatch[警戒開始日時],E458)&gt;1,"要確認：同じ警戒が重複",IF(OR(NOT(ISNUMBER(V458)),P458="未確認"),"要確認：拘束時間・根拠未確認","確認済")))))</f>
        <v/>
      </c>
    </row>
    <row r="459" spans="1:25" ht="24.95" customHeight="1" x14ac:dyDescent="0.2">
      <c r="A459" s="7"/>
      <c r="B459" s="20"/>
      <c r="C459" s="20"/>
      <c r="D459" s="7"/>
      <c r="E459" s="23"/>
      <c r="F459" s="23"/>
      <c r="G459" s="23"/>
      <c r="H459" s="23"/>
      <c r="I459" s="16"/>
      <c r="J459" s="7"/>
      <c r="K459" s="23"/>
      <c r="L459" s="23"/>
      <c r="M459" s="7"/>
      <c r="N459" s="7"/>
      <c r="O459" s="7"/>
      <c r="P459" s="7"/>
      <c r="Q459" s="7"/>
      <c r="R459" s="10" t="str">
        <f>IF(D459="","",IF(COUNTIF(Tugs[曳船名],D459)&lt;&gt;1,"未登録・重複",IF(INDEX(Tugs[会社名],MATCH(D459,Tugs[曳船名],0))="","未確認",INDEX(Tugs[会社名],MATCH(D459,Tugs[曳船名],0)))))</f>
        <v/>
      </c>
      <c r="S459" s="10" t="str">
        <f>IF(D459="","",IF(COUNTIF(Tugs[曳船名],D459)&lt;&gt;1,"未登録・重複",IF(INDEX(Tugs[基地港],MATCH(D459,Tugs[曳船名],0))="","未確認",INDEX(Tugs[基地港],MATCH(D459,Tugs[曳船名],0)))))</f>
        <v/>
      </c>
      <c r="T459" s="10" t="str">
        <f>IF(A459="","",IF(AND(ISNUMBER(B459),ISNUMBER(C459),C459&gt;=B459),INT(C459)-INT(B459),""))</f>
        <v/>
      </c>
      <c r="U459" s="18" t="str">
        <f>IF(A459="","",IF(AND(ISNUMBER(E459),ISNUMBER(F459),F459&gt;=E459),ROUND((F459-E459)*24,4),""))</f>
        <v/>
      </c>
      <c r="V459" s="18" t="str">
        <f>IF(A459="","",IF(AND(ISNUMBER(G459),ISNUMBER(H459),H459&gt;=G459),ROUND((H459-G459)*24,4),IF(OR(G459&lt;&gt;"",H459&lt;&gt;""),"",IF(AND(ISNUMBER(I459),I459&gt;=0),I459,""))))</f>
        <v/>
      </c>
      <c r="W459" s="10" t="str">
        <f>IF(A459="","",IF(AND(ISNUMBER(G459),ISNUMBER(H459),H459&gt;=G459),"実績：基地発～基地着",IF(OR(G459&lt;&gt;"",H459&lt;&gt;""),"要確認：時刻不足・逆転",IF(AND(ISNUMBER(I459),I459&gt;=0),"実績：記録の時間","未確認"))))</f>
        <v/>
      </c>
      <c r="X459" s="10" t="str">
        <f>IF(A459="","",IF(ISNUMBER(B459),YEAR(B459)-IF(MONTH(B459)&lt;4,1,0),""))</f>
        <v/>
      </c>
      <c r="Y459" s="10" t="str">
        <f>IF(A459="","",IF(OR(D459="",NOT(ISNUMBER(B459)),NOT(ISNUMBER(C459)),C459&lt;B459,NOT(ISNUMBER(E459)),NOT(ISNUMBER(F459)),F459&lt;E459,O459="",P459="",R459="未登録・重複"),"要確認：警戒区間・登録・根拠",IF(OR(W459="要確認：時刻不足・逆転",AND(ISNUMBER(G459),G459&gt;E459),AND(ISNUMBER(H459),H459&lt;F459),AND(ISNUMBER(I459),I459&lt;0),AND(ISNUMBER(M459),M459&lt;0)),"要確認：基地発着・交代人数",IF(COUNTIFS(LNGWatch[船名],A459,LNGWatch[入港日（同一航海）],B459,LNGWatch[曳船名],D459,LNGWatch[警戒開始日時],E459)&gt;1,"要確認：同じ警戒が重複",IF(OR(NOT(ISNUMBER(V459)),P459="未確認"),"要確認：拘束時間・根拠未確認","確認済")))))</f>
        <v/>
      </c>
    </row>
    <row r="460" spans="1:25" ht="24.95" customHeight="1" x14ac:dyDescent="0.2">
      <c r="A460" s="7"/>
      <c r="B460" s="20"/>
      <c r="C460" s="20"/>
      <c r="D460" s="7"/>
      <c r="E460" s="23"/>
      <c r="F460" s="23"/>
      <c r="G460" s="23"/>
      <c r="H460" s="23"/>
      <c r="I460" s="16"/>
      <c r="J460" s="7"/>
      <c r="K460" s="23"/>
      <c r="L460" s="23"/>
      <c r="M460" s="7"/>
      <c r="N460" s="7"/>
      <c r="O460" s="7"/>
      <c r="P460" s="7"/>
      <c r="Q460" s="7"/>
      <c r="R460" s="10" t="str">
        <f>IF(D460="","",IF(COUNTIF(Tugs[曳船名],D460)&lt;&gt;1,"未登録・重複",IF(INDEX(Tugs[会社名],MATCH(D460,Tugs[曳船名],0))="","未確認",INDEX(Tugs[会社名],MATCH(D460,Tugs[曳船名],0)))))</f>
        <v/>
      </c>
      <c r="S460" s="10" t="str">
        <f>IF(D460="","",IF(COUNTIF(Tugs[曳船名],D460)&lt;&gt;1,"未登録・重複",IF(INDEX(Tugs[基地港],MATCH(D460,Tugs[曳船名],0))="","未確認",INDEX(Tugs[基地港],MATCH(D460,Tugs[曳船名],0)))))</f>
        <v/>
      </c>
      <c r="T460" s="10" t="str">
        <f>IF(A460="","",IF(AND(ISNUMBER(B460),ISNUMBER(C460),C460&gt;=B460),INT(C460)-INT(B460),""))</f>
        <v/>
      </c>
      <c r="U460" s="18" t="str">
        <f>IF(A460="","",IF(AND(ISNUMBER(E460),ISNUMBER(F460),F460&gt;=E460),ROUND((F460-E460)*24,4),""))</f>
        <v/>
      </c>
      <c r="V460" s="18" t="str">
        <f>IF(A460="","",IF(AND(ISNUMBER(G460),ISNUMBER(H460),H460&gt;=G460),ROUND((H460-G460)*24,4),IF(OR(G460&lt;&gt;"",H460&lt;&gt;""),"",IF(AND(ISNUMBER(I460),I460&gt;=0),I460,""))))</f>
        <v/>
      </c>
      <c r="W460" s="10" t="str">
        <f>IF(A460="","",IF(AND(ISNUMBER(G460),ISNUMBER(H460),H460&gt;=G460),"実績：基地発～基地着",IF(OR(G460&lt;&gt;"",H460&lt;&gt;""),"要確認：時刻不足・逆転",IF(AND(ISNUMBER(I460),I460&gt;=0),"実績：記録の時間","未確認"))))</f>
        <v/>
      </c>
      <c r="X460" s="10" t="str">
        <f>IF(A460="","",IF(ISNUMBER(B460),YEAR(B460)-IF(MONTH(B460)&lt;4,1,0),""))</f>
        <v/>
      </c>
      <c r="Y460" s="10" t="str">
        <f>IF(A460="","",IF(OR(D460="",NOT(ISNUMBER(B460)),NOT(ISNUMBER(C460)),C460&lt;B460,NOT(ISNUMBER(E460)),NOT(ISNUMBER(F460)),F460&lt;E460,O460="",P460="",R460="未登録・重複"),"要確認：警戒区間・登録・根拠",IF(OR(W460="要確認：時刻不足・逆転",AND(ISNUMBER(G460),G460&gt;E460),AND(ISNUMBER(H460),H460&lt;F460),AND(ISNUMBER(I460),I460&lt;0),AND(ISNUMBER(M460),M460&lt;0)),"要確認：基地発着・交代人数",IF(COUNTIFS(LNGWatch[船名],A460,LNGWatch[入港日（同一航海）],B460,LNGWatch[曳船名],D460,LNGWatch[警戒開始日時],E460)&gt;1,"要確認：同じ警戒が重複",IF(OR(NOT(ISNUMBER(V460)),P460="未確認"),"要確認：拘束時間・根拠未確認","確認済")))))</f>
        <v/>
      </c>
    </row>
    <row r="461" spans="1:25" ht="24.95" customHeight="1" x14ac:dyDescent="0.2">
      <c r="A461" s="7"/>
      <c r="B461" s="20"/>
      <c r="C461" s="20"/>
      <c r="D461" s="7"/>
      <c r="E461" s="23"/>
      <c r="F461" s="23"/>
      <c r="G461" s="23"/>
      <c r="H461" s="23"/>
      <c r="I461" s="16"/>
      <c r="J461" s="7"/>
      <c r="K461" s="23"/>
      <c r="L461" s="23"/>
      <c r="M461" s="7"/>
      <c r="N461" s="7"/>
      <c r="O461" s="7"/>
      <c r="P461" s="7"/>
      <c r="Q461" s="7"/>
      <c r="R461" s="10" t="str">
        <f>IF(D461="","",IF(COUNTIF(Tugs[曳船名],D461)&lt;&gt;1,"未登録・重複",IF(INDEX(Tugs[会社名],MATCH(D461,Tugs[曳船名],0))="","未確認",INDEX(Tugs[会社名],MATCH(D461,Tugs[曳船名],0)))))</f>
        <v/>
      </c>
      <c r="S461" s="10" t="str">
        <f>IF(D461="","",IF(COUNTIF(Tugs[曳船名],D461)&lt;&gt;1,"未登録・重複",IF(INDEX(Tugs[基地港],MATCH(D461,Tugs[曳船名],0))="","未確認",INDEX(Tugs[基地港],MATCH(D461,Tugs[曳船名],0)))))</f>
        <v/>
      </c>
      <c r="T461" s="10" t="str">
        <f>IF(A461="","",IF(AND(ISNUMBER(B461),ISNUMBER(C461),C461&gt;=B461),INT(C461)-INT(B461),""))</f>
        <v/>
      </c>
      <c r="U461" s="18" t="str">
        <f>IF(A461="","",IF(AND(ISNUMBER(E461),ISNUMBER(F461),F461&gt;=E461),ROUND((F461-E461)*24,4),""))</f>
        <v/>
      </c>
      <c r="V461" s="18" t="str">
        <f>IF(A461="","",IF(AND(ISNUMBER(G461),ISNUMBER(H461),H461&gt;=G461),ROUND((H461-G461)*24,4),IF(OR(G461&lt;&gt;"",H461&lt;&gt;""),"",IF(AND(ISNUMBER(I461),I461&gt;=0),I461,""))))</f>
        <v/>
      </c>
      <c r="W461" s="10" t="str">
        <f>IF(A461="","",IF(AND(ISNUMBER(G461),ISNUMBER(H461),H461&gt;=G461),"実績：基地発～基地着",IF(OR(G461&lt;&gt;"",H461&lt;&gt;""),"要確認：時刻不足・逆転",IF(AND(ISNUMBER(I461),I461&gt;=0),"実績：記録の時間","未確認"))))</f>
        <v/>
      </c>
      <c r="X461" s="10" t="str">
        <f>IF(A461="","",IF(ISNUMBER(B461),YEAR(B461)-IF(MONTH(B461)&lt;4,1,0),""))</f>
        <v/>
      </c>
      <c r="Y461" s="10" t="str">
        <f>IF(A461="","",IF(OR(D461="",NOT(ISNUMBER(B461)),NOT(ISNUMBER(C461)),C461&lt;B461,NOT(ISNUMBER(E461)),NOT(ISNUMBER(F461)),F461&lt;E461,O461="",P461="",R461="未登録・重複"),"要確認：警戒区間・登録・根拠",IF(OR(W461="要確認：時刻不足・逆転",AND(ISNUMBER(G461),G461&gt;E461),AND(ISNUMBER(H461),H461&lt;F461),AND(ISNUMBER(I461),I461&lt;0),AND(ISNUMBER(M461),M461&lt;0)),"要確認：基地発着・交代人数",IF(COUNTIFS(LNGWatch[船名],A461,LNGWatch[入港日（同一航海）],B461,LNGWatch[曳船名],D461,LNGWatch[警戒開始日時],E461)&gt;1,"要確認：同じ警戒が重複",IF(OR(NOT(ISNUMBER(V461)),P461="未確認"),"要確認：拘束時間・根拠未確認","確認済")))))</f>
        <v/>
      </c>
    </row>
    <row r="462" spans="1:25" ht="24.95" customHeight="1" x14ac:dyDescent="0.2">
      <c r="A462" s="7"/>
      <c r="B462" s="20"/>
      <c r="C462" s="20"/>
      <c r="D462" s="7"/>
      <c r="E462" s="23"/>
      <c r="F462" s="23"/>
      <c r="G462" s="23"/>
      <c r="H462" s="23"/>
      <c r="I462" s="16"/>
      <c r="J462" s="7"/>
      <c r="K462" s="23"/>
      <c r="L462" s="23"/>
      <c r="M462" s="7"/>
      <c r="N462" s="7"/>
      <c r="O462" s="7"/>
      <c r="P462" s="7"/>
      <c r="Q462" s="7"/>
      <c r="R462" s="10" t="str">
        <f>IF(D462="","",IF(COUNTIF(Tugs[曳船名],D462)&lt;&gt;1,"未登録・重複",IF(INDEX(Tugs[会社名],MATCH(D462,Tugs[曳船名],0))="","未確認",INDEX(Tugs[会社名],MATCH(D462,Tugs[曳船名],0)))))</f>
        <v/>
      </c>
      <c r="S462" s="10" t="str">
        <f>IF(D462="","",IF(COUNTIF(Tugs[曳船名],D462)&lt;&gt;1,"未登録・重複",IF(INDEX(Tugs[基地港],MATCH(D462,Tugs[曳船名],0))="","未確認",INDEX(Tugs[基地港],MATCH(D462,Tugs[曳船名],0)))))</f>
        <v/>
      </c>
      <c r="T462" s="10" t="str">
        <f>IF(A462="","",IF(AND(ISNUMBER(B462),ISNUMBER(C462),C462&gt;=B462),INT(C462)-INT(B462),""))</f>
        <v/>
      </c>
      <c r="U462" s="18" t="str">
        <f>IF(A462="","",IF(AND(ISNUMBER(E462),ISNUMBER(F462),F462&gt;=E462),ROUND((F462-E462)*24,4),""))</f>
        <v/>
      </c>
      <c r="V462" s="18" t="str">
        <f>IF(A462="","",IF(AND(ISNUMBER(G462),ISNUMBER(H462),H462&gt;=G462),ROUND((H462-G462)*24,4),IF(OR(G462&lt;&gt;"",H462&lt;&gt;""),"",IF(AND(ISNUMBER(I462),I462&gt;=0),I462,""))))</f>
        <v/>
      </c>
      <c r="W462" s="10" t="str">
        <f>IF(A462="","",IF(AND(ISNUMBER(G462),ISNUMBER(H462),H462&gt;=G462),"実績：基地発～基地着",IF(OR(G462&lt;&gt;"",H462&lt;&gt;""),"要確認：時刻不足・逆転",IF(AND(ISNUMBER(I462),I462&gt;=0),"実績：記録の時間","未確認"))))</f>
        <v/>
      </c>
      <c r="X462" s="10" t="str">
        <f>IF(A462="","",IF(ISNUMBER(B462),YEAR(B462)-IF(MONTH(B462)&lt;4,1,0),""))</f>
        <v/>
      </c>
      <c r="Y462" s="10" t="str">
        <f>IF(A462="","",IF(OR(D462="",NOT(ISNUMBER(B462)),NOT(ISNUMBER(C462)),C462&lt;B462,NOT(ISNUMBER(E462)),NOT(ISNUMBER(F462)),F462&lt;E462,O462="",P462="",R462="未登録・重複"),"要確認：警戒区間・登録・根拠",IF(OR(W462="要確認：時刻不足・逆転",AND(ISNUMBER(G462),G462&gt;E462),AND(ISNUMBER(H462),H462&lt;F462),AND(ISNUMBER(I462),I462&lt;0),AND(ISNUMBER(M462),M462&lt;0)),"要確認：基地発着・交代人数",IF(COUNTIFS(LNGWatch[船名],A462,LNGWatch[入港日（同一航海）],B462,LNGWatch[曳船名],D462,LNGWatch[警戒開始日時],E462)&gt;1,"要確認：同じ警戒が重複",IF(OR(NOT(ISNUMBER(V462)),P462="未確認"),"要確認：拘束時間・根拠未確認","確認済")))))</f>
        <v/>
      </c>
    </row>
    <row r="463" spans="1:25" ht="24.95" customHeight="1" x14ac:dyDescent="0.2">
      <c r="A463" s="7"/>
      <c r="B463" s="20"/>
      <c r="C463" s="20"/>
      <c r="D463" s="7"/>
      <c r="E463" s="23"/>
      <c r="F463" s="23"/>
      <c r="G463" s="23"/>
      <c r="H463" s="23"/>
      <c r="I463" s="16"/>
      <c r="J463" s="7"/>
      <c r="K463" s="23"/>
      <c r="L463" s="23"/>
      <c r="M463" s="7"/>
      <c r="N463" s="7"/>
      <c r="O463" s="7"/>
      <c r="P463" s="7"/>
      <c r="Q463" s="7"/>
      <c r="R463" s="10" t="str">
        <f>IF(D463="","",IF(COUNTIF(Tugs[曳船名],D463)&lt;&gt;1,"未登録・重複",IF(INDEX(Tugs[会社名],MATCH(D463,Tugs[曳船名],0))="","未確認",INDEX(Tugs[会社名],MATCH(D463,Tugs[曳船名],0)))))</f>
        <v/>
      </c>
      <c r="S463" s="10" t="str">
        <f>IF(D463="","",IF(COUNTIF(Tugs[曳船名],D463)&lt;&gt;1,"未登録・重複",IF(INDEX(Tugs[基地港],MATCH(D463,Tugs[曳船名],0))="","未確認",INDEX(Tugs[基地港],MATCH(D463,Tugs[曳船名],0)))))</f>
        <v/>
      </c>
      <c r="T463" s="10" t="str">
        <f>IF(A463="","",IF(AND(ISNUMBER(B463),ISNUMBER(C463),C463&gt;=B463),INT(C463)-INT(B463),""))</f>
        <v/>
      </c>
      <c r="U463" s="18" t="str">
        <f>IF(A463="","",IF(AND(ISNUMBER(E463),ISNUMBER(F463),F463&gt;=E463),ROUND((F463-E463)*24,4),""))</f>
        <v/>
      </c>
      <c r="V463" s="18" t="str">
        <f>IF(A463="","",IF(AND(ISNUMBER(G463),ISNUMBER(H463),H463&gt;=G463),ROUND((H463-G463)*24,4),IF(OR(G463&lt;&gt;"",H463&lt;&gt;""),"",IF(AND(ISNUMBER(I463),I463&gt;=0),I463,""))))</f>
        <v/>
      </c>
      <c r="W463" s="10" t="str">
        <f>IF(A463="","",IF(AND(ISNUMBER(G463),ISNUMBER(H463),H463&gt;=G463),"実績：基地発～基地着",IF(OR(G463&lt;&gt;"",H463&lt;&gt;""),"要確認：時刻不足・逆転",IF(AND(ISNUMBER(I463),I463&gt;=0),"実績：記録の時間","未確認"))))</f>
        <v/>
      </c>
      <c r="X463" s="10" t="str">
        <f>IF(A463="","",IF(ISNUMBER(B463),YEAR(B463)-IF(MONTH(B463)&lt;4,1,0),""))</f>
        <v/>
      </c>
      <c r="Y463" s="10" t="str">
        <f>IF(A463="","",IF(OR(D463="",NOT(ISNUMBER(B463)),NOT(ISNUMBER(C463)),C463&lt;B463,NOT(ISNUMBER(E463)),NOT(ISNUMBER(F463)),F463&lt;E463,O463="",P463="",R463="未登録・重複"),"要確認：警戒区間・登録・根拠",IF(OR(W463="要確認：時刻不足・逆転",AND(ISNUMBER(G463),G463&gt;E463),AND(ISNUMBER(H463),H463&lt;F463),AND(ISNUMBER(I463),I463&lt;0),AND(ISNUMBER(M463),M463&lt;0)),"要確認：基地発着・交代人数",IF(COUNTIFS(LNGWatch[船名],A463,LNGWatch[入港日（同一航海）],B463,LNGWatch[曳船名],D463,LNGWatch[警戒開始日時],E463)&gt;1,"要確認：同じ警戒が重複",IF(OR(NOT(ISNUMBER(V463)),P463="未確認"),"要確認：拘束時間・根拠未確認","確認済")))))</f>
        <v/>
      </c>
    </row>
    <row r="464" spans="1:25" ht="24.95" customHeight="1" x14ac:dyDescent="0.2">
      <c r="A464" s="7"/>
      <c r="B464" s="20"/>
      <c r="C464" s="20"/>
      <c r="D464" s="7"/>
      <c r="E464" s="23"/>
      <c r="F464" s="23"/>
      <c r="G464" s="23"/>
      <c r="H464" s="23"/>
      <c r="I464" s="16"/>
      <c r="J464" s="7"/>
      <c r="K464" s="23"/>
      <c r="L464" s="23"/>
      <c r="M464" s="7"/>
      <c r="N464" s="7"/>
      <c r="O464" s="7"/>
      <c r="P464" s="7"/>
      <c r="Q464" s="7"/>
      <c r="R464" s="10" t="str">
        <f>IF(D464="","",IF(COUNTIF(Tugs[曳船名],D464)&lt;&gt;1,"未登録・重複",IF(INDEX(Tugs[会社名],MATCH(D464,Tugs[曳船名],0))="","未確認",INDEX(Tugs[会社名],MATCH(D464,Tugs[曳船名],0)))))</f>
        <v/>
      </c>
      <c r="S464" s="10" t="str">
        <f>IF(D464="","",IF(COUNTIF(Tugs[曳船名],D464)&lt;&gt;1,"未登録・重複",IF(INDEX(Tugs[基地港],MATCH(D464,Tugs[曳船名],0))="","未確認",INDEX(Tugs[基地港],MATCH(D464,Tugs[曳船名],0)))))</f>
        <v/>
      </c>
      <c r="T464" s="10" t="str">
        <f>IF(A464="","",IF(AND(ISNUMBER(B464),ISNUMBER(C464),C464&gt;=B464),INT(C464)-INT(B464),""))</f>
        <v/>
      </c>
      <c r="U464" s="18" t="str">
        <f>IF(A464="","",IF(AND(ISNUMBER(E464),ISNUMBER(F464),F464&gt;=E464),ROUND((F464-E464)*24,4),""))</f>
        <v/>
      </c>
      <c r="V464" s="18" t="str">
        <f>IF(A464="","",IF(AND(ISNUMBER(G464),ISNUMBER(H464),H464&gt;=G464),ROUND((H464-G464)*24,4),IF(OR(G464&lt;&gt;"",H464&lt;&gt;""),"",IF(AND(ISNUMBER(I464),I464&gt;=0),I464,""))))</f>
        <v/>
      </c>
      <c r="W464" s="10" t="str">
        <f>IF(A464="","",IF(AND(ISNUMBER(G464),ISNUMBER(H464),H464&gt;=G464),"実績：基地発～基地着",IF(OR(G464&lt;&gt;"",H464&lt;&gt;""),"要確認：時刻不足・逆転",IF(AND(ISNUMBER(I464),I464&gt;=0),"実績：記録の時間","未確認"))))</f>
        <v/>
      </c>
      <c r="X464" s="10" t="str">
        <f>IF(A464="","",IF(ISNUMBER(B464),YEAR(B464)-IF(MONTH(B464)&lt;4,1,0),""))</f>
        <v/>
      </c>
      <c r="Y464" s="10" t="str">
        <f>IF(A464="","",IF(OR(D464="",NOT(ISNUMBER(B464)),NOT(ISNUMBER(C464)),C464&lt;B464,NOT(ISNUMBER(E464)),NOT(ISNUMBER(F464)),F464&lt;E464,O464="",P464="",R464="未登録・重複"),"要確認：警戒区間・登録・根拠",IF(OR(W464="要確認：時刻不足・逆転",AND(ISNUMBER(G464),G464&gt;E464),AND(ISNUMBER(H464),H464&lt;F464),AND(ISNUMBER(I464),I464&lt;0),AND(ISNUMBER(M464),M464&lt;0)),"要確認：基地発着・交代人数",IF(COUNTIFS(LNGWatch[船名],A464,LNGWatch[入港日（同一航海）],B464,LNGWatch[曳船名],D464,LNGWatch[警戒開始日時],E464)&gt;1,"要確認：同じ警戒が重複",IF(OR(NOT(ISNUMBER(V464)),P464="未確認"),"要確認：拘束時間・根拠未確認","確認済")))))</f>
        <v/>
      </c>
    </row>
    <row r="465" spans="1:25" ht="24.95" customHeight="1" x14ac:dyDescent="0.2">
      <c r="A465" s="7"/>
      <c r="B465" s="20"/>
      <c r="C465" s="20"/>
      <c r="D465" s="7"/>
      <c r="E465" s="23"/>
      <c r="F465" s="23"/>
      <c r="G465" s="23"/>
      <c r="H465" s="23"/>
      <c r="I465" s="16"/>
      <c r="J465" s="7"/>
      <c r="K465" s="23"/>
      <c r="L465" s="23"/>
      <c r="M465" s="7"/>
      <c r="N465" s="7"/>
      <c r="O465" s="7"/>
      <c r="P465" s="7"/>
      <c r="Q465" s="7"/>
      <c r="R465" s="10" t="str">
        <f>IF(D465="","",IF(COUNTIF(Tugs[曳船名],D465)&lt;&gt;1,"未登録・重複",IF(INDEX(Tugs[会社名],MATCH(D465,Tugs[曳船名],0))="","未確認",INDEX(Tugs[会社名],MATCH(D465,Tugs[曳船名],0)))))</f>
        <v/>
      </c>
      <c r="S465" s="10" t="str">
        <f>IF(D465="","",IF(COUNTIF(Tugs[曳船名],D465)&lt;&gt;1,"未登録・重複",IF(INDEX(Tugs[基地港],MATCH(D465,Tugs[曳船名],0))="","未確認",INDEX(Tugs[基地港],MATCH(D465,Tugs[曳船名],0)))))</f>
        <v/>
      </c>
      <c r="T465" s="10" t="str">
        <f>IF(A465="","",IF(AND(ISNUMBER(B465),ISNUMBER(C465),C465&gt;=B465),INT(C465)-INT(B465),""))</f>
        <v/>
      </c>
      <c r="U465" s="18" t="str">
        <f>IF(A465="","",IF(AND(ISNUMBER(E465),ISNUMBER(F465),F465&gt;=E465),ROUND((F465-E465)*24,4),""))</f>
        <v/>
      </c>
      <c r="V465" s="18" t="str">
        <f>IF(A465="","",IF(AND(ISNUMBER(G465),ISNUMBER(H465),H465&gt;=G465),ROUND((H465-G465)*24,4),IF(OR(G465&lt;&gt;"",H465&lt;&gt;""),"",IF(AND(ISNUMBER(I465),I465&gt;=0),I465,""))))</f>
        <v/>
      </c>
      <c r="W465" s="10" t="str">
        <f>IF(A465="","",IF(AND(ISNUMBER(G465),ISNUMBER(H465),H465&gt;=G465),"実績：基地発～基地着",IF(OR(G465&lt;&gt;"",H465&lt;&gt;""),"要確認：時刻不足・逆転",IF(AND(ISNUMBER(I465),I465&gt;=0),"実績：記録の時間","未確認"))))</f>
        <v/>
      </c>
      <c r="X465" s="10" t="str">
        <f>IF(A465="","",IF(ISNUMBER(B465),YEAR(B465)-IF(MONTH(B465)&lt;4,1,0),""))</f>
        <v/>
      </c>
      <c r="Y465" s="10" t="str">
        <f>IF(A465="","",IF(OR(D465="",NOT(ISNUMBER(B465)),NOT(ISNUMBER(C465)),C465&lt;B465,NOT(ISNUMBER(E465)),NOT(ISNUMBER(F465)),F465&lt;E465,O465="",P465="",R465="未登録・重複"),"要確認：警戒区間・登録・根拠",IF(OR(W465="要確認：時刻不足・逆転",AND(ISNUMBER(G465),G465&gt;E465),AND(ISNUMBER(H465),H465&lt;F465),AND(ISNUMBER(I465),I465&lt;0),AND(ISNUMBER(M465),M465&lt;0)),"要確認：基地発着・交代人数",IF(COUNTIFS(LNGWatch[船名],A465,LNGWatch[入港日（同一航海）],B465,LNGWatch[曳船名],D465,LNGWatch[警戒開始日時],E465)&gt;1,"要確認：同じ警戒が重複",IF(OR(NOT(ISNUMBER(V465)),P465="未確認"),"要確認：拘束時間・根拠未確認","確認済")))))</f>
        <v/>
      </c>
    </row>
    <row r="466" spans="1:25" ht="24.95" customHeight="1" x14ac:dyDescent="0.2">
      <c r="A466" s="7"/>
      <c r="B466" s="20"/>
      <c r="C466" s="20"/>
      <c r="D466" s="7"/>
      <c r="E466" s="23"/>
      <c r="F466" s="23"/>
      <c r="G466" s="23"/>
      <c r="H466" s="23"/>
      <c r="I466" s="16"/>
      <c r="J466" s="7"/>
      <c r="K466" s="23"/>
      <c r="L466" s="23"/>
      <c r="M466" s="7"/>
      <c r="N466" s="7"/>
      <c r="O466" s="7"/>
      <c r="P466" s="7"/>
      <c r="Q466" s="7"/>
      <c r="R466" s="10" t="str">
        <f>IF(D466="","",IF(COUNTIF(Tugs[曳船名],D466)&lt;&gt;1,"未登録・重複",IF(INDEX(Tugs[会社名],MATCH(D466,Tugs[曳船名],0))="","未確認",INDEX(Tugs[会社名],MATCH(D466,Tugs[曳船名],0)))))</f>
        <v/>
      </c>
      <c r="S466" s="10" t="str">
        <f>IF(D466="","",IF(COUNTIF(Tugs[曳船名],D466)&lt;&gt;1,"未登録・重複",IF(INDEX(Tugs[基地港],MATCH(D466,Tugs[曳船名],0))="","未確認",INDEX(Tugs[基地港],MATCH(D466,Tugs[曳船名],0)))))</f>
        <v/>
      </c>
      <c r="T466" s="10" t="str">
        <f>IF(A466="","",IF(AND(ISNUMBER(B466),ISNUMBER(C466),C466&gt;=B466),INT(C466)-INT(B466),""))</f>
        <v/>
      </c>
      <c r="U466" s="18" t="str">
        <f>IF(A466="","",IF(AND(ISNUMBER(E466),ISNUMBER(F466),F466&gt;=E466),ROUND((F466-E466)*24,4),""))</f>
        <v/>
      </c>
      <c r="V466" s="18" t="str">
        <f>IF(A466="","",IF(AND(ISNUMBER(G466),ISNUMBER(H466),H466&gt;=G466),ROUND((H466-G466)*24,4),IF(OR(G466&lt;&gt;"",H466&lt;&gt;""),"",IF(AND(ISNUMBER(I466),I466&gt;=0),I466,""))))</f>
        <v/>
      </c>
      <c r="W466" s="10" t="str">
        <f>IF(A466="","",IF(AND(ISNUMBER(G466),ISNUMBER(H466),H466&gt;=G466),"実績：基地発～基地着",IF(OR(G466&lt;&gt;"",H466&lt;&gt;""),"要確認：時刻不足・逆転",IF(AND(ISNUMBER(I466),I466&gt;=0),"実績：記録の時間","未確認"))))</f>
        <v/>
      </c>
      <c r="X466" s="10" t="str">
        <f>IF(A466="","",IF(ISNUMBER(B466),YEAR(B466)-IF(MONTH(B466)&lt;4,1,0),""))</f>
        <v/>
      </c>
      <c r="Y466" s="10" t="str">
        <f>IF(A466="","",IF(OR(D466="",NOT(ISNUMBER(B466)),NOT(ISNUMBER(C466)),C466&lt;B466,NOT(ISNUMBER(E466)),NOT(ISNUMBER(F466)),F466&lt;E466,O466="",P466="",R466="未登録・重複"),"要確認：警戒区間・登録・根拠",IF(OR(W466="要確認：時刻不足・逆転",AND(ISNUMBER(G466),G466&gt;E466),AND(ISNUMBER(H466),H466&lt;F466),AND(ISNUMBER(I466),I466&lt;0),AND(ISNUMBER(M466),M466&lt;0)),"要確認：基地発着・交代人数",IF(COUNTIFS(LNGWatch[船名],A466,LNGWatch[入港日（同一航海）],B466,LNGWatch[曳船名],D466,LNGWatch[警戒開始日時],E466)&gt;1,"要確認：同じ警戒が重複",IF(OR(NOT(ISNUMBER(V466)),P466="未確認"),"要確認：拘束時間・根拠未確認","確認済")))))</f>
        <v/>
      </c>
    </row>
    <row r="467" spans="1:25" ht="24.95" customHeight="1" x14ac:dyDescent="0.2">
      <c r="A467" s="7"/>
      <c r="B467" s="20"/>
      <c r="C467" s="20"/>
      <c r="D467" s="7"/>
      <c r="E467" s="23"/>
      <c r="F467" s="23"/>
      <c r="G467" s="23"/>
      <c r="H467" s="23"/>
      <c r="I467" s="16"/>
      <c r="J467" s="7"/>
      <c r="K467" s="23"/>
      <c r="L467" s="23"/>
      <c r="M467" s="7"/>
      <c r="N467" s="7"/>
      <c r="O467" s="7"/>
      <c r="P467" s="7"/>
      <c r="Q467" s="7"/>
      <c r="R467" s="10" t="str">
        <f>IF(D467="","",IF(COUNTIF(Tugs[曳船名],D467)&lt;&gt;1,"未登録・重複",IF(INDEX(Tugs[会社名],MATCH(D467,Tugs[曳船名],0))="","未確認",INDEX(Tugs[会社名],MATCH(D467,Tugs[曳船名],0)))))</f>
        <v/>
      </c>
      <c r="S467" s="10" t="str">
        <f>IF(D467="","",IF(COUNTIF(Tugs[曳船名],D467)&lt;&gt;1,"未登録・重複",IF(INDEX(Tugs[基地港],MATCH(D467,Tugs[曳船名],0))="","未確認",INDEX(Tugs[基地港],MATCH(D467,Tugs[曳船名],0)))))</f>
        <v/>
      </c>
      <c r="T467" s="10" t="str">
        <f>IF(A467="","",IF(AND(ISNUMBER(B467),ISNUMBER(C467),C467&gt;=B467),INT(C467)-INT(B467),""))</f>
        <v/>
      </c>
      <c r="U467" s="18" t="str">
        <f>IF(A467="","",IF(AND(ISNUMBER(E467),ISNUMBER(F467),F467&gt;=E467),ROUND((F467-E467)*24,4),""))</f>
        <v/>
      </c>
      <c r="V467" s="18" t="str">
        <f>IF(A467="","",IF(AND(ISNUMBER(G467),ISNUMBER(H467),H467&gt;=G467),ROUND((H467-G467)*24,4),IF(OR(G467&lt;&gt;"",H467&lt;&gt;""),"",IF(AND(ISNUMBER(I467),I467&gt;=0),I467,""))))</f>
        <v/>
      </c>
      <c r="W467" s="10" t="str">
        <f>IF(A467="","",IF(AND(ISNUMBER(G467),ISNUMBER(H467),H467&gt;=G467),"実績：基地発～基地着",IF(OR(G467&lt;&gt;"",H467&lt;&gt;""),"要確認：時刻不足・逆転",IF(AND(ISNUMBER(I467),I467&gt;=0),"実績：記録の時間","未確認"))))</f>
        <v/>
      </c>
      <c r="X467" s="10" t="str">
        <f>IF(A467="","",IF(ISNUMBER(B467),YEAR(B467)-IF(MONTH(B467)&lt;4,1,0),""))</f>
        <v/>
      </c>
      <c r="Y467" s="10" t="str">
        <f>IF(A467="","",IF(OR(D467="",NOT(ISNUMBER(B467)),NOT(ISNUMBER(C467)),C467&lt;B467,NOT(ISNUMBER(E467)),NOT(ISNUMBER(F467)),F467&lt;E467,O467="",P467="",R467="未登録・重複"),"要確認：警戒区間・登録・根拠",IF(OR(W467="要確認：時刻不足・逆転",AND(ISNUMBER(G467),G467&gt;E467),AND(ISNUMBER(H467),H467&lt;F467),AND(ISNUMBER(I467),I467&lt;0),AND(ISNUMBER(M467),M467&lt;0)),"要確認：基地発着・交代人数",IF(COUNTIFS(LNGWatch[船名],A467,LNGWatch[入港日（同一航海）],B467,LNGWatch[曳船名],D467,LNGWatch[警戒開始日時],E467)&gt;1,"要確認：同じ警戒が重複",IF(OR(NOT(ISNUMBER(V467)),P467="未確認"),"要確認：拘束時間・根拠未確認","確認済")))))</f>
        <v/>
      </c>
    </row>
    <row r="468" spans="1:25" ht="24.95" customHeight="1" x14ac:dyDescent="0.2">
      <c r="A468" s="7"/>
      <c r="B468" s="20"/>
      <c r="C468" s="20"/>
      <c r="D468" s="7"/>
      <c r="E468" s="23"/>
      <c r="F468" s="23"/>
      <c r="G468" s="23"/>
      <c r="H468" s="23"/>
      <c r="I468" s="16"/>
      <c r="J468" s="7"/>
      <c r="K468" s="23"/>
      <c r="L468" s="23"/>
      <c r="M468" s="7"/>
      <c r="N468" s="7"/>
      <c r="O468" s="7"/>
      <c r="P468" s="7"/>
      <c r="Q468" s="7"/>
      <c r="R468" s="10" t="str">
        <f>IF(D468="","",IF(COUNTIF(Tugs[曳船名],D468)&lt;&gt;1,"未登録・重複",IF(INDEX(Tugs[会社名],MATCH(D468,Tugs[曳船名],0))="","未確認",INDEX(Tugs[会社名],MATCH(D468,Tugs[曳船名],0)))))</f>
        <v/>
      </c>
      <c r="S468" s="10" t="str">
        <f>IF(D468="","",IF(COUNTIF(Tugs[曳船名],D468)&lt;&gt;1,"未登録・重複",IF(INDEX(Tugs[基地港],MATCH(D468,Tugs[曳船名],0))="","未確認",INDEX(Tugs[基地港],MATCH(D468,Tugs[曳船名],0)))))</f>
        <v/>
      </c>
      <c r="T468" s="10" t="str">
        <f>IF(A468="","",IF(AND(ISNUMBER(B468),ISNUMBER(C468),C468&gt;=B468),INT(C468)-INT(B468),""))</f>
        <v/>
      </c>
      <c r="U468" s="18" t="str">
        <f>IF(A468="","",IF(AND(ISNUMBER(E468),ISNUMBER(F468),F468&gt;=E468),ROUND((F468-E468)*24,4),""))</f>
        <v/>
      </c>
      <c r="V468" s="18" t="str">
        <f>IF(A468="","",IF(AND(ISNUMBER(G468),ISNUMBER(H468),H468&gt;=G468),ROUND((H468-G468)*24,4),IF(OR(G468&lt;&gt;"",H468&lt;&gt;""),"",IF(AND(ISNUMBER(I468),I468&gt;=0),I468,""))))</f>
        <v/>
      </c>
      <c r="W468" s="10" t="str">
        <f>IF(A468="","",IF(AND(ISNUMBER(G468),ISNUMBER(H468),H468&gt;=G468),"実績：基地発～基地着",IF(OR(G468&lt;&gt;"",H468&lt;&gt;""),"要確認：時刻不足・逆転",IF(AND(ISNUMBER(I468),I468&gt;=0),"実績：記録の時間","未確認"))))</f>
        <v/>
      </c>
      <c r="X468" s="10" t="str">
        <f>IF(A468="","",IF(ISNUMBER(B468),YEAR(B468)-IF(MONTH(B468)&lt;4,1,0),""))</f>
        <v/>
      </c>
      <c r="Y468" s="10" t="str">
        <f>IF(A468="","",IF(OR(D468="",NOT(ISNUMBER(B468)),NOT(ISNUMBER(C468)),C468&lt;B468,NOT(ISNUMBER(E468)),NOT(ISNUMBER(F468)),F468&lt;E468,O468="",P468="",R468="未登録・重複"),"要確認：警戒区間・登録・根拠",IF(OR(W468="要確認：時刻不足・逆転",AND(ISNUMBER(G468),G468&gt;E468),AND(ISNUMBER(H468),H468&lt;F468),AND(ISNUMBER(I468),I468&lt;0),AND(ISNUMBER(M468),M468&lt;0)),"要確認：基地発着・交代人数",IF(COUNTIFS(LNGWatch[船名],A468,LNGWatch[入港日（同一航海）],B468,LNGWatch[曳船名],D468,LNGWatch[警戒開始日時],E468)&gt;1,"要確認：同じ警戒が重複",IF(OR(NOT(ISNUMBER(V468)),P468="未確認"),"要確認：拘束時間・根拠未確認","確認済")))))</f>
        <v/>
      </c>
    </row>
    <row r="469" spans="1:25" ht="24.95" customHeight="1" x14ac:dyDescent="0.2">
      <c r="A469" s="7"/>
      <c r="B469" s="20"/>
      <c r="C469" s="20"/>
      <c r="D469" s="7"/>
      <c r="E469" s="23"/>
      <c r="F469" s="23"/>
      <c r="G469" s="23"/>
      <c r="H469" s="23"/>
      <c r="I469" s="16"/>
      <c r="J469" s="7"/>
      <c r="K469" s="23"/>
      <c r="L469" s="23"/>
      <c r="M469" s="7"/>
      <c r="N469" s="7"/>
      <c r="O469" s="7"/>
      <c r="P469" s="7"/>
      <c r="Q469" s="7"/>
      <c r="R469" s="10" t="str">
        <f>IF(D469="","",IF(COUNTIF(Tugs[曳船名],D469)&lt;&gt;1,"未登録・重複",IF(INDEX(Tugs[会社名],MATCH(D469,Tugs[曳船名],0))="","未確認",INDEX(Tugs[会社名],MATCH(D469,Tugs[曳船名],0)))))</f>
        <v/>
      </c>
      <c r="S469" s="10" t="str">
        <f>IF(D469="","",IF(COUNTIF(Tugs[曳船名],D469)&lt;&gt;1,"未登録・重複",IF(INDEX(Tugs[基地港],MATCH(D469,Tugs[曳船名],0))="","未確認",INDEX(Tugs[基地港],MATCH(D469,Tugs[曳船名],0)))))</f>
        <v/>
      </c>
      <c r="T469" s="10" t="str">
        <f>IF(A469="","",IF(AND(ISNUMBER(B469),ISNUMBER(C469),C469&gt;=B469),INT(C469)-INT(B469),""))</f>
        <v/>
      </c>
      <c r="U469" s="18" t="str">
        <f>IF(A469="","",IF(AND(ISNUMBER(E469),ISNUMBER(F469),F469&gt;=E469),ROUND((F469-E469)*24,4),""))</f>
        <v/>
      </c>
      <c r="V469" s="18" t="str">
        <f>IF(A469="","",IF(AND(ISNUMBER(G469),ISNUMBER(H469),H469&gt;=G469),ROUND((H469-G469)*24,4),IF(OR(G469&lt;&gt;"",H469&lt;&gt;""),"",IF(AND(ISNUMBER(I469),I469&gt;=0),I469,""))))</f>
        <v/>
      </c>
      <c r="W469" s="10" t="str">
        <f>IF(A469="","",IF(AND(ISNUMBER(G469),ISNUMBER(H469),H469&gt;=G469),"実績：基地発～基地着",IF(OR(G469&lt;&gt;"",H469&lt;&gt;""),"要確認：時刻不足・逆転",IF(AND(ISNUMBER(I469),I469&gt;=0),"実績：記録の時間","未確認"))))</f>
        <v/>
      </c>
      <c r="X469" s="10" t="str">
        <f>IF(A469="","",IF(ISNUMBER(B469),YEAR(B469)-IF(MONTH(B469)&lt;4,1,0),""))</f>
        <v/>
      </c>
      <c r="Y469" s="10" t="str">
        <f>IF(A469="","",IF(OR(D469="",NOT(ISNUMBER(B469)),NOT(ISNUMBER(C469)),C469&lt;B469,NOT(ISNUMBER(E469)),NOT(ISNUMBER(F469)),F469&lt;E469,O469="",P469="",R469="未登録・重複"),"要確認：警戒区間・登録・根拠",IF(OR(W469="要確認：時刻不足・逆転",AND(ISNUMBER(G469),G469&gt;E469),AND(ISNUMBER(H469),H469&lt;F469),AND(ISNUMBER(I469),I469&lt;0),AND(ISNUMBER(M469),M469&lt;0)),"要確認：基地発着・交代人数",IF(COUNTIFS(LNGWatch[船名],A469,LNGWatch[入港日（同一航海）],B469,LNGWatch[曳船名],D469,LNGWatch[警戒開始日時],E469)&gt;1,"要確認：同じ警戒が重複",IF(OR(NOT(ISNUMBER(V469)),P469="未確認"),"要確認：拘束時間・根拠未確認","確認済")))))</f>
        <v/>
      </c>
    </row>
    <row r="470" spans="1:25" ht="24.95" customHeight="1" x14ac:dyDescent="0.2">
      <c r="A470" s="7"/>
      <c r="B470" s="20"/>
      <c r="C470" s="20"/>
      <c r="D470" s="7"/>
      <c r="E470" s="23"/>
      <c r="F470" s="23"/>
      <c r="G470" s="23"/>
      <c r="H470" s="23"/>
      <c r="I470" s="16"/>
      <c r="J470" s="7"/>
      <c r="K470" s="23"/>
      <c r="L470" s="23"/>
      <c r="M470" s="7"/>
      <c r="N470" s="7"/>
      <c r="O470" s="7"/>
      <c r="P470" s="7"/>
      <c r="Q470" s="7"/>
      <c r="R470" s="10" t="str">
        <f>IF(D470="","",IF(COUNTIF(Tugs[曳船名],D470)&lt;&gt;1,"未登録・重複",IF(INDEX(Tugs[会社名],MATCH(D470,Tugs[曳船名],0))="","未確認",INDEX(Tugs[会社名],MATCH(D470,Tugs[曳船名],0)))))</f>
        <v/>
      </c>
      <c r="S470" s="10" t="str">
        <f>IF(D470="","",IF(COUNTIF(Tugs[曳船名],D470)&lt;&gt;1,"未登録・重複",IF(INDEX(Tugs[基地港],MATCH(D470,Tugs[曳船名],0))="","未確認",INDEX(Tugs[基地港],MATCH(D470,Tugs[曳船名],0)))))</f>
        <v/>
      </c>
      <c r="T470" s="10" t="str">
        <f>IF(A470="","",IF(AND(ISNUMBER(B470),ISNUMBER(C470),C470&gt;=B470),INT(C470)-INT(B470),""))</f>
        <v/>
      </c>
      <c r="U470" s="18" t="str">
        <f>IF(A470="","",IF(AND(ISNUMBER(E470),ISNUMBER(F470),F470&gt;=E470),ROUND((F470-E470)*24,4),""))</f>
        <v/>
      </c>
      <c r="V470" s="18" t="str">
        <f>IF(A470="","",IF(AND(ISNUMBER(G470),ISNUMBER(H470),H470&gt;=G470),ROUND((H470-G470)*24,4),IF(OR(G470&lt;&gt;"",H470&lt;&gt;""),"",IF(AND(ISNUMBER(I470),I470&gt;=0),I470,""))))</f>
        <v/>
      </c>
      <c r="W470" s="10" t="str">
        <f>IF(A470="","",IF(AND(ISNUMBER(G470),ISNUMBER(H470),H470&gt;=G470),"実績：基地発～基地着",IF(OR(G470&lt;&gt;"",H470&lt;&gt;""),"要確認：時刻不足・逆転",IF(AND(ISNUMBER(I470),I470&gt;=0),"実績：記録の時間","未確認"))))</f>
        <v/>
      </c>
      <c r="X470" s="10" t="str">
        <f>IF(A470="","",IF(ISNUMBER(B470),YEAR(B470)-IF(MONTH(B470)&lt;4,1,0),""))</f>
        <v/>
      </c>
      <c r="Y470" s="10" t="str">
        <f>IF(A470="","",IF(OR(D470="",NOT(ISNUMBER(B470)),NOT(ISNUMBER(C470)),C470&lt;B470,NOT(ISNUMBER(E470)),NOT(ISNUMBER(F470)),F470&lt;E470,O470="",P470="",R470="未登録・重複"),"要確認：警戒区間・登録・根拠",IF(OR(W470="要確認：時刻不足・逆転",AND(ISNUMBER(G470),G470&gt;E470),AND(ISNUMBER(H470),H470&lt;F470),AND(ISNUMBER(I470),I470&lt;0),AND(ISNUMBER(M470),M470&lt;0)),"要確認：基地発着・交代人数",IF(COUNTIFS(LNGWatch[船名],A470,LNGWatch[入港日（同一航海）],B470,LNGWatch[曳船名],D470,LNGWatch[警戒開始日時],E470)&gt;1,"要確認：同じ警戒が重複",IF(OR(NOT(ISNUMBER(V470)),P470="未確認"),"要確認：拘束時間・根拠未確認","確認済")))))</f>
        <v/>
      </c>
    </row>
    <row r="471" spans="1:25" ht="24.95" customHeight="1" x14ac:dyDescent="0.2">
      <c r="A471" s="7"/>
      <c r="B471" s="20"/>
      <c r="C471" s="20"/>
      <c r="D471" s="7"/>
      <c r="E471" s="23"/>
      <c r="F471" s="23"/>
      <c r="G471" s="23"/>
      <c r="H471" s="23"/>
      <c r="I471" s="16"/>
      <c r="J471" s="7"/>
      <c r="K471" s="23"/>
      <c r="L471" s="23"/>
      <c r="M471" s="7"/>
      <c r="N471" s="7"/>
      <c r="O471" s="7"/>
      <c r="P471" s="7"/>
      <c r="Q471" s="7"/>
      <c r="R471" s="10" t="str">
        <f>IF(D471="","",IF(COUNTIF(Tugs[曳船名],D471)&lt;&gt;1,"未登録・重複",IF(INDEX(Tugs[会社名],MATCH(D471,Tugs[曳船名],0))="","未確認",INDEX(Tugs[会社名],MATCH(D471,Tugs[曳船名],0)))))</f>
        <v/>
      </c>
      <c r="S471" s="10" t="str">
        <f>IF(D471="","",IF(COUNTIF(Tugs[曳船名],D471)&lt;&gt;1,"未登録・重複",IF(INDEX(Tugs[基地港],MATCH(D471,Tugs[曳船名],0))="","未確認",INDEX(Tugs[基地港],MATCH(D471,Tugs[曳船名],0)))))</f>
        <v/>
      </c>
      <c r="T471" s="10" t="str">
        <f>IF(A471="","",IF(AND(ISNUMBER(B471),ISNUMBER(C471),C471&gt;=B471),INT(C471)-INT(B471),""))</f>
        <v/>
      </c>
      <c r="U471" s="18" t="str">
        <f>IF(A471="","",IF(AND(ISNUMBER(E471),ISNUMBER(F471),F471&gt;=E471),ROUND((F471-E471)*24,4),""))</f>
        <v/>
      </c>
      <c r="V471" s="18" t="str">
        <f>IF(A471="","",IF(AND(ISNUMBER(G471),ISNUMBER(H471),H471&gt;=G471),ROUND((H471-G471)*24,4),IF(OR(G471&lt;&gt;"",H471&lt;&gt;""),"",IF(AND(ISNUMBER(I471),I471&gt;=0),I471,""))))</f>
        <v/>
      </c>
      <c r="W471" s="10" t="str">
        <f>IF(A471="","",IF(AND(ISNUMBER(G471),ISNUMBER(H471),H471&gt;=G471),"実績：基地発～基地着",IF(OR(G471&lt;&gt;"",H471&lt;&gt;""),"要確認：時刻不足・逆転",IF(AND(ISNUMBER(I471),I471&gt;=0),"実績：記録の時間","未確認"))))</f>
        <v/>
      </c>
      <c r="X471" s="10" t="str">
        <f>IF(A471="","",IF(ISNUMBER(B471),YEAR(B471)-IF(MONTH(B471)&lt;4,1,0),""))</f>
        <v/>
      </c>
      <c r="Y471" s="10" t="str">
        <f>IF(A471="","",IF(OR(D471="",NOT(ISNUMBER(B471)),NOT(ISNUMBER(C471)),C471&lt;B471,NOT(ISNUMBER(E471)),NOT(ISNUMBER(F471)),F471&lt;E471,O471="",P471="",R471="未登録・重複"),"要確認：警戒区間・登録・根拠",IF(OR(W471="要確認：時刻不足・逆転",AND(ISNUMBER(G471),G471&gt;E471),AND(ISNUMBER(H471),H471&lt;F471),AND(ISNUMBER(I471),I471&lt;0),AND(ISNUMBER(M471),M471&lt;0)),"要確認：基地発着・交代人数",IF(COUNTIFS(LNGWatch[船名],A471,LNGWatch[入港日（同一航海）],B471,LNGWatch[曳船名],D471,LNGWatch[警戒開始日時],E471)&gt;1,"要確認：同じ警戒が重複",IF(OR(NOT(ISNUMBER(V471)),P471="未確認"),"要確認：拘束時間・根拠未確認","確認済")))))</f>
        <v/>
      </c>
    </row>
    <row r="472" spans="1:25" ht="24.95" customHeight="1" x14ac:dyDescent="0.2">
      <c r="A472" s="7"/>
      <c r="B472" s="20"/>
      <c r="C472" s="20"/>
      <c r="D472" s="7"/>
      <c r="E472" s="23"/>
      <c r="F472" s="23"/>
      <c r="G472" s="23"/>
      <c r="H472" s="23"/>
      <c r="I472" s="16"/>
      <c r="J472" s="7"/>
      <c r="K472" s="23"/>
      <c r="L472" s="23"/>
      <c r="M472" s="7"/>
      <c r="N472" s="7"/>
      <c r="O472" s="7"/>
      <c r="P472" s="7"/>
      <c r="Q472" s="7"/>
      <c r="R472" s="10" t="str">
        <f>IF(D472="","",IF(COUNTIF(Tugs[曳船名],D472)&lt;&gt;1,"未登録・重複",IF(INDEX(Tugs[会社名],MATCH(D472,Tugs[曳船名],0))="","未確認",INDEX(Tugs[会社名],MATCH(D472,Tugs[曳船名],0)))))</f>
        <v/>
      </c>
      <c r="S472" s="10" t="str">
        <f>IF(D472="","",IF(COUNTIF(Tugs[曳船名],D472)&lt;&gt;1,"未登録・重複",IF(INDEX(Tugs[基地港],MATCH(D472,Tugs[曳船名],0))="","未確認",INDEX(Tugs[基地港],MATCH(D472,Tugs[曳船名],0)))))</f>
        <v/>
      </c>
      <c r="T472" s="10" t="str">
        <f>IF(A472="","",IF(AND(ISNUMBER(B472),ISNUMBER(C472),C472&gt;=B472),INT(C472)-INT(B472),""))</f>
        <v/>
      </c>
      <c r="U472" s="18" t="str">
        <f>IF(A472="","",IF(AND(ISNUMBER(E472),ISNUMBER(F472),F472&gt;=E472),ROUND((F472-E472)*24,4),""))</f>
        <v/>
      </c>
      <c r="V472" s="18" t="str">
        <f>IF(A472="","",IF(AND(ISNUMBER(G472),ISNUMBER(H472),H472&gt;=G472),ROUND((H472-G472)*24,4),IF(OR(G472&lt;&gt;"",H472&lt;&gt;""),"",IF(AND(ISNUMBER(I472),I472&gt;=0),I472,""))))</f>
        <v/>
      </c>
      <c r="W472" s="10" t="str">
        <f>IF(A472="","",IF(AND(ISNUMBER(G472),ISNUMBER(H472),H472&gt;=G472),"実績：基地発～基地着",IF(OR(G472&lt;&gt;"",H472&lt;&gt;""),"要確認：時刻不足・逆転",IF(AND(ISNUMBER(I472),I472&gt;=0),"実績：記録の時間","未確認"))))</f>
        <v/>
      </c>
      <c r="X472" s="10" t="str">
        <f>IF(A472="","",IF(ISNUMBER(B472),YEAR(B472)-IF(MONTH(B472)&lt;4,1,0),""))</f>
        <v/>
      </c>
      <c r="Y472" s="10" t="str">
        <f>IF(A472="","",IF(OR(D472="",NOT(ISNUMBER(B472)),NOT(ISNUMBER(C472)),C472&lt;B472,NOT(ISNUMBER(E472)),NOT(ISNUMBER(F472)),F472&lt;E472,O472="",P472="",R472="未登録・重複"),"要確認：警戒区間・登録・根拠",IF(OR(W472="要確認：時刻不足・逆転",AND(ISNUMBER(G472),G472&gt;E472),AND(ISNUMBER(H472),H472&lt;F472),AND(ISNUMBER(I472),I472&lt;0),AND(ISNUMBER(M472),M472&lt;0)),"要確認：基地発着・交代人数",IF(COUNTIFS(LNGWatch[船名],A472,LNGWatch[入港日（同一航海）],B472,LNGWatch[曳船名],D472,LNGWatch[警戒開始日時],E472)&gt;1,"要確認：同じ警戒が重複",IF(OR(NOT(ISNUMBER(V472)),P472="未確認"),"要確認：拘束時間・根拠未確認","確認済")))))</f>
        <v/>
      </c>
    </row>
    <row r="473" spans="1:25" ht="24.95" customHeight="1" x14ac:dyDescent="0.2">
      <c r="A473" s="7"/>
      <c r="B473" s="20"/>
      <c r="C473" s="20"/>
      <c r="D473" s="7"/>
      <c r="E473" s="23"/>
      <c r="F473" s="23"/>
      <c r="G473" s="23"/>
      <c r="H473" s="23"/>
      <c r="I473" s="16"/>
      <c r="J473" s="7"/>
      <c r="K473" s="23"/>
      <c r="L473" s="23"/>
      <c r="M473" s="7"/>
      <c r="N473" s="7"/>
      <c r="O473" s="7"/>
      <c r="P473" s="7"/>
      <c r="Q473" s="7"/>
      <c r="R473" s="10" t="str">
        <f>IF(D473="","",IF(COUNTIF(Tugs[曳船名],D473)&lt;&gt;1,"未登録・重複",IF(INDEX(Tugs[会社名],MATCH(D473,Tugs[曳船名],0))="","未確認",INDEX(Tugs[会社名],MATCH(D473,Tugs[曳船名],0)))))</f>
        <v/>
      </c>
      <c r="S473" s="10" t="str">
        <f>IF(D473="","",IF(COUNTIF(Tugs[曳船名],D473)&lt;&gt;1,"未登録・重複",IF(INDEX(Tugs[基地港],MATCH(D473,Tugs[曳船名],0))="","未確認",INDEX(Tugs[基地港],MATCH(D473,Tugs[曳船名],0)))))</f>
        <v/>
      </c>
      <c r="T473" s="10" t="str">
        <f>IF(A473="","",IF(AND(ISNUMBER(B473),ISNUMBER(C473),C473&gt;=B473),INT(C473)-INT(B473),""))</f>
        <v/>
      </c>
      <c r="U473" s="18" t="str">
        <f>IF(A473="","",IF(AND(ISNUMBER(E473),ISNUMBER(F473),F473&gt;=E473),ROUND((F473-E473)*24,4),""))</f>
        <v/>
      </c>
      <c r="V473" s="18" t="str">
        <f>IF(A473="","",IF(AND(ISNUMBER(G473),ISNUMBER(H473),H473&gt;=G473),ROUND((H473-G473)*24,4),IF(OR(G473&lt;&gt;"",H473&lt;&gt;""),"",IF(AND(ISNUMBER(I473),I473&gt;=0),I473,""))))</f>
        <v/>
      </c>
      <c r="W473" s="10" t="str">
        <f>IF(A473="","",IF(AND(ISNUMBER(G473),ISNUMBER(H473),H473&gt;=G473),"実績：基地発～基地着",IF(OR(G473&lt;&gt;"",H473&lt;&gt;""),"要確認：時刻不足・逆転",IF(AND(ISNUMBER(I473),I473&gt;=0),"実績：記録の時間","未確認"))))</f>
        <v/>
      </c>
      <c r="X473" s="10" t="str">
        <f>IF(A473="","",IF(ISNUMBER(B473),YEAR(B473)-IF(MONTH(B473)&lt;4,1,0),""))</f>
        <v/>
      </c>
      <c r="Y473" s="10" t="str">
        <f>IF(A473="","",IF(OR(D473="",NOT(ISNUMBER(B473)),NOT(ISNUMBER(C473)),C473&lt;B473,NOT(ISNUMBER(E473)),NOT(ISNUMBER(F473)),F473&lt;E473,O473="",P473="",R473="未登録・重複"),"要確認：警戒区間・登録・根拠",IF(OR(W473="要確認：時刻不足・逆転",AND(ISNUMBER(G473),G473&gt;E473),AND(ISNUMBER(H473),H473&lt;F473),AND(ISNUMBER(I473),I473&lt;0),AND(ISNUMBER(M473),M473&lt;0)),"要確認：基地発着・交代人数",IF(COUNTIFS(LNGWatch[船名],A473,LNGWatch[入港日（同一航海）],B473,LNGWatch[曳船名],D473,LNGWatch[警戒開始日時],E473)&gt;1,"要確認：同じ警戒が重複",IF(OR(NOT(ISNUMBER(V473)),P473="未確認"),"要確認：拘束時間・根拠未確認","確認済")))))</f>
        <v/>
      </c>
    </row>
    <row r="474" spans="1:25" ht="24.95" customHeight="1" x14ac:dyDescent="0.2">
      <c r="A474" s="7"/>
      <c r="B474" s="20"/>
      <c r="C474" s="20"/>
      <c r="D474" s="7"/>
      <c r="E474" s="23"/>
      <c r="F474" s="23"/>
      <c r="G474" s="23"/>
      <c r="H474" s="23"/>
      <c r="I474" s="16"/>
      <c r="J474" s="7"/>
      <c r="K474" s="23"/>
      <c r="L474" s="23"/>
      <c r="M474" s="7"/>
      <c r="N474" s="7"/>
      <c r="O474" s="7"/>
      <c r="P474" s="7"/>
      <c r="Q474" s="7"/>
      <c r="R474" s="10" t="str">
        <f>IF(D474="","",IF(COUNTIF(Tugs[曳船名],D474)&lt;&gt;1,"未登録・重複",IF(INDEX(Tugs[会社名],MATCH(D474,Tugs[曳船名],0))="","未確認",INDEX(Tugs[会社名],MATCH(D474,Tugs[曳船名],0)))))</f>
        <v/>
      </c>
      <c r="S474" s="10" t="str">
        <f>IF(D474="","",IF(COUNTIF(Tugs[曳船名],D474)&lt;&gt;1,"未登録・重複",IF(INDEX(Tugs[基地港],MATCH(D474,Tugs[曳船名],0))="","未確認",INDEX(Tugs[基地港],MATCH(D474,Tugs[曳船名],0)))))</f>
        <v/>
      </c>
      <c r="T474" s="10" t="str">
        <f>IF(A474="","",IF(AND(ISNUMBER(B474),ISNUMBER(C474),C474&gt;=B474),INT(C474)-INT(B474),""))</f>
        <v/>
      </c>
      <c r="U474" s="18" t="str">
        <f>IF(A474="","",IF(AND(ISNUMBER(E474),ISNUMBER(F474),F474&gt;=E474),ROUND((F474-E474)*24,4),""))</f>
        <v/>
      </c>
      <c r="V474" s="18" t="str">
        <f>IF(A474="","",IF(AND(ISNUMBER(G474),ISNUMBER(H474),H474&gt;=G474),ROUND((H474-G474)*24,4),IF(OR(G474&lt;&gt;"",H474&lt;&gt;""),"",IF(AND(ISNUMBER(I474),I474&gt;=0),I474,""))))</f>
        <v/>
      </c>
      <c r="W474" s="10" t="str">
        <f>IF(A474="","",IF(AND(ISNUMBER(G474),ISNUMBER(H474),H474&gt;=G474),"実績：基地発～基地着",IF(OR(G474&lt;&gt;"",H474&lt;&gt;""),"要確認：時刻不足・逆転",IF(AND(ISNUMBER(I474),I474&gt;=0),"実績：記録の時間","未確認"))))</f>
        <v/>
      </c>
      <c r="X474" s="10" t="str">
        <f>IF(A474="","",IF(ISNUMBER(B474),YEAR(B474)-IF(MONTH(B474)&lt;4,1,0),""))</f>
        <v/>
      </c>
      <c r="Y474" s="10" t="str">
        <f>IF(A474="","",IF(OR(D474="",NOT(ISNUMBER(B474)),NOT(ISNUMBER(C474)),C474&lt;B474,NOT(ISNUMBER(E474)),NOT(ISNUMBER(F474)),F474&lt;E474,O474="",P474="",R474="未登録・重複"),"要確認：警戒区間・登録・根拠",IF(OR(W474="要確認：時刻不足・逆転",AND(ISNUMBER(G474),G474&gt;E474),AND(ISNUMBER(H474),H474&lt;F474),AND(ISNUMBER(I474),I474&lt;0),AND(ISNUMBER(M474),M474&lt;0)),"要確認：基地発着・交代人数",IF(COUNTIFS(LNGWatch[船名],A474,LNGWatch[入港日（同一航海）],B474,LNGWatch[曳船名],D474,LNGWatch[警戒開始日時],E474)&gt;1,"要確認：同じ警戒が重複",IF(OR(NOT(ISNUMBER(V474)),P474="未確認"),"要確認：拘束時間・根拠未確認","確認済")))))</f>
        <v/>
      </c>
    </row>
    <row r="475" spans="1:25" ht="24.95" customHeight="1" x14ac:dyDescent="0.2">
      <c r="A475" s="7"/>
      <c r="B475" s="20"/>
      <c r="C475" s="20"/>
      <c r="D475" s="7"/>
      <c r="E475" s="23"/>
      <c r="F475" s="23"/>
      <c r="G475" s="23"/>
      <c r="H475" s="23"/>
      <c r="I475" s="16"/>
      <c r="J475" s="7"/>
      <c r="K475" s="23"/>
      <c r="L475" s="23"/>
      <c r="M475" s="7"/>
      <c r="N475" s="7"/>
      <c r="O475" s="7"/>
      <c r="P475" s="7"/>
      <c r="Q475" s="7"/>
      <c r="R475" s="10" t="str">
        <f>IF(D475="","",IF(COUNTIF(Tugs[曳船名],D475)&lt;&gt;1,"未登録・重複",IF(INDEX(Tugs[会社名],MATCH(D475,Tugs[曳船名],0))="","未確認",INDEX(Tugs[会社名],MATCH(D475,Tugs[曳船名],0)))))</f>
        <v/>
      </c>
      <c r="S475" s="10" t="str">
        <f>IF(D475="","",IF(COUNTIF(Tugs[曳船名],D475)&lt;&gt;1,"未登録・重複",IF(INDEX(Tugs[基地港],MATCH(D475,Tugs[曳船名],0))="","未確認",INDEX(Tugs[基地港],MATCH(D475,Tugs[曳船名],0)))))</f>
        <v/>
      </c>
      <c r="T475" s="10" t="str">
        <f>IF(A475="","",IF(AND(ISNUMBER(B475),ISNUMBER(C475),C475&gt;=B475),INT(C475)-INT(B475),""))</f>
        <v/>
      </c>
      <c r="U475" s="18" t="str">
        <f>IF(A475="","",IF(AND(ISNUMBER(E475),ISNUMBER(F475),F475&gt;=E475),ROUND((F475-E475)*24,4),""))</f>
        <v/>
      </c>
      <c r="V475" s="18" t="str">
        <f>IF(A475="","",IF(AND(ISNUMBER(G475),ISNUMBER(H475),H475&gt;=G475),ROUND((H475-G475)*24,4),IF(OR(G475&lt;&gt;"",H475&lt;&gt;""),"",IF(AND(ISNUMBER(I475),I475&gt;=0),I475,""))))</f>
        <v/>
      </c>
      <c r="W475" s="10" t="str">
        <f>IF(A475="","",IF(AND(ISNUMBER(G475),ISNUMBER(H475),H475&gt;=G475),"実績：基地発～基地着",IF(OR(G475&lt;&gt;"",H475&lt;&gt;""),"要確認：時刻不足・逆転",IF(AND(ISNUMBER(I475),I475&gt;=0),"実績：記録の時間","未確認"))))</f>
        <v/>
      </c>
      <c r="X475" s="10" t="str">
        <f>IF(A475="","",IF(ISNUMBER(B475),YEAR(B475)-IF(MONTH(B475)&lt;4,1,0),""))</f>
        <v/>
      </c>
      <c r="Y475" s="10" t="str">
        <f>IF(A475="","",IF(OR(D475="",NOT(ISNUMBER(B475)),NOT(ISNUMBER(C475)),C475&lt;B475,NOT(ISNUMBER(E475)),NOT(ISNUMBER(F475)),F475&lt;E475,O475="",P475="",R475="未登録・重複"),"要確認：警戒区間・登録・根拠",IF(OR(W475="要確認：時刻不足・逆転",AND(ISNUMBER(G475),G475&gt;E475),AND(ISNUMBER(H475),H475&lt;F475),AND(ISNUMBER(I475),I475&lt;0),AND(ISNUMBER(M475),M475&lt;0)),"要確認：基地発着・交代人数",IF(COUNTIFS(LNGWatch[船名],A475,LNGWatch[入港日（同一航海）],B475,LNGWatch[曳船名],D475,LNGWatch[警戒開始日時],E475)&gt;1,"要確認：同じ警戒が重複",IF(OR(NOT(ISNUMBER(V475)),P475="未確認"),"要確認：拘束時間・根拠未確認","確認済")))))</f>
        <v/>
      </c>
    </row>
    <row r="476" spans="1:25" ht="24.95" customHeight="1" x14ac:dyDescent="0.2">
      <c r="A476" s="7"/>
      <c r="B476" s="20"/>
      <c r="C476" s="20"/>
      <c r="D476" s="7"/>
      <c r="E476" s="23"/>
      <c r="F476" s="23"/>
      <c r="G476" s="23"/>
      <c r="H476" s="23"/>
      <c r="I476" s="16"/>
      <c r="J476" s="7"/>
      <c r="K476" s="23"/>
      <c r="L476" s="23"/>
      <c r="M476" s="7"/>
      <c r="N476" s="7"/>
      <c r="O476" s="7"/>
      <c r="P476" s="7"/>
      <c r="Q476" s="7"/>
      <c r="R476" s="10" t="str">
        <f>IF(D476="","",IF(COUNTIF(Tugs[曳船名],D476)&lt;&gt;1,"未登録・重複",IF(INDEX(Tugs[会社名],MATCH(D476,Tugs[曳船名],0))="","未確認",INDEX(Tugs[会社名],MATCH(D476,Tugs[曳船名],0)))))</f>
        <v/>
      </c>
      <c r="S476" s="10" t="str">
        <f>IF(D476="","",IF(COUNTIF(Tugs[曳船名],D476)&lt;&gt;1,"未登録・重複",IF(INDEX(Tugs[基地港],MATCH(D476,Tugs[曳船名],0))="","未確認",INDEX(Tugs[基地港],MATCH(D476,Tugs[曳船名],0)))))</f>
        <v/>
      </c>
      <c r="T476" s="10" t="str">
        <f>IF(A476="","",IF(AND(ISNUMBER(B476),ISNUMBER(C476),C476&gt;=B476),INT(C476)-INT(B476),""))</f>
        <v/>
      </c>
      <c r="U476" s="18" t="str">
        <f>IF(A476="","",IF(AND(ISNUMBER(E476),ISNUMBER(F476),F476&gt;=E476),ROUND((F476-E476)*24,4),""))</f>
        <v/>
      </c>
      <c r="V476" s="18" t="str">
        <f>IF(A476="","",IF(AND(ISNUMBER(G476),ISNUMBER(H476),H476&gt;=G476),ROUND((H476-G476)*24,4),IF(OR(G476&lt;&gt;"",H476&lt;&gt;""),"",IF(AND(ISNUMBER(I476),I476&gt;=0),I476,""))))</f>
        <v/>
      </c>
      <c r="W476" s="10" t="str">
        <f>IF(A476="","",IF(AND(ISNUMBER(G476),ISNUMBER(H476),H476&gt;=G476),"実績：基地発～基地着",IF(OR(G476&lt;&gt;"",H476&lt;&gt;""),"要確認：時刻不足・逆転",IF(AND(ISNUMBER(I476),I476&gt;=0),"実績：記録の時間","未確認"))))</f>
        <v/>
      </c>
      <c r="X476" s="10" t="str">
        <f>IF(A476="","",IF(ISNUMBER(B476),YEAR(B476)-IF(MONTH(B476)&lt;4,1,0),""))</f>
        <v/>
      </c>
      <c r="Y476" s="10" t="str">
        <f>IF(A476="","",IF(OR(D476="",NOT(ISNUMBER(B476)),NOT(ISNUMBER(C476)),C476&lt;B476,NOT(ISNUMBER(E476)),NOT(ISNUMBER(F476)),F476&lt;E476,O476="",P476="",R476="未登録・重複"),"要確認：警戒区間・登録・根拠",IF(OR(W476="要確認：時刻不足・逆転",AND(ISNUMBER(G476),G476&gt;E476),AND(ISNUMBER(H476),H476&lt;F476),AND(ISNUMBER(I476),I476&lt;0),AND(ISNUMBER(M476),M476&lt;0)),"要確認：基地発着・交代人数",IF(COUNTIFS(LNGWatch[船名],A476,LNGWatch[入港日（同一航海）],B476,LNGWatch[曳船名],D476,LNGWatch[警戒開始日時],E476)&gt;1,"要確認：同じ警戒が重複",IF(OR(NOT(ISNUMBER(V476)),P476="未確認"),"要確認：拘束時間・根拠未確認","確認済")))))</f>
        <v/>
      </c>
    </row>
    <row r="477" spans="1:25" ht="24.95" customHeight="1" x14ac:dyDescent="0.2">
      <c r="A477" s="7"/>
      <c r="B477" s="20"/>
      <c r="C477" s="20"/>
      <c r="D477" s="7"/>
      <c r="E477" s="23"/>
      <c r="F477" s="23"/>
      <c r="G477" s="23"/>
      <c r="H477" s="23"/>
      <c r="I477" s="16"/>
      <c r="J477" s="7"/>
      <c r="K477" s="23"/>
      <c r="L477" s="23"/>
      <c r="M477" s="7"/>
      <c r="N477" s="7"/>
      <c r="O477" s="7"/>
      <c r="P477" s="7"/>
      <c r="Q477" s="7"/>
      <c r="R477" s="10" t="str">
        <f>IF(D477="","",IF(COUNTIF(Tugs[曳船名],D477)&lt;&gt;1,"未登録・重複",IF(INDEX(Tugs[会社名],MATCH(D477,Tugs[曳船名],0))="","未確認",INDEX(Tugs[会社名],MATCH(D477,Tugs[曳船名],0)))))</f>
        <v/>
      </c>
      <c r="S477" s="10" t="str">
        <f>IF(D477="","",IF(COUNTIF(Tugs[曳船名],D477)&lt;&gt;1,"未登録・重複",IF(INDEX(Tugs[基地港],MATCH(D477,Tugs[曳船名],0))="","未確認",INDEX(Tugs[基地港],MATCH(D477,Tugs[曳船名],0)))))</f>
        <v/>
      </c>
      <c r="T477" s="10" t="str">
        <f>IF(A477="","",IF(AND(ISNUMBER(B477),ISNUMBER(C477),C477&gt;=B477),INT(C477)-INT(B477),""))</f>
        <v/>
      </c>
      <c r="U477" s="18" t="str">
        <f>IF(A477="","",IF(AND(ISNUMBER(E477),ISNUMBER(F477),F477&gt;=E477),ROUND((F477-E477)*24,4),""))</f>
        <v/>
      </c>
      <c r="V477" s="18" t="str">
        <f>IF(A477="","",IF(AND(ISNUMBER(G477),ISNUMBER(H477),H477&gt;=G477),ROUND((H477-G477)*24,4),IF(OR(G477&lt;&gt;"",H477&lt;&gt;""),"",IF(AND(ISNUMBER(I477),I477&gt;=0),I477,""))))</f>
        <v/>
      </c>
      <c r="W477" s="10" t="str">
        <f>IF(A477="","",IF(AND(ISNUMBER(G477),ISNUMBER(H477),H477&gt;=G477),"実績：基地発～基地着",IF(OR(G477&lt;&gt;"",H477&lt;&gt;""),"要確認：時刻不足・逆転",IF(AND(ISNUMBER(I477),I477&gt;=0),"実績：記録の時間","未確認"))))</f>
        <v/>
      </c>
      <c r="X477" s="10" t="str">
        <f>IF(A477="","",IF(ISNUMBER(B477),YEAR(B477)-IF(MONTH(B477)&lt;4,1,0),""))</f>
        <v/>
      </c>
      <c r="Y477" s="10" t="str">
        <f>IF(A477="","",IF(OR(D477="",NOT(ISNUMBER(B477)),NOT(ISNUMBER(C477)),C477&lt;B477,NOT(ISNUMBER(E477)),NOT(ISNUMBER(F477)),F477&lt;E477,O477="",P477="",R477="未登録・重複"),"要確認：警戒区間・登録・根拠",IF(OR(W477="要確認：時刻不足・逆転",AND(ISNUMBER(G477),G477&gt;E477),AND(ISNUMBER(H477),H477&lt;F477),AND(ISNUMBER(I477),I477&lt;0),AND(ISNUMBER(M477),M477&lt;0)),"要確認：基地発着・交代人数",IF(COUNTIFS(LNGWatch[船名],A477,LNGWatch[入港日（同一航海）],B477,LNGWatch[曳船名],D477,LNGWatch[警戒開始日時],E477)&gt;1,"要確認：同じ警戒が重複",IF(OR(NOT(ISNUMBER(V477)),P477="未確認"),"要確認：拘束時間・根拠未確認","確認済")))))</f>
        <v/>
      </c>
    </row>
    <row r="478" spans="1:25" ht="24.95" customHeight="1" x14ac:dyDescent="0.2">
      <c r="A478" s="7"/>
      <c r="B478" s="20"/>
      <c r="C478" s="20"/>
      <c r="D478" s="7"/>
      <c r="E478" s="23"/>
      <c r="F478" s="23"/>
      <c r="G478" s="23"/>
      <c r="H478" s="23"/>
      <c r="I478" s="16"/>
      <c r="J478" s="7"/>
      <c r="K478" s="23"/>
      <c r="L478" s="23"/>
      <c r="M478" s="7"/>
      <c r="N478" s="7"/>
      <c r="O478" s="7"/>
      <c r="P478" s="7"/>
      <c r="Q478" s="7"/>
      <c r="R478" s="10" t="str">
        <f>IF(D478="","",IF(COUNTIF(Tugs[曳船名],D478)&lt;&gt;1,"未登録・重複",IF(INDEX(Tugs[会社名],MATCH(D478,Tugs[曳船名],0))="","未確認",INDEX(Tugs[会社名],MATCH(D478,Tugs[曳船名],0)))))</f>
        <v/>
      </c>
      <c r="S478" s="10" t="str">
        <f>IF(D478="","",IF(COUNTIF(Tugs[曳船名],D478)&lt;&gt;1,"未登録・重複",IF(INDEX(Tugs[基地港],MATCH(D478,Tugs[曳船名],0))="","未確認",INDEX(Tugs[基地港],MATCH(D478,Tugs[曳船名],0)))))</f>
        <v/>
      </c>
      <c r="T478" s="10" t="str">
        <f>IF(A478="","",IF(AND(ISNUMBER(B478),ISNUMBER(C478),C478&gt;=B478),INT(C478)-INT(B478),""))</f>
        <v/>
      </c>
      <c r="U478" s="18" t="str">
        <f>IF(A478="","",IF(AND(ISNUMBER(E478),ISNUMBER(F478),F478&gt;=E478),ROUND((F478-E478)*24,4),""))</f>
        <v/>
      </c>
      <c r="V478" s="18" t="str">
        <f>IF(A478="","",IF(AND(ISNUMBER(G478),ISNUMBER(H478),H478&gt;=G478),ROUND((H478-G478)*24,4),IF(OR(G478&lt;&gt;"",H478&lt;&gt;""),"",IF(AND(ISNUMBER(I478),I478&gt;=0),I478,""))))</f>
        <v/>
      </c>
      <c r="W478" s="10" t="str">
        <f>IF(A478="","",IF(AND(ISNUMBER(G478),ISNUMBER(H478),H478&gt;=G478),"実績：基地発～基地着",IF(OR(G478&lt;&gt;"",H478&lt;&gt;""),"要確認：時刻不足・逆転",IF(AND(ISNUMBER(I478),I478&gt;=0),"実績：記録の時間","未確認"))))</f>
        <v/>
      </c>
      <c r="X478" s="10" t="str">
        <f>IF(A478="","",IF(ISNUMBER(B478),YEAR(B478)-IF(MONTH(B478)&lt;4,1,0),""))</f>
        <v/>
      </c>
      <c r="Y478" s="10" t="str">
        <f>IF(A478="","",IF(OR(D478="",NOT(ISNUMBER(B478)),NOT(ISNUMBER(C478)),C478&lt;B478,NOT(ISNUMBER(E478)),NOT(ISNUMBER(F478)),F478&lt;E478,O478="",P478="",R478="未登録・重複"),"要確認：警戒区間・登録・根拠",IF(OR(W478="要確認：時刻不足・逆転",AND(ISNUMBER(G478),G478&gt;E478),AND(ISNUMBER(H478),H478&lt;F478),AND(ISNUMBER(I478),I478&lt;0),AND(ISNUMBER(M478),M478&lt;0)),"要確認：基地発着・交代人数",IF(COUNTIFS(LNGWatch[船名],A478,LNGWatch[入港日（同一航海）],B478,LNGWatch[曳船名],D478,LNGWatch[警戒開始日時],E478)&gt;1,"要確認：同じ警戒が重複",IF(OR(NOT(ISNUMBER(V478)),P478="未確認"),"要確認：拘束時間・根拠未確認","確認済")))))</f>
        <v/>
      </c>
    </row>
    <row r="479" spans="1:25" ht="24.95" customHeight="1" x14ac:dyDescent="0.2">
      <c r="A479" s="7"/>
      <c r="B479" s="20"/>
      <c r="C479" s="20"/>
      <c r="D479" s="7"/>
      <c r="E479" s="23"/>
      <c r="F479" s="23"/>
      <c r="G479" s="23"/>
      <c r="H479" s="23"/>
      <c r="I479" s="16"/>
      <c r="J479" s="7"/>
      <c r="K479" s="23"/>
      <c r="L479" s="23"/>
      <c r="M479" s="7"/>
      <c r="N479" s="7"/>
      <c r="O479" s="7"/>
      <c r="P479" s="7"/>
      <c r="Q479" s="7"/>
      <c r="R479" s="10" t="str">
        <f>IF(D479="","",IF(COUNTIF(Tugs[曳船名],D479)&lt;&gt;1,"未登録・重複",IF(INDEX(Tugs[会社名],MATCH(D479,Tugs[曳船名],0))="","未確認",INDEX(Tugs[会社名],MATCH(D479,Tugs[曳船名],0)))))</f>
        <v/>
      </c>
      <c r="S479" s="10" t="str">
        <f>IF(D479="","",IF(COUNTIF(Tugs[曳船名],D479)&lt;&gt;1,"未登録・重複",IF(INDEX(Tugs[基地港],MATCH(D479,Tugs[曳船名],0))="","未確認",INDEX(Tugs[基地港],MATCH(D479,Tugs[曳船名],0)))))</f>
        <v/>
      </c>
      <c r="T479" s="10" t="str">
        <f>IF(A479="","",IF(AND(ISNUMBER(B479),ISNUMBER(C479),C479&gt;=B479),INT(C479)-INT(B479),""))</f>
        <v/>
      </c>
      <c r="U479" s="18" t="str">
        <f>IF(A479="","",IF(AND(ISNUMBER(E479),ISNUMBER(F479),F479&gt;=E479),ROUND((F479-E479)*24,4),""))</f>
        <v/>
      </c>
      <c r="V479" s="18" t="str">
        <f>IF(A479="","",IF(AND(ISNUMBER(G479),ISNUMBER(H479),H479&gt;=G479),ROUND((H479-G479)*24,4),IF(OR(G479&lt;&gt;"",H479&lt;&gt;""),"",IF(AND(ISNUMBER(I479),I479&gt;=0),I479,""))))</f>
        <v/>
      </c>
      <c r="W479" s="10" t="str">
        <f>IF(A479="","",IF(AND(ISNUMBER(G479),ISNUMBER(H479),H479&gt;=G479),"実績：基地発～基地着",IF(OR(G479&lt;&gt;"",H479&lt;&gt;""),"要確認：時刻不足・逆転",IF(AND(ISNUMBER(I479),I479&gt;=0),"実績：記録の時間","未確認"))))</f>
        <v/>
      </c>
      <c r="X479" s="10" t="str">
        <f>IF(A479="","",IF(ISNUMBER(B479),YEAR(B479)-IF(MONTH(B479)&lt;4,1,0),""))</f>
        <v/>
      </c>
      <c r="Y479" s="10" t="str">
        <f>IF(A479="","",IF(OR(D479="",NOT(ISNUMBER(B479)),NOT(ISNUMBER(C479)),C479&lt;B479,NOT(ISNUMBER(E479)),NOT(ISNUMBER(F479)),F479&lt;E479,O479="",P479="",R479="未登録・重複"),"要確認：警戒区間・登録・根拠",IF(OR(W479="要確認：時刻不足・逆転",AND(ISNUMBER(G479),G479&gt;E479),AND(ISNUMBER(H479),H479&lt;F479),AND(ISNUMBER(I479),I479&lt;0),AND(ISNUMBER(M479),M479&lt;0)),"要確認：基地発着・交代人数",IF(COUNTIFS(LNGWatch[船名],A479,LNGWatch[入港日（同一航海）],B479,LNGWatch[曳船名],D479,LNGWatch[警戒開始日時],E479)&gt;1,"要確認：同じ警戒が重複",IF(OR(NOT(ISNUMBER(V479)),P479="未確認"),"要確認：拘束時間・根拠未確認","確認済")))))</f>
        <v/>
      </c>
    </row>
    <row r="480" spans="1:25" ht="24.95" customHeight="1" x14ac:dyDescent="0.2">
      <c r="A480" s="7"/>
      <c r="B480" s="20"/>
      <c r="C480" s="20"/>
      <c r="D480" s="7"/>
      <c r="E480" s="23"/>
      <c r="F480" s="23"/>
      <c r="G480" s="23"/>
      <c r="H480" s="23"/>
      <c r="I480" s="16"/>
      <c r="J480" s="7"/>
      <c r="K480" s="23"/>
      <c r="L480" s="23"/>
      <c r="M480" s="7"/>
      <c r="N480" s="7"/>
      <c r="O480" s="7"/>
      <c r="P480" s="7"/>
      <c r="Q480" s="7"/>
      <c r="R480" s="10" t="str">
        <f>IF(D480="","",IF(COUNTIF(Tugs[曳船名],D480)&lt;&gt;1,"未登録・重複",IF(INDEX(Tugs[会社名],MATCH(D480,Tugs[曳船名],0))="","未確認",INDEX(Tugs[会社名],MATCH(D480,Tugs[曳船名],0)))))</f>
        <v/>
      </c>
      <c r="S480" s="10" t="str">
        <f>IF(D480="","",IF(COUNTIF(Tugs[曳船名],D480)&lt;&gt;1,"未登録・重複",IF(INDEX(Tugs[基地港],MATCH(D480,Tugs[曳船名],0))="","未確認",INDEX(Tugs[基地港],MATCH(D480,Tugs[曳船名],0)))))</f>
        <v/>
      </c>
      <c r="T480" s="10" t="str">
        <f>IF(A480="","",IF(AND(ISNUMBER(B480),ISNUMBER(C480),C480&gt;=B480),INT(C480)-INT(B480),""))</f>
        <v/>
      </c>
      <c r="U480" s="18" t="str">
        <f>IF(A480="","",IF(AND(ISNUMBER(E480),ISNUMBER(F480),F480&gt;=E480),ROUND((F480-E480)*24,4),""))</f>
        <v/>
      </c>
      <c r="V480" s="18" t="str">
        <f>IF(A480="","",IF(AND(ISNUMBER(G480),ISNUMBER(H480),H480&gt;=G480),ROUND((H480-G480)*24,4),IF(OR(G480&lt;&gt;"",H480&lt;&gt;""),"",IF(AND(ISNUMBER(I480),I480&gt;=0),I480,""))))</f>
        <v/>
      </c>
      <c r="W480" s="10" t="str">
        <f>IF(A480="","",IF(AND(ISNUMBER(G480),ISNUMBER(H480),H480&gt;=G480),"実績：基地発～基地着",IF(OR(G480&lt;&gt;"",H480&lt;&gt;""),"要確認：時刻不足・逆転",IF(AND(ISNUMBER(I480),I480&gt;=0),"実績：記録の時間","未確認"))))</f>
        <v/>
      </c>
      <c r="X480" s="10" t="str">
        <f>IF(A480="","",IF(ISNUMBER(B480),YEAR(B480)-IF(MONTH(B480)&lt;4,1,0),""))</f>
        <v/>
      </c>
      <c r="Y480" s="10" t="str">
        <f>IF(A480="","",IF(OR(D480="",NOT(ISNUMBER(B480)),NOT(ISNUMBER(C480)),C480&lt;B480,NOT(ISNUMBER(E480)),NOT(ISNUMBER(F480)),F480&lt;E480,O480="",P480="",R480="未登録・重複"),"要確認：警戒区間・登録・根拠",IF(OR(W480="要確認：時刻不足・逆転",AND(ISNUMBER(G480),G480&gt;E480),AND(ISNUMBER(H480),H480&lt;F480),AND(ISNUMBER(I480),I480&lt;0),AND(ISNUMBER(M480),M480&lt;0)),"要確認：基地発着・交代人数",IF(COUNTIFS(LNGWatch[船名],A480,LNGWatch[入港日（同一航海）],B480,LNGWatch[曳船名],D480,LNGWatch[警戒開始日時],E480)&gt;1,"要確認：同じ警戒が重複",IF(OR(NOT(ISNUMBER(V480)),P480="未確認"),"要確認：拘束時間・根拠未確認","確認済")))))</f>
        <v/>
      </c>
    </row>
    <row r="481" spans="1:25" ht="24.95" customHeight="1" x14ac:dyDescent="0.2">
      <c r="A481" s="7"/>
      <c r="B481" s="20"/>
      <c r="C481" s="20"/>
      <c r="D481" s="7"/>
      <c r="E481" s="23"/>
      <c r="F481" s="23"/>
      <c r="G481" s="23"/>
      <c r="H481" s="23"/>
      <c r="I481" s="16"/>
      <c r="J481" s="7"/>
      <c r="K481" s="23"/>
      <c r="L481" s="23"/>
      <c r="M481" s="7"/>
      <c r="N481" s="7"/>
      <c r="O481" s="7"/>
      <c r="P481" s="7"/>
      <c r="Q481" s="7"/>
      <c r="R481" s="10" t="str">
        <f>IF(D481="","",IF(COUNTIF(Tugs[曳船名],D481)&lt;&gt;1,"未登録・重複",IF(INDEX(Tugs[会社名],MATCH(D481,Tugs[曳船名],0))="","未確認",INDEX(Tugs[会社名],MATCH(D481,Tugs[曳船名],0)))))</f>
        <v/>
      </c>
      <c r="S481" s="10" t="str">
        <f>IF(D481="","",IF(COUNTIF(Tugs[曳船名],D481)&lt;&gt;1,"未登録・重複",IF(INDEX(Tugs[基地港],MATCH(D481,Tugs[曳船名],0))="","未確認",INDEX(Tugs[基地港],MATCH(D481,Tugs[曳船名],0)))))</f>
        <v/>
      </c>
      <c r="T481" s="10" t="str">
        <f>IF(A481="","",IF(AND(ISNUMBER(B481),ISNUMBER(C481),C481&gt;=B481),INT(C481)-INT(B481),""))</f>
        <v/>
      </c>
      <c r="U481" s="18" t="str">
        <f>IF(A481="","",IF(AND(ISNUMBER(E481),ISNUMBER(F481),F481&gt;=E481),ROUND((F481-E481)*24,4),""))</f>
        <v/>
      </c>
      <c r="V481" s="18" t="str">
        <f>IF(A481="","",IF(AND(ISNUMBER(G481),ISNUMBER(H481),H481&gt;=G481),ROUND((H481-G481)*24,4),IF(OR(G481&lt;&gt;"",H481&lt;&gt;""),"",IF(AND(ISNUMBER(I481),I481&gt;=0),I481,""))))</f>
        <v/>
      </c>
      <c r="W481" s="10" t="str">
        <f>IF(A481="","",IF(AND(ISNUMBER(G481),ISNUMBER(H481),H481&gt;=G481),"実績：基地発～基地着",IF(OR(G481&lt;&gt;"",H481&lt;&gt;""),"要確認：時刻不足・逆転",IF(AND(ISNUMBER(I481),I481&gt;=0),"実績：記録の時間","未確認"))))</f>
        <v/>
      </c>
      <c r="X481" s="10" t="str">
        <f>IF(A481="","",IF(ISNUMBER(B481),YEAR(B481)-IF(MONTH(B481)&lt;4,1,0),""))</f>
        <v/>
      </c>
      <c r="Y481" s="10" t="str">
        <f>IF(A481="","",IF(OR(D481="",NOT(ISNUMBER(B481)),NOT(ISNUMBER(C481)),C481&lt;B481,NOT(ISNUMBER(E481)),NOT(ISNUMBER(F481)),F481&lt;E481,O481="",P481="",R481="未登録・重複"),"要確認：警戒区間・登録・根拠",IF(OR(W481="要確認：時刻不足・逆転",AND(ISNUMBER(G481),G481&gt;E481),AND(ISNUMBER(H481),H481&lt;F481),AND(ISNUMBER(I481),I481&lt;0),AND(ISNUMBER(M481),M481&lt;0)),"要確認：基地発着・交代人数",IF(COUNTIFS(LNGWatch[船名],A481,LNGWatch[入港日（同一航海）],B481,LNGWatch[曳船名],D481,LNGWatch[警戒開始日時],E481)&gt;1,"要確認：同じ警戒が重複",IF(OR(NOT(ISNUMBER(V481)),P481="未確認"),"要確認：拘束時間・根拠未確認","確認済")))))</f>
        <v/>
      </c>
    </row>
    <row r="482" spans="1:25" ht="24.95" customHeight="1" x14ac:dyDescent="0.2">
      <c r="A482" s="7"/>
      <c r="B482" s="20"/>
      <c r="C482" s="20"/>
      <c r="D482" s="7"/>
      <c r="E482" s="23"/>
      <c r="F482" s="23"/>
      <c r="G482" s="23"/>
      <c r="H482" s="23"/>
      <c r="I482" s="16"/>
      <c r="J482" s="7"/>
      <c r="K482" s="23"/>
      <c r="L482" s="23"/>
      <c r="M482" s="7"/>
      <c r="N482" s="7"/>
      <c r="O482" s="7"/>
      <c r="P482" s="7"/>
      <c r="Q482" s="7"/>
      <c r="R482" s="10" t="str">
        <f>IF(D482="","",IF(COUNTIF(Tugs[曳船名],D482)&lt;&gt;1,"未登録・重複",IF(INDEX(Tugs[会社名],MATCH(D482,Tugs[曳船名],0))="","未確認",INDEX(Tugs[会社名],MATCH(D482,Tugs[曳船名],0)))))</f>
        <v/>
      </c>
      <c r="S482" s="10" t="str">
        <f>IF(D482="","",IF(COUNTIF(Tugs[曳船名],D482)&lt;&gt;1,"未登録・重複",IF(INDEX(Tugs[基地港],MATCH(D482,Tugs[曳船名],0))="","未確認",INDEX(Tugs[基地港],MATCH(D482,Tugs[曳船名],0)))))</f>
        <v/>
      </c>
      <c r="T482" s="10" t="str">
        <f>IF(A482="","",IF(AND(ISNUMBER(B482),ISNUMBER(C482),C482&gt;=B482),INT(C482)-INT(B482),""))</f>
        <v/>
      </c>
      <c r="U482" s="18" t="str">
        <f>IF(A482="","",IF(AND(ISNUMBER(E482),ISNUMBER(F482),F482&gt;=E482),ROUND((F482-E482)*24,4),""))</f>
        <v/>
      </c>
      <c r="V482" s="18" t="str">
        <f>IF(A482="","",IF(AND(ISNUMBER(G482),ISNUMBER(H482),H482&gt;=G482),ROUND((H482-G482)*24,4),IF(OR(G482&lt;&gt;"",H482&lt;&gt;""),"",IF(AND(ISNUMBER(I482),I482&gt;=0),I482,""))))</f>
        <v/>
      </c>
      <c r="W482" s="10" t="str">
        <f>IF(A482="","",IF(AND(ISNUMBER(G482),ISNUMBER(H482),H482&gt;=G482),"実績：基地発～基地着",IF(OR(G482&lt;&gt;"",H482&lt;&gt;""),"要確認：時刻不足・逆転",IF(AND(ISNUMBER(I482),I482&gt;=0),"実績：記録の時間","未確認"))))</f>
        <v/>
      </c>
      <c r="X482" s="10" t="str">
        <f>IF(A482="","",IF(ISNUMBER(B482),YEAR(B482)-IF(MONTH(B482)&lt;4,1,0),""))</f>
        <v/>
      </c>
      <c r="Y482" s="10" t="str">
        <f>IF(A482="","",IF(OR(D482="",NOT(ISNUMBER(B482)),NOT(ISNUMBER(C482)),C482&lt;B482,NOT(ISNUMBER(E482)),NOT(ISNUMBER(F482)),F482&lt;E482,O482="",P482="",R482="未登録・重複"),"要確認：警戒区間・登録・根拠",IF(OR(W482="要確認：時刻不足・逆転",AND(ISNUMBER(G482),G482&gt;E482),AND(ISNUMBER(H482),H482&lt;F482),AND(ISNUMBER(I482),I482&lt;0),AND(ISNUMBER(M482),M482&lt;0)),"要確認：基地発着・交代人数",IF(COUNTIFS(LNGWatch[船名],A482,LNGWatch[入港日（同一航海）],B482,LNGWatch[曳船名],D482,LNGWatch[警戒開始日時],E482)&gt;1,"要確認：同じ警戒が重複",IF(OR(NOT(ISNUMBER(V482)),P482="未確認"),"要確認：拘束時間・根拠未確認","確認済")))))</f>
        <v/>
      </c>
    </row>
    <row r="483" spans="1:25" ht="24.95" customHeight="1" x14ac:dyDescent="0.2">
      <c r="A483" s="7"/>
      <c r="B483" s="20"/>
      <c r="C483" s="20"/>
      <c r="D483" s="7"/>
      <c r="E483" s="23"/>
      <c r="F483" s="23"/>
      <c r="G483" s="23"/>
      <c r="H483" s="23"/>
      <c r="I483" s="16"/>
      <c r="J483" s="7"/>
      <c r="K483" s="23"/>
      <c r="L483" s="23"/>
      <c r="M483" s="7"/>
      <c r="N483" s="7"/>
      <c r="O483" s="7"/>
      <c r="P483" s="7"/>
      <c r="Q483" s="7"/>
      <c r="R483" s="10" t="str">
        <f>IF(D483="","",IF(COUNTIF(Tugs[曳船名],D483)&lt;&gt;1,"未登録・重複",IF(INDEX(Tugs[会社名],MATCH(D483,Tugs[曳船名],0))="","未確認",INDEX(Tugs[会社名],MATCH(D483,Tugs[曳船名],0)))))</f>
        <v/>
      </c>
      <c r="S483" s="10" t="str">
        <f>IF(D483="","",IF(COUNTIF(Tugs[曳船名],D483)&lt;&gt;1,"未登録・重複",IF(INDEX(Tugs[基地港],MATCH(D483,Tugs[曳船名],0))="","未確認",INDEX(Tugs[基地港],MATCH(D483,Tugs[曳船名],0)))))</f>
        <v/>
      </c>
      <c r="T483" s="10" t="str">
        <f>IF(A483="","",IF(AND(ISNUMBER(B483),ISNUMBER(C483),C483&gt;=B483),INT(C483)-INT(B483),""))</f>
        <v/>
      </c>
      <c r="U483" s="18" t="str">
        <f>IF(A483="","",IF(AND(ISNUMBER(E483),ISNUMBER(F483),F483&gt;=E483),ROUND((F483-E483)*24,4),""))</f>
        <v/>
      </c>
      <c r="V483" s="18" t="str">
        <f>IF(A483="","",IF(AND(ISNUMBER(G483),ISNUMBER(H483),H483&gt;=G483),ROUND((H483-G483)*24,4),IF(OR(G483&lt;&gt;"",H483&lt;&gt;""),"",IF(AND(ISNUMBER(I483),I483&gt;=0),I483,""))))</f>
        <v/>
      </c>
      <c r="W483" s="10" t="str">
        <f>IF(A483="","",IF(AND(ISNUMBER(G483),ISNUMBER(H483),H483&gt;=G483),"実績：基地発～基地着",IF(OR(G483&lt;&gt;"",H483&lt;&gt;""),"要確認：時刻不足・逆転",IF(AND(ISNUMBER(I483),I483&gt;=0),"実績：記録の時間","未確認"))))</f>
        <v/>
      </c>
      <c r="X483" s="10" t="str">
        <f>IF(A483="","",IF(ISNUMBER(B483),YEAR(B483)-IF(MONTH(B483)&lt;4,1,0),""))</f>
        <v/>
      </c>
      <c r="Y483" s="10" t="str">
        <f>IF(A483="","",IF(OR(D483="",NOT(ISNUMBER(B483)),NOT(ISNUMBER(C483)),C483&lt;B483,NOT(ISNUMBER(E483)),NOT(ISNUMBER(F483)),F483&lt;E483,O483="",P483="",R483="未登録・重複"),"要確認：警戒区間・登録・根拠",IF(OR(W483="要確認：時刻不足・逆転",AND(ISNUMBER(G483),G483&gt;E483),AND(ISNUMBER(H483),H483&lt;F483),AND(ISNUMBER(I483),I483&lt;0),AND(ISNUMBER(M483),M483&lt;0)),"要確認：基地発着・交代人数",IF(COUNTIFS(LNGWatch[船名],A483,LNGWatch[入港日（同一航海）],B483,LNGWatch[曳船名],D483,LNGWatch[警戒開始日時],E483)&gt;1,"要確認：同じ警戒が重複",IF(OR(NOT(ISNUMBER(V483)),P483="未確認"),"要確認：拘束時間・根拠未確認","確認済")))))</f>
        <v/>
      </c>
    </row>
    <row r="484" spans="1:25" ht="24.95" customHeight="1" x14ac:dyDescent="0.2">
      <c r="A484" s="7"/>
      <c r="B484" s="20"/>
      <c r="C484" s="20"/>
      <c r="D484" s="7"/>
      <c r="E484" s="23"/>
      <c r="F484" s="23"/>
      <c r="G484" s="23"/>
      <c r="H484" s="23"/>
      <c r="I484" s="16"/>
      <c r="J484" s="7"/>
      <c r="K484" s="23"/>
      <c r="L484" s="23"/>
      <c r="M484" s="7"/>
      <c r="N484" s="7"/>
      <c r="O484" s="7"/>
      <c r="P484" s="7"/>
      <c r="Q484" s="7"/>
      <c r="R484" s="10" t="str">
        <f>IF(D484="","",IF(COUNTIF(Tugs[曳船名],D484)&lt;&gt;1,"未登録・重複",IF(INDEX(Tugs[会社名],MATCH(D484,Tugs[曳船名],0))="","未確認",INDEX(Tugs[会社名],MATCH(D484,Tugs[曳船名],0)))))</f>
        <v/>
      </c>
      <c r="S484" s="10" t="str">
        <f>IF(D484="","",IF(COUNTIF(Tugs[曳船名],D484)&lt;&gt;1,"未登録・重複",IF(INDEX(Tugs[基地港],MATCH(D484,Tugs[曳船名],0))="","未確認",INDEX(Tugs[基地港],MATCH(D484,Tugs[曳船名],0)))))</f>
        <v/>
      </c>
      <c r="T484" s="10" t="str">
        <f>IF(A484="","",IF(AND(ISNUMBER(B484),ISNUMBER(C484),C484&gt;=B484),INT(C484)-INT(B484),""))</f>
        <v/>
      </c>
      <c r="U484" s="18" t="str">
        <f>IF(A484="","",IF(AND(ISNUMBER(E484),ISNUMBER(F484),F484&gt;=E484),ROUND((F484-E484)*24,4),""))</f>
        <v/>
      </c>
      <c r="V484" s="18" t="str">
        <f>IF(A484="","",IF(AND(ISNUMBER(G484),ISNUMBER(H484),H484&gt;=G484),ROUND((H484-G484)*24,4),IF(OR(G484&lt;&gt;"",H484&lt;&gt;""),"",IF(AND(ISNUMBER(I484),I484&gt;=0),I484,""))))</f>
        <v/>
      </c>
      <c r="W484" s="10" t="str">
        <f>IF(A484="","",IF(AND(ISNUMBER(G484),ISNUMBER(H484),H484&gt;=G484),"実績：基地発～基地着",IF(OR(G484&lt;&gt;"",H484&lt;&gt;""),"要確認：時刻不足・逆転",IF(AND(ISNUMBER(I484),I484&gt;=0),"実績：記録の時間","未確認"))))</f>
        <v/>
      </c>
      <c r="X484" s="10" t="str">
        <f>IF(A484="","",IF(ISNUMBER(B484),YEAR(B484)-IF(MONTH(B484)&lt;4,1,0),""))</f>
        <v/>
      </c>
      <c r="Y484" s="10" t="str">
        <f>IF(A484="","",IF(OR(D484="",NOT(ISNUMBER(B484)),NOT(ISNUMBER(C484)),C484&lt;B484,NOT(ISNUMBER(E484)),NOT(ISNUMBER(F484)),F484&lt;E484,O484="",P484="",R484="未登録・重複"),"要確認：警戒区間・登録・根拠",IF(OR(W484="要確認：時刻不足・逆転",AND(ISNUMBER(G484),G484&gt;E484),AND(ISNUMBER(H484),H484&lt;F484),AND(ISNUMBER(I484),I484&lt;0),AND(ISNUMBER(M484),M484&lt;0)),"要確認：基地発着・交代人数",IF(COUNTIFS(LNGWatch[船名],A484,LNGWatch[入港日（同一航海）],B484,LNGWatch[曳船名],D484,LNGWatch[警戒開始日時],E484)&gt;1,"要確認：同じ警戒が重複",IF(OR(NOT(ISNUMBER(V484)),P484="未確認"),"要確認：拘束時間・根拠未確認","確認済")))))</f>
        <v/>
      </c>
    </row>
    <row r="485" spans="1:25" ht="24.95" customHeight="1" x14ac:dyDescent="0.2">
      <c r="A485" s="7"/>
      <c r="B485" s="20"/>
      <c r="C485" s="20"/>
      <c r="D485" s="7"/>
      <c r="E485" s="23"/>
      <c r="F485" s="23"/>
      <c r="G485" s="23"/>
      <c r="H485" s="23"/>
      <c r="I485" s="16"/>
      <c r="J485" s="7"/>
      <c r="K485" s="23"/>
      <c r="L485" s="23"/>
      <c r="M485" s="7"/>
      <c r="N485" s="7"/>
      <c r="O485" s="7"/>
      <c r="P485" s="7"/>
      <c r="Q485" s="7"/>
      <c r="R485" s="10" t="str">
        <f>IF(D485="","",IF(COUNTIF(Tugs[曳船名],D485)&lt;&gt;1,"未登録・重複",IF(INDEX(Tugs[会社名],MATCH(D485,Tugs[曳船名],0))="","未確認",INDEX(Tugs[会社名],MATCH(D485,Tugs[曳船名],0)))))</f>
        <v/>
      </c>
      <c r="S485" s="10" t="str">
        <f>IF(D485="","",IF(COUNTIF(Tugs[曳船名],D485)&lt;&gt;1,"未登録・重複",IF(INDEX(Tugs[基地港],MATCH(D485,Tugs[曳船名],0))="","未確認",INDEX(Tugs[基地港],MATCH(D485,Tugs[曳船名],0)))))</f>
        <v/>
      </c>
      <c r="T485" s="10" t="str">
        <f>IF(A485="","",IF(AND(ISNUMBER(B485),ISNUMBER(C485),C485&gt;=B485),INT(C485)-INT(B485),""))</f>
        <v/>
      </c>
      <c r="U485" s="18" t="str">
        <f>IF(A485="","",IF(AND(ISNUMBER(E485),ISNUMBER(F485),F485&gt;=E485),ROUND((F485-E485)*24,4),""))</f>
        <v/>
      </c>
      <c r="V485" s="18" t="str">
        <f>IF(A485="","",IF(AND(ISNUMBER(G485),ISNUMBER(H485),H485&gt;=G485),ROUND((H485-G485)*24,4),IF(OR(G485&lt;&gt;"",H485&lt;&gt;""),"",IF(AND(ISNUMBER(I485),I485&gt;=0),I485,""))))</f>
        <v/>
      </c>
      <c r="W485" s="10" t="str">
        <f>IF(A485="","",IF(AND(ISNUMBER(G485),ISNUMBER(H485),H485&gt;=G485),"実績：基地発～基地着",IF(OR(G485&lt;&gt;"",H485&lt;&gt;""),"要確認：時刻不足・逆転",IF(AND(ISNUMBER(I485),I485&gt;=0),"実績：記録の時間","未確認"))))</f>
        <v/>
      </c>
      <c r="X485" s="10" t="str">
        <f>IF(A485="","",IF(ISNUMBER(B485),YEAR(B485)-IF(MONTH(B485)&lt;4,1,0),""))</f>
        <v/>
      </c>
      <c r="Y485" s="10" t="str">
        <f>IF(A485="","",IF(OR(D485="",NOT(ISNUMBER(B485)),NOT(ISNUMBER(C485)),C485&lt;B485,NOT(ISNUMBER(E485)),NOT(ISNUMBER(F485)),F485&lt;E485,O485="",P485="",R485="未登録・重複"),"要確認：警戒区間・登録・根拠",IF(OR(W485="要確認：時刻不足・逆転",AND(ISNUMBER(G485),G485&gt;E485),AND(ISNUMBER(H485),H485&lt;F485),AND(ISNUMBER(I485),I485&lt;0),AND(ISNUMBER(M485),M485&lt;0)),"要確認：基地発着・交代人数",IF(COUNTIFS(LNGWatch[船名],A485,LNGWatch[入港日（同一航海）],B485,LNGWatch[曳船名],D485,LNGWatch[警戒開始日時],E485)&gt;1,"要確認：同じ警戒が重複",IF(OR(NOT(ISNUMBER(V485)),P485="未確認"),"要確認：拘束時間・根拠未確認","確認済")))))</f>
        <v/>
      </c>
    </row>
    <row r="486" spans="1:25" ht="24.95" customHeight="1" x14ac:dyDescent="0.2">
      <c r="A486" s="7"/>
      <c r="B486" s="20"/>
      <c r="C486" s="20"/>
      <c r="D486" s="7"/>
      <c r="E486" s="23"/>
      <c r="F486" s="23"/>
      <c r="G486" s="23"/>
      <c r="H486" s="23"/>
      <c r="I486" s="16"/>
      <c r="J486" s="7"/>
      <c r="K486" s="23"/>
      <c r="L486" s="23"/>
      <c r="M486" s="7"/>
      <c r="N486" s="7"/>
      <c r="O486" s="7"/>
      <c r="P486" s="7"/>
      <c r="Q486" s="7"/>
      <c r="R486" s="10" t="str">
        <f>IF(D486="","",IF(COUNTIF(Tugs[曳船名],D486)&lt;&gt;1,"未登録・重複",IF(INDEX(Tugs[会社名],MATCH(D486,Tugs[曳船名],0))="","未確認",INDEX(Tugs[会社名],MATCH(D486,Tugs[曳船名],0)))))</f>
        <v/>
      </c>
      <c r="S486" s="10" t="str">
        <f>IF(D486="","",IF(COUNTIF(Tugs[曳船名],D486)&lt;&gt;1,"未登録・重複",IF(INDEX(Tugs[基地港],MATCH(D486,Tugs[曳船名],0))="","未確認",INDEX(Tugs[基地港],MATCH(D486,Tugs[曳船名],0)))))</f>
        <v/>
      </c>
      <c r="T486" s="10" t="str">
        <f>IF(A486="","",IF(AND(ISNUMBER(B486),ISNUMBER(C486),C486&gt;=B486),INT(C486)-INT(B486),""))</f>
        <v/>
      </c>
      <c r="U486" s="18" t="str">
        <f>IF(A486="","",IF(AND(ISNUMBER(E486),ISNUMBER(F486),F486&gt;=E486),ROUND((F486-E486)*24,4),""))</f>
        <v/>
      </c>
      <c r="V486" s="18" t="str">
        <f>IF(A486="","",IF(AND(ISNUMBER(G486),ISNUMBER(H486),H486&gt;=G486),ROUND((H486-G486)*24,4),IF(OR(G486&lt;&gt;"",H486&lt;&gt;""),"",IF(AND(ISNUMBER(I486),I486&gt;=0),I486,""))))</f>
        <v/>
      </c>
      <c r="W486" s="10" t="str">
        <f>IF(A486="","",IF(AND(ISNUMBER(G486),ISNUMBER(H486),H486&gt;=G486),"実績：基地発～基地着",IF(OR(G486&lt;&gt;"",H486&lt;&gt;""),"要確認：時刻不足・逆転",IF(AND(ISNUMBER(I486),I486&gt;=0),"実績：記録の時間","未確認"))))</f>
        <v/>
      </c>
      <c r="X486" s="10" t="str">
        <f>IF(A486="","",IF(ISNUMBER(B486),YEAR(B486)-IF(MONTH(B486)&lt;4,1,0),""))</f>
        <v/>
      </c>
      <c r="Y486" s="10" t="str">
        <f>IF(A486="","",IF(OR(D486="",NOT(ISNUMBER(B486)),NOT(ISNUMBER(C486)),C486&lt;B486,NOT(ISNUMBER(E486)),NOT(ISNUMBER(F486)),F486&lt;E486,O486="",P486="",R486="未登録・重複"),"要確認：警戒区間・登録・根拠",IF(OR(W486="要確認：時刻不足・逆転",AND(ISNUMBER(G486),G486&gt;E486),AND(ISNUMBER(H486),H486&lt;F486),AND(ISNUMBER(I486),I486&lt;0),AND(ISNUMBER(M486),M486&lt;0)),"要確認：基地発着・交代人数",IF(COUNTIFS(LNGWatch[船名],A486,LNGWatch[入港日（同一航海）],B486,LNGWatch[曳船名],D486,LNGWatch[警戒開始日時],E486)&gt;1,"要確認：同じ警戒が重複",IF(OR(NOT(ISNUMBER(V486)),P486="未確認"),"要確認：拘束時間・根拠未確認","確認済")))))</f>
        <v/>
      </c>
    </row>
    <row r="487" spans="1:25" ht="24.95" customHeight="1" x14ac:dyDescent="0.2">
      <c r="A487" s="7"/>
      <c r="B487" s="20"/>
      <c r="C487" s="20"/>
      <c r="D487" s="7"/>
      <c r="E487" s="23"/>
      <c r="F487" s="23"/>
      <c r="G487" s="23"/>
      <c r="H487" s="23"/>
      <c r="I487" s="16"/>
      <c r="J487" s="7"/>
      <c r="K487" s="23"/>
      <c r="L487" s="23"/>
      <c r="M487" s="7"/>
      <c r="N487" s="7"/>
      <c r="O487" s="7"/>
      <c r="P487" s="7"/>
      <c r="Q487" s="7"/>
      <c r="R487" s="10" t="str">
        <f>IF(D487="","",IF(COUNTIF(Tugs[曳船名],D487)&lt;&gt;1,"未登録・重複",IF(INDEX(Tugs[会社名],MATCH(D487,Tugs[曳船名],0))="","未確認",INDEX(Tugs[会社名],MATCH(D487,Tugs[曳船名],0)))))</f>
        <v/>
      </c>
      <c r="S487" s="10" t="str">
        <f>IF(D487="","",IF(COUNTIF(Tugs[曳船名],D487)&lt;&gt;1,"未登録・重複",IF(INDEX(Tugs[基地港],MATCH(D487,Tugs[曳船名],0))="","未確認",INDEX(Tugs[基地港],MATCH(D487,Tugs[曳船名],0)))))</f>
        <v/>
      </c>
      <c r="T487" s="10" t="str">
        <f>IF(A487="","",IF(AND(ISNUMBER(B487),ISNUMBER(C487),C487&gt;=B487),INT(C487)-INT(B487),""))</f>
        <v/>
      </c>
      <c r="U487" s="18" t="str">
        <f>IF(A487="","",IF(AND(ISNUMBER(E487),ISNUMBER(F487),F487&gt;=E487),ROUND((F487-E487)*24,4),""))</f>
        <v/>
      </c>
      <c r="V487" s="18" t="str">
        <f>IF(A487="","",IF(AND(ISNUMBER(G487),ISNUMBER(H487),H487&gt;=G487),ROUND((H487-G487)*24,4),IF(OR(G487&lt;&gt;"",H487&lt;&gt;""),"",IF(AND(ISNUMBER(I487),I487&gt;=0),I487,""))))</f>
        <v/>
      </c>
      <c r="W487" s="10" t="str">
        <f>IF(A487="","",IF(AND(ISNUMBER(G487),ISNUMBER(H487),H487&gt;=G487),"実績：基地発～基地着",IF(OR(G487&lt;&gt;"",H487&lt;&gt;""),"要確認：時刻不足・逆転",IF(AND(ISNUMBER(I487),I487&gt;=0),"実績：記録の時間","未確認"))))</f>
        <v/>
      </c>
      <c r="X487" s="10" t="str">
        <f>IF(A487="","",IF(ISNUMBER(B487),YEAR(B487)-IF(MONTH(B487)&lt;4,1,0),""))</f>
        <v/>
      </c>
      <c r="Y487" s="10" t="str">
        <f>IF(A487="","",IF(OR(D487="",NOT(ISNUMBER(B487)),NOT(ISNUMBER(C487)),C487&lt;B487,NOT(ISNUMBER(E487)),NOT(ISNUMBER(F487)),F487&lt;E487,O487="",P487="",R487="未登録・重複"),"要確認：警戒区間・登録・根拠",IF(OR(W487="要確認：時刻不足・逆転",AND(ISNUMBER(G487),G487&gt;E487),AND(ISNUMBER(H487),H487&lt;F487),AND(ISNUMBER(I487),I487&lt;0),AND(ISNUMBER(M487),M487&lt;0)),"要確認：基地発着・交代人数",IF(COUNTIFS(LNGWatch[船名],A487,LNGWatch[入港日（同一航海）],B487,LNGWatch[曳船名],D487,LNGWatch[警戒開始日時],E487)&gt;1,"要確認：同じ警戒が重複",IF(OR(NOT(ISNUMBER(V487)),P487="未確認"),"要確認：拘束時間・根拠未確認","確認済")))))</f>
        <v/>
      </c>
    </row>
    <row r="488" spans="1:25" ht="24.95" customHeight="1" x14ac:dyDescent="0.2">
      <c r="A488" s="7"/>
      <c r="B488" s="20"/>
      <c r="C488" s="20"/>
      <c r="D488" s="7"/>
      <c r="E488" s="23"/>
      <c r="F488" s="23"/>
      <c r="G488" s="23"/>
      <c r="H488" s="23"/>
      <c r="I488" s="16"/>
      <c r="J488" s="7"/>
      <c r="K488" s="23"/>
      <c r="L488" s="23"/>
      <c r="M488" s="7"/>
      <c r="N488" s="7"/>
      <c r="O488" s="7"/>
      <c r="P488" s="7"/>
      <c r="Q488" s="7"/>
      <c r="R488" s="10" t="str">
        <f>IF(D488="","",IF(COUNTIF(Tugs[曳船名],D488)&lt;&gt;1,"未登録・重複",IF(INDEX(Tugs[会社名],MATCH(D488,Tugs[曳船名],0))="","未確認",INDEX(Tugs[会社名],MATCH(D488,Tugs[曳船名],0)))))</f>
        <v/>
      </c>
      <c r="S488" s="10" t="str">
        <f>IF(D488="","",IF(COUNTIF(Tugs[曳船名],D488)&lt;&gt;1,"未登録・重複",IF(INDEX(Tugs[基地港],MATCH(D488,Tugs[曳船名],0))="","未確認",INDEX(Tugs[基地港],MATCH(D488,Tugs[曳船名],0)))))</f>
        <v/>
      </c>
      <c r="T488" s="10" t="str">
        <f>IF(A488="","",IF(AND(ISNUMBER(B488),ISNUMBER(C488),C488&gt;=B488),INT(C488)-INT(B488),""))</f>
        <v/>
      </c>
      <c r="U488" s="18" t="str">
        <f>IF(A488="","",IF(AND(ISNUMBER(E488),ISNUMBER(F488),F488&gt;=E488),ROUND((F488-E488)*24,4),""))</f>
        <v/>
      </c>
      <c r="V488" s="18" t="str">
        <f>IF(A488="","",IF(AND(ISNUMBER(G488),ISNUMBER(H488),H488&gt;=G488),ROUND((H488-G488)*24,4),IF(OR(G488&lt;&gt;"",H488&lt;&gt;""),"",IF(AND(ISNUMBER(I488),I488&gt;=0),I488,""))))</f>
        <v/>
      </c>
      <c r="W488" s="10" t="str">
        <f>IF(A488="","",IF(AND(ISNUMBER(G488),ISNUMBER(H488),H488&gt;=G488),"実績：基地発～基地着",IF(OR(G488&lt;&gt;"",H488&lt;&gt;""),"要確認：時刻不足・逆転",IF(AND(ISNUMBER(I488),I488&gt;=0),"実績：記録の時間","未確認"))))</f>
        <v/>
      </c>
      <c r="X488" s="10" t="str">
        <f>IF(A488="","",IF(ISNUMBER(B488),YEAR(B488)-IF(MONTH(B488)&lt;4,1,0),""))</f>
        <v/>
      </c>
      <c r="Y488" s="10" t="str">
        <f>IF(A488="","",IF(OR(D488="",NOT(ISNUMBER(B488)),NOT(ISNUMBER(C488)),C488&lt;B488,NOT(ISNUMBER(E488)),NOT(ISNUMBER(F488)),F488&lt;E488,O488="",P488="",R488="未登録・重複"),"要確認：警戒区間・登録・根拠",IF(OR(W488="要確認：時刻不足・逆転",AND(ISNUMBER(G488),G488&gt;E488),AND(ISNUMBER(H488),H488&lt;F488),AND(ISNUMBER(I488),I488&lt;0),AND(ISNUMBER(M488),M488&lt;0)),"要確認：基地発着・交代人数",IF(COUNTIFS(LNGWatch[船名],A488,LNGWatch[入港日（同一航海）],B488,LNGWatch[曳船名],D488,LNGWatch[警戒開始日時],E488)&gt;1,"要確認：同じ警戒が重複",IF(OR(NOT(ISNUMBER(V488)),P488="未確認"),"要確認：拘束時間・根拠未確認","確認済")))))</f>
        <v/>
      </c>
    </row>
    <row r="489" spans="1:25" ht="24.95" customHeight="1" x14ac:dyDescent="0.2">
      <c r="A489" s="7"/>
      <c r="B489" s="20"/>
      <c r="C489" s="20"/>
      <c r="D489" s="7"/>
      <c r="E489" s="23"/>
      <c r="F489" s="23"/>
      <c r="G489" s="23"/>
      <c r="H489" s="23"/>
      <c r="I489" s="16"/>
      <c r="J489" s="7"/>
      <c r="K489" s="23"/>
      <c r="L489" s="23"/>
      <c r="M489" s="7"/>
      <c r="N489" s="7"/>
      <c r="O489" s="7"/>
      <c r="P489" s="7"/>
      <c r="Q489" s="7"/>
      <c r="R489" s="10" t="str">
        <f>IF(D489="","",IF(COUNTIF(Tugs[曳船名],D489)&lt;&gt;1,"未登録・重複",IF(INDEX(Tugs[会社名],MATCH(D489,Tugs[曳船名],0))="","未確認",INDEX(Tugs[会社名],MATCH(D489,Tugs[曳船名],0)))))</f>
        <v/>
      </c>
      <c r="S489" s="10" t="str">
        <f>IF(D489="","",IF(COUNTIF(Tugs[曳船名],D489)&lt;&gt;1,"未登録・重複",IF(INDEX(Tugs[基地港],MATCH(D489,Tugs[曳船名],0))="","未確認",INDEX(Tugs[基地港],MATCH(D489,Tugs[曳船名],0)))))</f>
        <v/>
      </c>
      <c r="T489" s="10" t="str">
        <f>IF(A489="","",IF(AND(ISNUMBER(B489),ISNUMBER(C489),C489&gt;=B489),INT(C489)-INT(B489),""))</f>
        <v/>
      </c>
      <c r="U489" s="18" t="str">
        <f>IF(A489="","",IF(AND(ISNUMBER(E489),ISNUMBER(F489),F489&gt;=E489),ROUND((F489-E489)*24,4),""))</f>
        <v/>
      </c>
      <c r="V489" s="18" t="str">
        <f>IF(A489="","",IF(AND(ISNUMBER(G489),ISNUMBER(H489),H489&gt;=G489),ROUND((H489-G489)*24,4),IF(OR(G489&lt;&gt;"",H489&lt;&gt;""),"",IF(AND(ISNUMBER(I489),I489&gt;=0),I489,""))))</f>
        <v/>
      </c>
      <c r="W489" s="10" t="str">
        <f>IF(A489="","",IF(AND(ISNUMBER(G489),ISNUMBER(H489),H489&gt;=G489),"実績：基地発～基地着",IF(OR(G489&lt;&gt;"",H489&lt;&gt;""),"要確認：時刻不足・逆転",IF(AND(ISNUMBER(I489),I489&gt;=0),"実績：記録の時間","未確認"))))</f>
        <v/>
      </c>
      <c r="X489" s="10" t="str">
        <f>IF(A489="","",IF(ISNUMBER(B489),YEAR(B489)-IF(MONTH(B489)&lt;4,1,0),""))</f>
        <v/>
      </c>
      <c r="Y489" s="10" t="str">
        <f>IF(A489="","",IF(OR(D489="",NOT(ISNUMBER(B489)),NOT(ISNUMBER(C489)),C489&lt;B489,NOT(ISNUMBER(E489)),NOT(ISNUMBER(F489)),F489&lt;E489,O489="",P489="",R489="未登録・重複"),"要確認：警戒区間・登録・根拠",IF(OR(W489="要確認：時刻不足・逆転",AND(ISNUMBER(G489),G489&gt;E489),AND(ISNUMBER(H489),H489&lt;F489),AND(ISNUMBER(I489),I489&lt;0),AND(ISNUMBER(M489),M489&lt;0)),"要確認：基地発着・交代人数",IF(COUNTIFS(LNGWatch[船名],A489,LNGWatch[入港日（同一航海）],B489,LNGWatch[曳船名],D489,LNGWatch[警戒開始日時],E489)&gt;1,"要確認：同じ警戒が重複",IF(OR(NOT(ISNUMBER(V489)),P489="未確認"),"要確認：拘束時間・根拠未確認","確認済")))))</f>
        <v/>
      </c>
    </row>
    <row r="490" spans="1:25" ht="24.95" customHeight="1" x14ac:dyDescent="0.2">
      <c r="A490" s="7"/>
      <c r="B490" s="20"/>
      <c r="C490" s="20"/>
      <c r="D490" s="7"/>
      <c r="E490" s="23"/>
      <c r="F490" s="23"/>
      <c r="G490" s="23"/>
      <c r="H490" s="23"/>
      <c r="I490" s="16"/>
      <c r="J490" s="7"/>
      <c r="K490" s="23"/>
      <c r="L490" s="23"/>
      <c r="M490" s="7"/>
      <c r="N490" s="7"/>
      <c r="O490" s="7"/>
      <c r="P490" s="7"/>
      <c r="Q490" s="7"/>
      <c r="R490" s="10" t="str">
        <f>IF(D490="","",IF(COUNTIF(Tugs[曳船名],D490)&lt;&gt;1,"未登録・重複",IF(INDEX(Tugs[会社名],MATCH(D490,Tugs[曳船名],0))="","未確認",INDEX(Tugs[会社名],MATCH(D490,Tugs[曳船名],0)))))</f>
        <v/>
      </c>
      <c r="S490" s="10" t="str">
        <f>IF(D490="","",IF(COUNTIF(Tugs[曳船名],D490)&lt;&gt;1,"未登録・重複",IF(INDEX(Tugs[基地港],MATCH(D490,Tugs[曳船名],0))="","未確認",INDEX(Tugs[基地港],MATCH(D490,Tugs[曳船名],0)))))</f>
        <v/>
      </c>
      <c r="T490" s="10" t="str">
        <f>IF(A490="","",IF(AND(ISNUMBER(B490),ISNUMBER(C490),C490&gt;=B490),INT(C490)-INT(B490),""))</f>
        <v/>
      </c>
      <c r="U490" s="18" t="str">
        <f>IF(A490="","",IF(AND(ISNUMBER(E490),ISNUMBER(F490),F490&gt;=E490),ROUND((F490-E490)*24,4),""))</f>
        <v/>
      </c>
      <c r="V490" s="18" t="str">
        <f>IF(A490="","",IF(AND(ISNUMBER(G490),ISNUMBER(H490),H490&gt;=G490),ROUND((H490-G490)*24,4),IF(OR(G490&lt;&gt;"",H490&lt;&gt;""),"",IF(AND(ISNUMBER(I490),I490&gt;=0),I490,""))))</f>
        <v/>
      </c>
      <c r="W490" s="10" t="str">
        <f>IF(A490="","",IF(AND(ISNUMBER(G490),ISNUMBER(H490),H490&gt;=G490),"実績：基地発～基地着",IF(OR(G490&lt;&gt;"",H490&lt;&gt;""),"要確認：時刻不足・逆転",IF(AND(ISNUMBER(I490),I490&gt;=0),"実績：記録の時間","未確認"))))</f>
        <v/>
      </c>
      <c r="X490" s="10" t="str">
        <f>IF(A490="","",IF(ISNUMBER(B490),YEAR(B490)-IF(MONTH(B490)&lt;4,1,0),""))</f>
        <v/>
      </c>
      <c r="Y490" s="10" t="str">
        <f>IF(A490="","",IF(OR(D490="",NOT(ISNUMBER(B490)),NOT(ISNUMBER(C490)),C490&lt;B490,NOT(ISNUMBER(E490)),NOT(ISNUMBER(F490)),F490&lt;E490,O490="",P490="",R490="未登録・重複"),"要確認：警戒区間・登録・根拠",IF(OR(W490="要確認：時刻不足・逆転",AND(ISNUMBER(G490),G490&gt;E490),AND(ISNUMBER(H490),H490&lt;F490),AND(ISNUMBER(I490),I490&lt;0),AND(ISNUMBER(M490),M490&lt;0)),"要確認：基地発着・交代人数",IF(COUNTIFS(LNGWatch[船名],A490,LNGWatch[入港日（同一航海）],B490,LNGWatch[曳船名],D490,LNGWatch[警戒開始日時],E490)&gt;1,"要確認：同じ警戒が重複",IF(OR(NOT(ISNUMBER(V490)),P490="未確認"),"要確認：拘束時間・根拠未確認","確認済")))))</f>
        <v/>
      </c>
    </row>
    <row r="491" spans="1:25" ht="24.95" customHeight="1" x14ac:dyDescent="0.2">
      <c r="A491" s="7"/>
      <c r="B491" s="20"/>
      <c r="C491" s="20"/>
      <c r="D491" s="7"/>
      <c r="E491" s="23"/>
      <c r="F491" s="23"/>
      <c r="G491" s="23"/>
      <c r="H491" s="23"/>
      <c r="I491" s="16"/>
      <c r="J491" s="7"/>
      <c r="K491" s="23"/>
      <c r="L491" s="23"/>
      <c r="M491" s="7"/>
      <c r="N491" s="7"/>
      <c r="O491" s="7"/>
      <c r="P491" s="7"/>
      <c r="Q491" s="7"/>
      <c r="R491" s="10" t="str">
        <f>IF(D491="","",IF(COUNTIF(Tugs[曳船名],D491)&lt;&gt;1,"未登録・重複",IF(INDEX(Tugs[会社名],MATCH(D491,Tugs[曳船名],0))="","未確認",INDEX(Tugs[会社名],MATCH(D491,Tugs[曳船名],0)))))</f>
        <v/>
      </c>
      <c r="S491" s="10" t="str">
        <f>IF(D491="","",IF(COUNTIF(Tugs[曳船名],D491)&lt;&gt;1,"未登録・重複",IF(INDEX(Tugs[基地港],MATCH(D491,Tugs[曳船名],0))="","未確認",INDEX(Tugs[基地港],MATCH(D491,Tugs[曳船名],0)))))</f>
        <v/>
      </c>
      <c r="T491" s="10" t="str">
        <f>IF(A491="","",IF(AND(ISNUMBER(B491),ISNUMBER(C491),C491&gt;=B491),INT(C491)-INT(B491),""))</f>
        <v/>
      </c>
      <c r="U491" s="18" t="str">
        <f>IF(A491="","",IF(AND(ISNUMBER(E491),ISNUMBER(F491),F491&gt;=E491),ROUND((F491-E491)*24,4),""))</f>
        <v/>
      </c>
      <c r="V491" s="18" t="str">
        <f>IF(A491="","",IF(AND(ISNUMBER(G491),ISNUMBER(H491),H491&gt;=G491),ROUND((H491-G491)*24,4),IF(OR(G491&lt;&gt;"",H491&lt;&gt;""),"",IF(AND(ISNUMBER(I491),I491&gt;=0),I491,""))))</f>
        <v/>
      </c>
      <c r="W491" s="10" t="str">
        <f>IF(A491="","",IF(AND(ISNUMBER(G491),ISNUMBER(H491),H491&gt;=G491),"実績：基地発～基地着",IF(OR(G491&lt;&gt;"",H491&lt;&gt;""),"要確認：時刻不足・逆転",IF(AND(ISNUMBER(I491),I491&gt;=0),"実績：記録の時間","未確認"))))</f>
        <v/>
      </c>
      <c r="X491" s="10" t="str">
        <f>IF(A491="","",IF(ISNUMBER(B491),YEAR(B491)-IF(MONTH(B491)&lt;4,1,0),""))</f>
        <v/>
      </c>
      <c r="Y491" s="10" t="str">
        <f>IF(A491="","",IF(OR(D491="",NOT(ISNUMBER(B491)),NOT(ISNUMBER(C491)),C491&lt;B491,NOT(ISNUMBER(E491)),NOT(ISNUMBER(F491)),F491&lt;E491,O491="",P491="",R491="未登録・重複"),"要確認：警戒区間・登録・根拠",IF(OR(W491="要確認：時刻不足・逆転",AND(ISNUMBER(G491),G491&gt;E491),AND(ISNUMBER(H491),H491&lt;F491),AND(ISNUMBER(I491),I491&lt;0),AND(ISNUMBER(M491),M491&lt;0)),"要確認：基地発着・交代人数",IF(COUNTIFS(LNGWatch[船名],A491,LNGWatch[入港日（同一航海）],B491,LNGWatch[曳船名],D491,LNGWatch[警戒開始日時],E491)&gt;1,"要確認：同じ警戒が重複",IF(OR(NOT(ISNUMBER(V491)),P491="未確認"),"要確認：拘束時間・根拠未確認","確認済")))))</f>
        <v/>
      </c>
    </row>
    <row r="492" spans="1:25" ht="24.95" customHeight="1" x14ac:dyDescent="0.2">
      <c r="A492" s="7"/>
      <c r="B492" s="20"/>
      <c r="C492" s="20"/>
      <c r="D492" s="7"/>
      <c r="E492" s="23"/>
      <c r="F492" s="23"/>
      <c r="G492" s="23"/>
      <c r="H492" s="23"/>
      <c r="I492" s="16"/>
      <c r="J492" s="7"/>
      <c r="K492" s="23"/>
      <c r="L492" s="23"/>
      <c r="M492" s="7"/>
      <c r="N492" s="7"/>
      <c r="O492" s="7"/>
      <c r="P492" s="7"/>
      <c r="Q492" s="7"/>
      <c r="R492" s="10" t="str">
        <f>IF(D492="","",IF(COUNTIF(Tugs[曳船名],D492)&lt;&gt;1,"未登録・重複",IF(INDEX(Tugs[会社名],MATCH(D492,Tugs[曳船名],0))="","未確認",INDEX(Tugs[会社名],MATCH(D492,Tugs[曳船名],0)))))</f>
        <v/>
      </c>
      <c r="S492" s="10" t="str">
        <f>IF(D492="","",IF(COUNTIF(Tugs[曳船名],D492)&lt;&gt;1,"未登録・重複",IF(INDEX(Tugs[基地港],MATCH(D492,Tugs[曳船名],0))="","未確認",INDEX(Tugs[基地港],MATCH(D492,Tugs[曳船名],0)))))</f>
        <v/>
      </c>
      <c r="T492" s="10" t="str">
        <f>IF(A492="","",IF(AND(ISNUMBER(B492),ISNUMBER(C492),C492&gt;=B492),INT(C492)-INT(B492),""))</f>
        <v/>
      </c>
      <c r="U492" s="18" t="str">
        <f>IF(A492="","",IF(AND(ISNUMBER(E492),ISNUMBER(F492),F492&gt;=E492),ROUND((F492-E492)*24,4),""))</f>
        <v/>
      </c>
      <c r="V492" s="18" t="str">
        <f>IF(A492="","",IF(AND(ISNUMBER(G492),ISNUMBER(H492),H492&gt;=G492),ROUND((H492-G492)*24,4),IF(OR(G492&lt;&gt;"",H492&lt;&gt;""),"",IF(AND(ISNUMBER(I492),I492&gt;=0),I492,""))))</f>
        <v/>
      </c>
      <c r="W492" s="10" t="str">
        <f>IF(A492="","",IF(AND(ISNUMBER(G492),ISNUMBER(H492),H492&gt;=G492),"実績：基地発～基地着",IF(OR(G492&lt;&gt;"",H492&lt;&gt;""),"要確認：時刻不足・逆転",IF(AND(ISNUMBER(I492),I492&gt;=0),"実績：記録の時間","未確認"))))</f>
        <v/>
      </c>
      <c r="X492" s="10" t="str">
        <f>IF(A492="","",IF(ISNUMBER(B492),YEAR(B492)-IF(MONTH(B492)&lt;4,1,0),""))</f>
        <v/>
      </c>
      <c r="Y492" s="10" t="str">
        <f>IF(A492="","",IF(OR(D492="",NOT(ISNUMBER(B492)),NOT(ISNUMBER(C492)),C492&lt;B492,NOT(ISNUMBER(E492)),NOT(ISNUMBER(F492)),F492&lt;E492,O492="",P492="",R492="未登録・重複"),"要確認：警戒区間・登録・根拠",IF(OR(W492="要確認：時刻不足・逆転",AND(ISNUMBER(G492),G492&gt;E492),AND(ISNUMBER(H492),H492&lt;F492),AND(ISNUMBER(I492),I492&lt;0),AND(ISNUMBER(M492),M492&lt;0)),"要確認：基地発着・交代人数",IF(COUNTIFS(LNGWatch[船名],A492,LNGWatch[入港日（同一航海）],B492,LNGWatch[曳船名],D492,LNGWatch[警戒開始日時],E492)&gt;1,"要確認：同じ警戒が重複",IF(OR(NOT(ISNUMBER(V492)),P492="未確認"),"要確認：拘束時間・根拠未確認","確認済")))))</f>
        <v/>
      </c>
    </row>
    <row r="493" spans="1:25" ht="24.95" customHeight="1" x14ac:dyDescent="0.2">
      <c r="A493" s="7"/>
      <c r="B493" s="20"/>
      <c r="C493" s="20"/>
      <c r="D493" s="7"/>
      <c r="E493" s="23"/>
      <c r="F493" s="23"/>
      <c r="G493" s="23"/>
      <c r="H493" s="23"/>
      <c r="I493" s="16"/>
      <c r="J493" s="7"/>
      <c r="K493" s="23"/>
      <c r="L493" s="23"/>
      <c r="M493" s="7"/>
      <c r="N493" s="7"/>
      <c r="O493" s="7"/>
      <c r="P493" s="7"/>
      <c r="Q493" s="7"/>
      <c r="R493" s="10" t="str">
        <f>IF(D493="","",IF(COUNTIF(Tugs[曳船名],D493)&lt;&gt;1,"未登録・重複",IF(INDEX(Tugs[会社名],MATCH(D493,Tugs[曳船名],0))="","未確認",INDEX(Tugs[会社名],MATCH(D493,Tugs[曳船名],0)))))</f>
        <v/>
      </c>
      <c r="S493" s="10" t="str">
        <f>IF(D493="","",IF(COUNTIF(Tugs[曳船名],D493)&lt;&gt;1,"未登録・重複",IF(INDEX(Tugs[基地港],MATCH(D493,Tugs[曳船名],0))="","未確認",INDEX(Tugs[基地港],MATCH(D493,Tugs[曳船名],0)))))</f>
        <v/>
      </c>
      <c r="T493" s="10" t="str">
        <f>IF(A493="","",IF(AND(ISNUMBER(B493),ISNUMBER(C493),C493&gt;=B493),INT(C493)-INT(B493),""))</f>
        <v/>
      </c>
      <c r="U493" s="18" t="str">
        <f>IF(A493="","",IF(AND(ISNUMBER(E493),ISNUMBER(F493),F493&gt;=E493),ROUND((F493-E493)*24,4),""))</f>
        <v/>
      </c>
      <c r="V493" s="18" t="str">
        <f>IF(A493="","",IF(AND(ISNUMBER(G493),ISNUMBER(H493),H493&gt;=G493),ROUND((H493-G493)*24,4),IF(OR(G493&lt;&gt;"",H493&lt;&gt;""),"",IF(AND(ISNUMBER(I493),I493&gt;=0),I493,""))))</f>
        <v/>
      </c>
      <c r="W493" s="10" t="str">
        <f>IF(A493="","",IF(AND(ISNUMBER(G493),ISNUMBER(H493),H493&gt;=G493),"実績：基地発～基地着",IF(OR(G493&lt;&gt;"",H493&lt;&gt;""),"要確認：時刻不足・逆転",IF(AND(ISNUMBER(I493),I493&gt;=0),"実績：記録の時間","未確認"))))</f>
        <v/>
      </c>
      <c r="X493" s="10" t="str">
        <f>IF(A493="","",IF(ISNUMBER(B493),YEAR(B493)-IF(MONTH(B493)&lt;4,1,0),""))</f>
        <v/>
      </c>
      <c r="Y493" s="10" t="str">
        <f>IF(A493="","",IF(OR(D493="",NOT(ISNUMBER(B493)),NOT(ISNUMBER(C493)),C493&lt;B493,NOT(ISNUMBER(E493)),NOT(ISNUMBER(F493)),F493&lt;E493,O493="",P493="",R493="未登録・重複"),"要確認：警戒区間・登録・根拠",IF(OR(W493="要確認：時刻不足・逆転",AND(ISNUMBER(G493),G493&gt;E493),AND(ISNUMBER(H493),H493&lt;F493),AND(ISNUMBER(I493),I493&lt;0),AND(ISNUMBER(M493),M493&lt;0)),"要確認：基地発着・交代人数",IF(COUNTIFS(LNGWatch[船名],A493,LNGWatch[入港日（同一航海）],B493,LNGWatch[曳船名],D493,LNGWatch[警戒開始日時],E493)&gt;1,"要確認：同じ警戒が重複",IF(OR(NOT(ISNUMBER(V493)),P493="未確認"),"要確認：拘束時間・根拠未確認","確認済")))))</f>
        <v/>
      </c>
    </row>
    <row r="494" spans="1:25" ht="24.95" customHeight="1" x14ac:dyDescent="0.2">
      <c r="A494" s="7"/>
      <c r="B494" s="20"/>
      <c r="C494" s="20"/>
      <c r="D494" s="7"/>
      <c r="E494" s="23"/>
      <c r="F494" s="23"/>
      <c r="G494" s="23"/>
      <c r="H494" s="23"/>
      <c r="I494" s="16"/>
      <c r="J494" s="7"/>
      <c r="K494" s="23"/>
      <c r="L494" s="23"/>
      <c r="M494" s="7"/>
      <c r="N494" s="7"/>
      <c r="O494" s="7"/>
      <c r="P494" s="7"/>
      <c r="Q494" s="7"/>
      <c r="R494" s="10" t="str">
        <f>IF(D494="","",IF(COUNTIF(Tugs[曳船名],D494)&lt;&gt;1,"未登録・重複",IF(INDEX(Tugs[会社名],MATCH(D494,Tugs[曳船名],0))="","未確認",INDEX(Tugs[会社名],MATCH(D494,Tugs[曳船名],0)))))</f>
        <v/>
      </c>
      <c r="S494" s="10" t="str">
        <f>IF(D494="","",IF(COUNTIF(Tugs[曳船名],D494)&lt;&gt;1,"未登録・重複",IF(INDEX(Tugs[基地港],MATCH(D494,Tugs[曳船名],0))="","未確認",INDEX(Tugs[基地港],MATCH(D494,Tugs[曳船名],0)))))</f>
        <v/>
      </c>
      <c r="T494" s="10" t="str">
        <f>IF(A494="","",IF(AND(ISNUMBER(B494),ISNUMBER(C494),C494&gt;=B494),INT(C494)-INT(B494),""))</f>
        <v/>
      </c>
      <c r="U494" s="18" t="str">
        <f>IF(A494="","",IF(AND(ISNUMBER(E494),ISNUMBER(F494),F494&gt;=E494),ROUND((F494-E494)*24,4),""))</f>
        <v/>
      </c>
      <c r="V494" s="18" t="str">
        <f>IF(A494="","",IF(AND(ISNUMBER(G494),ISNUMBER(H494),H494&gt;=G494),ROUND((H494-G494)*24,4),IF(OR(G494&lt;&gt;"",H494&lt;&gt;""),"",IF(AND(ISNUMBER(I494),I494&gt;=0),I494,""))))</f>
        <v/>
      </c>
      <c r="W494" s="10" t="str">
        <f>IF(A494="","",IF(AND(ISNUMBER(G494),ISNUMBER(H494),H494&gt;=G494),"実績：基地発～基地着",IF(OR(G494&lt;&gt;"",H494&lt;&gt;""),"要確認：時刻不足・逆転",IF(AND(ISNUMBER(I494),I494&gt;=0),"実績：記録の時間","未確認"))))</f>
        <v/>
      </c>
      <c r="X494" s="10" t="str">
        <f>IF(A494="","",IF(ISNUMBER(B494),YEAR(B494)-IF(MONTH(B494)&lt;4,1,0),""))</f>
        <v/>
      </c>
      <c r="Y494" s="10" t="str">
        <f>IF(A494="","",IF(OR(D494="",NOT(ISNUMBER(B494)),NOT(ISNUMBER(C494)),C494&lt;B494,NOT(ISNUMBER(E494)),NOT(ISNUMBER(F494)),F494&lt;E494,O494="",P494="",R494="未登録・重複"),"要確認：警戒区間・登録・根拠",IF(OR(W494="要確認：時刻不足・逆転",AND(ISNUMBER(G494),G494&gt;E494),AND(ISNUMBER(H494),H494&lt;F494),AND(ISNUMBER(I494),I494&lt;0),AND(ISNUMBER(M494),M494&lt;0)),"要確認：基地発着・交代人数",IF(COUNTIFS(LNGWatch[船名],A494,LNGWatch[入港日（同一航海）],B494,LNGWatch[曳船名],D494,LNGWatch[警戒開始日時],E494)&gt;1,"要確認：同じ警戒が重複",IF(OR(NOT(ISNUMBER(V494)),P494="未確認"),"要確認：拘束時間・根拠未確認","確認済")))))</f>
        <v/>
      </c>
    </row>
    <row r="495" spans="1:25" ht="24.95" customHeight="1" x14ac:dyDescent="0.2">
      <c r="A495" s="7"/>
      <c r="B495" s="20"/>
      <c r="C495" s="20"/>
      <c r="D495" s="7"/>
      <c r="E495" s="23"/>
      <c r="F495" s="23"/>
      <c r="G495" s="23"/>
      <c r="H495" s="23"/>
      <c r="I495" s="16"/>
      <c r="J495" s="7"/>
      <c r="K495" s="23"/>
      <c r="L495" s="23"/>
      <c r="M495" s="7"/>
      <c r="N495" s="7"/>
      <c r="O495" s="7"/>
      <c r="P495" s="7"/>
      <c r="Q495" s="7"/>
      <c r="R495" s="10" t="str">
        <f>IF(D495="","",IF(COUNTIF(Tugs[曳船名],D495)&lt;&gt;1,"未登録・重複",IF(INDEX(Tugs[会社名],MATCH(D495,Tugs[曳船名],0))="","未確認",INDEX(Tugs[会社名],MATCH(D495,Tugs[曳船名],0)))))</f>
        <v/>
      </c>
      <c r="S495" s="10" t="str">
        <f>IF(D495="","",IF(COUNTIF(Tugs[曳船名],D495)&lt;&gt;1,"未登録・重複",IF(INDEX(Tugs[基地港],MATCH(D495,Tugs[曳船名],0))="","未確認",INDEX(Tugs[基地港],MATCH(D495,Tugs[曳船名],0)))))</f>
        <v/>
      </c>
      <c r="T495" s="10" t="str">
        <f>IF(A495="","",IF(AND(ISNUMBER(B495),ISNUMBER(C495),C495&gt;=B495),INT(C495)-INT(B495),""))</f>
        <v/>
      </c>
      <c r="U495" s="18" t="str">
        <f>IF(A495="","",IF(AND(ISNUMBER(E495),ISNUMBER(F495),F495&gt;=E495),ROUND((F495-E495)*24,4),""))</f>
        <v/>
      </c>
      <c r="V495" s="18" t="str">
        <f>IF(A495="","",IF(AND(ISNUMBER(G495),ISNUMBER(H495),H495&gt;=G495),ROUND((H495-G495)*24,4),IF(OR(G495&lt;&gt;"",H495&lt;&gt;""),"",IF(AND(ISNUMBER(I495),I495&gt;=0),I495,""))))</f>
        <v/>
      </c>
      <c r="W495" s="10" t="str">
        <f>IF(A495="","",IF(AND(ISNUMBER(G495),ISNUMBER(H495),H495&gt;=G495),"実績：基地発～基地着",IF(OR(G495&lt;&gt;"",H495&lt;&gt;""),"要確認：時刻不足・逆転",IF(AND(ISNUMBER(I495),I495&gt;=0),"実績：記録の時間","未確認"))))</f>
        <v/>
      </c>
      <c r="X495" s="10" t="str">
        <f>IF(A495="","",IF(ISNUMBER(B495),YEAR(B495)-IF(MONTH(B495)&lt;4,1,0),""))</f>
        <v/>
      </c>
      <c r="Y495" s="10" t="str">
        <f>IF(A495="","",IF(OR(D495="",NOT(ISNUMBER(B495)),NOT(ISNUMBER(C495)),C495&lt;B495,NOT(ISNUMBER(E495)),NOT(ISNUMBER(F495)),F495&lt;E495,O495="",P495="",R495="未登録・重複"),"要確認：警戒区間・登録・根拠",IF(OR(W495="要確認：時刻不足・逆転",AND(ISNUMBER(G495),G495&gt;E495),AND(ISNUMBER(H495),H495&lt;F495),AND(ISNUMBER(I495),I495&lt;0),AND(ISNUMBER(M495),M495&lt;0)),"要確認：基地発着・交代人数",IF(COUNTIFS(LNGWatch[船名],A495,LNGWatch[入港日（同一航海）],B495,LNGWatch[曳船名],D495,LNGWatch[警戒開始日時],E495)&gt;1,"要確認：同じ警戒が重複",IF(OR(NOT(ISNUMBER(V495)),P495="未確認"),"要確認：拘束時間・根拠未確認","確認済")))))</f>
        <v/>
      </c>
    </row>
    <row r="496" spans="1:25" ht="24.95" customHeight="1" x14ac:dyDescent="0.2">
      <c r="A496" s="7"/>
      <c r="B496" s="20"/>
      <c r="C496" s="20"/>
      <c r="D496" s="7"/>
      <c r="E496" s="23"/>
      <c r="F496" s="23"/>
      <c r="G496" s="23"/>
      <c r="H496" s="23"/>
      <c r="I496" s="16"/>
      <c r="J496" s="7"/>
      <c r="K496" s="23"/>
      <c r="L496" s="23"/>
      <c r="M496" s="7"/>
      <c r="N496" s="7"/>
      <c r="O496" s="7"/>
      <c r="P496" s="7"/>
      <c r="Q496" s="7"/>
      <c r="R496" s="10" t="str">
        <f>IF(D496="","",IF(COUNTIF(Tugs[曳船名],D496)&lt;&gt;1,"未登録・重複",IF(INDEX(Tugs[会社名],MATCH(D496,Tugs[曳船名],0))="","未確認",INDEX(Tugs[会社名],MATCH(D496,Tugs[曳船名],0)))))</f>
        <v/>
      </c>
      <c r="S496" s="10" t="str">
        <f>IF(D496="","",IF(COUNTIF(Tugs[曳船名],D496)&lt;&gt;1,"未登録・重複",IF(INDEX(Tugs[基地港],MATCH(D496,Tugs[曳船名],0))="","未確認",INDEX(Tugs[基地港],MATCH(D496,Tugs[曳船名],0)))))</f>
        <v/>
      </c>
      <c r="T496" s="10" t="str">
        <f>IF(A496="","",IF(AND(ISNUMBER(B496),ISNUMBER(C496),C496&gt;=B496),INT(C496)-INT(B496),""))</f>
        <v/>
      </c>
      <c r="U496" s="18" t="str">
        <f>IF(A496="","",IF(AND(ISNUMBER(E496),ISNUMBER(F496),F496&gt;=E496),ROUND((F496-E496)*24,4),""))</f>
        <v/>
      </c>
      <c r="V496" s="18" t="str">
        <f>IF(A496="","",IF(AND(ISNUMBER(G496),ISNUMBER(H496),H496&gt;=G496),ROUND((H496-G496)*24,4),IF(OR(G496&lt;&gt;"",H496&lt;&gt;""),"",IF(AND(ISNUMBER(I496),I496&gt;=0),I496,""))))</f>
        <v/>
      </c>
      <c r="W496" s="10" t="str">
        <f>IF(A496="","",IF(AND(ISNUMBER(G496),ISNUMBER(H496),H496&gt;=G496),"実績：基地発～基地着",IF(OR(G496&lt;&gt;"",H496&lt;&gt;""),"要確認：時刻不足・逆転",IF(AND(ISNUMBER(I496),I496&gt;=0),"実績：記録の時間","未確認"))))</f>
        <v/>
      </c>
      <c r="X496" s="10" t="str">
        <f>IF(A496="","",IF(ISNUMBER(B496),YEAR(B496)-IF(MONTH(B496)&lt;4,1,0),""))</f>
        <v/>
      </c>
      <c r="Y496" s="10" t="str">
        <f>IF(A496="","",IF(OR(D496="",NOT(ISNUMBER(B496)),NOT(ISNUMBER(C496)),C496&lt;B496,NOT(ISNUMBER(E496)),NOT(ISNUMBER(F496)),F496&lt;E496,O496="",P496="",R496="未登録・重複"),"要確認：警戒区間・登録・根拠",IF(OR(W496="要確認：時刻不足・逆転",AND(ISNUMBER(G496),G496&gt;E496),AND(ISNUMBER(H496),H496&lt;F496),AND(ISNUMBER(I496),I496&lt;0),AND(ISNUMBER(M496),M496&lt;0)),"要確認：基地発着・交代人数",IF(COUNTIFS(LNGWatch[船名],A496,LNGWatch[入港日（同一航海）],B496,LNGWatch[曳船名],D496,LNGWatch[警戒開始日時],E496)&gt;1,"要確認：同じ警戒が重複",IF(OR(NOT(ISNUMBER(V496)),P496="未確認"),"要確認：拘束時間・根拠未確認","確認済")))))</f>
        <v/>
      </c>
    </row>
    <row r="497" spans="1:25" ht="24.95" customHeight="1" x14ac:dyDescent="0.2">
      <c r="A497" s="7"/>
      <c r="B497" s="20"/>
      <c r="C497" s="20"/>
      <c r="D497" s="7"/>
      <c r="E497" s="23"/>
      <c r="F497" s="23"/>
      <c r="G497" s="23"/>
      <c r="H497" s="23"/>
      <c r="I497" s="16"/>
      <c r="J497" s="7"/>
      <c r="K497" s="23"/>
      <c r="L497" s="23"/>
      <c r="M497" s="7"/>
      <c r="N497" s="7"/>
      <c r="O497" s="7"/>
      <c r="P497" s="7"/>
      <c r="Q497" s="7"/>
      <c r="R497" s="10" t="str">
        <f>IF(D497="","",IF(COUNTIF(Tugs[曳船名],D497)&lt;&gt;1,"未登録・重複",IF(INDEX(Tugs[会社名],MATCH(D497,Tugs[曳船名],0))="","未確認",INDEX(Tugs[会社名],MATCH(D497,Tugs[曳船名],0)))))</f>
        <v/>
      </c>
      <c r="S497" s="10" t="str">
        <f>IF(D497="","",IF(COUNTIF(Tugs[曳船名],D497)&lt;&gt;1,"未登録・重複",IF(INDEX(Tugs[基地港],MATCH(D497,Tugs[曳船名],0))="","未確認",INDEX(Tugs[基地港],MATCH(D497,Tugs[曳船名],0)))))</f>
        <v/>
      </c>
      <c r="T497" s="10" t="str">
        <f>IF(A497="","",IF(AND(ISNUMBER(B497),ISNUMBER(C497),C497&gt;=B497),INT(C497)-INT(B497),""))</f>
        <v/>
      </c>
      <c r="U497" s="18" t="str">
        <f>IF(A497="","",IF(AND(ISNUMBER(E497),ISNUMBER(F497),F497&gt;=E497),ROUND((F497-E497)*24,4),""))</f>
        <v/>
      </c>
      <c r="V497" s="18" t="str">
        <f>IF(A497="","",IF(AND(ISNUMBER(G497),ISNUMBER(H497),H497&gt;=G497),ROUND((H497-G497)*24,4),IF(OR(G497&lt;&gt;"",H497&lt;&gt;""),"",IF(AND(ISNUMBER(I497),I497&gt;=0),I497,""))))</f>
        <v/>
      </c>
      <c r="W497" s="10" t="str">
        <f>IF(A497="","",IF(AND(ISNUMBER(G497),ISNUMBER(H497),H497&gt;=G497),"実績：基地発～基地着",IF(OR(G497&lt;&gt;"",H497&lt;&gt;""),"要確認：時刻不足・逆転",IF(AND(ISNUMBER(I497),I497&gt;=0),"実績：記録の時間","未確認"))))</f>
        <v/>
      </c>
      <c r="X497" s="10" t="str">
        <f>IF(A497="","",IF(ISNUMBER(B497),YEAR(B497)-IF(MONTH(B497)&lt;4,1,0),""))</f>
        <v/>
      </c>
      <c r="Y497" s="10" t="str">
        <f>IF(A497="","",IF(OR(D497="",NOT(ISNUMBER(B497)),NOT(ISNUMBER(C497)),C497&lt;B497,NOT(ISNUMBER(E497)),NOT(ISNUMBER(F497)),F497&lt;E497,O497="",P497="",R497="未登録・重複"),"要確認：警戒区間・登録・根拠",IF(OR(W497="要確認：時刻不足・逆転",AND(ISNUMBER(G497),G497&gt;E497),AND(ISNUMBER(H497),H497&lt;F497),AND(ISNUMBER(I497),I497&lt;0),AND(ISNUMBER(M497),M497&lt;0)),"要確認：基地発着・交代人数",IF(COUNTIFS(LNGWatch[船名],A497,LNGWatch[入港日（同一航海）],B497,LNGWatch[曳船名],D497,LNGWatch[警戒開始日時],E497)&gt;1,"要確認：同じ警戒が重複",IF(OR(NOT(ISNUMBER(V497)),P497="未確認"),"要確認：拘束時間・根拠未確認","確認済")))))</f>
        <v/>
      </c>
    </row>
    <row r="498" spans="1:25" ht="24.95" customHeight="1" x14ac:dyDescent="0.2">
      <c r="A498" s="7"/>
      <c r="B498" s="20"/>
      <c r="C498" s="20"/>
      <c r="D498" s="7"/>
      <c r="E498" s="23"/>
      <c r="F498" s="23"/>
      <c r="G498" s="23"/>
      <c r="H498" s="23"/>
      <c r="I498" s="16"/>
      <c r="J498" s="7"/>
      <c r="K498" s="23"/>
      <c r="L498" s="23"/>
      <c r="M498" s="7"/>
      <c r="N498" s="7"/>
      <c r="O498" s="7"/>
      <c r="P498" s="7"/>
      <c r="Q498" s="7"/>
      <c r="R498" s="10" t="str">
        <f>IF(D498="","",IF(COUNTIF(Tugs[曳船名],D498)&lt;&gt;1,"未登録・重複",IF(INDEX(Tugs[会社名],MATCH(D498,Tugs[曳船名],0))="","未確認",INDEX(Tugs[会社名],MATCH(D498,Tugs[曳船名],0)))))</f>
        <v/>
      </c>
      <c r="S498" s="10" t="str">
        <f>IF(D498="","",IF(COUNTIF(Tugs[曳船名],D498)&lt;&gt;1,"未登録・重複",IF(INDEX(Tugs[基地港],MATCH(D498,Tugs[曳船名],0))="","未確認",INDEX(Tugs[基地港],MATCH(D498,Tugs[曳船名],0)))))</f>
        <v/>
      </c>
      <c r="T498" s="10" t="str">
        <f>IF(A498="","",IF(AND(ISNUMBER(B498),ISNUMBER(C498),C498&gt;=B498),INT(C498)-INT(B498),""))</f>
        <v/>
      </c>
      <c r="U498" s="18" t="str">
        <f>IF(A498="","",IF(AND(ISNUMBER(E498),ISNUMBER(F498),F498&gt;=E498),ROUND((F498-E498)*24,4),""))</f>
        <v/>
      </c>
      <c r="V498" s="18" t="str">
        <f>IF(A498="","",IF(AND(ISNUMBER(G498),ISNUMBER(H498),H498&gt;=G498),ROUND((H498-G498)*24,4),IF(OR(G498&lt;&gt;"",H498&lt;&gt;""),"",IF(AND(ISNUMBER(I498),I498&gt;=0),I498,""))))</f>
        <v/>
      </c>
      <c r="W498" s="10" t="str">
        <f>IF(A498="","",IF(AND(ISNUMBER(G498),ISNUMBER(H498),H498&gt;=G498),"実績：基地発～基地着",IF(OR(G498&lt;&gt;"",H498&lt;&gt;""),"要確認：時刻不足・逆転",IF(AND(ISNUMBER(I498),I498&gt;=0),"実績：記録の時間","未確認"))))</f>
        <v/>
      </c>
      <c r="X498" s="10" t="str">
        <f>IF(A498="","",IF(ISNUMBER(B498),YEAR(B498)-IF(MONTH(B498)&lt;4,1,0),""))</f>
        <v/>
      </c>
      <c r="Y498" s="10" t="str">
        <f>IF(A498="","",IF(OR(D498="",NOT(ISNUMBER(B498)),NOT(ISNUMBER(C498)),C498&lt;B498,NOT(ISNUMBER(E498)),NOT(ISNUMBER(F498)),F498&lt;E498,O498="",P498="",R498="未登録・重複"),"要確認：警戒区間・登録・根拠",IF(OR(W498="要確認：時刻不足・逆転",AND(ISNUMBER(G498),G498&gt;E498),AND(ISNUMBER(H498),H498&lt;F498),AND(ISNUMBER(I498),I498&lt;0),AND(ISNUMBER(M498),M498&lt;0)),"要確認：基地発着・交代人数",IF(COUNTIFS(LNGWatch[船名],A498,LNGWatch[入港日（同一航海）],B498,LNGWatch[曳船名],D498,LNGWatch[警戒開始日時],E498)&gt;1,"要確認：同じ警戒が重複",IF(OR(NOT(ISNUMBER(V498)),P498="未確認"),"要確認：拘束時間・根拠未確認","確認済")))))</f>
        <v/>
      </c>
    </row>
    <row r="499" spans="1:25" ht="24.95" customHeight="1" x14ac:dyDescent="0.2">
      <c r="A499" s="7"/>
      <c r="B499" s="20"/>
      <c r="C499" s="20"/>
      <c r="D499" s="7"/>
      <c r="E499" s="23"/>
      <c r="F499" s="23"/>
      <c r="G499" s="23"/>
      <c r="H499" s="23"/>
      <c r="I499" s="16"/>
      <c r="J499" s="7"/>
      <c r="K499" s="23"/>
      <c r="L499" s="23"/>
      <c r="M499" s="7"/>
      <c r="N499" s="7"/>
      <c r="O499" s="7"/>
      <c r="P499" s="7"/>
      <c r="Q499" s="7"/>
      <c r="R499" s="10" t="str">
        <f>IF(D499="","",IF(COUNTIF(Tugs[曳船名],D499)&lt;&gt;1,"未登録・重複",IF(INDEX(Tugs[会社名],MATCH(D499,Tugs[曳船名],0))="","未確認",INDEX(Tugs[会社名],MATCH(D499,Tugs[曳船名],0)))))</f>
        <v/>
      </c>
      <c r="S499" s="10" t="str">
        <f>IF(D499="","",IF(COUNTIF(Tugs[曳船名],D499)&lt;&gt;1,"未登録・重複",IF(INDEX(Tugs[基地港],MATCH(D499,Tugs[曳船名],0))="","未確認",INDEX(Tugs[基地港],MATCH(D499,Tugs[曳船名],0)))))</f>
        <v/>
      </c>
      <c r="T499" s="10" t="str">
        <f>IF(A499="","",IF(AND(ISNUMBER(B499),ISNUMBER(C499),C499&gt;=B499),INT(C499)-INT(B499),""))</f>
        <v/>
      </c>
      <c r="U499" s="18" t="str">
        <f>IF(A499="","",IF(AND(ISNUMBER(E499),ISNUMBER(F499),F499&gt;=E499),ROUND((F499-E499)*24,4),""))</f>
        <v/>
      </c>
      <c r="V499" s="18" t="str">
        <f>IF(A499="","",IF(AND(ISNUMBER(G499),ISNUMBER(H499),H499&gt;=G499),ROUND((H499-G499)*24,4),IF(OR(G499&lt;&gt;"",H499&lt;&gt;""),"",IF(AND(ISNUMBER(I499),I499&gt;=0),I499,""))))</f>
        <v/>
      </c>
      <c r="W499" s="10" t="str">
        <f>IF(A499="","",IF(AND(ISNUMBER(G499),ISNUMBER(H499),H499&gt;=G499),"実績：基地発～基地着",IF(OR(G499&lt;&gt;"",H499&lt;&gt;""),"要確認：時刻不足・逆転",IF(AND(ISNUMBER(I499),I499&gt;=0),"実績：記録の時間","未確認"))))</f>
        <v/>
      </c>
      <c r="X499" s="10" t="str">
        <f>IF(A499="","",IF(ISNUMBER(B499),YEAR(B499)-IF(MONTH(B499)&lt;4,1,0),""))</f>
        <v/>
      </c>
      <c r="Y499" s="10" t="str">
        <f>IF(A499="","",IF(OR(D499="",NOT(ISNUMBER(B499)),NOT(ISNUMBER(C499)),C499&lt;B499,NOT(ISNUMBER(E499)),NOT(ISNUMBER(F499)),F499&lt;E499,O499="",P499="",R499="未登録・重複"),"要確認：警戒区間・登録・根拠",IF(OR(W499="要確認：時刻不足・逆転",AND(ISNUMBER(G499),G499&gt;E499),AND(ISNUMBER(H499),H499&lt;F499),AND(ISNUMBER(I499),I499&lt;0),AND(ISNUMBER(M499),M499&lt;0)),"要確認：基地発着・交代人数",IF(COUNTIFS(LNGWatch[船名],A499,LNGWatch[入港日（同一航海）],B499,LNGWatch[曳船名],D499,LNGWatch[警戒開始日時],E499)&gt;1,"要確認：同じ警戒が重複",IF(OR(NOT(ISNUMBER(V499)),P499="未確認"),"要確認：拘束時間・根拠未確認","確認済")))))</f>
        <v/>
      </c>
    </row>
    <row r="500" spans="1:25" ht="24.95" customHeight="1" x14ac:dyDescent="0.2">
      <c r="A500" s="7"/>
      <c r="B500" s="20"/>
      <c r="C500" s="20"/>
      <c r="D500" s="7"/>
      <c r="E500" s="23"/>
      <c r="F500" s="23"/>
      <c r="G500" s="23"/>
      <c r="H500" s="23"/>
      <c r="I500" s="16"/>
      <c r="J500" s="7"/>
      <c r="K500" s="23"/>
      <c r="L500" s="23"/>
      <c r="M500" s="7"/>
      <c r="N500" s="7"/>
      <c r="O500" s="7"/>
      <c r="P500" s="7"/>
      <c r="Q500" s="7"/>
      <c r="R500" s="10" t="str">
        <f>IF(D500="","",IF(COUNTIF(Tugs[曳船名],D500)&lt;&gt;1,"未登録・重複",IF(INDEX(Tugs[会社名],MATCH(D500,Tugs[曳船名],0))="","未確認",INDEX(Tugs[会社名],MATCH(D500,Tugs[曳船名],0)))))</f>
        <v/>
      </c>
      <c r="S500" s="10" t="str">
        <f>IF(D500="","",IF(COUNTIF(Tugs[曳船名],D500)&lt;&gt;1,"未登録・重複",IF(INDEX(Tugs[基地港],MATCH(D500,Tugs[曳船名],0))="","未確認",INDEX(Tugs[基地港],MATCH(D500,Tugs[曳船名],0)))))</f>
        <v/>
      </c>
      <c r="T500" s="10" t="str">
        <f>IF(A500="","",IF(AND(ISNUMBER(B500),ISNUMBER(C500),C500&gt;=B500),INT(C500)-INT(B500),""))</f>
        <v/>
      </c>
      <c r="U500" s="18" t="str">
        <f>IF(A500="","",IF(AND(ISNUMBER(E500),ISNUMBER(F500),F500&gt;=E500),ROUND((F500-E500)*24,4),""))</f>
        <v/>
      </c>
      <c r="V500" s="18" t="str">
        <f>IF(A500="","",IF(AND(ISNUMBER(G500),ISNUMBER(H500),H500&gt;=G500),ROUND((H500-G500)*24,4),IF(OR(G500&lt;&gt;"",H500&lt;&gt;""),"",IF(AND(ISNUMBER(I500),I500&gt;=0),I500,""))))</f>
        <v/>
      </c>
      <c r="W500" s="10" t="str">
        <f>IF(A500="","",IF(AND(ISNUMBER(G500),ISNUMBER(H500),H500&gt;=G500),"実績：基地発～基地着",IF(OR(G500&lt;&gt;"",H500&lt;&gt;""),"要確認：時刻不足・逆転",IF(AND(ISNUMBER(I500),I500&gt;=0),"実績：記録の時間","未確認"))))</f>
        <v/>
      </c>
      <c r="X500" s="10" t="str">
        <f>IF(A500="","",IF(ISNUMBER(B500),YEAR(B500)-IF(MONTH(B500)&lt;4,1,0),""))</f>
        <v/>
      </c>
      <c r="Y500" s="10" t="str">
        <f>IF(A500="","",IF(OR(D500="",NOT(ISNUMBER(B500)),NOT(ISNUMBER(C500)),C500&lt;B500,NOT(ISNUMBER(E500)),NOT(ISNUMBER(F500)),F500&lt;E500,O500="",P500="",R500="未登録・重複"),"要確認：警戒区間・登録・根拠",IF(OR(W500="要確認：時刻不足・逆転",AND(ISNUMBER(G500),G500&gt;E500),AND(ISNUMBER(H500),H500&lt;F500),AND(ISNUMBER(I500),I500&lt;0),AND(ISNUMBER(M500),M500&lt;0)),"要確認：基地発着・交代人数",IF(COUNTIFS(LNGWatch[船名],A500,LNGWatch[入港日（同一航海）],B500,LNGWatch[曳船名],D500,LNGWatch[警戒開始日時],E500)&gt;1,"要確認：同じ警戒が重複",IF(OR(NOT(ISNUMBER(V500)),P500="未確認"),"要確認：拘束時間・根拠未確認","確認済")))))</f>
        <v/>
      </c>
    </row>
    <row r="501" spans="1:25" ht="24.95" customHeight="1" x14ac:dyDescent="0.2">
      <c r="A501" s="7"/>
      <c r="B501" s="20"/>
      <c r="C501" s="20"/>
      <c r="D501" s="7"/>
      <c r="E501" s="23"/>
      <c r="F501" s="23"/>
      <c r="G501" s="23"/>
      <c r="H501" s="23"/>
      <c r="I501" s="16"/>
      <c r="J501" s="7"/>
      <c r="K501" s="23"/>
      <c r="L501" s="23"/>
      <c r="M501" s="7"/>
      <c r="N501" s="7"/>
      <c r="O501" s="7"/>
      <c r="P501" s="7"/>
      <c r="Q501" s="7"/>
      <c r="R501" s="10" t="str">
        <f>IF(D501="","",IF(COUNTIF(Tugs[曳船名],D501)&lt;&gt;1,"未登録・重複",IF(INDEX(Tugs[会社名],MATCH(D501,Tugs[曳船名],0))="","未確認",INDEX(Tugs[会社名],MATCH(D501,Tugs[曳船名],0)))))</f>
        <v/>
      </c>
      <c r="S501" s="10" t="str">
        <f>IF(D501="","",IF(COUNTIF(Tugs[曳船名],D501)&lt;&gt;1,"未登録・重複",IF(INDEX(Tugs[基地港],MATCH(D501,Tugs[曳船名],0))="","未確認",INDEX(Tugs[基地港],MATCH(D501,Tugs[曳船名],0)))))</f>
        <v/>
      </c>
      <c r="T501" s="10" t="str">
        <f>IF(A501="","",IF(AND(ISNUMBER(B501),ISNUMBER(C501),C501&gt;=B501),INT(C501)-INT(B501),""))</f>
        <v/>
      </c>
      <c r="U501" s="18" t="str">
        <f>IF(A501="","",IF(AND(ISNUMBER(E501),ISNUMBER(F501),F501&gt;=E501),ROUND((F501-E501)*24,4),""))</f>
        <v/>
      </c>
      <c r="V501" s="18" t="str">
        <f>IF(A501="","",IF(AND(ISNUMBER(G501),ISNUMBER(H501),H501&gt;=G501),ROUND((H501-G501)*24,4),IF(OR(G501&lt;&gt;"",H501&lt;&gt;""),"",IF(AND(ISNUMBER(I501),I501&gt;=0),I501,""))))</f>
        <v/>
      </c>
      <c r="W501" s="10" t="str">
        <f>IF(A501="","",IF(AND(ISNUMBER(G501),ISNUMBER(H501),H501&gt;=G501),"実績：基地発～基地着",IF(OR(G501&lt;&gt;"",H501&lt;&gt;""),"要確認：時刻不足・逆転",IF(AND(ISNUMBER(I501),I501&gt;=0),"実績：記録の時間","未確認"))))</f>
        <v/>
      </c>
      <c r="X501" s="10" t="str">
        <f>IF(A501="","",IF(ISNUMBER(B501),YEAR(B501)-IF(MONTH(B501)&lt;4,1,0),""))</f>
        <v/>
      </c>
      <c r="Y501" s="10" t="str">
        <f>IF(A501="","",IF(OR(D501="",NOT(ISNUMBER(B501)),NOT(ISNUMBER(C501)),C501&lt;B501,NOT(ISNUMBER(E501)),NOT(ISNUMBER(F501)),F501&lt;E501,O501="",P501="",R501="未登録・重複"),"要確認：警戒区間・登録・根拠",IF(OR(W501="要確認：時刻不足・逆転",AND(ISNUMBER(G501),G501&gt;E501),AND(ISNUMBER(H501),H501&lt;F501),AND(ISNUMBER(I501),I501&lt;0),AND(ISNUMBER(M501),M501&lt;0)),"要確認：基地発着・交代人数",IF(COUNTIFS(LNGWatch[船名],A501,LNGWatch[入港日（同一航海）],B501,LNGWatch[曳船名],D501,LNGWatch[警戒開始日時],E501)&gt;1,"要確認：同じ警戒が重複",IF(OR(NOT(ISNUMBER(V501)),P501="未確認"),"要確認：拘束時間・根拠未確認","確認済")))))</f>
        <v/>
      </c>
    </row>
    <row r="502" spans="1:25" ht="24.95" customHeight="1" x14ac:dyDescent="0.2">
      <c r="A502" s="7"/>
      <c r="B502" s="20"/>
      <c r="C502" s="20"/>
      <c r="D502" s="7"/>
      <c r="E502" s="23"/>
      <c r="F502" s="23"/>
      <c r="G502" s="23"/>
      <c r="H502" s="23"/>
      <c r="I502" s="16"/>
      <c r="J502" s="7"/>
      <c r="K502" s="23"/>
      <c r="L502" s="23"/>
      <c r="M502" s="7"/>
      <c r="N502" s="7"/>
      <c r="O502" s="7"/>
      <c r="P502" s="7"/>
      <c r="Q502" s="7"/>
      <c r="R502" s="10" t="str">
        <f>IF(D502="","",IF(COUNTIF(Tugs[曳船名],D502)&lt;&gt;1,"未登録・重複",IF(INDEX(Tugs[会社名],MATCH(D502,Tugs[曳船名],0))="","未確認",INDEX(Tugs[会社名],MATCH(D502,Tugs[曳船名],0)))))</f>
        <v/>
      </c>
      <c r="S502" s="10" t="str">
        <f>IF(D502="","",IF(COUNTIF(Tugs[曳船名],D502)&lt;&gt;1,"未登録・重複",IF(INDEX(Tugs[基地港],MATCH(D502,Tugs[曳船名],0))="","未確認",INDEX(Tugs[基地港],MATCH(D502,Tugs[曳船名],0)))))</f>
        <v/>
      </c>
      <c r="T502" s="10" t="str">
        <f>IF(A502="","",IF(AND(ISNUMBER(B502),ISNUMBER(C502),C502&gt;=B502),INT(C502)-INT(B502),""))</f>
        <v/>
      </c>
      <c r="U502" s="18" t="str">
        <f>IF(A502="","",IF(AND(ISNUMBER(E502),ISNUMBER(F502),F502&gt;=E502),ROUND((F502-E502)*24,4),""))</f>
        <v/>
      </c>
      <c r="V502" s="18" t="str">
        <f>IF(A502="","",IF(AND(ISNUMBER(G502),ISNUMBER(H502),H502&gt;=G502),ROUND((H502-G502)*24,4),IF(OR(G502&lt;&gt;"",H502&lt;&gt;""),"",IF(AND(ISNUMBER(I502),I502&gt;=0),I502,""))))</f>
        <v/>
      </c>
      <c r="W502" s="10" t="str">
        <f>IF(A502="","",IF(AND(ISNUMBER(G502),ISNUMBER(H502),H502&gt;=G502),"実績：基地発～基地着",IF(OR(G502&lt;&gt;"",H502&lt;&gt;""),"要確認：時刻不足・逆転",IF(AND(ISNUMBER(I502),I502&gt;=0),"実績：記録の時間","未確認"))))</f>
        <v/>
      </c>
      <c r="X502" s="10" t="str">
        <f>IF(A502="","",IF(ISNUMBER(B502),YEAR(B502)-IF(MONTH(B502)&lt;4,1,0),""))</f>
        <v/>
      </c>
      <c r="Y502" s="10" t="str">
        <f>IF(A502="","",IF(OR(D502="",NOT(ISNUMBER(B502)),NOT(ISNUMBER(C502)),C502&lt;B502,NOT(ISNUMBER(E502)),NOT(ISNUMBER(F502)),F502&lt;E502,O502="",P502="",R502="未登録・重複"),"要確認：警戒区間・登録・根拠",IF(OR(W502="要確認：時刻不足・逆転",AND(ISNUMBER(G502),G502&gt;E502),AND(ISNUMBER(H502),H502&lt;F502),AND(ISNUMBER(I502),I502&lt;0),AND(ISNUMBER(M502),M502&lt;0)),"要確認：基地発着・交代人数",IF(COUNTIFS(LNGWatch[船名],A502,LNGWatch[入港日（同一航海）],B502,LNGWatch[曳船名],D502,LNGWatch[警戒開始日時],E502)&gt;1,"要確認：同じ警戒が重複",IF(OR(NOT(ISNUMBER(V502)),P502="未確認"),"要確認：拘束時間・根拠未確認","確認済")))))</f>
        <v/>
      </c>
    </row>
    <row r="503" spans="1:25" ht="24.95" customHeight="1" x14ac:dyDescent="0.2">
      <c r="A503" s="7"/>
      <c r="B503" s="20"/>
      <c r="C503" s="20"/>
      <c r="D503" s="7"/>
      <c r="E503" s="23"/>
      <c r="F503" s="23"/>
      <c r="G503" s="23"/>
      <c r="H503" s="23"/>
      <c r="I503" s="16"/>
      <c r="J503" s="7"/>
      <c r="K503" s="23"/>
      <c r="L503" s="23"/>
      <c r="M503" s="7"/>
      <c r="N503" s="7"/>
      <c r="O503" s="7"/>
      <c r="P503" s="7"/>
      <c r="Q503" s="7"/>
      <c r="R503" s="10" t="str">
        <f>IF(D503="","",IF(COUNTIF(Tugs[曳船名],D503)&lt;&gt;1,"未登録・重複",IF(INDEX(Tugs[会社名],MATCH(D503,Tugs[曳船名],0))="","未確認",INDEX(Tugs[会社名],MATCH(D503,Tugs[曳船名],0)))))</f>
        <v/>
      </c>
      <c r="S503" s="10" t="str">
        <f>IF(D503="","",IF(COUNTIF(Tugs[曳船名],D503)&lt;&gt;1,"未登録・重複",IF(INDEX(Tugs[基地港],MATCH(D503,Tugs[曳船名],0))="","未確認",INDEX(Tugs[基地港],MATCH(D503,Tugs[曳船名],0)))))</f>
        <v/>
      </c>
      <c r="T503" s="10" t="str">
        <f>IF(A503="","",IF(AND(ISNUMBER(B503),ISNUMBER(C503),C503&gt;=B503),INT(C503)-INT(B503),""))</f>
        <v/>
      </c>
      <c r="U503" s="18" t="str">
        <f>IF(A503="","",IF(AND(ISNUMBER(E503),ISNUMBER(F503),F503&gt;=E503),ROUND((F503-E503)*24,4),""))</f>
        <v/>
      </c>
      <c r="V503" s="18" t="str">
        <f>IF(A503="","",IF(AND(ISNUMBER(G503),ISNUMBER(H503),H503&gt;=G503),ROUND((H503-G503)*24,4),IF(OR(G503&lt;&gt;"",H503&lt;&gt;""),"",IF(AND(ISNUMBER(I503),I503&gt;=0),I503,""))))</f>
        <v/>
      </c>
      <c r="W503" s="10" t="str">
        <f>IF(A503="","",IF(AND(ISNUMBER(G503),ISNUMBER(H503),H503&gt;=G503),"実績：基地発～基地着",IF(OR(G503&lt;&gt;"",H503&lt;&gt;""),"要確認：時刻不足・逆転",IF(AND(ISNUMBER(I503),I503&gt;=0),"実績：記録の時間","未確認"))))</f>
        <v/>
      </c>
      <c r="X503" s="10" t="str">
        <f>IF(A503="","",IF(ISNUMBER(B503),YEAR(B503)-IF(MONTH(B503)&lt;4,1,0),""))</f>
        <v/>
      </c>
      <c r="Y503" s="10" t="str">
        <f>IF(A503="","",IF(OR(D503="",NOT(ISNUMBER(B503)),NOT(ISNUMBER(C503)),C503&lt;B503,NOT(ISNUMBER(E503)),NOT(ISNUMBER(F503)),F503&lt;E503,O503="",P503="",R503="未登録・重複"),"要確認：警戒区間・登録・根拠",IF(OR(W503="要確認：時刻不足・逆転",AND(ISNUMBER(G503),G503&gt;E503),AND(ISNUMBER(H503),H503&lt;F503),AND(ISNUMBER(I503),I503&lt;0),AND(ISNUMBER(M503),M503&lt;0)),"要確認：基地発着・交代人数",IF(COUNTIFS(LNGWatch[船名],A503,LNGWatch[入港日（同一航海）],B503,LNGWatch[曳船名],D503,LNGWatch[警戒開始日時],E503)&gt;1,"要確認：同じ警戒が重複",IF(OR(NOT(ISNUMBER(V503)),P503="未確認"),"要確認：拘束時間・根拠未確認","確認済")))))</f>
        <v/>
      </c>
    </row>
    <row r="504" spans="1:25" ht="24.95" customHeight="1" x14ac:dyDescent="0.2">
      <c r="A504" s="7"/>
      <c r="B504" s="20"/>
      <c r="C504" s="20"/>
      <c r="D504" s="7"/>
      <c r="E504" s="23"/>
      <c r="F504" s="23"/>
      <c r="G504" s="23"/>
      <c r="H504" s="23"/>
      <c r="I504" s="16"/>
      <c r="J504" s="7"/>
      <c r="K504" s="23"/>
      <c r="L504" s="23"/>
      <c r="M504" s="7"/>
      <c r="N504" s="7"/>
      <c r="O504" s="7"/>
      <c r="P504" s="7"/>
      <c r="Q504" s="7"/>
      <c r="R504" s="10" t="str">
        <f>IF(D504="","",IF(COUNTIF(Tugs[曳船名],D504)&lt;&gt;1,"未登録・重複",IF(INDEX(Tugs[会社名],MATCH(D504,Tugs[曳船名],0))="","未確認",INDEX(Tugs[会社名],MATCH(D504,Tugs[曳船名],0)))))</f>
        <v/>
      </c>
      <c r="S504" s="10" t="str">
        <f>IF(D504="","",IF(COUNTIF(Tugs[曳船名],D504)&lt;&gt;1,"未登録・重複",IF(INDEX(Tugs[基地港],MATCH(D504,Tugs[曳船名],0))="","未確認",INDEX(Tugs[基地港],MATCH(D504,Tugs[曳船名],0)))))</f>
        <v/>
      </c>
      <c r="T504" s="10" t="str">
        <f>IF(A504="","",IF(AND(ISNUMBER(B504),ISNUMBER(C504),C504&gt;=B504),INT(C504)-INT(B504),""))</f>
        <v/>
      </c>
      <c r="U504" s="18" t="str">
        <f>IF(A504="","",IF(AND(ISNUMBER(E504),ISNUMBER(F504),F504&gt;=E504),ROUND((F504-E504)*24,4),""))</f>
        <v/>
      </c>
      <c r="V504" s="18" t="str">
        <f>IF(A504="","",IF(AND(ISNUMBER(G504),ISNUMBER(H504),H504&gt;=G504),ROUND((H504-G504)*24,4),IF(OR(G504&lt;&gt;"",H504&lt;&gt;""),"",IF(AND(ISNUMBER(I504),I504&gt;=0),I504,""))))</f>
        <v/>
      </c>
      <c r="W504" s="10" t="str">
        <f>IF(A504="","",IF(AND(ISNUMBER(G504),ISNUMBER(H504),H504&gt;=G504),"実績：基地発～基地着",IF(OR(G504&lt;&gt;"",H504&lt;&gt;""),"要確認：時刻不足・逆転",IF(AND(ISNUMBER(I504),I504&gt;=0),"実績：記録の時間","未確認"))))</f>
        <v/>
      </c>
      <c r="X504" s="10" t="str">
        <f>IF(A504="","",IF(ISNUMBER(B504),YEAR(B504)-IF(MONTH(B504)&lt;4,1,0),""))</f>
        <v/>
      </c>
      <c r="Y504" s="10" t="str">
        <f>IF(A504="","",IF(OR(D504="",NOT(ISNUMBER(B504)),NOT(ISNUMBER(C504)),C504&lt;B504,NOT(ISNUMBER(E504)),NOT(ISNUMBER(F504)),F504&lt;E504,O504="",P504="",R504="未登録・重複"),"要確認：警戒区間・登録・根拠",IF(OR(W504="要確認：時刻不足・逆転",AND(ISNUMBER(G504),G504&gt;E504),AND(ISNUMBER(H504),H504&lt;F504),AND(ISNUMBER(I504),I504&lt;0),AND(ISNUMBER(M504),M504&lt;0)),"要確認：基地発着・交代人数",IF(COUNTIFS(LNGWatch[船名],A504,LNGWatch[入港日（同一航海）],B504,LNGWatch[曳船名],D504,LNGWatch[警戒開始日時],E504)&gt;1,"要確認：同じ警戒が重複",IF(OR(NOT(ISNUMBER(V504)),P504="未確認"),"要確認：拘束時間・根拠未確認","確認済")))))</f>
        <v/>
      </c>
    </row>
    <row r="505" spans="1:25" ht="24.95" customHeight="1" x14ac:dyDescent="0.2">
      <c r="A505" s="7"/>
      <c r="B505" s="20"/>
      <c r="C505" s="20"/>
      <c r="D505" s="7"/>
      <c r="E505" s="23"/>
      <c r="F505" s="23"/>
      <c r="G505" s="23"/>
      <c r="H505" s="23"/>
      <c r="I505" s="16"/>
      <c r="J505" s="7"/>
      <c r="K505" s="23"/>
      <c r="L505" s="23"/>
      <c r="M505" s="7"/>
      <c r="N505" s="7"/>
      <c r="O505" s="7"/>
      <c r="P505" s="7"/>
      <c r="Q505" s="7"/>
      <c r="R505" s="10" t="str">
        <f>IF(D505="","",IF(COUNTIF(Tugs[曳船名],D505)&lt;&gt;1,"未登録・重複",IF(INDEX(Tugs[会社名],MATCH(D505,Tugs[曳船名],0))="","未確認",INDEX(Tugs[会社名],MATCH(D505,Tugs[曳船名],0)))))</f>
        <v/>
      </c>
      <c r="S505" s="10" t="str">
        <f>IF(D505="","",IF(COUNTIF(Tugs[曳船名],D505)&lt;&gt;1,"未登録・重複",IF(INDEX(Tugs[基地港],MATCH(D505,Tugs[曳船名],0))="","未確認",INDEX(Tugs[基地港],MATCH(D505,Tugs[曳船名],0)))))</f>
        <v/>
      </c>
      <c r="T505" s="10" t="str">
        <f>IF(A505="","",IF(AND(ISNUMBER(B505),ISNUMBER(C505),C505&gt;=B505),INT(C505)-INT(B505),""))</f>
        <v/>
      </c>
      <c r="U505" s="18" t="str">
        <f>IF(A505="","",IF(AND(ISNUMBER(E505),ISNUMBER(F505),F505&gt;=E505),ROUND((F505-E505)*24,4),""))</f>
        <v/>
      </c>
      <c r="V505" s="18" t="str">
        <f>IF(A505="","",IF(AND(ISNUMBER(G505),ISNUMBER(H505),H505&gt;=G505),ROUND((H505-G505)*24,4),IF(OR(G505&lt;&gt;"",H505&lt;&gt;""),"",IF(AND(ISNUMBER(I505),I505&gt;=0),I505,""))))</f>
        <v/>
      </c>
      <c r="W505" s="10" t="str">
        <f>IF(A505="","",IF(AND(ISNUMBER(G505),ISNUMBER(H505),H505&gt;=G505),"実績：基地発～基地着",IF(OR(G505&lt;&gt;"",H505&lt;&gt;""),"要確認：時刻不足・逆転",IF(AND(ISNUMBER(I505),I505&gt;=0),"実績：記録の時間","未確認"))))</f>
        <v/>
      </c>
      <c r="X505" s="10" t="str">
        <f>IF(A505="","",IF(ISNUMBER(B505),YEAR(B505)-IF(MONTH(B505)&lt;4,1,0),""))</f>
        <v/>
      </c>
      <c r="Y505" s="10" t="str">
        <f>IF(A505="","",IF(OR(D505="",NOT(ISNUMBER(B505)),NOT(ISNUMBER(C505)),C505&lt;B505,NOT(ISNUMBER(E505)),NOT(ISNUMBER(F505)),F505&lt;E505,O505="",P505="",R505="未登録・重複"),"要確認：警戒区間・登録・根拠",IF(OR(W505="要確認：時刻不足・逆転",AND(ISNUMBER(G505),G505&gt;E505),AND(ISNUMBER(H505),H505&lt;F505),AND(ISNUMBER(I505),I505&lt;0),AND(ISNUMBER(M505),M505&lt;0)),"要確認：基地発着・交代人数",IF(COUNTIFS(LNGWatch[船名],A505,LNGWatch[入港日（同一航海）],B505,LNGWatch[曳船名],D505,LNGWatch[警戒開始日時],E505)&gt;1,"要確認：同じ警戒が重複",IF(OR(NOT(ISNUMBER(V505)),P505="未確認"),"要確認：拘束時間・根拠未確認","確認済")))))</f>
        <v/>
      </c>
    </row>
    <row r="506" spans="1:25" ht="24.95" customHeight="1" x14ac:dyDescent="0.2">
      <c r="A506" s="7"/>
      <c r="B506" s="20"/>
      <c r="C506" s="20"/>
      <c r="D506" s="7"/>
      <c r="E506" s="23"/>
      <c r="F506" s="23"/>
      <c r="G506" s="23"/>
      <c r="H506" s="23"/>
      <c r="I506" s="16"/>
      <c r="J506" s="7"/>
      <c r="K506" s="23"/>
      <c r="L506" s="23"/>
      <c r="M506" s="7"/>
      <c r="N506" s="7"/>
      <c r="O506" s="7"/>
      <c r="P506" s="7"/>
      <c r="Q506" s="7"/>
      <c r="R506" s="10" t="str">
        <f>IF(D506="","",IF(COUNTIF(Tugs[曳船名],D506)&lt;&gt;1,"未登録・重複",IF(INDEX(Tugs[会社名],MATCH(D506,Tugs[曳船名],0))="","未確認",INDEX(Tugs[会社名],MATCH(D506,Tugs[曳船名],0)))))</f>
        <v/>
      </c>
      <c r="S506" s="10" t="str">
        <f>IF(D506="","",IF(COUNTIF(Tugs[曳船名],D506)&lt;&gt;1,"未登録・重複",IF(INDEX(Tugs[基地港],MATCH(D506,Tugs[曳船名],0))="","未確認",INDEX(Tugs[基地港],MATCH(D506,Tugs[曳船名],0)))))</f>
        <v/>
      </c>
      <c r="T506" s="10" t="str">
        <f>IF(A506="","",IF(AND(ISNUMBER(B506),ISNUMBER(C506),C506&gt;=B506),INT(C506)-INT(B506),""))</f>
        <v/>
      </c>
      <c r="U506" s="18" t="str">
        <f>IF(A506="","",IF(AND(ISNUMBER(E506),ISNUMBER(F506),F506&gt;=E506),ROUND((F506-E506)*24,4),""))</f>
        <v/>
      </c>
      <c r="V506" s="18" t="str">
        <f>IF(A506="","",IF(AND(ISNUMBER(G506),ISNUMBER(H506),H506&gt;=G506),ROUND((H506-G506)*24,4),IF(OR(G506&lt;&gt;"",H506&lt;&gt;""),"",IF(AND(ISNUMBER(I506),I506&gt;=0),I506,""))))</f>
        <v/>
      </c>
      <c r="W506" s="10" t="str">
        <f>IF(A506="","",IF(AND(ISNUMBER(G506),ISNUMBER(H506),H506&gt;=G506),"実績：基地発～基地着",IF(OR(G506&lt;&gt;"",H506&lt;&gt;""),"要確認：時刻不足・逆転",IF(AND(ISNUMBER(I506),I506&gt;=0),"実績：記録の時間","未確認"))))</f>
        <v/>
      </c>
      <c r="X506" s="10" t="str">
        <f>IF(A506="","",IF(ISNUMBER(B506),YEAR(B506)-IF(MONTH(B506)&lt;4,1,0),""))</f>
        <v/>
      </c>
      <c r="Y506" s="10" t="str">
        <f>IF(A506="","",IF(OR(D506="",NOT(ISNUMBER(B506)),NOT(ISNUMBER(C506)),C506&lt;B506,NOT(ISNUMBER(E506)),NOT(ISNUMBER(F506)),F506&lt;E506,O506="",P506="",R506="未登録・重複"),"要確認：警戒区間・登録・根拠",IF(OR(W506="要確認：時刻不足・逆転",AND(ISNUMBER(G506),G506&gt;E506),AND(ISNUMBER(H506),H506&lt;F506),AND(ISNUMBER(I506),I506&lt;0),AND(ISNUMBER(M506),M506&lt;0)),"要確認：基地発着・交代人数",IF(COUNTIFS(LNGWatch[船名],A506,LNGWatch[入港日（同一航海）],B506,LNGWatch[曳船名],D506,LNGWatch[警戒開始日時],E506)&gt;1,"要確認：同じ警戒が重複",IF(OR(NOT(ISNUMBER(V506)),P506="未確認"),"要確認：拘束時間・根拠未確認","確認済")))))</f>
        <v/>
      </c>
    </row>
    <row r="507" spans="1:25" ht="24.95" customHeight="1" x14ac:dyDescent="0.2">
      <c r="A507" s="7"/>
      <c r="B507" s="20"/>
      <c r="C507" s="20"/>
      <c r="D507" s="7"/>
      <c r="E507" s="23"/>
      <c r="F507" s="23"/>
      <c r="G507" s="23"/>
      <c r="H507" s="23"/>
      <c r="I507" s="16"/>
      <c r="J507" s="7"/>
      <c r="K507" s="23"/>
      <c r="L507" s="23"/>
      <c r="M507" s="7"/>
      <c r="N507" s="7"/>
      <c r="O507" s="7"/>
      <c r="P507" s="7"/>
      <c r="Q507" s="7"/>
      <c r="R507" s="10" t="str">
        <f>IF(D507="","",IF(COUNTIF(Tugs[曳船名],D507)&lt;&gt;1,"未登録・重複",IF(INDEX(Tugs[会社名],MATCH(D507,Tugs[曳船名],0))="","未確認",INDEX(Tugs[会社名],MATCH(D507,Tugs[曳船名],0)))))</f>
        <v/>
      </c>
      <c r="S507" s="10" t="str">
        <f>IF(D507="","",IF(COUNTIF(Tugs[曳船名],D507)&lt;&gt;1,"未登録・重複",IF(INDEX(Tugs[基地港],MATCH(D507,Tugs[曳船名],0))="","未確認",INDEX(Tugs[基地港],MATCH(D507,Tugs[曳船名],0)))))</f>
        <v/>
      </c>
      <c r="T507" s="10" t="str">
        <f>IF(A507="","",IF(AND(ISNUMBER(B507),ISNUMBER(C507),C507&gt;=B507),INT(C507)-INT(B507),""))</f>
        <v/>
      </c>
      <c r="U507" s="18" t="str">
        <f>IF(A507="","",IF(AND(ISNUMBER(E507),ISNUMBER(F507),F507&gt;=E507),ROUND((F507-E507)*24,4),""))</f>
        <v/>
      </c>
      <c r="V507" s="18" t="str">
        <f>IF(A507="","",IF(AND(ISNUMBER(G507),ISNUMBER(H507),H507&gt;=G507),ROUND((H507-G507)*24,4),IF(OR(G507&lt;&gt;"",H507&lt;&gt;""),"",IF(AND(ISNUMBER(I507),I507&gt;=0),I507,""))))</f>
        <v/>
      </c>
      <c r="W507" s="10" t="str">
        <f>IF(A507="","",IF(AND(ISNUMBER(G507),ISNUMBER(H507),H507&gt;=G507),"実績：基地発～基地着",IF(OR(G507&lt;&gt;"",H507&lt;&gt;""),"要確認：時刻不足・逆転",IF(AND(ISNUMBER(I507),I507&gt;=0),"実績：記録の時間","未確認"))))</f>
        <v/>
      </c>
      <c r="X507" s="10" t="str">
        <f>IF(A507="","",IF(ISNUMBER(B507),YEAR(B507)-IF(MONTH(B507)&lt;4,1,0),""))</f>
        <v/>
      </c>
      <c r="Y507" s="10" t="str">
        <f>IF(A507="","",IF(OR(D507="",NOT(ISNUMBER(B507)),NOT(ISNUMBER(C507)),C507&lt;B507,NOT(ISNUMBER(E507)),NOT(ISNUMBER(F507)),F507&lt;E507,O507="",P507="",R507="未登録・重複"),"要確認：警戒区間・登録・根拠",IF(OR(W507="要確認：時刻不足・逆転",AND(ISNUMBER(G507),G507&gt;E507),AND(ISNUMBER(H507),H507&lt;F507),AND(ISNUMBER(I507),I507&lt;0),AND(ISNUMBER(M507),M507&lt;0)),"要確認：基地発着・交代人数",IF(COUNTIFS(LNGWatch[船名],A507,LNGWatch[入港日（同一航海）],B507,LNGWatch[曳船名],D507,LNGWatch[警戒開始日時],E507)&gt;1,"要確認：同じ警戒が重複",IF(OR(NOT(ISNUMBER(V507)),P507="未確認"),"要確認：拘束時間・根拠未確認","確認済")))))</f>
        <v/>
      </c>
    </row>
    <row r="508" spans="1:25" ht="24.95" customHeight="1" x14ac:dyDescent="0.2">
      <c r="A508" s="7"/>
      <c r="B508" s="20"/>
      <c r="C508" s="20"/>
      <c r="D508" s="7"/>
      <c r="E508" s="23"/>
      <c r="F508" s="23"/>
      <c r="G508" s="23"/>
      <c r="H508" s="23"/>
      <c r="I508" s="16"/>
      <c r="J508" s="7"/>
      <c r="K508" s="23"/>
      <c r="L508" s="23"/>
      <c r="M508" s="7"/>
      <c r="N508" s="7"/>
      <c r="O508" s="7"/>
      <c r="P508" s="7"/>
      <c r="Q508" s="7"/>
      <c r="R508" s="10" t="str">
        <f>IF(D508="","",IF(COUNTIF(Tugs[曳船名],D508)&lt;&gt;1,"未登録・重複",IF(INDEX(Tugs[会社名],MATCH(D508,Tugs[曳船名],0))="","未確認",INDEX(Tugs[会社名],MATCH(D508,Tugs[曳船名],0)))))</f>
        <v/>
      </c>
      <c r="S508" s="10" t="str">
        <f>IF(D508="","",IF(COUNTIF(Tugs[曳船名],D508)&lt;&gt;1,"未登録・重複",IF(INDEX(Tugs[基地港],MATCH(D508,Tugs[曳船名],0))="","未確認",INDEX(Tugs[基地港],MATCH(D508,Tugs[曳船名],0)))))</f>
        <v/>
      </c>
      <c r="T508" s="10" t="str">
        <f>IF(A508="","",IF(AND(ISNUMBER(B508),ISNUMBER(C508),C508&gt;=B508),INT(C508)-INT(B508),""))</f>
        <v/>
      </c>
      <c r="U508" s="18" t="str">
        <f>IF(A508="","",IF(AND(ISNUMBER(E508),ISNUMBER(F508),F508&gt;=E508),ROUND((F508-E508)*24,4),""))</f>
        <v/>
      </c>
      <c r="V508" s="18" t="str">
        <f>IF(A508="","",IF(AND(ISNUMBER(G508),ISNUMBER(H508),H508&gt;=G508),ROUND((H508-G508)*24,4),IF(OR(G508&lt;&gt;"",H508&lt;&gt;""),"",IF(AND(ISNUMBER(I508),I508&gt;=0),I508,""))))</f>
        <v/>
      </c>
      <c r="W508" s="10" t="str">
        <f>IF(A508="","",IF(AND(ISNUMBER(G508),ISNUMBER(H508),H508&gt;=G508),"実績：基地発～基地着",IF(OR(G508&lt;&gt;"",H508&lt;&gt;""),"要確認：時刻不足・逆転",IF(AND(ISNUMBER(I508),I508&gt;=0),"実績：記録の時間","未確認"))))</f>
        <v/>
      </c>
      <c r="X508" s="10" t="str">
        <f>IF(A508="","",IF(ISNUMBER(B508),YEAR(B508)-IF(MONTH(B508)&lt;4,1,0),""))</f>
        <v/>
      </c>
      <c r="Y508" s="10" t="str">
        <f>IF(A508="","",IF(OR(D508="",NOT(ISNUMBER(B508)),NOT(ISNUMBER(C508)),C508&lt;B508,NOT(ISNUMBER(E508)),NOT(ISNUMBER(F508)),F508&lt;E508,O508="",P508="",R508="未登録・重複"),"要確認：警戒区間・登録・根拠",IF(OR(W508="要確認：時刻不足・逆転",AND(ISNUMBER(G508),G508&gt;E508),AND(ISNUMBER(H508),H508&lt;F508),AND(ISNUMBER(I508),I508&lt;0),AND(ISNUMBER(M508),M508&lt;0)),"要確認：基地発着・交代人数",IF(COUNTIFS(LNGWatch[船名],A508,LNGWatch[入港日（同一航海）],B508,LNGWatch[曳船名],D508,LNGWatch[警戒開始日時],E508)&gt;1,"要確認：同じ警戒が重複",IF(OR(NOT(ISNUMBER(V508)),P508="未確認"),"要確認：拘束時間・根拠未確認","確認済")))))</f>
        <v/>
      </c>
    </row>
    <row r="509" spans="1:25" ht="24.95" customHeight="1" x14ac:dyDescent="0.2">
      <c r="A509" s="7"/>
      <c r="B509" s="20"/>
      <c r="C509" s="20"/>
      <c r="D509" s="7"/>
      <c r="E509" s="23"/>
      <c r="F509" s="23"/>
      <c r="G509" s="23"/>
      <c r="H509" s="23"/>
      <c r="I509" s="16"/>
      <c r="J509" s="7"/>
      <c r="K509" s="23"/>
      <c r="L509" s="23"/>
      <c r="M509" s="7"/>
      <c r="N509" s="7"/>
      <c r="O509" s="7"/>
      <c r="P509" s="7"/>
      <c r="Q509" s="7"/>
      <c r="R509" s="10" t="str">
        <f>IF(D509="","",IF(COUNTIF(Tugs[曳船名],D509)&lt;&gt;1,"未登録・重複",IF(INDEX(Tugs[会社名],MATCH(D509,Tugs[曳船名],0))="","未確認",INDEX(Tugs[会社名],MATCH(D509,Tugs[曳船名],0)))))</f>
        <v/>
      </c>
      <c r="S509" s="10" t="str">
        <f>IF(D509="","",IF(COUNTIF(Tugs[曳船名],D509)&lt;&gt;1,"未登録・重複",IF(INDEX(Tugs[基地港],MATCH(D509,Tugs[曳船名],0))="","未確認",INDEX(Tugs[基地港],MATCH(D509,Tugs[曳船名],0)))))</f>
        <v/>
      </c>
      <c r="T509" s="10" t="str">
        <f>IF(A509="","",IF(AND(ISNUMBER(B509),ISNUMBER(C509),C509&gt;=B509),INT(C509)-INT(B509),""))</f>
        <v/>
      </c>
      <c r="U509" s="18" t="str">
        <f>IF(A509="","",IF(AND(ISNUMBER(E509),ISNUMBER(F509),F509&gt;=E509),ROUND((F509-E509)*24,4),""))</f>
        <v/>
      </c>
      <c r="V509" s="18" t="str">
        <f>IF(A509="","",IF(AND(ISNUMBER(G509),ISNUMBER(H509),H509&gt;=G509),ROUND((H509-G509)*24,4),IF(OR(G509&lt;&gt;"",H509&lt;&gt;""),"",IF(AND(ISNUMBER(I509),I509&gt;=0),I509,""))))</f>
        <v/>
      </c>
      <c r="W509" s="10" t="str">
        <f>IF(A509="","",IF(AND(ISNUMBER(G509),ISNUMBER(H509),H509&gt;=G509),"実績：基地発～基地着",IF(OR(G509&lt;&gt;"",H509&lt;&gt;""),"要確認：時刻不足・逆転",IF(AND(ISNUMBER(I509),I509&gt;=0),"実績：記録の時間","未確認"))))</f>
        <v/>
      </c>
      <c r="X509" s="10" t="str">
        <f>IF(A509="","",IF(ISNUMBER(B509),YEAR(B509)-IF(MONTH(B509)&lt;4,1,0),""))</f>
        <v/>
      </c>
      <c r="Y509" s="10" t="str">
        <f>IF(A509="","",IF(OR(D509="",NOT(ISNUMBER(B509)),NOT(ISNUMBER(C509)),C509&lt;B509,NOT(ISNUMBER(E509)),NOT(ISNUMBER(F509)),F509&lt;E509,O509="",P509="",R509="未登録・重複"),"要確認：警戒区間・登録・根拠",IF(OR(W509="要確認：時刻不足・逆転",AND(ISNUMBER(G509),G509&gt;E509),AND(ISNUMBER(H509),H509&lt;F509),AND(ISNUMBER(I509),I509&lt;0),AND(ISNUMBER(M509),M509&lt;0)),"要確認：基地発着・交代人数",IF(COUNTIFS(LNGWatch[船名],A509,LNGWatch[入港日（同一航海）],B509,LNGWatch[曳船名],D509,LNGWatch[警戒開始日時],E509)&gt;1,"要確認：同じ警戒が重複",IF(OR(NOT(ISNUMBER(V509)),P509="未確認"),"要確認：拘束時間・根拠未確認","確認済")))))</f>
        <v/>
      </c>
    </row>
    <row r="510" spans="1:25" ht="24.95" customHeight="1" x14ac:dyDescent="0.2">
      <c r="A510" s="7"/>
      <c r="B510" s="20"/>
      <c r="C510" s="20"/>
      <c r="D510" s="7"/>
      <c r="E510" s="23"/>
      <c r="F510" s="23"/>
      <c r="G510" s="23"/>
      <c r="H510" s="23"/>
      <c r="I510" s="16"/>
      <c r="J510" s="7"/>
      <c r="K510" s="23"/>
      <c r="L510" s="23"/>
      <c r="M510" s="7"/>
      <c r="N510" s="7"/>
      <c r="O510" s="7"/>
      <c r="P510" s="7"/>
      <c r="Q510" s="7"/>
      <c r="R510" s="10" t="str">
        <f>IF(D510="","",IF(COUNTIF(Tugs[曳船名],D510)&lt;&gt;1,"未登録・重複",IF(INDEX(Tugs[会社名],MATCH(D510,Tugs[曳船名],0))="","未確認",INDEX(Tugs[会社名],MATCH(D510,Tugs[曳船名],0)))))</f>
        <v/>
      </c>
      <c r="S510" s="10" t="str">
        <f>IF(D510="","",IF(COUNTIF(Tugs[曳船名],D510)&lt;&gt;1,"未登録・重複",IF(INDEX(Tugs[基地港],MATCH(D510,Tugs[曳船名],0))="","未確認",INDEX(Tugs[基地港],MATCH(D510,Tugs[曳船名],0)))))</f>
        <v/>
      </c>
      <c r="T510" s="10" t="str">
        <f>IF(A510="","",IF(AND(ISNUMBER(B510),ISNUMBER(C510),C510&gt;=B510),INT(C510)-INT(B510),""))</f>
        <v/>
      </c>
      <c r="U510" s="18" t="str">
        <f>IF(A510="","",IF(AND(ISNUMBER(E510),ISNUMBER(F510),F510&gt;=E510),ROUND((F510-E510)*24,4),""))</f>
        <v/>
      </c>
      <c r="V510" s="18" t="str">
        <f>IF(A510="","",IF(AND(ISNUMBER(G510),ISNUMBER(H510),H510&gt;=G510),ROUND((H510-G510)*24,4),IF(OR(G510&lt;&gt;"",H510&lt;&gt;""),"",IF(AND(ISNUMBER(I510),I510&gt;=0),I510,""))))</f>
        <v/>
      </c>
      <c r="W510" s="10" t="str">
        <f>IF(A510="","",IF(AND(ISNUMBER(G510),ISNUMBER(H510),H510&gt;=G510),"実績：基地発～基地着",IF(OR(G510&lt;&gt;"",H510&lt;&gt;""),"要確認：時刻不足・逆転",IF(AND(ISNUMBER(I510),I510&gt;=0),"実績：記録の時間","未確認"))))</f>
        <v/>
      </c>
      <c r="X510" s="10" t="str">
        <f>IF(A510="","",IF(ISNUMBER(B510),YEAR(B510)-IF(MONTH(B510)&lt;4,1,0),""))</f>
        <v/>
      </c>
      <c r="Y510" s="10" t="str">
        <f>IF(A510="","",IF(OR(D510="",NOT(ISNUMBER(B510)),NOT(ISNUMBER(C510)),C510&lt;B510,NOT(ISNUMBER(E510)),NOT(ISNUMBER(F510)),F510&lt;E510,O510="",P510="",R510="未登録・重複"),"要確認：警戒区間・登録・根拠",IF(OR(W510="要確認：時刻不足・逆転",AND(ISNUMBER(G510),G510&gt;E510),AND(ISNUMBER(H510),H510&lt;F510),AND(ISNUMBER(I510),I510&lt;0),AND(ISNUMBER(M510),M510&lt;0)),"要確認：基地発着・交代人数",IF(COUNTIFS(LNGWatch[船名],A510,LNGWatch[入港日（同一航海）],B510,LNGWatch[曳船名],D510,LNGWatch[警戒開始日時],E510)&gt;1,"要確認：同じ警戒が重複",IF(OR(NOT(ISNUMBER(V510)),P510="未確認"),"要確認：拘束時間・根拠未確認","確認済")))))</f>
        <v/>
      </c>
    </row>
    <row r="511" spans="1:25" ht="24.95" customHeight="1" x14ac:dyDescent="0.2">
      <c r="A511" s="7"/>
      <c r="B511" s="20"/>
      <c r="C511" s="20"/>
      <c r="D511" s="7"/>
      <c r="E511" s="23"/>
      <c r="F511" s="23"/>
      <c r="G511" s="23"/>
      <c r="H511" s="23"/>
      <c r="I511" s="16"/>
      <c r="J511" s="7"/>
      <c r="K511" s="23"/>
      <c r="L511" s="23"/>
      <c r="M511" s="7"/>
      <c r="N511" s="7"/>
      <c r="O511" s="7"/>
      <c r="P511" s="7"/>
      <c r="Q511" s="7"/>
      <c r="R511" s="10" t="str">
        <f>IF(D511="","",IF(COUNTIF(Tugs[曳船名],D511)&lt;&gt;1,"未登録・重複",IF(INDEX(Tugs[会社名],MATCH(D511,Tugs[曳船名],0))="","未確認",INDEX(Tugs[会社名],MATCH(D511,Tugs[曳船名],0)))))</f>
        <v/>
      </c>
      <c r="S511" s="10" t="str">
        <f>IF(D511="","",IF(COUNTIF(Tugs[曳船名],D511)&lt;&gt;1,"未登録・重複",IF(INDEX(Tugs[基地港],MATCH(D511,Tugs[曳船名],0))="","未確認",INDEX(Tugs[基地港],MATCH(D511,Tugs[曳船名],0)))))</f>
        <v/>
      </c>
      <c r="T511" s="10" t="str">
        <f>IF(A511="","",IF(AND(ISNUMBER(B511),ISNUMBER(C511),C511&gt;=B511),INT(C511)-INT(B511),""))</f>
        <v/>
      </c>
      <c r="U511" s="18" t="str">
        <f>IF(A511="","",IF(AND(ISNUMBER(E511),ISNUMBER(F511),F511&gt;=E511),ROUND((F511-E511)*24,4),""))</f>
        <v/>
      </c>
      <c r="V511" s="18" t="str">
        <f>IF(A511="","",IF(AND(ISNUMBER(G511),ISNUMBER(H511),H511&gt;=G511),ROUND((H511-G511)*24,4),IF(OR(G511&lt;&gt;"",H511&lt;&gt;""),"",IF(AND(ISNUMBER(I511),I511&gt;=0),I511,""))))</f>
        <v/>
      </c>
      <c r="W511" s="10" t="str">
        <f>IF(A511="","",IF(AND(ISNUMBER(G511),ISNUMBER(H511),H511&gt;=G511),"実績：基地発～基地着",IF(OR(G511&lt;&gt;"",H511&lt;&gt;""),"要確認：時刻不足・逆転",IF(AND(ISNUMBER(I511),I511&gt;=0),"実績：記録の時間","未確認"))))</f>
        <v/>
      </c>
      <c r="X511" s="10" t="str">
        <f>IF(A511="","",IF(ISNUMBER(B511),YEAR(B511)-IF(MONTH(B511)&lt;4,1,0),""))</f>
        <v/>
      </c>
      <c r="Y511" s="10" t="str">
        <f>IF(A511="","",IF(OR(D511="",NOT(ISNUMBER(B511)),NOT(ISNUMBER(C511)),C511&lt;B511,NOT(ISNUMBER(E511)),NOT(ISNUMBER(F511)),F511&lt;E511,O511="",P511="",R511="未登録・重複"),"要確認：警戒区間・登録・根拠",IF(OR(W511="要確認：時刻不足・逆転",AND(ISNUMBER(G511),G511&gt;E511),AND(ISNUMBER(H511),H511&lt;F511),AND(ISNUMBER(I511),I511&lt;0),AND(ISNUMBER(M511),M511&lt;0)),"要確認：基地発着・交代人数",IF(COUNTIFS(LNGWatch[船名],A511,LNGWatch[入港日（同一航海）],B511,LNGWatch[曳船名],D511,LNGWatch[警戒開始日時],E511)&gt;1,"要確認：同じ警戒が重複",IF(OR(NOT(ISNUMBER(V511)),P511="未確認"),"要確認：拘束時間・根拠未確認","確認済")))))</f>
        <v/>
      </c>
    </row>
    <row r="512" spans="1:25" ht="24.95" customHeight="1" x14ac:dyDescent="0.2">
      <c r="A512" s="7"/>
      <c r="B512" s="20"/>
      <c r="C512" s="20"/>
      <c r="D512" s="7"/>
      <c r="E512" s="23"/>
      <c r="F512" s="23"/>
      <c r="G512" s="23"/>
      <c r="H512" s="23"/>
      <c r="I512" s="16"/>
      <c r="J512" s="7"/>
      <c r="K512" s="23"/>
      <c r="L512" s="23"/>
      <c r="M512" s="7"/>
      <c r="N512" s="7"/>
      <c r="O512" s="7"/>
      <c r="P512" s="7"/>
      <c r="Q512" s="7"/>
      <c r="R512" s="10" t="str">
        <f>IF(D512="","",IF(COUNTIF(Tugs[曳船名],D512)&lt;&gt;1,"未登録・重複",IF(INDEX(Tugs[会社名],MATCH(D512,Tugs[曳船名],0))="","未確認",INDEX(Tugs[会社名],MATCH(D512,Tugs[曳船名],0)))))</f>
        <v/>
      </c>
      <c r="S512" s="10" t="str">
        <f>IF(D512="","",IF(COUNTIF(Tugs[曳船名],D512)&lt;&gt;1,"未登録・重複",IF(INDEX(Tugs[基地港],MATCH(D512,Tugs[曳船名],0))="","未確認",INDEX(Tugs[基地港],MATCH(D512,Tugs[曳船名],0)))))</f>
        <v/>
      </c>
      <c r="T512" s="10" t="str">
        <f>IF(A512="","",IF(AND(ISNUMBER(B512),ISNUMBER(C512),C512&gt;=B512),INT(C512)-INT(B512),""))</f>
        <v/>
      </c>
      <c r="U512" s="18" t="str">
        <f>IF(A512="","",IF(AND(ISNUMBER(E512),ISNUMBER(F512),F512&gt;=E512),ROUND((F512-E512)*24,4),""))</f>
        <v/>
      </c>
      <c r="V512" s="18" t="str">
        <f>IF(A512="","",IF(AND(ISNUMBER(G512),ISNUMBER(H512),H512&gt;=G512),ROUND((H512-G512)*24,4),IF(OR(G512&lt;&gt;"",H512&lt;&gt;""),"",IF(AND(ISNUMBER(I512),I512&gt;=0),I512,""))))</f>
        <v/>
      </c>
      <c r="W512" s="10" t="str">
        <f>IF(A512="","",IF(AND(ISNUMBER(G512),ISNUMBER(H512),H512&gt;=G512),"実績：基地発～基地着",IF(OR(G512&lt;&gt;"",H512&lt;&gt;""),"要確認：時刻不足・逆転",IF(AND(ISNUMBER(I512),I512&gt;=0),"実績：記録の時間","未確認"))))</f>
        <v/>
      </c>
      <c r="X512" s="10" t="str">
        <f>IF(A512="","",IF(ISNUMBER(B512),YEAR(B512)-IF(MONTH(B512)&lt;4,1,0),""))</f>
        <v/>
      </c>
      <c r="Y512" s="10" t="str">
        <f>IF(A512="","",IF(OR(D512="",NOT(ISNUMBER(B512)),NOT(ISNUMBER(C512)),C512&lt;B512,NOT(ISNUMBER(E512)),NOT(ISNUMBER(F512)),F512&lt;E512,O512="",P512="",R512="未登録・重複"),"要確認：警戒区間・登録・根拠",IF(OR(W512="要確認：時刻不足・逆転",AND(ISNUMBER(G512),G512&gt;E512),AND(ISNUMBER(H512),H512&lt;F512),AND(ISNUMBER(I512),I512&lt;0),AND(ISNUMBER(M512),M512&lt;0)),"要確認：基地発着・交代人数",IF(COUNTIFS(LNGWatch[船名],A512,LNGWatch[入港日（同一航海）],B512,LNGWatch[曳船名],D512,LNGWatch[警戒開始日時],E512)&gt;1,"要確認：同じ警戒が重複",IF(OR(NOT(ISNUMBER(V512)),P512="未確認"),"要確認：拘束時間・根拠未確認","確認済")))))</f>
        <v/>
      </c>
    </row>
    <row r="513" spans="1:25" ht="24.95" customHeight="1" x14ac:dyDescent="0.2">
      <c r="A513" s="7"/>
      <c r="B513" s="20"/>
      <c r="C513" s="20"/>
      <c r="D513" s="7"/>
      <c r="E513" s="23"/>
      <c r="F513" s="23"/>
      <c r="G513" s="23"/>
      <c r="H513" s="23"/>
      <c r="I513" s="16"/>
      <c r="J513" s="7"/>
      <c r="K513" s="23"/>
      <c r="L513" s="23"/>
      <c r="M513" s="7"/>
      <c r="N513" s="7"/>
      <c r="O513" s="7"/>
      <c r="P513" s="7"/>
      <c r="Q513" s="7"/>
      <c r="R513" s="10" t="str">
        <f>IF(D513="","",IF(COUNTIF(Tugs[曳船名],D513)&lt;&gt;1,"未登録・重複",IF(INDEX(Tugs[会社名],MATCH(D513,Tugs[曳船名],0))="","未確認",INDEX(Tugs[会社名],MATCH(D513,Tugs[曳船名],0)))))</f>
        <v/>
      </c>
      <c r="S513" s="10" t="str">
        <f>IF(D513="","",IF(COUNTIF(Tugs[曳船名],D513)&lt;&gt;1,"未登録・重複",IF(INDEX(Tugs[基地港],MATCH(D513,Tugs[曳船名],0))="","未確認",INDEX(Tugs[基地港],MATCH(D513,Tugs[曳船名],0)))))</f>
        <v/>
      </c>
      <c r="T513" s="10" t="str">
        <f>IF(A513="","",IF(AND(ISNUMBER(B513),ISNUMBER(C513),C513&gt;=B513),INT(C513)-INT(B513),""))</f>
        <v/>
      </c>
      <c r="U513" s="18" t="str">
        <f>IF(A513="","",IF(AND(ISNUMBER(E513),ISNUMBER(F513),F513&gt;=E513),ROUND((F513-E513)*24,4),""))</f>
        <v/>
      </c>
      <c r="V513" s="18" t="str">
        <f>IF(A513="","",IF(AND(ISNUMBER(G513),ISNUMBER(H513),H513&gt;=G513),ROUND((H513-G513)*24,4),IF(OR(G513&lt;&gt;"",H513&lt;&gt;""),"",IF(AND(ISNUMBER(I513),I513&gt;=0),I513,""))))</f>
        <v/>
      </c>
      <c r="W513" s="10" t="str">
        <f>IF(A513="","",IF(AND(ISNUMBER(G513),ISNUMBER(H513),H513&gt;=G513),"実績：基地発～基地着",IF(OR(G513&lt;&gt;"",H513&lt;&gt;""),"要確認：時刻不足・逆転",IF(AND(ISNUMBER(I513),I513&gt;=0),"実績：記録の時間","未確認"))))</f>
        <v/>
      </c>
      <c r="X513" s="10" t="str">
        <f>IF(A513="","",IF(ISNUMBER(B513),YEAR(B513)-IF(MONTH(B513)&lt;4,1,0),""))</f>
        <v/>
      </c>
      <c r="Y513" s="10" t="str">
        <f>IF(A513="","",IF(OR(D513="",NOT(ISNUMBER(B513)),NOT(ISNUMBER(C513)),C513&lt;B513,NOT(ISNUMBER(E513)),NOT(ISNUMBER(F513)),F513&lt;E513,O513="",P513="",R513="未登録・重複"),"要確認：警戒区間・登録・根拠",IF(OR(W513="要確認：時刻不足・逆転",AND(ISNUMBER(G513),G513&gt;E513),AND(ISNUMBER(H513),H513&lt;F513),AND(ISNUMBER(I513),I513&lt;0),AND(ISNUMBER(M513),M513&lt;0)),"要確認：基地発着・交代人数",IF(COUNTIFS(LNGWatch[船名],A513,LNGWatch[入港日（同一航海）],B513,LNGWatch[曳船名],D513,LNGWatch[警戒開始日時],E513)&gt;1,"要確認：同じ警戒が重複",IF(OR(NOT(ISNUMBER(V513)),P513="未確認"),"要確認：拘束時間・根拠未確認","確認済")))))</f>
        <v/>
      </c>
    </row>
    <row r="514" spans="1:25" ht="24.95" customHeight="1" x14ac:dyDescent="0.2">
      <c r="A514" s="7"/>
      <c r="B514" s="20"/>
      <c r="C514" s="20"/>
      <c r="D514" s="7"/>
      <c r="E514" s="23"/>
      <c r="F514" s="23"/>
      <c r="G514" s="23"/>
      <c r="H514" s="23"/>
      <c r="I514" s="16"/>
      <c r="J514" s="7"/>
      <c r="K514" s="23"/>
      <c r="L514" s="23"/>
      <c r="M514" s="7"/>
      <c r="N514" s="7"/>
      <c r="O514" s="7"/>
      <c r="P514" s="7"/>
      <c r="Q514" s="7"/>
      <c r="R514" s="10" t="str">
        <f>IF(D514="","",IF(COUNTIF(Tugs[曳船名],D514)&lt;&gt;1,"未登録・重複",IF(INDEX(Tugs[会社名],MATCH(D514,Tugs[曳船名],0))="","未確認",INDEX(Tugs[会社名],MATCH(D514,Tugs[曳船名],0)))))</f>
        <v/>
      </c>
      <c r="S514" s="10" t="str">
        <f>IF(D514="","",IF(COUNTIF(Tugs[曳船名],D514)&lt;&gt;1,"未登録・重複",IF(INDEX(Tugs[基地港],MATCH(D514,Tugs[曳船名],0))="","未確認",INDEX(Tugs[基地港],MATCH(D514,Tugs[曳船名],0)))))</f>
        <v/>
      </c>
      <c r="T514" s="10" t="str">
        <f>IF(A514="","",IF(AND(ISNUMBER(B514),ISNUMBER(C514),C514&gt;=B514),INT(C514)-INT(B514),""))</f>
        <v/>
      </c>
      <c r="U514" s="18" t="str">
        <f>IF(A514="","",IF(AND(ISNUMBER(E514),ISNUMBER(F514),F514&gt;=E514),ROUND((F514-E514)*24,4),""))</f>
        <v/>
      </c>
      <c r="V514" s="18" t="str">
        <f>IF(A514="","",IF(AND(ISNUMBER(G514),ISNUMBER(H514),H514&gt;=G514),ROUND((H514-G514)*24,4),IF(OR(G514&lt;&gt;"",H514&lt;&gt;""),"",IF(AND(ISNUMBER(I514),I514&gt;=0),I514,""))))</f>
        <v/>
      </c>
      <c r="W514" s="10" t="str">
        <f>IF(A514="","",IF(AND(ISNUMBER(G514),ISNUMBER(H514),H514&gt;=G514),"実績：基地発～基地着",IF(OR(G514&lt;&gt;"",H514&lt;&gt;""),"要確認：時刻不足・逆転",IF(AND(ISNUMBER(I514),I514&gt;=0),"実績：記録の時間","未確認"))))</f>
        <v/>
      </c>
      <c r="X514" s="10" t="str">
        <f>IF(A514="","",IF(ISNUMBER(B514),YEAR(B514)-IF(MONTH(B514)&lt;4,1,0),""))</f>
        <v/>
      </c>
      <c r="Y514" s="10" t="str">
        <f>IF(A514="","",IF(OR(D514="",NOT(ISNUMBER(B514)),NOT(ISNUMBER(C514)),C514&lt;B514,NOT(ISNUMBER(E514)),NOT(ISNUMBER(F514)),F514&lt;E514,O514="",P514="",R514="未登録・重複"),"要確認：警戒区間・登録・根拠",IF(OR(W514="要確認：時刻不足・逆転",AND(ISNUMBER(G514),G514&gt;E514),AND(ISNUMBER(H514),H514&lt;F514),AND(ISNUMBER(I514),I514&lt;0),AND(ISNUMBER(M514),M514&lt;0)),"要確認：基地発着・交代人数",IF(COUNTIFS(LNGWatch[船名],A514,LNGWatch[入港日（同一航海）],B514,LNGWatch[曳船名],D514,LNGWatch[警戒開始日時],E514)&gt;1,"要確認：同じ警戒が重複",IF(OR(NOT(ISNUMBER(V514)),P514="未確認"),"要確認：拘束時間・根拠未確認","確認済")))))</f>
        <v/>
      </c>
    </row>
    <row r="515" spans="1:25" ht="24.95" customHeight="1" x14ac:dyDescent="0.2">
      <c r="A515" s="7"/>
      <c r="B515" s="20"/>
      <c r="C515" s="20"/>
      <c r="D515" s="7"/>
      <c r="E515" s="23"/>
      <c r="F515" s="23"/>
      <c r="G515" s="23"/>
      <c r="H515" s="23"/>
      <c r="I515" s="16"/>
      <c r="J515" s="7"/>
      <c r="K515" s="23"/>
      <c r="L515" s="23"/>
      <c r="M515" s="7"/>
      <c r="N515" s="7"/>
      <c r="O515" s="7"/>
      <c r="P515" s="7"/>
      <c r="Q515" s="7"/>
      <c r="R515" s="10" t="str">
        <f>IF(D515="","",IF(COUNTIF(Tugs[曳船名],D515)&lt;&gt;1,"未登録・重複",IF(INDEX(Tugs[会社名],MATCH(D515,Tugs[曳船名],0))="","未確認",INDEX(Tugs[会社名],MATCH(D515,Tugs[曳船名],0)))))</f>
        <v/>
      </c>
      <c r="S515" s="10" t="str">
        <f>IF(D515="","",IF(COUNTIF(Tugs[曳船名],D515)&lt;&gt;1,"未登録・重複",IF(INDEX(Tugs[基地港],MATCH(D515,Tugs[曳船名],0))="","未確認",INDEX(Tugs[基地港],MATCH(D515,Tugs[曳船名],0)))))</f>
        <v/>
      </c>
      <c r="T515" s="10" t="str">
        <f>IF(A515="","",IF(AND(ISNUMBER(B515),ISNUMBER(C515),C515&gt;=B515),INT(C515)-INT(B515),""))</f>
        <v/>
      </c>
      <c r="U515" s="18" t="str">
        <f>IF(A515="","",IF(AND(ISNUMBER(E515),ISNUMBER(F515),F515&gt;=E515),ROUND((F515-E515)*24,4),""))</f>
        <v/>
      </c>
      <c r="V515" s="18" t="str">
        <f>IF(A515="","",IF(AND(ISNUMBER(G515),ISNUMBER(H515),H515&gt;=G515),ROUND((H515-G515)*24,4),IF(OR(G515&lt;&gt;"",H515&lt;&gt;""),"",IF(AND(ISNUMBER(I515),I515&gt;=0),I515,""))))</f>
        <v/>
      </c>
      <c r="W515" s="10" t="str">
        <f>IF(A515="","",IF(AND(ISNUMBER(G515),ISNUMBER(H515),H515&gt;=G515),"実績：基地発～基地着",IF(OR(G515&lt;&gt;"",H515&lt;&gt;""),"要確認：時刻不足・逆転",IF(AND(ISNUMBER(I515),I515&gt;=0),"実績：記録の時間","未確認"))))</f>
        <v/>
      </c>
      <c r="X515" s="10" t="str">
        <f>IF(A515="","",IF(ISNUMBER(B515),YEAR(B515)-IF(MONTH(B515)&lt;4,1,0),""))</f>
        <v/>
      </c>
      <c r="Y515" s="10" t="str">
        <f>IF(A515="","",IF(OR(D515="",NOT(ISNUMBER(B515)),NOT(ISNUMBER(C515)),C515&lt;B515,NOT(ISNUMBER(E515)),NOT(ISNUMBER(F515)),F515&lt;E515,O515="",P515="",R515="未登録・重複"),"要確認：警戒区間・登録・根拠",IF(OR(W515="要確認：時刻不足・逆転",AND(ISNUMBER(G515),G515&gt;E515),AND(ISNUMBER(H515),H515&lt;F515),AND(ISNUMBER(I515),I515&lt;0),AND(ISNUMBER(M515),M515&lt;0)),"要確認：基地発着・交代人数",IF(COUNTIFS(LNGWatch[船名],A515,LNGWatch[入港日（同一航海）],B515,LNGWatch[曳船名],D515,LNGWatch[警戒開始日時],E515)&gt;1,"要確認：同じ警戒が重複",IF(OR(NOT(ISNUMBER(V515)),P515="未確認"),"要確認：拘束時間・根拠未確認","確認済")))))</f>
        <v/>
      </c>
    </row>
    <row r="516" spans="1:25" ht="24.95" customHeight="1" x14ac:dyDescent="0.2">
      <c r="A516" s="7"/>
      <c r="B516" s="20"/>
      <c r="C516" s="20"/>
      <c r="D516" s="7"/>
      <c r="E516" s="23"/>
      <c r="F516" s="23"/>
      <c r="G516" s="23"/>
      <c r="H516" s="23"/>
      <c r="I516" s="16"/>
      <c r="J516" s="7"/>
      <c r="K516" s="23"/>
      <c r="L516" s="23"/>
      <c r="M516" s="7"/>
      <c r="N516" s="7"/>
      <c r="O516" s="7"/>
      <c r="P516" s="7"/>
      <c r="Q516" s="7"/>
      <c r="R516" s="10" t="str">
        <f>IF(D516="","",IF(COUNTIF(Tugs[曳船名],D516)&lt;&gt;1,"未登録・重複",IF(INDEX(Tugs[会社名],MATCH(D516,Tugs[曳船名],0))="","未確認",INDEX(Tugs[会社名],MATCH(D516,Tugs[曳船名],0)))))</f>
        <v/>
      </c>
      <c r="S516" s="10" t="str">
        <f>IF(D516="","",IF(COUNTIF(Tugs[曳船名],D516)&lt;&gt;1,"未登録・重複",IF(INDEX(Tugs[基地港],MATCH(D516,Tugs[曳船名],0))="","未確認",INDEX(Tugs[基地港],MATCH(D516,Tugs[曳船名],0)))))</f>
        <v/>
      </c>
      <c r="T516" s="10" t="str">
        <f>IF(A516="","",IF(AND(ISNUMBER(B516),ISNUMBER(C516),C516&gt;=B516),INT(C516)-INT(B516),""))</f>
        <v/>
      </c>
      <c r="U516" s="18" t="str">
        <f>IF(A516="","",IF(AND(ISNUMBER(E516),ISNUMBER(F516),F516&gt;=E516),ROUND((F516-E516)*24,4),""))</f>
        <v/>
      </c>
      <c r="V516" s="18" t="str">
        <f>IF(A516="","",IF(AND(ISNUMBER(G516),ISNUMBER(H516),H516&gt;=G516),ROUND((H516-G516)*24,4),IF(OR(G516&lt;&gt;"",H516&lt;&gt;""),"",IF(AND(ISNUMBER(I516),I516&gt;=0),I516,""))))</f>
        <v/>
      </c>
      <c r="W516" s="10" t="str">
        <f>IF(A516="","",IF(AND(ISNUMBER(G516),ISNUMBER(H516),H516&gt;=G516),"実績：基地発～基地着",IF(OR(G516&lt;&gt;"",H516&lt;&gt;""),"要確認：時刻不足・逆転",IF(AND(ISNUMBER(I516),I516&gt;=0),"実績：記録の時間","未確認"))))</f>
        <v/>
      </c>
      <c r="X516" s="10" t="str">
        <f>IF(A516="","",IF(ISNUMBER(B516),YEAR(B516)-IF(MONTH(B516)&lt;4,1,0),""))</f>
        <v/>
      </c>
      <c r="Y516" s="10" t="str">
        <f>IF(A516="","",IF(OR(D516="",NOT(ISNUMBER(B516)),NOT(ISNUMBER(C516)),C516&lt;B516,NOT(ISNUMBER(E516)),NOT(ISNUMBER(F516)),F516&lt;E516,O516="",P516="",R516="未登録・重複"),"要確認：警戒区間・登録・根拠",IF(OR(W516="要確認：時刻不足・逆転",AND(ISNUMBER(G516),G516&gt;E516),AND(ISNUMBER(H516),H516&lt;F516),AND(ISNUMBER(I516),I516&lt;0),AND(ISNUMBER(M516),M516&lt;0)),"要確認：基地発着・交代人数",IF(COUNTIFS(LNGWatch[船名],A516,LNGWatch[入港日（同一航海）],B516,LNGWatch[曳船名],D516,LNGWatch[警戒開始日時],E516)&gt;1,"要確認：同じ警戒が重複",IF(OR(NOT(ISNUMBER(V516)),P516="未確認"),"要確認：拘束時間・根拠未確認","確認済")))))</f>
        <v/>
      </c>
    </row>
    <row r="517" spans="1:25" ht="24.95" customHeight="1" x14ac:dyDescent="0.2">
      <c r="A517" s="7"/>
      <c r="B517" s="20"/>
      <c r="C517" s="20"/>
      <c r="D517" s="7"/>
      <c r="E517" s="23"/>
      <c r="F517" s="23"/>
      <c r="G517" s="23"/>
      <c r="H517" s="23"/>
      <c r="I517" s="16"/>
      <c r="J517" s="7"/>
      <c r="K517" s="23"/>
      <c r="L517" s="23"/>
      <c r="M517" s="7"/>
      <c r="N517" s="7"/>
      <c r="O517" s="7"/>
      <c r="P517" s="7"/>
      <c r="Q517" s="7"/>
      <c r="R517" s="10" t="str">
        <f>IF(D517="","",IF(COUNTIF(Tugs[曳船名],D517)&lt;&gt;1,"未登録・重複",IF(INDEX(Tugs[会社名],MATCH(D517,Tugs[曳船名],0))="","未確認",INDEX(Tugs[会社名],MATCH(D517,Tugs[曳船名],0)))))</f>
        <v/>
      </c>
      <c r="S517" s="10" t="str">
        <f>IF(D517="","",IF(COUNTIF(Tugs[曳船名],D517)&lt;&gt;1,"未登録・重複",IF(INDEX(Tugs[基地港],MATCH(D517,Tugs[曳船名],0))="","未確認",INDEX(Tugs[基地港],MATCH(D517,Tugs[曳船名],0)))))</f>
        <v/>
      </c>
      <c r="T517" s="10" t="str">
        <f>IF(A517="","",IF(AND(ISNUMBER(B517),ISNUMBER(C517),C517&gt;=B517),INT(C517)-INT(B517),""))</f>
        <v/>
      </c>
      <c r="U517" s="18" t="str">
        <f>IF(A517="","",IF(AND(ISNUMBER(E517),ISNUMBER(F517),F517&gt;=E517),ROUND((F517-E517)*24,4),""))</f>
        <v/>
      </c>
      <c r="V517" s="18" t="str">
        <f>IF(A517="","",IF(AND(ISNUMBER(G517),ISNUMBER(H517),H517&gt;=G517),ROUND((H517-G517)*24,4),IF(OR(G517&lt;&gt;"",H517&lt;&gt;""),"",IF(AND(ISNUMBER(I517),I517&gt;=0),I517,""))))</f>
        <v/>
      </c>
      <c r="W517" s="10" t="str">
        <f>IF(A517="","",IF(AND(ISNUMBER(G517),ISNUMBER(H517),H517&gt;=G517),"実績：基地発～基地着",IF(OR(G517&lt;&gt;"",H517&lt;&gt;""),"要確認：時刻不足・逆転",IF(AND(ISNUMBER(I517),I517&gt;=0),"実績：記録の時間","未確認"))))</f>
        <v/>
      </c>
      <c r="X517" s="10" t="str">
        <f>IF(A517="","",IF(ISNUMBER(B517),YEAR(B517)-IF(MONTH(B517)&lt;4,1,0),""))</f>
        <v/>
      </c>
      <c r="Y517" s="10" t="str">
        <f>IF(A517="","",IF(OR(D517="",NOT(ISNUMBER(B517)),NOT(ISNUMBER(C517)),C517&lt;B517,NOT(ISNUMBER(E517)),NOT(ISNUMBER(F517)),F517&lt;E517,O517="",P517="",R517="未登録・重複"),"要確認：警戒区間・登録・根拠",IF(OR(W517="要確認：時刻不足・逆転",AND(ISNUMBER(G517),G517&gt;E517),AND(ISNUMBER(H517),H517&lt;F517),AND(ISNUMBER(I517),I517&lt;0),AND(ISNUMBER(M517),M517&lt;0)),"要確認：基地発着・交代人数",IF(COUNTIFS(LNGWatch[船名],A517,LNGWatch[入港日（同一航海）],B517,LNGWatch[曳船名],D517,LNGWatch[警戒開始日時],E517)&gt;1,"要確認：同じ警戒が重複",IF(OR(NOT(ISNUMBER(V517)),P517="未確認"),"要確認：拘束時間・根拠未確認","確認済")))))</f>
        <v/>
      </c>
    </row>
    <row r="518" spans="1:25" ht="24.95" customHeight="1" x14ac:dyDescent="0.2">
      <c r="A518" s="7"/>
      <c r="B518" s="20"/>
      <c r="C518" s="20"/>
      <c r="D518" s="7"/>
      <c r="E518" s="23"/>
      <c r="F518" s="23"/>
      <c r="G518" s="23"/>
      <c r="H518" s="23"/>
      <c r="I518" s="16"/>
      <c r="J518" s="7"/>
      <c r="K518" s="23"/>
      <c r="L518" s="23"/>
      <c r="M518" s="7"/>
      <c r="N518" s="7"/>
      <c r="O518" s="7"/>
      <c r="P518" s="7"/>
      <c r="Q518" s="7"/>
      <c r="R518" s="10" t="str">
        <f>IF(D518="","",IF(COUNTIF(Tugs[曳船名],D518)&lt;&gt;1,"未登録・重複",IF(INDEX(Tugs[会社名],MATCH(D518,Tugs[曳船名],0))="","未確認",INDEX(Tugs[会社名],MATCH(D518,Tugs[曳船名],0)))))</f>
        <v/>
      </c>
      <c r="S518" s="10" t="str">
        <f>IF(D518="","",IF(COUNTIF(Tugs[曳船名],D518)&lt;&gt;1,"未登録・重複",IF(INDEX(Tugs[基地港],MATCH(D518,Tugs[曳船名],0))="","未確認",INDEX(Tugs[基地港],MATCH(D518,Tugs[曳船名],0)))))</f>
        <v/>
      </c>
      <c r="T518" s="10" t="str">
        <f>IF(A518="","",IF(AND(ISNUMBER(B518),ISNUMBER(C518),C518&gt;=B518),INT(C518)-INT(B518),""))</f>
        <v/>
      </c>
      <c r="U518" s="18" t="str">
        <f>IF(A518="","",IF(AND(ISNUMBER(E518),ISNUMBER(F518),F518&gt;=E518),ROUND((F518-E518)*24,4),""))</f>
        <v/>
      </c>
      <c r="V518" s="18" t="str">
        <f>IF(A518="","",IF(AND(ISNUMBER(G518),ISNUMBER(H518),H518&gt;=G518),ROUND((H518-G518)*24,4),IF(OR(G518&lt;&gt;"",H518&lt;&gt;""),"",IF(AND(ISNUMBER(I518),I518&gt;=0),I518,""))))</f>
        <v/>
      </c>
      <c r="W518" s="10" t="str">
        <f>IF(A518="","",IF(AND(ISNUMBER(G518),ISNUMBER(H518),H518&gt;=G518),"実績：基地発～基地着",IF(OR(G518&lt;&gt;"",H518&lt;&gt;""),"要確認：時刻不足・逆転",IF(AND(ISNUMBER(I518),I518&gt;=0),"実績：記録の時間","未確認"))))</f>
        <v/>
      </c>
      <c r="X518" s="10" t="str">
        <f>IF(A518="","",IF(ISNUMBER(B518),YEAR(B518)-IF(MONTH(B518)&lt;4,1,0),""))</f>
        <v/>
      </c>
      <c r="Y518" s="10" t="str">
        <f>IF(A518="","",IF(OR(D518="",NOT(ISNUMBER(B518)),NOT(ISNUMBER(C518)),C518&lt;B518,NOT(ISNUMBER(E518)),NOT(ISNUMBER(F518)),F518&lt;E518,O518="",P518="",R518="未登録・重複"),"要確認：警戒区間・登録・根拠",IF(OR(W518="要確認：時刻不足・逆転",AND(ISNUMBER(G518),G518&gt;E518),AND(ISNUMBER(H518),H518&lt;F518),AND(ISNUMBER(I518),I518&lt;0),AND(ISNUMBER(M518),M518&lt;0)),"要確認：基地発着・交代人数",IF(COUNTIFS(LNGWatch[船名],A518,LNGWatch[入港日（同一航海）],B518,LNGWatch[曳船名],D518,LNGWatch[警戒開始日時],E518)&gt;1,"要確認：同じ警戒が重複",IF(OR(NOT(ISNUMBER(V518)),P518="未確認"),"要確認：拘束時間・根拠未確認","確認済")))))</f>
        <v/>
      </c>
    </row>
    <row r="519" spans="1:25" ht="24.95" customHeight="1" x14ac:dyDescent="0.2">
      <c r="A519" s="7"/>
      <c r="B519" s="20"/>
      <c r="C519" s="20"/>
      <c r="D519" s="7"/>
      <c r="E519" s="23"/>
      <c r="F519" s="23"/>
      <c r="G519" s="23"/>
      <c r="H519" s="23"/>
      <c r="I519" s="16"/>
      <c r="J519" s="7"/>
      <c r="K519" s="23"/>
      <c r="L519" s="23"/>
      <c r="M519" s="7"/>
      <c r="N519" s="7"/>
      <c r="O519" s="7"/>
      <c r="P519" s="7"/>
      <c r="Q519" s="7"/>
      <c r="R519" s="10" t="str">
        <f>IF(D519="","",IF(COUNTIF(Tugs[曳船名],D519)&lt;&gt;1,"未登録・重複",IF(INDEX(Tugs[会社名],MATCH(D519,Tugs[曳船名],0))="","未確認",INDEX(Tugs[会社名],MATCH(D519,Tugs[曳船名],0)))))</f>
        <v/>
      </c>
      <c r="S519" s="10" t="str">
        <f>IF(D519="","",IF(COUNTIF(Tugs[曳船名],D519)&lt;&gt;1,"未登録・重複",IF(INDEX(Tugs[基地港],MATCH(D519,Tugs[曳船名],0))="","未確認",INDEX(Tugs[基地港],MATCH(D519,Tugs[曳船名],0)))))</f>
        <v/>
      </c>
      <c r="T519" s="10" t="str">
        <f>IF(A519="","",IF(AND(ISNUMBER(B519),ISNUMBER(C519),C519&gt;=B519),INT(C519)-INT(B519),""))</f>
        <v/>
      </c>
      <c r="U519" s="18" t="str">
        <f>IF(A519="","",IF(AND(ISNUMBER(E519),ISNUMBER(F519),F519&gt;=E519),ROUND((F519-E519)*24,4),""))</f>
        <v/>
      </c>
      <c r="V519" s="18" t="str">
        <f>IF(A519="","",IF(AND(ISNUMBER(G519),ISNUMBER(H519),H519&gt;=G519),ROUND((H519-G519)*24,4),IF(OR(G519&lt;&gt;"",H519&lt;&gt;""),"",IF(AND(ISNUMBER(I519),I519&gt;=0),I519,""))))</f>
        <v/>
      </c>
      <c r="W519" s="10" t="str">
        <f>IF(A519="","",IF(AND(ISNUMBER(G519),ISNUMBER(H519),H519&gt;=G519),"実績：基地発～基地着",IF(OR(G519&lt;&gt;"",H519&lt;&gt;""),"要確認：時刻不足・逆転",IF(AND(ISNUMBER(I519),I519&gt;=0),"実績：記録の時間","未確認"))))</f>
        <v/>
      </c>
      <c r="X519" s="10" t="str">
        <f>IF(A519="","",IF(ISNUMBER(B519),YEAR(B519)-IF(MONTH(B519)&lt;4,1,0),""))</f>
        <v/>
      </c>
      <c r="Y519" s="10" t="str">
        <f>IF(A519="","",IF(OR(D519="",NOT(ISNUMBER(B519)),NOT(ISNUMBER(C519)),C519&lt;B519,NOT(ISNUMBER(E519)),NOT(ISNUMBER(F519)),F519&lt;E519,O519="",P519="",R519="未登録・重複"),"要確認：警戒区間・登録・根拠",IF(OR(W519="要確認：時刻不足・逆転",AND(ISNUMBER(G519),G519&gt;E519),AND(ISNUMBER(H519),H519&lt;F519),AND(ISNUMBER(I519),I519&lt;0),AND(ISNUMBER(M519),M519&lt;0)),"要確認：基地発着・交代人数",IF(COUNTIFS(LNGWatch[船名],A519,LNGWatch[入港日（同一航海）],B519,LNGWatch[曳船名],D519,LNGWatch[警戒開始日時],E519)&gt;1,"要確認：同じ警戒が重複",IF(OR(NOT(ISNUMBER(V519)),P519="未確認"),"要確認：拘束時間・根拠未確認","確認済")))))</f>
        <v/>
      </c>
    </row>
    <row r="520" spans="1:25" ht="24.95" customHeight="1" x14ac:dyDescent="0.2">
      <c r="A520" s="7"/>
      <c r="B520" s="20"/>
      <c r="C520" s="20"/>
      <c r="D520" s="7"/>
      <c r="E520" s="23"/>
      <c r="F520" s="23"/>
      <c r="G520" s="23"/>
      <c r="H520" s="23"/>
      <c r="I520" s="16"/>
      <c r="J520" s="7"/>
      <c r="K520" s="23"/>
      <c r="L520" s="23"/>
      <c r="M520" s="7"/>
      <c r="N520" s="7"/>
      <c r="O520" s="7"/>
      <c r="P520" s="7"/>
      <c r="Q520" s="7"/>
      <c r="R520" s="10" t="str">
        <f>IF(D520="","",IF(COUNTIF(Tugs[曳船名],D520)&lt;&gt;1,"未登録・重複",IF(INDEX(Tugs[会社名],MATCH(D520,Tugs[曳船名],0))="","未確認",INDEX(Tugs[会社名],MATCH(D520,Tugs[曳船名],0)))))</f>
        <v/>
      </c>
      <c r="S520" s="10" t="str">
        <f>IF(D520="","",IF(COUNTIF(Tugs[曳船名],D520)&lt;&gt;1,"未登録・重複",IF(INDEX(Tugs[基地港],MATCH(D520,Tugs[曳船名],0))="","未確認",INDEX(Tugs[基地港],MATCH(D520,Tugs[曳船名],0)))))</f>
        <v/>
      </c>
      <c r="T520" s="10" t="str">
        <f>IF(A520="","",IF(AND(ISNUMBER(B520),ISNUMBER(C520),C520&gt;=B520),INT(C520)-INT(B520),""))</f>
        <v/>
      </c>
      <c r="U520" s="18" t="str">
        <f>IF(A520="","",IF(AND(ISNUMBER(E520),ISNUMBER(F520),F520&gt;=E520),ROUND((F520-E520)*24,4),""))</f>
        <v/>
      </c>
      <c r="V520" s="18" t="str">
        <f>IF(A520="","",IF(AND(ISNUMBER(G520),ISNUMBER(H520),H520&gt;=G520),ROUND((H520-G520)*24,4),IF(OR(G520&lt;&gt;"",H520&lt;&gt;""),"",IF(AND(ISNUMBER(I520),I520&gt;=0),I520,""))))</f>
        <v/>
      </c>
      <c r="W520" s="10" t="str">
        <f>IF(A520="","",IF(AND(ISNUMBER(G520),ISNUMBER(H520),H520&gt;=G520),"実績：基地発～基地着",IF(OR(G520&lt;&gt;"",H520&lt;&gt;""),"要確認：時刻不足・逆転",IF(AND(ISNUMBER(I520),I520&gt;=0),"実績：記録の時間","未確認"))))</f>
        <v/>
      </c>
      <c r="X520" s="10" t="str">
        <f>IF(A520="","",IF(ISNUMBER(B520),YEAR(B520)-IF(MONTH(B520)&lt;4,1,0),""))</f>
        <v/>
      </c>
      <c r="Y520" s="10" t="str">
        <f>IF(A520="","",IF(OR(D520="",NOT(ISNUMBER(B520)),NOT(ISNUMBER(C520)),C520&lt;B520,NOT(ISNUMBER(E520)),NOT(ISNUMBER(F520)),F520&lt;E520,O520="",P520="",R520="未登録・重複"),"要確認：警戒区間・登録・根拠",IF(OR(W520="要確認：時刻不足・逆転",AND(ISNUMBER(G520),G520&gt;E520),AND(ISNUMBER(H520),H520&lt;F520),AND(ISNUMBER(I520),I520&lt;0),AND(ISNUMBER(M520),M520&lt;0)),"要確認：基地発着・交代人数",IF(COUNTIFS(LNGWatch[船名],A520,LNGWatch[入港日（同一航海）],B520,LNGWatch[曳船名],D520,LNGWatch[警戒開始日時],E520)&gt;1,"要確認：同じ警戒が重複",IF(OR(NOT(ISNUMBER(V520)),P520="未確認"),"要確認：拘束時間・根拠未確認","確認済")))))</f>
        <v/>
      </c>
    </row>
    <row r="521" spans="1:25" ht="24.95" customHeight="1" x14ac:dyDescent="0.2">
      <c r="A521" s="7"/>
      <c r="B521" s="20"/>
      <c r="C521" s="20"/>
      <c r="D521" s="7"/>
      <c r="E521" s="23"/>
      <c r="F521" s="23"/>
      <c r="G521" s="23"/>
      <c r="H521" s="23"/>
      <c r="I521" s="16"/>
      <c r="J521" s="7"/>
      <c r="K521" s="23"/>
      <c r="L521" s="23"/>
      <c r="M521" s="7"/>
      <c r="N521" s="7"/>
      <c r="O521" s="7"/>
      <c r="P521" s="7"/>
      <c r="Q521" s="7"/>
      <c r="R521" s="10" t="str">
        <f>IF(D521="","",IF(COUNTIF(Tugs[曳船名],D521)&lt;&gt;1,"未登録・重複",IF(INDEX(Tugs[会社名],MATCH(D521,Tugs[曳船名],0))="","未確認",INDEX(Tugs[会社名],MATCH(D521,Tugs[曳船名],0)))))</f>
        <v/>
      </c>
      <c r="S521" s="10" t="str">
        <f>IF(D521="","",IF(COUNTIF(Tugs[曳船名],D521)&lt;&gt;1,"未登録・重複",IF(INDEX(Tugs[基地港],MATCH(D521,Tugs[曳船名],0))="","未確認",INDEX(Tugs[基地港],MATCH(D521,Tugs[曳船名],0)))))</f>
        <v/>
      </c>
      <c r="T521" s="10" t="str">
        <f>IF(A521="","",IF(AND(ISNUMBER(B521),ISNUMBER(C521),C521&gt;=B521),INT(C521)-INT(B521),""))</f>
        <v/>
      </c>
      <c r="U521" s="18" t="str">
        <f>IF(A521="","",IF(AND(ISNUMBER(E521),ISNUMBER(F521),F521&gt;=E521),ROUND((F521-E521)*24,4),""))</f>
        <v/>
      </c>
      <c r="V521" s="18" t="str">
        <f>IF(A521="","",IF(AND(ISNUMBER(G521),ISNUMBER(H521),H521&gt;=G521),ROUND((H521-G521)*24,4),IF(OR(G521&lt;&gt;"",H521&lt;&gt;""),"",IF(AND(ISNUMBER(I521),I521&gt;=0),I521,""))))</f>
        <v/>
      </c>
      <c r="W521" s="10" t="str">
        <f>IF(A521="","",IF(AND(ISNUMBER(G521),ISNUMBER(H521),H521&gt;=G521),"実績：基地発～基地着",IF(OR(G521&lt;&gt;"",H521&lt;&gt;""),"要確認：時刻不足・逆転",IF(AND(ISNUMBER(I521),I521&gt;=0),"実績：記録の時間","未確認"))))</f>
        <v/>
      </c>
      <c r="X521" s="10" t="str">
        <f>IF(A521="","",IF(ISNUMBER(B521),YEAR(B521)-IF(MONTH(B521)&lt;4,1,0),""))</f>
        <v/>
      </c>
      <c r="Y521" s="10" t="str">
        <f>IF(A521="","",IF(OR(D521="",NOT(ISNUMBER(B521)),NOT(ISNUMBER(C521)),C521&lt;B521,NOT(ISNUMBER(E521)),NOT(ISNUMBER(F521)),F521&lt;E521,O521="",P521="",R521="未登録・重複"),"要確認：警戒区間・登録・根拠",IF(OR(W521="要確認：時刻不足・逆転",AND(ISNUMBER(G521),G521&gt;E521),AND(ISNUMBER(H521),H521&lt;F521),AND(ISNUMBER(I521),I521&lt;0),AND(ISNUMBER(M521),M521&lt;0)),"要確認：基地発着・交代人数",IF(COUNTIFS(LNGWatch[船名],A521,LNGWatch[入港日（同一航海）],B521,LNGWatch[曳船名],D521,LNGWatch[警戒開始日時],E521)&gt;1,"要確認：同じ警戒が重複",IF(OR(NOT(ISNUMBER(V521)),P521="未確認"),"要確認：拘束時間・根拠未確認","確認済")))))</f>
        <v/>
      </c>
    </row>
    <row r="522" spans="1:25" ht="24.95" customHeight="1" x14ac:dyDescent="0.2">
      <c r="A522" s="7"/>
      <c r="B522" s="20"/>
      <c r="C522" s="20"/>
      <c r="D522" s="7"/>
      <c r="E522" s="23"/>
      <c r="F522" s="23"/>
      <c r="G522" s="23"/>
      <c r="H522" s="23"/>
      <c r="I522" s="16"/>
      <c r="J522" s="7"/>
      <c r="K522" s="23"/>
      <c r="L522" s="23"/>
      <c r="M522" s="7"/>
      <c r="N522" s="7"/>
      <c r="O522" s="7"/>
      <c r="P522" s="7"/>
      <c r="Q522" s="7"/>
      <c r="R522" s="10" t="str">
        <f>IF(D522="","",IF(COUNTIF(Tugs[曳船名],D522)&lt;&gt;1,"未登録・重複",IF(INDEX(Tugs[会社名],MATCH(D522,Tugs[曳船名],0))="","未確認",INDEX(Tugs[会社名],MATCH(D522,Tugs[曳船名],0)))))</f>
        <v/>
      </c>
      <c r="S522" s="10" t="str">
        <f>IF(D522="","",IF(COUNTIF(Tugs[曳船名],D522)&lt;&gt;1,"未登録・重複",IF(INDEX(Tugs[基地港],MATCH(D522,Tugs[曳船名],0))="","未確認",INDEX(Tugs[基地港],MATCH(D522,Tugs[曳船名],0)))))</f>
        <v/>
      </c>
      <c r="T522" s="10" t="str">
        <f>IF(A522="","",IF(AND(ISNUMBER(B522),ISNUMBER(C522),C522&gt;=B522),INT(C522)-INT(B522),""))</f>
        <v/>
      </c>
      <c r="U522" s="18" t="str">
        <f>IF(A522="","",IF(AND(ISNUMBER(E522),ISNUMBER(F522),F522&gt;=E522),ROUND((F522-E522)*24,4),""))</f>
        <v/>
      </c>
      <c r="V522" s="18" t="str">
        <f>IF(A522="","",IF(AND(ISNUMBER(G522),ISNUMBER(H522),H522&gt;=G522),ROUND((H522-G522)*24,4),IF(OR(G522&lt;&gt;"",H522&lt;&gt;""),"",IF(AND(ISNUMBER(I522),I522&gt;=0),I522,""))))</f>
        <v/>
      </c>
      <c r="W522" s="10" t="str">
        <f>IF(A522="","",IF(AND(ISNUMBER(G522),ISNUMBER(H522),H522&gt;=G522),"実績：基地発～基地着",IF(OR(G522&lt;&gt;"",H522&lt;&gt;""),"要確認：時刻不足・逆転",IF(AND(ISNUMBER(I522),I522&gt;=0),"実績：記録の時間","未確認"))))</f>
        <v/>
      </c>
      <c r="X522" s="10" t="str">
        <f>IF(A522="","",IF(ISNUMBER(B522),YEAR(B522)-IF(MONTH(B522)&lt;4,1,0),""))</f>
        <v/>
      </c>
      <c r="Y522" s="10" t="str">
        <f>IF(A522="","",IF(OR(D522="",NOT(ISNUMBER(B522)),NOT(ISNUMBER(C522)),C522&lt;B522,NOT(ISNUMBER(E522)),NOT(ISNUMBER(F522)),F522&lt;E522,O522="",P522="",R522="未登録・重複"),"要確認：警戒区間・登録・根拠",IF(OR(W522="要確認：時刻不足・逆転",AND(ISNUMBER(G522),G522&gt;E522),AND(ISNUMBER(H522),H522&lt;F522),AND(ISNUMBER(I522),I522&lt;0),AND(ISNUMBER(M522),M522&lt;0)),"要確認：基地発着・交代人数",IF(COUNTIFS(LNGWatch[船名],A522,LNGWatch[入港日（同一航海）],B522,LNGWatch[曳船名],D522,LNGWatch[警戒開始日時],E522)&gt;1,"要確認：同じ警戒が重複",IF(OR(NOT(ISNUMBER(V522)),P522="未確認"),"要確認：拘束時間・根拠未確認","確認済")))))</f>
        <v/>
      </c>
    </row>
    <row r="523" spans="1:25" ht="24.95" customHeight="1" x14ac:dyDescent="0.2">
      <c r="A523" s="7"/>
      <c r="B523" s="20"/>
      <c r="C523" s="20"/>
      <c r="D523" s="7"/>
      <c r="E523" s="23"/>
      <c r="F523" s="23"/>
      <c r="G523" s="23"/>
      <c r="H523" s="23"/>
      <c r="I523" s="16"/>
      <c r="J523" s="7"/>
      <c r="K523" s="23"/>
      <c r="L523" s="23"/>
      <c r="M523" s="7"/>
      <c r="N523" s="7"/>
      <c r="O523" s="7"/>
      <c r="P523" s="7"/>
      <c r="Q523" s="7"/>
      <c r="R523" s="10" t="str">
        <f>IF(D523="","",IF(COUNTIF(Tugs[曳船名],D523)&lt;&gt;1,"未登録・重複",IF(INDEX(Tugs[会社名],MATCH(D523,Tugs[曳船名],0))="","未確認",INDEX(Tugs[会社名],MATCH(D523,Tugs[曳船名],0)))))</f>
        <v/>
      </c>
      <c r="S523" s="10" t="str">
        <f>IF(D523="","",IF(COUNTIF(Tugs[曳船名],D523)&lt;&gt;1,"未登録・重複",IF(INDEX(Tugs[基地港],MATCH(D523,Tugs[曳船名],0))="","未確認",INDEX(Tugs[基地港],MATCH(D523,Tugs[曳船名],0)))))</f>
        <v/>
      </c>
      <c r="T523" s="10" t="str">
        <f>IF(A523="","",IF(AND(ISNUMBER(B523),ISNUMBER(C523),C523&gt;=B523),INT(C523)-INT(B523),""))</f>
        <v/>
      </c>
      <c r="U523" s="18" t="str">
        <f>IF(A523="","",IF(AND(ISNUMBER(E523),ISNUMBER(F523),F523&gt;=E523),ROUND((F523-E523)*24,4),""))</f>
        <v/>
      </c>
      <c r="V523" s="18" t="str">
        <f>IF(A523="","",IF(AND(ISNUMBER(G523),ISNUMBER(H523),H523&gt;=G523),ROUND((H523-G523)*24,4),IF(OR(G523&lt;&gt;"",H523&lt;&gt;""),"",IF(AND(ISNUMBER(I523),I523&gt;=0),I523,""))))</f>
        <v/>
      </c>
      <c r="W523" s="10" t="str">
        <f>IF(A523="","",IF(AND(ISNUMBER(G523),ISNUMBER(H523),H523&gt;=G523),"実績：基地発～基地着",IF(OR(G523&lt;&gt;"",H523&lt;&gt;""),"要確認：時刻不足・逆転",IF(AND(ISNUMBER(I523),I523&gt;=0),"実績：記録の時間","未確認"))))</f>
        <v/>
      </c>
      <c r="X523" s="10" t="str">
        <f>IF(A523="","",IF(ISNUMBER(B523),YEAR(B523)-IF(MONTH(B523)&lt;4,1,0),""))</f>
        <v/>
      </c>
      <c r="Y523" s="10" t="str">
        <f>IF(A523="","",IF(OR(D523="",NOT(ISNUMBER(B523)),NOT(ISNUMBER(C523)),C523&lt;B523,NOT(ISNUMBER(E523)),NOT(ISNUMBER(F523)),F523&lt;E523,O523="",P523="",R523="未登録・重複"),"要確認：警戒区間・登録・根拠",IF(OR(W523="要確認：時刻不足・逆転",AND(ISNUMBER(G523),G523&gt;E523),AND(ISNUMBER(H523),H523&lt;F523),AND(ISNUMBER(I523),I523&lt;0),AND(ISNUMBER(M523),M523&lt;0)),"要確認：基地発着・交代人数",IF(COUNTIFS(LNGWatch[船名],A523,LNGWatch[入港日（同一航海）],B523,LNGWatch[曳船名],D523,LNGWatch[警戒開始日時],E523)&gt;1,"要確認：同じ警戒が重複",IF(OR(NOT(ISNUMBER(V523)),P523="未確認"),"要確認：拘束時間・根拠未確認","確認済")))))</f>
        <v/>
      </c>
    </row>
    <row r="524" spans="1:25" ht="24.95" customHeight="1" x14ac:dyDescent="0.2">
      <c r="A524" s="7"/>
      <c r="B524" s="20"/>
      <c r="C524" s="20"/>
      <c r="D524" s="7"/>
      <c r="E524" s="23"/>
      <c r="F524" s="23"/>
      <c r="G524" s="23"/>
      <c r="H524" s="23"/>
      <c r="I524" s="16"/>
      <c r="J524" s="7"/>
      <c r="K524" s="23"/>
      <c r="L524" s="23"/>
      <c r="M524" s="7"/>
      <c r="N524" s="7"/>
      <c r="O524" s="7"/>
      <c r="P524" s="7"/>
      <c r="Q524" s="7"/>
      <c r="R524" s="10" t="str">
        <f>IF(D524="","",IF(COUNTIF(Tugs[曳船名],D524)&lt;&gt;1,"未登録・重複",IF(INDEX(Tugs[会社名],MATCH(D524,Tugs[曳船名],0))="","未確認",INDEX(Tugs[会社名],MATCH(D524,Tugs[曳船名],0)))))</f>
        <v/>
      </c>
      <c r="S524" s="10" t="str">
        <f>IF(D524="","",IF(COUNTIF(Tugs[曳船名],D524)&lt;&gt;1,"未登録・重複",IF(INDEX(Tugs[基地港],MATCH(D524,Tugs[曳船名],0))="","未確認",INDEX(Tugs[基地港],MATCH(D524,Tugs[曳船名],0)))))</f>
        <v/>
      </c>
      <c r="T524" s="10" t="str">
        <f>IF(A524="","",IF(AND(ISNUMBER(B524),ISNUMBER(C524),C524&gt;=B524),INT(C524)-INT(B524),""))</f>
        <v/>
      </c>
      <c r="U524" s="18" t="str">
        <f>IF(A524="","",IF(AND(ISNUMBER(E524),ISNUMBER(F524),F524&gt;=E524),ROUND((F524-E524)*24,4),""))</f>
        <v/>
      </c>
      <c r="V524" s="18" t="str">
        <f>IF(A524="","",IF(AND(ISNUMBER(G524),ISNUMBER(H524),H524&gt;=G524),ROUND((H524-G524)*24,4),IF(OR(G524&lt;&gt;"",H524&lt;&gt;""),"",IF(AND(ISNUMBER(I524),I524&gt;=0),I524,""))))</f>
        <v/>
      </c>
      <c r="W524" s="10" t="str">
        <f>IF(A524="","",IF(AND(ISNUMBER(G524),ISNUMBER(H524),H524&gt;=G524),"実績：基地発～基地着",IF(OR(G524&lt;&gt;"",H524&lt;&gt;""),"要確認：時刻不足・逆転",IF(AND(ISNUMBER(I524),I524&gt;=0),"実績：記録の時間","未確認"))))</f>
        <v/>
      </c>
      <c r="X524" s="10" t="str">
        <f>IF(A524="","",IF(ISNUMBER(B524),YEAR(B524)-IF(MONTH(B524)&lt;4,1,0),""))</f>
        <v/>
      </c>
      <c r="Y524" s="10" t="str">
        <f>IF(A524="","",IF(OR(D524="",NOT(ISNUMBER(B524)),NOT(ISNUMBER(C524)),C524&lt;B524,NOT(ISNUMBER(E524)),NOT(ISNUMBER(F524)),F524&lt;E524,O524="",P524="",R524="未登録・重複"),"要確認：警戒区間・登録・根拠",IF(OR(W524="要確認：時刻不足・逆転",AND(ISNUMBER(G524),G524&gt;E524),AND(ISNUMBER(H524),H524&lt;F524),AND(ISNUMBER(I524),I524&lt;0),AND(ISNUMBER(M524),M524&lt;0)),"要確認：基地発着・交代人数",IF(COUNTIFS(LNGWatch[船名],A524,LNGWatch[入港日（同一航海）],B524,LNGWatch[曳船名],D524,LNGWatch[警戒開始日時],E524)&gt;1,"要確認：同じ警戒が重複",IF(OR(NOT(ISNUMBER(V524)),P524="未確認"),"要確認：拘束時間・根拠未確認","確認済")))))</f>
        <v/>
      </c>
    </row>
    <row r="525" spans="1:25" ht="24.95" customHeight="1" x14ac:dyDescent="0.2">
      <c r="A525" s="7"/>
      <c r="B525" s="20"/>
      <c r="C525" s="20"/>
      <c r="D525" s="7"/>
      <c r="E525" s="23"/>
      <c r="F525" s="23"/>
      <c r="G525" s="23"/>
      <c r="H525" s="23"/>
      <c r="I525" s="16"/>
      <c r="J525" s="7"/>
      <c r="K525" s="23"/>
      <c r="L525" s="23"/>
      <c r="M525" s="7"/>
      <c r="N525" s="7"/>
      <c r="O525" s="7"/>
      <c r="P525" s="7"/>
      <c r="Q525" s="7"/>
      <c r="R525" s="10" t="str">
        <f>IF(D525="","",IF(COUNTIF(Tugs[曳船名],D525)&lt;&gt;1,"未登録・重複",IF(INDEX(Tugs[会社名],MATCH(D525,Tugs[曳船名],0))="","未確認",INDEX(Tugs[会社名],MATCH(D525,Tugs[曳船名],0)))))</f>
        <v/>
      </c>
      <c r="S525" s="10" t="str">
        <f>IF(D525="","",IF(COUNTIF(Tugs[曳船名],D525)&lt;&gt;1,"未登録・重複",IF(INDEX(Tugs[基地港],MATCH(D525,Tugs[曳船名],0))="","未確認",INDEX(Tugs[基地港],MATCH(D525,Tugs[曳船名],0)))))</f>
        <v/>
      </c>
      <c r="T525" s="10" t="str">
        <f>IF(A525="","",IF(AND(ISNUMBER(B525),ISNUMBER(C525),C525&gt;=B525),INT(C525)-INT(B525),""))</f>
        <v/>
      </c>
      <c r="U525" s="18" t="str">
        <f>IF(A525="","",IF(AND(ISNUMBER(E525),ISNUMBER(F525),F525&gt;=E525),ROUND((F525-E525)*24,4),""))</f>
        <v/>
      </c>
      <c r="V525" s="18" t="str">
        <f>IF(A525="","",IF(AND(ISNUMBER(G525),ISNUMBER(H525),H525&gt;=G525),ROUND((H525-G525)*24,4),IF(OR(G525&lt;&gt;"",H525&lt;&gt;""),"",IF(AND(ISNUMBER(I525),I525&gt;=0),I525,""))))</f>
        <v/>
      </c>
      <c r="W525" s="10" t="str">
        <f>IF(A525="","",IF(AND(ISNUMBER(G525),ISNUMBER(H525),H525&gt;=G525),"実績：基地発～基地着",IF(OR(G525&lt;&gt;"",H525&lt;&gt;""),"要確認：時刻不足・逆転",IF(AND(ISNUMBER(I525),I525&gt;=0),"実績：記録の時間","未確認"))))</f>
        <v/>
      </c>
      <c r="X525" s="10" t="str">
        <f>IF(A525="","",IF(ISNUMBER(B525),YEAR(B525)-IF(MONTH(B525)&lt;4,1,0),""))</f>
        <v/>
      </c>
      <c r="Y525" s="10" t="str">
        <f>IF(A525="","",IF(OR(D525="",NOT(ISNUMBER(B525)),NOT(ISNUMBER(C525)),C525&lt;B525,NOT(ISNUMBER(E525)),NOT(ISNUMBER(F525)),F525&lt;E525,O525="",P525="",R525="未登録・重複"),"要確認：警戒区間・登録・根拠",IF(OR(W525="要確認：時刻不足・逆転",AND(ISNUMBER(G525),G525&gt;E525),AND(ISNUMBER(H525),H525&lt;F525),AND(ISNUMBER(I525),I525&lt;0),AND(ISNUMBER(M525),M525&lt;0)),"要確認：基地発着・交代人数",IF(COUNTIFS(LNGWatch[船名],A525,LNGWatch[入港日（同一航海）],B525,LNGWatch[曳船名],D525,LNGWatch[警戒開始日時],E525)&gt;1,"要確認：同じ警戒が重複",IF(OR(NOT(ISNUMBER(V525)),P525="未確認"),"要確認：拘束時間・根拠未確認","確認済")))))</f>
        <v/>
      </c>
    </row>
    <row r="526" spans="1:25" ht="24.95" customHeight="1" x14ac:dyDescent="0.2">
      <c r="A526" s="7"/>
      <c r="B526" s="20"/>
      <c r="C526" s="20"/>
      <c r="D526" s="7"/>
      <c r="E526" s="23"/>
      <c r="F526" s="23"/>
      <c r="G526" s="23"/>
      <c r="H526" s="23"/>
      <c r="I526" s="16"/>
      <c r="J526" s="7"/>
      <c r="K526" s="23"/>
      <c r="L526" s="23"/>
      <c r="M526" s="7"/>
      <c r="N526" s="7"/>
      <c r="O526" s="7"/>
      <c r="P526" s="7"/>
      <c r="Q526" s="7"/>
      <c r="R526" s="10" t="str">
        <f>IF(D526="","",IF(COUNTIF(Tugs[曳船名],D526)&lt;&gt;1,"未登録・重複",IF(INDEX(Tugs[会社名],MATCH(D526,Tugs[曳船名],0))="","未確認",INDEX(Tugs[会社名],MATCH(D526,Tugs[曳船名],0)))))</f>
        <v/>
      </c>
      <c r="S526" s="10" t="str">
        <f>IF(D526="","",IF(COUNTIF(Tugs[曳船名],D526)&lt;&gt;1,"未登録・重複",IF(INDEX(Tugs[基地港],MATCH(D526,Tugs[曳船名],0))="","未確認",INDEX(Tugs[基地港],MATCH(D526,Tugs[曳船名],0)))))</f>
        <v/>
      </c>
      <c r="T526" s="10" t="str">
        <f>IF(A526="","",IF(AND(ISNUMBER(B526),ISNUMBER(C526),C526&gt;=B526),INT(C526)-INT(B526),""))</f>
        <v/>
      </c>
      <c r="U526" s="18" t="str">
        <f>IF(A526="","",IF(AND(ISNUMBER(E526),ISNUMBER(F526),F526&gt;=E526),ROUND((F526-E526)*24,4),""))</f>
        <v/>
      </c>
      <c r="V526" s="18" t="str">
        <f>IF(A526="","",IF(AND(ISNUMBER(G526),ISNUMBER(H526),H526&gt;=G526),ROUND((H526-G526)*24,4),IF(OR(G526&lt;&gt;"",H526&lt;&gt;""),"",IF(AND(ISNUMBER(I526),I526&gt;=0),I526,""))))</f>
        <v/>
      </c>
      <c r="W526" s="10" t="str">
        <f>IF(A526="","",IF(AND(ISNUMBER(G526),ISNUMBER(H526),H526&gt;=G526),"実績：基地発～基地着",IF(OR(G526&lt;&gt;"",H526&lt;&gt;""),"要確認：時刻不足・逆転",IF(AND(ISNUMBER(I526),I526&gt;=0),"実績：記録の時間","未確認"))))</f>
        <v/>
      </c>
      <c r="X526" s="10" t="str">
        <f>IF(A526="","",IF(ISNUMBER(B526),YEAR(B526)-IF(MONTH(B526)&lt;4,1,0),""))</f>
        <v/>
      </c>
      <c r="Y526" s="10" t="str">
        <f>IF(A526="","",IF(OR(D526="",NOT(ISNUMBER(B526)),NOT(ISNUMBER(C526)),C526&lt;B526,NOT(ISNUMBER(E526)),NOT(ISNUMBER(F526)),F526&lt;E526,O526="",P526="",R526="未登録・重複"),"要確認：警戒区間・登録・根拠",IF(OR(W526="要確認：時刻不足・逆転",AND(ISNUMBER(G526),G526&gt;E526),AND(ISNUMBER(H526),H526&lt;F526),AND(ISNUMBER(I526),I526&lt;0),AND(ISNUMBER(M526),M526&lt;0)),"要確認：基地発着・交代人数",IF(COUNTIFS(LNGWatch[船名],A526,LNGWatch[入港日（同一航海）],B526,LNGWatch[曳船名],D526,LNGWatch[警戒開始日時],E526)&gt;1,"要確認：同じ警戒が重複",IF(OR(NOT(ISNUMBER(V526)),P526="未確認"),"要確認：拘束時間・根拠未確認","確認済")))))</f>
        <v/>
      </c>
    </row>
    <row r="527" spans="1:25" ht="24.95" customHeight="1" x14ac:dyDescent="0.2">
      <c r="A527" s="7"/>
      <c r="B527" s="20"/>
      <c r="C527" s="20"/>
      <c r="D527" s="7"/>
      <c r="E527" s="23"/>
      <c r="F527" s="23"/>
      <c r="G527" s="23"/>
      <c r="H527" s="23"/>
      <c r="I527" s="16"/>
      <c r="J527" s="7"/>
      <c r="K527" s="23"/>
      <c r="L527" s="23"/>
      <c r="M527" s="7"/>
      <c r="N527" s="7"/>
      <c r="O527" s="7"/>
      <c r="P527" s="7"/>
      <c r="Q527" s="7"/>
      <c r="R527" s="10" t="str">
        <f>IF(D527="","",IF(COUNTIF(Tugs[曳船名],D527)&lt;&gt;1,"未登録・重複",IF(INDEX(Tugs[会社名],MATCH(D527,Tugs[曳船名],0))="","未確認",INDEX(Tugs[会社名],MATCH(D527,Tugs[曳船名],0)))))</f>
        <v/>
      </c>
      <c r="S527" s="10" t="str">
        <f>IF(D527="","",IF(COUNTIF(Tugs[曳船名],D527)&lt;&gt;1,"未登録・重複",IF(INDEX(Tugs[基地港],MATCH(D527,Tugs[曳船名],0))="","未確認",INDEX(Tugs[基地港],MATCH(D527,Tugs[曳船名],0)))))</f>
        <v/>
      </c>
      <c r="T527" s="10" t="str">
        <f>IF(A527="","",IF(AND(ISNUMBER(B527),ISNUMBER(C527),C527&gt;=B527),INT(C527)-INT(B527),""))</f>
        <v/>
      </c>
      <c r="U527" s="18" t="str">
        <f>IF(A527="","",IF(AND(ISNUMBER(E527),ISNUMBER(F527),F527&gt;=E527),ROUND((F527-E527)*24,4),""))</f>
        <v/>
      </c>
      <c r="V527" s="18" t="str">
        <f>IF(A527="","",IF(AND(ISNUMBER(G527),ISNUMBER(H527),H527&gt;=G527),ROUND((H527-G527)*24,4),IF(OR(G527&lt;&gt;"",H527&lt;&gt;""),"",IF(AND(ISNUMBER(I527),I527&gt;=0),I527,""))))</f>
        <v/>
      </c>
      <c r="W527" s="10" t="str">
        <f>IF(A527="","",IF(AND(ISNUMBER(G527),ISNUMBER(H527),H527&gt;=G527),"実績：基地発～基地着",IF(OR(G527&lt;&gt;"",H527&lt;&gt;""),"要確認：時刻不足・逆転",IF(AND(ISNUMBER(I527),I527&gt;=0),"実績：記録の時間","未確認"))))</f>
        <v/>
      </c>
      <c r="X527" s="10" t="str">
        <f>IF(A527="","",IF(ISNUMBER(B527),YEAR(B527)-IF(MONTH(B527)&lt;4,1,0),""))</f>
        <v/>
      </c>
      <c r="Y527" s="10" t="str">
        <f>IF(A527="","",IF(OR(D527="",NOT(ISNUMBER(B527)),NOT(ISNUMBER(C527)),C527&lt;B527,NOT(ISNUMBER(E527)),NOT(ISNUMBER(F527)),F527&lt;E527,O527="",P527="",R527="未登録・重複"),"要確認：警戒区間・登録・根拠",IF(OR(W527="要確認：時刻不足・逆転",AND(ISNUMBER(G527),G527&gt;E527),AND(ISNUMBER(H527),H527&lt;F527),AND(ISNUMBER(I527),I527&lt;0),AND(ISNUMBER(M527),M527&lt;0)),"要確認：基地発着・交代人数",IF(COUNTIFS(LNGWatch[船名],A527,LNGWatch[入港日（同一航海）],B527,LNGWatch[曳船名],D527,LNGWatch[警戒開始日時],E527)&gt;1,"要確認：同じ警戒が重複",IF(OR(NOT(ISNUMBER(V527)),P527="未確認"),"要確認：拘束時間・根拠未確認","確認済")))))</f>
        <v/>
      </c>
    </row>
    <row r="528" spans="1:25" ht="24.95" customHeight="1" x14ac:dyDescent="0.2">
      <c r="A528" s="7"/>
      <c r="B528" s="20"/>
      <c r="C528" s="20"/>
      <c r="D528" s="7"/>
      <c r="E528" s="23"/>
      <c r="F528" s="23"/>
      <c r="G528" s="23"/>
      <c r="H528" s="23"/>
      <c r="I528" s="16"/>
      <c r="J528" s="7"/>
      <c r="K528" s="23"/>
      <c r="L528" s="23"/>
      <c r="M528" s="7"/>
      <c r="N528" s="7"/>
      <c r="O528" s="7"/>
      <c r="P528" s="7"/>
      <c r="Q528" s="7"/>
      <c r="R528" s="10" t="str">
        <f>IF(D528="","",IF(COUNTIF(Tugs[曳船名],D528)&lt;&gt;1,"未登録・重複",IF(INDEX(Tugs[会社名],MATCH(D528,Tugs[曳船名],0))="","未確認",INDEX(Tugs[会社名],MATCH(D528,Tugs[曳船名],0)))))</f>
        <v/>
      </c>
      <c r="S528" s="10" t="str">
        <f>IF(D528="","",IF(COUNTIF(Tugs[曳船名],D528)&lt;&gt;1,"未登録・重複",IF(INDEX(Tugs[基地港],MATCH(D528,Tugs[曳船名],0))="","未確認",INDEX(Tugs[基地港],MATCH(D528,Tugs[曳船名],0)))))</f>
        <v/>
      </c>
      <c r="T528" s="10" t="str">
        <f>IF(A528="","",IF(AND(ISNUMBER(B528),ISNUMBER(C528),C528&gt;=B528),INT(C528)-INT(B528),""))</f>
        <v/>
      </c>
      <c r="U528" s="18" t="str">
        <f>IF(A528="","",IF(AND(ISNUMBER(E528),ISNUMBER(F528),F528&gt;=E528),ROUND((F528-E528)*24,4),""))</f>
        <v/>
      </c>
      <c r="V528" s="18" t="str">
        <f>IF(A528="","",IF(AND(ISNUMBER(G528),ISNUMBER(H528),H528&gt;=G528),ROUND((H528-G528)*24,4),IF(OR(G528&lt;&gt;"",H528&lt;&gt;""),"",IF(AND(ISNUMBER(I528),I528&gt;=0),I528,""))))</f>
        <v/>
      </c>
      <c r="W528" s="10" t="str">
        <f>IF(A528="","",IF(AND(ISNUMBER(G528),ISNUMBER(H528),H528&gt;=G528),"実績：基地発～基地着",IF(OR(G528&lt;&gt;"",H528&lt;&gt;""),"要確認：時刻不足・逆転",IF(AND(ISNUMBER(I528),I528&gt;=0),"実績：記録の時間","未確認"))))</f>
        <v/>
      </c>
      <c r="X528" s="10" t="str">
        <f>IF(A528="","",IF(ISNUMBER(B528),YEAR(B528)-IF(MONTH(B528)&lt;4,1,0),""))</f>
        <v/>
      </c>
      <c r="Y528" s="10" t="str">
        <f>IF(A528="","",IF(OR(D528="",NOT(ISNUMBER(B528)),NOT(ISNUMBER(C528)),C528&lt;B528,NOT(ISNUMBER(E528)),NOT(ISNUMBER(F528)),F528&lt;E528,O528="",P528="",R528="未登録・重複"),"要確認：警戒区間・登録・根拠",IF(OR(W528="要確認：時刻不足・逆転",AND(ISNUMBER(G528),G528&gt;E528),AND(ISNUMBER(H528),H528&lt;F528),AND(ISNUMBER(I528),I528&lt;0),AND(ISNUMBER(M528),M528&lt;0)),"要確認：基地発着・交代人数",IF(COUNTIFS(LNGWatch[船名],A528,LNGWatch[入港日（同一航海）],B528,LNGWatch[曳船名],D528,LNGWatch[警戒開始日時],E528)&gt;1,"要確認：同じ警戒が重複",IF(OR(NOT(ISNUMBER(V528)),P528="未確認"),"要確認：拘束時間・根拠未確認","確認済")))))</f>
        <v/>
      </c>
    </row>
    <row r="529" spans="1:25" ht="24.95" customHeight="1" x14ac:dyDescent="0.2">
      <c r="A529" s="7"/>
      <c r="B529" s="20"/>
      <c r="C529" s="20"/>
      <c r="D529" s="7"/>
      <c r="E529" s="23"/>
      <c r="F529" s="23"/>
      <c r="G529" s="23"/>
      <c r="H529" s="23"/>
      <c r="I529" s="16"/>
      <c r="J529" s="7"/>
      <c r="K529" s="23"/>
      <c r="L529" s="23"/>
      <c r="M529" s="7"/>
      <c r="N529" s="7"/>
      <c r="O529" s="7"/>
      <c r="P529" s="7"/>
      <c r="Q529" s="7"/>
      <c r="R529" s="10" t="str">
        <f>IF(D529="","",IF(COUNTIF(Tugs[曳船名],D529)&lt;&gt;1,"未登録・重複",IF(INDEX(Tugs[会社名],MATCH(D529,Tugs[曳船名],0))="","未確認",INDEX(Tugs[会社名],MATCH(D529,Tugs[曳船名],0)))))</f>
        <v/>
      </c>
      <c r="S529" s="10" t="str">
        <f>IF(D529="","",IF(COUNTIF(Tugs[曳船名],D529)&lt;&gt;1,"未登録・重複",IF(INDEX(Tugs[基地港],MATCH(D529,Tugs[曳船名],0))="","未確認",INDEX(Tugs[基地港],MATCH(D529,Tugs[曳船名],0)))))</f>
        <v/>
      </c>
      <c r="T529" s="10" t="str">
        <f>IF(A529="","",IF(AND(ISNUMBER(B529),ISNUMBER(C529),C529&gt;=B529),INT(C529)-INT(B529),""))</f>
        <v/>
      </c>
      <c r="U529" s="18" t="str">
        <f>IF(A529="","",IF(AND(ISNUMBER(E529),ISNUMBER(F529),F529&gt;=E529),ROUND((F529-E529)*24,4),""))</f>
        <v/>
      </c>
      <c r="V529" s="18" t="str">
        <f>IF(A529="","",IF(AND(ISNUMBER(G529),ISNUMBER(H529),H529&gt;=G529),ROUND((H529-G529)*24,4),IF(OR(G529&lt;&gt;"",H529&lt;&gt;""),"",IF(AND(ISNUMBER(I529),I529&gt;=0),I529,""))))</f>
        <v/>
      </c>
      <c r="W529" s="10" t="str">
        <f>IF(A529="","",IF(AND(ISNUMBER(G529),ISNUMBER(H529),H529&gt;=G529),"実績：基地発～基地着",IF(OR(G529&lt;&gt;"",H529&lt;&gt;""),"要確認：時刻不足・逆転",IF(AND(ISNUMBER(I529),I529&gt;=0),"実績：記録の時間","未確認"))))</f>
        <v/>
      </c>
      <c r="X529" s="10" t="str">
        <f>IF(A529="","",IF(ISNUMBER(B529),YEAR(B529)-IF(MONTH(B529)&lt;4,1,0),""))</f>
        <v/>
      </c>
      <c r="Y529" s="10" t="str">
        <f>IF(A529="","",IF(OR(D529="",NOT(ISNUMBER(B529)),NOT(ISNUMBER(C529)),C529&lt;B529,NOT(ISNUMBER(E529)),NOT(ISNUMBER(F529)),F529&lt;E529,O529="",P529="",R529="未登録・重複"),"要確認：警戒区間・登録・根拠",IF(OR(W529="要確認：時刻不足・逆転",AND(ISNUMBER(G529),G529&gt;E529),AND(ISNUMBER(H529),H529&lt;F529),AND(ISNUMBER(I529),I529&lt;0),AND(ISNUMBER(M529),M529&lt;0)),"要確認：基地発着・交代人数",IF(COUNTIFS(LNGWatch[船名],A529,LNGWatch[入港日（同一航海）],B529,LNGWatch[曳船名],D529,LNGWatch[警戒開始日時],E529)&gt;1,"要確認：同じ警戒が重複",IF(OR(NOT(ISNUMBER(V529)),P529="未確認"),"要確認：拘束時間・根拠未確認","確認済")))))</f>
        <v/>
      </c>
    </row>
    <row r="530" spans="1:25" ht="24.95" customHeight="1" x14ac:dyDescent="0.2">
      <c r="A530" s="7"/>
      <c r="B530" s="20"/>
      <c r="C530" s="20"/>
      <c r="D530" s="7"/>
      <c r="E530" s="23"/>
      <c r="F530" s="23"/>
      <c r="G530" s="23"/>
      <c r="H530" s="23"/>
      <c r="I530" s="16"/>
      <c r="J530" s="7"/>
      <c r="K530" s="23"/>
      <c r="L530" s="23"/>
      <c r="M530" s="7"/>
      <c r="N530" s="7"/>
      <c r="O530" s="7"/>
      <c r="P530" s="7"/>
      <c r="Q530" s="7"/>
      <c r="R530" s="10" t="str">
        <f>IF(D530="","",IF(COUNTIF(Tugs[曳船名],D530)&lt;&gt;1,"未登録・重複",IF(INDEX(Tugs[会社名],MATCH(D530,Tugs[曳船名],0))="","未確認",INDEX(Tugs[会社名],MATCH(D530,Tugs[曳船名],0)))))</f>
        <v/>
      </c>
      <c r="S530" s="10" t="str">
        <f>IF(D530="","",IF(COUNTIF(Tugs[曳船名],D530)&lt;&gt;1,"未登録・重複",IF(INDEX(Tugs[基地港],MATCH(D530,Tugs[曳船名],0))="","未確認",INDEX(Tugs[基地港],MATCH(D530,Tugs[曳船名],0)))))</f>
        <v/>
      </c>
      <c r="T530" s="10" t="str">
        <f>IF(A530="","",IF(AND(ISNUMBER(B530),ISNUMBER(C530),C530&gt;=B530),INT(C530)-INT(B530),""))</f>
        <v/>
      </c>
      <c r="U530" s="18" t="str">
        <f>IF(A530="","",IF(AND(ISNUMBER(E530),ISNUMBER(F530),F530&gt;=E530),ROUND((F530-E530)*24,4),""))</f>
        <v/>
      </c>
      <c r="V530" s="18" t="str">
        <f>IF(A530="","",IF(AND(ISNUMBER(G530),ISNUMBER(H530),H530&gt;=G530),ROUND((H530-G530)*24,4),IF(OR(G530&lt;&gt;"",H530&lt;&gt;""),"",IF(AND(ISNUMBER(I530),I530&gt;=0),I530,""))))</f>
        <v/>
      </c>
      <c r="W530" s="10" t="str">
        <f>IF(A530="","",IF(AND(ISNUMBER(G530),ISNUMBER(H530),H530&gt;=G530),"実績：基地発～基地着",IF(OR(G530&lt;&gt;"",H530&lt;&gt;""),"要確認：時刻不足・逆転",IF(AND(ISNUMBER(I530),I530&gt;=0),"実績：記録の時間","未確認"))))</f>
        <v/>
      </c>
      <c r="X530" s="10" t="str">
        <f>IF(A530="","",IF(ISNUMBER(B530),YEAR(B530)-IF(MONTH(B530)&lt;4,1,0),""))</f>
        <v/>
      </c>
      <c r="Y530" s="10" t="str">
        <f>IF(A530="","",IF(OR(D530="",NOT(ISNUMBER(B530)),NOT(ISNUMBER(C530)),C530&lt;B530,NOT(ISNUMBER(E530)),NOT(ISNUMBER(F530)),F530&lt;E530,O530="",P530="",R530="未登録・重複"),"要確認：警戒区間・登録・根拠",IF(OR(W530="要確認：時刻不足・逆転",AND(ISNUMBER(G530),G530&gt;E530),AND(ISNUMBER(H530),H530&lt;F530),AND(ISNUMBER(I530),I530&lt;0),AND(ISNUMBER(M530),M530&lt;0)),"要確認：基地発着・交代人数",IF(COUNTIFS(LNGWatch[船名],A530,LNGWatch[入港日（同一航海）],B530,LNGWatch[曳船名],D530,LNGWatch[警戒開始日時],E530)&gt;1,"要確認：同じ警戒が重複",IF(OR(NOT(ISNUMBER(V530)),P530="未確認"),"要確認：拘束時間・根拠未確認","確認済")))))</f>
        <v/>
      </c>
    </row>
    <row r="531" spans="1:25" ht="24.95" customHeight="1" x14ac:dyDescent="0.2">
      <c r="A531" s="7"/>
      <c r="B531" s="20"/>
      <c r="C531" s="20"/>
      <c r="D531" s="7"/>
      <c r="E531" s="23"/>
      <c r="F531" s="23"/>
      <c r="G531" s="23"/>
      <c r="H531" s="23"/>
      <c r="I531" s="16"/>
      <c r="J531" s="7"/>
      <c r="K531" s="23"/>
      <c r="L531" s="23"/>
      <c r="M531" s="7"/>
      <c r="N531" s="7"/>
      <c r="O531" s="7"/>
      <c r="P531" s="7"/>
      <c r="Q531" s="7"/>
      <c r="R531" s="10" t="str">
        <f>IF(D531="","",IF(COUNTIF(Tugs[曳船名],D531)&lt;&gt;1,"未登録・重複",IF(INDEX(Tugs[会社名],MATCH(D531,Tugs[曳船名],0))="","未確認",INDEX(Tugs[会社名],MATCH(D531,Tugs[曳船名],0)))))</f>
        <v/>
      </c>
      <c r="S531" s="10" t="str">
        <f>IF(D531="","",IF(COUNTIF(Tugs[曳船名],D531)&lt;&gt;1,"未登録・重複",IF(INDEX(Tugs[基地港],MATCH(D531,Tugs[曳船名],0))="","未確認",INDEX(Tugs[基地港],MATCH(D531,Tugs[曳船名],0)))))</f>
        <v/>
      </c>
      <c r="T531" s="10" t="str">
        <f>IF(A531="","",IF(AND(ISNUMBER(B531),ISNUMBER(C531),C531&gt;=B531),INT(C531)-INT(B531),""))</f>
        <v/>
      </c>
      <c r="U531" s="18" t="str">
        <f>IF(A531="","",IF(AND(ISNUMBER(E531),ISNUMBER(F531),F531&gt;=E531),ROUND((F531-E531)*24,4),""))</f>
        <v/>
      </c>
      <c r="V531" s="18" t="str">
        <f>IF(A531="","",IF(AND(ISNUMBER(G531),ISNUMBER(H531),H531&gt;=G531),ROUND((H531-G531)*24,4),IF(OR(G531&lt;&gt;"",H531&lt;&gt;""),"",IF(AND(ISNUMBER(I531),I531&gt;=0),I531,""))))</f>
        <v/>
      </c>
      <c r="W531" s="10" t="str">
        <f>IF(A531="","",IF(AND(ISNUMBER(G531),ISNUMBER(H531),H531&gt;=G531),"実績：基地発～基地着",IF(OR(G531&lt;&gt;"",H531&lt;&gt;""),"要確認：時刻不足・逆転",IF(AND(ISNUMBER(I531),I531&gt;=0),"実績：記録の時間","未確認"))))</f>
        <v/>
      </c>
      <c r="X531" s="10" t="str">
        <f>IF(A531="","",IF(ISNUMBER(B531),YEAR(B531)-IF(MONTH(B531)&lt;4,1,0),""))</f>
        <v/>
      </c>
      <c r="Y531" s="10" t="str">
        <f>IF(A531="","",IF(OR(D531="",NOT(ISNUMBER(B531)),NOT(ISNUMBER(C531)),C531&lt;B531,NOT(ISNUMBER(E531)),NOT(ISNUMBER(F531)),F531&lt;E531,O531="",P531="",R531="未登録・重複"),"要確認：警戒区間・登録・根拠",IF(OR(W531="要確認：時刻不足・逆転",AND(ISNUMBER(G531),G531&gt;E531),AND(ISNUMBER(H531),H531&lt;F531),AND(ISNUMBER(I531),I531&lt;0),AND(ISNUMBER(M531),M531&lt;0)),"要確認：基地発着・交代人数",IF(COUNTIFS(LNGWatch[船名],A531,LNGWatch[入港日（同一航海）],B531,LNGWatch[曳船名],D531,LNGWatch[警戒開始日時],E531)&gt;1,"要確認：同じ警戒が重複",IF(OR(NOT(ISNUMBER(V531)),P531="未確認"),"要確認：拘束時間・根拠未確認","確認済")))))</f>
        <v/>
      </c>
    </row>
    <row r="532" spans="1:25" ht="24.95" customHeight="1" x14ac:dyDescent="0.2">
      <c r="A532" s="7"/>
      <c r="B532" s="20"/>
      <c r="C532" s="20"/>
      <c r="D532" s="7"/>
      <c r="E532" s="23"/>
      <c r="F532" s="23"/>
      <c r="G532" s="23"/>
      <c r="H532" s="23"/>
      <c r="I532" s="16"/>
      <c r="J532" s="7"/>
      <c r="K532" s="23"/>
      <c r="L532" s="23"/>
      <c r="M532" s="7"/>
      <c r="N532" s="7"/>
      <c r="O532" s="7"/>
      <c r="P532" s="7"/>
      <c r="Q532" s="7"/>
      <c r="R532" s="10" t="str">
        <f>IF(D532="","",IF(COUNTIF(Tugs[曳船名],D532)&lt;&gt;1,"未登録・重複",IF(INDEX(Tugs[会社名],MATCH(D532,Tugs[曳船名],0))="","未確認",INDEX(Tugs[会社名],MATCH(D532,Tugs[曳船名],0)))))</f>
        <v/>
      </c>
      <c r="S532" s="10" t="str">
        <f>IF(D532="","",IF(COUNTIF(Tugs[曳船名],D532)&lt;&gt;1,"未登録・重複",IF(INDEX(Tugs[基地港],MATCH(D532,Tugs[曳船名],0))="","未確認",INDEX(Tugs[基地港],MATCH(D532,Tugs[曳船名],0)))))</f>
        <v/>
      </c>
      <c r="T532" s="10" t="str">
        <f>IF(A532="","",IF(AND(ISNUMBER(B532),ISNUMBER(C532),C532&gt;=B532),INT(C532)-INT(B532),""))</f>
        <v/>
      </c>
      <c r="U532" s="18" t="str">
        <f>IF(A532="","",IF(AND(ISNUMBER(E532),ISNUMBER(F532),F532&gt;=E532),ROUND((F532-E532)*24,4),""))</f>
        <v/>
      </c>
      <c r="V532" s="18" t="str">
        <f>IF(A532="","",IF(AND(ISNUMBER(G532),ISNUMBER(H532),H532&gt;=G532),ROUND((H532-G532)*24,4),IF(OR(G532&lt;&gt;"",H532&lt;&gt;""),"",IF(AND(ISNUMBER(I532),I532&gt;=0),I532,""))))</f>
        <v/>
      </c>
      <c r="W532" s="10" t="str">
        <f>IF(A532="","",IF(AND(ISNUMBER(G532),ISNUMBER(H532),H532&gt;=G532),"実績：基地発～基地着",IF(OR(G532&lt;&gt;"",H532&lt;&gt;""),"要確認：時刻不足・逆転",IF(AND(ISNUMBER(I532),I532&gt;=0),"実績：記録の時間","未確認"))))</f>
        <v/>
      </c>
      <c r="X532" s="10" t="str">
        <f>IF(A532="","",IF(ISNUMBER(B532),YEAR(B532)-IF(MONTH(B532)&lt;4,1,0),""))</f>
        <v/>
      </c>
      <c r="Y532" s="10" t="str">
        <f>IF(A532="","",IF(OR(D532="",NOT(ISNUMBER(B532)),NOT(ISNUMBER(C532)),C532&lt;B532,NOT(ISNUMBER(E532)),NOT(ISNUMBER(F532)),F532&lt;E532,O532="",P532="",R532="未登録・重複"),"要確認：警戒区間・登録・根拠",IF(OR(W532="要確認：時刻不足・逆転",AND(ISNUMBER(G532),G532&gt;E532),AND(ISNUMBER(H532),H532&lt;F532),AND(ISNUMBER(I532),I532&lt;0),AND(ISNUMBER(M532),M532&lt;0)),"要確認：基地発着・交代人数",IF(COUNTIFS(LNGWatch[船名],A532,LNGWatch[入港日（同一航海）],B532,LNGWatch[曳船名],D532,LNGWatch[警戒開始日時],E532)&gt;1,"要確認：同じ警戒が重複",IF(OR(NOT(ISNUMBER(V532)),P532="未確認"),"要確認：拘束時間・根拠未確認","確認済")))))</f>
        <v/>
      </c>
    </row>
    <row r="533" spans="1:25" ht="24.95" customHeight="1" x14ac:dyDescent="0.2">
      <c r="A533" s="7"/>
      <c r="B533" s="20"/>
      <c r="C533" s="20"/>
      <c r="D533" s="7"/>
      <c r="E533" s="23"/>
      <c r="F533" s="23"/>
      <c r="G533" s="23"/>
      <c r="H533" s="23"/>
      <c r="I533" s="16"/>
      <c r="J533" s="7"/>
      <c r="K533" s="23"/>
      <c r="L533" s="23"/>
      <c r="M533" s="7"/>
      <c r="N533" s="7"/>
      <c r="O533" s="7"/>
      <c r="P533" s="7"/>
      <c r="Q533" s="7"/>
      <c r="R533" s="10" t="str">
        <f>IF(D533="","",IF(COUNTIF(Tugs[曳船名],D533)&lt;&gt;1,"未登録・重複",IF(INDEX(Tugs[会社名],MATCH(D533,Tugs[曳船名],0))="","未確認",INDEX(Tugs[会社名],MATCH(D533,Tugs[曳船名],0)))))</f>
        <v/>
      </c>
      <c r="S533" s="10" t="str">
        <f>IF(D533="","",IF(COUNTIF(Tugs[曳船名],D533)&lt;&gt;1,"未登録・重複",IF(INDEX(Tugs[基地港],MATCH(D533,Tugs[曳船名],0))="","未確認",INDEX(Tugs[基地港],MATCH(D533,Tugs[曳船名],0)))))</f>
        <v/>
      </c>
      <c r="T533" s="10" t="str">
        <f>IF(A533="","",IF(AND(ISNUMBER(B533),ISNUMBER(C533),C533&gt;=B533),INT(C533)-INT(B533),""))</f>
        <v/>
      </c>
      <c r="U533" s="18" t="str">
        <f>IF(A533="","",IF(AND(ISNUMBER(E533),ISNUMBER(F533),F533&gt;=E533),ROUND((F533-E533)*24,4),""))</f>
        <v/>
      </c>
      <c r="V533" s="18" t="str">
        <f>IF(A533="","",IF(AND(ISNUMBER(G533),ISNUMBER(H533),H533&gt;=G533),ROUND((H533-G533)*24,4),IF(OR(G533&lt;&gt;"",H533&lt;&gt;""),"",IF(AND(ISNUMBER(I533),I533&gt;=0),I533,""))))</f>
        <v/>
      </c>
      <c r="W533" s="10" t="str">
        <f>IF(A533="","",IF(AND(ISNUMBER(G533),ISNUMBER(H533),H533&gt;=G533),"実績：基地発～基地着",IF(OR(G533&lt;&gt;"",H533&lt;&gt;""),"要確認：時刻不足・逆転",IF(AND(ISNUMBER(I533),I533&gt;=0),"実績：記録の時間","未確認"))))</f>
        <v/>
      </c>
      <c r="X533" s="10" t="str">
        <f>IF(A533="","",IF(ISNUMBER(B533),YEAR(B533)-IF(MONTH(B533)&lt;4,1,0),""))</f>
        <v/>
      </c>
      <c r="Y533" s="10" t="str">
        <f>IF(A533="","",IF(OR(D533="",NOT(ISNUMBER(B533)),NOT(ISNUMBER(C533)),C533&lt;B533,NOT(ISNUMBER(E533)),NOT(ISNUMBER(F533)),F533&lt;E533,O533="",P533="",R533="未登録・重複"),"要確認：警戒区間・登録・根拠",IF(OR(W533="要確認：時刻不足・逆転",AND(ISNUMBER(G533),G533&gt;E533),AND(ISNUMBER(H533),H533&lt;F533),AND(ISNUMBER(I533),I533&lt;0),AND(ISNUMBER(M533),M533&lt;0)),"要確認：基地発着・交代人数",IF(COUNTIFS(LNGWatch[船名],A533,LNGWatch[入港日（同一航海）],B533,LNGWatch[曳船名],D533,LNGWatch[警戒開始日時],E533)&gt;1,"要確認：同じ警戒が重複",IF(OR(NOT(ISNUMBER(V533)),P533="未確認"),"要確認：拘束時間・根拠未確認","確認済")))))</f>
        <v/>
      </c>
    </row>
    <row r="534" spans="1:25" ht="24.95" customHeight="1" x14ac:dyDescent="0.2">
      <c r="A534" s="7"/>
      <c r="B534" s="20"/>
      <c r="C534" s="20"/>
      <c r="D534" s="7"/>
      <c r="E534" s="23"/>
      <c r="F534" s="23"/>
      <c r="G534" s="23"/>
      <c r="H534" s="23"/>
      <c r="I534" s="16"/>
      <c r="J534" s="7"/>
      <c r="K534" s="23"/>
      <c r="L534" s="23"/>
      <c r="M534" s="7"/>
      <c r="N534" s="7"/>
      <c r="O534" s="7"/>
      <c r="P534" s="7"/>
      <c r="Q534" s="7"/>
      <c r="R534" s="10" t="str">
        <f>IF(D534="","",IF(COUNTIF(Tugs[曳船名],D534)&lt;&gt;1,"未登録・重複",IF(INDEX(Tugs[会社名],MATCH(D534,Tugs[曳船名],0))="","未確認",INDEX(Tugs[会社名],MATCH(D534,Tugs[曳船名],0)))))</f>
        <v/>
      </c>
      <c r="S534" s="10" t="str">
        <f>IF(D534="","",IF(COUNTIF(Tugs[曳船名],D534)&lt;&gt;1,"未登録・重複",IF(INDEX(Tugs[基地港],MATCH(D534,Tugs[曳船名],0))="","未確認",INDEX(Tugs[基地港],MATCH(D534,Tugs[曳船名],0)))))</f>
        <v/>
      </c>
      <c r="T534" s="10" t="str">
        <f>IF(A534="","",IF(AND(ISNUMBER(B534),ISNUMBER(C534),C534&gt;=B534),INT(C534)-INT(B534),""))</f>
        <v/>
      </c>
      <c r="U534" s="18" t="str">
        <f>IF(A534="","",IF(AND(ISNUMBER(E534),ISNUMBER(F534),F534&gt;=E534),ROUND((F534-E534)*24,4),""))</f>
        <v/>
      </c>
      <c r="V534" s="18" t="str">
        <f>IF(A534="","",IF(AND(ISNUMBER(G534),ISNUMBER(H534),H534&gt;=G534),ROUND((H534-G534)*24,4),IF(OR(G534&lt;&gt;"",H534&lt;&gt;""),"",IF(AND(ISNUMBER(I534),I534&gt;=0),I534,""))))</f>
        <v/>
      </c>
      <c r="W534" s="10" t="str">
        <f>IF(A534="","",IF(AND(ISNUMBER(G534),ISNUMBER(H534),H534&gt;=G534),"実績：基地発～基地着",IF(OR(G534&lt;&gt;"",H534&lt;&gt;""),"要確認：時刻不足・逆転",IF(AND(ISNUMBER(I534),I534&gt;=0),"実績：記録の時間","未確認"))))</f>
        <v/>
      </c>
      <c r="X534" s="10" t="str">
        <f>IF(A534="","",IF(ISNUMBER(B534),YEAR(B534)-IF(MONTH(B534)&lt;4,1,0),""))</f>
        <v/>
      </c>
      <c r="Y534" s="10" t="str">
        <f>IF(A534="","",IF(OR(D534="",NOT(ISNUMBER(B534)),NOT(ISNUMBER(C534)),C534&lt;B534,NOT(ISNUMBER(E534)),NOT(ISNUMBER(F534)),F534&lt;E534,O534="",P534="",R534="未登録・重複"),"要確認：警戒区間・登録・根拠",IF(OR(W534="要確認：時刻不足・逆転",AND(ISNUMBER(G534),G534&gt;E534),AND(ISNUMBER(H534),H534&lt;F534),AND(ISNUMBER(I534),I534&lt;0),AND(ISNUMBER(M534),M534&lt;0)),"要確認：基地発着・交代人数",IF(COUNTIFS(LNGWatch[船名],A534,LNGWatch[入港日（同一航海）],B534,LNGWatch[曳船名],D534,LNGWatch[警戒開始日時],E534)&gt;1,"要確認：同じ警戒が重複",IF(OR(NOT(ISNUMBER(V534)),P534="未確認"),"要確認：拘束時間・根拠未確認","確認済")))))</f>
        <v/>
      </c>
    </row>
    <row r="535" spans="1:25" ht="24.95" customHeight="1" x14ac:dyDescent="0.2">
      <c r="A535" s="7"/>
      <c r="B535" s="20"/>
      <c r="C535" s="20"/>
      <c r="D535" s="7"/>
      <c r="E535" s="23"/>
      <c r="F535" s="23"/>
      <c r="G535" s="23"/>
      <c r="H535" s="23"/>
      <c r="I535" s="16"/>
      <c r="J535" s="7"/>
      <c r="K535" s="23"/>
      <c r="L535" s="23"/>
      <c r="M535" s="7"/>
      <c r="N535" s="7"/>
      <c r="O535" s="7"/>
      <c r="P535" s="7"/>
      <c r="Q535" s="7"/>
      <c r="R535" s="10" t="str">
        <f>IF(D535="","",IF(COUNTIF(Tugs[曳船名],D535)&lt;&gt;1,"未登録・重複",IF(INDEX(Tugs[会社名],MATCH(D535,Tugs[曳船名],0))="","未確認",INDEX(Tugs[会社名],MATCH(D535,Tugs[曳船名],0)))))</f>
        <v/>
      </c>
      <c r="S535" s="10" t="str">
        <f>IF(D535="","",IF(COUNTIF(Tugs[曳船名],D535)&lt;&gt;1,"未登録・重複",IF(INDEX(Tugs[基地港],MATCH(D535,Tugs[曳船名],0))="","未確認",INDEX(Tugs[基地港],MATCH(D535,Tugs[曳船名],0)))))</f>
        <v/>
      </c>
      <c r="T535" s="10" t="str">
        <f>IF(A535="","",IF(AND(ISNUMBER(B535),ISNUMBER(C535),C535&gt;=B535),INT(C535)-INT(B535),""))</f>
        <v/>
      </c>
      <c r="U535" s="18" t="str">
        <f>IF(A535="","",IF(AND(ISNUMBER(E535),ISNUMBER(F535),F535&gt;=E535),ROUND((F535-E535)*24,4),""))</f>
        <v/>
      </c>
      <c r="V535" s="18" t="str">
        <f>IF(A535="","",IF(AND(ISNUMBER(G535),ISNUMBER(H535),H535&gt;=G535),ROUND((H535-G535)*24,4),IF(OR(G535&lt;&gt;"",H535&lt;&gt;""),"",IF(AND(ISNUMBER(I535),I535&gt;=0),I535,""))))</f>
        <v/>
      </c>
      <c r="W535" s="10" t="str">
        <f>IF(A535="","",IF(AND(ISNUMBER(G535),ISNUMBER(H535),H535&gt;=G535),"実績：基地発～基地着",IF(OR(G535&lt;&gt;"",H535&lt;&gt;""),"要確認：時刻不足・逆転",IF(AND(ISNUMBER(I535),I535&gt;=0),"実績：記録の時間","未確認"))))</f>
        <v/>
      </c>
      <c r="X535" s="10" t="str">
        <f>IF(A535="","",IF(ISNUMBER(B535),YEAR(B535)-IF(MONTH(B535)&lt;4,1,0),""))</f>
        <v/>
      </c>
      <c r="Y535" s="10" t="str">
        <f>IF(A535="","",IF(OR(D535="",NOT(ISNUMBER(B535)),NOT(ISNUMBER(C535)),C535&lt;B535,NOT(ISNUMBER(E535)),NOT(ISNUMBER(F535)),F535&lt;E535,O535="",P535="",R535="未登録・重複"),"要確認：警戒区間・登録・根拠",IF(OR(W535="要確認：時刻不足・逆転",AND(ISNUMBER(G535),G535&gt;E535),AND(ISNUMBER(H535),H535&lt;F535),AND(ISNUMBER(I535),I535&lt;0),AND(ISNUMBER(M535),M535&lt;0)),"要確認：基地発着・交代人数",IF(COUNTIFS(LNGWatch[船名],A535,LNGWatch[入港日（同一航海）],B535,LNGWatch[曳船名],D535,LNGWatch[警戒開始日時],E535)&gt;1,"要確認：同じ警戒が重複",IF(OR(NOT(ISNUMBER(V535)),P535="未確認"),"要確認：拘束時間・根拠未確認","確認済")))))</f>
        <v/>
      </c>
    </row>
    <row r="536" spans="1:25" ht="24.95" customHeight="1" x14ac:dyDescent="0.2">
      <c r="A536" s="7"/>
      <c r="B536" s="20"/>
      <c r="C536" s="20"/>
      <c r="D536" s="7"/>
      <c r="E536" s="23"/>
      <c r="F536" s="23"/>
      <c r="G536" s="23"/>
      <c r="H536" s="23"/>
      <c r="I536" s="16"/>
      <c r="J536" s="7"/>
      <c r="K536" s="23"/>
      <c r="L536" s="23"/>
      <c r="M536" s="7"/>
      <c r="N536" s="7"/>
      <c r="O536" s="7"/>
      <c r="P536" s="7"/>
      <c r="Q536" s="7"/>
      <c r="R536" s="10" t="str">
        <f>IF(D536="","",IF(COUNTIF(Tugs[曳船名],D536)&lt;&gt;1,"未登録・重複",IF(INDEX(Tugs[会社名],MATCH(D536,Tugs[曳船名],0))="","未確認",INDEX(Tugs[会社名],MATCH(D536,Tugs[曳船名],0)))))</f>
        <v/>
      </c>
      <c r="S536" s="10" t="str">
        <f>IF(D536="","",IF(COUNTIF(Tugs[曳船名],D536)&lt;&gt;1,"未登録・重複",IF(INDEX(Tugs[基地港],MATCH(D536,Tugs[曳船名],0))="","未確認",INDEX(Tugs[基地港],MATCH(D536,Tugs[曳船名],0)))))</f>
        <v/>
      </c>
      <c r="T536" s="10" t="str">
        <f>IF(A536="","",IF(AND(ISNUMBER(B536),ISNUMBER(C536),C536&gt;=B536),INT(C536)-INT(B536),""))</f>
        <v/>
      </c>
      <c r="U536" s="18" t="str">
        <f>IF(A536="","",IF(AND(ISNUMBER(E536),ISNUMBER(F536),F536&gt;=E536),ROUND((F536-E536)*24,4),""))</f>
        <v/>
      </c>
      <c r="V536" s="18" t="str">
        <f>IF(A536="","",IF(AND(ISNUMBER(G536),ISNUMBER(H536),H536&gt;=G536),ROUND((H536-G536)*24,4),IF(OR(G536&lt;&gt;"",H536&lt;&gt;""),"",IF(AND(ISNUMBER(I536),I536&gt;=0),I536,""))))</f>
        <v/>
      </c>
      <c r="W536" s="10" t="str">
        <f>IF(A536="","",IF(AND(ISNUMBER(G536),ISNUMBER(H536),H536&gt;=G536),"実績：基地発～基地着",IF(OR(G536&lt;&gt;"",H536&lt;&gt;""),"要確認：時刻不足・逆転",IF(AND(ISNUMBER(I536),I536&gt;=0),"実績：記録の時間","未確認"))))</f>
        <v/>
      </c>
      <c r="X536" s="10" t="str">
        <f>IF(A536="","",IF(ISNUMBER(B536),YEAR(B536)-IF(MONTH(B536)&lt;4,1,0),""))</f>
        <v/>
      </c>
      <c r="Y536" s="10" t="str">
        <f>IF(A536="","",IF(OR(D536="",NOT(ISNUMBER(B536)),NOT(ISNUMBER(C536)),C536&lt;B536,NOT(ISNUMBER(E536)),NOT(ISNUMBER(F536)),F536&lt;E536,O536="",P536="",R536="未登録・重複"),"要確認：警戒区間・登録・根拠",IF(OR(W536="要確認：時刻不足・逆転",AND(ISNUMBER(G536),G536&gt;E536),AND(ISNUMBER(H536),H536&lt;F536),AND(ISNUMBER(I536),I536&lt;0),AND(ISNUMBER(M536),M536&lt;0)),"要確認：基地発着・交代人数",IF(COUNTIFS(LNGWatch[船名],A536,LNGWatch[入港日（同一航海）],B536,LNGWatch[曳船名],D536,LNGWatch[警戒開始日時],E536)&gt;1,"要確認：同じ警戒が重複",IF(OR(NOT(ISNUMBER(V536)),P536="未確認"),"要確認：拘束時間・根拠未確認","確認済")))))</f>
        <v/>
      </c>
    </row>
    <row r="537" spans="1:25" ht="24.95" customHeight="1" x14ac:dyDescent="0.2">
      <c r="A537" s="7"/>
      <c r="B537" s="20"/>
      <c r="C537" s="20"/>
      <c r="D537" s="7"/>
      <c r="E537" s="23"/>
      <c r="F537" s="23"/>
      <c r="G537" s="23"/>
      <c r="H537" s="23"/>
      <c r="I537" s="16"/>
      <c r="J537" s="7"/>
      <c r="K537" s="23"/>
      <c r="L537" s="23"/>
      <c r="M537" s="7"/>
      <c r="N537" s="7"/>
      <c r="O537" s="7"/>
      <c r="P537" s="7"/>
      <c r="Q537" s="7"/>
      <c r="R537" s="10" t="str">
        <f>IF(D537="","",IF(COUNTIF(Tugs[曳船名],D537)&lt;&gt;1,"未登録・重複",IF(INDEX(Tugs[会社名],MATCH(D537,Tugs[曳船名],0))="","未確認",INDEX(Tugs[会社名],MATCH(D537,Tugs[曳船名],0)))))</f>
        <v/>
      </c>
      <c r="S537" s="10" t="str">
        <f>IF(D537="","",IF(COUNTIF(Tugs[曳船名],D537)&lt;&gt;1,"未登録・重複",IF(INDEX(Tugs[基地港],MATCH(D537,Tugs[曳船名],0))="","未確認",INDEX(Tugs[基地港],MATCH(D537,Tugs[曳船名],0)))))</f>
        <v/>
      </c>
      <c r="T537" s="10" t="str">
        <f>IF(A537="","",IF(AND(ISNUMBER(B537),ISNUMBER(C537),C537&gt;=B537),INT(C537)-INT(B537),""))</f>
        <v/>
      </c>
      <c r="U537" s="18" t="str">
        <f>IF(A537="","",IF(AND(ISNUMBER(E537),ISNUMBER(F537),F537&gt;=E537),ROUND((F537-E537)*24,4),""))</f>
        <v/>
      </c>
      <c r="V537" s="18" t="str">
        <f>IF(A537="","",IF(AND(ISNUMBER(G537),ISNUMBER(H537),H537&gt;=G537),ROUND((H537-G537)*24,4),IF(OR(G537&lt;&gt;"",H537&lt;&gt;""),"",IF(AND(ISNUMBER(I537),I537&gt;=0),I537,""))))</f>
        <v/>
      </c>
      <c r="W537" s="10" t="str">
        <f>IF(A537="","",IF(AND(ISNUMBER(G537),ISNUMBER(H537),H537&gt;=G537),"実績：基地発～基地着",IF(OR(G537&lt;&gt;"",H537&lt;&gt;""),"要確認：時刻不足・逆転",IF(AND(ISNUMBER(I537),I537&gt;=0),"実績：記録の時間","未確認"))))</f>
        <v/>
      </c>
      <c r="X537" s="10" t="str">
        <f>IF(A537="","",IF(ISNUMBER(B537),YEAR(B537)-IF(MONTH(B537)&lt;4,1,0),""))</f>
        <v/>
      </c>
      <c r="Y537" s="10" t="str">
        <f>IF(A537="","",IF(OR(D537="",NOT(ISNUMBER(B537)),NOT(ISNUMBER(C537)),C537&lt;B537,NOT(ISNUMBER(E537)),NOT(ISNUMBER(F537)),F537&lt;E537,O537="",P537="",R537="未登録・重複"),"要確認：警戒区間・登録・根拠",IF(OR(W537="要確認：時刻不足・逆転",AND(ISNUMBER(G537),G537&gt;E537),AND(ISNUMBER(H537),H537&lt;F537),AND(ISNUMBER(I537),I537&lt;0),AND(ISNUMBER(M537),M537&lt;0)),"要確認：基地発着・交代人数",IF(COUNTIFS(LNGWatch[船名],A537,LNGWatch[入港日（同一航海）],B537,LNGWatch[曳船名],D537,LNGWatch[警戒開始日時],E537)&gt;1,"要確認：同じ警戒が重複",IF(OR(NOT(ISNUMBER(V537)),P537="未確認"),"要確認：拘束時間・根拠未確認","確認済")))))</f>
        <v/>
      </c>
    </row>
    <row r="538" spans="1:25" ht="24.95" customHeight="1" x14ac:dyDescent="0.2">
      <c r="A538" s="7"/>
      <c r="B538" s="20"/>
      <c r="C538" s="20"/>
      <c r="D538" s="7"/>
      <c r="E538" s="23"/>
      <c r="F538" s="23"/>
      <c r="G538" s="23"/>
      <c r="H538" s="23"/>
      <c r="I538" s="16"/>
      <c r="J538" s="7"/>
      <c r="K538" s="23"/>
      <c r="L538" s="23"/>
      <c r="M538" s="7"/>
      <c r="N538" s="7"/>
      <c r="O538" s="7"/>
      <c r="P538" s="7"/>
      <c r="Q538" s="7"/>
      <c r="R538" s="10" t="str">
        <f>IF(D538="","",IF(COUNTIF(Tugs[曳船名],D538)&lt;&gt;1,"未登録・重複",IF(INDEX(Tugs[会社名],MATCH(D538,Tugs[曳船名],0))="","未確認",INDEX(Tugs[会社名],MATCH(D538,Tugs[曳船名],0)))))</f>
        <v/>
      </c>
      <c r="S538" s="10" t="str">
        <f>IF(D538="","",IF(COUNTIF(Tugs[曳船名],D538)&lt;&gt;1,"未登録・重複",IF(INDEX(Tugs[基地港],MATCH(D538,Tugs[曳船名],0))="","未確認",INDEX(Tugs[基地港],MATCH(D538,Tugs[曳船名],0)))))</f>
        <v/>
      </c>
      <c r="T538" s="10" t="str">
        <f>IF(A538="","",IF(AND(ISNUMBER(B538),ISNUMBER(C538),C538&gt;=B538),INT(C538)-INT(B538),""))</f>
        <v/>
      </c>
      <c r="U538" s="18" t="str">
        <f>IF(A538="","",IF(AND(ISNUMBER(E538),ISNUMBER(F538),F538&gt;=E538),ROUND((F538-E538)*24,4),""))</f>
        <v/>
      </c>
      <c r="V538" s="18" t="str">
        <f>IF(A538="","",IF(AND(ISNUMBER(G538),ISNUMBER(H538),H538&gt;=G538),ROUND((H538-G538)*24,4),IF(OR(G538&lt;&gt;"",H538&lt;&gt;""),"",IF(AND(ISNUMBER(I538),I538&gt;=0),I538,""))))</f>
        <v/>
      </c>
      <c r="W538" s="10" t="str">
        <f>IF(A538="","",IF(AND(ISNUMBER(G538),ISNUMBER(H538),H538&gt;=G538),"実績：基地発～基地着",IF(OR(G538&lt;&gt;"",H538&lt;&gt;""),"要確認：時刻不足・逆転",IF(AND(ISNUMBER(I538),I538&gt;=0),"実績：記録の時間","未確認"))))</f>
        <v/>
      </c>
      <c r="X538" s="10" t="str">
        <f>IF(A538="","",IF(ISNUMBER(B538),YEAR(B538)-IF(MONTH(B538)&lt;4,1,0),""))</f>
        <v/>
      </c>
      <c r="Y538" s="10" t="str">
        <f>IF(A538="","",IF(OR(D538="",NOT(ISNUMBER(B538)),NOT(ISNUMBER(C538)),C538&lt;B538,NOT(ISNUMBER(E538)),NOT(ISNUMBER(F538)),F538&lt;E538,O538="",P538="",R538="未登録・重複"),"要確認：警戒区間・登録・根拠",IF(OR(W538="要確認：時刻不足・逆転",AND(ISNUMBER(G538),G538&gt;E538),AND(ISNUMBER(H538),H538&lt;F538),AND(ISNUMBER(I538),I538&lt;0),AND(ISNUMBER(M538),M538&lt;0)),"要確認：基地発着・交代人数",IF(COUNTIFS(LNGWatch[船名],A538,LNGWatch[入港日（同一航海）],B538,LNGWatch[曳船名],D538,LNGWatch[警戒開始日時],E538)&gt;1,"要確認：同じ警戒が重複",IF(OR(NOT(ISNUMBER(V538)),P538="未確認"),"要確認：拘束時間・根拠未確認","確認済")))))</f>
        <v/>
      </c>
    </row>
    <row r="539" spans="1:25" ht="24.95" customHeight="1" x14ac:dyDescent="0.2">
      <c r="A539" s="7"/>
      <c r="B539" s="20"/>
      <c r="C539" s="20"/>
      <c r="D539" s="7"/>
      <c r="E539" s="23"/>
      <c r="F539" s="23"/>
      <c r="G539" s="23"/>
      <c r="H539" s="23"/>
      <c r="I539" s="16"/>
      <c r="J539" s="7"/>
      <c r="K539" s="23"/>
      <c r="L539" s="23"/>
      <c r="M539" s="7"/>
      <c r="N539" s="7"/>
      <c r="O539" s="7"/>
      <c r="P539" s="7"/>
      <c r="Q539" s="7"/>
      <c r="R539" s="10" t="str">
        <f>IF(D539="","",IF(COUNTIF(Tugs[曳船名],D539)&lt;&gt;1,"未登録・重複",IF(INDEX(Tugs[会社名],MATCH(D539,Tugs[曳船名],0))="","未確認",INDEX(Tugs[会社名],MATCH(D539,Tugs[曳船名],0)))))</f>
        <v/>
      </c>
      <c r="S539" s="10" t="str">
        <f>IF(D539="","",IF(COUNTIF(Tugs[曳船名],D539)&lt;&gt;1,"未登録・重複",IF(INDEX(Tugs[基地港],MATCH(D539,Tugs[曳船名],0))="","未確認",INDEX(Tugs[基地港],MATCH(D539,Tugs[曳船名],0)))))</f>
        <v/>
      </c>
      <c r="T539" s="10" t="str">
        <f>IF(A539="","",IF(AND(ISNUMBER(B539),ISNUMBER(C539),C539&gt;=B539),INT(C539)-INT(B539),""))</f>
        <v/>
      </c>
      <c r="U539" s="18" t="str">
        <f>IF(A539="","",IF(AND(ISNUMBER(E539),ISNUMBER(F539),F539&gt;=E539),ROUND((F539-E539)*24,4),""))</f>
        <v/>
      </c>
      <c r="V539" s="18" t="str">
        <f>IF(A539="","",IF(AND(ISNUMBER(G539),ISNUMBER(H539),H539&gt;=G539),ROUND((H539-G539)*24,4),IF(OR(G539&lt;&gt;"",H539&lt;&gt;""),"",IF(AND(ISNUMBER(I539),I539&gt;=0),I539,""))))</f>
        <v/>
      </c>
      <c r="W539" s="10" t="str">
        <f>IF(A539="","",IF(AND(ISNUMBER(G539),ISNUMBER(H539),H539&gt;=G539),"実績：基地発～基地着",IF(OR(G539&lt;&gt;"",H539&lt;&gt;""),"要確認：時刻不足・逆転",IF(AND(ISNUMBER(I539),I539&gt;=0),"実績：記録の時間","未確認"))))</f>
        <v/>
      </c>
      <c r="X539" s="10" t="str">
        <f>IF(A539="","",IF(ISNUMBER(B539),YEAR(B539)-IF(MONTH(B539)&lt;4,1,0),""))</f>
        <v/>
      </c>
      <c r="Y539" s="10" t="str">
        <f>IF(A539="","",IF(OR(D539="",NOT(ISNUMBER(B539)),NOT(ISNUMBER(C539)),C539&lt;B539,NOT(ISNUMBER(E539)),NOT(ISNUMBER(F539)),F539&lt;E539,O539="",P539="",R539="未登録・重複"),"要確認：警戒区間・登録・根拠",IF(OR(W539="要確認：時刻不足・逆転",AND(ISNUMBER(G539),G539&gt;E539),AND(ISNUMBER(H539),H539&lt;F539),AND(ISNUMBER(I539),I539&lt;0),AND(ISNUMBER(M539),M539&lt;0)),"要確認：基地発着・交代人数",IF(COUNTIFS(LNGWatch[船名],A539,LNGWatch[入港日（同一航海）],B539,LNGWatch[曳船名],D539,LNGWatch[警戒開始日時],E539)&gt;1,"要確認：同じ警戒が重複",IF(OR(NOT(ISNUMBER(V539)),P539="未確認"),"要確認：拘束時間・根拠未確認","確認済")))))</f>
        <v/>
      </c>
    </row>
    <row r="540" spans="1:25" ht="24.95" customHeight="1" x14ac:dyDescent="0.2">
      <c r="A540" s="7"/>
      <c r="B540" s="20"/>
      <c r="C540" s="20"/>
      <c r="D540" s="7"/>
      <c r="E540" s="23"/>
      <c r="F540" s="23"/>
      <c r="G540" s="23"/>
      <c r="H540" s="23"/>
      <c r="I540" s="16"/>
      <c r="J540" s="7"/>
      <c r="K540" s="23"/>
      <c r="L540" s="23"/>
      <c r="M540" s="7"/>
      <c r="N540" s="7"/>
      <c r="O540" s="7"/>
      <c r="P540" s="7"/>
      <c r="Q540" s="7"/>
      <c r="R540" s="10" t="str">
        <f>IF(D540="","",IF(COUNTIF(Tugs[曳船名],D540)&lt;&gt;1,"未登録・重複",IF(INDEX(Tugs[会社名],MATCH(D540,Tugs[曳船名],0))="","未確認",INDEX(Tugs[会社名],MATCH(D540,Tugs[曳船名],0)))))</f>
        <v/>
      </c>
      <c r="S540" s="10" t="str">
        <f>IF(D540="","",IF(COUNTIF(Tugs[曳船名],D540)&lt;&gt;1,"未登録・重複",IF(INDEX(Tugs[基地港],MATCH(D540,Tugs[曳船名],0))="","未確認",INDEX(Tugs[基地港],MATCH(D540,Tugs[曳船名],0)))))</f>
        <v/>
      </c>
      <c r="T540" s="10" t="str">
        <f>IF(A540="","",IF(AND(ISNUMBER(B540),ISNUMBER(C540),C540&gt;=B540),INT(C540)-INT(B540),""))</f>
        <v/>
      </c>
      <c r="U540" s="18" t="str">
        <f>IF(A540="","",IF(AND(ISNUMBER(E540),ISNUMBER(F540),F540&gt;=E540),ROUND((F540-E540)*24,4),""))</f>
        <v/>
      </c>
      <c r="V540" s="18" t="str">
        <f>IF(A540="","",IF(AND(ISNUMBER(G540),ISNUMBER(H540),H540&gt;=G540),ROUND((H540-G540)*24,4),IF(OR(G540&lt;&gt;"",H540&lt;&gt;""),"",IF(AND(ISNUMBER(I540),I540&gt;=0),I540,""))))</f>
        <v/>
      </c>
      <c r="W540" s="10" t="str">
        <f>IF(A540="","",IF(AND(ISNUMBER(G540),ISNUMBER(H540),H540&gt;=G540),"実績：基地発～基地着",IF(OR(G540&lt;&gt;"",H540&lt;&gt;""),"要確認：時刻不足・逆転",IF(AND(ISNUMBER(I540),I540&gt;=0),"実績：記録の時間","未確認"))))</f>
        <v/>
      </c>
      <c r="X540" s="10" t="str">
        <f>IF(A540="","",IF(ISNUMBER(B540),YEAR(B540)-IF(MONTH(B540)&lt;4,1,0),""))</f>
        <v/>
      </c>
      <c r="Y540" s="10" t="str">
        <f>IF(A540="","",IF(OR(D540="",NOT(ISNUMBER(B540)),NOT(ISNUMBER(C540)),C540&lt;B540,NOT(ISNUMBER(E540)),NOT(ISNUMBER(F540)),F540&lt;E540,O540="",P540="",R540="未登録・重複"),"要確認：警戒区間・登録・根拠",IF(OR(W540="要確認：時刻不足・逆転",AND(ISNUMBER(G540),G540&gt;E540),AND(ISNUMBER(H540),H540&lt;F540),AND(ISNUMBER(I540),I540&lt;0),AND(ISNUMBER(M540),M540&lt;0)),"要確認：基地発着・交代人数",IF(COUNTIFS(LNGWatch[船名],A540,LNGWatch[入港日（同一航海）],B540,LNGWatch[曳船名],D540,LNGWatch[警戒開始日時],E540)&gt;1,"要確認：同じ警戒が重複",IF(OR(NOT(ISNUMBER(V540)),P540="未確認"),"要確認：拘束時間・根拠未確認","確認済")))))</f>
        <v/>
      </c>
    </row>
    <row r="541" spans="1:25" ht="24.95" customHeight="1" x14ac:dyDescent="0.2">
      <c r="A541" s="7"/>
      <c r="B541" s="20"/>
      <c r="C541" s="20"/>
      <c r="D541" s="7"/>
      <c r="E541" s="23"/>
      <c r="F541" s="23"/>
      <c r="G541" s="23"/>
      <c r="H541" s="23"/>
      <c r="I541" s="16"/>
      <c r="J541" s="7"/>
      <c r="K541" s="23"/>
      <c r="L541" s="23"/>
      <c r="M541" s="7"/>
      <c r="N541" s="7"/>
      <c r="O541" s="7"/>
      <c r="P541" s="7"/>
      <c r="Q541" s="7"/>
      <c r="R541" s="10" t="str">
        <f>IF(D541="","",IF(COUNTIF(Tugs[曳船名],D541)&lt;&gt;1,"未登録・重複",IF(INDEX(Tugs[会社名],MATCH(D541,Tugs[曳船名],0))="","未確認",INDEX(Tugs[会社名],MATCH(D541,Tugs[曳船名],0)))))</f>
        <v/>
      </c>
      <c r="S541" s="10" t="str">
        <f>IF(D541="","",IF(COUNTIF(Tugs[曳船名],D541)&lt;&gt;1,"未登録・重複",IF(INDEX(Tugs[基地港],MATCH(D541,Tugs[曳船名],0))="","未確認",INDEX(Tugs[基地港],MATCH(D541,Tugs[曳船名],0)))))</f>
        <v/>
      </c>
      <c r="T541" s="10" t="str">
        <f>IF(A541="","",IF(AND(ISNUMBER(B541),ISNUMBER(C541),C541&gt;=B541),INT(C541)-INT(B541),""))</f>
        <v/>
      </c>
      <c r="U541" s="18" t="str">
        <f>IF(A541="","",IF(AND(ISNUMBER(E541),ISNUMBER(F541),F541&gt;=E541),ROUND((F541-E541)*24,4),""))</f>
        <v/>
      </c>
      <c r="V541" s="18" t="str">
        <f>IF(A541="","",IF(AND(ISNUMBER(G541),ISNUMBER(H541),H541&gt;=G541),ROUND((H541-G541)*24,4),IF(OR(G541&lt;&gt;"",H541&lt;&gt;""),"",IF(AND(ISNUMBER(I541),I541&gt;=0),I541,""))))</f>
        <v/>
      </c>
      <c r="W541" s="10" t="str">
        <f>IF(A541="","",IF(AND(ISNUMBER(G541),ISNUMBER(H541),H541&gt;=G541),"実績：基地発～基地着",IF(OR(G541&lt;&gt;"",H541&lt;&gt;""),"要確認：時刻不足・逆転",IF(AND(ISNUMBER(I541),I541&gt;=0),"実績：記録の時間","未確認"))))</f>
        <v/>
      </c>
      <c r="X541" s="10" t="str">
        <f>IF(A541="","",IF(ISNUMBER(B541),YEAR(B541)-IF(MONTH(B541)&lt;4,1,0),""))</f>
        <v/>
      </c>
      <c r="Y541" s="10" t="str">
        <f>IF(A541="","",IF(OR(D541="",NOT(ISNUMBER(B541)),NOT(ISNUMBER(C541)),C541&lt;B541,NOT(ISNUMBER(E541)),NOT(ISNUMBER(F541)),F541&lt;E541,O541="",P541="",R541="未登録・重複"),"要確認：警戒区間・登録・根拠",IF(OR(W541="要確認：時刻不足・逆転",AND(ISNUMBER(G541),G541&gt;E541),AND(ISNUMBER(H541),H541&lt;F541),AND(ISNUMBER(I541),I541&lt;0),AND(ISNUMBER(M541),M541&lt;0)),"要確認：基地発着・交代人数",IF(COUNTIFS(LNGWatch[船名],A541,LNGWatch[入港日（同一航海）],B541,LNGWatch[曳船名],D541,LNGWatch[警戒開始日時],E541)&gt;1,"要確認：同じ警戒が重複",IF(OR(NOT(ISNUMBER(V541)),P541="未確認"),"要確認：拘束時間・根拠未確認","確認済")))))</f>
        <v/>
      </c>
    </row>
    <row r="542" spans="1:25" ht="24.95" customHeight="1" x14ac:dyDescent="0.2">
      <c r="A542" s="7"/>
      <c r="B542" s="20"/>
      <c r="C542" s="20"/>
      <c r="D542" s="7"/>
      <c r="E542" s="23"/>
      <c r="F542" s="23"/>
      <c r="G542" s="23"/>
      <c r="H542" s="23"/>
      <c r="I542" s="16"/>
      <c r="J542" s="7"/>
      <c r="K542" s="23"/>
      <c r="L542" s="23"/>
      <c r="M542" s="7"/>
      <c r="N542" s="7"/>
      <c r="O542" s="7"/>
      <c r="P542" s="7"/>
      <c r="Q542" s="7"/>
      <c r="R542" s="10" t="str">
        <f>IF(D542="","",IF(COUNTIF(Tugs[曳船名],D542)&lt;&gt;1,"未登録・重複",IF(INDEX(Tugs[会社名],MATCH(D542,Tugs[曳船名],0))="","未確認",INDEX(Tugs[会社名],MATCH(D542,Tugs[曳船名],0)))))</f>
        <v/>
      </c>
      <c r="S542" s="10" t="str">
        <f>IF(D542="","",IF(COUNTIF(Tugs[曳船名],D542)&lt;&gt;1,"未登録・重複",IF(INDEX(Tugs[基地港],MATCH(D542,Tugs[曳船名],0))="","未確認",INDEX(Tugs[基地港],MATCH(D542,Tugs[曳船名],0)))))</f>
        <v/>
      </c>
      <c r="T542" s="10" t="str">
        <f>IF(A542="","",IF(AND(ISNUMBER(B542),ISNUMBER(C542),C542&gt;=B542),INT(C542)-INT(B542),""))</f>
        <v/>
      </c>
      <c r="U542" s="18" t="str">
        <f>IF(A542="","",IF(AND(ISNUMBER(E542),ISNUMBER(F542),F542&gt;=E542),ROUND((F542-E542)*24,4),""))</f>
        <v/>
      </c>
      <c r="V542" s="18" t="str">
        <f>IF(A542="","",IF(AND(ISNUMBER(G542),ISNUMBER(H542),H542&gt;=G542),ROUND((H542-G542)*24,4),IF(OR(G542&lt;&gt;"",H542&lt;&gt;""),"",IF(AND(ISNUMBER(I542),I542&gt;=0),I542,""))))</f>
        <v/>
      </c>
      <c r="W542" s="10" t="str">
        <f>IF(A542="","",IF(AND(ISNUMBER(G542),ISNUMBER(H542),H542&gt;=G542),"実績：基地発～基地着",IF(OR(G542&lt;&gt;"",H542&lt;&gt;""),"要確認：時刻不足・逆転",IF(AND(ISNUMBER(I542),I542&gt;=0),"実績：記録の時間","未確認"))))</f>
        <v/>
      </c>
      <c r="X542" s="10" t="str">
        <f>IF(A542="","",IF(ISNUMBER(B542),YEAR(B542)-IF(MONTH(B542)&lt;4,1,0),""))</f>
        <v/>
      </c>
      <c r="Y542" s="10" t="str">
        <f>IF(A542="","",IF(OR(D542="",NOT(ISNUMBER(B542)),NOT(ISNUMBER(C542)),C542&lt;B542,NOT(ISNUMBER(E542)),NOT(ISNUMBER(F542)),F542&lt;E542,O542="",P542="",R542="未登録・重複"),"要確認：警戒区間・登録・根拠",IF(OR(W542="要確認：時刻不足・逆転",AND(ISNUMBER(G542),G542&gt;E542),AND(ISNUMBER(H542),H542&lt;F542),AND(ISNUMBER(I542),I542&lt;0),AND(ISNUMBER(M542),M542&lt;0)),"要確認：基地発着・交代人数",IF(COUNTIFS(LNGWatch[船名],A542,LNGWatch[入港日（同一航海）],B542,LNGWatch[曳船名],D542,LNGWatch[警戒開始日時],E542)&gt;1,"要確認：同じ警戒が重複",IF(OR(NOT(ISNUMBER(V542)),P542="未確認"),"要確認：拘束時間・根拠未確認","確認済")))))</f>
        <v/>
      </c>
    </row>
    <row r="543" spans="1:25" ht="24.95" customHeight="1" x14ac:dyDescent="0.2">
      <c r="A543" s="7"/>
      <c r="B543" s="20"/>
      <c r="C543" s="20"/>
      <c r="D543" s="7"/>
      <c r="E543" s="23"/>
      <c r="F543" s="23"/>
      <c r="G543" s="23"/>
      <c r="H543" s="23"/>
      <c r="I543" s="16"/>
      <c r="J543" s="7"/>
      <c r="K543" s="23"/>
      <c r="L543" s="23"/>
      <c r="M543" s="7"/>
      <c r="N543" s="7"/>
      <c r="O543" s="7"/>
      <c r="P543" s="7"/>
      <c r="Q543" s="7"/>
      <c r="R543" s="10" t="str">
        <f>IF(D543="","",IF(COUNTIF(Tugs[曳船名],D543)&lt;&gt;1,"未登録・重複",IF(INDEX(Tugs[会社名],MATCH(D543,Tugs[曳船名],0))="","未確認",INDEX(Tugs[会社名],MATCH(D543,Tugs[曳船名],0)))))</f>
        <v/>
      </c>
      <c r="S543" s="10" t="str">
        <f>IF(D543="","",IF(COUNTIF(Tugs[曳船名],D543)&lt;&gt;1,"未登録・重複",IF(INDEX(Tugs[基地港],MATCH(D543,Tugs[曳船名],0))="","未確認",INDEX(Tugs[基地港],MATCH(D543,Tugs[曳船名],0)))))</f>
        <v/>
      </c>
      <c r="T543" s="10" t="str">
        <f>IF(A543="","",IF(AND(ISNUMBER(B543),ISNUMBER(C543),C543&gt;=B543),INT(C543)-INT(B543),""))</f>
        <v/>
      </c>
      <c r="U543" s="18" t="str">
        <f>IF(A543="","",IF(AND(ISNUMBER(E543),ISNUMBER(F543),F543&gt;=E543),ROUND((F543-E543)*24,4),""))</f>
        <v/>
      </c>
      <c r="V543" s="18" t="str">
        <f>IF(A543="","",IF(AND(ISNUMBER(G543),ISNUMBER(H543),H543&gt;=G543),ROUND((H543-G543)*24,4),IF(OR(G543&lt;&gt;"",H543&lt;&gt;""),"",IF(AND(ISNUMBER(I543),I543&gt;=0),I543,""))))</f>
        <v/>
      </c>
      <c r="W543" s="10" t="str">
        <f>IF(A543="","",IF(AND(ISNUMBER(G543),ISNUMBER(H543),H543&gt;=G543),"実績：基地発～基地着",IF(OR(G543&lt;&gt;"",H543&lt;&gt;""),"要確認：時刻不足・逆転",IF(AND(ISNUMBER(I543),I543&gt;=0),"実績：記録の時間","未確認"))))</f>
        <v/>
      </c>
      <c r="X543" s="10" t="str">
        <f>IF(A543="","",IF(ISNUMBER(B543),YEAR(B543)-IF(MONTH(B543)&lt;4,1,0),""))</f>
        <v/>
      </c>
      <c r="Y543" s="10" t="str">
        <f>IF(A543="","",IF(OR(D543="",NOT(ISNUMBER(B543)),NOT(ISNUMBER(C543)),C543&lt;B543,NOT(ISNUMBER(E543)),NOT(ISNUMBER(F543)),F543&lt;E543,O543="",P543="",R543="未登録・重複"),"要確認：警戒区間・登録・根拠",IF(OR(W543="要確認：時刻不足・逆転",AND(ISNUMBER(G543),G543&gt;E543),AND(ISNUMBER(H543),H543&lt;F543),AND(ISNUMBER(I543),I543&lt;0),AND(ISNUMBER(M543),M543&lt;0)),"要確認：基地発着・交代人数",IF(COUNTIFS(LNGWatch[船名],A543,LNGWatch[入港日（同一航海）],B543,LNGWatch[曳船名],D543,LNGWatch[警戒開始日時],E543)&gt;1,"要確認：同じ警戒が重複",IF(OR(NOT(ISNUMBER(V543)),P543="未確認"),"要確認：拘束時間・根拠未確認","確認済")))))</f>
        <v/>
      </c>
    </row>
    <row r="544" spans="1:25" ht="24.95" customHeight="1" x14ac:dyDescent="0.2">
      <c r="A544" s="7"/>
      <c r="B544" s="20"/>
      <c r="C544" s="20"/>
      <c r="D544" s="7"/>
      <c r="E544" s="23"/>
      <c r="F544" s="23"/>
      <c r="G544" s="23"/>
      <c r="H544" s="23"/>
      <c r="I544" s="16"/>
      <c r="J544" s="7"/>
      <c r="K544" s="23"/>
      <c r="L544" s="23"/>
      <c r="M544" s="7"/>
      <c r="N544" s="7"/>
      <c r="O544" s="7"/>
      <c r="P544" s="7"/>
      <c r="Q544" s="7"/>
      <c r="R544" s="10" t="str">
        <f>IF(D544="","",IF(COUNTIF(Tugs[曳船名],D544)&lt;&gt;1,"未登録・重複",IF(INDEX(Tugs[会社名],MATCH(D544,Tugs[曳船名],0))="","未確認",INDEX(Tugs[会社名],MATCH(D544,Tugs[曳船名],0)))))</f>
        <v/>
      </c>
      <c r="S544" s="10" t="str">
        <f>IF(D544="","",IF(COUNTIF(Tugs[曳船名],D544)&lt;&gt;1,"未登録・重複",IF(INDEX(Tugs[基地港],MATCH(D544,Tugs[曳船名],0))="","未確認",INDEX(Tugs[基地港],MATCH(D544,Tugs[曳船名],0)))))</f>
        <v/>
      </c>
      <c r="T544" s="10" t="str">
        <f>IF(A544="","",IF(AND(ISNUMBER(B544),ISNUMBER(C544),C544&gt;=B544),INT(C544)-INT(B544),""))</f>
        <v/>
      </c>
      <c r="U544" s="18" t="str">
        <f>IF(A544="","",IF(AND(ISNUMBER(E544),ISNUMBER(F544),F544&gt;=E544),ROUND((F544-E544)*24,4),""))</f>
        <v/>
      </c>
      <c r="V544" s="18" t="str">
        <f>IF(A544="","",IF(AND(ISNUMBER(G544),ISNUMBER(H544),H544&gt;=G544),ROUND((H544-G544)*24,4),IF(OR(G544&lt;&gt;"",H544&lt;&gt;""),"",IF(AND(ISNUMBER(I544),I544&gt;=0),I544,""))))</f>
        <v/>
      </c>
      <c r="W544" s="10" t="str">
        <f>IF(A544="","",IF(AND(ISNUMBER(G544),ISNUMBER(H544),H544&gt;=G544),"実績：基地発～基地着",IF(OR(G544&lt;&gt;"",H544&lt;&gt;""),"要確認：時刻不足・逆転",IF(AND(ISNUMBER(I544),I544&gt;=0),"実績：記録の時間","未確認"))))</f>
        <v/>
      </c>
      <c r="X544" s="10" t="str">
        <f>IF(A544="","",IF(ISNUMBER(B544),YEAR(B544)-IF(MONTH(B544)&lt;4,1,0),""))</f>
        <v/>
      </c>
      <c r="Y544" s="10" t="str">
        <f>IF(A544="","",IF(OR(D544="",NOT(ISNUMBER(B544)),NOT(ISNUMBER(C544)),C544&lt;B544,NOT(ISNUMBER(E544)),NOT(ISNUMBER(F544)),F544&lt;E544,O544="",P544="",R544="未登録・重複"),"要確認：警戒区間・登録・根拠",IF(OR(W544="要確認：時刻不足・逆転",AND(ISNUMBER(G544),G544&gt;E544),AND(ISNUMBER(H544),H544&lt;F544),AND(ISNUMBER(I544),I544&lt;0),AND(ISNUMBER(M544),M544&lt;0)),"要確認：基地発着・交代人数",IF(COUNTIFS(LNGWatch[船名],A544,LNGWatch[入港日（同一航海）],B544,LNGWatch[曳船名],D544,LNGWatch[警戒開始日時],E544)&gt;1,"要確認：同じ警戒が重複",IF(OR(NOT(ISNUMBER(V544)),P544="未確認"),"要確認：拘束時間・根拠未確認","確認済")))))</f>
        <v/>
      </c>
    </row>
    <row r="545" spans="1:25" ht="24.95" customHeight="1" x14ac:dyDescent="0.2">
      <c r="A545" s="7"/>
      <c r="B545" s="20"/>
      <c r="C545" s="20"/>
      <c r="D545" s="7"/>
      <c r="E545" s="23"/>
      <c r="F545" s="23"/>
      <c r="G545" s="23"/>
      <c r="H545" s="23"/>
      <c r="I545" s="16"/>
      <c r="J545" s="7"/>
      <c r="K545" s="23"/>
      <c r="L545" s="23"/>
      <c r="M545" s="7"/>
      <c r="N545" s="7"/>
      <c r="O545" s="7"/>
      <c r="P545" s="7"/>
      <c r="Q545" s="7"/>
      <c r="R545" s="10" t="str">
        <f>IF(D545="","",IF(COUNTIF(Tugs[曳船名],D545)&lt;&gt;1,"未登録・重複",IF(INDEX(Tugs[会社名],MATCH(D545,Tugs[曳船名],0))="","未確認",INDEX(Tugs[会社名],MATCH(D545,Tugs[曳船名],0)))))</f>
        <v/>
      </c>
      <c r="S545" s="10" t="str">
        <f>IF(D545="","",IF(COUNTIF(Tugs[曳船名],D545)&lt;&gt;1,"未登録・重複",IF(INDEX(Tugs[基地港],MATCH(D545,Tugs[曳船名],0))="","未確認",INDEX(Tugs[基地港],MATCH(D545,Tugs[曳船名],0)))))</f>
        <v/>
      </c>
      <c r="T545" s="10" t="str">
        <f>IF(A545="","",IF(AND(ISNUMBER(B545),ISNUMBER(C545),C545&gt;=B545),INT(C545)-INT(B545),""))</f>
        <v/>
      </c>
      <c r="U545" s="18" t="str">
        <f>IF(A545="","",IF(AND(ISNUMBER(E545),ISNUMBER(F545),F545&gt;=E545),ROUND((F545-E545)*24,4),""))</f>
        <v/>
      </c>
      <c r="V545" s="18" t="str">
        <f>IF(A545="","",IF(AND(ISNUMBER(G545),ISNUMBER(H545),H545&gt;=G545),ROUND((H545-G545)*24,4),IF(OR(G545&lt;&gt;"",H545&lt;&gt;""),"",IF(AND(ISNUMBER(I545),I545&gt;=0),I545,""))))</f>
        <v/>
      </c>
      <c r="W545" s="10" t="str">
        <f>IF(A545="","",IF(AND(ISNUMBER(G545),ISNUMBER(H545),H545&gt;=G545),"実績：基地発～基地着",IF(OR(G545&lt;&gt;"",H545&lt;&gt;""),"要確認：時刻不足・逆転",IF(AND(ISNUMBER(I545),I545&gt;=0),"実績：記録の時間","未確認"))))</f>
        <v/>
      </c>
      <c r="X545" s="10" t="str">
        <f>IF(A545="","",IF(ISNUMBER(B545),YEAR(B545)-IF(MONTH(B545)&lt;4,1,0),""))</f>
        <v/>
      </c>
      <c r="Y545" s="10" t="str">
        <f>IF(A545="","",IF(OR(D545="",NOT(ISNUMBER(B545)),NOT(ISNUMBER(C545)),C545&lt;B545,NOT(ISNUMBER(E545)),NOT(ISNUMBER(F545)),F545&lt;E545,O545="",P545="",R545="未登録・重複"),"要確認：警戒区間・登録・根拠",IF(OR(W545="要確認：時刻不足・逆転",AND(ISNUMBER(G545),G545&gt;E545),AND(ISNUMBER(H545),H545&lt;F545),AND(ISNUMBER(I545),I545&lt;0),AND(ISNUMBER(M545),M545&lt;0)),"要確認：基地発着・交代人数",IF(COUNTIFS(LNGWatch[船名],A545,LNGWatch[入港日（同一航海）],B545,LNGWatch[曳船名],D545,LNGWatch[警戒開始日時],E545)&gt;1,"要確認：同じ警戒が重複",IF(OR(NOT(ISNUMBER(V545)),P545="未確認"),"要確認：拘束時間・根拠未確認","確認済")))))</f>
        <v/>
      </c>
    </row>
    <row r="546" spans="1:25" ht="24.95" customHeight="1" x14ac:dyDescent="0.2">
      <c r="A546" s="7"/>
      <c r="B546" s="20"/>
      <c r="C546" s="20"/>
      <c r="D546" s="7"/>
      <c r="E546" s="23"/>
      <c r="F546" s="23"/>
      <c r="G546" s="23"/>
      <c r="H546" s="23"/>
      <c r="I546" s="16"/>
      <c r="J546" s="7"/>
      <c r="K546" s="23"/>
      <c r="L546" s="23"/>
      <c r="M546" s="7"/>
      <c r="N546" s="7"/>
      <c r="O546" s="7"/>
      <c r="P546" s="7"/>
      <c r="Q546" s="7"/>
      <c r="R546" s="10" t="str">
        <f>IF(D546="","",IF(COUNTIF(Tugs[曳船名],D546)&lt;&gt;1,"未登録・重複",IF(INDEX(Tugs[会社名],MATCH(D546,Tugs[曳船名],0))="","未確認",INDEX(Tugs[会社名],MATCH(D546,Tugs[曳船名],0)))))</f>
        <v/>
      </c>
      <c r="S546" s="10" t="str">
        <f>IF(D546="","",IF(COUNTIF(Tugs[曳船名],D546)&lt;&gt;1,"未登録・重複",IF(INDEX(Tugs[基地港],MATCH(D546,Tugs[曳船名],0))="","未確認",INDEX(Tugs[基地港],MATCH(D546,Tugs[曳船名],0)))))</f>
        <v/>
      </c>
      <c r="T546" s="10" t="str">
        <f>IF(A546="","",IF(AND(ISNUMBER(B546),ISNUMBER(C546),C546&gt;=B546),INT(C546)-INT(B546),""))</f>
        <v/>
      </c>
      <c r="U546" s="18" t="str">
        <f>IF(A546="","",IF(AND(ISNUMBER(E546),ISNUMBER(F546),F546&gt;=E546),ROUND((F546-E546)*24,4),""))</f>
        <v/>
      </c>
      <c r="V546" s="18" t="str">
        <f>IF(A546="","",IF(AND(ISNUMBER(G546),ISNUMBER(H546),H546&gt;=G546),ROUND((H546-G546)*24,4),IF(OR(G546&lt;&gt;"",H546&lt;&gt;""),"",IF(AND(ISNUMBER(I546),I546&gt;=0),I546,""))))</f>
        <v/>
      </c>
      <c r="W546" s="10" t="str">
        <f>IF(A546="","",IF(AND(ISNUMBER(G546),ISNUMBER(H546),H546&gt;=G546),"実績：基地発～基地着",IF(OR(G546&lt;&gt;"",H546&lt;&gt;""),"要確認：時刻不足・逆転",IF(AND(ISNUMBER(I546),I546&gt;=0),"実績：記録の時間","未確認"))))</f>
        <v/>
      </c>
      <c r="X546" s="10" t="str">
        <f>IF(A546="","",IF(ISNUMBER(B546),YEAR(B546)-IF(MONTH(B546)&lt;4,1,0),""))</f>
        <v/>
      </c>
      <c r="Y546" s="10" t="str">
        <f>IF(A546="","",IF(OR(D546="",NOT(ISNUMBER(B546)),NOT(ISNUMBER(C546)),C546&lt;B546,NOT(ISNUMBER(E546)),NOT(ISNUMBER(F546)),F546&lt;E546,O546="",P546="",R546="未登録・重複"),"要確認：警戒区間・登録・根拠",IF(OR(W546="要確認：時刻不足・逆転",AND(ISNUMBER(G546),G546&gt;E546),AND(ISNUMBER(H546),H546&lt;F546),AND(ISNUMBER(I546),I546&lt;0),AND(ISNUMBER(M546),M546&lt;0)),"要確認：基地発着・交代人数",IF(COUNTIFS(LNGWatch[船名],A546,LNGWatch[入港日（同一航海）],B546,LNGWatch[曳船名],D546,LNGWatch[警戒開始日時],E546)&gt;1,"要確認：同じ警戒が重複",IF(OR(NOT(ISNUMBER(V546)),P546="未確認"),"要確認：拘束時間・根拠未確認","確認済")))))</f>
        <v/>
      </c>
    </row>
    <row r="547" spans="1:25" ht="24.95" customHeight="1" x14ac:dyDescent="0.2">
      <c r="A547" s="7"/>
      <c r="B547" s="20"/>
      <c r="C547" s="20"/>
      <c r="D547" s="7"/>
      <c r="E547" s="23"/>
      <c r="F547" s="23"/>
      <c r="G547" s="23"/>
      <c r="H547" s="23"/>
      <c r="I547" s="16"/>
      <c r="J547" s="7"/>
      <c r="K547" s="23"/>
      <c r="L547" s="23"/>
      <c r="M547" s="7"/>
      <c r="N547" s="7"/>
      <c r="O547" s="7"/>
      <c r="P547" s="7"/>
      <c r="Q547" s="7"/>
      <c r="R547" s="10" t="str">
        <f>IF(D547="","",IF(COUNTIF(Tugs[曳船名],D547)&lt;&gt;1,"未登録・重複",IF(INDEX(Tugs[会社名],MATCH(D547,Tugs[曳船名],0))="","未確認",INDEX(Tugs[会社名],MATCH(D547,Tugs[曳船名],0)))))</f>
        <v/>
      </c>
      <c r="S547" s="10" t="str">
        <f>IF(D547="","",IF(COUNTIF(Tugs[曳船名],D547)&lt;&gt;1,"未登録・重複",IF(INDEX(Tugs[基地港],MATCH(D547,Tugs[曳船名],0))="","未確認",INDEX(Tugs[基地港],MATCH(D547,Tugs[曳船名],0)))))</f>
        <v/>
      </c>
      <c r="T547" s="10" t="str">
        <f>IF(A547="","",IF(AND(ISNUMBER(B547),ISNUMBER(C547),C547&gt;=B547),INT(C547)-INT(B547),""))</f>
        <v/>
      </c>
      <c r="U547" s="18" t="str">
        <f>IF(A547="","",IF(AND(ISNUMBER(E547),ISNUMBER(F547),F547&gt;=E547),ROUND((F547-E547)*24,4),""))</f>
        <v/>
      </c>
      <c r="V547" s="18" t="str">
        <f>IF(A547="","",IF(AND(ISNUMBER(G547),ISNUMBER(H547),H547&gt;=G547),ROUND((H547-G547)*24,4),IF(OR(G547&lt;&gt;"",H547&lt;&gt;""),"",IF(AND(ISNUMBER(I547),I547&gt;=0),I547,""))))</f>
        <v/>
      </c>
      <c r="W547" s="10" t="str">
        <f>IF(A547="","",IF(AND(ISNUMBER(G547),ISNUMBER(H547),H547&gt;=G547),"実績：基地発～基地着",IF(OR(G547&lt;&gt;"",H547&lt;&gt;""),"要確認：時刻不足・逆転",IF(AND(ISNUMBER(I547),I547&gt;=0),"実績：記録の時間","未確認"))))</f>
        <v/>
      </c>
      <c r="X547" s="10" t="str">
        <f>IF(A547="","",IF(ISNUMBER(B547),YEAR(B547)-IF(MONTH(B547)&lt;4,1,0),""))</f>
        <v/>
      </c>
      <c r="Y547" s="10" t="str">
        <f>IF(A547="","",IF(OR(D547="",NOT(ISNUMBER(B547)),NOT(ISNUMBER(C547)),C547&lt;B547,NOT(ISNUMBER(E547)),NOT(ISNUMBER(F547)),F547&lt;E547,O547="",P547="",R547="未登録・重複"),"要確認：警戒区間・登録・根拠",IF(OR(W547="要確認：時刻不足・逆転",AND(ISNUMBER(G547),G547&gt;E547),AND(ISNUMBER(H547),H547&lt;F547),AND(ISNUMBER(I547),I547&lt;0),AND(ISNUMBER(M547),M547&lt;0)),"要確認：基地発着・交代人数",IF(COUNTIFS(LNGWatch[船名],A547,LNGWatch[入港日（同一航海）],B547,LNGWatch[曳船名],D547,LNGWatch[警戒開始日時],E547)&gt;1,"要確認：同じ警戒が重複",IF(OR(NOT(ISNUMBER(V547)),P547="未確認"),"要確認：拘束時間・根拠未確認","確認済")))))</f>
        <v/>
      </c>
    </row>
    <row r="548" spans="1:25" ht="24.95" customHeight="1" x14ac:dyDescent="0.2">
      <c r="A548" s="7"/>
      <c r="B548" s="20"/>
      <c r="C548" s="20"/>
      <c r="D548" s="7"/>
      <c r="E548" s="23"/>
      <c r="F548" s="23"/>
      <c r="G548" s="23"/>
      <c r="H548" s="23"/>
      <c r="I548" s="16"/>
      <c r="J548" s="7"/>
      <c r="K548" s="23"/>
      <c r="L548" s="23"/>
      <c r="M548" s="7"/>
      <c r="N548" s="7"/>
      <c r="O548" s="7"/>
      <c r="P548" s="7"/>
      <c r="Q548" s="7"/>
      <c r="R548" s="10" t="str">
        <f>IF(D548="","",IF(COUNTIF(Tugs[曳船名],D548)&lt;&gt;1,"未登録・重複",IF(INDEX(Tugs[会社名],MATCH(D548,Tugs[曳船名],0))="","未確認",INDEX(Tugs[会社名],MATCH(D548,Tugs[曳船名],0)))))</f>
        <v/>
      </c>
      <c r="S548" s="10" t="str">
        <f>IF(D548="","",IF(COUNTIF(Tugs[曳船名],D548)&lt;&gt;1,"未登録・重複",IF(INDEX(Tugs[基地港],MATCH(D548,Tugs[曳船名],0))="","未確認",INDEX(Tugs[基地港],MATCH(D548,Tugs[曳船名],0)))))</f>
        <v/>
      </c>
      <c r="T548" s="10" t="str">
        <f>IF(A548="","",IF(AND(ISNUMBER(B548),ISNUMBER(C548),C548&gt;=B548),INT(C548)-INT(B548),""))</f>
        <v/>
      </c>
      <c r="U548" s="18" t="str">
        <f>IF(A548="","",IF(AND(ISNUMBER(E548),ISNUMBER(F548),F548&gt;=E548),ROUND((F548-E548)*24,4),""))</f>
        <v/>
      </c>
      <c r="V548" s="18" t="str">
        <f>IF(A548="","",IF(AND(ISNUMBER(G548),ISNUMBER(H548),H548&gt;=G548),ROUND((H548-G548)*24,4),IF(OR(G548&lt;&gt;"",H548&lt;&gt;""),"",IF(AND(ISNUMBER(I548),I548&gt;=0),I548,""))))</f>
        <v/>
      </c>
      <c r="W548" s="10" t="str">
        <f>IF(A548="","",IF(AND(ISNUMBER(G548),ISNUMBER(H548),H548&gt;=G548),"実績：基地発～基地着",IF(OR(G548&lt;&gt;"",H548&lt;&gt;""),"要確認：時刻不足・逆転",IF(AND(ISNUMBER(I548),I548&gt;=0),"実績：記録の時間","未確認"))))</f>
        <v/>
      </c>
      <c r="X548" s="10" t="str">
        <f>IF(A548="","",IF(ISNUMBER(B548),YEAR(B548)-IF(MONTH(B548)&lt;4,1,0),""))</f>
        <v/>
      </c>
      <c r="Y548" s="10" t="str">
        <f>IF(A548="","",IF(OR(D548="",NOT(ISNUMBER(B548)),NOT(ISNUMBER(C548)),C548&lt;B548,NOT(ISNUMBER(E548)),NOT(ISNUMBER(F548)),F548&lt;E548,O548="",P548="",R548="未登録・重複"),"要確認：警戒区間・登録・根拠",IF(OR(W548="要確認：時刻不足・逆転",AND(ISNUMBER(G548),G548&gt;E548),AND(ISNUMBER(H548),H548&lt;F548),AND(ISNUMBER(I548),I548&lt;0),AND(ISNUMBER(M548),M548&lt;0)),"要確認：基地発着・交代人数",IF(COUNTIFS(LNGWatch[船名],A548,LNGWatch[入港日（同一航海）],B548,LNGWatch[曳船名],D548,LNGWatch[警戒開始日時],E548)&gt;1,"要確認：同じ警戒が重複",IF(OR(NOT(ISNUMBER(V548)),P548="未確認"),"要確認：拘束時間・根拠未確認","確認済")))))</f>
        <v/>
      </c>
    </row>
    <row r="549" spans="1:25" ht="24.95" customHeight="1" x14ac:dyDescent="0.2">
      <c r="A549" s="7"/>
      <c r="B549" s="20"/>
      <c r="C549" s="20"/>
      <c r="D549" s="7"/>
      <c r="E549" s="23"/>
      <c r="F549" s="23"/>
      <c r="G549" s="23"/>
      <c r="H549" s="23"/>
      <c r="I549" s="16"/>
      <c r="J549" s="7"/>
      <c r="K549" s="23"/>
      <c r="L549" s="23"/>
      <c r="M549" s="7"/>
      <c r="N549" s="7"/>
      <c r="O549" s="7"/>
      <c r="P549" s="7"/>
      <c r="Q549" s="7"/>
      <c r="R549" s="10" t="str">
        <f>IF(D549="","",IF(COUNTIF(Tugs[曳船名],D549)&lt;&gt;1,"未登録・重複",IF(INDEX(Tugs[会社名],MATCH(D549,Tugs[曳船名],0))="","未確認",INDEX(Tugs[会社名],MATCH(D549,Tugs[曳船名],0)))))</f>
        <v/>
      </c>
      <c r="S549" s="10" t="str">
        <f>IF(D549="","",IF(COUNTIF(Tugs[曳船名],D549)&lt;&gt;1,"未登録・重複",IF(INDEX(Tugs[基地港],MATCH(D549,Tugs[曳船名],0))="","未確認",INDEX(Tugs[基地港],MATCH(D549,Tugs[曳船名],0)))))</f>
        <v/>
      </c>
      <c r="T549" s="10" t="str">
        <f>IF(A549="","",IF(AND(ISNUMBER(B549),ISNUMBER(C549),C549&gt;=B549),INT(C549)-INT(B549),""))</f>
        <v/>
      </c>
      <c r="U549" s="18" t="str">
        <f>IF(A549="","",IF(AND(ISNUMBER(E549),ISNUMBER(F549),F549&gt;=E549),ROUND((F549-E549)*24,4),""))</f>
        <v/>
      </c>
      <c r="V549" s="18" t="str">
        <f>IF(A549="","",IF(AND(ISNUMBER(G549),ISNUMBER(H549),H549&gt;=G549),ROUND((H549-G549)*24,4),IF(OR(G549&lt;&gt;"",H549&lt;&gt;""),"",IF(AND(ISNUMBER(I549),I549&gt;=0),I549,""))))</f>
        <v/>
      </c>
      <c r="W549" s="10" t="str">
        <f>IF(A549="","",IF(AND(ISNUMBER(G549),ISNUMBER(H549),H549&gt;=G549),"実績：基地発～基地着",IF(OR(G549&lt;&gt;"",H549&lt;&gt;""),"要確認：時刻不足・逆転",IF(AND(ISNUMBER(I549),I549&gt;=0),"実績：記録の時間","未確認"))))</f>
        <v/>
      </c>
      <c r="X549" s="10" t="str">
        <f>IF(A549="","",IF(ISNUMBER(B549),YEAR(B549)-IF(MONTH(B549)&lt;4,1,0),""))</f>
        <v/>
      </c>
      <c r="Y549" s="10" t="str">
        <f>IF(A549="","",IF(OR(D549="",NOT(ISNUMBER(B549)),NOT(ISNUMBER(C549)),C549&lt;B549,NOT(ISNUMBER(E549)),NOT(ISNUMBER(F549)),F549&lt;E549,O549="",P549="",R549="未登録・重複"),"要確認：警戒区間・登録・根拠",IF(OR(W549="要確認：時刻不足・逆転",AND(ISNUMBER(G549),G549&gt;E549),AND(ISNUMBER(H549),H549&lt;F549),AND(ISNUMBER(I549),I549&lt;0),AND(ISNUMBER(M549),M549&lt;0)),"要確認：基地発着・交代人数",IF(COUNTIFS(LNGWatch[船名],A549,LNGWatch[入港日（同一航海）],B549,LNGWatch[曳船名],D549,LNGWatch[警戒開始日時],E549)&gt;1,"要確認：同じ警戒が重複",IF(OR(NOT(ISNUMBER(V549)),P549="未確認"),"要確認：拘束時間・根拠未確認","確認済")))))</f>
        <v/>
      </c>
    </row>
    <row r="550" spans="1:25" ht="24.95" customHeight="1" x14ac:dyDescent="0.2">
      <c r="A550" s="7"/>
      <c r="B550" s="20"/>
      <c r="C550" s="20"/>
      <c r="D550" s="7"/>
      <c r="E550" s="23"/>
      <c r="F550" s="23"/>
      <c r="G550" s="23"/>
      <c r="H550" s="23"/>
      <c r="I550" s="16"/>
      <c r="J550" s="7"/>
      <c r="K550" s="23"/>
      <c r="L550" s="23"/>
      <c r="M550" s="7"/>
      <c r="N550" s="7"/>
      <c r="O550" s="7"/>
      <c r="P550" s="7"/>
      <c r="Q550" s="7"/>
      <c r="R550" s="10" t="str">
        <f>IF(D550="","",IF(COUNTIF(Tugs[曳船名],D550)&lt;&gt;1,"未登録・重複",IF(INDEX(Tugs[会社名],MATCH(D550,Tugs[曳船名],0))="","未確認",INDEX(Tugs[会社名],MATCH(D550,Tugs[曳船名],0)))))</f>
        <v/>
      </c>
      <c r="S550" s="10" t="str">
        <f>IF(D550="","",IF(COUNTIF(Tugs[曳船名],D550)&lt;&gt;1,"未登録・重複",IF(INDEX(Tugs[基地港],MATCH(D550,Tugs[曳船名],0))="","未確認",INDEX(Tugs[基地港],MATCH(D550,Tugs[曳船名],0)))))</f>
        <v/>
      </c>
      <c r="T550" s="10" t="str">
        <f>IF(A550="","",IF(AND(ISNUMBER(B550),ISNUMBER(C550),C550&gt;=B550),INT(C550)-INT(B550),""))</f>
        <v/>
      </c>
      <c r="U550" s="18" t="str">
        <f>IF(A550="","",IF(AND(ISNUMBER(E550),ISNUMBER(F550),F550&gt;=E550),ROUND((F550-E550)*24,4),""))</f>
        <v/>
      </c>
      <c r="V550" s="18" t="str">
        <f>IF(A550="","",IF(AND(ISNUMBER(G550),ISNUMBER(H550),H550&gt;=G550),ROUND((H550-G550)*24,4),IF(OR(G550&lt;&gt;"",H550&lt;&gt;""),"",IF(AND(ISNUMBER(I550),I550&gt;=0),I550,""))))</f>
        <v/>
      </c>
      <c r="W550" s="10" t="str">
        <f>IF(A550="","",IF(AND(ISNUMBER(G550),ISNUMBER(H550),H550&gt;=G550),"実績：基地発～基地着",IF(OR(G550&lt;&gt;"",H550&lt;&gt;""),"要確認：時刻不足・逆転",IF(AND(ISNUMBER(I550),I550&gt;=0),"実績：記録の時間","未確認"))))</f>
        <v/>
      </c>
      <c r="X550" s="10" t="str">
        <f>IF(A550="","",IF(ISNUMBER(B550),YEAR(B550)-IF(MONTH(B550)&lt;4,1,0),""))</f>
        <v/>
      </c>
      <c r="Y550" s="10" t="str">
        <f>IF(A550="","",IF(OR(D550="",NOT(ISNUMBER(B550)),NOT(ISNUMBER(C550)),C550&lt;B550,NOT(ISNUMBER(E550)),NOT(ISNUMBER(F550)),F550&lt;E550,O550="",P550="",R550="未登録・重複"),"要確認：警戒区間・登録・根拠",IF(OR(W550="要確認：時刻不足・逆転",AND(ISNUMBER(G550),G550&gt;E550),AND(ISNUMBER(H550),H550&lt;F550),AND(ISNUMBER(I550),I550&lt;0),AND(ISNUMBER(M550),M550&lt;0)),"要確認：基地発着・交代人数",IF(COUNTIFS(LNGWatch[船名],A550,LNGWatch[入港日（同一航海）],B550,LNGWatch[曳船名],D550,LNGWatch[警戒開始日時],E550)&gt;1,"要確認：同じ警戒が重複",IF(OR(NOT(ISNUMBER(V550)),P550="未確認"),"要確認：拘束時間・根拠未確認","確認済")))))</f>
        <v/>
      </c>
    </row>
    <row r="551" spans="1:25" ht="24.95" customHeight="1" x14ac:dyDescent="0.2">
      <c r="A551" s="7"/>
      <c r="B551" s="20"/>
      <c r="C551" s="20"/>
      <c r="D551" s="7"/>
      <c r="E551" s="23"/>
      <c r="F551" s="23"/>
      <c r="G551" s="23"/>
      <c r="H551" s="23"/>
      <c r="I551" s="16"/>
      <c r="J551" s="7"/>
      <c r="K551" s="23"/>
      <c r="L551" s="23"/>
      <c r="M551" s="7"/>
      <c r="N551" s="7"/>
      <c r="O551" s="7"/>
      <c r="P551" s="7"/>
      <c r="Q551" s="7"/>
      <c r="R551" s="10" t="str">
        <f>IF(D551="","",IF(COUNTIF(Tugs[曳船名],D551)&lt;&gt;1,"未登録・重複",IF(INDEX(Tugs[会社名],MATCH(D551,Tugs[曳船名],0))="","未確認",INDEX(Tugs[会社名],MATCH(D551,Tugs[曳船名],0)))))</f>
        <v/>
      </c>
      <c r="S551" s="10" t="str">
        <f>IF(D551="","",IF(COUNTIF(Tugs[曳船名],D551)&lt;&gt;1,"未登録・重複",IF(INDEX(Tugs[基地港],MATCH(D551,Tugs[曳船名],0))="","未確認",INDEX(Tugs[基地港],MATCH(D551,Tugs[曳船名],0)))))</f>
        <v/>
      </c>
      <c r="T551" s="10" t="str">
        <f>IF(A551="","",IF(AND(ISNUMBER(B551),ISNUMBER(C551),C551&gt;=B551),INT(C551)-INT(B551),""))</f>
        <v/>
      </c>
      <c r="U551" s="18" t="str">
        <f>IF(A551="","",IF(AND(ISNUMBER(E551),ISNUMBER(F551),F551&gt;=E551),ROUND((F551-E551)*24,4),""))</f>
        <v/>
      </c>
      <c r="V551" s="18" t="str">
        <f>IF(A551="","",IF(AND(ISNUMBER(G551),ISNUMBER(H551),H551&gt;=G551),ROUND((H551-G551)*24,4),IF(OR(G551&lt;&gt;"",H551&lt;&gt;""),"",IF(AND(ISNUMBER(I551),I551&gt;=0),I551,""))))</f>
        <v/>
      </c>
      <c r="W551" s="10" t="str">
        <f>IF(A551="","",IF(AND(ISNUMBER(G551),ISNUMBER(H551),H551&gt;=G551),"実績：基地発～基地着",IF(OR(G551&lt;&gt;"",H551&lt;&gt;""),"要確認：時刻不足・逆転",IF(AND(ISNUMBER(I551),I551&gt;=0),"実績：記録の時間","未確認"))))</f>
        <v/>
      </c>
      <c r="X551" s="10" t="str">
        <f>IF(A551="","",IF(ISNUMBER(B551),YEAR(B551)-IF(MONTH(B551)&lt;4,1,0),""))</f>
        <v/>
      </c>
      <c r="Y551" s="10" t="str">
        <f>IF(A551="","",IF(OR(D551="",NOT(ISNUMBER(B551)),NOT(ISNUMBER(C551)),C551&lt;B551,NOT(ISNUMBER(E551)),NOT(ISNUMBER(F551)),F551&lt;E551,O551="",P551="",R551="未登録・重複"),"要確認：警戒区間・登録・根拠",IF(OR(W551="要確認：時刻不足・逆転",AND(ISNUMBER(G551),G551&gt;E551),AND(ISNUMBER(H551),H551&lt;F551),AND(ISNUMBER(I551),I551&lt;0),AND(ISNUMBER(M551),M551&lt;0)),"要確認：基地発着・交代人数",IF(COUNTIFS(LNGWatch[船名],A551,LNGWatch[入港日（同一航海）],B551,LNGWatch[曳船名],D551,LNGWatch[警戒開始日時],E551)&gt;1,"要確認：同じ警戒が重複",IF(OR(NOT(ISNUMBER(V551)),P551="未確認"),"要確認：拘束時間・根拠未確認","確認済")))))</f>
        <v/>
      </c>
    </row>
    <row r="552" spans="1:25" ht="24.95" customHeight="1" x14ac:dyDescent="0.2">
      <c r="A552" s="7"/>
      <c r="B552" s="20"/>
      <c r="C552" s="20"/>
      <c r="D552" s="7"/>
      <c r="E552" s="23"/>
      <c r="F552" s="23"/>
      <c r="G552" s="23"/>
      <c r="H552" s="23"/>
      <c r="I552" s="16"/>
      <c r="J552" s="7"/>
      <c r="K552" s="23"/>
      <c r="L552" s="23"/>
      <c r="M552" s="7"/>
      <c r="N552" s="7"/>
      <c r="O552" s="7"/>
      <c r="P552" s="7"/>
      <c r="Q552" s="7"/>
      <c r="R552" s="10" t="str">
        <f>IF(D552="","",IF(COUNTIF(Tugs[曳船名],D552)&lt;&gt;1,"未登録・重複",IF(INDEX(Tugs[会社名],MATCH(D552,Tugs[曳船名],0))="","未確認",INDEX(Tugs[会社名],MATCH(D552,Tugs[曳船名],0)))))</f>
        <v/>
      </c>
      <c r="S552" s="10" t="str">
        <f>IF(D552="","",IF(COUNTIF(Tugs[曳船名],D552)&lt;&gt;1,"未登録・重複",IF(INDEX(Tugs[基地港],MATCH(D552,Tugs[曳船名],0))="","未確認",INDEX(Tugs[基地港],MATCH(D552,Tugs[曳船名],0)))))</f>
        <v/>
      </c>
      <c r="T552" s="10" t="str">
        <f>IF(A552="","",IF(AND(ISNUMBER(B552),ISNUMBER(C552),C552&gt;=B552),INT(C552)-INT(B552),""))</f>
        <v/>
      </c>
      <c r="U552" s="18" t="str">
        <f>IF(A552="","",IF(AND(ISNUMBER(E552),ISNUMBER(F552),F552&gt;=E552),ROUND((F552-E552)*24,4),""))</f>
        <v/>
      </c>
      <c r="V552" s="18" t="str">
        <f>IF(A552="","",IF(AND(ISNUMBER(G552),ISNUMBER(H552),H552&gt;=G552),ROUND((H552-G552)*24,4),IF(OR(G552&lt;&gt;"",H552&lt;&gt;""),"",IF(AND(ISNUMBER(I552),I552&gt;=0),I552,""))))</f>
        <v/>
      </c>
      <c r="W552" s="10" t="str">
        <f>IF(A552="","",IF(AND(ISNUMBER(G552),ISNUMBER(H552),H552&gt;=G552),"実績：基地発～基地着",IF(OR(G552&lt;&gt;"",H552&lt;&gt;""),"要確認：時刻不足・逆転",IF(AND(ISNUMBER(I552),I552&gt;=0),"実績：記録の時間","未確認"))))</f>
        <v/>
      </c>
      <c r="X552" s="10" t="str">
        <f>IF(A552="","",IF(ISNUMBER(B552),YEAR(B552)-IF(MONTH(B552)&lt;4,1,0),""))</f>
        <v/>
      </c>
      <c r="Y552" s="10" t="str">
        <f>IF(A552="","",IF(OR(D552="",NOT(ISNUMBER(B552)),NOT(ISNUMBER(C552)),C552&lt;B552,NOT(ISNUMBER(E552)),NOT(ISNUMBER(F552)),F552&lt;E552,O552="",P552="",R552="未登録・重複"),"要確認：警戒区間・登録・根拠",IF(OR(W552="要確認：時刻不足・逆転",AND(ISNUMBER(G552),G552&gt;E552),AND(ISNUMBER(H552),H552&lt;F552),AND(ISNUMBER(I552),I552&lt;0),AND(ISNUMBER(M552),M552&lt;0)),"要確認：基地発着・交代人数",IF(COUNTIFS(LNGWatch[船名],A552,LNGWatch[入港日（同一航海）],B552,LNGWatch[曳船名],D552,LNGWatch[警戒開始日時],E552)&gt;1,"要確認：同じ警戒が重複",IF(OR(NOT(ISNUMBER(V552)),P552="未確認"),"要確認：拘束時間・根拠未確認","確認済")))))</f>
        <v/>
      </c>
    </row>
    <row r="553" spans="1:25" ht="24.95" customHeight="1" x14ac:dyDescent="0.2">
      <c r="A553" s="7"/>
      <c r="B553" s="20"/>
      <c r="C553" s="20"/>
      <c r="D553" s="7"/>
      <c r="E553" s="23"/>
      <c r="F553" s="23"/>
      <c r="G553" s="23"/>
      <c r="H553" s="23"/>
      <c r="I553" s="16"/>
      <c r="J553" s="7"/>
      <c r="K553" s="23"/>
      <c r="L553" s="23"/>
      <c r="M553" s="7"/>
      <c r="N553" s="7"/>
      <c r="O553" s="7"/>
      <c r="P553" s="7"/>
      <c r="Q553" s="7"/>
      <c r="R553" s="10" t="str">
        <f>IF(D553="","",IF(COUNTIF(Tugs[曳船名],D553)&lt;&gt;1,"未登録・重複",IF(INDEX(Tugs[会社名],MATCH(D553,Tugs[曳船名],0))="","未確認",INDEX(Tugs[会社名],MATCH(D553,Tugs[曳船名],0)))))</f>
        <v/>
      </c>
      <c r="S553" s="10" t="str">
        <f>IF(D553="","",IF(COUNTIF(Tugs[曳船名],D553)&lt;&gt;1,"未登録・重複",IF(INDEX(Tugs[基地港],MATCH(D553,Tugs[曳船名],0))="","未確認",INDEX(Tugs[基地港],MATCH(D553,Tugs[曳船名],0)))))</f>
        <v/>
      </c>
      <c r="T553" s="10" t="str">
        <f>IF(A553="","",IF(AND(ISNUMBER(B553),ISNUMBER(C553),C553&gt;=B553),INT(C553)-INT(B553),""))</f>
        <v/>
      </c>
      <c r="U553" s="18" t="str">
        <f>IF(A553="","",IF(AND(ISNUMBER(E553),ISNUMBER(F553),F553&gt;=E553),ROUND((F553-E553)*24,4),""))</f>
        <v/>
      </c>
      <c r="V553" s="18" t="str">
        <f>IF(A553="","",IF(AND(ISNUMBER(G553),ISNUMBER(H553),H553&gt;=G553),ROUND((H553-G553)*24,4),IF(OR(G553&lt;&gt;"",H553&lt;&gt;""),"",IF(AND(ISNUMBER(I553),I553&gt;=0),I553,""))))</f>
        <v/>
      </c>
      <c r="W553" s="10" t="str">
        <f>IF(A553="","",IF(AND(ISNUMBER(G553),ISNUMBER(H553),H553&gt;=G553),"実績：基地発～基地着",IF(OR(G553&lt;&gt;"",H553&lt;&gt;""),"要確認：時刻不足・逆転",IF(AND(ISNUMBER(I553),I553&gt;=0),"実績：記録の時間","未確認"))))</f>
        <v/>
      </c>
      <c r="X553" s="10" t="str">
        <f>IF(A553="","",IF(ISNUMBER(B553),YEAR(B553)-IF(MONTH(B553)&lt;4,1,0),""))</f>
        <v/>
      </c>
      <c r="Y553" s="10" t="str">
        <f>IF(A553="","",IF(OR(D553="",NOT(ISNUMBER(B553)),NOT(ISNUMBER(C553)),C553&lt;B553,NOT(ISNUMBER(E553)),NOT(ISNUMBER(F553)),F553&lt;E553,O553="",P553="",R553="未登録・重複"),"要確認：警戒区間・登録・根拠",IF(OR(W553="要確認：時刻不足・逆転",AND(ISNUMBER(G553),G553&gt;E553),AND(ISNUMBER(H553),H553&lt;F553),AND(ISNUMBER(I553),I553&lt;0),AND(ISNUMBER(M553),M553&lt;0)),"要確認：基地発着・交代人数",IF(COUNTIFS(LNGWatch[船名],A553,LNGWatch[入港日（同一航海）],B553,LNGWatch[曳船名],D553,LNGWatch[警戒開始日時],E553)&gt;1,"要確認：同じ警戒が重複",IF(OR(NOT(ISNUMBER(V553)),P553="未確認"),"要確認：拘束時間・根拠未確認","確認済")))))</f>
        <v/>
      </c>
    </row>
    <row r="554" spans="1:25" ht="24.95" customHeight="1" x14ac:dyDescent="0.2">
      <c r="A554" s="7"/>
      <c r="B554" s="20"/>
      <c r="C554" s="20"/>
      <c r="D554" s="7"/>
      <c r="E554" s="23"/>
      <c r="F554" s="23"/>
      <c r="G554" s="23"/>
      <c r="H554" s="23"/>
      <c r="I554" s="16"/>
      <c r="J554" s="7"/>
      <c r="K554" s="23"/>
      <c r="L554" s="23"/>
      <c r="M554" s="7"/>
      <c r="N554" s="7"/>
      <c r="O554" s="7"/>
      <c r="P554" s="7"/>
      <c r="Q554" s="7"/>
      <c r="R554" s="10" t="str">
        <f>IF(D554="","",IF(COUNTIF(Tugs[曳船名],D554)&lt;&gt;1,"未登録・重複",IF(INDEX(Tugs[会社名],MATCH(D554,Tugs[曳船名],0))="","未確認",INDEX(Tugs[会社名],MATCH(D554,Tugs[曳船名],0)))))</f>
        <v/>
      </c>
      <c r="S554" s="10" t="str">
        <f>IF(D554="","",IF(COUNTIF(Tugs[曳船名],D554)&lt;&gt;1,"未登録・重複",IF(INDEX(Tugs[基地港],MATCH(D554,Tugs[曳船名],0))="","未確認",INDEX(Tugs[基地港],MATCH(D554,Tugs[曳船名],0)))))</f>
        <v/>
      </c>
      <c r="T554" s="10" t="str">
        <f>IF(A554="","",IF(AND(ISNUMBER(B554),ISNUMBER(C554),C554&gt;=B554),INT(C554)-INT(B554),""))</f>
        <v/>
      </c>
      <c r="U554" s="18" t="str">
        <f>IF(A554="","",IF(AND(ISNUMBER(E554),ISNUMBER(F554),F554&gt;=E554),ROUND((F554-E554)*24,4),""))</f>
        <v/>
      </c>
      <c r="V554" s="18" t="str">
        <f>IF(A554="","",IF(AND(ISNUMBER(G554),ISNUMBER(H554),H554&gt;=G554),ROUND((H554-G554)*24,4),IF(OR(G554&lt;&gt;"",H554&lt;&gt;""),"",IF(AND(ISNUMBER(I554),I554&gt;=0),I554,""))))</f>
        <v/>
      </c>
      <c r="W554" s="10" t="str">
        <f>IF(A554="","",IF(AND(ISNUMBER(G554),ISNUMBER(H554),H554&gt;=G554),"実績：基地発～基地着",IF(OR(G554&lt;&gt;"",H554&lt;&gt;""),"要確認：時刻不足・逆転",IF(AND(ISNUMBER(I554),I554&gt;=0),"実績：記録の時間","未確認"))))</f>
        <v/>
      </c>
      <c r="X554" s="10" t="str">
        <f>IF(A554="","",IF(ISNUMBER(B554),YEAR(B554)-IF(MONTH(B554)&lt;4,1,0),""))</f>
        <v/>
      </c>
      <c r="Y554" s="10" t="str">
        <f>IF(A554="","",IF(OR(D554="",NOT(ISNUMBER(B554)),NOT(ISNUMBER(C554)),C554&lt;B554,NOT(ISNUMBER(E554)),NOT(ISNUMBER(F554)),F554&lt;E554,O554="",P554="",R554="未登録・重複"),"要確認：警戒区間・登録・根拠",IF(OR(W554="要確認：時刻不足・逆転",AND(ISNUMBER(G554),G554&gt;E554),AND(ISNUMBER(H554),H554&lt;F554),AND(ISNUMBER(I554),I554&lt;0),AND(ISNUMBER(M554),M554&lt;0)),"要確認：基地発着・交代人数",IF(COUNTIFS(LNGWatch[船名],A554,LNGWatch[入港日（同一航海）],B554,LNGWatch[曳船名],D554,LNGWatch[警戒開始日時],E554)&gt;1,"要確認：同じ警戒が重複",IF(OR(NOT(ISNUMBER(V554)),P554="未確認"),"要確認：拘束時間・根拠未確認","確認済")))))</f>
        <v/>
      </c>
    </row>
    <row r="555" spans="1:25" ht="24.95" customHeight="1" x14ac:dyDescent="0.2">
      <c r="A555" s="7"/>
      <c r="B555" s="20"/>
      <c r="C555" s="20"/>
      <c r="D555" s="7"/>
      <c r="E555" s="23"/>
      <c r="F555" s="23"/>
      <c r="G555" s="23"/>
      <c r="H555" s="23"/>
      <c r="I555" s="16"/>
      <c r="J555" s="7"/>
      <c r="K555" s="23"/>
      <c r="L555" s="23"/>
      <c r="M555" s="7"/>
      <c r="N555" s="7"/>
      <c r="O555" s="7"/>
      <c r="P555" s="7"/>
      <c r="Q555" s="7"/>
      <c r="R555" s="10" t="str">
        <f>IF(D555="","",IF(COUNTIF(Tugs[曳船名],D555)&lt;&gt;1,"未登録・重複",IF(INDEX(Tugs[会社名],MATCH(D555,Tugs[曳船名],0))="","未確認",INDEX(Tugs[会社名],MATCH(D555,Tugs[曳船名],0)))))</f>
        <v/>
      </c>
      <c r="S555" s="10" t="str">
        <f>IF(D555="","",IF(COUNTIF(Tugs[曳船名],D555)&lt;&gt;1,"未登録・重複",IF(INDEX(Tugs[基地港],MATCH(D555,Tugs[曳船名],0))="","未確認",INDEX(Tugs[基地港],MATCH(D555,Tugs[曳船名],0)))))</f>
        <v/>
      </c>
      <c r="T555" s="10" t="str">
        <f>IF(A555="","",IF(AND(ISNUMBER(B555),ISNUMBER(C555),C555&gt;=B555),INT(C555)-INT(B555),""))</f>
        <v/>
      </c>
      <c r="U555" s="18" t="str">
        <f>IF(A555="","",IF(AND(ISNUMBER(E555),ISNUMBER(F555),F555&gt;=E555),ROUND((F555-E555)*24,4),""))</f>
        <v/>
      </c>
      <c r="V555" s="18" t="str">
        <f>IF(A555="","",IF(AND(ISNUMBER(G555),ISNUMBER(H555),H555&gt;=G555),ROUND((H555-G555)*24,4),IF(OR(G555&lt;&gt;"",H555&lt;&gt;""),"",IF(AND(ISNUMBER(I555),I555&gt;=0),I555,""))))</f>
        <v/>
      </c>
      <c r="W555" s="10" t="str">
        <f>IF(A555="","",IF(AND(ISNUMBER(G555),ISNUMBER(H555),H555&gt;=G555),"実績：基地発～基地着",IF(OR(G555&lt;&gt;"",H555&lt;&gt;""),"要確認：時刻不足・逆転",IF(AND(ISNUMBER(I555),I555&gt;=0),"実績：記録の時間","未確認"))))</f>
        <v/>
      </c>
      <c r="X555" s="10" t="str">
        <f>IF(A555="","",IF(ISNUMBER(B555),YEAR(B555)-IF(MONTH(B555)&lt;4,1,0),""))</f>
        <v/>
      </c>
      <c r="Y555" s="10" t="str">
        <f>IF(A555="","",IF(OR(D555="",NOT(ISNUMBER(B555)),NOT(ISNUMBER(C555)),C555&lt;B555,NOT(ISNUMBER(E555)),NOT(ISNUMBER(F555)),F555&lt;E555,O555="",P555="",R555="未登録・重複"),"要確認：警戒区間・登録・根拠",IF(OR(W555="要確認：時刻不足・逆転",AND(ISNUMBER(G555),G555&gt;E555),AND(ISNUMBER(H555),H555&lt;F555),AND(ISNUMBER(I555),I555&lt;0),AND(ISNUMBER(M555),M555&lt;0)),"要確認：基地発着・交代人数",IF(COUNTIFS(LNGWatch[船名],A555,LNGWatch[入港日（同一航海）],B555,LNGWatch[曳船名],D555,LNGWatch[警戒開始日時],E555)&gt;1,"要確認：同じ警戒が重複",IF(OR(NOT(ISNUMBER(V555)),P555="未確認"),"要確認：拘束時間・根拠未確認","確認済")))))</f>
        <v/>
      </c>
    </row>
    <row r="556" spans="1:25" ht="24.95" customHeight="1" x14ac:dyDescent="0.2">
      <c r="A556" s="7"/>
      <c r="B556" s="20"/>
      <c r="C556" s="20"/>
      <c r="D556" s="7"/>
      <c r="E556" s="23"/>
      <c r="F556" s="23"/>
      <c r="G556" s="23"/>
      <c r="H556" s="23"/>
      <c r="I556" s="16"/>
      <c r="J556" s="7"/>
      <c r="K556" s="23"/>
      <c r="L556" s="23"/>
      <c r="M556" s="7"/>
      <c r="N556" s="7"/>
      <c r="O556" s="7"/>
      <c r="P556" s="7"/>
      <c r="Q556" s="7"/>
      <c r="R556" s="10" t="str">
        <f>IF(D556="","",IF(COUNTIF(Tugs[曳船名],D556)&lt;&gt;1,"未登録・重複",IF(INDEX(Tugs[会社名],MATCH(D556,Tugs[曳船名],0))="","未確認",INDEX(Tugs[会社名],MATCH(D556,Tugs[曳船名],0)))))</f>
        <v/>
      </c>
      <c r="S556" s="10" t="str">
        <f>IF(D556="","",IF(COUNTIF(Tugs[曳船名],D556)&lt;&gt;1,"未登録・重複",IF(INDEX(Tugs[基地港],MATCH(D556,Tugs[曳船名],0))="","未確認",INDEX(Tugs[基地港],MATCH(D556,Tugs[曳船名],0)))))</f>
        <v/>
      </c>
      <c r="T556" s="10" t="str">
        <f>IF(A556="","",IF(AND(ISNUMBER(B556),ISNUMBER(C556),C556&gt;=B556),INT(C556)-INT(B556),""))</f>
        <v/>
      </c>
      <c r="U556" s="18" t="str">
        <f>IF(A556="","",IF(AND(ISNUMBER(E556),ISNUMBER(F556),F556&gt;=E556),ROUND((F556-E556)*24,4),""))</f>
        <v/>
      </c>
      <c r="V556" s="18" t="str">
        <f>IF(A556="","",IF(AND(ISNUMBER(G556),ISNUMBER(H556),H556&gt;=G556),ROUND((H556-G556)*24,4),IF(OR(G556&lt;&gt;"",H556&lt;&gt;""),"",IF(AND(ISNUMBER(I556),I556&gt;=0),I556,""))))</f>
        <v/>
      </c>
      <c r="W556" s="10" t="str">
        <f>IF(A556="","",IF(AND(ISNUMBER(G556),ISNUMBER(H556),H556&gt;=G556),"実績：基地発～基地着",IF(OR(G556&lt;&gt;"",H556&lt;&gt;""),"要確認：時刻不足・逆転",IF(AND(ISNUMBER(I556),I556&gt;=0),"実績：記録の時間","未確認"))))</f>
        <v/>
      </c>
      <c r="X556" s="10" t="str">
        <f>IF(A556="","",IF(ISNUMBER(B556),YEAR(B556)-IF(MONTH(B556)&lt;4,1,0),""))</f>
        <v/>
      </c>
      <c r="Y556" s="10" t="str">
        <f>IF(A556="","",IF(OR(D556="",NOT(ISNUMBER(B556)),NOT(ISNUMBER(C556)),C556&lt;B556,NOT(ISNUMBER(E556)),NOT(ISNUMBER(F556)),F556&lt;E556,O556="",P556="",R556="未登録・重複"),"要確認：警戒区間・登録・根拠",IF(OR(W556="要確認：時刻不足・逆転",AND(ISNUMBER(G556),G556&gt;E556),AND(ISNUMBER(H556),H556&lt;F556),AND(ISNUMBER(I556),I556&lt;0),AND(ISNUMBER(M556),M556&lt;0)),"要確認：基地発着・交代人数",IF(COUNTIFS(LNGWatch[船名],A556,LNGWatch[入港日（同一航海）],B556,LNGWatch[曳船名],D556,LNGWatch[警戒開始日時],E556)&gt;1,"要確認：同じ警戒が重複",IF(OR(NOT(ISNUMBER(V556)),P556="未確認"),"要確認：拘束時間・根拠未確認","確認済")))))</f>
        <v/>
      </c>
    </row>
    <row r="557" spans="1:25" ht="24.95" customHeight="1" x14ac:dyDescent="0.2">
      <c r="A557" s="7"/>
      <c r="B557" s="20"/>
      <c r="C557" s="20"/>
      <c r="D557" s="7"/>
      <c r="E557" s="23"/>
      <c r="F557" s="23"/>
      <c r="G557" s="23"/>
      <c r="H557" s="23"/>
      <c r="I557" s="16"/>
      <c r="J557" s="7"/>
      <c r="K557" s="23"/>
      <c r="L557" s="23"/>
      <c r="M557" s="7"/>
      <c r="N557" s="7"/>
      <c r="O557" s="7"/>
      <c r="P557" s="7"/>
      <c r="Q557" s="7"/>
      <c r="R557" s="10" t="str">
        <f>IF(D557="","",IF(COUNTIF(Tugs[曳船名],D557)&lt;&gt;1,"未登録・重複",IF(INDEX(Tugs[会社名],MATCH(D557,Tugs[曳船名],0))="","未確認",INDEX(Tugs[会社名],MATCH(D557,Tugs[曳船名],0)))))</f>
        <v/>
      </c>
      <c r="S557" s="10" t="str">
        <f>IF(D557="","",IF(COUNTIF(Tugs[曳船名],D557)&lt;&gt;1,"未登録・重複",IF(INDEX(Tugs[基地港],MATCH(D557,Tugs[曳船名],0))="","未確認",INDEX(Tugs[基地港],MATCH(D557,Tugs[曳船名],0)))))</f>
        <v/>
      </c>
      <c r="T557" s="10" t="str">
        <f>IF(A557="","",IF(AND(ISNUMBER(B557),ISNUMBER(C557),C557&gt;=B557),INT(C557)-INT(B557),""))</f>
        <v/>
      </c>
      <c r="U557" s="18" t="str">
        <f>IF(A557="","",IF(AND(ISNUMBER(E557),ISNUMBER(F557),F557&gt;=E557),ROUND((F557-E557)*24,4),""))</f>
        <v/>
      </c>
      <c r="V557" s="18" t="str">
        <f>IF(A557="","",IF(AND(ISNUMBER(G557),ISNUMBER(H557),H557&gt;=G557),ROUND((H557-G557)*24,4),IF(OR(G557&lt;&gt;"",H557&lt;&gt;""),"",IF(AND(ISNUMBER(I557),I557&gt;=0),I557,""))))</f>
        <v/>
      </c>
      <c r="W557" s="10" t="str">
        <f>IF(A557="","",IF(AND(ISNUMBER(G557),ISNUMBER(H557),H557&gt;=G557),"実績：基地発～基地着",IF(OR(G557&lt;&gt;"",H557&lt;&gt;""),"要確認：時刻不足・逆転",IF(AND(ISNUMBER(I557),I557&gt;=0),"実績：記録の時間","未確認"))))</f>
        <v/>
      </c>
      <c r="X557" s="10" t="str">
        <f>IF(A557="","",IF(ISNUMBER(B557),YEAR(B557)-IF(MONTH(B557)&lt;4,1,0),""))</f>
        <v/>
      </c>
      <c r="Y557" s="10" t="str">
        <f>IF(A557="","",IF(OR(D557="",NOT(ISNUMBER(B557)),NOT(ISNUMBER(C557)),C557&lt;B557,NOT(ISNUMBER(E557)),NOT(ISNUMBER(F557)),F557&lt;E557,O557="",P557="",R557="未登録・重複"),"要確認：警戒区間・登録・根拠",IF(OR(W557="要確認：時刻不足・逆転",AND(ISNUMBER(G557),G557&gt;E557),AND(ISNUMBER(H557),H557&lt;F557),AND(ISNUMBER(I557),I557&lt;0),AND(ISNUMBER(M557),M557&lt;0)),"要確認：基地発着・交代人数",IF(COUNTIFS(LNGWatch[船名],A557,LNGWatch[入港日（同一航海）],B557,LNGWatch[曳船名],D557,LNGWatch[警戒開始日時],E557)&gt;1,"要確認：同じ警戒が重複",IF(OR(NOT(ISNUMBER(V557)),P557="未確認"),"要確認：拘束時間・根拠未確認","確認済")))))</f>
        <v/>
      </c>
    </row>
    <row r="558" spans="1:25" ht="24.95" customHeight="1" x14ac:dyDescent="0.2">
      <c r="A558" s="7"/>
      <c r="B558" s="20"/>
      <c r="C558" s="20"/>
      <c r="D558" s="7"/>
      <c r="E558" s="23"/>
      <c r="F558" s="23"/>
      <c r="G558" s="23"/>
      <c r="H558" s="23"/>
      <c r="I558" s="16"/>
      <c r="J558" s="7"/>
      <c r="K558" s="23"/>
      <c r="L558" s="23"/>
      <c r="M558" s="7"/>
      <c r="N558" s="7"/>
      <c r="O558" s="7"/>
      <c r="P558" s="7"/>
      <c r="Q558" s="7"/>
      <c r="R558" s="10" t="str">
        <f>IF(D558="","",IF(COUNTIF(Tugs[曳船名],D558)&lt;&gt;1,"未登録・重複",IF(INDEX(Tugs[会社名],MATCH(D558,Tugs[曳船名],0))="","未確認",INDEX(Tugs[会社名],MATCH(D558,Tugs[曳船名],0)))))</f>
        <v/>
      </c>
      <c r="S558" s="10" t="str">
        <f>IF(D558="","",IF(COUNTIF(Tugs[曳船名],D558)&lt;&gt;1,"未登録・重複",IF(INDEX(Tugs[基地港],MATCH(D558,Tugs[曳船名],0))="","未確認",INDEX(Tugs[基地港],MATCH(D558,Tugs[曳船名],0)))))</f>
        <v/>
      </c>
      <c r="T558" s="10" t="str">
        <f>IF(A558="","",IF(AND(ISNUMBER(B558),ISNUMBER(C558),C558&gt;=B558),INT(C558)-INT(B558),""))</f>
        <v/>
      </c>
      <c r="U558" s="18" t="str">
        <f>IF(A558="","",IF(AND(ISNUMBER(E558),ISNUMBER(F558),F558&gt;=E558),ROUND((F558-E558)*24,4),""))</f>
        <v/>
      </c>
      <c r="V558" s="18" t="str">
        <f>IF(A558="","",IF(AND(ISNUMBER(G558),ISNUMBER(H558),H558&gt;=G558),ROUND((H558-G558)*24,4),IF(OR(G558&lt;&gt;"",H558&lt;&gt;""),"",IF(AND(ISNUMBER(I558),I558&gt;=0),I558,""))))</f>
        <v/>
      </c>
      <c r="W558" s="10" t="str">
        <f>IF(A558="","",IF(AND(ISNUMBER(G558),ISNUMBER(H558),H558&gt;=G558),"実績：基地発～基地着",IF(OR(G558&lt;&gt;"",H558&lt;&gt;""),"要確認：時刻不足・逆転",IF(AND(ISNUMBER(I558),I558&gt;=0),"実績：記録の時間","未確認"))))</f>
        <v/>
      </c>
      <c r="X558" s="10" t="str">
        <f>IF(A558="","",IF(ISNUMBER(B558),YEAR(B558)-IF(MONTH(B558)&lt;4,1,0),""))</f>
        <v/>
      </c>
      <c r="Y558" s="10" t="str">
        <f>IF(A558="","",IF(OR(D558="",NOT(ISNUMBER(B558)),NOT(ISNUMBER(C558)),C558&lt;B558,NOT(ISNUMBER(E558)),NOT(ISNUMBER(F558)),F558&lt;E558,O558="",P558="",R558="未登録・重複"),"要確認：警戒区間・登録・根拠",IF(OR(W558="要確認：時刻不足・逆転",AND(ISNUMBER(G558),G558&gt;E558),AND(ISNUMBER(H558),H558&lt;F558),AND(ISNUMBER(I558),I558&lt;0),AND(ISNUMBER(M558),M558&lt;0)),"要確認：基地発着・交代人数",IF(COUNTIFS(LNGWatch[船名],A558,LNGWatch[入港日（同一航海）],B558,LNGWatch[曳船名],D558,LNGWatch[警戒開始日時],E558)&gt;1,"要確認：同じ警戒が重複",IF(OR(NOT(ISNUMBER(V558)),P558="未確認"),"要確認：拘束時間・根拠未確認","確認済")))))</f>
        <v/>
      </c>
    </row>
    <row r="559" spans="1:25" ht="24.95" customHeight="1" x14ac:dyDescent="0.2">
      <c r="A559" s="7"/>
      <c r="B559" s="20"/>
      <c r="C559" s="20"/>
      <c r="D559" s="7"/>
      <c r="E559" s="23"/>
      <c r="F559" s="23"/>
      <c r="G559" s="23"/>
      <c r="H559" s="23"/>
      <c r="I559" s="16"/>
      <c r="J559" s="7"/>
      <c r="K559" s="23"/>
      <c r="L559" s="23"/>
      <c r="M559" s="7"/>
      <c r="N559" s="7"/>
      <c r="O559" s="7"/>
      <c r="P559" s="7"/>
      <c r="Q559" s="7"/>
      <c r="R559" s="10" t="str">
        <f>IF(D559="","",IF(COUNTIF(Tugs[曳船名],D559)&lt;&gt;1,"未登録・重複",IF(INDEX(Tugs[会社名],MATCH(D559,Tugs[曳船名],0))="","未確認",INDEX(Tugs[会社名],MATCH(D559,Tugs[曳船名],0)))))</f>
        <v/>
      </c>
      <c r="S559" s="10" t="str">
        <f>IF(D559="","",IF(COUNTIF(Tugs[曳船名],D559)&lt;&gt;1,"未登録・重複",IF(INDEX(Tugs[基地港],MATCH(D559,Tugs[曳船名],0))="","未確認",INDEX(Tugs[基地港],MATCH(D559,Tugs[曳船名],0)))))</f>
        <v/>
      </c>
      <c r="T559" s="10" t="str">
        <f>IF(A559="","",IF(AND(ISNUMBER(B559),ISNUMBER(C559),C559&gt;=B559),INT(C559)-INT(B559),""))</f>
        <v/>
      </c>
      <c r="U559" s="18" t="str">
        <f>IF(A559="","",IF(AND(ISNUMBER(E559),ISNUMBER(F559),F559&gt;=E559),ROUND((F559-E559)*24,4),""))</f>
        <v/>
      </c>
      <c r="V559" s="18" t="str">
        <f>IF(A559="","",IF(AND(ISNUMBER(G559),ISNUMBER(H559),H559&gt;=G559),ROUND((H559-G559)*24,4),IF(OR(G559&lt;&gt;"",H559&lt;&gt;""),"",IF(AND(ISNUMBER(I559),I559&gt;=0),I559,""))))</f>
        <v/>
      </c>
      <c r="W559" s="10" t="str">
        <f>IF(A559="","",IF(AND(ISNUMBER(G559),ISNUMBER(H559),H559&gt;=G559),"実績：基地発～基地着",IF(OR(G559&lt;&gt;"",H559&lt;&gt;""),"要確認：時刻不足・逆転",IF(AND(ISNUMBER(I559),I559&gt;=0),"実績：記録の時間","未確認"))))</f>
        <v/>
      </c>
      <c r="X559" s="10" t="str">
        <f>IF(A559="","",IF(ISNUMBER(B559),YEAR(B559)-IF(MONTH(B559)&lt;4,1,0),""))</f>
        <v/>
      </c>
      <c r="Y559" s="10" t="str">
        <f>IF(A559="","",IF(OR(D559="",NOT(ISNUMBER(B559)),NOT(ISNUMBER(C559)),C559&lt;B559,NOT(ISNUMBER(E559)),NOT(ISNUMBER(F559)),F559&lt;E559,O559="",P559="",R559="未登録・重複"),"要確認：警戒区間・登録・根拠",IF(OR(W559="要確認：時刻不足・逆転",AND(ISNUMBER(G559),G559&gt;E559),AND(ISNUMBER(H559),H559&lt;F559),AND(ISNUMBER(I559),I559&lt;0),AND(ISNUMBER(M559),M559&lt;0)),"要確認：基地発着・交代人数",IF(COUNTIFS(LNGWatch[船名],A559,LNGWatch[入港日（同一航海）],B559,LNGWatch[曳船名],D559,LNGWatch[警戒開始日時],E559)&gt;1,"要確認：同じ警戒が重複",IF(OR(NOT(ISNUMBER(V559)),P559="未確認"),"要確認：拘束時間・根拠未確認","確認済")))))</f>
        <v/>
      </c>
    </row>
    <row r="560" spans="1:25" ht="24.95" customHeight="1" x14ac:dyDescent="0.2">
      <c r="A560" s="7"/>
      <c r="B560" s="20"/>
      <c r="C560" s="20"/>
      <c r="D560" s="7"/>
      <c r="E560" s="23"/>
      <c r="F560" s="23"/>
      <c r="G560" s="23"/>
      <c r="H560" s="23"/>
      <c r="I560" s="16"/>
      <c r="J560" s="7"/>
      <c r="K560" s="23"/>
      <c r="L560" s="23"/>
      <c r="M560" s="7"/>
      <c r="N560" s="7"/>
      <c r="O560" s="7"/>
      <c r="P560" s="7"/>
      <c r="Q560" s="7"/>
      <c r="R560" s="10" t="str">
        <f>IF(D560="","",IF(COUNTIF(Tugs[曳船名],D560)&lt;&gt;1,"未登録・重複",IF(INDEX(Tugs[会社名],MATCH(D560,Tugs[曳船名],0))="","未確認",INDEX(Tugs[会社名],MATCH(D560,Tugs[曳船名],0)))))</f>
        <v/>
      </c>
      <c r="S560" s="10" t="str">
        <f>IF(D560="","",IF(COUNTIF(Tugs[曳船名],D560)&lt;&gt;1,"未登録・重複",IF(INDEX(Tugs[基地港],MATCH(D560,Tugs[曳船名],0))="","未確認",INDEX(Tugs[基地港],MATCH(D560,Tugs[曳船名],0)))))</f>
        <v/>
      </c>
      <c r="T560" s="10" t="str">
        <f>IF(A560="","",IF(AND(ISNUMBER(B560),ISNUMBER(C560),C560&gt;=B560),INT(C560)-INT(B560),""))</f>
        <v/>
      </c>
      <c r="U560" s="18" t="str">
        <f>IF(A560="","",IF(AND(ISNUMBER(E560),ISNUMBER(F560),F560&gt;=E560),ROUND((F560-E560)*24,4),""))</f>
        <v/>
      </c>
      <c r="V560" s="18" t="str">
        <f>IF(A560="","",IF(AND(ISNUMBER(G560),ISNUMBER(H560),H560&gt;=G560),ROUND((H560-G560)*24,4),IF(OR(G560&lt;&gt;"",H560&lt;&gt;""),"",IF(AND(ISNUMBER(I560),I560&gt;=0),I560,""))))</f>
        <v/>
      </c>
      <c r="W560" s="10" t="str">
        <f>IF(A560="","",IF(AND(ISNUMBER(G560),ISNUMBER(H560),H560&gt;=G560),"実績：基地発～基地着",IF(OR(G560&lt;&gt;"",H560&lt;&gt;""),"要確認：時刻不足・逆転",IF(AND(ISNUMBER(I560),I560&gt;=0),"実績：記録の時間","未確認"))))</f>
        <v/>
      </c>
      <c r="X560" s="10" t="str">
        <f>IF(A560="","",IF(ISNUMBER(B560),YEAR(B560)-IF(MONTH(B560)&lt;4,1,0),""))</f>
        <v/>
      </c>
      <c r="Y560" s="10" t="str">
        <f>IF(A560="","",IF(OR(D560="",NOT(ISNUMBER(B560)),NOT(ISNUMBER(C560)),C560&lt;B560,NOT(ISNUMBER(E560)),NOT(ISNUMBER(F560)),F560&lt;E560,O560="",P560="",R560="未登録・重複"),"要確認：警戒区間・登録・根拠",IF(OR(W560="要確認：時刻不足・逆転",AND(ISNUMBER(G560),G560&gt;E560),AND(ISNUMBER(H560),H560&lt;F560),AND(ISNUMBER(I560),I560&lt;0),AND(ISNUMBER(M560),M560&lt;0)),"要確認：基地発着・交代人数",IF(COUNTIFS(LNGWatch[船名],A560,LNGWatch[入港日（同一航海）],B560,LNGWatch[曳船名],D560,LNGWatch[警戒開始日時],E560)&gt;1,"要確認：同じ警戒が重複",IF(OR(NOT(ISNUMBER(V560)),P560="未確認"),"要確認：拘束時間・根拠未確認","確認済")))))</f>
        <v/>
      </c>
    </row>
    <row r="561" spans="1:25" ht="24.95" customHeight="1" x14ac:dyDescent="0.2">
      <c r="A561" s="7"/>
      <c r="B561" s="20"/>
      <c r="C561" s="20"/>
      <c r="D561" s="7"/>
      <c r="E561" s="23"/>
      <c r="F561" s="23"/>
      <c r="G561" s="23"/>
      <c r="H561" s="23"/>
      <c r="I561" s="16"/>
      <c r="J561" s="7"/>
      <c r="K561" s="23"/>
      <c r="L561" s="23"/>
      <c r="M561" s="7"/>
      <c r="N561" s="7"/>
      <c r="O561" s="7"/>
      <c r="P561" s="7"/>
      <c r="Q561" s="7"/>
      <c r="R561" s="10" t="str">
        <f>IF(D561="","",IF(COUNTIF(Tugs[曳船名],D561)&lt;&gt;1,"未登録・重複",IF(INDEX(Tugs[会社名],MATCH(D561,Tugs[曳船名],0))="","未確認",INDEX(Tugs[会社名],MATCH(D561,Tugs[曳船名],0)))))</f>
        <v/>
      </c>
      <c r="S561" s="10" t="str">
        <f>IF(D561="","",IF(COUNTIF(Tugs[曳船名],D561)&lt;&gt;1,"未登録・重複",IF(INDEX(Tugs[基地港],MATCH(D561,Tugs[曳船名],0))="","未確認",INDEX(Tugs[基地港],MATCH(D561,Tugs[曳船名],0)))))</f>
        <v/>
      </c>
      <c r="T561" s="10" t="str">
        <f>IF(A561="","",IF(AND(ISNUMBER(B561),ISNUMBER(C561),C561&gt;=B561),INT(C561)-INT(B561),""))</f>
        <v/>
      </c>
      <c r="U561" s="18" t="str">
        <f>IF(A561="","",IF(AND(ISNUMBER(E561),ISNUMBER(F561),F561&gt;=E561),ROUND((F561-E561)*24,4),""))</f>
        <v/>
      </c>
      <c r="V561" s="18" t="str">
        <f>IF(A561="","",IF(AND(ISNUMBER(G561),ISNUMBER(H561),H561&gt;=G561),ROUND((H561-G561)*24,4),IF(OR(G561&lt;&gt;"",H561&lt;&gt;""),"",IF(AND(ISNUMBER(I561),I561&gt;=0),I561,""))))</f>
        <v/>
      </c>
      <c r="W561" s="10" t="str">
        <f>IF(A561="","",IF(AND(ISNUMBER(G561),ISNUMBER(H561),H561&gt;=G561),"実績：基地発～基地着",IF(OR(G561&lt;&gt;"",H561&lt;&gt;""),"要確認：時刻不足・逆転",IF(AND(ISNUMBER(I561),I561&gt;=0),"実績：記録の時間","未確認"))))</f>
        <v/>
      </c>
      <c r="X561" s="10" t="str">
        <f>IF(A561="","",IF(ISNUMBER(B561),YEAR(B561)-IF(MONTH(B561)&lt;4,1,0),""))</f>
        <v/>
      </c>
      <c r="Y561" s="10" t="str">
        <f>IF(A561="","",IF(OR(D561="",NOT(ISNUMBER(B561)),NOT(ISNUMBER(C561)),C561&lt;B561,NOT(ISNUMBER(E561)),NOT(ISNUMBER(F561)),F561&lt;E561,O561="",P561="",R561="未登録・重複"),"要確認：警戒区間・登録・根拠",IF(OR(W561="要確認：時刻不足・逆転",AND(ISNUMBER(G561),G561&gt;E561),AND(ISNUMBER(H561),H561&lt;F561),AND(ISNUMBER(I561),I561&lt;0),AND(ISNUMBER(M561),M561&lt;0)),"要確認：基地発着・交代人数",IF(COUNTIFS(LNGWatch[船名],A561,LNGWatch[入港日（同一航海）],B561,LNGWatch[曳船名],D561,LNGWatch[警戒開始日時],E561)&gt;1,"要確認：同じ警戒が重複",IF(OR(NOT(ISNUMBER(V561)),P561="未確認"),"要確認：拘束時間・根拠未確認","確認済")))))</f>
        <v/>
      </c>
    </row>
    <row r="562" spans="1:25" ht="24.95" customHeight="1" x14ac:dyDescent="0.2">
      <c r="A562" s="7"/>
      <c r="B562" s="20"/>
      <c r="C562" s="20"/>
      <c r="D562" s="7"/>
      <c r="E562" s="23"/>
      <c r="F562" s="23"/>
      <c r="G562" s="23"/>
      <c r="H562" s="23"/>
      <c r="I562" s="16"/>
      <c r="J562" s="7"/>
      <c r="K562" s="23"/>
      <c r="L562" s="23"/>
      <c r="M562" s="7"/>
      <c r="N562" s="7"/>
      <c r="O562" s="7"/>
      <c r="P562" s="7"/>
      <c r="Q562" s="7"/>
      <c r="R562" s="10" t="str">
        <f>IF(D562="","",IF(COUNTIF(Tugs[曳船名],D562)&lt;&gt;1,"未登録・重複",IF(INDEX(Tugs[会社名],MATCH(D562,Tugs[曳船名],0))="","未確認",INDEX(Tugs[会社名],MATCH(D562,Tugs[曳船名],0)))))</f>
        <v/>
      </c>
      <c r="S562" s="10" t="str">
        <f>IF(D562="","",IF(COUNTIF(Tugs[曳船名],D562)&lt;&gt;1,"未登録・重複",IF(INDEX(Tugs[基地港],MATCH(D562,Tugs[曳船名],0))="","未確認",INDEX(Tugs[基地港],MATCH(D562,Tugs[曳船名],0)))))</f>
        <v/>
      </c>
      <c r="T562" s="10" t="str">
        <f>IF(A562="","",IF(AND(ISNUMBER(B562),ISNUMBER(C562),C562&gt;=B562),INT(C562)-INT(B562),""))</f>
        <v/>
      </c>
      <c r="U562" s="18" t="str">
        <f>IF(A562="","",IF(AND(ISNUMBER(E562),ISNUMBER(F562),F562&gt;=E562),ROUND((F562-E562)*24,4),""))</f>
        <v/>
      </c>
      <c r="V562" s="18" t="str">
        <f>IF(A562="","",IF(AND(ISNUMBER(G562),ISNUMBER(H562),H562&gt;=G562),ROUND((H562-G562)*24,4),IF(OR(G562&lt;&gt;"",H562&lt;&gt;""),"",IF(AND(ISNUMBER(I562),I562&gt;=0),I562,""))))</f>
        <v/>
      </c>
      <c r="W562" s="10" t="str">
        <f>IF(A562="","",IF(AND(ISNUMBER(G562),ISNUMBER(H562),H562&gt;=G562),"実績：基地発～基地着",IF(OR(G562&lt;&gt;"",H562&lt;&gt;""),"要確認：時刻不足・逆転",IF(AND(ISNUMBER(I562),I562&gt;=0),"実績：記録の時間","未確認"))))</f>
        <v/>
      </c>
      <c r="X562" s="10" t="str">
        <f>IF(A562="","",IF(ISNUMBER(B562),YEAR(B562)-IF(MONTH(B562)&lt;4,1,0),""))</f>
        <v/>
      </c>
      <c r="Y562" s="10" t="str">
        <f>IF(A562="","",IF(OR(D562="",NOT(ISNUMBER(B562)),NOT(ISNUMBER(C562)),C562&lt;B562,NOT(ISNUMBER(E562)),NOT(ISNUMBER(F562)),F562&lt;E562,O562="",P562="",R562="未登録・重複"),"要確認：警戒区間・登録・根拠",IF(OR(W562="要確認：時刻不足・逆転",AND(ISNUMBER(G562),G562&gt;E562),AND(ISNUMBER(H562),H562&lt;F562),AND(ISNUMBER(I562),I562&lt;0),AND(ISNUMBER(M562),M562&lt;0)),"要確認：基地発着・交代人数",IF(COUNTIFS(LNGWatch[船名],A562,LNGWatch[入港日（同一航海）],B562,LNGWatch[曳船名],D562,LNGWatch[警戒開始日時],E562)&gt;1,"要確認：同じ警戒が重複",IF(OR(NOT(ISNUMBER(V562)),P562="未確認"),"要確認：拘束時間・根拠未確認","確認済")))))</f>
        <v/>
      </c>
    </row>
    <row r="563" spans="1:25" ht="24.95" customHeight="1" x14ac:dyDescent="0.2">
      <c r="A563" s="7"/>
      <c r="B563" s="20"/>
      <c r="C563" s="20"/>
      <c r="D563" s="7"/>
      <c r="E563" s="23"/>
      <c r="F563" s="23"/>
      <c r="G563" s="23"/>
      <c r="H563" s="23"/>
      <c r="I563" s="16"/>
      <c r="J563" s="7"/>
      <c r="K563" s="23"/>
      <c r="L563" s="23"/>
      <c r="M563" s="7"/>
      <c r="N563" s="7"/>
      <c r="O563" s="7"/>
      <c r="P563" s="7"/>
      <c r="Q563" s="7"/>
      <c r="R563" s="10" t="str">
        <f>IF(D563="","",IF(COUNTIF(Tugs[曳船名],D563)&lt;&gt;1,"未登録・重複",IF(INDEX(Tugs[会社名],MATCH(D563,Tugs[曳船名],0))="","未確認",INDEX(Tugs[会社名],MATCH(D563,Tugs[曳船名],0)))))</f>
        <v/>
      </c>
      <c r="S563" s="10" t="str">
        <f>IF(D563="","",IF(COUNTIF(Tugs[曳船名],D563)&lt;&gt;1,"未登録・重複",IF(INDEX(Tugs[基地港],MATCH(D563,Tugs[曳船名],0))="","未確認",INDEX(Tugs[基地港],MATCH(D563,Tugs[曳船名],0)))))</f>
        <v/>
      </c>
      <c r="T563" s="10" t="str">
        <f>IF(A563="","",IF(AND(ISNUMBER(B563),ISNUMBER(C563),C563&gt;=B563),INT(C563)-INT(B563),""))</f>
        <v/>
      </c>
      <c r="U563" s="18" t="str">
        <f>IF(A563="","",IF(AND(ISNUMBER(E563),ISNUMBER(F563),F563&gt;=E563),ROUND((F563-E563)*24,4),""))</f>
        <v/>
      </c>
      <c r="V563" s="18" t="str">
        <f>IF(A563="","",IF(AND(ISNUMBER(G563),ISNUMBER(H563),H563&gt;=G563),ROUND((H563-G563)*24,4),IF(OR(G563&lt;&gt;"",H563&lt;&gt;""),"",IF(AND(ISNUMBER(I563),I563&gt;=0),I563,""))))</f>
        <v/>
      </c>
      <c r="W563" s="10" t="str">
        <f>IF(A563="","",IF(AND(ISNUMBER(G563),ISNUMBER(H563),H563&gt;=G563),"実績：基地発～基地着",IF(OR(G563&lt;&gt;"",H563&lt;&gt;""),"要確認：時刻不足・逆転",IF(AND(ISNUMBER(I563),I563&gt;=0),"実績：記録の時間","未確認"))))</f>
        <v/>
      </c>
      <c r="X563" s="10" t="str">
        <f>IF(A563="","",IF(ISNUMBER(B563),YEAR(B563)-IF(MONTH(B563)&lt;4,1,0),""))</f>
        <v/>
      </c>
      <c r="Y563" s="10" t="str">
        <f>IF(A563="","",IF(OR(D563="",NOT(ISNUMBER(B563)),NOT(ISNUMBER(C563)),C563&lt;B563,NOT(ISNUMBER(E563)),NOT(ISNUMBER(F563)),F563&lt;E563,O563="",P563="",R563="未登録・重複"),"要確認：警戒区間・登録・根拠",IF(OR(W563="要確認：時刻不足・逆転",AND(ISNUMBER(G563),G563&gt;E563),AND(ISNUMBER(H563),H563&lt;F563),AND(ISNUMBER(I563),I563&lt;0),AND(ISNUMBER(M563),M563&lt;0)),"要確認：基地発着・交代人数",IF(COUNTIFS(LNGWatch[船名],A563,LNGWatch[入港日（同一航海）],B563,LNGWatch[曳船名],D563,LNGWatch[警戒開始日時],E563)&gt;1,"要確認：同じ警戒が重複",IF(OR(NOT(ISNUMBER(V563)),P563="未確認"),"要確認：拘束時間・根拠未確認","確認済")))))</f>
        <v/>
      </c>
    </row>
    <row r="564" spans="1:25" ht="24.95" customHeight="1" x14ac:dyDescent="0.2">
      <c r="A564" s="7"/>
      <c r="B564" s="20"/>
      <c r="C564" s="20"/>
      <c r="D564" s="7"/>
      <c r="E564" s="23"/>
      <c r="F564" s="23"/>
      <c r="G564" s="23"/>
      <c r="H564" s="23"/>
      <c r="I564" s="16"/>
      <c r="J564" s="7"/>
      <c r="K564" s="23"/>
      <c r="L564" s="23"/>
      <c r="M564" s="7"/>
      <c r="N564" s="7"/>
      <c r="O564" s="7"/>
      <c r="P564" s="7"/>
      <c r="Q564" s="7"/>
      <c r="R564" s="10" t="str">
        <f>IF(D564="","",IF(COUNTIF(Tugs[曳船名],D564)&lt;&gt;1,"未登録・重複",IF(INDEX(Tugs[会社名],MATCH(D564,Tugs[曳船名],0))="","未確認",INDEX(Tugs[会社名],MATCH(D564,Tugs[曳船名],0)))))</f>
        <v/>
      </c>
      <c r="S564" s="10" t="str">
        <f>IF(D564="","",IF(COUNTIF(Tugs[曳船名],D564)&lt;&gt;1,"未登録・重複",IF(INDEX(Tugs[基地港],MATCH(D564,Tugs[曳船名],0))="","未確認",INDEX(Tugs[基地港],MATCH(D564,Tugs[曳船名],0)))))</f>
        <v/>
      </c>
      <c r="T564" s="10" t="str">
        <f>IF(A564="","",IF(AND(ISNUMBER(B564),ISNUMBER(C564),C564&gt;=B564),INT(C564)-INT(B564),""))</f>
        <v/>
      </c>
      <c r="U564" s="18" t="str">
        <f>IF(A564="","",IF(AND(ISNUMBER(E564),ISNUMBER(F564),F564&gt;=E564),ROUND((F564-E564)*24,4),""))</f>
        <v/>
      </c>
      <c r="V564" s="18" t="str">
        <f>IF(A564="","",IF(AND(ISNUMBER(G564),ISNUMBER(H564),H564&gt;=G564),ROUND((H564-G564)*24,4),IF(OR(G564&lt;&gt;"",H564&lt;&gt;""),"",IF(AND(ISNUMBER(I564),I564&gt;=0),I564,""))))</f>
        <v/>
      </c>
      <c r="W564" s="10" t="str">
        <f>IF(A564="","",IF(AND(ISNUMBER(G564),ISNUMBER(H564),H564&gt;=G564),"実績：基地発～基地着",IF(OR(G564&lt;&gt;"",H564&lt;&gt;""),"要確認：時刻不足・逆転",IF(AND(ISNUMBER(I564),I564&gt;=0),"実績：記録の時間","未確認"))))</f>
        <v/>
      </c>
      <c r="X564" s="10" t="str">
        <f>IF(A564="","",IF(ISNUMBER(B564),YEAR(B564)-IF(MONTH(B564)&lt;4,1,0),""))</f>
        <v/>
      </c>
      <c r="Y564" s="10" t="str">
        <f>IF(A564="","",IF(OR(D564="",NOT(ISNUMBER(B564)),NOT(ISNUMBER(C564)),C564&lt;B564,NOT(ISNUMBER(E564)),NOT(ISNUMBER(F564)),F564&lt;E564,O564="",P564="",R564="未登録・重複"),"要確認：警戒区間・登録・根拠",IF(OR(W564="要確認：時刻不足・逆転",AND(ISNUMBER(G564),G564&gt;E564),AND(ISNUMBER(H564),H564&lt;F564),AND(ISNUMBER(I564),I564&lt;0),AND(ISNUMBER(M564),M564&lt;0)),"要確認：基地発着・交代人数",IF(COUNTIFS(LNGWatch[船名],A564,LNGWatch[入港日（同一航海）],B564,LNGWatch[曳船名],D564,LNGWatch[警戒開始日時],E564)&gt;1,"要確認：同じ警戒が重複",IF(OR(NOT(ISNUMBER(V564)),P564="未確認"),"要確認：拘束時間・根拠未確認","確認済")))))</f>
        <v/>
      </c>
    </row>
    <row r="565" spans="1:25" ht="24.95" customHeight="1" x14ac:dyDescent="0.2">
      <c r="A565" s="7"/>
      <c r="B565" s="20"/>
      <c r="C565" s="20"/>
      <c r="D565" s="7"/>
      <c r="E565" s="23"/>
      <c r="F565" s="23"/>
      <c r="G565" s="23"/>
      <c r="H565" s="23"/>
      <c r="I565" s="16"/>
      <c r="J565" s="7"/>
      <c r="K565" s="23"/>
      <c r="L565" s="23"/>
      <c r="M565" s="7"/>
      <c r="N565" s="7"/>
      <c r="O565" s="7"/>
      <c r="P565" s="7"/>
      <c r="Q565" s="7"/>
      <c r="R565" s="10" t="str">
        <f>IF(D565="","",IF(COUNTIF(Tugs[曳船名],D565)&lt;&gt;1,"未登録・重複",IF(INDEX(Tugs[会社名],MATCH(D565,Tugs[曳船名],0))="","未確認",INDEX(Tugs[会社名],MATCH(D565,Tugs[曳船名],0)))))</f>
        <v/>
      </c>
      <c r="S565" s="10" t="str">
        <f>IF(D565="","",IF(COUNTIF(Tugs[曳船名],D565)&lt;&gt;1,"未登録・重複",IF(INDEX(Tugs[基地港],MATCH(D565,Tugs[曳船名],0))="","未確認",INDEX(Tugs[基地港],MATCH(D565,Tugs[曳船名],0)))))</f>
        <v/>
      </c>
      <c r="T565" s="10" t="str">
        <f>IF(A565="","",IF(AND(ISNUMBER(B565),ISNUMBER(C565),C565&gt;=B565),INT(C565)-INT(B565),""))</f>
        <v/>
      </c>
      <c r="U565" s="18" t="str">
        <f>IF(A565="","",IF(AND(ISNUMBER(E565),ISNUMBER(F565),F565&gt;=E565),ROUND((F565-E565)*24,4),""))</f>
        <v/>
      </c>
      <c r="V565" s="18" t="str">
        <f>IF(A565="","",IF(AND(ISNUMBER(G565),ISNUMBER(H565),H565&gt;=G565),ROUND((H565-G565)*24,4),IF(OR(G565&lt;&gt;"",H565&lt;&gt;""),"",IF(AND(ISNUMBER(I565),I565&gt;=0),I565,""))))</f>
        <v/>
      </c>
      <c r="W565" s="10" t="str">
        <f>IF(A565="","",IF(AND(ISNUMBER(G565),ISNUMBER(H565),H565&gt;=G565),"実績：基地発～基地着",IF(OR(G565&lt;&gt;"",H565&lt;&gt;""),"要確認：時刻不足・逆転",IF(AND(ISNUMBER(I565),I565&gt;=0),"実績：記録の時間","未確認"))))</f>
        <v/>
      </c>
      <c r="X565" s="10" t="str">
        <f>IF(A565="","",IF(ISNUMBER(B565),YEAR(B565)-IF(MONTH(B565)&lt;4,1,0),""))</f>
        <v/>
      </c>
      <c r="Y565" s="10" t="str">
        <f>IF(A565="","",IF(OR(D565="",NOT(ISNUMBER(B565)),NOT(ISNUMBER(C565)),C565&lt;B565,NOT(ISNUMBER(E565)),NOT(ISNUMBER(F565)),F565&lt;E565,O565="",P565="",R565="未登録・重複"),"要確認：警戒区間・登録・根拠",IF(OR(W565="要確認：時刻不足・逆転",AND(ISNUMBER(G565),G565&gt;E565),AND(ISNUMBER(H565),H565&lt;F565),AND(ISNUMBER(I565),I565&lt;0),AND(ISNUMBER(M565),M565&lt;0)),"要確認：基地発着・交代人数",IF(COUNTIFS(LNGWatch[船名],A565,LNGWatch[入港日（同一航海）],B565,LNGWatch[曳船名],D565,LNGWatch[警戒開始日時],E565)&gt;1,"要確認：同じ警戒が重複",IF(OR(NOT(ISNUMBER(V565)),P565="未確認"),"要確認：拘束時間・根拠未確認","確認済")))))</f>
        <v/>
      </c>
    </row>
    <row r="566" spans="1:25" ht="24.95" customHeight="1" x14ac:dyDescent="0.2">
      <c r="A566" s="7"/>
      <c r="B566" s="20"/>
      <c r="C566" s="20"/>
      <c r="D566" s="7"/>
      <c r="E566" s="23"/>
      <c r="F566" s="23"/>
      <c r="G566" s="23"/>
      <c r="H566" s="23"/>
      <c r="I566" s="16"/>
      <c r="J566" s="7"/>
      <c r="K566" s="23"/>
      <c r="L566" s="23"/>
      <c r="M566" s="7"/>
      <c r="N566" s="7"/>
      <c r="O566" s="7"/>
      <c r="P566" s="7"/>
      <c r="Q566" s="7"/>
      <c r="R566" s="10" t="str">
        <f>IF(D566="","",IF(COUNTIF(Tugs[曳船名],D566)&lt;&gt;1,"未登録・重複",IF(INDEX(Tugs[会社名],MATCH(D566,Tugs[曳船名],0))="","未確認",INDEX(Tugs[会社名],MATCH(D566,Tugs[曳船名],0)))))</f>
        <v/>
      </c>
      <c r="S566" s="10" t="str">
        <f>IF(D566="","",IF(COUNTIF(Tugs[曳船名],D566)&lt;&gt;1,"未登録・重複",IF(INDEX(Tugs[基地港],MATCH(D566,Tugs[曳船名],0))="","未確認",INDEX(Tugs[基地港],MATCH(D566,Tugs[曳船名],0)))))</f>
        <v/>
      </c>
      <c r="T566" s="10" t="str">
        <f>IF(A566="","",IF(AND(ISNUMBER(B566),ISNUMBER(C566),C566&gt;=B566),INT(C566)-INT(B566),""))</f>
        <v/>
      </c>
      <c r="U566" s="18" t="str">
        <f>IF(A566="","",IF(AND(ISNUMBER(E566),ISNUMBER(F566),F566&gt;=E566),ROUND((F566-E566)*24,4),""))</f>
        <v/>
      </c>
      <c r="V566" s="18" t="str">
        <f>IF(A566="","",IF(AND(ISNUMBER(G566),ISNUMBER(H566),H566&gt;=G566),ROUND((H566-G566)*24,4),IF(OR(G566&lt;&gt;"",H566&lt;&gt;""),"",IF(AND(ISNUMBER(I566),I566&gt;=0),I566,""))))</f>
        <v/>
      </c>
      <c r="W566" s="10" t="str">
        <f>IF(A566="","",IF(AND(ISNUMBER(G566),ISNUMBER(H566),H566&gt;=G566),"実績：基地発～基地着",IF(OR(G566&lt;&gt;"",H566&lt;&gt;""),"要確認：時刻不足・逆転",IF(AND(ISNUMBER(I566),I566&gt;=0),"実績：記録の時間","未確認"))))</f>
        <v/>
      </c>
      <c r="X566" s="10" t="str">
        <f>IF(A566="","",IF(ISNUMBER(B566),YEAR(B566)-IF(MONTH(B566)&lt;4,1,0),""))</f>
        <v/>
      </c>
      <c r="Y566" s="10" t="str">
        <f>IF(A566="","",IF(OR(D566="",NOT(ISNUMBER(B566)),NOT(ISNUMBER(C566)),C566&lt;B566,NOT(ISNUMBER(E566)),NOT(ISNUMBER(F566)),F566&lt;E566,O566="",P566="",R566="未登録・重複"),"要確認：警戒区間・登録・根拠",IF(OR(W566="要確認：時刻不足・逆転",AND(ISNUMBER(G566),G566&gt;E566),AND(ISNUMBER(H566),H566&lt;F566),AND(ISNUMBER(I566),I566&lt;0),AND(ISNUMBER(M566),M566&lt;0)),"要確認：基地発着・交代人数",IF(COUNTIFS(LNGWatch[船名],A566,LNGWatch[入港日（同一航海）],B566,LNGWatch[曳船名],D566,LNGWatch[警戒開始日時],E566)&gt;1,"要確認：同じ警戒が重複",IF(OR(NOT(ISNUMBER(V566)),P566="未確認"),"要確認：拘束時間・根拠未確認","確認済")))))</f>
        <v/>
      </c>
    </row>
    <row r="567" spans="1:25" ht="24.95" customHeight="1" x14ac:dyDescent="0.2">
      <c r="A567" s="7"/>
      <c r="B567" s="20"/>
      <c r="C567" s="20"/>
      <c r="D567" s="7"/>
      <c r="E567" s="23"/>
      <c r="F567" s="23"/>
      <c r="G567" s="23"/>
      <c r="H567" s="23"/>
      <c r="I567" s="16"/>
      <c r="J567" s="7"/>
      <c r="K567" s="23"/>
      <c r="L567" s="23"/>
      <c r="M567" s="7"/>
      <c r="N567" s="7"/>
      <c r="O567" s="7"/>
      <c r="P567" s="7"/>
      <c r="Q567" s="7"/>
      <c r="R567" s="10" t="str">
        <f>IF(D567="","",IF(COUNTIF(Tugs[曳船名],D567)&lt;&gt;1,"未登録・重複",IF(INDEX(Tugs[会社名],MATCH(D567,Tugs[曳船名],0))="","未確認",INDEX(Tugs[会社名],MATCH(D567,Tugs[曳船名],0)))))</f>
        <v/>
      </c>
      <c r="S567" s="10" t="str">
        <f>IF(D567="","",IF(COUNTIF(Tugs[曳船名],D567)&lt;&gt;1,"未登録・重複",IF(INDEX(Tugs[基地港],MATCH(D567,Tugs[曳船名],0))="","未確認",INDEX(Tugs[基地港],MATCH(D567,Tugs[曳船名],0)))))</f>
        <v/>
      </c>
      <c r="T567" s="10" t="str">
        <f>IF(A567="","",IF(AND(ISNUMBER(B567),ISNUMBER(C567),C567&gt;=B567),INT(C567)-INT(B567),""))</f>
        <v/>
      </c>
      <c r="U567" s="18" t="str">
        <f>IF(A567="","",IF(AND(ISNUMBER(E567),ISNUMBER(F567),F567&gt;=E567),ROUND((F567-E567)*24,4),""))</f>
        <v/>
      </c>
      <c r="V567" s="18" t="str">
        <f>IF(A567="","",IF(AND(ISNUMBER(G567),ISNUMBER(H567),H567&gt;=G567),ROUND((H567-G567)*24,4),IF(OR(G567&lt;&gt;"",H567&lt;&gt;""),"",IF(AND(ISNUMBER(I567),I567&gt;=0),I567,""))))</f>
        <v/>
      </c>
      <c r="W567" s="10" t="str">
        <f>IF(A567="","",IF(AND(ISNUMBER(G567),ISNUMBER(H567),H567&gt;=G567),"実績：基地発～基地着",IF(OR(G567&lt;&gt;"",H567&lt;&gt;""),"要確認：時刻不足・逆転",IF(AND(ISNUMBER(I567),I567&gt;=0),"実績：記録の時間","未確認"))))</f>
        <v/>
      </c>
      <c r="X567" s="10" t="str">
        <f>IF(A567="","",IF(ISNUMBER(B567),YEAR(B567)-IF(MONTH(B567)&lt;4,1,0),""))</f>
        <v/>
      </c>
      <c r="Y567" s="10" t="str">
        <f>IF(A567="","",IF(OR(D567="",NOT(ISNUMBER(B567)),NOT(ISNUMBER(C567)),C567&lt;B567,NOT(ISNUMBER(E567)),NOT(ISNUMBER(F567)),F567&lt;E567,O567="",P567="",R567="未登録・重複"),"要確認：警戒区間・登録・根拠",IF(OR(W567="要確認：時刻不足・逆転",AND(ISNUMBER(G567),G567&gt;E567),AND(ISNUMBER(H567),H567&lt;F567),AND(ISNUMBER(I567),I567&lt;0),AND(ISNUMBER(M567),M567&lt;0)),"要確認：基地発着・交代人数",IF(COUNTIFS(LNGWatch[船名],A567,LNGWatch[入港日（同一航海）],B567,LNGWatch[曳船名],D567,LNGWatch[警戒開始日時],E567)&gt;1,"要確認：同じ警戒が重複",IF(OR(NOT(ISNUMBER(V567)),P567="未確認"),"要確認：拘束時間・根拠未確認","確認済")))))</f>
        <v/>
      </c>
    </row>
    <row r="568" spans="1:25" ht="24.95" customHeight="1" x14ac:dyDescent="0.2">
      <c r="A568" s="7"/>
      <c r="B568" s="20"/>
      <c r="C568" s="20"/>
      <c r="D568" s="7"/>
      <c r="E568" s="23"/>
      <c r="F568" s="23"/>
      <c r="G568" s="23"/>
      <c r="H568" s="23"/>
      <c r="I568" s="16"/>
      <c r="J568" s="7"/>
      <c r="K568" s="23"/>
      <c r="L568" s="23"/>
      <c r="M568" s="7"/>
      <c r="N568" s="7"/>
      <c r="O568" s="7"/>
      <c r="P568" s="7"/>
      <c r="Q568" s="7"/>
      <c r="R568" s="10" t="str">
        <f>IF(D568="","",IF(COUNTIF(Tugs[曳船名],D568)&lt;&gt;1,"未登録・重複",IF(INDEX(Tugs[会社名],MATCH(D568,Tugs[曳船名],0))="","未確認",INDEX(Tugs[会社名],MATCH(D568,Tugs[曳船名],0)))))</f>
        <v/>
      </c>
      <c r="S568" s="10" t="str">
        <f>IF(D568="","",IF(COUNTIF(Tugs[曳船名],D568)&lt;&gt;1,"未登録・重複",IF(INDEX(Tugs[基地港],MATCH(D568,Tugs[曳船名],0))="","未確認",INDEX(Tugs[基地港],MATCH(D568,Tugs[曳船名],0)))))</f>
        <v/>
      </c>
      <c r="T568" s="10" t="str">
        <f>IF(A568="","",IF(AND(ISNUMBER(B568),ISNUMBER(C568),C568&gt;=B568),INT(C568)-INT(B568),""))</f>
        <v/>
      </c>
      <c r="U568" s="18" t="str">
        <f>IF(A568="","",IF(AND(ISNUMBER(E568),ISNUMBER(F568),F568&gt;=E568),ROUND((F568-E568)*24,4),""))</f>
        <v/>
      </c>
      <c r="V568" s="18" t="str">
        <f>IF(A568="","",IF(AND(ISNUMBER(G568),ISNUMBER(H568),H568&gt;=G568),ROUND((H568-G568)*24,4),IF(OR(G568&lt;&gt;"",H568&lt;&gt;""),"",IF(AND(ISNUMBER(I568),I568&gt;=0),I568,""))))</f>
        <v/>
      </c>
      <c r="W568" s="10" t="str">
        <f>IF(A568="","",IF(AND(ISNUMBER(G568),ISNUMBER(H568),H568&gt;=G568),"実績：基地発～基地着",IF(OR(G568&lt;&gt;"",H568&lt;&gt;""),"要確認：時刻不足・逆転",IF(AND(ISNUMBER(I568),I568&gt;=0),"実績：記録の時間","未確認"))))</f>
        <v/>
      </c>
      <c r="X568" s="10" t="str">
        <f>IF(A568="","",IF(ISNUMBER(B568),YEAR(B568)-IF(MONTH(B568)&lt;4,1,0),""))</f>
        <v/>
      </c>
      <c r="Y568" s="10" t="str">
        <f>IF(A568="","",IF(OR(D568="",NOT(ISNUMBER(B568)),NOT(ISNUMBER(C568)),C568&lt;B568,NOT(ISNUMBER(E568)),NOT(ISNUMBER(F568)),F568&lt;E568,O568="",P568="",R568="未登録・重複"),"要確認：警戒区間・登録・根拠",IF(OR(W568="要確認：時刻不足・逆転",AND(ISNUMBER(G568),G568&gt;E568),AND(ISNUMBER(H568),H568&lt;F568),AND(ISNUMBER(I568),I568&lt;0),AND(ISNUMBER(M568),M568&lt;0)),"要確認：基地発着・交代人数",IF(COUNTIFS(LNGWatch[船名],A568,LNGWatch[入港日（同一航海）],B568,LNGWatch[曳船名],D568,LNGWatch[警戒開始日時],E568)&gt;1,"要確認：同じ警戒が重複",IF(OR(NOT(ISNUMBER(V568)),P568="未確認"),"要確認：拘束時間・根拠未確認","確認済")))))</f>
        <v/>
      </c>
    </row>
    <row r="569" spans="1:25" ht="24.95" customHeight="1" x14ac:dyDescent="0.2">
      <c r="A569" s="7"/>
      <c r="B569" s="20"/>
      <c r="C569" s="20"/>
      <c r="D569" s="7"/>
      <c r="E569" s="23"/>
      <c r="F569" s="23"/>
      <c r="G569" s="23"/>
      <c r="H569" s="23"/>
      <c r="I569" s="16"/>
      <c r="J569" s="7"/>
      <c r="K569" s="23"/>
      <c r="L569" s="23"/>
      <c r="M569" s="7"/>
      <c r="N569" s="7"/>
      <c r="O569" s="7"/>
      <c r="P569" s="7"/>
      <c r="Q569" s="7"/>
      <c r="R569" s="10" t="str">
        <f>IF(D569="","",IF(COUNTIF(Tugs[曳船名],D569)&lt;&gt;1,"未登録・重複",IF(INDEX(Tugs[会社名],MATCH(D569,Tugs[曳船名],0))="","未確認",INDEX(Tugs[会社名],MATCH(D569,Tugs[曳船名],0)))))</f>
        <v/>
      </c>
      <c r="S569" s="10" t="str">
        <f>IF(D569="","",IF(COUNTIF(Tugs[曳船名],D569)&lt;&gt;1,"未登録・重複",IF(INDEX(Tugs[基地港],MATCH(D569,Tugs[曳船名],0))="","未確認",INDEX(Tugs[基地港],MATCH(D569,Tugs[曳船名],0)))))</f>
        <v/>
      </c>
      <c r="T569" s="10" t="str">
        <f>IF(A569="","",IF(AND(ISNUMBER(B569),ISNUMBER(C569),C569&gt;=B569),INT(C569)-INT(B569),""))</f>
        <v/>
      </c>
      <c r="U569" s="18" t="str">
        <f>IF(A569="","",IF(AND(ISNUMBER(E569),ISNUMBER(F569),F569&gt;=E569),ROUND((F569-E569)*24,4),""))</f>
        <v/>
      </c>
      <c r="V569" s="18" t="str">
        <f>IF(A569="","",IF(AND(ISNUMBER(G569),ISNUMBER(H569),H569&gt;=G569),ROUND((H569-G569)*24,4),IF(OR(G569&lt;&gt;"",H569&lt;&gt;""),"",IF(AND(ISNUMBER(I569),I569&gt;=0),I569,""))))</f>
        <v/>
      </c>
      <c r="W569" s="10" t="str">
        <f>IF(A569="","",IF(AND(ISNUMBER(G569),ISNUMBER(H569),H569&gt;=G569),"実績：基地発～基地着",IF(OR(G569&lt;&gt;"",H569&lt;&gt;""),"要確認：時刻不足・逆転",IF(AND(ISNUMBER(I569),I569&gt;=0),"実績：記録の時間","未確認"))))</f>
        <v/>
      </c>
      <c r="X569" s="10" t="str">
        <f>IF(A569="","",IF(ISNUMBER(B569),YEAR(B569)-IF(MONTH(B569)&lt;4,1,0),""))</f>
        <v/>
      </c>
      <c r="Y569" s="10" t="str">
        <f>IF(A569="","",IF(OR(D569="",NOT(ISNUMBER(B569)),NOT(ISNUMBER(C569)),C569&lt;B569,NOT(ISNUMBER(E569)),NOT(ISNUMBER(F569)),F569&lt;E569,O569="",P569="",R569="未登録・重複"),"要確認：警戒区間・登録・根拠",IF(OR(W569="要確認：時刻不足・逆転",AND(ISNUMBER(G569),G569&gt;E569),AND(ISNUMBER(H569),H569&lt;F569),AND(ISNUMBER(I569),I569&lt;0),AND(ISNUMBER(M569),M569&lt;0)),"要確認：基地発着・交代人数",IF(COUNTIFS(LNGWatch[船名],A569,LNGWatch[入港日（同一航海）],B569,LNGWatch[曳船名],D569,LNGWatch[警戒開始日時],E569)&gt;1,"要確認：同じ警戒が重複",IF(OR(NOT(ISNUMBER(V569)),P569="未確認"),"要確認：拘束時間・根拠未確認","確認済")))))</f>
        <v/>
      </c>
    </row>
    <row r="570" spans="1:25" ht="24.95" customHeight="1" x14ac:dyDescent="0.2">
      <c r="A570" s="7"/>
      <c r="B570" s="20"/>
      <c r="C570" s="20"/>
      <c r="D570" s="7"/>
      <c r="E570" s="23"/>
      <c r="F570" s="23"/>
      <c r="G570" s="23"/>
      <c r="H570" s="23"/>
      <c r="I570" s="16"/>
      <c r="J570" s="7"/>
      <c r="K570" s="23"/>
      <c r="L570" s="23"/>
      <c r="M570" s="7"/>
      <c r="N570" s="7"/>
      <c r="O570" s="7"/>
      <c r="P570" s="7"/>
      <c r="Q570" s="7"/>
      <c r="R570" s="10" t="str">
        <f>IF(D570="","",IF(COUNTIF(Tugs[曳船名],D570)&lt;&gt;1,"未登録・重複",IF(INDEX(Tugs[会社名],MATCH(D570,Tugs[曳船名],0))="","未確認",INDEX(Tugs[会社名],MATCH(D570,Tugs[曳船名],0)))))</f>
        <v/>
      </c>
      <c r="S570" s="10" t="str">
        <f>IF(D570="","",IF(COUNTIF(Tugs[曳船名],D570)&lt;&gt;1,"未登録・重複",IF(INDEX(Tugs[基地港],MATCH(D570,Tugs[曳船名],0))="","未確認",INDEX(Tugs[基地港],MATCH(D570,Tugs[曳船名],0)))))</f>
        <v/>
      </c>
      <c r="T570" s="10" t="str">
        <f>IF(A570="","",IF(AND(ISNUMBER(B570),ISNUMBER(C570),C570&gt;=B570),INT(C570)-INT(B570),""))</f>
        <v/>
      </c>
      <c r="U570" s="18" t="str">
        <f>IF(A570="","",IF(AND(ISNUMBER(E570),ISNUMBER(F570),F570&gt;=E570),ROUND((F570-E570)*24,4),""))</f>
        <v/>
      </c>
      <c r="V570" s="18" t="str">
        <f>IF(A570="","",IF(AND(ISNUMBER(G570),ISNUMBER(H570),H570&gt;=G570),ROUND((H570-G570)*24,4),IF(OR(G570&lt;&gt;"",H570&lt;&gt;""),"",IF(AND(ISNUMBER(I570),I570&gt;=0),I570,""))))</f>
        <v/>
      </c>
      <c r="W570" s="10" t="str">
        <f>IF(A570="","",IF(AND(ISNUMBER(G570),ISNUMBER(H570),H570&gt;=G570),"実績：基地発～基地着",IF(OR(G570&lt;&gt;"",H570&lt;&gt;""),"要確認：時刻不足・逆転",IF(AND(ISNUMBER(I570),I570&gt;=0),"実績：記録の時間","未確認"))))</f>
        <v/>
      </c>
      <c r="X570" s="10" t="str">
        <f>IF(A570="","",IF(ISNUMBER(B570),YEAR(B570)-IF(MONTH(B570)&lt;4,1,0),""))</f>
        <v/>
      </c>
      <c r="Y570" s="10" t="str">
        <f>IF(A570="","",IF(OR(D570="",NOT(ISNUMBER(B570)),NOT(ISNUMBER(C570)),C570&lt;B570,NOT(ISNUMBER(E570)),NOT(ISNUMBER(F570)),F570&lt;E570,O570="",P570="",R570="未登録・重複"),"要確認：警戒区間・登録・根拠",IF(OR(W570="要確認：時刻不足・逆転",AND(ISNUMBER(G570),G570&gt;E570),AND(ISNUMBER(H570),H570&lt;F570),AND(ISNUMBER(I570),I570&lt;0),AND(ISNUMBER(M570),M570&lt;0)),"要確認：基地発着・交代人数",IF(COUNTIFS(LNGWatch[船名],A570,LNGWatch[入港日（同一航海）],B570,LNGWatch[曳船名],D570,LNGWatch[警戒開始日時],E570)&gt;1,"要確認：同じ警戒が重複",IF(OR(NOT(ISNUMBER(V570)),P570="未確認"),"要確認：拘束時間・根拠未確認","確認済")))))</f>
        <v/>
      </c>
    </row>
    <row r="571" spans="1:25" ht="24.95" customHeight="1" x14ac:dyDescent="0.2">
      <c r="A571" s="7"/>
      <c r="B571" s="20"/>
      <c r="C571" s="20"/>
      <c r="D571" s="7"/>
      <c r="E571" s="23"/>
      <c r="F571" s="23"/>
      <c r="G571" s="23"/>
      <c r="H571" s="23"/>
      <c r="I571" s="16"/>
      <c r="J571" s="7"/>
      <c r="K571" s="23"/>
      <c r="L571" s="23"/>
      <c r="M571" s="7"/>
      <c r="N571" s="7"/>
      <c r="O571" s="7"/>
      <c r="P571" s="7"/>
      <c r="Q571" s="7"/>
      <c r="R571" s="10" t="str">
        <f>IF(D571="","",IF(COUNTIF(Tugs[曳船名],D571)&lt;&gt;1,"未登録・重複",IF(INDEX(Tugs[会社名],MATCH(D571,Tugs[曳船名],0))="","未確認",INDEX(Tugs[会社名],MATCH(D571,Tugs[曳船名],0)))))</f>
        <v/>
      </c>
      <c r="S571" s="10" t="str">
        <f>IF(D571="","",IF(COUNTIF(Tugs[曳船名],D571)&lt;&gt;1,"未登録・重複",IF(INDEX(Tugs[基地港],MATCH(D571,Tugs[曳船名],0))="","未確認",INDEX(Tugs[基地港],MATCH(D571,Tugs[曳船名],0)))))</f>
        <v/>
      </c>
      <c r="T571" s="10" t="str">
        <f>IF(A571="","",IF(AND(ISNUMBER(B571),ISNUMBER(C571),C571&gt;=B571),INT(C571)-INT(B571),""))</f>
        <v/>
      </c>
      <c r="U571" s="18" t="str">
        <f>IF(A571="","",IF(AND(ISNUMBER(E571),ISNUMBER(F571),F571&gt;=E571),ROUND((F571-E571)*24,4),""))</f>
        <v/>
      </c>
      <c r="V571" s="18" t="str">
        <f>IF(A571="","",IF(AND(ISNUMBER(G571),ISNUMBER(H571),H571&gt;=G571),ROUND((H571-G571)*24,4),IF(OR(G571&lt;&gt;"",H571&lt;&gt;""),"",IF(AND(ISNUMBER(I571),I571&gt;=0),I571,""))))</f>
        <v/>
      </c>
      <c r="W571" s="10" t="str">
        <f>IF(A571="","",IF(AND(ISNUMBER(G571),ISNUMBER(H571),H571&gt;=G571),"実績：基地発～基地着",IF(OR(G571&lt;&gt;"",H571&lt;&gt;""),"要確認：時刻不足・逆転",IF(AND(ISNUMBER(I571),I571&gt;=0),"実績：記録の時間","未確認"))))</f>
        <v/>
      </c>
      <c r="X571" s="10" t="str">
        <f>IF(A571="","",IF(ISNUMBER(B571),YEAR(B571)-IF(MONTH(B571)&lt;4,1,0),""))</f>
        <v/>
      </c>
      <c r="Y571" s="10" t="str">
        <f>IF(A571="","",IF(OR(D571="",NOT(ISNUMBER(B571)),NOT(ISNUMBER(C571)),C571&lt;B571,NOT(ISNUMBER(E571)),NOT(ISNUMBER(F571)),F571&lt;E571,O571="",P571="",R571="未登録・重複"),"要確認：警戒区間・登録・根拠",IF(OR(W571="要確認：時刻不足・逆転",AND(ISNUMBER(G571),G571&gt;E571),AND(ISNUMBER(H571),H571&lt;F571),AND(ISNUMBER(I571),I571&lt;0),AND(ISNUMBER(M571),M571&lt;0)),"要確認：基地発着・交代人数",IF(COUNTIFS(LNGWatch[船名],A571,LNGWatch[入港日（同一航海）],B571,LNGWatch[曳船名],D571,LNGWatch[警戒開始日時],E571)&gt;1,"要確認：同じ警戒が重複",IF(OR(NOT(ISNUMBER(V571)),P571="未確認"),"要確認：拘束時間・根拠未確認","確認済")))))</f>
        <v/>
      </c>
    </row>
    <row r="572" spans="1:25" ht="24.95" customHeight="1" x14ac:dyDescent="0.2">
      <c r="A572" s="7"/>
      <c r="B572" s="20"/>
      <c r="C572" s="20"/>
      <c r="D572" s="7"/>
      <c r="E572" s="23"/>
      <c r="F572" s="23"/>
      <c r="G572" s="23"/>
      <c r="H572" s="23"/>
      <c r="I572" s="16"/>
      <c r="J572" s="7"/>
      <c r="K572" s="23"/>
      <c r="L572" s="23"/>
      <c r="M572" s="7"/>
      <c r="N572" s="7"/>
      <c r="O572" s="7"/>
      <c r="P572" s="7"/>
      <c r="Q572" s="7"/>
      <c r="R572" s="10" t="str">
        <f>IF(D572="","",IF(COUNTIF(Tugs[曳船名],D572)&lt;&gt;1,"未登録・重複",IF(INDEX(Tugs[会社名],MATCH(D572,Tugs[曳船名],0))="","未確認",INDEX(Tugs[会社名],MATCH(D572,Tugs[曳船名],0)))))</f>
        <v/>
      </c>
      <c r="S572" s="10" t="str">
        <f>IF(D572="","",IF(COUNTIF(Tugs[曳船名],D572)&lt;&gt;1,"未登録・重複",IF(INDEX(Tugs[基地港],MATCH(D572,Tugs[曳船名],0))="","未確認",INDEX(Tugs[基地港],MATCH(D572,Tugs[曳船名],0)))))</f>
        <v/>
      </c>
      <c r="T572" s="10" t="str">
        <f>IF(A572="","",IF(AND(ISNUMBER(B572),ISNUMBER(C572),C572&gt;=B572),INT(C572)-INT(B572),""))</f>
        <v/>
      </c>
      <c r="U572" s="18" t="str">
        <f>IF(A572="","",IF(AND(ISNUMBER(E572),ISNUMBER(F572),F572&gt;=E572),ROUND((F572-E572)*24,4),""))</f>
        <v/>
      </c>
      <c r="V572" s="18" t="str">
        <f>IF(A572="","",IF(AND(ISNUMBER(G572),ISNUMBER(H572),H572&gt;=G572),ROUND((H572-G572)*24,4),IF(OR(G572&lt;&gt;"",H572&lt;&gt;""),"",IF(AND(ISNUMBER(I572),I572&gt;=0),I572,""))))</f>
        <v/>
      </c>
      <c r="W572" s="10" t="str">
        <f>IF(A572="","",IF(AND(ISNUMBER(G572),ISNUMBER(H572),H572&gt;=G572),"実績：基地発～基地着",IF(OR(G572&lt;&gt;"",H572&lt;&gt;""),"要確認：時刻不足・逆転",IF(AND(ISNUMBER(I572),I572&gt;=0),"実績：記録の時間","未確認"))))</f>
        <v/>
      </c>
      <c r="X572" s="10" t="str">
        <f>IF(A572="","",IF(ISNUMBER(B572),YEAR(B572)-IF(MONTH(B572)&lt;4,1,0),""))</f>
        <v/>
      </c>
      <c r="Y572" s="10" t="str">
        <f>IF(A572="","",IF(OR(D572="",NOT(ISNUMBER(B572)),NOT(ISNUMBER(C572)),C572&lt;B572,NOT(ISNUMBER(E572)),NOT(ISNUMBER(F572)),F572&lt;E572,O572="",P572="",R572="未登録・重複"),"要確認：警戒区間・登録・根拠",IF(OR(W572="要確認：時刻不足・逆転",AND(ISNUMBER(G572),G572&gt;E572),AND(ISNUMBER(H572),H572&lt;F572),AND(ISNUMBER(I572),I572&lt;0),AND(ISNUMBER(M572),M572&lt;0)),"要確認：基地発着・交代人数",IF(COUNTIFS(LNGWatch[船名],A572,LNGWatch[入港日（同一航海）],B572,LNGWatch[曳船名],D572,LNGWatch[警戒開始日時],E572)&gt;1,"要確認：同じ警戒が重複",IF(OR(NOT(ISNUMBER(V572)),P572="未確認"),"要確認：拘束時間・根拠未確認","確認済")))))</f>
        <v/>
      </c>
    </row>
    <row r="573" spans="1:25" ht="24.95" customHeight="1" x14ac:dyDescent="0.2">
      <c r="A573" s="7"/>
      <c r="B573" s="20"/>
      <c r="C573" s="20"/>
      <c r="D573" s="7"/>
      <c r="E573" s="23"/>
      <c r="F573" s="23"/>
      <c r="G573" s="23"/>
      <c r="H573" s="23"/>
      <c r="I573" s="16"/>
      <c r="J573" s="7"/>
      <c r="K573" s="23"/>
      <c r="L573" s="23"/>
      <c r="M573" s="7"/>
      <c r="N573" s="7"/>
      <c r="O573" s="7"/>
      <c r="P573" s="7"/>
      <c r="Q573" s="7"/>
      <c r="R573" s="10" t="str">
        <f>IF(D573="","",IF(COUNTIF(Tugs[曳船名],D573)&lt;&gt;1,"未登録・重複",IF(INDEX(Tugs[会社名],MATCH(D573,Tugs[曳船名],0))="","未確認",INDEX(Tugs[会社名],MATCH(D573,Tugs[曳船名],0)))))</f>
        <v/>
      </c>
      <c r="S573" s="10" t="str">
        <f>IF(D573="","",IF(COUNTIF(Tugs[曳船名],D573)&lt;&gt;1,"未登録・重複",IF(INDEX(Tugs[基地港],MATCH(D573,Tugs[曳船名],0))="","未確認",INDEX(Tugs[基地港],MATCH(D573,Tugs[曳船名],0)))))</f>
        <v/>
      </c>
      <c r="T573" s="10" t="str">
        <f>IF(A573="","",IF(AND(ISNUMBER(B573),ISNUMBER(C573),C573&gt;=B573),INT(C573)-INT(B573),""))</f>
        <v/>
      </c>
      <c r="U573" s="18" t="str">
        <f>IF(A573="","",IF(AND(ISNUMBER(E573),ISNUMBER(F573),F573&gt;=E573),ROUND((F573-E573)*24,4),""))</f>
        <v/>
      </c>
      <c r="V573" s="18" t="str">
        <f>IF(A573="","",IF(AND(ISNUMBER(G573),ISNUMBER(H573),H573&gt;=G573),ROUND((H573-G573)*24,4),IF(OR(G573&lt;&gt;"",H573&lt;&gt;""),"",IF(AND(ISNUMBER(I573),I573&gt;=0),I573,""))))</f>
        <v/>
      </c>
      <c r="W573" s="10" t="str">
        <f>IF(A573="","",IF(AND(ISNUMBER(G573),ISNUMBER(H573),H573&gt;=G573),"実績：基地発～基地着",IF(OR(G573&lt;&gt;"",H573&lt;&gt;""),"要確認：時刻不足・逆転",IF(AND(ISNUMBER(I573),I573&gt;=0),"実績：記録の時間","未確認"))))</f>
        <v/>
      </c>
      <c r="X573" s="10" t="str">
        <f>IF(A573="","",IF(ISNUMBER(B573),YEAR(B573)-IF(MONTH(B573)&lt;4,1,0),""))</f>
        <v/>
      </c>
      <c r="Y573" s="10" t="str">
        <f>IF(A573="","",IF(OR(D573="",NOT(ISNUMBER(B573)),NOT(ISNUMBER(C573)),C573&lt;B573,NOT(ISNUMBER(E573)),NOT(ISNUMBER(F573)),F573&lt;E573,O573="",P573="",R573="未登録・重複"),"要確認：警戒区間・登録・根拠",IF(OR(W573="要確認：時刻不足・逆転",AND(ISNUMBER(G573),G573&gt;E573),AND(ISNUMBER(H573),H573&lt;F573),AND(ISNUMBER(I573),I573&lt;0),AND(ISNUMBER(M573),M573&lt;0)),"要確認：基地発着・交代人数",IF(COUNTIFS(LNGWatch[船名],A573,LNGWatch[入港日（同一航海）],B573,LNGWatch[曳船名],D573,LNGWatch[警戒開始日時],E573)&gt;1,"要確認：同じ警戒が重複",IF(OR(NOT(ISNUMBER(V573)),P573="未確認"),"要確認：拘束時間・根拠未確認","確認済")))))</f>
        <v/>
      </c>
    </row>
    <row r="574" spans="1:25" ht="24.95" customHeight="1" x14ac:dyDescent="0.2">
      <c r="A574" s="7"/>
      <c r="B574" s="20"/>
      <c r="C574" s="20"/>
      <c r="D574" s="7"/>
      <c r="E574" s="23"/>
      <c r="F574" s="23"/>
      <c r="G574" s="23"/>
      <c r="H574" s="23"/>
      <c r="I574" s="16"/>
      <c r="J574" s="7"/>
      <c r="K574" s="23"/>
      <c r="L574" s="23"/>
      <c r="M574" s="7"/>
      <c r="N574" s="7"/>
      <c r="O574" s="7"/>
      <c r="P574" s="7"/>
      <c r="Q574" s="7"/>
      <c r="R574" s="10" t="str">
        <f>IF(D574="","",IF(COUNTIF(Tugs[曳船名],D574)&lt;&gt;1,"未登録・重複",IF(INDEX(Tugs[会社名],MATCH(D574,Tugs[曳船名],0))="","未確認",INDEX(Tugs[会社名],MATCH(D574,Tugs[曳船名],0)))))</f>
        <v/>
      </c>
      <c r="S574" s="10" t="str">
        <f>IF(D574="","",IF(COUNTIF(Tugs[曳船名],D574)&lt;&gt;1,"未登録・重複",IF(INDEX(Tugs[基地港],MATCH(D574,Tugs[曳船名],0))="","未確認",INDEX(Tugs[基地港],MATCH(D574,Tugs[曳船名],0)))))</f>
        <v/>
      </c>
      <c r="T574" s="10" t="str">
        <f>IF(A574="","",IF(AND(ISNUMBER(B574),ISNUMBER(C574),C574&gt;=B574),INT(C574)-INT(B574),""))</f>
        <v/>
      </c>
      <c r="U574" s="18" t="str">
        <f>IF(A574="","",IF(AND(ISNUMBER(E574),ISNUMBER(F574),F574&gt;=E574),ROUND((F574-E574)*24,4),""))</f>
        <v/>
      </c>
      <c r="V574" s="18" t="str">
        <f>IF(A574="","",IF(AND(ISNUMBER(G574),ISNUMBER(H574),H574&gt;=G574),ROUND((H574-G574)*24,4),IF(OR(G574&lt;&gt;"",H574&lt;&gt;""),"",IF(AND(ISNUMBER(I574),I574&gt;=0),I574,""))))</f>
        <v/>
      </c>
      <c r="W574" s="10" t="str">
        <f>IF(A574="","",IF(AND(ISNUMBER(G574),ISNUMBER(H574),H574&gt;=G574),"実績：基地発～基地着",IF(OR(G574&lt;&gt;"",H574&lt;&gt;""),"要確認：時刻不足・逆転",IF(AND(ISNUMBER(I574),I574&gt;=0),"実績：記録の時間","未確認"))))</f>
        <v/>
      </c>
      <c r="X574" s="10" t="str">
        <f>IF(A574="","",IF(ISNUMBER(B574),YEAR(B574)-IF(MONTH(B574)&lt;4,1,0),""))</f>
        <v/>
      </c>
      <c r="Y574" s="10" t="str">
        <f>IF(A574="","",IF(OR(D574="",NOT(ISNUMBER(B574)),NOT(ISNUMBER(C574)),C574&lt;B574,NOT(ISNUMBER(E574)),NOT(ISNUMBER(F574)),F574&lt;E574,O574="",P574="",R574="未登録・重複"),"要確認：警戒区間・登録・根拠",IF(OR(W574="要確認：時刻不足・逆転",AND(ISNUMBER(G574),G574&gt;E574),AND(ISNUMBER(H574),H574&lt;F574),AND(ISNUMBER(I574),I574&lt;0),AND(ISNUMBER(M574),M574&lt;0)),"要確認：基地発着・交代人数",IF(COUNTIFS(LNGWatch[船名],A574,LNGWatch[入港日（同一航海）],B574,LNGWatch[曳船名],D574,LNGWatch[警戒開始日時],E574)&gt;1,"要確認：同じ警戒が重複",IF(OR(NOT(ISNUMBER(V574)),P574="未確認"),"要確認：拘束時間・根拠未確認","確認済")))))</f>
        <v/>
      </c>
    </row>
    <row r="575" spans="1:25" ht="24.95" customHeight="1" x14ac:dyDescent="0.2">
      <c r="A575" s="7"/>
      <c r="B575" s="20"/>
      <c r="C575" s="20"/>
      <c r="D575" s="7"/>
      <c r="E575" s="23"/>
      <c r="F575" s="23"/>
      <c r="G575" s="23"/>
      <c r="H575" s="23"/>
      <c r="I575" s="16"/>
      <c r="J575" s="7"/>
      <c r="K575" s="23"/>
      <c r="L575" s="23"/>
      <c r="M575" s="7"/>
      <c r="N575" s="7"/>
      <c r="O575" s="7"/>
      <c r="P575" s="7"/>
      <c r="Q575" s="7"/>
      <c r="R575" s="10" t="str">
        <f>IF(D575="","",IF(COUNTIF(Tugs[曳船名],D575)&lt;&gt;1,"未登録・重複",IF(INDEX(Tugs[会社名],MATCH(D575,Tugs[曳船名],0))="","未確認",INDEX(Tugs[会社名],MATCH(D575,Tugs[曳船名],0)))))</f>
        <v/>
      </c>
      <c r="S575" s="10" t="str">
        <f>IF(D575="","",IF(COUNTIF(Tugs[曳船名],D575)&lt;&gt;1,"未登録・重複",IF(INDEX(Tugs[基地港],MATCH(D575,Tugs[曳船名],0))="","未確認",INDEX(Tugs[基地港],MATCH(D575,Tugs[曳船名],0)))))</f>
        <v/>
      </c>
      <c r="T575" s="10" t="str">
        <f>IF(A575="","",IF(AND(ISNUMBER(B575),ISNUMBER(C575),C575&gt;=B575),INT(C575)-INT(B575),""))</f>
        <v/>
      </c>
      <c r="U575" s="18" t="str">
        <f>IF(A575="","",IF(AND(ISNUMBER(E575),ISNUMBER(F575),F575&gt;=E575),ROUND((F575-E575)*24,4),""))</f>
        <v/>
      </c>
      <c r="V575" s="18" t="str">
        <f>IF(A575="","",IF(AND(ISNUMBER(G575),ISNUMBER(H575),H575&gt;=G575),ROUND((H575-G575)*24,4),IF(OR(G575&lt;&gt;"",H575&lt;&gt;""),"",IF(AND(ISNUMBER(I575),I575&gt;=0),I575,""))))</f>
        <v/>
      </c>
      <c r="W575" s="10" t="str">
        <f>IF(A575="","",IF(AND(ISNUMBER(G575),ISNUMBER(H575),H575&gt;=G575),"実績：基地発～基地着",IF(OR(G575&lt;&gt;"",H575&lt;&gt;""),"要確認：時刻不足・逆転",IF(AND(ISNUMBER(I575),I575&gt;=0),"実績：記録の時間","未確認"))))</f>
        <v/>
      </c>
      <c r="X575" s="10" t="str">
        <f>IF(A575="","",IF(ISNUMBER(B575),YEAR(B575)-IF(MONTH(B575)&lt;4,1,0),""))</f>
        <v/>
      </c>
      <c r="Y575" s="10" t="str">
        <f>IF(A575="","",IF(OR(D575="",NOT(ISNUMBER(B575)),NOT(ISNUMBER(C575)),C575&lt;B575,NOT(ISNUMBER(E575)),NOT(ISNUMBER(F575)),F575&lt;E575,O575="",P575="",R575="未登録・重複"),"要確認：警戒区間・登録・根拠",IF(OR(W575="要確認：時刻不足・逆転",AND(ISNUMBER(G575),G575&gt;E575),AND(ISNUMBER(H575),H575&lt;F575),AND(ISNUMBER(I575),I575&lt;0),AND(ISNUMBER(M575),M575&lt;0)),"要確認：基地発着・交代人数",IF(COUNTIFS(LNGWatch[船名],A575,LNGWatch[入港日（同一航海）],B575,LNGWatch[曳船名],D575,LNGWatch[警戒開始日時],E575)&gt;1,"要確認：同じ警戒が重複",IF(OR(NOT(ISNUMBER(V575)),P575="未確認"),"要確認：拘束時間・根拠未確認","確認済")))))</f>
        <v/>
      </c>
    </row>
    <row r="576" spans="1:25" ht="24.95" customHeight="1" x14ac:dyDescent="0.2">
      <c r="A576" s="7"/>
      <c r="B576" s="20"/>
      <c r="C576" s="20"/>
      <c r="D576" s="7"/>
      <c r="E576" s="23"/>
      <c r="F576" s="23"/>
      <c r="G576" s="23"/>
      <c r="H576" s="23"/>
      <c r="I576" s="16"/>
      <c r="J576" s="7"/>
      <c r="K576" s="23"/>
      <c r="L576" s="23"/>
      <c r="M576" s="7"/>
      <c r="N576" s="7"/>
      <c r="O576" s="7"/>
      <c r="P576" s="7"/>
      <c r="Q576" s="7"/>
      <c r="R576" s="10" t="str">
        <f>IF(D576="","",IF(COUNTIF(Tugs[曳船名],D576)&lt;&gt;1,"未登録・重複",IF(INDEX(Tugs[会社名],MATCH(D576,Tugs[曳船名],0))="","未確認",INDEX(Tugs[会社名],MATCH(D576,Tugs[曳船名],0)))))</f>
        <v/>
      </c>
      <c r="S576" s="10" t="str">
        <f>IF(D576="","",IF(COUNTIF(Tugs[曳船名],D576)&lt;&gt;1,"未登録・重複",IF(INDEX(Tugs[基地港],MATCH(D576,Tugs[曳船名],0))="","未確認",INDEX(Tugs[基地港],MATCH(D576,Tugs[曳船名],0)))))</f>
        <v/>
      </c>
      <c r="T576" s="10" t="str">
        <f>IF(A576="","",IF(AND(ISNUMBER(B576),ISNUMBER(C576),C576&gt;=B576),INT(C576)-INT(B576),""))</f>
        <v/>
      </c>
      <c r="U576" s="18" t="str">
        <f>IF(A576="","",IF(AND(ISNUMBER(E576),ISNUMBER(F576),F576&gt;=E576),ROUND((F576-E576)*24,4),""))</f>
        <v/>
      </c>
      <c r="V576" s="18" t="str">
        <f>IF(A576="","",IF(AND(ISNUMBER(G576),ISNUMBER(H576),H576&gt;=G576),ROUND((H576-G576)*24,4),IF(OR(G576&lt;&gt;"",H576&lt;&gt;""),"",IF(AND(ISNUMBER(I576),I576&gt;=0),I576,""))))</f>
        <v/>
      </c>
      <c r="W576" s="10" t="str">
        <f>IF(A576="","",IF(AND(ISNUMBER(G576),ISNUMBER(H576),H576&gt;=G576),"実績：基地発～基地着",IF(OR(G576&lt;&gt;"",H576&lt;&gt;""),"要確認：時刻不足・逆転",IF(AND(ISNUMBER(I576),I576&gt;=0),"実績：記録の時間","未確認"))))</f>
        <v/>
      </c>
      <c r="X576" s="10" t="str">
        <f>IF(A576="","",IF(ISNUMBER(B576),YEAR(B576)-IF(MONTH(B576)&lt;4,1,0),""))</f>
        <v/>
      </c>
      <c r="Y576" s="10" t="str">
        <f>IF(A576="","",IF(OR(D576="",NOT(ISNUMBER(B576)),NOT(ISNUMBER(C576)),C576&lt;B576,NOT(ISNUMBER(E576)),NOT(ISNUMBER(F576)),F576&lt;E576,O576="",P576="",R576="未登録・重複"),"要確認：警戒区間・登録・根拠",IF(OR(W576="要確認：時刻不足・逆転",AND(ISNUMBER(G576),G576&gt;E576),AND(ISNUMBER(H576),H576&lt;F576),AND(ISNUMBER(I576),I576&lt;0),AND(ISNUMBER(M576),M576&lt;0)),"要確認：基地発着・交代人数",IF(COUNTIFS(LNGWatch[船名],A576,LNGWatch[入港日（同一航海）],B576,LNGWatch[曳船名],D576,LNGWatch[警戒開始日時],E576)&gt;1,"要確認：同じ警戒が重複",IF(OR(NOT(ISNUMBER(V576)),P576="未確認"),"要確認：拘束時間・根拠未確認","確認済")))))</f>
        <v/>
      </c>
    </row>
    <row r="577" spans="1:25" ht="24.95" customHeight="1" x14ac:dyDescent="0.2">
      <c r="A577" s="7"/>
      <c r="B577" s="20"/>
      <c r="C577" s="20"/>
      <c r="D577" s="7"/>
      <c r="E577" s="23"/>
      <c r="F577" s="23"/>
      <c r="G577" s="23"/>
      <c r="H577" s="23"/>
      <c r="I577" s="16"/>
      <c r="J577" s="7"/>
      <c r="K577" s="23"/>
      <c r="L577" s="23"/>
      <c r="M577" s="7"/>
      <c r="N577" s="7"/>
      <c r="O577" s="7"/>
      <c r="P577" s="7"/>
      <c r="Q577" s="7"/>
      <c r="R577" s="10" t="str">
        <f>IF(D577="","",IF(COUNTIF(Tugs[曳船名],D577)&lt;&gt;1,"未登録・重複",IF(INDEX(Tugs[会社名],MATCH(D577,Tugs[曳船名],0))="","未確認",INDEX(Tugs[会社名],MATCH(D577,Tugs[曳船名],0)))))</f>
        <v/>
      </c>
      <c r="S577" s="10" t="str">
        <f>IF(D577="","",IF(COUNTIF(Tugs[曳船名],D577)&lt;&gt;1,"未登録・重複",IF(INDEX(Tugs[基地港],MATCH(D577,Tugs[曳船名],0))="","未確認",INDEX(Tugs[基地港],MATCH(D577,Tugs[曳船名],0)))))</f>
        <v/>
      </c>
      <c r="T577" s="10" t="str">
        <f>IF(A577="","",IF(AND(ISNUMBER(B577),ISNUMBER(C577),C577&gt;=B577),INT(C577)-INT(B577),""))</f>
        <v/>
      </c>
      <c r="U577" s="18" t="str">
        <f>IF(A577="","",IF(AND(ISNUMBER(E577),ISNUMBER(F577),F577&gt;=E577),ROUND((F577-E577)*24,4),""))</f>
        <v/>
      </c>
      <c r="V577" s="18" t="str">
        <f>IF(A577="","",IF(AND(ISNUMBER(G577),ISNUMBER(H577),H577&gt;=G577),ROUND((H577-G577)*24,4),IF(OR(G577&lt;&gt;"",H577&lt;&gt;""),"",IF(AND(ISNUMBER(I577),I577&gt;=0),I577,""))))</f>
        <v/>
      </c>
      <c r="W577" s="10" t="str">
        <f>IF(A577="","",IF(AND(ISNUMBER(G577),ISNUMBER(H577),H577&gt;=G577),"実績：基地発～基地着",IF(OR(G577&lt;&gt;"",H577&lt;&gt;""),"要確認：時刻不足・逆転",IF(AND(ISNUMBER(I577),I577&gt;=0),"実績：記録の時間","未確認"))))</f>
        <v/>
      </c>
      <c r="X577" s="10" t="str">
        <f>IF(A577="","",IF(ISNUMBER(B577),YEAR(B577)-IF(MONTH(B577)&lt;4,1,0),""))</f>
        <v/>
      </c>
      <c r="Y577" s="10" t="str">
        <f>IF(A577="","",IF(OR(D577="",NOT(ISNUMBER(B577)),NOT(ISNUMBER(C577)),C577&lt;B577,NOT(ISNUMBER(E577)),NOT(ISNUMBER(F577)),F577&lt;E577,O577="",P577="",R577="未登録・重複"),"要確認：警戒区間・登録・根拠",IF(OR(W577="要確認：時刻不足・逆転",AND(ISNUMBER(G577),G577&gt;E577),AND(ISNUMBER(H577),H577&lt;F577),AND(ISNUMBER(I577),I577&lt;0),AND(ISNUMBER(M577),M577&lt;0)),"要確認：基地発着・交代人数",IF(COUNTIFS(LNGWatch[船名],A577,LNGWatch[入港日（同一航海）],B577,LNGWatch[曳船名],D577,LNGWatch[警戒開始日時],E577)&gt;1,"要確認：同じ警戒が重複",IF(OR(NOT(ISNUMBER(V577)),P577="未確認"),"要確認：拘束時間・根拠未確認","確認済")))))</f>
        <v/>
      </c>
    </row>
    <row r="578" spans="1:25" ht="24.95" customHeight="1" x14ac:dyDescent="0.2">
      <c r="A578" s="7"/>
      <c r="B578" s="20"/>
      <c r="C578" s="20"/>
      <c r="D578" s="7"/>
      <c r="E578" s="23"/>
      <c r="F578" s="23"/>
      <c r="G578" s="23"/>
      <c r="H578" s="23"/>
      <c r="I578" s="16"/>
      <c r="J578" s="7"/>
      <c r="K578" s="23"/>
      <c r="L578" s="23"/>
      <c r="M578" s="7"/>
      <c r="N578" s="7"/>
      <c r="O578" s="7"/>
      <c r="P578" s="7"/>
      <c r="Q578" s="7"/>
      <c r="R578" s="10" t="str">
        <f>IF(D578="","",IF(COUNTIF(Tugs[曳船名],D578)&lt;&gt;1,"未登録・重複",IF(INDEX(Tugs[会社名],MATCH(D578,Tugs[曳船名],0))="","未確認",INDEX(Tugs[会社名],MATCH(D578,Tugs[曳船名],0)))))</f>
        <v/>
      </c>
      <c r="S578" s="10" t="str">
        <f>IF(D578="","",IF(COUNTIF(Tugs[曳船名],D578)&lt;&gt;1,"未登録・重複",IF(INDEX(Tugs[基地港],MATCH(D578,Tugs[曳船名],0))="","未確認",INDEX(Tugs[基地港],MATCH(D578,Tugs[曳船名],0)))))</f>
        <v/>
      </c>
      <c r="T578" s="10" t="str">
        <f>IF(A578="","",IF(AND(ISNUMBER(B578),ISNUMBER(C578),C578&gt;=B578),INT(C578)-INT(B578),""))</f>
        <v/>
      </c>
      <c r="U578" s="18" t="str">
        <f>IF(A578="","",IF(AND(ISNUMBER(E578),ISNUMBER(F578),F578&gt;=E578),ROUND((F578-E578)*24,4),""))</f>
        <v/>
      </c>
      <c r="V578" s="18" t="str">
        <f>IF(A578="","",IF(AND(ISNUMBER(G578),ISNUMBER(H578),H578&gt;=G578),ROUND((H578-G578)*24,4),IF(OR(G578&lt;&gt;"",H578&lt;&gt;""),"",IF(AND(ISNUMBER(I578),I578&gt;=0),I578,""))))</f>
        <v/>
      </c>
      <c r="W578" s="10" t="str">
        <f>IF(A578="","",IF(AND(ISNUMBER(G578),ISNUMBER(H578),H578&gt;=G578),"実績：基地発～基地着",IF(OR(G578&lt;&gt;"",H578&lt;&gt;""),"要確認：時刻不足・逆転",IF(AND(ISNUMBER(I578),I578&gt;=0),"実績：記録の時間","未確認"))))</f>
        <v/>
      </c>
      <c r="X578" s="10" t="str">
        <f>IF(A578="","",IF(ISNUMBER(B578),YEAR(B578)-IF(MONTH(B578)&lt;4,1,0),""))</f>
        <v/>
      </c>
      <c r="Y578" s="10" t="str">
        <f>IF(A578="","",IF(OR(D578="",NOT(ISNUMBER(B578)),NOT(ISNUMBER(C578)),C578&lt;B578,NOT(ISNUMBER(E578)),NOT(ISNUMBER(F578)),F578&lt;E578,O578="",P578="",R578="未登録・重複"),"要確認：警戒区間・登録・根拠",IF(OR(W578="要確認：時刻不足・逆転",AND(ISNUMBER(G578),G578&gt;E578),AND(ISNUMBER(H578),H578&lt;F578),AND(ISNUMBER(I578),I578&lt;0),AND(ISNUMBER(M578),M578&lt;0)),"要確認：基地発着・交代人数",IF(COUNTIFS(LNGWatch[船名],A578,LNGWatch[入港日（同一航海）],B578,LNGWatch[曳船名],D578,LNGWatch[警戒開始日時],E578)&gt;1,"要確認：同じ警戒が重複",IF(OR(NOT(ISNUMBER(V578)),P578="未確認"),"要確認：拘束時間・根拠未確認","確認済")))))</f>
        <v/>
      </c>
    </row>
    <row r="579" spans="1:25" ht="24.95" customHeight="1" x14ac:dyDescent="0.2">
      <c r="A579" s="7"/>
      <c r="B579" s="20"/>
      <c r="C579" s="20"/>
      <c r="D579" s="7"/>
      <c r="E579" s="23"/>
      <c r="F579" s="23"/>
      <c r="G579" s="23"/>
      <c r="H579" s="23"/>
      <c r="I579" s="16"/>
      <c r="J579" s="7"/>
      <c r="K579" s="23"/>
      <c r="L579" s="23"/>
      <c r="M579" s="7"/>
      <c r="N579" s="7"/>
      <c r="O579" s="7"/>
      <c r="P579" s="7"/>
      <c r="Q579" s="7"/>
      <c r="R579" s="10" t="str">
        <f>IF(D579="","",IF(COUNTIF(Tugs[曳船名],D579)&lt;&gt;1,"未登録・重複",IF(INDEX(Tugs[会社名],MATCH(D579,Tugs[曳船名],0))="","未確認",INDEX(Tugs[会社名],MATCH(D579,Tugs[曳船名],0)))))</f>
        <v/>
      </c>
      <c r="S579" s="10" t="str">
        <f>IF(D579="","",IF(COUNTIF(Tugs[曳船名],D579)&lt;&gt;1,"未登録・重複",IF(INDEX(Tugs[基地港],MATCH(D579,Tugs[曳船名],0))="","未確認",INDEX(Tugs[基地港],MATCH(D579,Tugs[曳船名],0)))))</f>
        <v/>
      </c>
      <c r="T579" s="10" t="str">
        <f>IF(A579="","",IF(AND(ISNUMBER(B579),ISNUMBER(C579),C579&gt;=B579),INT(C579)-INT(B579),""))</f>
        <v/>
      </c>
      <c r="U579" s="18" t="str">
        <f>IF(A579="","",IF(AND(ISNUMBER(E579),ISNUMBER(F579),F579&gt;=E579),ROUND((F579-E579)*24,4),""))</f>
        <v/>
      </c>
      <c r="V579" s="18" t="str">
        <f>IF(A579="","",IF(AND(ISNUMBER(G579),ISNUMBER(H579),H579&gt;=G579),ROUND((H579-G579)*24,4),IF(OR(G579&lt;&gt;"",H579&lt;&gt;""),"",IF(AND(ISNUMBER(I579),I579&gt;=0),I579,""))))</f>
        <v/>
      </c>
      <c r="W579" s="10" t="str">
        <f>IF(A579="","",IF(AND(ISNUMBER(G579),ISNUMBER(H579),H579&gt;=G579),"実績：基地発～基地着",IF(OR(G579&lt;&gt;"",H579&lt;&gt;""),"要確認：時刻不足・逆転",IF(AND(ISNUMBER(I579),I579&gt;=0),"実績：記録の時間","未確認"))))</f>
        <v/>
      </c>
      <c r="X579" s="10" t="str">
        <f>IF(A579="","",IF(ISNUMBER(B579),YEAR(B579)-IF(MONTH(B579)&lt;4,1,0),""))</f>
        <v/>
      </c>
      <c r="Y579" s="10" t="str">
        <f>IF(A579="","",IF(OR(D579="",NOT(ISNUMBER(B579)),NOT(ISNUMBER(C579)),C579&lt;B579,NOT(ISNUMBER(E579)),NOT(ISNUMBER(F579)),F579&lt;E579,O579="",P579="",R579="未登録・重複"),"要確認：警戒区間・登録・根拠",IF(OR(W579="要確認：時刻不足・逆転",AND(ISNUMBER(G579),G579&gt;E579),AND(ISNUMBER(H579),H579&lt;F579),AND(ISNUMBER(I579),I579&lt;0),AND(ISNUMBER(M579),M579&lt;0)),"要確認：基地発着・交代人数",IF(COUNTIFS(LNGWatch[船名],A579,LNGWatch[入港日（同一航海）],B579,LNGWatch[曳船名],D579,LNGWatch[警戒開始日時],E579)&gt;1,"要確認：同じ警戒が重複",IF(OR(NOT(ISNUMBER(V579)),P579="未確認"),"要確認：拘束時間・根拠未確認","確認済")))))</f>
        <v/>
      </c>
    </row>
    <row r="580" spans="1:25" ht="24.95" customHeight="1" x14ac:dyDescent="0.2">
      <c r="A580" s="7"/>
      <c r="B580" s="20"/>
      <c r="C580" s="20"/>
      <c r="D580" s="7"/>
      <c r="E580" s="23"/>
      <c r="F580" s="23"/>
      <c r="G580" s="23"/>
      <c r="H580" s="23"/>
      <c r="I580" s="16"/>
      <c r="J580" s="7"/>
      <c r="K580" s="23"/>
      <c r="L580" s="23"/>
      <c r="M580" s="7"/>
      <c r="N580" s="7"/>
      <c r="O580" s="7"/>
      <c r="P580" s="7"/>
      <c r="Q580" s="7"/>
      <c r="R580" s="10" t="str">
        <f>IF(D580="","",IF(COUNTIF(Tugs[曳船名],D580)&lt;&gt;1,"未登録・重複",IF(INDEX(Tugs[会社名],MATCH(D580,Tugs[曳船名],0))="","未確認",INDEX(Tugs[会社名],MATCH(D580,Tugs[曳船名],0)))))</f>
        <v/>
      </c>
      <c r="S580" s="10" t="str">
        <f>IF(D580="","",IF(COUNTIF(Tugs[曳船名],D580)&lt;&gt;1,"未登録・重複",IF(INDEX(Tugs[基地港],MATCH(D580,Tugs[曳船名],0))="","未確認",INDEX(Tugs[基地港],MATCH(D580,Tugs[曳船名],0)))))</f>
        <v/>
      </c>
      <c r="T580" s="10" t="str">
        <f>IF(A580="","",IF(AND(ISNUMBER(B580),ISNUMBER(C580),C580&gt;=B580),INT(C580)-INT(B580),""))</f>
        <v/>
      </c>
      <c r="U580" s="18" t="str">
        <f>IF(A580="","",IF(AND(ISNUMBER(E580),ISNUMBER(F580),F580&gt;=E580),ROUND((F580-E580)*24,4),""))</f>
        <v/>
      </c>
      <c r="V580" s="18" t="str">
        <f>IF(A580="","",IF(AND(ISNUMBER(G580),ISNUMBER(H580),H580&gt;=G580),ROUND((H580-G580)*24,4),IF(OR(G580&lt;&gt;"",H580&lt;&gt;""),"",IF(AND(ISNUMBER(I580),I580&gt;=0),I580,""))))</f>
        <v/>
      </c>
      <c r="W580" s="10" t="str">
        <f>IF(A580="","",IF(AND(ISNUMBER(G580),ISNUMBER(H580),H580&gt;=G580),"実績：基地発～基地着",IF(OR(G580&lt;&gt;"",H580&lt;&gt;""),"要確認：時刻不足・逆転",IF(AND(ISNUMBER(I580),I580&gt;=0),"実績：記録の時間","未確認"))))</f>
        <v/>
      </c>
      <c r="X580" s="10" t="str">
        <f>IF(A580="","",IF(ISNUMBER(B580),YEAR(B580)-IF(MONTH(B580)&lt;4,1,0),""))</f>
        <v/>
      </c>
      <c r="Y580" s="10" t="str">
        <f>IF(A580="","",IF(OR(D580="",NOT(ISNUMBER(B580)),NOT(ISNUMBER(C580)),C580&lt;B580,NOT(ISNUMBER(E580)),NOT(ISNUMBER(F580)),F580&lt;E580,O580="",P580="",R580="未登録・重複"),"要確認：警戒区間・登録・根拠",IF(OR(W580="要確認：時刻不足・逆転",AND(ISNUMBER(G580),G580&gt;E580),AND(ISNUMBER(H580),H580&lt;F580),AND(ISNUMBER(I580),I580&lt;0),AND(ISNUMBER(M580),M580&lt;0)),"要確認：基地発着・交代人数",IF(COUNTIFS(LNGWatch[船名],A580,LNGWatch[入港日（同一航海）],B580,LNGWatch[曳船名],D580,LNGWatch[警戒開始日時],E580)&gt;1,"要確認：同じ警戒が重複",IF(OR(NOT(ISNUMBER(V580)),P580="未確認"),"要確認：拘束時間・根拠未確認","確認済")))))</f>
        <v/>
      </c>
    </row>
    <row r="581" spans="1:25" ht="24.95" customHeight="1" x14ac:dyDescent="0.2">
      <c r="A581" s="7"/>
      <c r="B581" s="20"/>
      <c r="C581" s="20"/>
      <c r="D581" s="7"/>
      <c r="E581" s="23"/>
      <c r="F581" s="23"/>
      <c r="G581" s="23"/>
      <c r="H581" s="23"/>
      <c r="I581" s="16"/>
      <c r="J581" s="7"/>
      <c r="K581" s="23"/>
      <c r="L581" s="23"/>
      <c r="M581" s="7"/>
      <c r="N581" s="7"/>
      <c r="O581" s="7"/>
      <c r="P581" s="7"/>
      <c r="Q581" s="7"/>
      <c r="R581" s="10" t="str">
        <f>IF(D581="","",IF(COUNTIF(Tugs[曳船名],D581)&lt;&gt;1,"未登録・重複",IF(INDEX(Tugs[会社名],MATCH(D581,Tugs[曳船名],0))="","未確認",INDEX(Tugs[会社名],MATCH(D581,Tugs[曳船名],0)))))</f>
        <v/>
      </c>
      <c r="S581" s="10" t="str">
        <f>IF(D581="","",IF(COUNTIF(Tugs[曳船名],D581)&lt;&gt;1,"未登録・重複",IF(INDEX(Tugs[基地港],MATCH(D581,Tugs[曳船名],0))="","未確認",INDEX(Tugs[基地港],MATCH(D581,Tugs[曳船名],0)))))</f>
        <v/>
      </c>
      <c r="T581" s="10" t="str">
        <f>IF(A581="","",IF(AND(ISNUMBER(B581),ISNUMBER(C581),C581&gt;=B581),INT(C581)-INT(B581),""))</f>
        <v/>
      </c>
      <c r="U581" s="18" t="str">
        <f>IF(A581="","",IF(AND(ISNUMBER(E581),ISNUMBER(F581),F581&gt;=E581),ROUND((F581-E581)*24,4),""))</f>
        <v/>
      </c>
      <c r="V581" s="18" t="str">
        <f>IF(A581="","",IF(AND(ISNUMBER(G581),ISNUMBER(H581),H581&gt;=G581),ROUND((H581-G581)*24,4),IF(OR(G581&lt;&gt;"",H581&lt;&gt;""),"",IF(AND(ISNUMBER(I581),I581&gt;=0),I581,""))))</f>
        <v/>
      </c>
      <c r="W581" s="10" t="str">
        <f>IF(A581="","",IF(AND(ISNUMBER(G581),ISNUMBER(H581),H581&gt;=G581),"実績：基地発～基地着",IF(OR(G581&lt;&gt;"",H581&lt;&gt;""),"要確認：時刻不足・逆転",IF(AND(ISNUMBER(I581),I581&gt;=0),"実績：記録の時間","未確認"))))</f>
        <v/>
      </c>
      <c r="X581" s="10" t="str">
        <f>IF(A581="","",IF(ISNUMBER(B581),YEAR(B581)-IF(MONTH(B581)&lt;4,1,0),""))</f>
        <v/>
      </c>
      <c r="Y581" s="10" t="str">
        <f>IF(A581="","",IF(OR(D581="",NOT(ISNUMBER(B581)),NOT(ISNUMBER(C581)),C581&lt;B581,NOT(ISNUMBER(E581)),NOT(ISNUMBER(F581)),F581&lt;E581,O581="",P581="",R581="未登録・重複"),"要確認：警戒区間・登録・根拠",IF(OR(W581="要確認：時刻不足・逆転",AND(ISNUMBER(G581),G581&gt;E581),AND(ISNUMBER(H581),H581&lt;F581),AND(ISNUMBER(I581),I581&lt;0),AND(ISNUMBER(M581),M581&lt;0)),"要確認：基地発着・交代人数",IF(COUNTIFS(LNGWatch[船名],A581,LNGWatch[入港日（同一航海）],B581,LNGWatch[曳船名],D581,LNGWatch[警戒開始日時],E581)&gt;1,"要確認：同じ警戒が重複",IF(OR(NOT(ISNUMBER(V581)),P581="未確認"),"要確認：拘束時間・根拠未確認","確認済")))))</f>
        <v/>
      </c>
    </row>
    <row r="582" spans="1:25" ht="24.95" customHeight="1" x14ac:dyDescent="0.2">
      <c r="A582" s="7"/>
      <c r="B582" s="20"/>
      <c r="C582" s="20"/>
      <c r="D582" s="7"/>
      <c r="E582" s="23"/>
      <c r="F582" s="23"/>
      <c r="G582" s="23"/>
      <c r="H582" s="23"/>
      <c r="I582" s="16"/>
      <c r="J582" s="7"/>
      <c r="K582" s="23"/>
      <c r="L582" s="23"/>
      <c r="M582" s="7"/>
      <c r="N582" s="7"/>
      <c r="O582" s="7"/>
      <c r="P582" s="7"/>
      <c r="Q582" s="7"/>
      <c r="R582" s="10" t="str">
        <f>IF(D582="","",IF(COUNTIF(Tugs[曳船名],D582)&lt;&gt;1,"未登録・重複",IF(INDEX(Tugs[会社名],MATCH(D582,Tugs[曳船名],0))="","未確認",INDEX(Tugs[会社名],MATCH(D582,Tugs[曳船名],0)))))</f>
        <v/>
      </c>
      <c r="S582" s="10" t="str">
        <f>IF(D582="","",IF(COUNTIF(Tugs[曳船名],D582)&lt;&gt;1,"未登録・重複",IF(INDEX(Tugs[基地港],MATCH(D582,Tugs[曳船名],0))="","未確認",INDEX(Tugs[基地港],MATCH(D582,Tugs[曳船名],0)))))</f>
        <v/>
      </c>
      <c r="T582" s="10" t="str">
        <f>IF(A582="","",IF(AND(ISNUMBER(B582),ISNUMBER(C582),C582&gt;=B582),INT(C582)-INT(B582),""))</f>
        <v/>
      </c>
      <c r="U582" s="18" t="str">
        <f>IF(A582="","",IF(AND(ISNUMBER(E582),ISNUMBER(F582),F582&gt;=E582),ROUND((F582-E582)*24,4),""))</f>
        <v/>
      </c>
      <c r="V582" s="18" t="str">
        <f>IF(A582="","",IF(AND(ISNUMBER(G582),ISNUMBER(H582),H582&gt;=G582),ROUND((H582-G582)*24,4),IF(OR(G582&lt;&gt;"",H582&lt;&gt;""),"",IF(AND(ISNUMBER(I582),I582&gt;=0),I582,""))))</f>
        <v/>
      </c>
      <c r="W582" s="10" t="str">
        <f>IF(A582="","",IF(AND(ISNUMBER(G582),ISNUMBER(H582),H582&gt;=G582),"実績：基地発～基地着",IF(OR(G582&lt;&gt;"",H582&lt;&gt;""),"要確認：時刻不足・逆転",IF(AND(ISNUMBER(I582),I582&gt;=0),"実績：記録の時間","未確認"))))</f>
        <v/>
      </c>
      <c r="X582" s="10" t="str">
        <f>IF(A582="","",IF(ISNUMBER(B582),YEAR(B582)-IF(MONTH(B582)&lt;4,1,0),""))</f>
        <v/>
      </c>
      <c r="Y582" s="10" t="str">
        <f>IF(A582="","",IF(OR(D582="",NOT(ISNUMBER(B582)),NOT(ISNUMBER(C582)),C582&lt;B582,NOT(ISNUMBER(E582)),NOT(ISNUMBER(F582)),F582&lt;E582,O582="",P582="",R582="未登録・重複"),"要確認：警戒区間・登録・根拠",IF(OR(W582="要確認：時刻不足・逆転",AND(ISNUMBER(G582),G582&gt;E582),AND(ISNUMBER(H582),H582&lt;F582),AND(ISNUMBER(I582),I582&lt;0),AND(ISNUMBER(M582),M582&lt;0)),"要確認：基地発着・交代人数",IF(COUNTIFS(LNGWatch[船名],A582,LNGWatch[入港日（同一航海）],B582,LNGWatch[曳船名],D582,LNGWatch[警戒開始日時],E582)&gt;1,"要確認：同じ警戒が重複",IF(OR(NOT(ISNUMBER(V582)),P582="未確認"),"要確認：拘束時間・根拠未確認","確認済")))))</f>
        <v/>
      </c>
    </row>
    <row r="583" spans="1:25" ht="24.95" customHeight="1" x14ac:dyDescent="0.2">
      <c r="A583" s="7"/>
      <c r="B583" s="20"/>
      <c r="C583" s="20"/>
      <c r="D583" s="7"/>
      <c r="E583" s="23"/>
      <c r="F583" s="23"/>
      <c r="G583" s="23"/>
      <c r="H583" s="23"/>
      <c r="I583" s="16"/>
      <c r="J583" s="7"/>
      <c r="K583" s="23"/>
      <c r="L583" s="23"/>
      <c r="M583" s="7"/>
      <c r="N583" s="7"/>
      <c r="O583" s="7"/>
      <c r="P583" s="7"/>
      <c r="Q583" s="7"/>
      <c r="R583" s="10" t="str">
        <f>IF(D583="","",IF(COUNTIF(Tugs[曳船名],D583)&lt;&gt;1,"未登録・重複",IF(INDEX(Tugs[会社名],MATCH(D583,Tugs[曳船名],0))="","未確認",INDEX(Tugs[会社名],MATCH(D583,Tugs[曳船名],0)))))</f>
        <v/>
      </c>
      <c r="S583" s="10" t="str">
        <f>IF(D583="","",IF(COUNTIF(Tugs[曳船名],D583)&lt;&gt;1,"未登録・重複",IF(INDEX(Tugs[基地港],MATCH(D583,Tugs[曳船名],0))="","未確認",INDEX(Tugs[基地港],MATCH(D583,Tugs[曳船名],0)))))</f>
        <v/>
      </c>
      <c r="T583" s="10" t="str">
        <f>IF(A583="","",IF(AND(ISNUMBER(B583),ISNUMBER(C583),C583&gt;=B583),INT(C583)-INT(B583),""))</f>
        <v/>
      </c>
      <c r="U583" s="18" t="str">
        <f>IF(A583="","",IF(AND(ISNUMBER(E583),ISNUMBER(F583),F583&gt;=E583),ROUND((F583-E583)*24,4),""))</f>
        <v/>
      </c>
      <c r="V583" s="18" t="str">
        <f>IF(A583="","",IF(AND(ISNUMBER(G583),ISNUMBER(H583),H583&gt;=G583),ROUND((H583-G583)*24,4),IF(OR(G583&lt;&gt;"",H583&lt;&gt;""),"",IF(AND(ISNUMBER(I583),I583&gt;=0),I583,""))))</f>
        <v/>
      </c>
      <c r="W583" s="10" t="str">
        <f>IF(A583="","",IF(AND(ISNUMBER(G583),ISNUMBER(H583),H583&gt;=G583),"実績：基地発～基地着",IF(OR(G583&lt;&gt;"",H583&lt;&gt;""),"要確認：時刻不足・逆転",IF(AND(ISNUMBER(I583),I583&gt;=0),"実績：記録の時間","未確認"))))</f>
        <v/>
      </c>
      <c r="X583" s="10" t="str">
        <f>IF(A583="","",IF(ISNUMBER(B583),YEAR(B583)-IF(MONTH(B583)&lt;4,1,0),""))</f>
        <v/>
      </c>
      <c r="Y583" s="10" t="str">
        <f>IF(A583="","",IF(OR(D583="",NOT(ISNUMBER(B583)),NOT(ISNUMBER(C583)),C583&lt;B583,NOT(ISNUMBER(E583)),NOT(ISNUMBER(F583)),F583&lt;E583,O583="",P583="",R583="未登録・重複"),"要確認：警戒区間・登録・根拠",IF(OR(W583="要確認：時刻不足・逆転",AND(ISNUMBER(G583),G583&gt;E583),AND(ISNUMBER(H583),H583&lt;F583),AND(ISNUMBER(I583),I583&lt;0),AND(ISNUMBER(M583),M583&lt;0)),"要確認：基地発着・交代人数",IF(COUNTIFS(LNGWatch[船名],A583,LNGWatch[入港日（同一航海）],B583,LNGWatch[曳船名],D583,LNGWatch[警戒開始日時],E583)&gt;1,"要確認：同じ警戒が重複",IF(OR(NOT(ISNUMBER(V583)),P583="未確認"),"要確認：拘束時間・根拠未確認","確認済")))))</f>
        <v/>
      </c>
    </row>
    <row r="584" spans="1:25" ht="24.95" customHeight="1" x14ac:dyDescent="0.2">
      <c r="A584" s="7"/>
      <c r="B584" s="20"/>
      <c r="C584" s="20"/>
      <c r="D584" s="7"/>
      <c r="E584" s="23"/>
      <c r="F584" s="23"/>
      <c r="G584" s="23"/>
      <c r="H584" s="23"/>
      <c r="I584" s="16"/>
      <c r="J584" s="7"/>
      <c r="K584" s="23"/>
      <c r="L584" s="23"/>
      <c r="M584" s="7"/>
      <c r="N584" s="7"/>
      <c r="O584" s="7"/>
      <c r="P584" s="7"/>
      <c r="Q584" s="7"/>
      <c r="R584" s="10" t="str">
        <f>IF(D584="","",IF(COUNTIF(Tugs[曳船名],D584)&lt;&gt;1,"未登録・重複",IF(INDEX(Tugs[会社名],MATCH(D584,Tugs[曳船名],0))="","未確認",INDEX(Tugs[会社名],MATCH(D584,Tugs[曳船名],0)))))</f>
        <v/>
      </c>
      <c r="S584" s="10" t="str">
        <f>IF(D584="","",IF(COUNTIF(Tugs[曳船名],D584)&lt;&gt;1,"未登録・重複",IF(INDEX(Tugs[基地港],MATCH(D584,Tugs[曳船名],0))="","未確認",INDEX(Tugs[基地港],MATCH(D584,Tugs[曳船名],0)))))</f>
        <v/>
      </c>
      <c r="T584" s="10" t="str">
        <f>IF(A584="","",IF(AND(ISNUMBER(B584),ISNUMBER(C584),C584&gt;=B584),INT(C584)-INT(B584),""))</f>
        <v/>
      </c>
      <c r="U584" s="18" t="str">
        <f>IF(A584="","",IF(AND(ISNUMBER(E584),ISNUMBER(F584),F584&gt;=E584),ROUND((F584-E584)*24,4),""))</f>
        <v/>
      </c>
      <c r="V584" s="18" t="str">
        <f>IF(A584="","",IF(AND(ISNUMBER(G584),ISNUMBER(H584),H584&gt;=G584),ROUND((H584-G584)*24,4),IF(OR(G584&lt;&gt;"",H584&lt;&gt;""),"",IF(AND(ISNUMBER(I584),I584&gt;=0),I584,""))))</f>
        <v/>
      </c>
      <c r="W584" s="10" t="str">
        <f>IF(A584="","",IF(AND(ISNUMBER(G584),ISNUMBER(H584),H584&gt;=G584),"実績：基地発～基地着",IF(OR(G584&lt;&gt;"",H584&lt;&gt;""),"要確認：時刻不足・逆転",IF(AND(ISNUMBER(I584),I584&gt;=0),"実績：記録の時間","未確認"))))</f>
        <v/>
      </c>
      <c r="X584" s="10" t="str">
        <f>IF(A584="","",IF(ISNUMBER(B584),YEAR(B584)-IF(MONTH(B584)&lt;4,1,0),""))</f>
        <v/>
      </c>
      <c r="Y584" s="10" t="str">
        <f>IF(A584="","",IF(OR(D584="",NOT(ISNUMBER(B584)),NOT(ISNUMBER(C584)),C584&lt;B584,NOT(ISNUMBER(E584)),NOT(ISNUMBER(F584)),F584&lt;E584,O584="",P584="",R584="未登録・重複"),"要確認：警戒区間・登録・根拠",IF(OR(W584="要確認：時刻不足・逆転",AND(ISNUMBER(G584),G584&gt;E584),AND(ISNUMBER(H584),H584&lt;F584),AND(ISNUMBER(I584),I584&lt;0),AND(ISNUMBER(M584),M584&lt;0)),"要確認：基地発着・交代人数",IF(COUNTIFS(LNGWatch[船名],A584,LNGWatch[入港日（同一航海）],B584,LNGWatch[曳船名],D584,LNGWatch[警戒開始日時],E584)&gt;1,"要確認：同じ警戒が重複",IF(OR(NOT(ISNUMBER(V584)),P584="未確認"),"要確認：拘束時間・根拠未確認","確認済")))))</f>
        <v/>
      </c>
    </row>
    <row r="585" spans="1:25" ht="24.95" customHeight="1" x14ac:dyDescent="0.2">
      <c r="A585" s="7"/>
      <c r="B585" s="20"/>
      <c r="C585" s="20"/>
      <c r="D585" s="7"/>
      <c r="E585" s="23"/>
      <c r="F585" s="23"/>
      <c r="G585" s="23"/>
      <c r="H585" s="23"/>
      <c r="I585" s="16"/>
      <c r="J585" s="7"/>
      <c r="K585" s="23"/>
      <c r="L585" s="23"/>
      <c r="M585" s="7"/>
      <c r="N585" s="7"/>
      <c r="O585" s="7"/>
      <c r="P585" s="7"/>
      <c r="Q585" s="7"/>
      <c r="R585" s="10" t="str">
        <f>IF(D585="","",IF(COUNTIF(Tugs[曳船名],D585)&lt;&gt;1,"未登録・重複",IF(INDEX(Tugs[会社名],MATCH(D585,Tugs[曳船名],0))="","未確認",INDEX(Tugs[会社名],MATCH(D585,Tugs[曳船名],0)))))</f>
        <v/>
      </c>
      <c r="S585" s="10" t="str">
        <f>IF(D585="","",IF(COUNTIF(Tugs[曳船名],D585)&lt;&gt;1,"未登録・重複",IF(INDEX(Tugs[基地港],MATCH(D585,Tugs[曳船名],0))="","未確認",INDEX(Tugs[基地港],MATCH(D585,Tugs[曳船名],0)))))</f>
        <v/>
      </c>
      <c r="T585" s="10" t="str">
        <f>IF(A585="","",IF(AND(ISNUMBER(B585),ISNUMBER(C585),C585&gt;=B585),INT(C585)-INT(B585),""))</f>
        <v/>
      </c>
      <c r="U585" s="18" t="str">
        <f>IF(A585="","",IF(AND(ISNUMBER(E585),ISNUMBER(F585),F585&gt;=E585),ROUND((F585-E585)*24,4),""))</f>
        <v/>
      </c>
      <c r="V585" s="18" t="str">
        <f>IF(A585="","",IF(AND(ISNUMBER(G585),ISNUMBER(H585),H585&gt;=G585),ROUND((H585-G585)*24,4),IF(OR(G585&lt;&gt;"",H585&lt;&gt;""),"",IF(AND(ISNUMBER(I585),I585&gt;=0),I585,""))))</f>
        <v/>
      </c>
      <c r="W585" s="10" t="str">
        <f>IF(A585="","",IF(AND(ISNUMBER(G585),ISNUMBER(H585),H585&gt;=G585),"実績：基地発～基地着",IF(OR(G585&lt;&gt;"",H585&lt;&gt;""),"要確認：時刻不足・逆転",IF(AND(ISNUMBER(I585),I585&gt;=0),"実績：記録の時間","未確認"))))</f>
        <v/>
      </c>
      <c r="X585" s="10" t="str">
        <f>IF(A585="","",IF(ISNUMBER(B585),YEAR(B585)-IF(MONTH(B585)&lt;4,1,0),""))</f>
        <v/>
      </c>
      <c r="Y585" s="10" t="str">
        <f>IF(A585="","",IF(OR(D585="",NOT(ISNUMBER(B585)),NOT(ISNUMBER(C585)),C585&lt;B585,NOT(ISNUMBER(E585)),NOT(ISNUMBER(F585)),F585&lt;E585,O585="",P585="",R585="未登録・重複"),"要確認：警戒区間・登録・根拠",IF(OR(W585="要確認：時刻不足・逆転",AND(ISNUMBER(G585),G585&gt;E585),AND(ISNUMBER(H585),H585&lt;F585),AND(ISNUMBER(I585),I585&lt;0),AND(ISNUMBER(M585),M585&lt;0)),"要確認：基地発着・交代人数",IF(COUNTIFS(LNGWatch[船名],A585,LNGWatch[入港日（同一航海）],B585,LNGWatch[曳船名],D585,LNGWatch[警戒開始日時],E585)&gt;1,"要確認：同じ警戒が重複",IF(OR(NOT(ISNUMBER(V585)),P585="未確認"),"要確認：拘束時間・根拠未確認","確認済")))))</f>
        <v/>
      </c>
    </row>
    <row r="586" spans="1:25" ht="24.95" customHeight="1" x14ac:dyDescent="0.2">
      <c r="A586" s="7"/>
      <c r="B586" s="20"/>
      <c r="C586" s="20"/>
      <c r="D586" s="7"/>
      <c r="E586" s="23"/>
      <c r="F586" s="23"/>
      <c r="G586" s="23"/>
      <c r="H586" s="23"/>
      <c r="I586" s="16"/>
      <c r="J586" s="7"/>
      <c r="K586" s="23"/>
      <c r="L586" s="23"/>
      <c r="M586" s="7"/>
      <c r="N586" s="7"/>
      <c r="O586" s="7"/>
      <c r="P586" s="7"/>
      <c r="Q586" s="7"/>
      <c r="R586" s="10" t="str">
        <f>IF(D586="","",IF(COUNTIF(Tugs[曳船名],D586)&lt;&gt;1,"未登録・重複",IF(INDEX(Tugs[会社名],MATCH(D586,Tugs[曳船名],0))="","未確認",INDEX(Tugs[会社名],MATCH(D586,Tugs[曳船名],0)))))</f>
        <v/>
      </c>
      <c r="S586" s="10" t="str">
        <f>IF(D586="","",IF(COUNTIF(Tugs[曳船名],D586)&lt;&gt;1,"未登録・重複",IF(INDEX(Tugs[基地港],MATCH(D586,Tugs[曳船名],0))="","未確認",INDEX(Tugs[基地港],MATCH(D586,Tugs[曳船名],0)))))</f>
        <v/>
      </c>
      <c r="T586" s="10" t="str">
        <f>IF(A586="","",IF(AND(ISNUMBER(B586),ISNUMBER(C586),C586&gt;=B586),INT(C586)-INT(B586),""))</f>
        <v/>
      </c>
      <c r="U586" s="18" t="str">
        <f>IF(A586="","",IF(AND(ISNUMBER(E586),ISNUMBER(F586),F586&gt;=E586),ROUND((F586-E586)*24,4),""))</f>
        <v/>
      </c>
      <c r="V586" s="18" t="str">
        <f>IF(A586="","",IF(AND(ISNUMBER(G586),ISNUMBER(H586),H586&gt;=G586),ROUND((H586-G586)*24,4),IF(OR(G586&lt;&gt;"",H586&lt;&gt;""),"",IF(AND(ISNUMBER(I586),I586&gt;=0),I586,""))))</f>
        <v/>
      </c>
      <c r="W586" s="10" t="str">
        <f>IF(A586="","",IF(AND(ISNUMBER(G586),ISNUMBER(H586),H586&gt;=G586),"実績：基地発～基地着",IF(OR(G586&lt;&gt;"",H586&lt;&gt;""),"要確認：時刻不足・逆転",IF(AND(ISNUMBER(I586),I586&gt;=0),"実績：記録の時間","未確認"))))</f>
        <v/>
      </c>
      <c r="X586" s="10" t="str">
        <f>IF(A586="","",IF(ISNUMBER(B586),YEAR(B586)-IF(MONTH(B586)&lt;4,1,0),""))</f>
        <v/>
      </c>
      <c r="Y586" s="10" t="str">
        <f>IF(A586="","",IF(OR(D586="",NOT(ISNUMBER(B586)),NOT(ISNUMBER(C586)),C586&lt;B586,NOT(ISNUMBER(E586)),NOT(ISNUMBER(F586)),F586&lt;E586,O586="",P586="",R586="未登録・重複"),"要確認：警戒区間・登録・根拠",IF(OR(W586="要確認：時刻不足・逆転",AND(ISNUMBER(G586),G586&gt;E586),AND(ISNUMBER(H586),H586&lt;F586),AND(ISNUMBER(I586),I586&lt;0),AND(ISNUMBER(M586),M586&lt;0)),"要確認：基地発着・交代人数",IF(COUNTIFS(LNGWatch[船名],A586,LNGWatch[入港日（同一航海）],B586,LNGWatch[曳船名],D586,LNGWatch[警戒開始日時],E586)&gt;1,"要確認：同じ警戒が重複",IF(OR(NOT(ISNUMBER(V586)),P586="未確認"),"要確認：拘束時間・根拠未確認","確認済")))))</f>
        <v/>
      </c>
    </row>
    <row r="587" spans="1:25" ht="24.95" customHeight="1" x14ac:dyDescent="0.2">
      <c r="A587" s="7"/>
      <c r="B587" s="20"/>
      <c r="C587" s="20"/>
      <c r="D587" s="7"/>
      <c r="E587" s="23"/>
      <c r="F587" s="23"/>
      <c r="G587" s="23"/>
      <c r="H587" s="23"/>
      <c r="I587" s="16"/>
      <c r="J587" s="7"/>
      <c r="K587" s="23"/>
      <c r="L587" s="23"/>
      <c r="M587" s="7"/>
      <c r="N587" s="7"/>
      <c r="O587" s="7"/>
      <c r="P587" s="7"/>
      <c r="Q587" s="7"/>
      <c r="R587" s="10" t="str">
        <f>IF(D587="","",IF(COUNTIF(Tugs[曳船名],D587)&lt;&gt;1,"未登録・重複",IF(INDEX(Tugs[会社名],MATCH(D587,Tugs[曳船名],0))="","未確認",INDEX(Tugs[会社名],MATCH(D587,Tugs[曳船名],0)))))</f>
        <v/>
      </c>
      <c r="S587" s="10" t="str">
        <f>IF(D587="","",IF(COUNTIF(Tugs[曳船名],D587)&lt;&gt;1,"未登録・重複",IF(INDEX(Tugs[基地港],MATCH(D587,Tugs[曳船名],0))="","未確認",INDEX(Tugs[基地港],MATCH(D587,Tugs[曳船名],0)))))</f>
        <v/>
      </c>
      <c r="T587" s="10" t="str">
        <f>IF(A587="","",IF(AND(ISNUMBER(B587),ISNUMBER(C587),C587&gt;=B587),INT(C587)-INT(B587),""))</f>
        <v/>
      </c>
      <c r="U587" s="18" t="str">
        <f>IF(A587="","",IF(AND(ISNUMBER(E587),ISNUMBER(F587),F587&gt;=E587),ROUND((F587-E587)*24,4),""))</f>
        <v/>
      </c>
      <c r="V587" s="18" t="str">
        <f>IF(A587="","",IF(AND(ISNUMBER(G587),ISNUMBER(H587),H587&gt;=G587),ROUND((H587-G587)*24,4),IF(OR(G587&lt;&gt;"",H587&lt;&gt;""),"",IF(AND(ISNUMBER(I587),I587&gt;=0),I587,""))))</f>
        <v/>
      </c>
      <c r="W587" s="10" t="str">
        <f>IF(A587="","",IF(AND(ISNUMBER(G587),ISNUMBER(H587),H587&gt;=G587),"実績：基地発～基地着",IF(OR(G587&lt;&gt;"",H587&lt;&gt;""),"要確認：時刻不足・逆転",IF(AND(ISNUMBER(I587),I587&gt;=0),"実績：記録の時間","未確認"))))</f>
        <v/>
      </c>
      <c r="X587" s="10" t="str">
        <f>IF(A587="","",IF(ISNUMBER(B587),YEAR(B587)-IF(MONTH(B587)&lt;4,1,0),""))</f>
        <v/>
      </c>
      <c r="Y587" s="10" t="str">
        <f>IF(A587="","",IF(OR(D587="",NOT(ISNUMBER(B587)),NOT(ISNUMBER(C587)),C587&lt;B587,NOT(ISNUMBER(E587)),NOT(ISNUMBER(F587)),F587&lt;E587,O587="",P587="",R587="未登録・重複"),"要確認：警戒区間・登録・根拠",IF(OR(W587="要確認：時刻不足・逆転",AND(ISNUMBER(G587),G587&gt;E587),AND(ISNUMBER(H587),H587&lt;F587),AND(ISNUMBER(I587),I587&lt;0),AND(ISNUMBER(M587),M587&lt;0)),"要確認：基地発着・交代人数",IF(COUNTIFS(LNGWatch[船名],A587,LNGWatch[入港日（同一航海）],B587,LNGWatch[曳船名],D587,LNGWatch[警戒開始日時],E587)&gt;1,"要確認：同じ警戒が重複",IF(OR(NOT(ISNUMBER(V587)),P587="未確認"),"要確認：拘束時間・根拠未確認","確認済")))))</f>
        <v/>
      </c>
    </row>
    <row r="588" spans="1:25" ht="24.95" customHeight="1" x14ac:dyDescent="0.2">
      <c r="A588" s="7"/>
      <c r="B588" s="20"/>
      <c r="C588" s="20"/>
      <c r="D588" s="7"/>
      <c r="E588" s="23"/>
      <c r="F588" s="23"/>
      <c r="G588" s="23"/>
      <c r="H588" s="23"/>
      <c r="I588" s="16"/>
      <c r="J588" s="7"/>
      <c r="K588" s="23"/>
      <c r="L588" s="23"/>
      <c r="M588" s="7"/>
      <c r="N588" s="7"/>
      <c r="O588" s="7"/>
      <c r="P588" s="7"/>
      <c r="Q588" s="7"/>
      <c r="R588" s="10" t="str">
        <f>IF(D588="","",IF(COUNTIF(Tugs[曳船名],D588)&lt;&gt;1,"未登録・重複",IF(INDEX(Tugs[会社名],MATCH(D588,Tugs[曳船名],0))="","未確認",INDEX(Tugs[会社名],MATCH(D588,Tugs[曳船名],0)))))</f>
        <v/>
      </c>
      <c r="S588" s="10" t="str">
        <f>IF(D588="","",IF(COUNTIF(Tugs[曳船名],D588)&lt;&gt;1,"未登録・重複",IF(INDEX(Tugs[基地港],MATCH(D588,Tugs[曳船名],0))="","未確認",INDEX(Tugs[基地港],MATCH(D588,Tugs[曳船名],0)))))</f>
        <v/>
      </c>
      <c r="T588" s="10" t="str">
        <f>IF(A588="","",IF(AND(ISNUMBER(B588),ISNUMBER(C588),C588&gt;=B588),INT(C588)-INT(B588),""))</f>
        <v/>
      </c>
      <c r="U588" s="18" t="str">
        <f>IF(A588="","",IF(AND(ISNUMBER(E588),ISNUMBER(F588),F588&gt;=E588),ROUND((F588-E588)*24,4),""))</f>
        <v/>
      </c>
      <c r="V588" s="18" t="str">
        <f>IF(A588="","",IF(AND(ISNUMBER(G588),ISNUMBER(H588),H588&gt;=G588),ROUND((H588-G588)*24,4),IF(OR(G588&lt;&gt;"",H588&lt;&gt;""),"",IF(AND(ISNUMBER(I588),I588&gt;=0),I588,""))))</f>
        <v/>
      </c>
      <c r="W588" s="10" t="str">
        <f>IF(A588="","",IF(AND(ISNUMBER(G588),ISNUMBER(H588),H588&gt;=G588),"実績：基地発～基地着",IF(OR(G588&lt;&gt;"",H588&lt;&gt;""),"要確認：時刻不足・逆転",IF(AND(ISNUMBER(I588),I588&gt;=0),"実績：記録の時間","未確認"))))</f>
        <v/>
      </c>
      <c r="X588" s="10" t="str">
        <f>IF(A588="","",IF(ISNUMBER(B588),YEAR(B588)-IF(MONTH(B588)&lt;4,1,0),""))</f>
        <v/>
      </c>
      <c r="Y588" s="10" t="str">
        <f>IF(A588="","",IF(OR(D588="",NOT(ISNUMBER(B588)),NOT(ISNUMBER(C588)),C588&lt;B588,NOT(ISNUMBER(E588)),NOT(ISNUMBER(F588)),F588&lt;E588,O588="",P588="",R588="未登録・重複"),"要確認：警戒区間・登録・根拠",IF(OR(W588="要確認：時刻不足・逆転",AND(ISNUMBER(G588),G588&gt;E588),AND(ISNUMBER(H588),H588&lt;F588),AND(ISNUMBER(I588),I588&lt;0),AND(ISNUMBER(M588),M588&lt;0)),"要確認：基地発着・交代人数",IF(COUNTIFS(LNGWatch[船名],A588,LNGWatch[入港日（同一航海）],B588,LNGWatch[曳船名],D588,LNGWatch[警戒開始日時],E588)&gt;1,"要確認：同じ警戒が重複",IF(OR(NOT(ISNUMBER(V588)),P588="未確認"),"要確認：拘束時間・根拠未確認","確認済")))))</f>
        <v/>
      </c>
    </row>
    <row r="589" spans="1:25" ht="24.95" customHeight="1" x14ac:dyDescent="0.2">
      <c r="A589" s="7"/>
      <c r="B589" s="20"/>
      <c r="C589" s="20"/>
      <c r="D589" s="7"/>
      <c r="E589" s="23"/>
      <c r="F589" s="23"/>
      <c r="G589" s="23"/>
      <c r="H589" s="23"/>
      <c r="I589" s="16"/>
      <c r="J589" s="7"/>
      <c r="K589" s="23"/>
      <c r="L589" s="23"/>
      <c r="M589" s="7"/>
      <c r="N589" s="7"/>
      <c r="O589" s="7"/>
      <c r="P589" s="7"/>
      <c r="Q589" s="7"/>
      <c r="R589" s="10" t="str">
        <f>IF(D589="","",IF(COUNTIF(Tugs[曳船名],D589)&lt;&gt;1,"未登録・重複",IF(INDEX(Tugs[会社名],MATCH(D589,Tugs[曳船名],0))="","未確認",INDEX(Tugs[会社名],MATCH(D589,Tugs[曳船名],0)))))</f>
        <v/>
      </c>
      <c r="S589" s="10" t="str">
        <f>IF(D589="","",IF(COUNTIF(Tugs[曳船名],D589)&lt;&gt;1,"未登録・重複",IF(INDEX(Tugs[基地港],MATCH(D589,Tugs[曳船名],0))="","未確認",INDEX(Tugs[基地港],MATCH(D589,Tugs[曳船名],0)))))</f>
        <v/>
      </c>
      <c r="T589" s="10" t="str">
        <f>IF(A589="","",IF(AND(ISNUMBER(B589),ISNUMBER(C589),C589&gt;=B589),INT(C589)-INT(B589),""))</f>
        <v/>
      </c>
      <c r="U589" s="18" t="str">
        <f>IF(A589="","",IF(AND(ISNUMBER(E589),ISNUMBER(F589),F589&gt;=E589),ROUND((F589-E589)*24,4),""))</f>
        <v/>
      </c>
      <c r="V589" s="18" t="str">
        <f>IF(A589="","",IF(AND(ISNUMBER(G589),ISNUMBER(H589),H589&gt;=G589),ROUND((H589-G589)*24,4),IF(OR(G589&lt;&gt;"",H589&lt;&gt;""),"",IF(AND(ISNUMBER(I589),I589&gt;=0),I589,""))))</f>
        <v/>
      </c>
      <c r="W589" s="10" t="str">
        <f>IF(A589="","",IF(AND(ISNUMBER(G589),ISNUMBER(H589),H589&gt;=G589),"実績：基地発～基地着",IF(OR(G589&lt;&gt;"",H589&lt;&gt;""),"要確認：時刻不足・逆転",IF(AND(ISNUMBER(I589),I589&gt;=0),"実績：記録の時間","未確認"))))</f>
        <v/>
      </c>
      <c r="X589" s="10" t="str">
        <f>IF(A589="","",IF(ISNUMBER(B589),YEAR(B589)-IF(MONTH(B589)&lt;4,1,0),""))</f>
        <v/>
      </c>
      <c r="Y589" s="10" t="str">
        <f>IF(A589="","",IF(OR(D589="",NOT(ISNUMBER(B589)),NOT(ISNUMBER(C589)),C589&lt;B589,NOT(ISNUMBER(E589)),NOT(ISNUMBER(F589)),F589&lt;E589,O589="",P589="",R589="未登録・重複"),"要確認：警戒区間・登録・根拠",IF(OR(W589="要確認：時刻不足・逆転",AND(ISNUMBER(G589),G589&gt;E589),AND(ISNUMBER(H589),H589&lt;F589),AND(ISNUMBER(I589),I589&lt;0),AND(ISNUMBER(M589),M589&lt;0)),"要確認：基地発着・交代人数",IF(COUNTIFS(LNGWatch[船名],A589,LNGWatch[入港日（同一航海）],B589,LNGWatch[曳船名],D589,LNGWatch[警戒開始日時],E589)&gt;1,"要確認：同じ警戒が重複",IF(OR(NOT(ISNUMBER(V589)),P589="未確認"),"要確認：拘束時間・根拠未確認","確認済")))))</f>
        <v/>
      </c>
    </row>
    <row r="590" spans="1:25" ht="24.95" customHeight="1" x14ac:dyDescent="0.2">
      <c r="A590" s="7"/>
      <c r="B590" s="20"/>
      <c r="C590" s="20"/>
      <c r="D590" s="7"/>
      <c r="E590" s="23"/>
      <c r="F590" s="23"/>
      <c r="G590" s="23"/>
      <c r="H590" s="23"/>
      <c r="I590" s="16"/>
      <c r="J590" s="7"/>
      <c r="K590" s="23"/>
      <c r="L590" s="23"/>
      <c r="M590" s="7"/>
      <c r="N590" s="7"/>
      <c r="O590" s="7"/>
      <c r="P590" s="7"/>
      <c r="Q590" s="7"/>
      <c r="R590" s="10" t="str">
        <f>IF(D590="","",IF(COUNTIF(Tugs[曳船名],D590)&lt;&gt;1,"未登録・重複",IF(INDEX(Tugs[会社名],MATCH(D590,Tugs[曳船名],0))="","未確認",INDEX(Tugs[会社名],MATCH(D590,Tugs[曳船名],0)))))</f>
        <v/>
      </c>
      <c r="S590" s="10" t="str">
        <f>IF(D590="","",IF(COUNTIF(Tugs[曳船名],D590)&lt;&gt;1,"未登録・重複",IF(INDEX(Tugs[基地港],MATCH(D590,Tugs[曳船名],0))="","未確認",INDEX(Tugs[基地港],MATCH(D590,Tugs[曳船名],0)))))</f>
        <v/>
      </c>
      <c r="T590" s="10" t="str">
        <f>IF(A590="","",IF(AND(ISNUMBER(B590),ISNUMBER(C590),C590&gt;=B590),INT(C590)-INT(B590),""))</f>
        <v/>
      </c>
      <c r="U590" s="18" t="str">
        <f>IF(A590="","",IF(AND(ISNUMBER(E590),ISNUMBER(F590),F590&gt;=E590),ROUND((F590-E590)*24,4),""))</f>
        <v/>
      </c>
      <c r="V590" s="18" t="str">
        <f>IF(A590="","",IF(AND(ISNUMBER(G590),ISNUMBER(H590),H590&gt;=G590),ROUND((H590-G590)*24,4),IF(OR(G590&lt;&gt;"",H590&lt;&gt;""),"",IF(AND(ISNUMBER(I590),I590&gt;=0),I590,""))))</f>
        <v/>
      </c>
      <c r="W590" s="10" t="str">
        <f>IF(A590="","",IF(AND(ISNUMBER(G590),ISNUMBER(H590),H590&gt;=G590),"実績：基地発～基地着",IF(OR(G590&lt;&gt;"",H590&lt;&gt;""),"要確認：時刻不足・逆転",IF(AND(ISNUMBER(I590),I590&gt;=0),"実績：記録の時間","未確認"))))</f>
        <v/>
      </c>
      <c r="X590" s="10" t="str">
        <f>IF(A590="","",IF(ISNUMBER(B590),YEAR(B590)-IF(MONTH(B590)&lt;4,1,0),""))</f>
        <v/>
      </c>
      <c r="Y590" s="10" t="str">
        <f>IF(A590="","",IF(OR(D590="",NOT(ISNUMBER(B590)),NOT(ISNUMBER(C590)),C590&lt;B590,NOT(ISNUMBER(E590)),NOT(ISNUMBER(F590)),F590&lt;E590,O590="",P590="",R590="未登録・重複"),"要確認：警戒区間・登録・根拠",IF(OR(W590="要確認：時刻不足・逆転",AND(ISNUMBER(G590),G590&gt;E590),AND(ISNUMBER(H590),H590&lt;F590),AND(ISNUMBER(I590),I590&lt;0),AND(ISNUMBER(M590),M590&lt;0)),"要確認：基地発着・交代人数",IF(COUNTIFS(LNGWatch[船名],A590,LNGWatch[入港日（同一航海）],B590,LNGWatch[曳船名],D590,LNGWatch[警戒開始日時],E590)&gt;1,"要確認：同じ警戒が重複",IF(OR(NOT(ISNUMBER(V590)),P590="未確認"),"要確認：拘束時間・根拠未確認","確認済")))))</f>
        <v/>
      </c>
    </row>
    <row r="591" spans="1:25" ht="24.95" customHeight="1" x14ac:dyDescent="0.2">
      <c r="A591" s="7"/>
      <c r="B591" s="20"/>
      <c r="C591" s="20"/>
      <c r="D591" s="7"/>
      <c r="E591" s="23"/>
      <c r="F591" s="23"/>
      <c r="G591" s="23"/>
      <c r="H591" s="23"/>
      <c r="I591" s="16"/>
      <c r="J591" s="7"/>
      <c r="K591" s="23"/>
      <c r="L591" s="23"/>
      <c r="M591" s="7"/>
      <c r="N591" s="7"/>
      <c r="O591" s="7"/>
      <c r="P591" s="7"/>
      <c r="Q591" s="7"/>
      <c r="R591" s="10" t="str">
        <f>IF(D591="","",IF(COUNTIF(Tugs[曳船名],D591)&lt;&gt;1,"未登録・重複",IF(INDEX(Tugs[会社名],MATCH(D591,Tugs[曳船名],0))="","未確認",INDEX(Tugs[会社名],MATCH(D591,Tugs[曳船名],0)))))</f>
        <v/>
      </c>
      <c r="S591" s="10" t="str">
        <f>IF(D591="","",IF(COUNTIF(Tugs[曳船名],D591)&lt;&gt;1,"未登録・重複",IF(INDEX(Tugs[基地港],MATCH(D591,Tugs[曳船名],0))="","未確認",INDEX(Tugs[基地港],MATCH(D591,Tugs[曳船名],0)))))</f>
        <v/>
      </c>
      <c r="T591" s="10" t="str">
        <f>IF(A591="","",IF(AND(ISNUMBER(B591),ISNUMBER(C591),C591&gt;=B591),INT(C591)-INT(B591),""))</f>
        <v/>
      </c>
      <c r="U591" s="18" t="str">
        <f>IF(A591="","",IF(AND(ISNUMBER(E591),ISNUMBER(F591),F591&gt;=E591),ROUND((F591-E591)*24,4),""))</f>
        <v/>
      </c>
      <c r="V591" s="18" t="str">
        <f>IF(A591="","",IF(AND(ISNUMBER(G591),ISNUMBER(H591),H591&gt;=G591),ROUND((H591-G591)*24,4),IF(OR(G591&lt;&gt;"",H591&lt;&gt;""),"",IF(AND(ISNUMBER(I591),I591&gt;=0),I591,""))))</f>
        <v/>
      </c>
      <c r="W591" s="10" t="str">
        <f>IF(A591="","",IF(AND(ISNUMBER(G591),ISNUMBER(H591),H591&gt;=G591),"実績：基地発～基地着",IF(OR(G591&lt;&gt;"",H591&lt;&gt;""),"要確認：時刻不足・逆転",IF(AND(ISNUMBER(I591),I591&gt;=0),"実績：記録の時間","未確認"))))</f>
        <v/>
      </c>
      <c r="X591" s="10" t="str">
        <f>IF(A591="","",IF(ISNUMBER(B591),YEAR(B591)-IF(MONTH(B591)&lt;4,1,0),""))</f>
        <v/>
      </c>
      <c r="Y591" s="10" t="str">
        <f>IF(A591="","",IF(OR(D591="",NOT(ISNUMBER(B591)),NOT(ISNUMBER(C591)),C591&lt;B591,NOT(ISNUMBER(E591)),NOT(ISNUMBER(F591)),F591&lt;E591,O591="",P591="",R591="未登録・重複"),"要確認：警戒区間・登録・根拠",IF(OR(W591="要確認：時刻不足・逆転",AND(ISNUMBER(G591),G591&gt;E591),AND(ISNUMBER(H591),H591&lt;F591),AND(ISNUMBER(I591),I591&lt;0),AND(ISNUMBER(M591),M591&lt;0)),"要確認：基地発着・交代人数",IF(COUNTIFS(LNGWatch[船名],A591,LNGWatch[入港日（同一航海）],B591,LNGWatch[曳船名],D591,LNGWatch[警戒開始日時],E591)&gt;1,"要確認：同じ警戒が重複",IF(OR(NOT(ISNUMBER(V591)),P591="未確認"),"要確認：拘束時間・根拠未確認","確認済")))))</f>
        <v/>
      </c>
    </row>
    <row r="592" spans="1:25" ht="24.95" customHeight="1" x14ac:dyDescent="0.2">
      <c r="A592" s="7"/>
      <c r="B592" s="20"/>
      <c r="C592" s="20"/>
      <c r="D592" s="7"/>
      <c r="E592" s="23"/>
      <c r="F592" s="23"/>
      <c r="G592" s="23"/>
      <c r="H592" s="23"/>
      <c r="I592" s="16"/>
      <c r="J592" s="7"/>
      <c r="K592" s="23"/>
      <c r="L592" s="23"/>
      <c r="M592" s="7"/>
      <c r="N592" s="7"/>
      <c r="O592" s="7"/>
      <c r="P592" s="7"/>
      <c r="Q592" s="7"/>
      <c r="R592" s="10" t="str">
        <f>IF(D592="","",IF(COUNTIF(Tugs[曳船名],D592)&lt;&gt;1,"未登録・重複",IF(INDEX(Tugs[会社名],MATCH(D592,Tugs[曳船名],0))="","未確認",INDEX(Tugs[会社名],MATCH(D592,Tugs[曳船名],0)))))</f>
        <v/>
      </c>
      <c r="S592" s="10" t="str">
        <f>IF(D592="","",IF(COUNTIF(Tugs[曳船名],D592)&lt;&gt;1,"未登録・重複",IF(INDEX(Tugs[基地港],MATCH(D592,Tugs[曳船名],0))="","未確認",INDEX(Tugs[基地港],MATCH(D592,Tugs[曳船名],0)))))</f>
        <v/>
      </c>
      <c r="T592" s="10" t="str">
        <f>IF(A592="","",IF(AND(ISNUMBER(B592),ISNUMBER(C592),C592&gt;=B592),INT(C592)-INT(B592),""))</f>
        <v/>
      </c>
      <c r="U592" s="18" t="str">
        <f>IF(A592="","",IF(AND(ISNUMBER(E592),ISNUMBER(F592),F592&gt;=E592),ROUND((F592-E592)*24,4),""))</f>
        <v/>
      </c>
      <c r="V592" s="18" t="str">
        <f>IF(A592="","",IF(AND(ISNUMBER(G592),ISNUMBER(H592),H592&gt;=G592),ROUND((H592-G592)*24,4),IF(OR(G592&lt;&gt;"",H592&lt;&gt;""),"",IF(AND(ISNUMBER(I592),I592&gt;=0),I592,""))))</f>
        <v/>
      </c>
      <c r="W592" s="10" t="str">
        <f>IF(A592="","",IF(AND(ISNUMBER(G592),ISNUMBER(H592),H592&gt;=G592),"実績：基地発～基地着",IF(OR(G592&lt;&gt;"",H592&lt;&gt;""),"要確認：時刻不足・逆転",IF(AND(ISNUMBER(I592),I592&gt;=0),"実績：記録の時間","未確認"))))</f>
        <v/>
      </c>
      <c r="X592" s="10" t="str">
        <f>IF(A592="","",IF(ISNUMBER(B592),YEAR(B592)-IF(MONTH(B592)&lt;4,1,0),""))</f>
        <v/>
      </c>
      <c r="Y592" s="10" t="str">
        <f>IF(A592="","",IF(OR(D592="",NOT(ISNUMBER(B592)),NOT(ISNUMBER(C592)),C592&lt;B592,NOT(ISNUMBER(E592)),NOT(ISNUMBER(F592)),F592&lt;E592,O592="",P592="",R592="未登録・重複"),"要確認：警戒区間・登録・根拠",IF(OR(W592="要確認：時刻不足・逆転",AND(ISNUMBER(G592),G592&gt;E592),AND(ISNUMBER(H592),H592&lt;F592),AND(ISNUMBER(I592),I592&lt;0),AND(ISNUMBER(M592),M592&lt;0)),"要確認：基地発着・交代人数",IF(COUNTIFS(LNGWatch[船名],A592,LNGWatch[入港日（同一航海）],B592,LNGWatch[曳船名],D592,LNGWatch[警戒開始日時],E592)&gt;1,"要確認：同じ警戒が重複",IF(OR(NOT(ISNUMBER(V592)),P592="未確認"),"要確認：拘束時間・根拠未確認","確認済")))))</f>
        <v/>
      </c>
    </row>
    <row r="593" spans="1:25" ht="24.95" customHeight="1" x14ac:dyDescent="0.2">
      <c r="A593" s="7"/>
      <c r="B593" s="20"/>
      <c r="C593" s="20"/>
      <c r="D593" s="7"/>
      <c r="E593" s="23"/>
      <c r="F593" s="23"/>
      <c r="G593" s="23"/>
      <c r="H593" s="23"/>
      <c r="I593" s="16"/>
      <c r="J593" s="7"/>
      <c r="K593" s="23"/>
      <c r="L593" s="23"/>
      <c r="M593" s="7"/>
      <c r="N593" s="7"/>
      <c r="O593" s="7"/>
      <c r="P593" s="7"/>
      <c r="Q593" s="7"/>
      <c r="R593" s="10" t="str">
        <f>IF(D593="","",IF(COUNTIF(Tugs[曳船名],D593)&lt;&gt;1,"未登録・重複",IF(INDEX(Tugs[会社名],MATCH(D593,Tugs[曳船名],0))="","未確認",INDEX(Tugs[会社名],MATCH(D593,Tugs[曳船名],0)))))</f>
        <v/>
      </c>
      <c r="S593" s="10" t="str">
        <f>IF(D593="","",IF(COUNTIF(Tugs[曳船名],D593)&lt;&gt;1,"未登録・重複",IF(INDEX(Tugs[基地港],MATCH(D593,Tugs[曳船名],0))="","未確認",INDEX(Tugs[基地港],MATCH(D593,Tugs[曳船名],0)))))</f>
        <v/>
      </c>
      <c r="T593" s="10" t="str">
        <f>IF(A593="","",IF(AND(ISNUMBER(B593),ISNUMBER(C593),C593&gt;=B593),INT(C593)-INT(B593),""))</f>
        <v/>
      </c>
      <c r="U593" s="18" t="str">
        <f>IF(A593="","",IF(AND(ISNUMBER(E593),ISNUMBER(F593),F593&gt;=E593),ROUND((F593-E593)*24,4),""))</f>
        <v/>
      </c>
      <c r="V593" s="18" t="str">
        <f>IF(A593="","",IF(AND(ISNUMBER(G593),ISNUMBER(H593),H593&gt;=G593),ROUND((H593-G593)*24,4),IF(OR(G593&lt;&gt;"",H593&lt;&gt;""),"",IF(AND(ISNUMBER(I593),I593&gt;=0),I593,""))))</f>
        <v/>
      </c>
      <c r="W593" s="10" t="str">
        <f>IF(A593="","",IF(AND(ISNUMBER(G593),ISNUMBER(H593),H593&gt;=G593),"実績：基地発～基地着",IF(OR(G593&lt;&gt;"",H593&lt;&gt;""),"要確認：時刻不足・逆転",IF(AND(ISNUMBER(I593),I593&gt;=0),"実績：記録の時間","未確認"))))</f>
        <v/>
      </c>
      <c r="X593" s="10" t="str">
        <f>IF(A593="","",IF(ISNUMBER(B593),YEAR(B593)-IF(MONTH(B593)&lt;4,1,0),""))</f>
        <v/>
      </c>
      <c r="Y593" s="10" t="str">
        <f>IF(A593="","",IF(OR(D593="",NOT(ISNUMBER(B593)),NOT(ISNUMBER(C593)),C593&lt;B593,NOT(ISNUMBER(E593)),NOT(ISNUMBER(F593)),F593&lt;E593,O593="",P593="",R593="未登録・重複"),"要確認：警戒区間・登録・根拠",IF(OR(W593="要確認：時刻不足・逆転",AND(ISNUMBER(G593),G593&gt;E593),AND(ISNUMBER(H593),H593&lt;F593),AND(ISNUMBER(I593),I593&lt;0),AND(ISNUMBER(M593),M593&lt;0)),"要確認：基地発着・交代人数",IF(COUNTIFS(LNGWatch[船名],A593,LNGWatch[入港日（同一航海）],B593,LNGWatch[曳船名],D593,LNGWatch[警戒開始日時],E593)&gt;1,"要確認：同じ警戒が重複",IF(OR(NOT(ISNUMBER(V593)),P593="未確認"),"要確認：拘束時間・根拠未確認","確認済")))))</f>
        <v/>
      </c>
    </row>
    <row r="594" spans="1:25" ht="24.95" customHeight="1" x14ac:dyDescent="0.2">
      <c r="A594" s="7"/>
      <c r="B594" s="20"/>
      <c r="C594" s="20"/>
      <c r="D594" s="7"/>
      <c r="E594" s="23"/>
      <c r="F594" s="23"/>
      <c r="G594" s="23"/>
      <c r="H594" s="23"/>
      <c r="I594" s="16"/>
      <c r="J594" s="7"/>
      <c r="K594" s="23"/>
      <c r="L594" s="23"/>
      <c r="M594" s="7"/>
      <c r="N594" s="7"/>
      <c r="O594" s="7"/>
      <c r="P594" s="7"/>
      <c r="Q594" s="7"/>
      <c r="R594" s="10" t="str">
        <f>IF(D594="","",IF(COUNTIF(Tugs[曳船名],D594)&lt;&gt;1,"未登録・重複",IF(INDEX(Tugs[会社名],MATCH(D594,Tugs[曳船名],0))="","未確認",INDEX(Tugs[会社名],MATCH(D594,Tugs[曳船名],0)))))</f>
        <v/>
      </c>
      <c r="S594" s="10" t="str">
        <f>IF(D594="","",IF(COUNTIF(Tugs[曳船名],D594)&lt;&gt;1,"未登録・重複",IF(INDEX(Tugs[基地港],MATCH(D594,Tugs[曳船名],0))="","未確認",INDEX(Tugs[基地港],MATCH(D594,Tugs[曳船名],0)))))</f>
        <v/>
      </c>
      <c r="T594" s="10" t="str">
        <f>IF(A594="","",IF(AND(ISNUMBER(B594),ISNUMBER(C594),C594&gt;=B594),INT(C594)-INT(B594),""))</f>
        <v/>
      </c>
      <c r="U594" s="18" t="str">
        <f>IF(A594="","",IF(AND(ISNUMBER(E594),ISNUMBER(F594),F594&gt;=E594),ROUND((F594-E594)*24,4),""))</f>
        <v/>
      </c>
      <c r="V594" s="18" t="str">
        <f>IF(A594="","",IF(AND(ISNUMBER(G594),ISNUMBER(H594),H594&gt;=G594),ROUND((H594-G594)*24,4),IF(OR(G594&lt;&gt;"",H594&lt;&gt;""),"",IF(AND(ISNUMBER(I594),I594&gt;=0),I594,""))))</f>
        <v/>
      </c>
      <c r="W594" s="10" t="str">
        <f>IF(A594="","",IF(AND(ISNUMBER(G594),ISNUMBER(H594),H594&gt;=G594),"実績：基地発～基地着",IF(OR(G594&lt;&gt;"",H594&lt;&gt;""),"要確認：時刻不足・逆転",IF(AND(ISNUMBER(I594),I594&gt;=0),"実績：記録の時間","未確認"))))</f>
        <v/>
      </c>
      <c r="X594" s="10" t="str">
        <f>IF(A594="","",IF(ISNUMBER(B594),YEAR(B594)-IF(MONTH(B594)&lt;4,1,0),""))</f>
        <v/>
      </c>
      <c r="Y594" s="10" t="str">
        <f>IF(A594="","",IF(OR(D594="",NOT(ISNUMBER(B594)),NOT(ISNUMBER(C594)),C594&lt;B594,NOT(ISNUMBER(E594)),NOT(ISNUMBER(F594)),F594&lt;E594,O594="",P594="",R594="未登録・重複"),"要確認：警戒区間・登録・根拠",IF(OR(W594="要確認：時刻不足・逆転",AND(ISNUMBER(G594),G594&gt;E594),AND(ISNUMBER(H594),H594&lt;F594),AND(ISNUMBER(I594),I594&lt;0),AND(ISNUMBER(M594),M594&lt;0)),"要確認：基地発着・交代人数",IF(COUNTIFS(LNGWatch[船名],A594,LNGWatch[入港日（同一航海）],B594,LNGWatch[曳船名],D594,LNGWatch[警戒開始日時],E594)&gt;1,"要確認：同じ警戒が重複",IF(OR(NOT(ISNUMBER(V594)),P594="未確認"),"要確認：拘束時間・根拠未確認","確認済")))))</f>
        <v/>
      </c>
    </row>
    <row r="595" spans="1:25" ht="24.95" customHeight="1" x14ac:dyDescent="0.2">
      <c r="A595" s="7"/>
      <c r="B595" s="20"/>
      <c r="C595" s="20"/>
      <c r="D595" s="7"/>
      <c r="E595" s="23"/>
      <c r="F595" s="23"/>
      <c r="G595" s="23"/>
      <c r="H595" s="23"/>
      <c r="I595" s="16"/>
      <c r="J595" s="7"/>
      <c r="K595" s="23"/>
      <c r="L595" s="23"/>
      <c r="M595" s="7"/>
      <c r="N595" s="7"/>
      <c r="O595" s="7"/>
      <c r="P595" s="7"/>
      <c r="Q595" s="7"/>
      <c r="R595" s="10" t="str">
        <f>IF(D595="","",IF(COUNTIF(Tugs[曳船名],D595)&lt;&gt;1,"未登録・重複",IF(INDEX(Tugs[会社名],MATCH(D595,Tugs[曳船名],0))="","未確認",INDEX(Tugs[会社名],MATCH(D595,Tugs[曳船名],0)))))</f>
        <v/>
      </c>
      <c r="S595" s="10" t="str">
        <f>IF(D595="","",IF(COUNTIF(Tugs[曳船名],D595)&lt;&gt;1,"未登録・重複",IF(INDEX(Tugs[基地港],MATCH(D595,Tugs[曳船名],0))="","未確認",INDEX(Tugs[基地港],MATCH(D595,Tugs[曳船名],0)))))</f>
        <v/>
      </c>
      <c r="T595" s="10" t="str">
        <f>IF(A595="","",IF(AND(ISNUMBER(B595),ISNUMBER(C595),C595&gt;=B595),INT(C595)-INT(B595),""))</f>
        <v/>
      </c>
      <c r="U595" s="18" t="str">
        <f>IF(A595="","",IF(AND(ISNUMBER(E595),ISNUMBER(F595),F595&gt;=E595),ROUND((F595-E595)*24,4),""))</f>
        <v/>
      </c>
      <c r="V595" s="18" t="str">
        <f>IF(A595="","",IF(AND(ISNUMBER(G595),ISNUMBER(H595),H595&gt;=G595),ROUND((H595-G595)*24,4),IF(OR(G595&lt;&gt;"",H595&lt;&gt;""),"",IF(AND(ISNUMBER(I595),I595&gt;=0),I595,""))))</f>
        <v/>
      </c>
      <c r="W595" s="10" t="str">
        <f>IF(A595="","",IF(AND(ISNUMBER(G595),ISNUMBER(H595),H595&gt;=G595),"実績：基地発～基地着",IF(OR(G595&lt;&gt;"",H595&lt;&gt;""),"要確認：時刻不足・逆転",IF(AND(ISNUMBER(I595),I595&gt;=0),"実績：記録の時間","未確認"))))</f>
        <v/>
      </c>
      <c r="X595" s="10" t="str">
        <f>IF(A595="","",IF(ISNUMBER(B595),YEAR(B595)-IF(MONTH(B595)&lt;4,1,0),""))</f>
        <v/>
      </c>
      <c r="Y595" s="10" t="str">
        <f>IF(A595="","",IF(OR(D595="",NOT(ISNUMBER(B595)),NOT(ISNUMBER(C595)),C595&lt;B595,NOT(ISNUMBER(E595)),NOT(ISNUMBER(F595)),F595&lt;E595,O595="",P595="",R595="未登録・重複"),"要確認：警戒区間・登録・根拠",IF(OR(W595="要確認：時刻不足・逆転",AND(ISNUMBER(G595),G595&gt;E595),AND(ISNUMBER(H595),H595&lt;F595),AND(ISNUMBER(I595),I595&lt;0),AND(ISNUMBER(M595),M595&lt;0)),"要確認：基地発着・交代人数",IF(COUNTIFS(LNGWatch[船名],A595,LNGWatch[入港日（同一航海）],B595,LNGWatch[曳船名],D595,LNGWatch[警戒開始日時],E595)&gt;1,"要確認：同じ警戒が重複",IF(OR(NOT(ISNUMBER(V595)),P595="未確認"),"要確認：拘束時間・根拠未確認","確認済")))))</f>
        <v/>
      </c>
    </row>
    <row r="596" spans="1:25" ht="24.95" customHeight="1" x14ac:dyDescent="0.2">
      <c r="A596" s="7"/>
      <c r="B596" s="20"/>
      <c r="C596" s="20"/>
      <c r="D596" s="7"/>
      <c r="E596" s="23"/>
      <c r="F596" s="23"/>
      <c r="G596" s="23"/>
      <c r="H596" s="23"/>
      <c r="I596" s="16"/>
      <c r="J596" s="7"/>
      <c r="K596" s="23"/>
      <c r="L596" s="23"/>
      <c r="M596" s="7"/>
      <c r="N596" s="7"/>
      <c r="O596" s="7"/>
      <c r="P596" s="7"/>
      <c r="Q596" s="7"/>
      <c r="R596" s="10" t="str">
        <f>IF(D596="","",IF(COUNTIF(Tugs[曳船名],D596)&lt;&gt;1,"未登録・重複",IF(INDEX(Tugs[会社名],MATCH(D596,Tugs[曳船名],0))="","未確認",INDEX(Tugs[会社名],MATCH(D596,Tugs[曳船名],0)))))</f>
        <v/>
      </c>
      <c r="S596" s="10" t="str">
        <f>IF(D596="","",IF(COUNTIF(Tugs[曳船名],D596)&lt;&gt;1,"未登録・重複",IF(INDEX(Tugs[基地港],MATCH(D596,Tugs[曳船名],0))="","未確認",INDEX(Tugs[基地港],MATCH(D596,Tugs[曳船名],0)))))</f>
        <v/>
      </c>
      <c r="T596" s="10" t="str">
        <f>IF(A596="","",IF(AND(ISNUMBER(B596),ISNUMBER(C596),C596&gt;=B596),INT(C596)-INT(B596),""))</f>
        <v/>
      </c>
      <c r="U596" s="18" t="str">
        <f>IF(A596="","",IF(AND(ISNUMBER(E596),ISNUMBER(F596),F596&gt;=E596),ROUND((F596-E596)*24,4),""))</f>
        <v/>
      </c>
      <c r="V596" s="18" t="str">
        <f>IF(A596="","",IF(AND(ISNUMBER(G596),ISNUMBER(H596),H596&gt;=G596),ROUND((H596-G596)*24,4),IF(OR(G596&lt;&gt;"",H596&lt;&gt;""),"",IF(AND(ISNUMBER(I596),I596&gt;=0),I596,""))))</f>
        <v/>
      </c>
      <c r="W596" s="10" t="str">
        <f>IF(A596="","",IF(AND(ISNUMBER(G596),ISNUMBER(H596),H596&gt;=G596),"実績：基地発～基地着",IF(OR(G596&lt;&gt;"",H596&lt;&gt;""),"要確認：時刻不足・逆転",IF(AND(ISNUMBER(I596),I596&gt;=0),"実績：記録の時間","未確認"))))</f>
        <v/>
      </c>
      <c r="X596" s="10" t="str">
        <f>IF(A596="","",IF(ISNUMBER(B596),YEAR(B596)-IF(MONTH(B596)&lt;4,1,0),""))</f>
        <v/>
      </c>
      <c r="Y596" s="10" t="str">
        <f>IF(A596="","",IF(OR(D596="",NOT(ISNUMBER(B596)),NOT(ISNUMBER(C596)),C596&lt;B596,NOT(ISNUMBER(E596)),NOT(ISNUMBER(F596)),F596&lt;E596,O596="",P596="",R596="未登録・重複"),"要確認：警戒区間・登録・根拠",IF(OR(W596="要確認：時刻不足・逆転",AND(ISNUMBER(G596),G596&gt;E596),AND(ISNUMBER(H596),H596&lt;F596),AND(ISNUMBER(I596),I596&lt;0),AND(ISNUMBER(M596),M596&lt;0)),"要確認：基地発着・交代人数",IF(COUNTIFS(LNGWatch[船名],A596,LNGWatch[入港日（同一航海）],B596,LNGWatch[曳船名],D596,LNGWatch[警戒開始日時],E596)&gt;1,"要確認：同じ警戒が重複",IF(OR(NOT(ISNUMBER(V596)),P596="未確認"),"要確認：拘束時間・根拠未確認","確認済")))))</f>
        <v/>
      </c>
    </row>
    <row r="597" spans="1:25" ht="24.95" customHeight="1" x14ac:dyDescent="0.2">
      <c r="A597" s="7"/>
      <c r="B597" s="20"/>
      <c r="C597" s="20"/>
      <c r="D597" s="7"/>
      <c r="E597" s="23"/>
      <c r="F597" s="23"/>
      <c r="G597" s="23"/>
      <c r="H597" s="23"/>
      <c r="I597" s="16"/>
      <c r="J597" s="7"/>
      <c r="K597" s="23"/>
      <c r="L597" s="23"/>
      <c r="M597" s="7"/>
      <c r="N597" s="7"/>
      <c r="O597" s="7"/>
      <c r="P597" s="7"/>
      <c r="Q597" s="7"/>
      <c r="R597" s="10" t="str">
        <f>IF(D597="","",IF(COUNTIF(Tugs[曳船名],D597)&lt;&gt;1,"未登録・重複",IF(INDEX(Tugs[会社名],MATCH(D597,Tugs[曳船名],0))="","未確認",INDEX(Tugs[会社名],MATCH(D597,Tugs[曳船名],0)))))</f>
        <v/>
      </c>
      <c r="S597" s="10" t="str">
        <f>IF(D597="","",IF(COUNTIF(Tugs[曳船名],D597)&lt;&gt;1,"未登録・重複",IF(INDEX(Tugs[基地港],MATCH(D597,Tugs[曳船名],0))="","未確認",INDEX(Tugs[基地港],MATCH(D597,Tugs[曳船名],0)))))</f>
        <v/>
      </c>
      <c r="T597" s="10" t="str">
        <f>IF(A597="","",IF(AND(ISNUMBER(B597),ISNUMBER(C597),C597&gt;=B597),INT(C597)-INT(B597),""))</f>
        <v/>
      </c>
      <c r="U597" s="18" t="str">
        <f>IF(A597="","",IF(AND(ISNUMBER(E597),ISNUMBER(F597),F597&gt;=E597),ROUND((F597-E597)*24,4),""))</f>
        <v/>
      </c>
      <c r="V597" s="18" t="str">
        <f>IF(A597="","",IF(AND(ISNUMBER(G597),ISNUMBER(H597),H597&gt;=G597),ROUND((H597-G597)*24,4),IF(OR(G597&lt;&gt;"",H597&lt;&gt;""),"",IF(AND(ISNUMBER(I597),I597&gt;=0),I597,""))))</f>
        <v/>
      </c>
      <c r="W597" s="10" t="str">
        <f>IF(A597="","",IF(AND(ISNUMBER(G597),ISNUMBER(H597),H597&gt;=G597),"実績：基地発～基地着",IF(OR(G597&lt;&gt;"",H597&lt;&gt;""),"要確認：時刻不足・逆転",IF(AND(ISNUMBER(I597),I597&gt;=0),"実績：記録の時間","未確認"))))</f>
        <v/>
      </c>
      <c r="X597" s="10" t="str">
        <f>IF(A597="","",IF(ISNUMBER(B597),YEAR(B597)-IF(MONTH(B597)&lt;4,1,0),""))</f>
        <v/>
      </c>
      <c r="Y597" s="10" t="str">
        <f>IF(A597="","",IF(OR(D597="",NOT(ISNUMBER(B597)),NOT(ISNUMBER(C597)),C597&lt;B597,NOT(ISNUMBER(E597)),NOT(ISNUMBER(F597)),F597&lt;E597,O597="",P597="",R597="未登録・重複"),"要確認：警戒区間・登録・根拠",IF(OR(W597="要確認：時刻不足・逆転",AND(ISNUMBER(G597),G597&gt;E597),AND(ISNUMBER(H597),H597&lt;F597),AND(ISNUMBER(I597),I597&lt;0),AND(ISNUMBER(M597),M597&lt;0)),"要確認：基地発着・交代人数",IF(COUNTIFS(LNGWatch[船名],A597,LNGWatch[入港日（同一航海）],B597,LNGWatch[曳船名],D597,LNGWatch[警戒開始日時],E597)&gt;1,"要確認：同じ警戒が重複",IF(OR(NOT(ISNUMBER(V597)),P597="未確認"),"要確認：拘束時間・根拠未確認","確認済")))))</f>
        <v/>
      </c>
    </row>
    <row r="598" spans="1:25" ht="24.95" customHeight="1" x14ac:dyDescent="0.2">
      <c r="A598" s="7"/>
      <c r="B598" s="20"/>
      <c r="C598" s="20"/>
      <c r="D598" s="7"/>
      <c r="E598" s="23"/>
      <c r="F598" s="23"/>
      <c r="G598" s="23"/>
      <c r="H598" s="23"/>
      <c r="I598" s="16"/>
      <c r="J598" s="7"/>
      <c r="K598" s="23"/>
      <c r="L598" s="23"/>
      <c r="M598" s="7"/>
      <c r="N598" s="7"/>
      <c r="O598" s="7"/>
      <c r="P598" s="7"/>
      <c r="Q598" s="7"/>
      <c r="R598" s="10" t="str">
        <f>IF(D598="","",IF(COUNTIF(Tugs[曳船名],D598)&lt;&gt;1,"未登録・重複",IF(INDEX(Tugs[会社名],MATCH(D598,Tugs[曳船名],0))="","未確認",INDEX(Tugs[会社名],MATCH(D598,Tugs[曳船名],0)))))</f>
        <v/>
      </c>
      <c r="S598" s="10" t="str">
        <f>IF(D598="","",IF(COUNTIF(Tugs[曳船名],D598)&lt;&gt;1,"未登録・重複",IF(INDEX(Tugs[基地港],MATCH(D598,Tugs[曳船名],0))="","未確認",INDEX(Tugs[基地港],MATCH(D598,Tugs[曳船名],0)))))</f>
        <v/>
      </c>
      <c r="T598" s="10" t="str">
        <f>IF(A598="","",IF(AND(ISNUMBER(B598),ISNUMBER(C598),C598&gt;=B598),INT(C598)-INT(B598),""))</f>
        <v/>
      </c>
      <c r="U598" s="18" t="str">
        <f>IF(A598="","",IF(AND(ISNUMBER(E598),ISNUMBER(F598),F598&gt;=E598),ROUND((F598-E598)*24,4),""))</f>
        <v/>
      </c>
      <c r="V598" s="18" t="str">
        <f>IF(A598="","",IF(AND(ISNUMBER(G598),ISNUMBER(H598),H598&gt;=G598),ROUND((H598-G598)*24,4),IF(OR(G598&lt;&gt;"",H598&lt;&gt;""),"",IF(AND(ISNUMBER(I598),I598&gt;=0),I598,""))))</f>
        <v/>
      </c>
      <c r="W598" s="10" t="str">
        <f>IF(A598="","",IF(AND(ISNUMBER(G598),ISNUMBER(H598),H598&gt;=G598),"実績：基地発～基地着",IF(OR(G598&lt;&gt;"",H598&lt;&gt;""),"要確認：時刻不足・逆転",IF(AND(ISNUMBER(I598),I598&gt;=0),"実績：記録の時間","未確認"))))</f>
        <v/>
      </c>
      <c r="X598" s="10" t="str">
        <f>IF(A598="","",IF(ISNUMBER(B598),YEAR(B598)-IF(MONTH(B598)&lt;4,1,0),""))</f>
        <v/>
      </c>
      <c r="Y598" s="10" t="str">
        <f>IF(A598="","",IF(OR(D598="",NOT(ISNUMBER(B598)),NOT(ISNUMBER(C598)),C598&lt;B598,NOT(ISNUMBER(E598)),NOT(ISNUMBER(F598)),F598&lt;E598,O598="",P598="",R598="未登録・重複"),"要確認：警戒区間・登録・根拠",IF(OR(W598="要確認：時刻不足・逆転",AND(ISNUMBER(G598),G598&gt;E598),AND(ISNUMBER(H598),H598&lt;F598),AND(ISNUMBER(I598),I598&lt;0),AND(ISNUMBER(M598),M598&lt;0)),"要確認：基地発着・交代人数",IF(COUNTIFS(LNGWatch[船名],A598,LNGWatch[入港日（同一航海）],B598,LNGWatch[曳船名],D598,LNGWatch[警戒開始日時],E598)&gt;1,"要確認：同じ警戒が重複",IF(OR(NOT(ISNUMBER(V598)),P598="未確認"),"要確認：拘束時間・根拠未確認","確認済")))))</f>
        <v/>
      </c>
    </row>
    <row r="599" spans="1:25" ht="24.95" customHeight="1" x14ac:dyDescent="0.2">
      <c r="A599" s="7"/>
      <c r="B599" s="20"/>
      <c r="C599" s="20"/>
      <c r="D599" s="7"/>
      <c r="E599" s="23"/>
      <c r="F599" s="23"/>
      <c r="G599" s="23"/>
      <c r="H599" s="23"/>
      <c r="I599" s="16"/>
      <c r="J599" s="7"/>
      <c r="K599" s="23"/>
      <c r="L599" s="23"/>
      <c r="M599" s="7"/>
      <c r="N599" s="7"/>
      <c r="O599" s="7"/>
      <c r="P599" s="7"/>
      <c r="Q599" s="7"/>
      <c r="R599" s="10" t="str">
        <f>IF(D599="","",IF(COUNTIF(Tugs[曳船名],D599)&lt;&gt;1,"未登録・重複",IF(INDEX(Tugs[会社名],MATCH(D599,Tugs[曳船名],0))="","未確認",INDEX(Tugs[会社名],MATCH(D599,Tugs[曳船名],0)))))</f>
        <v/>
      </c>
      <c r="S599" s="10" t="str">
        <f>IF(D599="","",IF(COUNTIF(Tugs[曳船名],D599)&lt;&gt;1,"未登録・重複",IF(INDEX(Tugs[基地港],MATCH(D599,Tugs[曳船名],0))="","未確認",INDEX(Tugs[基地港],MATCH(D599,Tugs[曳船名],0)))))</f>
        <v/>
      </c>
      <c r="T599" s="10" t="str">
        <f>IF(A599="","",IF(AND(ISNUMBER(B599),ISNUMBER(C599),C599&gt;=B599),INT(C599)-INT(B599),""))</f>
        <v/>
      </c>
      <c r="U599" s="18" t="str">
        <f>IF(A599="","",IF(AND(ISNUMBER(E599),ISNUMBER(F599),F599&gt;=E599),ROUND((F599-E599)*24,4),""))</f>
        <v/>
      </c>
      <c r="V599" s="18" t="str">
        <f>IF(A599="","",IF(AND(ISNUMBER(G599),ISNUMBER(H599),H599&gt;=G599),ROUND((H599-G599)*24,4),IF(OR(G599&lt;&gt;"",H599&lt;&gt;""),"",IF(AND(ISNUMBER(I599),I599&gt;=0),I599,""))))</f>
        <v/>
      </c>
      <c r="W599" s="10" t="str">
        <f>IF(A599="","",IF(AND(ISNUMBER(G599),ISNUMBER(H599),H599&gt;=G599),"実績：基地発～基地着",IF(OR(G599&lt;&gt;"",H599&lt;&gt;""),"要確認：時刻不足・逆転",IF(AND(ISNUMBER(I599),I599&gt;=0),"実績：記録の時間","未確認"))))</f>
        <v/>
      </c>
      <c r="X599" s="10" t="str">
        <f>IF(A599="","",IF(ISNUMBER(B599),YEAR(B599)-IF(MONTH(B599)&lt;4,1,0),""))</f>
        <v/>
      </c>
      <c r="Y599" s="10" t="str">
        <f>IF(A599="","",IF(OR(D599="",NOT(ISNUMBER(B599)),NOT(ISNUMBER(C599)),C599&lt;B599,NOT(ISNUMBER(E599)),NOT(ISNUMBER(F599)),F599&lt;E599,O599="",P599="",R599="未登録・重複"),"要確認：警戒区間・登録・根拠",IF(OR(W599="要確認：時刻不足・逆転",AND(ISNUMBER(G599),G599&gt;E599),AND(ISNUMBER(H599),H599&lt;F599),AND(ISNUMBER(I599),I599&lt;0),AND(ISNUMBER(M599),M599&lt;0)),"要確認：基地発着・交代人数",IF(COUNTIFS(LNGWatch[船名],A599,LNGWatch[入港日（同一航海）],B599,LNGWatch[曳船名],D599,LNGWatch[警戒開始日時],E599)&gt;1,"要確認：同じ警戒が重複",IF(OR(NOT(ISNUMBER(V599)),P599="未確認"),"要確認：拘束時間・根拠未確認","確認済")))))</f>
        <v/>
      </c>
    </row>
    <row r="600" spans="1:25" ht="24.95" customHeight="1" x14ac:dyDescent="0.2">
      <c r="A600" s="7"/>
      <c r="B600" s="20"/>
      <c r="C600" s="20"/>
      <c r="D600" s="7"/>
      <c r="E600" s="23"/>
      <c r="F600" s="23"/>
      <c r="G600" s="23"/>
      <c r="H600" s="23"/>
      <c r="I600" s="16"/>
      <c r="J600" s="7"/>
      <c r="K600" s="23"/>
      <c r="L600" s="23"/>
      <c r="M600" s="7"/>
      <c r="N600" s="7"/>
      <c r="O600" s="7"/>
      <c r="P600" s="7"/>
      <c r="Q600" s="7"/>
      <c r="R600" s="10" t="str">
        <f>IF(D600="","",IF(COUNTIF(Tugs[曳船名],D600)&lt;&gt;1,"未登録・重複",IF(INDEX(Tugs[会社名],MATCH(D600,Tugs[曳船名],0))="","未確認",INDEX(Tugs[会社名],MATCH(D600,Tugs[曳船名],0)))))</f>
        <v/>
      </c>
      <c r="S600" s="10" t="str">
        <f>IF(D600="","",IF(COUNTIF(Tugs[曳船名],D600)&lt;&gt;1,"未登録・重複",IF(INDEX(Tugs[基地港],MATCH(D600,Tugs[曳船名],0))="","未確認",INDEX(Tugs[基地港],MATCH(D600,Tugs[曳船名],0)))))</f>
        <v/>
      </c>
      <c r="T600" s="10" t="str">
        <f>IF(A600="","",IF(AND(ISNUMBER(B600),ISNUMBER(C600),C600&gt;=B600),INT(C600)-INT(B600),""))</f>
        <v/>
      </c>
      <c r="U600" s="18" t="str">
        <f>IF(A600="","",IF(AND(ISNUMBER(E600),ISNUMBER(F600),F600&gt;=E600),ROUND((F600-E600)*24,4),""))</f>
        <v/>
      </c>
      <c r="V600" s="18" t="str">
        <f>IF(A600="","",IF(AND(ISNUMBER(G600),ISNUMBER(H600),H600&gt;=G600),ROUND((H600-G600)*24,4),IF(OR(G600&lt;&gt;"",H600&lt;&gt;""),"",IF(AND(ISNUMBER(I600),I600&gt;=0),I600,""))))</f>
        <v/>
      </c>
      <c r="W600" s="10" t="str">
        <f>IF(A600="","",IF(AND(ISNUMBER(G600),ISNUMBER(H600),H600&gt;=G600),"実績：基地発～基地着",IF(OR(G600&lt;&gt;"",H600&lt;&gt;""),"要確認：時刻不足・逆転",IF(AND(ISNUMBER(I600),I600&gt;=0),"実績：記録の時間","未確認"))))</f>
        <v/>
      </c>
      <c r="X600" s="10" t="str">
        <f>IF(A600="","",IF(ISNUMBER(B600),YEAR(B600)-IF(MONTH(B600)&lt;4,1,0),""))</f>
        <v/>
      </c>
      <c r="Y600" s="10" t="str">
        <f>IF(A600="","",IF(OR(D600="",NOT(ISNUMBER(B600)),NOT(ISNUMBER(C600)),C600&lt;B600,NOT(ISNUMBER(E600)),NOT(ISNUMBER(F600)),F600&lt;E600,O600="",P600="",R600="未登録・重複"),"要確認：警戒区間・登録・根拠",IF(OR(W600="要確認：時刻不足・逆転",AND(ISNUMBER(G600),G600&gt;E600),AND(ISNUMBER(H600),H600&lt;F600),AND(ISNUMBER(I600),I600&lt;0),AND(ISNUMBER(M600),M600&lt;0)),"要確認：基地発着・交代人数",IF(COUNTIFS(LNGWatch[船名],A600,LNGWatch[入港日（同一航海）],B600,LNGWatch[曳船名],D600,LNGWatch[警戒開始日時],E600)&gt;1,"要確認：同じ警戒が重複",IF(OR(NOT(ISNUMBER(V600)),P600="未確認"),"要確認：拘束時間・根拠未確認","確認済")))))</f>
        <v/>
      </c>
    </row>
    <row r="601" spans="1:25" ht="24.95" customHeight="1" x14ac:dyDescent="0.2">
      <c r="A601" s="7"/>
      <c r="B601" s="20"/>
      <c r="C601" s="20"/>
      <c r="D601" s="7"/>
      <c r="E601" s="23"/>
      <c r="F601" s="23"/>
      <c r="G601" s="23"/>
      <c r="H601" s="23"/>
      <c r="I601" s="16"/>
      <c r="J601" s="7"/>
      <c r="K601" s="23"/>
      <c r="L601" s="23"/>
      <c r="M601" s="7"/>
      <c r="N601" s="7"/>
      <c r="O601" s="7"/>
      <c r="P601" s="7"/>
      <c r="Q601" s="7"/>
      <c r="R601" s="10" t="str">
        <f>IF(D601="","",IF(COUNTIF(Tugs[曳船名],D601)&lt;&gt;1,"未登録・重複",IF(INDEX(Tugs[会社名],MATCH(D601,Tugs[曳船名],0))="","未確認",INDEX(Tugs[会社名],MATCH(D601,Tugs[曳船名],0)))))</f>
        <v/>
      </c>
      <c r="S601" s="10" t="str">
        <f>IF(D601="","",IF(COUNTIF(Tugs[曳船名],D601)&lt;&gt;1,"未登録・重複",IF(INDEX(Tugs[基地港],MATCH(D601,Tugs[曳船名],0))="","未確認",INDEX(Tugs[基地港],MATCH(D601,Tugs[曳船名],0)))))</f>
        <v/>
      </c>
      <c r="T601" s="10" t="str">
        <f>IF(A601="","",IF(AND(ISNUMBER(B601),ISNUMBER(C601),C601&gt;=B601),INT(C601)-INT(B601),""))</f>
        <v/>
      </c>
      <c r="U601" s="18" t="str">
        <f>IF(A601="","",IF(AND(ISNUMBER(E601),ISNUMBER(F601),F601&gt;=E601),ROUND((F601-E601)*24,4),""))</f>
        <v/>
      </c>
      <c r="V601" s="18" t="str">
        <f>IF(A601="","",IF(AND(ISNUMBER(G601),ISNUMBER(H601),H601&gt;=G601),ROUND((H601-G601)*24,4),IF(OR(G601&lt;&gt;"",H601&lt;&gt;""),"",IF(AND(ISNUMBER(I601),I601&gt;=0),I601,""))))</f>
        <v/>
      </c>
      <c r="W601" s="10" t="str">
        <f>IF(A601="","",IF(AND(ISNUMBER(G601),ISNUMBER(H601),H601&gt;=G601),"実績：基地発～基地着",IF(OR(G601&lt;&gt;"",H601&lt;&gt;""),"要確認：時刻不足・逆転",IF(AND(ISNUMBER(I601),I601&gt;=0),"実績：記録の時間","未確認"))))</f>
        <v/>
      </c>
      <c r="X601" s="10" t="str">
        <f>IF(A601="","",IF(ISNUMBER(B601),YEAR(B601)-IF(MONTH(B601)&lt;4,1,0),""))</f>
        <v/>
      </c>
      <c r="Y601" s="10" t="str">
        <f>IF(A601="","",IF(OR(D601="",NOT(ISNUMBER(B601)),NOT(ISNUMBER(C601)),C601&lt;B601,NOT(ISNUMBER(E601)),NOT(ISNUMBER(F601)),F601&lt;E601,O601="",P601="",R601="未登録・重複"),"要確認：警戒区間・登録・根拠",IF(OR(W601="要確認：時刻不足・逆転",AND(ISNUMBER(G601),G601&gt;E601),AND(ISNUMBER(H601),H601&lt;F601),AND(ISNUMBER(I601),I601&lt;0),AND(ISNUMBER(M601),M601&lt;0)),"要確認：基地発着・交代人数",IF(COUNTIFS(LNGWatch[船名],A601,LNGWatch[入港日（同一航海）],B601,LNGWatch[曳船名],D601,LNGWatch[警戒開始日時],E601)&gt;1,"要確認：同じ警戒が重複",IF(OR(NOT(ISNUMBER(V601)),P601="未確認"),"要確認：拘束時間・根拠未確認","確認済")))))</f>
        <v/>
      </c>
    </row>
    <row r="602" spans="1:25" ht="24.95" customHeight="1" x14ac:dyDescent="0.2">
      <c r="A602" s="7"/>
      <c r="B602" s="20"/>
      <c r="C602" s="20"/>
      <c r="D602" s="7"/>
      <c r="E602" s="23"/>
      <c r="F602" s="23"/>
      <c r="G602" s="23"/>
      <c r="H602" s="23"/>
      <c r="I602" s="16"/>
      <c r="J602" s="7"/>
      <c r="K602" s="23"/>
      <c r="L602" s="23"/>
      <c r="M602" s="7"/>
      <c r="N602" s="7"/>
      <c r="O602" s="7"/>
      <c r="P602" s="7"/>
      <c r="Q602" s="7"/>
      <c r="R602" s="10" t="str">
        <f>IF(D602="","",IF(COUNTIF(Tugs[曳船名],D602)&lt;&gt;1,"未登録・重複",IF(INDEX(Tugs[会社名],MATCH(D602,Tugs[曳船名],0))="","未確認",INDEX(Tugs[会社名],MATCH(D602,Tugs[曳船名],0)))))</f>
        <v/>
      </c>
      <c r="S602" s="10" t="str">
        <f>IF(D602="","",IF(COUNTIF(Tugs[曳船名],D602)&lt;&gt;1,"未登録・重複",IF(INDEX(Tugs[基地港],MATCH(D602,Tugs[曳船名],0))="","未確認",INDEX(Tugs[基地港],MATCH(D602,Tugs[曳船名],0)))))</f>
        <v/>
      </c>
      <c r="T602" s="10" t="str">
        <f>IF(A602="","",IF(AND(ISNUMBER(B602),ISNUMBER(C602),C602&gt;=B602),INT(C602)-INT(B602),""))</f>
        <v/>
      </c>
      <c r="U602" s="18" t="str">
        <f>IF(A602="","",IF(AND(ISNUMBER(E602),ISNUMBER(F602),F602&gt;=E602),ROUND((F602-E602)*24,4),""))</f>
        <v/>
      </c>
      <c r="V602" s="18" t="str">
        <f>IF(A602="","",IF(AND(ISNUMBER(G602),ISNUMBER(H602),H602&gt;=G602),ROUND((H602-G602)*24,4),IF(OR(G602&lt;&gt;"",H602&lt;&gt;""),"",IF(AND(ISNUMBER(I602),I602&gt;=0),I602,""))))</f>
        <v/>
      </c>
      <c r="W602" s="10" t="str">
        <f>IF(A602="","",IF(AND(ISNUMBER(G602),ISNUMBER(H602),H602&gt;=G602),"実績：基地発～基地着",IF(OR(G602&lt;&gt;"",H602&lt;&gt;""),"要確認：時刻不足・逆転",IF(AND(ISNUMBER(I602),I602&gt;=0),"実績：記録の時間","未確認"))))</f>
        <v/>
      </c>
      <c r="X602" s="10" t="str">
        <f>IF(A602="","",IF(ISNUMBER(B602),YEAR(B602)-IF(MONTH(B602)&lt;4,1,0),""))</f>
        <v/>
      </c>
      <c r="Y602" s="10" t="str">
        <f>IF(A602="","",IF(OR(D602="",NOT(ISNUMBER(B602)),NOT(ISNUMBER(C602)),C602&lt;B602,NOT(ISNUMBER(E602)),NOT(ISNUMBER(F602)),F602&lt;E602,O602="",P602="",R602="未登録・重複"),"要確認：警戒区間・登録・根拠",IF(OR(W602="要確認：時刻不足・逆転",AND(ISNUMBER(G602),G602&gt;E602),AND(ISNUMBER(H602),H602&lt;F602),AND(ISNUMBER(I602),I602&lt;0),AND(ISNUMBER(M602),M602&lt;0)),"要確認：基地発着・交代人数",IF(COUNTIFS(LNGWatch[船名],A602,LNGWatch[入港日（同一航海）],B602,LNGWatch[曳船名],D602,LNGWatch[警戒開始日時],E602)&gt;1,"要確認：同じ警戒が重複",IF(OR(NOT(ISNUMBER(V602)),P602="未確認"),"要確認：拘束時間・根拠未確認","確認済")))))</f>
        <v/>
      </c>
    </row>
    <row r="603" spans="1:25" ht="24.95" customHeight="1" x14ac:dyDescent="0.2">
      <c r="A603" s="7"/>
      <c r="B603" s="20"/>
      <c r="C603" s="20"/>
      <c r="D603" s="7"/>
      <c r="E603" s="23"/>
      <c r="F603" s="23"/>
      <c r="G603" s="23"/>
      <c r="H603" s="23"/>
      <c r="I603" s="16"/>
      <c r="J603" s="7"/>
      <c r="K603" s="23"/>
      <c r="L603" s="23"/>
      <c r="M603" s="7"/>
      <c r="N603" s="7"/>
      <c r="O603" s="7"/>
      <c r="P603" s="7"/>
      <c r="Q603" s="7"/>
      <c r="R603" s="10" t="str">
        <f>IF(D603="","",IF(COUNTIF(Tugs[曳船名],D603)&lt;&gt;1,"未登録・重複",IF(INDEX(Tugs[会社名],MATCH(D603,Tugs[曳船名],0))="","未確認",INDEX(Tugs[会社名],MATCH(D603,Tugs[曳船名],0)))))</f>
        <v/>
      </c>
      <c r="S603" s="10" t="str">
        <f>IF(D603="","",IF(COUNTIF(Tugs[曳船名],D603)&lt;&gt;1,"未登録・重複",IF(INDEX(Tugs[基地港],MATCH(D603,Tugs[曳船名],0))="","未確認",INDEX(Tugs[基地港],MATCH(D603,Tugs[曳船名],0)))))</f>
        <v/>
      </c>
      <c r="T603" s="10" t="str">
        <f>IF(A603="","",IF(AND(ISNUMBER(B603),ISNUMBER(C603),C603&gt;=B603),INT(C603)-INT(B603),""))</f>
        <v/>
      </c>
      <c r="U603" s="18" t="str">
        <f>IF(A603="","",IF(AND(ISNUMBER(E603),ISNUMBER(F603),F603&gt;=E603),ROUND((F603-E603)*24,4),""))</f>
        <v/>
      </c>
      <c r="V603" s="18" t="str">
        <f>IF(A603="","",IF(AND(ISNUMBER(G603),ISNUMBER(H603),H603&gt;=G603),ROUND((H603-G603)*24,4),IF(OR(G603&lt;&gt;"",H603&lt;&gt;""),"",IF(AND(ISNUMBER(I603),I603&gt;=0),I603,""))))</f>
        <v/>
      </c>
      <c r="W603" s="10" t="str">
        <f>IF(A603="","",IF(AND(ISNUMBER(G603),ISNUMBER(H603),H603&gt;=G603),"実績：基地発～基地着",IF(OR(G603&lt;&gt;"",H603&lt;&gt;""),"要確認：時刻不足・逆転",IF(AND(ISNUMBER(I603),I603&gt;=0),"実績：記録の時間","未確認"))))</f>
        <v/>
      </c>
      <c r="X603" s="10" t="str">
        <f>IF(A603="","",IF(ISNUMBER(B603),YEAR(B603)-IF(MONTH(B603)&lt;4,1,0),""))</f>
        <v/>
      </c>
      <c r="Y603" s="10" t="str">
        <f>IF(A603="","",IF(OR(D603="",NOT(ISNUMBER(B603)),NOT(ISNUMBER(C603)),C603&lt;B603,NOT(ISNUMBER(E603)),NOT(ISNUMBER(F603)),F603&lt;E603,O603="",P603="",R603="未登録・重複"),"要確認：警戒区間・登録・根拠",IF(OR(W603="要確認：時刻不足・逆転",AND(ISNUMBER(G603),G603&gt;E603),AND(ISNUMBER(H603),H603&lt;F603),AND(ISNUMBER(I603),I603&lt;0),AND(ISNUMBER(M603),M603&lt;0)),"要確認：基地発着・交代人数",IF(COUNTIFS(LNGWatch[船名],A603,LNGWatch[入港日（同一航海）],B603,LNGWatch[曳船名],D603,LNGWatch[警戒開始日時],E603)&gt;1,"要確認：同じ警戒が重複",IF(OR(NOT(ISNUMBER(V603)),P603="未確認"),"要確認：拘束時間・根拠未確認","確認済")))))</f>
        <v/>
      </c>
    </row>
    <row r="604" spans="1:25" ht="24.95" customHeight="1" x14ac:dyDescent="0.2">
      <c r="A604" s="7"/>
      <c r="B604" s="20"/>
      <c r="C604" s="20"/>
      <c r="D604" s="7"/>
      <c r="E604" s="23"/>
      <c r="F604" s="23"/>
      <c r="G604" s="23"/>
      <c r="H604" s="23"/>
      <c r="I604" s="16"/>
      <c r="J604" s="7"/>
      <c r="K604" s="23"/>
      <c r="L604" s="23"/>
      <c r="M604" s="7"/>
      <c r="N604" s="7"/>
      <c r="O604" s="7"/>
      <c r="P604" s="7"/>
      <c r="Q604" s="7"/>
      <c r="R604" s="10" t="str">
        <f>IF(D604="","",IF(COUNTIF(Tugs[曳船名],D604)&lt;&gt;1,"未登録・重複",IF(INDEX(Tugs[会社名],MATCH(D604,Tugs[曳船名],0))="","未確認",INDEX(Tugs[会社名],MATCH(D604,Tugs[曳船名],0)))))</f>
        <v/>
      </c>
      <c r="S604" s="10" t="str">
        <f>IF(D604="","",IF(COUNTIF(Tugs[曳船名],D604)&lt;&gt;1,"未登録・重複",IF(INDEX(Tugs[基地港],MATCH(D604,Tugs[曳船名],0))="","未確認",INDEX(Tugs[基地港],MATCH(D604,Tugs[曳船名],0)))))</f>
        <v/>
      </c>
      <c r="T604" s="10" t="str">
        <f>IF(A604="","",IF(AND(ISNUMBER(B604),ISNUMBER(C604),C604&gt;=B604),INT(C604)-INT(B604),""))</f>
        <v/>
      </c>
      <c r="U604" s="18" t="str">
        <f>IF(A604="","",IF(AND(ISNUMBER(E604),ISNUMBER(F604),F604&gt;=E604),ROUND((F604-E604)*24,4),""))</f>
        <v/>
      </c>
      <c r="V604" s="18" t="str">
        <f>IF(A604="","",IF(AND(ISNUMBER(G604),ISNUMBER(H604),H604&gt;=G604),ROUND((H604-G604)*24,4),IF(OR(G604&lt;&gt;"",H604&lt;&gt;""),"",IF(AND(ISNUMBER(I604),I604&gt;=0),I604,""))))</f>
        <v/>
      </c>
      <c r="W604" s="10" t="str">
        <f>IF(A604="","",IF(AND(ISNUMBER(G604),ISNUMBER(H604),H604&gt;=G604),"実績：基地発～基地着",IF(OR(G604&lt;&gt;"",H604&lt;&gt;""),"要確認：時刻不足・逆転",IF(AND(ISNUMBER(I604),I604&gt;=0),"実績：記録の時間","未確認"))))</f>
        <v/>
      </c>
      <c r="X604" s="10" t="str">
        <f>IF(A604="","",IF(ISNUMBER(B604),YEAR(B604)-IF(MONTH(B604)&lt;4,1,0),""))</f>
        <v/>
      </c>
      <c r="Y604" s="10" t="str">
        <f>IF(A604="","",IF(OR(D604="",NOT(ISNUMBER(B604)),NOT(ISNUMBER(C604)),C604&lt;B604,NOT(ISNUMBER(E604)),NOT(ISNUMBER(F604)),F604&lt;E604,O604="",P604="",R604="未登録・重複"),"要確認：警戒区間・登録・根拠",IF(OR(W604="要確認：時刻不足・逆転",AND(ISNUMBER(G604),G604&gt;E604),AND(ISNUMBER(H604),H604&lt;F604),AND(ISNUMBER(I604),I604&lt;0),AND(ISNUMBER(M604),M604&lt;0)),"要確認：基地発着・交代人数",IF(COUNTIFS(LNGWatch[船名],A604,LNGWatch[入港日（同一航海）],B604,LNGWatch[曳船名],D604,LNGWatch[警戒開始日時],E604)&gt;1,"要確認：同じ警戒が重複",IF(OR(NOT(ISNUMBER(V604)),P604="未確認"),"要確認：拘束時間・根拠未確認","確認済")))))</f>
        <v/>
      </c>
    </row>
    <row r="605" spans="1:25" ht="24.95" customHeight="1" x14ac:dyDescent="0.2">
      <c r="A605" s="7"/>
      <c r="B605" s="20"/>
      <c r="C605" s="20"/>
      <c r="D605" s="7"/>
      <c r="E605" s="23"/>
      <c r="F605" s="23"/>
      <c r="G605" s="23"/>
      <c r="H605" s="23"/>
      <c r="I605" s="16"/>
      <c r="J605" s="7"/>
      <c r="K605" s="23"/>
      <c r="L605" s="23"/>
      <c r="M605" s="7"/>
      <c r="N605" s="7"/>
      <c r="O605" s="7"/>
      <c r="P605" s="7"/>
      <c r="Q605" s="7"/>
      <c r="R605" s="10" t="str">
        <f>IF(D605="","",IF(COUNTIF(Tugs[曳船名],D605)&lt;&gt;1,"未登録・重複",IF(INDEX(Tugs[会社名],MATCH(D605,Tugs[曳船名],0))="","未確認",INDEX(Tugs[会社名],MATCH(D605,Tugs[曳船名],0)))))</f>
        <v/>
      </c>
      <c r="S605" s="10" t="str">
        <f>IF(D605="","",IF(COUNTIF(Tugs[曳船名],D605)&lt;&gt;1,"未登録・重複",IF(INDEX(Tugs[基地港],MATCH(D605,Tugs[曳船名],0))="","未確認",INDEX(Tugs[基地港],MATCH(D605,Tugs[曳船名],0)))))</f>
        <v/>
      </c>
      <c r="T605" s="10" t="str">
        <f>IF(A605="","",IF(AND(ISNUMBER(B605),ISNUMBER(C605),C605&gt;=B605),INT(C605)-INT(B605),""))</f>
        <v/>
      </c>
      <c r="U605" s="18" t="str">
        <f>IF(A605="","",IF(AND(ISNUMBER(E605),ISNUMBER(F605),F605&gt;=E605),ROUND((F605-E605)*24,4),""))</f>
        <v/>
      </c>
      <c r="V605" s="18" t="str">
        <f>IF(A605="","",IF(AND(ISNUMBER(G605),ISNUMBER(H605),H605&gt;=G605),ROUND((H605-G605)*24,4),IF(OR(G605&lt;&gt;"",H605&lt;&gt;""),"",IF(AND(ISNUMBER(I605),I605&gt;=0),I605,""))))</f>
        <v/>
      </c>
      <c r="W605" s="10" t="str">
        <f>IF(A605="","",IF(AND(ISNUMBER(G605),ISNUMBER(H605),H605&gt;=G605),"実績：基地発～基地着",IF(OR(G605&lt;&gt;"",H605&lt;&gt;""),"要確認：時刻不足・逆転",IF(AND(ISNUMBER(I605),I605&gt;=0),"実績：記録の時間","未確認"))))</f>
        <v/>
      </c>
      <c r="X605" s="10" t="str">
        <f>IF(A605="","",IF(ISNUMBER(B605),YEAR(B605)-IF(MONTH(B605)&lt;4,1,0),""))</f>
        <v/>
      </c>
      <c r="Y605" s="10" t="str">
        <f>IF(A605="","",IF(OR(D605="",NOT(ISNUMBER(B605)),NOT(ISNUMBER(C605)),C605&lt;B605,NOT(ISNUMBER(E605)),NOT(ISNUMBER(F605)),F605&lt;E605,O605="",P605="",R605="未登録・重複"),"要確認：警戒区間・登録・根拠",IF(OR(W605="要確認：時刻不足・逆転",AND(ISNUMBER(G605),G605&gt;E605),AND(ISNUMBER(H605),H605&lt;F605),AND(ISNUMBER(I605),I605&lt;0),AND(ISNUMBER(M605),M605&lt;0)),"要確認：基地発着・交代人数",IF(COUNTIFS(LNGWatch[船名],A605,LNGWatch[入港日（同一航海）],B605,LNGWatch[曳船名],D605,LNGWatch[警戒開始日時],E605)&gt;1,"要確認：同じ警戒が重複",IF(OR(NOT(ISNUMBER(V605)),P605="未確認"),"要確認：拘束時間・根拠未確認","確認済")))))</f>
        <v/>
      </c>
    </row>
    <row r="606" spans="1:25" ht="24.95" customHeight="1" x14ac:dyDescent="0.2">
      <c r="A606" s="7"/>
      <c r="B606" s="20"/>
      <c r="C606" s="20"/>
      <c r="D606" s="7"/>
      <c r="E606" s="23"/>
      <c r="F606" s="23"/>
      <c r="G606" s="23"/>
      <c r="H606" s="23"/>
      <c r="I606" s="16"/>
      <c r="J606" s="7"/>
      <c r="K606" s="23"/>
      <c r="L606" s="23"/>
      <c r="M606" s="7"/>
      <c r="N606" s="7"/>
      <c r="O606" s="7"/>
      <c r="P606" s="7"/>
      <c r="Q606" s="7"/>
      <c r="R606" s="10" t="str">
        <f>IF(D606="","",IF(COUNTIF(Tugs[曳船名],D606)&lt;&gt;1,"未登録・重複",IF(INDEX(Tugs[会社名],MATCH(D606,Tugs[曳船名],0))="","未確認",INDEX(Tugs[会社名],MATCH(D606,Tugs[曳船名],0)))))</f>
        <v/>
      </c>
      <c r="S606" s="10" t="str">
        <f>IF(D606="","",IF(COUNTIF(Tugs[曳船名],D606)&lt;&gt;1,"未登録・重複",IF(INDEX(Tugs[基地港],MATCH(D606,Tugs[曳船名],0))="","未確認",INDEX(Tugs[基地港],MATCH(D606,Tugs[曳船名],0)))))</f>
        <v/>
      </c>
      <c r="T606" s="10" t="str">
        <f>IF(A606="","",IF(AND(ISNUMBER(B606),ISNUMBER(C606),C606&gt;=B606),INT(C606)-INT(B606),""))</f>
        <v/>
      </c>
      <c r="U606" s="18" t="str">
        <f>IF(A606="","",IF(AND(ISNUMBER(E606),ISNUMBER(F606),F606&gt;=E606),ROUND((F606-E606)*24,4),""))</f>
        <v/>
      </c>
      <c r="V606" s="18" t="str">
        <f>IF(A606="","",IF(AND(ISNUMBER(G606),ISNUMBER(H606),H606&gt;=G606),ROUND((H606-G606)*24,4),IF(OR(G606&lt;&gt;"",H606&lt;&gt;""),"",IF(AND(ISNUMBER(I606),I606&gt;=0),I606,""))))</f>
        <v/>
      </c>
      <c r="W606" s="10" t="str">
        <f>IF(A606="","",IF(AND(ISNUMBER(G606),ISNUMBER(H606),H606&gt;=G606),"実績：基地発～基地着",IF(OR(G606&lt;&gt;"",H606&lt;&gt;""),"要確認：時刻不足・逆転",IF(AND(ISNUMBER(I606),I606&gt;=0),"実績：記録の時間","未確認"))))</f>
        <v/>
      </c>
      <c r="X606" s="10" t="str">
        <f>IF(A606="","",IF(ISNUMBER(B606),YEAR(B606)-IF(MONTH(B606)&lt;4,1,0),""))</f>
        <v/>
      </c>
      <c r="Y606" s="10" t="str">
        <f>IF(A606="","",IF(OR(D606="",NOT(ISNUMBER(B606)),NOT(ISNUMBER(C606)),C606&lt;B606,NOT(ISNUMBER(E606)),NOT(ISNUMBER(F606)),F606&lt;E606,O606="",P606="",R606="未登録・重複"),"要確認：警戒区間・登録・根拠",IF(OR(W606="要確認：時刻不足・逆転",AND(ISNUMBER(G606),G606&gt;E606),AND(ISNUMBER(H606),H606&lt;F606),AND(ISNUMBER(I606),I606&lt;0),AND(ISNUMBER(M606),M606&lt;0)),"要確認：基地発着・交代人数",IF(COUNTIFS(LNGWatch[船名],A606,LNGWatch[入港日（同一航海）],B606,LNGWatch[曳船名],D606,LNGWatch[警戒開始日時],E606)&gt;1,"要確認：同じ警戒が重複",IF(OR(NOT(ISNUMBER(V606)),P606="未確認"),"要確認：拘束時間・根拠未確認","確認済")))))</f>
        <v/>
      </c>
    </row>
    <row r="607" spans="1:25" ht="24.95" customHeight="1" x14ac:dyDescent="0.2">
      <c r="A607" s="7"/>
      <c r="B607" s="20"/>
      <c r="C607" s="20"/>
      <c r="D607" s="7"/>
      <c r="E607" s="23"/>
      <c r="F607" s="23"/>
      <c r="G607" s="23"/>
      <c r="H607" s="23"/>
      <c r="I607" s="16"/>
      <c r="J607" s="7"/>
      <c r="K607" s="23"/>
      <c r="L607" s="23"/>
      <c r="M607" s="7"/>
      <c r="N607" s="7"/>
      <c r="O607" s="7"/>
      <c r="P607" s="7"/>
      <c r="Q607" s="7"/>
      <c r="R607" s="10" t="str">
        <f>IF(D607="","",IF(COUNTIF(Tugs[曳船名],D607)&lt;&gt;1,"未登録・重複",IF(INDEX(Tugs[会社名],MATCH(D607,Tugs[曳船名],0))="","未確認",INDEX(Tugs[会社名],MATCH(D607,Tugs[曳船名],0)))))</f>
        <v/>
      </c>
      <c r="S607" s="10" t="str">
        <f>IF(D607="","",IF(COUNTIF(Tugs[曳船名],D607)&lt;&gt;1,"未登録・重複",IF(INDEX(Tugs[基地港],MATCH(D607,Tugs[曳船名],0))="","未確認",INDEX(Tugs[基地港],MATCH(D607,Tugs[曳船名],0)))))</f>
        <v/>
      </c>
      <c r="T607" s="10" t="str">
        <f>IF(A607="","",IF(AND(ISNUMBER(B607),ISNUMBER(C607),C607&gt;=B607),INT(C607)-INT(B607),""))</f>
        <v/>
      </c>
      <c r="U607" s="18" t="str">
        <f>IF(A607="","",IF(AND(ISNUMBER(E607),ISNUMBER(F607),F607&gt;=E607),ROUND((F607-E607)*24,4),""))</f>
        <v/>
      </c>
      <c r="V607" s="18" t="str">
        <f>IF(A607="","",IF(AND(ISNUMBER(G607),ISNUMBER(H607),H607&gt;=G607),ROUND((H607-G607)*24,4),IF(OR(G607&lt;&gt;"",H607&lt;&gt;""),"",IF(AND(ISNUMBER(I607),I607&gt;=0),I607,""))))</f>
        <v/>
      </c>
      <c r="W607" s="10" t="str">
        <f>IF(A607="","",IF(AND(ISNUMBER(G607),ISNUMBER(H607),H607&gt;=G607),"実績：基地発～基地着",IF(OR(G607&lt;&gt;"",H607&lt;&gt;""),"要確認：時刻不足・逆転",IF(AND(ISNUMBER(I607),I607&gt;=0),"実績：記録の時間","未確認"))))</f>
        <v/>
      </c>
      <c r="X607" s="10" t="str">
        <f>IF(A607="","",IF(ISNUMBER(B607),YEAR(B607)-IF(MONTH(B607)&lt;4,1,0),""))</f>
        <v/>
      </c>
      <c r="Y607" s="10" t="str">
        <f>IF(A607="","",IF(OR(D607="",NOT(ISNUMBER(B607)),NOT(ISNUMBER(C607)),C607&lt;B607,NOT(ISNUMBER(E607)),NOT(ISNUMBER(F607)),F607&lt;E607,O607="",P607="",R607="未登録・重複"),"要確認：警戒区間・登録・根拠",IF(OR(W607="要確認：時刻不足・逆転",AND(ISNUMBER(G607),G607&gt;E607),AND(ISNUMBER(H607),H607&lt;F607),AND(ISNUMBER(I607),I607&lt;0),AND(ISNUMBER(M607),M607&lt;0)),"要確認：基地発着・交代人数",IF(COUNTIFS(LNGWatch[船名],A607,LNGWatch[入港日（同一航海）],B607,LNGWatch[曳船名],D607,LNGWatch[警戒開始日時],E607)&gt;1,"要確認：同じ警戒が重複",IF(OR(NOT(ISNUMBER(V607)),P607="未確認"),"要確認：拘束時間・根拠未確認","確認済")))))</f>
        <v/>
      </c>
    </row>
    <row r="608" spans="1:25" ht="24.95" customHeight="1" x14ac:dyDescent="0.2">
      <c r="A608" s="7"/>
      <c r="B608" s="20"/>
      <c r="C608" s="20"/>
      <c r="D608" s="7"/>
      <c r="E608" s="23"/>
      <c r="F608" s="23"/>
      <c r="G608" s="23"/>
      <c r="H608" s="23"/>
      <c r="I608" s="16"/>
      <c r="J608" s="7"/>
      <c r="K608" s="23"/>
      <c r="L608" s="23"/>
      <c r="M608" s="7"/>
      <c r="N608" s="7"/>
      <c r="O608" s="7"/>
      <c r="P608" s="7"/>
      <c r="Q608" s="7"/>
      <c r="R608" s="10" t="str">
        <f>IF(D608="","",IF(COUNTIF(Tugs[曳船名],D608)&lt;&gt;1,"未登録・重複",IF(INDEX(Tugs[会社名],MATCH(D608,Tugs[曳船名],0))="","未確認",INDEX(Tugs[会社名],MATCH(D608,Tugs[曳船名],0)))))</f>
        <v/>
      </c>
      <c r="S608" s="10" t="str">
        <f>IF(D608="","",IF(COUNTIF(Tugs[曳船名],D608)&lt;&gt;1,"未登録・重複",IF(INDEX(Tugs[基地港],MATCH(D608,Tugs[曳船名],0))="","未確認",INDEX(Tugs[基地港],MATCH(D608,Tugs[曳船名],0)))))</f>
        <v/>
      </c>
      <c r="T608" s="10" t="str">
        <f>IF(A608="","",IF(AND(ISNUMBER(B608),ISNUMBER(C608),C608&gt;=B608),INT(C608)-INT(B608),""))</f>
        <v/>
      </c>
      <c r="U608" s="18" t="str">
        <f>IF(A608="","",IF(AND(ISNUMBER(E608),ISNUMBER(F608),F608&gt;=E608),ROUND((F608-E608)*24,4),""))</f>
        <v/>
      </c>
      <c r="V608" s="18" t="str">
        <f>IF(A608="","",IF(AND(ISNUMBER(G608),ISNUMBER(H608),H608&gt;=G608),ROUND((H608-G608)*24,4),IF(OR(G608&lt;&gt;"",H608&lt;&gt;""),"",IF(AND(ISNUMBER(I608),I608&gt;=0),I608,""))))</f>
        <v/>
      </c>
      <c r="W608" s="10" t="str">
        <f>IF(A608="","",IF(AND(ISNUMBER(G608),ISNUMBER(H608),H608&gt;=G608),"実績：基地発～基地着",IF(OR(G608&lt;&gt;"",H608&lt;&gt;""),"要確認：時刻不足・逆転",IF(AND(ISNUMBER(I608),I608&gt;=0),"実績：記録の時間","未確認"))))</f>
        <v/>
      </c>
      <c r="X608" s="10" t="str">
        <f>IF(A608="","",IF(ISNUMBER(B608),YEAR(B608)-IF(MONTH(B608)&lt;4,1,0),""))</f>
        <v/>
      </c>
      <c r="Y608" s="10" t="str">
        <f>IF(A608="","",IF(OR(D608="",NOT(ISNUMBER(B608)),NOT(ISNUMBER(C608)),C608&lt;B608,NOT(ISNUMBER(E608)),NOT(ISNUMBER(F608)),F608&lt;E608,O608="",P608="",R608="未登録・重複"),"要確認：警戒区間・登録・根拠",IF(OR(W608="要確認：時刻不足・逆転",AND(ISNUMBER(G608),G608&gt;E608),AND(ISNUMBER(H608),H608&lt;F608),AND(ISNUMBER(I608),I608&lt;0),AND(ISNUMBER(M608),M608&lt;0)),"要確認：基地発着・交代人数",IF(COUNTIFS(LNGWatch[船名],A608,LNGWatch[入港日（同一航海）],B608,LNGWatch[曳船名],D608,LNGWatch[警戒開始日時],E608)&gt;1,"要確認：同じ警戒が重複",IF(OR(NOT(ISNUMBER(V608)),P608="未確認"),"要確認：拘束時間・根拠未確認","確認済")))))</f>
        <v/>
      </c>
    </row>
    <row r="609" spans="1:25" ht="24.95" customHeight="1" x14ac:dyDescent="0.2">
      <c r="A609" s="7"/>
      <c r="B609" s="20"/>
      <c r="C609" s="20"/>
      <c r="D609" s="7"/>
      <c r="E609" s="23"/>
      <c r="F609" s="23"/>
      <c r="G609" s="23"/>
      <c r="H609" s="23"/>
      <c r="I609" s="16"/>
      <c r="J609" s="7"/>
      <c r="K609" s="23"/>
      <c r="L609" s="23"/>
      <c r="M609" s="7"/>
      <c r="N609" s="7"/>
      <c r="O609" s="7"/>
      <c r="P609" s="7"/>
      <c r="Q609" s="7"/>
      <c r="R609" s="10" t="str">
        <f>IF(D609="","",IF(COUNTIF(Tugs[曳船名],D609)&lt;&gt;1,"未登録・重複",IF(INDEX(Tugs[会社名],MATCH(D609,Tugs[曳船名],0))="","未確認",INDEX(Tugs[会社名],MATCH(D609,Tugs[曳船名],0)))))</f>
        <v/>
      </c>
      <c r="S609" s="10" t="str">
        <f>IF(D609="","",IF(COUNTIF(Tugs[曳船名],D609)&lt;&gt;1,"未登録・重複",IF(INDEX(Tugs[基地港],MATCH(D609,Tugs[曳船名],0))="","未確認",INDEX(Tugs[基地港],MATCH(D609,Tugs[曳船名],0)))))</f>
        <v/>
      </c>
      <c r="T609" s="10" t="str">
        <f>IF(A609="","",IF(AND(ISNUMBER(B609),ISNUMBER(C609),C609&gt;=B609),INT(C609)-INT(B609),""))</f>
        <v/>
      </c>
      <c r="U609" s="18" t="str">
        <f>IF(A609="","",IF(AND(ISNUMBER(E609),ISNUMBER(F609),F609&gt;=E609),ROUND((F609-E609)*24,4),""))</f>
        <v/>
      </c>
      <c r="V609" s="18" t="str">
        <f>IF(A609="","",IF(AND(ISNUMBER(G609),ISNUMBER(H609),H609&gt;=G609),ROUND((H609-G609)*24,4),IF(OR(G609&lt;&gt;"",H609&lt;&gt;""),"",IF(AND(ISNUMBER(I609),I609&gt;=0),I609,""))))</f>
        <v/>
      </c>
      <c r="W609" s="10" t="str">
        <f>IF(A609="","",IF(AND(ISNUMBER(G609),ISNUMBER(H609),H609&gt;=G609),"実績：基地発～基地着",IF(OR(G609&lt;&gt;"",H609&lt;&gt;""),"要確認：時刻不足・逆転",IF(AND(ISNUMBER(I609),I609&gt;=0),"実績：記録の時間","未確認"))))</f>
        <v/>
      </c>
      <c r="X609" s="10" t="str">
        <f>IF(A609="","",IF(ISNUMBER(B609),YEAR(B609)-IF(MONTH(B609)&lt;4,1,0),""))</f>
        <v/>
      </c>
      <c r="Y609" s="10" t="str">
        <f>IF(A609="","",IF(OR(D609="",NOT(ISNUMBER(B609)),NOT(ISNUMBER(C609)),C609&lt;B609,NOT(ISNUMBER(E609)),NOT(ISNUMBER(F609)),F609&lt;E609,O609="",P609="",R609="未登録・重複"),"要確認：警戒区間・登録・根拠",IF(OR(W609="要確認：時刻不足・逆転",AND(ISNUMBER(G609),G609&gt;E609),AND(ISNUMBER(H609),H609&lt;F609),AND(ISNUMBER(I609),I609&lt;0),AND(ISNUMBER(M609),M609&lt;0)),"要確認：基地発着・交代人数",IF(COUNTIFS(LNGWatch[船名],A609,LNGWatch[入港日（同一航海）],B609,LNGWatch[曳船名],D609,LNGWatch[警戒開始日時],E609)&gt;1,"要確認：同じ警戒が重複",IF(OR(NOT(ISNUMBER(V609)),P609="未確認"),"要確認：拘束時間・根拠未確認","確認済")))))</f>
        <v/>
      </c>
    </row>
    <row r="610" spans="1:25" ht="24.95" customHeight="1" x14ac:dyDescent="0.2">
      <c r="A610" s="7"/>
      <c r="B610" s="20"/>
      <c r="C610" s="20"/>
      <c r="D610" s="7"/>
      <c r="E610" s="23"/>
      <c r="F610" s="23"/>
      <c r="G610" s="23"/>
      <c r="H610" s="23"/>
      <c r="I610" s="16"/>
      <c r="J610" s="7"/>
      <c r="K610" s="23"/>
      <c r="L610" s="23"/>
      <c r="M610" s="7"/>
      <c r="N610" s="7"/>
      <c r="O610" s="7"/>
      <c r="P610" s="7"/>
      <c r="Q610" s="7"/>
      <c r="R610" s="10" t="str">
        <f>IF(D610="","",IF(COUNTIF(Tugs[曳船名],D610)&lt;&gt;1,"未登録・重複",IF(INDEX(Tugs[会社名],MATCH(D610,Tugs[曳船名],0))="","未確認",INDEX(Tugs[会社名],MATCH(D610,Tugs[曳船名],0)))))</f>
        <v/>
      </c>
      <c r="S610" s="10" t="str">
        <f>IF(D610="","",IF(COUNTIF(Tugs[曳船名],D610)&lt;&gt;1,"未登録・重複",IF(INDEX(Tugs[基地港],MATCH(D610,Tugs[曳船名],0))="","未確認",INDEX(Tugs[基地港],MATCH(D610,Tugs[曳船名],0)))))</f>
        <v/>
      </c>
      <c r="T610" s="10" t="str">
        <f>IF(A610="","",IF(AND(ISNUMBER(B610),ISNUMBER(C610),C610&gt;=B610),INT(C610)-INT(B610),""))</f>
        <v/>
      </c>
      <c r="U610" s="18" t="str">
        <f>IF(A610="","",IF(AND(ISNUMBER(E610),ISNUMBER(F610),F610&gt;=E610),ROUND((F610-E610)*24,4),""))</f>
        <v/>
      </c>
      <c r="V610" s="18" t="str">
        <f>IF(A610="","",IF(AND(ISNUMBER(G610),ISNUMBER(H610),H610&gt;=G610),ROUND((H610-G610)*24,4),IF(OR(G610&lt;&gt;"",H610&lt;&gt;""),"",IF(AND(ISNUMBER(I610),I610&gt;=0),I610,""))))</f>
        <v/>
      </c>
      <c r="W610" s="10" t="str">
        <f>IF(A610="","",IF(AND(ISNUMBER(G610),ISNUMBER(H610),H610&gt;=G610),"実績：基地発～基地着",IF(OR(G610&lt;&gt;"",H610&lt;&gt;""),"要確認：時刻不足・逆転",IF(AND(ISNUMBER(I610),I610&gt;=0),"実績：記録の時間","未確認"))))</f>
        <v/>
      </c>
      <c r="X610" s="10" t="str">
        <f>IF(A610="","",IF(ISNUMBER(B610),YEAR(B610)-IF(MONTH(B610)&lt;4,1,0),""))</f>
        <v/>
      </c>
      <c r="Y610" s="10" t="str">
        <f>IF(A610="","",IF(OR(D610="",NOT(ISNUMBER(B610)),NOT(ISNUMBER(C610)),C610&lt;B610,NOT(ISNUMBER(E610)),NOT(ISNUMBER(F610)),F610&lt;E610,O610="",P610="",R610="未登録・重複"),"要確認：警戒区間・登録・根拠",IF(OR(W610="要確認：時刻不足・逆転",AND(ISNUMBER(G610),G610&gt;E610),AND(ISNUMBER(H610),H610&lt;F610),AND(ISNUMBER(I610),I610&lt;0),AND(ISNUMBER(M610),M610&lt;0)),"要確認：基地発着・交代人数",IF(COUNTIFS(LNGWatch[船名],A610,LNGWatch[入港日（同一航海）],B610,LNGWatch[曳船名],D610,LNGWatch[警戒開始日時],E610)&gt;1,"要確認：同じ警戒が重複",IF(OR(NOT(ISNUMBER(V610)),P610="未確認"),"要確認：拘束時間・根拠未確認","確認済")))))</f>
        <v/>
      </c>
    </row>
    <row r="611" spans="1:25" ht="24.95" customHeight="1" x14ac:dyDescent="0.2">
      <c r="A611" s="7"/>
      <c r="B611" s="20"/>
      <c r="C611" s="20"/>
      <c r="D611" s="7"/>
      <c r="E611" s="23"/>
      <c r="F611" s="23"/>
      <c r="G611" s="23"/>
      <c r="H611" s="23"/>
      <c r="I611" s="16"/>
      <c r="J611" s="7"/>
      <c r="K611" s="23"/>
      <c r="L611" s="23"/>
      <c r="M611" s="7"/>
      <c r="N611" s="7"/>
      <c r="O611" s="7"/>
      <c r="P611" s="7"/>
      <c r="Q611" s="7"/>
      <c r="R611" s="10" t="str">
        <f>IF(D611="","",IF(COUNTIF(Tugs[曳船名],D611)&lt;&gt;1,"未登録・重複",IF(INDEX(Tugs[会社名],MATCH(D611,Tugs[曳船名],0))="","未確認",INDEX(Tugs[会社名],MATCH(D611,Tugs[曳船名],0)))))</f>
        <v/>
      </c>
      <c r="S611" s="10" t="str">
        <f>IF(D611="","",IF(COUNTIF(Tugs[曳船名],D611)&lt;&gt;1,"未登録・重複",IF(INDEX(Tugs[基地港],MATCH(D611,Tugs[曳船名],0))="","未確認",INDEX(Tugs[基地港],MATCH(D611,Tugs[曳船名],0)))))</f>
        <v/>
      </c>
      <c r="T611" s="10" t="str">
        <f>IF(A611="","",IF(AND(ISNUMBER(B611),ISNUMBER(C611),C611&gt;=B611),INT(C611)-INT(B611),""))</f>
        <v/>
      </c>
      <c r="U611" s="18" t="str">
        <f>IF(A611="","",IF(AND(ISNUMBER(E611),ISNUMBER(F611),F611&gt;=E611),ROUND((F611-E611)*24,4),""))</f>
        <v/>
      </c>
      <c r="V611" s="18" t="str">
        <f>IF(A611="","",IF(AND(ISNUMBER(G611),ISNUMBER(H611),H611&gt;=G611),ROUND((H611-G611)*24,4),IF(OR(G611&lt;&gt;"",H611&lt;&gt;""),"",IF(AND(ISNUMBER(I611),I611&gt;=0),I611,""))))</f>
        <v/>
      </c>
      <c r="W611" s="10" t="str">
        <f>IF(A611="","",IF(AND(ISNUMBER(G611),ISNUMBER(H611),H611&gt;=G611),"実績：基地発～基地着",IF(OR(G611&lt;&gt;"",H611&lt;&gt;""),"要確認：時刻不足・逆転",IF(AND(ISNUMBER(I611),I611&gt;=0),"実績：記録の時間","未確認"))))</f>
        <v/>
      </c>
      <c r="X611" s="10" t="str">
        <f>IF(A611="","",IF(ISNUMBER(B611),YEAR(B611)-IF(MONTH(B611)&lt;4,1,0),""))</f>
        <v/>
      </c>
      <c r="Y611" s="10" t="str">
        <f>IF(A611="","",IF(OR(D611="",NOT(ISNUMBER(B611)),NOT(ISNUMBER(C611)),C611&lt;B611,NOT(ISNUMBER(E611)),NOT(ISNUMBER(F611)),F611&lt;E611,O611="",P611="",R611="未登録・重複"),"要確認：警戒区間・登録・根拠",IF(OR(W611="要確認：時刻不足・逆転",AND(ISNUMBER(G611),G611&gt;E611),AND(ISNUMBER(H611),H611&lt;F611),AND(ISNUMBER(I611),I611&lt;0),AND(ISNUMBER(M611),M611&lt;0)),"要確認：基地発着・交代人数",IF(COUNTIFS(LNGWatch[船名],A611,LNGWatch[入港日（同一航海）],B611,LNGWatch[曳船名],D611,LNGWatch[警戒開始日時],E611)&gt;1,"要確認：同じ警戒が重複",IF(OR(NOT(ISNUMBER(V611)),P611="未確認"),"要確認：拘束時間・根拠未確認","確認済")))))</f>
        <v/>
      </c>
    </row>
    <row r="612" spans="1:25" ht="24.95" customHeight="1" x14ac:dyDescent="0.2">
      <c r="A612" s="7"/>
      <c r="B612" s="20"/>
      <c r="C612" s="20"/>
      <c r="D612" s="7"/>
      <c r="E612" s="23"/>
      <c r="F612" s="23"/>
      <c r="G612" s="23"/>
      <c r="H612" s="23"/>
      <c r="I612" s="16"/>
      <c r="J612" s="7"/>
      <c r="K612" s="23"/>
      <c r="L612" s="23"/>
      <c r="M612" s="7"/>
      <c r="N612" s="7"/>
      <c r="O612" s="7"/>
      <c r="P612" s="7"/>
      <c r="Q612" s="7"/>
      <c r="R612" s="10" t="str">
        <f>IF(D612="","",IF(COUNTIF(Tugs[曳船名],D612)&lt;&gt;1,"未登録・重複",IF(INDEX(Tugs[会社名],MATCH(D612,Tugs[曳船名],0))="","未確認",INDEX(Tugs[会社名],MATCH(D612,Tugs[曳船名],0)))))</f>
        <v/>
      </c>
      <c r="S612" s="10" t="str">
        <f>IF(D612="","",IF(COUNTIF(Tugs[曳船名],D612)&lt;&gt;1,"未登録・重複",IF(INDEX(Tugs[基地港],MATCH(D612,Tugs[曳船名],0))="","未確認",INDEX(Tugs[基地港],MATCH(D612,Tugs[曳船名],0)))))</f>
        <v/>
      </c>
      <c r="T612" s="10" t="str">
        <f>IF(A612="","",IF(AND(ISNUMBER(B612),ISNUMBER(C612),C612&gt;=B612),INT(C612)-INT(B612),""))</f>
        <v/>
      </c>
      <c r="U612" s="18" t="str">
        <f>IF(A612="","",IF(AND(ISNUMBER(E612),ISNUMBER(F612),F612&gt;=E612),ROUND((F612-E612)*24,4),""))</f>
        <v/>
      </c>
      <c r="V612" s="18" t="str">
        <f>IF(A612="","",IF(AND(ISNUMBER(G612),ISNUMBER(H612),H612&gt;=G612),ROUND((H612-G612)*24,4),IF(OR(G612&lt;&gt;"",H612&lt;&gt;""),"",IF(AND(ISNUMBER(I612),I612&gt;=0),I612,""))))</f>
        <v/>
      </c>
      <c r="W612" s="10" t="str">
        <f>IF(A612="","",IF(AND(ISNUMBER(G612),ISNUMBER(H612),H612&gt;=G612),"実績：基地発～基地着",IF(OR(G612&lt;&gt;"",H612&lt;&gt;""),"要確認：時刻不足・逆転",IF(AND(ISNUMBER(I612),I612&gt;=0),"実績：記録の時間","未確認"))))</f>
        <v/>
      </c>
      <c r="X612" s="10" t="str">
        <f>IF(A612="","",IF(ISNUMBER(B612),YEAR(B612)-IF(MONTH(B612)&lt;4,1,0),""))</f>
        <v/>
      </c>
      <c r="Y612" s="10" t="str">
        <f>IF(A612="","",IF(OR(D612="",NOT(ISNUMBER(B612)),NOT(ISNUMBER(C612)),C612&lt;B612,NOT(ISNUMBER(E612)),NOT(ISNUMBER(F612)),F612&lt;E612,O612="",P612="",R612="未登録・重複"),"要確認：警戒区間・登録・根拠",IF(OR(W612="要確認：時刻不足・逆転",AND(ISNUMBER(G612),G612&gt;E612),AND(ISNUMBER(H612),H612&lt;F612),AND(ISNUMBER(I612),I612&lt;0),AND(ISNUMBER(M612),M612&lt;0)),"要確認：基地発着・交代人数",IF(COUNTIFS(LNGWatch[船名],A612,LNGWatch[入港日（同一航海）],B612,LNGWatch[曳船名],D612,LNGWatch[警戒開始日時],E612)&gt;1,"要確認：同じ警戒が重複",IF(OR(NOT(ISNUMBER(V612)),P612="未確認"),"要確認：拘束時間・根拠未確認","確認済")))))</f>
        <v/>
      </c>
    </row>
    <row r="613" spans="1:25" ht="24.95" customHeight="1" x14ac:dyDescent="0.2">
      <c r="A613" s="7"/>
      <c r="B613" s="20"/>
      <c r="C613" s="20"/>
      <c r="D613" s="7"/>
      <c r="E613" s="23"/>
      <c r="F613" s="23"/>
      <c r="G613" s="23"/>
      <c r="H613" s="23"/>
      <c r="I613" s="16"/>
      <c r="J613" s="7"/>
      <c r="K613" s="23"/>
      <c r="L613" s="23"/>
      <c r="M613" s="7"/>
      <c r="N613" s="7"/>
      <c r="O613" s="7"/>
      <c r="P613" s="7"/>
      <c r="Q613" s="7"/>
      <c r="R613" s="10" t="str">
        <f>IF(D613="","",IF(COUNTIF(Tugs[曳船名],D613)&lt;&gt;1,"未登録・重複",IF(INDEX(Tugs[会社名],MATCH(D613,Tugs[曳船名],0))="","未確認",INDEX(Tugs[会社名],MATCH(D613,Tugs[曳船名],0)))))</f>
        <v/>
      </c>
      <c r="S613" s="10" t="str">
        <f>IF(D613="","",IF(COUNTIF(Tugs[曳船名],D613)&lt;&gt;1,"未登録・重複",IF(INDEX(Tugs[基地港],MATCH(D613,Tugs[曳船名],0))="","未確認",INDEX(Tugs[基地港],MATCH(D613,Tugs[曳船名],0)))))</f>
        <v/>
      </c>
      <c r="T613" s="10" t="str">
        <f>IF(A613="","",IF(AND(ISNUMBER(B613),ISNUMBER(C613),C613&gt;=B613),INT(C613)-INT(B613),""))</f>
        <v/>
      </c>
      <c r="U613" s="18" t="str">
        <f>IF(A613="","",IF(AND(ISNUMBER(E613),ISNUMBER(F613),F613&gt;=E613),ROUND((F613-E613)*24,4),""))</f>
        <v/>
      </c>
      <c r="V613" s="18" t="str">
        <f>IF(A613="","",IF(AND(ISNUMBER(G613),ISNUMBER(H613),H613&gt;=G613),ROUND((H613-G613)*24,4),IF(OR(G613&lt;&gt;"",H613&lt;&gt;""),"",IF(AND(ISNUMBER(I613),I613&gt;=0),I613,""))))</f>
        <v/>
      </c>
      <c r="W613" s="10" t="str">
        <f>IF(A613="","",IF(AND(ISNUMBER(G613),ISNUMBER(H613),H613&gt;=G613),"実績：基地発～基地着",IF(OR(G613&lt;&gt;"",H613&lt;&gt;""),"要確認：時刻不足・逆転",IF(AND(ISNUMBER(I613),I613&gt;=0),"実績：記録の時間","未確認"))))</f>
        <v/>
      </c>
      <c r="X613" s="10" t="str">
        <f>IF(A613="","",IF(ISNUMBER(B613),YEAR(B613)-IF(MONTH(B613)&lt;4,1,0),""))</f>
        <v/>
      </c>
      <c r="Y613" s="10" t="str">
        <f>IF(A613="","",IF(OR(D613="",NOT(ISNUMBER(B613)),NOT(ISNUMBER(C613)),C613&lt;B613,NOT(ISNUMBER(E613)),NOT(ISNUMBER(F613)),F613&lt;E613,O613="",P613="",R613="未登録・重複"),"要確認：警戒区間・登録・根拠",IF(OR(W613="要確認：時刻不足・逆転",AND(ISNUMBER(G613),G613&gt;E613),AND(ISNUMBER(H613),H613&lt;F613),AND(ISNUMBER(I613),I613&lt;0),AND(ISNUMBER(M613),M613&lt;0)),"要確認：基地発着・交代人数",IF(COUNTIFS(LNGWatch[船名],A613,LNGWatch[入港日（同一航海）],B613,LNGWatch[曳船名],D613,LNGWatch[警戒開始日時],E613)&gt;1,"要確認：同じ警戒が重複",IF(OR(NOT(ISNUMBER(V613)),P613="未確認"),"要確認：拘束時間・根拠未確認","確認済")))))</f>
        <v/>
      </c>
    </row>
    <row r="614" spans="1:25" ht="24.95" customHeight="1" x14ac:dyDescent="0.2">
      <c r="A614" s="7"/>
      <c r="B614" s="20"/>
      <c r="C614" s="20"/>
      <c r="D614" s="7"/>
      <c r="E614" s="23"/>
      <c r="F614" s="23"/>
      <c r="G614" s="23"/>
      <c r="H614" s="23"/>
      <c r="I614" s="16"/>
      <c r="J614" s="7"/>
      <c r="K614" s="23"/>
      <c r="L614" s="23"/>
      <c r="M614" s="7"/>
      <c r="N614" s="7"/>
      <c r="O614" s="7"/>
      <c r="P614" s="7"/>
      <c r="Q614" s="7"/>
      <c r="R614" s="10" t="str">
        <f>IF(D614="","",IF(COUNTIF(Tugs[曳船名],D614)&lt;&gt;1,"未登録・重複",IF(INDEX(Tugs[会社名],MATCH(D614,Tugs[曳船名],0))="","未確認",INDEX(Tugs[会社名],MATCH(D614,Tugs[曳船名],0)))))</f>
        <v/>
      </c>
      <c r="S614" s="10" t="str">
        <f>IF(D614="","",IF(COUNTIF(Tugs[曳船名],D614)&lt;&gt;1,"未登録・重複",IF(INDEX(Tugs[基地港],MATCH(D614,Tugs[曳船名],0))="","未確認",INDEX(Tugs[基地港],MATCH(D614,Tugs[曳船名],0)))))</f>
        <v/>
      </c>
      <c r="T614" s="10" t="str">
        <f>IF(A614="","",IF(AND(ISNUMBER(B614),ISNUMBER(C614),C614&gt;=B614),INT(C614)-INT(B614),""))</f>
        <v/>
      </c>
      <c r="U614" s="18" t="str">
        <f>IF(A614="","",IF(AND(ISNUMBER(E614),ISNUMBER(F614),F614&gt;=E614),ROUND((F614-E614)*24,4),""))</f>
        <v/>
      </c>
      <c r="V614" s="18" t="str">
        <f>IF(A614="","",IF(AND(ISNUMBER(G614),ISNUMBER(H614),H614&gt;=G614),ROUND((H614-G614)*24,4),IF(OR(G614&lt;&gt;"",H614&lt;&gt;""),"",IF(AND(ISNUMBER(I614),I614&gt;=0),I614,""))))</f>
        <v/>
      </c>
      <c r="W614" s="10" t="str">
        <f>IF(A614="","",IF(AND(ISNUMBER(G614),ISNUMBER(H614),H614&gt;=G614),"実績：基地発～基地着",IF(OR(G614&lt;&gt;"",H614&lt;&gt;""),"要確認：時刻不足・逆転",IF(AND(ISNUMBER(I614),I614&gt;=0),"実績：記録の時間","未確認"))))</f>
        <v/>
      </c>
      <c r="X614" s="10" t="str">
        <f>IF(A614="","",IF(ISNUMBER(B614),YEAR(B614)-IF(MONTH(B614)&lt;4,1,0),""))</f>
        <v/>
      </c>
      <c r="Y614" s="10" t="str">
        <f>IF(A614="","",IF(OR(D614="",NOT(ISNUMBER(B614)),NOT(ISNUMBER(C614)),C614&lt;B614,NOT(ISNUMBER(E614)),NOT(ISNUMBER(F614)),F614&lt;E614,O614="",P614="",R614="未登録・重複"),"要確認：警戒区間・登録・根拠",IF(OR(W614="要確認：時刻不足・逆転",AND(ISNUMBER(G614),G614&gt;E614),AND(ISNUMBER(H614),H614&lt;F614),AND(ISNUMBER(I614),I614&lt;0),AND(ISNUMBER(M614),M614&lt;0)),"要確認：基地発着・交代人数",IF(COUNTIFS(LNGWatch[船名],A614,LNGWatch[入港日（同一航海）],B614,LNGWatch[曳船名],D614,LNGWatch[警戒開始日時],E614)&gt;1,"要確認：同じ警戒が重複",IF(OR(NOT(ISNUMBER(V614)),P614="未確認"),"要確認：拘束時間・根拠未確認","確認済")))))</f>
        <v/>
      </c>
    </row>
    <row r="615" spans="1:25" ht="24.95" customHeight="1" x14ac:dyDescent="0.2">
      <c r="A615" s="7"/>
      <c r="B615" s="20"/>
      <c r="C615" s="20"/>
      <c r="D615" s="7"/>
      <c r="E615" s="23"/>
      <c r="F615" s="23"/>
      <c r="G615" s="23"/>
      <c r="H615" s="23"/>
      <c r="I615" s="16"/>
      <c r="J615" s="7"/>
      <c r="K615" s="23"/>
      <c r="L615" s="23"/>
      <c r="M615" s="7"/>
      <c r="N615" s="7"/>
      <c r="O615" s="7"/>
      <c r="P615" s="7"/>
      <c r="Q615" s="7"/>
      <c r="R615" s="10" t="str">
        <f>IF(D615="","",IF(COUNTIF(Tugs[曳船名],D615)&lt;&gt;1,"未登録・重複",IF(INDEX(Tugs[会社名],MATCH(D615,Tugs[曳船名],0))="","未確認",INDEX(Tugs[会社名],MATCH(D615,Tugs[曳船名],0)))))</f>
        <v/>
      </c>
      <c r="S615" s="10" t="str">
        <f>IF(D615="","",IF(COUNTIF(Tugs[曳船名],D615)&lt;&gt;1,"未登録・重複",IF(INDEX(Tugs[基地港],MATCH(D615,Tugs[曳船名],0))="","未確認",INDEX(Tugs[基地港],MATCH(D615,Tugs[曳船名],0)))))</f>
        <v/>
      </c>
      <c r="T615" s="10" t="str">
        <f>IF(A615="","",IF(AND(ISNUMBER(B615),ISNUMBER(C615),C615&gt;=B615),INT(C615)-INT(B615),""))</f>
        <v/>
      </c>
      <c r="U615" s="18" t="str">
        <f>IF(A615="","",IF(AND(ISNUMBER(E615),ISNUMBER(F615),F615&gt;=E615),ROUND((F615-E615)*24,4),""))</f>
        <v/>
      </c>
      <c r="V615" s="18" t="str">
        <f>IF(A615="","",IF(AND(ISNUMBER(G615),ISNUMBER(H615),H615&gt;=G615),ROUND((H615-G615)*24,4),IF(OR(G615&lt;&gt;"",H615&lt;&gt;""),"",IF(AND(ISNUMBER(I615),I615&gt;=0),I615,""))))</f>
        <v/>
      </c>
      <c r="W615" s="10" t="str">
        <f>IF(A615="","",IF(AND(ISNUMBER(G615),ISNUMBER(H615),H615&gt;=G615),"実績：基地発～基地着",IF(OR(G615&lt;&gt;"",H615&lt;&gt;""),"要確認：時刻不足・逆転",IF(AND(ISNUMBER(I615),I615&gt;=0),"実績：記録の時間","未確認"))))</f>
        <v/>
      </c>
      <c r="X615" s="10" t="str">
        <f>IF(A615="","",IF(ISNUMBER(B615),YEAR(B615)-IF(MONTH(B615)&lt;4,1,0),""))</f>
        <v/>
      </c>
      <c r="Y615" s="10" t="str">
        <f>IF(A615="","",IF(OR(D615="",NOT(ISNUMBER(B615)),NOT(ISNUMBER(C615)),C615&lt;B615,NOT(ISNUMBER(E615)),NOT(ISNUMBER(F615)),F615&lt;E615,O615="",P615="",R615="未登録・重複"),"要確認：警戒区間・登録・根拠",IF(OR(W615="要確認：時刻不足・逆転",AND(ISNUMBER(G615),G615&gt;E615),AND(ISNUMBER(H615),H615&lt;F615),AND(ISNUMBER(I615),I615&lt;0),AND(ISNUMBER(M615),M615&lt;0)),"要確認：基地発着・交代人数",IF(COUNTIFS(LNGWatch[船名],A615,LNGWatch[入港日（同一航海）],B615,LNGWatch[曳船名],D615,LNGWatch[警戒開始日時],E615)&gt;1,"要確認：同じ警戒が重複",IF(OR(NOT(ISNUMBER(V615)),P615="未確認"),"要確認：拘束時間・根拠未確認","確認済")))))</f>
        <v/>
      </c>
    </row>
    <row r="616" spans="1:25" ht="24.95" customHeight="1" x14ac:dyDescent="0.2">
      <c r="A616" s="7"/>
      <c r="B616" s="20"/>
      <c r="C616" s="20"/>
      <c r="D616" s="7"/>
      <c r="E616" s="23"/>
      <c r="F616" s="23"/>
      <c r="G616" s="23"/>
      <c r="H616" s="23"/>
      <c r="I616" s="16"/>
      <c r="J616" s="7"/>
      <c r="K616" s="23"/>
      <c r="L616" s="23"/>
      <c r="M616" s="7"/>
      <c r="N616" s="7"/>
      <c r="O616" s="7"/>
      <c r="P616" s="7"/>
      <c r="Q616" s="7"/>
      <c r="R616" s="10" t="str">
        <f>IF(D616="","",IF(COUNTIF(Tugs[曳船名],D616)&lt;&gt;1,"未登録・重複",IF(INDEX(Tugs[会社名],MATCH(D616,Tugs[曳船名],0))="","未確認",INDEX(Tugs[会社名],MATCH(D616,Tugs[曳船名],0)))))</f>
        <v/>
      </c>
      <c r="S616" s="10" t="str">
        <f>IF(D616="","",IF(COUNTIF(Tugs[曳船名],D616)&lt;&gt;1,"未登録・重複",IF(INDEX(Tugs[基地港],MATCH(D616,Tugs[曳船名],0))="","未確認",INDEX(Tugs[基地港],MATCH(D616,Tugs[曳船名],0)))))</f>
        <v/>
      </c>
      <c r="T616" s="10" t="str">
        <f>IF(A616="","",IF(AND(ISNUMBER(B616),ISNUMBER(C616),C616&gt;=B616),INT(C616)-INT(B616),""))</f>
        <v/>
      </c>
      <c r="U616" s="18" t="str">
        <f>IF(A616="","",IF(AND(ISNUMBER(E616),ISNUMBER(F616),F616&gt;=E616),ROUND((F616-E616)*24,4),""))</f>
        <v/>
      </c>
      <c r="V616" s="18" t="str">
        <f>IF(A616="","",IF(AND(ISNUMBER(G616),ISNUMBER(H616),H616&gt;=G616),ROUND((H616-G616)*24,4),IF(OR(G616&lt;&gt;"",H616&lt;&gt;""),"",IF(AND(ISNUMBER(I616),I616&gt;=0),I616,""))))</f>
        <v/>
      </c>
      <c r="W616" s="10" t="str">
        <f>IF(A616="","",IF(AND(ISNUMBER(G616),ISNUMBER(H616),H616&gt;=G616),"実績：基地発～基地着",IF(OR(G616&lt;&gt;"",H616&lt;&gt;""),"要確認：時刻不足・逆転",IF(AND(ISNUMBER(I616),I616&gt;=0),"実績：記録の時間","未確認"))))</f>
        <v/>
      </c>
      <c r="X616" s="10" t="str">
        <f>IF(A616="","",IF(ISNUMBER(B616),YEAR(B616)-IF(MONTH(B616)&lt;4,1,0),""))</f>
        <v/>
      </c>
      <c r="Y616" s="10" t="str">
        <f>IF(A616="","",IF(OR(D616="",NOT(ISNUMBER(B616)),NOT(ISNUMBER(C616)),C616&lt;B616,NOT(ISNUMBER(E616)),NOT(ISNUMBER(F616)),F616&lt;E616,O616="",P616="",R616="未登録・重複"),"要確認：警戒区間・登録・根拠",IF(OR(W616="要確認：時刻不足・逆転",AND(ISNUMBER(G616),G616&gt;E616),AND(ISNUMBER(H616),H616&lt;F616),AND(ISNUMBER(I616),I616&lt;0),AND(ISNUMBER(M616),M616&lt;0)),"要確認：基地発着・交代人数",IF(COUNTIFS(LNGWatch[船名],A616,LNGWatch[入港日（同一航海）],B616,LNGWatch[曳船名],D616,LNGWatch[警戒開始日時],E616)&gt;1,"要確認：同じ警戒が重複",IF(OR(NOT(ISNUMBER(V616)),P616="未確認"),"要確認：拘束時間・根拠未確認","確認済")))))</f>
        <v/>
      </c>
    </row>
    <row r="617" spans="1:25" ht="24.95" customHeight="1" x14ac:dyDescent="0.2">
      <c r="A617" s="7"/>
      <c r="B617" s="20"/>
      <c r="C617" s="20"/>
      <c r="D617" s="7"/>
      <c r="E617" s="23"/>
      <c r="F617" s="23"/>
      <c r="G617" s="23"/>
      <c r="H617" s="23"/>
      <c r="I617" s="16"/>
      <c r="J617" s="7"/>
      <c r="K617" s="23"/>
      <c r="L617" s="23"/>
      <c r="M617" s="7"/>
      <c r="N617" s="7"/>
      <c r="O617" s="7"/>
      <c r="P617" s="7"/>
      <c r="Q617" s="7"/>
      <c r="R617" s="10" t="str">
        <f>IF(D617="","",IF(COUNTIF(Tugs[曳船名],D617)&lt;&gt;1,"未登録・重複",IF(INDEX(Tugs[会社名],MATCH(D617,Tugs[曳船名],0))="","未確認",INDEX(Tugs[会社名],MATCH(D617,Tugs[曳船名],0)))))</f>
        <v/>
      </c>
      <c r="S617" s="10" t="str">
        <f>IF(D617="","",IF(COUNTIF(Tugs[曳船名],D617)&lt;&gt;1,"未登録・重複",IF(INDEX(Tugs[基地港],MATCH(D617,Tugs[曳船名],0))="","未確認",INDEX(Tugs[基地港],MATCH(D617,Tugs[曳船名],0)))))</f>
        <v/>
      </c>
      <c r="T617" s="10" t="str">
        <f>IF(A617="","",IF(AND(ISNUMBER(B617),ISNUMBER(C617),C617&gt;=B617),INT(C617)-INT(B617),""))</f>
        <v/>
      </c>
      <c r="U617" s="18" t="str">
        <f>IF(A617="","",IF(AND(ISNUMBER(E617),ISNUMBER(F617),F617&gt;=E617),ROUND((F617-E617)*24,4),""))</f>
        <v/>
      </c>
      <c r="V617" s="18" t="str">
        <f>IF(A617="","",IF(AND(ISNUMBER(G617),ISNUMBER(H617),H617&gt;=G617),ROUND((H617-G617)*24,4),IF(OR(G617&lt;&gt;"",H617&lt;&gt;""),"",IF(AND(ISNUMBER(I617),I617&gt;=0),I617,""))))</f>
        <v/>
      </c>
      <c r="W617" s="10" t="str">
        <f>IF(A617="","",IF(AND(ISNUMBER(G617),ISNUMBER(H617),H617&gt;=G617),"実績：基地発～基地着",IF(OR(G617&lt;&gt;"",H617&lt;&gt;""),"要確認：時刻不足・逆転",IF(AND(ISNUMBER(I617),I617&gt;=0),"実績：記録の時間","未確認"))))</f>
        <v/>
      </c>
      <c r="X617" s="10" t="str">
        <f>IF(A617="","",IF(ISNUMBER(B617),YEAR(B617)-IF(MONTH(B617)&lt;4,1,0),""))</f>
        <v/>
      </c>
      <c r="Y617" s="10" t="str">
        <f>IF(A617="","",IF(OR(D617="",NOT(ISNUMBER(B617)),NOT(ISNUMBER(C617)),C617&lt;B617,NOT(ISNUMBER(E617)),NOT(ISNUMBER(F617)),F617&lt;E617,O617="",P617="",R617="未登録・重複"),"要確認：警戒区間・登録・根拠",IF(OR(W617="要確認：時刻不足・逆転",AND(ISNUMBER(G617),G617&gt;E617),AND(ISNUMBER(H617),H617&lt;F617),AND(ISNUMBER(I617),I617&lt;0),AND(ISNUMBER(M617),M617&lt;0)),"要確認：基地発着・交代人数",IF(COUNTIFS(LNGWatch[船名],A617,LNGWatch[入港日（同一航海）],B617,LNGWatch[曳船名],D617,LNGWatch[警戒開始日時],E617)&gt;1,"要確認：同じ警戒が重複",IF(OR(NOT(ISNUMBER(V617)),P617="未確認"),"要確認：拘束時間・根拠未確認","確認済")))))</f>
        <v/>
      </c>
    </row>
    <row r="618" spans="1:25" ht="24.95" customHeight="1" x14ac:dyDescent="0.2">
      <c r="A618" s="7"/>
      <c r="B618" s="20"/>
      <c r="C618" s="20"/>
      <c r="D618" s="7"/>
      <c r="E618" s="23"/>
      <c r="F618" s="23"/>
      <c r="G618" s="23"/>
      <c r="H618" s="23"/>
      <c r="I618" s="16"/>
      <c r="J618" s="7"/>
      <c r="K618" s="23"/>
      <c r="L618" s="23"/>
      <c r="M618" s="7"/>
      <c r="N618" s="7"/>
      <c r="O618" s="7"/>
      <c r="P618" s="7"/>
      <c r="Q618" s="7"/>
      <c r="R618" s="10" t="str">
        <f>IF(D618="","",IF(COUNTIF(Tugs[曳船名],D618)&lt;&gt;1,"未登録・重複",IF(INDEX(Tugs[会社名],MATCH(D618,Tugs[曳船名],0))="","未確認",INDEX(Tugs[会社名],MATCH(D618,Tugs[曳船名],0)))))</f>
        <v/>
      </c>
      <c r="S618" s="10" t="str">
        <f>IF(D618="","",IF(COUNTIF(Tugs[曳船名],D618)&lt;&gt;1,"未登録・重複",IF(INDEX(Tugs[基地港],MATCH(D618,Tugs[曳船名],0))="","未確認",INDEX(Tugs[基地港],MATCH(D618,Tugs[曳船名],0)))))</f>
        <v/>
      </c>
      <c r="T618" s="10" t="str">
        <f>IF(A618="","",IF(AND(ISNUMBER(B618),ISNUMBER(C618),C618&gt;=B618),INT(C618)-INT(B618),""))</f>
        <v/>
      </c>
      <c r="U618" s="18" t="str">
        <f>IF(A618="","",IF(AND(ISNUMBER(E618),ISNUMBER(F618),F618&gt;=E618),ROUND((F618-E618)*24,4),""))</f>
        <v/>
      </c>
      <c r="V618" s="18" t="str">
        <f>IF(A618="","",IF(AND(ISNUMBER(G618),ISNUMBER(H618),H618&gt;=G618),ROUND((H618-G618)*24,4),IF(OR(G618&lt;&gt;"",H618&lt;&gt;""),"",IF(AND(ISNUMBER(I618),I618&gt;=0),I618,""))))</f>
        <v/>
      </c>
      <c r="W618" s="10" t="str">
        <f>IF(A618="","",IF(AND(ISNUMBER(G618),ISNUMBER(H618),H618&gt;=G618),"実績：基地発～基地着",IF(OR(G618&lt;&gt;"",H618&lt;&gt;""),"要確認：時刻不足・逆転",IF(AND(ISNUMBER(I618),I618&gt;=0),"実績：記録の時間","未確認"))))</f>
        <v/>
      </c>
      <c r="X618" s="10" t="str">
        <f>IF(A618="","",IF(ISNUMBER(B618),YEAR(B618)-IF(MONTH(B618)&lt;4,1,0),""))</f>
        <v/>
      </c>
      <c r="Y618" s="10" t="str">
        <f>IF(A618="","",IF(OR(D618="",NOT(ISNUMBER(B618)),NOT(ISNUMBER(C618)),C618&lt;B618,NOT(ISNUMBER(E618)),NOT(ISNUMBER(F618)),F618&lt;E618,O618="",P618="",R618="未登録・重複"),"要確認：警戒区間・登録・根拠",IF(OR(W618="要確認：時刻不足・逆転",AND(ISNUMBER(G618),G618&gt;E618),AND(ISNUMBER(H618),H618&lt;F618),AND(ISNUMBER(I618),I618&lt;0),AND(ISNUMBER(M618),M618&lt;0)),"要確認：基地発着・交代人数",IF(COUNTIFS(LNGWatch[船名],A618,LNGWatch[入港日（同一航海）],B618,LNGWatch[曳船名],D618,LNGWatch[警戒開始日時],E618)&gt;1,"要確認：同じ警戒が重複",IF(OR(NOT(ISNUMBER(V618)),P618="未確認"),"要確認：拘束時間・根拠未確認","確認済")))))</f>
        <v/>
      </c>
    </row>
    <row r="619" spans="1:25" ht="24.95" customHeight="1" x14ac:dyDescent="0.2">
      <c r="A619" s="7"/>
      <c r="B619" s="20"/>
      <c r="C619" s="20"/>
      <c r="D619" s="7"/>
      <c r="E619" s="23"/>
      <c r="F619" s="23"/>
      <c r="G619" s="23"/>
      <c r="H619" s="23"/>
      <c r="I619" s="16"/>
      <c r="J619" s="7"/>
      <c r="K619" s="23"/>
      <c r="L619" s="23"/>
      <c r="M619" s="7"/>
      <c r="N619" s="7"/>
      <c r="O619" s="7"/>
      <c r="P619" s="7"/>
      <c r="Q619" s="7"/>
      <c r="R619" s="10" t="str">
        <f>IF(D619="","",IF(COUNTIF(Tugs[曳船名],D619)&lt;&gt;1,"未登録・重複",IF(INDEX(Tugs[会社名],MATCH(D619,Tugs[曳船名],0))="","未確認",INDEX(Tugs[会社名],MATCH(D619,Tugs[曳船名],0)))))</f>
        <v/>
      </c>
      <c r="S619" s="10" t="str">
        <f>IF(D619="","",IF(COUNTIF(Tugs[曳船名],D619)&lt;&gt;1,"未登録・重複",IF(INDEX(Tugs[基地港],MATCH(D619,Tugs[曳船名],0))="","未確認",INDEX(Tugs[基地港],MATCH(D619,Tugs[曳船名],0)))))</f>
        <v/>
      </c>
      <c r="T619" s="10" t="str">
        <f>IF(A619="","",IF(AND(ISNUMBER(B619),ISNUMBER(C619),C619&gt;=B619),INT(C619)-INT(B619),""))</f>
        <v/>
      </c>
      <c r="U619" s="18" t="str">
        <f>IF(A619="","",IF(AND(ISNUMBER(E619),ISNUMBER(F619),F619&gt;=E619),ROUND((F619-E619)*24,4),""))</f>
        <v/>
      </c>
      <c r="V619" s="18" t="str">
        <f>IF(A619="","",IF(AND(ISNUMBER(G619),ISNUMBER(H619),H619&gt;=G619),ROUND((H619-G619)*24,4),IF(OR(G619&lt;&gt;"",H619&lt;&gt;""),"",IF(AND(ISNUMBER(I619),I619&gt;=0),I619,""))))</f>
        <v/>
      </c>
      <c r="W619" s="10" t="str">
        <f>IF(A619="","",IF(AND(ISNUMBER(G619),ISNUMBER(H619),H619&gt;=G619),"実績：基地発～基地着",IF(OR(G619&lt;&gt;"",H619&lt;&gt;""),"要確認：時刻不足・逆転",IF(AND(ISNUMBER(I619),I619&gt;=0),"実績：記録の時間","未確認"))))</f>
        <v/>
      </c>
      <c r="X619" s="10" t="str">
        <f>IF(A619="","",IF(ISNUMBER(B619),YEAR(B619)-IF(MONTH(B619)&lt;4,1,0),""))</f>
        <v/>
      </c>
      <c r="Y619" s="10" t="str">
        <f>IF(A619="","",IF(OR(D619="",NOT(ISNUMBER(B619)),NOT(ISNUMBER(C619)),C619&lt;B619,NOT(ISNUMBER(E619)),NOT(ISNUMBER(F619)),F619&lt;E619,O619="",P619="",R619="未登録・重複"),"要確認：警戒区間・登録・根拠",IF(OR(W619="要確認：時刻不足・逆転",AND(ISNUMBER(G619),G619&gt;E619),AND(ISNUMBER(H619),H619&lt;F619),AND(ISNUMBER(I619),I619&lt;0),AND(ISNUMBER(M619),M619&lt;0)),"要確認：基地発着・交代人数",IF(COUNTIFS(LNGWatch[船名],A619,LNGWatch[入港日（同一航海）],B619,LNGWatch[曳船名],D619,LNGWatch[警戒開始日時],E619)&gt;1,"要確認：同じ警戒が重複",IF(OR(NOT(ISNUMBER(V619)),P619="未確認"),"要確認：拘束時間・根拠未確認","確認済")))))</f>
        <v/>
      </c>
    </row>
    <row r="620" spans="1:25" ht="24.95" customHeight="1" x14ac:dyDescent="0.2">
      <c r="A620" s="7"/>
      <c r="B620" s="20"/>
      <c r="C620" s="20"/>
      <c r="D620" s="7"/>
      <c r="E620" s="23"/>
      <c r="F620" s="23"/>
      <c r="G620" s="23"/>
      <c r="H620" s="23"/>
      <c r="I620" s="16"/>
      <c r="J620" s="7"/>
      <c r="K620" s="23"/>
      <c r="L620" s="23"/>
      <c r="M620" s="7"/>
      <c r="N620" s="7"/>
      <c r="O620" s="7"/>
      <c r="P620" s="7"/>
      <c r="Q620" s="7"/>
      <c r="R620" s="10" t="str">
        <f>IF(D620="","",IF(COUNTIF(Tugs[曳船名],D620)&lt;&gt;1,"未登録・重複",IF(INDEX(Tugs[会社名],MATCH(D620,Tugs[曳船名],0))="","未確認",INDEX(Tugs[会社名],MATCH(D620,Tugs[曳船名],0)))))</f>
        <v/>
      </c>
      <c r="S620" s="10" t="str">
        <f>IF(D620="","",IF(COUNTIF(Tugs[曳船名],D620)&lt;&gt;1,"未登録・重複",IF(INDEX(Tugs[基地港],MATCH(D620,Tugs[曳船名],0))="","未確認",INDEX(Tugs[基地港],MATCH(D620,Tugs[曳船名],0)))))</f>
        <v/>
      </c>
      <c r="T620" s="10" t="str">
        <f>IF(A620="","",IF(AND(ISNUMBER(B620),ISNUMBER(C620),C620&gt;=B620),INT(C620)-INT(B620),""))</f>
        <v/>
      </c>
      <c r="U620" s="18" t="str">
        <f>IF(A620="","",IF(AND(ISNUMBER(E620),ISNUMBER(F620),F620&gt;=E620),ROUND((F620-E620)*24,4),""))</f>
        <v/>
      </c>
      <c r="V620" s="18" t="str">
        <f>IF(A620="","",IF(AND(ISNUMBER(G620),ISNUMBER(H620),H620&gt;=G620),ROUND((H620-G620)*24,4),IF(OR(G620&lt;&gt;"",H620&lt;&gt;""),"",IF(AND(ISNUMBER(I620),I620&gt;=0),I620,""))))</f>
        <v/>
      </c>
      <c r="W620" s="10" t="str">
        <f>IF(A620="","",IF(AND(ISNUMBER(G620),ISNUMBER(H620),H620&gt;=G620),"実績：基地発～基地着",IF(OR(G620&lt;&gt;"",H620&lt;&gt;""),"要確認：時刻不足・逆転",IF(AND(ISNUMBER(I620),I620&gt;=0),"実績：記録の時間","未確認"))))</f>
        <v/>
      </c>
      <c r="X620" s="10" t="str">
        <f>IF(A620="","",IF(ISNUMBER(B620),YEAR(B620)-IF(MONTH(B620)&lt;4,1,0),""))</f>
        <v/>
      </c>
      <c r="Y620" s="10" t="str">
        <f>IF(A620="","",IF(OR(D620="",NOT(ISNUMBER(B620)),NOT(ISNUMBER(C620)),C620&lt;B620,NOT(ISNUMBER(E620)),NOT(ISNUMBER(F620)),F620&lt;E620,O620="",P620="",R620="未登録・重複"),"要確認：警戒区間・登録・根拠",IF(OR(W620="要確認：時刻不足・逆転",AND(ISNUMBER(G620),G620&gt;E620),AND(ISNUMBER(H620),H620&lt;F620),AND(ISNUMBER(I620),I620&lt;0),AND(ISNUMBER(M620),M620&lt;0)),"要確認：基地発着・交代人数",IF(COUNTIFS(LNGWatch[船名],A620,LNGWatch[入港日（同一航海）],B620,LNGWatch[曳船名],D620,LNGWatch[警戒開始日時],E620)&gt;1,"要確認：同じ警戒が重複",IF(OR(NOT(ISNUMBER(V620)),P620="未確認"),"要確認：拘束時間・根拠未確認","確認済")))))</f>
        <v/>
      </c>
    </row>
    <row r="621" spans="1:25" ht="24.95" customHeight="1" x14ac:dyDescent="0.2">
      <c r="A621" s="7"/>
      <c r="B621" s="20"/>
      <c r="C621" s="20"/>
      <c r="D621" s="7"/>
      <c r="E621" s="23"/>
      <c r="F621" s="23"/>
      <c r="G621" s="23"/>
      <c r="H621" s="23"/>
      <c r="I621" s="16"/>
      <c r="J621" s="7"/>
      <c r="K621" s="23"/>
      <c r="L621" s="23"/>
      <c r="M621" s="7"/>
      <c r="N621" s="7"/>
      <c r="O621" s="7"/>
      <c r="P621" s="7"/>
      <c r="Q621" s="7"/>
      <c r="R621" s="10" t="str">
        <f>IF(D621="","",IF(COUNTIF(Tugs[曳船名],D621)&lt;&gt;1,"未登録・重複",IF(INDEX(Tugs[会社名],MATCH(D621,Tugs[曳船名],0))="","未確認",INDEX(Tugs[会社名],MATCH(D621,Tugs[曳船名],0)))))</f>
        <v/>
      </c>
      <c r="S621" s="10" t="str">
        <f>IF(D621="","",IF(COUNTIF(Tugs[曳船名],D621)&lt;&gt;1,"未登録・重複",IF(INDEX(Tugs[基地港],MATCH(D621,Tugs[曳船名],0))="","未確認",INDEX(Tugs[基地港],MATCH(D621,Tugs[曳船名],0)))))</f>
        <v/>
      </c>
      <c r="T621" s="10" t="str">
        <f>IF(A621="","",IF(AND(ISNUMBER(B621),ISNUMBER(C621),C621&gt;=B621),INT(C621)-INT(B621),""))</f>
        <v/>
      </c>
      <c r="U621" s="18" t="str">
        <f>IF(A621="","",IF(AND(ISNUMBER(E621),ISNUMBER(F621),F621&gt;=E621),ROUND((F621-E621)*24,4),""))</f>
        <v/>
      </c>
      <c r="V621" s="18" t="str">
        <f>IF(A621="","",IF(AND(ISNUMBER(G621),ISNUMBER(H621),H621&gt;=G621),ROUND((H621-G621)*24,4),IF(OR(G621&lt;&gt;"",H621&lt;&gt;""),"",IF(AND(ISNUMBER(I621),I621&gt;=0),I621,""))))</f>
        <v/>
      </c>
      <c r="W621" s="10" t="str">
        <f>IF(A621="","",IF(AND(ISNUMBER(G621),ISNUMBER(H621),H621&gt;=G621),"実績：基地発～基地着",IF(OR(G621&lt;&gt;"",H621&lt;&gt;""),"要確認：時刻不足・逆転",IF(AND(ISNUMBER(I621),I621&gt;=0),"実績：記録の時間","未確認"))))</f>
        <v/>
      </c>
      <c r="X621" s="10" t="str">
        <f>IF(A621="","",IF(ISNUMBER(B621),YEAR(B621)-IF(MONTH(B621)&lt;4,1,0),""))</f>
        <v/>
      </c>
      <c r="Y621" s="10" t="str">
        <f>IF(A621="","",IF(OR(D621="",NOT(ISNUMBER(B621)),NOT(ISNUMBER(C621)),C621&lt;B621,NOT(ISNUMBER(E621)),NOT(ISNUMBER(F621)),F621&lt;E621,O621="",P621="",R621="未登録・重複"),"要確認：警戒区間・登録・根拠",IF(OR(W621="要確認：時刻不足・逆転",AND(ISNUMBER(G621),G621&gt;E621),AND(ISNUMBER(H621),H621&lt;F621),AND(ISNUMBER(I621),I621&lt;0),AND(ISNUMBER(M621),M621&lt;0)),"要確認：基地発着・交代人数",IF(COUNTIFS(LNGWatch[船名],A621,LNGWatch[入港日（同一航海）],B621,LNGWatch[曳船名],D621,LNGWatch[警戒開始日時],E621)&gt;1,"要確認：同じ警戒が重複",IF(OR(NOT(ISNUMBER(V621)),P621="未確認"),"要確認：拘束時間・根拠未確認","確認済")))))</f>
        <v/>
      </c>
    </row>
    <row r="622" spans="1:25" ht="24.95" customHeight="1" x14ac:dyDescent="0.2">
      <c r="A622" s="7"/>
      <c r="B622" s="20"/>
      <c r="C622" s="20"/>
      <c r="D622" s="7"/>
      <c r="E622" s="23"/>
      <c r="F622" s="23"/>
      <c r="G622" s="23"/>
      <c r="H622" s="23"/>
      <c r="I622" s="16"/>
      <c r="J622" s="7"/>
      <c r="K622" s="23"/>
      <c r="L622" s="23"/>
      <c r="M622" s="7"/>
      <c r="N622" s="7"/>
      <c r="O622" s="7"/>
      <c r="P622" s="7"/>
      <c r="Q622" s="7"/>
      <c r="R622" s="10" t="str">
        <f>IF(D622="","",IF(COUNTIF(Tugs[曳船名],D622)&lt;&gt;1,"未登録・重複",IF(INDEX(Tugs[会社名],MATCH(D622,Tugs[曳船名],0))="","未確認",INDEX(Tugs[会社名],MATCH(D622,Tugs[曳船名],0)))))</f>
        <v/>
      </c>
      <c r="S622" s="10" t="str">
        <f>IF(D622="","",IF(COUNTIF(Tugs[曳船名],D622)&lt;&gt;1,"未登録・重複",IF(INDEX(Tugs[基地港],MATCH(D622,Tugs[曳船名],0))="","未確認",INDEX(Tugs[基地港],MATCH(D622,Tugs[曳船名],0)))))</f>
        <v/>
      </c>
      <c r="T622" s="10" t="str">
        <f>IF(A622="","",IF(AND(ISNUMBER(B622),ISNUMBER(C622),C622&gt;=B622),INT(C622)-INT(B622),""))</f>
        <v/>
      </c>
      <c r="U622" s="18" t="str">
        <f>IF(A622="","",IF(AND(ISNUMBER(E622),ISNUMBER(F622),F622&gt;=E622),ROUND((F622-E622)*24,4),""))</f>
        <v/>
      </c>
      <c r="V622" s="18" t="str">
        <f>IF(A622="","",IF(AND(ISNUMBER(G622),ISNUMBER(H622),H622&gt;=G622),ROUND((H622-G622)*24,4),IF(OR(G622&lt;&gt;"",H622&lt;&gt;""),"",IF(AND(ISNUMBER(I622),I622&gt;=0),I622,""))))</f>
        <v/>
      </c>
      <c r="W622" s="10" t="str">
        <f>IF(A622="","",IF(AND(ISNUMBER(G622),ISNUMBER(H622),H622&gt;=G622),"実績：基地発～基地着",IF(OR(G622&lt;&gt;"",H622&lt;&gt;""),"要確認：時刻不足・逆転",IF(AND(ISNUMBER(I622),I622&gt;=0),"実績：記録の時間","未確認"))))</f>
        <v/>
      </c>
      <c r="X622" s="10" t="str">
        <f>IF(A622="","",IF(ISNUMBER(B622),YEAR(B622)-IF(MONTH(B622)&lt;4,1,0),""))</f>
        <v/>
      </c>
      <c r="Y622" s="10" t="str">
        <f>IF(A622="","",IF(OR(D622="",NOT(ISNUMBER(B622)),NOT(ISNUMBER(C622)),C622&lt;B622,NOT(ISNUMBER(E622)),NOT(ISNUMBER(F622)),F622&lt;E622,O622="",P622="",R622="未登録・重複"),"要確認：警戒区間・登録・根拠",IF(OR(W622="要確認：時刻不足・逆転",AND(ISNUMBER(G622),G622&gt;E622),AND(ISNUMBER(H622),H622&lt;F622),AND(ISNUMBER(I622),I622&lt;0),AND(ISNUMBER(M622),M622&lt;0)),"要確認：基地発着・交代人数",IF(COUNTIFS(LNGWatch[船名],A622,LNGWatch[入港日（同一航海）],B622,LNGWatch[曳船名],D622,LNGWatch[警戒開始日時],E622)&gt;1,"要確認：同じ警戒が重複",IF(OR(NOT(ISNUMBER(V622)),P622="未確認"),"要確認：拘束時間・根拠未確認","確認済")))))</f>
        <v/>
      </c>
    </row>
    <row r="623" spans="1:25" ht="24.95" customHeight="1" x14ac:dyDescent="0.2">
      <c r="A623" s="7"/>
      <c r="B623" s="20"/>
      <c r="C623" s="20"/>
      <c r="D623" s="7"/>
      <c r="E623" s="23"/>
      <c r="F623" s="23"/>
      <c r="G623" s="23"/>
      <c r="H623" s="23"/>
      <c r="I623" s="16"/>
      <c r="J623" s="7"/>
      <c r="K623" s="23"/>
      <c r="L623" s="23"/>
      <c r="M623" s="7"/>
      <c r="N623" s="7"/>
      <c r="O623" s="7"/>
      <c r="P623" s="7"/>
      <c r="Q623" s="7"/>
      <c r="R623" s="10" t="str">
        <f>IF(D623="","",IF(COUNTIF(Tugs[曳船名],D623)&lt;&gt;1,"未登録・重複",IF(INDEX(Tugs[会社名],MATCH(D623,Tugs[曳船名],0))="","未確認",INDEX(Tugs[会社名],MATCH(D623,Tugs[曳船名],0)))))</f>
        <v/>
      </c>
      <c r="S623" s="10" t="str">
        <f>IF(D623="","",IF(COUNTIF(Tugs[曳船名],D623)&lt;&gt;1,"未登録・重複",IF(INDEX(Tugs[基地港],MATCH(D623,Tugs[曳船名],0))="","未確認",INDEX(Tugs[基地港],MATCH(D623,Tugs[曳船名],0)))))</f>
        <v/>
      </c>
      <c r="T623" s="10" t="str">
        <f>IF(A623="","",IF(AND(ISNUMBER(B623),ISNUMBER(C623),C623&gt;=B623),INT(C623)-INT(B623),""))</f>
        <v/>
      </c>
      <c r="U623" s="18" t="str">
        <f>IF(A623="","",IF(AND(ISNUMBER(E623),ISNUMBER(F623),F623&gt;=E623),ROUND((F623-E623)*24,4),""))</f>
        <v/>
      </c>
      <c r="V623" s="18" t="str">
        <f>IF(A623="","",IF(AND(ISNUMBER(G623),ISNUMBER(H623),H623&gt;=G623),ROUND((H623-G623)*24,4),IF(OR(G623&lt;&gt;"",H623&lt;&gt;""),"",IF(AND(ISNUMBER(I623),I623&gt;=0),I623,""))))</f>
        <v/>
      </c>
      <c r="W623" s="10" t="str">
        <f>IF(A623="","",IF(AND(ISNUMBER(G623),ISNUMBER(H623),H623&gt;=G623),"実績：基地発～基地着",IF(OR(G623&lt;&gt;"",H623&lt;&gt;""),"要確認：時刻不足・逆転",IF(AND(ISNUMBER(I623),I623&gt;=0),"実績：記録の時間","未確認"))))</f>
        <v/>
      </c>
      <c r="X623" s="10" t="str">
        <f>IF(A623="","",IF(ISNUMBER(B623),YEAR(B623)-IF(MONTH(B623)&lt;4,1,0),""))</f>
        <v/>
      </c>
      <c r="Y623" s="10" t="str">
        <f>IF(A623="","",IF(OR(D623="",NOT(ISNUMBER(B623)),NOT(ISNUMBER(C623)),C623&lt;B623,NOT(ISNUMBER(E623)),NOT(ISNUMBER(F623)),F623&lt;E623,O623="",P623="",R623="未登録・重複"),"要確認：警戒区間・登録・根拠",IF(OR(W623="要確認：時刻不足・逆転",AND(ISNUMBER(G623),G623&gt;E623),AND(ISNUMBER(H623),H623&lt;F623),AND(ISNUMBER(I623),I623&lt;0),AND(ISNUMBER(M623),M623&lt;0)),"要確認：基地発着・交代人数",IF(COUNTIFS(LNGWatch[船名],A623,LNGWatch[入港日（同一航海）],B623,LNGWatch[曳船名],D623,LNGWatch[警戒開始日時],E623)&gt;1,"要確認：同じ警戒が重複",IF(OR(NOT(ISNUMBER(V623)),P623="未確認"),"要確認：拘束時間・根拠未確認","確認済")))))</f>
        <v/>
      </c>
    </row>
    <row r="624" spans="1:25" ht="24.95" customHeight="1" x14ac:dyDescent="0.2">
      <c r="A624" s="7"/>
      <c r="B624" s="20"/>
      <c r="C624" s="20"/>
      <c r="D624" s="7"/>
      <c r="E624" s="23"/>
      <c r="F624" s="23"/>
      <c r="G624" s="23"/>
      <c r="H624" s="23"/>
      <c r="I624" s="16"/>
      <c r="J624" s="7"/>
      <c r="K624" s="23"/>
      <c r="L624" s="23"/>
      <c r="M624" s="7"/>
      <c r="N624" s="7"/>
      <c r="O624" s="7"/>
      <c r="P624" s="7"/>
      <c r="Q624" s="7"/>
      <c r="R624" s="10" t="str">
        <f>IF(D624="","",IF(COUNTIF(Tugs[曳船名],D624)&lt;&gt;1,"未登録・重複",IF(INDEX(Tugs[会社名],MATCH(D624,Tugs[曳船名],0))="","未確認",INDEX(Tugs[会社名],MATCH(D624,Tugs[曳船名],0)))))</f>
        <v/>
      </c>
      <c r="S624" s="10" t="str">
        <f>IF(D624="","",IF(COUNTIF(Tugs[曳船名],D624)&lt;&gt;1,"未登録・重複",IF(INDEX(Tugs[基地港],MATCH(D624,Tugs[曳船名],0))="","未確認",INDEX(Tugs[基地港],MATCH(D624,Tugs[曳船名],0)))))</f>
        <v/>
      </c>
      <c r="T624" s="10" t="str">
        <f>IF(A624="","",IF(AND(ISNUMBER(B624),ISNUMBER(C624),C624&gt;=B624),INT(C624)-INT(B624),""))</f>
        <v/>
      </c>
      <c r="U624" s="18" t="str">
        <f>IF(A624="","",IF(AND(ISNUMBER(E624),ISNUMBER(F624),F624&gt;=E624),ROUND((F624-E624)*24,4),""))</f>
        <v/>
      </c>
      <c r="V624" s="18" t="str">
        <f>IF(A624="","",IF(AND(ISNUMBER(G624),ISNUMBER(H624),H624&gt;=G624),ROUND((H624-G624)*24,4),IF(OR(G624&lt;&gt;"",H624&lt;&gt;""),"",IF(AND(ISNUMBER(I624),I624&gt;=0),I624,""))))</f>
        <v/>
      </c>
      <c r="W624" s="10" t="str">
        <f>IF(A624="","",IF(AND(ISNUMBER(G624),ISNUMBER(H624),H624&gt;=G624),"実績：基地発～基地着",IF(OR(G624&lt;&gt;"",H624&lt;&gt;""),"要確認：時刻不足・逆転",IF(AND(ISNUMBER(I624),I624&gt;=0),"実績：記録の時間","未確認"))))</f>
        <v/>
      </c>
      <c r="X624" s="10" t="str">
        <f>IF(A624="","",IF(ISNUMBER(B624),YEAR(B624)-IF(MONTH(B624)&lt;4,1,0),""))</f>
        <v/>
      </c>
      <c r="Y624" s="10" t="str">
        <f>IF(A624="","",IF(OR(D624="",NOT(ISNUMBER(B624)),NOT(ISNUMBER(C624)),C624&lt;B624,NOT(ISNUMBER(E624)),NOT(ISNUMBER(F624)),F624&lt;E624,O624="",P624="",R624="未登録・重複"),"要確認：警戒区間・登録・根拠",IF(OR(W624="要確認：時刻不足・逆転",AND(ISNUMBER(G624),G624&gt;E624),AND(ISNUMBER(H624),H624&lt;F624),AND(ISNUMBER(I624),I624&lt;0),AND(ISNUMBER(M624),M624&lt;0)),"要確認：基地発着・交代人数",IF(COUNTIFS(LNGWatch[船名],A624,LNGWatch[入港日（同一航海）],B624,LNGWatch[曳船名],D624,LNGWatch[警戒開始日時],E624)&gt;1,"要確認：同じ警戒が重複",IF(OR(NOT(ISNUMBER(V624)),P624="未確認"),"要確認：拘束時間・根拠未確認","確認済")))))</f>
        <v/>
      </c>
    </row>
    <row r="625" spans="1:25" ht="24.95" customHeight="1" x14ac:dyDescent="0.2">
      <c r="A625" s="7"/>
      <c r="B625" s="20"/>
      <c r="C625" s="20"/>
      <c r="D625" s="7"/>
      <c r="E625" s="23"/>
      <c r="F625" s="23"/>
      <c r="G625" s="23"/>
      <c r="H625" s="23"/>
      <c r="I625" s="16"/>
      <c r="J625" s="7"/>
      <c r="K625" s="23"/>
      <c r="L625" s="23"/>
      <c r="M625" s="7"/>
      <c r="N625" s="7"/>
      <c r="O625" s="7"/>
      <c r="P625" s="7"/>
      <c r="Q625" s="7"/>
      <c r="R625" s="10" t="str">
        <f>IF(D625="","",IF(COUNTIF(Tugs[曳船名],D625)&lt;&gt;1,"未登録・重複",IF(INDEX(Tugs[会社名],MATCH(D625,Tugs[曳船名],0))="","未確認",INDEX(Tugs[会社名],MATCH(D625,Tugs[曳船名],0)))))</f>
        <v/>
      </c>
      <c r="S625" s="10" t="str">
        <f>IF(D625="","",IF(COUNTIF(Tugs[曳船名],D625)&lt;&gt;1,"未登録・重複",IF(INDEX(Tugs[基地港],MATCH(D625,Tugs[曳船名],0))="","未確認",INDEX(Tugs[基地港],MATCH(D625,Tugs[曳船名],0)))))</f>
        <v/>
      </c>
      <c r="T625" s="10" t="str">
        <f>IF(A625="","",IF(AND(ISNUMBER(B625),ISNUMBER(C625),C625&gt;=B625),INT(C625)-INT(B625),""))</f>
        <v/>
      </c>
      <c r="U625" s="18" t="str">
        <f>IF(A625="","",IF(AND(ISNUMBER(E625),ISNUMBER(F625),F625&gt;=E625),ROUND((F625-E625)*24,4),""))</f>
        <v/>
      </c>
      <c r="V625" s="18" t="str">
        <f>IF(A625="","",IF(AND(ISNUMBER(G625),ISNUMBER(H625),H625&gt;=G625),ROUND((H625-G625)*24,4),IF(OR(G625&lt;&gt;"",H625&lt;&gt;""),"",IF(AND(ISNUMBER(I625),I625&gt;=0),I625,""))))</f>
        <v/>
      </c>
      <c r="W625" s="10" t="str">
        <f>IF(A625="","",IF(AND(ISNUMBER(G625),ISNUMBER(H625),H625&gt;=G625),"実績：基地発～基地着",IF(OR(G625&lt;&gt;"",H625&lt;&gt;""),"要確認：時刻不足・逆転",IF(AND(ISNUMBER(I625),I625&gt;=0),"実績：記録の時間","未確認"))))</f>
        <v/>
      </c>
      <c r="X625" s="10" t="str">
        <f>IF(A625="","",IF(ISNUMBER(B625),YEAR(B625)-IF(MONTH(B625)&lt;4,1,0),""))</f>
        <v/>
      </c>
      <c r="Y625" s="10" t="str">
        <f>IF(A625="","",IF(OR(D625="",NOT(ISNUMBER(B625)),NOT(ISNUMBER(C625)),C625&lt;B625,NOT(ISNUMBER(E625)),NOT(ISNUMBER(F625)),F625&lt;E625,O625="",P625="",R625="未登録・重複"),"要確認：警戒区間・登録・根拠",IF(OR(W625="要確認：時刻不足・逆転",AND(ISNUMBER(G625),G625&gt;E625),AND(ISNUMBER(H625),H625&lt;F625),AND(ISNUMBER(I625),I625&lt;0),AND(ISNUMBER(M625),M625&lt;0)),"要確認：基地発着・交代人数",IF(COUNTIFS(LNGWatch[船名],A625,LNGWatch[入港日（同一航海）],B625,LNGWatch[曳船名],D625,LNGWatch[警戒開始日時],E625)&gt;1,"要確認：同じ警戒が重複",IF(OR(NOT(ISNUMBER(V625)),P625="未確認"),"要確認：拘束時間・根拠未確認","確認済")))))</f>
        <v/>
      </c>
    </row>
    <row r="626" spans="1:25" ht="24.95" customHeight="1" x14ac:dyDescent="0.2">
      <c r="A626" s="7"/>
      <c r="B626" s="20"/>
      <c r="C626" s="20"/>
      <c r="D626" s="7"/>
      <c r="E626" s="23"/>
      <c r="F626" s="23"/>
      <c r="G626" s="23"/>
      <c r="H626" s="23"/>
      <c r="I626" s="16"/>
      <c r="J626" s="7"/>
      <c r="K626" s="23"/>
      <c r="L626" s="23"/>
      <c r="M626" s="7"/>
      <c r="N626" s="7"/>
      <c r="O626" s="7"/>
      <c r="P626" s="7"/>
      <c r="Q626" s="7"/>
      <c r="R626" s="10" t="str">
        <f>IF(D626="","",IF(COUNTIF(Tugs[曳船名],D626)&lt;&gt;1,"未登録・重複",IF(INDEX(Tugs[会社名],MATCH(D626,Tugs[曳船名],0))="","未確認",INDEX(Tugs[会社名],MATCH(D626,Tugs[曳船名],0)))))</f>
        <v/>
      </c>
      <c r="S626" s="10" t="str">
        <f>IF(D626="","",IF(COUNTIF(Tugs[曳船名],D626)&lt;&gt;1,"未登録・重複",IF(INDEX(Tugs[基地港],MATCH(D626,Tugs[曳船名],0))="","未確認",INDEX(Tugs[基地港],MATCH(D626,Tugs[曳船名],0)))))</f>
        <v/>
      </c>
      <c r="T626" s="10" t="str">
        <f>IF(A626="","",IF(AND(ISNUMBER(B626),ISNUMBER(C626),C626&gt;=B626),INT(C626)-INT(B626),""))</f>
        <v/>
      </c>
      <c r="U626" s="18" t="str">
        <f>IF(A626="","",IF(AND(ISNUMBER(E626),ISNUMBER(F626),F626&gt;=E626),ROUND((F626-E626)*24,4),""))</f>
        <v/>
      </c>
      <c r="V626" s="18" t="str">
        <f>IF(A626="","",IF(AND(ISNUMBER(G626),ISNUMBER(H626),H626&gt;=G626),ROUND((H626-G626)*24,4),IF(OR(G626&lt;&gt;"",H626&lt;&gt;""),"",IF(AND(ISNUMBER(I626),I626&gt;=0),I626,""))))</f>
        <v/>
      </c>
      <c r="W626" s="10" t="str">
        <f>IF(A626="","",IF(AND(ISNUMBER(G626),ISNUMBER(H626),H626&gt;=G626),"実績：基地発～基地着",IF(OR(G626&lt;&gt;"",H626&lt;&gt;""),"要確認：時刻不足・逆転",IF(AND(ISNUMBER(I626),I626&gt;=0),"実績：記録の時間","未確認"))))</f>
        <v/>
      </c>
      <c r="X626" s="10" t="str">
        <f>IF(A626="","",IF(ISNUMBER(B626),YEAR(B626)-IF(MONTH(B626)&lt;4,1,0),""))</f>
        <v/>
      </c>
      <c r="Y626" s="10" t="str">
        <f>IF(A626="","",IF(OR(D626="",NOT(ISNUMBER(B626)),NOT(ISNUMBER(C626)),C626&lt;B626,NOT(ISNUMBER(E626)),NOT(ISNUMBER(F626)),F626&lt;E626,O626="",P626="",R626="未登録・重複"),"要確認：警戒区間・登録・根拠",IF(OR(W626="要確認：時刻不足・逆転",AND(ISNUMBER(G626),G626&gt;E626),AND(ISNUMBER(H626),H626&lt;F626),AND(ISNUMBER(I626),I626&lt;0),AND(ISNUMBER(M626),M626&lt;0)),"要確認：基地発着・交代人数",IF(COUNTIFS(LNGWatch[船名],A626,LNGWatch[入港日（同一航海）],B626,LNGWatch[曳船名],D626,LNGWatch[警戒開始日時],E626)&gt;1,"要確認：同じ警戒が重複",IF(OR(NOT(ISNUMBER(V626)),P626="未確認"),"要確認：拘束時間・根拠未確認","確認済")))))</f>
        <v/>
      </c>
    </row>
    <row r="627" spans="1:25" ht="24.95" customHeight="1" x14ac:dyDescent="0.2">
      <c r="A627" s="7"/>
      <c r="B627" s="20"/>
      <c r="C627" s="20"/>
      <c r="D627" s="7"/>
      <c r="E627" s="23"/>
      <c r="F627" s="23"/>
      <c r="G627" s="23"/>
      <c r="H627" s="23"/>
      <c r="I627" s="16"/>
      <c r="J627" s="7"/>
      <c r="K627" s="23"/>
      <c r="L627" s="23"/>
      <c r="M627" s="7"/>
      <c r="N627" s="7"/>
      <c r="O627" s="7"/>
      <c r="P627" s="7"/>
      <c r="Q627" s="7"/>
      <c r="R627" s="10" t="str">
        <f>IF(D627="","",IF(COUNTIF(Tugs[曳船名],D627)&lt;&gt;1,"未登録・重複",IF(INDEX(Tugs[会社名],MATCH(D627,Tugs[曳船名],0))="","未確認",INDEX(Tugs[会社名],MATCH(D627,Tugs[曳船名],0)))))</f>
        <v/>
      </c>
      <c r="S627" s="10" t="str">
        <f>IF(D627="","",IF(COUNTIF(Tugs[曳船名],D627)&lt;&gt;1,"未登録・重複",IF(INDEX(Tugs[基地港],MATCH(D627,Tugs[曳船名],0))="","未確認",INDEX(Tugs[基地港],MATCH(D627,Tugs[曳船名],0)))))</f>
        <v/>
      </c>
      <c r="T627" s="10" t="str">
        <f>IF(A627="","",IF(AND(ISNUMBER(B627),ISNUMBER(C627),C627&gt;=B627),INT(C627)-INT(B627),""))</f>
        <v/>
      </c>
      <c r="U627" s="18" t="str">
        <f>IF(A627="","",IF(AND(ISNUMBER(E627),ISNUMBER(F627),F627&gt;=E627),ROUND((F627-E627)*24,4),""))</f>
        <v/>
      </c>
      <c r="V627" s="18" t="str">
        <f>IF(A627="","",IF(AND(ISNUMBER(G627),ISNUMBER(H627),H627&gt;=G627),ROUND((H627-G627)*24,4),IF(OR(G627&lt;&gt;"",H627&lt;&gt;""),"",IF(AND(ISNUMBER(I627),I627&gt;=0),I627,""))))</f>
        <v/>
      </c>
      <c r="W627" s="10" t="str">
        <f>IF(A627="","",IF(AND(ISNUMBER(G627),ISNUMBER(H627),H627&gt;=G627),"実績：基地発～基地着",IF(OR(G627&lt;&gt;"",H627&lt;&gt;""),"要確認：時刻不足・逆転",IF(AND(ISNUMBER(I627),I627&gt;=0),"実績：記録の時間","未確認"))))</f>
        <v/>
      </c>
      <c r="X627" s="10" t="str">
        <f>IF(A627="","",IF(ISNUMBER(B627),YEAR(B627)-IF(MONTH(B627)&lt;4,1,0),""))</f>
        <v/>
      </c>
      <c r="Y627" s="10" t="str">
        <f>IF(A627="","",IF(OR(D627="",NOT(ISNUMBER(B627)),NOT(ISNUMBER(C627)),C627&lt;B627,NOT(ISNUMBER(E627)),NOT(ISNUMBER(F627)),F627&lt;E627,O627="",P627="",R627="未登録・重複"),"要確認：警戒区間・登録・根拠",IF(OR(W627="要確認：時刻不足・逆転",AND(ISNUMBER(G627),G627&gt;E627),AND(ISNUMBER(H627),H627&lt;F627),AND(ISNUMBER(I627),I627&lt;0),AND(ISNUMBER(M627),M627&lt;0)),"要確認：基地発着・交代人数",IF(COUNTIFS(LNGWatch[船名],A627,LNGWatch[入港日（同一航海）],B627,LNGWatch[曳船名],D627,LNGWatch[警戒開始日時],E627)&gt;1,"要確認：同じ警戒が重複",IF(OR(NOT(ISNUMBER(V627)),P627="未確認"),"要確認：拘束時間・根拠未確認","確認済")))))</f>
        <v/>
      </c>
    </row>
    <row r="628" spans="1:25" ht="24.95" customHeight="1" x14ac:dyDescent="0.2">
      <c r="A628" s="7"/>
      <c r="B628" s="20"/>
      <c r="C628" s="20"/>
      <c r="D628" s="7"/>
      <c r="E628" s="23"/>
      <c r="F628" s="23"/>
      <c r="G628" s="23"/>
      <c r="H628" s="23"/>
      <c r="I628" s="16"/>
      <c r="J628" s="7"/>
      <c r="K628" s="23"/>
      <c r="L628" s="23"/>
      <c r="M628" s="7"/>
      <c r="N628" s="7"/>
      <c r="O628" s="7"/>
      <c r="P628" s="7"/>
      <c r="Q628" s="7"/>
      <c r="R628" s="10" t="str">
        <f>IF(D628="","",IF(COUNTIF(Tugs[曳船名],D628)&lt;&gt;1,"未登録・重複",IF(INDEX(Tugs[会社名],MATCH(D628,Tugs[曳船名],0))="","未確認",INDEX(Tugs[会社名],MATCH(D628,Tugs[曳船名],0)))))</f>
        <v/>
      </c>
      <c r="S628" s="10" t="str">
        <f>IF(D628="","",IF(COUNTIF(Tugs[曳船名],D628)&lt;&gt;1,"未登録・重複",IF(INDEX(Tugs[基地港],MATCH(D628,Tugs[曳船名],0))="","未確認",INDEX(Tugs[基地港],MATCH(D628,Tugs[曳船名],0)))))</f>
        <v/>
      </c>
      <c r="T628" s="10" t="str">
        <f>IF(A628="","",IF(AND(ISNUMBER(B628),ISNUMBER(C628),C628&gt;=B628),INT(C628)-INT(B628),""))</f>
        <v/>
      </c>
      <c r="U628" s="18" t="str">
        <f>IF(A628="","",IF(AND(ISNUMBER(E628),ISNUMBER(F628),F628&gt;=E628),ROUND((F628-E628)*24,4),""))</f>
        <v/>
      </c>
      <c r="V628" s="18" t="str">
        <f>IF(A628="","",IF(AND(ISNUMBER(G628),ISNUMBER(H628),H628&gt;=G628),ROUND((H628-G628)*24,4),IF(OR(G628&lt;&gt;"",H628&lt;&gt;""),"",IF(AND(ISNUMBER(I628),I628&gt;=0),I628,""))))</f>
        <v/>
      </c>
      <c r="W628" s="10" t="str">
        <f>IF(A628="","",IF(AND(ISNUMBER(G628),ISNUMBER(H628),H628&gt;=G628),"実績：基地発～基地着",IF(OR(G628&lt;&gt;"",H628&lt;&gt;""),"要確認：時刻不足・逆転",IF(AND(ISNUMBER(I628),I628&gt;=0),"実績：記録の時間","未確認"))))</f>
        <v/>
      </c>
      <c r="X628" s="10" t="str">
        <f>IF(A628="","",IF(ISNUMBER(B628),YEAR(B628)-IF(MONTH(B628)&lt;4,1,0),""))</f>
        <v/>
      </c>
      <c r="Y628" s="10" t="str">
        <f>IF(A628="","",IF(OR(D628="",NOT(ISNUMBER(B628)),NOT(ISNUMBER(C628)),C628&lt;B628,NOT(ISNUMBER(E628)),NOT(ISNUMBER(F628)),F628&lt;E628,O628="",P628="",R628="未登録・重複"),"要確認：警戒区間・登録・根拠",IF(OR(W628="要確認：時刻不足・逆転",AND(ISNUMBER(G628),G628&gt;E628),AND(ISNUMBER(H628),H628&lt;F628),AND(ISNUMBER(I628),I628&lt;0),AND(ISNUMBER(M628),M628&lt;0)),"要確認：基地発着・交代人数",IF(COUNTIFS(LNGWatch[船名],A628,LNGWatch[入港日（同一航海）],B628,LNGWatch[曳船名],D628,LNGWatch[警戒開始日時],E628)&gt;1,"要確認：同じ警戒が重複",IF(OR(NOT(ISNUMBER(V628)),P628="未確認"),"要確認：拘束時間・根拠未確認","確認済")))))</f>
        <v/>
      </c>
    </row>
    <row r="629" spans="1:25" ht="24.95" customHeight="1" x14ac:dyDescent="0.2">
      <c r="A629" s="7"/>
      <c r="B629" s="20"/>
      <c r="C629" s="20"/>
      <c r="D629" s="7"/>
      <c r="E629" s="23"/>
      <c r="F629" s="23"/>
      <c r="G629" s="23"/>
      <c r="H629" s="23"/>
      <c r="I629" s="16"/>
      <c r="J629" s="7"/>
      <c r="K629" s="23"/>
      <c r="L629" s="23"/>
      <c r="M629" s="7"/>
      <c r="N629" s="7"/>
      <c r="O629" s="7"/>
      <c r="P629" s="7"/>
      <c r="Q629" s="7"/>
      <c r="R629" s="10" t="str">
        <f>IF(D629="","",IF(COUNTIF(Tugs[曳船名],D629)&lt;&gt;1,"未登録・重複",IF(INDEX(Tugs[会社名],MATCH(D629,Tugs[曳船名],0))="","未確認",INDEX(Tugs[会社名],MATCH(D629,Tugs[曳船名],0)))))</f>
        <v/>
      </c>
      <c r="S629" s="10" t="str">
        <f>IF(D629="","",IF(COUNTIF(Tugs[曳船名],D629)&lt;&gt;1,"未登録・重複",IF(INDEX(Tugs[基地港],MATCH(D629,Tugs[曳船名],0))="","未確認",INDEX(Tugs[基地港],MATCH(D629,Tugs[曳船名],0)))))</f>
        <v/>
      </c>
      <c r="T629" s="10" t="str">
        <f>IF(A629="","",IF(AND(ISNUMBER(B629),ISNUMBER(C629),C629&gt;=B629),INT(C629)-INT(B629),""))</f>
        <v/>
      </c>
      <c r="U629" s="18" t="str">
        <f>IF(A629="","",IF(AND(ISNUMBER(E629),ISNUMBER(F629),F629&gt;=E629),ROUND((F629-E629)*24,4),""))</f>
        <v/>
      </c>
      <c r="V629" s="18" t="str">
        <f>IF(A629="","",IF(AND(ISNUMBER(G629),ISNUMBER(H629),H629&gt;=G629),ROUND((H629-G629)*24,4),IF(OR(G629&lt;&gt;"",H629&lt;&gt;""),"",IF(AND(ISNUMBER(I629),I629&gt;=0),I629,""))))</f>
        <v/>
      </c>
      <c r="W629" s="10" t="str">
        <f>IF(A629="","",IF(AND(ISNUMBER(G629),ISNUMBER(H629),H629&gt;=G629),"実績：基地発～基地着",IF(OR(G629&lt;&gt;"",H629&lt;&gt;""),"要確認：時刻不足・逆転",IF(AND(ISNUMBER(I629),I629&gt;=0),"実績：記録の時間","未確認"))))</f>
        <v/>
      </c>
      <c r="X629" s="10" t="str">
        <f>IF(A629="","",IF(ISNUMBER(B629),YEAR(B629)-IF(MONTH(B629)&lt;4,1,0),""))</f>
        <v/>
      </c>
      <c r="Y629" s="10" t="str">
        <f>IF(A629="","",IF(OR(D629="",NOT(ISNUMBER(B629)),NOT(ISNUMBER(C629)),C629&lt;B629,NOT(ISNUMBER(E629)),NOT(ISNUMBER(F629)),F629&lt;E629,O629="",P629="",R629="未登録・重複"),"要確認：警戒区間・登録・根拠",IF(OR(W629="要確認：時刻不足・逆転",AND(ISNUMBER(G629),G629&gt;E629),AND(ISNUMBER(H629),H629&lt;F629),AND(ISNUMBER(I629),I629&lt;0),AND(ISNUMBER(M629),M629&lt;0)),"要確認：基地発着・交代人数",IF(COUNTIFS(LNGWatch[船名],A629,LNGWatch[入港日（同一航海）],B629,LNGWatch[曳船名],D629,LNGWatch[警戒開始日時],E629)&gt;1,"要確認：同じ警戒が重複",IF(OR(NOT(ISNUMBER(V629)),P629="未確認"),"要確認：拘束時間・根拠未確認","確認済")))))</f>
        <v/>
      </c>
    </row>
    <row r="630" spans="1:25" ht="24.95" customHeight="1" x14ac:dyDescent="0.2">
      <c r="A630" s="7"/>
      <c r="B630" s="20"/>
      <c r="C630" s="20"/>
      <c r="D630" s="7"/>
      <c r="E630" s="23"/>
      <c r="F630" s="23"/>
      <c r="G630" s="23"/>
      <c r="H630" s="23"/>
      <c r="I630" s="16"/>
      <c r="J630" s="7"/>
      <c r="K630" s="23"/>
      <c r="L630" s="23"/>
      <c r="M630" s="7"/>
      <c r="N630" s="7"/>
      <c r="O630" s="7"/>
      <c r="P630" s="7"/>
      <c r="Q630" s="7"/>
      <c r="R630" s="10" t="str">
        <f>IF(D630="","",IF(COUNTIF(Tugs[曳船名],D630)&lt;&gt;1,"未登録・重複",IF(INDEX(Tugs[会社名],MATCH(D630,Tugs[曳船名],0))="","未確認",INDEX(Tugs[会社名],MATCH(D630,Tugs[曳船名],0)))))</f>
        <v/>
      </c>
      <c r="S630" s="10" t="str">
        <f>IF(D630="","",IF(COUNTIF(Tugs[曳船名],D630)&lt;&gt;1,"未登録・重複",IF(INDEX(Tugs[基地港],MATCH(D630,Tugs[曳船名],0))="","未確認",INDEX(Tugs[基地港],MATCH(D630,Tugs[曳船名],0)))))</f>
        <v/>
      </c>
      <c r="T630" s="10" t="str">
        <f>IF(A630="","",IF(AND(ISNUMBER(B630),ISNUMBER(C630),C630&gt;=B630),INT(C630)-INT(B630),""))</f>
        <v/>
      </c>
      <c r="U630" s="18" t="str">
        <f>IF(A630="","",IF(AND(ISNUMBER(E630),ISNUMBER(F630),F630&gt;=E630),ROUND((F630-E630)*24,4),""))</f>
        <v/>
      </c>
      <c r="V630" s="18" t="str">
        <f>IF(A630="","",IF(AND(ISNUMBER(G630),ISNUMBER(H630),H630&gt;=G630),ROUND((H630-G630)*24,4),IF(OR(G630&lt;&gt;"",H630&lt;&gt;""),"",IF(AND(ISNUMBER(I630),I630&gt;=0),I630,""))))</f>
        <v/>
      </c>
      <c r="W630" s="10" t="str">
        <f>IF(A630="","",IF(AND(ISNUMBER(G630),ISNUMBER(H630),H630&gt;=G630),"実績：基地発～基地着",IF(OR(G630&lt;&gt;"",H630&lt;&gt;""),"要確認：時刻不足・逆転",IF(AND(ISNUMBER(I630),I630&gt;=0),"実績：記録の時間","未確認"))))</f>
        <v/>
      </c>
      <c r="X630" s="10" t="str">
        <f>IF(A630="","",IF(ISNUMBER(B630),YEAR(B630)-IF(MONTH(B630)&lt;4,1,0),""))</f>
        <v/>
      </c>
      <c r="Y630" s="10" t="str">
        <f>IF(A630="","",IF(OR(D630="",NOT(ISNUMBER(B630)),NOT(ISNUMBER(C630)),C630&lt;B630,NOT(ISNUMBER(E630)),NOT(ISNUMBER(F630)),F630&lt;E630,O630="",P630="",R630="未登録・重複"),"要確認：警戒区間・登録・根拠",IF(OR(W630="要確認：時刻不足・逆転",AND(ISNUMBER(G630),G630&gt;E630),AND(ISNUMBER(H630),H630&lt;F630),AND(ISNUMBER(I630),I630&lt;0),AND(ISNUMBER(M630),M630&lt;0)),"要確認：基地発着・交代人数",IF(COUNTIFS(LNGWatch[船名],A630,LNGWatch[入港日（同一航海）],B630,LNGWatch[曳船名],D630,LNGWatch[警戒開始日時],E630)&gt;1,"要確認：同じ警戒が重複",IF(OR(NOT(ISNUMBER(V630)),P630="未確認"),"要確認：拘束時間・根拠未確認","確認済")))))</f>
        <v/>
      </c>
    </row>
    <row r="631" spans="1:25" ht="24.95" customHeight="1" x14ac:dyDescent="0.2">
      <c r="A631" s="7"/>
      <c r="B631" s="20"/>
      <c r="C631" s="20"/>
      <c r="D631" s="7"/>
      <c r="E631" s="23"/>
      <c r="F631" s="23"/>
      <c r="G631" s="23"/>
      <c r="H631" s="23"/>
      <c r="I631" s="16"/>
      <c r="J631" s="7"/>
      <c r="K631" s="23"/>
      <c r="L631" s="23"/>
      <c r="M631" s="7"/>
      <c r="N631" s="7"/>
      <c r="O631" s="7"/>
      <c r="P631" s="7"/>
      <c r="Q631" s="7"/>
      <c r="R631" s="10" t="str">
        <f>IF(D631="","",IF(COUNTIF(Tugs[曳船名],D631)&lt;&gt;1,"未登録・重複",IF(INDEX(Tugs[会社名],MATCH(D631,Tugs[曳船名],0))="","未確認",INDEX(Tugs[会社名],MATCH(D631,Tugs[曳船名],0)))))</f>
        <v/>
      </c>
      <c r="S631" s="10" t="str">
        <f>IF(D631="","",IF(COUNTIF(Tugs[曳船名],D631)&lt;&gt;1,"未登録・重複",IF(INDEX(Tugs[基地港],MATCH(D631,Tugs[曳船名],0))="","未確認",INDEX(Tugs[基地港],MATCH(D631,Tugs[曳船名],0)))))</f>
        <v/>
      </c>
      <c r="T631" s="10" t="str">
        <f>IF(A631="","",IF(AND(ISNUMBER(B631),ISNUMBER(C631),C631&gt;=B631),INT(C631)-INT(B631),""))</f>
        <v/>
      </c>
      <c r="U631" s="18" t="str">
        <f>IF(A631="","",IF(AND(ISNUMBER(E631),ISNUMBER(F631),F631&gt;=E631),ROUND((F631-E631)*24,4),""))</f>
        <v/>
      </c>
      <c r="V631" s="18" t="str">
        <f>IF(A631="","",IF(AND(ISNUMBER(G631),ISNUMBER(H631),H631&gt;=G631),ROUND((H631-G631)*24,4),IF(OR(G631&lt;&gt;"",H631&lt;&gt;""),"",IF(AND(ISNUMBER(I631),I631&gt;=0),I631,""))))</f>
        <v/>
      </c>
      <c r="W631" s="10" t="str">
        <f>IF(A631="","",IF(AND(ISNUMBER(G631),ISNUMBER(H631),H631&gt;=G631),"実績：基地発～基地着",IF(OR(G631&lt;&gt;"",H631&lt;&gt;""),"要確認：時刻不足・逆転",IF(AND(ISNUMBER(I631),I631&gt;=0),"実績：記録の時間","未確認"))))</f>
        <v/>
      </c>
      <c r="X631" s="10" t="str">
        <f>IF(A631="","",IF(ISNUMBER(B631),YEAR(B631)-IF(MONTH(B631)&lt;4,1,0),""))</f>
        <v/>
      </c>
      <c r="Y631" s="10" t="str">
        <f>IF(A631="","",IF(OR(D631="",NOT(ISNUMBER(B631)),NOT(ISNUMBER(C631)),C631&lt;B631,NOT(ISNUMBER(E631)),NOT(ISNUMBER(F631)),F631&lt;E631,O631="",P631="",R631="未登録・重複"),"要確認：警戒区間・登録・根拠",IF(OR(W631="要確認：時刻不足・逆転",AND(ISNUMBER(G631),G631&gt;E631),AND(ISNUMBER(H631),H631&lt;F631),AND(ISNUMBER(I631),I631&lt;0),AND(ISNUMBER(M631),M631&lt;0)),"要確認：基地発着・交代人数",IF(COUNTIFS(LNGWatch[船名],A631,LNGWatch[入港日（同一航海）],B631,LNGWatch[曳船名],D631,LNGWatch[警戒開始日時],E631)&gt;1,"要確認：同じ警戒が重複",IF(OR(NOT(ISNUMBER(V631)),P631="未確認"),"要確認：拘束時間・根拠未確認","確認済")))))</f>
        <v/>
      </c>
    </row>
    <row r="632" spans="1:25" ht="24.95" customHeight="1" x14ac:dyDescent="0.2">
      <c r="A632" s="7"/>
      <c r="B632" s="20"/>
      <c r="C632" s="20"/>
      <c r="D632" s="7"/>
      <c r="E632" s="23"/>
      <c r="F632" s="23"/>
      <c r="G632" s="23"/>
      <c r="H632" s="23"/>
      <c r="I632" s="16"/>
      <c r="J632" s="7"/>
      <c r="K632" s="23"/>
      <c r="L632" s="23"/>
      <c r="M632" s="7"/>
      <c r="N632" s="7"/>
      <c r="O632" s="7"/>
      <c r="P632" s="7"/>
      <c r="Q632" s="7"/>
      <c r="R632" s="10" t="str">
        <f>IF(D632="","",IF(COUNTIF(Tugs[曳船名],D632)&lt;&gt;1,"未登録・重複",IF(INDEX(Tugs[会社名],MATCH(D632,Tugs[曳船名],0))="","未確認",INDEX(Tugs[会社名],MATCH(D632,Tugs[曳船名],0)))))</f>
        <v/>
      </c>
      <c r="S632" s="10" t="str">
        <f>IF(D632="","",IF(COUNTIF(Tugs[曳船名],D632)&lt;&gt;1,"未登録・重複",IF(INDEX(Tugs[基地港],MATCH(D632,Tugs[曳船名],0))="","未確認",INDEX(Tugs[基地港],MATCH(D632,Tugs[曳船名],0)))))</f>
        <v/>
      </c>
      <c r="T632" s="10" t="str">
        <f>IF(A632="","",IF(AND(ISNUMBER(B632),ISNUMBER(C632),C632&gt;=B632),INT(C632)-INT(B632),""))</f>
        <v/>
      </c>
      <c r="U632" s="18" t="str">
        <f>IF(A632="","",IF(AND(ISNUMBER(E632),ISNUMBER(F632),F632&gt;=E632),ROUND((F632-E632)*24,4),""))</f>
        <v/>
      </c>
      <c r="V632" s="18" t="str">
        <f>IF(A632="","",IF(AND(ISNUMBER(G632),ISNUMBER(H632),H632&gt;=G632),ROUND((H632-G632)*24,4),IF(OR(G632&lt;&gt;"",H632&lt;&gt;""),"",IF(AND(ISNUMBER(I632),I632&gt;=0),I632,""))))</f>
        <v/>
      </c>
      <c r="W632" s="10" t="str">
        <f>IF(A632="","",IF(AND(ISNUMBER(G632),ISNUMBER(H632),H632&gt;=G632),"実績：基地発～基地着",IF(OR(G632&lt;&gt;"",H632&lt;&gt;""),"要確認：時刻不足・逆転",IF(AND(ISNUMBER(I632),I632&gt;=0),"実績：記録の時間","未確認"))))</f>
        <v/>
      </c>
      <c r="X632" s="10" t="str">
        <f>IF(A632="","",IF(ISNUMBER(B632),YEAR(B632)-IF(MONTH(B632)&lt;4,1,0),""))</f>
        <v/>
      </c>
      <c r="Y632" s="10" t="str">
        <f>IF(A632="","",IF(OR(D632="",NOT(ISNUMBER(B632)),NOT(ISNUMBER(C632)),C632&lt;B632,NOT(ISNUMBER(E632)),NOT(ISNUMBER(F632)),F632&lt;E632,O632="",P632="",R632="未登録・重複"),"要確認：警戒区間・登録・根拠",IF(OR(W632="要確認：時刻不足・逆転",AND(ISNUMBER(G632),G632&gt;E632),AND(ISNUMBER(H632),H632&lt;F632),AND(ISNUMBER(I632),I632&lt;0),AND(ISNUMBER(M632),M632&lt;0)),"要確認：基地発着・交代人数",IF(COUNTIFS(LNGWatch[船名],A632,LNGWatch[入港日（同一航海）],B632,LNGWatch[曳船名],D632,LNGWatch[警戒開始日時],E632)&gt;1,"要確認：同じ警戒が重複",IF(OR(NOT(ISNUMBER(V632)),P632="未確認"),"要確認：拘束時間・根拠未確認","確認済")))))</f>
        <v/>
      </c>
    </row>
    <row r="633" spans="1:25" ht="24.95" customHeight="1" x14ac:dyDescent="0.2">
      <c r="A633" s="7"/>
      <c r="B633" s="20"/>
      <c r="C633" s="20"/>
      <c r="D633" s="7"/>
      <c r="E633" s="23"/>
      <c r="F633" s="23"/>
      <c r="G633" s="23"/>
      <c r="H633" s="23"/>
      <c r="I633" s="16"/>
      <c r="J633" s="7"/>
      <c r="K633" s="23"/>
      <c r="L633" s="23"/>
      <c r="M633" s="7"/>
      <c r="N633" s="7"/>
      <c r="O633" s="7"/>
      <c r="P633" s="7"/>
      <c r="Q633" s="7"/>
      <c r="R633" s="10" t="str">
        <f>IF(D633="","",IF(COUNTIF(Tugs[曳船名],D633)&lt;&gt;1,"未登録・重複",IF(INDEX(Tugs[会社名],MATCH(D633,Tugs[曳船名],0))="","未確認",INDEX(Tugs[会社名],MATCH(D633,Tugs[曳船名],0)))))</f>
        <v/>
      </c>
      <c r="S633" s="10" t="str">
        <f>IF(D633="","",IF(COUNTIF(Tugs[曳船名],D633)&lt;&gt;1,"未登録・重複",IF(INDEX(Tugs[基地港],MATCH(D633,Tugs[曳船名],0))="","未確認",INDEX(Tugs[基地港],MATCH(D633,Tugs[曳船名],0)))))</f>
        <v/>
      </c>
      <c r="T633" s="10" t="str">
        <f>IF(A633="","",IF(AND(ISNUMBER(B633),ISNUMBER(C633),C633&gt;=B633),INT(C633)-INT(B633),""))</f>
        <v/>
      </c>
      <c r="U633" s="18" t="str">
        <f>IF(A633="","",IF(AND(ISNUMBER(E633),ISNUMBER(F633),F633&gt;=E633),ROUND((F633-E633)*24,4),""))</f>
        <v/>
      </c>
      <c r="V633" s="18" t="str">
        <f>IF(A633="","",IF(AND(ISNUMBER(G633),ISNUMBER(H633),H633&gt;=G633),ROUND((H633-G633)*24,4),IF(OR(G633&lt;&gt;"",H633&lt;&gt;""),"",IF(AND(ISNUMBER(I633),I633&gt;=0),I633,""))))</f>
        <v/>
      </c>
      <c r="W633" s="10" t="str">
        <f>IF(A633="","",IF(AND(ISNUMBER(G633),ISNUMBER(H633),H633&gt;=G633),"実績：基地発～基地着",IF(OR(G633&lt;&gt;"",H633&lt;&gt;""),"要確認：時刻不足・逆転",IF(AND(ISNUMBER(I633),I633&gt;=0),"実績：記録の時間","未確認"))))</f>
        <v/>
      </c>
      <c r="X633" s="10" t="str">
        <f>IF(A633="","",IF(ISNUMBER(B633),YEAR(B633)-IF(MONTH(B633)&lt;4,1,0),""))</f>
        <v/>
      </c>
      <c r="Y633" s="10" t="str">
        <f>IF(A633="","",IF(OR(D633="",NOT(ISNUMBER(B633)),NOT(ISNUMBER(C633)),C633&lt;B633,NOT(ISNUMBER(E633)),NOT(ISNUMBER(F633)),F633&lt;E633,O633="",P633="",R633="未登録・重複"),"要確認：警戒区間・登録・根拠",IF(OR(W633="要確認：時刻不足・逆転",AND(ISNUMBER(G633),G633&gt;E633),AND(ISNUMBER(H633),H633&lt;F633),AND(ISNUMBER(I633),I633&lt;0),AND(ISNUMBER(M633),M633&lt;0)),"要確認：基地発着・交代人数",IF(COUNTIFS(LNGWatch[船名],A633,LNGWatch[入港日（同一航海）],B633,LNGWatch[曳船名],D633,LNGWatch[警戒開始日時],E633)&gt;1,"要確認：同じ警戒が重複",IF(OR(NOT(ISNUMBER(V633)),P633="未確認"),"要確認：拘束時間・根拠未確認","確認済")))))</f>
        <v/>
      </c>
    </row>
    <row r="634" spans="1:25" ht="24.95" customHeight="1" x14ac:dyDescent="0.2">
      <c r="A634" s="7"/>
      <c r="B634" s="20"/>
      <c r="C634" s="20"/>
      <c r="D634" s="7"/>
      <c r="E634" s="23"/>
      <c r="F634" s="23"/>
      <c r="G634" s="23"/>
      <c r="H634" s="23"/>
      <c r="I634" s="16"/>
      <c r="J634" s="7"/>
      <c r="K634" s="23"/>
      <c r="L634" s="23"/>
      <c r="M634" s="7"/>
      <c r="N634" s="7"/>
      <c r="O634" s="7"/>
      <c r="P634" s="7"/>
      <c r="Q634" s="7"/>
      <c r="R634" s="10" t="str">
        <f>IF(D634="","",IF(COUNTIF(Tugs[曳船名],D634)&lt;&gt;1,"未登録・重複",IF(INDEX(Tugs[会社名],MATCH(D634,Tugs[曳船名],0))="","未確認",INDEX(Tugs[会社名],MATCH(D634,Tugs[曳船名],0)))))</f>
        <v/>
      </c>
      <c r="S634" s="10" t="str">
        <f>IF(D634="","",IF(COUNTIF(Tugs[曳船名],D634)&lt;&gt;1,"未登録・重複",IF(INDEX(Tugs[基地港],MATCH(D634,Tugs[曳船名],0))="","未確認",INDEX(Tugs[基地港],MATCH(D634,Tugs[曳船名],0)))))</f>
        <v/>
      </c>
      <c r="T634" s="10" t="str">
        <f>IF(A634="","",IF(AND(ISNUMBER(B634),ISNUMBER(C634),C634&gt;=B634),INT(C634)-INT(B634),""))</f>
        <v/>
      </c>
      <c r="U634" s="18" t="str">
        <f>IF(A634="","",IF(AND(ISNUMBER(E634),ISNUMBER(F634),F634&gt;=E634),ROUND((F634-E634)*24,4),""))</f>
        <v/>
      </c>
      <c r="V634" s="18" t="str">
        <f>IF(A634="","",IF(AND(ISNUMBER(G634),ISNUMBER(H634),H634&gt;=G634),ROUND((H634-G634)*24,4),IF(OR(G634&lt;&gt;"",H634&lt;&gt;""),"",IF(AND(ISNUMBER(I634),I634&gt;=0),I634,""))))</f>
        <v/>
      </c>
      <c r="W634" s="10" t="str">
        <f>IF(A634="","",IF(AND(ISNUMBER(G634),ISNUMBER(H634),H634&gt;=G634),"実績：基地発～基地着",IF(OR(G634&lt;&gt;"",H634&lt;&gt;""),"要確認：時刻不足・逆転",IF(AND(ISNUMBER(I634),I634&gt;=0),"実績：記録の時間","未確認"))))</f>
        <v/>
      </c>
      <c r="X634" s="10" t="str">
        <f>IF(A634="","",IF(ISNUMBER(B634),YEAR(B634)-IF(MONTH(B634)&lt;4,1,0),""))</f>
        <v/>
      </c>
      <c r="Y634" s="10" t="str">
        <f>IF(A634="","",IF(OR(D634="",NOT(ISNUMBER(B634)),NOT(ISNUMBER(C634)),C634&lt;B634,NOT(ISNUMBER(E634)),NOT(ISNUMBER(F634)),F634&lt;E634,O634="",P634="",R634="未登録・重複"),"要確認：警戒区間・登録・根拠",IF(OR(W634="要確認：時刻不足・逆転",AND(ISNUMBER(G634),G634&gt;E634),AND(ISNUMBER(H634),H634&lt;F634),AND(ISNUMBER(I634),I634&lt;0),AND(ISNUMBER(M634),M634&lt;0)),"要確認：基地発着・交代人数",IF(COUNTIFS(LNGWatch[船名],A634,LNGWatch[入港日（同一航海）],B634,LNGWatch[曳船名],D634,LNGWatch[警戒開始日時],E634)&gt;1,"要確認：同じ警戒が重複",IF(OR(NOT(ISNUMBER(V634)),P634="未確認"),"要確認：拘束時間・根拠未確認","確認済")))))</f>
        <v/>
      </c>
    </row>
    <row r="635" spans="1:25" ht="24.95" customHeight="1" x14ac:dyDescent="0.2">
      <c r="A635" s="7"/>
      <c r="B635" s="20"/>
      <c r="C635" s="20"/>
      <c r="D635" s="7"/>
      <c r="E635" s="23"/>
      <c r="F635" s="23"/>
      <c r="G635" s="23"/>
      <c r="H635" s="23"/>
      <c r="I635" s="16"/>
      <c r="J635" s="7"/>
      <c r="K635" s="23"/>
      <c r="L635" s="23"/>
      <c r="M635" s="7"/>
      <c r="N635" s="7"/>
      <c r="O635" s="7"/>
      <c r="P635" s="7"/>
      <c r="Q635" s="7"/>
      <c r="R635" s="10" t="str">
        <f>IF(D635="","",IF(COUNTIF(Tugs[曳船名],D635)&lt;&gt;1,"未登録・重複",IF(INDEX(Tugs[会社名],MATCH(D635,Tugs[曳船名],0))="","未確認",INDEX(Tugs[会社名],MATCH(D635,Tugs[曳船名],0)))))</f>
        <v/>
      </c>
      <c r="S635" s="10" t="str">
        <f>IF(D635="","",IF(COUNTIF(Tugs[曳船名],D635)&lt;&gt;1,"未登録・重複",IF(INDEX(Tugs[基地港],MATCH(D635,Tugs[曳船名],0))="","未確認",INDEX(Tugs[基地港],MATCH(D635,Tugs[曳船名],0)))))</f>
        <v/>
      </c>
      <c r="T635" s="10" t="str">
        <f>IF(A635="","",IF(AND(ISNUMBER(B635),ISNUMBER(C635),C635&gt;=B635),INT(C635)-INT(B635),""))</f>
        <v/>
      </c>
      <c r="U635" s="18" t="str">
        <f>IF(A635="","",IF(AND(ISNUMBER(E635),ISNUMBER(F635),F635&gt;=E635),ROUND((F635-E635)*24,4),""))</f>
        <v/>
      </c>
      <c r="V635" s="18" t="str">
        <f>IF(A635="","",IF(AND(ISNUMBER(G635),ISNUMBER(H635),H635&gt;=G635),ROUND((H635-G635)*24,4),IF(OR(G635&lt;&gt;"",H635&lt;&gt;""),"",IF(AND(ISNUMBER(I635),I635&gt;=0),I635,""))))</f>
        <v/>
      </c>
      <c r="W635" s="10" t="str">
        <f>IF(A635="","",IF(AND(ISNUMBER(G635),ISNUMBER(H635),H635&gt;=G635),"実績：基地発～基地着",IF(OR(G635&lt;&gt;"",H635&lt;&gt;""),"要確認：時刻不足・逆転",IF(AND(ISNUMBER(I635),I635&gt;=0),"実績：記録の時間","未確認"))))</f>
        <v/>
      </c>
      <c r="X635" s="10" t="str">
        <f>IF(A635="","",IF(ISNUMBER(B635),YEAR(B635)-IF(MONTH(B635)&lt;4,1,0),""))</f>
        <v/>
      </c>
      <c r="Y635" s="10" t="str">
        <f>IF(A635="","",IF(OR(D635="",NOT(ISNUMBER(B635)),NOT(ISNUMBER(C635)),C635&lt;B635,NOT(ISNUMBER(E635)),NOT(ISNUMBER(F635)),F635&lt;E635,O635="",P635="",R635="未登録・重複"),"要確認：警戒区間・登録・根拠",IF(OR(W635="要確認：時刻不足・逆転",AND(ISNUMBER(G635),G635&gt;E635),AND(ISNUMBER(H635),H635&lt;F635),AND(ISNUMBER(I635),I635&lt;0),AND(ISNUMBER(M635),M635&lt;0)),"要確認：基地発着・交代人数",IF(COUNTIFS(LNGWatch[船名],A635,LNGWatch[入港日（同一航海）],B635,LNGWatch[曳船名],D635,LNGWatch[警戒開始日時],E635)&gt;1,"要確認：同じ警戒が重複",IF(OR(NOT(ISNUMBER(V635)),P635="未確認"),"要確認：拘束時間・根拠未確認","確認済")))))</f>
        <v/>
      </c>
    </row>
    <row r="636" spans="1:25" ht="24.95" customHeight="1" x14ac:dyDescent="0.2">
      <c r="A636" s="7"/>
      <c r="B636" s="20"/>
      <c r="C636" s="20"/>
      <c r="D636" s="7"/>
      <c r="E636" s="23"/>
      <c r="F636" s="23"/>
      <c r="G636" s="23"/>
      <c r="H636" s="23"/>
      <c r="I636" s="16"/>
      <c r="J636" s="7"/>
      <c r="K636" s="23"/>
      <c r="L636" s="23"/>
      <c r="M636" s="7"/>
      <c r="N636" s="7"/>
      <c r="O636" s="7"/>
      <c r="P636" s="7"/>
      <c r="Q636" s="7"/>
      <c r="R636" s="10" t="str">
        <f>IF(D636="","",IF(COUNTIF(Tugs[曳船名],D636)&lt;&gt;1,"未登録・重複",IF(INDEX(Tugs[会社名],MATCH(D636,Tugs[曳船名],0))="","未確認",INDEX(Tugs[会社名],MATCH(D636,Tugs[曳船名],0)))))</f>
        <v/>
      </c>
      <c r="S636" s="10" t="str">
        <f>IF(D636="","",IF(COUNTIF(Tugs[曳船名],D636)&lt;&gt;1,"未登録・重複",IF(INDEX(Tugs[基地港],MATCH(D636,Tugs[曳船名],0))="","未確認",INDEX(Tugs[基地港],MATCH(D636,Tugs[曳船名],0)))))</f>
        <v/>
      </c>
      <c r="T636" s="10" t="str">
        <f>IF(A636="","",IF(AND(ISNUMBER(B636),ISNUMBER(C636),C636&gt;=B636),INT(C636)-INT(B636),""))</f>
        <v/>
      </c>
      <c r="U636" s="18" t="str">
        <f>IF(A636="","",IF(AND(ISNUMBER(E636),ISNUMBER(F636),F636&gt;=E636),ROUND((F636-E636)*24,4),""))</f>
        <v/>
      </c>
      <c r="V636" s="18" t="str">
        <f>IF(A636="","",IF(AND(ISNUMBER(G636),ISNUMBER(H636),H636&gt;=G636),ROUND((H636-G636)*24,4),IF(OR(G636&lt;&gt;"",H636&lt;&gt;""),"",IF(AND(ISNUMBER(I636),I636&gt;=0),I636,""))))</f>
        <v/>
      </c>
      <c r="W636" s="10" t="str">
        <f>IF(A636="","",IF(AND(ISNUMBER(G636),ISNUMBER(H636),H636&gt;=G636),"実績：基地発～基地着",IF(OR(G636&lt;&gt;"",H636&lt;&gt;""),"要確認：時刻不足・逆転",IF(AND(ISNUMBER(I636),I636&gt;=0),"実績：記録の時間","未確認"))))</f>
        <v/>
      </c>
      <c r="X636" s="10" t="str">
        <f>IF(A636="","",IF(ISNUMBER(B636),YEAR(B636)-IF(MONTH(B636)&lt;4,1,0),""))</f>
        <v/>
      </c>
      <c r="Y636" s="10" t="str">
        <f>IF(A636="","",IF(OR(D636="",NOT(ISNUMBER(B636)),NOT(ISNUMBER(C636)),C636&lt;B636,NOT(ISNUMBER(E636)),NOT(ISNUMBER(F636)),F636&lt;E636,O636="",P636="",R636="未登録・重複"),"要確認：警戒区間・登録・根拠",IF(OR(W636="要確認：時刻不足・逆転",AND(ISNUMBER(G636),G636&gt;E636),AND(ISNUMBER(H636),H636&lt;F636),AND(ISNUMBER(I636),I636&lt;0),AND(ISNUMBER(M636),M636&lt;0)),"要確認：基地発着・交代人数",IF(COUNTIFS(LNGWatch[船名],A636,LNGWatch[入港日（同一航海）],B636,LNGWatch[曳船名],D636,LNGWatch[警戒開始日時],E636)&gt;1,"要確認：同じ警戒が重複",IF(OR(NOT(ISNUMBER(V636)),P636="未確認"),"要確認：拘束時間・根拠未確認","確認済")))))</f>
        <v/>
      </c>
    </row>
    <row r="637" spans="1:25" ht="24.95" customHeight="1" x14ac:dyDescent="0.2">
      <c r="A637" s="7"/>
      <c r="B637" s="20"/>
      <c r="C637" s="20"/>
      <c r="D637" s="7"/>
      <c r="E637" s="23"/>
      <c r="F637" s="23"/>
      <c r="G637" s="23"/>
      <c r="H637" s="23"/>
      <c r="I637" s="16"/>
      <c r="J637" s="7"/>
      <c r="K637" s="23"/>
      <c r="L637" s="23"/>
      <c r="M637" s="7"/>
      <c r="N637" s="7"/>
      <c r="O637" s="7"/>
      <c r="P637" s="7"/>
      <c r="Q637" s="7"/>
      <c r="R637" s="10" t="str">
        <f>IF(D637="","",IF(COUNTIF(Tugs[曳船名],D637)&lt;&gt;1,"未登録・重複",IF(INDEX(Tugs[会社名],MATCH(D637,Tugs[曳船名],0))="","未確認",INDEX(Tugs[会社名],MATCH(D637,Tugs[曳船名],0)))))</f>
        <v/>
      </c>
      <c r="S637" s="10" t="str">
        <f>IF(D637="","",IF(COUNTIF(Tugs[曳船名],D637)&lt;&gt;1,"未登録・重複",IF(INDEX(Tugs[基地港],MATCH(D637,Tugs[曳船名],0))="","未確認",INDEX(Tugs[基地港],MATCH(D637,Tugs[曳船名],0)))))</f>
        <v/>
      </c>
      <c r="T637" s="10" t="str">
        <f>IF(A637="","",IF(AND(ISNUMBER(B637),ISNUMBER(C637),C637&gt;=B637),INT(C637)-INT(B637),""))</f>
        <v/>
      </c>
      <c r="U637" s="18" t="str">
        <f>IF(A637="","",IF(AND(ISNUMBER(E637),ISNUMBER(F637),F637&gt;=E637),ROUND((F637-E637)*24,4),""))</f>
        <v/>
      </c>
      <c r="V637" s="18" t="str">
        <f>IF(A637="","",IF(AND(ISNUMBER(G637),ISNUMBER(H637),H637&gt;=G637),ROUND((H637-G637)*24,4),IF(OR(G637&lt;&gt;"",H637&lt;&gt;""),"",IF(AND(ISNUMBER(I637),I637&gt;=0),I637,""))))</f>
        <v/>
      </c>
      <c r="W637" s="10" t="str">
        <f>IF(A637="","",IF(AND(ISNUMBER(G637),ISNUMBER(H637),H637&gt;=G637),"実績：基地発～基地着",IF(OR(G637&lt;&gt;"",H637&lt;&gt;""),"要確認：時刻不足・逆転",IF(AND(ISNUMBER(I637),I637&gt;=0),"実績：記録の時間","未確認"))))</f>
        <v/>
      </c>
      <c r="X637" s="10" t="str">
        <f>IF(A637="","",IF(ISNUMBER(B637),YEAR(B637)-IF(MONTH(B637)&lt;4,1,0),""))</f>
        <v/>
      </c>
      <c r="Y637" s="10" t="str">
        <f>IF(A637="","",IF(OR(D637="",NOT(ISNUMBER(B637)),NOT(ISNUMBER(C637)),C637&lt;B637,NOT(ISNUMBER(E637)),NOT(ISNUMBER(F637)),F637&lt;E637,O637="",P637="",R637="未登録・重複"),"要確認：警戒区間・登録・根拠",IF(OR(W637="要確認：時刻不足・逆転",AND(ISNUMBER(G637),G637&gt;E637),AND(ISNUMBER(H637),H637&lt;F637),AND(ISNUMBER(I637),I637&lt;0),AND(ISNUMBER(M637),M637&lt;0)),"要確認：基地発着・交代人数",IF(COUNTIFS(LNGWatch[船名],A637,LNGWatch[入港日（同一航海）],B637,LNGWatch[曳船名],D637,LNGWatch[警戒開始日時],E637)&gt;1,"要確認：同じ警戒が重複",IF(OR(NOT(ISNUMBER(V637)),P637="未確認"),"要確認：拘束時間・根拠未確認","確認済")))))</f>
        <v/>
      </c>
    </row>
    <row r="638" spans="1:25" ht="24.95" customHeight="1" x14ac:dyDescent="0.2">
      <c r="A638" s="7"/>
      <c r="B638" s="20"/>
      <c r="C638" s="20"/>
      <c r="D638" s="7"/>
      <c r="E638" s="23"/>
      <c r="F638" s="23"/>
      <c r="G638" s="23"/>
      <c r="H638" s="23"/>
      <c r="I638" s="16"/>
      <c r="J638" s="7"/>
      <c r="K638" s="23"/>
      <c r="L638" s="23"/>
      <c r="M638" s="7"/>
      <c r="N638" s="7"/>
      <c r="O638" s="7"/>
      <c r="P638" s="7"/>
      <c r="Q638" s="7"/>
      <c r="R638" s="10" t="str">
        <f>IF(D638="","",IF(COUNTIF(Tugs[曳船名],D638)&lt;&gt;1,"未登録・重複",IF(INDEX(Tugs[会社名],MATCH(D638,Tugs[曳船名],0))="","未確認",INDEX(Tugs[会社名],MATCH(D638,Tugs[曳船名],0)))))</f>
        <v/>
      </c>
      <c r="S638" s="10" t="str">
        <f>IF(D638="","",IF(COUNTIF(Tugs[曳船名],D638)&lt;&gt;1,"未登録・重複",IF(INDEX(Tugs[基地港],MATCH(D638,Tugs[曳船名],0))="","未確認",INDEX(Tugs[基地港],MATCH(D638,Tugs[曳船名],0)))))</f>
        <v/>
      </c>
      <c r="T638" s="10" t="str">
        <f>IF(A638="","",IF(AND(ISNUMBER(B638),ISNUMBER(C638),C638&gt;=B638),INT(C638)-INT(B638),""))</f>
        <v/>
      </c>
      <c r="U638" s="18" t="str">
        <f>IF(A638="","",IF(AND(ISNUMBER(E638),ISNUMBER(F638),F638&gt;=E638),ROUND((F638-E638)*24,4),""))</f>
        <v/>
      </c>
      <c r="V638" s="18" t="str">
        <f>IF(A638="","",IF(AND(ISNUMBER(G638),ISNUMBER(H638),H638&gt;=G638),ROUND((H638-G638)*24,4),IF(OR(G638&lt;&gt;"",H638&lt;&gt;""),"",IF(AND(ISNUMBER(I638),I638&gt;=0),I638,""))))</f>
        <v/>
      </c>
      <c r="W638" s="10" t="str">
        <f>IF(A638="","",IF(AND(ISNUMBER(G638),ISNUMBER(H638),H638&gt;=G638),"実績：基地発～基地着",IF(OR(G638&lt;&gt;"",H638&lt;&gt;""),"要確認：時刻不足・逆転",IF(AND(ISNUMBER(I638),I638&gt;=0),"実績：記録の時間","未確認"))))</f>
        <v/>
      </c>
      <c r="X638" s="10" t="str">
        <f>IF(A638="","",IF(ISNUMBER(B638),YEAR(B638)-IF(MONTH(B638)&lt;4,1,0),""))</f>
        <v/>
      </c>
      <c r="Y638" s="10" t="str">
        <f>IF(A638="","",IF(OR(D638="",NOT(ISNUMBER(B638)),NOT(ISNUMBER(C638)),C638&lt;B638,NOT(ISNUMBER(E638)),NOT(ISNUMBER(F638)),F638&lt;E638,O638="",P638="",R638="未登録・重複"),"要確認：警戒区間・登録・根拠",IF(OR(W638="要確認：時刻不足・逆転",AND(ISNUMBER(G638),G638&gt;E638),AND(ISNUMBER(H638),H638&lt;F638),AND(ISNUMBER(I638),I638&lt;0),AND(ISNUMBER(M638),M638&lt;0)),"要確認：基地発着・交代人数",IF(COUNTIFS(LNGWatch[船名],A638,LNGWatch[入港日（同一航海）],B638,LNGWatch[曳船名],D638,LNGWatch[警戒開始日時],E638)&gt;1,"要確認：同じ警戒が重複",IF(OR(NOT(ISNUMBER(V638)),P638="未確認"),"要確認：拘束時間・根拠未確認","確認済")))))</f>
        <v/>
      </c>
    </row>
    <row r="639" spans="1:25" ht="24.95" customHeight="1" x14ac:dyDescent="0.2">
      <c r="A639" s="7"/>
      <c r="B639" s="20"/>
      <c r="C639" s="20"/>
      <c r="D639" s="7"/>
      <c r="E639" s="23"/>
      <c r="F639" s="23"/>
      <c r="G639" s="23"/>
      <c r="H639" s="23"/>
      <c r="I639" s="16"/>
      <c r="J639" s="7"/>
      <c r="K639" s="23"/>
      <c r="L639" s="23"/>
      <c r="M639" s="7"/>
      <c r="N639" s="7"/>
      <c r="O639" s="7"/>
      <c r="P639" s="7"/>
      <c r="Q639" s="7"/>
      <c r="R639" s="10" t="str">
        <f>IF(D639="","",IF(COUNTIF(Tugs[曳船名],D639)&lt;&gt;1,"未登録・重複",IF(INDEX(Tugs[会社名],MATCH(D639,Tugs[曳船名],0))="","未確認",INDEX(Tugs[会社名],MATCH(D639,Tugs[曳船名],0)))))</f>
        <v/>
      </c>
      <c r="S639" s="10" t="str">
        <f>IF(D639="","",IF(COUNTIF(Tugs[曳船名],D639)&lt;&gt;1,"未登録・重複",IF(INDEX(Tugs[基地港],MATCH(D639,Tugs[曳船名],0))="","未確認",INDEX(Tugs[基地港],MATCH(D639,Tugs[曳船名],0)))))</f>
        <v/>
      </c>
      <c r="T639" s="10" t="str">
        <f>IF(A639="","",IF(AND(ISNUMBER(B639),ISNUMBER(C639),C639&gt;=B639),INT(C639)-INT(B639),""))</f>
        <v/>
      </c>
      <c r="U639" s="18" t="str">
        <f>IF(A639="","",IF(AND(ISNUMBER(E639),ISNUMBER(F639),F639&gt;=E639),ROUND((F639-E639)*24,4),""))</f>
        <v/>
      </c>
      <c r="V639" s="18" t="str">
        <f>IF(A639="","",IF(AND(ISNUMBER(G639),ISNUMBER(H639),H639&gt;=G639),ROUND((H639-G639)*24,4),IF(OR(G639&lt;&gt;"",H639&lt;&gt;""),"",IF(AND(ISNUMBER(I639),I639&gt;=0),I639,""))))</f>
        <v/>
      </c>
      <c r="W639" s="10" t="str">
        <f>IF(A639="","",IF(AND(ISNUMBER(G639),ISNUMBER(H639),H639&gt;=G639),"実績：基地発～基地着",IF(OR(G639&lt;&gt;"",H639&lt;&gt;""),"要確認：時刻不足・逆転",IF(AND(ISNUMBER(I639),I639&gt;=0),"実績：記録の時間","未確認"))))</f>
        <v/>
      </c>
      <c r="X639" s="10" t="str">
        <f>IF(A639="","",IF(ISNUMBER(B639),YEAR(B639)-IF(MONTH(B639)&lt;4,1,0),""))</f>
        <v/>
      </c>
      <c r="Y639" s="10" t="str">
        <f>IF(A639="","",IF(OR(D639="",NOT(ISNUMBER(B639)),NOT(ISNUMBER(C639)),C639&lt;B639,NOT(ISNUMBER(E639)),NOT(ISNUMBER(F639)),F639&lt;E639,O639="",P639="",R639="未登録・重複"),"要確認：警戒区間・登録・根拠",IF(OR(W639="要確認：時刻不足・逆転",AND(ISNUMBER(G639),G639&gt;E639),AND(ISNUMBER(H639),H639&lt;F639),AND(ISNUMBER(I639),I639&lt;0),AND(ISNUMBER(M639),M639&lt;0)),"要確認：基地発着・交代人数",IF(COUNTIFS(LNGWatch[船名],A639,LNGWatch[入港日（同一航海）],B639,LNGWatch[曳船名],D639,LNGWatch[警戒開始日時],E639)&gt;1,"要確認：同じ警戒が重複",IF(OR(NOT(ISNUMBER(V639)),P639="未確認"),"要確認：拘束時間・根拠未確認","確認済")))))</f>
        <v/>
      </c>
    </row>
    <row r="640" spans="1:25" ht="24.95" customHeight="1" x14ac:dyDescent="0.2">
      <c r="A640" s="7"/>
      <c r="B640" s="20"/>
      <c r="C640" s="20"/>
      <c r="D640" s="7"/>
      <c r="E640" s="23"/>
      <c r="F640" s="23"/>
      <c r="G640" s="23"/>
      <c r="H640" s="23"/>
      <c r="I640" s="16"/>
      <c r="J640" s="7"/>
      <c r="K640" s="23"/>
      <c r="L640" s="23"/>
      <c r="M640" s="7"/>
      <c r="N640" s="7"/>
      <c r="O640" s="7"/>
      <c r="P640" s="7"/>
      <c r="Q640" s="7"/>
      <c r="R640" s="10" t="str">
        <f>IF(D640="","",IF(COUNTIF(Tugs[曳船名],D640)&lt;&gt;1,"未登録・重複",IF(INDEX(Tugs[会社名],MATCH(D640,Tugs[曳船名],0))="","未確認",INDEX(Tugs[会社名],MATCH(D640,Tugs[曳船名],0)))))</f>
        <v/>
      </c>
      <c r="S640" s="10" t="str">
        <f>IF(D640="","",IF(COUNTIF(Tugs[曳船名],D640)&lt;&gt;1,"未登録・重複",IF(INDEX(Tugs[基地港],MATCH(D640,Tugs[曳船名],0))="","未確認",INDEX(Tugs[基地港],MATCH(D640,Tugs[曳船名],0)))))</f>
        <v/>
      </c>
      <c r="T640" s="10" t="str">
        <f>IF(A640="","",IF(AND(ISNUMBER(B640),ISNUMBER(C640),C640&gt;=B640),INT(C640)-INT(B640),""))</f>
        <v/>
      </c>
      <c r="U640" s="18" t="str">
        <f>IF(A640="","",IF(AND(ISNUMBER(E640),ISNUMBER(F640),F640&gt;=E640),ROUND((F640-E640)*24,4),""))</f>
        <v/>
      </c>
      <c r="V640" s="18" t="str">
        <f>IF(A640="","",IF(AND(ISNUMBER(G640),ISNUMBER(H640),H640&gt;=G640),ROUND((H640-G640)*24,4),IF(OR(G640&lt;&gt;"",H640&lt;&gt;""),"",IF(AND(ISNUMBER(I640),I640&gt;=0),I640,""))))</f>
        <v/>
      </c>
      <c r="W640" s="10" t="str">
        <f>IF(A640="","",IF(AND(ISNUMBER(G640),ISNUMBER(H640),H640&gt;=G640),"実績：基地発～基地着",IF(OR(G640&lt;&gt;"",H640&lt;&gt;""),"要確認：時刻不足・逆転",IF(AND(ISNUMBER(I640),I640&gt;=0),"実績：記録の時間","未確認"))))</f>
        <v/>
      </c>
      <c r="X640" s="10" t="str">
        <f>IF(A640="","",IF(ISNUMBER(B640),YEAR(B640)-IF(MONTH(B640)&lt;4,1,0),""))</f>
        <v/>
      </c>
      <c r="Y640" s="10" t="str">
        <f>IF(A640="","",IF(OR(D640="",NOT(ISNUMBER(B640)),NOT(ISNUMBER(C640)),C640&lt;B640,NOT(ISNUMBER(E640)),NOT(ISNUMBER(F640)),F640&lt;E640,O640="",P640="",R640="未登録・重複"),"要確認：警戒区間・登録・根拠",IF(OR(W640="要確認：時刻不足・逆転",AND(ISNUMBER(G640),G640&gt;E640),AND(ISNUMBER(H640),H640&lt;F640),AND(ISNUMBER(I640),I640&lt;0),AND(ISNUMBER(M640),M640&lt;0)),"要確認：基地発着・交代人数",IF(COUNTIFS(LNGWatch[船名],A640,LNGWatch[入港日（同一航海）],B640,LNGWatch[曳船名],D640,LNGWatch[警戒開始日時],E640)&gt;1,"要確認：同じ警戒が重複",IF(OR(NOT(ISNUMBER(V640)),P640="未確認"),"要確認：拘束時間・根拠未確認","確認済")))))</f>
        <v/>
      </c>
    </row>
    <row r="641" spans="1:25" ht="24.95" customHeight="1" x14ac:dyDescent="0.2">
      <c r="A641" s="7"/>
      <c r="B641" s="20"/>
      <c r="C641" s="20"/>
      <c r="D641" s="7"/>
      <c r="E641" s="23"/>
      <c r="F641" s="23"/>
      <c r="G641" s="23"/>
      <c r="H641" s="23"/>
      <c r="I641" s="16"/>
      <c r="J641" s="7"/>
      <c r="K641" s="23"/>
      <c r="L641" s="23"/>
      <c r="M641" s="7"/>
      <c r="N641" s="7"/>
      <c r="O641" s="7"/>
      <c r="P641" s="7"/>
      <c r="Q641" s="7"/>
      <c r="R641" s="10" t="str">
        <f>IF(D641="","",IF(COUNTIF(Tugs[曳船名],D641)&lt;&gt;1,"未登録・重複",IF(INDEX(Tugs[会社名],MATCH(D641,Tugs[曳船名],0))="","未確認",INDEX(Tugs[会社名],MATCH(D641,Tugs[曳船名],0)))))</f>
        <v/>
      </c>
      <c r="S641" s="10" t="str">
        <f>IF(D641="","",IF(COUNTIF(Tugs[曳船名],D641)&lt;&gt;1,"未登録・重複",IF(INDEX(Tugs[基地港],MATCH(D641,Tugs[曳船名],0))="","未確認",INDEX(Tugs[基地港],MATCH(D641,Tugs[曳船名],0)))))</f>
        <v/>
      </c>
      <c r="T641" s="10" t="str">
        <f>IF(A641="","",IF(AND(ISNUMBER(B641),ISNUMBER(C641),C641&gt;=B641),INT(C641)-INT(B641),""))</f>
        <v/>
      </c>
      <c r="U641" s="18" t="str">
        <f>IF(A641="","",IF(AND(ISNUMBER(E641),ISNUMBER(F641),F641&gt;=E641),ROUND((F641-E641)*24,4),""))</f>
        <v/>
      </c>
      <c r="V641" s="18" t="str">
        <f>IF(A641="","",IF(AND(ISNUMBER(G641),ISNUMBER(H641),H641&gt;=G641),ROUND((H641-G641)*24,4),IF(OR(G641&lt;&gt;"",H641&lt;&gt;""),"",IF(AND(ISNUMBER(I641),I641&gt;=0),I641,""))))</f>
        <v/>
      </c>
      <c r="W641" s="10" t="str">
        <f>IF(A641="","",IF(AND(ISNUMBER(G641),ISNUMBER(H641),H641&gt;=G641),"実績：基地発～基地着",IF(OR(G641&lt;&gt;"",H641&lt;&gt;""),"要確認：時刻不足・逆転",IF(AND(ISNUMBER(I641),I641&gt;=0),"実績：記録の時間","未確認"))))</f>
        <v/>
      </c>
      <c r="X641" s="10" t="str">
        <f>IF(A641="","",IF(ISNUMBER(B641),YEAR(B641)-IF(MONTH(B641)&lt;4,1,0),""))</f>
        <v/>
      </c>
      <c r="Y641" s="10" t="str">
        <f>IF(A641="","",IF(OR(D641="",NOT(ISNUMBER(B641)),NOT(ISNUMBER(C641)),C641&lt;B641,NOT(ISNUMBER(E641)),NOT(ISNUMBER(F641)),F641&lt;E641,O641="",P641="",R641="未登録・重複"),"要確認：警戒区間・登録・根拠",IF(OR(W641="要確認：時刻不足・逆転",AND(ISNUMBER(G641),G641&gt;E641),AND(ISNUMBER(H641),H641&lt;F641),AND(ISNUMBER(I641),I641&lt;0),AND(ISNUMBER(M641),M641&lt;0)),"要確認：基地発着・交代人数",IF(COUNTIFS(LNGWatch[船名],A641,LNGWatch[入港日（同一航海）],B641,LNGWatch[曳船名],D641,LNGWatch[警戒開始日時],E641)&gt;1,"要確認：同じ警戒が重複",IF(OR(NOT(ISNUMBER(V641)),P641="未確認"),"要確認：拘束時間・根拠未確認","確認済")))))</f>
        <v/>
      </c>
    </row>
    <row r="642" spans="1:25" ht="24.95" customHeight="1" x14ac:dyDescent="0.2">
      <c r="A642" s="7"/>
      <c r="B642" s="20"/>
      <c r="C642" s="20"/>
      <c r="D642" s="7"/>
      <c r="E642" s="23"/>
      <c r="F642" s="23"/>
      <c r="G642" s="23"/>
      <c r="H642" s="23"/>
      <c r="I642" s="16"/>
      <c r="J642" s="7"/>
      <c r="K642" s="23"/>
      <c r="L642" s="23"/>
      <c r="M642" s="7"/>
      <c r="N642" s="7"/>
      <c r="O642" s="7"/>
      <c r="P642" s="7"/>
      <c r="Q642" s="7"/>
      <c r="R642" s="10" t="str">
        <f>IF(D642="","",IF(COUNTIF(Tugs[曳船名],D642)&lt;&gt;1,"未登録・重複",IF(INDEX(Tugs[会社名],MATCH(D642,Tugs[曳船名],0))="","未確認",INDEX(Tugs[会社名],MATCH(D642,Tugs[曳船名],0)))))</f>
        <v/>
      </c>
      <c r="S642" s="10" t="str">
        <f>IF(D642="","",IF(COUNTIF(Tugs[曳船名],D642)&lt;&gt;1,"未登録・重複",IF(INDEX(Tugs[基地港],MATCH(D642,Tugs[曳船名],0))="","未確認",INDEX(Tugs[基地港],MATCH(D642,Tugs[曳船名],0)))))</f>
        <v/>
      </c>
      <c r="T642" s="10" t="str">
        <f>IF(A642="","",IF(AND(ISNUMBER(B642),ISNUMBER(C642),C642&gt;=B642),INT(C642)-INT(B642),""))</f>
        <v/>
      </c>
      <c r="U642" s="18" t="str">
        <f>IF(A642="","",IF(AND(ISNUMBER(E642),ISNUMBER(F642),F642&gt;=E642),ROUND((F642-E642)*24,4),""))</f>
        <v/>
      </c>
      <c r="V642" s="18" t="str">
        <f>IF(A642="","",IF(AND(ISNUMBER(G642),ISNUMBER(H642),H642&gt;=G642),ROUND((H642-G642)*24,4),IF(OR(G642&lt;&gt;"",H642&lt;&gt;""),"",IF(AND(ISNUMBER(I642),I642&gt;=0),I642,""))))</f>
        <v/>
      </c>
      <c r="W642" s="10" t="str">
        <f>IF(A642="","",IF(AND(ISNUMBER(G642),ISNUMBER(H642),H642&gt;=G642),"実績：基地発～基地着",IF(OR(G642&lt;&gt;"",H642&lt;&gt;""),"要確認：時刻不足・逆転",IF(AND(ISNUMBER(I642),I642&gt;=0),"実績：記録の時間","未確認"))))</f>
        <v/>
      </c>
      <c r="X642" s="10" t="str">
        <f>IF(A642="","",IF(ISNUMBER(B642),YEAR(B642)-IF(MONTH(B642)&lt;4,1,0),""))</f>
        <v/>
      </c>
      <c r="Y642" s="10" t="str">
        <f>IF(A642="","",IF(OR(D642="",NOT(ISNUMBER(B642)),NOT(ISNUMBER(C642)),C642&lt;B642,NOT(ISNUMBER(E642)),NOT(ISNUMBER(F642)),F642&lt;E642,O642="",P642="",R642="未登録・重複"),"要確認：警戒区間・登録・根拠",IF(OR(W642="要確認：時刻不足・逆転",AND(ISNUMBER(G642),G642&gt;E642),AND(ISNUMBER(H642),H642&lt;F642),AND(ISNUMBER(I642),I642&lt;0),AND(ISNUMBER(M642),M642&lt;0)),"要確認：基地発着・交代人数",IF(COUNTIFS(LNGWatch[船名],A642,LNGWatch[入港日（同一航海）],B642,LNGWatch[曳船名],D642,LNGWatch[警戒開始日時],E642)&gt;1,"要確認：同じ警戒が重複",IF(OR(NOT(ISNUMBER(V642)),P642="未確認"),"要確認：拘束時間・根拠未確認","確認済")))))</f>
        <v/>
      </c>
    </row>
    <row r="643" spans="1:25" ht="24.95" customHeight="1" x14ac:dyDescent="0.2">
      <c r="A643" s="7"/>
      <c r="B643" s="20"/>
      <c r="C643" s="20"/>
      <c r="D643" s="7"/>
      <c r="E643" s="23"/>
      <c r="F643" s="23"/>
      <c r="G643" s="23"/>
      <c r="H643" s="23"/>
      <c r="I643" s="16"/>
      <c r="J643" s="7"/>
      <c r="K643" s="23"/>
      <c r="L643" s="23"/>
      <c r="M643" s="7"/>
      <c r="N643" s="7"/>
      <c r="O643" s="7"/>
      <c r="P643" s="7"/>
      <c r="Q643" s="7"/>
      <c r="R643" s="10" t="str">
        <f>IF(D643="","",IF(COUNTIF(Tugs[曳船名],D643)&lt;&gt;1,"未登録・重複",IF(INDEX(Tugs[会社名],MATCH(D643,Tugs[曳船名],0))="","未確認",INDEX(Tugs[会社名],MATCH(D643,Tugs[曳船名],0)))))</f>
        <v/>
      </c>
      <c r="S643" s="10" t="str">
        <f>IF(D643="","",IF(COUNTIF(Tugs[曳船名],D643)&lt;&gt;1,"未登録・重複",IF(INDEX(Tugs[基地港],MATCH(D643,Tugs[曳船名],0))="","未確認",INDEX(Tugs[基地港],MATCH(D643,Tugs[曳船名],0)))))</f>
        <v/>
      </c>
      <c r="T643" s="10" t="str">
        <f>IF(A643="","",IF(AND(ISNUMBER(B643),ISNUMBER(C643),C643&gt;=B643),INT(C643)-INT(B643),""))</f>
        <v/>
      </c>
      <c r="U643" s="18" t="str">
        <f>IF(A643="","",IF(AND(ISNUMBER(E643),ISNUMBER(F643),F643&gt;=E643),ROUND((F643-E643)*24,4),""))</f>
        <v/>
      </c>
      <c r="V643" s="18" t="str">
        <f>IF(A643="","",IF(AND(ISNUMBER(G643),ISNUMBER(H643),H643&gt;=G643),ROUND((H643-G643)*24,4),IF(OR(G643&lt;&gt;"",H643&lt;&gt;""),"",IF(AND(ISNUMBER(I643),I643&gt;=0),I643,""))))</f>
        <v/>
      </c>
      <c r="W643" s="10" t="str">
        <f>IF(A643="","",IF(AND(ISNUMBER(G643),ISNUMBER(H643),H643&gt;=G643),"実績：基地発～基地着",IF(OR(G643&lt;&gt;"",H643&lt;&gt;""),"要確認：時刻不足・逆転",IF(AND(ISNUMBER(I643),I643&gt;=0),"実績：記録の時間","未確認"))))</f>
        <v/>
      </c>
      <c r="X643" s="10" t="str">
        <f>IF(A643="","",IF(ISNUMBER(B643),YEAR(B643)-IF(MONTH(B643)&lt;4,1,0),""))</f>
        <v/>
      </c>
      <c r="Y643" s="10" t="str">
        <f>IF(A643="","",IF(OR(D643="",NOT(ISNUMBER(B643)),NOT(ISNUMBER(C643)),C643&lt;B643,NOT(ISNUMBER(E643)),NOT(ISNUMBER(F643)),F643&lt;E643,O643="",P643="",R643="未登録・重複"),"要確認：警戒区間・登録・根拠",IF(OR(W643="要確認：時刻不足・逆転",AND(ISNUMBER(G643),G643&gt;E643),AND(ISNUMBER(H643),H643&lt;F643),AND(ISNUMBER(I643),I643&lt;0),AND(ISNUMBER(M643),M643&lt;0)),"要確認：基地発着・交代人数",IF(COUNTIFS(LNGWatch[船名],A643,LNGWatch[入港日（同一航海）],B643,LNGWatch[曳船名],D643,LNGWatch[警戒開始日時],E643)&gt;1,"要確認：同じ警戒が重複",IF(OR(NOT(ISNUMBER(V643)),P643="未確認"),"要確認：拘束時間・根拠未確認","確認済")))))</f>
        <v/>
      </c>
    </row>
    <row r="644" spans="1:25" ht="24.95" customHeight="1" x14ac:dyDescent="0.2">
      <c r="A644" s="7"/>
      <c r="B644" s="20"/>
      <c r="C644" s="20"/>
      <c r="D644" s="7"/>
      <c r="E644" s="23"/>
      <c r="F644" s="23"/>
      <c r="G644" s="23"/>
      <c r="H644" s="23"/>
      <c r="I644" s="16"/>
      <c r="J644" s="7"/>
      <c r="K644" s="23"/>
      <c r="L644" s="23"/>
      <c r="M644" s="7"/>
      <c r="N644" s="7"/>
      <c r="O644" s="7"/>
      <c r="P644" s="7"/>
      <c r="Q644" s="7"/>
      <c r="R644" s="10" t="str">
        <f>IF(D644="","",IF(COUNTIF(Tugs[曳船名],D644)&lt;&gt;1,"未登録・重複",IF(INDEX(Tugs[会社名],MATCH(D644,Tugs[曳船名],0))="","未確認",INDEX(Tugs[会社名],MATCH(D644,Tugs[曳船名],0)))))</f>
        <v/>
      </c>
      <c r="S644" s="10" t="str">
        <f>IF(D644="","",IF(COUNTIF(Tugs[曳船名],D644)&lt;&gt;1,"未登録・重複",IF(INDEX(Tugs[基地港],MATCH(D644,Tugs[曳船名],0))="","未確認",INDEX(Tugs[基地港],MATCH(D644,Tugs[曳船名],0)))))</f>
        <v/>
      </c>
      <c r="T644" s="10" t="str">
        <f>IF(A644="","",IF(AND(ISNUMBER(B644),ISNUMBER(C644),C644&gt;=B644),INT(C644)-INT(B644),""))</f>
        <v/>
      </c>
      <c r="U644" s="18" t="str">
        <f>IF(A644="","",IF(AND(ISNUMBER(E644),ISNUMBER(F644),F644&gt;=E644),ROUND((F644-E644)*24,4),""))</f>
        <v/>
      </c>
      <c r="V644" s="18" t="str">
        <f>IF(A644="","",IF(AND(ISNUMBER(G644),ISNUMBER(H644),H644&gt;=G644),ROUND((H644-G644)*24,4),IF(OR(G644&lt;&gt;"",H644&lt;&gt;""),"",IF(AND(ISNUMBER(I644),I644&gt;=0),I644,""))))</f>
        <v/>
      </c>
      <c r="W644" s="10" t="str">
        <f>IF(A644="","",IF(AND(ISNUMBER(G644),ISNUMBER(H644),H644&gt;=G644),"実績：基地発～基地着",IF(OR(G644&lt;&gt;"",H644&lt;&gt;""),"要確認：時刻不足・逆転",IF(AND(ISNUMBER(I644),I644&gt;=0),"実績：記録の時間","未確認"))))</f>
        <v/>
      </c>
      <c r="X644" s="10" t="str">
        <f>IF(A644="","",IF(ISNUMBER(B644),YEAR(B644)-IF(MONTH(B644)&lt;4,1,0),""))</f>
        <v/>
      </c>
      <c r="Y644" s="10" t="str">
        <f>IF(A644="","",IF(OR(D644="",NOT(ISNUMBER(B644)),NOT(ISNUMBER(C644)),C644&lt;B644,NOT(ISNUMBER(E644)),NOT(ISNUMBER(F644)),F644&lt;E644,O644="",P644="",R644="未登録・重複"),"要確認：警戒区間・登録・根拠",IF(OR(W644="要確認：時刻不足・逆転",AND(ISNUMBER(G644),G644&gt;E644),AND(ISNUMBER(H644),H644&lt;F644),AND(ISNUMBER(I644),I644&lt;0),AND(ISNUMBER(M644),M644&lt;0)),"要確認：基地発着・交代人数",IF(COUNTIFS(LNGWatch[船名],A644,LNGWatch[入港日（同一航海）],B644,LNGWatch[曳船名],D644,LNGWatch[警戒開始日時],E644)&gt;1,"要確認：同じ警戒が重複",IF(OR(NOT(ISNUMBER(V644)),P644="未確認"),"要確認：拘束時間・根拠未確認","確認済")))))</f>
        <v/>
      </c>
    </row>
    <row r="645" spans="1:25" ht="24.95" customHeight="1" x14ac:dyDescent="0.2">
      <c r="A645" s="7"/>
      <c r="B645" s="20"/>
      <c r="C645" s="20"/>
      <c r="D645" s="7"/>
      <c r="E645" s="23"/>
      <c r="F645" s="23"/>
      <c r="G645" s="23"/>
      <c r="H645" s="23"/>
      <c r="I645" s="16"/>
      <c r="J645" s="7"/>
      <c r="K645" s="23"/>
      <c r="L645" s="23"/>
      <c r="M645" s="7"/>
      <c r="N645" s="7"/>
      <c r="O645" s="7"/>
      <c r="P645" s="7"/>
      <c r="Q645" s="7"/>
      <c r="R645" s="10" t="str">
        <f>IF(D645="","",IF(COUNTIF(Tugs[曳船名],D645)&lt;&gt;1,"未登録・重複",IF(INDEX(Tugs[会社名],MATCH(D645,Tugs[曳船名],0))="","未確認",INDEX(Tugs[会社名],MATCH(D645,Tugs[曳船名],0)))))</f>
        <v/>
      </c>
      <c r="S645" s="10" t="str">
        <f>IF(D645="","",IF(COUNTIF(Tugs[曳船名],D645)&lt;&gt;1,"未登録・重複",IF(INDEX(Tugs[基地港],MATCH(D645,Tugs[曳船名],0))="","未確認",INDEX(Tugs[基地港],MATCH(D645,Tugs[曳船名],0)))))</f>
        <v/>
      </c>
      <c r="T645" s="10" t="str">
        <f>IF(A645="","",IF(AND(ISNUMBER(B645),ISNUMBER(C645),C645&gt;=B645),INT(C645)-INT(B645),""))</f>
        <v/>
      </c>
      <c r="U645" s="18" t="str">
        <f>IF(A645="","",IF(AND(ISNUMBER(E645),ISNUMBER(F645),F645&gt;=E645),ROUND((F645-E645)*24,4),""))</f>
        <v/>
      </c>
      <c r="V645" s="18" t="str">
        <f>IF(A645="","",IF(AND(ISNUMBER(G645),ISNUMBER(H645),H645&gt;=G645),ROUND((H645-G645)*24,4),IF(OR(G645&lt;&gt;"",H645&lt;&gt;""),"",IF(AND(ISNUMBER(I645),I645&gt;=0),I645,""))))</f>
        <v/>
      </c>
      <c r="W645" s="10" t="str">
        <f>IF(A645="","",IF(AND(ISNUMBER(G645),ISNUMBER(H645),H645&gt;=G645),"実績：基地発～基地着",IF(OR(G645&lt;&gt;"",H645&lt;&gt;""),"要確認：時刻不足・逆転",IF(AND(ISNUMBER(I645),I645&gt;=0),"実績：記録の時間","未確認"))))</f>
        <v/>
      </c>
      <c r="X645" s="10" t="str">
        <f>IF(A645="","",IF(ISNUMBER(B645),YEAR(B645)-IF(MONTH(B645)&lt;4,1,0),""))</f>
        <v/>
      </c>
      <c r="Y645" s="10" t="str">
        <f>IF(A645="","",IF(OR(D645="",NOT(ISNUMBER(B645)),NOT(ISNUMBER(C645)),C645&lt;B645,NOT(ISNUMBER(E645)),NOT(ISNUMBER(F645)),F645&lt;E645,O645="",P645="",R645="未登録・重複"),"要確認：警戒区間・登録・根拠",IF(OR(W645="要確認：時刻不足・逆転",AND(ISNUMBER(G645),G645&gt;E645),AND(ISNUMBER(H645),H645&lt;F645),AND(ISNUMBER(I645),I645&lt;0),AND(ISNUMBER(M645),M645&lt;0)),"要確認：基地発着・交代人数",IF(COUNTIFS(LNGWatch[船名],A645,LNGWatch[入港日（同一航海）],B645,LNGWatch[曳船名],D645,LNGWatch[警戒開始日時],E645)&gt;1,"要確認：同じ警戒が重複",IF(OR(NOT(ISNUMBER(V645)),P645="未確認"),"要確認：拘束時間・根拠未確認","確認済")))))</f>
        <v/>
      </c>
    </row>
    <row r="646" spans="1:25" ht="24.95" customHeight="1" x14ac:dyDescent="0.2">
      <c r="A646" s="7"/>
      <c r="B646" s="20"/>
      <c r="C646" s="20"/>
      <c r="D646" s="7"/>
      <c r="E646" s="23"/>
      <c r="F646" s="23"/>
      <c r="G646" s="23"/>
      <c r="H646" s="23"/>
      <c r="I646" s="16"/>
      <c r="J646" s="7"/>
      <c r="K646" s="23"/>
      <c r="L646" s="23"/>
      <c r="M646" s="7"/>
      <c r="N646" s="7"/>
      <c r="O646" s="7"/>
      <c r="P646" s="7"/>
      <c r="Q646" s="7"/>
      <c r="R646" s="10" t="str">
        <f>IF(D646="","",IF(COUNTIF(Tugs[曳船名],D646)&lt;&gt;1,"未登録・重複",IF(INDEX(Tugs[会社名],MATCH(D646,Tugs[曳船名],0))="","未確認",INDEX(Tugs[会社名],MATCH(D646,Tugs[曳船名],0)))))</f>
        <v/>
      </c>
      <c r="S646" s="10" t="str">
        <f>IF(D646="","",IF(COUNTIF(Tugs[曳船名],D646)&lt;&gt;1,"未登録・重複",IF(INDEX(Tugs[基地港],MATCH(D646,Tugs[曳船名],0))="","未確認",INDEX(Tugs[基地港],MATCH(D646,Tugs[曳船名],0)))))</f>
        <v/>
      </c>
      <c r="T646" s="10" t="str">
        <f>IF(A646="","",IF(AND(ISNUMBER(B646),ISNUMBER(C646),C646&gt;=B646),INT(C646)-INT(B646),""))</f>
        <v/>
      </c>
      <c r="U646" s="18" t="str">
        <f>IF(A646="","",IF(AND(ISNUMBER(E646),ISNUMBER(F646),F646&gt;=E646),ROUND((F646-E646)*24,4),""))</f>
        <v/>
      </c>
      <c r="V646" s="18" t="str">
        <f>IF(A646="","",IF(AND(ISNUMBER(G646),ISNUMBER(H646),H646&gt;=G646),ROUND((H646-G646)*24,4),IF(OR(G646&lt;&gt;"",H646&lt;&gt;""),"",IF(AND(ISNUMBER(I646),I646&gt;=0),I646,""))))</f>
        <v/>
      </c>
      <c r="W646" s="10" t="str">
        <f>IF(A646="","",IF(AND(ISNUMBER(G646),ISNUMBER(H646),H646&gt;=G646),"実績：基地発～基地着",IF(OR(G646&lt;&gt;"",H646&lt;&gt;""),"要確認：時刻不足・逆転",IF(AND(ISNUMBER(I646),I646&gt;=0),"実績：記録の時間","未確認"))))</f>
        <v/>
      </c>
      <c r="X646" s="10" t="str">
        <f>IF(A646="","",IF(ISNUMBER(B646),YEAR(B646)-IF(MONTH(B646)&lt;4,1,0),""))</f>
        <v/>
      </c>
      <c r="Y646" s="10" t="str">
        <f>IF(A646="","",IF(OR(D646="",NOT(ISNUMBER(B646)),NOT(ISNUMBER(C646)),C646&lt;B646,NOT(ISNUMBER(E646)),NOT(ISNUMBER(F646)),F646&lt;E646,O646="",P646="",R646="未登録・重複"),"要確認：警戒区間・登録・根拠",IF(OR(W646="要確認：時刻不足・逆転",AND(ISNUMBER(G646),G646&gt;E646),AND(ISNUMBER(H646),H646&lt;F646),AND(ISNUMBER(I646),I646&lt;0),AND(ISNUMBER(M646),M646&lt;0)),"要確認：基地発着・交代人数",IF(COUNTIFS(LNGWatch[船名],A646,LNGWatch[入港日（同一航海）],B646,LNGWatch[曳船名],D646,LNGWatch[警戒開始日時],E646)&gt;1,"要確認：同じ警戒が重複",IF(OR(NOT(ISNUMBER(V646)),P646="未確認"),"要確認：拘束時間・根拠未確認","確認済")))))</f>
        <v/>
      </c>
    </row>
    <row r="647" spans="1:25" ht="24.95" customHeight="1" x14ac:dyDescent="0.2">
      <c r="A647" s="7"/>
      <c r="B647" s="20"/>
      <c r="C647" s="20"/>
      <c r="D647" s="7"/>
      <c r="E647" s="23"/>
      <c r="F647" s="23"/>
      <c r="G647" s="23"/>
      <c r="H647" s="23"/>
      <c r="I647" s="16"/>
      <c r="J647" s="7"/>
      <c r="K647" s="23"/>
      <c r="L647" s="23"/>
      <c r="M647" s="7"/>
      <c r="N647" s="7"/>
      <c r="O647" s="7"/>
      <c r="P647" s="7"/>
      <c r="Q647" s="7"/>
      <c r="R647" s="10" t="str">
        <f>IF(D647="","",IF(COUNTIF(Tugs[曳船名],D647)&lt;&gt;1,"未登録・重複",IF(INDEX(Tugs[会社名],MATCH(D647,Tugs[曳船名],0))="","未確認",INDEX(Tugs[会社名],MATCH(D647,Tugs[曳船名],0)))))</f>
        <v/>
      </c>
      <c r="S647" s="10" t="str">
        <f>IF(D647="","",IF(COUNTIF(Tugs[曳船名],D647)&lt;&gt;1,"未登録・重複",IF(INDEX(Tugs[基地港],MATCH(D647,Tugs[曳船名],0))="","未確認",INDEX(Tugs[基地港],MATCH(D647,Tugs[曳船名],0)))))</f>
        <v/>
      </c>
      <c r="T647" s="10" t="str">
        <f>IF(A647="","",IF(AND(ISNUMBER(B647),ISNUMBER(C647),C647&gt;=B647),INT(C647)-INT(B647),""))</f>
        <v/>
      </c>
      <c r="U647" s="18" t="str">
        <f>IF(A647="","",IF(AND(ISNUMBER(E647),ISNUMBER(F647),F647&gt;=E647),ROUND((F647-E647)*24,4),""))</f>
        <v/>
      </c>
      <c r="V647" s="18" t="str">
        <f>IF(A647="","",IF(AND(ISNUMBER(G647),ISNUMBER(H647),H647&gt;=G647),ROUND((H647-G647)*24,4),IF(OR(G647&lt;&gt;"",H647&lt;&gt;""),"",IF(AND(ISNUMBER(I647),I647&gt;=0),I647,""))))</f>
        <v/>
      </c>
      <c r="W647" s="10" t="str">
        <f>IF(A647="","",IF(AND(ISNUMBER(G647),ISNUMBER(H647),H647&gt;=G647),"実績：基地発～基地着",IF(OR(G647&lt;&gt;"",H647&lt;&gt;""),"要確認：時刻不足・逆転",IF(AND(ISNUMBER(I647),I647&gt;=0),"実績：記録の時間","未確認"))))</f>
        <v/>
      </c>
      <c r="X647" s="10" t="str">
        <f>IF(A647="","",IF(ISNUMBER(B647),YEAR(B647)-IF(MONTH(B647)&lt;4,1,0),""))</f>
        <v/>
      </c>
      <c r="Y647" s="10" t="str">
        <f>IF(A647="","",IF(OR(D647="",NOT(ISNUMBER(B647)),NOT(ISNUMBER(C647)),C647&lt;B647,NOT(ISNUMBER(E647)),NOT(ISNUMBER(F647)),F647&lt;E647,O647="",P647="",R647="未登録・重複"),"要確認：警戒区間・登録・根拠",IF(OR(W647="要確認：時刻不足・逆転",AND(ISNUMBER(G647),G647&gt;E647),AND(ISNUMBER(H647),H647&lt;F647),AND(ISNUMBER(I647),I647&lt;0),AND(ISNUMBER(M647),M647&lt;0)),"要確認：基地発着・交代人数",IF(COUNTIFS(LNGWatch[船名],A647,LNGWatch[入港日（同一航海）],B647,LNGWatch[曳船名],D647,LNGWatch[警戒開始日時],E647)&gt;1,"要確認：同じ警戒が重複",IF(OR(NOT(ISNUMBER(V647)),P647="未確認"),"要確認：拘束時間・根拠未確認","確認済")))))</f>
        <v/>
      </c>
    </row>
    <row r="648" spans="1:25" ht="24.95" customHeight="1" x14ac:dyDescent="0.2">
      <c r="A648" s="7"/>
      <c r="B648" s="20"/>
      <c r="C648" s="20"/>
      <c r="D648" s="7"/>
      <c r="E648" s="23"/>
      <c r="F648" s="23"/>
      <c r="G648" s="23"/>
      <c r="H648" s="23"/>
      <c r="I648" s="16"/>
      <c r="J648" s="7"/>
      <c r="K648" s="23"/>
      <c r="L648" s="23"/>
      <c r="M648" s="7"/>
      <c r="N648" s="7"/>
      <c r="O648" s="7"/>
      <c r="P648" s="7"/>
      <c r="Q648" s="7"/>
      <c r="R648" s="10" t="str">
        <f>IF(D648="","",IF(COUNTIF(Tugs[曳船名],D648)&lt;&gt;1,"未登録・重複",IF(INDEX(Tugs[会社名],MATCH(D648,Tugs[曳船名],0))="","未確認",INDEX(Tugs[会社名],MATCH(D648,Tugs[曳船名],0)))))</f>
        <v/>
      </c>
      <c r="S648" s="10" t="str">
        <f>IF(D648="","",IF(COUNTIF(Tugs[曳船名],D648)&lt;&gt;1,"未登録・重複",IF(INDEX(Tugs[基地港],MATCH(D648,Tugs[曳船名],0))="","未確認",INDEX(Tugs[基地港],MATCH(D648,Tugs[曳船名],0)))))</f>
        <v/>
      </c>
      <c r="T648" s="10" t="str">
        <f>IF(A648="","",IF(AND(ISNUMBER(B648),ISNUMBER(C648),C648&gt;=B648),INT(C648)-INT(B648),""))</f>
        <v/>
      </c>
      <c r="U648" s="18" t="str">
        <f>IF(A648="","",IF(AND(ISNUMBER(E648),ISNUMBER(F648),F648&gt;=E648),ROUND((F648-E648)*24,4),""))</f>
        <v/>
      </c>
      <c r="V648" s="18" t="str">
        <f>IF(A648="","",IF(AND(ISNUMBER(G648),ISNUMBER(H648),H648&gt;=G648),ROUND((H648-G648)*24,4),IF(OR(G648&lt;&gt;"",H648&lt;&gt;""),"",IF(AND(ISNUMBER(I648),I648&gt;=0),I648,""))))</f>
        <v/>
      </c>
      <c r="W648" s="10" t="str">
        <f>IF(A648="","",IF(AND(ISNUMBER(G648),ISNUMBER(H648),H648&gt;=G648),"実績：基地発～基地着",IF(OR(G648&lt;&gt;"",H648&lt;&gt;""),"要確認：時刻不足・逆転",IF(AND(ISNUMBER(I648),I648&gt;=0),"実績：記録の時間","未確認"))))</f>
        <v/>
      </c>
      <c r="X648" s="10" t="str">
        <f>IF(A648="","",IF(ISNUMBER(B648),YEAR(B648)-IF(MONTH(B648)&lt;4,1,0),""))</f>
        <v/>
      </c>
      <c r="Y648" s="10" t="str">
        <f>IF(A648="","",IF(OR(D648="",NOT(ISNUMBER(B648)),NOT(ISNUMBER(C648)),C648&lt;B648,NOT(ISNUMBER(E648)),NOT(ISNUMBER(F648)),F648&lt;E648,O648="",P648="",R648="未登録・重複"),"要確認：警戒区間・登録・根拠",IF(OR(W648="要確認：時刻不足・逆転",AND(ISNUMBER(G648),G648&gt;E648),AND(ISNUMBER(H648),H648&lt;F648),AND(ISNUMBER(I648),I648&lt;0),AND(ISNUMBER(M648),M648&lt;0)),"要確認：基地発着・交代人数",IF(COUNTIFS(LNGWatch[船名],A648,LNGWatch[入港日（同一航海）],B648,LNGWatch[曳船名],D648,LNGWatch[警戒開始日時],E648)&gt;1,"要確認：同じ警戒が重複",IF(OR(NOT(ISNUMBER(V648)),P648="未確認"),"要確認：拘束時間・根拠未確認","確認済")))))</f>
        <v/>
      </c>
    </row>
    <row r="649" spans="1:25" ht="24.95" customHeight="1" x14ac:dyDescent="0.2">
      <c r="A649" s="7"/>
      <c r="B649" s="20"/>
      <c r="C649" s="20"/>
      <c r="D649" s="7"/>
      <c r="E649" s="23"/>
      <c r="F649" s="23"/>
      <c r="G649" s="23"/>
      <c r="H649" s="23"/>
      <c r="I649" s="16"/>
      <c r="J649" s="7"/>
      <c r="K649" s="23"/>
      <c r="L649" s="23"/>
      <c r="M649" s="7"/>
      <c r="N649" s="7"/>
      <c r="O649" s="7"/>
      <c r="P649" s="7"/>
      <c r="Q649" s="7"/>
      <c r="R649" s="10" t="str">
        <f>IF(D649="","",IF(COUNTIF(Tugs[曳船名],D649)&lt;&gt;1,"未登録・重複",IF(INDEX(Tugs[会社名],MATCH(D649,Tugs[曳船名],0))="","未確認",INDEX(Tugs[会社名],MATCH(D649,Tugs[曳船名],0)))))</f>
        <v/>
      </c>
      <c r="S649" s="10" t="str">
        <f>IF(D649="","",IF(COUNTIF(Tugs[曳船名],D649)&lt;&gt;1,"未登録・重複",IF(INDEX(Tugs[基地港],MATCH(D649,Tugs[曳船名],0))="","未確認",INDEX(Tugs[基地港],MATCH(D649,Tugs[曳船名],0)))))</f>
        <v/>
      </c>
      <c r="T649" s="10" t="str">
        <f>IF(A649="","",IF(AND(ISNUMBER(B649),ISNUMBER(C649),C649&gt;=B649),INT(C649)-INT(B649),""))</f>
        <v/>
      </c>
      <c r="U649" s="18" t="str">
        <f>IF(A649="","",IF(AND(ISNUMBER(E649),ISNUMBER(F649),F649&gt;=E649),ROUND((F649-E649)*24,4),""))</f>
        <v/>
      </c>
      <c r="V649" s="18" t="str">
        <f>IF(A649="","",IF(AND(ISNUMBER(G649),ISNUMBER(H649),H649&gt;=G649),ROUND((H649-G649)*24,4),IF(OR(G649&lt;&gt;"",H649&lt;&gt;""),"",IF(AND(ISNUMBER(I649),I649&gt;=0),I649,""))))</f>
        <v/>
      </c>
      <c r="W649" s="10" t="str">
        <f>IF(A649="","",IF(AND(ISNUMBER(G649),ISNUMBER(H649),H649&gt;=G649),"実績：基地発～基地着",IF(OR(G649&lt;&gt;"",H649&lt;&gt;""),"要確認：時刻不足・逆転",IF(AND(ISNUMBER(I649),I649&gt;=0),"実績：記録の時間","未確認"))))</f>
        <v/>
      </c>
      <c r="X649" s="10" t="str">
        <f>IF(A649="","",IF(ISNUMBER(B649),YEAR(B649)-IF(MONTH(B649)&lt;4,1,0),""))</f>
        <v/>
      </c>
      <c r="Y649" s="10" t="str">
        <f>IF(A649="","",IF(OR(D649="",NOT(ISNUMBER(B649)),NOT(ISNUMBER(C649)),C649&lt;B649,NOT(ISNUMBER(E649)),NOT(ISNUMBER(F649)),F649&lt;E649,O649="",P649="",R649="未登録・重複"),"要確認：警戒区間・登録・根拠",IF(OR(W649="要確認：時刻不足・逆転",AND(ISNUMBER(G649),G649&gt;E649),AND(ISNUMBER(H649),H649&lt;F649),AND(ISNUMBER(I649),I649&lt;0),AND(ISNUMBER(M649),M649&lt;0)),"要確認：基地発着・交代人数",IF(COUNTIFS(LNGWatch[船名],A649,LNGWatch[入港日（同一航海）],B649,LNGWatch[曳船名],D649,LNGWatch[警戒開始日時],E649)&gt;1,"要確認：同じ警戒が重複",IF(OR(NOT(ISNUMBER(V649)),P649="未確認"),"要確認：拘束時間・根拠未確認","確認済")))))</f>
        <v/>
      </c>
    </row>
    <row r="650" spans="1:25" ht="24.95" customHeight="1" x14ac:dyDescent="0.2">
      <c r="A650" s="7"/>
      <c r="B650" s="20"/>
      <c r="C650" s="20"/>
      <c r="D650" s="7"/>
      <c r="E650" s="23"/>
      <c r="F650" s="23"/>
      <c r="G650" s="23"/>
      <c r="H650" s="23"/>
      <c r="I650" s="16"/>
      <c r="J650" s="7"/>
      <c r="K650" s="23"/>
      <c r="L650" s="23"/>
      <c r="M650" s="7"/>
      <c r="N650" s="7"/>
      <c r="O650" s="7"/>
      <c r="P650" s="7"/>
      <c r="Q650" s="7"/>
      <c r="R650" s="10" t="str">
        <f>IF(D650="","",IF(COUNTIF(Tugs[曳船名],D650)&lt;&gt;1,"未登録・重複",IF(INDEX(Tugs[会社名],MATCH(D650,Tugs[曳船名],0))="","未確認",INDEX(Tugs[会社名],MATCH(D650,Tugs[曳船名],0)))))</f>
        <v/>
      </c>
      <c r="S650" s="10" t="str">
        <f>IF(D650="","",IF(COUNTIF(Tugs[曳船名],D650)&lt;&gt;1,"未登録・重複",IF(INDEX(Tugs[基地港],MATCH(D650,Tugs[曳船名],0))="","未確認",INDEX(Tugs[基地港],MATCH(D650,Tugs[曳船名],0)))))</f>
        <v/>
      </c>
      <c r="T650" s="10" t="str">
        <f>IF(A650="","",IF(AND(ISNUMBER(B650),ISNUMBER(C650),C650&gt;=B650),INT(C650)-INT(B650),""))</f>
        <v/>
      </c>
      <c r="U650" s="18" t="str">
        <f>IF(A650="","",IF(AND(ISNUMBER(E650),ISNUMBER(F650),F650&gt;=E650),ROUND((F650-E650)*24,4),""))</f>
        <v/>
      </c>
      <c r="V650" s="18" t="str">
        <f>IF(A650="","",IF(AND(ISNUMBER(G650),ISNUMBER(H650),H650&gt;=G650),ROUND((H650-G650)*24,4),IF(OR(G650&lt;&gt;"",H650&lt;&gt;""),"",IF(AND(ISNUMBER(I650),I650&gt;=0),I650,""))))</f>
        <v/>
      </c>
      <c r="W650" s="10" t="str">
        <f>IF(A650="","",IF(AND(ISNUMBER(G650),ISNUMBER(H650),H650&gt;=G650),"実績：基地発～基地着",IF(OR(G650&lt;&gt;"",H650&lt;&gt;""),"要確認：時刻不足・逆転",IF(AND(ISNUMBER(I650),I650&gt;=0),"実績：記録の時間","未確認"))))</f>
        <v/>
      </c>
      <c r="X650" s="10" t="str">
        <f>IF(A650="","",IF(ISNUMBER(B650),YEAR(B650)-IF(MONTH(B650)&lt;4,1,0),""))</f>
        <v/>
      </c>
      <c r="Y650" s="10" t="str">
        <f>IF(A650="","",IF(OR(D650="",NOT(ISNUMBER(B650)),NOT(ISNUMBER(C650)),C650&lt;B650,NOT(ISNUMBER(E650)),NOT(ISNUMBER(F650)),F650&lt;E650,O650="",P650="",R650="未登録・重複"),"要確認：警戒区間・登録・根拠",IF(OR(W650="要確認：時刻不足・逆転",AND(ISNUMBER(G650),G650&gt;E650),AND(ISNUMBER(H650),H650&lt;F650),AND(ISNUMBER(I650),I650&lt;0),AND(ISNUMBER(M650),M650&lt;0)),"要確認：基地発着・交代人数",IF(COUNTIFS(LNGWatch[船名],A650,LNGWatch[入港日（同一航海）],B650,LNGWatch[曳船名],D650,LNGWatch[警戒開始日時],E650)&gt;1,"要確認：同じ警戒が重複",IF(OR(NOT(ISNUMBER(V650)),P650="未確認"),"要確認：拘束時間・根拠未確認","確認済")))))</f>
        <v/>
      </c>
    </row>
    <row r="651" spans="1:25" ht="24.95" customHeight="1" x14ac:dyDescent="0.2">
      <c r="A651" s="7"/>
      <c r="B651" s="20"/>
      <c r="C651" s="20"/>
      <c r="D651" s="7"/>
      <c r="E651" s="23"/>
      <c r="F651" s="23"/>
      <c r="G651" s="23"/>
      <c r="H651" s="23"/>
      <c r="I651" s="16"/>
      <c r="J651" s="7"/>
      <c r="K651" s="23"/>
      <c r="L651" s="23"/>
      <c r="M651" s="7"/>
      <c r="N651" s="7"/>
      <c r="O651" s="7"/>
      <c r="P651" s="7"/>
      <c r="Q651" s="7"/>
      <c r="R651" s="10" t="str">
        <f>IF(D651="","",IF(COUNTIF(Tugs[曳船名],D651)&lt;&gt;1,"未登録・重複",IF(INDEX(Tugs[会社名],MATCH(D651,Tugs[曳船名],0))="","未確認",INDEX(Tugs[会社名],MATCH(D651,Tugs[曳船名],0)))))</f>
        <v/>
      </c>
      <c r="S651" s="10" t="str">
        <f>IF(D651="","",IF(COUNTIF(Tugs[曳船名],D651)&lt;&gt;1,"未登録・重複",IF(INDEX(Tugs[基地港],MATCH(D651,Tugs[曳船名],0))="","未確認",INDEX(Tugs[基地港],MATCH(D651,Tugs[曳船名],0)))))</f>
        <v/>
      </c>
      <c r="T651" s="10" t="str">
        <f>IF(A651="","",IF(AND(ISNUMBER(B651),ISNUMBER(C651),C651&gt;=B651),INT(C651)-INT(B651),""))</f>
        <v/>
      </c>
      <c r="U651" s="18" t="str">
        <f>IF(A651="","",IF(AND(ISNUMBER(E651),ISNUMBER(F651),F651&gt;=E651),ROUND((F651-E651)*24,4),""))</f>
        <v/>
      </c>
      <c r="V651" s="18" t="str">
        <f>IF(A651="","",IF(AND(ISNUMBER(G651),ISNUMBER(H651),H651&gt;=G651),ROUND((H651-G651)*24,4),IF(OR(G651&lt;&gt;"",H651&lt;&gt;""),"",IF(AND(ISNUMBER(I651),I651&gt;=0),I651,""))))</f>
        <v/>
      </c>
      <c r="W651" s="10" t="str">
        <f>IF(A651="","",IF(AND(ISNUMBER(G651),ISNUMBER(H651),H651&gt;=G651),"実績：基地発～基地着",IF(OR(G651&lt;&gt;"",H651&lt;&gt;""),"要確認：時刻不足・逆転",IF(AND(ISNUMBER(I651),I651&gt;=0),"実績：記録の時間","未確認"))))</f>
        <v/>
      </c>
      <c r="X651" s="10" t="str">
        <f>IF(A651="","",IF(ISNUMBER(B651),YEAR(B651)-IF(MONTH(B651)&lt;4,1,0),""))</f>
        <v/>
      </c>
      <c r="Y651" s="10" t="str">
        <f>IF(A651="","",IF(OR(D651="",NOT(ISNUMBER(B651)),NOT(ISNUMBER(C651)),C651&lt;B651,NOT(ISNUMBER(E651)),NOT(ISNUMBER(F651)),F651&lt;E651,O651="",P651="",R651="未登録・重複"),"要確認：警戒区間・登録・根拠",IF(OR(W651="要確認：時刻不足・逆転",AND(ISNUMBER(G651),G651&gt;E651),AND(ISNUMBER(H651),H651&lt;F651),AND(ISNUMBER(I651),I651&lt;0),AND(ISNUMBER(M651),M651&lt;0)),"要確認：基地発着・交代人数",IF(COUNTIFS(LNGWatch[船名],A651,LNGWatch[入港日（同一航海）],B651,LNGWatch[曳船名],D651,LNGWatch[警戒開始日時],E651)&gt;1,"要確認：同じ警戒が重複",IF(OR(NOT(ISNUMBER(V651)),P651="未確認"),"要確認：拘束時間・根拠未確認","確認済")))))</f>
        <v/>
      </c>
    </row>
    <row r="652" spans="1:25" ht="24.95" customHeight="1" x14ac:dyDescent="0.2">
      <c r="A652" s="7"/>
      <c r="B652" s="20"/>
      <c r="C652" s="20"/>
      <c r="D652" s="7"/>
      <c r="E652" s="23"/>
      <c r="F652" s="23"/>
      <c r="G652" s="23"/>
      <c r="H652" s="23"/>
      <c r="I652" s="16"/>
      <c r="J652" s="7"/>
      <c r="K652" s="23"/>
      <c r="L652" s="23"/>
      <c r="M652" s="7"/>
      <c r="N652" s="7"/>
      <c r="O652" s="7"/>
      <c r="P652" s="7"/>
      <c r="Q652" s="7"/>
      <c r="R652" s="10" t="str">
        <f>IF(D652="","",IF(COUNTIF(Tugs[曳船名],D652)&lt;&gt;1,"未登録・重複",IF(INDEX(Tugs[会社名],MATCH(D652,Tugs[曳船名],0))="","未確認",INDEX(Tugs[会社名],MATCH(D652,Tugs[曳船名],0)))))</f>
        <v/>
      </c>
      <c r="S652" s="10" t="str">
        <f>IF(D652="","",IF(COUNTIF(Tugs[曳船名],D652)&lt;&gt;1,"未登録・重複",IF(INDEX(Tugs[基地港],MATCH(D652,Tugs[曳船名],0))="","未確認",INDEX(Tugs[基地港],MATCH(D652,Tugs[曳船名],0)))))</f>
        <v/>
      </c>
      <c r="T652" s="10" t="str">
        <f>IF(A652="","",IF(AND(ISNUMBER(B652),ISNUMBER(C652),C652&gt;=B652),INT(C652)-INT(B652),""))</f>
        <v/>
      </c>
      <c r="U652" s="18" t="str">
        <f>IF(A652="","",IF(AND(ISNUMBER(E652),ISNUMBER(F652),F652&gt;=E652),ROUND((F652-E652)*24,4),""))</f>
        <v/>
      </c>
      <c r="V652" s="18" t="str">
        <f>IF(A652="","",IF(AND(ISNUMBER(G652),ISNUMBER(H652),H652&gt;=G652),ROUND((H652-G652)*24,4),IF(OR(G652&lt;&gt;"",H652&lt;&gt;""),"",IF(AND(ISNUMBER(I652),I652&gt;=0),I652,""))))</f>
        <v/>
      </c>
      <c r="W652" s="10" t="str">
        <f>IF(A652="","",IF(AND(ISNUMBER(G652),ISNUMBER(H652),H652&gt;=G652),"実績：基地発～基地着",IF(OR(G652&lt;&gt;"",H652&lt;&gt;""),"要確認：時刻不足・逆転",IF(AND(ISNUMBER(I652),I652&gt;=0),"実績：記録の時間","未確認"))))</f>
        <v/>
      </c>
      <c r="X652" s="10" t="str">
        <f>IF(A652="","",IF(ISNUMBER(B652),YEAR(B652)-IF(MONTH(B652)&lt;4,1,0),""))</f>
        <v/>
      </c>
      <c r="Y652" s="10" t="str">
        <f>IF(A652="","",IF(OR(D652="",NOT(ISNUMBER(B652)),NOT(ISNUMBER(C652)),C652&lt;B652,NOT(ISNUMBER(E652)),NOT(ISNUMBER(F652)),F652&lt;E652,O652="",P652="",R652="未登録・重複"),"要確認：警戒区間・登録・根拠",IF(OR(W652="要確認：時刻不足・逆転",AND(ISNUMBER(G652),G652&gt;E652),AND(ISNUMBER(H652),H652&lt;F652),AND(ISNUMBER(I652),I652&lt;0),AND(ISNUMBER(M652),M652&lt;0)),"要確認：基地発着・交代人数",IF(COUNTIFS(LNGWatch[船名],A652,LNGWatch[入港日（同一航海）],B652,LNGWatch[曳船名],D652,LNGWatch[警戒開始日時],E652)&gt;1,"要確認：同じ警戒が重複",IF(OR(NOT(ISNUMBER(V652)),P652="未確認"),"要確認：拘束時間・根拠未確認","確認済")))))</f>
        <v/>
      </c>
    </row>
    <row r="653" spans="1:25" ht="24.95" customHeight="1" x14ac:dyDescent="0.2">
      <c r="A653" s="7"/>
      <c r="B653" s="20"/>
      <c r="C653" s="20"/>
      <c r="D653" s="7"/>
      <c r="E653" s="23"/>
      <c r="F653" s="23"/>
      <c r="G653" s="23"/>
      <c r="H653" s="23"/>
      <c r="I653" s="16"/>
      <c r="J653" s="7"/>
      <c r="K653" s="23"/>
      <c r="L653" s="23"/>
      <c r="M653" s="7"/>
      <c r="N653" s="7"/>
      <c r="O653" s="7"/>
      <c r="P653" s="7"/>
      <c r="Q653" s="7"/>
      <c r="R653" s="10" t="str">
        <f>IF(D653="","",IF(COUNTIF(Tugs[曳船名],D653)&lt;&gt;1,"未登録・重複",IF(INDEX(Tugs[会社名],MATCH(D653,Tugs[曳船名],0))="","未確認",INDEX(Tugs[会社名],MATCH(D653,Tugs[曳船名],0)))))</f>
        <v/>
      </c>
      <c r="S653" s="10" t="str">
        <f>IF(D653="","",IF(COUNTIF(Tugs[曳船名],D653)&lt;&gt;1,"未登録・重複",IF(INDEX(Tugs[基地港],MATCH(D653,Tugs[曳船名],0))="","未確認",INDEX(Tugs[基地港],MATCH(D653,Tugs[曳船名],0)))))</f>
        <v/>
      </c>
      <c r="T653" s="10" t="str">
        <f>IF(A653="","",IF(AND(ISNUMBER(B653),ISNUMBER(C653),C653&gt;=B653),INT(C653)-INT(B653),""))</f>
        <v/>
      </c>
      <c r="U653" s="18" t="str">
        <f>IF(A653="","",IF(AND(ISNUMBER(E653),ISNUMBER(F653),F653&gt;=E653),ROUND((F653-E653)*24,4),""))</f>
        <v/>
      </c>
      <c r="V653" s="18" t="str">
        <f>IF(A653="","",IF(AND(ISNUMBER(G653),ISNUMBER(H653),H653&gt;=G653),ROUND((H653-G653)*24,4),IF(OR(G653&lt;&gt;"",H653&lt;&gt;""),"",IF(AND(ISNUMBER(I653),I653&gt;=0),I653,""))))</f>
        <v/>
      </c>
      <c r="W653" s="10" t="str">
        <f>IF(A653="","",IF(AND(ISNUMBER(G653),ISNUMBER(H653),H653&gt;=G653),"実績：基地発～基地着",IF(OR(G653&lt;&gt;"",H653&lt;&gt;""),"要確認：時刻不足・逆転",IF(AND(ISNUMBER(I653),I653&gt;=0),"実績：記録の時間","未確認"))))</f>
        <v/>
      </c>
      <c r="X653" s="10" t="str">
        <f>IF(A653="","",IF(ISNUMBER(B653),YEAR(B653)-IF(MONTH(B653)&lt;4,1,0),""))</f>
        <v/>
      </c>
      <c r="Y653" s="10" t="str">
        <f>IF(A653="","",IF(OR(D653="",NOT(ISNUMBER(B653)),NOT(ISNUMBER(C653)),C653&lt;B653,NOT(ISNUMBER(E653)),NOT(ISNUMBER(F653)),F653&lt;E653,O653="",P653="",R653="未登録・重複"),"要確認：警戒区間・登録・根拠",IF(OR(W653="要確認：時刻不足・逆転",AND(ISNUMBER(G653),G653&gt;E653),AND(ISNUMBER(H653),H653&lt;F653),AND(ISNUMBER(I653),I653&lt;0),AND(ISNUMBER(M653),M653&lt;0)),"要確認：基地発着・交代人数",IF(COUNTIFS(LNGWatch[船名],A653,LNGWatch[入港日（同一航海）],B653,LNGWatch[曳船名],D653,LNGWatch[警戒開始日時],E653)&gt;1,"要確認：同じ警戒が重複",IF(OR(NOT(ISNUMBER(V653)),P653="未確認"),"要確認：拘束時間・根拠未確認","確認済")))))</f>
        <v/>
      </c>
    </row>
    <row r="654" spans="1:25" ht="24.95" customHeight="1" x14ac:dyDescent="0.2">
      <c r="A654" s="7"/>
      <c r="B654" s="20"/>
      <c r="C654" s="20"/>
      <c r="D654" s="7"/>
      <c r="E654" s="23"/>
      <c r="F654" s="23"/>
      <c r="G654" s="23"/>
      <c r="H654" s="23"/>
      <c r="I654" s="16"/>
      <c r="J654" s="7"/>
      <c r="K654" s="23"/>
      <c r="L654" s="23"/>
      <c r="M654" s="7"/>
      <c r="N654" s="7"/>
      <c r="O654" s="7"/>
      <c r="P654" s="7"/>
      <c r="Q654" s="7"/>
      <c r="R654" s="10" t="str">
        <f>IF(D654="","",IF(COUNTIF(Tugs[曳船名],D654)&lt;&gt;1,"未登録・重複",IF(INDEX(Tugs[会社名],MATCH(D654,Tugs[曳船名],0))="","未確認",INDEX(Tugs[会社名],MATCH(D654,Tugs[曳船名],0)))))</f>
        <v/>
      </c>
      <c r="S654" s="10" t="str">
        <f>IF(D654="","",IF(COUNTIF(Tugs[曳船名],D654)&lt;&gt;1,"未登録・重複",IF(INDEX(Tugs[基地港],MATCH(D654,Tugs[曳船名],0))="","未確認",INDEX(Tugs[基地港],MATCH(D654,Tugs[曳船名],0)))))</f>
        <v/>
      </c>
      <c r="T654" s="10" t="str">
        <f>IF(A654="","",IF(AND(ISNUMBER(B654),ISNUMBER(C654),C654&gt;=B654),INT(C654)-INT(B654),""))</f>
        <v/>
      </c>
      <c r="U654" s="18" t="str">
        <f>IF(A654="","",IF(AND(ISNUMBER(E654),ISNUMBER(F654),F654&gt;=E654),ROUND((F654-E654)*24,4),""))</f>
        <v/>
      </c>
      <c r="V654" s="18" t="str">
        <f>IF(A654="","",IF(AND(ISNUMBER(G654),ISNUMBER(H654),H654&gt;=G654),ROUND((H654-G654)*24,4),IF(OR(G654&lt;&gt;"",H654&lt;&gt;""),"",IF(AND(ISNUMBER(I654),I654&gt;=0),I654,""))))</f>
        <v/>
      </c>
      <c r="W654" s="10" t="str">
        <f>IF(A654="","",IF(AND(ISNUMBER(G654),ISNUMBER(H654),H654&gt;=G654),"実績：基地発～基地着",IF(OR(G654&lt;&gt;"",H654&lt;&gt;""),"要確認：時刻不足・逆転",IF(AND(ISNUMBER(I654),I654&gt;=0),"実績：記録の時間","未確認"))))</f>
        <v/>
      </c>
      <c r="X654" s="10" t="str">
        <f>IF(A654="","",IF(ISNUMBER(B654),YEAR(B654)-IF(MONTH(B654)&lt;4,1,0),""))</f>
        <v/>
      </c>
      <c r="Y654" s="10" t="str">
        <f>IF(A654="","",IF(OR(D654="",NOT(ISNUMBER(B654)),NOT(ISNUMBER(C654)),C654&lt;B654,NOT(ISNUMBER(E654)),NOT(ISNUMBER(F654)),F654&lt;E654,O654="",P654="",R654="未登録・重複"),"要確認：警戒区間・登録・根拠",IF(OR(W654="要確認：時刻不足・逆転",AND(ISNUMBER(G654),G654&gt;E654),AND(ISNUMBER(H654),H654&lt;F654),AND(ISNUMBER(I654),I654&lt;0),AND(ISNUMBER(M654),M654&lt;0)),"要確認：基地発着・交代人数",IF(COUNTIFS(LNGWatch[船名],A654,LNGWatch[入港日（同一航海）],B654,LNGWatch[曳船名],D654,LNGWatch[警戒開始日時],E654)&gt;1,"要確認：同じ警戒が重複",IF(OR(NOT(ISNUMBER(V654)),P654="未確認"),"要確認：拘束時間・根拠未確認","確認済")))))</f>
        <v/>
      </c>
    </row>
    <row r="655" spans="1:25" ht="24.95" customHeight="1" x14ac:dyDescent="0.2">
      <c r="A655" s="7"/>
      <c r="B655" s="20"/>
      <c r="C655" s="20"/>
      <c r="D655" s="7"/>
      <c r="E655" s="23"/>
      <c r="F655" s="23"/>
      <c r="G655" s="23"/>
      <c r="H655" s="23"/>
      <c r="I655" s="16"/>
      <c r="J655" s="7"/>
      <c r="K655" s="23"/>
      <c r="L655" s="23"/>
      <c r="M655" s="7"/>
      <c r="N655" s="7"/>
      <c r="O655" s="7"/>
      <c r="P655" s="7"/>
      <c r="Q655" s="7"/>
      <c r="R655" s="10" t="str">
        <f>IF(D655="","",IF(COUNTIF(Tugs[曳船名],D655)&lt;&gt;1,"未登録・重複",IF(INDEX(Tugs[会社名],MATCH(D655,Tugs[曳船名],0))="","未確認",INDEX(Tugs[会社名],MATCH(D655,Tugs[曳船名],0)))))</f>
        <v/>
      </c>
      <c r="S655" s="10" t="str">
        <f>IF(D655="","",IF(COUNTIF(Tugs[曳船名],D655)&lt;&gt;1,"未登録・重複",IF(INDEX(Tugs[基地港],MATCH(D655,Tugs[曳船名],0))="","未確認",INDEX(Tugs[基地港],MATCH(D655,Tugs[曳船名],0)))))</f>
        <v/>
      </c>
      <c r="T655" s="10" t="str">
        <f>IF(A655="","",IF(AND(ISNUMBER(B655),ISNUMBER(C655),C655&gt;=B655),INT(C655)-INT(B655),""))</f>
        <v/>
      </c>
      <c r="U655" s="18" t="str">
        <f>IF(A655="","",IF(AND(ISNUMBER(E655),ISNUMBER(F655),F655&gt;=E655),ROUND((F655-E655)*24,4),""))</f>
        <v/>
      </c>
      <c r="V655" s="18" t="str">
        <f>IF(A655="","",IF(AND(ISNUMBER(G655),ISNUMBER(H655),H655&gt;=G655),ROUND((H655-G655)*24,4),IF(OR(G655&lt;&gt;"",H655&lt;&gt;""),"",IF(AND(ISNUMBER(I655),I655&gt;=0),I655,""))))</f>
        <v/>
      </c>
      <c r="W655" s="10" t="str">
        <f>IF(A655="","",IF(AND(ISNUMBER(G655),ISNUMBER(H655),H655&gt;=G655),"実績：基地発～基地着",IF(OR(G655&lt;&gt;"",H655&lt;&gt;""),"要確認：時刻不足・逆転",IF(AND(ISNUMBER(I655),I655&gt;=0),"実績：記録の時間","未確認"))))</f>
        <v/>
      </c>
      <c r="X655" s="10" t="str">
        <f>IF(A655="","",IF(ISNUMBER(B655),YEAR(B655)-IF(MONTH(B655)&lt;4,1,0),""))</f>
        <v/>
      </c>
      <c r="Y655" s="10" t="str">
        <f>IF(A655="","",IF(OR(D655="",NOT(ISNUMBER(B655)),NOT(ISNUMBER(C655)),C655&lt;B655,NOT(ISNUMBER(E655)),NOT(ISNUMBER(F655)),F655&lt;E655,O655="",P655="",R655="未登録・重複"),"要確認：警戒区間・登録・根拠",IF(OR(W655="要確認：時刻不足・逆転",AND(ISNUMBER(G655),G655&gt;E655),AND(ISNUMBER(H655),H655&lt;F655),AND(ISNUMBER(I655),I655&lt;0),AND(ISNUMBER(M655),M655&lt;0)),"要確認：基地発着・交代人数",IF(COUNTIFS(LNGWatch[船名],A655,LNGWatch[入港日（同一航海）],B655,LNGWatch[曳船名],D655,LNGWatch[警戒開始日時],E655)&gt;1,"要確認：同じ警戒が重複",IF(OR(NOT(ISNUMBER(V655)),P655="未確認"),"要確認：拘束時間・根拠未確認","確認済")))))</f>
        <v/>
      </c>
    </row>
    <row r="656" spans="1:25" ht="24.95" customHeight="1" x14ac:dyDescent="0.2">
      <c r="A656" s="7"/>
      <c r="B656" s="20"/>
      <c r="C656" s="20"/>
      <c r="D656" s="7"/>
      <c r="E656" s="23"/>
      <c r="F656" s="23"/>
      <c r="G656" s="23"/>
      <c r="H656" s="23"/>
      <c r="I656" s="16"/>
      <c r="J656" s="7"/>
      <c r="K656" s="23"/>
      <c r="L656" s="23"/>
      <c r="M656" s="7"/>
      <c r="N656" s="7"/>
      <c r="O656" s="7"/>
      <c r="P656" s="7"/>
      <c r="Q656" s="7"/>
      <c r="R656" s="10" t="str">
        <f>IF(D656="","",IF(COUNTIF(Tugs[曳船名],D656)&lt;&gt;1,"未登録・重複",IF(INDEX(Tugs[会社名],MATCH(D656,Tugs[曳船名],0))="","未確認",INDEX(Tugs[会社名],MATCH(D656,Tugs[曳船名],0)))))</f>
        <v/>
      </c>
      <c r="S656" s="10" t="str">
        <f>IF(D656="","",IF(COUNTIF(Tugs[曳船名],D656)&lt;&gt;1,"未登録・重複",IF(INDEX(Tugs[基地港],MATCH(D656,Tugs[曳船名],0))="","未確認",INDEX(Tugs[基地港],MATCH(D656,Tugs[曳船名],0)))))</f>
        <v/>
      </c>
      <c r="T656" s="10" t="str">
        <f>IF(A656="","",IF(AND(ISNUMBER(B656),ISNUMBER(C656),C656&gt;=B656),INT(C656)-INT(B656),""))</f>
        <v/>
      </c>
      <c r="U656" s="18" t="str">
        <f>IF(A656="","",IF(AND(ISNUMBER(E656),ISNUMBER(F656),F656&gt;=E656),ROUND((F656-E656)*24,4),""))</f>
        <v/>
      </c>
      <c r="V656" s="18" t="str">
        <f>IF(A656="","",IF(AND(ISNUMBER(G656),ISNUMBER(H656),H656&gt;=G656),ROUND((H656-G656)*24,4),IF(OR(G656&lt;&gt;"",H656&lt;&gt;""),"",IF(AND(ISNUMBER(I656),I656&gt;=0),I656,""))))</f>
        <v/>
      </c>
      <c r="W656" s="10" t="str">
        <f>IF(A656="","",IF(AND(ISNUMBER(G656),ISNUMBER(H656),H656&gt;=G656),"実績：基地発～基地着",IF(OR(G656&lt;&gt;"",H656&lt;&gt;""),"要確認：時刻不足・逆転",IF(AND(ISNUMBER(I656),I656&gt;=0),"実績：記録の時間","未確認"))))</f>
        <v/>
      </c>
      <c r="X656" s="10" t="str">
        <f>IF(A656="","",IF(ISNUMBER(B656),YEAR(B656)-IF(MONTH(B656)&lt;4,1,0),""))</f>
        <v/>
      </c>
      <c r="Y656" s="10" t="str">
        <f>IF(A656="","",IF(OR(D656="",NOT(ISNUMBER(B656)),NOT(ISNUMBER(C656)),C656&lt;B656,NOT(ISNUMBER(E656)),NOT(ISNUMBER(F656)),F656&lt;E656,O656="",P656="",R656="未登録・重複"),"要確認：警戒区間・登録・根拠",IF(OR(W656="要確認：時刻不足・逆転",AND(ISNUMBER(G656),G656&gt;E656),AND(ISNUMBER(H656),H656&lt;F656),AND(ISNUMBER(I656),I656&lt;0),AND(ISNUMBER(M656),M656&lt;0)),"要確認：基地発着・交代人数",IF(COUNTIFS(LNGWatch[船名],A656,LNGWatch[入港日（同一航海）],B656,LNGWatch[曳船名],D656,LNGWatch[警戒開始日時],E656)&gt;1,"要確認：同じ警戒が重複",IF(OR(NOT(ISNUMBER(V656)),P656="未確認"),"要確認：拘束時間・根拠未確認","確認済")))))</f>
        <v/>
      </c>
    </row>
    <row r="657" spans="1:25" ht="24.95" customHeight="1" x14ac:dyDescent="0.2">
      <c r="A657" s="7"/>
      <c r="B657" s="20"/>
      <c r="C657" s="20"/>
      <c r="D657" s="7"/>
      <c r="E657" s="23"/>
      <c r="F657" s="23"/>
      <c r="G657" s="23"/>
      <c r="H657" s="23"/>
      <c r="I657" s="16"/>
      <c r="J657" s="7"/>
      <c r="K657" s="23"/>
      <c r="L657" s="23"/>
      <c r="M657" s="7"/>
      <c r="N657" s="7"/>
      <c r="O657" s="7"/>
      <c r="P657" s="7"/>
      <c r="Q657" s="7"/>
      <c r="R657" s="10" t="str">
        <f>IF(D657="","",IF(COUNTIF(Tugs[曳船名],D657)&lt;&gt;1,"未登録・重複",IF(INDEX(Tugs[会社名],MATCH(D657,Tugs[曳船名],0))="","未確認",INDEX(Tugs[会社名],MATCH(D657,Tugs[曳船名],0)))))</f>
        <v/>
      </c>
      <c r="S657" s="10" t="str">
        <f>IF(D657="","",IF(COUNTIF(Tugs[曳船名],D657)&lt;&gt;1,"未登録・重複",IF(INDEX(Tugs[基地港],MATCH(D657,Tugs[曳船名],0))="","未確認",INDEX(Tugs[基地港],MATCH(D657,Tugs[曳船名],0)))))</f>
        <v/>
      </c>
      <c r="T657" s="10" t="str">
        <f>IF(A657="","",IF(AND(ISNUMBER(B657),ISNUMBER(C657),C657&gt;=B657),INT(C657)-INT(B657),""))</f>
        <v/>
      </c>
      <c r="U657" s="18" t="str">
        <f>IF(A657="","",IF(AND(ISNUMBER(E657),ISNUMBER(F657),F657&gt;=E657),ROUND((F657-E657)*24,4),""))</f>
        <v/>
      </c>
      <c r="V657" s="18" t="str">
        <f>IF(A657="","",IF(AND(ISNUMBER(G657),ISNUMBER(H657),H657&gt;=G657),ROUND((H657-G657)*24,4),IF(OR(G657&lt;&gt;"",H657&lt;&gt;""),"",IF(AND(ISNUMBER(I657),I657&gt;=0),I657,""))))</f>
        <v/>
      </c>
      <c r="W657" s="10" t="str">
        <f>IF(A657="","",IF(AND(ISNUMBER(G657),ISNUMBER(H657),H657&gt;=G657),"実績：基地発～基地着",IF(OR(G657&lt;&gt;"",H657&lt;&gt;""),"要確認：時刻不足・逆転",IF(AND(ISNUMBER(I657),I657&gt;=0),"実績：記録の時間","未確認"))))</f>
        <v/>
      </c>
      <c r="X657" s="10" t="str">
        <f>IF(A657="","",IF(ISNUMBER(B657),YEAR(B657)-IF(MONTH(B657)&lt;4,1,0),""))</f>
        <v/>
      </c>
      <c r="Y657" s="10" t="str">
        <f>IF(A657="","",IF(OR(D657="",NOT(ISNUMBER(B657)),NOT(ISNUMBER(C657)),C657&lt;B657,NOT(ISNUMBER(E657)),NOT(ISNUMBER(F657)),F657&lt;E657,O657="",P657="",R657="未登録・重複"),"要確認：警戒区間・登録・根拠",IF(OR(W657="要確認：時刻不足・逆転",AND(ISNUMBER(G657),G657&gt;E657),AND(ISNUMBER(H657),H657&lt;F657),AND(ISNUMBER(I657),I657&lt;0),AND(ISNUMBER(M657),M657&lt;0)),"要確認：基地発着・交代人数",IF(COUNTIFS(LNGWatch[船名],A657,LNGWatch[入港日（同一航海）],B657,LNGWatch[曳船名],D657,LNGWatch[警戒開始日時],E657)&gt;1,"要確認：同じ警戒が重複",IF(OR(NOT(ISNUMBER(V657)),P657="未確認"),"要確認：拘束時間・根拠未確認","確認済")))))</f>
        <v/>
      </c>
    </row>
    <row r="658" spans="1:25" ht="24.95" customHeight="1" x14ac:dyDescent="0.2">
      <c r="A658" s="7"/>
      <c r="B658" s="20"/>
      <c r="C658" s="20"/>
      <c r="D658" s="7"/>
      <c r="E658" s="23"/>
      <c r="F658" s="23"/>
      <c r="G658" s="23"/>
      <c r="H658" s="23"/>
      <c r="I658" s="16"/>
      <c r="J658" s="7"/>
      <c r="K658" s="23"/>
      <c r="L658" s="23"/>
      <c r="M658" s="7"/>
      <c r="N658" s="7"/>
      <c r="O658" s="7"/>
      <c r="P658" s="7"/>
      <c r="Q658" s="7"/>
      <c r="R658" s="10" t="str">
        <f>IF(D658="","",IF(COUNTIF(Tugs[曳船名],D658)&lt;&gt;1,"未登録・重複",IF(INDEX(Tugs[会社名],MATCH(D658,Tugs[曳船名],0))="","未確認",INDEX(Tugs[会社名],MATCH(D658,Tugs[曳船名],0)))))</f>
        <v/>
      </c>
      <c r="S658" s="10" t="str">
        <f>IF(D658="","",IF(COUNTIF(Tugs[曳船名],D658)&lt;&gt;1,"未登録・重複",IF(INDEX(Tugs[基地港],MATCH(D658,Tugs[曳船名],0))="","未確認",INDEX(Tugs[基地港],MATCH(D658,Tugs[曳船名],0)))))</f>
        <v/>
      </c>
      <c r="T658" s="10" t="str">
        <f>IF(A658="","",IF(AND(ISNUMBER(B658),ISNUMBER(C658),C658&gt;=B658),INT(C658)-INT(B658),""))</f>
        <v/>
      </c>
      <c r="U658" s="18" t="str">
        <f>IF(A658="","",IF(AND(ISNUMBER(E658),ISNUMBER(F658),F658&gt;=E658),ROUND((F658-E658)*24,4),""))</f>
        <v/>
      </c>
      <c r="V658" s="18" t="str">
        <f>IF(A658="","",IF(AND(ISNUMBER(G658),ISNUMBER(H658),H658&gt;=G658),ROUND((H658-G658)*24,4),IF(OR(G658&lt;&gt;"",H658&lt;&gt;""),"",IF(AND(ISNUMBER(I658),I658&gt;=0),I658,""))))</f>
        <v/>
      </c>
      <c r="W658" s="10" t="str">
        <f>IF(A658="","",IF(AND(ISNUMBER(G658),ISNUMBER(H658),H658&gt;=G658),"実績：基地発～基地着",IF(OR(G658&lt;&gt;"",H658&lt;&gt;""),"要確認：時刻不足・逆転",IF(AND(ISNUMBER(I658),I658&gt;=0),"実績：記録の時間","未確認"))))</f>
        <v/>
      </c>
      <c r="X658" s="10" t="str">
        <f>IF(A658="","",IF(ISNUMBER(B658),YEAR(B658)-IF(MONTH(B658)&lt;4,1,0),""))</f>
        <v/>
      </c>
      <c r="Y658" s="10" t="str">
        <f>IF(A658="","",IF(OR(D658="",NOT(ISNUMBER(B658)),NOT(ISNUMBER(C658)),C658&lt;B658,NOT(ISNUMBER(E658)),NOT(ISNUMBER(F658)),F658&lt;E658,O658="",P658="",R658="未登録・重複"),"要確認：警戒区間・登録・根拠",IF(OR(W658="要確認：時刻不足・逆転",AND(ISNUMBER(G658),G658&gt;E658),AND(ISNUMBER(H658),H658&lt;F658),AND(ISNUMBER(I658),I658&lt;0),AND(ISNUMBER(M658),M658&lt;0)),"要確認：基地発着・交代人数",IF(COUNTIFS(LNGWatch[船名],A658,LNGWatch[入港日（同一航海）],B658,LNGWatch[曳船名],D658,LNGWatch[警戒開始日時],E658)&gt;1,"要確認：同じ警戒が重複",IF(OR(NOT(ISNUMBER(V658)),P658="未確認"),"要確認：拘束時間・根拠未確認","確認済")))))</f>
        <v/>
      </c>
    </row>
    <row r="659" spans="1:25" ht="24.95" customHeight="1" x14ac:dyDescent="0.2">
      <c r="A659" s="7"/>
      <c r="B659" s="20"/>
      <c r="C659" s="20"/>
      <c r="D659" s="7"/>
      <c r="E659" s="23"/>
      <c r="F659" s="23"/>
      <c r="G659" s="23"/>
      <c r="H659" s="23"/>
      <c r="I659" s="16"/>
      <c r="J659" s="7"/>
      <c r="K659" s="23"/>
      <c r="L659" s="23"/>
      <c r="M659" s="7"/>
      <c r="N659" s="7"/>
      <c r="O659" s="7"/>
      <c r="P659" s="7"/>
      <c r="Q659" s="7"/>
      <c r="R659" s="10" t="str">
        <f>IF(D659="","",IF(COUNTIF(Tugs[曳船名],D659)&lt;&gt;1,"未登録・重複",IF(INDEX(Tugs[会社名],MATCH(D659,Tugs[曳船名],0))="","未確認",INDEX(Tugs[会社名],MATCH(D659,Tugs[曳船名],0)))))</f>
        <v/>
      </c>
      <c r="S659" s="10" t="str">
        <f>IF(D659="","",IF(COUNTIF(Tugs[曳船名],D659)&lt;&gt;1,"未登録・重複",IF(INDEX(Tugs[基地港],MATCH(D659,Tugs[曳船名],0))="","未確認",INDEX(Tugs[基地港],MATCH(D659,Tugs[曳船名],0)))))</f>
        <v/>
      </c>
      <c r="T659" s="10" t="str">
        <f>IF(A659="","",IF(AND(ISNUMBER(B659),ISNUMBER(C659),C659&gt;=B659),INT(C659)-INT(B659),""))</f>
        <v/>
      </c>
      <c r="U659" s="18" t="str">
        <f>IF(A659="","",IF(AND(ISNUMBER(E659),ISNUMBER(F659),F659&gt;=E659),ROUND((F659-E659)*24,4),""))</f>
        <v/>
      </c>
      <c r="V659" s="18" t="str">
        <f>IF(A659="","",IF(AND(ISNUMBER(G659),ISNUMBER(H659),H659&gt;=G659),ROUND((H659-G659)*24,4),IF(OR(G659&lt;&gt;"",H659&lt;&gt;""),"",IF(AND(ISNUMBER(I659),I659&gt;=0),I659,""))))</f>
        <v/>
      </c>
      <c r="W659" s="10" t="str">
        <f>IF(A659="","",IF(AND(ISNUMBER(G659),ISNUMBER(H659),H659&gt;=G659),"実績：基地発～基地着",IF(OR(G659&lt;&gt;"",H659&lt;&gt;""),"要確認：時刻不足・逆転",IF(AND(ISNUMBER(I659),I659&gt;=0),"実績：記録の時間","未確認"))))</f>
        <v/>
      </c>
      <c r="X659" s="10" t="str">
        <f>IF(A659="","",IF(ISNUMBER(B659),YEAR(B659)-IF(MONTH(B659)&lt;4,1,0),""))</f>
        <v/>
      </c>
      <c r="Y659" s="10" t="str">
        <f>IF(A659="","",IF(OR(D659="",NOT(ISNUMBER(B659)),NOT(ISNUMBER(C659)),C659&lt;B659,NOT(ISNUMBER(E659)),NOT(ISNUMBER(F659)),F659&lt;E659,O659="",P659="",R659="未登録・重複"),"要確認：警戒区間・登録・根拠",IF(OR(W659="要確認：時刻不足・逆転",AND(ISNUMBER(G659),G659&gt;E659),AND(ISNUMBER(H659),H659&lt;F659),AND(ISNUMBER(I659),I659&lt;0),AND(ISNUMBER(M659),M659&lt;0)),"要確認：基地発着・交代人数",IF(COUNTIFS(LNGWatch[船名],A659,LNGWatch[入港日（同一航海）],B659,LNGWatch[曳船名],D659,LNGWatch[警戒開始日時],E659)&gt;1,"要確認：同じ警戒が重複",IF(OR(NOT(ISNUMBER(V659)),P659="未確認"),"要確認：拘束時間・根拠未確認","確認済")))))</f>
        <v/>
      </c>
    </row>
    <row r="660" spans="1:25" ht="24.95" customHeight="1" x14ac:dyDescent="0.2">
      <c r="A660" s="7"/>
      <c r="B660" s="20"/>
      <c r="C660" s="20"/>
      <c r="D660" s="7"/>
      <c r="E660" s="23"/>
      <c r="F660" s="23"/>
      <c r="G660" s="23"/>
      <c r="H660" s="23"/>
      <c r="I660" s="16"/>
      <c r="J660" s="7"/>
      <c r="K660" s="23"/>
      <c r="L660" s="23"/>
      <c r="M660" s="7"/>
      <c r="N660" s="7"/>
      <c r="O660" s="7"/>
      <c r="P660" s="7"/>
      <c r="Q660" s="7"/>
      <c r="R660" s="10" t="str">
        <f>IF(D660="","",IF(COUNTIF(Tugs[曳船名],D660)&lt;&gt;1,"未登録・重複",IF(INDEX(Tugs[会社名],MATCH(D660,Tugs[曳船名],0))="","未確認",INDEX(Tugs[会社名],MATCH(D660,Tugs[曳船名],0)))))</f>
        <v/>
      </c>
      <c r="S660" s="10" t="str">
        <f>IF(D660="","",IF(COUNTIF(Tugs[曳船名],D660)&lt;&gt;1,"未登録・重複",IF(INDEX(Tugs[基地港],MATCH(D660,Tugs[曳船名],0))="","未確認",INDEX(Tugs[基地港],MATCH(D660,Tugs[曳船名],0)))))</f>
        <v/>
      </c>
      <c r="T660" s="10" t="str">
        <f>IF(A660="","",IF(AND(ISNUMBER(B660),ISNUMBER(C660),C660&gt;=B660),INT(C660)-INT(B660),""))</f>
        <v/>
      </c>
      <c r="U660" s="18" t="str">
        <f>IF(A660="","",IF(AND(ISNUMBER(E660),ISNUMBER(F660),F660&gt;=E660),ROUND((F660-E660)*24,4),""))</f>
        <v/>
      </c>
      <c r="V660" s="18" t="str">
        <f>IF(A660="","",IF(AND(ISNUMBER(G660),ISNUMBER(H660),H660&gt;=G660),ROUND((H660-G660)*24,4),IF(OR(G660&lt;&gt;"",H660&lt;&gt;""),"",IF(AND(ISNUMBER(I660),I660&gt;=0),I660,""))))</f>
        <v/>
      </c>
      <c r="W660" s="10" t="str">
        <f>IF(A660="","",IF(AND(ISNUMBER(G660),ISNUMBER(H660),H660&gt;=G660),"実績：基地発～基地着",IF(OR(G660&lt;&gt;"",H660&lt;&gt;""),"要確認：時刻不足・逆転",IF(AND(ISNUMBER(I660),I660&gt;=0),"実績：記録の時間","未確認"))))</f>
        <v/>
      </c>
      <c r="X660" s="10" t="str">
        <f>IF(A660="","",IF(ISNUMBER(B660),YEAR(B660)-IF(MONTH(B660)&lt;4,1,0),""))</f>
        <v/>
      </c>
      <c r="Y660" s="10" t="str">
        <f>IF(A660="","",IF(OR(D660="",NOT(ISNUMBER(B660)),NOT(ISNUMBER(C660)),C660&lt;B660,NOT(ISNUMBER(E660)),NOT(ISNUMBER(F660)),F660&lt;E660,O660="",P660="",R660="未登録・重複"),"要確認：警戒区間・登録・根拠",IF(OR(W660="要確認：時刻不足・逆転",AND(ISNUMBER(G660),G660&gt;E660),AND(ISNUMBER(H660),H660&lt;F660),AND(ISNUMBER(I660),I660&lt;0),AND(ISNUMBER(M660),M660&lt;0)),"要確認：基地発着・交代人数",IF(COUNTIFS(LNGWatch[船名],A660,LNGWatch[入港日（同一航海）],B660,LNGWatch[曳船名],D660,LNGWatch[警戒開始日時],E660)&gt;1,"要確認：同じ警戒が重複",IF(OR(NOT(ISNUMBER(V660)),P660="未確認"),"要確認：拘束時間・根拠未確認","確認済")))))</f>
        <v/>
      </c>
    </row>
    <row r="661" spans="1:25" ht="24.95" customHeight="1" x14ac:dyDescent="0.2">
      <c r="A661" s="7"/>
      <c r="B661" s="20"/>
      <c r="C661" s="20"/>
      <c r="D661" s="7"/>
      <c r="E661" s="23"/>
      <c r="F661" s="23"/>
      <c r="G661" s="23"/>
      <c r="H661" s="23"/>
      <c r="I661" s="16"/>
      <c r="J661" s="7"/>
      <c r="K661" s="23"/>
      <c r="L661" s="23"/>
      <c r="M661" s="7"/>
      <c r="N661" s="7"/>
      <c r="O661" s="7"/>
      <c r="P661" s="7"/>
      <c r="Q661" s="7"/>
      <c r="R661" s="10" t="str">
        <f>IF(D661="","",IF(COUNTIF(Tugs[曳船名],D661)&lt;&gt;1,"未登録・重複",IF(INDEX(Tugs[会社名],MATCH(D661,Tugs[曳船名],0))="","未確認",INDEX(Tugs[会社名],MATCH(D661,Tugs[曳船名],0)))))</f>
        <v/>
      </c>
      <c r="S661" s="10" t="str">
        <f>IF(D661="","",IF(COUNTIF(Tugs[曳船名],D661)&lt;&gt;1,"未登録・重複",IF(INDEX(Tugs[基地港],MATCH(D661,Tugs[曳船名],0))="","未確認",INDEX(Tugs[基地港],MATCH(D661,Tugs[曳船名],0)))))</f>
        <v/>
      </c>
      <c r="T661" s="10" t="str">
        <f>IF(A661="","",IF(AND(ISNUMBER(B661),ISNUMBER(C661),C661&gt;=B661),INT(C661)-INT(B661),""))</f>
        <v/>
      </c>
      <c r="U661" s="18" t="str">
        <f>IF(A661="","",IF(AND(ISNUMBER(E661),ISNUMBER(F661),F661&gt;=E661),ROUND((F661-E661)*24,4),""))</f>
        <v/>
      </c>
      <c r="V661" s="18" t="str">
        <f>IF(A661="","",IF(AND(ISNUMBER(G661),ISNUMBER(H661),H661&gt;=G661),ROUND((H661-G661)*24,4),IF(OR(G661&lt;&gt;"",H661&lt;&gt;""),"",IF(AND(ISNUMBER(I661),I661&gt;=0),I661,""))))</f>
        <v/>
      </c>
      <c r="W661" s="10" t="str">
        <f>IF(A661="","",IF(AND(ISNUMBER(G661),ISNUMBER(H661),H661&gt;=G661),"実績：基地発～基地着",IF(OR(G661&lt;&gt;"",H661&lt;&gt;""),"要確認：時刻不足・逆転",IF(AND(ISNUMBER(I661),I661&gt;=0),"実績：記録の時間","未確認"))))</f>
        <v/>
      </c>
      <c r="X661" s="10" t="str">
        <f>IF(A661="","",IF(ISNUMBER(B661),YEAR(B661)-IF(MONTH(B661)&lt;4,1,0),""))</f>
        <v/>
      </c>
      <c r="Y661" s="10" t="str">
        <f>IF(A661="","",IF(OR(D661="",NOT(ISNUMBER(B661)),NOT(ISNUMBER(C661)),C661&lt;B661,NOT(ISNUMBER(E661)),NOT(ISNUMBER(F661)),F661&lt;E661,O661="",P661="",R661="未登録・重複"),"要確認：警戒区間・登録・根拠",IF(OR(W661="要確認：時刻不足・逆転",AND(ISNUMBER(G661),G661&gt;E661),AND(ISNUMBER(H661),H661&lt;F661),AND(ISNUMBER(I661),I661&lt;0),AND(ISNUMBER(M661),M661&lt;0)),"要確認：基地発着・交代人数",IF(COUNTIFS(LNGWatch[船名],A661,LNGWatch[入港日（同一航海）],B661,LNGWatch[曳船名],D661,LNGWatch[警戒開始日時],E661)&gt;1,"要確認：同じ警戒が重複",IF(OR(NOT(ISNUMBER(V661)),P661="未確認"),"要確認：拘束時間・根拠未確認","確認済")))))</f>
        <v/>
      </c>
    </row>
    <row r="662" spans="1:25" ht="24.95" customHeight="1" x14ac:dyDescent="0.2">
      <c r="A662" s="7"/>
      <c r="B662" s="20"/>
      <c r="C662" s="20"/>
      <c r="D662" s="7"/>
      <c r="E662" s="23"/>
      <c r="F662" s="23"/>
      <c r="G662" s="23"/>
      <c r="H662" s="23"/>
      <c r="I662" s="16"/>
      <c r="J662" s="7"/>
      <c r="K662" s="23"/>
      <c r="L662" s="23"/>
      <c r="M662" s="7"/>
      <c r="N662" s="7"/>
      <c r="O662" s="7"/>
      <c r="P662" s="7"/>
      <c r="Q662" s="7"/>
      <c r="R662" s="10" t="str">
        <f>IF(D662="","",IF(COUNTIF(Tugs[曳船名],D662)&lt;&gt;1,"未登録・重複",IF(INDEX(Tugs[会社名],MATCH(D662,Tugs[曳船名],0))="","未確認",INDEX(Tugs[会社名],MATCH(D662,Tugs[曳船名],0)))))</f>
        <v/>
      </c>
      <c r="S662" s="10" t="str">
        <f>IF(D662="","",IF(COUNTIF(Tugs[曳船名],D662)&lt;&gt;1,"未登録・重複",IF(INDEX(Tugs[基地港],MATCH(D662,Tugs[曳船名],0))="","未確認",INDEX(Tugs[基地港],MATCH(D662,Tugs[曳船名],0)))))</f>
        <v/>
      </c>
      <c r="T662" s="10" t="str">
        <f>IF(A662="","",IF(AND(ISNUMBER(B662),ISNUMBER(C662),C662&gt;=B662),INT(C662)-INT(B662),""))</f>
        <v/>
      </c>
      <c r="U662" s="18" t="str">
        <f>IF(A662="","",IF(AND(ISNUMBER(E662),ISNUMBER(F662),F662&gt;=E662),ROUND((F662-E662)*24,4),""))</f>
        <v/>
      </c>
      <c r="V662" s="18" t="str">
        <f>IF(A662="","",IF(AND(ISNUMBER(G662),ISNUMBER(H662),H662&gt;=G662),ROUND((H662-G662)*24,4),IF(OR(G662&lt;&gt;"",H662&lt;&gt;""),"",IF(AND(ISNUMBER(I662),I662&gt;=0),I662,""))))</f>
        <v/>
      </c>
      <c r="W662" s="10" t="str">
        <f>IF(A662="","",IF(AND(ISNUMBER(G662),ISNUMBER(H662),H662&gt;=G662),"実績：基地発～基地着",IF(OR(G662&lt;&gt;"",H662&lt;&gt;""),"要確認：時刻不足・逆転",IF(AND(ISNUMBER(I662),I662&gt;=0),"実績：記録の時間","未確認"))))</f>
        <v/>
      </c>
      <c r="X662" s="10" t="str">
        <f>IF(A662="","",IF(ISNUMBER(B662),YEAR(B662)-IF(MONTH(B662)&lt;4,1,0),""))</f>
        <v/>
      </c>
      <c r="Y662" s="10" t="str">
        <f>IF(A662="","",IF(OR(D662="",NOT(ISNUMBER(B662)),NOT(ISNUMBER(C662)),C662&lt;B662,NOT(ISNUMBER(E662)),NOT(ISNUMBER(F662)),F662&lt;E662,O662="",P662="",R662="未登録・重複"),"要確認：警戒区間・登録・根拠",IF(OR(W662="要確認：時刻不足・逆転",AND(ISNUMBER(G662),G662&gt;E662),AND(ISNUMBER(H662),H662&lt;F662),AND(ISNUMBER(I662),I662&lt;0),AND(ISNUMBER(M662),M662&lt;0)),"要確認：基地発着・交代人数",IF(COUNTIFS(LNGWatch[船名],A662,LNGWatch[入港日（同一航海）],B662,LNGWatch[曳船名],D662,LNGWatch[警戒開始日時],E662)&gt;1,"要確認：同じ警戒が重複",IF(OR(NOT(ISNUMBER(V662)),P662="未確認"),"要確認：拘束時間・根拠未確認","確認済")))))</f>
        <v/>
      </c>
    </row>
    <row r="663" spans="1:25" ht="24.95" customHeight="1" x14ac:dyDescent="0.2">
      <c r="A663" s="7"/>
      <c r="B663" s="20"/>
      <c r="C663" s="20"/>
      <c r="D663" s="7"/>
      <c r="E663" s="23"/>
      <c r="F663" s="23"/>
      <c r="G663" s="23"/>
      <c r="H663" s="23"/>
      <c r="I663" s="16"/>
      <c r="J663" s="7"/>
      <c r="K663" s="23"/>
      <c r="L663" s="23"/>
      <c r="M663" s="7"/>
      <c r="N663" s="7"/>
      <c r="O663" s="7"/>
      <c r="P663" s="7"/>
      <c r="Q663" s="7"/>
      <c r="R663" s="10" t="str">
        <f>IF(D663="","",IF(COUNTIF(Tugs[曳船名],D663)&lt;&gt;1,"未登録・重複",IF(INDEX(Tugs[会社名],MATCH(D663,Tugs[曳船名],0))="","未確認",INDEX(Tugs[会社名],MATCH(D663,Tugs[曳船名],0)))))</f>
        <v/>
      </c>
      <c r="S663" s="10" t="str">
        <f>IF(D663="","",IF(COUNTIF(Tugs[曳船名],D663)&lt;&gt;1,"未登録・重複",IF(INDEX(Tugs[基地港],MATCH(D663,Tugs[曳船名],0))="","未確認",INDEX(Tugs[基地港],MATCH(D663,Tugs[曳船名],0)))))</f>
        <v/>
      </c>
      <c r="T663" s="10" t="str">
        <f>IF(A663="","",IF(AND(ISNUMBER(B663),ISNUMBER(C663),C663&gt;=B663),INT(C663)-INT(B663),""))</f>
        <v/>
      </c>
      <c r="U663" s="18" t="str">
        <f>IF(A663="","",IF(AND(ISNUMBER(E663),ISNUMBER(F663),F663&gt;=E663),ROUND((F663-E663)*24,4),""))</f>
        <v/>
      </c>
      <c r="V663" s="18" t="str">
        <f>IF(A663="","",IF(AND(ISNUMBER(G663),ISNUMBER(H663),H663&gt;=G663),ROUND((H663-G663)*24,4),IF(OR(G663&lt;&gt;"",H663&lt;&gt;""),"",IF(AND(ISNUMBER(I663),I663&gt;=0),I663,""))))</f>
        <v/>
      </c>
      <c r="W663" s="10" t="str">
        <f>IF(A663="","",IF(AND(ISNUMBER(G663),ISNUMBER(H663),H663&gt;=G663),"実績：基地発～基地着",IF(OR(G663&lt;&gt;"",H663&lt;&gt;""),"要確認：時刻不足・逆転",IF(AND(ISNUMBER(I663),I663&gt;=0),"実績：記録の時間","未確認"))))</f>
        <v/>
      </c>
      <c r="X663" s="10" t="str">
        <f>IF(A663="","",IF(ISNUMBER(B663),YEAR(B663)-IF(MONTH(B663)&lt;4,1,0),""))</f>
        <v/>
      </c>
      <c r="Y663" s="10" t="str">
        <f>IF(A663="","",IF(OR(D663="",NOT(ISNUMBER(B663)),NOT(ISNUMBER(C663)),C663&lt;B663,NOT(ISNUMBER(E663)),NOT(ISNUMBER(F663)),F663&lt;E663,O663="",P663="",R663="未登録・重複"),"要確認：警戒区間・登録・根拠",IF(OR(W663="要確認：時刻不足・逆転",AND(ISNUMBER(G663),G663&gt;E663),AND(ISNUMBER(H663),H663&lt;F663),AND(ISNUMBER(I663),I663&lt;0),AND(ISNUMBER(M663),M663&lt;0)),"要確認：基地発着・交代人数",IF(COUNTIFS(LNGWatch[船名],A663,LNGWatch[入港日（同一航海）],B663,LNGWatch[曳船名],D663,LNGWatch[警戒開始日時],E663)&gt;1,"要確認：同じ警戒が重複",IF(OR(NOT(ISNUMBER(V663)),P663="未確認"),"要確認：拘束時間・根拠未確認","確認済")))))</f>
        <v/>
      </c>
    </row>
    <row r="664" spans="1:25" ht="24.95" customHeight="1" x14ac:dyDescent="0.2">
      <c r="A664" s="7"/>
      <c r="B664" s="20"/>
      <c r="C664" s="20"/>
      <c r="D664" s="7"/>
      <c r="E664" s="23"/>
      <c r="F664" s="23"/>
      <c r="G664" s="23"/>
      <c r="H664" s="23"/>
      <c r="I664" s="16"/>
      <c r="J664" s="7"/>
      <c r="K664" s="23"/>
      <c r="L664" s="23"/>
      <c r="M664" s="7"/>
      <c r="N664" s="7"/>
      <c r="O664" s="7"/>
      <c r="P664" s="7"/>
      <c r="Q664" s="7"/>
      <c r="R664" s="10" t="str">
        <f>IF(D664="","",IF(COUNTIF(Tugs[曳船名],D664)&lt;&gt;1,"未登録・重複",IF(INDEX(Tugs[会社名],MATCH(D664,Tugs[曳船名],0))="","未確認",INDEX(Tugs[会社名],MATCH(D664,Tugs[曳船名],0)))))</f>
        <v/>
      </c>
      <c r="S664" s="10" t="str">
        <f>IF(D664="","",IF(COUNTIF(Tugs[曳船名],D664)&lt;&gt;1,"未登録・重複",IF(INDEX(Tugs[基地港],MATCH(D664,Tugs[曳船名],0))="","未確認",INDEX(Tugs[基地港],MATCH(D664,Tugs[曳船名],0)))))</f>
        <v/>
      </c>
      <c r="T664" s="10" t="str">
        <f>IF(A664="","",IF(AND(ISNUMBER(B664),ISNUMBER(C664),C664&gt;=B664),INT(C664)-INT(B664),""))</f>
        <v/>
      </c>
      <c r="U664" s="18" t="str">
        <f>IF(A664="","",IF(AND(ISNUMBER(E664),ISNUMBER(F664),F664&gt;=E664),ROUND((F664-E664)*24,4),""))</f>
        <v/>
      </c>
      <c r="V664" s="18" t="str">
        <f>IF(A664="","",IF(AND(ISNUMBER(G664),ISNUMBER(H664),H664&gt;=G664),ROUND((H664-G664)*24,4),IF(OR(G664&lt;&gt;"",H664&lt;&gt;""),"",IF(AND(ISNUMBER(I664),I664&gt;=0),I664,""))))</f>
        <v/>
      </c>
      <c r="W664" s="10" t="str">
        <f>IF(A664="","",IF(AND(ISNUMBER(G664),ISNUMBER(H664),H664&gt;=G664),"実績：基地発～基地着",IF(OR(G664&lt;&gt;"",H664&lt;&gt;""),"要確認：時刻不足・逆転",IF(AND(ISNUMBER(I664),I664&gt;=0),"実績：記録の時間","未確認"))))</f>
        <v/>
      </c>
      <c r="X664" s="10" t="str">
        <f>IF(A664="","",IF(ISNUMBER(B664),YEAR(B664)-IF(MONTH(B664)&lt;4,1,0),""))</f>
        <v/>
      </c>
      <c r="Y664" s="10" t="str">
        <f>IF(A664="","",IF(OR(D664="",NOT(ISNUMBER(B664)),NOT(ISNUMBER(C664)),C664&lt;B664,NOT(ISNUMBER(E664)),NOT(ISNUMBER(F664)),F664&lt;E664,O664="",P664="",R664="未登録・重複"),"要確認：警戒区間・登録・根拠",IF(OR(W664="要確認：時刻不足・逆転",AND(ISNUMBER(G664),G664&gt;E664),AND(ISNUMBER(H664),H664&lt;F664),AND(ISNUMBER(I664),I664&lt;0),AND(ISNUMBER(M664),M664&lt;0)),"要確認：基地発着・交代人数",IF(COUNTIFS(LNGWatch[船名],A664,LNGWatch[入港日（同一航海）],B664,LNGWatch[曳船名],D664,LNGWatch[警戒開始日時],E664)&gt;1,"要確認：同じ警戒が重複",IF(OR(NOT(ISNUMBER(V664)),P664="未確認"),"要確認：拘束時間・根拠未確認","確認済")))))</f>
        <v/>
      </c>
    </row>
    <row r="665" spans="1:25" ht="24.95" customHeight="1" x14ac:dyDescent="0.2">
      <c r="A665" s="7"/>
      <c r="B665" s="20"/>
      <c r="C665" s="20"/>
      <c r="D665" s="7"/>
      <c r="E665" s="23"/>
      <c r="F665" s="23"/>
      <c r="G665" s="23"/>
      <c r="H665" s="23"/>
      <c r="I665" s="16"/>
      <c r="J665" s="7"/>
      <c r="K665" s="23"/>
      <c r="L665" s="23"/>
      <c r="M665" s="7"/>
      <c r="N665" s="7"/>
      <c r="O665" s="7"/>
      <c r="P665" s="7"/>
      <c r="Q665" s="7"/>
      <c r="R665" s="10" t="str">
        <f>IF(D665="","",IF(COUNTIF(Tugs[曳船名],D665)&lt;&gt;1,"未登録・重複",IF(INDEX(Tugs[会社名],MATCH(D665,Tugs[曳船名],0))="","未確認",INDEX(Tugs[会社名],MATCH(D665,Tugs[曳船名],0)))))</f>
        <v/>
      </c>
      <c r="S665" s="10" t="str">
        <f>IF(D665="","",IF(COUNTIF(Tugs[曳船名],D665)&lt;&gt;1,"未登録・重複",IF(INDEX(Tugs[基地港],MATCH(D665,Tugs[曳船名],0))="","未確認",INDEX(Tugs[基地港],MATCH(D665,Tugs[曳船名],0)))))</f>
        <v/>
      </c>
      <c r="T665" s="10" t="str">
        <f>IF(A665="","",IF(AND(ISNUMBER(B665),ISNUMBER(C665),C665&gt;=B665),INT(C665)-INT(B665),""))</f>
        <v/>
      </c>
      <c r="U665" s="18" t="str">
        <f>IF(A665="","",IF(AND(ISNUMBER(E665),ISNUMBER(F665),F665&gt;=E665),ROUND((F665-E665)*24,4),""))</f>
        <v/>
      </c>
      <c r="V665" s="18" t="str">
        <f>IF(A665="","",IF(AND(ISNUMBER(G665),ISNUMBER(H665),H665&gt;=G665),ROUND((H665-G665)*24,4),IF(OR(G665&lt;&gt;"",H665&lt;&gt;""),"",IF(AND(ISNUMBER(I665),I665&gt;=0),I665,""))))</f>
        <v/>
      </c>
      <c r="W665" s="10" t="str">
        <f>IF(A665="","",IF(AND(ISNUMBER(G665),ISNUMBER(H665),H665&gt;=G665),"実績：基地発～基地着",IF(OR(G665&lt;&gt;"",H665&lt;&gt;""),"要確認：時刻不足・逆転",IF(AND(ISNUMBER(I665),I665&gt;=0),"実績：記録の時間","未確認"))))</f>
        <v/>
      </c>
      <c r="X665" s="10" t="str">
        <f>IF(A665="","",IF(ISNUMBER(B665),YEAR(B665)-IF(MONTH(B665)&lt;4,1,0),""))</f>
        <v/>
      </c>
      <c r="Y665" s="10" t="str">
        <f>IF(A665="","",IF(OR(D665="",NOT(ISNUMBER(B665)),NOT(ISNUMBER(C665)),C665&lt;B665,NOT(ISNUMBER(E665)),NOT(ISNUMBER(F665)),F665&lt;E665,O665="",P665="",R665="未登録・重複"),"要確認：警戒区間・登録・根拠",IF(OR(W665="要確認：時刻不足・逆転",AND(ISNUMBER(G665),G665&gt;E665),AND(ISNUMBER(H665),H665&lt;F665),AND(ISNUMBER(I665),I665&lt;0),AND(ISNUMBER(M665),M665&lt;0)),"要確認：基地発着・交代人数",IF(COUNTIFS(LNGWatch[船名],A665,LNGWatch[入港日（同一航海）],B665,LNGWatch[曳船名],D665,LNGWatch[警戒開始日時],E665)&gt;1,"要確認：同じ警戒が重複",IF(OR(NOT(ISNUMBER(V665)),P665="未確認"),"要確認：拘束時間・根拠未確認","確認済")))))</f>
        <v/>
      </c>
    </row>
    <row r="666" spans="1:25" ht="24.95" customHeight="1" x14ac:dyDescent="0.2">
      <c r="A666" s="7"/>
      <c r="B666" s="20"/>
      <c r="C666" s="20"/>
      <c r="D666" s="7"/>
      <c r="E666" s="23"/>
      <c r="F666" s="23"/>
      <c r="G666" s="23"/>
      <c r="H666" s="23"/>
      <c r="I666" s="16"/>
      <c r="J666" s="7"/>
      <c r="K666" s="23"/>
      <c r="L666" s="23"/>
      <c r="M666" s="7"/>
      <c r="N666" s="7"/>
      <c r="O666" s="7"/>
      <c r="P666" s="7"/>
      <c r="Q666" s="7"/>
      <c r="R666" s="10" t="str">
        <f>IF(D666="","",IF(COUNTIF(Tugs[曳船名],D666)&lt;&gt;1,"未登録・重複",IF(INDEX(Tugs[会社名],MATCH(D666,Tugs[曳船名],0))="","未確認",INDEX(Tugs[会社名],MATCH(D666,Tugs[曳船名],0)))))</f>
        <v/>
      </c>
      <c r="S666" s="10" t="str">
        <f>IF(D666="","",IF(COUNTIF(Tugs[曳船名],D666)&lt;&gt;1,"未登録・重複",IF(INDEX(Tugs[基地港],MATCH(D666,Tugs[曳船名],0))="","未確認",INDEX(Tugs[基地港],MATCH(D666,Tugs[曳船名],0)))))</f>
        <v/>
      </c>
      <c r="T666" s="10" t="str">
        <f>IF(A666="","",IF(AND(ISNUMBER(B666),ISNUMBER(C666),C666&gt;=B666),INT(C666)-INT(B666),""))</f>
        <v/>
      </c>
      <c r="U666" s="18" t="str">
        <f>IF(A666="","",IF(AND(ISNUMBER(E666),ISNUMBER(F666),F666&gt;=E666),ROUND((F666-E666)*24,4),""))</f>
        <v/>
      </c>
      <c r="V666" s="18" t="str">
        <f>IF(A666="","",IF(AND(ISNUMBER(G666),ISNUMBER(H666),H666&gt;=G666),ROUND((H666-G666)*24,4),IF(OR(G666&lt;&gt;"",H666&lt;&gt;""),"",IF(AND(ISNUMBER(I666),I666&gt;=0),I666,""))))</f>
        <v/>
      </c>
      <c r="W666" s="10" t="str">
        <f>IF(A666="","",IF(AND(ISNUMBER(G666),ISNUMBER(H666),H666&gt;=G666),"実績：基地発～基地着",IF(OR(G666&lt;&gt;"",H666&lt;&gt;""),"要確認：時刻不足・逆転",IF(AND(ISNUMBER(I666),I666&gt;=0),"実績：記録の時間","未確認"))))</f>
        <v/>
      </c>
      <c r="X666" s="10" t="str">
        <f>IF(A666="","",IF(ISNUMBER(B666),YEAR(B666)-IF(MONTH(B666)&lt;4,1,0),""))</f>
        <v/>
      </c>
      <c r="Y666" s="10" t="str">
        <f>IF(A666="","",IF(OR(D666="",NOT(ISNUMBER(B666)),NOT(ISNUMBER(C666)),C666&lt;B666,NOT(ISNUMBER(E666)),NOT(ISNUMBER(F666)),F666&lt;E666,O666="",P666="",R666="未登録・重複"),"要確認：警戒区間・登録・根拠",IF(OR(W666="要確認：時刻不足・逆転",AND(ISNUMBER(G666),G666&gt;E666),AND(ISNUMBER(H666),H666&lt;F666),AND(ISNUMBER(I666),I666&lt;0),AND(ISNUMBER(M666),M666&lt;0)),"要確認：基地発着・交代人数",IF(COUNTIFS(LNGWatch[船名],A666,LNGWatch[入港日（同一航海）],B666,LNGWatch[曳船名],D666,LNGWatch[警戒開始日時],E666)&gt;1,"要確認：同じ警戒が重複",IF(OR(NOT(ISNUMBER(V666)),P666="未確認"),"要確認：拘束時間・根拠未確認","確認済")))))</f>
        <v/>
      </c>
    </row>
    <row r="667" spans="1:25" ht="24.95" customHeight="1" x14ac:dyDescent="0.2">
      <c r="A667" s="7"/>
      <c r="B667" s="20"/>
      <c r="C667" s="20"/>
      <c r="D667" s="7"/>
      <c r="E667" s="23"/>
      <c r="F667" s="23"/>
      <c r="G667" s="23"/>
      <c r="H667" s="23"/>
      <c r="I667" s="16"/>
      <c r="J667" s="7"/>
      <c r="K667" s="23"/>
      <c r="L667" s="23"/>
      <c r="M667" s="7"/>
      <c r="N667" s="7"/>
      <c r="O667" s="7"/>
      <c r="P667" s="7"/>
      <c r="Q667" s="7"/>
      <c r="R667" s="10" t="str">
        <f>IF(D667="","",IF(COUNTIF(Tugs[曳船名],D667)&lt;&gt;1,"未登録・重複",IF(INDEX(Tugs[会社名],MATCH(D667,Tugs[曳船名],0))="","未確認",INDEX(Tugs[会社名],MATCH(D667,Tugs[曳船名],0)))))</f>
        <v/>
      </c>
      <c r="S667" s="10" t="str">
        <f>IF(D667="","",IF(COUNTIF(Tugs[曳船名],D667)&lt;&gt;1,"未登録・重複",IF(INDEX(Tugs[基地港],MATCH(D667,Tugs[曳船名],0))="","未確認",INDEX(Tugs[基地港],MATCH(D667,Tugs[曳船名],0)))))</f>
        <v/>
      </c>
      <c r="T667" s="10" t="str">
        <f>IF(A667="","",IF(AND(ISNUMBER(B667),ISNUMBER(C667),C667&gt;=B667),INT(C667)-INT(B667),""))</f>
        <v/>
      </c>
      <c r="U667" s="18" t="str">
        <f>IF(A667="","",IF(AND(ISNUMBER(E667),ISNUMBER(F667),F667&gt;=E667),ROUND((F667-E667)*24,4),""))</f>
        <v/>
      </c>
      <c r="V667" s="18" t="str">
        <f>IF(A667="","",IF(AND(ISNUMBER(G667),ISNUMBER(H667),H667&gt;=G667),ROUND((H667-G667)*24,4),IF(OR(G667&lt;&gt;"",H667&lt;&gt;""),"",IF(AND(ISNUMBER(I667),I667&gt;=0),I667,""))))</f>
        <v/>
      </c>
      <c r="W667" s="10" t="str">
        <f>IF(A667="","",IF(AND(ISNUMBER(G667),ISNUMBER(H667),H667&gt;=G667),"実績：基地発～基地着",IF(OR(G667&lt;&gt;"",H667&lt;&gt;""),"要確認：時刻不足・逆転",IF(AND(ISNUMBER(I667),I667&gt;=0),"実績：記録の時間","未確認"))))</f>
        <v/>
      </c>
      <c r="X667" s="10" t="str">
        <f>IF(A667="","",IF(ISNUMBER(B667),YEAR(B667)-IF(MONTH(B667)&lt;4,1,0),""))</f>
        <v/>
      </c>
      <c r="Y667" s="10" t="str">
        <f>IF(A667="","",IF(OR(D667="",NOT(ISNUMBER(B667)),NOT(ISNUMBER(C667)),C667&lt;B667,NOT(ISNUMBER(E667)),NOT(ISNUMBER(F667)),F667&lt;E667,O667="",P667="",R667="未登録・重複"),"要確認：警戒区間・登録・根拠",IF(OR(W667="要確認：時刻不足・逆転",AND(ISNUMBER(G667),G667&gt;E667),AND(ISNUMBER(H667),H667&lt;F667),AND(ISNUMBER(I667),I667&lt;0),AND(ISNUMBER(M667),M667&lt;0)),"要確認：基地発着・交代人数",IF(COUNTIFS(LNGWatch[船名],A667,LNGWatch[入港日（同一航海）],B667,LNGWatch[曳船名],D667,LNGWatch[警戒開始日時],E667)&gt;1,"要確認：同じ警戒が重複",IF(OR(NOT(ISNUMBER(V667)),P667="未確認"),"要確認：拘束時間・根拠未確認","確認済")))))</f>
        <v/>
      </c>
    </row>
    <row r="668" spans="1:25" ht="24.95" customHeight="1" x14ac:dyDescent="0.2">
      <c r="A668" s="7"/>
      <c r="B668" s="20"/>
      <c r="C668" s="20"/>
      <c r="D668" s="7"/>
      <c r="E668" s="23"/>
      <c r="F668" s="23"/>
      <c r="G668" s="23"/>
      <c r="H668" s="23"/>
      <c r="I668" s="16"/>
      <c r="J668" s="7"/>
      <c r="K668" s="23"/>
      <c r="L668" s="23"/>
      <c r="M668" s="7"/>
      <c r="N668" s="7"/>
      <c r="O668" s="7"/>
      <c r="P668" s="7"/>
      <c r="Q668" s="7"/>
      <c r="R668" s="10" t="str">
        <f>IF(D668="","",IF(COUNTIF(Tugs[曳船名],D668)&lt;&gt;1,"未登録・重複",IF(INDEX(Tugs[会社名],MATCH(D668,Tugs[曳船名],0))="","未確認",INDEX(Tugs[会社名],MATCH(D668,Tugs[曳船名],0)))))</f>
        <v/>
      </c>
      <c r="S668" s="10" t="str">
        <f>IF(D668="","",IF(COUNTIF(Tugs[曳船名],D668)&lt;&gt;1,"未登録・重複",IF(INDEX(Tugs[基地港],MATCH(D668,Tugs[曳船名],0))="","未確認",INDEX(Tugs[基地港],MATCH(D668,Tugs[曳船名],0)))))</f>
        <v/>
      </c>
      <c r="T668" s="10" t="str">
        <f>IF(A668="","",IF(AND(ISNUMBER(B668),ISNUMBER(C668),C668&gt;=B668),INT(C668)-INT(B668),""))</f>
        <v/>
      </c>
      <c r="U668" s="18" t="str">
        <f>IF(A668="","",IF(AND(ISNUMBER(E668),ISNUMBER(F668),F668&gt;=E668),ROUND((F668-E668)*24,4),""))</f>
        <v/>
      </c>
      <c r="V668" s="18" t="str">
        <f>IF(A668="","",IF(AND(ISNUMBER(G668),ISNUMBER(H668),H668&gt;=G668),ROUND((H668-G668)*24,4),IF(OR(G668&lt;&gt;"",H668&lt;&gt;""),"",IF(AND(ISNUMBER(I668),I668&gt;=0),I668,""))))</f>
        <v/>
      </c>
      <c r="W668" s="10" t="str">
        <f>IF(A668="","",IF(AND(ISNUMBER(G668),ISNUMBER(H668),H668&gt;=G668),"実績：基地発～基地着",IF(OR(G668&lt;&gt;"",H668&lt;&gt;""),"要確認：時刻不足・逆転",IF(AND(ISNUMBER(I668),I668&gt;=0),"実績：記録の時間","未確認"))))</f>
        <v/>
      </c>
      <c r="X668" s="10" t="str">
        <f>IF(A668="","",IF(ISNUMBER(B668),YEAR(B668)-IF(MONTH(B668)&lt;4,1,0),""))</f>
        <v/>
      </c>
      <c r="Y668" s="10" t="str">
        <f>IF(A668="","",IF(OR(D668="",NOT(ISNUMBER(B668)),NOT(ISNUMBER(C668)),C668&lt;B668,NOT(ISNUMBER(E668)),NOT(ISNUMBER(F668)),F668&lt;E668,O668="",P668="",R668="未登録・重複"),"要確認：警戒区間・登録・根拠",IF(OR(W668="要確認：時刻不足・逆転",AND(ISNUMBER(G668),G668&gt;E668),AND(ISNUMBER(H668),H668&lt;F668),AND(ISNUMBER(I668),I668&lt;0),AND(ISNUMBER(M668),M668&lt;0)),"要確認：基地発着・交代人数",IF(COUNTIFS(LNGWatch[船名],A668,LNGWatch[入港日（同一航海）],B668,LNGWatch[曳船名],D668,LNGWatch[警戒開始日時],E668)&gt;1,"要確認：同じ警戒が重複",IF(OR(NOT(ISNUMBER(V668)),P668="未確認"),"要確認：拘束時間・根拠未確認","確認済")))))</f>
        <v/>
      </c>
    </row>
    <row r="669" spans="1:25" ht="24.95" customHeight="1" x14ac:dyDescent="0.2">
      <c r="A669" s="7"/>
      <c r="B669" s="20"/>
      <c r="C669" s="20"/>
      <c r="D669" s="7"/>
      <c r="E669" s="23"/>
      <c r="F669" s="23"/>
      <c r="G669" s="23"/>
      <c r="H669" s="23"/>
      <c r="I669" s="16"/>
      <c r="J669" s="7"/>
      <c r="K669" s="23"/>
      <c r="L669" s="23"/>
      <c r="M669" s="7"/>
      <c r="N669" s="7"/>
      <c r="O669" s="7"/>
      <c r="P669" s="7"/>
      <c r="Q669" s="7"/>
      <c r="R669" s="10" t="str">
        <f>IF(D669="","",IF(COUNTIF(Tugs[曳船名],D669)&lt;&gt;1,"未登録・重複",IF(INDEX(Tugs[会社名],MATCH(D669,Tugs[曳船名],0))="","未確認",INDEX(Tugs[会社名],MATCH(D669,Tugs[曳船名],0)))))</f>
        <v/>
      </c>
      <c r="S669" s="10" t="str">
        <f>IF(D669="","",IF(COUNTIF(Tugs[曳船名],D669)&lt;&gt;1,"未登録・重複",IF(INDEX(Tugs[基地港],MATCH(D669,Tugs[曳船名],0))="","未確認",INDEX(Tugs[基地港],MATCH(D669,Tugs[曳船名],0)))))</f>
        <v/>
      </c>
      <c r="T669" s="10" t="str">
        <f>IF(A669="","",IF(AND(ISNUMBER(B669),ISNUMBER(C669),C669&gt;=B669),INT(C669)-INT(B669),""))</f>
        <v/>
      </c>
      <c r="U669" s="18" t="str">
        <f>IF(A669="","",IF(AND(ISNUMBER(E669),ISNUMBER(F669),F669&gt;=E669),ROUND((F669-E669)*24,4),""))</f>
        <v/>
      </c>
      <c r="V669" s="18" t="str">
        <f>IF(A669="","",IF(AND(ISNUMBER(G669),ISNUMBER(H669),H669&gt;=G669),ROUND((H669-G669)*24,4),IF(OR(G669&lt;&gt;"",H669&lt;&gt;""),"",IF(AND(ISNUMBER(I669),I669&gt;=0),I669,""))))</f>
        <v/>
      </c>
      <c r="W669" s="10" t="str">
        <f>IF(A669="","",IF(AND(ISNUMBER(G669),ISNUMBER(H669),H669&gt;=G669),"実績：基地発～基地着",IF(OR(G669&lt;&gt;"",H669&lt;&gt;""),"要確認：時刻不足・逆転",IF(AND(ISNUMBER(I669),I669&gt;=0),"実績：記録の時間","未確認"))))</f>
        <v/>
      </c>
      <c r="X669" s="10" t="str">
        <f>IF(A669="","",IF(ISNUMBER(B669),YEAR(B669)-IF(MONTH(B669)&lt;4,1,0),""))</f>
        <v/>
      </c>
      <c r="Y669" s="10" t="str">
        <f>IF(A669="","",IF(OR(D669="",NOT(ISNUMBER(B669)),NOT(ISNUMBER(C669)),C669&lt;B669,NOT(ISNUMBER(E669)),NOT(ISNUMBER(F669)),F669&lt;E669,O669="",P669="",R669="未登録・重複"),"要確認：警戒区間・登録・根拠",IF(OR(W669="要確認：時刻不足・逆転",AND(ISNUMBER(G669),G669&gt;E669),AND(ISNUMBER(H669),H669&lt;F669),AND(ISNUMBER(I669),I669&lt;0),AND(ISNUMBER(M669),M669&lt;0)),"要確認：基地発着・交代人数",IF(COUNTIFS(LNGWatch[船名],A669,LNGWatch[入港日（同一航海）],B669,LNGWatch[曳船名],D669,LNGWatch[警戒開始日時],E669)&gt;1,"要確認：同じ警戒が重複",IF(OR(NOT(ISNUMBER(V669)),P669="未確認"),"要確認：拘束時間・根拠未確認","確認済")))))</f>
        <v/>
      </c>
    </row>
    <row r="670" spans="1:25" ht="24.95" customHeight="1" x14ac:dyDescent="0.2">
      <c r="A670" s="7"/>
      <c r="B670" s="20"/>
      <c r="C670" s="20"/>
      <c r="D670" s="7"/>
      <c r="E670" s="23"/>
      <c r="F670" s="23"/>
      <c r="G670" s="23"/>
      <c r="H670" s="23"/>
      <c r="I670" s="16"/>
      <c r="J670" s="7"/>
      <c r="K670" s="23"/>
      <c r="L670" s="23"/>
      <c r="M670" s="7"/>
      <c r="N670" s="7"/>
      <c r="O670" s="7"/>
      <c r="P670" s="7"/>
      <c r="Q670" s="7"/>
      <c r="R670" s="10" t="str">
        <f>IF(D670="","",IF(COUNTIF(Tugs[曳船名],D670)&lt;&gt;1,"未登録・重複",IF(INDEX(Tugs[会社名],MATCH(D670,Tugs[曳船名],0))="","未確認",INDEX(Tugs[会社名],MATCH(D670,Tugs[曳船名],0)))))</f>
        <v/>
      </c>
      <c r="S670" s="10" t="str">
        <f>IF(D670="","",IF(COUNTIF(Tugs[曳船名],D670)&lt;&gt;1,"未登録・重複",IF(INDEX(Tugs[基地港],MATCH(D670,Tugs[曳船名],0))="","未確認",INDEX(Tugs[基地港],MATCH(D670,Tugs[曳船名],0)))))</f>
        <v/>
      </c>
      <c r="T670" s="10" t="str">
        <f>IF(A670="","",IF(AND(ISNUMBER(B670),ISNUMBER(C670),C670&gt;=B670),INT(C670)-INT(B670),""))</f>
        <v/>
      </c>
      <c r="U670" s="18" t="str">
        <f>IF(A670="","",IF(AND(ISNUMBER(E670),ISNUMBER(F670),F670&gt;=E670),ROUND((F670-E670)*24,4),""))</f>
        <v/>
      </c>
      <c r="V670" s="18" t="str">
        <f>IF(A670="","",IF(AND(ISNUMBER(G670),ISNUMBER(H670),H670&gt;=G670),ROUND((H670-G670)*24,4),IF(OR(G670&lt;&gt;"",H670&lt;&gt;""),"",IF(AND(ISNUMBER(I670),I670&gt;=0),I670,""))))</f>
        <v/>
      </c>
      <c r="W670" s="10" t="str">
        <f>IF(A670="","",IF(AND(ISNUMBER(G670),ISNUMBER(H670),H670&gt;=G670),"実績：基地発～基地着",IF(OR(G670&lt;&gt;"",H670&lt;&gt;""),"要確認：時刻不足・逆転",IF(AND(ISNUMBER(I670),I670&gt;=0),"実績：記録の時間","未確認"))))</f>
        <v/>
      </c>
      <c r="X670" s="10" t="str">
        <f>IF(A670="","",IF(ISNUMBER(B670),YEAR(B670)-IF(MONTH(B670)&lt;4,1,0),""))</f>
        <v/>
      </c>
      <c r="Y670" s="10" t="str">
        <f>IF(A670="","",IF(OR(D670="",NOT(ISNUMBER(B670)),NOT(ISNUMBER(C670)),C670&lt;B670,NOT(ISNUMBER(E670)),NOT(ISNUMBER(F670)),F670&lt;E670,O670="",P670="",R670="未登録・重複"),"要確認：警戒区間・登録・根拠",IF(OR(W670="要確認：時刻不足・逆転",AND(ISNUMBER(G670),G670&gt;E670),AND(ISNUMBER(H670),H670&lt;F670),AND(ISNUMBER(I670),I670&lt;0),AND(ISNUMBER(M670),M670&lt;0)),"要確認：基地発着・交代人数",IF(COUNTIFS(LNGWatch[船名],A670,LNGWatch[入港日（同一航海）],B670,LNGWatch[曳船名],D670,LNGWatch[警戒開始日時],E670)&gt;1,"要確認：同じ警戒が重複",IF(OR(NOT(ISNUMBER(V670)),P670="未確認"),"要確認：拘束時間・根拠未確認","確認済")))))</f>
        <v/>
      </c>
    </row>
    <row r="671" spans="1:25" ht="24.95" customHeight="1" x14ac:dyDescent="0.2">
      <c r="A671" s="7"/>
      <c r="B671" s="20"/>
      <c r="C671" s="20"/>
      <c r="D671" s="7"/>
      <c r="E671" s="23"/>
      <c r="F671" s="23"/>
      <c r="G671" s="23"/>
      <c r="H671" s="23"/>
      <c r="I671" s="16"/>
      <c r="J671" s="7"/>
      <c r="K671" s="23"/>
      <c r="L671" s="23"/>
      <c r="M671" s="7"/>
      <c r="N671" s="7"/>
      <c r="O671" s="7"/>
      <c r="P671" s="7"/>
      <c r="Q671" s="7"/>
      <c r="R671" s="10" t="str">
        <f>IF(D671="","",IF(COUNTIF(Tugs[曳船名],D671)&lt;&gt;1,"未登録・重複",IF(INDEX(Tugs[会社名],MATCH(D671,Tugs[曳船名],0))="","未確認",INDEX(Tugs[会社名],MATCH(D671,Tugs[曳船名],0)))))</f>
        <v/>
      </c>
      <c r="S671" s="10" t="str">
        <f>IF(D671="","",IF(COUNTIF(Tugs[曳船名],D671)&lt;&gt;1,"未登録・重複",IF(INDEX(Tugs[基地港],MATCH(D671,Tugs[曳船名],0))="","未確認",INDEX(Tugs[基地港],MATCH(D671,Tugs[曳船名],0)))))</f>
        <v/>
      </c>
      <c r="T671" s="10" t="str">
        <f>IF(A671="","",IF(AND(ISNUMBER(B671),ISNUMBER(C671),C671&gt;=B671),INT(C671)-INT(B671),""))</f>
        <v/>
      </c>
      <c r="U671" s="18" t="str">
        <f>IF(A671="","",IF(AND(ISNUMBER(E671),ISNUMBER(F671),F671&gt;=E671),ROUND((F671-E671)*24,4),""))</f>
        <v/>
      </c>
      <c r="V671" s="18" t="str">
        <f>IF(A671="","",IF(AND(ISNUMBER(G671),ISNUMBER(H671),H671&gt;=G671),ROUND((H671-G671)*24,4),IF(OR(G671&lt;&gt;"",H671&lt;&gt;""),"",IF(AND(ISNUMBER(I671),I671&gt;=0),I671,""))))</f>
        <v/>
      </c>
      <c r="W671" s="10" t="str">
        <f>IF(A671="","",IF(AND(ISNUMBER(G671),ISNUMBER(H671),H671&gt;=G671),"実績：基地発～基地着",IF(OR(G671&lt;&gt;"",H671&lt;&gt;""),"要確認：時刻不足・逆転",IF(AND(ISNUMBER(I671),I671&gt;=0),"実績：記録の時間","未確認"))))</f>
        <v/>
      </c>
      <c r="X671" s="10" t="str">
        <f>IF(A671="","",IF(ISNUMBER(B671),YEAR(B671)-IF(MONTH(B671)&lt;4,1,0),""))</f>
        <v/>
      </c>
      <c r="Y671" s="10" t="str">
        <f>IF(A671="","",IF(OR(D671="",NOT(ISNUMBER(B671)),NOT(ISNUMBER(C671)),C671&lt;B671,NOT(ISNUMBER(E671)),NOT(ISNUMBER(F671)),F671&lt;E671,O671="",P671="",R671="未登録・重複"),"要確認：警戒区間・登録・根拠",IF(OR(W671="要確認：時刻不足・逆転",AND(ISNUMBER(G671),G671&gt;E671),AND(ISNUMBER(H671),H671&lt;F671),AND(ISNUMBER(I671),I671&lt;0),AND(ISNUMBER(M671),M671&lt;0)),"要確認：基地発着・交代人数",IF(COUNTIFS(LNGWatch[船名],A671,LNGWatch[入港日（同一航海）],B671,LNGWatch[曳船名],D671,LNGWatch[警戒開始日時],E671)&gt;1,"要確認：同じ警戒が重複",IF(OR(NOT(ISNUMBER(V671)),P671="未確認"),"要確認：拘束時間・根拠未確認","確認済")))))</f>
        <v/>
      </c>
    </row>
    <row r="672" spans="1:25" ht="24.95" customHeight="1" x14ac:dyDescent="0.2">
      <c r="A672" s="7"/>
      <c r="B672" s="20"/>
      <c r="C672" s="20"/>
      <c r="D672" s="7"/>
      <c r="E672" s="23"/>
      <c r="F672" s="23"/>
      <c r="G672" s="23"/>
      <c r="H672" s="23"/>
      <c r="I672" s="16"/>
      <c r="J672" s="7"/>
      <c r="K672" s="23"/>
      <c r="L672" s="23"/>
      <c r="M672" s="7"/>
      <c r="N672" s="7"/>
      <c r="O672" s="7"/>
      <c r="P672" s="7"/>
      <c r="Q672" s="7"/>
      <c r="R672" s="10" t="str">
        <f>IF(D672="","",IF(COUNTIF(Tugs[曳船名],D672)&lt;&gt;1,"未登録・重複",IF(INDEX(Tugs[会社名],MATCH(D672,Tugs[曳船名],0))="","未確認",INDEX(Tugs[会社名],MATCH(D672,Tugs[曳船名],0)))))</f>
        <v/>
      </c>
      <c r="S672" s="10" t="str">
        <f>IF(D672="","",IF(COUNTIF(Tugs[曳船名],D672)&lt;&gt;1,"未登録・重複",IF(INDEX(Tugs[基地港],MATCH(D672,Tugs[曳船名],0))="","未確認",INDEX(Tugs[基地港],MATCH(D672,Tugs[曳船名],0)))))</f>
        <v/>
      </c>
      <c r="T672" s="10" t="str">
        <f>IF(A672="","",IF(AND(ISNUMBER(B672),ISNUMBER(C672),C672&gt;=B672),INT(C672)-INT(B672),""))</f>
        <v/>
      </c>
      <c r="U672" s="18" t="str">
        <f>IF(A672="","",IF(AND(ISNUMBER(E672),ISNUMBER(F672),F672&gt;=E672),ROUND((F672-E672)*24,4),""))</f>
        <v/>
      </c>
      <c r="V672" s="18" t="str">
        <f>IF(A672="","",IF(AND(ISNUMBER(G672),ISNUMBER(H672),H672&gt;=G672),ROUND((H672-G672)*24,4),IF(OR(G672&lt;&gt;"",H672&lt;&gt;""),"",IF(AND(ISNUMBER(I672),I672&gt;=0),I672,""))))</f>
        <v/>
      </c>
      <c r="W672" s="10" t="str">
        <f>IF(A672="","",IF(AND(ISNUMBER(G672),ISNUMBER(H672),H672&gt;=G672),"実績：基地発～基地着",IF(OR(G672&lt;&gt;"",H672&lt;&gt;""),"要確認：時刻不足・逆転",IF(AND(ISNUMBER(I672),I672&gt;=0),"実績：記録の時間","未確認"))))</f>
        <v/>
      </c>
      <c r="X672" s="10" t="str">
        <f>IF(A672="","",IF(ISNUMBER(B672),YEAR(B672)-IF(MONTH(B672)&lt;4,1,0),""))</f>
        <v/>
      </c>
      <c r="Y672" s="10" t="str">
        <f>IF(A672="","",IF(OR(D672="",NOT(ISNUMBER(B672)),NOT(ISNUMBER(C672)),C672&lt;B672,NOT(ISNUMBER(E672)),NOT(ISNUMBER(F672)),F672&lt;E672,O672="",P672="",R672="未登録・重複"),"要確認：警戒区間・登録・根拠",IF(OR(W672="要確認：時刻不足・逆転",AND(ISNUMBER(G672),G672&gt;E672),AND(ISNUMBER(H672),H672&lt;F672),AND(ISNUMBER(I672),I672&lt;0),AND(ISNUMBER(M672),M672&lt;0)),"要確認：基地発着・交代人数",IF(COUNTIFS(LNGWatch[船名],A672,LNGWatch[入港日（同一航海）],B672,LNGWatch[曳船名],D672,LNGWatch[警戒開始日時],E672)&gt;1,"要確認：同じ警戒が重複",IF(OR(NOT(ISNUMBER(V672)),P672="未確認"),"要確認：拘束時間・根拠未確認","確認済")))))</f>
        <v/>
      </c>
    </row>
    <row r="673" spans="1:25" ht="24.95" customHeight="1" x14ac:dyDescent="0.2">
      <c r="A673" s="7"/>
      <c r="B673" s="20"/>
      <c r="C673" s="20"/>
      <c r="D673" s="7"/>
      <c r="E673" s="23"/>
      <c r="F673" s="23"/>
      <c r="G673" s="23"/>
      <c r="H673" s="23"/>
      <c r="I673" s="16"/>
      <c r="J673" s="7"/>
      <c r="K673" s="23"/>
      <c r="L673" s="23"/>
      <c r="M673" s="7"/>
      <c r="N673" s="7"/>
      <c r="O673" s="7"/>
      <c r="P673" s="7"/>
      <c r="Q673" s="7"/>
      <c r="R673" s="10" t="str">
        <f>IF(D673="","",IF(COUNTIF(Tugs[曳船名],D673)&lt;&gt;1,"未登録・重複",IF(INDEX(Tugs[会社名],MATCH(D673,Tugs[曳船名],0))="","未確認",INDEX(Tugs[会社名],MATCH(D673,Tugs[曳船名],0)))))</f>
        <v/>
      </c>
      <c r="S673" s="10" t="str">
        <f>IF(D673="","",IF(COUNTIF(Tugs[曳船名],D673)&lt;&gt;1,"未登録・重複",IF(INDEX(Tugs[基地港],MATCH(D673,Tugs[曳船名],0))="","未確認",INDEX(Tugs[基地港],MATCH(D673,Tugs[曳船名],0)))))</f>
        <v/>
      </c>
      <c r="T673" s="10" t="str">
        <f>IF(A673="","",IF(AND(ISNUMBER(B673),ISNUMBER(C673),C673&gt;=B673),INT(C673)-INT(B673),""))</f>
        <v/>
      </c>
      <c r="U673" s="18" t="str">
        <f>IF(A673="","",IF(AND(ISNUMBER(E673),ISNUMBER(F673),F673&gt;=E673),ROUND((F673-E673)*24,4),""))</f>
        <v/>
      </c>
      <c r="V673" s="18" t="str">
        <f>IF(A673="","",IF(AND(ISNUMBER(G673),ISNUMBER(H673),H673&gt;=G673),ROUND((H673-G673)*24,4),IF(OR(G673&lt;&gt;"",H673&lt;&gt;""),"",IF(AND(ISNUMBER(I673),I673&gt;=0),I673,""))))</f>
        <v/>
      </c>
      <c r="W673" s="10" t="str">
        <f>IF(A673="","",IF(AND(ISNUMBER(G673),ISNUMBER(H673),H673&gt;=G673),"実績：基地発～基地着",IF(OR(G673&lt;&gt;"",H673&lt;&gt;""),"要確認：時刻不足・逆転",IF(AND(ISNUMBER(I673),I673&gt;=0),"実績：記録の時間","未確認"))))</f>
        <v/>
      </c>
      <c r="X673" s="10" t="str">
        <f>IF(A673="","",IF(ISNUMBER(B673),YEAR(B673)-IF(MONTH(B673)&lt;4,1,0),""))</f>
        <v/>
      </c>
      <c r="Y673" s="10" t="str">
        <f>IF(A673="","",IF(OR(D673="",NOT(ISNUMBER(B673)),NOT(ISNUMBER(C673)),C673&lt;B673,NOT(ISNUMBER(E673)),NOT(ISNUMBER(F673)),F673&lt;E673,O673="",P673="",R673="未登録・重複"),"要確認：警戒区間・登録・根拠",IF(OR(W673="要確認：時刻不足・逆転",AND(ISNUMBER(G673),G673&gt;E673),AND(ISNUMBER(H673),H673&lt;F673),AND(ISNUMBER(I673),I673&lt;0),AND(ISNUMBER(M673),M673&lt;0)),"要確認：基地発着・交代人数",IF(COUNTIFS(LNGWatch[船名],A673,LNGWatch[入港日（同一航海）],B673,LNGWatch[曳船名],D673,LNGWatch[警戒開始日時],E673)&gt;1,"要確認：同じ警戒が重複",IF(OR(NOT(ISNUMBER(V673)),P673="未確認"),"要確認：拘束時間・根拠未確認","確認済")))))</f>
        <v/>
      </c>
    </row>
    <row r="674" spans="1:25" ht="24.95" customHeight="1" x14ac:dyDescent="0.2">
      <c r="A674" s="7"/>
      <c r="B674" s="20"/>
      <c r="C674" s="20"/>
      <c r="D674" s="7"/>
      <c r="E674" s="23"/>
      <c r="F674" s="23"/>
      <c r="G674" s="23"/>
      <c r="H674" s="23"/>
      <c r="I674" s="16"/>
      <c r="J674" s="7"/>
      <c r="K674" s="23"/>
      <c r="L674" s="23"/>
      <c r="M674" s="7"/>
      <c r="N674" s="7"/>
      <c r="O674" s="7"/>
      <c r="P674" s="7"/>
      <c r="Q674" s="7"/>
      <c r="R674" s="10" t="str">
        <f>IF(D674="","",IF(COUNTIF(Tugs[曳船名],D674)&lt;&gt;1,"未登録・重複",IF(INDEX(Tugs[会社名],MATCH(D674,Tugs[曳船名],0))="","未確認",INDEX(Tugs[会社名],MATCH(D674,Tugs[曳船名],0)))))</f>
        <v/>
      </c>
      <c r="S674" s="10" t="str">
        <f>IF(D674="","",IF(COUNTIF(Tugs[曳船名],D674)&lt;&gt;1,"未登録・重複",IF(INDEX(Tugs[基地港],MATCH(D674,Tugs[曳船名],0))="","未確認",INDEX(Tugs[基地港],MATCH(D674,Tugs[曳船名],0)))))</f>
        <v/>
      </c>
      <c r="T674" s="10" t="str">
        <f>IF(A674="","",IF(AND(ISNUMBER(B674),ISNUMBER(C674),C674&gt;=B674),INT(C674)-INT(B674),""))</f>
        <v/>
      </c>
      <c r="U674" s="18" t="str">
        <f>IF(A674="","",IF(AND(ISNUMBER(E674),ISNUMBER(F674),F674&gt;=E674),ROUND((F674-E674)*24,4),""))</f>
        <v/>
      </c>
      <c r="V674" s="18" t="str">
        <f>IF(A674="","",IF(AND(ISNUMBER(G674),ISNUMBER(H674),H674&gt;=G674),ROUND((H674-G674)*24,4),IF(OR(G674&lt;&gt;"",H674&lt;&gt;""),"",IF(AND(ISNUMBER(I674),I674&gt;=0),I674,""))))</f>
        <v/>
      </c>
      <c r="W674" s="10" t="str">
        <f>IF(A674="","",IF(AND(ISNUMBER(G674),ISNUMBER(H674),H674&gt;=G674),"実績：基地発～基地着",IF(OR(G674&lt;&gt;"",H674&lt;&gt;""),"要確認：時刻不足・逆転",IF(AND(ISNUMBER(I674),I674&gt;=0),"実績：記録の時間","未確認"))))</f>
        <v/>
      </c>
      <c r="X674" s="10" t="str">
        <f>IF(A674="","",IF(ISNUMBER(B674),YEAR(B674)-IF(MONTH(B674)&lt;4,1,0),""))</f>
        <v/>
      </c>
      <c r="Y674" s="10" t="str">
        <f>IF(A674="","",IF(OR(D674="",NOT(ISNUMBER(B674)),NOT(ISNUMBER(C674)),C674&lt;B674,NOT(ISNUMBER(E674)),NOT(ISNUMBER(F674)),F674&lt;E674,O674="",P674="",R674="未登録・重複"),"要確認：警戒区間・登録・根拠",IF(OR(W674="要確認：時刻不足・逆転",AND(ISNUMBER(G674),G674&gt;E674),AND(ISNUMBER(H674),H674&lt;F674),AND(ISNUMBER(I674),I674&lt;0),AND(ISNUMBER(M674),M674&lt;0)),"要確認：基地発着・交代人数",IF(COUNTIFS(LNGWatch[船名],A674,LNGWatch[入港日（同一航海）],B674,LNGWatch[曳船名],D674,LNGWatch[警戒開始日時],E674)&gt;1,"要確認：同じ警戒が重複",IF(OR(NOT(ISNUMBER(V674)),P674="未確認"),"要確認：拘束時間・根拠未確認","確認済")))))</f>
        <v/>
      </c>
    </row>
    <row r="675" spans="1:25" ht="24.95" customHeight="1" x14ac:dyDescent="0.2">
      <c r="A675" s="7"/>
      <c r="B675" s="20"/>
      <c r="C675" s="20"/>
      <c r="D675" s="7"/>
      <c r="E675" s="23"/>
      <c r="F675" s="23"/>
      <c r="G675" s="23"/>
      <c r="H675" s="23"/>
      <c r="I675" s="16"/>
      <c r="J675" s="7"/>
      <c r="K675" s="23"/>
      <c r="L675" s="23"/>
      <c r="M675" s="7"/>
      <c r="N675" s="7"/>
      <c r="O675" s="7"/>
      <c r="P675" s="7"/>
      <c r="Q675" s="7"/>
      <c r="R675" s="10" t="str">
        <f>IF(D675="","",IF(COUNTIF(Tugs[曳船名],D675)&lt;&gt;1,"未登録・重複",IF(INDEX(Tugs[会社名],MATCH(D675,Tugs[曳船名],0))="","未確認",INDEX(Tugs[会社名],MATCH(D675,Tugs[曳船名],0)))))</f>
        <v/>
      </c>
      <c r="S675" s="10" t="str">
        <f>IF(D675="","",IF(COUNTIF(Tugs[曳船名],D675)&lt;&gt;1,"未登録・重複",IF(INDEX(Tugs[基地港],MATCH(D675,Tugs[曳船名],0))="","未確認",INDEX(Tugs[基地港],MATCH(D675,Tugs[曳船名],0)))))</f>
        <v/>
      </c>
      <c r="T675" s="10" t="str">
        <f>IF(A675="","",IF(AND(ISNUMBER(B675),ISNUMBER(C675),C675&gt;=B675),INT(C675)-INT(B675),""))</f>
        <v/>
      </c>
      <c r="U675" s="18" t="str">
        <f>IF(A675="","",IF(AND(ISNUMBER(E675),ISNUMBER(F675),F675&gt;=E675),ROUND((F675-E675)*24,4),""))</f>
        <v/>
      </c>
      <c r="V675" s="18" t="str">
        <f>IF(A675="","",IF(AND(ISNUMBER(G675),ISNUMBER(H675),H675&gt;=G675),ROUND((H675-G675)*24,4),IF(OR(G675&lt;&gt;"",H675&lt;&gt;""),"",IF(AND(ISNUMBER(I675),I675&gt;=0),I675,""))))</f>
        <v/>
      </c>
      <c r="W675" s="10" t="str">
        <f>IF(A675="","",IF(AND(ISNUMBER(G675),ISNUMBER(H675),H675&gt;=G675),"実績：基地発～基地着",IF(OR(G675&lt;&gt;"",H675&lt;&gt;""),"要確認：時刻不足・逆転",IF(AND(ISNUMBER(I675),I675&gt;=0),"実績：記録の時間","未確認"))))</f>
        <v/>
      </c>
      <c r="X675" s="10" t="str">
        <f>IF(A675="","",IF(ISNUMBER(B675),YEAR(B675)-IF(MONTH(B675)&lt;4,1,0),""))</f>
        <v/>
      </c>
      <c r="Y675" s="10" t="str">
        <f>IF(A675="","",IF(OR(D675="",NOT(ISNUMBER(B675)),NOT(ISNUMBER(C675)),C675&lt;B675,NOT(ISNUMBER(E675)),NOT(ISNUMBER(F675)),F675&lt;E675,O675="",P675="",R675="未登録・重複"),"要確認：警戒区間・登録・根拠",IF(OR(W675="要確認：時刻不足・逆転",AND(ISNUMBER(G675),G675&gt;E675),AND(ISNUMBER(H675),H675&lt;F675),AND(ISNUMBER(I675),I675&lt;0),AND(ISNUMBER(M675),M675&lt;0)),"要確認：基地発着・交代人数",IF(COUNTIFS(LNGWatch[船名],A675,LNGWatch[入港日（同一航海）],B675,LNGWatch[曳船名],D675,LNGWatch[警戒開始日時],E675)&gt;1,"要確認：同じ警戒が重複",IF(OR(NOT(ISNUMBER(V675)),P675="未確認"),"要確認：拘束時間・根拠未確認","確認済")))))</f>
        <v/>
      </c>
    </row>
    <row r="676" spans="1:25" ht="24.95" customHeight="1" x14ac:dyDescent="0.2">
      <c r="A676" s="7"/>
      <c r="B676" s="20"/>
      <c r="C676" s="20"/>
      <c r="D676" s="7"/>
      <c r="E676" s="23"/>
      <c r="F676" s="23"/>
      <c r="G676" s="23"/>
      <c r="H676" s="23"/>
      <c r="I676" s="16"/>
      <c r="J676" s="7"/>
      <c r="K676" s="23"/>
      <c r="L676" s="23"/>
      <c r="M676" s="7"/>
      <c r="N676" s="7"/>
      <c r="O676" s="7"/>
      <c r="P676" s="7"/>
      <c r="Q676" s="7"/>
      <c r="R676" s="10" t="str">
        <f>IF(D676="","",IF(COUNTIF(Tugs[曳船名],D676)&lt;&gt;1,"未登録・重複",IF(INDEX(Tugs[会社名],MATCH(D676,Tugs[曳船名],0))="","未確認",INDEX(Tugs[会社名],MATCH(D676,Tugs[曳船名],0)))))</f>
        <v/>
      </c>
      <c r="S676" s="10" t="str">
        <f>IF(D676="","",IF(COUNTIF(Tugs[曳船名],D676)&lt;&gt;1,"未登録・重複",IF(INDEX(Tugs[基地港],MATCH(D676,Tugs[曳船名],0))="","未確認",INDEX(Tugs[基地港],MATCH(D676,Tugs[曳船名],0)))))</f>
        <v/>
      </c>
      <c r="T676" s="10" t="str">
        <f>IF(A676="","",IF(AND(ISNUMBER(B676),ISNUMBER(C676),C676&gt;=B676),INT(C676)-INT(B676),""))</f>
        <v/>
      </c>
      <c r="U676" s="18" t="str">
        <f>IF(A676="","",IF(AND(ISNUMBER(E676),ISNUMBER(F676),F676&gt;=E676),ROUND((F676-E676)*24,4),""))</f>
        <v/>
      </c>
      <c r="V676" s="18" t="str">
        <f>IF(A676="","",IF(AND(ISNUMBER(G676),ISNUMBER(H676),H676&gt;=G676),ROUND((H676-G676)*24,4),IF(OR(G676&lt;&gt;"",H676&lt;&gt;""),"",IF(AND(ISNUMBER(I676),I676&gt;=0),I676,""))))</f>
        <v/>
      </c>
      <c r="W676" s="10" t="str">
        <f>IF(A676="","",IF(AND(ISNUMBER(G676),ISNUMBER(H676),H676&gt;=G676),"実績：基地発～基地着",IF(OR(G676&lt;&gt;"",H676&lt;&gt;""),"要確認：時刻不足・逆転",IF(AND(ISNUMBER(I676),I676&gt;=0),"実績：記録の時間","未確認"))))</f>
        <v/>
      </c>
      <c r="X676" s="10" t="str">
        <f>IF(A676="","",IF(ISNUMBER(B676),YEAR(B676)-IF(MONTH(B676)&lt;4,1,0),""))</f>
        <v/>
      </c>
      <c r="Y676" s="10" t="str">
        <f>IF(A676="","",IF(OR(D676="",NOT(ISNUMBER(B676)),NOT(ISNUMBER(C676)),C676&lt;B676,NOT(ISNUMBER(E676)),NOT(ISNUMBER(F676)),F676&lt;E676,O676="",P676="",R676="未登録・重複"),"要確認：警戒区間・登録・根拠",IF(OR(W676="要確認：時刻不足・逆転",AND(ISNUMBER(G676),G676&gt;E676),AND(ISNUMBER(H676),H676&lt;F676),AND(ISNUMBER(I676),I676&lt;0),AND(ISNUMBER(M676),M676&lt;0)),"要確認：基地発着・交代人数",IF(COUNTIFS(LNGWatch[船名],A676,LNGWatch[入港日（同一航海）],B676,LNGWatch[曳船名],D676,LNGWatch[警戒開始日時],E676)&gt;1,"要確認：同じ警戒が重複",IF(OR(NOT(ISNUMBER(V676)),P676="未確認"),"要確認：拘束時間・根拠未確認","確認済")))))</f>
        <v/>
      </c>
    </row>
    <row r="677" spans="1:25" ht="24.95" customHeight="1" x14ac:dyDescent="0.2">
      <c r="A677" s="7"/>
      <c r="B677" s="20"/>
      <c r="C677" s="20"/>
      <c r="D677" s="7"/>
      <c r="E677" s="23"/>
      <c r="F677" s="23"/>
      <c r="G677" s="23"/>
      <c r="H677" s="23"/>
      <c r="I677" s="16"/>
      <c r="J677" s="7"/>
      <c r="K677" s="23"/>
      <c r="L677" s="23"/>
      <c r="M677" s="7"/>
      <c r="N677" s="7"/>
      <c r="O677" s="7"/>
      <c r="P677" s="7"/>
      <c r="Q677" s="7"/>
      <c r="R677" s="10" t="str">
        <f>IF(D677="","",IF(COUNTIF(Tugs[曳船名],D677)&lt;&gt;1,"未登録・重複",IF(INDEX(Tugs[会社名],MATCH(D677,Tugs[曳船名],0))="","未確認",INDEX(Tugs[会社名],MATCH(D677,Tugs[曳船名],0)))))</f>
        <v/>
      </c>
      <c r="S677" s="10" t="str">
        <f>IF(D677="","",IF(COUNTIF(Tugs[曳船名],D677)&lt;&gt;1,"未登録・重複",IF(INDEX(Tugs[基地港],MATCH(D677,Tugs[曳船名],0))="","未確認",INDEX(Tugs[基地港],MATCH(D677,Tugs[曳船名],0)))))</f>
        <v/>
      </c>
      <c r="T677" s="10" t="str">
        <f>IF(A677="","",IF(AND(ISNUMBER(B677),ISNUMBER(C677),C677&gt;=B677),INT(C677)-INT(B677),""))</f>
        <v/>
      </c>
      <c r="U677" s="18" t="str">
        <f>IF(A677="","",IF(AND(ISNUMBER(E677),ISNUMBER(F677),F677&gt;=E677),ROUND((F677-E677)*24,4),""))</f>
        <v/>
      </c>
      <c r="V677" s="18" t="str">
        <f>IF(A677="","",IF(AND(ISNUMBER(G677),ISNUMBER(H677),H677&gt;=G677),ROUND((H677-G677)*24,4),IF(OR(G677&lt;&gt;"",H677&lt;&gt;""),"",IF(AND(ISNUMBER(I677),I677&gt;=0),I677,""))))</f>
        <v/>
      </c>
      <c r="W677" s="10" t="str">
        <f>IF(A677="","",IF(AND(ISNUMBER(G677),ISNUMBER(H677),H677&gt;=G677),"実績：基地発～基地着",IF(OR(G677&lt;&gt;"",H677&lt;&gt;""),"要確認：時刻不足・逆転",IF(AND(ISNUMBER(I677),I677&gt;=0),"実績：記録の時間","未確認"))))</f>
        <v/>
      </c>
      <c r="X677" s="10" t="str">
        <f>IF(A677="","",IF(ISNUMBER(B677),YEAR(B677)-IF(MONTH(B677)&lt;4,1,0),""))</f>
        <v/>
      </c>
      <c r="Y677" s="10" t="str">
        <f>IF(A677="","",IF(OR(D677="",NOT(ISNUMBER(B677)),NOT(ISNUMBER(C677)),C677&lt;B677,NOT(ISNUMBER(E677)),NOT(ISNUMBER(F677)),F677&lt;E677,O677="",P677="",R677="未登録・重複"),"要確認：警戒区間・登録・根拠",IF(OR(W677="要確認：時刻不足・逆転",AND(ISNUMBER(G677),G677&gt;E677),AND(ISNUMBER(H677),H677&lt;F677),AND(ISNUMBER(I677),I677&lt;0),AND(ISNUMBER(M677),M677&lt;0)),"要確認：基地発着・交代人数",IF(COUNTIFS(LNGWatch[船名],A677,LNGWatch[入港日（同一航海）],B677,LNGWatch[曳船名],D677,LNGWatch[警戒開始日時],E677)&gt;1,"要確認：同じ警戒が重複",IF(OR(NOT(ISNUMBER(V677)),P677="未確認"),"要確認：拘束時間・根拠未確認","確認済")))))</f>
        <v/>
      </c>
    </row>
    <row r="678" spans="1:25" ht="24.95" customHeight="1" x14ac:dyDescent="0.2">
      <c r="A678" s="7"/>
      <c r="B678" s="20"/>
      <c r="C678" s="20"/>
      <c r="D678" s="7"/>
      <c r="E678" s="23"/>
      <c r="F678" s="23"/>
      <c r="G678" s="23"/>
      <c r="H678" s="23"/>
      <c r="I678" s="16"/>
      <c r="J678" s="7"/>
      <c r="K678" s="23"/>
      <c r="L678" s="23"/>
      <c r="M678" s="7"/>
      <c r="N678" s="7"/>
      <c r="O678" s="7"/>
      <c r="P678" s="7"/>
      <c r="Q678" s="7"/>
      <c r="R678" s="10" t="str">
        <f>IF(D678="","",IF(COUNTIF(Tugs[曳船名],D678)&lt;&gt;1,"未登録・重複",IF(INDEX(Tugs[会社名],MATCH(D678,Tugs[曳船名],0))="","未確認",INDEX(Tugs[会社名],MATCH(D678,Tugs[曳船名],0)))))</f>
        <v/>
      </c>
      <c r="S678" s="10" t="str">
        <f>IF(D678="","",IF(COUNTIF(Tugs[曳船名],D678)&lt;&gt;1,"未登録・重複",IF(INDEX(Tugs[基地港],MATCH(D678,Tugs[曳船名],0))="","未確認",INDEX(Tugs[基地港],MATCH(D678,Tugs[曳船名],0)))))</f>
        <v/>
      </c>
      <c r="T678" s="10" t="str">
        <f>IF(A678="","",IF(AND(ISNUMBER(B678),ISNUMBER(C678),C678&gt;=B678),INT(C678)-INT(B678),""))</f>
        <v/>
      </c>
      <c r="U678" s="18" t="str">
        <f>IF(A678="","",IF(AND(ISNUMBER(E678),ISNUMBER(F678),F678&gt;=E678),ROUND((F678-E678)*24,4),""))</f>
        <v/>
      </c>
      <c r="V678" s="18" t="str">
        <f>IF(A678="","",IF(AND(ISNUMBER(G678),ISNUMBER(H678),H678&gt;=G678),ROUND((H678-G678)*24,4),IF(OR(G678&lt;&gt;"",H678&lt;&gt;""),"",IF(AND(ISNUMBER(I678),I678&gt;=0),I678,""))))</f>
        <v/>
      </c>
      <c r="W678" s="10" t="str">
        <f>IF(A678="","",IF(AND(ISNUMBER(G678),ISNUMBER(H678),H678&gt;=G678),"実績：基地発～基地着",IF(OR(G678&lt;&gt;"",H678&lt;&gt;""),"要確認：時刻不足・逆転",IF(AND(ISNUMBER(I678),I678&gt;=0),"実績：記録の時間","未確認"))))</f>
        <v/>
      </c>
      <c r="X678" s="10" t="str">
        <f>IF(A678="","",IF(ISNUMBER(B678),YEAR(B678)-IF(MONTH(B678)&lt;4,1,0),""))</f>
        <v/>
      </c>
      <c r="Y678" s="10" t="str">
        <f>IF(A678="","",IF(OR(D678="",NOT(ISNUMBER(B678)),NOT(ISNUMBER(C678)),C678&lt;B678,NOT(ISNUMBER(E678)),NOT(ISNUMBER(F678)),F678&lt;E678,O678="",P678="",R678="未登録・重複"),"要確認：警戒区間・登録・根拠",IF(OR(W678="要確認：時刻不足・逆転",AND(ISNUMBER(G678),G678&gt;E678),AND(ISNUMBER(H678),H678&lt;F678),AND(ISNUMBER(I678),I678&lt;0),AND(ISNUMBER(M678),M678&lt;0)),"要確認：基地発着・交代人数",IF(COUNTIFS(LNGWatch[船名],A678,LNGWatch[入港日（同一航海）],B678,LNGWatch[曳船名],D678,LNGWatch[警戒開始日時],E678)&gt;1,"要確認：同じ警戒が重複",IF(OR(NOT(ISNUMBER(V678)),P678="未確認"),"要確認：拘束時間・根拠未確認","確認済")))))</f>
        <v/>
      </c>
    </row>
    <row r="679" spans="1:25" ht="24.95" customHeight="1" x14ac:dyDescent="0.2">
      <c r="A679" s="7"/>
      <c r="B679" s="20"/>
      <c r="C679" s="20"/>
      <c r="D679" s="7"/>
      <c r="E679" s="23"/>
      <c r="F679" s="23"/>
      <c r="G679" s="23"/>
      <c r="H679" s="23"/>
      <c r="I679" s="16"/>
      <c r="J679" s="7"/>
      <c r="K679" s="23"/>
      <c r="L679" s="23"/>
      <c r="M679" s="7"/>
      <c r="N679" s="7"/>
      <c r="O679" s="7"/>
      <c r="P679" s="7"/>
      <c r="Q679" s="7"/>
      <c r="R679" s="10" t="str">
        <f>IF(D679="","",IF(COUNTIF(Tugs[曳船名],D679)&lt;&gt;1,"未登録・重複",IF(INDEX(Tugs[会社名],MATCH(D679,Tugs[曳船名],0))="","未確認",INDEX(Tugs[会社名],MATCH(D679,Tugs[曳船名],0)))))</f>
        <v/>
      </c>
      <c r="S679" s="10" t="str">
        <f>IF(D679="","",IF(COUNTIF(Tugs[曳船名],D679)&lt;&gt;1,"未登録・重複",IF(INDEX(Tugs[基地港],MATCH(D679,Tugs[曳船名],0))="","未確認",INDEX(Tugs[基地港],MATCH(D679,Tugs[曳船名],0)))))</f>
        <v/>
      </c>
      <c r="T679" s="10" t="str">
        <f>IF(A679="","",IF(AND(ISNUMBER(B679),ISNUMBER(C679),C679&gt;=B679),INT(C679)-INT(B679),""))</f>
        <v/>
      </c>
      <c r="U679" s="18" t="str">
        <f>IF(A679="","",IF(AND(ISNUMBER(E679),ISNUMBER(F679),F679&gt;=E679),ROUND((F679-E679)*24,4),""))</f>
        <v/>
      </c>
      <c r="V679" s="18" t="str">
        <f>IF(A679="","",IF(AND(ISNUMBER(G679),ISNUMBER(H679),H679&gt;=G679),ROUND((H679-G679)*24,4),IF(OR(G679&lt;&gt;"",H679&lt;&gt;""),"",IF(AND(ISNUMBER(I679),I679&gt;=0),I679,""))))</f>
        <v/>
      </c>
      <c r="W679" s="10" t="str">
        <f>IF(A679="","",IF(AND(ISNUMBER(G679),ISNUMBER(H679),H679&gt;=G679),"実績：基地発～基地着",IF(OR(G679&lt;&gt;"",H679&lt;&gt;""),"要確認：時刻不足・逆転",IF(AND(ISNUMBER(I679),I679&gt;=0),"実績：記録の時間","未確認"))))</f>
        <v/>
      </c>
      <c r="X679" s="10" t="str">
        <f>IF(A679="","",IF(ISNUMBER(B679),YEAR(B679)-IF(MONTH(B679)&lt;4,1,0),""))</f>
        <v/>
      </c>
      <c r="Y679" s="10" t="str">
        <f>IF(A679="","",IF(OR(D679="",NOT(ISNUMBER(B679)),NOT(ISNUMBER(C679)),C679&lt;B679,NOT(ISNUMBER(E679)),NOT(ISNUMBER(F679)),F679&lt;E679,O679="",P679="",R679="未登録・重複"),"要確認：警戒区間・登録・根拠",IF(OR(W679="要確認：時刻不足・逆転",AND(ISNUMBER(G679),G679&gt;E679),AND(ISNUMBER(H679),H679&lt;F679),AND(ISNUMBER(I679),I679&lt;0),AND(ISNUMBER(M679),M679&lt;0)),"要確認：基地発着・交代人数",IF(COUNTIFS(LNGWatch[船名],A679,LNGWatch[入港日（同一航海）],B679,LNGWatch[曳船名],D679,LNGWatch[警戒開始日時],E679)&gt;1,"要確認：同じ警戒が重複",IF(OR(NOT(ISNUMBER(V679)),P679="未確認"),"要確認：拘束時間・根拠未確認","確認済")))))</f>
        <v/>
      </c>
    </row>
    <row r="680" spans="1:25" ht="24.95" customHeight="1" x14ac:dyDescent="0.2">
      <c r="A680" s="7"/>
      <c r="B680" s="20"/>
      <c r="C680" s="20"/>
      <c r="D680" s="7"/>
      <c r="E680" s="23"/>
      <c r="F680" s="23"/>
      <c r="G680" s="23"/>
      <c r="H680" s="23"/>
      <c r="I680" s="16"/>
      <c r="J680" s="7"/>
      <c r="K680" s="23"/>
      <c r="L680" s="23"/>
      <c r="M680" s="7"/>
      <c r="N680" s="7"/>
      <c r="O680" s="7"/>
      <c r="P680" s="7"/>
      <c r="Q680" s="7"/>
      <c r="R680" s="10" t="str">
        <f>IF(D680="","",IF(COUNTIF(Tugs[曳船名],D680)&lt;&gt;1,"未登録・重複",IF(INDEX(Tugs[会社名],MATCH(D680,Tugs[曳船名],0))="","未確認",INDEX(Tugs[会社名],MATCH(D680,Tugs[曳船名],0)))))</f>
        <v/>
      </c>
      <c r="S680" s="10" t="str">
        <f>IF(D680="","",IF(COUNTIF(Tugs[曳船名],D680)&lt;&gt;1,"未登録・重複",IF(INDEX(Tugs[基地港],MATCH(D680,Tugs[曳船名],0))="","未確認",INDEX(Tugs[基地港],MATCH(D680,Tugs[曳船名],0)))))</f>
        <v/>
      </c>
      <c r="T680" s="10" t="str">
        <f>IF(A680="","",IF(AND(ISNUMBER(B680),ISNUMBER(C680),C680&gt;=B680),INT(C680)-INT(B680),""))</f>
        <v/>
      </c>
      <c r="U680" s="18" t="str">
        <f>IF(A680="","",IF(AND(ISNUMBER(E680),ISNUMBER(F680),F680&gt;=E680),ROUND((F680-E680)*24,4),""))</f>
        <v/>
      </c>
      <c r="V680" s="18" t="str">
        <f>IF(A680="","",IF(AND(ISNUMBER(G680),ISNUMBER(H680),H680&gt;=G680),ROUND((H680-G680)*24,4),IF(OR(G680&lt;&gt;"",H680&lt;&gt;""),"",IF(AND(ISNUMBER(I680),I680&gt;=0),I680,""))))</f>
        <v/>
      </c>
      <c r="W680" s="10" t="str">
        <f>IF(A680="","",IF(AND(ISNUMBER(G680),ISNUMBER(H680),H680&gt;=G680),"実績：基地発～基地着",IF(OR(G680&lt;&gt;"",H680&lt;&gt;""),"要確認：時刻不足・逆転",IF(AND(ISNUMBER(I680),I680&gt;=0),"実績：記録の時間","未確認"))))</f>
        <v/>
      </c>
      <c r="X680" s="10" t="str">
        <f>IF(A680="","",IF(ISNUMBER(B680),YEAR(B680)-IF(MONTH(B680)&lt;4,1,0),""))</f>
        <v/>
      </c>
      <c r="Y680" s="10" t="str">
        <f>IF(A680="","",IF(OR(D680="",NOT(ISNUMBER(B680)),NOT(ISNUMBER(C680)),C680&lt;B680,NOT(ISNUMBER(E680)),NOT(ISNUMBER(F680)),F680&lt;E680,O680="",P680="",R680="未登録・重複"),"要確認：警戒区間・登録・根拠",IF(OR(W680="要確認：時刻不足・逆転",AND(ISNUMBER(G680),G680&gt;E680),AND(ISNUMBER(H680),H680&lt;F680),AND(ISNUMBER(I680),I680&lt;0),AND(ISNUMBER(M680),M680&lt;0)),"要確認：基地発着・交代人数",IF(COUNTIFS(LNGWatch[船名],A680,LNGWatch[入港日（同一航海）],B680,LNGWatch[曳船名],D680,LNGWatch[警戒開始日時],E680)&gt;1,"要確認：同じ警戒が重複",IF(OR(NOT(ISNUMBER(V680)),P680="未確認"),"要確認：拘束時間・根拠未確認","確認済")))))</f>
        <v/>
      </c>
    </row>
    <row r="681" spans="1:25" ht="24.95" customHeight="1" x14ac:dyDescent="0.2">
      <c r="A681" s="7"/>
      <c r="B681" s="20"/>
      <c r="C681" s="20"/>
      <c r="D681" s="7"/>
      <c r="E681" s="23"/>
      <c r="F681" s="23"/>
      <c r="G681" s="23"/>
      <c r="H681" s="23"/>
      <c r="I681" s="16"/>
      <c r="J681" s="7"/>
      <c r="K681" s="23"/>
      <c r="L681" s="23"/>
      <c r="M681" s="7"/>
      <c r="N681" s="7"/>
      <c r="O681" s="7"/>
      <c r="P681" s="7"/>
      <c r="Q681" s="7"/>
      <c r="R681" s="10" t="str">
        <f>IF(D681="","",IF(COUNTIF(Tugs[曳船名],D681)&lt;&gt;1,"未登録・重複",IF(INDEX(Tugs[会社名],MATCH(D681,Tugs[曳船名],0))="","未確認",INDEX(Tugs[会社名],MATCH(D681,Tugs[曳船名],0)))))</f>
        <v/>
      </c>
      <c r="S681" s="10" t="str">
        <f>IF(D681="","",IF(COUNTIF(Tugs[曳船名],D681)&lt;&gt;1,"未登録・重複",IF(INDEX(Tugs[基地港],MATCH(D681,Tugs[曳船名],0))="","未確認",INDEX(Tugs[基地港],MATCH(D681,Tugs[曳船名],0)))))</f>
        <v/>
      </c>
      <c r="T681" s="10" t="str">
        <f>IF(A681="","",IF(AND(ISNUMBER(B681),ISNUMBER(C681),C681&gt;=B681),INT(C681)-INT(B681),""))</f>
        <v/>
      </c>
      <c r="U681" s="18" t="str">
        <f>IF(A681="","",IF(AND(ISNUMBER(E681),ISNUMBER(F681),F681&gt;=E681),ROUND((F681-E681)*24,4),""))</f>
        <v/>
      </c>
      <c r="V681" s="18" t="str">
        <f>IF(A681="","",IF(AND(ISNUMBER(G681),ISNUMBER(H681),H681&gt;=G681),ROUND((H681-G681)*24,4),IF(OR(G681&lt;&gt;"",H681&lt;&gt;""),"",IF(AND(ISNUMBER(I681),I681&gt;=0),I681,""))))</f>
        <v/>
      </c>
      <c r="W681" s="10" t="str">
        <f>IF(A681="","",IF(AND(ISNUMBER(G681),ISNUMBER(H681),H681&gt;=G681),"実績：基地発～基地着",IF(OR(G681&lt;&gt;"",H681&lt;&gt;""),"要確認：時刻不足・逆転",IF(AND(ISNUMBER(I681),I681&gt;=0),"実績：記録の時間","未確認"))))</f>
        <v/>
      </c>
      <c r="X681" s="10" t="str">
        <f>IF(A681="","",IF(ISNUMBER(B681),YEAR(B681)-IF(MONTH(B681)&lt;4,1,0),""))</f>
        <v/>
      </c>
      <c r="Y681" s="10" t="str">
        <f>IF(A681="","",IF(OR(D681="",NOT(ISNUMBER(B681)),NOT(ISNUMBER(C681)),C681&lt;B681,NOT(ISNUMBER(E681)),NOT(ISNUMBER(F681)),F681&lt;E681,O681="",P681="",R681="未登録・重複"),"要確認：警戒区間・登録・根拠",IF(OR(W681="要確認：時刻不足・逆転",AND(ISNUMBER(G681),G681&gt;E681),AND(ISNUMBER(H681),H681&lt;F681),AND(ISNUMBER(I681),I681&lt;0),AND(ISNUMBER(M681),M681&lt;0)),"要確認：基地発着・交代人数",IF(COUNTIFS(LNGWatch[船名],A681,LNGWatch[入港日（同一航海）],B681,LNGWatch[曳船名],D681,LNGWatch[警戒開始日時],E681)&gt;1,"要確認：同じ警戒が重複",IF(OR(NOT(ISNUMBER(V681)),P681="未確認"),"要確認：拘束時間・根拠未確認","確認済")))))</f>
        <v/>
      </c>
    </row>
    <row r="682" spans="1:25" ht="24.95" customHeight="1" x14ac:dyDescent="0.2">
      <c r="A682" s="7"/>
      <c r="B682" s="20"/>
      <c r="C682" s="20"/>
      <c r="D682" s="7"/>
      <c r="E682" s="23"/>
      <c r="F682" s="23"/>
      <c r="G682" s="23"/>
      <c r="H682" s="23"/>
      <c r="I682" s="16"/>
      <c r="J682" s="7"/>
      <c r="K682" s="23"/>
      <c r="L682" s="23"/>
      <c r="M682" s="7"/>
      <c r="N682" s="7"/>
      <c r="O682" s="7"/>
      <c r="P682" s="7"/>
      <c r="Q682" s="7"/>
      <c r="R682" s="10" t="str">
        <f>IF(D682="","",IF(COUNTIF(Tugs[曳船名],D682)&lt;&gt;1,"未登録・重複",IF(INDEX(Tugs[会社名],MATCH(D682,Tugs[曳船名],0))="","未確認",INDEX(Tugs[会社名],MATCH(D682,Tugs[曳船名],0)))))</f>
        <v/>
      </c>
      <c r="S682" s="10" t="str">
        <f>IF(D682="","",IF(COUNTIF(Tugs[曳船名],D682)&lt;&gt;1,"未登録・重複",IF(INDEX(Tugs[基地港],MATCH(D682,Tugs[曳船名],0))="","未確認",INDEX(Tugs[基地港],MATCH(D682,Tugs[曳船名],0)))))</f>
        <v/>
      </c>
      <c r="T682" s="10" t="str">
        <f>IF(A682="","",IF(AND(ISNUMBER(B682),ISNUMBER(C682),C682&gt;=B682),INT(C682)-INT(B682),""))</f>
        <v/>
      </c>
      <c r="U682" s="18" t="str">
        <f>IF(A682="","",IF(AND(ISNUMBER(E682),ISNUMBER(F682),F682&gt;=E682),ROUND((F682-E682)*24,4),""))</f>
        <v/>
      </c>
      <c r="V682" s="18" t="str">
        <f>IF(A682="","",IF(AND(ISNUMBER(G682),ISNUMBER(H682),H682&gt;=G682),ROUND((H682-G682)*24,4),IF(OR(G682&lt;&gt;"",H682&lt;&gt;""),"",IF(AND(ISNUMBER(I682),I682&gt;=0),I682,""))))</f>
        <v/>
      </c>
      <c r="W682" s="10" t="str">
        <f>IF(A682="","",IF(AND(ISNUMBER(G682),ISNUMBER(H682),H682&gt;=G682),"実績：基地発～基地着",IF(OR(G682&lt;&gt;"",H682&lt;&gt;""),"要確認：時刻不足・逆転",IF(AND(ISNUMBER(I682),I682&gt;=0),"実績：記録の時間","未確認"))))</f>
        <v/>
      </c>
      <c r="X682" s="10" t="str">
        <f>IF(A682="","",IF(ISNUMBER(B682),YEAR(B682)-IF(MONTH(B682)&lt;4,1,0),""))</f>
        <v/>
      </c>
      <c r="Y682" s="10" t="str">
        <f>IF(A682="","",IF(OR(D682="",NOT(ISNUMBER(B682)),NOT(ISNUMBER(C682)),C682&lt;B682,NOT(ISNUMBER(E682)),NOT(ISNUMBER(F682)),F682&lt;E682,O682="",P682="",R682="未登録・重複"),"要確認：警戒区間・登録・根拠",IF(OR(W682="要確認：時刻不足・逆転",AND(ISNUMBER(G682),G682&gt;E682),AND(ISNUMBER(H682),H682&lt;F682),AND(ISNUMBER(I682),I682&lt;0),AND(ISNUMBER(M682),M682&lt;0)),"要確認：基地発着・交代人数",IF(COUNTIFS(LNGWatch[船名],A682,LNGWatch[入港日（同一航海）],B682,LNGWatch[曳船名],D682,LNGWatch[警戒開始日時],E682)&gt;1,"要確認：同じ警戒が重複",IF(OR(NOT(ISNUMBER(V682)),P682="未確認"),"要確認：拘束時間・根拠未確認","確認済")))))</f>
        <v/>
      </c>
    </row>
    <row r="683" spans="1:25" ht="24.95" customHeight="1" x14ac:dyDescent="0.2">
      <c r="A683" s="7"/>
      <c r="B683" s="20"/>
      <c r="C683" s="20"/>
      <c r="D683" s="7"/>
      <c r="E683" s="23"/>
      <c r="F683" s="23"/>
      <c r="G683" s="23"/>
      <c r="H683" s="23"/>
      <c r="I683" s="16"/>
      <c r="J683" s="7"/>
      <c r="K683" s="23"/>
      <c r="L683" s="23"/>
      <c r="M683" s="7"/>
      <c r="N683" s="7"/>
      <c r="O683" s="7"/>
      <c r="P683" s="7"/>
      <c r="Q683" s="7"/>
      <c r="R683" s="10" t="str">
        <f>IF(D683="","",IF(COUNTIF(Tugs[曳船名],D683)&lt;&gt;1,"未登録・重複",IF(INDEX(Tugs[会社名],MATCH(D683,Tugs[曳船名],0))="","未確認",INDEX(Tugs[会社名],MATCH(D683,Tugs[曳船名],0)))))</f>
        <v/>
      </c>
      <c r="S683" s="10" t="str">
        <f>IF(D683="","",IF(COUNTIF(Tugs[曳船名],D683)&lt;&gt;1,"未登録・重複",IF(INDEX(Tugs[基地港],MATCH(D683,Tugs[曳船名],0))="","未確認",INDEX(Tugs[基地港],MATCH(D683,Tugs[曳船名],0)))))</f>
        <v/>
      </c>
      <c r="T683" s="10" t="str">
        <f>IF(A683="","",IF(AND(ISNUMBER(B683),ISNUMBER(C683),C683&gt;=B683),INT(C683)-INT(B683),""))</f>
        <v/>
      </c>
      <c r="U683" s="18" t="str">
        <f>IF(A683="","",IF(AND(ISNUMBER(E683),ISNUMBER(F683),F683&gt;=E683),ROUND((F683-E683)*24,4),""))</f>
        <v/>
      </c>
      <c r="V683" s="18" t="str">
        <f>IF(A683="","",IF(AND(ISNUMBER(G683),ISNUMBER(H683),H683&gt;=G683),ROUND((H683-G683)*24,4),IF(OR(G683&lt;&gt;"",H683&lt;&gt;""),"",IF(AND(ISNUMBER(I683),I683&gt;=0),I683,""))))</f>
        <v/>
      </c>
      <c r="W683" s="10" t="str">
        <f>IF(A683="","",IF(AND(ISNUMBER(G683),ISNUMBER(H683),H683&gt;=G683),"実績：基地発～基地着",IF(OR(G683&lt;&gt;"",H683&lt;&gt;""),"要確認：時刻不足・逆転",IF(AND(ISNUMBER(I683),I683&gt;=0),"実績：記録の時間","未確認"))))</f>
        <v/>
      </c>
      <c r="X683" s="10" t="str">
        <f>IF(A683="","",IF(ISNUMBER(B683),YEAR(B683)-IF(MONTH(B683)&lt;4,1,0),""))</f>
        <v/>
      </c>
      <c r="Y683" s="10" t="str">
        <f>IF(A683="","",IF(OR(D683="",NOT(ISNUMBER(B683)),NOT(ISNUMBER(C683)),C683&lt;B683,NOT(ISNUMBER(E683)),NOT(ISNUMBER(F683)),F683&lt;E683,O683="",P683="",R683="未登録・重複"),"要確認：警戒区間・登録・根拠",IF(OR(W683="要確認：時刻不足・逆転",AND(ISNUMBER(G683),G683&gt;E683),AND(ISNUMBER(H683),H683&lt;F683),AND(ISNUMBER(I683),I683&lt;0),AND(ISNUMBER(M683),M683&lt;0)),"要確認：基地発着・交代人数",IF(COUNTIFS(LNGWatch[船名],A683,LNGWatch[入港日（同一航海）],B683,LNGWatch[曳船名],D683,LNGWatch[警戒開始日時],E683)&gt;1,"要確認：同じ警戒が重複",IF(OR(NOT(ISNUMBER(V683)),P683="未確認"),"要確認：拘束時間・根拠未確認","確認済")))))</f>
        <v/>
      </c>
    </row>
    <row r="684" spans="1:25" ht="24.95" customHeight="1" x14ac:dyDescent="0.2">
      <c r="A684" s="7"/>
      <c r="B684" s="20"/>
      <c r="C684" s="20"/>
      <c r="D684" s="7"/>
      <c r="E684" s="23"/>
      <c r="F684" s="23"/>
      <c r="G684" s="23"/>
      <c r="H684" s="23"/>
      <c r="I684" s="16"/>
      <c r="J684" s="7"/>
      <c r="K684" s="23"/>
      <c r="L684" s="23"/>
      <c r="M684" s="7"/>
      <c r="N684" s="7"/>
      <c r="O684" s="7"/>
      <c r="P684" s="7"/>
      <c r="Q684" s="7"/>
      <c r="R684" s="10" t="str">
        <f>IF(D684="","",IF(COUNTIF(Tugs[曳船名],D684)&lt;&gt;1,"未登録・重複",IF(INDEX(Tugs[会社名],MATCH(D684,Tugs[曳船名],0))="","未確認",INDEX(Tugs[会社名],MATCH(D684,Tugs[曳船名],0)))))</f>
        <v/>
      </c>
      <c r="S684" s="10" t="str">
        <f>IF(D684="","",IF(COUNTIF(Tugs[曳船名],D684)&lt;&gt;1,"未登録・重複",IF(INDEX(Tugs[基地港],MATCH(D684,Tugs[曳船名],0))="","未確認",INDEX(Tugs[基地港],MATCH(D684,Tugs[曳船名],0)))))</f>
        <v/>
      </c>
      <c r="T684" s="10" t="str">
        <f>IF(A684="","",IF(AND(ISNUMBER(B684),ISNUMBER(C684),C684&gt;=B684),INT(C684)-INT(B684),""))</f>
        <v/>
      </c>
      <c r="U684" s="18" t="str">
        <f>IF(A684="","",IF(AND(ISNUMBER(E684),ISNUMBER(F684),F684&gt;=E684),ROUND((F684-E684)*24,4),""))</f>
        <v/>
      </c>
      <c r="V684" s="18" t="str">
        <f>IF(A684="","",IF(AND(ISNUMBER(G684),ISNUMBER(H684),H684&gt;=G684),ROUND((H684-G684)*24,4),IF(OR(G684&lt;&gt;"",H684&lt;&gt;""),"",IF(AND(ISNUMBER(I684),I684&gt;=0),I684,""))))</f>
        <v/>
      </c>
      <c r="W684" s="10" t="str">
        <f>IF(A684="","",IF(AND(ISNUMBER(G684),ISNUMBER(H684),H684&gt;=G684),"実績：基地発～基地着",IF(OR(G684&lt;&gt;"",H684&lt;&gt;""),"要確認：時刻不足・逆転",IF(AND(ISNUMBER(I684),I684&gt;=0),"実績：記録の時間","未確認"))))</f>
        <v/>
      </c>
      <c r="X684" s="10" t="str">
        <f>IF(A684="","",IF(ISNUMBER(B684),YEAR(B684)-IF(MONTH(B684)&lt;4,1,0),""))</f>
        <v/>
      </c>
      <c r="Y684" s="10" t="str">
        <f>IF(A684="","",IF(OR(D684="",NOT(ISNUMBER(B684)),NOT(ISNUMBER(C684)),C684&lt;B684,NOT(ISNUMBER(E684)),NOT(ISNUMBER(F684)),F684&lt;E684,O684="",P684="",R684="未登録・重複"),"要確認：警戒区間・登録・根拠",IF(OR(W684="要確認：時刻不足・逆転",AND(ISNUMBER(G684),G684&gt;E684),AND(ISNUMBER(H684),H684&lt;F684),AND(ISNUMBER(I684),I684&lt;0),AND(ISNUMBER(M684),M684&lt;0)),"要確認：基地発着・交代人数",IF(COUNTIFS(LNGWatch[船名],A684,LNGWatch[入港日（同一航海）],B684,LNGWatch[曳船名],D684,LNGWatch[警戒開始日時],E684)&gt;1,"要確認：同じ警戒が重複",IF(OR(NOT(ISNUMBER(V684)),P684="未確認"),"要確認：拘束時間・根拠未確認","確認済")))))</f>
        <v/>
      </c>
    </row>
    <row r="685" spans="1:25" ht="24.95" customHeight="1" x14ac:dyDescent="0.2">
      <c r="A685" s="7"/>
      <c r="B685" s="20"/>
      <c r="C685" s="20"/>
      <c r="D685" s="7"/>
      <c r="E685" s="23"/>
      <c r="F685" s="23"/>
      <c r="G685" s="23"/>
      <c r="H685" s="23"/>
      <c r="I685" s="16"/>
      <c r="J685" s="7"/>
      <c r="K685" s="23"/>
      <c r="L685" s="23"/>
      <c r="M685" s="7"/>
      <c r="N685" s="7"/>
      <c r="O685" s="7"/>
      <c r="P685" s="7"/>
      <c r="Q685" s="7"/>
      <c r="R685" s="10" t="str">
        <f>IF(D685="","",IF(COUNTIF(Tugs[曳船名],D685)&lt;&gt;1,"未登録・重複",IF(INDEX(Tugs[会社名],MATCH(D685,Tugs[曳船名],0))="","未確認",INDEX(Tugs[会社名],MATCH(D685,Tugs[曳船名],0)))))</f>
        <v/>
      </c>
      <c r="S685" s="10" t="str">
        <f>IF(D685="","",IF(COUNTIF(Tugs[曳船名],D685)&lt;&gt;1,"未登録・重複",IF(INDEX(Tugs[基地港],MATCH(D685,Tugs[曳船名],0))="","未確認",INDEX(Tugs[基地港],MATCH(D685,Tugs[曳船名],0)))))</f>
        <v/>
      </c>
      <c r="T685" s="10" t="str">
        <f>IF(A685="","",IF(AND(ISNUMBER(B685),ISNUMBER(C685),C685&gt;=B685),INT(C685)-INT(B685),""))</f>
        <v/>
      </c>
      <c r="U685" s="18" t="str">
        <f>IF(A685="","",IF(AND(ISNUMBER(E685),ISNUMBER(F685),F685&gt;=E685),ROUND((F685-E685)*24,4),""))</f>
        <v/>
      </c>
      <c r="V685" s="18" t="str">
        <f>IF(A685="","",IF(AND(ISNUMBER(G685),ISNUMBER(H685),H685&gt;=G685),ROUND((H685-G685)*24,4),IF(OR(G685&lt;&gt;"",H685&lt;&gt;""),"",IF(AND(ISNUMBER(I685),I685&gt;=0),I685,""))))</f>
        <v/>
      </c>
      <c r="W685" s="10" t="str">
        <f>IF(A685="","",IF(AND(ISNUMBER(G685),ISNUMBER(H685),H685&gt;=G685),"実績：基地発～基地着",IF(OR(G685&lt;&gt;"",H685&lt;&gt;""),"要確認：時刻不足・逆転",IF(AND(ISNUMBER(I685),I685&gt;=0),"実績：記録の時間","未確認"))))</f>
        <v/>
      </c>
      <c r="X685" s="10" t="str">
        <f>IF(A685="","",IF(ISNUMBER(B685),YEAR(B685)-IF(MONTH(B685)&lt;4,1,0),""))</f>
        <v/>
      </c>
      <c r="Y685" s="10" t="str">
        <f>IF(A685="","",IF(OR(D685="",NOT(ISNUMBER(B685)),NOT(ISNUMBER(C685)),C685&lt;B685,NOT(ISNUMBER(E685)),NOT(ISNUMBER(F685)),F685&lt;E685,O685="",P685="",R685="未登録・重複"),"要確認：警戒区間・登録・根拠",IF(OR(W685="要確認：時刻不足・逆転",AND(ISNUMBER(G685),G685&gt;E685),AND(ISNUMBER(H685),H685&lt;F685),AND(ISNUMBER(I685),I685&lt;0),AND(ISNUMBER(M685),M685&lt;0)),"要確認：基地発着・交代人数",IF(COUNTIFS(LNGWatch[船名],A685,LNGWatch[入港日（同一航海）],B685,LNGWatch[曳船名],D685,LNGWatch[警戒開始日時],E685)&gt;1,"要確認：同じ警戒が重複",IF(OR(NOT(ISNUMBER(V685)),P685="未確認"),"要確認：拘束時間・根拠未確認","確認済")))))</f>
        <v/>
      </c>
    </row>
    <row r="686" spans="1:25" ht="24.95" customHeight="1" x14ac:dyDescent="0.2">
      <c r="A686" s="7"/>
      <c r="B686" s="20"/>
      <c r="C686" s="20"/>
      <c r="D686" s="7"/>
      <c r="E686" s="23"/>
      <c r="F686" s="23"/>
      <c r="G686" s="23"/>
      <c r="H686" s="23"/>
      <c r="I686" s="16"/>
      <c r="J686" s="7"/>
      <c r="K686" s="23"/>
      <c r="L686" s="23"/>
      <c r="M686" s="7"/>
      <c r="N686" s="7"/>
      <c r="O686" s="7"/>
      <c r="P686" s="7"/>
      <c r="Q686" s="7"/>
      <c r="R686" s="10" t="str">
        <f>IF(D686="","",IF(COUNTIF(Tugs[曳船名],D686)&lt;&gt;1,"未登録・重複",IF(INDEX(Tugs[会社名],MATCH(D686,Tugs[曳船名],0))="","未確認",INDEX(Tugs[会社名],MATCH(D686,Tugs[曳船名],0)))))</f>
        <v/>
      </c>
      <c r="S686" s="10" t="str">
        <f>IF(D686="","",IF(COUNTIF(Tugs[曳船名],D686)&lt;&gt;1,"未登録・重複",IF(INDEX(Tugs[基地港],MATCH(D686,Tugs[曳船名],0))="","未確認",INDEX(Tugs[基地港],MATCH(D686,Tugs[曳船名],0)))))</f>
        <v/>
      </c>
      <c r="T686" s="10" t="str">
        <f>IF(A686="","",IF(AND(ISNUMBER(B686),ISNUMBER(C686),C686&gt;=B686),INT(C686)-INT(B686),""))</f>
        <v/>
      </c>
      <c r="U686" s="18" t="str">
        <f>IF(A686="","",IF(AND(ISNUMBER(E686),ISNUMBER(F686),F686&gt;=E686),ROUND((F686-E686)*24,4),""))</f>
        <v/>
      </c>
      <c r="V686" s="18" t="str">
        <f>IF(A686="","",IF(AND(ISNUMBER(G686),ISNUMBER(H686),H686&gt;=G686),ROUND((H686-G686)*24,4),IF(OR(G686&lt;&gt;"",H686&lt;&gt;""),"",IF(AND(ISNUMBER(I686),I686&gt;=0),I686,""))))</f>
        <v/>
      </c>
      <c r="W686" s="10" t="str">
        <f>IF(A686="","",IF(AND(ISNUMBER(G686),ISNUMBER(H686),H686&gt;=G686),"実績：基地発～基地着",IF(OR(G686&lt;&gt;"",H686&lt;&gt;""),"要確認：時刻不足・逆転",IF(AND(ISNUMBER(I686),I686&gt;=0),"実績：記録の時間","未確認"))))</f>
        <v/>
      </c>
      <c r="X686" s="10" t="str">
        <f>IF(A686="","",IF(ISNUMBER(B686),YEAR(B686)-IF(MONTH(B686)&lt;4,1,0),""))</f>
        <v/>
      </c>
      <c r="Y686" s="10" t="str">
        <f>IF(A686="","",IF(OR(D686="",NOT(ISNUMBER(B686)),NOT(ISNUMBER(C686)),C686&lt;B686,NOT(ISNUMBER(E686)),NOT(ISNUMBER(F686)),F686&lt;E686,O686="",P686="",R686="未登録・重複"),"要確認：警戒区間・登録・根拠",IF(OR(W686="要確認：時刻不足・逆転",AND(ISNUMBER(G686),G686&gt;E686),AND(ISNUMBER(H686),H686&lt;F686),AND(ISNUMBER(I686),I686&lt;0),AND(ISNUMBER(M686),M686&lt;0)),"要確認：基地発着・交代人数",IF(COUNTIFS(LNGWatch[船名],A686,LNGWatch[入港日（同一航海）],B686,LNGWatch[曳船名],D686,LNGWatch[警戒開始日時],E686)&gt;1,"要確認：同じ警戒が重複",IF(OR(NOT(ISNUMBER(V686)),P686="未確認"),"要確認：拘束時間・根拠未確認","確認済")))))</f>
        <v/>
      </c>
    </row>
    <row r="687" spans="1:25" ht="24.95" customHeight="1" x14ac:dyDescent="0.2">
      <c r="A687" s="7"/>
      <c r="B687" s="20"/>
      <c r="C687" s="20"/>
      <c r="D687" s="7"/>
      <c r="E687" s="23"/>
      <c r="F687" s="23"/>
      <c r="G687" s="23"/>
      <c r="H687" s="23"/>
      <c r="I687" s="16"/>
      <c r="J687" s="7"/>
      <c r="K687" s="23"/>
      <c r="L687" s="23"/>
      <c r="M687" s="7"/>
      <c r="N687" s="7"/>
      <c r="O687" s="7"/>
      <c r="P687" s="7"/>
      <c r="Q687" s="7"/>
      <c r="R687" s="10" t="str">
        <f>IF(D687="","",IF(COUNTIF(Tugs[曳船名],D687)&lt;&gt;1,"未登録・重複",IF(INDEX(Tugs[会社名],MATCH(D687,Tugs[曳船名],0))="","未確認",INDEX(Tugs[会社名],MATCH(D687,Tugs[曳船名],0)))))</f>
        <v/>
      </c>
      <c r="S687" s="10" t="str">
        <f>IF(D687="","",IF(COUNTIF(Tugs[曳船名],D687)&lt;&gt;1,"未登録・重複",IF(INDEX(Tugs[基地港],MATCH(D687,Tugs[曳船名],0))="","未確認",INDEX(Tugs[基地港],MATCH(D687,Tugs[曳船名],0)))))</f>
        <v/>
      </c>
      <c r="T687" s="10" t="str">
        <f>IF(A687="","",IF(AND(ISNUMBER(B687),ISNUMBER(C687),C687&gt;=B687),INT(C687)-INT(B687),""))</f>
        <v/>
      </c>
      <c r="U687" s="18" t="str">
        <f>IF(A687="","",IF(AND(ISNUMBER(E687),ISNUMBER(F687),F687&gt;=E687),ROUND((F687-E687)*24,4),""))</f>
        <v/>
      </c>
      <c r="V687" s="18" t="str">
        <f>IF(A687="","",IF(AND(ISNUMBER(G687),ISNUMBER(H687),H687&gt;=G687),ROUND((H687-G687)*24,4),IF(OR(G687&lt;&gt;"",H687&lt;&gt;""),"",IF(AND(ISNUMBER(I687),I687&gt;=0),I687,""))))</f>
        <v/>
      </c>
      <c r="W687" s="10" t="str">
        <f>IF(A687="","",IF(AND(ISNUMBER(G687),ISNUMBER(H687),H687&gt;=G687),"実績：基地発～基地着",IF(OR(G687&lt;&gt;"",H687&lt;&gt;""),"要確認：時刻不足・逆転",IF(AND(ISNUMBER(I687),I687&gt;=0),"実績：記録の時間","未確認"))))</f>
        <v/>
      </c>
      <c r="X687" s="10" t="str">
        <f>IF(A687="","",IF(ISNUMBER(B687),YEAR(B687)-IF(MONTH(B687)&lt;4,1,0),""))</f>
        <v/>
      </c>
      <c r="Y687" s="10" t="str">
        <f>IF(A687="","",IF(OR(D687="",NOT(ISNUMBER(B687)),NOT(ISNUMBER(C687)),C687&lt;B687,NOT(ISNUMBER(E687)),NOT(ISNUMBER(F687)),F687&lt;E687,O687="",P687="",R687="未登録・重複"),"要確認：警戒区間・登録・根拠",IF(OR(W687="要確認：時刻不足・逆転",AND(ISNUMBER(G687),G687&gt;E687),AND(ISNUMBER(H687),H687&lt;F687),AND(ISNUMBER(I687),I687&lt;0),AND(ISNUMBER(M687),M687&lt;0)),"要確認：基地発着・交代人数",IF(COUNTIFS(LNGWatch[船名],A687,LNGWatch[入港日（同一航海）],B687,LNGWatch[曳船名],D687,LNGWatch[警戒開始日時],E687)&gt;1,"要確認：同じ警戒が重複",IF(OR(NOT(ISNUMBER(V687)),P687="未確認"),"要確認：拘束時間・根拠未確認","確認済")))))</f>
        <v/>
      </c>
    </row>
    <row r="688" spans="1:25" ht="24.95" customHeight="1" x14ac:dyDescent="0.2">
      <c r="A688" s="7"/>
      <c r="B688" s="20"/>
      <c r="C688" s="20"/>
      <c r="D688" s="7"/>
      <c r="E688" s="23"/>
      <c r="F688" s="23"/>
      <c r="G688" s="23"/>
      <c r="H688" s="23"/>
      <c r="I688" s="16"/>
      <c r="J688" s="7"/>
      <c r="K688" s="23"/>
      <c r="L688" s="23"/>
      <c r="M688" s="7"/>
      <c r="N688" s="7"/>
      <c r="O688" s="7"/>
      <c r="P688" s="7"/>
      <c r="Q688" s="7"/>
      <c r="R688" s="10" t="str">
        <f>IF(D688="","",IF(COUNTIF(Tugs[曳船名],D688)&lt;&gt;1,"未登録・重複",IF(INDEX(Tugs[会社名],MATCH(D688,Tugs[曳船名],0))="","未確認",INDEX(Tugs[会社名],MATCH(D688,Tugs[曳船名],0)))))</f>
        <v/>
      </c>
      <c r="S688" s="10" t="str">
        <f>IF(D688="","",IF(COUNTIF(Tugs[曳船名],D688)&lt;&gt;1,"未登録・重複",IF(INDEX(Tugs[基地港],MATCH(D688,Tugs[曳船名],0))="","未確認",INDEX(Tugs[基地港],MATCH(D688,Tugs[曳船名],0)))))</f>
        <v/>
      </c>
      <c r="T688" s="10" t="str">
        <f>IF(A688="","",IF(AND(ISNUMBER(B688),ISNUMBER(C688),C688&gt;=B688),INT(C688)-INT(B688),""))</f>
        <v/>
      </c>
      <c r="U688" s="18" t="str">
        <f>IF(A688="","",IF(AND(ISNUMBER(E688),ISNUMBER(F688),F688&gt;=E688),ROUND((F688-E688)*24,4),""))</f>
        <v/>
      </c>
      <c r="V688" s="18" t="str">
        <f>IF(A688="","",IF(AND(ISNUMBER(G688),ISNUMBER(H688),H688&gt;=G688),ROUND((H688-G688)*24,4),IF(OR(G688&lt;&gt;"",H688&lt;&gt;""),"",IF(AND(ISNUMBER(I688),I688&gt;=0),I688,""))))</f>
        <v/>
      </c>
      <c r="W688" s="10" t="str">
        <f>IF(A688="","",IF(AND(ISNUMBER(G688),ISNUMBER(H688),H688&gt;=G688),"実績：基地発～基地着",IF(OR(G688&lt;&gt;"",H688&lt;&gt;""),"要確認：時刻不足・逆転",IF(AND(ISNUMBER(I688),I688&gt;=0),"実績：記録の時間","未確認"))))</f>
        <v/>
      </c>
      <c r="X688" s="10" t="str">
        <f>IF(A688="","",IF(ISNUMBER(B688),YEAR(B688)-IF(MONTH(B688)&lt;4,1,0),""))</f>
        <v/>
      </c>
      <c r="Y688" s="10" t="str">
        <f>IF(A688="","",IF(OR(D688="",NOT(ISNUMBER(B688)),NOT(ISNUMBER(C688)),C688&lt;B688,NOT(ISNUMBER(E688)),NOT(ISNUMBER(F688)),F688&lt;E688,O688="",P688="",R688="未登録・重複"),"要確認：警戒区間・登録・根拠",IF(OR(W688="要確認：時刻不足・逆転",AND(ISNUMBER(G688),G688&gt;E688),AND(ISNUMBER(H688),H688&lt;F688),AND(ISNUMBER(I688),I688&lt;0),AND(ISNUMBER(M688),M688&lt;0)),"要確認：基地発着・交代人数",IF(COUNTIFS(LNGWatch[船名],A688,LNGWatch[入港日（同一航海）],B688,LNGWatch[曳船名],D688,LNGWatch[警戒開始日時],E688)&gt;1,"要確認：同じ警戒が重複",IF(OR(NOT(ISNUMBER(V688)),P688="未確認"),"要確認：拘束時間・根拠未確認","確認済")))))</f>
        <v/>
      </c>
    </row>
    <row r="689" spans="1:25" ht="24.95" customHeight="1" x14ac:dyDescent="0.2">
      <c r="A689" s="7"/>
      <c r="B689" s="20"/>
      <c r="C689" s="20"/>
      <c r="D689" s="7"/>
      <c r="E689" s="23"/>
      <c r="F689" s="23"/>
      <c r="G689" s="23"/>
      <c r="H689" s="23"/>
      <c r="I689" s="16"/>
      <c r="J689" s="7"/>
      <c r="K689" s="23"/>
      <c r="L689" s="23"/>
      <c r="M689" s="7"/>
      <c r="N689" s="7"/>
      <c r="O689" s="7"/>
      <c r="P689" s="7"/>
      <c r="Q689" s="7"/>
      <c r="R689" s="10" t="str">
        <f>IF(D689="","",IF(COUNTIF(Tugs[曳船名],D689)&lt;&gt;1,"未登録・重複",IF(INDEX(Tugs[会社名],MATCH(D689,Tugs[曳船名],0))="","未確認",INDEX(Tugs[会社名],MATCH(D689,Tugs[曳船名],0)))))</f>
        <v/>
      </c>
      <c r="S689" s="10" t="str">
        <f>IF(D689="","",IF(COUNTIF(Tugs[曳船名],D689)&lt;&gt;1,"未登録・重複",IF(INDEX(Tugs[基地港],MATCH(D689,Tugs[曳船名],0))="","未確認",INDEX(Tugs[基地港],MATCH(D689,Tugs[曳船名],0)))))</f>
        <v/>
      </c>
      <c r="T689" s="10" t="str">
        <f>IF(A689="","",IF(AND(ISNUMBER(B689),ISNUMBER(C689),C689&gt;=B689),INT(C689)-INT(B689),""))</f>
        <v/>
      </c>
      <c r="U689" s="18" t="str">
        <f>IF(A689="","",IF(AND(ISNUMBER(E689),ISNUMBER(F689),F689&gt;=E689),ROUND((F689-E689)*24,4),""))</f>
        <v/>
      </c>
      <c r="V689" s="18" t="str">
        <f>IF(A689="","",IF(AND(ISNUMBER(G689),ISNUMBER(H689),H689&gt;=G689),ROUND((H689-G689)*24,4),IF(OR(G689&lt;&gt;"",H689&lt;&gt;""),"",IF(AND(ISNUMBER(I689),I689&gt;=0),I689,""))))</f>
        <v/>
      </c>
      <c r="W689" s="10" t="str">
        <f>IF(A689="","",IF(AND(ISNUMBER(G689),ISNUMBER(H689),H689&gt;=G689),"実績：基地発～基地着",IF(OR(G689&lt;&gt;"",H689&lt;&gt;""),"要確認：時刻不足・逆転",IF(AND(ISNUMBER(I689),I689&gt;=0),"実績：記録の時間","未確認"))))</f>
        <v/>
      </c>
      <c r="X689" s="10" t="str">
        <f>IF(A689="","",IF(ISNUMBER(B689),YEAR(B689)-IF(MONTH(B689)&lt;4,1,0),""))</f>
        <v/>
      </c>
      <c r="Y689" s="10" t="str">
        <f>IF(A689="","",IF(OR(D689="",NOT(ISNUMBER(B689)),NOT(ISNUMBER(C689)),C689&lt;B689,NOT(ISNUMBER(E689)),NOT(ISNUMBER(F689)),F689&lt;E689,O689="",P689="",R689="未登録・重複"),"要確認：警戒区間・登録・根拠",IF(OR(W689="要確認：時刻不足・逆転",AND(ISNUMBER(G689),G689&gt;E689),AND(ISNUMBER(H689),H689&lt;F689),AND(ISNUMBER(I689),I689&lt;0),AND(ISNUMBER(M689),M689&lt;0)),"要確認：基地発着・交代人数",IF(COUNTIFS(LNGWatch[船名],A689,LNGWatch[入港日（同一航海）],B689,LNGWatch[曳船名],D689,LNGWatch[警戒開始日時],E689)&gt;1,"要確認：同じ警戒が重複",IF(OR(NOT(ISNUMBER(V689)),P689="未確認"),"要確認：拘束時間・根拠未確認","確認済")))))</f>
        <v/>
      </c>
    </row>
    <row r="690" spans="1:25" ht="24.95" customHeight="1" x14ac:dyDescent="0.2">
      <c r="A690" s="7"/>
      <c r="B690" s="20"/>
      <c r="C690" s="20"/>
      <c r="D690" s="7"/>
      <c r="E690" s="23"/>
      <c r="F690" s="23"/>
      <c r="G690" s="23"/>
      <c r="H690" s="23"/>
      <c r="I690" s="16"/>
      <c r="J690" s="7"/>
      <c r="K690" s="23"/>
      <c r="L690" s="23"/>
      <c r="M690" s="7"/>
      <c r="N690" s="7"/>
      <c r="O690" s="7"/>
      <c r="P690" s="7"/>
      <c r="Q690" s="7"/>
      <c r="R690" s="10" t="str">
        <f>IF(D690="","",IF(COUNTIF(Tugs[曳船名],D690)&lt;&gt;1,"未登録・重複",IF(INDEX(Tugs[会社名],MATCH(D690,Tugs[曳船名],0))="","未確認",INDEX(Tugs[会社名],MATCH(D690,Tugs[曳船名],0)))))</f>
        <v/>
      </c>
      <c r="S690" s="10" t="str">
        <f>IF(D690="","",IF(COUNTIF(Tugs[曳船名],D690)&lt;&gt;1,"未登録・重複",IF(INDEX(Tugs[基地港],MATCH(D690,Tugs[曳船名],0))="","未確認",INDEX(Tugs[基地港],MATCH(D690,Tugs[曳船名],0)))))</f>
        <v/>
      </c>
      <c r="T690" s="10" t="str">
        <f>IF(A690="","",IF(AND(ISNUMBER(B690),ISNUMBER(C690),C690&gt;=B690),INT(C690)-INT(B690),""))</f>
        <v/>
      </c>
      <c r="U690" s="18" t="str">
        <f>IF(A690="","",IF(AND(ISNUMBER(E690),ISNUMBER(F690),F690&gt;=E690),ROUND((F690-E690)*24,4),""))</f>
        <v/>
      </c>
      <c r="V690" s="18" t="str">
        <f>IF(A690="","",IF(AND(ISNUMBER(G690),ISNUMBER(H690),H690&gt;=G690),ROUND((H690-G690)*24,4),IF(OR(G690&lt;&gt;"",H690&lt;&gt;""),"",IF(AND(ISNUMBER(I690),I690&gt;=0),I690,""))))</f>
        <v/>
      </c>
      <c r="W690" s="10" t="str">
        <f>IF(A690="","",IF(AND(ISNUMBER(G690),ISNUMBER(H690),H690&gt;=G690),"実績：基地発～基地着",IF(OR(G690&lt;&gt;"",H690&lt;&gt;""),"要確認：時刻不足・逆転",IF(AND(ISNUMBER(I690),I690&gt;=0),"実績：記録の時間","未確認"))))</f>
        <v/>
      </c>
      <c r="X690" s="10" t="str">
        <f>IF(A690="","",IF(ISNUMBER(B690),YEAR(B690)-IF(MONTH(B690)&lt;4,1,0),""))</f>
        <v/>
      </c>
      <c r="Y690" s="10" t="str">
        <f>IF(A690="","",IF(OR(D690="",NOT(ISNUMBER(B690)),NOT(ISNUMBER(C690)),C690&lt;B690,NOT(ISNUMBER(E690)),NOT(ISNUMBER(F690)),F690&lt;E690,O690="",P690="",R690="未登録・重複"),"要確認：警戒区間・登録・根拠",IF(OR(W690="要確認：時刻不足・逆転",AND(ISNUMBER(G690),G690&gt;E690),AND(ISNUMBER(H690),H690&lt;F690),AND(ISNUMBER(I690),I690&lt;0),AND(ISNUMBER(M690),M690&lt;0)),"要確認：基地発着・交代人数",IF(COUNTIFS(LNGWatch[船名],A690,LNGWatch[入港日（同一航海）],B690,LNGWatch[曳船名],D690,LNGWatch[警戒開始日時],E690)&gt;1,"要確認：同じ警戒が重複",IF(OR(NOT(ISNUMBER(V690)),P690="未確認"),"要確認：拘束時間・根拠未確認","確認済")))))</f>
        <v/>
      </c>
    </row>
    <row r="691" spans="1:25" ht="24.95" customHeight="1" x14ac:dyDescent="0.2">
      <c r="A691" s="7"/>
      <c r="B691" s="20"/>
      <c r="C691" s="20"/>
      <c r="D691" s="7"/>
      <c r="E691" s="23"/>
      <c r="F691" s="23"/>
      <c r="G691" s="23"/>
      <c r="H691" s="23"/>
      <c r="I691" s="16"/>
      <c r="J691" s="7"/>
      <c r="K691" s="23"/>
      <c r="L691" s="23"/>
      <c r="M691" s="7"/>
      <c r="N691" s="7"/>
      <c r="O691" s="7"/>
      <c r="P691" s="7"/>
      <c r="Q691" s="7"/>
      <c r="R691" s="10" t="str">
        <f>IF(D691="","",IF(COUNTIF(Tugs[曳船名],D691)&lt;&gt;1,"未登録・重複",IF(INDEX(Tugs[会社名],MATCH(D691,Tugs[曳船名],0))="","未確認",INDEX(Tugs[会社名],MATCH(D691,Tugs[曳船名],0)))))</f>
        <v/>
      </c>
      <c r="S691" s="10" t="str">
        <f>IF(D691="","",IF(COUNTIF(Tugs[曳船名],D691)&lt;&gt;1,"未登録・重複",IF(INDEX(Tugs[基地港],MATCH(D691,Tugs[曳船名],0))="","未確認",INDEX(Tugs[基地港],MATCH(D691,Tugs[曳船名],0)))))</f>
        <v/>
      </c>
      <c r="T691" s="10" t="str">
        <f>IF(A691="","",IF(AND(ISNUMBER(B691),ISNUMBER(C691),C691&gt;=B691),INT(C691)-INT(B691),""))</f>
        <v/>
      </c>
      <c r="U691" s="18" t="str">
        <f>IF(A691="","",IF(AND(ISNUMBER(E691),ISNUMBER(F691),F691&gt;=E691),ROUND((F691-E691)*24,4),""))</f>
        <v/>
      </c>
      <c r="V691" s="18" t="str">
        <f>IF(A691="","",IF(AND(ISNUMBER(G691),ISNUMBER(H691),H691&gt;=G691),ROUND((H691-G691)*24,4),IF(OR(G691&lt;&gt;"",H691&lt;&gt;""),"",IF(AND(ISNUMBER(I691),I691&gt;=0),I691,""))))</f>
        <v/>
      </c>
      <c r="W691" s="10" t="str">
        <f>IF(A691="","",IF(AND(ISNUMBER(G691),ISNUMBER(H691),H691&gt;=G691),"実績：基地発～基地着",IF(OR(G691&lt;&gt;"",H691&lt;&gt;""),"要確認：時刻不足・逆転",IF(AND(ISNUMBER(I691),I691&gt;=0),"実績：記録の時間","未確認"))))</f>
        <v/>
      </c>
      <c r="X691" s="10" t="str">
        <f>IF(A691="","",IF(ISNUMBER(B691),YEAR(B691)-IF(MONTH(B691)&lt;4,1,0),""))</f>
        <v/>
      </c>
      <c r="Y691" s="10" t="str">
        <f>IF(A691="","",IF(OR(D691="",NOT(ISNUMBER(B691)),NOT(ISNUMBER(C691)),C691&lt;B691,NOT(ISNUMBER(E691)),NOT(ISNUMBER(F691)),F691&lt;E691,O691="",P691="",R691="未登録・重複"),"要確認：警戒区間・登録・根拠",IF(OR(W691="要確認：時刻不足・逆転",AND(ISNUMBER(G691),G691&gt;E691),AND(ISNUMBER(H691),H691&lt;F691),AND(ISNUMBER(I691),I691&lt;0),AND(ISNUMBER(M691),M691&lt;0)),"要確認：基地発着・交代人数",IF(COUNTIFS(LNGWatch[船名],A691,LNGWatch[入港日（同一航海）],B691,LNGWatch[曳船名],D691,LNGWatch[警戒開始日時],E691)&gt;1,"要確認：同じ警戒が重複",IF(OR(NOT(ISNUMBER(V691)),P691="未確認"),"要確認：拘束時間・根拠未確認","確認済")))))</f>
        <v/>
      </c>
    </row>
    <row r="692" spans="1:25" ht="24.95" customHeight="1" x14ac:dyDescent="0.2">
      <c r="A692" s="7"/>
      <c r="B692" s="20"/>
      <c r="C692" s="20"/>
      <c r="D692" s="7"/>
      <c r="E692" s="23"/>
      <c r="F692" s="23"/>
      <c r="G692" s="23"/>
      <c r="H692" s="23"/>
      <c r="I692" s="16"/>
      <c r="J692" s="7"/>
      <c r="K692" s="23"/>
      <c r="L692" s="23"/>
      <c r="M692" s="7"/>
      <c r="N692" s="7"/>
      <c r="O692" s="7"/>
      <c r="P692" s="7"/>
      <c r="Q692" s="7"/>
      <c r="R692" s="10" t="str">
        <f>IF(D692="","",IF(COUNTIF(Tugs[曳船名],D692)&lt;&gt;1,"未登録・重複",IF(INDEX(Tugs[会社名],MATCH(D692,Tugs[曳船名],0))="","未確認",INDEX(Tugs[会社名],MATCH(D692,Tugs[曳船名],0)))))</f>
        <v/>
      </c>
      <c r="S692" s="10" t="str">
        <f>IF(D692="","",IF(COUNTIF(Tugs[曳船名],D692)&lt;&gt;1,"未登録・重複",IF(INDEX(Tugs[基地港],MATCH(D692,Tugs[曳船名],0))="","未確認",INDEX(Tugs[基地港],MATCH(D692,Tugs[曳船名],0)))))</f>
        <v/>
      </c>
      <c r="T692" s="10" t="str">
        <f>IF(A692="","",IF(AND(ISNUMBER(B692),ISNUMBER(C692),C692&gt;=B692),INT(C692)-INT(B692),""))</f>
        <v/>
      </c>
      <c r="U692" s="18" t="str">
        <f>IF(A692="","",IF(AND(ISNUMBER(E692),ISNUMBER(F692),F692&gt;=E692),ROUND((F692-E692)*24,4),""))</f>
        <v/>
      </c>
      <c r="V692" s="18" t="str">
        <f>IF(A692="","",IF(AND(ISNUMBER(G692),ISNUMBER(H692),H692&gt;=G692),ROUND((H692-G692)*24,4),IF(OR(G692&lt;&gt;"",H692&lt;&gt;""),"",IF(AND(ISNUMBER(I692),I692&gt;=0),I692,""))))</f>
        <v/>
      </c>
      <c r="W692" s="10" t="str">
        <f>IF(A692="","",IF(AND(ISNUMBER(G692),ISNUMBER(H692),H692&gt;=G692),"実績：基地発～基地着",IF(OR(G692&lt;&gt;"",H692&lt;&gt;""),"要確認：時刻不足・逆転",IF(AND(ISNUMBER(I692),I692&gt;=0),"実績：記録の時間","未確認"))))</f>
        <v/>
      </c>
      <c r="X692" s="10" t="str">
        <f>IF(A692="","",IF(ISNUMBER(B692),YEAR(B692)-IF(MONTH(B692)&lt;4,1,0),""))</f>
        <v/>
      </c>
      <c r="Y692" s="10" t="str">
        <f>IF(A692="","",IF(OR(D692="",NOT(ISNUMBER(B692)),NOT(ISNUMBER(C692)),C692&lt;B692,NOT(ISNUMBER(E692)),NOT(ISNUMBER(F692)),F692&lt;E692,O692="",P692="",R692="未登録・重複"),"要確認：警戒区間・登録・根拠",IF(OR(W692="要確認：時刻不足・逆転",AND(ISNUMBER(G692),G692&gt;E692),AND(ISNUMBER(H692),H692&lt;F692),AND(ISNUMBER(I692),I692&lt;0),AND(ISNUMBER(M692),M692&lt;0)),"要確認：基地発着・交代人数",IF(COUNTIFS(LNGWatch[船名],A692,LNGWatch[入港日（同一航海）],B692,LNGWatch[曳船名],D692,LNGWatch[警戒開始日時],E692)&gt;1,"要確認：同じ警戒が重複",IF(OR(NOT(ISNUMBER(V692)),P692="未確認"),"要確認：拘束時間・根拠未確認","確認済")))))</f>
        <v/>
      </c>
    </row>
    <row r="693" spans="1:25" ht="24.95" customHeight="1" x14ac:dyDescent="0.2">
      <c r="A693" s="7"/>
      <c r="B693" s="20"/>
      <c r="C693" s="20"/>
      <c r="D693" s="7"/>
      <c r="E693" s="23"/>
      <c r="F693" s="23"/>
      <c r="G693" s="23"/>
      <c r="H693" s="23"/>
      <c r="I693" s="16"/>
      <c r="J693" s="7"/>
      <c r="K693" s="23"/>
      <c r="L693" s="23"/>
      <c r="M693" s="7"/>
      <c r="N693" s="7"/>
      <c r="O693" s="7"/>
      <c r="P693" s="7"/>
      <c r="Q693" s="7"/>
      <c r="R693" s="10" t="str">
        <f>IF(D693="","",IF(COUNTIF(Tugs[曳船名],D693)&lt;&gt;1,"未登録・重複",IF(INDEX(Tugs[会社名],MATCH(D693,Tugs[曳船名],0))="","未確認",INDEX(Tugs[会社名],MATCH(D693,Tugs[曳船名],0)))))</f>
        <v/>
      </c>
      <c r="S693" s="10" t="str">
        <f>IF(D693="","",IF(COUNTIF(Tugs[曳船名],D693)&lt;&gt;1,"未登録・重複",IF(INDEX(Tugs[基地港],MATCH(D693,Tugs[曳船名],0))="","未確認",INDEX(Tugs[基地港],MATCH(D693,Tugs[曳船名],0)))))</f>
        <v/>
      </c>
      <c r="T693" s="10" t="str">
        <f>IF(A693="","",IF(AND(ISNUMBER(B693),ISNUMBER(C693),C693&gt;=B693),INT(C693)-INT(B693),""))</f>
        <v/>
      </c>
      <c r="U693" s="18" t="str">
        <f>IF(A693="","",IF(AND(ISNUMBER(E693),ISNUMBER(F693),F693&gt;=E693),ROUND((F693-E693)*24,4),""))</f>
        <v/>
      </c>
      <c r="V693" s="18" t="str">
        <f>IF(A693="","",IF(AND(ISNUMBER(G693),ISNUMBER(H693),H693&gt;=G693),ROUND((H693-G693)*24,4),IF(OR(G693&lt;&gt;"",H693&lt;&gt;""),"",IF(AND(ISNUMBER(I693),I693&gt;=0),I693,""))))</f>
        <v/>
      </c>
      <c r="W693" s="10" t="str">
        <f>IF(A693="","",IF(AND(ISNUMBER(G693),ISNUMBER(H693),H693&gt;=G693),"実績：基地発～基地着",IF(OR(G693&lt;&gt;"",H693&lt;&gt;""),"要確認：時刻不足・逆転",IF(AND(ISNUMBER(I693),I693&gt;=0),"実績：記録の時間","未確認"))))</f>
        <v/>
      </c>
      <c r="X693" s="10" t="str">
        <f>IF(A693="","",IF(ISNUMBER(B693),YEAR(B693)-IF(MONTH(B693)&lt;4,1,0),""))</f>
        <v/>
      </c>
      <c r="Y693" s="10" t="str">
        <f>IF(A693="","",IF(OR(D693="",NOT(ISNUMBER(B693)),NOT(ISNUMBER(C693)),C693&lt;B693,NOT(ISNUMBER(E693)),NOT(ISNUMBER(F693)),F693&lt;E693,O693="",P693="",R693="未登録・重複"),"要確認：警戒区間・登録・根拠",IF(OR(W693="要確認：時刻不足・逆転",AND(ISNUMBER(G693),G693&gt;E693),AND(ISNUMBER(H693),H693&lt;F693),AND(ISNUMBER(I693),I693&lt;0),AND(ISNUMBER(M693),M693&lt;0)),"要確認：基地発着・交代人数",IF(COUNTIFS(LNGWatch[船名],A693,LNGWatch[入港日（同一航海）],B693,LNGWatch[曳船名],D693,LNGWatch[警戒開始日時],E693)&gt;1,"要確認：同じ警戒が重複",IF(OR(NOT(ISNUMBER(V693)),P693="未確認"),"要確認：拘束時間・根拠未確認","確認済")))))</f>
        <v/>
      </c>
    </row>
    <row r="694" spans="1:25" ht="24.95" customHeight="1" x14ac:dyDescent="0.2">
      <c r="A694" s="7"/>
      <c r="B694" s="20"/>
      <c r="C694" s="20"/>
      <c r="D694" s="7"/>
      <c r="E694" s="23"/>
      <c r="F694" s="23"/>
      <c r="G694" s="23"/>
      <c r="H694" s="23"/>
      <c r="I694" s="16"/>
      <c r="J694" s="7"/>
      <c r="K694" s="23"/>
      <c r="L694" s="23"/>
      <c r="M694" s="7"/>
      <c r="N694" s="7"/>
      <c r="O694" s="7"/>
      <c r="P694" s="7"/>
      <c r="Q694" s="7"/>
      <c r="R694" s="10" t="str">
        <f>IF(D694="","",IF(COUNTIF(Tugs[曳船名],D694)&lt;&gt;1,"未登録・重複",IF(INDEX(Tugs[会社名],MATCH(D694,Tugs[曳船名],0))="","未確認",INDEX(Tugs[会社名],MATCH(D694,Tugs[曳船名],0)))))</f>
        <v/>
      </c>
      <c r="S694" s="10" t="str">
        <f>IF(D694="","",IF(COUNTIF(Tugs[曳船名],D694)&lt;&gt;1,"未登録・重複",IF(INDEX(Tugs[基地港],MATCH(D694,Tugs[曳船名],0))="","未確認",INDEX(Tugs[基地港],MATCH(D694,Tugs[曳船名],0)))))</f>
        <v/>
      </c>
      <c r="T694" s="10" t="str">
        <f>IF(A694="","",IF(AND(ISNUMBER(B694),ISNUMBER(C694),C694&gt;=B694),INT(C694)-INT(B694),""))</f>
        <v/>
      </c>
      <c r="U694" s="18" t="str">
        <f>IF(A694="","",IF(AND(ISNUMBER(E694),ISNUMBER(F694),F694&gt;=E694),ROUND((F694-E694)*24,4),""))</f>
        <v/>
      </c>
      <c r="V694" s="18" t="str">
        <f>IF(A694="","",IF(AND(ISNUMBER(G694),ISNUMBER(H694),H694&gt;=G694),ROUND((H694-G694)*24,4),IF(OR(G694&lt;&gt;"",H694&lt;&gt;""),"",IF(AND(ISNUMBER(I694),I694&gt;=0),I694,""))))</f>
        <v/>
      </c>
      <c r="W694" s="10" t="str">
        <f>IF(A694="","",IF(AND(ISNUMBER(G694),ISNUMBER(H694),H694&gt;=G694),"実績：基地発～基地着",IF(OR(G694&lt;&gt;"",H694&lt;&gt;""),"要確認：時刻不足・逆転",IF(AND(ISNUMBER(I694),I694&gt;=0),"実績：記録の時間","未確認"))))</f>
        <v/>
      </c>
      <c r="X694" s="10" t="str">
        <f>IF(A694="","",IF(ISNUMBER(B694),YEAR(B694)-IF(MONTH(B694)&lt;4,1,0),""))</f>
        <v/>
      </c>
      <c r="Y694" s="10" t="str">
        <f>IF(A694="","",IF(OR(D694="",NOT(ISNUMBER(B694)),NOT(ISNUMBER(C694)),C694&lt;B694,NOT(ISNUMBER(E694)),NOT(ISNUMBER(F694)),F694&lt;E694,O694="",P694="",R694="未登録・重複"),"要確認：警戒区間・登録・根拠",IF(OR(W694="要確認：時刻不足・逆転",AND(ISNUMBER(G694),G694&gt;E694),AND(ISNUMBER(H694),H694&lt;F694),AND(ISNUMBER(I694),I694&lt;0),AND(ISNUMBER(M694),M694&lt;0)),"要確認：基地発着・交代人数",IF(COUNTIFS(LNGWatch[船名],A694,LNGWatch[入港日（同一航海）],B694,LNGWatch[曳船名],D694,LNGWatch[警戒開始日時],E694)&gt;1,"要確認：同じ警戒が重複",IF(OR(NOT(ISNUMBER(V694)),P694="未確認"),"要確認：拘束時間・根拠未確認","確認済")))))</f>
        <v/>
      </c>
    </row>
    <row r="695" spans="1:25" ht="24.95" customHeight="1" x14ac:dyDescent="0.2">
      <c r="A695" s="7"/>
      <c r="B695" s="20"/>
      <c r="C695" s="20"/>
      <c r="D695" s="7"/>
      <c r="E695" s="23"/>
      <c r="F695" s="23"/>
      <c r="G695" s="23"/>
      <c r="H695" s="23"/>
      <c r="I695" s="16"/>
      <c r="J695" s="7"/>
      <c r="K695" s="23"/>
      <c r="L695" s="23"/>
      <c r="M695" s="7"/>
      <c r="N695" s="7"/>
      <c r="O695" s="7"/>
      <c r="P695" s="7"/>
      <c r="Q695" s="7"/>
      <c r="R695" s="10" t="str">
        <f>IF(D695="","",IF(COUNTIF(Tugs[曳船名],D695)&lt;&gt;1,"未登録・重複",IF(INDEX(Tugs[会社名],MATCH(D695,Tugs[曳船名],0))="","未確認",INDEX(Tugs[会社名],MATCH(D695,Tugs[曳船名],0)))))</f>
        <v/>
      </c>
      <c r="S695" s="10" t="str">
        <f>IF(D695="","",IF(COUNTIF(Tugs[曳船名],D695)&lt;&gt;1,"未登録・重複",IF(INDEX(Tugs[基地港],MATCH(D695,Tugs[曳船名],0))="","未確認",INDEX(Tugs[基地港],MATCH(D695,Tugs[曳船名],0)))))</f>
        <v/>
      </c>
      <c r="T695" s="10" t="str">
        <f>IF(A695="","",IF(AND(ISNUMBER(B695),ISNUMBER(C695),C695&gt;=B695),INT(C695)-INT(B695),""))</f>
        <v/>
      </c>
      <c r="U695" s="18" t="str">
        <f>IF(A695="","",IF(AND(ISNUMBER(E695),ISNUMBER(F695),F695&gt;=E695),ROUND((F695-E695)*24,4),""))</f>
        <v/>
      </c>
      <c r="V695" s="18" t="str">
        <f>IF(A695="","",IF(AND(ISNUMBER(G695),ISNUMBER(H695),H695&gt;=G695),ROUND((H695-G695)*24,4),IF(OR(G695&lt;&gt;"",H695&lt;&gt;""),"",IF(AND(ISNUMBER(I695),I695&gt;=0),I695,""))))</f>
        <v/>
      </c>
      <c r="W695" s="10" t="str">
        <f>IF(A695="","",IF(AND(ISNUMBER(G695),ISNUMBER(H695),H695&gt;=G695),"実績：基地発～基地着",IF(OR(G695&lt;&gt;"",H695&lt;&gt;""),"要確認：時刻不足・逆転",IF(AND(ISNUMBER(I695),I695&gt;=0),"実績：記録の時間","未確認"))))</f>
        <v/>
      </c>
      <c r="X695" s="10" t="str">
        <f>IF(A695="","",IF(ISNUMBER(B695),YEAR(B695)-IF(MONTH(B695)&lt;4,1,0),""))</f>
        <v/>
      </c>
      <c r="Y695" s="10" t="str">
        <f>IF(A695="","",IF(OR(D695="",NOT(ISNUMBER(B695)),NOT(ISNUMBER(C695)),C695&lt;B695,NOT(ISNUMBER(E695)),NOT(ISNUMBER(F695)),F695&lt;E695,O695="",P695="",R695="未登録・重複"),"要確認：警戒区間・登録・根拠",IF(OR(W695="要確認：時刻不足・逆転",AND(ISNUMBER(G695),G695&gt;E695),AND(ISNUMBER(H695),H695&lt;F695),AND(ISNUMBER(I695),I695&lt;0),AND(ISNUMBER(M695),M695&lt;0)),"要確認：基地発着・交代人数",IF(COUNTIFS(LNGWatch[船名],A695,LNGWatch[入港日（同一航海）],B695,LNGWatch[曳船名],D695,LNGWatch[警戒開始日時],E695)&gt;1,"要確認：同じ警戒が重複",IF(OR(NOT(ISNUMBER(V695)),P695="未確認"),"要確認：拘束時間・根拠未確認","確認済")))))</f>
        <v/>
      </c>
    </row>
    <row r="696" spans="1:25" ht="24.95" customHeight="1" x14ac:dyDescent="0.2">
      <c r="A696" s="7"/>
      <c r="B696" s="20"/>
      <c r="C696" s="20"/>
      <c r="D696" s="7"/>
      <c r="E696" s="23"/>
      <c r="F696" s="23"/>
      <c r="G696" s="23"/>
      <c r="H696" s="23"/>
      <c r="I696" s="16"/>
      <c r="J696" s="7"/>
      <c r="K696" s="23"/>
      <c r="L696" s="23"/>
      <c r="M696" s="7"/>
      <c r="N696" s="7"/>
      <c r="O696" s="7"/>
      <c r="P696" s="7"/>
      <c r="Q696" s="7"/>
      <c r="R696" s="10" t="str">
        <f>IF(D696="","",IF(COUNTIF(Tugs[曳船名],D696)&lt;&gt;1,"未登録・重複",IF(INDEX(Tugs[会社名],MATCH(D696,Tugs[曳船名],0))="","未確認",INDEX(Tugs[会社名],MATCH(D696,Tugs[曳船名],0)))))</f>
        <v/>
      </c>
      <c r="S696" s="10" t="str">
        <f>IF(D696="","",IF(COUNTIF(Tugs[曳船名],D696)&lt;&gt;1,"未登録・重複",IF(INDEX(Tugs[基地港],MATCH(D696,Tugs[曳船名],0))="","未確認",INDEX(Tugs[基地港],MATCH(D696,Tugs[曳船名],0)))))</f>
        <v/>
      </c>
      <c r="T696" s="10" t="str">
        <f>IF(A696="","",IF(AND(ISNUMBER(B696),ISNUMBER(C696),C696&gt;=B696),INT(C696)-INT(B696),""))</f>
        <v/>
      </c>
      <c r="U696" s="18" t="str">
        <f>IF(A696="","",IF(AND(ISNUMBER(E696),ISNUMBER(F696),F696&gt;=E696),ROUND((F696-E696)*24,4),""))</f>
        <v/>
      </c>
      <c r="V696" s="18" t="str">
        <f>IF(A696="","",IF(AND(ISNUMBER(G696),ISNUMBER(H696),H696&gt;=G696),ROUND((H696-G696)*24,4),IF(OR(G696&lt;&gt;"",H696&lt;&gt;""),"",IF(AND(ISNUMBER(I696),I696&gt;=0),I696,""))))</f>
        <v/>
      </c>
      <c r="W696" s="10" t="str">
        <f>IF(A696="","",IF(AND(ISNUMBER(G696),ISNUMBER(H696),H696&gt;=G696),"実績：基地発～基地着",IF(OR(G696&lt;&gt;"",H696&lt;&gt;""),"要確認：時刻不足・逆転",IF(AND(ISNUMBER(I696),I696&gt;=0),"実績：記録の時間","未確認"))))</f>
        <v/>
      </c>
      <c r="X696" s="10" t="str">
        <f>IF(A696="","",IF(ISNUMBER(B696),YEAR(B696)-IF(MONTH(B696)&lt;4,1,0),""))</f>
        <v/>
      </c>
      <c r="Y696" s="10" t="str">
        <f>IF(A696="","",IF(OR(D696="",NOT(ISNUMBER(B696)),NOT(ISNUMBER(C696)),C696&lt;B696,NOT(ISNUMBER(E696)),NOT(ISNUMBER(F696)),F696&lt;E696,O696="",P696="",R696="未登録・重複"),"要確認：警戒区間・登録・根拠",IF(OR(W696="要確認：時刻不足・逆転",AND(ISNUMBER(G696),G696&gt;E696),AND(ISNUMBER(H696),H696&lt;F696),AND(ISNUMBER(I696),I696&lt;0),AND(ISNUMBER(M696),M696&lt;0)),"要確認：基地発着・交代人数",IF(COUNTIFS(LNGWatch[船名],A696,LNGWatch[入港日（同一航海）],B696,LNGWatch[曳船名],D696,LNGWatch[警戒開始日時],E696)&gt;1,"要確認：同じ警戒が重複",IF(OR(NOT(ISNUMBER(V696)),P696="未確認"),"要確認：拘束時間・根拠未確認","確認済")))))</f>
        <v/>
      </c>
    </row>
    <row r="697" spans="1:25" ht="24.95" customHeight="1" x14ac:dyDescent="0.2">
      <c r="A697" s="7"/>
      <c r="B697" s="20"/>
      <c r="C697" s="20"/>
      <c r="D697" s="7"/>
      <c r="E697" s="23"/>
      <c r="F697" s="23"/>
      <c r="G697" s="23"/>
      <c r="H697" s="23"/>
      <c r="I697" s="16"/>
      <c r="J697" s="7"/>
      <c r="K697" s="23"/>
      <c r="L697" s="23"/>
      <c r="M697" s="7"/>
      <c r="N697" s="7"/>
      <c r="O697" s="7"/>
      <c r="P697" s="7"/>
      <c r="Q697" s="7"/>
      <c r="R697" s="10" t="str">
        <f>IF(D697="","",IF(COUNTIF(Tugs[曳船名],D697)&lt;&gt;1,"未登録・重複",IF(INDEX(Tugs[会社名],MATCH(D697,Tugs[曳船名],0))="","未確認",INDEX(Tugs[会社名],MATCH(D697,Tugs[曳船名],0)))))</f>
        <v/>
      </c>
      <c r="S697" s="10" t="str">
        <f>IF(D697="","",IF(COUNTIF(Tugs[曳船名],D697)&lt;&gt;1,"未登録・重複",IF(INDEX(Tugs[基地港],MATCH(D697,Tugs[曳船名],0))="","未確認",INDEX(Tugs[基地港],MATCH(D697,Tugs[曳船名],0)))))</f>
        <v/>
      </c>
      <c r="T697" s="10" t="str">
        <f>IF(A697="","",IF(AND(ISNUMBER(B697),ISNUMBER(C697),C697&gt;=B697),INT(C697)-INT(B697),""))</f>
        <v/>
      </c>
      <c r="U697" s="18" t="str">
        <f>IF(A697="","",IF(AND(ISNUMBER(E697),ISNUMBER(F697),F697&gt;=E697),ROUND((F697-E697)*24,4),""))</f>
        <v/>
      </c>
      <c r="V697" s="18" t="str">
        <f>IF(A697="","",IF(AND(ISNUMBER(G697),ISNUMBER(H697),H697&gt;=G697),ROUND((H697-G697)*24,4),IF(OR(G697&lt;&gt;"",H697&lt;&gt;""),"",IF(AND(ISNUMBER(I697),I697&gt;=0),I697,""))))</f>
        <v/>
      </c>
      <c r="W697" s="10" t="str">
        <f>IF(A697="","",IF(AND(ISNUMBER(G697),ISNUMBER(H697),H697&gt;=G697),"実績：基地発～基地着",IF(OR(G697&lt;&gt;"",H697&lt;&gt;""),"要確認：時刻不足・逆転",IF(AND(ISNUMBER(I697),I697&gt;=0),"実績：記録の時間","未確認"))))</f>
        <v/>
      </c>
      <c r="X697" s="10" t="str">
        <f>IF(A697="","",IF(ISNUMBER(B697),YEAR(B697)-IF(MONTH(B697)&lt;4,1,0),""))</f>
        <v/>
      </c>
      <c r="Y697" s="10" t="str">
        <f>IF(A697="","",IF(OR(D697="",NOT(ISNUMBER(B697)),NOT(ISNUMBER(C697)),C697&lt;B697,NOT(ISNUMBER(E697)),NOT(ISNUMBER(F697)),F697&lt;E697,O697="",P697="",R697="未登録・重複"),"要確認：警戒区間・登録・根拠",IF(OR(W697="要確認：時刻不足・逆転",AND(ISNUMBER(G697),G697&gt;E697),AND(ISNUMBER(H697),H697&lt;F697),AND(ISNUMBER(I697),I697&lt;0),AND(ISNUMBER(M697),M697&lt;0)),"要確認：基地発着・交代人数",IF(COUNTIFS(LNGWatch[船名],A697,LNGWatch[入港日（同一航海）],B697,LNGWatch[曳船名],D697,LNGWatch[警戒開始日時],E697)&gt;1,"要確認：同じ警戒が重複",IF(OR(NOT(ISNUMBER(V697)),P697="未確認"),"要確認：拘束時間・根拠未確認","確認済")))))</f>
        <v/>
      </c>
    </row>
    <row r="698" spans="1:25" ht="24.95" customHeight="1" x14ac:dyDescent="0.2">
      <c r="A698" s="7"/>
      <c r="B698" s="20"/>
      <c r="C698" s="20"/>
      <c r="D698" s="7"/>
      <c r="E698" s="23"/>
      <c r="F698" s="23"/>
      <c r="G698" s="23"/>
      <c r="H698" s="23"/>
      <c r="I698" s="16"/>
      <c r="J698" s="7"/>
      <c r="K698" s="23"/>
      <c r="L698" s="23"/>
      <c r="M698" s="7"/>
      <c r="N698" s="7"/>
      <c r="O698" s="7"/>
      <c r="P698" s="7"/>
      <c r="Q698" s="7"/>
      <c r="R698" s="10" t="str">
        <f>IF(D698="","",IF(COUNTIF(Tugs[曳船名],D698)&lt;&gt;1,"未登録・重複",IF(INDEX(Tugs[会社名],MATCH(D698,Tugs[曳船名],0))="","未確認",INDEX(Tugs[会社名],MATCH(D698,Tugs[曳船名],0)))))</f>
        <v/>
      </c>
      <c r="S698" s="10" t="str">
        <f>IF(D698="","",IF(COUNTIF(Tugs[曳船名],D698)&lt;&gt;1,"未登録・重複",IF(INDEX(Tugs[基地港],MATCH(D698,Tugs[曳船名],0))="","未確認",INDEX(Tugs[基地港],MATCH(D698,Tugs[曳船名],0)))))</f>
        <v/>
      </c>
      <c r="T698" s="10" t="str">
        <f>IF(A698="","",IF(AND(ISNUMBER(B698),ISNUMBER(C698),C698&gt;=B698),INT(C698)-INT(B698),""))</f>
        <v/>
      </c>
      <c r="U698" s="18" t="str">
        <f>IF(A698="","",IF(AND(ISNUMBER(E698),ISNUMBER(F698),F698&gt;=E698),ROUND((F698-E698)*24,4),""))</f>
        <v/>
      </c>
      <c r="V698" s="18" t="str">
        <f>IF(A698="","",IF(AND(ISNUMBER(G698),ISNUMBER(H698),H698&gt;=G698),ROUND((H698-G698)*24,4),IF(OR(G698&lt;&gt;"",H698&lt;&gt;""),"",IF(AND(ISNUMBER(I698),I698&gt;=0),I698,""))))</f>
        <v/>
      </c>
      <c r="W698" s="10" t="str">
        <f>IF(A698="","",IF(AND(ISNUMBER(G698),ISNUMBER(H698),H698&gt;=G698),"実績：基地発～基地着",IF(OR(G698&lt;&gt;"",H698&lt;&gt;""),"要確認：時刻不足・逆転",IF(AND(ISNUMBER(I698),I698&gt;=0),"実績：記録の時間","未確認"))))</f>
        <v/>
      </c>
      <c r="X698" s="10" t="str">
        <f>IF(A698="","",IF(ISNUMBER(B698),YEAR(B698)-IF(MONTH(B698)&lt;4,1,0),""))</f>
        <v/>
      </c>
      <c r="Y698" s="10" t="str">
        <f>IF(A698="","",IF(OR(D698="",NOT(ISNUMBER(B698)),NOT(ISNUMBER(C698)),C698&lt;B698,NOT(ISNUMBER(E698)),NOT(ISNUMBER(F698)),F698&lt;E698,O698="",P698="",R698="未登録・重複"),"要確認：警戒区間・登録・根拠",IF(OR(W698="要確認：時刻不足・逆転",AND(ISNUMBER(G698),G698&gt;E698),AND(ISNUMBER(H698),H698&lt;F698),AND(ISNUMBER(I698),I698&lt;0),AND(ISNUMBER(M698),M698&lt;0)),"要確認：基地発着・交代人数",IF(COUNTIFS(LNGWatch[船名],A698,LNGWatch[入港日（同一航海）],B698,LNGWatch[曳船名],D698,LNGWatch[警戒開始日時],E698)&gt;1,"要確認：同じ警戒が重複",IF(OR(NOT(ISNUMBER(V698)),P698="未確認"),"要確認：拘束時間・根拠未確認","確認済")))))</f>
        <v/>
      </c>
    </row>
    <row r="699" spans="1:25" ht="24.95" customHeight="1" x14ac:dyDescent="0.2">
      <c r="A699" s="7"/>
      <c r="B699" s="20"/>
      <c r="C699" s="20"/>
      <c r="D699" s="7"/>
      <c r="E699" s="23"/>
      <c r="F699" s="23"/>
      <c r="G699" s="23"/>
      <c r="H699" s="23"/>
      <c r="I699" s="16"/>
      <c r="J699" s="7"/>
      <c r="K699" s="23"/>
      <c r="L699" s="23"/>
      <c r="M699" s="7"/>
      <c r="N699" s="7"/>
      <c r="O699" s="7"/>
      <c r="P699" s="7"/>
      <c r="Q699" s="7"/>
      <c r="R699" s="10" t="str">
        <f>IF(D699="","",IF(COUNTIF(Tugs[曳船名],D699)&lt;&gt;1,"未登録・重複",IF(INDEX(Tugs[会社名],MATCH(D699,Tugs[曳船名],0))="","未確認",INDEX(Tugs[会社名],MATCH(D699,Tugs[曳船名],0)))))</f>
        <v/>
      </c>
      <c r="S699" s="10" t="str">
        <f>IF(D699="","",IF(COUNTIF(Tugs[曳船名],D699)&lt;&gt;1,"未登録・重複",IF(INDEX(Tugs[基地港],MATCH(D699,Tugs[曳船名],0))="","未確認",INDEX(Tugs[基地港],MATCH(D699,Tugs[曳船名],0)))))</f>
        <v/>
      </c>
      <c r="T699" s="10" t="str">
        <f>IF(A699="","",IF(AND(ISNUMBER(B699),ISNUMBER(C699),C699&gt;=B699),INT(C699)-INT(B699),""))</f>
        <v/>
      </c>
      <c r="U699" s="18" t="str">
        <f>IF(A699="","",IF(AND(ISNUMBER(E699),ISNUMBER(F699),F699&gt;=E699),ROUND((F699-E699)*24,4),""))</f>
        <v/>
      </c>
      <c r="V699" s="18" t="str">
        <f>IF(A699="","",IF(AND(ISNUMBER(G699),ISNUMBER(H699),H699&gt;=G699),ROUND((H699-G699)*24,4),IF(OR(G699&lt;&gt;"",H699&lt;&gt;""),"",IF(AND(ISNUMBER(I699),I699&gt;=0),I699,""))))</f>
        <v/>
      </c>
      <c r="W699" s="10" t="str">
        <f>IF(A699="","",IF(AND(ISNUMBER(G699),ISNUMBER(H699),H699&gt;=G699),"実績：基地発～基地着",IF(OR(G699&lt;&gt;"",H699&lt;&gt;""),"要確認：時刻不足・逆転",IF(AND(ISNUMBER(I699),I699&gt;=0),"実績：記録の時間","未確認"))))</f>
        <v/>
      </c>
      <c r="X699" s="10" t="str">
        <f>IF(A699="","",IF(ISNUMBER(B699),YEAR(B699)-IF(MONTH(B699)&lt;4,1,0),""))</f>
        <v/>
      </c>
      <c r="Y699" s="10" t="str">
        <f>IF(A699="","",IF(OR(D699="",NOT(ISNUMBER(B699)),NOT(ISNUMBER(C699)),C699&lt;B699,NOT(ISNUMBER(E699)),NOT(ISNUMBER(F699)),F699&lt;E699,O699="",P699="",R699="未登録・重複"),"要確認：警戒区間・登録・根拠",IF(OR(W699="要確認：時刻不足・逆転",AND(ISNUMBER(G699),G699&gt;E699),AND(ISNUMBER(H699),H699&lt;F699),AND(ISNUMBER(I699),I699&lt;0),AND(ISNUMBER(M699),M699&lt;0)),"要確認：基地発着・交代人数",IF(COUNTIFS(LNGWatch[船名],A699,LNGWatch[入港日（同一航海）],B699,LNGWatch[曳船名],D699,LNGWatch[警戒開始日時],E699)&gt;1,"要確認：同じ警戒が重複",IF(OR(NOT(ISNUMBER(V699)),P699="未確認"),"要確認：拘束時間・根拠未確認","確認済")))))</f>
        <v/>
      </c>
    </row>
    <row r="700" spans="1:25" ht="24.95" customHeight="1" x14ac:dyDescent="0.2">
      <c r="A700" s="7"/>
      <c r="B700" s="20"/>
      <c r="C700" s="20"/>
      <c r="D700" s="7"/>
      <c r="E700" s="23"/>
      <c r="F700" s="23"/>
      <c r="G700" s="23"/>
      <c r="H700" s="23"/>
      <c r="I700" s="16"/>
      <c r="J700" s="7"/>
      <c r="K700" s="23"/>
      <c r="L700" s="23"/>
      <c r="M700" s="7"/>
      <c r="N700" s="7"/>
      <c r="O700" s="7"/>
      <c r="P700" s="7"/>
      <c r="Q700" s="7"/>
      <c r="R700" s="10" t="str">
        <f>IF(D700="","",IF(COUNTIF(Tugs[曳船名],D700)&lt;&gt;1,"未登録・重複",IF(INDEX(Tugs[会社名],MATCH(D700,Tugs[曳船名],0))="","未確認",INDEX(Tugs[会社名],MATCH(D700,Tugs[曳船名],0)))))</f>
        <v/>
      </c>
      <c r="S700" s="10" t="str">
        <f>IF(D700="","",IF(COUNTIF(Tugs[曳船名],D700)&lt;&gt;1,"未登録・重複",IF(INDEX(Tugs[基地港],MATCH(D700,Tugs[曳船名],0))="","未確認",INDEX(Tugs[基地港],MATCH(D700,Tugs[曳船名],0)))))</f>
        <v/>
      </c>
      <c r="T700" s="10" t="str">
        <f>IF(A700="","",IF(AND(ISNUMBER(B700),ISNUMBER(C700),C700&gt;=B700),INT(C700)-INT(B700),""))</f>
        <v/>
      </c>
      <c r="U700" s="18" t="str">
        <f>IF(A700="","",IF(AND(ISNUMBER(E700),ISNUMBER(F700),F700&gt;=E700),ROUND((F700-E700)*24,4),""))</f>
        <v/>
      </c>
      <c r="V700" s="18" t="str">
        <f>IF(A700="","",IF(AND(ISNUMBER(G700),ISNUMBER(H700),H700&gt;=G700),ROUND((H700-G700)*24,4),IF(OR(G700&lt;&gt;"",H700&lt;&gt;""),"",IF(AND(ISNUMBER(I700),I700&gt;=0),I700,""))))</f>
        <v/>
      </c>
      <c r="W700" s="10" t="str">
        <f>IF(A700="","",IF(AND(ISNUMBER(G700),ISNUMBER(H700),H700&gt;=G700),"実績：基地発～基地着",IF(OR(G700&lt;&gt;"",H700&lt;&gt;""),"要確認：時刻不足・逆転",IF(AND(ISNUMBER(I700),I700&gt;=0),"実績：記録の時間","未確認"))))</f>
        <v/>
      </c>
      <c r="X700" s="10" t="str">
        <f>IF(A700="","",IF(ISNUMBER(B700),YEAR(B700)-IF(MONTH(B700)&lt;4,1,0),""))</f>
        <v/>
      </c>
      <c r="Y700" s="10" t="str">
        <f>IF(A700="","",IF(OR(D700="",NOT(ISNUMBER(B700)),NOT(ISNUMBER(C700)),C700&lt;B700,NOT(ISNUMBER(E700)),NOT(ISNUMBER(F700)),F700&lt;E700,O700="",P700="",R700="未登録・重複"),"要確認：警戒区間・登録・根拠",IF(OR(W700="要確認：時刻不足・逆転",AND(ISNUMBER(G700),G700&gt;E700),AND(ISNUMBER(H700),H700&lt;F700),AND(ISNUMBER(I700),I700&lt;0),AND(ISNUMBER(M700),M700&lt;0)),"要確認：基地発着・交代人数",IF(COUNTIFS(LNGWatch[船名],A700,LNGWatch[入港日（同一航海）],B700,LNGWatch[曳船名],D700,LNGWatch[警戒開始日時],E700)&gt;1,"要確認：同じ警戒が重複",IF(OR(NOT(ISNUMBER(V700)),P700="未確認"),"要確認：拘束時間・根拠未確認","確認済")))))</f>
        <v/>
      </c>
    </row>
    <row r="701" spans="1:25" ht="24.95" customHeight="1" x14ac:dyDescent="0.2">
      <c r="A701" s="7"/>
      <c r="B701" s="20"/>
      <c r="C701" s="20"/>
      <c r="D701" s="7"/>
      <c r="E701" s="23"/>
      <c r="F701" s="23"/>
      <c r="G701" s="23"/>
      <c r="H701" s="23"/>
      <c r="I701" s="16"/>
      <c r="J701" s="7"/>
      <c r="K701" s="23"/>
      <c r="L701" s="23"/>
      <c r="M701" s="7"/>
      <c r="N701" s="7"/>
      <c r="O701" s="7"/>
      <c r="P701" s="7"/>
      <c r="Q701" s="7"/>
      <c r="R701" s="10" t="str">
        <f>IF(D701="","",IF(COUNTIF(Tugs[曳船名],D701)&lt;&gt;1,"未登録・重複",IF(INDEX(Tugs[会社名],MATCH(D701,Tugs[曳船名],0))="","未確認",INDEX(Tugs[会社名],MATCH(D701,Tugs[曳船名],0)))))</f>
        <v/>
      </c>
      <c r="S701" s="10" t="str">
        <f>IF(D701="","",IF(COUNTIF(Tugs[曳船名],D701)&lt;&gt;1,"未登録・重複",IF(INDEX(Tugs[基地港],MATCH(D701,Tugs[曳船名],0))="","未確認",INDEX(Tugs[基地港],MATCH(D701,Tugs[曳船名],0)))))</f>
        <v/>
      </c>
      <c r="T701" s="10" t="str">
        <f>IF(A701="","",IF(AND(ISNUMBER(B701),ISNUMBER(C701),C701&gt;=B701),INT(C701)-INT(B701),""))</f>
        <v/>
      </c>
      <c r="U701" s="18" t="str">
        <f>IF(A701="","",IF(AND(ISNUMBER(E701),ISNUMBER(F701),F701&gt;=E701),ROUND((F701-E701)*24,4),""))</f>
        <v/>
      </c>
      <c r="V701" s="18" t="str">
        <f>IF(A701="","",IF(AND(ISNUMBER(G701),ISNUMBER(H701),H701&gt;=G701),ROUND((H701-G701)*24,4),IF(OR(G701&lt;&gt;"",H701&lt;&gt;""),"",IF(AND(ISNUMBER(I701),I701&gt;=0),I701,""))))</f>
        <v/>
      </c>
      <c r="W701" s="10" t="str">
        <f>IF(A701="","",IF(AND(ISNUMBER(G701),ISNUMBER(H701),H701&gt;=G701),"実績：基地発～基地着",IF(OR(G701&lt;&gt;"",H701&lt;&gt;""),"要確認：時刻不足・逆転",IF(AND(ISNUMBER(I701),I701&gt;=0),"実績：記録の時間","未確認"))))</f>
        <v/>
      </c>
      <c r="X701" s="10" t="str">
        <f>IF(A701="","",IF(ISNUMBER(B701),YEAR(B701)-IF(MONTH(B701)&lt;4,1,0),""))</f>
        <v/>
      </c>
      <c r="Y701" s="10" t="str">
        <f>IF(A701="","",IF(OR(D701="",NOT(ISNUMBER(B701)),NOT(ISNUMBER(C701)),C701&lt;B701,NOT(ISNUMBER(E701)),NOT(ISNUMBER(F701)),F701&lt;E701,O701="",P701="",R701="未登録・重複"),"要確認：警戒区間・登録・根拠",IF(OR(W701="要確認：時刻不足・逆転",AND(ISNUMBER(G701),G701&gt;E701),AND(ISNUMBER(H701),H701&lt;F701),AND(ISNUMBER(I701),I701&lt;0),AND(ISNUMBER(M701),M701&lt;0)),"要確認：基地発着・交代人数",IF(COUNTIFS(LNGWatch[船名],A701,LNGWatch[入港日（同一航海）],B701,LNGWatch[曳船名],D701,LNGWatch[警戒開始日時],E701)&gt;1,"要確認：同じ警戒が重複",IF(OR(NOT(ISNUMBER(V701)),P701="未確認"),"要確認：拘束時間・根拠未確認","確認済")))))</f>
        <v/>
      </c>
    </row>
    <row r="702" spans="1:25" ht="24.95" customHeight="1" x14ac:dyDescent="0.2">
      <c r="A702" s="7"/>
      <c r="B702" s="20"/>
      <c r="C702" s="20"/>
      <c r="D702" s="7"/>
      <c r="E702" s="23"/>
      <c r="F702" s="23"/>
      <c r="G702" s="23"/>
      <c r="H702" s="23"/>
      <c r="I702" s="16"/>
      <c r="J702" s="7"/>
      <c r="K702" s="23"/>
      <c r="L702" s="23"/>
      <c r="M702" s="7"/>
      <c r="N702" s="7"/>
      <c r="O702" s="7"/>
      <c r="P702" s="7"/>
      <c r="Q702" s="7"/>
      <c r="R702" s="10" t="str">
        <f>IF(D702="","",IF(COUNTIF(Tugs[曳船名],D702)&lt;&gt;1,"未登録・重複",IF(INDEX(Tugs[会社名],MATCH(D702,Tugs[曳船名],0))="","未確認",INDEX(Tugs[会社名],MATCH(D702,Tugs[曳船名],0)))))</f>
        <v/>
      </c>
      <c r="S702" s="10" t="str">
        <f>IF(D702="","",IF(COUNTIF(Tugs[曳船名],D702)&lt;&gt;1,"未登録・重複",IF(INDEX(Tugs[基地港],MATCH(D702,Tugs[曳船名],0))="","未確認",INDEX(Tugs[基地港],MATCH(D702,Tugs[曳船名],0)))))</f>
        <v/>
      </c>
      <c r="T702" s="10" t="str">
        <f>IF(A702="","",IF(AND(ISNUMBER(B702),ISNUMBER(C702),C702&gt;=B702),INT(C702)-INT(B702),""))</f>
        <v/>
      </c>
      <c r="U702" s="18" t="str">
        <f>IF(A702="","",IF(AND(ISNUMBER(E702),ISNUMBER(F702),F702&gt;=E702),ROUND((F702-E702)*24,4),""))</f>
        <v/>
      </c>
      <c r="V702" s="18" t="str">
        <f>IF(A702="","",IF(AND(ISNUMBER(G702),ISNUMBER(H702),H702&gt;=G702),ROUND((H702-G702)*24,4),IF(OR(G702&lt;&gt;"",H702&lt;&gt;""),"",IF(AND(ISNUMBER(I702),I702&gt;=0),I702,""))))</f>
        <v/>
      </c>
      <c r="W702" s="10" t="str">
        <f>IF(A702="","",IF(AND(ISNUMBER(G702),ISNUMBER(H702),H702&gt;=G702),"実績：基地発～基地着",IF(OR(G702&lt;&gt;"",H702&lt;&gt;""),"要確認：時刻不足・逆転",IF(AND(ISNUMBER(I702),I702&gt;=0),"実績：記録の時間","未確認"))))</f>
        <v/>
      </c>
      <c r="X702" s="10" t="str">
        <f>IF(A702="","",IF(ISNUMBER(B702),YEAR(B702)-IF(MONTH(B702)&lt;4,1,0),""))</f>
        <v/>
      </c>
      <c r="Y702" s="10" t="str">
        <f>IF(A702="","",IF(OR(D702="",NOT(ISNUMBER(B702)),NOT(ISNUMBER(C702)),C702&lt;B702,NOT(ISNUMBER(E702)),NOT(ISNUMBER(F702)),F702&lt;E702,O702="",P702="",R702="未登録・重複"),"要確認：警戒区間・登録・根拠",IF(OR(W702="要確認：時刻不足・逆転",AND(ISNUMBER(G702),G702&gt;E702),AND(ISNUMBER(H702),H702&lt;F702),AND(ISNUMBER(I702),I702&lt;0),AND(ISNUMBER(M702),M702&lt;0)),"要確認：基地発着・交代人数",IF(COUNTIFS(LNGWatch[船名],A702,LNGWatch[入港日（同一航海）],B702,LNGWatch[曳船名],D702,LNGWatch[警戒開始日時],E702)&gt;1,"要確認：同じ警戒が重複",IF(OR(NOT(ISNUMBER(V702)),P702="未確認"),"要確認：拘束時間・根拠未確認","確認済")))))</f>
        <v/>
      </c>
    </row>
    <row r="703" spans="1:25" ht="24.95" customHeight="1" x14ac:dyDescent="0.2">
      <c r="A703" s="7"/>
      <c r="B703" s="20"/>
      <c r="C703" s="20"/>
      <c r="D703" s="7"/>
      <c r="E703" s="23"/>
      <c r="F703" s="23"/>
      <c r="G703" s="23"/>
      <c r="H703" s="23"/>
      <c r="I703" s="16"/>
      <c r="J703" s="7"/>
      <c r="K703" s="23"/>
      <c r="L703" s="23"/>
      <c r="M703" s="7"/>
      <c r="N703" s="7"/>
      <c r="O703" s="7"/>
      <c r="P703" s="7"/>
      <c r="Q703" s="7"/>
      <c r="R703" s="10" t="str">
        <f>IF(D703="","",IF(COUNTIF(Tugs[曳船名],D703)&lt;&gt;1,"未登録・重複",IF(INDEX(Tugs[会社名],MATCH(D703,Tugs[曳船名],0))="","未確認",INDEX(Tugs[会社名],MATCH(D703,Tugs[曳船名],0)))))</f>
        <v/>
      </c>
      <c r="S703" s="10" t="str">
        <f>IF(D703="","",IF(COUNTIF(Tugs[曳船名],D703)&lt;&gt;1,"未登録・重複",IF(INDEX(Tugs[基地港],MATCH(D703,Tugs[曳船名],0))="","未確認",INDEX(Tugs[基地港],MATCH(D703,Tugs[曳船名],0)))))</f>
        <v/>
      </c>
      <c r="T703" s="10" t="str">
        <f>IF(A703="","",IF(AND(ISNUMBER(B703),ISNUMBER(C703),C703&gt;=B703),INT(C703)-INT(B703),""))</f>
        <v/>
      </c>
      <c r="U703" s="18" t="str">
        <f>IF(A703="","",IF(AND(ISNUMBER(E703),ISNUMBER(F703),F703&gt;=E703),ROUND((F703-E703)*24,4),""))</f>
        <v/>
      </c>
      <c r="V703" s="18" t="str">
        <f>IF(A703="","",IF(AND(ISNUMBER(G703),ISNUMBER(H703),H703&gt;=G703),ROUND((H703-G703)*24,4),IF(OR(G703&lt;&gt;"",H703&lt;&gt;""),"",IF(AND(ISNUMBER(I703),I703&gt;=0),I703,""))))</f>
        <v/>
      </c>
      <c r="W703" s="10" t="str">
        <f>IF(A703="","",IF(AND(ISNUMBER(G703),ISNUMBER(H703),H703&gt;=G703),"実績：基地発～基地着",IF(OR(G703&lt;&gt;"",H703&lt;&gt;""),"要確認：時刻不足・逆転",IF(AND(ISNUMBER(I703),I703&gt;=0),"実績：記録の時間","未確認"))))</f>
        <v/>
      </c>
      <c r="X703" s="10" t="str">
        <f>IF(A703="","",IF(ISNUMBER(B703),YEAR(B703)-IF(MONTH(B703)&lt;4,1,0),""))</f>
        <v/>
      </c>
      <c r="Y703" s="10" t="str">
        <f>IF(A703="","",IF(OR(D703="",NOT(ISNUMBER(B703)),NOT(ISNUMBER(C703)),C703&lt;B703,NOT(ISNUMBER(E703)),NOT(ISNUMBER(F703)),F703&lt;E703,O703="",P703="",R703="未登録・重複"),"要確認：警戒区間・登録・根拠",IF(OR(W703="要確認：時刻不足・逆転",AND(ISNUMBER(G703),G703&gt;E703),AND(ISNUMBER(H703),H703&lt;F703),AND(ISNUMBER(I703),I703&lt;0),AND(ISNUMBER(M703),M703&lt;0)),"要確認：基地発着・交代人数",IF(COUNTIFS(LNGWatch[船名],A703,LNGWatch[入港日（同一航海）],B703,LNGWatch[曳船名],D703,LNGWatch[警戒開始日時],E703)&gt;1,"要確認：同じ警戒が重複",IF(OR(NOT(ISNUMBER(V703)),P703="未確認"),"要確認：拘束時間・根拠未確認","確認済")))))</f>
        <v/>
      </c>
    </row>
    <row r="704" spans="1:25" ht="24.95" customHeight="1" x14ac:dyDescent="0.2">
      <c r="A704" s="7"/>
      <c r="B704" s="20"/>
      <c r="C704" s="20"/>
      <c r="D704" s="7"/>
      <c r="E704" s="23"/>
      <c r="F704" s="23"/>
      <c r="G704" s="23"/>
      <c r="H704" s="23"/>
      <c r="I704" s="16"/>
      <c r="J704" s="7"/>
      <c r="K704" s="23"/>
      <c r="L704" s="23"/>
      <c r="M704" s="7"/>
      <c r="N704" s="7"/>
      <c r="O704" s="7"/>
      <c r="P704" s="7"/>
      <c r="Q704" s="7"/>
      <c r="R704" s="10" t="str">
        <f>IF(D704="","",IF(COUNTIF(Tugs[曳船名],D704)&lt;&gt;1,"未登録・重複",IF(INDEX(Tugs[会社名],MATCH(D704,Tugs[曳船名],0))="","未確認",INDEX(Tugs[会社名],MATCH(D704,Tugs[曳船名],0)))))</f>
        <v/>
      </c>
      <c r="S704" s="10" t="str">
        <f>IF(D704="","",IF(COUNTIF(Tugs[曳船名],D704)&lt;&gt;1,"未登録・重複",IF(INDEX(Tugs[基地港],MATCH(D704,Tugs[曳船名],0))="","未確認",INDEX(Tugs[基地港],MATCH(D704,Tugs[曳船名],0)))))</f>
        <v/>
      </c>
      <c r="T704" s="10" t="str">
        <f>IF(A704="","",IF(AND(ISNUMBER(B704),ISNUMBER(C704),C704&gt;=B704),INT(C704)-INT(B704),""))</f>
        <v/>
      </c>
      <c r="U704" s="18" t="str">
        <f>IF(A704="","",IF(AND(ISNUMBER(E704),ISNUMBER(F704),F704&gt;=E704),ROUND((F704-E704)*24,4),""))</f>
        <v/>
      </c>
      <c r="V704" s="18" t="str">
        <f>IF(A704="","",IF(AND(ISNUMBER(G704),ISNUMBER(H704),H704&gt;=G704),ROUND((H704-G704)*24,4),IF(OR(G704&lt;&gt;"",H704&lt;&gt;""),"",IF(AND(ISNUMBER(I704),I704&gt;=0),I704,""))))</f>
        <v/>
      </c>
      <c r="W704" s="10" t="str">
        <f>IF(A704="","",IF(AND(ISNUMBER(G704),ISNUMBER(H704),H704&gt;=G704),"実績：基地発～基地着",IF(OR(G704&lt;&gt;"",H704&lt;&gt;""),"要確認：時刻不足・逆転",IF(AND(ISNUMBER(I704),I704&gt;=0),"実績：記録の時間","未確認"))))</f>
        <v/>
      </c>
      <c r="X704" s="10" t="str">
        <f>IF(A704="","",IF(ISNUMBER(B704),YEAR(B704)-IF(MONTH(B704)&lt;4,1,0),""))</f>
        <v/>
      </c>
      <c r="Y704" s="10" t="str">
        <f>IF(A704="","",IF(OR(D704="",NOT(ISNUMBER(B704)),NOT(ISNUMBER(C704)),C704&lt;B704,NOT(ISNUMBER(E704)),NOT(ISNUMBER(F704)),F704&lt;E704,O704="",P704="",R704="未登録・重複"),"要確認：警戒区間・登録・根拠",IF(OR(W704="要確認：時刻不足・逆転",AND(ISNUMBER(G704),G704&gt;E704),AND(ISNUMBER(H704),H704&lt;F704),AND(ISNUMBER(I704),I704&lt;0),AND(ISNUMBER(M704),M704&lt;0)),"要確認：基地発着・交代人数",IF(COUNTIFS(LNGWatch[船名],A704,LNGWatch[入港日（同一航海）],B704,LNGWatch[曳船名],D704,LNGWatch[警戒開始日時],E704)&gt;1,"要確認：同じ警戒が重複",IF(OR(NOT(ISNUMBER(V704)),P704="未確認"),"要確認：拘束時間・根拠未確認","確認済")))))</f>
        <v/>
      </c>
    </row>
    <row r="705" spans="1:25" ht="24.95" customHeight="1" x14ac:dyDescent="0.2">
      <c r="A705" s="7"/>
      <c r="B705" s="20"/>
      <c r="C705" s="20"/>
      <c r="D705" s="7"/>
      <c r="E705" s="23"/>
      <c r="F705" s="23"/>
      <c r="G705" s="23"/>
      <c r="H705" s="23"/>
      <c r="I705" s="16"/>
      <c r="J705" s="7"/>
      <c r="K705" s="23"/>
      <c r="L705" s="23"/>
      <c r="M705" s="7"/>
      <c r="N705" s="7"/>
      <c r="O705" s="7"/>
      <c r="P705" s="7"/>
      <c r="Q705" s="7"/>
      <c r="R705" s="10" t="str">
        <f>IF(D705="","",IF(COUNTIF(Tugs[曳船名],D705)&lt;&gt;1,"未登録・重複",IF(INDEX(Tugs[会社名],MATCH(D705,Tugs[曳船名],0))="","未確認",INDEX(Tugs[会社名],MATCH(D705,Tugs[曳船名],0)))))</f>
        <v/>
      </c>
      <c r="S705" s="10" t="str">
        <f>IF(D705="","",IF(COUNTIF(Tugs[曳船名],D705)&lt;&gt;1,"未登録・重複",IF(INDEX(Tugs[基地港],MATCH(D705,Tugs[曳船名],0))="","未確認",INDEX(Tugs[基地港],MATCH(D705,Tugs[曳船名],0)))))</f>
        <v/>
      </c>
      <c r="T705" s="10" t="str">
        <f>IF(A705="","",IF(AND(ISNUMBER(B705),ISNUMBER(C705),C705&gt;=B705),INT(C705)-INT(B705),""))</f>
        <v/>
      </c>
      <c r="U705" s="18" t="str">
        <f>IF(A705="","",IF(AND(ISNUMBER(E705),ISNUMBER(F705),F705&gt;=E705),ROUND((F705-E705)*24,4),""))</f>
        <v/>
      </c>
      <c r="V705" s="18" t="str">
        <f>IF(A705="","",IF(AND(ISNUMBER(G705),ISNUMBER(H705),H705&gt;=G705),ROUND((H705-G705)*24,4),IF(OR(G705&lt;&gt;"",H705&lt;&gt;""),"",IF(AND(ISNUMBER(I705),I705&gt;=0),I705,""))))</f>
        <v/>
      </c>
      <c r="W705" s="10" t="str">
        <f>IF(A705="","",IF(AND(ISNUMBER(G705),ISNUMBER(H705),H705&gt;=G705),"実績：基地発～基地着",IF(OR(G705&lt;&gt;"",H705&lt;&gt;""),"要確認：時刻不足・逆転",IF(AND(ISNUMBER(I705),I705&gt;=0),"実績：記録の時間","未確認"))))</f>
        <v/>
      </c>
      <c r="X705" s="10" t="str">
        <f>IF(A705="","",IF(ISNUMBER(B705),YEAR(B705)-IF(MONTH(B705)&lt;4,1,0),""))</f>
        <v/>
      </c>
      <c r="Y705" s="10" t="str">
        <f>IF(A705="","",IF(OR(D705="",NOT(ISNUMBER(B705)),NOT(ISNUMBER(C705)),C705&lt;B705,NOT(ISNUMBER(E705)),NOT(ISNUMBER(F705)),F705&lt;E705,O705="",P705="",R705="未登録・重複"),"要確認：警戒区間・登録・根拠",IF(OR(W705="要確認：時刻不足・逆転",AND(ISNUMBER(G705),G705&gt;E705),AND(ISNUMBER(H705),H705&lt;F705),AND(ISNUMBER(I705),I705&lt;0),AND(ISNUMBER(M705),M705&lt;0)),"要確認：基地発着・交代人数",IF(COUNTIFS(LNGWatch[船名],A705,LNGWatch[入港日（同一航海）],B705,LNGWatch[曳船名],D705,LNGWatch[警戒開始日時],E705)&gt;1,"要確認：同じ警戒が重複",IF(OR(NOT(ISNUMBER(V705)),P705="未確認"),"要確認：拘束時間・根拠未確認","確認済")))))</f>
        <v/>
      </c>
    </row>
    <row r="706" spans="1:25" ht="24.95" customHeight="1" x14ac:dyDescent="0.2">
      <c r="A706" s="7"/>
      <c r="B706" s="20"/>
      <c r="C706" s="20"/>
      <c r="D706" s="7"/>
      <c r="E706" s="23"/>
      <c r="F706" s="23"/>
      <c r="G706" s="23"/>
      <c r="H706" s="23"/>
      <c r="I706" s="16"/>
      <c r="J706" s="7"/>
      <c r="K706" s="23"/>
      <c r="L706" s="23"/>
      <c r="M706" s="7"/>
      <c r="N706" s="7"/>
      <c r="O706" s="7"/>
      <c r="P706" s="7"/>
      <c r="Q706" s="7"/>
      <c r="R706" s="10" t="str">
        <f>IF(D706="","",IF(COUNTIF(Tugs[曳船名],D706)&lt;&gt;1,"未登録・重複",IF(INDEX(Tugs[会社名],MATCH(D706,Tugs[曳船名],0))="","未確認",INDEX(Tugs[会社名],MATCH(D706,Tugs[曳船名],0)))))</f>
        <v/>
      </c>
      <c r="S706" s="10" t="str">
        <f>IF(D706="","",IF(COUNTIF(Tugs[曳船名],D706)&lt;&gt;1,"未登録・重複",IF(INDEX(Tugs[基地港],MATCH(D706,Tugs[曳船名],0))="","未確認",INDEX(Tugs[基地港],MATCH(D706,Tugs[曳船名],0)))))</f>
        <v/>
      </c>
      <c r="T706" s="10" t="str">
        <f>IF(A706="","",IF(AND(ISNUMBER(B706),ISNUMBER(C706),C706&gt;=B706),INT(C706)-INT(B706),""))</f>
        <v/>
      </c>
      <c r="U706" s="18" t="str">
        <f>IF(A706="","",IF(AND(ISNUMBER(E706),ISNUMBER(F706),F706&gt;=E706),ROUND((F706-E706)*24,4),""))</f>
        <v/>
      </c>
      <c r="V706" s="18" t="str">
        <f>IF(A706="","",IF(AND(ISNUMBER(G706),ISNUMBER(H706),H706&gt;=G706),ROUND((H706-G706)*24,4),IF(OR(G706&lt;&gt;"",H706&lt;&gt;""),"",IF(AND(ISNUMBER(I706),I706&gt;=0),I706,""))))</f>
        <v/>
      </c>
      <c r="W706" s="10" t="str">
        <f>IF(A706="","",IF(AND(ISNUMBER(G706),ISNUMBER(H706),H706&gt;=G706),"実績：基地発～基地着",IF(OR(G706&lt;&gt;"",H706&lt;&gt;""),"要確認：時刻不足・逆転",IF(AND(ISNUMBER(I706),I706&gt;=0),"実績：記録の時間","未確認"))))</f>
        <v/>
      </c>
      <c r="X706" s="10" t="str">
        <f>IF(A706="","",IF(ISNUMBER(B706),YEAR(B706)-IF(MONTH(B706)&lt;4,1,0),""))</f>
        <v/>
      </c>
      <c r="Y706" s="10" t="str">
        <f>IF(A706="","",IF(OR(D706="",NOT(ISNUMBER(B706)),NOT(ISNUMBER(C706)),C706&lt;B706,NOT(ISNUMBER(E706)),NOT(ISNUMBER(F706)),F706&lt;E706,O706="",P706="",R706="未登録・重複"),"要確認：警戒区間・登録・根拠",IF(OR(W706="要確認：時刻不足・逆転",AND(ISNUMBER(G706),G706&gt;E706),AND(ISNUMBER(H706),H706&lt;F706),AND(ISNUMBER(I706),I706&lt;0),AND(ISNUMBER(M706),M706&lt;0)),"要確認：基地発着・交代人数",IF(COUNTIFS(LNGWatch[船名],A706,LNGWatch[入港日（同一航海）],B706,LNGWatch[曳船名],D706,LNGWatch[警戒開始日時],E706)&gt;1,"要確認：同じ警戒が重複",IF(OR(NOT(ISNUMBER(V706)),P706="未確認"),"要確認：拘束時間・根拠未確認","確認済")))))</f>
        <v/>
      </c>
    </row>
    <row r="707" spans="1:25" ht="24.95" customHeight="1" x14ac:dyDescent="0.2">
      <c r="A707" s="7"/>
      <c r="B707" s="20"/>
      <c r="C707" s="20"/>
      <c r="D707" s="7"/>
      <c r="E707" s="23"/>
      <c r="F707" s="23"/>
      <c r="G707" s="23"/>
      <c r="H707" s="23"/>
      <c r="I707" s="16"/>
      <c r="J707" s="7"/>
      <c r="K707" s="23"/>
      <c r="L707" s="23"/>
      <c r="M707" s="7"/>
      <c r="N707" s="7"/>
      <c r="O707" s="7"/>
      <c r="P707" s="7"/>
      <c r="Q707" s="7"/>
      <c r="R707" s="10" t="str">
        <f>IF(D707="","",IF(COUNTIF(Tugs[曳船名],D707)&lt;&gt;1,"未登録・重複",IF(INDEX(Tugs[会社名],MATCH(D707,Tugs[曳船名],0))="","未確認",INDEX(Tugs[会社名],MATCH(D707,Tugs[曳船名],0)))))</f>
        <v/>
      </c>
      <c r="S707" s="10" t="str">
        <f>IF(D707="","",IF(COUNTIF(Tugs[曳船名],D707)&lt;&gt;1,"未登録・重複",IF(INDEX(Tugs[基地港],MATCH(D707,Tugs[曳船名],0))="","未確認",INDEX(Tugs[基地港],MATCH(D707,Tugs[曳船名],0)))))</f>
        <v/>
      </c>
      <c r="T707" s="10" t="str">
        <f>IF(A707="","",IF(AND(ISNUMBER(B707),ISNUMBER(C707),C707&gt;=B707),INT(C707)-INT(B707),""))</f>
        <v/>
      </c>
      <c r="U707" s="18" t="str">
        <f>IF(A707="","",IF(AND(ISNUMBER(E707),ISNUMBER(F707),F707&gt;=E707),ROUND((F707-E707)*24,4),""))</f>
        <v/>
      </c>
      <c r="V707" s="18" t="str">
        <f>IF(A707="","",IF(AND(ISNUMBER(G707),ISNUMBER(H707),H707&gt;=G707),ROUND((H707-G707)*24,4),IF(OR(G707&lt;&gt;"",H707&lt;&gt;""),"",IF(AND(ISNUMBER(I707),I707&gt;=0),I707,""))))</f>
        <v/>
      </c>
      <c r="W707" s="10" t="str">
        <f>IF(A707="","",IF(AND(ISNUMBER(G707),ISNUMBER(H707),H707&gt;=G707),"実績：基地発～基地着",IF(OR(G707&lt;&gt;"",H707&lt;&gt;""),"要確認：時刻不足・逆転",IF(AND(ISNUMBER(I707),I707&gt;=0),"実績：記録の時間","未確認"))))</f>
        <v/>
      </c>
      <c r="X707" s="10" t="str">
        <f>IF(A707="","",IF(ISNUMBER(B707),YEAR(B707)-IF(MONTH(B707)&lt;4,1,0),""))</f>
        <v/>
      </c>
      <c r="Y707" s="10" t="str">
        <f>IF(A707="","",IF(OR(D707="",NOT(ISNUMBER(B707)),NOT(ISNUMBER(C707)),C707&lt;B707,NOT(ISNUMBER(E707)),NOT(ISNUMBER(F707)),F707&lt;E707,O707="",P707="",R707="未登録・重複"),"要確認：警戒区間・登録・根拠",IF(OR(W707="要確認：時刻不足・逆転",AND(ISNUMBER(G707),G707&gt;E707),AND(ISNUMBER(H707),H707&lt;F707),AND(ISNUMBER(I707),I707&lt;0),AND(ISNUMBER(M707),M707&lt;0)),"要確認：基地発着・交代人数",IF(COUNTIFS(LNGWatch[船名],A707,LNGWatch[入港日（同一航海）],B707,LNGWatch[曳船名],D707,LNGWatch[警戒開始日時],E707)&gt;1,"要確認：同じ警戒が重複",IF(OR(NOT(ISNUMBER(V707)),P707="未確認"),"要確認：拘束時間・根拠未確認","確認済")))))</f>
        <v/>
      </c>
    </row>
    <row r="708" spans="1:25" ht="24.95" customHeight="1" x14ac:dyDescent="0.2">
      <c r="A708" s="7"/>
      <c r="B708" s="20"/>
      <c r="C708" s="20"/>
      <c r="D708" s="7"/>
      <c r="E708" s="23"/>
      <c r="F708" s="23"/>
      <c r="G708" s="23"/>
      <c r="H708" s="23"/>
      <c r="I708" s="16"/>
      <c r="J708" s="7"/>
      <c r="K708" s="23"/>
      <c r="L708" s="23"/>
      <c r="M708" s="7"/>
      <c r="N708" s="7"/>
      <c r="O708" s="7"/>
      <c r="P708" s="7"/>
      <c r="Q708" s="7"/>
      <c r="R708" s="10" t="str">
        <f>IF(D708="","",IF(COUNTIF(Tugs[曳船名],D708)&lt;&gt;1,"未登録・重複",IF(INDEX(Tugs[会社名],MATCH(D708,Tugs[曳船名],0))="","未確認",INDEX(Tugs[会社名],MATCH(D708,Tugs[曳船名],0)))))</f>
        <v/>
      </c>
      <c r="S708" s="10" t="str">
        <f>IF(D708="","",IF(COUNTIF(Tugs[曳船名],D708)&lt;&gt;1,"未登録・重複",IF(INDEX(Tugs[基地港],MATCH(D708,Tugs[曳船名],0))="","未確認",INDEX(Tugs[基地港],MATCH(D708,Tugs[曳船名],0)))))</f>
        <v/>
      </c>
      <c r="T708" s="10" t="str">
        <f>IF(A708="","",IF(AND(ISNUMBER(B708),ISNUMBER(C708),C708&gt;=B708),INT(C708)-INT(B708),""))</f>
        <v/>
      </c>
      <c r="U708" s="18" t="str">
        <f>IF(A708="","",IF(AND(ISNUMBER(E708),ISNUMBER(F708),F708&gt;=E708),ROUND((F708-E708)*24,4),""))</f>
        <v/>
      </c>
      <c r="V708" s="18" t="str">
        <f>IF(A708="","",IF(AND(ISNUMBER(G708),ISNUMBER(H708),H708&gt;=G708),ROUND((H708-G708)*24,4),IF(OR(G708&lt;&gt;"",H708&lt;&gt;""),"",IF(AND(ISNUMBER(I708),I708&gt;=0),I708,""))))</f>
        <v/>
      </c>
      <c r="W708" s="10" t="str">
        <f>IF(A708="","",IF(AND(ISNUMBER(G708),ISNUMBER(H708),H708&gt;=G708),"実績：基地発～基地着",IF(OR(G708&lt;&gt;"",H708&lt;&gt;""),"要確認：時刻不足・逆転",IF(AND(ISNUMBER(I708),I708&gt;=0),"実績：記録の時間","未確認"))))</f>
        <v/>
      </c>
      <c r="X708" s="10" t="str">
        <f>IF(A708="","",IF(ISNUMBER(B708),YEAR(B708)-IF(MONTH(B708)&lt;4,1,0),""))</f>
        <v/>
      </c>
      <c r="Y708" s="10" t="str">
        <f>IF(A708="","",IF(OR(D708="",NOT(ISNUMBER(B708)),NOT(ISNUMBER(C708)),C708&lt;B708,NOT(ISNUMBER(E708)),NOT(ISNUMBER(F708)),F708&lt;E708,O708="",P708="",R708="未登録・重複"),"要確認：警戒区間・登録・根拠",IF(OR(W708="要確認：時刻不足・逆転",AND(ISNUMBER(G708),G708&gt;E708),AND(ISNUMBER(H708),H708&lt;F708),AND(ISNUMBER(I708),I708&lt;0),AND(ISNUMBER(M708),M708&lt;0)),"要確認：基地発着・交代人数",IF(COUNTIFS(LNGWatch[船名],A708,LNGWatch[入港日（同一航海）],B708,LNGWatch[曳船名],D708,LNGWatch[警戒開始日時],E708)&gt;1,"要確認：同じ警戒が重複",IF(OR(NOT(ISNUMBER(V708)),P708="未確認"),"要確認：拘束時間・根拠未確認","確認済")))))</f>
        <v/>
      </c>
    </row>
    <row r="709" spans="1:25" ht="24.95" customHeight="1" x14ac:dyDescent="0.2">
      <c r="A709" s="7"/>
      <c r="B709" s="20"/>
      <c r="C709" s="20"/>
      <c r="D709" s="7"/>
      <c r="E709" s="23"/>
      <c r="F709" s="23"/>
      <c r="G709" s="23"/>
      <c r="H709" s="23"/>
      <c r="I709" s="16"/>
      <c r="J709" s="7"/>
      <c r="K709" s="23"/>
      <c r="L709" s="23"/>
      <c r="M709" s="7"/>
      <c r="N709" s="7"/>
      <c r="O709" s="7"/>
      <c r="P709" s="7"/>
      <c r="Q709" s="7"/>
      <c r="R709" s="10" t="str">
        <f>IF(D709="","",IF(COUNTIF(Tugs[曳船名],D709)&lt;&gt;1,"未登録・重複",IF(INDEX(Tugs[会社名],MATCH(D709,Tugs[曳船名],0))="","未確認",INDEX(Tugs[会社名],MATCH(D709,Tugs[曳船名],0)))))</f>
        <v/>
      </c>
      <c r="S709" s="10" t="str">
        <f>IF(D709="","",IF(COUNTIF(Tugs[曳船名],D709)&lt;&gt;1,"未登録・重複",IF(INDEX(Tugs[基地港],MATCH(D709,Tugs[曳船名],0))="","未確認",INDEX(Tugs[基地港],MATCH(D709,Tugs[曳船名],0)))))</f>
        <v/>
      </c>
      <c r="T709" s="10" t="str">
        <f>IF(A709="","",IF(AND(ISNUMBER(B709),ISNUMBER(C709),C709&gt;=B709),INT(C709)-INT(B709),""))</f>
        <v/>
      </c>
      <c r="U709" s="18" t="str">
        <f>IF(A709="","",IF(AND(ISNUMBER(E709),ISNUMBER(F709),F709&gt;=E709),ROUND((F709-E709)*24,4),""))</f>
        <v/>
      </c>
      <c r="V709" s="18" t="str">
        <f>IF(A709="","",IF(AND(ISNUMBER(G709),ISNUMBER(H709),H709&gt;=G709),ROUND((H709-G709)*24,4),IF(OR(G709&lt;&gt;"",H709&lt;&gt;""),"",IF(AND(ISNUMBER(I709),I709&gt;=0),I709,""))))</f>
        <v/>
      </c>
      <c r="W709" s="10" t="str">
        <f>IF(A709="","",IF(AND(ISNUMBER(G709),ISNUMBER(H709),H709&gt;=G709),"実績：基地発～基地着",IF(OR(G709&lt;&gt;"",H709&lt;&gt;""),"要確認：時刻不足・逆転",IF(AND(ISNUMBER(I709),I709&gt;=0),"実績：記録の時間","未確認"))))</f>
        <v/>
      </c>
      <c r="X709" s="10" t="str">
        <f>IF(A709="","",IF(ISNUMBER(B709),YEAR(B709)-IF(MONTH(B709)&lt;4,1,0),""))</f>
        <v/>
      </c>
      <c r="Y709" s="10" t="str">
        <f>IF(A709="","",IF(OR(D709="",NOT(ISNUMBER(B709)),NOT(ISNUMBER(C709)),C709&lt;B709,NOT(ISNUMBER(E709)),NOT(ISNUMBER(F709)),F709&lt;E709,O709="",P709="",R709="未登録・重複"),"要確認：警戒区間・登録・根拠",IF(OR(W709="要確認：時刻不足・逆転",AND(ISNUMBER(G709),G709&gt;E709),AND(ISNUMBER(H709),H709&lt;F709),AND(ISNUMBER(I709),I709&lt;0),AND(ISNUMBER(M709),M709&lt;0)),"要確認：基地発着・交代人数",IF(COUNTIFS(LNGWatch[船名],A709,LNGWatch[入港日（同一航海）],B709,LNGWatch[曳船名],D709,LNGWatch[警戒開始日時],E709)&gt;1,"要確認：同じ警戒が重複",IF(OR(NOT(ISNUMBER(V709)),P709="未確認"),"要確認：拘束時間・根拠未確認","確認済")))))</f>
        <v/>
      </c>
    </row>
    <row r="710" spans="1:25" ht="24.95" customHeight="1" x14ac:dyDescent="0.2">
      <c r="A710" s="7"/>
      <c r="B710" s="20"/>
      <c r="C710" s="20"/>
      <c r="D710" s="7"/>
      <c r="E710" s="23"/>
      <c r="F710" s="23"/>
      <c r="G710" s="23"/>
      <c r="H710" s="23"/>
      <c r="I710" s="16"/>
      <c r="J710" s="7"/>
      <c r="K710" s="23"/>
      <c r="L710" s="23"/>
      <c r="M710" s="7"/>
      <c r="N710" s="7"/>
      <c r="O710" s="7"/>
      <c r="P710" s="7"/>
      <c r="Q710" s="7"/>
      <c r="R710" s="10" t="str">
        <f>IF(D710="","",IF(COUNTIF(Tugs[曳船名],D710)&lt;&gt;1,"未登録・重複",IF(INDEX(Tugs[会社名],MATCH(D710,Tugs[曳船名],0))="","未確認",INDEX(Tugs[会社名],MATCH(D710,Tugs[曳船名],0)))))</f>
        <v/>
      </c>
      <c r="S710" s="10" t="str">
        <f>IF(D710="","",IF(COUNTIF(Tugs[曳船名],D710)&lt;&gt;1,"未登録・重複",IF(INDEX(Tugs[基地港],MATCH(D710,Tugs[曳船名],0))="","未確認",INDEX(Tugs[基地港],MATCH(D710,Tugs[曳船名],0)))))</f>
        <v/>
      </c>
      <c r="T710" s="10" t="str">
        <f>IF(A710="","",IF(AND(ISNUMBER(B710),ISNUMBER(C710),C710&gt;=B710),INT(C710)-INT(B710),""))</f>
        <v/>
      </c>
      <c r="U710" s="18" t="str">
        <f>IF(A710="","",IF(AND(ISNUMBER(E710),ISNUMBER(F710),F710&gt;=E710),ROUND((F710-E710)*24,4),""))</f>
        <v/>
      </c>
      <c r="V710" s="18" t="str">
        <f>IF(A710="","",IF(AND(ISNUMBER(G710),ISNUMBER(H710),H710&gt;=G710),ROUND((H710-G710)*24,4),IF(OR(G710&lt;&gt;"",H710&lt;&gt;""),"",IF(AND(ISNUMBER(I710),I710&gt;=0),I710,""))))</f>
        <v/>
      </c>
      <c r="W710" s="10" t="str">
        <f>IF(A710="","",IF(AND(ISNUMBER(G710),ISNUMBER(H710),H710&gt;=G710),"実績：基地発～基地着",IF(OR(G710&lt;&gt;"",H710&lt;&gt;""),"要確認：時刻不足・逆転",IF(AND(ISNUMBER(I710),I710&gt;=0),"実績：記録の時間","未確認"))))</f>
        <v/>
      </c>
      <c r="X710" s="10" t="str">
        <f>IF(A710="","",IF(ISNUMBER(B710),YEAR(B710)-IF(MONTH(B710)&lt;4,1,0),""))</f>
        <v/>
      </c>
      <c r="Y710" s="10" t="str">
        <f>IF(A710="","",IF(OR(D710="",NOT(ISNUMBER(B710)),NOT(ISNUMBER(C710)),C710&lt;B710,NOT(ISNUMBER(E710)),NOT(ISNUMBER(F710)),F710&lt;E710,O710="",P710="",R710="未登録・重複"),"要確認：警戒区間・登録・根拠",IF(OR(W710="要確認：時刻不足・逆転",AND(ISNUMBER(G710),G710&gt;E710),AND(ISNUMBER(H710),H710&lt;F710),AND(ISNUMBER(I710),I710&lt;0),AND(ISNUMBER(M710),M710&lt;0)),"要確認：基地発着・交代人数",IF(COUNTIFS(LNGWatch[船名],A710,LNGWatch[入港日（同一航海）],B710,LNGWatch[曳船名],D710,LNGWatch[警戒開始日時],E710)&gt;1,"要確認：同じ警戒が重複",IF(OR(NOT(ISNUMBER(V710)),P710="未確認"),"要確認：拘束時間・根拠未確認","確認済")))))</f>
        <v/>
      </c>
    </row>
    <row r="711" spans="1:25" ht="24.95" customHeight="1" x14ac:dyDescent="0.2">
      <c r="A711" s="7"/>
      <c r="B711" s="20"/>
      <c r="C711" s="20"/>
      <c r="D711" s="7"/>
      <c r="E711" s="23"/>
      <c r="F711" s="23"/>
      <c r="G711" s="23"/>
      <c r="H711" s="23"/>
      <c r="I711" s="16"/>
      <c r="J711" s="7"/>
      <c r="K711" s="23"/>
      <c r="L711" s="23"/>
      <c r="M711" s="7"/>
      <c r="N711" s="7"/>
      <c r="O711" s="7"/>
      <c r="P711" s="7"/>
      <c r="Q711" s="7"/>
      <c r="R711" s="10" t="str">
        <f>IF(D711="","",IF(COUNTIF(Tugs[曳船名],D711)&lt;&gt;1,"未登録・重複",IF(INDEX(Tugs[会社名],MATCH(D711,Tugs[曳船名],0))="","未確認",INDEX(Tugs[会社名],MATCH(D711,Tugs[曳船名],0)))))</f>
        <v/>
      </c>
      <c r="S711" s="10" t="str">
        <f>IF(D711="","",IF(COUNTIF(Tugs[曳船名],D711)&lt;&gt;1,"未登録・重複",IF(INDEX(Tugs[基地港],MATCH(D711,Tugs[曳船名],0))="","未確認",INDEX(Tugs[基地港],MATCH(D711,Tugs[曳船名],0)))))</f>
        <v/>
      </c>
      <c r="T711" s="10" t="str">
        <f>IF(A711="","",IF(AND(ISNUMBER(B711),ISNUMBER(C711),C711&gt;=B711),INT(C711)-INT(B711),""))</f>
        <v/>
      </c>
      <c r="U711" s="18" t="str">
        <f>IF(A711="","",IF(AND(ISNUMBER(E711),ISNUMBER(F711),F711&gt;=E711),ROUND((F711-E711)*24,4),""))</f>
        <v/>
      </c>
      <c r="V711" s="18" t="str">
        <f>IF(A711="","",IF(AND(ISNUMBER(G711),ISNUMBER(H711),H711&gt;=G711),ROUND((H711-G711)*24,4),IF(OR(G711&lt;&gt;"",H711&lt;&gt;""),"",IF(AND(ISNUMBER(I711),I711&gt;=0),I711,""))))</f>
        <v/>
      </c>
      <c r="W711" s="10" t="str">
        <f>IF(A711="","",IF(AND(ISNUMBER(G711),ISNUMBER(H711),H711&gt;=G711),"実績：基地発～基地着",IF(OR(G711&lt;&gt;"",H711&lt;&gt;""),"要確認：時刻不足・逆転",IF(AND(ISNUMBER(I711),I711&gt;=0),"実績：記録の時間","未確認"))))</f>
        <v/>
      </c>
      <c r="X711" s="10" t="str">
        <f>IF(A711="","",IF(ISNUMBER(B711),YEAR(B711)-IF(MONTH(B711)&lt;4,1,0),""))</f>
        <v/>
      </c>
      <c r="Y711" s="10" t="str">
        <f>IF(A711="","",IF(OR(D711="",NOT(ISNUMBER(B711)),NOT(ISNUMBER(C711)),C711&lt;B711,NOT(ISNUMBER(E711)),NOT(ISNUMBER(F711)),F711&lt;E711,O711="",P711="",R711="未登録・重複"),"要確認：警戒区間・登録・根拠",IF(OR(W711="要確認：時刻不足・逆転",AND(ISNUMBER(G711),G711&gt;E711),AND(ISNUMBER(H711),H711&lt;F711),AND(ISNUMBER(I711),I711&lt;0),AND(ISNUMBER(M711),M711&lt;0)),"要確認：基地発着・交代人数",IF(COUNTIFS(LNGWatch[船名],A711,LNGWatch[入港日（同一航海）],B711,LNGWatch[曳船名],D711,LNGWatch[警戒開始日時],E711)&gt;1,"要確認：同じ警戒が重複",IF(OR(NOT(ISNUMBER(V711)),P711="未確認"),"要確認：拘束時間・根拠未確認","確認済")))))</f>
        <v/>
      </c>
    </row>
    <row r="712" spans="1:25" ht="24.95" customHeight="1" x14ac:dyDescent="0.2">
      <c r="A712" s="7"/>
      <c r="B712" s="20"/>
      <c r="C712" s="20"/>
      <c r="D712" s="7"/>
      <c r="E712" s="23"/>
      <c r="F712" s="23"/>
      <c r="G712" s="23"/>
      <c r="H712" s="23"/>
      <c r="I712" s="16"/>
      <c r="J712" s="7"/>
      <c r="K712" s="23"/>
      <c r="L712" s="23"/>
      <c r="M712" s="7"/>
      <c r="N712" s="7"/>
      <c r="O712" s="7"/>
      <c r="P712" s="7"/>
      <c r="Q712" s="7"/>
      <c r="R712" s="10" t="str">
        <f>IF(D712="","",IF(COUNTIF(Tugs[曳船名],D712)&lt;&gt;1,"未登録・重複",IF(INDEX(Tugs[会社名],MATCH(D712,Tugs[曳船名],0))="","未確認",INDEX(Tugs[会社名],MATCH(D712,Tugs[曳船名],0)))))</f>
        <v/>
      </c>
      <c r="S712" s="10" t="str">
        <f>IF(D712="","",IF(COUNTIF(Tugs[曳船名],D712)&lt;&gt;1,"未登録・重複",IF(INDEX(Tugs[基地港],MATCH(D712,Tugs[曳船名],0))="","未確認",INDEX(Tugs[基地港],MATCH(D712,Tugs[曳船名],0)))))</f>
        <v/>
      </c>
      <c r="T712" s="10" t="str">
        <f>IF(A712="","",IF(AND(ISNUMBER(B712),ISNUMBER(C712),C712&gt;=B712),INT(C712)-INT(B712),""))</f>
        <v/>
      </c>
      <c r="U712" s="18" t="str">
        <f>IF(A712="","",IF(AND(ISNUMBER(E712),ISNUMBER(F712),F712&gt;=E712),ROUND((F712-E712)*24,4),""))</f>
        <v/>
      </c>
      <c r="V712" s="18" t="str">
        <f>IF(A712="","",IF(AND(ISNUMBER(G712),ISNUMBER(H712),H712&gt;=G712),ROUND((H712-G712)*24,4),IF(OR(G712&lt;&gt;"",H712&lt;&gt;""),"",IF(AND(ISNUMBER(I712),I712&gt;=0),I712,""))))</f>
        <v/>
      </c>
      <c r="W712" s="10" t="str">
        <f>IF(A712="","",IF(AND(ISNUMBER(G712),ISNUMBER(H712),H712&gt;=G712),"実績：基地発～基地着",IF(OR(G712&lt;&gt;"",H712&lt;&gt;""),"要確認：時刻不足・逆転",IF(AND(ISNUMBER(I712),I712&gt;=0),"実績：記録の時間","未確認"))))</f>
        <v/>
      </c>
      <c r="X712" s="10" t="str">
        <f>IF(A712="","",IF(ISNUMBER(B712),YEAR(B712)-IF(MONTH(B712)&lt;4,1,0),""))</f>
        <v/>
      </c>
      <c r="Y712" s="10" t="str">
        <f>IF(A712="","",IF(OR(D712="",NOT(ISNUMBER(B712)),NOT(ISNUMBER(C712)),C712&lt;B712,NOT(ISNUMBER(E712)),NOT(ISNUMBER(F712)),F712&lt;E712,O712="",P712="",R712="未登録・重複"),"要確認：警戒区間・登録・根拠",IF(OR(W712="要確認：時刻不足・逆転",AND(ISNUMBER(G712),G712&gt;E712),AND(ISNUMBER(H712),H712&lt;F712),AND(ISNUMBER(I712),I712&lt;0),AND(ISNUMBER(M712),M712&lt;0)),"要確認：基地発着・交代人数",IF(COUNTIFS(LNGWatch[船名],A712,LNGWatch[入港日（同一航海）],B712,LNGWatch[曳船名],D712,LNGWatch[警戒開始日時],E712)&gt;1,"要確認：同じ警戒が重複",IF(OR(NOT(ISNUMBER(V712)),P712="未確認"),"要確認：拘束時間・根拠未確認","確認済")))))</f>
        <v/>
      </c>
    </row>
    <row r="713" spans="1:25" ht="24.95" customHeight="1" x14ac:dyDescent="0.2">
      <c r="A713" s="7"/>
      <c r="B713" s="20"/>
      <c r="C713" s="20"/>
      <c r="D713" s="7"/>
      <c r="E713" s="23"/>
      <c r="F713" s="23"/>
      <c r="G713" s="23"/>
      <c r="H713" s="23"/>
      <c r="I713" s="16"/>
      <c r="J713" s="7"/>
      <c r="K713" s="23"/>
      <c r="L713" s="23"/>
      <c r="M713" s="7"/>
      <c r="N713" s="7"/>
      <c r="O713" s="7"/>
      <c r="P713" s="7"/>
      <c r="Q713" s="7"/>
      <c r="R713" s="10" t="str">
        <f>IF(D713="","",IF(COUNTIF(Tugs[曳船名],D713)&lt;&gt;1,"未登録・重複",IF(INDEX(Tugs[会社名],MATCH(D713,Tugs[曳船名],0))="","未確認",INDEX(Tugs[会社名],MATCH(D713,Tugs[曳船名],0)))))</f>
        <v/>
      </c>
      <c r="S713" s="10" t="str">
        <f>IF(D713="","",IF(COUNTIF(Tugs[曳船名],D713)&lt;&gt;1,"未登録・重複",IF(INDEX(Tugs[基地港],MATCH(D713,Tugs[曳船名],0))="","未確認",INDEX(Tugs[基地港],MATCH(D713,Tugs[曳船名],0)))))</f>
        <v/>
      </c>
      <c r="T713" s="10" t="str">
        <f>IF(A713="","",IF(AND(ISNUMBER(B713),ISNUMBER(C713),C713&gt;=B713),INT(C713)-INT(B713),""))</f>
        <v/>
      </c>
      <c r="U713" s="18" t="str">
        <f>IF(A713="","",IF(AND(ISNUMBER(E713),ISNUMBER(F713),F713&gt;=E713),ROUND((F713-E713)*24,4),""))</f>
        <v/>
      </c>
      <c r="V713" s="18" t="str">
        <f>IF(A713="","",IF(AND(ISNUMBER(G713),ISNUMBER(H713),H713&gt;=G713),ROUND((H713-G713)*24,4),IF(OR(G713&lt;&gt;"",H713&lt;&gt;""),"",IF(AND(ISNUMBER(I713),I713&gt;=0),I713,""))))</f>
        <v/>
      </c>
      <c r="W713" s="10" t="str">
        <f>IF(A713="","",IF(AND(ISNUMBER(G713),ISNUMBER(H713),H713&gt;=G713),"実績：基地発～基地着",IF(OR(G713&lt;&gt;"",H713&lt;&gt;""),"要確認：時刻不足・逆転",IF(AND(ISNUMBER(I713),I713&gt;=0),"実績：記録の時間","未確認"))))</f>
        <v/>
      </c>
      <c r="X713" s="10" t="str">
        <f>IF(A713="","",IF(ISNUMBER(B713),YEAR(B713)-IF(MONTH(B713)&lt;4,1,0),""))</f>
        <v/>
      </c>
      <c r="Y713" s="10" t="str">
        <f>IF(A713="","",IF(OR(D713="",NOT(ISNUMBER(B713)),NOT(ISNUMBER(C713)),C713&lt;B713,NOT(ISNUMBER(E713)),NOT(ISNUMBER(F713)),F713&lt;E713,O713="",P713="",R713="未登録・重複"),"要確認：警戒区間・登録・根拠",IF(OR(W713="要確認：時刻不足・逆転",AND(ISNUMBER(G713),G713&gt;E713),AND(ISNUMBER(H713),H713&lt;F713),AND(ISNUMBER(I713),I713&lt;0),AND(ISNUMBER(M713),M713&lt;0)),"要確認：基地発着・交代人数",IF(COUNTIFS(LNGWatch[船名],A713,LNGWatch[入港日（同一航海）],B713,LNGWatch[曳船名],D713,LNGWatch[警戒開始日時],E713)&gt;1,"要確認：同じ警戒が重複",IF(OR(NOT(ISNUMBER(V713)),P713="未確認"),"要確認：拘束時間・根拠未確認","確認済")))))</f>
        <v/>
      </c>
    </row>
    <row r="714" spans="1:25" ht="24.95" customHeight="1" x14ac:dyDescent="0.2">
      <c r="A714" s="7"/>
      <c r="B714" s="20"/>
      <c r="C714" s="20"/>
      <c r="D714" s="7"/>
      <c r="E714" s="23"/>
      <c r="F714" s="23"/>
      <c r="G714" s="23"/>
      <c r="H714" s="23"/>
      <c r="I714" s="16"/>
      <c r="J714" s="7"/>
      <c r="K714" s="23"/>
      <c r="L714" s="23"/>
      <c r="M714" s="7"/>
      <c r="N714" s="7"/>
      <c r="O714" s="7"/>
      <c r="P714" s="7"/>
      <c r="Q714" s="7"/>
      <c r="R714" s="10" t="str">
        <f>IF(D714="","",IF(COUNTIF(Tugs[曳船名],D714)&lt;&gt;1,"未登録・重複",IF(INDEX(Tugs[会社名],MATCH(D714,Tugs[曳船名],0))="","未確認",INDEX(Tugs[会社名],MATCH(D714,Tugs[曳船名],0)))))</f>
        <v/>
      </c>
      <c r="S714" s="10" t="str">
        <f>IF(D714="","",IF(COUNTIF(Tugs[曳船名],D714)&lt;&gt;1,"未登録・重複",IF(INDEX(Tugs[基地港],MATCH(D714,Tugs[曳船名],0))="","未確認",INDEX(Tugs[基地港],MATCH(D714,Tugs[曳船名],0)))))</f>
        <v/>
      </c>
      <c r="T714" s="10" t="str">
        <f>IF(A714="","",IF(AND(ISNUMBER(B714),ISNUMBER(C714),C714&gt;=B714),INT(C714)-INT(B714),""))</f>
        <v/>
      </c>
      <c r="U714" s="18" t="str">
        <f>IF(A714="","",IF(AND(ISNUMBER(E714),ISNUMBER(F714),F714&gt;=E714),ROUND((F714-E714)*24,4),""))</f>
        <v/>
      </c>
      <c r="V714" s="18" t="str">
        <f>IF(A714="","",IF(AND(ISNUMBER(G714),ISNUMBER(H714),H714&gt;=G714),ROUND((H714-G714)*24,4),IF(OR(G714&lt;&gt;"",H714&lt;&gt;""),"",IF(AND(ISNUMBER(I714),I714&gt;=0),I714,""))))</f>
        <v/>
      </c>
      <c r="W714" s="10" t="str">
        <f>IF(A714="","",IF(AND(ISNUMBER(G714),ISNUMBER(H714),H714&gt;=G714),"実績：基地発～基地着",IF(OR(G714&lt;&gt;"",H714&lt;&gt;""),"要確認：時刻不足・逆転",IF(AND(ISNUMBER(I714),I714&gt;=0),"実績：記録の時間","未確認"))))</f>
        <v/>
      </c>
      <c r="X714" s="10" t="str">
        <f>IF(A714="","",IF(ISNUMBER(B714),YEAR(B714)-IF(MONTH(B714)&lt;4,1,0),""))</f>
        <v/>
      </c>
      <c r="Y714" s="10" t="str">
        <f>IF(A714="","",IF(OR(D714="",NOT(ISNUMBER(B714)),NOT(ISNUMBER(C714)),C714&lt;B714,NOT(ISNUMBER(E714)),NOT(ISNUMBER(F714)),F714&lt;E714,O714="",P714="",R714="未登録・重複"),"要確認：警戒区間・登録・根拠",IF(OR(W714="要確認：時刻不足・逆転",AND(ISNUMBER(G714),G714&gt;E714),AND(ISNUMBER(H714),H714&lt;F714),AND(ISNUMBER(I714),I714&lt;0),AND(ISNUMBER(M714),M714&lt;0)),"要確認：基地発着・交代人数",IF(COUNTIFS(LNGWatch[船名],A714,LNGWatch[入港日（同一航海）],B714,LNGWatch[曳船名],D714,LNGWatch[警戒開始日時],E714)&gt;1,"要確認：同じ警戒が重複",IF(OR(NOT(ISNUMBER(V714)),P714="未確認"),"要確認：拘束時間・根拠未確認","確認済")))))</f>
        <v/>
      </c>
    </row>
    <row r="715" spans="1:25" ht="24.95" customHeight="1" x14ac:dyDescent="0.2">
      <c r="A715" s="7"/>
      <c r="B715" s="20"/>
      <c r="C715" s="20"/>
      <c r="D715" s="7"/>
      <c r="E715" s="23"/>
      <c r="F715" s="23"/>
      <c r="G715" s="23"/>
      <c r="H715" s="23"/>
      <c r="I715" s="16"/>
      <c r="J715" s="7"/>
      <c r="K715" s="23"/>
      <c r="L715" s="23"/>
      <c r="M715" s="7"/>
      <c r="N715" s="7"/>
      <c r="O715" s="7"/>
      <c r="P715" s="7"/>
      <c r="Q715" s="7"/>
      <c r="R715" s="10" t="str">
        <f>IF(D715="","",IF(COUNTIF(Tugs[曳船名],D715)&lt;&gt;1,"未登録・重複",IF(INDEX(Tugs[会社名],MATCH(D715,Tugs[曳船名],0))="","未確認",INDEX(Tugs[会社名],MATCH(D715,Tugs[曳船名],0)))))</f>
        <v/>
      </c>
      <c r="S715" s="10" t="str">
        <f>IF(D715="","",IF(COUNTIF(Tugs[曳船名],D715)&lt;&gt;1,"未登録・重複",IF(INDEX(Tugs[基地港],MATCH(D715,Tugs[曳船名],0))="","未確認",INDEX(Tugs[基地港],MATCH(D715,Tugs[曳船名],0)))))</f>
        <v/>
      </c>
      <c r="T715" s="10" t="str">
        <f>IF(A715="","",IF(AND(ISNUMBER(B715),ISNUMBER(C715),C715&gt;=B715),INT(C715)-INT(B715),""))</f>
        <v/>
      </c>
      <c r="U715" s="18" t="str">
        <f>IF(A715="","",IF(AND(ISNUMBER(E715),ISNUMBER(F715),F715&gt;=E715),ROUND((F715-E715)*24,4),""))</f>
        <v/>
      </c>
      <c r="V715" s="18" t="str">
        <f>IF(A715="","",IF(AND(ISNUMBER(G715),ISNUMBER(H715),H715&gt;=G715),ROUND((H715-G715)*24,4),IF(OR(G715&lt;&gt;"",H715&lt;&gt;""),"",IF(AND(ISNUMBER(I715),I715&gt;=0),I715,""))))</f>
        <v/>
      </c>
      <c r="W715" s="10" t="str">
        <f>IF(A715="","",IF(AND(ISNUMBER(G715),ISNUMBER(H715),H715&gt;=G715),"実績：基地発～基地着",IF(OR(G715&lt;&gt;"",H715&lt;&gt;""),"要確認：時刻不足・逆転",IF(AND(ISNUMBER(I715),I715&gt;=0),"実績：記録の時間","未確認"))))</f>
        <v/>
      </c>
      <c r="X715" s="10" t="str">
        <f>IF(A715="","",IF(ISNUMBER(B715),YEAR(B715)-IF(MONTH(B715)&lt;4,1,0),""))</f>
        <v/>
      </c>
      <c r="Y715" s="10" t="str">
        <f>IF(A715="","",IF(OR(D715="",NOT(ISNUMBER(B715)),NOT(ISNUMBER(C715)),C715&lt;B715,NOT(ISNUMBER(E715)),NOT(ISNUMBER(F715)),F715&lt;E715,O715="",P715="",R715="未登録・重複"),"要確認：警戒区間・登録・根拠",IF(OR(W715="要確認：時刻不足・逆転",AND(ISNUMBER(G715),G715&gt;E715),AND(ISNUMBER(H715),H715&lt;F715),AND(ISNUMBER(I715),I715&lt;0),AND(ISNUMBER(M715),M715&lt;0)),"要確認：基地発着・交代人数",IF(COUNTIFS(LNGWatch[船名],A715,LNGWatch[入港日（同一航海）],B715,LNGWatch[曳船名],D715,LNGWatch[警戒開始日時],E715)&gt;1,"要確認：同じ警戒が重複",IF(OR(NOT(ISNUMBER(V715)),P715="未確認"),"要確認：拘束時間・根拠未確認","確認済")))))</f>
        <v/>
      </c>
    </row>
    <row r="716" spans="1:25" ht="24.95" customHeight="1" x14ac:dyDescent="0.2">
      <c r="A716" s="7"/>
      <c r="B716" s="20"/>
      <c r="C716" s="20"/>
      <c r="D716" s="7"/>
      <c r="E716" s="23"/>
      <c r="F716" s="23"/>
      <c r="G716" s="23"/>
      <c r="H716" s="23"/>
      <c r="I716" s="16"/>
      <c r="J716" s="7"/>
      <c r="K716" s="23"/>
      <c r="L716" s="23"/>
      <c r="M716" s="7"/>
      <c r="N716" s="7"/>
      <c r="O716" s="7"/>
      <c r="P716" s="7"/>
      <c r="Q716" s="7"/>
      <c r="R716" s="10" t="str">
        <f>IF(D716="","",IF(COUNTIF(Tugs[曳船名],D716)&lt;&gt;1,"未登録・重複",IF(INDEX(Tugs[会社名],MATCH(D716,Tugs[曳船名],0))="","未確認",INDEX(Tugs[会社名],MATCH(D716,Tugs[曳船名],0)))))</f>
        <v/>
      </c>
      <c r="S716" s="10" t="str">
        <f>IF(D716="","",IF(COUNTIF(Tugs[曳船名],D716)&lt;&gt;1,"未登録・重複",IF(INDEX(Tugs[基地港],MATCH(D716,Tugs[曳船名],0))="","未確認",INDEX(Tugs[基地港],MATCH(D716,Tugs[曳船名],0)))))</f>
        <v/>
      </c>
      <c r="T716" s="10" t="str">
        <f>IF(A716="","",IF(AND(ISNUMBER(B716),ISNUMBER(C716),C716&gt;=B716),INT(C716)-INT(B716),""))</f>
        <v/>
      </c>
      <c r="U716" s="18" t="str">
        <f>IF(A716="","",IF(AND(ISNUMBER(E716),ISNUMBER(F716),F716&gt;=E716),ROUND((F716-E716)*24,4),""))</f>
        <v/>
      </c>
      <c r="V716" s="18" t="str">
        <f>IF(A716="","",IF(AND(ISNUMBER(G716),ISNUMBER(H716),H716&gt;=G716),ROUND((H716-G716)*24,4),IF(OR(G716&lt;&gt;"",H716&lt;&gt;""),"",IF(AND(ISNUMBER(I716),I716&gt;=0),I716,""))))</f>
        <v/>
      </c>
      <c r="W716" s="10" t="str">
        <f>IF(A716="","",IF(AND(ISNUMBER(G716),ISNUMBER(H716),H716&gt;=G716),"実績：基地発～基地着",IF(OR(G716&lt;&gt;"",H716&lt;&gt;""),"要確認：時刻不足・逆転",IF(AND(ISNUMBER(I716),I716&gt;=0),"実績：記録の時間","未確認"))))</f>
        <v/>
      </c>
      <c r="X716" s="10" t="str">
        <f>IF(A716="","",IF(ISNUMBER(B716),YEAR(B716)-IF(MONTH(B716)&lt;4,1,0),""))</f>
        <v/>
      </c>
      <c r="Y716" s="10" t="str">
        <f>IF(A716="","",IF(OR(D716="",NOT(ISNUMBER(B716)),NOT(ISNUMBER(C716)),C716&lt;B716,NOT(ISNUMBER(E716)),NOT(ISNUMBER(F716)),F716&lt;E716,O716="",P716="",R716="未登録・重複"),"要確認：警戒区間・登録・根拠",IF(OR(W716="要確認：時刻不足・逆転",AND(ISNUMBER(G716),G716&gt;E716),AND(ISNUMBER(H716),H716&lt;F716),AND(ISNUMBER(I716),I716&lt;0),AND(ISNUMBER(M716),M716&lt;0)),"要確認：基地発着・交代人数",IF(COUNTIFS(LNGWatch[船名],A716,LNGWatch[入港日（同一航海）],B716,LNGWatch[曳船名],D716,LNGWatch[警戒開始日時],E716)&gt;1,"要確認：同じ警戒が重複",IF(OR(NOT(ISNUMBER(V716)),P716="未確認"),"要確認：拘束時間・根拠未確認","確認済")))))</f>
        <v/>
      </c>
    </row>
    <row r="717" spans="1:25" ht="24.95" customHeight="1" x14ac:dyDescent="0.2">
      <c r="A717" s="7"/>
      <c r="B717" s="20"/>
      <c r="C717" s="20"/>
      <c r="D717" s="7"/>
      <c r="E717" s="23"/>
      <c r="F717" s="23"/>
      <c r="G717" s="23"/>
      <c r="H717" s="23"/>
      <c r="I717" s="16"/>
      <c r="J717" s="7"/>
      <c r="K717" s="23"/>
      <c r="L717" s="23"/>
      <c r="M717" s="7"/>
      <c r="N717" s="7"/>
      <c r="O717" s="7"/>
      <c r="P717" s="7"/>
      <c r="Q717" s="7"/>
      <c r="R717" s="10" t="str">
        <f>IF(D717="","",IF(COUNTIF(Tugs[曳船名],D717)&lt;&gt;1,"未登録・重複",IF(INDEX(Tugs[会社名],MATCH(D717,Tugs[曳船名],0))="","未確認",INDEX(Tugs[会社名],MATCH(D717,Tugs[曳船名],0)))))</f>
        <v/>
      </c>
      <c r="S717" s="10" t="str">
        <f>IF(D717="","",IF(COUNTIF(Tugs[曳船名],D717)&lt;&gt;1,"未登録・重複",IF(INDEX(Tugs[基地港],MATCH(D717,Tugs[曳船名],0))="","未確認",INDEX(Tugs[基地港],MATCH(D717,Tugs[曳船名],0)))))</f>
        <v/>
      </c>
      <c r="T717" s="10" t="str">
        <f>IF(A717="","",IF(AND(ISNUMBER(B717),ISNUMBER(C717),C717&gt;=B717),INT(C717)-INT(B717),""))</f>
        <v/>
      </c>
      <c r="U717" s="18" t="str">
        <f>IF(A717="","",IF(AND(ISNUMBER(E717),ISNUMBER(F717),F717&gt;=E717),ROUND((F717-E717)*24,4),""))</f>
        <v/>
      </c>
      <c r="V717" s="18" t="str">
        <f>IF(A717="","",IF(AND(ISNUMBER(G717),ISNUMBER(H717),H717&gt;=G717),ROUND((H717-G717)*24,4),IF(OR(G717&lt;&gt;"",H717&lt;&gt;""),"",IF(AND(ISNUMBER(I717),I717&gt;=0),I717,""))))</f>
        <v/>
      </c>
      <c r="W717" s="10" t="str">
        <f>IF(A717="","",IF(AND(ISNUMBER(G717),ISNUMBER(H717),H717&gt;=G717),"実績：基地発～基地着",IF(OR(G717&lt;&gt;"",H717&lt;&gt;""),"要確認：時刻不足・逆転",IF(AND(ISNUMBER(I717),I717&gt;=0),"実績：記録の時間","未確認"))))</f>
        <v/>
      </c>
      <c r="X717" s="10" t="str">
        <f>IF(A717="","",IF(ISNUMBER(B717),YEAR(B717)-IF(MONTH(B717)&lt;4,1,0),""))</f>
        <v/>
      </c>
      <c r="Y717" s="10" t="str">
        <f>IF(A717="","",IF(OR(D717="",NOT(ISNUMBER(B717)),NOT(ISNUMBER(C717)),C717&lt;B717,NOT(ISNUMBER(E717)),NOT(ISNUMBER(F717)),F717&lt;E717,O717="",P717="",R717="未登録・重複"),"要確認：警戒区間・登録・根拠",IF(OR(W717="要確認：時刻不足・逆転",AND(ISNUMBER(G717),G717&gt;E717),AND(ISNUMBER(H717),H717&lt;F717),AND(ISNUMBER(I717),I717&lt;0),AND(ISNUMBER(M717),M717&lt;0)),"要確認：基地発着・交代人数",IF(COUNTIFS(LNGWatch[船名],A717,LNGWatch[入港日（同一航海）],B717,LNGWatch[曳船名],D717,LNGWatch[警戒開始日時],E717)&gt;1,"要確認：同じ警戒が重複",IF(OR(NOT(ISNUMBER(V717)),P717="未確認"),"要確認：拘束時間・根拠未確認","確認済")))))</f>
        <v/>
      </c>
    </row>
    <row r="718" spans="1:25" ht="24.95" customHeight="1" x14ac:dyDescent="0.2">
      <c r="A718" s="7"/>
      <c r="B718" s="20"/>
      <c r="C718" s="20"/>
      <c r="D718" s="7"/>
      <c r="E718" s="23"/>
      <c r="F718" s="23"/>
      <c r="G718" s="23"/>
      <c r="H718" s="23"/>
      <c r="I718" s="16"/>
      <c r="J718" s="7"/>
      <c r="K718" s="23"/>
      <c r="L718" s="23"/>
      <c r="M718" s="7"/>
      <c r="N718" s="7"/>
      <c r="O718" s="7"/>
      <c r="P718" s="7"/>
      <c r="Q718" s="7"/>
      <c r="R718" s="10" t="str">
        <f>IF(D718="","",IF(COUNTIF(Tugs[曳船名],D718)&lt;&gt;1,"未登録・重複",IF(INDEX(Tugs[会社名],MATCH(D718,Tugs[曳船名],0))="","未確認",INDEX(Tugs[会社名],MATCH(D718,Tugs[曳船名],0)))))</f>
        <v/>
      </c>
      <c r="S718" s="10" t="str">
        <f>IF(D718="","",IF(COUNTIF(Tugs[曳船名],D718)&lt;&gt;1,"未登録・重複",IF(INDEX(Tugs[基地港],MATCH(D718,Tugs[曳船名],0))="","未確認",INDEX(Tugs[基地港],MATCH(D718,Tugs[曳船名],0)))))</f>
        <v/>
      </c>
      <c r="T718" s="10" t="str">
        <f>IF(A718="","",IF(AND(ISNUMBER(B718),ISNUMBER(C718),C718&gt;=B718),INT(C718)-INT(B718),""))</f>
        <v/>
      </c>
      <c r="U718" s="18" t="str">
        <f>IF(A718="","",IF(AND(ISNUMBER(E718),ISNUMBER(F718),F718&gt;=E718),ROUND((F718-E718)*24,4),""))</f>
        <v/>
      </c>
      <c r="V718" s="18" t="str">
        <f>IF(A718="","",IF(AND(ISNUMBER(G718),ISNUMBER(H718),H718&gt;=G718),ROUND((H718-G718)*24,4),IF(OR(G718&lt;&gt;"",H718&lt;&gt;""),"",IF(AND(ISNUMBER(I718),I718&gt;=0),I718,""))))</f>
        <v/>
      </c>
      <c r="W718" s="10" t="str">
        <f>IF(A718="","",IF(AND(ISNUMBER(G718),ISNUMBER(H718),H718&gt;=G718),"実績：基地発～基地着",IF(OR(G718&lt;&gt;"",H718&lt;&gt;""),"要確認：時刻不足・逆転",IF(AND(ISNUMBER(I718),I718&gt;=0),"実績：記録の時間","未確認"))))</f>
        <v/>
      </c>
      <c r="X718" s="10" t="str">
        <f>IF(A718="","",IF(ISNUMBER(B718),YEAR(B718)-IF(MONTH(B718)&lt;4,1,0),""))</f>
        <v/>
      </c>
      <c r="Y718" s="10" t="str">
        <f>IF(A718="","",IF(OR(D718="",NOT(ISNUMBER(B718)),NOT(ISNUMBER(C718)),C718&lt;B718,NOT(ISNUMBER(E718)),NOT(ISNUMBER(F718)),F718&lt;E718,O718="",P718="",R718="未登録・重複"),"要確認：警戒区間・登録・根拠",IF(OR(W718="要確認：時刻不足・逆転",AND(ISNUMBER(G718),G718&gt;E718),AND(ISNUMBER(H718),H718&lt;F718),AND(ISNUMBER(I718),I718&lt;0),AND(ISNUMBER(M718),M718&lt;0)),"要確認：基地発着・交代人数",IF(COUNTIFS(LNGWatch[船名],A718,LNGWatch[入港日（同一航海）],B718,LNGWatch[曳船名],D718,LNGWatch[警戒開始日時],E718)&gt;1,"要確認：同じ警戒が重複",IF(OR(NOT(ISNUMBER(V718)),P718="未確認"),"要確認：拘束時間・根拠未確認","確認済")))))</f>
        <v/>
      </c>
    </row>
    <row r="719" spans="1:25" ht="24.95" customHeight="1" x14ac:dyDescent="0.2">
      <c r="A719" s="7"/>
      <c r="B719" s="20"/>
      <c r="C719" s="20"/>
      <c r="D719" s="7"/>
      <c r="E719" s="23"/>
      <c r="F719" s="23"/>
      <c r="G719" s="23"/>
      <c r="H719" s="23"/>
      <c r="I719" s="16"/>
      <c r="J719" s="7"/>
      <c r="K719" s="23"/>
      <c r="L719" s="23"/>
      <c r="M719" s="7"/>
      <c r="N719" s="7"/>
      <c r="O719" s="7"/>
      <c r="P719" s="7"/>
      <c r="Q719" s="7"/>
      <c r="R719" s="10" t="str">
        <f>IF(D719="","",IF(COUNTIF(Tugs[曳船名],D719)&lt;&gt;1,"未登録・重複",IF(INDEX(Tugs[会社名],MATCH(D719,Tugs[曳船名],0))="","未確認",INDEX(Tugs[会社名],MATCH(D719,Tugs[曳船名],0)))))</f>
        <v/>
      </c>
      <c r="S719" s="10" t="str">
        <f>IF(D719="","",IF(COUNTIF(Tugs[曳船名],D719)&lt;&gt;1,"未登録・重複",IF(INDEX(Tugs[基地港],MATCH(D719,Tugs[曳船名],0))="","未確認",INDEX(Tugs[基地港],MATCH(D719,Tugs[曳船名],0)))))</f>
        <v/>
      </c>
      <c r="T719" s="10" t="str">
        <f>IF(A719="","",IF(AND(ISNUMBER(B719),ISNUMBER(C719),C719&gt;=B719),INT(C719)-INT(B719),""))</f>
        <v/>
      </c>
      <c r="U719" s="18" t="str">
        <f>IF(A719="","",IF(AND(ISNUMBER(E719),ISNUMBER(F719),F719&gt;=E719),ROUND((F719-E719)*24,4),""))</f>
        <v/>
      </c>
      <c r="V719" s="18" t="str">
        <f>IF(A719="","",IF(AND(ISNUMBER(G719),ISNUMBER(H719),H719&gt;=G719),ROUND((H719-G719)*24,4),IF(OR(G719&lt;&gt;"",H719&lt;&gt;""),"",IF(AND(ISNUMBER(I719),I719&gt;=0),I719,""))))</f>
        <v/>
      </c>
      <c r="W719" s="10" t="str">
        <f>IF(A719="","",IF(AND(ISNUMBER(G719),ISNUMBER(H719),H719&gt;=G719),"実績：基地発～基地着",IF(OR(G719&lt;&gt;"",H719&lt;&gt;""),"要確認：時刻不足・逆転",IF(AND(ISNUMBER(I719),I719&gt;=0),"実績：記録の時間","未確認"))))</f>
        <v/>
      </c>
      <c r="X719" s="10" t="str">
        <f>IF(A719="","",IF(ISNUMBER(B719),YEAR(B719)-IF(MONTH(B719)&lt;4,1,0),""))</f>
        <v/>
      </c>
      <c r="Y719" s="10" t="str">
        <f>IF(A719="","",IF(OR(D719="",NOT(ISNUMBER(B719)),NOT(ISNUMBER(C719)),C719&lt;B719,NOT(ISNUMBER(E719)),NOT(ISNUMBER(F719)),F719&lt;E719,O719="",P719="",R719="未登録・重複"),"要確認：警戒区間・登録・根拠",IF(OR(W719="要確認：時刻不足・逆転",AND(ISNUMBER(G719),G719&gt;E719),AND(ISNUMBER(H719),H719&lt;F719),AND(ISNUMBER(I719),I719&lt;0),AND(ISNUMBER(M719),M719&lt;0)),"要確認：基地発着・交代人数",IF(COUNTIFS(LNGWatch[船名],A719,LNGWatch[入港日（同一航海）],B719,LNGWatch[曳船名],D719,LNGWatch[警戒開始日時],E719)&gt;1,"要確認：同じ警戒が重複",IF(OR(NOT(ISNUMBER(V719)),P719="未確認"),"要確認：拘束時間・根拠未確認","確認済")))))</f>
        <v/>
      </c>
    </row>
    <row r="720" spans="1:25" ht="24.95" customHeight="1" x14ac:dyDescent="0.2">
      <c r="A720" s="7"/>
      <c r="B720" s="20"/>
      <c r="C720" s="20"/>
      <c r="D720" s="7"/>
      <c r="E720" s="23"/>
      <c r="F720" s="23"/>
      <c r="G720" s="23"/>
      <c r="H720" s="23"/>
      <c r="I720" s="16"/>
      <c r="J720" s="7"/>
      <c r="K720" s="23"/>
      <c r="L720" s="23"/>
      <c r="M720" s="7"/>
      <c r="N720" s="7"/>
      <c r="O720" s="7"/>
      <c r="P720" s="7"/>
      <c r="Q720" s="7"/>
      <c r="R720" s="10" t="str">
        <f>IF(D720="","",IF(COUNTIF(Tugs[曳船名],D720)&lt;&gt;1,"未登録・重複",IF(INDEX(Tugs[会社名],MATCH(D720,Tugs[曳船名],0))="","未確認",INDEX(Tugs[会社名],MATCH(D720,Tugs[曳船名],0)))))</f>
        <v/>
      </c>
      <c r="S720" s="10" t="str">
        <f>IF(D720="","",IF(COUNTIF(Tugs[曳船名],D720)&lt;&gt;1,"未登録・重複",IF(INDEX(Tugs[基地港],MATCH(D720,Tugs[曳船名],0))="","未確認",INDEX(Tugs[基地港],MATCH(D720,Tugs[曳船名],0)))))</f>
        <v/>
      </c>
      <c r="T720" s="10" t="str">
        <f>IF(A720="","",IF(AND(ISNUMBER(B720),ISNUMBER(C720),C720&gt;=B720),INT(C720)-INT(B720),""))</f>
        <v/>
      </c>
      <c r="U720" s="18" t="str">
        <f>IF(A720="","",IF(AND(ISNUMBER(E720),ISNUMBER(F720),F720&gt;=E720),ROUND((F720-E720)*24,4),""))</f>
        <v/>
      </c>
      <c r="V720" s="18" t="str">
        <f>IF(A720="","",IF(AND(ISNUMBER(G720),ISNUMBER(H720),H720&gt;=G720),ROUND((H720-G720)*24,4),IF(OR(G720&lt;&gt;"",H720&lt;&gt;""),"",IF(AND(ISNUMBER(I720),I720&gt;=0),I720,""))))</f>
        <v/>
      </c>
      <c r="W720" s="10" t="str">
        <f>IF(A720="","",IF(AND(ISNUMBER(G720),ISNUMBER(H720),H720&gt;=G720),"実績：基地発～基地着",IF(OR(G720&lt;&gt;"",H720&lt;&gt;""),"要確認：時刻不足・逆転",IF(AND(ISNUMBER(I720),I720&gt;=0),"実績：記録の時間","未確認"))))</f>
        <v/>
      </c>
      <c r="X720" s="10" t="str">
        <f>IF(A720="","",IF(ISNUMBER(B720),YEAR(B720)-IF(MONTH(B720)&lt;4,1,0),""))</f>
        <v/>
      </c>
      <c r="Y720" s="10" t="str">
        <f>IF(A720="","",IF(OR(D720="",NOT(ISNUMBER(B720)),NOT(ISNUMBER(C720)),C720&lt;B720,NOT(ISNUMBER(E720)),NOT(ISNUMBER(F720)),F720&lt;E720,O720="",P720="",R720="未登録・重複"),"要確認：警戒区間・登録・根拠",IF(OR(W720="要確認：時刻不足・逆転",AND(ISNUMBER(G720),G720&gt;E720),AND(ISNUMBER(H720),H720&lt;F720),AND(ISNUMBER(I720),I720&lt;0),AND(ISNUMBER(M720),M720&lt;0)),"要確認：基地発着・交代人数",IF(COUNTIFS(LNGWatch[船名],A720,LNGWatch[入港日（同一航海）],B720,LNGWatch[曳船名],D720,LNGWatch[警戒開始日時],E720)&gt;1,"要確認：同じ警戒が重複",IF(OR(NOT(ISNUMBER(V720)),P720="未確認"),"要確認：拘束時間・根拠未確認","確認済")))))</f>
        <v/>
      </c>
    </row>
    <row r="721" spans="1:25" ht="24.95" customHeight="1" x14ac:dyDescent="0.2">
      <c r="A721" s="7"/>
      <c r="B721" s="20"/>
      <c r="C721" s="20"/>
      <c r="D721" s="7"/>
      <c r="E721" s="23"/>
      <c r="F721" s="23"/>
      <c r="G721" s="23"/>
      <c r="H721" s="23"/>
      <c r="I721" s="16"/>
      <c r="J721" s="7"/>
      <c r="K721" s="23"/>
      <c r="L721" s="23"/>
      <c r="M721" s="7"/>
      <c r="N721" s="7"/>
      <c r="O721" s="7"/>
      <c r="P721" s="7"/>
      <c r="Q721" s="7"/>
      <c r="R721" s="10" t="str">
        <f>IF(D721="","",IF(COUNTIF(Tugs[曳船名],D721)&lt;&gt;1,"未登録・重複",IF(INDEX(Tugs[会社名],MATCH(D721,Tugs[曳船名],0))="","未確認",INDEX(Tugs[会社名],MATCH(D721,Tugs[曳船名],0)))))</f>
        <v/>
      </c>
      <c r="S721" s="10" t="str">
        <f>IF(D721="","",IF(COUNTIF(Tugs[曳船名],D721)&lt;&gt;1,"未登録・重複",IF(INDEX(Tugs[基地港],MATCH(D721,Tugs[曳船名],0))="","未確認",INDEX(Tugs[基地港],MATCH(D721,Tugs[曳船名],0)))))</f>
        <v/>
      </c>
      <c r="T721" s="10" t="str">
        <f>IF(A721="","",IF(AND(ISNUMBER(B721),ISNUMBER(C721),C721&gt;=B721),INT(C721)-INT(B721),""))</f>
        <v/>
      </c>
      <c r="U721" s="18" t="str">
        <f>IF(A721="","",IF(AND(ISNUMBER(E721),ISNUMBER(F721),F721&gt;=E721),ROUND((F721-E721)*24,4),""))</f>
        <v/>
      </c>
      <c r="V721" s="18" t="str">
        <f>IF(A721="","",IF(AND(ISNUMBER(G721),ISNUMBER(H721),H721&gt;=G721),ROUND((H721-G721)*24,4),IF(OR(G721&lt;&gt;"",H721&lt;&gt;""),"",IF(AND(ISNUMBER(I721),I721&gt;=0),I721,""))))</f>
        <v/>
      </c>
      <c r="W721" s="10" t="str">
        <f>IF(A721="","",IF(AND(ISNUMBER(G721),ISNUMBER(H721),H721&gt;=G721),"実績：基地発～基地着",IF(OR(G721&lt;&gt;"",H721&lt;&gt;""),"要確認：時刻不足・逆転",IF(AND(ISNUMBER(I721),I721&gt;=0),"実績：記録の時間","未確認"))))</f>
        <v/>
      </c>
      <c r="X721" s="10" t="str">
        <f>IF(A721="","",IF(ISNUMBER(B721),YEAR(B721)-IF(MONTH(B721)&lt;4,1,0),""))</f>
        <v/>
      </c>
      <c r="Y721" s="10" t="str">
        <f>IF(A721="","",IF(OR(D721="",NOT(ISNUMBER(B721)),NOT(ISNUMBER(C721)),C721&lt;B721,NOT(ISNUMBER(E721)),NOT(ISNUMBER(F721)),F721&lt;E721,O721="",P721="",R721="未登録・重複"),"要確認：警戒区間・登録・根拠",IF(OR(W721="要確認：時刻不足・逆転",AND(ISNUMBER(G721),G721&gt;E721),AND(ISNUMBER(H721),H721&lt;F721),AND(ISNUMBER(I721),I721&lt;0),AND(ISNUMBER(M721),M721&lt;0)),"要確認：基地発着・交代人数",IF(COUNTIFS(LNGWatch[船名],A721,LNGWatch[入港日（同一航海）],B721,LNGWatch[曳船名],D721,LNGWatch[警戒開始日時],E721)&gt;1,"要確認：同じ警戒が重複",IF(OR(NOT(ISNUMBER(V721)),P721="未確認"),"要確認：拘束時間・根拠未確認","確認済")))))</f>
        <v/>
      </c>
    </row>
    <row r="722" spans="1:25" ht="24.95" customHeight="1" x14ac:dyDescent="0.2">
      <c r="A722" s="7"/>
      <c r="B722" s="20"/>
      <c r="C722" s="20"/>
      <c r="D722" s="7"/>
      <c r="E722" s="23"/>
      <c r="F722" s="23"/>
      <c r="G722" s="23"/>
      <c r="H722" s="23"/>
      <c r="I722" s="16"/>
      <c r="J722" s="7"/>
      <c r="K722" s="23"/>
      <c r="L722" s="23"/>
      <c r="M722" s="7"/>
      <c r="N722" s="7"/>
      <c r="O722" s="7"/>
      <c r="P722" s="7"/>
      <c r="Q722" s="7"/>
      <c r="R722" s="10" t="str">
        <f>IF(D722="","",IF(COUNTIF(Tugs[曳船名],D722)&lt;&gt;1,"未登録・重複",IF(INDEX(Tugs[会社名],MATCH(D722,Tugs[曳船名],0))="","未確認",INDEX(Tugs[会社名],MATCH(D722,Tugs[曳船名],0)))))</f>
        <v/>
      </c>
      <c r="S722" s="10" t="str">
        <f>IF(D722="","",IF(COUNTIF(Tugs[曳船名],D722)&lt;&gt;1,"未登録・重複",IF(INDEX(Tugs[基地港],MATCH(D722,Tugs[曳船名],0))="","未確認",INDEX(Tugs[基地港],MATCH(D722,Tugs[曳船名],0)))))</f>
        <v/>
      </c>
      <c r="T722" s="10" t="str">
        <f>IF(A722="","",IF(AND(ISNUMBER(B722),ISNUMBER(C722),C722&gt;=B722),INT(C722)-INT(B722),""))</f>
        <v/>
      </c>
      <c r="U722" s="18" t="str">
        <f>IF(A722="","",IF(AND(ISNUMBER(E722),ISNUMBER(F722),F722&gt;=E722),ROUND((F722-E722)*24,4),""))</f>
        <v/>
      </c>
      <c r="V722" s="18" t="str">
        <f>IF(A722="","",IF(AND(ISNUMBER(G722),ISNUMBER(H722),H722&gt;=G722),ROUND((H722-G722)*24,4),IF(OR(G722&lt;&gt;"",H722&lt;&gt;""),"",IF(AND(ISNUMBER(I722),I722&gt;=0),I722,""))))</f>
        <v/>
      </c>
      <c r="W722" s="10" t="str">
        <f>IF(A722="","",IF(AND(ISNUMBER(G722),ISNUMBER(H722),H722&gt;=G722),"実績：基地発～基地着",IF(OR(G722&lt;&gt;"",H722&lt;&gt;""),"要確認：時刻不足・逆転",IF(AND(ISNUMBER(I722),I722&gt;=0),"実績：記録の時間","未確認"))))</f>
        <v/>
      </c>
      <c r="X722" s="10" t="str">
        <f>IF(A722="","",IF(ISNUMBER(B722),YEAR(B722)-IF(MONTH(B722)&lt;4,1,0),""))</f>
        <v/>
      </c>
      <c r="Y722" s="10" t="str">
        <f>IF(A722="","",IF(OR(D722="",NOT(ISNUMBER(B722)),NOT(ISNUMBER(C722)),C722&lt;B722,NOT(ISNUMBER(E722)),NOT(ISNUMBER(F722)),F722&lt;E722,O722="",P722="",R722="未登録・重複"),"要確認：警戒区間・登録・根拠",IF(OR(W722="要確認：時刻不足・逆転",AND(ISNUMBER(G722),G722&gt;E722),AND(ISNUMBER(H722),H722&lt;F722),AND(ISNUMBER(I722),I722&lt;0),AND(ISNUMBER(M722),M722&lt;0)),"要確認：基地発着・交代人数",IF(COUNTIFS(LNGWatch[船名],A722,LNGWatch[入港日（同一航海）],B722,LNGWatch[曳船名],D722,LNGWatch[警戒開始日時],E722)&gt;1,"要確認：同じ警戒が重複",IF(OR(NOT(ISNUMBER(V722)),P722="未確認"),"要確認：拘束時間・根拠未確認","確認済")))))</f>
        <v/>
      </c>
    </row>
    <row r="723" spans="1:25" ht="24.95" customHeight="1" x14ac:dyDescent="0.2">
      <c r="A723" s="7"/>
      <c r="B723" s="20"/>
      <c r="C723" s="20"/>
      <c r="D723" s="7"/>
      <c r="E723" s="23"/>
      <c r="F723" s="23"/>
      <c r="G723" s="23"/>
      <c r="H723" s="23"/>
      <c r="I723" s="16"/>
      <c r="J723" s="7"/>
      <c r="K723" s="23"/>
      <c r="L723" s="23"/>
      <c r="M723" s="7"/>
      <c r="N723" s="7"/>
      <c r="O723" s="7"/>
      <c r="P723" s="7"/>
      <c r="Q723" s="7"/>
      <c r="R723" s="10" t="str">
        <f>IF(D723="","",IF(COUNTIF(Tugs[曳船名],D723)&lt;&gt;1,"未登録・重複",IF(INDEX(Tugs[会社名],MATCH(D723,Tugs[曳船名],0))="","未確認",INDEX(Tugs[会社名],MATCH(D723,Tugs[曳船名],0)))))</f>
        <v/>
      </c>
      <c r="S723" s="10" t="str">
        <f>IF(D723="","",IF(COUNTIF(Tugs[曳船名],D723)&lt;&gt;1,"未登録・重複",IF(INDEX(Tugs[基地港],MATCH(D723,Tugs[曳船名],0))="","未確認",INDEX(Tugs[基地港],MATCH(D723,Tugs[曳船名],0)))))</f>
        <v/>
      </c>
      <c r="T723" s="10" t="str">
        <f>IF(A723="","",IF(AND(ISNUMBER(B723),ISNUMBER(C723),C723&gt;=B723),INT(C723)-INT(B723),""))</f>
        <v/>
      </c>
      <c r="U723" s="18" t="str">
        <f>IF(A723="","",IF(AND(ISNUMBER(E723),ISNUMBER(F723),F723&gt;=E723),ROUND((F723-E723)*24,4),""))</f>
        <v/>
      </c>
      <c r="V723" s="18" t="str">
        <f>IF(A723="","",IF(AND(ISNUMBER(G723),ISNUMBER(H723),H723&gt;=G723),ROUND((H723-G723)*24,4),IF(OR(G723&lt;&gt;"",H723&lt;&gt;""),"",IF(AND(ISNUMBER(I723),I723&gt;=0),I723,""))))</f>
        <v/>
      </c>
      <c r="W723" s="10" t="str">
        <f>IF(A723="","",IF(AND(ISNUMBER(G723),ISNUMBER(H723),H723&gt;=G723),"実績：基地発～基地着",IF(OR(G723&lt;&gt;"",H723&lt;&gt;""),"要確認：時刻不足・逆転",IF(AND(ISNUMBER(I723),I723&gt;=0),"実績：記録の時間","未確認"))))</f>
        <v/>
      </c>
      <c r="X723" s="10" t="str">
        <f>IF(A723="","",IF(ISNUMBER(B723),YEAR(B723)-IF(MONTH(B723)&lt;4,1,0),""))</f>
        <v/>
      </c>
      <c r="Y723" s="10" t="str">
        <f>IF(A723="","",IF(OR(D723="",NOT(ISNUMBER(B723)),NOT(ISNUMBER(C723)),C723&lt;B723,NOT(ISNUMBER(E723)),NOT(ISNUMBER(F723)),F723&lt;E723,O723="",P723="",R723="未登録・重複"),"要確認：警戒区間・登録・根拠",IF(OR(W723="要確認：時刻不足・逆転",AND(ISNUMBER(G723),G723&gt;E723),AND(ISNUMBER(H723),H723&lt;F723),AND(ISNUMBER(I723),I723&lt;0),AND(ISNUMBER(M723),M723&lt;0)),"要確認：基地発着・交代人数",IF(COUNTIFS(LNGWatch[船名],A723,LNGWatch[入港日（同一航海）],B723,LNGWatch[曳船名],D723,LNGWatch[警戒開始日時],E723)&gt;1,"要確認：同じ警戒が重複",IF(OR(NOT(ISNUMBER(V723)),P723="未確認"),"要確認：拘束時間・根拠未確認","確認済")))))</f>
        <v/>
      </c>
    </row>
    <row r="724" spans="1:25" ht="24.95" customHeight="1" x14ac:dyDescent="0.2">
      <c r="A724" s="7"/>
      <c r="B724" s="20"/>
      <c r="C724" s="20"/>
      <c r="D724" s="7"/>
      <c r="E724" s="23"/>
      <c r="F724" s="23"/>
      <c r="G724" s="23"/>
      <c r="H724" s="23"/>
      <c r="I724" s="16"/>
      <c r="J724" s="7"/>
      <c r="K724" s="23"/>
      <c r="L724" s="23"/>
      <c r="M724" s="7"/>
      <c r="N724" s="7"/>
      <c r="O724" s="7"/>
      <c r="P724" s="7"/>
      <c r="Q724" s="7"/>
      <c r="R724" s="10" t="str">
        <f>IF(D724="","",IF(COUNTIF(Tugs[曳船名],D724)&lt;&gt;1,"未登録・重複",IF(INDEX(Tugs[会社名],MATCH(D724,Tugs[曳船名],0))="","未確認",INDEX(Tugs[会社名],MATCH(D724,Tugs[曳船名],0)))))</f>
        <v/>
      </c>
      <c r="S724" s="10" t="str">
        <f>IF(D724="","",IF(COUNTIF(Tugs[曳船名],D724)&lt;&gt;1,"未登録・重複",IF(INDEX(Tugs[基地港],MATCH(D724,Tugs[曳船名],0))="","未確認",INDEX(Tugs[基地港],MATCH(D724,Tugs[曳船名],0)))))</f>
        <v/>
      </c>
      <c r="T724" s="10" t="str">
        <f>IF(A724="","",IF(AND(ISNUMBER(B724),ISNUMBER(C724),C724&gt;=B724),INT(C724)-INT(B724),""))</f>
        <v/>
      </c>
      <c r="U724" s="18" t="str">
        <f>IF(A724="","",IF(AND(ISNUMBER(E724),ISNUMBER(F724),F724&gt;=E724),ROUND((F724-E724)*24,4),""))</f>
        <v/>
      </c>
      <c r="V724" s="18" t="str">
        <f>IF(A724="","",IF(AND(ISNUMBER(G724),ISNUMBER(H724),H724&gt;=G724),ROUND((H724-G724)*24,4),IF(OR(G724&lt;&gt;"",H724&lt;&gt;""),"",IF(AND(ISNUMBER(I724),I724&gt;=0),I724,""))))</f>
        <v/>
      </c>
      <c r="W724" s="10" t="str">
        <f>IF(A724="","",IF(AND(ISNUMBER(G724),ISNUMBER(H724),H724&gt;=G724),"実績：基地発～基地着",IF(OR(G724&lt;&gt;"",H724&lt;&gt;""),"要確認：時刻不足・逆転",IF(AND(ISNUMBER(I724),I724&gt;=0),"実績：記録の時間","未確認"))))</f>
        <v/>
      </c>
      <c r="X724" s="10" t="str">
        <f>IF(A724="","",IF(ISNUMBER(B724),YEAR(B724)-IF(MONTH(B724)&lt;4,1,0),""))</f>
        <v/>
      </c>
      <c r="Y724" s="10" t="str">
        <f>IF(A724="","",IF(OR(D724="",NOT(ISNUMBER(B724)),NOT(ISNUMBER(C724)),C724&lt;B724,NOT(ISNUMBER(E724)),NOT(ISNUMBER(F724)),F724&lt;E724,O724="",P724="",R724="未登録・重複"),"要確認：警戒区間・登録・根拠",IF(OR(W724="要確認：時刻不足・逆転",AND(ISNUMBER(G724),G724&gt;E724),AND(ISNUMBER(H724),H724&lt;F724),AND(ISNUMBER(I724),I724&lt;0),AND(ISNUMBER(M724),M724&lt;0)),"要確認：基地発着・交代人数",IF(COUNTIFS(LNGWatch[船名],A724,LNGWatch[入港日（同一航海）],B724,LNGWatch[曳船名],D724,LNGWatch[警戒開始日時],E724)&gt;1,"要確認：同じ警戒が重複",IF(OR(NOT(ISNUMBER(V724)),P724="未確認"),"要確認：拘束時間・根拠未確認","確認済")))))</f>
        <v/>
      </c>
    </row>
    <row r="725" spans="1:25" ht="24.95" customHeight="1" x14ac:dyDescent="0.2">
      <c r="A725" s="7"/>
      <c r="B725" s="20"/>
      <c r="C725" s="20"/>
      <c r="D725" s="7"/>
      <c r="E725" s="23"/>
      <c r="F725" s="23"/>
      <c r="G725" s="23"/>
      <c r="H725" s="23"/>
      <c r="I725" s="16"/>
      <c r="J725" s="7"/>
      <c r="K725" s="23"/>
      <c r="L725" s="23"/>
      <c r="M725" s="7"/>
      <c r="N725" s="7"/>
      <c r="O725" s="7"/>
      <c r="P725" s="7"/>
      <c r="Q725" s="7"/>
      <c r="R725" s="10" t="str">
        <f>IF(D725="","",IF(COUNTIF(Tugs[曳船名],D725)&lt;&gt;1,"未登録・重複",IF(INDEX(Tugs[会社名],MATCH(D725,Tugs[曳船名],0))="","未確認",INDEX(Tugs[会社名],MATCH(D725,Tugs[曳船名],0)))))</f>
        <v/>
      </c>
      <c r="S725" s="10" t="str">
        <f>IF(D725="","",IF(COUNTIF(Tugs[曳船名],D725)&lt;&gt;1,"未登録・重複",IF(INDEX(Tugs[基地港],MATCH(D725,Tugs[曳船名],0))="","未確認",INDEX(Tugs[基地港],MATCH(D725,Tugs[曳船名],0)))))</f>
        <v/>
      </c>
      <c r="T725" s="10" t="str">
        <f>IF(A725="","",IF(AND(ISNUMBER(B725),ISNUMBER(C725),C725&gt;=B725),INT(C725)-INT(B725),""))</f>
        <v/>
      </c>
      <c r="U725" s="18" t="str">
        <f>IF(A725="","",IF(AND(ISNUMBER(E725),ISNUMBER(F725),F725&gt;=E725),ROUND((F725-E725)*24,4),""))</f>
        <v/>
      </c>
      <c r="V725" s="18" t="str">
        <f>IF(A725="","",IF(AND(ISNUMBER(G725),ISNUMBER(H725),H725&gt;=G725),ROUND((H725-G725)*24,4),IF(OR(G725&lt;&gt;"",H725&lt;&gt;""),"",IF(AND(ISNUMBER(I725),I725&gt;=0),I725,""))))</f>
        <v/>
      </c>
      <c r="W725" s="10" t="str">
        <f>IF(A725="","",IF(AND(ISNUMBER(G725),ISNUMBER(H725),H725&gt;=G725),"実績：基地発～基地着",IF(OR(G725&lt;&gt;"",H725&lt;&gt;""),"要確認：時刻不足・逆転",IF(AND(ISNUMBER(I725),I725&gt;=0),"実績：記録の時間","未確認"))))</f>
        <v/>
      </c>
      <c r="X725" s="10" t="str">
        <f>IF(A725="","",IF(ISNUMBER(B725),YEAR(B725)-IF(MONTH(B725)&lt;4,1,0),""))</f>
        <v/>
      </c>
      <c r="Y725" s="10" t="str">
        <f>IF(A725="","",IF(OR(D725="",NOT(ISNUMBER(B725)),NOT(ISNUMBER(C725)),C725&lt;B725,NOT(ISNUMBER(E725)),NOT(ISNUMBER(F725)),F725&lt;E725,O725="",P725="",R725="未登録・重複"),"要確認：警戒区間・登録・根拠",IF(OR(W725="要確認：時刻不足・逆転",AND(ISNUMBER(G725),G725&gt;E725),AND(ISNUMBER(H725),H725&lt;F725),AND(ISNUMBER(I725),I725&lt;0),AND(ISNUMBER(M725),M725&lt;0)),"要確認：基地発着・交代人数",IF(COUNTIFS(LNGWatch[船名],A725,LNGWatch[入港日（同一航海）],B725,LNGWatch[曳船名],D725,LNGWatch[警戒開始日時],E725)&gt;1,"要確認：同じ警戒が重複",IF(OR(NOT(ISNUMBER(V725)),P725="未確認"),"要確認：拘束時間・根拠未確認","確認済")))))</f>
        <v/>
      </c>
    </row>
    <row r="726" spans="1:25" ht="24.95" customHeight="1" x14ac:dyDescent="0.2">
      <c r="A726" s="7"/>
      <c r="B726" s="20"/>
      <c r="C726" s="20"/>
      <c r="D726" s="7"/>
      <c r="E726" s="23"/>
      <c r="F726" s="23"/>
      <c r="G726" s="23"/>
      <c r="H726" s="23"/>
      <c r="I726" s="16"/>
      <c r="J726" s="7"/>
      <c r="K726" s="23"/>
      <c r="L726" s="23"/>
      <c r="M726" s="7"/>
      <c r="N726" s="7"/>
      <c r="O726" s="7"/>
      <c r="P726" s="7"/>
      <c r="Q726" s="7"/>
      <c r="R726" s="10" t="str">
        <f>IF(D726="","",IF(COUNTIF(Tugs[曳船名],D726)&lt;&gt;1,"未登録・重複",IF(INDEX(Tugs[会社名],MATCH(D726,Tugs[曳船名],0))="","未確認",INDEX(Tugs[会社名],MATCH(D726,Tugs[曳船名],0)))))</f>
        <v/>
      </c>
      <c r="S726" s="10" t="str">
        <f>IF(D726="","",IF(COUNTIF(Tugs[曳船名],D726)&lt;&gt;1,"未登録・重複",IF(INDEX(Tugs[基地港],MATCH(D726,Tugs[曳船名],0))="","未確認",INDEX(Tugs[基地港],MATCH(D726,Tugs[曳船名],0)))))</f>
        <v/>
      </c>
      <c r="T726" s="10" t="str">
        <f>IF(A726="","",IF(AND(ISNUMBER(B726),ISNUMBER(C726),C726&gt;=B726),INT(C726)-INT(B726),""))</f>
        <v/>
      </c>
      <c r="U726" s="18" t="str">
        <f>IF(A726="","",IF(AND(ISNUMBER(E726),ISNUMBER(F726),F726&gt;=E726),ROUND((F726-E726)*24,4),""))</f>
        <v/>
      </c>
      <c r="V726" s="18" t="str">
        <f>IF(A726="","",IF(AND(ISNUMBER(G726),ISNUMBER(H726),H726&gt;=G726),ROUND((H726-G726)*24,4),IF(OR(G726&lt;&gt;"",H726&lt;&gt;""),"",IF(AND(ISNUMBER(I726),I726&gt;=0),I726,""))))</f>
        <v/>
      </c>
      <c r="W726" s="10" t="str">
        <f>IF(A726="","",IF(AND(ISNUMBER(G726),ISNUMBER(H726),H726&gt;=G726),"実績：基地発～基地着",IF(OR(G726&lt;&gt;"",H726&lt;&gt;""),"要確認：時刻不足・逆転",IF(AND(ISNUMBER(I726),I726&gt;=0),"実績：記録の時間","未確認"))))</f>
        <v/>
      </c>
      <c r="X726" s="10" t="str">
        <f>IF(A726="","",IF(ISNUMBER(B726),YEAR(B726)-IF(MONTH(B726)&lt;4,1,0),""))</f>
        <v/>
      </c>
      <c r="Y726" s="10" t="str">
        <f>IF(A726="","",IF(OR(D726="",NOT(ISNUMBER(B726)),NOT(ISNUMBER(C726)),C726&lt;B726,NOT(ISNUMBER(E726)),NOT(ISNUMBER(F726)),F726&lt;E726,O726="",P726="",R726="未登録・重複"),"要確認：警戒区間・登録・根拠",IF(OR(W726="要確認：時刻不足・逆転",AND(ISNUMBER(G726),G726&gt;E726),AND(ISNUMBER(H726),H726&lt;F726),AND(ISNUMBER(I726),I726&lt;0),AND(ISNUMBER(M726),M726&lt;0)),"要確認：基地発着・交代人数",IF(COUNTIFS(LNGWatch[船名],A726,LNGWatch[入港日（同一航海）],B726,LNGWatch[曳船名],D726,LNGWatch[警戒開始日時],E726)&gt;1,"要確認：同じ警戒が重複",IF(OR(NOT(ISNUMBER(V726)),P726="未確認"),"要確認：拘束時間・根拠未確認","確認済")))))</f>
        <v/>
      </c>
    </row>
    <row r="727" spans="1:25" ht="24.95" customHeight="1" x14ac:dyDescent="0.2">
      <c r="A727" s="7"/>
      <c r="B727" s="20"/>
      <c r="C727" s="20"/>
      <c r="D727" s="7"/>
      <c r="E727" s="23"/>
      <c r="F727" s="23"/>
      <c r="G727" s="23"/>
      <c r="H727" s="23"/>
      <c r="I727" s="16"/>
      <c r="J727" s="7"/>
      <c r="K727" s="23"/>
      <c r="L727" s="23"/>
      <c r="M727" s="7"/>
      <c r="N727" s="7"/>
      <c r="O727" s="7"/>
      <c r="P727" s="7"/>
      <c r="Q727" s="7"/>
      <c r="R727" s="10" t="str">
        <f>IF(D727="","",IF(COUNTIF(Tugs[曳船名],D727)&lt;&gt;1,"未登録・重複",IF(INDEX(Tugs[会社名],MATCH(D727,Tugs[曳船名],0))="","未確認",INDEX(Tugs[会社名],MATCH(D727,Tugs[曳船名],0)))))</f>
        <v/>
      </c>
      <c r="S727" s="10" t="str">
        <f>IF(D727="","",IF(COUNTIF(Tugs[曳船名],D727)&lt;&gt;1,"未登録・重複",IF(INDEX(Tugs[基地港],MATCH(D727,Tugs[曳船名],0))="","未確認",INDEX(Tugs[基地港],MATCH(D727,Tugs[曳船名],0)))))</f>
        <v/>
      </c>
      <c r="T727" s="10" t="str">
        <f>IF(A727="","",IF(AND(ISNUMBER(B727),ISNUMBER(C727),C727&gt;=B727),INT(C727)-INT(B727),""))</f>
        <v/>
      </c>
      <c r="U727" s="18" t="str">
        <f>IF(A727="","",IF(AND(ISNUMBER(E727),ISNUMBER(F727),F727&gt;=E727),ROUND((F727-E727)*24,4),""))</f>
        <v/>
      </c>
      <c r="V727" s="18" t="str">
        <f>IF(A727="","",IF(AND(ISNUMBER(G727),ISNUMBER(H727),H727&gt;=G727),ROUND((H727-G727)*24,4),IF(OR(G727&lt;&gt;"",H727&lt;&gt;""),"",IF(AND(ISNUMBER(I727),I727&gt;=0),I727,""))))</f>
        <v/>
      </c>
      <c r="W727" s="10" t="str">
        <f>IF(A727="","",IF(AND(ISNUMBER(G727),ISNUMBER(H727),H727&gt;=G727),"実績：基地発～基地着",IF(OR(G727&lt;&gt;"",H727&lt;&gt;""),"要確認：時刻不足・逆転",IF(AND(ISNUMBER(I727),I727&gt;=0),"実績：記録の時間","未確認"))))</f>
        <v/>
      </c>
      <c r="X727" s="10" t="str">
        <f>IF(A727="","",IF(ISNUMBER(B727),YEAR(B727)-IF(MONTH(B727)&lt;4,1,0),""))</f>
        <v/>
      </c>
      <c r="Y727" s="10" t="str">
        <f>IF(A727="","",IF(OR(D727="",NOT(ISNUMBER(B727)),NOT(ISNUMBER(C727)),C727&lt;B727,NOT(ISNUMBER(E727)),NOT(ISNUMBER(F727)),F727&lt;E727,O727="",P727="",R727="未登録・重複"),"要確認：警戒区間・登録・根拠",IF(OR(W727="要確認：時刻不足・逆転",AND(ISNUMBER(G727),G727&gt;E727),AND(ISNUMBER(H727),H727&lt;F727),AND(ISNUMBER(I727),I727&lt;0),AND(ISNUMBER(M727),M727&lt;0)),"要確認：基地発着・交代人数",IF(COUNTIFS(LNGWatch[船名],A727,LNGWatch[入港日（同一航海）],B727,LNGWatch[曳船名],D727,LNGWatch[警戒開始日時],E727)&gt;1,"要確認：同じ警戒が重複",IF(OR(NOT(ISNUMBER(V727)),P727="未確認"),"要確認：拘束時間・根拠未確認","確認済")))))</f>
        <v/>
      </c>
    </row>
    <row r="728" spans="1:25" ht="24.95" customHeight="1" x14ac:dyDescent="0.2">
      <c r="A728" s="7"/>
      <c r="B728" s="20"/>
      <c r="C728" s="20"/>
      <c r="D728" s="7"/>
      <c r="E728" s="23"/>
      <c r="F728" s="23"/>
      <c r="G728" s="23"/>
      <c r="H728" s="23"/>
      <c r="I728" s="16"/>
      <c r="J728" s="7"/>
      <c r="K728" s="23"/>
      <c r="L728" s="23"/>
      <c r="M728" s="7"/>
      <c r="N728" s="7"/>
      <c r="O728" s="7"/>
      <c r="P728" s="7"/>
      <c r="Q728" s="7"/>
      <c r="R728" s="10" t="str">
        <f>IF(D728="","",IF(COUNTIF(Tugs[曳船名],D728)&lt;&gt;1,"未登録・重複",IF(INDEX(Tugs[会社名],MATCH(D728,Tugs[曳船名],0))="","未確認",INDEX(Tugs[会社名],MATCH(D728,Tugs[曳船名],0)))))</f>
        <v/>
      </c>
      <c r="S728" s="10" t="str">
        <f>IF(D728="","",IF(COUNTIF(Tugs[曳船名],D728)&lt;&gt;1,"未登録・重複",IF(INDEX(Tugs[基地港],MATCH(D728,Tugs[曳船名],0))="","未確認",INDEX(Tugs[基地港],MATCH(D728,Tugs[曳船名],0)))))</f>
        <v/>
      </c>
      <c r="T728" s="10" t="str">
        <f>IF(A728="","",IF(AND(ISNUMBER(B728),ISNUMBER(C728),C728&gt;=B728),INT(C728)-INT(B728),""))</f>
        <v/>
      </c>
      <c r="U728" s="18" t="str">
        <f>IF(A728="","",IF(AND(ISNUMBER(E728),ISNUMBER(F728),F728&gt;=E728),ROUND((F728-E728)*24,4),""))</f>
        <v/>
      </c>
      <c r="V728" s="18" t="str">
        <f>IF(A728="","",IF(AND(ISNUMBER(G728),ISNUMBER(H728),H728&gt;=G728),ROUND((H728-G728)*24,4),IF(OR(G728&lt;&gt;"",H728&lt;&gt;""),"",IF(AND(ISNUMBER(I728),I728&gt;=0),I728,""))))</f>
        <v/>
      </c>
      <c r="W728" s="10" t="str">
        <f>IF(A728="","",IF(AND(ISNUMBER(G728),ISNUMBER(H728),H728&gt;=G728),"実績：基地発～基地着",IF(OR(G728&lt;&gt;"",H728&lt;&gt;""),"要確認：時刻不足・逆転",IF(AND(ISNUMBER(I728),I728&gt;=0),"実績：記録の時間","未確認"))))</f>
        <v/>
      </c>
      <c r="X728" s="10" t="str">
        <f>IF(A728="","",IF(ISNUMBER(B728),YEAR(B728)-IF(MONTH(B728)&lt;4,1,0),""))</f>
        <v/>
      </c>
      <c r="Y728" s="10" t="str">
        <f>IF(A728="","",IF(OR(D728="",NOT(ISNUMBER(B728)),NOT(ISNUMBER(C728)),C728&lt;B728,NOT(ISNUMBER(E728)),NOT(ISNUMBER(F728)),F728&lt;E728,O728="",P728="",R728="未登録・重複"),"要確認：警戒区間・登録・根拠",IF(OR(W728="要確認：時刻不足・逆転",AND(ISNUMBER(G728),G728&gt;E728),AND(ISNUMBER(H728),H728&lt;F728),AND(ISNUMBER(I728),I728&lt;0),AND(ISNUMBER(M728),M728&lt;0)),"要確認：基地発着・交代人数",IF(COUNTIFS(LNGWatch[船名],A728,LNGWatch[入港日（同一航海）],B728,LNGWatch[曳船名],D728,LNGWatch[警戒開始日時],E728)&gt;1,"要確認：同じ警戒が重複",IF(OR(NOT(ISNUMBER(V728)),P728="未確認"),"要確認：拘束時間・根拠未確認","確認済")))))</f>
        <v/>
      </c>
    </row>
    <row r="729" spans="1:25" ht="24.95" customHeight="1" x14ac:dyDescent="0.2">
      <c r="A729" s="7"/>
      <c r="B729" s="20"/>
      <c r="C729" s="20"/>
      <c r="D729" s="7"/>
      <c r="E729" s="23"/>
      <c r="F729" s="23"/>
      <c r="G729" s="23"/>
      <c r="H729" s="23"/>
      <c r="I729" s="16"/>
      <c r="J729" s="7"/>
      <c r="K729" s="23"/>
      <c r="L729" s="23"/>
      <c r="M729" s="7"/>
      <c r="N729" s="7"/>
      <c r="O729" s="7"/>
      <c r="P729" s="7"/>
      <c r="Q729" s="7"/>
      <c r="R729" s="10" t="str">
        <f>IF(D729="","",IF(COUNTIF(Tugs[曳船名],D729)&lt;&gt;1,"未登録・重複",IF(INDEX(Tugs[会社名],MATCH(D729,Tugs[曳船名],0))="","未確認",INDEX(Tugs[会社名],MATCH(D729,Tugs[曳船名],0)))))</f>
        <v/>
      </c>
      <c r="S729" s="10" t="str">
        <f>IF(D729="","",IF(COUNTIF(Tugs[曳船名],D729)&lt;&gt;1,"未登録・重複",IF(INDEX(Tugs[基地港],MATCH(D729,Tugs[曳船名],0))="","未確認",INDEX(Tugs[基地港],MATCH(D729,Tugs[曳船名],0)))))</f>
        <v/>
      </c>
      <c r="T729" s="10" t="str">
        <f>IF(A729="","",IF(AND(ISNUMBER(B729),ISNUMBER(C729),C729&gt;=B729),INT(C729)-INT(B729),""))</f>
        <v/>
      </c>
      <c r="U729" s="18" t="str">
        <f>IF(A729="","",IF(AND(ISNUMBER(E729),ISNUMBER(F729),F729&gt;=E729),ROUND((F729-E729)*24,4),""))</f>
        <v/>
      </c>
      <c r="V729" s="18" t="str">
        <f>IF(A729="","",IF(AND(ISNUMBER(G729),ISNUMBER(H729),H729&gt;=G729),ROUND((H729-G729)*24,4),IF(OR(G729&lt;&gt;"",H729&lt;&gt;""),"",IF(AND(ISNUMBER(I729),I729&gt;=0),I729,""))))</f>
        <v/>
      </c>
      <c r="W729" s="10" t="str">
        <f>IF(A729="","",IF(AND(ISNUMBER(G729),ISNUMBER(H729),H729&gt;=G729),"実績：基地発～基地着",IF(OR(G729&lt;&gt;"",H729&lt;&gt;""),"要確認：時刻不足・逆転",IF(AND(ISNUMBER(I729),I729&gt;=0),"実績：記録の時間","未確認"))))</f>
        <v/>
      </c>
      <c r="X729" s="10" t="str">
        <f>IF(A729="","",IF(ISNUMBER(B729),YEAR(B729)-IF(MONTH(B729)&lt;4,1,0),""))</f>
        <v/>
      </c>
      <c r="Y729" s="10" t="str">
        <f>IF(A729="","",IF(OR(D729="",NOT(ISNUMBER(B729)),NOT(ISNUMBER(C729)),C729&lt;B729,NOT(ISNUMBER(E729)),NOT(ISNUMBER(F729)),F729&lt;E729,O729="",P729="",R729="未登録・重複"),"要確認：警戒区間・登録・根拠",IF(OR(W729="要確認：時刻不足・逆転",AND(ISNUMBER(G729),G729&gt;E729),AND(ISNUMBER(H729),H729&lt;F729),AND(ISNUMBER(I729),I729&lt;0),AND(ISNUMBER(M729),M729&lt;0)),"要確認：基地発着・交代人数",IF(COUNTIFS(LNGWatch[船名],A729,LNGWatch[入港日（同一航海）],B729,LNGWatch[曳船名],D729,LNGWatch[警戒開始日時],E729)&gt;1,"要確認：同じ警戒が重複",IF(OR(NOT(ISNUMBER(V729)),P729="未確認"),"要確認：拘束時間・根拠未確認","確認済")))))</f>
        <v/>
      </c>
    </row>
    <row r="730" spans="1:25" ht="24.95" customHeight="1" x14ac:dyDescent="0.2">
      <c r="A730" s="7"/>
      <c r="B730" s="20"/>
      <c r="C730" s="20"/>
      <c r="D730" s="7"/>
      <c r="E730" s="23"/>
      <c r="F730" s="23"/>
      <c r="G730" s="23"/>
      <c r="H730" s="23"/>
      <c r="I730" s="16"/>
      <c r="J730" s="7"/>
      <c r="K730" s="23"/>
      <c r="L730" s="23"/>
      <c r="M730" s="7"/>
      <c r="N730" s="7"/>
      <c r="O730" s="7"/>
      <c r="P730" s="7"/>
      <c r="Q730" s="7"/>
      <c r="R730" s="10" t="str">
        <f>IF(D730="","",IF(COUNTIF(Tugs[曳船名],D730)&lt;&gt;1,"未登録・重複",IF(INDEX(Tugs[会社名],MATCH(D730,Tugs[曳船名],0))="","未確認",INDEX(Tugs[会社名],MATCH(D730,Tugs[曳船名],0)))))</f>
        <v/>
      </c>
      <c r="S730" s="10" t="str">
        <f>IF(D730="","",IF(COUNTIF(Tugs[曳船名],D730)&lt;&gt;1,"未登録・重複",IF(INDEX(Tugs[基地港],MATCH(D730,Tugs[曳船名],0))="","未確認",INDEX(Tugs[基地港],MATCH(D730,Tugs[曳船名],0)))))</f>
        <v/>
      </c>
      <c r="T730" s="10" t="str">
        <f>IF(A730="","",IF(AND(ISNUMBER(B730),ISNUMBER(C730),C730&gt;=B730),INT(C730)-INT(B730),""))</f>
        <v/>
      </c>
      <c r="U730" s="18" t="str">
        <f>IF(A730="","",IF(AND(ISNUMBER(E730),ISNUMBER(F730),F730&gt;=E730),ROUND((F730-E730)*24,4),""))</f>
        <v/>
      </c>
      <c r="V730" s="18" t="str">
        <f>IF(A730="","",IF(AND(ISNUMBER(G730),ISNUMBER(H730),H730&gt;=G730),ROUND((H730-G730)*24,4),IF(OR(G730&lt;&gt;"",H730&lt;&gt;""),"",IF(AND(ISNUMBER(I730),I730&gt;=0),I730,""))))</f>
        <v/>
      </c>
      <c r="W730" s="10" t="str">
        <f>IF(A730="","",IF(AND(ISNUMBER(G730),ISNUMBER(H730),H730&gt;=G730),"実績：基地発～基地着",IF(OR(G730&lt;&gt;"",H730&lt;&gt;""),"要確認：時刻不足・逆転",IF(AND(ISNUMBER(I730),I730&gt;=0),"実績：記録の時間","未確認"))))</f>
        <v/>
      </c>
      <c r="X730" s="10" t="str">
        <f>IF(A730="","",IF(ISNUMBER(B730),YEAR(B730)-IF(MONTH(B730)&lt;4,1,0),""))</f>
        <v/>
      </c>
      <c r="Y730" s="10" t="str">
        <f>IF(A730="","",IF(OR(D730="",NOT(ISNUMBER(B730)),NOT(ISNUMBER(C730)),C730&lt;B730,NOT(ISNUMBER(E730)),NOT(ISNUMBER(F730)),F730&lt;E730,O730="",P730="",R730="未登録・重複"),"要確認：警戒区間・登録・根拠",IF(OR(W730="要確認：時刻不足・逆転",AND(ISNUMBER(G730),G730&gt;E730),AND(ISNUMBER(H730),H730&lt;F730),AND(ISNUMBER(I730),I730&lt;0),AND(ISNUMBER(M730),M730&lt;0)),"要確認：基地発着・交代人数",IF(COUNTIFS(LNGWatch[船名],A730,LNGWatch[入港日（同一航海）],B730,LNGWatch[曳船名],D730,LNGWatch[警戒開始日時],E730)&gt;1,"要確認：同じ警戒が重複",IF(OR(NOT(ISNUMBER(V730)),P730="未確認"),"要確認：拘束時間・根拠未確認","確認済")))))</f>
        <v/>
      </c>
    </row>
    <row r="731" spans="1:25" ht="24.95" customHeight="1" x14ac:dyDescent="0.2">
      <c r="A731" s="7"/>
      <c r="B731" s="20"/>
      <c r="C731" s="20"/>
      <c r="D731" s="7"/>
      <c r="E731" s="23"/>
      <c r="F731" s="23"/>
      <c r="G731" s="23"/>
      <c r="H731" s="23"/>
      <c r="I731" s="16"/>
      <c r="J731" s="7"/>
      <c r="K731" s="23"/>
      <c r="L731" s="23"/>
      <c r="M731" s="7"/>
      <c r="N731" s="7"/>
      <c r="O731" s="7"/>
      <c r="P731" s="7"/>
      <c r="Q731" s="7"/>
      <c r="R731" s="10" t="str">
        <f>IF(D731="","",IF(COUNTIF(Tugs[曳船名],D731)&lt;&gt;1,"未登録・重複",IF(INDEX(Tugs[会社名],MATCH(D731,Tugs[曳船名],0))="","未確認",INDEX(Tugs[会社名],MATCH(D731,Tugs[曳船名],0)))))</f>
        <v/>
      </c>
      <c r="S731" s="10" t="str">
        <f>IF(D731="","",IF(COUNTIF(Tugs[曳船名],D731)&lt;&gt;1,"未登録・重複",IF(INDEX(Tugs[基地港],MATCH(D731,Tugs[曳船名],0))="","未確認",INDEX(Tugs[基地港],MATCH(D731,Tugs[曳船名],0)))))</f>
        <v/>
      </c>
      <c r="T731" s="10" t="str">
        <f>IF(A731="","",IF(AND(ISNUMBER(B731),ISNUMBER(C731),C731&gt;=B731),INT(C731)-INT(B731),""))</f>
        <v/>
      </c>
      <c r="U731" s="18" t="str">
        <f>IF(A731="","",IF(AND(ISNUMBER(E731),ISNUMBER(F731),F731&gt;=E731),ROUND((F731-E731)*24,4),""))</f>
        <v/>
      </c>
      <c r="V731" s="18" t="str">
        <f>IF(A731="","",IF(AND(ISNUMBER(G731),ISNUMBER(H731),H731&gt;=G731),ROUND((H731-G731)*24,4),IF(OR(G731&lt;&gt;"",H731&lt;&gt;""),"",IF(AND(ISNUMBER(I731),I731&gt;=0),I731,""))))</f>
        <v/>
      </c>
      <c r="W731" s="10" t="str">
        <f>IF(A731="","",IF(AND(ISNUMBER(G731),ISNUMBER(H731),H731&gt;=G731),"実績：基地発～基地着",IF(OR(G731&lt;&gt;"",H731&lt;&gt;""),"要確認：時刻不足・逆転",IF(AND(ISNUMBER(I731),I731&gt;=0),"実績：記録の時間","未確認"))))</f>
        <v/>
      </c>
      <c r="X731" s="10" t="str">
        <f>IF(A731="","",IF(ISNUMBER(B731),YEAR(B731)-IF(MONTH(B731)&lt;4,1,0),""))</f>
        <v/>
      </c>
      <c r="Y731" s="10" t="str">
        <f>IF(A731="","",IF(OR(D731="",NOT(ISNUMBER(B731)),NOT(ISNUMBER(C731)),C731&lt;B731,NOT(ISNUMBER(E731)),NOT(ISNUMBER(F731)),F731&lt;E731,O731="",P731="",R731="未登録・重複"),"要確認：警戒区間・登録・根拠",IF(OR(W731="要確認：時刻不足・逆転",AND(ISNUMBER(G731),G731&gt;E731),AND(ISNUMBER(H731),H731&lt;F731),AND(ISNUMBER(I731),I731&lt;0),AND(ISNUMBER(M731),M731&lt;0)),"要確認：基地発着・交代人数",IF(COUNTIFS(LNGWatch[船名],A731,LNGWatch[入港日（同一航海）],B731,LNGWatch[曳船名],D731,LNGWatch[警戒開始日時],E731)&gt;1,"要確認：同じ警戒が重複",IF(OR(NOT(ISNUMBER(V731)),P731="未確認"),"要確認：拘束時間・根拠未確認","確認済")))))</f>
        <v/>
      </c>
    </row>
    <row r="732" spans="1:25" ht="24.95" customHeight="1" x14ac:dyDescent="0.2">
      <c r="A732" s="7"/>
      <c r="B732" s="20"/>
      <c r="C732" s="20"/>
      <c r="D732" s="7"/>
      <c r="E732" s="23"/>
      <c r="F732" s="23"/>
      <c r="G732" s="23"/>
      <c r="H732" s="23"/>
      <c r="I732" s="16"/>
      <c r="J732" s="7"/>
      <c r="K732" s="23"/>
      <c r="L732" s="23"/>
      <c r="M732" s="7"/>
      <c r="N732" s="7"/>
      <c r="O732" s="7"/>
      <c r="P732" s="7"/>
      <c r="Q732" s="7"/>
      <c r="R732" s="10" t="str">
        <f>IF(D732="","",IF(COUNTIF(Tugs[曳船名],D732)&lt;&gt;1,"未登録・重複",IF(INDEX(Tugs[会社名],MATCH(D732,Tugs[曳船名],0))="","未確認",INDEX(Tugs[会社名],MATCH(D732,Tugs[曳船名],0)))))</f>
        <v/>
      </c>
      <c r="S732" s="10" t="str">
        <f>IF(D732="","",IF(COUNTIF(Tugs[曳船名],D732)&lt;&gt;1,"未登録・重複",IF(INDEX(Tugs[基地港],MATCH(D732,Tugs[曳船名],0))="","未確認",INDEX(Tugs[基地港],MATCH(D732,Tugs[曳船名],0)))))</f>
        <v/>
      </c>
      <c r="T732" s="10" t="str">
        <f>IF(A732="","",IF(AND(ISNUMBER(B732),ISNUMBER(C732),C732&gt;=B732),INT(C732)-INT(B732),""))</f>
        <v/>
      </c>
      <c r="U732" s="18" t="str">
        <f>IF(A732="","",IF(AND(ISNUMBER(E732),ISNUMBER(F732),F732&gt;=E732),ROUND((F732-E732)*24,4),""))</f>
        <v/>
      </c>
      <c r="V732" s="18" t="str">
        <f>IF(A732="","",IF(AND(ISNUMBER(G732),ISNUMBER(H732),H732&gt;=G732),ROUND((H732-G732)*24,4),IF(OR(G732&lt;&gt;"",H732&lt;&gt;""),"",IF(AND(ISNUMBER(I732),I732&gt;=0),I732,""))))</f>
        <v/>
      </c>
      <c r="W732" s="10" t="str">
        <f>IF(A732="","",IF(AND(ISNUMBER(G732),ISNUMBER(H732),H732&gt;=G732),"実績：基地発～基地着",IF(OR(G732&lt;&gt;"",H732&lt;&gt;""),"要確認：時刻不足・逆転",IF(AND(ISNUMBER(I732),I732&gt;=0),"実績：記録の時間","未確認"))))</f>
        <v/>
      </c>
      <c r="X732" s="10" t="str">
        <f>IF(A732="","",IF(ISNUMBER(B732),YEAR(B732)-IF(MONTH(B732)&lt;4,1,0),""))</f>
        <v/>
      </c>
      <c r="Y732" s="10" t="str">
        <f>IF(A732="","",IF(OR(D732="",NOT(ISNUMBER(B732)),NOT(ISNUMBER(C732)),C732&lt;B732,NOT(ISNUMBER(E732)),NOT(ISNUMBER(F732)),F732&lt;E732,O732="",P732="",R732="未登録・重複"),"要確認：警戒区間・登録・根拠",IF(OR(W732="要確認：時刻不足・逆転",AND(ISNUMBER(G732),G732&gt;E732),AND(ISNUMBER(H732),H732&lt;F732),AND(ISNUMBER(I732),I732&lt;0),AND(ISNUMBER(M732),M732&lt;0)),"要確認：基地発着・交代人数",IF(COUNTIFS(LNGWatch[船名],A732,LNGWatch[入港日（同一航海）],B732,LNGWatch[曳船名],D732,LNGWatch[警戒開始日時],E732)&gt;1,"要確認：同じ警戒が重複",IF(OR(NOT(ISNUMBER(V732)),P732="未確認"),"要確認：拘束時間・根拠未確認","確認済")))))</f>
        <v/>
      </c>
    </row>
    <row r="733" spans="1:25" ht="24.95" customHeight="1" x14ac:dyDescent="0.2">
      <c r="A733" s="7"/>
      <c r="B733" s="20"/>
      <c r="C733" s="20"/>
      <c r="D733" s="7"/>
      <c r="E733" s="23"/>
      <c r="F733" s="23"/>
      <c r="G733" s="23"/>
      <c r="H733" s="23"/>
      <c r="I733" s="16"/>
      <c r="J733" s="7"/>
      <c r="K733" s="23"/>
      <c r="L733" s="23"/>
      <c r="M733" s="7"/>
      <c r="N733" s="7"/>
      <c r="O733" s="7"/>
      <c r="P733" s="7"/>
      <c r="Q733" s="7"/>
      <c r="R733" s="10" t="str">
        <f>IF(D733="","",IF(COUNTIF(Tugs[曳船名],D733)&lt;&gt;1,"未登録・重複",IF(INDEX(Tugs[会社名],MATCH(D733,Tugs[曳船名],0))="","未確認",INDEX(Tugs[会社名],MATCH(D733,Tugs[曳船名],0)))))</f>
        <v/>
      </c>
      <c r="S733" s="10" t="str">
        <f>IF(D733="","",IF(COUNTIF(Tugs[曳船名],D733)&lt;&gt;1,"未登録・重複",IF(INDEX(Tugs[基地港],MATCH(D733,Tugs[曳船名],0))="","未確認",INDEX(Tugs[基地港],MATCH(D733,Tugs[曳船名],0)))))</f>
        <v/>
      </c>
      <c r="T733" s="10" t="str">
        <f>IF(A733="","",IF(AND(ISNUMBER(B733),ISNUMBER(C733),C733&gt;=B733),INT(C733)-INT(B733),""))</f>
        <v/>
      </c>
      <c r="U733" s="18" t="str">
        <f>IF(A733="","",IF(AND(ISNUMBER(E733),ISNUMBER(F733),F733&gt;=E733),ROUND((F733-E733)*24,4),""))</f>
        <v/>
      </c>
      <c r="V733" s="18" t="str">
        <f>IF(A733="","",IF(AND(ISNUMBER(G733),ISNUMBER(H733),H733&gt;=G733),ROUND((H733-G733)*24,4),IF(OR(G733&lt;&gt;"",H733&lt;&gt;""),"",IF(AND(ISNUMBER(I733),I733&gt;=0),I733,""))))</f>
        <v/>
      </c>
      <c r="W733" s="10" t="str">
        <f>IF(A733="","",IF(AND(ISNUMBER(G733),ISNUMBER(H733),H733&gt;=G733),"実績：基地発～基地着",IF(OR(G733&lt;&gt;"",H733&lt;&gt;""),"要確認：時刻不足・逆転",IF(AND(ISNUMBER(I733),I733&gt;=0),"実績：記録の時間","未確認"))))</f>
        <v/>
      </c>
      <c r="X733" s="10" t="str">
        <f>IF(A733="","",IF(ISNUMBER(B733),YEAR(B733)-IF(MONTH(B733)&lt;4,1,0),""))</f>
        <v/>
      </c>
      <c r="Y733" s="10" t="str">
        <f>IF(A733="","",IF(OR(D733="",NOT(ISNUMBER(B733)),NOT(ISNUMBER(C733)),C733&lt;B733,NOT(ISNUMBER(E733)),NOT(ISNUMBER(F733)),F733&lt;E733,O733="",P733="",R733="未登録・重複"),"要確認：警戒区間・登録・根拠",IF(OR(W733="要確認：時刻不足・逆転",AND(ISNUMBER(G733),G733&gt;E733),AND(ISNUMBER(H733),H733&lt;F733),AND(ISNUMBER(I733),I733&lt;0),AND(ISNUMBER(M733),M733&lt;0)),"要確認：基地発着・交代人数",IF(COUNTIFS(LNGWatch[船名],A733,LNGWatch[入港日（同一航海）],B733,LNGWatch[曳船名],D733,LNGWatch[警戒開始日時],E733)&gt;1,"要確認：同じ警戒が重複",IF(OR(NOT(ISNUMBER(V733)),P733="未確認"),"要確認：拘束時間・根拠未確認","確認済")))))</f>
        <v/>
      </c>
    </row>
    <row r="734" spans="1:25" ht="24.95" customHeight="1" x14ac:dyDescent="0.2">
      <c r="A734" s="7"/>
      <c r="B734" s="20"/>
      <c r="C734" s="20"/>
      <c r="D734" s="7"/>
      <c r="E734" s="23"/>
      <c r="F734" s="23"/>
      <c r="G734" s="23"/>
      <c r="H734" s="23"/>
      <c r="I734" s="16"/>
      <c r="J734" s="7"/>
      <c r="K734" s="23"/>
      <c r="L734" s="23"/>
      <c r="M734" s="7"/>
      <c r="N734" s="7"/>
      <c r="O734" s="7"/>
      <c r="P734" s="7"/>
      <c r="Q734" s="7"/>
      <c r="R734" s="10" t="str">
        <f>IF(D734="","",IF(COUNTIF(Tugs[曳船名],D734)&lt;&gt;1,"未登録・重複",IF(INDEX(Tugs[会社名],MATCH(D734,Tugs[曳船名],0))="","未確認",INDEX(Tugs[会社名],MATCH(D734,Tugs[曳船名],0)))))</f>
        <v/>
      </c>
      <c r="S734" s="10" t="str">
        <f>IF(D734="","",IF(COUNTIF(Tugs[曳船名],D734)&lt;&gt;1,"未登録・重複",IF(INDEX(Tugs[基地港],MATCH(D734,Tugs[曳船名],0))="","未確認",INDEX(Tugs[基地港],MATCH(D734,Tugs[曳船名],0)))))</f>
        <v/>
      </c>
      <c r="T734" s="10" t="str">
        <f>IF(A734="","",IF(AND(ISNUMBER(B734),ISNUMBER(C734),C734&gt;=B734),INT(C734)-INT(B734),""))</f>
        <v/>
      </c>
      <c r="U734" s="18" t="str">
        <f>IF(A734="","",IF(AND(ISNUMBER(E734),ISNUMBER(F734),F734&gt;=E734),ROUND((F734-E734)*24,4),""))</f>
        <v/>
      </c>
      <c r="V734" s="18" t="str">
        <f>IF(A734="","",IF(AND(ISNUMBER(G734),ISNUMBER(H734),H734&gt;=G734),ROUND((H734-G734)*24,4),IF(OR(G734&lt;&gt;"",H734&lt;&gt;""),"",IF(AND(ISNUMBER(I734),I734&gt;=0),I734,""))))</f>
        <v/>
      </c>
      <c r="W734" s="10" t="str">
        <f>IF(A734="","",IF(AND(ISNUMBER(G734),ISNUMBER(H734),H734&gt;=G734),"実績：基地発～基地着",IF(OR(G734&lt;&gt;"",H734&lt;&gt;""),"要確認：時刻不足・逆転",IF(AND(ISNUMBER(I734),I734&gt;=0),"実績：記録の時間","未確認"))))</f>
        <v/>
      </c>
      <c r="X734" s="10" t="str">
        <f>IF(A734="","",IF(ISNUMBER(B734),YEAR(B734)-IF(MONTH(B734)&lt;4,1,0),""))</f>
        <v/>
      </c>
      <c r="Y734" s="10" t="str">
        <f>IF(A734="","",IF(OR(D734="",NOT(ISNUMBER(B734)),NOT(ISNUMBER(C734)),C734&lt;B734,NOT(ISNUMBER(E734)),NOT(ISNUMBER(F734)),F734&lt;E734,O734="",P734="",R734="未登録・重複"),"要確認：警戒区間・登録・根拠",IF(OR(W734="要確認：時刻不足・逆転",AND(ISNUMBER(G734),G734&gt;E734),AND(ISNUMBER(H734),H734&lt;F734),AND(ISNUMBER(I734),I734&lt;0),AND(ISNUMBER(M734),M734&lt;0)),"要確認：基地発着・交代人数",IF(COUNTIFS(LNGWatch[船名],A734,LNGWatch[入港日（同一航海）],B734,LNGWatch[曳船名],D734,LNGWatch[警戒開始日時],E734)&gt;1,"要確認：同じ警戒が重複",IF(OR(NOT(ISNUMBER(V734)),P734="未確認"),"要確認：拘束時間・根拠未確認","確認済")))))</f>
        <v/>
      </c>
    </row>
    <row r="735" spans="1:25" ht="24.95" customHeight="1" x14ac:dyDescent="0.2">
      <c r="A735" s="7"/>
      <c r="B735" s="20"/>
      <c r="C735" s="20"/>
      <c r="D735" s="7"/>
      <c r="E735" s="23"/>
      <c r="F735" s="23"/>
      <c r="G735" s="23"/>
      <c r="H735" s="23"/>
      <c r="I735" s="16"/>
      <c r="J735" s="7"/>
      <c r="K735" s="23"/>
      <c r="L735" s="23"/>
      <c r="M735" s="7"/>
      <c r="N735" s="7"/>
      <c r="O735" s="7"/>
      <c r="P735" s="7"/>
      <c r="Q735" s="7"/>
      <c r="R735" s="10" t="str">
        <f>IF(D735="","",IF(COUNTIF(Tugs[曳船名],D735)&lt;&gt;1,"未登録・重複",IF(INDEX(Tugs[会社名],MATCH(D735,Tugs[曳船名],0))="","未確認",INDEX(Tugs[会社名],MATCH(D735,Tugs[曳船名],0)))))</f>
        <v/>
      </c>
      <c r="S735" s="10" t="str">
        <f>IF(D735="","",IF(COUNTIF(Tugs[曳船名],D735)&lt;&gt;1,"未登録・重複",IF(INDEX(Tugs[基地港],MATCH(D735,Tugs[曳船名],0))="","未確認",INDEX(Tugs[基地港],MATCH(D735,Tugs[曳船名],0)))))</f>
        <v/>
      </c>
      <c r="T735" s="10" t="str">
        <f>IF(A735="","",IF(AND(ISNUMBER(B735),ISNUMBER(C735),C735&gt;=B735),INT(C735)-INT(B735),""))</f>
        <v/>
      </c>
      <c r="U735" s="18" t="str">
        <f>IF(A735="","",IF(AND(ISNUMBER(E735),ISNUMBER(F735),F735&gt;=E735),ROUND((F735-E735)*24,4),""))</f>
        <v/>
      </c>
      <c r="V735" s="18" t="str">
        <f>IF(A735="","",IF(AND(ISNUMBER(G735),ISNUMBER(H735),H735&gt;=G735),ROUND((H735-G735)*24,4),IF(OR(G735&lt;&gt;"",H735&lt;&gt;""),"",IF(AND(ISNUMBER(I735),I735&gt;=0),I735,""))))</f>
        <v/>
      </c>
      <c r="W735" s="10" t="str">
        <f>IF(A735="","",IF(AND(ISNUMBER(G735),ISNUMBER(H735),H735&gt;=G735),"実績：基地発～基地着",IF(OR(G735&lt;&gt;"",H735&lt;&gt;""),"要確認：時刻不足・逆転",IF(AND(ISNUMBER(I735),I735&gt;=0),"実績：記録の時間","未確認"))))</f>
        <v/>
      </c>
      <c r="X735" s="10" t="str">
        <f>IF(A735="","",IF(ISNUMBER(B735),YEAR(B735)-IF(MONTH(B735)&lt;4,1,0),""))</f>
        <v/>
      </c>
      <c r="Y735" s="10" t="str">
        <f>IF(A735="","",IF(OR(D735="",NOT(ISNUMBER(B735)),NOT(ISNUMBER(C735)),C735&lt;B735,NOT(ISNUMBER(E735)),NOT(ISNUMBER(F735)),F735&lt;E735,O735="",P735="",R735="未登録・重複"),"要確認：警戒区間・登録・根拠",IF(OR(W735="要確認：時刻不足・逆転",AND(ISNUMBER(G735),G735&gt;E735),AND(ISNUMBER(H735),H735&lt;F735),AND(ISNUMBER(I735),I735&lt;0),AND(ISNUMBER(M735),M735&lt;0)),"要確認：基地発着・交代人数",IF(COUNTIFS(LNGWatch[船名],A735,LNGWatch[入港日（同一航海）],B735,LNGWatch[曳船名],D735,LNGWatch[警戒開始日時],E735)&gt;1,"要確認：同じ警戒が重複",IF(OR(NOT(ISNUMBER(V735)),P735="未確認"),"要確認：拘束時間・根拠未確認","確認済")))))</f>
        <v/>
      </c>
    </row>
    <row r="736" spans="1:25" ht="24.95" customHeight="1" x14ac:dyDescent="0.2">
      <c r="A736" s="7"/>
      <c r="B736" s="20"/>
      <c r="C736" s="20"/>
      <c r="D736" s="7"/>
      <c r="E736" s="23"/>
      <c r="F736" s="23"/>
      <c r="G736" s="23"/>
      <c r="H736" s="23"/>
      <c r="I736" s="16"/>
      <c r="J736" s="7"/>
      <c r="K736" s="23"/>
      <c r="L736" s="23"/>
      <c r="M736" s="7"/>
      <c r="N736" s="7"/>
      <c r="O736" s="7"/>
      <c r="P736" s="7"/>
      <c r="Q736" s="7"/>
      <c r="R736" s="10" t="str">
        <f>IF(D736="","",IF(COUNTIF(Tugs[曳船名],D736)&lt;&gt;1,"未登録・重複",IF(INDEX(Tugs[会社名],MATCH(D736,Tugs[曳船名],0))="","未確認",INDEX(Tugs[会社名],MATCH(D736,Tugs[曳船名],0)))))</f>
        <v/>
      </c>
      <c r="S736" s="10" t="str">
        <f>IF(D736="","",IF(COUNTIF(Tugs[曳船名],D736)&lt;&gt;1,"未登録・重複",IF(INDEX(Tugs[基地港],MATCH(D736,Tugs[曳船名],0))="","未確認",INDEX(Tugs[基地港],MATCH(D736,Tugs[曳船名],0)))))</f>
        <v/>
      </c>
      <c r="T736" s="10" t="str">
        <f>IF(A736="","",IF(AND(ISNUMBER(B736),ISNUMBER(C736),C736&gt;=B736),INT(C736)-INT(B736),""))</f>
        <v/>
      </c>
      <c r="U736" s="18" t="str">
        <f>IF(A736="","",IF(AND(ISNUMBER(E736),ISNUMBER(F736),F736&gt;=E736),ROUND((F736-E736)*24,4),""))</f>
        <v/>
      </c>
      <c r="V736" s="18" t="str">
        <f>IF(A736="","",IF(AND(ISNUMBER(G736),ISNUMBER(H736),H736&gt;=G736),ROUND((H736-G736)*24,4),IF(OR(G736&lt;&gt;"",H736&lt;&gt;""),"",IF(AND(ISNUMBER(I736),I736&gt;=0),I736,""))))</f>
        <v/>
      </c>
      <c r="W736" s="10" t="str">
        <f>IF(A736="","",IF(AND(ISNUMBER(G736),ISNUMBER(H736),H736&gt;=G736),"実績：基地発～基地着",IF(OR(G736&lt;&gt;"",H736&lt;&gt;""),"要確認：時刻不足・逆転",IF(AND(ISNUMBER(I736),I736&gt;=0),"実績：記録の時間","未確認"))))</f>
        <v/>
      </c>
      <c r="X736" s="10" t="str">
        <f>IF(A736="","",IF(ISNUMBER(B736),YEAR(B736)-IF(MONTH(B736)&lt;4,1,0),""))</f>
        <v/>
      </c>
      <c r="Y736" s="10" t="str">
        <f>IF(A736="","",IF(OR(D736="",NOT(ISNUMBER(B736)),NOT(ISNUMBER(C736)),C736&lt;B736,NOT(ISNUMBER(E736)),NOT(ISNUMBER(F736)),F736&lt;E736,O736="",P736="",R736="未登録・重複"),"要確認：警戒区間・登録・根拠",IF(OR(W736="要確認：時刻不足・逆転",AND(ISNUMBER(G736),G736&gt;E736),AND(ISNUMBER(H736),H736&lt;F736),AND(ISNUMBER(I736),I736&lt;0),AND(ISNUMBER(M736),M736&lt;0)),"要確認：基地発着・交代人数",IF(COUNTIFS(LNGWatch[船名],A736,LNGWatch[入港日（同一航海）],B736,LNGWatch[曳船名],D736,LNGWatch[警戒開始日時],E736)&gt;1,"要確認：同じ警戒が重複",IF(OR(NOT(ISNUMBER(V736)),P736="未確認"),"要確認：拘束時間・根拠未確認","確認済")))))</f>
        <v/>
      </c>
    </row>
    <row r="737" spans="1:25" ht="24.95" customHeight="1" x14ac:dyDescent="0.2">
      <c r="A737" s="7"/>
      <c r="B737" s="20"/>
      <c r="C737" s="20"/>
      <c r="D737" s="7"/>
      <c r="E737" s="23"/>
      <c r="F737" s="23"/>
      <c r="G737" s="23"/>
      <c r="H737" s="23"/>
      <c r="I737" s="16"/>
      <c r="J737" s="7"/>
      <c r="K737" s="23"/>
      <c r="L737" s="23"/>
      <c r="M737" s="7"/>
      <c r="N737" s="7"/>
      <c r="O737" s="7"/>
      <c r="P737" s="7"/>
      <c r="Q737" s="7"/>
      <c r="R737" s="10" t="str">
        <f>IF(D737="","",IF(COUNTIF(Tugs[曳船名],D737)&lt;&gt;1,"未登録・重複",IF(INDEX(Tugs[会社名],MATCH(D737,Tugs[曳船名],0))="","未確認",INDEX(Tugs[会社名],MATCH(D737,Tugs[曳船名],0)))))</f>
        <v/>
      </c>
      <c r="S737" s="10" t="str">
        <f>IF(D737="","",IF(COUNTIF(Tugs[曳船名],D737)&lt;&gt;1,"未登録・重複",IF(INDEX(Tugs[基地港],MATCH(D737,Tugs[曳船名],0))="","未確認",INDEX(Tugs[基地港],MATCH(D737,Tugs[曳船名],0)))))</f>
        <v/>
      </c>
      <c r="T737" s="10" t="str">
        <f>IF(A737="","",IF(AND(ISNUMBER(B737),ISNUMBER(C737),C737&gt;=B737),INT(C737)-INT(B737),""))</f>
        <v/>
      </c>
      <c r="U737" s="18" t="str">
        <f>IF(A737="","",IF(AND(ISNUMBER(E737),ISNUMBER(F737),F737&gt;=E737),ROUND((F737-E737)*24,4),""))</f>
        <v/>
      </c>
      <c r="V737" s="18" t="str">
        <f>IF(A737="","",IF(AND(ISNUMBER(G737),ISNUMBER(H737),H737&gt;=G737),ROUND((H737-G737)*24,4),IF(OR(G737&lt;&gt;"",H737&lt;&gt;""),"",IF(AND(ISNUMBER(I737),I737&gt;=0),I737,""))))</f>
        <v/>
      </c>
      <c r="W737" s="10" t="str">
        <f>IF(A737="","",IF(AND(ISNUMBER(G737),ISNUMBER(H737),H737&gt;=G737),"実績：基地発～基地着",IF(OR(G737&lt;&gt;"",H737&lt;&gt;""),"要確認：時刻不足・逆転",IF(AND(ISNUMBER(I737),I737&gt;=0),"実績：記録の時間","未確認"))))</f>
        <v/>
      </c>
      <c r="X737" s="10" t="str">
        <f>IF(A737="","",IF(ISNUMBER(B737),YEAR(B737)-IF(MONTH(B737)&lt;4,1,0),""))</f>
        <v/>
      </c>
      <c r="Y737" s="10" t="str">
        <f>IF(A737="","",IF(OR(D737="",NOT(ISNUMBER(B737)),NOT(ISNUMBER(C737)),C737&lt;B737,NOT(ISNUMBER(E737)),NOT(ISNUMBER(F737)),F737&lt;E737,O737="",P737="",R737="未登録・重複"),"要確認：警戒区間・登録・根拠",IF(OR(W737="要確認：時刻不足・逆転",AND(ISNUMBER(G737),G737&gt;E737),AND(ISNUMBER(H737),H737&lt;F737),AND(ISNUMBER(I737),I737&lt;0),AND(ISNUMBER(M737),M737&lt;0)),"要確認：基地発着・交代人数",IF(COUNTIFS(LNGWatch[船名],A737,LNGWatch[入港日（同一航海）],B737,LNGWatch[曳船名],D737,LNGWatch[警戒開始日時],E737)&gt;1,"要確認：同じ警戒が重複",IF(OR(NOT(ISNUMBER(V737)),P737="未確認"),"要確認：拘束時間・根拠未確認","確認済")))))</f>
        <v/>
      </c>
    </row>
    <row r="738" spans="1:25" ht="24.95" customHeight="1" x14ac:dyDescent="0.2">
      <c r="A738" s="7"/>
      <c r="B738" s="20"/>
      <c r="C738" s="20"/>
      <c r="D738" s="7"/>
      <c r="E738" s="23"/>
      <c r="F738" s="23"/>
      <c r="G738" s="23"/>
      <c r="H738" s="23"/>
      <c r="I738" s="16"/>
      <c r="J738" s="7"/>
      <c r="K738" s="23"/>
      <c r="L738" s="23"/>
      <c r="M738" s="7"/>
      <c r="N738" s="7"/>
      <c r="O738" s="7"/>
      <c r="P738" s="7"/>
      <c r="Q738" s="7"/>
      <c r="R738" s="10" t="str">
        <f>IF(D738="","",IF(COUNTIF(Tugs[曳船名],D738)&lt;&gt;1,"未登録・重複",IF(INDEX(Tugs[会社名],MATCH(D738,Tugs[曳船名],0))="","未確認",INDEX(Tugs[会社名],MATCH(D738,Tugs[曳船名],0)))))</f>
        <v/>
      </c>
      <c r="S738" s="10" t="str">
        <f>IF(D738="","",IF(COUNTIF(Tugs[曳船名],D738)&lt;&gt;1,"未登録・重複",IF(INDEX(Tugs[基地港],MATCH(D738,Tugs[曳船名],0))="","未確認",INDEX(Tugs[基地港],MATCH(D738,Tugs[曳船名],0)))))</f>
        <v/>
      </c>
      <c r="T738" s="10" t="str">
        <f>IF(A738="","",IF(AND(ISNUMBER(B738),ISNUMBER(C738),C738&gt;=B738),INT(C738)-INT(B738),""))</f>
        <v/>
      </c>
      <c r="U738" s="18" t="str">
        <f>IF(A738="","",IF(AND(ISNUMBER(E738),ISNUMBER(F738),F738&gt;=E738),ROUND((F738-E738)*24,4),""))</f>
        <v/>
      </c>
      <c r="V738" s="18" t="str">
        <f>IF(A738="","",IF(AND(ISNUMBER(G738),ISNUMBER(H738),H738&gt;=G738),ROUND((H738-G738)*24,4),IF(OR(G738&lt;&gt;"",H738&lt;&gt;""),"",IF(AND(ISNUMBER(I738),I738&gt;=0),I738,""))))</f>
        <v/>
      </c>
      <c r="W738" s="10" t="str">
        <f>IF(A738="","",IF(AND(ISNUMBER(G738),ISNUMBER(H738),H738&gt;=G738),"実績：基地発～基地着",IF(OR(G738&lt;&gt;"",H738&lt;&gt;""),"要確認：時刻不足・逆転",IF(AND(ISNUMBER(I738),I738&gt;=0),"実績：記録の時間","未確認"))))</f>
        <v/>
      </c>
      <c r="X738" s="10" t="str">
        <f>IF(A738="","",IF(ISNUMBER(B738),YEAR(B738)-IF(MONTH(B738)&lt;4,1,0),""))</f>
        <v/>
      </c>
      <c r="Y738" s="10" t="str">
        <f>IF(A738="","",IF(OR(D738="",NOT(ISNUMBER(B738)),NOT(ISNUMBER(C738)),C738&lt;B738,NOT(ISNUMBER(E738)),NOT(ISNUMBER(F738)),F738&lt;E738,O738="",P738="",R738="未登録・重複"),"要確認：警戒区間・登録・根拠",IF(OR(W738="要確認：時刻不足・逆転",AND(ISNUMBER(G738),G738&gt;E738),AND(ISNUMBER(H738),H738&lt;F738),AND(ISNUMBER(I738),I738&lt;0),AND(ISNUMBER(M738),M738&lt;0)),"要確認：基地発着・交代人数",IF(COUNTIFS(LNGWatch[船名],A738,LNGWatch[入港日（同一航海）],B738,LNGWatch[曳船名],D738,LNGWatch[警戒開始日時],E738)&gt;1,"要確認：同じ警戒が重複",IF(OR(NOT(ISNUMBER(V738)),P738="未確認"),"要確認：拘束時間・根拠未確認","確認済")))))</f>
        <v/>
      </c>
    </row>
    <row r="739" spans="1:25" ht="24.95" customHeight="1" x14ac:dyDescent="0.2">
      <c r="A739" s="7"/>
      <c r="B739" s="20"/>
      <c r="C739" s="20"/>
      <c r="D739" s="7"/>
      <c r="E739" s="23"/>
      <c r="F739" s="23"/>
      <c r="G739" s="23"/>
      <c r="H739" s="23"/>
      <c r="I739" s="16"/>
      <c r="J739" s="7"/>
      <c r="K739" s="23"/>
      <c r="L739" s="23"/>
      <c r="M739" s="7"/>
      <c r="N739" s="7"/>
      <c r="O739" s="7"/>
      <c r="P739" s="7"/>
      <c r="Q739" s="7"/>
      <c r="R739" s="10" t="str">
        <f>IF(D739="","",IF(COUNTIF(Tugs[曳船名],D739)&lt;&gt;1,"未登録・重複",IF(INDEX(Tugs[会社名],MATCH(D739,Tugs[曳船名],0))="","未確認",INDEX(Tugs[会社名],MATCH(D739,Tugs[曳船名],0)))))</f>
        <v/>
      </c>
      <c r="S739" s="10" t="str">
        <f>IF(D739="","",IF(COUNTIF(Tugs[曳船名],D739)&lt;&gt;1,"未登録・重複",IF(INDEX(Tugs[基地港],MATCH(D739,Tugs[曳船名],0))="","未確認",INDEX(Tugs[基地港],MATCH(D739,Tugs[曳船名],0)))))</f>
        <v/>
      </c>
      <c r="T739" s="10" t="str">
        <f>IF(A739="","",IF(AND(ISNUMBER(B739),ISNUMBER(C739),C739&gt;=B739),INT(C739)-INT(B739),""))</f>
        <v/>
      </c>
      <c r="U739" s="18" t="str">
        <f>IF(A739="","",IF(AND(ISNUMBER(E739),ISNUMBER(F739),F739&gt;=E739),ROUND((F739-E739)*24,4),""))</f>
        <v/>
      </c>
      <c r="V739" s="18" t="str">
        <f>IF(A739="","",IF(AND(ISNUMBER(G739),ISNUMBER(H739),H739&gt;=G739),ROUND((H739-G739)*24,4),IF(OR(G739&lt;&gt;"",H739&lt;&gt;""),"",IF(AND(ISNUMBER(I739),I739&gt;=0),I739,""))))</f>
        <v/>
      </c>
      <c r="W739" s="10" t="str">
        <f>IF(A739="","",IF(AND(ISNUMBER(G739),ISNUMBER(H739),H739&gt;=G739),"実績：基地発～基地着",IF(OR(G739&lt;&gt;"",H739&lt;&gt;""),"要確認：時刻不足・逆転",IF(AND(ISNUMBER(I739),I739&gt;=0),"実績：記録の時間","未確認"))))</f>
        <v/>
      </c>
      <c r="X739" s="10" t="str">
        <f>IF(A739="","",IF(ISNUMBER(B739),YEAR(B739)-IF(MONTH(B739)&lt;4,1,0),""))</f>
        <v/>
      </c>
      <c r="Y739" s="10" t="str">
        <f>IF(A739="","",IF(OR(D739="",NOT(ISNUMBER(B739)),NOT(ISNUMBER(C739)),C739&lt;B739,NOT(ISNUMBER(E739)),NOT(ISNUMBER(F739)),F739&lt;E739,O739="",P739="",R739="未登録・重複"),"要確認：警戒区間・登録・根拠",IF(OR(W739="要確認：時刻不足・逆転",AND(ISNUMBER(G739),G739&gt;E739),AND(ISNUMBER(H739),H739&lt;F739),AND(ISNUMBER(I739),I739&lt;0),AND(ISNUMBER(M739),M739&lt;0)),"要確認：基地発着・交代人数",IF(COUNTIFS(LNGWatch[船名],A739,LNGWatch[入港日（同一航海）],B739,LNGWatch[曳船名],D739,LNGWatch[警戒開始日時],E739)&gt;1,"要確認：同じ警戒が重複",IF(OR(NOT(ISNUMBER(V739)),P739="未確認"),"要確認：拘束時間・根拠未確認","確認済")))))</f>
        <v/>
      </c>
    </row>
    <row r="740" spans="1:25" ht="24.95" customHeight="1" x14ac:dyDescent="0.2">
      <c r="A740" s="7"/>
      <c r="B740" s="20"/>
      <c r="C740" s="20"/>
      <c r="D740" s="7"/>
      <c r="E740" s="23"/>
      <c r="F740" s="23"/>
      <c r="G740" s="23"/>
      <c r="H740" s="23"/>
      <c r="I740" s="16"/>
      <c r="J740" s="7"/>
      <c r="K740" s="23"/>
      <c r="L740" s="23"/>
      <c r="M740" s="7"/>
      <c r="N740" s="7"/>
      <c r="O740" s="7"/>
      <c r="P740" s="7"/>
      <c r="Q740" s="7"/>
      <c r="R740" s="10" t="str">
        <f>IF(D740="","",IF(COUNTIF(Tugs[曳船名],D740)&lt;&gt;1,"未登録・重複",IF(INDEX(Tugs[会社名],MATCH(D740,Tugs[曳船名],0))="","未確認",INDEX(Tugs[会社名],MATCH(D740,Tugs[曳船名],0)))))</f>
        <v/>
      </c>
      <c r="S740" s="10" t="str">
        <f>IF(D740="","",IF(COUNTIF(Tugs[曳船名],D740)&lt;&gt;1,"未登録・重複",IF(INDEX(Tugs[基地港],MATCH(D740,Tugs[曳船名],0))="","未確認",INDEX(Tugs[基地港],MATCH(D740,Tugs[曳船名],0)))))</f>
        <v/>
      </c>
      <c r="T740" s="10" t="str">
        <f>IF(A740="","",IF(AND(ISNUMBER(B740),ISNUMBER(C740),C740&gt;=B740),INT(C740)-INT(B740),""))</f>
        <v/>
      </c>
      <c r="U740" s="18" t="str">
        <f>IF(A740="","",IF(AND(ISNUMBER(E740),ISNUMBER(F740),F740&gt;=E740),ROUND((F740-E740)*24,4),""))</f>
        <v/>
      </c>
      <c r="V740" s="18" t="str">
        <f>IF(A740="","",IF(AND(ISNUMBER(G740),ISNUMBER(H740),H740&gt;=G740),ROUND((H740-G740)*24,4),IF(OR(G740&lt;&gt;"",H740&lt;&gt;""),"",IF(AND(ISNUMBER(I740),I740&gt;=0),I740,""))))</f>
        <v/>
      </c>
      <c r="W740" s="10" t="str">
        <f>IF(A740="","",IF(AND(ISNUMBER(G740),ISNUMBER(H740),H740&gt;=G740),"実績：基地発～基地着",IF(OR(G740&lt;&gt;"",H740&lt;&gt;""),"要確認：時刻不足・逆転",IF(AND(ISNUMBER(I740),I740&gt;=0),"実績：記録の時間","未確認"))))</f>
        <v/>
      </c>
      <c r="X740" s="10" t="str">
        <f>IF(A740="","",IF(ISNUMBER(B740),YEAR(B740)-IF(MONTH(B740)&lt;4,1,0),""))</f>
        <v/>
      </c>
      <c r="Y740" s="10" t="str">
        <f>IF(A740="","",IF(OR(D740="",NOT(ISNUMBER(B740)),NOT(ISNUMBER(C740)),C740&lt;B740,NOT(ISNUMBER(E740)),NOT(ISNUMBER(F740)),F740&lt;E740,O740="",P740="",R740="未登録・重複"),"要確認：警戒区間・登録・根拠",IF(OR(W740="要確認：時刻不足・逆転",AND(ISNUMBER(G740),G740&gt;E740),AND(ISNUMBER(H740),H740&lt;F740),AND(ISNUMBER(I740),I740&lt;0),AND(ISNUMBER(M740),M740&lt;0)),"要確認：基地発着・交代人数",IF(COUNTIFS(LNGWatch[船名],A740,LNGWatch[入港日（同一航海）],B740,LNGWatch[曳船名],D740,LNGWatch[警戒開始日時],E740)&gt;1,"要確認：同じ警戒が重複",IF(OR(NOT(ISNUMBER(V740)),P740="未確認"),"要確認：拘束時間・根拠未確認","確認済")))))</f>
        <v/>
      </c>
    </row>
    <row r="741" spans="1:25" ht="24.95" customHeight="1" x14ac:dyDescent="0.2">
      <c r="A741" s="7"/>
      <c r="B741" s="20"/>
      <c r="C741" s="20"/>
      <c r="D741" s="7"/>
      <c r="E741" s="23"/>
      <c r="F741" s="23"/>
      <c r="G741" s="23"/>
      <c r="H741" s="23"/>
      <c r="I741" s="16"/>
      <c r="J741" s="7"/>
      <c r="K741" s="23"/>
      <c r="L741" s="23"/>
      <c r="M741" s="7"/>
      <c r="N741" s="7"/>
      <c r="O741" s="7"/>
      <c r="P741" s="7"/>
      <c r="Q741" s="7"/>
      <c r="R741" s="10" t="str">
        <f>IF(D741="","",IF(COUNTIF(Tugs[曳船名],D741)&lt;&gt;1,"未登録・重複",IF(INDEX(Tugs[会社名],MATCH(D741,Tugs[曳船名],0))="","未確認",INDEX(Tugs[会社名],MATCH(D741,Tugs[曳船名],0)))))</f>
        <v/>
      </c>
      <c r="S741" s="10" t="str">
        <f>IF(D741="","",IF(COUNTIF(Tugs[曳船名],D741)&lt;&gt;1,"未登録・重複",IF(INDEX(Tugs[基地港],MATCH(D741,Tugs[曳船名],0))="","未確認",INDEX(Tugs[基地港],MATCH(D741,Tugs[曳船名],0)))))</f>
        <v/>
      </c>
      <c r="T741" s="10" t="str">
        <f>IF(A741="","",IF(AND(ISNUMBER(B741),ISNUMBER(C741),C741&gt;=B741),INT(C741)-INT(B741),""))</f>
        <v/>
      </c>
      <c r="U741" s="18" t="str">
        <f>IF(A741="","",IF(AND(ISNUMBER(E741),ISNUMBER(F741),F741&gt;=E741),ROUND((F741-E741)*24,4),""))</f>
        <v/>
      </c>
      <c r="V741" s="18" t="str">
        <f>IF(A741="","",IF(AND(ISNUMBER(G741),ISNUMBER(H741),H741&gt;=G741),ROUND((H741-G741)*24,4),IF(OR(G741&lt;&gt;"",H741&lt;&gt;""),"",IF(AND(ISNUMBER(I741),I741&gt;=0),I741,""))))</f>
        <v/>
      </c>
      <c r="W741" s="10" t="str">
        <f>IF(A741="","",IF(AND(ISNUMBER(G741),ISNUMBER(H741),H741&gt;=G741),"実績：基地発～基地着",IF(OR(G741&lt;&gt;"",H741&lt;&gt;""),"要確認：時刻不足・逆転",IF(AND(ISNUMBER(I741),I741&gt;=0),"実績：記録の時間","未確認"))))</f>
        <v/>
      </c>
      <c r="X741" s="10" t="str">
        <f>IF(A741="","",IF(ISNUMBER(B741),YEAR(B741)-IF(MONTH(B741)&lt;4,1,0),""))</f>
        <v/>
      </c>
      <c r="Y741" s="10" t="str">
        <f>IF(A741="","",IF(OR(D741="",NOT(ISNUMBER(B741)),NOT(ISNUMBER(C741)),C741&lt;B741,NOT(ISNUMBER(E741)),NOT(ISNUMBER(F741)),F741&lt;E741,O741="",P741="",R741="未登録・重複"),"要確認：警戒区間・登録・根拠",IF(OR(W741="要確認：時刻不足・逆転",AND(ISNUMBER(G741),G741&gt;E741),AND(ISNUMBER(H741),H741&lt;F741),AND(ISNUMBER(I741),I741&lt;0),AND(ISNUMBER(M741),M741&lt;0)),"要確認：基地発着・交代人数",IF(COUNTIFS(LNGWatch[船名],A741,LNGWatch[入港日（同一航海）],B741,LNGWatch[曳船名],D741,LNGWatch[警戒開始日時],E741)&gt;1,"要確認：同じ警戒が重複",IF(OR(NOT(ISNUMBER(V741)),P741="未確認"),"要確認：拘束時間・根拠未確認","確認済")))))</f>
        <v/>
      </c>
    </row>
    <row r="742" spans="1:25" ht="24.95" customHeight="1" x14ac:dyDescent="0.2">
      <c r="A742" s="7"/>
      <c r="B742" s="20"/>
      <c r="C742" s="20"/>
      <c r="D742" s="7"/>
      <c r="E742" s="23"/>
      <c r="F742" s="23"/>
      <c r="G742" s="23"/>
      <c r="H742" s="23"/>
      <c r="I742" s="16"/>
      <c r="J742" s="7"/>
      <c r="K742" s="23"/>
      <c r="L742" s="23"/>
      <c r="M742" s="7"/>
      <c r="N742" s="7"/>
      <c r="O742" s="7"/>
      <c r="P742" s="7"/>
      <c r="Q742" s="7"/>
      <c r="R742" s="10" t="str">
        <f>IF(D742="","",IF(COUNTIF(Tugs[曳船名],D742)&lt;&gt;1,"未登録・重複",IF(INDEX(Tugs[会社名],MATCH(D742,Tugs[曳船名],0))="","未確認",INDEX(Tugs[会社名],MATCH(D742,Tugs[曳船名],0)))))</f>
        <v/>
      </c>
      <c r="S742" s="10" t="str">
        <f>IF(D742="","",IF(COUNTIF(Tugs[曳船名],D742)&lt;&gt;1,"未登録・重複",IF(INDEX(Tugs[基地港],MATCH(D742,Tugs[曳船名],0))="","未確認",INDEX(Tugs[基地港],MATCH(D742,Tugs[曳船名],0)))))</f>
        <v/>
      </c>
      <c r="T742" s="10" t="str">
        <f>IF(A742="","",IF(AND(ISNUMBER(B742),ISNUMBER(C742),C742&gt;=B742),INT(C742)-INT(B742),""))</f>
        <v/>
      </c>
      <c r="U742" s="18" t="str">
        <f>IF(A742="","",IF(AND(ISNUMBER(E742),ISNUMBER(F742),F742&gt;=E742),ROUND((F742-E742)*24,4),""))</f>
        <v/>
      </c>
      <c r="V742" s="18" t="str">
        <f>IF(A742="","",IF(AND(ISNUMBER(G742),ISNUMBER(H742),H742&gt;=G742),ROUND((H742-G742)*24,4),IF(OR(G742&lt;&gt;"",H742&lt;&gt;""),"",IF(AND(ISNUMBER(I742),I742&gt;=0),I742,""))))</f>
        <v/>
      </c>
      <c r="W742" s="10" t="str">
        <f>IF(A742="","",IF(AND(ISNUMBER(G742),ISNUMBER(H742),H742&gt;=G742),"実績：基地発～基地着",IF(OR(G742&lt;&gt;"",H742&lt;&gt;""),"要確認：時刻不足・逆転",IF(AND(ISNUMBER(I742),I742&gt;=0),"実績：記録の時間","未確認"))))</f>
        <v/>
      </c>
      <c r="X742" s="10" t="str">
        <f>IF(A742="","",IF(ISNUMBER(B742),YEAR(B742)-IF(MONTH(B742)&lt;4,1,0),""))</f>
        <v/>
      </c>
      <c r="Y742" s="10" t="str">
        <f>IF(A742="","",IF(OR(D742="",NOT(ISNUMBER(B742)),NOT(ISNUMBER(C742)),C742&lt;B742,NOT(ISNUMBER(E742)),NOT(ISNUMBER(F742)),F742&lt;E742,O742="",P742="",R742="未登録・重複"),"要確認：警戒区間・登録・根拠",IF(OR(W742="要確認：時刻不足・逆転",AND(ISNUMBER(G742),G742&gt;E742),AND(ISNUMBER(H742),H742&lt;F742),AND(ISNUMBER(I742),I742&lt;0),AND(ISNUMBER(M742),M742&lt;0)),"要確認：基地発着・交代人数",IF(COUNTIFS(LNGWatch[船名],A742,LNGWatch[入港日（同一航海）],B742,LNGWatch[曳船名],D742,LNGWatch[警戒開始日時],E742)&gt;1,"要確認：同じ警戒が重複",IF(OR(NOT(ISNUMBER(V742)),P742="未確認"),"要確認：拘束時間・根拠未確認","確認済")))))</f>
        <v/>
      </c>
    </row>
    <row r="743" spans="1:25" ht="24.95" customHeight="1" x14ac:dyDescent="0.2">
      <c r="A743" s="7"/>
      <c r="B743" s="20"/>
      <c r="C743" s="20"/>
      <c r="D743" s="7"/>
      <c r="E743" s="23"/>
      <c r="F743" s="23"/>
      <c r="G743" s="23"/>
      <c r="H743" s="23"/>
      <c r="I743" s="16"/>
      <c r="J743" s="7"/>
      <c r="K743" s="23"/>
      <c r="L743" s="23"/>
      <c r="M743" s="7"/>
      <c r="N743" s="7"/>
      <c r="O743" s="7"/>
      <c r="P743" s="7"/>
      <c r="Q743" s="7"/>
      <c r="R743" s="10" t="str">
        <f>IF(D743="","",IF(COUNTIF(Tugs[曳船名],D743)&lt;&gt;1,"未登録・重複",IF(INDEX(Tugs[会社名],MATCH(D743,Tugs[曳船名],0))="","未確認",INDEX(Tugs[会社名],MATCH(D743,Tugs[曳船名],0)))))</f>
        <v/>
      </c>
      <c r="S743" s="10" t="str">
        <f>IF(D743="","",IF(COUNTIF(Tugs[曳船名],D743)&lt;&gt;1,"未登録・重複",IF(INDEX(Tugs[基地港],MATCH(D743,Tugs[曳船名],0))="","未確認",INDEX(Tugs[基地港],MATCH(D743,Tugs[曳船名],0)))))</f>
        <v/>
      </c>
      <c r="T743" s="10" t="str">
        <f>IF(A743="","",IF(AND(ISNUMBER(B743),ISNUMBER(C743),C743&gt;=B743),INT(C743)-INT(B743),""))</f>
        <v/>
      </c>
      <c r="U743" s="18" t="str">
        <f>IF(A743="","",IF(AND(ISNUMBER(E743),ISNUMBER(F743),F743&gt;=E743),ROUND((F743-E743)*24,4),""))</f>
        <v/>
      </c>
      <c r="V743" s="18" t="str">
        <f>IF(A743="","",IF(AND(ISNUMBER(G743),ISNUMBER(H743),H743&gt;=G743),ROUND((H743-G743)*24,4),IF(OR(G743&lt;&gt;"",H743&lt;&gt;""),"",IF(AND(ISNUMBER(I743),I743&gt;=0),I743,""))))</f>
        <v/>
      </c>
      <c r="W743" s="10" t="str">
        <f>IF(A743="","",IF(AND(ISNUMBER(G743),ISNUMBER(H743),H743&gt;=G743),"実績：基地発～基地着",IF(OR(G743&lt;&gt;"",H743&lt;&gt;""),"要確認：時刻不足・逆転",IF(AND(ISNUMBER(I743),I743&gt;=0),"実績：記録の時間","未確認"))))</f>
        <v/>
      </c>
      <c r="X743" s="10" t="str">
        <f>IF(A743="","",IF(ISNUMBER(B743),YEAR(B743)-IF(MONTH(B743)&lt;4,1,0),""))</f>
        <v/>
      </c>
      <c r="Y743" s="10" t="str">
        <f>IF(A743="","",IF(OR(D743="",NOT(ISNUMBER(B743)),NOT(ISNUMBER(C743)),C743&lt;B743,NOT(ISNUMBER(E743)),NOT(ISNUMBER(F743)),F743&lt;E743,O743="",P743="",R743="未登録・重複"),"要確認：警戒区間・登録・根拠",IF(OR(W743="要確認：時刻不足・逆転",AND(ISNUMBER(G743),G743&gt;E743),AND(ISNUMBER(H743),H743&lt;F743),AND(ISNUMBER(I743),I743&lt;0),AND(ISNUMBER(M743),M743&lt;0)),"要確認：基地発着・交代人数",IF(COUNTIFS(LNGWatch[船名],A743,LNGWatch[入港日（同一航海）],B743,LNGWatch[曳船名],D743,LNGWatch[警戒開始日時],E743)&gt;1,"要確認：同じ警戒が重複",IF(OR(NOT(ISNUMBER(V743)),P743="未確認"),"要確認：拘束時間・根拠未確認","確認済")))))</f>
        <v/>
      </c>
    </row>
    <row r="744" spans="1:25" ht="24.95" customHeight="1" x14ac:dyDescent="0.2">
      <c r="A744" s="7"/>
      <c r="B744" s="20"/>
      <c r="C744" s="20"/>
      <c r="D744" s="7"/>
      <c r="E744" s="23"/>
      <c r="F744" s="23"/>
      <c r="G744" s="23"/>
      <c r="H744" s="23"/>
      <c r="I744" s="16"/>
      <c r="J744" s="7"/>
      <c r="K744" s="23"/>
      <c r="L744" s="23"/>
      <c r="M744" s="7"/>
      <c r="N744" s="7"/>
      <c r="O744" s="7"/>
      <c r="P744" s="7"/>
      <c r="Q744" s="7"/>
      <c r="R744" s="10" t="str">
        <f>IF(D744="","",IF(COUNTIF(Tugs[曳船名],D744)&lt;&gt;1,"未登録・重複",IF(INDEX(Tugs[会社名],MATCH(D744,Tugs[曳船名],0))="","未確認",INDEX(Tugs[会社名],MATCH(D744,Tugs[曳船名],0)))))</f>
        <v/>
      </c>
      <c r="S744" s="10" t="str">
        <f>IF(D744="","",IF(COUNTIF(Tugs[曳船名],D744)&lt;&gt;1,"未登録・重複",IF(INDEX(Tugs[基地港],MATCH(D744,Tugs[曳船名],0))="","未確認",INDEX(Tugs[基地港],MATCH(D744,Tugs[曳船名],0)))))</f>
        <v/>
      </c>
      <c r="T744" s="10" t="str">
        <f>IF(A744="","",IF(AND(ISNUMBER(B744),ISNUMBER(C744),C744&gt;=B744),INT(C744)-INT(B744),""))</f>
        <v/>
      </c>
      <c r="U744" s="18" t="str">
        <f>IF(A744="","",IF(AND(ISNUMBER(E744),ISNUMBER(F744),F744&gt;=E744),ROUND((F744-E744)*24,4),""))</f>
        <v/>
      </c>
      <c r="V744" s="18" t="str">
        <f>IF(A744="","",IF(AND(ISNUMBER(G744),ISNUMBER(H744),H744&gt;=G744),ROUND((H744-G744)*24,4),IF(OR(G744&lt;&gt;"",H744&lt;&gt;""),"",IF(AND(ISNUMBER(I744),I744&gt;=0),I744,""))))</f>
        <v/>
      </c>
      <c r="W744" s="10" t="str">
        <f>IF(A744="","",IF(AND(ISNUMBER(G744),ISNUMBER(H744),H744&gt;=G744),"実績：基地発～基地着",IF(OR(G744&lt;&gt;"",H744&lt;&gt;""),"要確認：時刻不足・逆転",IF(AND(ISNUMBER(I744),I744&gt;=0),"実績：記録の時間","未確認"))))</f>
        <v/>
      </c>
      <c r="X744" s="10" t="str">
        <f>IF(A744="","",IF(ISNUMBER(B744),YEAR(B744)-IF(MONTH(B744)&lt;4,1,0),""))</f>
        <v/>
      </c>
      <c r="Y744" s="10" t="str">
        <f>IF(A744="","",IF(OR(D744="",NOT(ISNUMBER(B744)),NOT(ISNUMBER(C744)),C744&lt;B744,NOT(ISNUMBER(E744)),NOT(ISNUMBER(F744)),F744&lt;E744,O744="",P744="",R744="未登録・重複"),"要確認：警戒区間・登録・根拠",IF(OR(W744="要確認：時刻不足・逆転",AND(ISNUMBER(G744),G744&gt;E744),AND(ISNUMBER(H744),H744&lt;F744),AND(ISNUMBER(I744),I744&lt;0),AND(ISNUMBER(M744),M744&lt;0)),"要確認：基地発着・交代人数",IF(COUNTIFS(LNGWatch[船名],A744,LNGWatch[入港日（同一航海）],B744,LNGWatch[曳船名],D744,LNGWatch[警戒開始日時],E744)&gt;1,"要確認：同じ警戒が重複",IF(OR(NOT(ISNUMBER(V744)),P744="未確認"),"要確認：拘束時間・根拠未確認","確認済")))))</f>
        <v/>
      </c>
    </row>
    <row r="745" spans="1:25" ht="24.95" customHeight="1" x14ac:dyDescent="0.2">
      <c r="A745" s="7"/>
      <c r="B745" s="20"/>
      <c r="C745" s="20"/>
      <c r="D745" s="7"/>
      <c r="E745" s="23"/>
      <c r="F745" s="23"/>
      <c r="G745" s="23"/>
      <c r="H745" s="23"/>
      <c r="I745" s="16"/>
      <c r="J745" s="7"/>
      <c r="K745" s="23"/>
      <c r="L745" s="23"/>
      <c r="M745" s="7"/>
      <c r="N745" s="7"/>
      <c r="O745" s="7"/>
      <c r="P745" s="7"/>
      <c r="Q745" s="7"/>
      <c r="R745" s="10" t="str">
        <f>IF(D745="","",IF(COUNTIF(Tugs[曳船名],D745)&lt;&gt;1,"未登録・重複",IF(INDEX(Tugs[会社名],MATCH(D745,Tugs[曳船名],0))="","未確認",INDEX(Tugs[会社名],MATCH(D745,Tugs[曳船名],0)))))</f>
        <v/>
      </c>
      <c r="S745" s="10" t="str">
        <f>IF(D745="","",IF(COUNTIF(Tugs[曳船名],D745)&lt;&gt;1,"未登録・重複",IF(INDEX(Tugs[基地港],MATCH(D745,Tugs[曳船名],0))="","未確認",INDEX(Tugs[基地港],MATCH(D745,Tugs[曳船名],0)))))</f>
        <v/>
      </c>
      <c r="T745" s="10" t="str">
        <f>IF(A745="","",IF(AND(ISNUMBER(B745),ISNUMBER(C745),C745&gt;=B745),INT(C745)-INT(B745),""))</f>
        <v/>
      </c>
      <c r="U745" s="18" t="str">
        <f>IF(A745="","",IF(AND(ISNUMBER(E745),ISNUMBER(F745),F745&gt;=E745),ROUND((F745-E745)*24,4),""))</f>
        <v/>
      </c>
      <c r="V745" s="18" t="str">
        <f>IF(A745="","",IF(AND(ISNUMBER(G745),ISNUMBER(H745),H745&gt;=G745),ROUND((H745-G745)*24,4),IF(OR(G745&lt;&gt;"",H745&lt;&gt;""),"",IF(AND(ISNUMBER(I745),I745&gt;=0),I745,""))))</f>
        <v/>
      </c>
      <c r="W745" s="10" t="str">
        <f>IF(A745="","",IF(AND(ISNUMBER(G745),ISNUMBER(H745),H745&gt;=G745),"実績：基地発～基地着",IF(OR(G745&lt;&gt;"",H745&lt;&gt;""),"要確認：時刻不足・逆転",IF(AND(ISNUMBER(I745),I745&gt;=0),"実績：記録の時間","未確認"))))</f>
        <v/>
      </c>
      <c r="X745" s="10" t="str">
        <f>IF(A745="","",IF(ISNUMBER(B745),YEAR(B745)-IF(MONTH(B745)&lt;4,1,0),""))</f>
        <v/>
      </c>
      <c r="Y745" s="10" t="str">
        <f>IF(A745="","",IF(OR(D745="",NOT(ISNUMBER(B745)),NOT(ISNUMBER(C745)),C745&lt;B745,NOT(ISNUMBER(E745)),NOT(ISNUMBER(F745)),F745&lt;E745,O745="",P745="",R745="未登録・重複"),"要確認：警戒区間・登録・根拠",IF(OR(W745="要確認：時刻不足・逆転",AND(ISNUMBER(G745),G745&gt;E745),AND(ISNUMBER(H745),H745&lt;F745),AND(ISNUMBER(I745),I745&lt;0),AND(ISNUMBER(M745),M745&lt;0)),"要確認：基地発着・交代人数",IF(COUNTIFS(LNGWatch[船名],A745,LNGWatch[入港日（同一航海）],B745,LNGWatch[曳船名],D745,LNGWatch[警戒開始日時],E745)&gt;1,"要確認：同じ警戒が重複",IF(OR(NOT(ISNUMBER(V745)),P745="未確認"),"要確認：拘束時間・根拠未確認","確認済")))))</f>
        <v/>
      </c>
    </row>
    <row r="746" spans="1:25" ht="24.95" customHeight="1" x14ac:dyDescent="0.2">
      <c r="A746" s="7"/>
      <c r="B746" s="20"/>
      <c r="C746" s="20"/>
      <c r="D746" s="7"/>
      <c r="E746" s="23"/>
      <c r="F746" s="23"/>
      <c r="G746" s="23"/>
      <c r="H746" s="23"/>
      <c r="I746" s="16"/>
      <c r="J746" s="7"/>
      <c r="K746" s="23"/>
      <c r="L746" s="23"/>
      <c r="M746" s="7"/>
      <c r="N746" s="7"/>
      <c r="O746" s="7"/>
      <c r="P746" s="7"/>
      <c r="Q746" s="7"/>
      <c r="R746" s="10" t="str">
        <f>IF(D746="","",IF(COUNTIF(Tugs[曳船名],D746)&lt;&gt;1,"未登録・重複",IF(INDEX(Tugs[会社名],MATCH(D746,Tugs[曳船名],0))="","未確認",INDEX(Tugs[会社名],MATCH(D746,Tugs[曳船名],0)))))</f>
        <v/>
      </c>
      <c r="S746" s="10" t="str">
        <f>IF(D746="","",IF(COUNTIF(Tugs[曳船名],D746)&lt;&gt;1,"未登録・重複",IF(INDEX(Tugs[基地港],MATCH(D746,Tugs[曳船名],0))="","未確認",INDEX(Tugs[基地港],MATCH(D746,Tugs[曳船名],0)))))</f>
        <v/>
      </c>
      <c r="T746" s="10" t="str">
        <f>IF(A746="","",IF(AND(ISNUMBER(B746),ISNUMBER(C746),C746&gt;=B746),INT(C746)-INT(B746),""))</f>
        <v/>
      </c>
      <c r="U746" s="18" t="str">
        <f>IF(A746="","",IF(AND(ISNUMBER(E746),ISNUMBER(F746),F746&gt;=E746),ROUND((F746-E746)*24,4),""))</f>
        <v/>
      </c>
      <c r="V746" s="18" t="str">
        <f>IF(A746="","",IF(AND(ISNUMBER(G746),ISNUMBER(H746),H746&gt;=G746),ROUND((H746-G746)*24,4),IF(OR(G746&lt;&gt;"",H746&lt;&gt;""),"",IF(AND(ISNUMBER(I746),I746&gt;=0),I746,""))))</f>
        <v/>
      </c>
      <c r="W746" s="10" t="str">
        <f>IF(A746="","",IF(AND(ISNUMBER(G746),ISNUMBER(H746),H746&gt;=G746),"実績：基地発～基地着",IF(OR(G746&lt;&gt;"",H746&lt;&gt;""),"要確認：時刻不足・逆転",IF(AND(ISNUMBER(I746),I746&gt;=0),"実績：記録の時間","未確認"))))</f>
        <v/>
      </c>
      <c r="X746" s="10" t="str">
        <f>IF(A746="","",IF(ISNUMBER(B746),YEAR(B746)-IF(MONTH(B746)&lt;4,1,0),""))</f>
        <v/>
      </c>
      <c r="Y746" s="10" t="str">
        <f>IF(A746="","",IF(OR(D746="",NOT(ISNUMBER(B746)),NOT(ISNUMBER(C746)),C746&lt;B746,NOT(ISNUMBER(E746)),NOT(ISNUMBER(F746)),F746&lt;E746,O746="",P746="",R746="未登録・重複"),"要確認：警戒区間・登録・根拠",IF(OR(W746="要確認：時刻不足・逆転",AND(ISNUMBER(G746),G746&gt;E746),AND(ISNUMBER(H746),H746&lt;F746),AND(ISNUMBER(I746),I746&lt;0),AND(ISNUMBER(M746),M746&lt;0)),"要確認：基地発着・交代人数",IF(COUNTIFS(LNGWatch[船名],A746,LNGWatch[入港日（同一航海）],B746,LNGWatch[曳船名],D746,LNGWatch[警戒開始日時],E746)&gt;1,"要確認：同じ警戒が重複",IF(OR(NOT(ISNUMBER(V746)),P746="未確認"),"要確認：拘束時間・根拠未確認","確認済")))))</f>
        <v/>
      </c>
    </row>
    <row r="747" spans="1:25" ht="24.95" customHeight="1" x14ac:dyDescent="0.2">
      <c r="A747" s="7"/>
      <c r="B747" s="20"/>
      <c r="C747" s="20"/>
      <c r="D747" s="7"/>
      <c r="E747" s="23"/>
      <c r="F747" s="23"/>
      <c r="G747" s="23"/>
      <c r="H747" s="23"/>
      <c r="I747" s="16"/>
      <c r="J747" s="7"/>
      <c r="K747" s="23"/>
      <c r="L747" s="23"/>
      <c r="M747" s="7"/>
      <c r="N747" s="7"/>
      <c r="O747" s="7"/>
      <c r="P747" s="7"/>
      <c r="Q747" s="7"/>
      <c r="R747" s="10" t="str">
        <f>IF(D747="","",IF(COUNTIF(Tugs[曳船名],D747)&lt;&gt;1,"未登録・重複",IF(INDEX(Tugs[会社名],MATCH(D747,Tugs[曳船名],0))="","未確認",INDEX(Tugs[会社名],MATCH(D747,Tugs[曳船名],0)))))</f>
        <v/>
      </c>
      <c r="S747" s="10" t="str">
        <f>IF(D747="","",IF(COUNTIF(Tugs[曳船名],D747)&lt;&gt;1,"未登録・重複",IF(INDEX(Tugs[基地港],MATCH(D747,Tugs[曳船名],0))="","未確認",INDEX(Tugs[基地港],MATCH(D747,Tugs[曳船名],0)))))</f>
        <v/>
      </c>
      <c r="T747" s="10" t="str">
        <f>IF(A747="","",IF(AND(ISNUMBER(B747),ISNUMBER(C747),C747&gt;=B747),INT(C747)-INT(B747),""))</f>
        <v/>
      </c>
      <c r="U747" s="18" t="str">
        <f>IF(A747="","",IF(AND(ISNUMBER(E747),ISNUMBER(F747),F747&gt;=E747),ROUND((F747-E747)*24,4),""))</f>
        <v/>
      </c>
      <c r="V747" s="18" t="str">
        <f>IF(A747="","",IF(AND(ISNUMBER(G747),ISNUMBER(H747),H747&gt;=G747),ROUND((H747-G747)*24,4),IF(OR(G747&lt;&gt;"",H747&lt;&gt;""),"",IF(AND(ISNUMBER(I747),I747&gt;=0),I747,""))))</f>
        <v/>
      </c>
      <c r="W747" s="10" t="str">
        <f>IF(A747="","",IF(AND(ISNUMBER(G747),ISNUMBER(H747),H747&gt;=G747),"実績：基地発～基地着",IF(OR(G747&lt;&gt;"",H747&lt;&gt;""),"要確認：時刻不足・逆転",IF(AND(ISNUMBER(I747),I747&gt;=0),"実績：記録の時間","未確認"))))</f>
        <v/>
      </c>
      <c r="X747" s="10" t="str">
        <f>IF(A747="","",IF(ISNUMBER(B747),YEAR(B747)-IF(MONTH(B747)&lt;4,1,0),""))</f>
        <v/>
      </c>
      <c r="Y747" s="10" t="str">
        <f>IF(A747="","",IF(OR(D747="",NOT(ISNUMBER(B747)),NOT(ISNUMBER(C747)),C747&lt;B747,NOT(ISNUMBER(E747)),NOT(ISNUMBER(F747)),F747&lt;E747,O747="",P747="",R747="未登録・重複"),"要確認：警戒区間・登録・根拠",IF(OR(W747="要確認：時刻不足・逆転",AND(ISNUMBER(G747),G747&gt;E747),AND(ISNUMBER(H747),H747&lt;F747),AND(ISNUMBER(I747),I747&lt;0),AND(ISNUMBER(M747),M747&lt;0)),"要確認：基地発着・交代人数",IF(COUNTIFS(LNGWatch[船名],A747,LNGWatch[入港日（同一航海）],B747,LNGWatch[曳船名],D747,LNGWatch[警戒開始日時],E747)&gt;1,"要確認：同じ警戒が重複",IF(OR(NOT(ISNUMBER(V747)),P747="未確認"),"要確認：拘束時間・根拠未確認","確認済")))))</f>
        <v/>
      </c>
    </row>
    <row r="748" spans="1:25" ht="24.95" customHeight="1" x14ac:dyDescent="0.2">
      <c r="A748" s="7"/>
      <c r="B748" s="20"/>
      <c r="C748" s="20"/>
      <c r="D748" s="7"/>
      <c r="E748" s="23"/>
      <c r="F748" s="23"/>
      <c r="G748" s="23"/>
      <c r="H748" s="23"/>
      <c r="I748" s="16"/>
      <c r="J748" s="7"/>
      <c r="K748" s="23"/>
      <c r="L748" s="23"/>
      <c r="M748" s="7"/>
      <c r="N748" s="7"/>
      <c r="O748" s="7"/>
      <c r="P748" s="7"/>
      <c r="Q748" s="7"/>
      <c r="R748" s="10" t="str">
        <f>IF(D748="","",IF(COUNTIF(Tugs[曳船名],D748)&lt;&gt;1,"未登録・重複",IF(INDEX(Tugs[会社名],MATCH(D748,Tugs[曳船名],0))="","未確認",INDEX(Tugs[会社名],MATCH(D748,Tugs[曳船名],0)))))</f>
        <v/>
      </c>
      <c r="S748" s="10" t="str">
        <f>IF(D748="","",IF(COUNTIF(Tugs[曳船名],D748)&lt;&gt;1,"未登録・重複",IF(INDEX(Tugs[基地港],MATCH(D748,Tugs[曳船名],0))="","未確認",INDEX(Tugs[基地港],MATCH(D748,Tugs[曳船名],0)))))</f>
        <v/>
      </c>
      <c r="T748" s="10" t="str">
        <f>IF(A748="","",IF(AND(ISNUMBER(B748),ISNUMBER(C748),C748&gt;=B748),INT(C748)-INT(B748),""))</f>
        <v/>
      </c>
      <c r="U748" s="18" t="str">
        <f>IF(A748="","",IF(AND(ISNUMBER(E748),ISNUMBER(F748),F748&gt;=E748),ROUND((F748-E748)*24,4),""))</f>
        <v/>
      </c>
      <c r="V748" s="18" t="str">
        <f>IF(A748="","",IF(AND(ISNUMBER(G748),ISNUMBER(H748),H748&gt;=G748),ROUND((H748-G748)*24,4),IF(OR(G748&lt;&gt;"",H748&lt;&gt;""),"",IF(AND(ISNUMBER(I748),I748&gt;=0),I748,""))))</f>
        <v/>
      </c>
      <c r="W748" s="10" t="str">
        <f>IF(A748="","",IF(AND(ISNUMBER(G748),ISNUMBER(H748),H748&gt;=G748),"実績：基地発～基地着",IF(OR(G748&lt;&gt;"",H748&lt;&gt;""),"要確認：時刻不足・逆転",IF(AND(ISNUMBER(I748),I748&gt;=0),"実績：記録の時間","未確認"))))</f>
        <v/>
      </c>
      <c r="X748" s="10" t="str">
        <f>IF(A748="","",IF(ISNUMBER(B748),YEAR(B748)-IF(MONTH(B748)&lt;4,1,0),""))</f>
        <v/>
      </c>
      <c r="Y748" s="10" t="str">
        <f>IF(A748="","",IF(OR(D748="",NOT(ISNUMBER(B748)),NOT(ISNUMBER(C748)),C748&lt;B748,NOT(ISNUMBER(E748)),NOT(ISNUMBER(F748)),F748&lt;E748,O748="",P748="",R748="未登録・重複"),"要確認：警戒区間・登録・根拠",IF(OR(W748="要確認：時刻不足・逆転",AND(ISNUMBER(G748),G748&gt;E748),AND(ISNUMBER(H748),H748&lt;F748),AND(ISNUMBER(I748),I748&lt;0),AND(ISNUMBER(M748),M748&lt;0)),"要確認：基地発着・交代人数",IF(COUNTIFS(LNGWatch[船名],A748,LNGWatch[入港日（同一航海）],B748,LNGWatch[曳船名],D748,LNGWatch[警戒開始日時],E748)&gt;1,"要確認：同じ警戒が重複",IF(OR(NOT(ISNUMBER(V748)),P748="未確認"),"要確認：拘束時間・根拠未確認","確認済")))))</f>
        <v/>
      </c>
    </row>
    <row r="749" spans="1:25" ht="24.95" customHeight="1" x14ac:dyDescent="0.2">
      <c r="A749" s="7"/>
      <c r="B749" s="20"/>
      <c r="C749" s="20"/>
      <c r="D749" s="7"/>
      <c r="E749" s="23"/>
      <c r="F749" s="23"/>
      <c r="G749" s="23"/>
      <c r="H749" s="23"/>
      <c r="I749" s="16"/>
      <c r="J749" s="7"/>
      <c r="K749" s="23"/>
      <c r="L749" s="23"/>
      <c r="M749" s="7"/>
      <c r="N749" s="7"/>
      <c r="O749" s="7"/>
      <c r="P749" s="7"/>
      <c r="Q749" s="7"/>
      <c r="R749" s="10" t="str">
        <f>IF(D749="","",IF(COUNTIF(Tugs[曳船名],D749)&lt;&gt;1,"未登録・重複",IF(INDEX(Tugs[会社名],MATCH(D749,Tugs[曳船名],0))="","未確認",INDEX(Tugs[会社名],MATCH(D749,Tugs[曳船名],0)))))</f>
        <v/>
      </c>
      <c r="S749" s="10" t="str">
        <f>IF(D749="","",IF(COUNTIF(Tugs[曳船名],D749)&lt;&gt;1,"未登録・重複",IF(INDEX(Tugs[基地港],MATCH(D749,Tugs[曳船名],0))="","未確認",INDEX(Tugs[基地港],MATCH(D749,Tugs[曳船名],0)))))</f>
        <v/>
      </c>
      <c r="T749" s="10" t="str">
        <f>IF(A749="","",IF(AND(ISNUMBER(B749),ISNUMBER(C749),C749&gt;=B749),INT(C749)-INT(B749),""))</f>
        <v/>
      </c>
      <c r="U749" s="18" t="str">
        <f>IF(A749="","",IF(AND(ISNUMBER(E749),ISNUMBER(F749),F749&gt;=E749),ROUND((F749-E749)*24,4),""))</f>
        <v/>
      </c>
      <c r="V749" s="18" t="str">
        <f>IF(A749="","",IF(AND(ISNUMBER(G749),ISNUMBER(H749),H749&gt;=G749),ROUND((H749-G749)*24,4),IF(OR(G749&lt;&gt;"",H749&lt;&gt;""),"",IF(AND(ISNUMBER(I749),I749&gt;=0),I749,""))))</f>
        <v/>
      </c>
      <c r="W749" s="10" t="str">
        <f>IF(A749="","",IF(AND(ISNUMBER(G749),ISNUMBER(H749),H749&gt;=G749),"実績：基地発～基地着",IF(OR(G749&lt;&gt;"",H749&lt;&gt;""),"要確認：時刻不足・逆転",IF(AND(ISNUMBER(I749),I749&gt;=0),"実績：記録の時間","未確認"))))</f>
        <v/>
      </c>
      <c r="X749" s="10" t="str">
        <f>IF(A749="","",IF(ISNUMBER(B749),YEAR(B749)-IF(MONTH(B749)&lt;4,1,0),""))</f>
        <v/>
      </c>
      <c r="Y749" s="10" t="str">
        <f>IF(A749="","",IF(OR(D749="",NOT(ISNUMBER(B749)),NOT(ISNUMBER(C749)),C749&lt;B749,NOT(ISNUMBER(E749)),NOT(ISNUMBER(F749)),F749&lt;E749,O749="",P749="",R749="未登録・重複"),"要確認：警戒区間・登録・根拠",IF(OR(W749="要確認：時刻不足・逆転",AND(ISNUMBER(G749),G749&gt;E749),AND(ISNUMBER(H749),H749&lt;F749),AND(ISNUMBER(I749),I749&lt;0),AND(ISNUMBER(M749),M749&lt;0)),"要確認：基地発着・交代人数",IF(COUNTIFS(LNGWatch[船名],A749,LNGWatch[入港日（同一航海）],B749,LNGWatch[曳船名],D749,LNGWatch[警戒開始日時],E749)&gt;1,"要確認：同じ警戒が重複",IF(OR(NOT(ISNUMBER(V749)),P749="未確認"),"要確認：拘束時間・根拠未確認","確認済")))))</f>
        <v/>
      </c>
    </row>
    <row r="750" spans="1:25" ht="24.95" customHeight="1" x14ac:dyDescent="0.2">
      <c r="A750" s="7"/>
      <c r="B750" s="20"/>
      <c r="C750" s="20"/>
      <c r="D750" s="7"/>
      <c r="E750" s="23"/>
      <c r="F750" s="23"/>
      <c r="G750" s="23"/>
      <c r="H750" s="23"/>
      <c r="I750" s="16"/>
      <c r="J750" s="7"/>
      <c r="K750" s="23"/>
      <c r="L750" s="23"/>
      <c r="M750" s="7"/>
      <c r="N750" s="7"/>
      <c r="O750" s="7"/>
      <c r="P750" s="7"/>
      <c r="Q750" s="7"/>
      <c r="R750" s="10" t="str">
        <f>IF(D750="","",IF(COUNTIF(Tugs[曳船名],D750)&lt;&gt;1,"未登録・重複",IF(INDEX(Tugs[会社名],MATCH(D750,Tugs[曳船名],0))="","未確認",INDEX(Tugs[会社名],MATCH(D750,Tugs[曳船名],0)))))</f>
        <v/>
      </c>
      <c r="S750" s="10" t="str">
        <f>IF(D750="","",IF(COUNTIF(Tugs[曳船名],D750)&lt;&gt;1,"未登録・重複",IF(INDEX(Tugs[基地港],MATCH(D750,Tugs[曳船名],0))="","未確認",INDEX(Tugs[基地港],MATCH(D750,Tugs[曳船名],0)))))</f>
        <v/>
      </c>
      <c r="T750" s="10" t="str">
        <f>IF(A750="","",IF(AND(ISNUMBER(B750),ISNUMBER(C750),C750&gt;=B750),INT(C750)-INT(B750),""))</f>
        <v/>
      </c>
      <c r="U750" s="18" t="str">
        <f>IF(A750="","",IF(AND(ISNUMBER(E750),ISNUMBER(F750),F750&gt;=E750),ROUND((F750-E750)*24,4),""))</f>
        <v/>
      </c>
      <c r="V750" s="18" t="str">
        <f>IF(A750="","",IF(AND(ISNUMBER(G750),ISNUMBER(H750),H750&gt;=G750),ROUND((H750-G750)*24,4),IF(OR(G750&lt;&gt;"",H750&lt;&gt;""),"",IF(AND(ISNUMBER(I750),I750&gt;=0),I750,""))))</f>
        <v/>
      </c>
      <c r="W750" s="10" t="str">
        <f>IF(A750="","",IF(AND(ISNUMBER(G750),ISNUMBER(H750),H750&gt;=G750),"実績：基地発～基地着",IF(OR(G750&lt;&gt;"",H750&lt;&gt;""),"要確認：時刻不足・逆転",IF(AND(ISNUMBER(I750),I750&gt;=0),"実績：記録の時間","未確認"))))</f>
        <v/>
      </c>
      <c r="X750" s="10" t="str">
        <f>IF(A750="","",IF(ISNUMBER(B750),YEAR(B750)-IF(MONTH(B750)&lt;4,1,0),""))</f>
        <v/>
      </c>
      <c r="Y750" s="10" t="str">
        <f>IF(A750="","",IF(OR(D750="",NOT(ISNUMBER(B750)),NOT(ISNUMBER(C750)),C750&lt;B750,NOT(ISNUMBER(E750)),NOT(ISNUMBER(F750)),F750&lt;E750,O750="",P750="",R750="未登録・重複"),"要確認：警戒区間・登録・根拠",IF(OR(W750="要確認：時刻不足・逆転",AND(ISNUMBER(G750),G750&gt;E750),AND(ISNUMBER(H750),H750&lt;F750),AND(ISNUMBER(I750),I750&lt;0),AND(ISNUMBER(M750),M750&lt;0)),"要確認：基地発着・交代人数",IF(COUNTIFS(LNGWatch[船名],A750,LNGWatch[入港日（同一航海）],B750,LNGWatch[曳船名],D750,LNGWatch[警戒開始日時],E750)&gt;1,"要確認：同じ警戒が重複",IF(OR(NOT(ISNUMBER(V750)),P750="未確認"),"要確認：拘束時間・根拠未確認","確認済")))))</f>
        <v/>
      </c>
    </row>
    <row r="751" spans="1:25" ht="24.95" customHeight="1" x14ac:dyDescent="0.2">
      <c r="A751" s="7"/>
      <c r="B751" s="20"/>
      <c r="C751" s="20"/>
      <c r="D751" s="7"/>
      <c r="E751" s="23"/>
      <c r="F751" s="23"/>
      <c r="G751" s="23"/>
      <c r="H751" s="23"/>
      <c r="I751" s="16"/>
      <c r="J751" s="7"/>
      <c r="K751" s="23"/>
      <c r="L751" s="23"/>
      <c r="M751" s="7"/>
      <c r="N751" s="7"/>
      <c r="O751" s="7"/>
      <c r="P751" s="7"/>
      <c r="Q751" s="7"/>
      <c r="R751" s="10" t="str">
        <f>IF(D751="","",IF(COUNTIF(Tugs[曳船名],D751)&lt;&gt;1,"未登録・重複",IF(INDEX(Tugs[会社名],MATCH(D751,Tugs[曳船名],0))="","未確認",INDEX(Tugs[会社名],MATCH(D751,Tugs[曳船名],0)))))</f>
        <v/>
      </c>
      <c r="S751" s="10" t="str">
        <f>IF(D751="","",IF(COUNTIF(Tugs[曳船名],D751)&lt;&gt;1,"未登録・重複",IF(INDEX(Tugs[基地港],MATCH(D751,Tugs[曳船名],0))="","未確認",INDEX(Tugs[基地港],MATCH(D751,Tugs[曳船名],0)))))</f>
        <v/>
      </c>
      <c r="T751" s="10" t="str">
        <f>IF(A751="","",IF(AND(ISNUMBER(B751),ISNUMBER(C751),C751&gt;=B751),INT(C751)-INT(B751),""))</f>
        <v/>
      </c>
      <c r="U751" s="18" t="str">
        <f>IF(A751="","",IF(AND(ISNUMBER(E751),ISNUMBER(F751),F751&gt;=E751),ROUND((F751-E751)*24,4),""))</f>
        <v/>
      </c>
      <c r="V751" s="18" t="str">
        <f>IF(A751="","",IF(AND(ISNUMBER(G751),ISNUMBER(H751),H751&gt;=G751),ROUND((H751-G751)*24,4),IF(OR(G751&lt;&gt;"",H751&lt;&gt;""),"",IF(AND(ISNUMBER(I751),I751&gt;=0),I751,""))))</f>
        <v/>
      </c>
      <c r="W751" s="10" t="str">
        <f>IF(A751="","",IF(AND(ISNUMBER(G751),ISNUMBER(H751),H751&gt;=G751),"実績：基地発～基地着",IF(OR(G751&lt;&gt;"",H751&lt;&gt;""),"要確認：時刻不足・逆転",IF(AND(ISNUMBER(I751),I751&gt;=0),"実績：記録の時間","未確認"))))</f>
        <v/>
      </c>
      <c r="X751" s="10" t="str">
        <f>IF(A751="","",IF(ISNUMBER(B751),YEAR(B751)-IF(MONTH(B751)&lt;4,1,0),""))</f>
        <v/>
      </c>
      <c r="Y751" s="10" t="str">
        <f>IF(A751="","",IF(OR(D751="",NOT(ISNUMBER(B751)),NOT(ISNUMBER(C751)),C751&lt;B751,NOT(ISNUMBER(E751)),NOT(ISNUMBER(F751)),F751&lt;E751,O751="",P751="",R751="未登録・重複"),"要確認：警戒区間・登録・根拠",IF(OR(W751="要確認：時刻不足・逆転",AND(ISNUMBER(G751),G751&gt;E751),AND(ISNUMBER(H751),H751&lt;F751),AND(ISNUMBER(I751),I751&lt;0),AND(ISNUMBER(M751),M751&lt;0)),"要確認：基地発着・交代人数",IF(COUNTIFS(LNGWatch[船名],A751,LNGWatch[入港日（同一航海）],B751,LNGWatch[曳船名],D751,LNGWatch[警戒開始日時],E751)&gt;1,"要確認：同じ警戒が重複",IF(OR(NOT(ISNUMBER(V751)),P751="未確認"),"要確認：拘束時間・根拠未確認","確認済")))))</f>
        <v/>
      </c>
    </row>
    <row r="752" spans="1:25" ht="24.95" customHeight="1" x14ac:dyDescent="0.2">
      <c r="A752" s="7"/>
      <c r="B752" s="20"/>
      <c r="C752" s="20"/>
      <c r="D752" s="7"/>
      <c r="E752" s="23"/>
      <c r="F752" s="23"/>
      <c r="G752" s="23"/>
      <c r="H752" s="23"/>
      <c r="I752" s="16"/>
      <c r="J752" s="7"/>
      <c r="K752" s="23"/>
      <c r="L752" s="23"/>
      <c r="M752" s="7"/>
      <c r="N752" s="7"/>
      <c r="O752" s="7"/>
      <c r="P752" s="7"/>
      <c r="Q752" s="7"/>
      <c r="R752" s="10" t="str">
        <f>IF(D752="","",IF(COUNTIF(Tugs[曳船名],D752)&lt;&gt;1,"未登録・重複",IF(INDEX(Tugs[会社名],MATCH(D752,Tugs[曳船名],0))="","未確認",INDEX(Tugs[会社名],MATCH(D752,Tugs[曳船名],0)))))</f>
        <v/>
      </c>
      <c r="S752" s="10" t="str">
        <f>IF(D752="","",IF(COUNTIF(Tugs[曳船名],D752)&lt;&gt;1,"未登録・重複",IF(INDEX(Tugs[基地港],MATCH(D752,Tugs[曳船名],0))="","未確認",INDEX(Tugs[基地港],MATCH(D752,Tugs[曳船名],0)))))</f>
        <v/>
      </c>
      <c r="T752" s="10" t="str">
        <f>IF(A752="","",IF(AND(ISNUMBER(B752),ISNUMBER(C752),C752&gt;=B752),INT(C752)-INT(B752),""))</f>
        <v/>
      </c>
      <c r="U752" s="18" t="str">
        <f>IF(A752="","",IF(AND(ISNUMBER(E752),ISNUMBER(F752),F752&gt;=E752),ROUND((F752-E752)*24,4),""))</f>
        <v/>
      </c>
      <c r="V752" s="18" t="str">
        <f>IF(A752="","",IF(AND(ISNUMBER(G752),ISNUMBER(H752),H752&gt;=G752),ROUND((H752-G752)*24,4),IF(OR(G752&lt;&gt;"",H752&lt;&gt;""),"",IF(AND(ISNUMBER(I752),I752&gt;=0),I752,""))))</f>
        <v/>
      </c>
      <c r="W752" s="10" t="str">
        <f>IF(A752="","",IF(AND(ISNUMBER(G752),ISNUMBER(H752),H752&gt;=G752),"実績：基地発～基地着",IF(OR(G752&lt;&gt;"",H752&lt;&gt;""),"要確認：時刻不足・逆転",IF(AND(ISNUMBER(I752),I752&gt;=0),"実績：記録の時間","未確認"))))</f>
        <v/>
      </c>
      <c r="X752" s="10" t="str">
        <f>IF(A752="","",IF(ISNUMBER(B752),YEAR(B752)-IF(MONTH(B752)&lt;4,1,0),""))</f>
        <v/>
      </c>
      <c r="Y752" s="10" t="str">
        <f>IF(A752="","",IF(OR(D752="",NOT(ISNUMBER(B752)),NOT(ISNUMBER(C752)),C752&lt;B752,NOT(ISNUMBER(E752)),NOT(ISNUMBER(F752)),F752&lt;E752,O752="",P752="",R752="未登録・重複"),"要確認：警戒区間・登録・根拠",IF(OR(W752="要確認：時刻不足・逆転",AND(ISNUMBER(G752),G752&gt;E752),AND(ISNUMBER(H752),H752&lt;F752),AND(ISNUMBER(I752),I752&lt;0),AND(ISNUMBER(M752),M752&lt;0)),"要確認：基地発着・交代人数",IF(COUNTIFS(LNGWatch[船名],A752,LNGWatch[入港日（同一航海）],B752,LNGWatch[曳船名],D752,LNGWatch[警戒開始日時],E752)&gt;1,"要確認：同じ警戒が重複",IF(OR(NOT(ISNUMBER(V752)),P752="未確認"),"要確認：拘束時間・根拠未確認","確認済")))))</f>
        <v/>
      </c>
    </row>
    <row r="753" spans="1:25" ht="24.95" customHeight="1" x14ac:dyDescent="0.2">
      <c r="A753" s="7"/>
      <c r="B753" s="20"/>
      <c r="C753" s="20"/>
      <c r="D753" s="7"/>
      <c r="E753" s="23"/>
      <c r="F753" s="23"/>
      <c r="G753" s="23"/>
      <c r="H753" s="23"/>
      <c r="I753" s="16"/>
      <c r="J753" s="7"/>
      <c r="K753" s="23"/>
      <c r="L753" s="23"/>
      <c r="M753" s="7"/>
      <c r="N753" s="7"/>
      <c r="O753" s="7"/>
      <c r="P753" s="7"/>
      <c r="Q753" s="7"/>
      <c r="R753" s="10" t="str">
        <f>IF(D753="","",IF(COUNTIF(Tugs[曳船名],D753)&lt;&gt;1,"未登録・重複",IF(INDEX(Tugs[会社名],MATCH(D753,Tugs[曳船名],0))="","未確認",INDEX(Tugs[会社名],MATCH(D753,Tugs[曳船名],0)))))</f>
        <v/>
      </c>
      <c r="S753" s="10" t="str">
        <f>IF(D753="","",IF(COUNTIF(Tugs[曳船名],D753)&lt;&gt;1,"未登録・重複",IF(INDEX(Tugs[基地港],MATCH(D753,Tugs[曳船名],0))="","未確認",INDEX(Tugs[基地港],MATCH(D753,Tugs[曳船名],0)))))</f>
        <v/>
      </c>
      <c r="T753" s="10" t="str">
        <f>IF(A753="","",IF(AND(ISNUMBER(B753),ISNUMBER(C753),C753&gt;=B753),INT(C753)-INT(B753),""))</f>
        <v/>
      </c>
      <c r="U753" s="18" t="str">
        <f>IF(A753="","",IF(AND(ISNUMBER(E753),ISNUMBER(F753),F753&gt;=E753),ROUND((F753-E753)*24,4),""))</f>
        <v/>
      </c>
      <c r="V753" s="18" t="str">
        <f>IF(A753="","",IF(AND(ISNUMBER(G753),ISNUMBER(H753),H753&gt;=G753),ROUND((H753-G753)*24,4),IF(OR(G753&lt;&gt;"",H753&lt;&gt;""),"",IF(AND(ISNUMBER(I753),I753&gt;=0),I753,""))))</f>
        <v/>
      </c>
      <c r="W753" s="10" t="str">
        <f>IF(A753="","",IF(AND(ISNUMBER(G753),ISNUMBER(H753),H753&gt;=G753),"実績：基地発～基地着",IF(OR(G753&lt;&gt;"",H753&lt;&gt;""),"要確認：時刻不足・逆転",IF(AND(ISNUMBER(I753),I753&gt;=0),"実績：記録の時間","未確認"))))</f>
        <v/>
      </c>
      <c r="X753" s="10" t="str">
        <f>IF(A753="","",IF(ISNUMBER(B753),YEAR(B753)-IF(MONTH(B753)&lt;4,1,0),""))</f>
        <v/>
      </c>
      <c r="Y753" s="10" t="str">
        <f>IF(A753="","",IF(OR(D753="",NOT(ISNUMBER(B753)),NOT(ISNUMBER(C753)),C753&lt;B753,NOT(ISNUMBER(E753)),NOT(ISNUMBER(F753)),F753&lt;E753,O753="",P753="",R753="未登録・重複"),"要確認：警戒区間・登録・根拠",IF(OR(W753="要確認：時刻不足・逆転",AND(ISNUMBER(G753),G753&gt;E753),AND(ISNUMBER(H753),H753&lt;F753),AND(ISNUMBER(I753),I753&lt;0),AND(ISNUMBER(M753),M753&lt;0)),"要確認：基地発着・交代人数",IF(COUNTIFS(LNGWatch[船名],A753,LNGWatch[入港日（同一航海）],B753,LNGWatch[曳船名],D753,LNGWatch[警戒開始日時],E753)&gt;1,"要確認：同じ警戒が重複",IF(OR(NOT(ISNUMBER(V753)),P753="未確認"),"要確認：拘束時間・根拠未確認","確認済")))))</f>
        <v/>
      </c>
    </row>
    <row r="754" spans="1:25" ht="24.95" customHeight="1" x14ac:dyDescent="0.2">
      <c r="A754" s="7"/>
      <c r="B754" s="20"/>
      <c r="C754" s="20"/>
      <c r="D754" s="7"/>
      <c r="E754" s="23"/>
      <c r="F754" s="23"/>
      <c r="G754" s="23"/>
      <c r="H754" s="23"/>
      <c r="I754" s="16"/>
      <c r="J754" s="7"/>
      <c r="K754" s="23"/>
      <c r="L754" s="23"/>
      <c r="M754" s="7"/>
      <c r="N754" s="7"/>
      <c r="O754" s="7"/>
      <c r="P754" s="7"/>
      <c r="Q754" s="7"/>
      <c r="R754" s="10" t="str">
        <f>IF(D754="","",IF(COUNTIF(Tugs[曳船名],D754)&lt;&gt;1,"未登録・重複",IF(INDEX(Tugs[会社名],MATCH(D754,Tugs[曳船名],0))="","未確認",INDEX(Tugs[会社名],MATCH(D754,Tugs[曳船名],0)))))</f>
        <v/>
      </c>
      <c r="S754" s="10" t="str">
        <f>IF(D754="","",IF(COUNTIF(Tugs[曳船名],D754)&lt;&gt;1,"未登録・重複",IF(INDEX(Tugs[基地港],MATCH(D754,Tugs[曳船名],0))="","未確認",INDEX(Tugs[基地港],MATCH(D754,Tugs[曳船名],0)))))</f>
        <v/>
      </c>
      <c r="T754" s="10" t="str">
        <f>IF(A754="","",IF(AND(ISNUMBER(B754),ISNUMBER(C754),C754&gt;=B754),INT(C754)-INT(B754),""))</f>
        <v/>
      </c>
      <c r="U754" s="18" t="str">
        <f>IF(A754="","",IF(AND(ISNUMBER(E754),ISNUMBER(F754),F754&gt;=E754),ROUND((F754-E754)*24,4),""))</f>
        <v/>
      </c>
      <c r="V754" s="18" t="str">
        <f>IF(A754="","",IF(AND(ISNUMBER(G754),ISNUMBER(H754),H754&gt;=G754),ROUND((H754-G754)*24,4),IF(OR(G754&lt;&gt;"",H754&lt;&gt;""),"",IF(AND(ISNUMBER(I754),I754&gt;=0),I754,""))))</f>
        <v/>
      </c>
      <c r="W754" s="10" t="str">
        <f>IF(A754="","",IF(AND(ISNUMBER(G754),ISNUMBER(H754),H754&gt;=G754),"実績：基地発～基地着",IF(OR(G754&lt;&gt;"",H754&lt;&gt;""),"要確認：時刻不足・逆転",IF(AND(ISNUMBER(I754),I754&gt;=0),"実績：記録の時間","未確認"))))</f>
        <v/>
      </c>
      <c r="X754" s="10" t="str">
        <f>IF(A754="","",IF(ISNUMBER(B754),YEAR(B754)-IF(MONTH(B754)&lt;4,1,0),""))</f>
        <v/>
      </c>
      <c r="Y754" s="10" t="str">
        <f>IF(A754="","",IF(OR(D754="",NOT(ISNUMBER(B754)),NOT(ISNUMBER(C754)),C754&lt;B754,NOT(ISNUMBER(E754)),NOT(ISNUMBER(F754)),F754&lt;E754,O754="",P754="",R754="未登録・重複"),"要確認：警戒区間・登録・根拠",IF(OR(W754="要確認：時刻不足・逆転",AND(ISNUMBER(G754),G754&gt;E754),AND(ISNUMBER(H754),H754&lt;F754),AND(ISNUMBER(I754),I754&lt;0),AND(ISNUMBER(M754),M754&lt;0)),"要確認：基地発着・交代人数",IF(COUNTIFS(LNGWatch[船名],A754,LNGWatch[入港日（同一航海）],B754,LNGWatch[曳船名],D754,LNGWatch[警戒開始日時],E754)&gt;1,"要確認：同じ警戒が重複",IF(OR(NOT(ISNUMBER(V754)),P754="未確認"),"要確認：拘束時間・根拠未確認","確認済")))))</f>
        <v/>
      </c>
    </row>
    <row r="755" spans="1:25" ht="24.95" customHeight="1" x14ac:dyDescent="0.2">
      <c r="A755" s="7"/>
      <c r="B755" s="20"/>
      <c r="C755" s="20"/>
      <c r="D755" s="7"/>
      <c r="E755" s="23"/>
      <c r="F755" s="23"/>
      <c r="G755" s="23"/>
      <c r="H755" s="23"/>
      <c r="I755" s="16"/>
      <c r="J755" s="7"/>
      <c r="K755" s="23"/>
      <c r="L755" s="23"/>
      <c r="M755" s="7"/>
      <c r="N755" s="7"/>
      <c r="O755" s="7"/>
      <c r="P755" s="7"/>
      <c r="Q755" s="7"/>
      <c r="R755" s="10" t="str">
        <f>IF(D755="","",IF(COUNTIF(Tugs[曳船名],D755)&lt;&gt;1,"未登録・重複",IF(INDEX(Tugs[会社名],MATCH(D755,Tugs[曳船名],0))="","未確認",INDEX(Tugs[会社名],MATCH(D755,Tugs[曳船名],0)))))</f>
        <v/>
      </c>
      <c r="S755" s="10" t="str">
        <f>IF(D755="","",IF(COUNTIF(Tugs[曳船名],D755)&lt;&gt;1,"未登録・重複",IF(INDEX(Tugs[基地港],MATCH(D755,Tugs[曳船名],0))="","未確認",INDEX(Tugs[基地港],MATCH(D755,Tugs[曳船名],0)))))</f>
        <v/>
      </c>
      <c r="T755" s="10" t="str">
        <f>IF(A755="","",IF(AND(ISNUMBER(B755),ISNUMBER(C755),C755&gt;=B755),INT(C755)-INT(B755),""))</f>
        <v/>
      </c>
      <c r="U755" s="18" t="str">
        <f>IF(A755="","",IF(AND(ISNUMBER(E755),ISNUMBER(F755),F755&gt;=E755),ROUND((F755-E755)*24,4),""))</f>
        <v/>
      </c>
      <c r="V755" s="18" t="str">
        <f>IF(A755="","",IF(AND(ISNUMBER(G755),ISNUMBER(H755),H755&gt;=G755),ROUND((H755-G755)*24,4),IF(OR(G755&lt;&gt;"",H755&lt;&gt;""),"",IF(AND(ISNUMBER(I755),I755&gt;=0),I755,""))))</f>
        <v/>
      </c>
      <c r="W755" s="10" t="str">
        <f>IF(A755="","",IF(AND(ISNUMBER(G755),ISNUMBER(H755),H755&gt;=G755),"実績：基地発～基地着",IF(OR(G755&lt;&gt;"",H755&lt;&gt;""),"要確認：時刻不足・逆転",IF(AND(ISNUMBER(I755),I755&gt;=0),"実績：記録の時間","未確認"))))</f>
        <v/>
      </c>
      <c r="X755" s="10" t="str">
        <f>IF(A755="","",IF(ISNUMBER(B755),YEAR(B755)-IF(MONTH(B755)&lt;4,1,0),""))</f>
        <v/>
      </c>
      <c r="Y755" s="10" t="str">
        <f>IF(A755="","",IF(OR(D755="",NOT(ISNUMBER(B755)),NOT(ISNUMBER(C755)),C755&lt;B755,NOT(ISNUMBER(E755)),NOT(ISNUMBER(F755)),F755&lt;E755,O755="",P755="",R755="未登録・重複"),"要確認：警戒区間・登録・根拠",IF(OR(W755="要確認：時刻不足・逆転",AND(ISNUMBER(G755),G755&gt;E755),AND(ISNUMBER(H755),H755&lt;F755),AND(ISNUMBER(I755),I755&lt;0),AND(ISNUMBER(M755),M755&lt;0)),"要確認：基地発着・交代人数",IF(COUNTIFS(LNGWatch[船名],A755,LNGWatch[入港日（同一航海）],B755,LNGWatch[曳船名],D755,LNGWatch[警戒開始日時],E755)&gt;1,"要確認：同じ警戒が重複",IF(OR(NOT(ISNUMBER(V755)),P755="未確認"),"要確認：拘束時間・根拠未確認","確認済")))))</f>
        <v/>
      </c>
    </row>
    <row r="756" spans="1:25" ht="24.95" customHeight="1" x14ac:dyDescent="0.2">
      <c r="A756" s="7"/>
      <c r="B756" s="20"/>
      <c r="C756" s="20"/>
      <c r="D756" s="7"/>
      <c r="E756" s="23"/>
      <c r="F756" s="23"/>
      <c r="G756" s="23"/>
      <c r="H756" s="23"/>
      <c r="I756" s="16"/>
      <c r="J756" s="7"/>
      <c r="K756" s="23"/>
      <c r="L756" s="23"/>
      <c r="M756" s="7"/>
      <c r="N756" s="7"/>
      <c r="O756" s="7"/>
      <c r="P756" s="7"/>
      <c r="Q756" s="7"/>
      <c r="R756" s="10" t="str">
        <f>IF(D756="","",IF(COUNTIF(Tugs[曳船名],D756)&lt;&gt;1,"未登録・重複",IF(INDEX(Tugs[会社名],MATCH(D756,Tugs[曳船名],0))="","未確認",INDEX(Tugs[会社名],MATCH(D756,Tugs[曳船名],0)))))</f>
        <v/>
      </c>
      <c r="S756" s="10" t="str">
        <f>IF(D756="","",IF(COUNTIF(Tugs[曳船名],D756)&lt;&gt;1,"未登録・重複",IF(INDEX(Tugs[基地港],MATCH(D756,Tugs[曳船名],0))="","未確認",INDEX(Tugs[基地港],MATCH(D756,Tugs[曳船名],0)))))</f>
        <v/>
      </c>
      <c r="T756" s="10" t="str">
        <f>IF(A756="","",IF(AND(ISNUMBER(B756),ISNUMBER(C756),C756&gt;=B756),INT(C756)-INT(B756),""))</f>
        <v/>
      </c>
      <c r="U756" s="18" t="str">
        <f>IF(A756="","",IF(AND(ISNUMBER(E756),ISNUMBER(F756),F756&gt;=E756),ROUND((F756-E756)*24,4),""))</f>
        <v/>
      </c>
      <c r="V756" s="18" t="str">
        <f>IF(A756="","",IF(AND(ISNUMBER(G756),ISNUMBER(H756),H756&gt;=G756),ROUND((H756-G756)*24,4),IF(OR(G756&lt;&gt;"",H756&lt;&gt;""),"",IF(AND(ISNUMBER(I756),I756&gt;=0),I756,""))))</f>
        <v/>
      </c>
      <c r="W756" s="10" t="str">
        <f>IF(A756="","",IF(AND(ISNUMBER(G756),ISNUMBER(H756),H756&gt;=G756),"実績：基地発～基地着",IF(OR(G756&lt;&gt;"",H756&lt;&gt;""),"要確認：時刻不足・逆転",IF(AND(ISNUMBER(I756),I756&gt;=0),"実績：記録の時間","未確認"))))</f>
        <v/>
      </c>
      <c r="X756" s="10" t="str">
        <f>IF(A756="","",IF(ISNUMBER(B756),YEAR(B756)-IF(MONTH(B756)&lt;4,1,0),""))</f>
        <v/>
      </c>
      <c r="Y756" s="10" t="str">
        <f>IF(A756="","",IF(OR(D756="",NOT(ISNUMBER(B756)),NOT(ISNUMBER(C756)),C756&lt;B756,NOT(ISNUMBER(E756)),NOT(ISNUMBER(F756)),F756&lt;E756,O756="",P756="",R756="未登録・重複"),"要確認：警戒区間・登録・根拠",IF(OR(W756="要確認：時刻不足・逆転",AND(ISNUMBER(G756),G756&gt;E756),AND(ISNUMBER(H756),H756&lt;F756),AND(ISNUMBER(I756),I756&lt;0),AND(ISNUMBER(M756),M756&lt;0)),"要確認：基地発着・交代人数",IF(COUNTIFS(LNGWatch[船名],A756,LNGWatch[入港日（同一航海）],B756,LNGWatch[曳船名],D756,LNGWatch[警戒開始日時],E756)&gt;1,"要確認：同じ警戒が重複",IF(OR(NOT(ISNUMBER(V756)),P756="未確認"),"要確認：拘束時間・根拠未確認","確認済")))))</f>
        <v/>
      </c>
    </row>
    <row r="757" spans="1:25" ht="24.95" customHeight="1" x14ac:dyDescent="0.2">
      <c r="A757" s="7"/>
      <c r="B757" s="20"/>
      <c r="C757" s="20"/>
      <c r="D757" s="7"/>
      <c r="E757" s="23"/>
      <c r="F757" s="23"/>
      <c r="G757" s="23"/>
      <c r="H757" s="23"/>
      <c r="I757" s="16"/>
      <c r="J757" s="7"/>
      <c r="K757" s="23"/>
      <c r="L757" s="23"/>
      <c r="M757" s="7"/>
      <c r="N757" s="7"/>
      <c r="O757" s="7"/>
      <c r="P757" s="7"/>
      <c r="Q757" s="7"/>
      <c r="R757" s="10" t="str">
        <f>IF(D757="","",IF(COUNTIF(Tugs[曳船名],D757)&lt;&gt;1,"未登録・重複",IF(INDEX(Tugs[会社名],MATCH(D757,Tugs[曳船名],0))="","未確認",INDEX(Tugs[会社名],MATCH(D757,Tugs[曳船名],0)))))</f>
        <v/>
      </c>
      <c r="S757" s="10" t="str">
        <f>IF(D757="","",IF(COUNTIF(Tugs[曳船名],D757)&lt;&gt;1,"未登録・重複",IF(INDEX(Tugs[基地港],MATCH(D757,Tugs[曳船名],0))="","未確認",INDEX(Tugs[基地港],MATCH(D757,Tugs[曳船名],0)))))</f>
        <v/>
      </c>
      <c r="T757" s="10" t="str">
        <f>IF(A757="","",IF(AND(ISNUMBER(B757),ISNUMBER(C757),C757&gt;=B757),INT(C757)-INT(B757),""))</f>
        <v/>
      </c>
      <c r="U757" s="18" t="str">
        <f>IF(A757="","",IF(AND(ISNUMBER(E757),ISNUMBER(F757),F757&gt;=E757),ROUND((F757-E757)*24,4),""))</f>
        <v/>
      </c>
      <c r="V757" s="18" t="str">
        <f>IF(A757="","",IF(AND(ISNUMBER(G757),ISNUMBER(H757),H757&gt;=G757),ROUND((H757-G757)*24,4),IF(OR(G757&lt;&gt;"",H757&lt;&gt;""),"",IF(AND(ISNUMBER(I757),I757&gt;=0),I757,""))))</f>
        <v/>
      </c>
      <c r="W757" s="10" t="str">
        <f>IF(A757="","",IF(AND(ISNUMBER(G757),ISNUMBER(H757),H757&gt;=G757),"実績：基地発～基地着",IF(OR(G757&lt;&gt;"",H757&lt;&gt;""),"要確認：時刻不足・逆転",IF(AND(ISNUMBER(I757),I757&gt;=0),"実績：記録の時間","未確認"))))</f>
        <v/>
      </c>
      <c r="X757" s="10" t="str">
        <f>IF(A757="","",IF(ISNUMBER(B757),YEAR(B757)-IF(MONTH(B757)&lt;4,1,0),""))</f>
        <v/>
      </c>
      <c r="Y757" s="10" t="str">
        <f>IF(A757="","",IF(OR(D757="",NOT(ISNUMBER(B757)),NOT(ISNUMBER(C757)),C757&lt;B757,NOT(ISNUMBER(E757)),NOT(ISNUMBER(F757)),F757&lt;E757,O757="",P757="",R757="未登録・重複"),"要確認：警戒区間・登録・根拠",IF(OR(W757="要確認：時刻不足・逆転",AND(ISNUMBER(G757),G757&gt;E757),AND(ISNUMBER(H757),H757&lt;F757),AND(ISNUMBER(I757),I757&lt;0),AND(ISNUMBER(M757),M757&lt;0)),"要確認：基地発着・交代人数",IF(COUNTIFS(LNGWatch[船名],A757,LNGWatch[入港日（同一航海）],B757,LNGWatch[曳船名],D757,LNGWatch[警戒開始日時],E757)&gt;1,"要確認：同じ警戒が重複",IF(OR(NOT(ISNUMBER(V757)),P757="未確認"),"要確認：拘束時間・根拠未確認","確認済")))))</f>
        <v/>
      </c>
    </row>
    <row r="758" spans="1:25" ht="24.95" customHeight="1" x14ac:dyDescent="0.2">
      <c r="A758" s="7"/>
      <c r="B758" s="20"/>
      <c r="C758" s="20"/>
      <c r="D758" s="7"/>
      <c r="E758" s="23"/>
      <c r="F758" s="23"/>
      <c r="G758" s="23"/>
      <c r="H758" s="23"/>
      <c r="I758" s="16"/>
      <c r="J758" s="7"/>
      <c r="K758" s="23"/>
      <c r="L758" s="23"/>
      <c r="M758" s="7"/>
      <c r="N758" s="7"/>
      <c r="O758" s="7"/>
      <c r="P758" s="7"/>
      <c r="Q758" s="7"/>
      <c r="R758" s="10" t="str">
        <f>IF(D758="","",IF(COUNTIF(Tugs[曳船名],D758)&lt;&gt;1,"未登録・重複",IF(INDEX(Tugs[会社名],MATCH(D758,Tugs[曳船名],0))="","未確認",INDEX(Tugs[会社名],MATCH(D758,Tugs[曳船名],0)))))</f>
        <v/>
      </c>
      <c r="S758" s="10" t="str">
        <f>IF(D758="","",IF(COUNTIF(Tugs[曳船名],D758)&lt;&gt;1,"未登録・重複",IF(INDEX(Tugs[基地港],MATCH(D758,Tugs[曳船名],0))="","未確認",INDEX(Tugs[基地港],MATCH(D758,Tugs[曳船名],0)))))</f>
        <v/>
      </c>
      <c r="T758" s="10" t="str">
        <f>IF(A758="","",IF(AND(ISNUMBER(B758),ISNUMBER(C758),C758&gt;=B758),INT(C758)-INT(B758),""))</f>
        <v/>
      </c>
      <c r="U758" s="18" t="str">
        <f>IF(A758="","",IF(AND(ISNUMBER(E758),ISNUMBER(F758),F758&gt;=E758),ROUND((F758-E758)*24,4),""))</f>
        <v/>
      </c>
      <c r="V758" s="18" t="str">
        <f>IF(A758="","",IF(AND(ISNUMBER(G758),ISNUMBER(H758),H758&gt;=G758),ROUND((H758-G758)*24,4),IF(OR(G758&lt;&gt;"",H758&lt;&gt;""),"",IF(AND(ISNUMBER(I758),I758&gt;=0),I758,""))))</f>
        <v/>
      </c>
      <c r="W758" s="10" t="str">
        <f>IF(A758="","",IF(AND(ISNUMBER(G758),ISNUMBER(H758),H758&gt;=G758),"実績：基地発～基地着",IF(OR(G758&lt;&gt;"",H758&lt;&gt;""),"要確認：時刻不足・逆転",IF(AND(ISNUMBER(I758),I758&gt;=0),"実績：記録の時間","未確認"))))</f>
        <v/>
      </c>
      <c r="X758" s="10" t="str">
        <f>IF(A758="","",IF(ISNUMBER(B758),YEAR(B758)-IF(MONTH(B758)&lt;4,1,0),""))</f>
        <v/>
      </c>
      <c r="Y758" s="10" t="str">
        <f>IF(A758="","",IF(OR(D758="",NOT(ISNUMBER(B758)),NOT(ISNUMBER(C758)),C758&lt;B758,NOT(ISNUMBER(E758)),NOT(ISNUMBER(F758)),F758&lt;E758,O758="",P758="",R758="未登録・重複"),"要確認：警戒区間・登録・根拠",IF(OR(W758="要確認：時刻不足・逆転",AND(ISNUMBER(G758),G758&gt;E758),AND(ISNUMBER(H758),H758&lt;F758),AND(ISNUMBER(I758),I758&lt;0),AND(ISNUMBER(M758),M758&lt;0)),"要確認：基地発着・交代人数",IF(COUNTIFS(LNGWatch[船名],A758,LNGWatch[入港日（同一航海）],B758,LNGWatch[曳船名],D758,LNGWatch[警戒開始日時],E758)&gt;1,"要確認：同じ警戒が重複",IF(OR(NOT(ISNUMBER(V758)),P758="未確認"),"要確認：拘束時間・根拠未確認","確認済")))))</f>
        <v/>
      </c>
    </row>
    <row r="759" spans="1:25" ht="24.95" customHeight="1" x14ac:dyDescent="0.2">
      <c r="A759" s="7"/>
      <c r="B759" s="20"/>
      <c r="C759" s="20"/>
      <c r="D759" s="7"/>
      <c r="E759" s="23"/>
      <c r="F759" s="23"/>
      <c r="G759" s="23"/>
      <c r="H759" s="23"/>
      <c r="I759" s="16"/>
      <c r="J759" s="7"/>
      <c r="K759" s="23"/>
      <c r="L759" s="23"/>
      <c r="M759" s="7"/>
      <c r="N759" s="7"/>
      <c r="O759" s="7"/>
      <c r="P759" s="7"/>
      <c r="Q759" s="7"/>
      <c r="R759" s="10" t="str">
        <f>IF(D759="","",IF(COUNTIF(Tugs[曳船名],D759)&lt;&gt;1,"未登録・重複",IF(INDEX(Tugs[会社名],MATCH(D759,Tugs[曳船名],0))="","未確認",INDEX(Tugs[会社名],MATCH(D759,Tugs[曳船名],0)))))</f>
        <v/>
      </c>
      <c r="S759" s="10" t="str">
        <f>IF(D759="","",IF(COUNTIF(Tugs[曳船名],D759)&lt;&gt;1,"未登録・重複",IF(INDEX(Tugs[基地港],MATCH(D759,Tugs[曳船名],0))="","未確認",INDEX(Tugs[基地港],MATCH(D759,Tugs[曳船名],0)))))</f>
        <v/>
      </c>
      <c r="T759" s="10" t="str">
        <f>IF(A759="","",IF(AND(ISNUMBER(B759),ISNUMBER(C759),C759&gt;=B759),INT(C759)-INT(B759),""))</f>
        <v/>
      </c>
      <c r="U759" s="18" t="str">
        <f>IF(A759="","",IF(AND(ISNUMBER(E759),ISNUMBER(F759),F759&gt;=E759),ROUND((F759-E759)*24,4),""))</f>
        <v/>
      </c>
      <c r="V759" s="18" t="str">
        <f>IF(A759="","",IF(AND(ISNUMBER(G759),ISNUMBER(H759),H759&gt;=G759),ROUND((H759-G759)*24,4),IF(OR(G759&lt;&gt;"",H759&lt;&gt;""),"",IF(AND(ISNUMBER(I759),I759&gt;=0),I759,""))))</f>
        <v/>
      </c>
      <c r="W759" s="10" t="str">
        <f>IF(A759="","",IF(AND(ISNUMBER(G759),ISNUMBER(H759),H759&gt;=G759),"実績：基地発～基地着",IF(OR(G759&lt;&gt;"",H759&lt;&gt;""),"要確認：時刻不足・逆転",IF(AND(ISNUMBER(I759),I759&gt;=0),"実績：記録の時間","未確認"))))</f>
        <v/>
      </c>
      <c r="X759" s="10" t="str">
        <f>IF(A759="","",IF(ISNUMBER(B759),YEAR(B759)-IF(MONTH(B759)&lt;4,1,0),""))</f>
        <v/>
      </c>
      <c r="Y759" s="10" t="str">
        <f>IF(A759="","",IF(OR(D759="",NOT(ISNUMBER(B759)),NOT(ISNUMBER(C759)),C759&lt;B759,NOT(ISNUMBER(E759)),NOT(ISNUMBER(F759)),F759&lt;E759,O759="",P759="",R759="未登録・重複"),"要確認：警戒区間・登録・根拠",IF(OR(W759="要確認：時刻不足・逆転",AND(ISNUMBER(G759),G759&gt;E759),AND(ISNUMBER(H759),H759&lt;F759),AND(ISNUMBER(I759),I759&lt;0),AND(ISNUMBER(M759),M759&lt;0)),"要確認：基地発着・交代人数",IF(COUNTIFS(LNGWatch[船名],A759,LNGWatch[入港日（同一航海）],B759,LNGWatch[曳船名],D759,LNGWatch[警戒開始日時],E759)&gt;1,"要確認：同じ警戒が重複",IF(OR(NOT(ISNUMBER(V759)),P759="未確認"),"要確認：拘束時間・根拠未確認","確認済")))))</f>
        <v/>
      </c>
    </row>
    <row r="760" spans="1:25" ht="24.95" customHeight="1" x14ac:dyDescent="0.2">
      <c r="A760" s="7"/>
      <c r="B760" s="20"/>
      <c r="C760" s="20"/>
      <c r="D760" s="7"/>
      <c r="E760" s="23"/>
      <c r="F760" s="23"/>
      <c r="G760" s="23"/>
      <c r="H760" s="23"/>
      <c r="I760" s="16"/>
      <c r="J760" s="7"/>
      <c r="K760" s="23"/>
      <c r="L760" s="23"/>
      <c r="M760" s="7"/>
      <c r="N760" s="7"/>
      <c r="O760" s="7"/>
      <c r="P760" s="7"/>
      <c r="Q760" s="7"/>
      <c r="R760" s="10" t="str">
        <f>IF(D760="","",IF(COUNTIF(Tugs[曳船名],D760)&lt;&gt;1,"未登録・重複",IF(INDEX(Tugs[会社名],MATCH(D760,Tugs[曳船名],0))="","未確認",INDEX(Tugs[会社名],MATCH(D760,Tugs[曳船名],0)))))</f>
        <v/>
      </c>
      <c r="S760" s="10" t="str">
        <f>IF(D760="","",IF(COUNTIF(Tugs[曳船名],D760)&lt;&gt;1,"未登録・重複",IF(INDEX(Tugs[基地港],MATCH(D760,Tugs[曳船名],0))="","未確認",INDEX(Tugs[基地港],MATCH(D760,Tugs[曳船名],0)))))</f>
        <v/>
      </c>
      <c r="T760" s="10" t="str">
        <f>IF(A760="","",IF(AND(ISNUMBER(B760),ISNUMBER(C760),C760&gt;=B760),INT(C760)-INT(B760),""))</f>
        <v/>
      </c>
      <c r="U760" s="18" t="str">
        <f>IF(A760="","",IF(AND(ISNUMBER(E760),ISNUMBER(F760),F760&gt;=E760),ROUND((F760-E760)*24,4),""))</f>
        <v/>
      </c>
      <c r="V760" s="18" t="str">
        <f>IF(A760="","",IF(AND(ISNUMBER(G760),ISNUMBER(H760),H760&gt;=G760),ROUND((H760-G760)*24,4),IF(OR(G760&lt;&gt;"",H760&lt;&gt;""),"",IF(AND(ISNUMBER(I760),I760&gt;=0),I760,""))))</f>
        <v/>
      </c>
      <c r="W760" s="10" t="str">
        <f>IF(A760="","",IF(AND(ISNUMBER(G760),ISNUMBER(H760),H760&gt;=G760),"実績：基地発～基地着",IF(OR(G760&lt;&gt;"",H760&lt;&gt;""),"要確認：時刻不足・逆転",IF(AND(ISNUMBER(I760),I760&gt;=0),"実績：記録の時間","未確認"))))</f>
        <v/>
      </c>
      <c r="X760" s="10" t="str">
        <f>IF(A760="","",IF(ISNUMBER(B760),YEAR(B760)-IF(MONTH(B760)&lt;4,1,0),""))</f>
        <v/>
      </c>
      <c r="Y760" s="10" t="str">
        <f>IF(A760="","",IF(OR(D760="",NOT(ISNUMBER(B760)),NOT(ISNUMBER(C760)),C760&lt;B760,NOT(ISNUMBER(E760)),NOT(ISNUMBER(F760)),F760&lt;E760,O760="",P760="",R760="未登録・重複"),"要確認：警戒区間・登録・根拠",IF(OR(W760="要確認：時刻不足・逆転",AND(ISNUMBER(G760),G760&gt;E760),AND(ISNUMBER(H760),H760&lt;F760),AND(ISNUMBER(I760),I760&lt;0),AND(ISNUMBER(M760),M760&lt;0)),"要確認：基地発着・交代人数",IF(COUNTIFS(LNGWatch[船名],A760,LNGWatch[入港日（同一航海）],B760,LNGWatch[曳船名],D760,LNGWatch[警戒開始日時],E760)&gt;1,"要確認：同じ警戒が重複",IF(OR(NOT(ISNUMBER(V760)),P760="未確認"),"要確認：拘束時間・根拠未確認","確認済")))))</f>
        <v/>
      </c>
    </row>
    <row r="761" spans="1:25" ht="24.95" customHeight="1" x14ac:dyDescent="0.2">
      <c r="A761" s="7"/>
      <c r="B761" s="20"/>
      <c r="C761" s="20"/>
      <c r="D761" s="7"/>
      <c r="E761" s="23"/>
      <c r="F761" s="23"/>
      <c r="G761" s="23"/>
      <c r="H761" s="23"/>
      <c r="I761" s="16"/>
      <c r="J761" s="7"/>
      <c r="K761" s="23"/>
      <c r="L761" s="23"/>
      <c r="M761" s="7"/>
      <c r="N761" s="7"/>
      <c r="O761" s="7"/>
      <c r="P761" s="7"/>
      <c r="Q761" s="7"/>
      <c r="R761" s="10" t="str">
        <f>IF(D761="","",IF(COUNTIF(Tugs[曳船名],D761)&lt;&gt;1,"未登録・重複",IF(INDEX(Tugs[会社名],MATCH(D761,Tugs[曳船名],0))="","未確認",INDEX(Tugs[会社名],MATCH(D761,Tugs[曳船名],0)))))</f>
        <v/>
      </c>
      <c r="S761" s="10" t="str">
        <f>IF(D761="","",IF(COUNTIF(Tugs[曳船名],D761)&lt;&gt;1,"未登録・重複",IF(INDEX(Tugs[基地港],MATCH(D761,Tugs[曳船名],0))="","未確認",INDEX(Tugs[基地港],MATCH(D761,Tugs[曳船名],0)))))</f>
        <v/>
      </c>
      <c r="T761" s="10" t="str">
        <f>IF(A761="","",IF(AND(ISNUMBER(B761),ISNUMBER(C761),C761&gt;=B761),INT(C761)-INT(B761),""))</f>
        <v/>
      </c>
      <c r="U761" s="18" t="str">
        <f>IF(A761="","",IF(AND(ISNUMBER(E761),ISNUMBER(F761),F761&gt;=E761),ROUND((F761-E761)*24,4),""))</f>
        <v/>
      </c>
      <c r="V761" s="18" t="str">
        <f>IF(A761="","",IF(AND(ISNUMBER(G761),ISNUMBER(H761),H761&gt;=G761),ROUND((H761-G761)*24,4),IF(OR(G761&lt;&gt;"",H761&lt;&gt;""),"",IF(AND(ISNUMBER(I761),I761&gt;=0),I761,""))))</f>
        <v/>
      </c>
      <c r="W761" s="10" t="str">
        <f>IF(A761="","",IF(AND(ISNUMBER(G761),ISNUMBER(H761),H761&gt;=G761),"実績：基地発～基地着",IF(OR(G761&lt;&gt;"",H761&lt;&gt;""),"要確認：時刻不足・逆転",IF(AND(ISNUMBER(I761),I761&gt;=0),"実績：記録の時間","未確認"))))</f>
        <v/>
      </c>
      <c r="X761" s="10" t="str">
        <f>IF(A761="","",IF(ISNUMBER(B761),YEAR(B761)-IF(MONTH(B761)&lt;4,1,0),""))</f>
        <v/>
      </c>
      <c r="Y761" s="10" t="str">
        <f>IF(A761="","",IF(OR(D761="",NOT(ISNUMBER(B761)),NOT(ISNUMBER(C761)),C761&lt;B761,NOT(ISNUMBER(E761)),NOT(ISNUMBER(F761)),F761&lt;E761,O761="",P761="",R761="未登録・重複"),"要確認：警戒区間・登録・根拠",IF(OR(W761="要確認：時刻不足・逆転",AND(ISNUMBER(G761),G761&gt;E761),AND(ISNUMBER(H761),H761&lt;F761),AND(ISNUMBER(I761),I761&lt;0),AND(ISNUMBER(M761),M761&lt;0)),"要確認：基地発着・交代人数",IF(COUNTIFS(LNGWatch[船名],A761,LNGWatch[入港日（同一航海）],B761,LNGWatch[曳船名],D761,LNGWatch[警戒開始日時],E761)&gt;1,"要確認：同じ警戒が重複",IF(OR(NOT(ISNUMBER(V761)),P761="未確認"),"要確認：拘束時間・根拠未確認","確認済")))))</f>
        <v/>
      </c>
    </row>
    <row r="762" spans="1:25" ht="24.95" customHeight="1" x14ac:dyDescent="0.2">
      <c r="A762" s="7"/>
      <c r="B762" s="20"/>
      <c r="C762" s="20"/>
      <c r="D762" s="7"/>
      <c r="E762" s="23"/>
      <c r="F762" s="23"/>
      <c r="G762" s="23"/>
      <c r="H762" s="23"/>
      <c r="I762" s="16"/>
      <c r="J762" s="7"/>
      <c r="K762" s="23"/>
      <c r="L762" s="23"/>
      <c r="M762" s="7"/>
      <c r="N762" s="7"/>
      <c r="O762" s="7"/>
      <c r="P762" s="7"/>
      <c r="Q762" s="7"/>
      <c r="R762" s="10" t="str">
        <f>IF(D762="","",IF(COUNTIF(Tugs[曳船名],D762)&lt;&gt;1,"未登録・重複",IF(INDEX(Tugs[会社名],MATCH(D762,Tugs[曳船名],0))="","未確認",INDEX(Tugs[会社名],MATCH(D762,Tugs[曳船名],0)))))</f>
        <v/>
      </c>
      <c r="S762" s="10" t="str">
        <f>IF(D762="","",IF(COUNTIF(Tugs[曳船名],D762)&lt;&gt;1,"未登録・重複",IF(INDEX(Tugs[基地港],MATCH(D762,Tugs[曳船名],0))="","未確認",INDEX(Tugs[基地港],MATCH(D762,Tugs[曳船名],0)))))</f>
        <v/>
      </c>
      <c r="T762" s="10" t="str">
        <f>IF(A762="","",IF(AND(ISNUMBER(B762),ISNUMBER(C762),C762&gt;=B762),INT(C762)-INT(B762),""))</f>
        <v/>
      </c>
      <c r="U762" s="18" t="str">
        <f>IF(A762="","",IF(AND(ISNUMBER(E762),ISNUMBER(F762),F762&gt;=E762),ROUND((F762-E762)*24,4),""))</f>
        <v/>
      </c>
      <c r="V762" s="18" t="str">
        <f>IF(A762="","",IF(AND(ISNUMBER(G762),ISNUMBER(H762),H762&gt;=G762),ROUND((H762-G762)*24,4),IF(OR(G762&lt;&gt;"",H762&lt;&gt;""),"",IF(AND(ISNUMBER(I762),I762&gt;=0),I762,""))))</f>
        <v/>
      </c>
      <c r="W762" s="10" t="str">
        <f>IF(A762="","",IF(AND(ISNUMBER(G762),ISNUMBER(H762),H762&gt;=G762),"実績：基地発～基地着",IF(OR(G762&lt;&gt;"",H762&lt;&gt;""),"要確認：時刻不足・逆転",IF(AND(ISNUMBER(I762),I762&gt;=0),"実績：記録の時間","未確認"))))</f>
        <v/>
      </c>
      <c r="X762" s="10" t="str">
        <f>IF(A762="","",IF(ISNUMBER(B762),YEAR(B762)-IF(MONTH(B762)&lt;4,1,0),""))</f>
        <v/>
      </c>
      <c r="Y762" s="10" t="str">
        <f>IF(A762="","",IF(OR(D762="",NOT(ISNUMBER(B762)),NOT(ISNUMBER(C762)),C762&lt;B762,NOT(ISNUMBER(E762)),NOT(ISNUMBER(F762)),F762&lt;E762,O762="",P762="",R762="未登録・重複"),"要確認：警戒区間・登録・根拠",IF(OR(W762="要確認：時刻不足・逆転",AND(ISNUMBER(G762),G762&gt;E762),AND(ISNUMBER(H762),H762&lt;F762),AND(ISNUMBER(I762),I762&lt;0),AND(ISNUMBER(M762),M762&lt;0)),"要確認：基地発着・交代人数",IF(COUNTIFS(LNGWatch[船名],A762,LNGWatch[入港日（同一航海）],B762,LNGWatch[曳船名],D762,LNGWatch[警戒開始日時],E762)&gt;1,"要確認：同じ警戒が重複",IF(OR(NOT(ISNUMBER(V762)),P762="未確認"),"要確認：拘束時間・根拠未確認","確認済")))))</f>
        <v/>
      </c>
    </row>
    <row r="763" spans="1:25" ht="24.95" customHeight="1" x14ac:dyDescent="0.2">
      <c r="A763" s="7"/>
      <c r="B763" s="20"/>
      <c r="C763" s="20"/>
      <c r="D763" s="7"/>
      <c r="E763" s="23"/>
      <c r="F763" s="23"/>
      <c r="G763" s="23"/>
      <c r="H763" s="23"/>
      <c r="I763" s="16"/>
      <c r="J763" s="7"/>
      <c r="K763" s="23"/>
      <c r="L763" s="23"/>
      <c r="M763" s="7"/>
      <c r="N763" s="7"/>
      <c r="O763" s="7"/>
      <c r="P763" s="7"/>
      <c r="Q763" s="7"/>
      <c r="R763" s="10" t="str">
        <f>IF(D763="","",IF(COUNTIF(Tugs[曳船名],D763)&lt;&gt;1,"未登録・重複",IF(INDEX(Tugs[会社名],MATCH(D763,Tugs[曳船名],0))="","未確認",INDEX(Tugs[会社名],MATCH(D763,Tugs[曳船名],0)))))</f>
        <v/>
      </c>
      <c r="S763" s="10" t="str">
        <f>IF(D763="","",IF(COUNTIF(Tugs[曳船名],D763)&lt;&gt;1,"未登録・重複",IF(INDEX(Tugs[基地港],MATCH(D763,Tugs[曳船名],0))="","未確認",INDEX(Tugs[基地港],MATCH(D763,Tugs[曳船名],0)))))</f>
        <v/>
      </c>
      <c r="T763" s="10" t="str">
        <f>IF(A763="","",IF(AND(ISNUMBER(B763),ISNUMBER(C763),C763&gt;=B763),INT(C763)-INT(B763),""))</f>
        <v/>
      </c>
      <c r="U763" s="18" t="str">
        <f>IF(A763="","",IF(AND(ISNUMBER(E763),ISNUMBER(F763),F763&gt;=E763),ROUND((F763-E763)*24,4),""))</f>
        <v/>
      </c>
      <c r="V763" s="18" t="str">
        <f>IF(A763="","",IF(AND(ISNUMBER(G763),ISNUMBER(H763),H763&gt;=G763),ROUND((H763-G763)*24,4),IF(OR(G763&lt;&gt;"",H763&lt;&gt;""),"",IF(AND(ISNUMBER(I763),I763&gt;=0),I763,""))))</f>
        <v/>
      </c>
      <c r="W763" s="10" t="str">
        <f>IF(A763="","",IF(AND(ISNUMBER(G763),ISNUMBER(H763),H763&gt;=G763),"実績：基地発～基地着",IF(OR(G763&lt;&gt;"",H763&lt;&gt;""),"要確認：時刻不足・逆転",IF(AND(ISNUMBER(I763),I763&gt;=0),"実績：記録の時間","未確認"))))</f>
        <v/>
      </c>
      <c r="X763" s="10" t="str">
        <f>IF(A763="","",IF(ISNUMBER(B763),YEAR(B763)-IF(MONTH(B763)&lt;4,1,0),""))</f>
        <v/>
      </c>
      <c r="Y763" s="10" t="str">
        <f>IF(A763="","",IF(OR(D763="",NOT(ISNUMBER(B763)),NOT(ISNUMBER(C763)),C763&lt;B763,NOT(ISNUMBER(E763)),NOT(ISNUMBER(F763)),F763&lt;E763,O763="",P763="",R763="未登録・重複"),"要確認：警戒区間・登録・根拠",IF(OR(W763="要確認：時刻不足・逆転",AND(ISNUMBER(G763),G763&gt;E763),AND(ISNUMBER(H763),H763&lt;F763),AND(ISNUMBER(I763),I763&lt;0),AND(ISNUMBER(M763),M763&lt;0)),"要確認：基地発着・交代人数",IF(COUNTIFS(LNGWatch[船名],A763,LNGWatch[入港日（同一航海）],B763,LNGWatch[曳船名],D763,LNGWatch[警戒開始日時],E763)&gt;1,"要確認：同じ警戒が重複",IF(OR(NOT(ISNUMBER(V763)),P763="未確認"),"要確認：拘束時間・根拠未確認","確認済")))))</f>
        <v/>
      </c>
    </row>
    <row r="764" spans="1:25" ht="24.95" customHeight="1" x14ac:dyDescent="0.2">
      <c r="A764" s="7"/>
      <c r="B764" s="20"/>
      <c r="C764" s="20"/>
      <c r="D764" s="7"/>
      <c r="E764" s="23"/>
      <c r="F764" s="23"/>
      <c r="G764" s="23"/>
      <c r="H764" s="23"/>
      <c r="I764" s="16"/>
      <c r="J764" s="7"/>
      <c r="K764" s="23"/>
      <c r="L764" s="23"/>
      <c r="M764" s="7"/>
      <c r="N764" s="7"/>
      <c r="O764" s="7"/>
      <c r="P764" s="7"/>
      <c r="Q764" s="7"/>
      <c r="R764" s="10" t="str">
        <f>IF(D764="","",IF(COUNTIF(Tugs[曳船名],D764)&lt;&gt;1,"未登録・重複",IF(INDEX(Tugs[会社名],MATCH(D764,Tugs[曳船名],0))="","未確認",INDEX(Tugs[会社名],MATCH(D764,Tugs[曳船名],0)))))</f>
        <v/>
      </c>
      <c r="S764" s="10" t="str">
        <f>IF(D764="","",IF(COUNTIF(Tugs[曳船名],D764)&lt;&gt;1,"未登録・重複",IF(INDEX(Tugs[基地港],MATCH(D764,Tugs[曳船名],0))="","未確認",INDEX(Tugs[基地港],MATCH(D764,Tugs[曳船名],0)))))</f>
        <v/>
      </c>
      <c r="T764" s="10" t="str">
        <f>IF(A764="","",IF(AND(ISNUMBER(B764),ISNUMBER(C764),C764&gt;=B764),INT(C764)-INT(B764),""))</f>
        <v/>
      </c>
      <c r="U764" s="18" t="str">
        <f>IF(A764="","",IF(AND(ISNUMBER(E764),ISNUMBER(F764),F764&gt;=E764),ROUND((F764-E764)*24,4),""))</f>
        <v/>
      </c>
      <c r="V764" s="18" t="str">
        <f>IF(A764="","",IF(AND(ISNUMBER(G764),ISNUMBER(H764),H764&gt;=G764),ROUND((H764-G764)*24,4),IF(OR(G764&lt;&gt;"",H764&lt;&gt;""),"",IF(AND(ISNUMBER(I764),I764&gt;=0),I764,""))))</f>
        <v/>
      </c>
      <c r="W764" s="10" t="str">
        <f>IF(A764="","",IF(AND(ISNUMBER(G764),ISNUMBER(H764),H764&gt;=G764),"実績：基地発～基地着",IF(OR(G764&lt;&gt;"",H764&lt;&gt;""),"要確認：時刻不足・逆転",IF(AND(ISNUMBER(I764),I764&gt;=0),"実績：記録の時間","未確認"))))</f>
        <v/>
      </c>
      <c r="X764" s="10" t="str">
        <f>IF(A764="","",IF(ISNUMBER(B764),YEAR(B764)-IF(MONTH(B764)&lt;4,1,0),""))</f>
        <v/>
      </c>
      <c r="Y764" s="10" t="str">
        <f>IF(A764="","",IF(OR(D764="",NOT(ISNUMBER(B764)),NOT(ISNUMBER(C764)),C764&lt;B764,NOT(ISNUMBER(E764)),NOT(ISNUMBER(F764)),F764&lt;E764,O764="",P764="",R764="未登録・重複"),"要確認：警戒区間・登録・根拠",IF(OR(W764="要確認：時刻不足・逆転",AND(ISNUMBER(G764),G764&gt;E764),AND(ISNUMBER(H764),H764&lt;F764),AND(ISNUMBER(I764),I764&lt;0),AND(ISNUMBER(M764),M764&lt;0)),"要確認：基地発着・交代人数",IF(COUNTIFS(LNGWatch[船名],A764,LNGWatch[入港日（同一航海）],B764,LNGWatch[曳船名],D764,LNGWatch[警戒開始日時],E764)&gt;1,"要確認：同じ警戒が重複",IF(OR(NOT(ISNUMBER(V764)),P764="未確認"),"要確認：拘束時間・根拠未確認","確認済")))))</f>
        <v/>
      </c>
    </row>
    <row r="765" spans="1:25" ht="24.95" customHeight="1" x14ac:dyDescent="0.2">
      <c r="A765" s="7"/>
      <c r="B765" s="20"/>
      <c r="C765" s="20"/>
      <c r="D765" s="7"/>
      <c r="E765" s="23"/>
      <c r="F765" s="23"/>
      <c r="G765" s="23"/>
      <c r="H765" s="23"/>
      <c r="I765" s="16"/>
      <c r="J765" s="7"/>
      <c r="K765" s="23"/>
      <c r="L765" s="23"/>
      <c r="M765" s="7"/>
      <c r="N765" s="7"/>
      <c r="O765" s="7"/>
      <c r="P765" s="7"/>
      <c r="Q765" s="7"/>
      <c r="R765" s="10" t="str">
        <f>IF(D765="","",IF(COUNTIF(Tugs[曳船名],D765)&lt;&gt;1,"未登録・重複",IF(INDEX(Tugs[会社名],MATCH(D765,Tugs[曳船名],0))="","未確認",INDEX(Tugs[会社名],MATCH(D765,Tugs[曳船名],0)))))</f>
        <v/>
      </c>
      <c r="S765" s="10" t="str">
        <f>IF(D765="","",IF(COUNTIF(Tugs[曳船名],D765)&lt;&gt;1,"未登録・重複",IF(INDEX(Tugs[基地港],MATCH(D765,Tugs[曳船名],0))="","未確認",INDEX(Tugs[基地港],MATCH(D765,Tugs[曳船名],0)))))</f>
        <v/>
      </c>
      <c r="T765" s="10" t="str">
        <f>IF(A765="","",IF(AND(ISNUMBER(B765),ISNUMBER(C765),C765&gt;=B765),INT(C765)-INT(B765),""))</f>
        <v/>
      </c>
      <c r="U765" s="18" t="str">
        <f>IF(A765="","",IF(AND(ISNUMBER(E765),ISNUMBER(F765),F765&gt;=E765),ROUND((F765-E765)*24,4),""))</f>
        <v/>
      </c>
      <c r="V765" s="18" t="str">
        <f>IF(A765="","",IF(AND(ISNUMBER(G765),ISNUMBER(H765),H765&gt;=G765),ROUND((H765-G765)*24,4),IF(OR(G765&lt;&gt;"",H765&lt;&gt;""),"",IF(AND(ISNUMBER(I765),I765&gt;=0),I765,""))))</f>
        <v/>
      </c>
      <c r="W765" s="10" t="str">
        <f>IF(A765="","",IF(AND(ISNUMBER(G765),ISNUMBER(H765),H765&gt;=G765),"実績：基地発～基地着",IF(OR(G765&lt;&gt;"",H765&lt;&gt;""),"要確認：時刻不足・逆転",IF(AND(ISNUMBER(I765),I765&gt;=0),"実績：記録の時間","未確認"))))</f>
        <v/>
      </c>
      <c r="X765" s="10" t="str">
        <f>IF(A765="","",IF(ISNUMBER(B765),YEAR(B765)-IF(MONTH(B765)&lt;4,1,0),""))</f>
        <v/>
      </c>
      <c r="Y765" s="10" t="str">
        <f>IF(A765="","",IF(OR(D765="",NOT(ISNUMBER(B765)),NOT(ISNUMBER(C765)),C765&lt;B765,NOT(ISNUMBER(E765)),NOT(ISNUMBER(F765)),F765&lt;E765,O765="",P765="",R765="未登録・重複"),"要確認：警戒区間・登録・根拠",IF(OR(W765="要確認：時刻不足・逆転",AND(ISNUMBER(G765),G765&gt;E765),AND(ISNUMBER(H765),H765&lt;F765),AND(ISNUMBER(I765),I765&lt;0),AND(ISNUMBER(M765),M765&lt;0)),"要確認：基地発着・交代人数",IF(COUNTIFS(LNGWatch[船名],A765,LNGWatch[入港日（同一航海）],B765,LNGWatch[曳船名],D765,LNGWatch[警戒開始日時],E765)&gt;1,"要確認：同じ警戒が重複",IF(OR(NOT(ISNUMBER(V765)),P765="未確認"),"要確認：拘束時間・根拠未確認","確認済")))))</f>
        <v/>
      </c>
    </row>
    <row r="766" spans="1:25" ht="24.95" customHeight="1" x14ac:dyDescent="0.2">
      <c r="A766" s="7"/>
      <c r="B766" s="20"/>
      <c r="C766" s="20"/>
      <c r="D766" s="7"/>
      <c r="E766" s="23"/>
      <c r="F766" s="23"/>
      <c r="G766" s="23"/>
      <c r="H766" s="23"/>
      <c r="I766" s="16"/>
      <c r="J766" s="7"/>
      <c r="K766" s="23"/>
      <c r="L766" s="23"/>
      <c r="M766" s="7"/>
      <c r="N766" s="7"/>
      <c r="O766" s="7"/>
      <c r="P766" s="7"/>
      <c r="Q766" s="7"/>
      <c r="R766" s="10" t="str">
        <f>IF(D766="","",IF(COUNTIF(Tugs[曳船名],D766)&lt;&gt;1,"未登録・重複",IF(INDEX(Tugs[会社名],MATCH(D766,Tugs[曳船名],0))="","未確認",INDEX(Tugs[会社名],MATCH(D766,Tugs[曳船名],0)))))</f>
        <v/>
      </c>
      <c r="S766" s="10" t="str">
        <f>IF(D766="","",IF(COUNTIF(Tugs[曳船名],D766)&lt;&gt;1,"未登録・重複",IF(INDEX(Tugs[基地港],MATCH(D766,Tugs[曳船名],0))="","未確認",INDEX(Tugs[基地港],MATCH(D766,Tugs[曳船名],0)))))</f>
        <v/>
      </c>
      <c r="T766" s="10" t="str">
        <f>IF(A766="","",IF(AND(ISNUMBER(B766),ISNUMBER(C766),C766&gt;=B766),INT(C766)-INT(B766),""))</f>
        <v/>
      </c>
      <c r="U766" s="18" t="str">
        <f>IF(A766="","",IF(AND(ISNUMBER(E766),ISNUMBER(F766),F766&gt;=E766),ROUND((F766-E766)*24,4),""))</f>
        <v/>
      </c>
      <c r="V766" s="18" t="str">
        <f>IF(A766="","",IF(AND(ISNUMBER(G766),ISNUMBER(H766),H766&gt;=G766),ROUND((H766-G766)*24,4),IF(OR(G766&lt;&gt;"",H766&lt;&gt;""),"",IF(AND(ISNUMBER(I766),I766&gt;=0),I766,""))))</f>
        <v/>
      </c>
      <c r="W766" s="10" t="str">
        <f>IF(A766="","",IF(AND(ISNUMBER(G766),ISNUMBER(H766),H766&gt;=G766),"実績：基地発～基地着",IF(OR(G766&lt;&gt;"",H766&lt;&gt;""),"要確認：時刻不足・逆転",IF(AND(ISNUMBER(I766),I766&gt;=0),"実績：記録の時間","未確認"))))</f>
        <v/>
      </c>
      <c r="X766" s="10" t="str">
        <f>IF(A766="","",IF(ISNUMBER(B766),YEAR(B766)-IF(MONTH(B766)&lt;4,1,0),""))</f>
        <v/>
      </c>
      <c r="Y766" s="10" t="str">
        <f>IF(A766="","",IF(OR(D766="",NOT(ISNUMBER(B766)),NOT(ISNUMBER(C766)),C766&lt;B766,NOT(ISNUMBER(E766)),NOT(ISNUMBER(F766)),F766&lt;E766,O766="",P766="",R766="未登録・重複"),"要確認：警戒区間・登録・根拠",IF(OR(W766="要確認：時刻不足・逆転",AND(ISNUMBER(G766),G766&gt;E766),AND(ISNUMBER(H766),H766&lt;F766),AND(ISNUMBER(I766),I766&lt;0),AND(ISNUMBER(M766),M766&lt;0)),"要確認：基地発着・交代人数",IF(COUNTIFS(LNGWatch[船名],A766,LNGWatch[入港日（同一航海）],B766,LNGWatch[曳船名],D766,LNGWatch[警戒開始日時],E766)&gt;1,"要確認：同じ警戒が重複",IF(OR(NOT(ISNUMBER(V766)),P766="未確認"),"要確認：拘束時間・根拠未確認","確認済")))))</f>
        <v/>
      </c>
    </row>
    <row r="767" spans="1:25" ht="24.95" customHeight="1" x14ac:dyDescent="0.2">
      <c r="A767" s="7"/>
      <c r="B767" s="20"/>
      <c r="C767" s="20"/>
      <c r="D767" s="7"/>
      <c r="E767" s="23"/>
      <c r="F767" s="23"/>
      <c r="G767" s="23"/>
      <c r="H767" s="23"/>
      <c r="I767" s="16"/>
      <c r="J767" s="7"/>
      <c r="K767" s="23"/>
      <c r="L767" s="23"/>
      <c r="M767" s="7"/>
      <c r="N767" s="7"/>
      <c r="O767" s="7"/>
      <c r="P767" s="7"/>
      <c r="Q767" s="7"/>
      <c r="R767" s="10" t="str">
        <f>IF(D767="","",IF(COUNTIF(Tugs[曳船名],D767)&lt;&gt;1,"未登録・重複",IF(INDEX(Tugs[会社名],MATCH(D767,Tugs[曳船名],0))="","未確認",INDEX(Tugs[会社名],MATCH(D767,Tugs[曳船名],0)))))</f>
        <v/>
      </c>
      <c r="S767" s="10" t="str">
        <f>IF(D767="","",IF(COUNTIF(Tugs[曳船名],D767)&lt;&gt;1,"未登録・重複",IF(INDEX(Tugs[基地港],MATCH(D767,Tugs[曳船名],0))="","未確認",INDEX(Tugs[基地港],MATCH(D767,Tugs[曳船名],0)))))</f>
        <v/>
      </c>
      <c r="T767" s="10" t="str">
        <f>IF(A767="","",IF(AND(ISNUMBER(B767),ISNUMBER(C767),C767&gt;=B767),INT(C767)-INT(B767),""))</f>
        <v/>
      </c>
      <c r="U767" s="18" t="str">
        <f>IF(A767="","",IF(AND(ISNUMBER(E767),ISNUMBER(F767),F767&gt;=E767),ROUND((F767-E767)*24,4),""))</f>
        <v/>
      </c>
      <c r="V767" s="18" t="str">
        <f>IF(A767="","",IF(AND(ISNUMBER(G767),ISNUMBER(H767),H767&gt;=G767),ROUND((H767-G767)*24,4),IF(OR(G767&lt;&gt;"",H767&lt;&gt;""),"",IF(AND(ISNUMBER(I767),I767&gt;=0),I767,""))))</f>
        <v/>
      </c>
      <c r="W767" s="10" t="str">
        <f>IF(A767="","",IF(AND(ISNUMBER(G767),ISNUMBER(H767),H767&gt;=G767),"実績：基地発～基地着",IF(OR(G767&lt;&gt;"",H767&lt;&gt;""),"要確認：時刻不足・逆転",IF(AND(ISNUMBER(I767),I767&gt;=0),"実績：記録の時間","未確認"))))</f>
        <v/>
      </c>
      <c r="X767" s="10" t="str">
        <f>IF(A767="","",IF(ISNUMBER(B767),YEAR(B767)-IF(MONTH(B767)&lt;4,1,0),""))</f>
        <v/>
      </c>
      <c r="Y767" s="10" t="str">
        <f>IF(A767="","",IF(OR(D767="",NOT(ISNUMBER(B767)),NOT(ISNUMBER(C767)),C767&lt;B767,NOT(ISNUMBER(E767)),NOT(ISNUMBER(F767)),F767&lt;E767,O767="",P767="",R767="未登録・重複"),"要確認：警戒区間・登録・根拠",IF(OR(W767="要確認：時刻不足・逆転",AND(ISNUMBER(G767),G767&gt;E767),AND(ISNUMBER(H767),H767&lt;F767),AND(ISNUMBER(I767),I767&lt;0),AND(ISNUMBER(M767),M767&lt;0)),"要確認：基地発着・交代人数",IF(COUNTIFS(LNGWatch[船名],A767,LNGWatch[入港日（同一航海）],B767,LNGWatch[曳船名],D767,LNGWatch[警戒開始日時],E767)&gt;1,"要確認：同じ警戒が重複",IF(OR(NOT(ISNUMBER(V767)),P767="未確認"),"要確認：拘束時間・根拠未確認","確認済")))))</f>
        <v/>
      </c>
    </row>
    <row r="768" spans="1:25" ht="24.95" customHeight="1" x14ac:dyDescent="0.2">
      <c r="A768" s="7"/>
      <c r="B768" s="20"/>
      <c r="C768" s="20"/>
      <c r="D768" s="7"/>
      <c r="E768" s="23"/>
      <c r="F768" s="23"/>
      <c r="G768" s="23"/>
      <c r="H768" s="23"/>
      <c r="I768" s="16"/>
      <c r="J768" s="7"/>
      <c r="K768" s="23"/>
      <c r="L768" s="23"/>
      <c r="M768" s="7"/>
      <c r="N768" s="7"/>
      <c r="O768" s="7"/>
      <c r="P768" s="7"/>
      <c r="Q768" s="7"/>
      <c r="R768" s="10" t="str">
        <f>IF(D768="","",IF(COUNTIF(Tugs[曳船名],D768)&lt;&gt;1,"未登録・重複",IF(INDEX(Tugs[会社名],MATCH(D768,Tugs[曳船名],0))="","未確認",INDEX(Tugs[会社名],MATCH(D768,Tugs[曳船名],0)))))</f>
        <v/>
      </c>
      <c r="S768" s="10" t="str">
        <f>IF(D768="","",IF(COUNTIF(Tugs[曳船名],D768)&lt;&gt;1,"未登録・重複",IF(INDEX(Tugs[基地港],MATCH(D768,Tugs[曳船名],0))="","未確認",INDEX(Tugs[基地港],MATCH(D768,Tugs[曳船名],0)))))</f>
        <v/>
      </c>
      <c r="T768" s="10" t="str">
        <f>IF(A768="","",IF(AND(ISNUMBER(B768),ISNUMBER(C768),C768&gt;=B768),INT(C768)-INT(B768),""))</f>
        <v/>
      </c>
      <c r="U768" s="18" t="str">
        <f>IF(A768="","",IF(AND(ISNUMBER(E768),ISNUMBER(F768),F768&gt;=E768),ROUND((F768-E768)*24,4),""))</f>
        <v/>
      </c>
      <c r="V768" s="18" t="str">
        <f>IF(A768="","",IF(AND(ISNUMBER(G768),ISNUMBER(H768),H768&gt;=G768),ROUND((H768-G768)*24,4),IF(OR(G768&lt;&gt;"",H768&lt;&gt;""),"",IF(AND(ISNUMBER(I768),I768&gt;=0),I768,""))))</f>
        <v/>
      </c>
      <c r="W768" s="10" t="str">
        <f>IF(A768="","",IF(AND(ISNUMBER(G768),ISNUMBER(H768),H768&gt;=G768),"実績：基地発～基地着",IF(OR(G768&lt;&gt;"",H768&lt;&gt;""),"要確認：時刻不足・逆転",IF(AND(ISNUMBER(I768),I768&gt;=0),"実績：記録の時間","未確認"))))</f>
        <v/>
      </c>
      <c r="X768" s="10" t="str">
        <f>IF(A768="","",IF(ISNUMBER(B768),YEAR(B768)-IF(MONTH(B768)&lt;4,1,0),""))</f>
        <v/>
      </c>
      <c r="Y768" s="10" t="str">
        <f>IF(A768="","",IF(OR(D768="",NOT(ISNUMBER(B768)),NOT(ISNUMBER(C768)),C768&lt;B768,NOT(ISNUMBER(E768)),NOT(ISNUMBER(F768)),F768&lt;E768,O768="",P768="",R768="未登録・重複"),"要確認：警戒区間・登録・根拠",IF(OR(W768="要確認：時刻不足・逆転",AND(ISNUMBER(G768),G768&gt;E768),AND(ISNUMBER(H768),H768&lt;F768),AND(ISNUMBER(I768),I768&lt;0),AND(ISNUMBER(M768),M768&lt;0)),"要確認：基地発着・交代人数",IF(COUNTIFS(LNGWatch[船名],A768,LNGWatch[入港日（同一航海）],B768,LNGWatch[曳船名],D768,LNGWatch[警戒開始日時],E768)&gt;1,"要確認：同じ警戒が重複",IF(OR(NOT(ISNUMBER(V768)),P768="未確認"),"要確認：拘束時間・根拠未確認","確認済")))))</f>
        <v/>
      </c>
    </row>
    <row r="769" spans="1:25" ht="24.95" customHeight="1" x14ac:dyDescent="0.2">
      <c r="A769" s="7"/>
      <c r="B769" s="20"/>
      <c r="C769" s="20"/>
      <c r="D769" s="7"/>
      <c r="E769" s="23"/>
      <c r="F769" s="23"/>
      <c r="G769" s="23"/>
      <c r="H769" s="23"/>
      <c r="I769" s="16"/>
      <c r="J769" s="7"/>
      <c r="K769" s="23"/>
      <c r="L769" s="23"/>
      <c r="M769" s="7"/>
      <c r="N769" s="7"/>
      <c r="O769" s="7"/>
      <c r="P769" s="7"/>
      <c r="Q769" s="7"/>
      <c r="R769" s="10" t="str">
        <f>IF(D769="","",IF(COUNTIF(Tugs[曳船名],D769)&lt;&gt;1,"未登録・重複",IF(INDEX(Tugs[会社名],MATCH(D769,Tugs[曳船名],0))="","未確認",INDEX(Tugs[会社名],MATCH(D769,Tugs[曳船名],0)))))</f>
        <v/>
      </c>
      <c r="S769" s="10" t="str">
        <f>IF(D769="","",IF(COUNTIF(Tugs[曳船名],D769)&lt;&gt;1,"未登録・重複",IF(INDEX(Tugs[基地港],MATCH(D769,Tugs[曳船名],0))="","未確認",INDEX(Tugs[基地港],MATCH(D769,Tugs[曳船名],0)))))</f>
        <v/>
      </c>
      <c r="T769" s="10" t="str">
        <f>IF(A769="","",IF(AND(ISNUMBER(B769),ISNUMBER(C769),C769&gt;=B769),INT(C769)-INT(B769),""))</f>
        <v/>
      </c>
      <c r="U769" s="18" t="str">
        <f>IF(A769="","",IF(AND(ISNUMBER(E769),ISNUMBER(F769),F769&gt;=E769),ROUND((F769-E769)*24,4),""))</f>
        <v/>
      </c>
      <c r="V769" s="18" t="str">
        <f>IF(A769="","",IF(AND(ISNUMBER(G769),ISNUMBER(H769),H769&gt;=G769),ROUND((H769-G769)*24,4),IF(OR(G769&lt;&gt;"",H769&lt;&gt;""),"",IF(AND(ISNUMBER(I769),I769&gt;=0),I769,""))))</f>
        <v/>
      </c>
      <c r="W769" s="10" t="str">
        <f>IF(A769="","",IF(AND(ISNUMBER(G769),ISNUMBER(H769),H769&gt;=G769),"実績：基地発～基地着",IF(OR(G769&lt;&gt;"",H769&lt;&gt;""),"要確認：時刻不足・逆転",IF(AND(ISNUMBER(I769),I769&gt;=0),"実績：記録の時間","未確認"))))</f>
        <v/>
      </c>
      <c r="X769" s="10" t="str">
        <f>IF(A769="","",IF(ISNUMBER(B769),YEAR(B769)-IF(MONTH(B769)&lt;4,1,0),""))</f>
        <v/>
      </c>
      <c r="Y769" s="10" t="str">
        <f>IF(A769="","",IF(OR(D769="",NOT(ISNUMBER(B769)),NOT(ISNUMBER(C769)),C769&lt;B769,NOT(ISNUMBER(E769)),NOT(ISNUMBER(F769)),F769&lt;E769,O769="",P769="",R769="未登録・重複"),"要確認：警戒区間・登録・根拠",IF(OR(W769="要確認：時刻不足・逆転",AND(ISNUMBER(G769),G769&gt;E769),AND(ISNUMBER(H769),H769&lt;F769),AND(ISNUMBER(I769),I769&lt;0),AND(ISNUMBER(M769),M769&lt;0)),"要確認：基地発着・交代人数",IF(COUNTIFS(LNGWatch[船名],A769,LNGWatch[入港日（同一航海）],B769,LNGWatch[曳船名],D769,LNGWatch[警戒開始日時],E769)&gt;1,"要確認：同じ警戒が重複",IF(OR(NOT(ISNUMBER(V769)),P769="未確認"),"要確認：拘束時間・根拠未確認","確認済")))))</f>
        <v/>
      </c>
    </row>
    <row r="770" spans="1:25" ht="24.95" customHeight="1" x14ac:dyDescent="0.2">
      <c r="A770" s="7"/>
      <c r="B770" s="20"/>
      <c r="C770" s="20"/>
      <c r="D770" s="7"/>
      <c r="E770" s="23"/>
      <c r="F770" s="23"/>
      <c r="G770" s="23"/>
      <c r="H770" s="23"/>
      <c r="I770" s="16"/>
      <c r="J770" s="7"/>
      <c r="K770" s="23"/>
      <c r="L770" s="23"/>
      <c r="M770" s="7"/>
      <c r="N770" s="7"/>
      <c r="O770" s="7"/>
      <c r="P770" s="7"/>
      <c r="Q770" s="7"/>
      <c r="R770" s="10" t="str">
        <f>IF(D770="","",IF(COUNTIF(Tugs[曳船名],D770)&lt;&gt;1,"未登録・重複",IF(INDEX(Tugs[会社名],MATCH(D770,Tugs[曳船名],0))="","未確認",INDEX(Tugs[会社名],MATCH(D770,Tugs[曳船名],0)))))</f>
        <v/>
      </c>
      <c r="S770" s="10" t="str">
        <f>IF(D770="","",IF(COUNTIF(Tugs[曳船名],D770)&lt;&gt;1,"未登録・重複",IF(INDEX(Tugs[基地港],MATCH(D770,Tugs[曳船名],0))="","未確認",INDEX(Tugs[基地港],MATCH(D770,Tugs[曳船名],0)))))</f>
        <v/>
      </c>
      <c r="T770" s="10" t="str">
        <f>IF(A770="","",IF(AND(ISNUMBER(B770),ISNUMBER(C770),C770&gt;=B770),INT(C770)-INT(B770),""))</f>
        <v/>
      </c>
      <c r="U770" s="18" t="str">
        <f>IF(A770="","",IF(AND(ISNUMBER(E770),ISNUMBER(F770),F770&gt;=E770),ROUND((F770-E770)*24,4),""))</f>
        <v/>
      </c>
      <c r="V770" s="18" t="str">
        <f>IF(A770="","",IF(AND(ISNUMBER(G770),ISNUMBER(H770),H770&gt;=G770),ROUND((H770-G770)*24,4),IF(OR(G770&lt;&gt;"",H770&lt;&gt;""),"",IF(AND(ISNUMBER(I770),I770&gt;=0),I770,""))))</f>
        <v/>
      </c>
      <c r="W770" s="10" t="str">
        <f>IF(A770="","",IF(AND(ISNUMBER(G770),ISNUMBER(H770),H770&gt;=G770),"実績：基地発～基地着",IF(OR(G770&lt;&gt;"",H770&lt;&gt;""),"要確認：時刻不足・逆転",IF(AND(ISNUMBER(I770),I770&gt;=0),"実績：記録の時間","未確認"))))</f>
        <v/>
      </c>
      <c r="X770" s="10" t="str">
        <f>IF(A770="","",IF(ISNUMBER(B770),YEAR(B770)-IF(MONTH(B770)&lt;4,1,0),""))</f>
        <v/>
      </c>
      <c r="Y770" s="10" t="str">
        <f>IF(A770="","",IF(OR(D770="",NOT(ISNUMBER(B770)),NOT(ISNUMBER(C770)),C770&lt;B770,NOT(ISNUMBER(E770)),NOT(ISNUMBER(F770)),F770&lt;E770,O770="",P770="",R770="未登録・重複"),"要確認：警戒区間・登録・根拠",IF(OR(W770="要確認：時刻不足・逆転",AND(ISNUMBER(G770),G770&gt;E770),AND(ISNUMBER(H770),H770&lt;F770),AND(ISNUMBER(I770),I770&lt;0),AND(ISNUMBER(M770),M770&lt;0)),"要確認：基地発着・交代人数",IF(COUNTIFS(LNGWatch[船名],A770,LNGWatch[入港日（同一航海）],B770,LNGWatch[曳船名],D770,LNGWatch[警戒開始日時],E770)&gt;1,"要確認：同じ警戒が重複",IF(OR(NOT(ISNUMBER(V770)),P770="未確認"),"要確認：拘束時間・根拠未確認","確認済")))))</f>
        <v/>
      </c>
    </row>
    <row r="771" spans="1:25" ht="24.95" customHeight="1" x14ac:dyDescent="0.2">
      <c r="A771" s="7"/>
      <c r="B771" s="20"/>
      <c r="C771" s="20"/>
      <c r="D771" s="7"/>
      <c r="E771" s="23"/>
      <c r="F771" s="23"/>
      <c r="G771" s="23"/>
      <c r="H771" s="23"/>
      <c r="I771" s="16"/>
      <c r="J771" s="7"/>
      <c r="K771" s="23"/>
      <c r="L771" s="23"/>
      <c r="M771" s="7"/>
      <c r="N771" s="7"/>
      <c r="O771" s="7"/>
      <c r="P771" s="7"/>
      <c r="Q771" s="7"/>
      <c r="R771" s="10" t="str">
        <f>IF(D771="","",IF(COUNTIF(Tugs[曳船名],D771)&lt;&gt;1,"未登録・重複",IF(INDEX(Tugs[会社名],MATCH(D771,Tugs[曳船名],0))="","未確認",INDEX(Tugs[会社名],MATCH(D771,Tugs[曳船名],0)))))</f>
        <v/>
      </c>
      <c r="S771" s="10" t="str">
        <f>IF(D771="","",IF(COUNTIF(Tugs[曳船名],D771)&lt;&gt;1,"未登録・重複",IF(INDEX(Tugs[基地港],MATCH(D771,Tugs[曳船名],0))="","未確認",INDEX(Tugs[基地港],MATCH(D771,Tugs[曳船名],0)))))</f>
        <v/>
      </c>
      <c r="T771" s="10" t="str">
        <f>IF(A771="","",IF(AND(ISNUMBER(B771),ISNUMBER(C771),C771&gt;=B771),INT(C771)-INT(B771),""))</f>
        <v/>
      </c>
      <c r="U771" s="18" t="str">
        <f>IF(A771="","",IF(AND(ISNUMBER(E771),ISNUMBER(F771),F771&gt;=E771),ROUND((F771-E771)*24,4),""))</f>
        <v/>
      </c>
      <c r="V771" s="18" t="str">
        <f>IF(A771="","",IF(AND(ISNUMBER(G771),ISNUMBER(H771),H771&gt;=G771),ROUND((H771-G771)*24,4),IF(OR(G771&lt;&gt;"",H771&lt;&gt;""),"",IF(AND(ISNUMBER(I771),I771&gt;=0),I771,""))))</f>
        <v/>
      </c>
      <c r="W771" s="10" t="str">
        <f>IF(A771="","",IF(AND(ISNUMBER(G771),ISNUMBER(H771),H771&gt;=G771),"実績：基地発～基地着",IF(OR(G771&lt;&gt;"",H771&lt;&gt;""),"要確認：時刻不足・逆転",IF(AND(ISNUMBER(I771),I771&gt;=0),"実績：記録の時間","未確認"))))</f>
        <v/>
      </c>
      <c r="X771" s="10" t="str">
        <f>IF(A771="","",IF(ISNUMBER(B771),YEAR(B771)-IF(MONTH(B771)&lt;4,1,0),""))</f>
        <v/>
      </c>
      <c r="Y771" s="10" t="str">
        <f>IF(A771="","",IF(OR(D771="",NOT(ISNUMBER(B771)),NOT(ISNUMBER(C771)),C771&lt;B771,NOT(ISNUMBER(E771)),NOT(ISNUMBER(F771)),F771&lt;E771,O771="",P771="",R771="未登録・重複"),"要確認：警戒区間・登録・根拠",IF(OR(W771="要確認：時刻不足・逆転",AND(ISNUMBER(G771),G771&gt;E771),AND(ISNUMBER(H771),H771&lt;F771),AND(ISNUMBER(I771),I771&lt;0),AND(ISNUMBER(M771),M771&lt;0)),"要確認：基地発着・交代人数",IF(COUNTIFS(LNGWatch[船名],A771,LNGWatch[入港日（同一航海）],B771,LNGWatch[曳船名],D771,LNGWatch[警戒開始日時],E771)&gt;1,"要確認：同じ警戒が重複",IF(OR(NOT(ISNUMBER(V771)),P771="未確認"),"要確認：拘束時間・根拠未確認","確認済")))))</f>
        <v/>
      </c>
    </row>
    <row r="772" spans="1:25" ht="24.95" customHeight="1" x14ac:dyDescent="0.2">
      <c r="A772" s="7"/>
      <c r="B772" s="20"/>
      <c r="C772" s="20"/>
      <c r="D772" s="7"/>
      <c r="E772" s="23"/>
      <c r="F772" s="23"/>
      <c r="G772" s="23"/>
      <c r="H772" s="23"/>
      <c r="I772" s="16"/>
      <c r="J772" s="7"/>
      <c r="K772" s="23"/>
      <c r="L772" s="23"/>
      <c r="M772" s="7"/>
      <c r="N772" s="7"/>
      <c r="O772" s="7"/>
      <c r="P772" s="7"/>
      <c r="Q772" s="7"/>
      <c r="R772" s="10" t="str">
        <f>IF(D772="","",IF(COUNTIF(Tugs[曳船名],D772)&lt;&gt;1,"未登録・重複",IF(INDEX(Tugs[会社名],MATCH(D772,Tugs[曳船名],0))="","未確認",INDEX(Tugs[会社名],MATCH(D772,Tugs[曳船名],0)))))</f>
        <v/>
      </c>
      <c r="S772" s="10" t="str">
        <f>IF(D772="","",IF(COUNTIF(Tugs[曳船名],D772)&lt;&gt;1,"未登録・重複",IF(INDEX(Tugs[基地港],MATCH(D772,Tugs[曳船名],0))="","未確認",INDEX(Tugs[基地港],MATCH(D772,Tugs[曳船名],0)))))</f>
        <v/>
      </c>
      <c r="T772" s="10" t="str">
        <f>IF(A772="","",IF(AND(ISNUMBER(B772),ISNUMBER(C772),C772&gt;=B772),INT(C772)-INT(B772),""))</f>
        <v/>
      </c>
      <c r="U772" s="18" t="str">
        <f>IF(A772="","",IF(AND(ISNUMBER(E772),ISNUMBER(F772),F772&gt;=E772),ROUND((F772-E772)*24,4),""))</f>
        <v/>
      </c>
      <c r="V772" s="18" t="str">
        <f>IF(A772="","",IF(AND(ISNUMBER(G772),ISNUMBER(H772),H772&gt;=G772),ROUND((H772-G772)*24,4),IF(OR(G772&lt;&gt;"",H772&lt;&gt;""),"",IF(AND(ISNUMBER(I772),I772&gt;=0),I772,""))))</f>
        <v/>
      </c>
      <c r="W772" s="10" t="str">
        <f>IF(A772="","",IF(AND(ISNUMBER(G772),ISNUMBER(H772),H772&gt;=G772),"実績：基地発～基地着",IF(OR(G772&lt;&gt;"",H772&lt;&gt;""),"要確認：時刻不足・逆転",IF(AND(ISNUMBER(I772),I772&gt;=0),"実績：記録の時間","未確認"))))</f>
        <v/>
      </c>
      <c r="X772" s="10" t="str">
        <f>IF(A772="","",IF(ISNUMBER(B772),YEAR(B772)-IF(MONTH(B772)&lt;4,1,0),""))</f>
        <v/>
      </c>
      <c r="Y772" s="10" t="str">
        <f>IF(A772="","",IF(OR(D772="",NOT(ISNUMBER(B772)),NOT(ISNUMBER(C772)),C772&lt;B772,NOT(ISNUMBER(E772)),NOT(ISNUMBER(F772)),F772&lt;E772,O772="",P772="",R772="未登録・重複"),"要確認：警戒区間・登録・根拠",IF(OR(W772="要確認：時刻不足・逆転",AND(ISNUMBER(G772),G772&gt;E772),AND(ISNUMBER(H772),H772&lt;F772),AND(ISNUMBER(I772),I772&lt;0),AND(ISNUMBER(M772),M772&lt;0)),"要確認：基地発着・交代人数",IF(COUNTIFS(LNGWatch[船名],A772,LNGWatch[入港日（同一航海）],B772,LNGWatch[曳船名],D772,LNGWatch[警戒開始日時],E772)&gt;1,"要確認：同じ警戒が重複",IF(OR(NOT(ISNUMBER(V772)),P772="未確認"),"要確認：拘束時間・根拠未確認","確認済")))))</f>
        <v/>
      </c>
    </row>
    <row r="773" spans="1:25" ht="24.95" customHeight="1" x14ac:dyDescent="0.2">
      <c r="A773" s="7"/>
      <c r="B773" s="20"/>
      <c r="C773" s="20"/>
      <c r="D773" s="7"/>
      <c r="E773" s="23"/>
      <c r="F773" s="23"/>
      <c r="G773" s="23"/>
      <c r="H773" s="23"/>
      <c r="I773" s="16"/>
      <c r="J773" s="7"/>
      <c r="K773" s="23"/>
      <c r="L773" s="23"/>
      <c r="M773" s="7"/>
      <c r="N773" s="7"/>
      <c r="O773" s="7"/>
      <c r="P773" s="7"/>
      <c r="Q773" s="7"/>
      <c r="R773" s="10" t="str">
        <f>IF(D773="","",IF(COUNTIF(Tugs[曳船名],D773)&lt;&gt;1,"未登録・重複",IF(INDEX(Tugs[会社名],MATCH(D773,Tugs[曳船名],0))="","未確認",INDEX(Tugs[会社名],MATCH(D773,Tugs[曳船名],0)))))</f>
        <v/>
      </c>
      <c r="S773" s="10" t="str">
        <f>IF(D773="","",IF(COUNTIF(Tugs[曳船名],D773)&lt;&gt;1,"未登録・重複",IF(INDEX(Tugs[基地港],MATCH(D773,Tugs[曳船名],0))="","未確認",INDEX(Tugs[基地港],MATCH(D773,Tugs[曳船名],0)))))</f>
        <v/>
      </c>
      <c r="T773" s="10" t="str">
        <f>IF(A773="","",IF(AND(ISNUMBER(B773),ISNUMBER(C773),C773&gt;=B773),INT(C773)-INT(B773),""))</f>
        <v/>
      </c>
      <c r="U773" s="18" t="str">
        <f>IF(A773="","",IF(AND(ISNUMBER(E773),ISNUMBER(F773),F773&gt;=E773),ROUND((F773-E773)*24,4),""))</f>
        <v/>
      </c>
      <c r="V773" s="18" t="str">
        <f>IF(A773="","",IF(AND(ISNUMBER(G773),ISNUMBER(H773),H773&gt;=G773),ROUND((H773-G773)*24,4),IF(OR(G773&lt;&gt;"",H773&lt;&gt;""),"",IF(AND(ISNUMBER(I773),I773&gt;=0),I773,""))))</f>
        <v/>
      </c>
      <c r="W773" s="10" t="str">
        <f>IF(A773="","",IF(AND(ISNUMBER(G773),ISNUMBER(H773),H773&gt;=G773),"実績：基地発～基地着",IF(OR(G773&lt;&gt;"",H773&lt;&gt;""),"要確認：時刻不足・逆転",IF(AND(ISNUMBER(I773),I773&gt;=0),"実績：記録の時間","未確認"))))</f>
        <v/>
      </c>
      <c r="X773" s="10" t="str">
        <f>IF(A773="","",IF(ISNUMBER(B773),YEAR(B773)-IF(MONTH(B773)&lt;4,1,0),""))</f>
        <v/>
      </c>
      <c r="Y773" s="10" t="str">
        <f>IF(A773="","",IF(OR(D773="",NOT(ISNUMBER(B773)),NOT(ISNUMBER(C773)),C773&lt;B773,NOT(ISNUMBER(E773)),NOT(ISNUMBER(F773)),F773&lt;E773,O773="",P773="",R773="未登録・重複"),"要確認：警戒区間・登録・根拠",IF(OR(W773="要確認：時刻不足・逆転",AND(ISNUMBER(G773),G773&gt;E773),AND(ISNUMBER(H773),H773&lt;F773),AND(ISNUMBER(I773),I773&lt;0),AND(ISNUMBER(M773),M773&lt;0)),"要確認：基地発着・交代人数",IF(COUNTIFS(LNGWatch[船名],A773,LNGWatch[入港日（同一航海）],B773,LNGWatch[曳船名],D773,LNGWatch[警戒開始日時],E773)&gt;1,"要確認：同じ警戒が重複",IF(OR(NOT(ISNUMBER(V773)),P773="未確認"),"要確認：拘束時間・根拠未確認","確認済")))))</f>
        <v/>
      </c>
    </row>
    <row r="774" spans="1:25" ht="24.95" customHeight="1" x14ac:dyDescent="0.2">
      <c r="A774" s="7"/>
      <c r="B774" s="20"/>
      <c r="C774" s="20"/>
      <c r="D774" s="7"/>
      <c r="E774" s="23"/>
      <c r="F774" s="23"/>
      <c r="G774" s="23"/>
      <c r="H774" s="23"/>
      <c r="I774" s="16"/>
      <c r="J774" s="7"/>
      <c r="K774" s="23"/>
      <c r="L774" s="23"/>
      <c r="M774" s="7"/>
      <c r="N774" s="7"/>
      <c r="O774" s="7"/>
      <c r="P774" s="7"/>
      <c r="Q774" s="7"/>
      <c r="R774" s="10" t="str">
        <f>IF(D774="","",IF(COUNTIF(Tugs[曳船名],D774)&lt;&gt;1,"未登録・重複",IF(INDEX(Tugs[会社名],MATCH(D774,Tugs[曳船名],0))="","未確認",INDEX(Tugs[会社名],MATCH(D774,Tugs[曳船名],0)))))</f>
        <v/>
      </c>
      <c r="S774" s="10" t="str">
        <f>IF(D774="","",IF(COUNTIF(Tugs[曳船名],D774)&lt;&gt;1,"未登録・重複",IF(INDEX(Tugs[基地港],MATCH(D774,Tugs[曳船名],0))="","未確認",INDEX(Tugs[基地港],MATCH(D774,Tugs[曳船名],0)))))</f>
        <v/>
      </c>
      <c r="T774" s="10" t="str">
        <f>IF(A774="","",IF(AND(ISNUMBER(B774),ISNUMBER(C774),C774&gt;=B774),INT(C774)-INT(B774),""))</f>
        <v/>
      </c>
      <c r="U774" s="18" t="str">
        <f>IF(A774="","",IF(AND(ISNUMBER(E774),ISNUMBER(F774),F774&gt;=E774),ROUND((F774-E774)*24,4),""))</f>
        <v/>
      </c>
      <c r="V774" s="18" t="str">
        <f>IF(A774="","",IF(AND(ISNUMBER(G774),ISNUMBER(H774),H774&gt;=G774),ROUND((H774-G774)*24,4),IF(OR(G774&lt;&gt;"",H774&lt;&gt;""),"",IF(AND(ISNUMBER(I774),I774&gt;=0),I774,""))))</f>
        <v/>
      </c>
      <c r="W774" s="10" t="str">
        <f>IF(A774="","",IF(AND(ISNUMBER(G774),ISNUMBER(H774),H774&gt;=G774),"実績：基地発～基地着",IF(OR(G774&lt;&gt;"",H774&lt;&gt;""),"要確認：時刻不足・逆転",IF(AND(ISNUMBER(I774),I774&gt;=0),"実績：記録の時間","未確認"))))</f>
        <v/>
      </c>
      <c r="X774" s="10" t="str">
        <f>IF(A774="","",IF(ISNUMBER(B774),YEAR(B774)-IF(MONTH(B774)&lt;4,1,0),""))</f>
        <v/>
      </c>
      <c r="Y774" s="10" t="str">
        <f>IF(A774="","",IF(OR(D774="",NOT(ISNUMBER(B774)),NOT(ISNUMBER(C774)),C774&lt;B774,NOT(ISNUMBER(E774)),NOT(ISNUMBER(F774)),F774&lt;E774,O774="",P774="",R774="未登録・重複"),"要確認：警戒区間・登録・根拠",IF(OR(W774="要確認：時刻不足・逆転",AND(ISNUMBER(G774),G774&gt;E774),AND(ISNUMBER(H774),H774&lt;F774),AND(ISNUMBER(I774),I774&lt;0),AND(ISNUMBER(M774),M774&lt;0)),"要確認：基地発着・交代人数",IF(COUNTIFS(LNGWatch[船名],A774,LNGWatch[入港日（同一航海）],B774,LNGWatch[曳船名],D774,LNGWatch[警戒開始日時],E774)&gt;1,"要確認：同じ警戒が重複",IF(OR(NOT(ISNUMBER(V774)),P774="未確認"),"要確認：拘束時間・根拠未確認","確認済")))))</f>
        <v/>
      </c>
    </row>
    <row r="775" spans="1:25" ht="24.95" customHeight="1" x14ac:dyDescent="0.2">
      <c r="A775" s="7"/>
      <c r="B775" s="20"/>
      <c r="C775" s="20"/>
      <c r="D775" s="7"/>
      <c r="E775" s="23"/>
      <c r="F775" s="23"/>
      <c r="G775" s="23"/>
      <c r="H775" s="23"/>
      <c r="I775" s="16"/>
      <c r="J775" s="7"/>
      <c r="K775" s="23"/>
      <c r="L775" s="23"/>
      <c r="M775" s="7"/>
      <c r="N775" s="7"/>
      <c r="O775" s="7"/>
      <c r="P775" s="7"/>
      <c r="Q775" s="7"/>
      <c r="R775" s="10" t="str">
        <f>IF(D775="","",IF(COUNTIF(Tugs[曳船名],D775)&lt;&gt;1,"未登録・重複",IF(INDEX(Tugs[会社名],MATCH(D775,Tugs[曳船名],0))="","未確認",INDEX(Tugs[会社名],MATCH(D775,Tugs[曳船名],0)))))</f>
        <v/>
      </c>
      <c r="S775" s="10" t="str">
        <f>IF(D775="","",IF(COUNTIF(Tugs[曳船名],D775)&lt;&gt;1,"未登録・重複",IF(INDEX(Tugs[基地港],MATCH(D775,Tugs[曳船名],0))="","未確認",INDEX(Tugs[基地港],MATCH(D775,Tugs[曳船名],0)))))</f>
        <v/>
      </c>
      <c r="T775" s="10" t="str">
        <f>IF(A775="","",IF(AND(ISNUMBER(B775),ISNUMBER(C775),C775&gt;=B775),INT(C775)-INT(B775),""))</f>
        <v/>
      </c>
      <c r="U775" s="18" t="str">
        <f>IF(A775="","",IF(AND(ISNUMBER(E775),ISNUMBER(F775),F775&gt;=E775),ROUND((F775-E775)*24,4),""))</f>
        <v/>
      </c>
      <c r="V775" s="18" t="str">
        <f>IF(A775="","",IF(AND(ISNUMBER(G775),ISNUMBER(H775),H775&gt;=G775),ROUND((H775-G775)*24,4),IF(OR(G775&lt;&gt;"",H775&lt;&gt;""),"",IF(AND(ISNUMBER(I775),I775&gt;=0),I775,""))))</f>
        <v/>
      </c>
      <c r="W775" s="10" t="str">
        <f>IF(A775="","",IF(AND(ISNUMBER(G775),ISNUMBER(H775),H775&gt;=G775),"実績：基地発～基地着",IF(OR(G775&lt;&gt;"",H775&lt;&gt;""),"要確認：時刻不足・逆転",IF(AND(ISNUMBER(I775),I775&gt;=0),"実績：記録の時間","未確認"))))</f>
        <v/>
      </c>
      <c r="X775" s="10" t="str">
        <f>IF(A775="","",IF(ISNUMBER(B775),YEAR(B775)-IF(MONTH(B775)&lt;4,1,0),""))</f>
        <v/>
      </c>
      <c r="Y775" s="10" t="str">
        <f>IF(A775="","",IF(OR(D775="",NOT(ISNUMBER(B775)),NOT(ISNUMBER(C775)),C775&lt;B775,NOT(ISNUMBER(E775)),NOT(ISNUMBER(F775)),F775&lt;E775,O775="",P775="",R775="未登録・重複"),"要確認：警戒区間・登録・根拠",IF(OR(W775="要確認：時刻不足・逆転",AND(ISNUMBER(G775),G775&gt;E775),AND(ISNUMBER(H775),H775&lt;F775),AND(ISNUMBER(I775),I775&lt;0),AND(ISNUMBER(M775),M775&lt;0)),"要確認：基地発着・交代人数",IF(COUNTIFS(LNGWatch[船名],A775,LNGWatch[入港日（同一航海）],B775,LNGWatch[曳船名],D775,LNGWatch[警戒開始日時],E775)&gt;1,"要確認：同じ警戒が重複",IF(OR(NOT(ISNUMBER(V775)),P775="未確認"),"要確認：拘束時間・根拠未確認","確認済")))))</f>
        <v/>
      </c>
    </row>
    <row r="776" spans="1:25" ht="24.95" customHeight="1" x14ac:dyDescent="0.2">
      <c r="A776" s="7"/>
      <c r="B776" s="20"/>
      <c r="C776" s="20"/>
      <c r="D776" s="7"/>
      <c r="E776" s="23"/>
      <c r="F776" s="23"/>
      <c r="G776" s="23"/>
      <c r="H776" s="23"/>
      <c r="I776" s="16"/>
      <c r="J776" s="7"/>
      <c r="K776" s="23"/>
      <c r="L776" s="23"/>
      <c r="M776" s="7"/>
      <c r="N776" s="7"/>
      <c r="O776" s="7"/>
      <c r="P776" s="7"/>
      <c r="Q776" s="7"/>
      <c r="R776" s="10" t="str">
        <f>IF(D776="","",IF(COUNTIF(Tugs[曳船名],D776)&lt;&gt;1,"未登録・重複",IF(INDEX(Tugs[会社名],MATCH(D776,Tugs[曳船名],0))="","未確認",INDEX(Tugs[会社名],MATCH(D776,Tugs[曳船名],0)))))</f>
        <v/>
      </c>
      <c r="S776" s="10" t="str">
        <f>IF(D776="","",IF(COUNTIF(Tugs[曳船名],D776)&lt;&gt;1,"未登録・重複",IF(INDEX(Tugs[基地港],MATCH(D776,Tugs[曳船名],0))="","未確認",INDEX(Tugs[基地港],MATCH(D776,Tugs[曳船名],0)))))</f>
        <v/>
      </c>
      <c r="T776" s="10" t="str">
        <f>IF(A776="","",IF(AND(ISNUMBER(B776),ISNUMBER(C776),C776&gt;=B776),INT(C776)-INT(B776),""))</f>
        <v/>
      </c>
      <c r="U776" s="18" t="str">
        <f>IF(A776="","",IF(AND(ISNUMBER(E776),ISNUMBER(F776),F776&gt;=E776),ROUND((F776-E776)*24,4),""))</f>
        <v/>
      </c>
      <c r="V776" s="18" t="str">
        <f>IF(A776="","",IF(AND(ISNUMBER(G776),ISNUMBER(H776),H776&gt;=G776),ROUND((H776-G776)*24,4),IF(OR(G776&lt;&gt;"",H776&lt;&gt;""),"",IF(AND(ISNUMBER(I776),I776&gt;=0),I776,""))))</f>
        <v/>
      </c>
      <c r="W776" s="10" t="str">
        <f>IF(A776="","",IF(AND(ISNUMBER(G776),ISNUMBER(H776),H776&gt;=G776),"実績：基地発～基地着",IF(OR(G776&lt;&gt;"",H776&lt;&gt;""),"要確認：時刻不足・逆転",IF(AND(ISNUMBER(I776),I776&gt;=0),"実績：記録の時間","未確認"))))</f>
        <v/>
      </c>
      <c r="X776" s="10" t="str">
        <f>IF(A776="","",IF(ISNUMBER(B776),YEAR(B776)-IF(MONTH(B776)&lt;4,1,0),""))</f>
        <v/>
      </c>
      <c r="Y776" s="10" t="str">
        <f>IF(A776="","",IF(OR(D776="",NOT(ISNUMBER(B776)),NOT(ISNUMBER(C776)),C776&lt;B776,NOT(ISNUMBER(E776)),NOT(ISNUMBER(F776)),F776&lt;E776,O776="",P776="",R776="未登録・重複"),"要確認：警戒区間・登録・根拠",IF(OR(W776="要確認：時刻不足・逆転",AND(ISNUMBER(G776),G776&gt;E776),AND(ISNUMBER(H776),H776&lt;F776),AND(ISNUMBER(I776),I776&lt;0),AND(ISNUMBER(M776),M776&lt;0)),"要確認：基地発着・交代人数",IF(COUNTIFS(LNGWatch[船名],A776,LNGWatch[入港日（同一航海）],B776,LNGWatch[曳船名],D776,LNGWatch[警戒開始日時],E776)&gt;1,"要確認：同じ警戒が重複",IF(OR(NOT(ISNUMBER(V776)),P776="未確認"),"要確認：拘束時間・根拠未確認","確認済")))))</f>
        <v/>
      </c>
    </row>
    <row r="777" spans="1:25" ht="24.95" customHeight="1" x14ac:dyDescent="0.2">
      <c r="A777" s="7"/>
      <c r="B777" s="20"/>
      <c r="C777" s="20"/>
      <c r="D777" s="7"/>
      <c r="E777" s="23"/>
      <c r="F777" s="23"/>
      <c r="G777" s="23"/>
      <c r="H777" s="23"/>
      <c r="I777" s="16"/>
      <c r="J777" s="7"/>
      <c r="K777" s="23"/>
      <c r="L777" s="23"/>
      <c r="M777" s="7"/>
      <c r="N777" s="7"/>
      <c r="O777" s="7"/>
      <c r="P777" s="7"/>
      <c r="Q777" s="7"/>
      <c r="R777" s="10" t="str">
        <f>IF(D777="","",IF(COUNTIF(Tugs[曳船名],D777)&lt;&gt;1,"未登録・重複",IF(INDEX(Tugs[会社名],MATCH(D777,Tugs[曳船名],0))="","未確認",INDEX(Tugs[会社名],MATCH(D777,Tugs[曳船名],0)))))</f>
        <v/>
      </c>
      <c r="S777" s="10" t="str">
        <f>IF(D777="","",IF(COUNTIF(Tugs[曳船名],D777)&lt;&gt;1,"未登録・重複",IF(INDEX(Tugs[基地港],MATCH(D777,Tugs[曳船名],0))="","未確認",INDEX(Tugs[基地港],MATCH(D777,Tugs[曳船名],0)))))</f>
        <v/>
      </c>
      <c r="T777" s="10" t="str">
        <f>IF(A777="","",IF(AND(ISNUMBER(B777),ISNUMBER(C777),C777&gt;=B777),INT(C777)-INT(B777),""))</f>
        <v/>
      </c>
      <c r="U777" s="18" t="str">
        <f>IF(A777="","",IF(AND(ISNUMBER(E777),ISNUMBER(F777),F777&gt;=E777),ROUND((F777-E777)*24,4),""))</f>
        <v/>
      </c>
      <c r="V777" s="18" t="str">
        <f>IF(A777="","",IF(AND(ISNUMBER(G777),ISNUMBER(H777),H777&gt;=G777),ROUND((H777-G777)*24,4),IF(OR(G777&lt;&gt;"",H777&lt;&gt;""),"",IF(AND(ISNUMBER(I777),I777&gt;=0),I777,""))))</f>
        <v/>
      </c>
      <c r="W777" s="10" t="str">
        <f>IF(A777="","",IF(AND(ISNUMBER(G777),ISNUMBER(H777),H777&gt;=G777),"実績：基地発～基地着",IF(OR(G777&lt;&gt;"",H777&lt;&gt;""),"要確認：時刻不足・逆転",IF(AND(ISNUMBER(I777),I777&gt;=0),"実績：記録の時間","未確認"))))</f>
        <v/>
      </c>
      <c r="X777" s="10" t="str">
        <f>IF(A777="","",IF(ISNUMBER(B777),YEAR(B777)-IF(MONTH(B777)&lt;4,1,0),""))</f>
        <v/>
      </c>
      <c r="Y777" s="10" t="str">
        <f>IF(A777="","",IF(OR(D777="",NOT(ISNUMBER(B777)),NOT(ISNUMBER(C777)),C777&lt;B777,NOT(ISNUMBER(E777)),NOT(ISNUMBER(F777)),F777&lt;E777,O777="",P777="",R777="未登録・重複"),"要確認：警戒区間・登録・根拠",IF(OR(W777="要確認：時刻不足・逆転",AND(ISNUMBER(G777),G777&gt;E777),AND(ISNUMBER(H777),H777&lt;F777),AND(ISNUMBER(I777),I777&lt;0),AND(ISNUMBER(M777),M777&lt;0)),"要確認：基地発着・交代人数",IF(COUNTIFS(LNGWatch[船名],A777,LNGWatch[入港日（同一航海）],B777,LNGWatch[曳船名],D777,LNGWatch[警戒開始日時],E777)&gt;1,"要確認：同じ警戒が重複",IF(OR(NOT(ISNUMBER(V777)),P777="未確認"),"要確認：拘束時間・根拠未確認","確認済")))))</f>
        <v/>
      </c>
    </row>
    <row r="778" spans="1:25" ht="24.95" customHeight="1" x14ac:dyDescent="0.2">
      <c r="A778" s="7"/>
      <c r="B778" s="20"/>
      <c r="C778" s="20"/>
      <c r="D778" s="7"/>
      <c r="E778" s="23"/>
      <c r="F778" s="23"/>
      <c r="G778" s="23"/>
      <c r="H778" s="23"/>
      <c r="I778" s="16"/>
      <c r="J778" s="7"/>
      <c r="K778" s="23"/>
      <c r="L778" s="23"/>
      <c r="M778" s="7"/>
      <c r="N778" s="7"/>
      <c r="O778" s="7"/>
      <c r="P778" s="7"/>
      <c r="Q778" s="7"/>
      <c r="R778" s="10" t="str">
        <f>IF(D778="","",IF(COUNTIF(Tugs[曳船名],D778)&lt;&gt;1,"未登録・重複",IF(INDEX(Tugs[会社名],MATCH(D778,Tugs[曳船名],0))="","未確認",INDEX(Tugs[会社名],MATCH(D778,Tugs[曳船名],0)))))</f>
        <v/>
      </c>
      <c r="S778" s="10" t="str">
        <f>IF(D778="","",IF(COUNTIF(Tugs[曳船名],D778)&lt;&gt;1,"未登録・重複",IF(INDEX(Tugs[基地港],MATCH(D778,Tugs[曳船名],0))="","未確認",INDEX(Tugs[基地港],MATCH(D778,Tugs[曳船名],0)))))</f>
        <v/>
      </c>
      <c r="T778" s="10" t="str">
        <f>IF(A778="","",IF(AND(ISNUMBER(B778),ISNUMBER(C778),C778&gt;=B778),INT(C778)-INT(B778),""))</f>
        <v/>
      </c>
      <c r="U778" s="18" t="str">
        <f>IF(A778="","",IF(AND(ISNUMBER(E778),ISNUMBER(F778),F778&gt;=E778),ROUND((F778-E778)*24,4),""))</f>
        <v/>
      </c>
      <c r="V778" s="18" t="str">
        <f>IF(A778="","",IF(AND(ISNUMBER(G778),ISNUMBER(H778),H778&gt;=G778),ROUND((H778-G778)*24,4),IF(OR(G778&lt;&gt;"",H778&lt;&gt;""),"",IF(AND(ISNUMBER(I778),I778&gt;=0),I778,""))))</f>
        <v/>
      </c>
      <c r="W778" s="10" t="str">
        <f>IF(A778="","",IF(AND(ISNUMBER(G778),ISNUMBER(H778),H778&gt;=G778),"実績：基地発～基地着",IF(OR(G778&lt;&gt;"",H778&lt;&gt;""),"要確認：時刻不足・逆転",IF(AND(ISNUMBER(I778),I778&gt;=0),"実績：記録の時間","未確認"))))</f>
        <v/>
      </c>
      <c r="X778" s="10" t="str">
        <f>IF(A778="","",IF(ISNUMBER(B778),YEAR(B778)-IF(MONTH(B778)&lt;4,1,0),""))</f>
        <v/>
      </c>
      <c r="Y778" s="10" t="str">
        <f>IF(A778="","",IF(OR(D778="",NOT(ISNUMBER(B778)),NOT(ISNUMBER(C778)),C778&lt;B778,NOT(ISNUMBER(E778)),NOT(ISNUMBER(F778)),F778&lt;E778,O778="",P778="",R778="未登録・重複"),"要確認：警戒区間・登録・根拠",IF(OR(W778="要確認：時刻不足・逆転",AND(ISNUMBER(G778),G778&gt;E778),AND(ISNUMBER(H778),H778&lt;F778),AND(ISNUMBER(I778),I778&lt;0),AND(ISNUMBER(M778),M778&lt;0)),"要確認：基地発着・交代人数",IF(COUNTIFS(LNGWatch[船名],A778,LNGWatch[入港日（同一航海）],B778,LNGWatch[曳船名],D778,LNGWatch[警戒開始日時],E778)&gt;1,"要確認：同じ警戒が重複",IF(OR(NOT(ISNUMBER(V778)),P778="未確認"),"要確認：拘束時間・根拠未確認","確認済")))))</f>
        <v/>
      </c>
    </row>
    <row r="779" spans="1:25" ht="24.95" customHeight="1" x14ac:dyDescent="0.2">
      <c r="A779" s="7"/>
      <c r="B779" s="20"/>
      <c r="C779" s="20"/>
      <c r="D779" s="7"/>
      <c r="E779" s="23"/>
      <c r="F779" s="23"/>
      <c r="G779" s="23"/>
      <c r="H779" s="23"/>
      <c r="I779" s="16"/>
      <c r="J779" s="7"/>
      <c r="K779" s="23"/>
      <c r="L779" s="23"/>
      <c r="M779" s="7"/>
      <c r="N779" s="7"/>
      <c r="O779" s="7"/>
      <c r="P779" s="7"/>
      <c r="Q779" s="7"/>
      <c r="R779" s="10" t="str">
        <f>IF(D779="","",IF(COUNTIF(Tugs[曳船名],D779)&lt;&gt;1,"未登録・重複",IF(INDEX(Tugs[会社名],MATCH(D779,Tugs[曳船名],0))="","未確認",INDEX(Tugs[会社名],MATCH(D779,Tugs[曳船名],0)))))</f>
        <v/>
      </c>
      <c r="S779" s="10" t="str">
        <f>IF(D779="","",IF(COUNTIF(Tugs[曳船名],D779)&lt;&gt;1,"未登録・重複",IF(INDEX(Tugs[基地港],MATCH(D779,Tugs[曳船名],0))="","未確認",INDEX(Tugs[基地港],MATCH(D779,Tugs[曳船名],0)))))</f>
        <v/>
      </c>
      <c r="T779" s="10" t="str">
        <f>IF(A779="","",IF(AND(ISNUMBER(B779),ISNUMBER(C779),C779&gt;=B779),INT(C779)-INT(B779),""))</f>
        <v/>
      </c>
      <c r="U779" s="18" t="str">
        <f>IF(A779="","",IF(AND(ISNUMBER(E779),ISNUMBER(F779),F779&gt;=E779),ROUND((F779-E779)*24,4),""))</f>
        <v/>
      </c>
      <c r="V779" s="18" t="str">
        <f>IF(A779="","",IF(AND(ISNUMBER(G779),ISNUMBER(H779),H779&gt;=G779),ROUND((H779-G779)*24,4),IF(OR(G779&lt;&gt;"",H779&lt;&gt;""),"",IF(AND(ISNUMBER(I779),I779&gt;=0),I779,""))))</f>
        <v/>
      </c>
      <c r="W779" s="10" t="str">
        <f>IF(A779="","",IF(AND(ISNUMBER(G779),ISNUMBER(H779),H779&gt;=G779),"実績：基地発～基地着",IF(OR(G779&lt;&gt;"",H779&lt;&gt;""),"要確認：時刻不足・逆転",IF(AND(ISNUMBER(I779),I779&gt;=0),"実績：記録の時間","未確認"))))</f>
        <v/>
      </c>
      <c r="X779" s="10" t="str">
        <f>IF(A779="","",IF(ISNUMBER(B779),YEAR(B779)-IF(MONTH(B779)&lt;4,1,0),""))</f>
        <v/>
      </c>
      <c r="Y779" s="10" t="str">
        <f>IF(A779="","",IF(OR(D779="",NOT(ISNUMBER(B779)),NOT(ISNUMBER(C779)),C779&lt;B779,NOT(ISNUMBER(E779)),NOT(ISNUMBER(F779)),F779&lt;E779,O779="",P779="",R779="未登録・重複"),"要確認：警戒区間・登録・根拠",IF(OR(W779="要確認：時刻不足・逆転",AND(ISNUMBER(G779),G779&gt;E779),AND(ISNUMBER(H779),H779&lt;F779),AND(ISNUMBER(I779),I779&lt;0),AND(ISNUMBER(M779),M779&lt;0)),"要確認：基地発着・交代人数",IF(COUNTIFS(LNGWatch[船名],A779,LNGWatch[入港日（同一航海）],B779,LNGWatch[曳船名],D779,LNGWatch[警戒開始日時],E779)&gt;1,"要確認：同じ警戒が重複",IF(OR(NOT(ISNUMBER(V779)),P779="未確認"),"要確認：拘束時間・根拠未確認","確認済")))))</f>
        <v/>
      </c>
    </row>
    <row r="780" spans="1:25" ht="24.95" customHeight="1" x14ac:dyDescent="0.2">
      <c r="A780" s="7"/>
      <c r="B780" s="20"/>
      <c r="C780" s="20"/>
      <c r="D780" s="7"/>
      <c r="E780" s="23"/>
      <c r="F780" s="23"/>
      <c r="G780" s="23"/>
      <c r="H780" s="23"/>
      <c r="I780" s="16"/>
      <c r="J780" s="7"/>
      <c r="K780" s="23"/>
      <c r="L780" s="23"/>
      <c r="M780" s="7"/>
      <c r="N780" s="7"/>
      <c r="O780" s="7"/>
      <c r="P780" s="7"/>
      <c r="Q780" s="7"/>
      <c r="R780" s="10" t="str">
        <f>IF(D780="","",IF(COUNTIF(Tugs[曳船名],D780)&lt;&gt;1,"未登録・重複",IF(INDEX(Tugs[会社名],MATCH(D780,Tugs[曳船名],0))="","未確認",INDEX(Tugs[会社名],MATCH(D780,Tugs[曳船名],0)))))</f>
        <v/>
      </c>
      <c r="S780" s="10" t="str">
        <f>IF(D780="","",IF(COUNTIF(Tugs[曳船名],D780)&lt;&gt;1,"未登録・重複",IF(INDEX(Tugs[基地港],MATCH(D780,Tugs[曳船名],0))="","未確認",INDEX(Tugs[基地港],MATCH(D780,Tugs[曳船名],0)))))</f>
        <v/>
      </c>
      <c r="T780" s="10" t="str">
        <f>IF(A780="","",IF(AND(ISNUMBER(B780),ISNUMBER(C780),C780&gt;=B780),INT(C780)-INT(B780),""))</f>
        <v/>
      </c>
      <c r="U780" s="18" t="str">
        <f>IF(A780="","",IF(AND(ISNUMBER(E780),ISNUMBER(F780),F780&gt;=E780),ROUND((F780-E780)*24,4),""))</f>
        <v/>
      </c>
      <c r="V780" s="18" t="str">
        <f>IF(A780="","",IF(AND(ISNUMBER(G780),ISNUMBER(H780),H780&gt;=G780),ROUND((H780-G780)*24,4),IF(OR(G780&lt;&gt;"",H780&lt;&gt;""),"",IF(AND(ISNUMBER(I780),I780&gt;=0),I780,""))))</f>
        <v/>
      </c>
      <c r="W780" s="10" t="str">
        <f>IF(A780="","",IF(AND(ISNUMBER(G780),ISNUMBER(H780),H780&gt;=G780),"実績：基地発～基地着",IF(OR(G780&lt;&gt;"",H780&lt;&gt;""),"要確認：時刻不足・逆転",IF(AND(ISNUMBER(I780),I780&gt;=0),"実績：記録の時間","未確認"))))</f>
        <v/>
      </c>
      <c r="X780" s="10" t="str">
        <f>IF(A780="","",IF(ISNUMBER(B780),YEAR(B780)-IF(MONTH(B780)&lt;4,1,0),""))</f>
        <v/>
      </c>
      <c r="Y780" s="10" t="str">
        <f>IF(A780="","",IF(OR(D780="",NOT(ISNUMBER(B780)),NOT(ISNUMBER(C780)),C780&lt;B780,NOT(ISNUMBER(E780)),NOT(ISNUMBER(F780)),F780&lt;E780,O780="",P780="",R780="未登録・重複"),"要確認：警戒区間・登録・根拠",IF(OR(W780="要確認：時刻不足・逆転",AND(ISNUMBER(G780),G780&gt;E780),AND(ISNUMBER(H780),H780&lt;F780),AND(ISNUMBER(I780),I780&lt;0),AND(ISNUMBER(M780),M780&lt;0)),"要確認：基地発着・交代人数",IF(COUNTIFS(LNGWatch[船名],A780,LNGWatch[入港日（同一航海）],B780,LNGWatch[曳船名],D780,LNGWatch[警戒開始日時],E780)&gt;1,"要確認：同じ警戒が重複",IF(OR(NOT(ISNUMBER(V780)),P780="未確認"),"要確認：拘束時間・根拠未確認","確認済")))))</f>
        <v/>
      </c>
    </row>
    <row r="781" spans="1:25" ht="24.95" customHeight="1" x14ac:dyDescent="0.2">
      <c r="A781" s="7"/>
      <c r="B781" s="20"/>
      <c r="C781" s="20"/>
      <c r="D781" s="7"/>
      <c r="E781" s="23"/>
      <c r="F781" s="23"/>
      <c r="G781" s="23"/>
      <c r="H781" s="23"/>
      <c r="I781" s="16"/>
      <c r="J781" s="7"/>
      <c r="K781" s="23"/>
      <c r="L781" s="23"/>
      <c r="M781" s="7"/>
      <c r="N781" s="7"/>
      <c r="O781" s="7"/>
      <c r="P781" s="7"/>
      <c r="Q781" s="7"/>
      <c r="R781" s="10" t="str">
        <f>IF(D781="","",IF(COUNTIF(Tugs[曳船名],D781)&lt;&gt;1,"未登録・重複",IF(INDEX(Tugs[会社名],MATCH(D781,Tugs[曳船名],0))="","未確認",INDEX(Tugs[会社名],MATCH(D781,Tugs[曳船名],0)))))</f>
        <v/>
      </c>
      <c r="S781" s="10" t="str">
        <f>IF(D781="","",IF(COUNTIF(Tugs[曳船名],D781)&lt;&gt;1,"未登録・重複",IF(INDEX(Tugs[基地港],MATCH(D781,Tugs[曳船名],0))="","未確認",INDEX(Tugs[基地港],MATCH(D781,Tugs[曳船名],0)))))</f>
        <v/>
      </c>
      <c r="T781" s="10" t="str">
        <f>IF(A781="","",IF(AND(ISNUMBER(B781),ISNUMBER(C781),C781&gt;=B781),INT(C781)-INT(B781),""))</f>
        <v/>
      </c>
      <c r="U781" s="18" t="str">
        <f>IF(A781="","",IF(AND(ISNUMBER(E781),ISNUMBER(F781),F781&gt;=E781),ROUND((F781-E781)*24,4),""))</f>
        <v/>
      </c>
      <c r="V781" s="18" t="str">
        <f>IF(A781="","",IF(AND(ISNUMBER(G781),ISNUMBER(H781),H781&gt;=G781),ROUND((H781-G781)*24,4),IF(OR(G781&lt;&gt;"",H781&lt;&gt;""),"",IF(AND(ISNUMBER(I781),I781&gt;=0),I781,""))))</f>
        <v/>
      </c>
      <c r="W781" s="10" t="str">
        <f>IF(A781="","",IF(AND(ISNUMBER(G781),ISNUMBER(H781),H781&gt;=G781),"実績：基地発～基地着",IF(OR(G781&lt;&gt;"",H781&lt;&gt;""),"要確認：時刻不足・逆転",IF(AND(ISNUMBER(I781),I781&gt;=0),"実績：記録の時間","未確認"))))</f>
        <v/>
      </c>
      <c r="X781" s="10" t="str">
        <f>IF(A781="","",IF(ISNUMBER(B781),YEAR(B781)-IF(MONTH(B781)&lt;4,1,0),""))</f>
        <v/>
      </c>
      <c r="Y781" s="10" t="str">
        <f>IF(A781="","",IF(OR(D781="",NOT(ISNUMBER(B781)),NOT(ISNUMBER(C781)),C781&lt;B781,NOT(ISNUMBER(E781)),NOT(ISNUMBER(F781)),F781&lt;E781,O781="",P781="",R781="未登録・重複"),"要確認：警戒区間・登録・根拠",IF(OR(W781="要確認：時刻不足・逆転",AND(ISNUMBER(G781),G781&gt;E781),AND(ISNUMBER(H781),H781&lt;F781),AND(ISNUMBER(I781),I781&lt;0),AND(ISNUMBER(M781),M781&lt;0)),"要確認：基地発着・交代人数",IF(COUNTIFS(LNGWatch[船名],A781,LNGWatch[入港日（同一航海）],B781,LNGWatch[曳船名],D781,LNGWatch[警戒開始日時],E781)&gt;1,"要確認：同じ警戒が重複",IF(OR(NOT(ISNUMBER(V781)),P781="未確認"),"要確認：拘束時間・根拠未確認","確認済")))))</f>
        <v/>
      </c>
    </row>
    <row r="782" spans="1:25" ht="24.95" customHeight="1" x14ac:dyDescent="0.2">
      <c r="A782" s="7"/>
      <c r="B782" s="20"/>
      <c r="C782" s="20"/>
      <c r="D782" s="7"/>
      <c r="E782" s="23"/>
      <c r="F782" s="23"/>
      <c r="G782" s="23"/>
      <c r="H782" s="23"/>
      <c r="I782" s="16"/>
      <c r="J782" s="7"/>
      <c r="K782" s="23"/>
      <c r="L782" s="23"/>
      <c r="M782" s="7"/>
      <c r="N782" s="7"/>
      <c r="O782" s="7"/>
      <c r="P782" s="7"/>
      <c r="Q782" s="7"/>
      <c r="R782" s="10" t="str">
        <f>IF(D782="","",IF(COUNTIF(Tugs[曳船名],D782)&lt;&gt;1,"未登録・重複",IF(INDEX(Tugs[会社名],MATCH(D782,Tugs[曳船名],0))="","未確認",INDEX(Tugs[会社名],MATCH(D782,Tugs[曳船名],0)))))</f>
        <v/>
      </c>
      <c r="S782" s="10" t="str">
        <f>IF(D782="","",IF(COUNTIF(Tugs[曳船名],D782)&lt;&gt;1,"未登録・重複",IF(INDEX(Tugs[基地港],MATCH(D782,Tugs[曳船名],0))="","未確認",INDEX(Tugs[基地港],MATCH(D782,Tugs[曳船名],0)))))</f>
        <v/>
      </c>
      <c r="T782" s="10" t="str">
        <f>IF(A782="","",IF(AND(ISNUMBER(B782),ISNUMBER(C782),C782&gt;=B782),INT(C782)-INT(B782),""))</f>
        <v/>
      </c>
      <c r="U782" s="18" t="str">
        <f>IF(A782="","",IF(AND(ISNUMBER(E782),ISNUMBER(F782),F782&gt;=E782),ROUND((F782-E782)*24,4),""))</f>
        <v/>
      </c>
      <c r="V782" s="18" t="str">
        <f>IF(A782="","",IF(AND(ISNUMBER(G782),ISNUMBER(H782),H782&gt;=G782),ROUND((H782-G782)*24,4),IF(OR(G782&lt;&gt;"",H782&lt;&gt;""),"",IF(AND(ISNUMBER(I782),I782&gt;=0),I782,""))))</f>
        <v/>
      </c>
      <c r="W782" s="10" t="str">
        <f>IF(A782="","",IF(AND(ISNUMBER(G782),ISNUMBER(H782),H782&gt;=G782),"実績：基地発～基地着",IF(OR(G782&lt;&gt;"",H782&lt;&gt;""),"要確認：時刻不足・逆転",IF(AND(ISNUMBER(I782),I782&gt;=0),"実績：記録の時間","未確認"))))</f>
        <v/>
      </c>
      <c r="X782" s="10" t="str">
        <f>IF(A782="","",IF(ISNUMBER(B782),YEAR(B782)-IF(MONTH(B782)&lt;4,1,0),""))</f>
        <v/>
      </c>
      <c r="Y782" s="10" t="str">
        <f>IF(A782="","",IF(OR(D782="",NOT(ISNUMBER(B782)),NOT(ISNUMBER(C782)),C782&lt;B782,NOT(ISNUMBER(E782)),NOT(ISNUMBER(F782)),F782&lt;E782,O782="",P782="",R782="未登録・重複"),"要確認：警戒区間・登録・根拠",IF(OR(W782="要確認：時刻不足・逆転",AND(ISNUMBER(G782),G782&gt;E782),AND(ISNUMBER(H782),H782&lt;F782),AND(ISNUMBER(I782),I782&lt;0),AND(ISNUMBER(M782),M782&lt;0)),"要確認：基地発着・交代人数",IF(COUNTIFS(LNGWatch[船名],A782,LNGWatch[入港日（同一航海）],B782,LNGWatch[曳船名],D782,LNGWatch[警戒開始日時],E782)&gt;1,"要確認：同じ警戒が重複",IF(OR(NOT(ISNUMBER(V782)),P782="未確認"),"要確認：拘束時間・根拠未確認","確認済")))))</f>
        <v/>
      </c>
    </row>
    <row r="783" spans="1:25" ht="24.95" customHeight="1" x14ac:dyDescent="0.2">
      <c r="A783" s="7"/>
      <c r="B783" s="20"/>
      <c r="C783" s="20"/>
      <c r="D783" s="7"/>
      <c r="E783" s="23"/>
      <c r="F783" s="23"/>
      <c r="G783" s="23"/>
      <c r="H783" s="23"/>
      <c r="I783" s="16"/>
      <c r="J783" s="7"/>
      <c r="K783" s="23"/>
      <c r="L783" s="23"/>
      <c r="M783" s="7"/>
      <c r="N783" s="7"/>
      <c r="O783" s="7"/>
      <c r="P783" s="7"/>
      <c r="Q783" s="7"/>
      <c r="R783" s="10" t="str">
        <f>IF(D783="","",IF(COUNTIF(Tugs[曳船名],D783)&lt;&gt;1,"未登録・重複",IF(INDEX(Tugs[会社名],MATCH(D783,Tugs[曳船名],0))="","未確認",INDEX(Tugs[会社名],MATCH(D783,Tugs[曳船名],0)))))</f>
        <v/>
      </c>
      <c r="S783" s="10" t="str">
        <f>IF(D783="","",IF(COUNTIF(Tugs[曳船名],D783)&lt;&gt;1,"未登録・重複",IF(INDEX(Tugs[基地港],MATCH(D783,Tugs[曳船名],0))="","未確認",INDEX(Tugs[基地港],MATCH(D783,Tugs[曳船名],0)))))</f>
        <v/>
      </c>
      <c r="T783" s="10" t="str">
        <f>IF(A783="","",IF(AND(ISNUMBER(B783),ISNUMBER(C783),C783&gt;=B783),INT(C783)-INT(B783),""))</f>
        <v/>
      </c>
      <c r="U783" s="18" t="str">
        <f>IF(A783="","",IF(AND(ISNUMBER(E783),ISNUMBER(F783),F783&gt;=E783),ROUND((F783-E783)*24,4),""))</f>
        <v/>
      </c>
      <c r="V783" s="18" t="str">
        <f>IF(A783="","",IF(AND(ISNUMBER(G783),ISNUMBER(H783),H783&gt;=G783),ROUND((H783-G783)*24,4),IF(OR(G783&lt;&gt;"",H783&lt;&gt;""),"",IF(AND(ISNUMBER(I783),I783&gt;=0),I783,""))))</f>
        <v/>
      </c>
      <c r="W783" s="10" t="str">
        <f>IF(A783="","",IF(AND(ISNUMBER(G783),ISNUMBER(H783),H783&gt;=G783),"実績：基地発～基地着",IF(OR(G783&lt;&gt;"",H783&lt;&gt;""),"要確認：時刻不足・逆転",IF(AND(ISNUMBER(I783),I783&gt;=0),"実績：記録の時間","未確認"))))</f>
        <v/>
      </c>
      <c r="X783" s="10" t="str">
        <f>IF(A783="","",IF(ISNUMBER(B783),YEAR(B783)-IF(MONTH(B783)&lt;4,1,0),""))</f>
        <v/>
      </c>
      <c r="Y783" s="10" t="str">
        <f>IF(A783="","",IF(OR(D783="",NOT(ISNUMBER(B783)),NOT(ISNUMBER(C783)),C783&lt;B783,NOT(ISNUMBER(E783)),NOT(ISNUMBER(F783)),F783&lt;E783,O783="",P783="",R783="未登録・重複"),"要確認：警戒区間・登録・根拠",IF(OR(W783="要確認：時刻不足・逆転",AND(ISNUMBER(G783),G783&gt;E783),AND(ISNUMBER(H783),H783&lt;F783),AND(ISNUMBER(I783),I783&lt;0),AND(ISNUMBER(M783),M783&lt;0)),"要確認：基地発着・交代人数",IF(COUNTIFS(LNGWatch[船名],A783,LNGWatch[入港日（同一航海）],B783,LNGWatch[曳船名],D783,LNGWatch[警戒開始日時],E783)&gt;1,"要確認：同じ警戒が重複",IF(OR(NOT(ISNUMBER(V783)),P783="未確認"),"要確認：拘束時間・根拠未確認","確認済")))))</f>
        <v/>
      </c>
    </row>
    <row r="784" spans="1:25" ht="24.95" customHeight="1" x14ac:dyDescent="0.2">
      <c r="A784" s="7"/>
      <c r="B784" s="20"/>
      <c r="C784" s="20"/>
      <c r="D784" s="7"/>
      <c r="E784" s="23"/>
      <c r="F784" s="23"/>
      <c r="G784" s="23"/>
      <c r="H784" s="23"/>
      <c r="I784" s="16"/>
      <c r="J784" s="7"/>
      <c r="K784" s="23"/>
      <c r="L784" s="23"/>
      <c r="M784" s="7"/>
      <c r="N784" s="7"/>
      <c r="O784" s="7"/>
      <c r="P784" s="7"/>
      <c r="Q784" s="7"/>
      <c r="R784" s="10" t="str">
        <f>IF(D784="","",IF(COUNTIF(Tugs[曳船名],D784)&lt;&gt;1,"未登録・重複",IF(INDEX(Tugs[会社名],MATCH(D784,Tugs[曳船名],0))="","未確認",INDEX(Tugs[会社名],MATCH(D784,Tugs[曳船名],0)))))</f>
        <v/>
      </c>
      <c r="S784" s="10" t="str">
        <f>IF(D784="","",IF(COUNTIF(Tugs[曳船名],D784)&lt;&gt;1,"未登録・重複",IF(INDEX(Tugs[基地港],MATCH(D784,Tugs[曳船名],0))="","未確認",INDEX(Tugs[基地港],MATCH(D784,Tugs[曳船名],0)))))</f>
        <v/>
      </c>
      <c r="T784" s="10" t="str">
        <f>IF(A784="","",IF(AND(ISNUMBER(B784),ISNUMBER(C784),C784&gt;=B784),INT(C784)-INT(B784),""))</f>
        <v/>
      </c>
      <c r="U784" s="18" t="str">
        <f>IF(A784="","",IF(AND(ISNUMBER(E784),ISNUMBER(F784),F784&gt;=E784),ROUND((F784-E784)*24,4),""))</f>
        <v/>
      </c>
      <c r="V784" s="18" t="str">
        <f>IF(A784="","",IF(AND(ISNUMBER(G784),ISNUMBER(H784),H784&gt;=G784),ROUND((H784-G784)*24,4),IF(OR(G784&lt;&gt;"",H784&lt;&gt;""),"",IF(AND(ISNUMBER(I784),I784&gt;=0),I784,""))))</f>
        <v/>
      </c>
      <c r="W784" s="10" t="str">
        <f>IF(A784="","",IF(AND(ISNUMBER(G784),ISNUMBER(H784),H784&gt;=G784),"実績：基地発～基地着",IF(OR(G784&lt;&gt;"",H784&lt;&gt;""),"要確認：時刻不足・逆転",IF(AND(ISNUMBER(I784),I784&gt;=0),"実績：記録の時間","未確認"))))</f>
        <v/>
      </c>
      <c r="X784" s="10" t="str">
        <f>IF(A784="","",IF(ISNUMBER(B784),YEAR(B784)-IF(MONTH(B784)&lt;4,1,0),""))</f>
        <v/>
      </c>
      <c r="Y784" s="10" t="str">
        <f>IF(A784="","",IF(OR(D784="",NOT(ISNUMBER(B784)),NOT(ISNUMBER(C784)),C784&lt;B784,NOT(ISNUMBER(E784)),NOT(ISNUMBER(F784)),F784&lt;E784,O784="",P784="",R784="未登録・重複"),"要確認：警戒区間・登録・根拠",IF(OR(W784="要確認：時刻不足・逆転",AND(ISNUMBER(G784),G784&gt;E784),AND(ISNUMBER(H784),H784&lt;F784),AND(ISNUMBER(I784),I784&lt;0),AND(ISNUMBER(M784),M784&lt;0)),"要確認：基地発着・交代人数",IF(COUNTIFS(LNGWatch[船名],A784,LNGWatch[入港日（同一航海）],B784,LNGWatch[曳船名],D784,LNGWatch[警戒開始日時],E784)&gt;1,"要確認：同じ警戒が重複",IF(OR(NOT(ISNUMBER(V784)),P784="未確認"),"要確認：拘束時間・根拠未確認","確認済")))))</f>
        <v/>
      </c>
    </row>
    <row r="785" spans="1:25" ht="24.95" customHeight="1" x14ac:dyDescent="0.2">
      <c r="A785" s="7"/>
      <c r="B785" s="20"/>
      <c r="C785" s="20"/>
      <c r="D785" s="7"/>
      <c r="E785" s="23"/>
      <c r="F785" s="23"/>
      <c r="G785" s="23"/>
      <c r="H785" s="23"/>
      <c r="I785" s="16"/>
      <c r="J785" s="7"/>
      <c r="K785" s="23"/>
      <c r="L785" s="23"/>
      <c r="M785" s="7"/>
      <c r="N785" s="7"/>
      <c r="O785" s="7"/>
      <c r="P785" s="7"/>
      <c r="Q785" s="7"/>
      <c r="R785" s="10" t="str">
        <f>IF(D785="","",IF(COUNTIF(Tugs[曳船名],D785)&lt;&gt;1,"未登録・重複",IF(INDEX(Tugs[会社名],MATCH(D785,Tugs[曳船名],0))="","未確認",INDEX(Tugs[会社名],MATCH(D785,Tugs[曳船名],0)))))</f>
        <v/>
      </c>
      <c r="S785" s="10" t="str">
        <f>IF(D785="","",IF(COUNTIF(Tugs[曳船名],D785)&lt;&gt;1,"未登録・重複",IF(INDEX(Tugs[基地港],MATCH(D785,Tugs[曳船名],0))="","未確認",INDEX(Tugs[基地港],MATCH(D785,Tugs[曳船名],0)))))</f>
        <v/>
      </c>
      <c r="T785" s="10" t="str">
        <f>IF(A785="","",IF(AND(ISNUMBER(B785),ISNUMBER(C785),C785&gt;=B785),INT(C785)-INT(B785),""))</f>
        <v/>
      </c>
      <c r="U785" s="18" t="str">
        <f>IF(A785="","",IF(AND(ISNUMBER(E785),ISNUMBER(F785),F785&gt;=E785),ROUND((F785-E785)*24,4),""))</f>
        <v/>
      </c>
      <c r="V785" s="18" t="str">
        <f>IF(A785="","",IF(AND(ISNUMBER(G785),ISNUMBER(H785),H785&gt;=G785),ROUND((H785-G785)*24,4),IF(OR(G785&lt;&gt;"",H785&lt;&gt;""),"",IF(AND(ISNUMBER(I785),I785&gt;=0),I785,""))))</f>
        <v/>
      </c>
      <c r="W785" s="10" t="str">
        <f>IF(A785="","",IF(AND(ISNUMBER(G785),ISNUMBER(H785),H785&gt;=G785),"実績：基地発～基地着",IF(OR(G785&lt;&gt;"",H785&lt;&gt;""),"要確認：時刻不足・逆転",IF(AND(ISNUMBER(I785),I785&gt;=0),"実績：記録の時間","未確認"))))</f>
        <v/>
      </c>
      <c r="X785" s="10" t="str">
        <f>IF(A785="","",IF(ISNUMBER(B785),YEAR(B785)-IF(MONTH(B785)&lt;4,1,0),""))</f>
        <v/>
      </c>
      <c r="Y785" s="10" t="str">
        <f>IF(A785="","",IF(OR(D785="",NOT(ISNUMBER(B785)),NOT(ISNUMBER(C785)),C785&lt;B785,NOT(ISNUMBER(E785)),NOT(ISNUMBER(F785)),F785&lt;E785,O785="",P785="",R785="未登録・重複"),"要確認：警戒区間・登録・根拠",IF(OR(W785="要確認：時刻不足・逆転",AND(ISNUMBER(G785),G785&gt;E785),AND(ISNUMBER(H785),H785&lt;F785),AND(ISNUMBER(I785),I785&lt;0),AND(ISNUMBER(M785),M785&lt;0)),"要確認：基地発着・交代人数",IF(COUNTIFS(LNGWatch[船名],A785,LNGWatch[入港日（同一航海）],B785,LNGWatch[曳船名],D785,LNGWatch[警戒開始日時],E785)&gt;1,"要確認：同じ警戒が重複",IF(OR(NOT(ISNUMBER(V785)),P785="未確認"),"要確認：拘束時間・根拠未確認","確認済")))))</f>
        <v/>
      </c>
    </row>
    <row r="786" spans="1:25" ht="24.95" customHeight="1" x14ac:dyDescent="0.2">
      <c r="A786" s="7"/>
      <c r="B786" s="20"/>
      <c r="C786" s="20"/>
      <c r="D786" s="7"/>
      <c r="E786" s="23"/>
      <c r="F786" s="23"/>
      <c r="G786" s="23"/>
      <c r="H786" s="23"/>
      <c r="I786" s="16"/>
      <c r="J786" s="7"/>
      <c r="K786" s="23"/>
      <c r="L786" s="23"/>
      <c r="M786" s="7"/>
      <c r="N786" s="7"/>
      <c r="O786" s="7"/>
      <c r="P786" s="7"/>
      <c r="Q786" s="7"/>
      <c r="R786" s="10" t="str">
        <f>IF(D786="","",IF(COUNTIF(Tugs[曳船名],D786)&lt;&gt;1,"未登録・重複",IF(INDEX(Tugs[会社名],MATCH(D786,Tugs[曳船名],0))="","未確認",INDEX(Tugs[会社名],MATCH(D786,Tugs[曳船名],0)))))</f>
        <v/>
      </c>
      <c r="S786" s="10" t="str">
        <f>IF(D786="","",IF(COUNTIF(Tugs[曳船名],D786)&lt;&gt;1,"未登録・重複",IF(INDEX(Tugs[基地港],MATCH(D786,Tugs[曳船名],0))="","未確認",INDEX(Tugs[基地港],MATCH(D786,Tugs[曳船名],0)))))</f>
        <v/>
      </c>
      <c r="T786" s="10" t="str">
        <f>IF(A786="","",IF(AND(ISNUMBER(B786),ISNUMBER(C786),C786&gt;=B786),INT(C786)-INT(B786),""))</f>
        <v/>
      </c>
      <c r="U786" s="18" t="str">
        <f>IF(A786="","",IF(AND(ISNUMBER(E786),ISNUMBER(F786),F786&gt;=E786),ROUND((F786-E786)*24,4),""))</f>
        <v/>
      </c>
      <c r="V786" s="18" t="str">
        <f>IF(A786="","",IF(AND(ISNUMBER(G786),ISNUMBER(H786),H786&gt;=G786),ROUND((H786-G786)*24,4),IF(OR(G786&lt;&gt;"",H786&lt;&gt;""),"",IF(AND(ISNUMBER(I786),I786&gt;=0),I786,""))))</f>
        <v/>
      </c>
      <c r="W786" s="10" t="str">
        <f>IF(A786="","",IF(AND(ISNUMBER(G786),ISNUMBER(H786),H786&gt;=G786),"実績：基地発～基地着",IF(OR(G786&lt;&gt;"",H786&lt;&gt;""),"要確認：時刻不足・逆転",IF(AND(ISNUMBER(I786),I786&gt;=0),"実績：記録の時間","未確認"))))</f>
        <v/>
      </c>
      <c r="X786" s="10" t="str">
        <f>IF(A786="","",IF(ISNUMBER(B786),YEAR(B786)-IF(MONTH(B786)&lt;4,1,0),""))</f>
        <v/>
      </c>
      <c r="Y786" s="10" t="str">
        <f>IF(A786="","",IF(OR(D786="",NOT(ISNUMBER(B786)),NOT(ISNUMBER(C786)),C786&lt;B786,NOT(ISNUMBER(E786)),NOT(ISNUMBER(F786)),F786&lt;E786,O786="",P786="",R786="未登録・重複"),"要確認：警戒区間・登録・根拠",IF(OR(W786="要確認：時刻不足・逆転",AND(ISNUMBER(G786),G786&gt;E786),AND(ISNUMBER(H786),H786&lt;F786),AND(ISNUMBER(I786),I786&lt;0),AND(ISNUMBER(M786),M786&lt;0)),"要確認：基地発着・交代人数",IF(COUNTIFS(LNGWatch[船名],A786,LNGWatch[入港日（同一航海）],B786,LNGWatch[曳船名],D786,LNGWatch[警戒開始日時],E786)&gt;1,"要確認：同じ警戒が重複",IF(OR(NOT(ISNUMBER(V786)),P786="未確認"),"要確認：拘束時間・根拠未確認","確認済")))))</f>
        <v/>
      </c>
    </row>
    <row r="787" spans="1:25" ht="24.95" customHeight="1" x14ac:dyDescent="0.2">
      <c r="A787" s="7"/>
      <c r="B787" s="20"/>
      <c r="C787" s="20"/>
      <c r="D787" s="7"/>
      <c r="E787" s="23"/>
      <c r="F787" s="23"/>
      <c r="G787" s="23"/>
      <c r="H787" s="23"/>
      <c r="I787" s="16"/>
      <c r="J787" s="7"/>
      <c r="K787" s="23"/>
      <c r="L787" s="23"/>
      <c r="M787" s="7"/>
      <c r="N787" s="7"/>
      <c r="O787" s="7"/>
      <c r="P787" s="7"/>
      <c r="Q787" s="7"/>
      <c r="R787" s="10" t="str">
        <f>IF(D787="","",IF(COUNTIF(Tugs[曳船名],D787)&lt;&gt;1,"未登録・重複",IF(INDEX(Tugs[会社名],MATCH(D787,Tugs[曳船名],0))="","未確認",INDEX(Tugs[会社名],MATCH(D787,Tugs[曳船名],0)))))</f>
        <v/>
      </c>
      <c r="S787" s="10" t="str">
        <f>IF(D787="","",IF(COUNTIF(Tugs[曳船名],D787)&lt;&gt;1,"未登録・重複",IF(INDEX(Tugs[基地港],MATCH(D787,Tugs[曳船名],0))="","未確認",INDEX(Tugs[基地港],MATCH(D787,Tugs[曳船名],0)))))</f>
        <v/>
      </c>
      <c r="T787" s="10" t="str">
        <f>IF(A787="","",IF(AND(ISNUMBER(B787),ISNUMBER(C787),C787&gt;=B787),INT(C787)-INT(B787),""))</f>
        <v/>
      </c>
      <c r="U787" s="18" t="str">
        <f>IF(A787="","",IF(AND(ISNUMBER(E787),ISNUMBER(F787),F787&gt;=E787),ROUND((F787-E787)*24,4),""))</f>
        <v/>
      </c>
      <c r="V787" s="18" t="str">
        <f>IF(A787="","",IF(AND(ISNUMBER(G787),ISNUMBER(H787),H787&gt;=G787),ROUND((H787-G787)*24,4),IF(OR(G787&lt;&gt;"",H787&lt;&gt;""),"",IF(AND(ISNUMBER(I787),I787&gt;=0),I787,""))))</f>
        <v/>
      </c>
      <c r="W787" s="10" t="str">
        <f>IF(A787="","",IF(AND(ISNUMBER(G787),ISNUMBER(H787),H787&gt;=G787),"実績：基地発～基地着",IF(OR(G787&lt;&gt;"",H787&lt;&gt;""),"要確認：時刻不足・逆転",IF(AND(ISNUMBER(I787),I787&gt;=0),"実績：記録の時間","未確認"))))</f>
        <v/>
      </c>
      <c r="X787" s="10" t="str">
        <f>IF(A787="","",IF(ISNUMBER(B787),YEAR(B787)-IF(MONTH(B787)&lt;4,1,0),""))</f>
        <v/>
      </c>
      <c r="Y787" s="10" t="str">
        <f>IF(A787="","",IF(OR(D787="",NOT(ISNUMBER(B787)),NOT(ISNUMBER(C787)),C787&lt;B787,NOT(ISNUMBER(E787)),NOT(ISNUMBER(F787)),F787&lt;E787,O787="",P787="",R787="未登録・重複"),"要確認：警戒区間・登録・根拠",IF(OR(W787="要確認：時刻不足・逆転",AND(ISNUMBER(G787),G787&gt;E787),AND(ISNUMBER(H787),H787&lt;F787),AND(ISNUMBER(I787),I787&lt;0),AND(ISNUMBER(M787),M787&lt;0)),"要確認：基地発着・交代人数",IF(COUNTIFS(LNGWatch[船名],A787,LNGWatch[入港日（同一航海）],B787,LNGWatch[曳船名],D787,LNGWatch[警戒開始日時],E787)&gt;1,"要確認：同じ警戒が重複",IF(OR(NOT(ISNUMBER(V787)),P787="未確認"),"要確認：拘束時間・根拠未確認","確認済")))))</f>
        <v/>
      </c>
    </row>
    <row r="788" spans="1:25" ht="24.95" customHeight="1" x14ac:dyDescent="0.2">
      <c r="A788" s="7"/>
      <c r="B788" s="20"/>
      <c r="C788" s="20"/>
      <c r="D788" s="7"/>
      <c r="E788" s="23"/>
      <c r="F788" s="23"/>
      <c r="G788" s="23"/>
      <c r="H788" s="23"/>
      <c r="I788" s="16"/>
      <c r="J788" s="7"/>
      <c r="K788" s="23"/>
      <c r="L788" s="23"/>
      <c r="M788" s="7"/>
      <c r="N788" s="7"/>
      <c r="O788" s="7"/>
      <c r="P788" s="7"/>
      <c r="Q788" s="7"/>
      <c r="R788" s="10" t="str">
        <f>IF(D788="","",IF(COUNTIF(Tugs[曳船名],D788)&lt;&gt;1,"未登録・重複",IF(INDEX(Tugs[会社名],MATCH(D788,Tugs[曳船名],0))="","未確認",INDEX(Tugs[会社名],MATCH(D788,Tugs[曳船名],0)))))</f>
        <v/>
      </c>
      <c r="S788" s="10" t="str">
        <f>IF(D788="","",IF(COUNTIF(Tugs[曳船名],D788)&lt;&gt;1,"未登録・重複",IF(INDEX(Tugs[基地港],MATCH(D788,Tugs[曳船名],0))="","未確認",INDEX(Tugs[基地港],MATCH(D788,Tugs[曳船名],0)))))</f>
        <v/>
      </c>
      <c r="T788" s="10" t="str">
        <f>IF(A788="","",IF(AND(ISNUMBER(B788),ISNUMBER(C788),C788&gt;=B788),INT(C788)-INT(B788),""))</f>
        <v/>
      </c>
      <c r="U788" s="18" t="str">
        <f>IF(A788="","",IF(AND(ISNUMBER(E788),ISNUMBER(F788),F788&gt;=E788),ROUND((F788-E788)*24,4),""))</f>
        <v/>
      </c>
      <c r="V788" s="18" t="str">
        <f>IF(A788="","",IF(AND(ISNUMBER(G788),ISNUMBER(H788),H788&gt;=G788),ROUND((H788-G788)*24,4),IF(OR(G788&lt;&gt;"",H788&lt;&gt;""),"",IF(AND(ISNUMBER(I788),I788&gt;=0),I788,""))))</f>
        <v/>
      </c>
      <c r="W788" s="10" t="str">
        <f>IF(A788="","",IF(AND(ISNUMBER(G788),ISNUMBER(H788),H788&gt;=G788),"実績：基地発～基地着",IF(OR(G788&lt;&gt;"",H788&lt;&gt;""),"要確認：時刻不足・逆転",IF(AND(ISNUMBER(I788),I788&gt;=0),"実績：記録の時間","未確認"))))</f>
        <v/>
      </c>
      <c r="X788" s="10" t="str">
        <f>IF(A788="","",IF(ISNUMBER(B788),YEAR(B788)-IF(MONTH(B788)&lt;4,1,0),""))</f>
        <v/>
      </c>
      <c r="Y788" s="10" t="str">
        <f>IF(A788="","",IF(OR(D788="",NOT(ISNUMBER(B788)),NOT(ISNUMBER(C788)),C788&lt;B788,NOT(ISNUMBER(E788)),NOT(ISNUMBER(F788)),F788&lt;E788,O788="",P788="",R788="未登録・重複"),"要確認：警戒区間・登録・根拠",IF(OR(W788="要確認：時刻不足・逆転",AND(ISNUMBER(G788),G788&gt;E788),AND(ISNUMBER(H788),H788&lt;F788),AND(ISNUMBER(I788),I788&lt;0),AND(ISNUMBER(M788),M788&lt;0)),"要確認：基地発着・交代人数",IF(COUNTIFS(LNGWatch[船名],A788,LNGWatch[入港日（同一航海）],B788,LNGWatch[曳船名],D788,LNGWatch[警戒開始日時],E788)&gt;1,"要確認：同じ警戒が重複",IF(OR(NOT(ISNUMBER(V788)),P788="未確認"),"要確認：拘束時間・根拠未確認","確認済")))))</f>
        <v/>
      </c>
    </row>
    <row r="789" spans="1:25" ht="24.95" customHeight="1" x14ac:dyDescent="0.2">
      <c r="A789" s="7"/>
      <c r="B789" s="20"/>
      <c r="C789" s="20"/>
      <c r="D789" s="7"/>
      <c r="E789" s="23"/>
      <c r="F789" s="23"/>
      <c r="G789" s="23"/>
      <c r="H789" s="23"/>
      <c r="I789" s="16"/>
      <c r="J789" s="7"/>
      <c r="K789" s="23"/>
      <c r="L789" s="23"/>
      <c r="M789" s="7"/>
      <c r="N789" s="7"/>
      <c r="O789" s="7"/>
      <c r="P789" s="7"/>
      <c r="Q789" s="7"/>
      <c r="R789" s="10" t="str">
        <f>IF(D789="","",IF(COUNTIF(Tugs[曳船名],D789)&lt;&gt;1,"未登録・重複",IF(INDEX(Tugs[会社名],MATCH(D789,Tugs[曳船名],0))="","未確認",INDEX(Tugs[会社名],MATCH(D789,Tugs[曳船名],0)))))</f>
        <v/>
      </c>
      <c r="S789" s="10" t="str">
        <f>IF(D789="","",IF(COUNTIF(Tugs[曳船名],D789)&lt;&gt;1,"未登録・重複",IF(INDEX(Tugs[基地港],MATCH(D789,Tugs[曳船名],0))="","未確認",INDEX(Tugs[基地港],MATCH(D789,Tugs[曳船名],0)))))</f>
        <v/>
      </c>
      <c r="T789" s="10" t="str">
        <f>IF(A789="","",IF(AND(ISNUMBER(B789),ISNUMBER(C789),C789&gt;=B789),INT(C789)-INT(B789),""))</f>
        <v/>
      </c>
      <c r="U789" s="18" t="str">
        <f>IF(A789="","",IF(AND(ISNUMBER(E789),ISNUMBER(F789),F789&gt;=E789),ROUND((F789-E789)*24,4),""))</f>
        <v/>
      </c>
      <c r="V789" s="18" t="str">
        <f>IF(A789="","",IF(AND(ISNUMBER(G789),ISNUMBER(H789),H789&gt;=G789),ROUND((H789-G789)*24,4),IF(OR(G789&lt;&gt;"",H789&lt;&gt;""),"",IF(AND(ISNUMBER(I789),I789&gt;=0),I789,""))))</f>
        <v/>
      </c>
      <c r="W789" s="10" t="str">
        <f>IF(A789="","",IF(AND(ISNUMBER(G789),ISNUMBER(H789),H789&gt;=G789),"実績：基地発～基地着",IF(OR(G789&lt;&gt;"",H789&lt;&gt;""),"要確認：時刻不足・逆転",IF(AND(ISNUMBER(I789),I789&gt;=0),"実績：記録の時間","未確認"))))</f>
        <v/>
      </c>
      <c r="X789" s="10" t="str">
        <f>IF(A789="","",IF(ISNUMBER(B789),YEAR(B789)-IF(MONTH(B789)&lt;4,1,0),""))</f>
        <v/>
      </c>
      <c r="Y789" s="10" t="str">
        <f>IF(A789="","",IF(OR(D789="",NOT(ISNUMBER(B789)),NOT(ISNUMBER(C789)),C789&lt;B789,NOT(ISNUMBER(E789)),NOT(ISNUMBER(F789)),F789&lt;E789,O789="",P789="",R789="未登録・重複"),"要確認：警戒区間・登録・根拠",IF(OR(W789="要確認：時刻不足・逆転",AND(ISNUMBER(G789),G789&gt;E789),AND(ISNUMBER(H789),H789&lt;F789),AND(ISNUMBER(I789),I789&lt;0),AND(ISNUMBER(M789),M789&lt;0)),"要確認：基地発着・交代人数",IF(COUNTIFS(LNGWatch[船名],A789,LNGWatch[入港日（同一航海）],B789,LNGWatch[曳船名],D789,LNGWatch[警戒開始日時],E789)&gt;1,"要確認：同じ警戒が重複",IF(OR(NOT(ISNUMBER(V789)),P789="未確認"),"要確認：拘束時間・根拠未確認","確認済")))))</f>
        <v/>
      </c>
    </row>
    <row r="790" spans="1:25" ht="24.95" customHeight="1" x14ac:dyDescent="0.2">
      <c r="A790" s="7"/>
      <c r="B790" s="20"/>
      <c r="C790" s="20"/>
      <c r="D790" s="7"/>
      <c r="E790" s="23"/>
      <c r="F790" s="23"/>
      <c r="G790" s="23"/>
      <c r="H790" s="23"/>
      <c r="I790" s="16"/>
      <c r="J790" s="7"/>
      <c r="K790" s="23"/>
      <c r="L790" s="23"/>
      <c r="M790" s="7"/>
      <c r="N790" s="7"/>
      <c r="O790" s="7"/>
      <c r="P790" s="7"/>
      <c r="Q790" s="7"/>
      <c r="R790" s="10" t="str">
        <f>IF(D790="","",IF(COUNTIF(Tugs[曳船名],D790)&lt;&gt;1,"未登録・重複",IF(INDEX(Tugs[会社名],MATCH(D790,Tugs[曳船名],0))="","未確認",INDEX(Tugs[会社名],MATCH(D790,Tugs[曳船名],0)))))</f>
        <v/>
      </c>
      <c r="S790" s="10" t="str">
        <f>IF(D790="","",IF(COUNTIF(Tugs[曳船名],D790)&lt;&gt;1,"未登録・重複",IF(INDEX(Tugs[基地港],MATCH(D790,Tugs[曳船名],0))="","未確認",INDEX(Tugs[基地港],MATCH(D790,Tugs[曳船名],0)))))</f>
        <v/>
      </c>
      <c r="T790" s="10" t="str">
        <f>IF(A790="","",IF(AND(ISNUMBER(B790),ISNUMBER(C790),C790&gt;=B790),INT(C790)-INT(B790),""))</f>
        <v/>
      </c>
      <c r="U790" s="18" t="str">
        <f>IF(A790="","",IF(AND(ISNUMBER(E790),ISNUMBER(F790),F790&gt;=E790),ROUND((F790-E790)*24,4),""))</f>
        <v/>
      </c>
      <c r="V790" s="18" t="str">
        <f>IF(A790="","",IF(AND(ISNUMBER(G790),ISNUMBER(H790),H790&gt;=G790),ROUND((H790-G790)*24,4),IF(OR(G790&lt;&gt;"",H790&lt;&gt;""),"",IF(AND(ISNUMBER(I790),I790&gt;=0),I790,""))))</f>
        <v/>
      </c>
      <c r="W790" s="10" t="str">
        <f>IF(A790="","",IF(AND(ISNUMBER(G790),ISNUMBER(H790),H790&gt;=G790),"実績：基地発～基地着",IF(OR(G790&lt;&gt;"",H790&lt;&gt;""),"要確認：時刻不足・逆転",IF(AND(ISNUMBER(I790),I790&gt;=0),"実績：記録の時間","未確認"))))</f>
        <v/>
      </c>
      <c r="X790" s="10" t="str">
        <f>IF(A790="","",IF(ISNUMBER(B790),YEAR(B790)-IF(MONTH(B790)&lt;4,1,0),""))</f>
        <v/>
      </c>
      <c r="Y790" s="10" t="str">
        <f>IF(A790="","",IF(OR(D790="",NOT(ISNUMBER(B790)),NOT(ISNUMBER(C790)),C790&lt;B790,NOT(ISNUMBER(E790)),NOT(ISNUMBER(F790)),F790&lt;E790,O790="",P790="",R790="未登録・重複"),"要確認：警戒区間・登録・根拠",IF(OR(W790="要確認：時刻不足・逆転",AND(ISNUMBER(G790),G790&gt;E790),AND(ISNUMBER(H790),H790&lt;F790),AND(ISNUMBER(I790),I790&lt;0),AND(ISNUMBER(M790),M790&lt;0)),"要確認：基地発着・交代人数",IF(COUNTIFS(LNGWatch[船名],A790,LNGWatch[入港日（同一航海）],B790,LNGWatch[曳船名],D790,LNGWatch[警戒開始日時],E790)&gt;1,"要確認：同じ警戒が重複",IF(OR(NOT(ISNUMBER(V790)),P790="未確認"),"要確認：拘束時間・根拠未確認","確認済")))))</f>
        <v/>
      </c>
    </row>
    <row r="791" spans="1:25" ht="24.95" customHeight="1" x14ac:dyDescent="0.2">
      <c r="A791" s="7"/>
      <c r="B791" s="20"/>
      <c r="C791" s="20"/>
      <c r="D791" s="7"/>
      <c r="E791" s="23"/>
      <c r="F791" s="23"/>
      <c r="G791" s="23"/>
      <c r="H791" s="23"/>
      <c r="I791" s="16"/>
      <c r="J791" s="7"/>
      <c r="K791" s="23"/>
      <c r="L791" s="23"/>
      <c r="M791" s="7"/>
      <c r="N791" s="7"/>
      <c r="O791" s="7"/>
      <c r="P791" s="7"/>
      <c r="Q791" s="7"/>
      <c r="R791" s="10" t="str">
        <f>IF(D791="","",IF(COUNTIF(Tugs[曳船名],D791)&lt;&gt;1,"未登録・重複",IF(INDEX(Tugs[会社名],MATCH(D791,Tugs[曳船名],0))="","未確認",INDEX(Tugs[会社名],MATCH(D791,Tugs[曳船名],0)))))</f>
        <v/>
      </c>
      <c r="S791" s="10" t="str">
        <f>IF(D791="","",IF(COUNTIF(Tugs[曳船名],D791)&lt;&gt;1,"未登録・重複",IF(INDEX(Tugs[基地港],MATCH(D791,Tugs[曳船名],0))="","未確認",INDEX(Tugs[基地港],MATCH(D791,Tugs[曳船名],0)))))</f>
        <v/>
      </c>
      <c r="T791" s="10" t="str">
        <f>IF(A791="","",IF(AND(ISNUMBER(B791),ISNUMBER(C791),C791&gt;=B791),INT(C791)-INT(B791),""))</f>
        <v/>
      </c>
      <c r="U791" s="18" t="str">
        <f>IF(A791="","",IF(AND(ISNUMBER(E791),ISNUMBER(F791),F791&gt;=E791),ROUND((F791-E791)*24,4),""))</f>
        <v/>
      </c>
      <c r="V791" s="18" t="str">
        <f>IF(A791="","",IF(AND(ISNUMBER(G791),ISNUMBER(H791),H791&gt;=G791),ROUND((H791-G791)*24,4),IF(OR(G791&lt;&gt;"",H791&lt;&gt;""),"",IF(AND(ISNUMBER(I791),I791&gt;=0),I791,""))))</f>
        <v/>
      </c>
      <c r="W791" s="10" t="str">
        <f>IF(A791="","",IF(AND(ISNUMBER(G791),ISNUMBER(H791),H791&gt;=G791),"実績：基地発～基地着",IF(OR(G791&lt;&gt;"",H791&lt;&gt;""),"要確認：時刻不足・逆転",IF(AND(ISNUMBER(I791),I791&gt;=0),"実績：記録の時間","未確認"))))</f>
        <v/>
      </c>
      <c r="X791" s="10" t="str">
        <f>IF(A791="","",IF(ISNUMBER(B791),YEAR(B791)-IF(MONTH(B791)&lt;4,1,0),""))</f>
        <v/>
      </c>
      <c r="Y791" s="10" t="str">
        <f>IF(A791="","",IF(OR(D791="",NOT(ISNUMBER(B791)),NOT(ISNUMBER(C791)),C791&lt;B791,NOT(ISNUMBER(E791)),NOT(ISNUMBER(F791)),F791&lt;E791,O791="",P791="",R791="未登録・重複"),"要確認：警戒区間・登録・根拠",IF(OR(W791="要確認：時刻不足・逆転",AND(ISNUMBER(G791),G791&gt;E791),AND(ISNUMBER(H791),H791&lt;F791),AND(ISNUMBER(I791),I791&lt;0),AND(ISNUMBER(M791),M791&lt;0)),"要確認：基地発着・交代人数",IF(COUNTIFS(LNGWatch[船名],A791,LNGWatch[入港日（同一航海）],B791,LNGWatch[曳船名],D791,LNGWatch[警戒開始日時],E791)&gt;1,"要確認：同じ警戒が重複",IF(OR(NOT(ISNUMBER(V791)),P791="未確認"),"要確認：拘束時間・根拠未確認","確認済")))))</f>
        <v/>
      </c>
    </row>
    <row r="792" spans="1:25" ht="24.95" customHeight="1" x14ac:dyDescent="0.2">
      <c r="A792" s="7"/>
      <c r="B792" s="20"/>
      <c r="C792" s="20"/>
      <c r="D792" s="7"/>
      <c r="E792" s="23"/>
      <c r="F792" s="23"/>
      <c r="G792" s="23"/>
      <c r="H792" s="23"/>
      <c r="I792" s="16"/>
      <c r="J792" s="7"/>
      <c r="K792" s="23"/>
      <c r="L792" s="23"/>
      <c r="M792" s="7"/>
      <c r="N792" s="7"/>
      <c r="O792" s="7"/>
      <c r="P792" s="7"/>
      <c r="Q792" s="7"/>
      <c r="R792" s="10" t="str">
        <f>IF(D792="","",IF(COUNTIF(Tugs[曳船名],D792)&lt;&gt;1,"未登録・重複",IF(INDEX(Tugs[会社名],MATCH(D792,Tugs[曳船名],0))="","未確認",INDEX(Tugs[会社名],MATCH(D792,Tugs[曳船名],0)))))</f>
        <v/>
      </c>
      <c r="S792" s="10" t="str">
        <f>IF(D792="","",IF(COUNTIF(Tugs[曳船名],D792)&lt;&gt;1,"未登録・重複",IF(INDEX(Tugs[基地港],MATCH(D792,Tugs[曳船名],0))="","未確認",INDEX(Tugs[基地港],MATCH(D792,Tugs[曳船名],0)))))</f>
        <v/>
      </c>
      <c r="T792" s="10" t="str">
        <f>IF(A792="","",IF(AND(ISNUMBER(B792),ISNUMBER(C792),C792&gt;=B792),INT(C792)-INT(B792),""))</f>
        <v/>
      </c>
      <c r="U792" s="18" t="str">
        <f>IF(A792="","",IF(AND(ISNUMBER(E792),ISNUMBER(F792),F792&gt;=E792),ROUND((F792-E792)*24,4),""))</f>
        <v/>
      </c>
      <c r="V792" s="18" t="str">
        <f>IF(A792="","",IF(AND(ISNUMBER(G792),ISNUMBER(H792),H792&gt;=G792),ROUND((H792-G792)*24,4),IF(OR(G792&lt;&gt;"",H792&lt;&gt;""),"",IF(AND(ISNUMBER(I792),I792&gt;=0),I792,""))))</f>
        <v/>
      </c>
      <c r="W792" s="10" t="str">
        <f>IF(A792="","",IF(AND(ISNUMBER(G792),ISNUMBER(H792),H792&gt;=G792),"実績：基地発～基地着",IF(OR(G792&lt;&gt;"",H792&lt;&gt;""),"要確認：時刻不足・逆転",IF(AND(ISNUMBER(I792),I792&gt;=0),"実績：記録の時間","未確認"))))</f>
        <v/>
      </c>
      <c r="X792" s="10" t="str">
        <f>IF(A792="","",IF(ISNUMBER(B792),YEAR(B792)-IF(MONTH(B792)&lt;4,1,0),""))</f>
        <v/>
      </c>
      <c r="Y792" s="10" t="str">
        <f>IF(A792="","",IF(OR(D792="",NOT(ISNUMBER(B792)),NOT(ISNUMBER(C792)),C792&lt;B792,NOT(ISNUMBER(E792)),NOT(ISNUMBER(F792)),F792&lt;E792,O792="",P792="",R792="未登録・重複"),"要確認：警戒区間・登録・根拠",IF(OR(W792="要確認：時刻不足・逆転",AND(ISNUMBER(G792),G792&gt;E792),AND(ISNUMBER(H792),H792&lt;F792),AND(ISNUMBER(I792),I792&lt;0),AND(ISNUMBER(M792),M792&lt;0)),"要確認：基地発着・交代人数",IF(COUNTIFS(LNGWatch[船名],A792,LNGWatch[入港日（同一航海）],B792,LNGWatch[曳船名],D792,LNGWatch[警戒開始日時],E792)&gt;1,"要確認：同じ警戒が重複",IF(OR(NOT(ISNUMBER(V792)),P792="未確認"),"要確認：拘束時間・根拠未確認","確認済")))))</f>
        <v/>
      </c>
    </row>
    <row r="793" spans="1:25" ht="24.95" customHeight="1" x14ac:dyDescent="0.2">
      <c r="A793" s="7"/>
      <c r="B793" s="20"/>
      <c r="C793" s="20"/>
      <c r="D793" s="7"/>
      <c r="E793" s="23"/>
      <c r="F793" s="23"/>
      <c r="G793" s="23"/>
      <c r="H793" s="23"/>
      <c r="I793" s="16"/>
      <c r="J793" s="7"/>
      <c r="K793" s="23"/>
      <c r="L793" s="23"/>
      <c r="M793" s="7"/>
      <c r="N793" s="7"/>
      <c r="O793" s="7"/>
      <c r="P793" s="7"/>
      <c r="Q793" s="7"/>
      <c r="R793" s="10" t="str">
        <f>IF(D793="","",IF(COUNTIF(Tugs[曳船名],D793)&lt;&gt;1,"未登録・重複",IF(INDEX(Tugs[会社名],MATCH(D793,Tugs[曳船名],0))="","未確認",INDEX(Tugs[会社名],MATCH(D793,Tugs[曳船名],0)))))</f>
        <v/>
      </c>
      <c r="S793" s="10" t="str">
        <f>IF(D793="","",IF(COUNTIF(Tugs[曳船名],D793)&lt;&gt;1,"未登録・重複",IF(INDEX(Tugs[基地港],MATCH(D793,Tugs[曳船名],0))="","未確認",INDEX(Tugs[基地港],MATCH(D793,Tugs[曳船名],0)))))</f>
        <v/>
      </c>
      <c r="T793" s="10" t="str">
        <f>IF(A793="","",IF(AND(ISNUMBER(B793),ISNUMBER(C793),C793&gt;=B793),INT(C793)-INT(B793),""))</f>
        <v/>
      </c>
      <c r="U793" s="18" t="str">
        <f>IF(A793="","",IF(AND(ISNUMBER(E793),ISNUMBER(F793),F793&gt;=E793),ROUND((F793-E793)*24,4),""))</f>
        <v/>
      </c>
      <c r="V793" s="18" t="str">
        <f>IF(A793="","",IF(AND(ISNUMBER(G793),ISNUMBER(H793),H793&gt;=G793),ROUND((H793-G793)*24,4),IF(OR(G793&lt;&gt;"",H793&lt;&gt;""),"",IF(AND(ISNUMBER(I793),I793&gt;=0),I793,""))))</f>
        <v/>
      </c>
      <c r="W793" s="10" t="str">
        <f>IF(A793="","",IF(AND(ISNUMBER(G793),ISNUMBER(H793),H793&gt;=G793),"実績：基地発～基地着",IF(OR(G793&lt;&gt;"",H793&lt;&gt;""),"要確認：時刻不足・逆転",IF(AND(ISNUMBER(I793),I793&gt;=0),"実績：記録の時間","未確認"))))</f>
        <v/>
      </c>
      <c r="X793" s="10" t="str">
        <f>IF(A793="","",IF(ISNUMBER(B793),YEAR(B793)-IF(MONTH(B793)&lt;4,1,0),""))</f>
        <v/>
      </c>
      <c r="Y793" s="10" t="str">
        <f>IF(A793="","",IF(OR(D793="",NOT(ISNUMBER(B793)),NOT(ISNUMBER(C793)),C793&lt;B793,NOT(ISNUMBER(E793)),NOT(ISNUMBER(F793)),F793&lt;E793,O793="",P793="",R793="未登録・重複"),"要確認：警戒区間・登録・根拠",IF(OR(W793="要確認：時刻不足・逆転",AND(ISNUMBER(G793),G793&gt;E793),AND(ISNUMBER(H793),H793&lt;F793),AND(ISNUMBER(I793),I793&lt;0),AND(ISNUMBER(M793),M793&lt;0)),"要確認：基地発着・交代人数",IF(COUNTIFS(LNGWatch[船名],A793,LNGWatch[入港日（同一航海）],B793,LNGWatch[曳船名],D793,LNGWatch[警戒開始日時],E793)&gt;1,"要確認：同じ警戒が重複",IF(OR(NOT(ISNUMBER(V793)),P793="未確認"),"要確認：拘束時間・根拠未確認","確認済")))))</f>
        <v/>
      </c>
    </row>
    <row r="794" spans="1:25" ht="24.95" customHeight="1" x14ac:dyDescent="0.2">
      <c r="A794" s="7"/>
      <c r="B794" s="20"/>
      <c r="C794" s="20"/>
      <c r="D794" s="7"/>
      <c r="E794" s="23"/>
      <c r="F794" s="23"/>
      <c r="G794" s="23"/>
      <c r="H794" s="23"/>
      <c r="I794" s="16"/>
      <c r="J794" s="7"/>
      <c r="K794" s="23"/>
      <c r="L794" s="23"/>
      <c r="M794" s="7"/>
      <c r="N794" s="7"/>
      <c r="O794" s="7"/>
      <c r="P794" s="7"/>
      <c r="Q794" s="7"/>
      <c r="R794" s="10" t="str">
        <f>IF(D794="","",IF(COUNTIF(Tugs[曳船名],D794)&lt;&gt;1,"未登録・重複",IF(INDEX(Tugs[会社名],MATCH(D794,Tugs[曳船名],0))="","未確認",INDEX(Tugs[会社名],MATCH(D794,Tugs[曳船名],0)))))</f>
        <v/>
      </c>
      <c r="S794" s="10" t="str">
        <f>IF(D794="","",IF(COUNTIF(Tugs[曳船名],D794)&lt;&gt;1,"未登録・重複",IF(INDEX(Tugs[基地港],MATCH(D794,Tugs[曳船名],0))="","未確認",INDEX(Tugs[基地港],MATCH(D794,Tugs[曳船名],0)))))</f>
        <v/>
      </c>
      <c r="T794" s="10" t="str">
        <f>IF(A794="","",IF(AND(ISNUMBER(B794),ISNUMBER(C794),C794&gt;=B794),INT(C794)-INT(B794),""))</f>
        <v/>
      </c>
      <c r="U794" s="18" t="str">
        <f>IF(A794="","",IF(AND(ISNUMBER(E794),ISNUMBER(F794),F794&gt;=E794),ROUND((F794-E794)*24,4),""))</f>
        <v/>
      </c>
      <c r="V794" s="18" t="str">
        <f>IF(A794="","",IF(AND(ISNUMBER(G794),ISNUMBER(H794),H794&gt;=G794),ROUND((H794-G794)*24,4),IF(OR(G794&lt;&gt;"",H794&lt;&gt;""),"",IF(AND(ISNUMBER(I794),I794&gt;=0),I794,""))))</f>
        <v/>
      </c>
      <c r="W794" s="10" t="str">
        <f>IF(A794="","",IF(AND(ISNUMBER(G794),ISNUMBER(H794),H794&gt;=G794),"実績：基地発～基地着",IF(OR(G794&lt;&gt;"",H794&lt;&gt;""),"要確認：時刻不足・逆転",IF(AND(ISNUMBER(I794),I794&gt;=0),"実績：記録の時間","未確認"))))</f>
        <v/>
      </c>
      <c r="X794" s="10" t="str">
        <f>IF(A794="","",IF(ISNUMBER(B794),YEAR(B794)-IF(MONTH(B794)&lt;4,1,0),""))</f>
        <v/>
      </c>
      <c r="Y794" s="10" t="str">
        <f>IF(A794="","",IF(OR(D794="",NOT(ISNUMBER(B794)),NOT(ISNUMBER(C794)),C794&lt;B794,NOT(ISNUMBER(E794)),NOT(ISNUMBER(F794)),F794&lt;E794,O794="",P794="",R794="未登録・重複"),"要確認：警戒区間・登録・根拠",IF(OR(W794="要確認：時刻不足・逆転",AND(ISNUMBER(G794),G794&gt;E794),AND(ISNUMBER(H794),H794&lt;F794),AND(ISNUMBER(I794),I794&lt;0),AND(ISNUMBER(M794),M794&lt;0)),"要確認：基地発着・交代人数",IF(COUNTIFS(LNGWatch[船名],A794,LNGWatch[入港日（同一航海）],B794,LNGWatch[曳船名],D794,LNGWatch[警戒開始日時],E794)&gt;1,"要確認：同じ警戒が重複",IF(OR(NOT(ISNUMBER(V794)),P794="未確認"),"要確認：拘束時間・根拠未確認","確認済")))))</f>
        <v/>
      </c>
    </row>
    <row r="795" spans="1:25" ht="24.95" customHeight="1" x14ac:dyDescent="0.2">
      <c r="A795" s="7"/>
      <c r="B795" s="20"/>
      <c r="C795" s="20"/>
      <c r="D795" s="7"/>
      <c r="E795" s="23"/>
      <c r="F795" s="23"/>
      <c r="G795" s="23"/>
      <c r="H795" s="23"/>
      <c r="I795" s="16"/>
      <c r="J795" s="7"/>
      <c r="K795" s="23"/>
      <c r="L795" s="23"/>
      <c r="M795" s="7"/>
      <c r="N795" s="7"/>
      <c r="O795" s="7"/>
      <c r="P795" s="7"/>
      <c r="Q795" s="7"/>
      <c r="R795" s="10" t="str">
        <f>IF(D795="","",IF(COUNTIF(Tugs[曳船名],D795)&lt;&gt;1,"未登録・重複",IF(INDEX(Tugs[会社名],MATCH(D795,Tugs[曳船名],0))="","未確認",INDEX(Tugs[会社名],MATCH(D795,Tugs[曳船名],0)))))</f>
        <v/>
      </c>
      <c r="S795" s="10" t="str">
        <f>IF(D795="","",IF(COUNTIF(Tugs[曳船名],D795)&lt;&gt;1,"未登録・重複",IF(INDEX(Tugs[基地港],MATCH(D795,Tugs[曳船名],0))="","未確認",INDEX(Tugs[基地港],MATCH(D795,Tugs[曳船名],0)))))</f>
        <v/>
      </c>
      <c r="T795" s="10" t="str">
        <f>IF(A795="","",IF(AND(ISNUMBER(B795),ISNUMBER(C795),C795&gt;=B795),INT(C795)-INT(B795),""))</f>
        <v/>
      </c>
      <c r="U795" s="18" t="str">
        <f>IF(A795="","",IF(AND(ISNUMBER(E795),ISNUMBER(F795),F795&gt;=E795),ROUND((F795-E795)*24,4),""))</f>
        <v/>
      </c>
      <c r="V795" s="18" t="str">
        <f>IF(A795="","",IF(AND(ISNUMBER(G795),ISNUMBER(H795),H795&gt;=G795),ROUND((H795-G795)*24,4),IF(OR(G795&lt;&gt;"",H795&lt;&gt;""),"",IF(AND(ISNUMBER(I795),I795&gt;=0),I795,""))))</f>
        <v/>
      </c>
      <c r="W795" s="10" t="str">
        <f>IF(A795="","",IF(AND(ISNUMBER(G795),ISNUMBER(H795),H795&gt;=G795),"実績：基地発～基地着",IF(OR(G795&lt;&gt;"",H795&lt;&gt;""),"要確認：時刻不足・逆転",IF(AND(ISNUMBER(I795),I795&gt;=0),"実績：記録の時間","未確認"))))</f>
        <v/>
      </c>
      <c r="X795" s="10" t="str">
        <f>IF(A795="","",IF(ISNUMBER(B795),YEAR(B795)-IF(MONTH(B795)&lt;4,1,0),""))</f>
        <v/>
      </c>
      <c r="Y795" s="10" t="str">
        <f>IF(A795="","",IF(OR(D795="",NOT(ISNUMBER(B795)),NOT(ISNUMBER(C795)),C795&lt;B795,NOT(ISNUMBER(E795)),NOT(ISNUMBER(F795)),F795&lt;E795,O795="",P795="",R795="未登録・重複"),"要確認：警戒区間・登録・根拠",IF(OR(W795="要確認：時刻不足・逆転",AND(ISNUMBER(G795),G795&gt;E795),AND(ISNUMBER(H795),H795&lt;F795),AND(ISNUMBER(I795),I795&lt;0),AND(ISNUMBER(M795),M795&lt;0)),"要確認：基地発着・交代人数",IF(COUNTIFS(LNGWatch[船名],A795,LNGWatch[入港日（同一航海）],B795,LNGWatch[曳船名],D795,LNGWatch[警戒開始日時],E795)&gt;1,"要確認：同じ警戒が重複",IF(OR(NOT(ISNUMBER(V795)),P795="未確認"),"要確認：拘束時間・根拠未確認","確認済")))))</f>
        <v/>
      </c>
    </row>
    <row r="796" spans="1:25" ht="24.95" customHeight="1" x14ac:dyDescent="0.2">
      <c r="A796" s="7"/>
      <c r="B796" s="20"/>
      <c r="C796" s="20"/>
      <c r="D796" s="7"/>
      <c r="E796" s="23"/>
      <c r="F796" s="23"/>
      <c r="G796" s="23"/>
      <c r="H796" s="23"/>
      <c r="I796" s="16"/>
      <c r="J796" s="7"/>
      <c r="K796" s="23"/>
      <c r="L796" s="23"/>
      <c r="M796" s="7"/>
      <c r="N796" s="7"/>
      <c r="O796" s="7"/>
      <c r="P796" s="7"/>
      <c r="Q796" s="7"/>
      <c r="R796" s="10" t="str">
        <f>IF(D796="","",IF(COUNTIF(Tugs[曳船名],D796)&lt;&gt;1,"未登録・重複",IF(INDEX(Tugs[会社名],MATCH(D796,Tugs[曳船名],0))="","未確認",INDEX(Tugs[会社名],MATCH(D796,Tugs[曳船名],0)))))</f>
        <v/>
      </c>
      <c r="S796" s="10" t="str">
        <f>IF(D796="","",IF(COUNTIF(Tugs[曳船名],D796)&lt;&gt;1,"未登録・重複",IF(INDEX(Tugs[基地港],MATCH(D796,Tugs[曳船名],0))="","未確認",INDEX(Tugs[基地港],MATCH(D796,Tugs[曳船名],0)))))</f>
        <v/>
      </c>
      <c r="T796" s="10" t="str">
        <f>IF(A796="","",IF(AND(ISNUMBER(B796),ISNUMBER(C796),C796&gt;=B796),INT(C796)-INT(B796),""))</f>
        <v/>
      </c>
      <c r="U796" s="18" t="str">
        <f>IF(A796="","",IF(AND(ISNUMBER(E796),ISNUMBER(F796),F796&gt;=E796),ROUND((F796-E796)*24,4),""))</f>
        <v/>
      </c>
      <c r="V796" s="18" t="str">
        <f>IF(A796="","",IF(AND(ISNUMBER(G796),ISNUMBER(H796),H796&gt;=G796),ROUND((H796-G796)*24,4),IF(OR(G796&lt;&gt;"",H796&lt;&gt;""),"",IF(AND(ISNUMBER(I796),I796&gt;=0),I796,""))))</f>
        <v/>
      </c>
      <c r="W796" s="10" t="str">
        <f>IF(A796="","",IF(AND(ISNUMBER(G796),ISNUMBER(H796),H796&gt;=G796),"実績：基地発～基地着",IF(OR(G796&lt;&gt;"",H796&lt;&gt;""),"要確認：時刻不足・逆転",IF(AND(ISNUMBER(I796),I796&gt;=0),"実績：記録の時間","未確認"))))</f>
        <v/>
      </c>
      <c r="X796" s="10" t="str">
        <f>IF(A796="","",IF(ISNUMBER(B796),YEAR(B796)-IF(MONTH(B796)&lt;4,1,0),""))</f>
        <v/>
      </c>
      <c r="Y796" s="10" t="str">
        <f>IF(A796="","",IF(OR(D796="",NOT(ISNUMBER(B796)),NOT(ISNUMBER(C796)),C796&lt;B796,NOT(ISNUMBER(E796)),NOT(ISNUMBER(F796)),F796&lt;E796,O796="",P796="",R796="未登録・重複"),"要確認：警戒区間・登録・根拠",IF(OR(W796="要確認：時刻不足・逆転",AND(ISNUMBER(G796),G796&gt;E796),AND(ISNUMBER(H796),H796&lt;F796),AND(ISNUMBER(I796),I796&lt;0),AND(ISNUMBER(M796),M796&lt;0)),"要確認：基地発着・交代人数",IF(COUNTIFS(LNGWatch[船名],A796,LNGWatch[入港日（同一航海）],B796,LNGWatch[曳船名],D796,LNGWatch[警戒開始日時],E796)&gt;1,"要確認：同じ警戒が重複",IF(OR(NOT(ISNUMBER(V796)),P796="未確認"),"要確認：拘束時間・根拠未確認","確認済")))))</f>
        <v/>
      </c>
    </row>
    <row r="797" spans="1:25" ht="24.95" customHeight="1" x14ac:dyDescent="0.2">
      <c r="A797" s="7"/>
      <c r="B797" s="20"/>
      <c r="C797" s="20"/>
      <c r="D797" s="7"/>
      <c r="E797" s="23"/>
      <c r="F797" s="23"/>
      <c r="G797" s="23"/>
      <c r="H797" s="23"/>
      <c r="I797" s="16"/>
      <c r="J797" s="7"/>
      <c r="K797" s="23"/>
      <c r="L797" s="23"/>
      <c r="M797" s="7"/>
      <c r="N797" s="7"/>
      <c r="O797" s="7"/>
      <c r="P797" s="7"/>
      <c r="Q797" s="7"/>
      <c r="R797" s="10" t="str">
        <f>IF(D797="","",IF(COUNTIF(Tugs[曳船名],D797)&lt;&gt;1,"未登録・重複",IF(INDEX(Tugs[会社名],MATCH(D797,Tugs[曳船名],0))="","未確認",INDEX(Tugs[会社名],MATCH(D797,Tugs[曳船名],0)))))</f>
        <v/>
      </c>
      <c r="S797" s="10" t="str">
        <f>IF(D797="","",IF(COUNTIF(Tugs[曳船名],D797)&lt;&gt;1,"未登録・重複",IF(INDEX(Tugs[基地港],MATCH(D797,Tugs[曳船名],0))="","未確認",INDEX(Tugs[基地港],MATCH(D797,Tugs[曳船名],0)))))</f>
        <v/>
      </c>
      <c r="T797" s="10" t="str">
        <f>IF(A797="","",IF(AND(ISNUMBER(B797),ISNUMBER(C797),C797&gt;=B797),INT(C797)-INT(B797),""))</f>
        <v/>
      </c>
      <c r="U797" s="18" t="str">
        <f>IF(A797="","",IF(AND(ISNUMBER(E797),ISNUMBER(F797),F797&gt;=E797),ROUND((F797-E797)*24,4),""))</f>
        <v/>
      </c>
      <c r="V797" s="18" t="str">
        <f>IF(A797="","",IF(AND(ISNUMBER(G797),ISNUMBER(H797),H797&gt;=G797),ROUND((H797-G797)*24,4),IF(OR(G797&lt;&gt;"",H797&lt;&gt;""),"",IF(AND(ISNUMBER(I797),I797&gt;=0),I797,""))))</f>
        <v/>
      </c>
      <c r="W797" s="10" t="str">
        <f>IF(A797="","",IF(AND(ISNUMBER(G797),ISNUMBER(H797),H797&gt;=G797),"実績：基地発～基地着",IF(OR(G797&lt;&gt;"",H797&lt;&gt;""),"要確認：時刻不足・逆転",IF(AND(ISNUMBER(I797),I797&gt;=0),"実績：記録の時間","未確認"))))</f>
        <v/>
      </c>
      <c r="X797" s="10" t="str">
        <f>IF(A797="","",IF(ISNUMBER(B797),YEAR(B797)-IF(MONTH(B797)&lt;4,1,0),""))</f>
        <v/>
      </c>
      <c r="Y797" s="10" t="str">
        <f>IF(A797="","",IF(OR(D797="",NOT(ISNUMBER(B797)),NOT(ISNUMBER(C797)),C797&lt;B797,NOT(ISNUMBER(E797)),NOT(ISNUMBER(F797)),F797&lt;E797,O797="",P797="",R797="未登録・重複"),"要確認：警戒区間・登録・根拠",IF(OR(W797="要確認：時刻不足・逆転",AND(ISNUMBER(G797),G797&gt;E797),AND(ISNUMBER(H797),H797&lt;F797),AND(ISNUMBER(I797),I797&lt;0),AND(ISNUMBER(M797),M797&lt;0)),"要確認：基地発着・交代人数",IF(COUNTIFS(LNGWatch[船名],A797,LNGWatch[入港日（同一航海）],B797,LNGWatch[曳船名],D797,LNGWatch[警戒開始日時],E797)&gt;1,"要確認：同じ警戒が重複",IF(OR(NOT(ISNUMBER(V797)),P797="未確認"),"要確認：拘束時間・根拠未確認","確認済")))))</f>
        <v/>
      </c>
    </row>
    <row r="798" spans="1:25" ht="24.95" customHeight="1" x14ac:dyDescent="0.2">
      <c r="A798" s="7"/>
      <c r="B798" s="20"/>
      <c r="C798" s="20"/>
      <c r="D798" s="7"/>
      <c r="E798" s="23"/>
      <c r="F798" s="23"/>
      <c r="G798" s="23"/>
      <c r="H798" s="23"/>
      <c r="I798" s="16"/>
      <c r="J798" s="7"/>
      <c r="K798" s="23"/>
      <c r="L798" s="23"/>
      <c r="M798" s="7"/>
      <c r="N798" s="7"/>
      <c r="O798" s="7"/>
      <c r="P798" s="7"/>
      <c r="Q798" s="7"/>
      <c r="R798" s="10" t="str">
        <f>IF(D798="","",IF(COUNTIF(Tugs[曳船名],D798)&lt;&gt;1,"未登録・重複",IF(INDEX(Tugs[会社名],MATCH(D798,Tugs[曳船名],0))="","未確認",INDEX(Tugs[会社名],MATCH(D798,Tugs[曳船名],0)))))</f>
        <v/>
      </c>
      <c r="S798" s="10" t="str">
        <f>IF(D798="","",IF(COUNTIF(Tugs[曳船名],D798)&lt;&gt;1,"未登録・重複",IF(INDEX(Tugs[基地港],MATCH(D798,Tugs[曳船名],0))="","未確認",INDEX(Tugs[基地港],MATCH(D798,Tugs[曳船名],0)))))</f>
        <v/>
      </c>
      <c r="T798" s="10" t="str">
        <f>IF(A798="","",IF(AND(ISNUMBER(B798),ISNUMBER(C798),C798&gt;=B798),INT(C798)-INT(B798),""))</f>
        <v/>
      </c>
      <c r="U798" s="18" t="str">
        <f>IF(A798="","",IF(AND(ISNUMBER(E798),ISNUMBER(F798),F798&gt;=E798),ROUND((F798-E798)*24,4),""))</f>
        <v/>
      </c>
      <c r="V798" s="18" t="str">
        <f>IF(A798="","",IF(AND(ISNUMBER(G798),ISNUMBER(H798),H798&gt;=G798),ROUND((H798-G798)*24,4),IF(OR(G798&lt;&gt;"",H798&lt;&gt;""),"",IF(AND(ISNUMBER(I798),I798&gt;=0),I798,""))))</f>
        <v/>
      </c>
      <c r="W798" s="10" t="str">
        <f>IF(A798="","",IF(AND(ISNUMBER(G798),ISNUMBER(H798),H798&gt;=G798),"実績：基地発～基地着",IF(OR(G798&lt;&gt;"",H798&lt;&gt;""),"要確認：時刻不足・逆転",IF(AND(ISNUMBER(I798),I798&gt;=0),"実績：記録の時間","未確認"))))</f>
        <v/>
      </c>
      <c r="X798" s="10" t="str">
        <f>IF(A798="","",IF(ISNUMBER(B798),YEAR(B798)-IF(MONTH(B798)&lt;4,1,0),""))</f>
        <v/>
      </c>
      <c r="Y798" s="10" t="str">
        <f>IF(A798="","",IF(OR(D798="",NOT(ISNUMBER(B798)),NOT(ISNUMBER(C798)),C798&lt;B798,NOT(ISNUMBER(E798)),NOT(ISNUMBER(F798)),F798&lt;E798,O798="",P798="",R798="未登録・重複"),"要確認：警戒区間・登録・根拠",IF(OR(W798="要確認：時刻不足・逆転",AND(ISNUMBER(G798),G798&gt;E798),AND(ISNUMBER(H798),H798&lt;F798),AND(ISNUMBER(I798),I798&lt;0),AND(ISNUMBER(M798),M798&lt;0)),"要確認：基地発着・交代人数",IF(COUNTIFS(LNGWatch[船名],A798,LNGWatch[入港日（同一航海）],B798,LNGWatch[曳船名],D798,LNGWatch[警戒開始日時],E798)&gt;1,"要確認：同じ警戒が重複",IF(OR(NOT(ISNUMBER(V798)),P798="未確認"),"要確認：拘束時間・根拠未確認","確認済")))))</f>
        <v/>
      </c>
    </row>
    <row r="799" spans="1:25" ht="24.95" customHeight="1" x14ac:dyDescent="0.2">
      <c r="A799" s="7"/>
      <c r="B799" s="20"/>
      <c r="C799" s="20"/>
      <c r="D799" s="7"/>
      <c r="E799" s="23"/>
      <c r="F799" s="23"/>
      <c r="G799" s="23"/>
      <c r="H799" s="23"/>
      <c r="I799" s="16"/>
      <c r="J799" s="7"/>
      <c r="K799" s="23"/>
      <c r="L799" s="23"/>
      <c r="M799" s="7"/>
      <c r="N799" s="7"/>
      <c r="O799" s="7"/>
      <c r="P799" s="7"/>
      <c r="Q799" s="7"/>
      <c r="R799" s="10" t="str">
        <f>IF(D799="","",IF(COUNTIF(Tugs[曳船名],D799)&lt;&gt;1,"未登録・重複",IF(INDEX(Tugs[会社名],MATCH(D799,Tugs[曳船名],0))="","未確認",INDEX(Tugs[会社名],MATCH(D799,Tugs[曳船名],0)))))</f>
        <v/>
      </c>
      <c r="S799" s="10" t="str">
        <f>IF(D799="","",IF(COUNTIF(Tugs[曳船名],D799)&lt;&gt;1,"未登録・重複",IF(INDEX(Tugs[基地港],MATCH(D799,Tugs[曳船名],0))="","未確認",INDEX(Tugs[基地港],MATCH(D799,Tugs[曳船名],0)))))</f>
        <v/>
      </c>
      <c r="T799" s="10" t="str">
        <f>IF(A799="","",IF(AND(ISNUMBER(B799),ISNUMBER(C799),C799&gt;=B799),INT(C799)-INT(B799),""))</f>
        <v/>
      </c>
      <c r="U799" s="18" t="str">
        <f>IF(A799="","",IF(AND(ISNUMBER(E799),ISNUMBER(F799),F799&gt;=E799),ROUND((F799-E799)*24,4),""))</f>
        <v/>
      </c>
      <c r="V799" s="18" t="str">
        <f>IF(A799="","",IF(AND(ISNUMBER(G799),ISNUMBER(H799),H799&gt;=G799),ROUND((H799-G799)*24,4),IF(OR(G799&lt;&gt;"",H799&lt;&gt;""),"",IF(AND(ISNUMBER(I799),I799&gt;=0),I799,""))))</f>
        <v/>
      </c>
      <c r="W799" s="10" t="str">
        <f>IF(A799="","",IF(AND(ISNUMBER(G799),ISNUMBER(H799),H799&gt;=G799),"実績：基地発～基地着",IF(OR(G799&lt;&gt;"",H799&lt;&gt;""),"要確認：時刻不足・逆転",IF(AND(ISNUMBER(I799),I799&gt;=0),"実績：記録の時間","未確認"))))</f>
        <v/>
      </c>
      <c r="X799" s="10" t="str">
        <f>IF(A799="","",IF(ISNUMBER(B799),YEAR(B799)-IF(MONTH(B799)&lt;4,1,0),""))</f>
        <v/>
      </c>
      <c r="Y799" s="10" t="str">
        <f>IF(A799="","",IF(OR(D799="",NOT(ISNUMBER(B799)),NOT(ISNUMBER(C799)),C799&lt;B799,NOT(ISNUMBER(E799)),NOT(ISNUMBER(F799)),F799&lt;E799,O799="",P799="",R799="未登録・重複"),"要確認：警戒区間・登録・根拠",IF(OR(W799="要確認：時刻不足・逆転",AND(ISNUMBER(G799),G799&gt;E799),AND(ISNUMBER(H799),H799&lt;F799),AND(ISNUMBER(I799),I799&lt;0),AND(ISNUMBER(M799),M799&lt;0)),"要確認：基地発着・交代人数",IF(COUNTIFS(LNGWatch[船名],A799,LNGWatch[入港日（同一航海）],B799,LNGWatch[曳船名],D799,LNGWatch[警戒開始日時],E799)&gt;1,"要確認：同じ警戒が重複",IF(OR(NOT(ISNUMBER(V799)),P799="未確認"),"要確認：拘束時間・根拠未確認","確認済")))))</f>
        <v/>
      </c>
    </row>
    <row r="800" spans="1:25" ht="24.95" customHeight="1" x14ac:dyDescent="0.2">
      <c r="A800" s="7"/>
      <c r="B800" s="20"/>
      <c r="C800" s="20"/>
      <c r="D800" s="7"/>
      <c r="E800" s="23"/>
      <c r="F800" s="23"/>
      <c r="G800" s="23"/>
      <c r="H800" s="23"/>
      <c r="I800" s="16"/>
      <c r="J800" s="7"/>
      <c r="K800" s="23"/>
      <c r="L800" s="23"/>
      <c r="M800" s="7"/>
      <c r="N800" s="7"/>
      <c r="O800" s="7"/>
      <c r="P800" s="7"/>
      <c r="Q800" s="7"/>
      <c r="R800" s="10" t="str">
        <f>IF(D800="","",IF(COUNTIF(Tugs[曳船名],D800)&lt;&gt;1,"未登録・重複",IF(INDEX(Tugs[会社名],MATCH(D800,Tugs[曳船名],0))="","未確認",INDEX(Tugs[会社名],MATCH(D800,Tugs[曳船名],0)))))</f>
        <v/>
      </c>
      <c r="S800" s="10" t="str">
        <f>IF(D800="","",IF(COUNTIF(Tugs[曳船名],D800)&lt;&gt;1,"未登録・重複",IF(INDEX(Tugs[基地港],MATCH(D800,Tugs[曳船名],0))="","未確認",INDEX(Tugs[基地港],MATCH(D800,Tugs[曳船名],0)))))</f>
        <v/>
      </c>
      <c r="T800" s="10" t="str">
        <f>IF(A800="","",IF(AND(ISNUMBER(B800),ISNUMBER(C800),C800&gt;=B800),INT(C800)-INT(B800),""))</f>
        <v/>
      </c>
      <c r="U800" s="18" t="str">
        <f>IF(A800="","",IF(AND(ISNUMBER(E800),ISNUMBER(F800),F800&gt;=E800),ROUND((F800-E800)*24,4),""))</f>
        <v/>
      </c>
      <c r="V800" s="18" t="str">
        <f>IF(A800="","",IF(AND(ISNUMBER(G800),ISNUMBER(H800),H800&gt;=G800),ROUND((H800-G800)*24,4),IF(OR(G800&lt;&gt;"",H800&lt;&gt;""),"",IF(AND(ISNUMBER(I800),I800&gt;=0),I800,""))))</f>
        <v/>
      </c>
      <c r="W800" s="10" t="str">
        <f>IF(A800="","",IF(AND(ISNUMBER(G800),ISNUMBER(H800),H800&gt;=G800),"実績：基地発～基地着",IF(OR(G800&lt;&gt;"",H800&lt;&gt;""),"要確認：時刻不足・逆転",IF(AND(ISNUMBER(I800),I800&gt;=0),"実績：記録の時間","未確認"))))</f>
        <v/>
      </c>
      <c r="X800" s="10" t="str">
        <f>IF(A800="","",IF(ISNUMBER(B800),YEAR(B800)-IF(MONTH(B800)&lt;4,1,0),""))</f>
        <v/>
      </c>
      <c r="Y800" s="10" t="str">
        <f>IF(A800="","",IF(OR(D800="",NOT(ISNUMBER(B800)),NOT(ISNUMBER(C800)),C800&lt;B800,NOT(ISNUMBER(E800)),NOT(ISNUMBER(F800)),F800&lt;E800,O800="",P800="",R800="未登録・重複"),"要確認：警戒区間・登録・根拠",IF(OR(W800="要確認：時刻不足・逆転",AND(ISNUMBER(G800),G800&gt;E800),AND(ISNUMBER(H800),H800&lt;F800),AND(ISNUMBER(I800),I800&lt;0),AND(ISNUMBER(M800),M800&lt;0)),"要確認：基地発着・交代人数",IF(COUNTIFS(LNGWatch[船名],A800,LNGWatch[入港日（同一航海）],B800,LNGWatch[曳船名],D800,LNGWatch[警戒開始日時],E800)&gt;1,"要確認：同じ警戒が重複",IF(OR(NOT(ISNUMBER(V800)),P800="未確認"),"要確認：拘束時間・根拠未確認","確認済")))))</f>
        <v/>
      </c>
    </row>
    <row r="801" spans="1:25" ht="24.95" customHeight="1" x14ac:dyDescent="0.2">
      <c r="A801" s="7"/>
      <c r="B801" s="20"/>
      <c r="C801" s="20"/>
      <c r="D801" s="7"/>
      <c r="E801" s="23"/>
      <c r="F801" s="23"/>
      <c r="G801" s="23"/>
      <c r="H801" s="23"/>
      <c r="I801" s="16"/>
      <c r="J801" s="7"/>
      <c r="K801" s="23"/>
      <c r="L801" s="23"/>
      <c r="M801" s="7"/>
      <c r="N801" s="7"/>
      <c r="O801" s="7"/>
      <c r="P801" s="7"/>
      <c r="Q801" s="7"/>
      <c r="R801" s="10" t="str">
        <f>IF(D801="","",IF(COUNTIF(Tugs[曳船名],D801)&lt;&gt;1,"未登録・重複",IF(INDEX(Tugs[会社名],MATCH(D801,Tugs[曳船名],0))="","未確認",INDEX(Tugs[会社名],MATCH(D801,Tugs[曳船名],0)))))</f>
        <v/>
      </c>
      <c r="S801" s="10" t="str">
        <f>IF(D801="","",IF(COUNTIF(Tugs[曳船名],D801)&lt;&gt;1,"未登録・重複",IF(INDEX(Tugs[基地港],MATCH(D801,Tugs[曳船名],0))="","未確認",INDEX(Tugs[基地港],MATCH(D801,Tugs[曳船名],0)))))</f>
        <v/>
      </c>
      <c r="T801" s="10" t="str">
        <f>IF(A801="","",IF(AND(ISNUMBER(B801),ISNUMBER(C801),C801&gt;=B801),INT(C801)-INT(B801),""))</f>
        <v/>
      </c>
      <c r="U801" s="18" t="str">
        <f>IF(A801="","",IF(AND(ISNUMBER(E801),ISNUMBER(F801),F801&gt;=E801),ROUND((F801-E801)*24,4),""))</f>
        <v/>
      </c>
      <c r="V801" s="18" t="str">
        <f>IF(A801="","",IF(AND(ISNUMBER(G801),ISNUMBER(H801),H801&gt;=G801),ROUND((H801-G801)*24,4),IF(OR(G801&lt;&gt;"",H801&lt;&gt;""),"",IF(AND(ISNUMBER(I801),I801&gt;=0),I801,""))))</f>
        <v/>
      </c>
      <c r="W801" s="10" t="str">
        <f>IF(A801="","",IF(AND(ISNUMBER(G801),ISNUMBER(H801),H801&gt;=G801),"実績：基地発～基地着",IF(OR(G801&lt;&gt;"",H801&lt;&gt;""),"要確認：時刻不足・逆転",IF(AND(ISNUMBER(I801),I801&gt;=0),"実績：記録の時間","未確認"))))</f>
        <v/>
      </c>
      <c r="X801" s="10" t="str">
        <f>IF(A801="","",IF(ISNUMBER(B801),YEAR(B801)-IF(MONTH(B801)&lt;4,1,0),""))</f>
        <v/>
      </c>
      <c r="Y801" s="10" t="str">
        <f>IF(A801="","",IF(OR(D801="",NOT(ISNUMBER(B801)),NOT(ISNUMBER(C801)),C801&lt;B801,NOT(ISNUMBER(E801)),NOT(ISNUMBER(F801)),F801&lt;E801,O801="",P801="",R801="未登録・重複"),"要確認：警戒区間・登録・根拠",IF(OR(W801="要確認：時刻不足・逆転",AND(ISNUMBER(G801),G801&gt;E801),AND(ISNUMBER(H801),H801&lt;F801),AND(ISNUMBER(I801),I801&lt;0),AND(ISNUMBER(M801),M801&lt;0)),"要確認：基地発着・交代人数",IF(COUNTIFS(LNGWatch[船名],A801,LNGWatch[入港日（同一航海）],B801,LNGWatch[曳船名],D801,LNGWatch[警戒開始日時],E801)&gt;1,"要確認：同じ警戒が重複",IF(OR(NOT(ISNUMBER(V801)),P801="未確認"),"要確認：拘束時間・根拠未確認","確認済")))))</f>
        <v/>
      </c>
    </row>
    <row r="802" spans="1:25" ht="24.95" customHeight="1" x14ac:dyDescent="0.2">
      <c r="A802" s="7"/>
      <c r="B802" s="20"/>
      <c r="C802" s="20"/>
      <c r="D802" s="7"/>
      <c r="E802" s="23"/>
      <c r="F802" s="23"/>
      <c r="G802" s="23"/>
      <c r="H802" s="23"/>
      <c r="I802" s="16"/>
      <c r="J802" s="7"/>
      <c r="K802" s="23"/>
      <c r="L802" s="23"/>
      <c r="M802" s="7"/>
      <c r="N802" s="7"/>
      <c r="O802" s="7"/>
      <c r="P802" s="7"/>
      <c r="Q802" s="7"/>
      <c r="R802" s="10" t="str">
        <f>IF(D802="","",IF(COUNTIF(Tugs[曳船名],D802)&lt;&gt;1,"未登録・重複",IF(INDEX(Tugs[会社名],MATCH(D802,Tugs[曳船名],0))="","未確認",INDEX(Tugs[会社名],MATCH(D802,Tugs[曳船名],0)))))</f>
        <v/>
      </c>
      <c r="S802" s="10" t="str">
        <f>IF(D802="","",IF(COUNTIF(Tugs[曳船名],D802)&lt;&gt;1,"未登録・重複",IF(INDEX(Tugs[基地港],MATCH(D802,Tugs[曳船名],0))="","未確認",INDEX(Tugs[基地港],MATCH(D802,Tugs[曳船名],0)))))</f>
        <v/>
      </c>
      <c r="T802" s="10" t="str">
        <f>IF(A802="","",IF(AND(ISNUMBER(B802),ISNUMBER(C802),C802&gt;=B802),INT(C802)-INT(B802),""))</f>
        <v/>
      </c>
      <c r="U802" s="18" t="str">
        <f>IF(A802="","",IF(AND(ISNUMBER(E802),ISNUMBER(F802),F802&gt;=E802),ROUND((F802-E802)*24,4),""))</f>
        <v/>
      </c>
      <c r="V802" s="18" t="str">
        <f>IF(A802="","",IF(AND(ISNUMBER(G802),ISNUMBER(H802),H802&gt;=G802),ROUND((H802-G802)*24,4),IF(OR(G802&lt;&gt;"",H802&lt;&gt;""),"",IF(AND(ISNUMBER(I802),I802&gt;=0),I802,""))))</f>
        <v/>
      </c>
      <c r="W802" s="10" t="str">
        <f>IF(A802="","",IF(AND(ISNUMBER(G802),ISNUMBER(H802),H802&gt;=G802),"実績：基地発～基地着",IF(OR(G802&lt;&gt;"",H802&lt;&gt;""),"要確認：時刻不足・逆転",IF(AND(ISNUMBER(I802),I802&gt;=0),"実績：記録の時間","未確認"))))</f>
        <v/>
      </c>
      <c r="X802" s="10" t="str">
        <f>IF(A802="","",IF(ISNUMBER(B802),YEAR(B802)-IF(MONTH(B802)&lt;4,1,0),""))</f>
        <v/>
      </c>
      <c r="Y802" s="10" t="str">
        <f>IF(A802="","",IF(OR(D802="",NOT(ISNUMBER(B802)),NOT(ISNUMBER(C802)),C802&lt;B802,NOT(ISNUMBER(E802)),NOT(ISNUMBER(F802)),F802&lt;E802,O802="",P802="",R802="未登録・重複"),"要確認：警戒区間・登録・根拠",IF(OR(W802="要確認：時刻不足・逆転",AND(ISNUMBER(G802),G802&gt;E802),AND(ISNUMBER(H802),H802&lt;F802),AND(ISNUMBER(I802),I802&lt;0),AND(ISNUMBER(M802),M802&lt;0)),"要確認：基地発着・交代人数",IF(COUNTIFS(LNGWatch[船名],A802,LNGWatch[入港日（同一航海）],B802,LNGWatch[曳船名],D802,LNGWatch[警戒開始日時],E802)&gt;1,"要確認：同じ警戒が重複",IF(OR(NOT(ISNUMBER(V802)),P802="未確認"),"要確認：拘束時間・根拠未確認","確認済")))))</f>
        <v/>
      </c>
    </row>
    <row r="803" spans="1:25" ht="24.95" customHeight="1" x14ac:dyDescent="0.2">
      <c r="A803" s="7"/>
      <c r="B803" s="20"/>
      <c r="C803" s="20"/>
      <c r="D803" s="7"/>
      <c r="E803" s="23"/>
      <c r="F803" s="23"/>
      <c r="G803" s="23"/>
      <c r="H803" s="23"/>
      <c r="I803" s="16"/>
      <c r="J803" s="7"/>
      <c r="K803" s="23"/>
      <c r="L803" s="23"/>
      <c r="M803" s="7"/>
      <c r="N803" s="7"/>
      <c r="O803" s="7"/>
      <c r="P803" s="7"/>
      <c r="Q803" s="7"/>
      <c r="R803" s="10" t="str">
        <f>IF(D803="","",IF(COUNTIF(Tugs[曳船名],D803)&lt;&gt;1,"未登録・重複",IF(INDEX(Tugs[会社名],MATCH(D803,Tugs[曳船名],0))="","未確認",INDEX(Tugs[会社名],MATCH(D803,Tugs[曳船名],0)))))</f>
        <v/>
      </c>
      <c r="S803" s="10" t="str">
        <f>IF(D803="","",IF(COUNTIF(Tugs[曳船名],D803)&lt;&gt;1,"未登録・重複",IF(INDEX(Tugs[基地港],MATCH(D803,Tugs[曳船名],0))="","未確認",INDEX(Tugs[基地港],MATCH(D803,Tugs[曳船名],0)))))</f>
        <v/>
      </c>
      <c r="T803" s="10" t="str">
        <f>IF(A803="","",IF(AND(ISNUMBER(B803),ISNUMBER(C803),C803&gt;=B803),INT(C803)-INT(B803),""))</f>
        <v/>
      </c>
      <c r="U803" s="18" t="str">
        <f>IF(A803="","",IF(AND(ISNUMBER(E803),ISNUMBER(F803),F803&gt;=E803),ROUND((F803-E803)*24,4),""))</f>
        <v/>
      </c>
      <c r="V803" s="18" t="str">
        <f>IF(A803="","",IF(AND(ISNUMBER(G803),ISNUMBER(H803),H803&gt;=G803),ROUND((H803-G803)*24,4),IF(OR(G803&lt;&gt;"",H803&lt;&gt;""),"",IF(AND(ISNUMBER(I803),I803&gt;=0),I803,""))))</f>
        <v/>
      </c>
      <c r="W803" s="10" t="str">
        <f>IF(A803="","",IF(AND(ISNUMBER(G803),ISNUMBER(H803),H803&gt;=G803),"実績：基地発～基地着",IF(OR(G803&lt;&gt;"",H803&lt;&gt;""),"要確認：時刻不足・逆転",IF(AND(ISNUMBER(I803),I803&gt;=0),"実績：記録の時間","未確認"))))</f>
        <v/>
      </c>
      <c r="X803" s="10" t="str">
        <f>IF(A803="","",IF(ISNUMBER(B803),YEAR(B803)-IF(MONTH(B803)&lt;4,1,0),""))</f>
        <v/>
      </c>
      <c r="Y803" s="10" t="str">
        <f>IF(A803="","",IF(OR(D803="",NOT(ISNUMBER(B803)),NOT(ISNUMBER(C803)),C803&lt;B803,NOT(ISNUMBER(E803)),NOT(ISNUMBER(F803)),F803&lt;E803,O803="",P803="",R803="未登録・重複"),"要確認：警戒区間・登録・根拠",IF(OR(W803="要確認：時刻不足・逆転",AND(ISNUMBER(G803),G803&gt;E803),AND(ISNUMBER(H803),H803&lt;F803),AND(ISNUMBER(I803),I803&lt;0),AND(ISNUMBER(M803),M803&lt;0)),"要確認：基地発着・交代人数",IF(COUNTIFS(LNGWatch[船名],A803,LNGWatch[入港日（同一航海）],B803,LNGWatch[曳船名],D803,LNGWatch[警戒開始日時],E803)&gt;1,"要確認：同じ警戒が重複",IF(OR(NOT(ISNUMBER(V803)),P803="未確認"),"要確認：拘束時間・根拠未確認","確認済")))))</f>
        <v/>
      </c>
    </row>
    <row r="804" spans="1:25" ht="24.95" customHeight="1" x14ac:dyDescent="0.2">
      <c r="A804" s="7"/>
      <c r="B804" s="20"/>
      <c r="C804" s="20"/>
      <c r="D804" s="7"/>
      <c r="E804" s="23"/>
      <c r="F804" s="23"/>
      <c r="G804" s="23"/>
      <c r="H804" s="23"/>
      <c r="I804" s="16"/>
      <c r="J804" s="7"/>
      <c r="K804" s="23"/>
      <c r="L804" s="23"/>
      <c r="M804" s="7"/>
      <c r="N804" s="7"/>
      <c r="O804" s="7"/>
      <c r="P804" s="7"/>
      <c r="Q804" s="7"/>
      <c r="R804" s="10" t="str">
        <f>IF(D804="","",IF(COUNTIF(Tugs[曳船名],D804)&lt;&gt;1,"未登録・重複",IF(INDEX(Tugs[会社名],MATCH(D804,Tugs[曳船名],0))="","未確認",INDEX(Tugs[会社名],MATCH(D804,Tugs[曳船名],0)))))</f>
        <v/>
      </c>
      <c r="S804" s="10" t="str">
        <f>IF(D804="","",IF(COUNTIF(Tugs[曳船名],D804)&lt;&gt;1,"未登録・重複",IF(INDEX(Tugs[基地港],MATCH(D804,Tugs[曳船名],0))="","未確認",INDEX(Tugs[基地港],MATCH(D804,Tugs[曳船名],0)))))</f>
        <v/>
      </c>
      <c r="T804" s="10" t="str">
        <f>IF(A804="","",IF(AND(ISNUMBER(B804),ISNUMBER(C804),C804&gt;=B804),INT(C804)-INT(B804),""))</f>
        <v/>
      </c>
      <c r="U804" s="18" t="str">
        <f>IF(A804="","",IF(AND(ISNUMBER(E804),ISNUMBER(F804),F804&gt;=E804),ROUND((F804-E804)*24,4),""))</f>
        <v/>
      </c>
      <c r="V804" s="18" t="str">
        <f>IF(A804="","",IF(AND(ISNUMBER(G804),ISNUMBER(H804),H804&gt;=G804),ROUND((H804-G804)*24,4),IF(OR(G804&lt;&gt;"",H804&lt;&gt;""),"",IF(AND(ISNUMBER(I804),I804&gt;=0),I804,""))))</f>
        <v/>
      </c>
      <c r="W804" s="10" t="str">
        <f>IF(A804="","",IF(AND(ISNUMBER(G804),ISNUMBER(H804),H804&gt;=G804),"実績：基地発～基地着",IF(OR(G804&lt;&gt;"",H804&lt;&gt;""),"要確認：時刻不足・逆転",IF(AND(ISNUMBER(I804),I804&gt;=0),"実績：記録の時間","未確認"))))</f>
        <v/>
      </c>
      <c r="X804" s="10" t="str">
        <f>IF(A804="","",IF(ISNUMBER(B804),YEAR(B804)-IF(MONTH(B804)&lt;4,1,0),""))</f>
        <v/>
      </c>
      <c r="Y804" s="10" t="str">
        <f>IF(A804="","",IF(OR(D804="",NOT(ISNUMBER(B804)),NOT(ISNUMBER(C804)),C804&lt;B804,NOT(ISNUMBER(E804)),NOT(ISNUMBER(F804)),F804&lt;E804,O804="",P804="",R804="未登録・重複"),"要確認：警戒区間・登録・根拠",IF(OR(W804="要確認：時刻不足・逆転",AND(ISNUMBER(G804),G804&gt;E804),AND(ISNUMBER(H804),H804&lt;F804),AND(ISNUMBER(I804),I804&lt;0),AND(ISNUMBER(M804),M804&lt;0)),"要確認：基地発着・交代人数",IF(COUNTIFS(LNGWatch[船名],A804,LNGWatch[入港日（同一航海）],B804,LNGWatch[曳船名],D804,LNGWatch[警戒開始日時],E804)&gt;1,"要確認：同じ警戒が重複",IF(OR(NOT(ISNUMBER(V804)),P804="未確認"),"要確認：拘束時間・根拠未確認","確認済")))))</f>
        <v/>
      </c>
    </row>
    <row r="805" spans="1:25" ht="24.95" customHeight="1" x14ac:dyDescent="0.2">
      <c r="A805" s="7"/>
      <c r="B805" s="20"/>
      <c r="C805" s="20"/>
      <c r="D805" s="7"/>
      <c r="E805" s="23"/>
      <c r="F805" s="23"/>
      <c r="G805" s="23"/>
      <c r="H805" s="23"/>
      <c r="I805" s="16"/>
      <c r="J805" s="7"/>
      <c r="K805" s="23"/>
      <c r="L805" s="23"/>
      <c r="M805" s="7"/>
      <c r="N805" s="7"/>
      <c r="O805" s="7"/>
      <c r="P805" s="7"/>
      <c r="Q805" s="7"/>
      <c r="R805" s="10" t="str">
        <f>IF(D805="","",IF(COUNTIF(Tugs[曳船名],D805)&lt;&gt;1,"未登録・重複",IF(INDEX(Tugs[会社名],MATCH(D805,Tugs[曳船名],0))="","未確認",INDEX(Tugs[会社名],MATCH(D805,Tugs[曳船名],0)))))</f>
        <v/>
      </c>
      <c r="S805" s="10" t="str">
        <f>IF(D805="","",IF(COUNTIF(Tugs[曳船名],D805)&lt;&gt;1,"未登録・重複",IF(INDEX(Tugs[基地港],MATCH(D805,Tugs[曳船名],0))="","未確認",INDEX(Tugs[基地港],MATCH(D805,Tugs[曳船名],0)))))</f>
        <v/>
      </c>
      <c r="T805" s="10" t="str">
        <f>IF(A805="","",IF(AND(ISNUMBER(B805),ISNUMBER(C805),C805&gt;=B805),INT(C805)-INT(B805),""))</f>
        <v/>
      </c>
      <c r="U805" s="18" t="str">
        <f>IF(A805="","",IF(AND(ISNUMBER(E805),ISNUMBER(F805),F805&gt;=E805),ROUND((F805-E805)*24,4),""))</f>
        <v/>
      </c>
      <c r="V805" s="18" t="str">
        <f>IF(A805="","",IF(AND(ISNUMBER(G805),ISNUMBER(H805),H805&gt;=G805),ROUND((H805-G805)*24,4),IF(OR(G805&lt;&gt;"",H805&lt;&gt;""),"",IF(AND(ISNUMBER(I805),I805&gt;=0),I805,""))))</f>
        <v/>
      </c>
      <c r="W805" s="10" t="str">
        <f>IF(A805="","",IF(AND(ISNUMBER(G805),ISNUMBER(H805),H805&gt;=G805),"実績：基地発～基地着",IF(OR(G805&lt;&gt;"",H805&lt;&gt;""),"要確認：時刻不足・逆転",IF(AND(ISNUMBER(I805),I805&gt;=0),"実績：記録の時間","未確認"))))</f>
        <v/>
      </c>
      <c r="X805" s="10" t="str">
        <f>IF(A805="","",IF(ISNUMBER(B805),YEAR(B805)-IF(MONTH(B805)&lt;4,1,0),""))</f>
        <v/>
      </c>
      <c r="Y805" s="10" t="str">
        <f>IF(A805="","",IF(OR(D805="",NOT(ISNUMBER(B805)),NOT(ISNUMBER(C805)),C805&lt;B805,NOT(ISNUMBER(E805)),NOT(ISNUMBER(F805)),F805&lt;E805,O805="",P805="",R805="未登録・重複"),"要確認：警戒区間・登録・根拠",IF(OR(W805="要確認：時刻不足・逆転",AND(ISNUMBER(G805),G805&gt;E805),AND(ISNUMBER(H805),H805&lt;F805),AND(ISNUMBER(I805),I805&lt;0),AND(ISNUMBER(M805),M805&lt;0)),"要確認：基地発着・交代人数",IF(COUNTIFS(LNGWatch[船名],A805,LNGWatch[入港日（同一航海）],B805,LNGWatch[曳船名],D805,LNGWatch[警戒開始日時],E805)&gt;1,"要確認：同じ警戒が重複",IF(OR(NOT(ISNUMBER(V805)),P805="未確認"),"要確認：拘束時間・根拠未確認","確認済")))))</f>
        <v/>
      </c>
    </row>
    <row r="806" spans="1:25" ht="24.95" customHeight="1" x14ac:dyDescent="0.2">
      <c r="A806" s="7"/>
      <c r="B806" s="20"/>
      <c r="C806" s="20"/>
      <c r="D806" s="7"/>
      <c r="E806" s="23"/>
      <c r="F806" s="23"/>
      <c r="G806" s="23"/>
      <c r="H806" s="23"/>
      <c r="I806" s="16"/>
      <c r="J806" s="7"/>
      <c r="K806" s="23"/>
      <c r="L806" s="23"/>
      <c r="M806" s="7"/>
      <c r="N806" s="7"/>
      <c r="O806" s="7"/>
      <c r="P806" s="7"/>
      <c r="Q806" s="7"/>
      <c r="R806" s="10" t="str">
        <f>IF(D806="","",IF(COUNTIF(Tugs[曳船名],D806)&lt;&gt;1,"未登録・重複",IF(INDEX(Tugs[会社名],MATCH(D806,Tugs[曳船名],0))="","未確認",INDEX(Tugs[会社名],MATCH(D806,Tugs[曳船名],0)))))</f>
        <v/>
      </c>
      <c r="S806" s="10" t="str">
        <f>IF(D806="","",IF(COUNTIF(Tugs[曳船名],D806)&lt;&gt;1,"未登録・重複",IF(INDEX(Tugs[基地港],MATCH(D806,Tugs[曳船名],0))="","未確認",INDEX(Tugs[基地港],MATCH(D806,Tugs[曳船名],0)))))</f>
        <v/>
      </c>
      <c r="T806" s="10" t="str">
        <f>IF(A806="","",IF(AND(ISNUMBER(B806),ISNUMBER(C806),C806&gt;=B806),INT(C806)-INT(B806),""))</f>
        <v/>
      </c>
      <c r="U806" s="18" t="str">
        <f>IF(A806="","",IF(AND(ISNUMBER(E806),ISNUMBER(F806),F806&gt;=E806),ROUND((F806-E806)*24,4),""))</f>
        <v/>
      </c>
      <c r="V806" s="18" t="str">
        <f>IF(A806="","",IF(AND(ISNUMBER(G806),ISNUMBER(H806),H806&gt;=G806),ROUND((H806-G806)*24,4),IF(OR(G806&lt;&gt;"",H806&lt;&gt;""),"",IF(AND(ISNUMBER(I806),I806&gt;=0),I806,""))))</f>
        <v/>
      </c>
      <c r="W806" s="10" t="str">
        <f>IF(A806="","",IF(AND(ISNUMBER(G806),ISNUMBER(H806),H806&gt;=G806),"実績：基地発～基地着",IF(OR(G806&lt;&gt;"",H806&lt;&gt;""),"要確認：時刻不足・逆転",IF(AND(ISNUMBER(I806),I806&gt;=0),"実績：記録の時間","未確認"))))</f>
        <v/>
      </c>
      <c r="X806" s="10" t="str">
        <f>IF(A806="","",IF(ISNUMBER(B806),YEAR(B806)-IF(MONTH(B806)&lt;4,1,0),""))</f>
        <v/>
      </c>
      <c r="Y806" s="10" t="str">
        <f>IF(A806="","",IF(OR(D806="",NOT(ISNUMBER(B806)),NOT(ISNUMBER(C806)),C806&lt;B806,NOT(ISNUMBER(E806)),NOT(ISNUMBER(F806)),F806&lt;E806,O806="",P806="",R806="未登録・重複"),"要確認：警戒区間・登録・根拠",IF(OR(W806="要確認：時刻不足・逆転",AND(ISNUMBER(G806),G806&gt;E806),AND(ISNUMBER(H806),H806&lt;F806),AND(ISNUMBER(I806),I806&lt;0),AND(ISNUMBER(M806),M806&lt;0)),"要確認：基地発着・交代人数",IF(COUNTIFS(LNGWatch[船名],A806,LNGWatch[入港日（同一航海）],B806,LNGWatch[曳船名],D806,LNGWatch[警戒開始日時],E806)&gt;1,"要確認：同じ警戒が重複",IF(OR(NOT(ISNUMBER(V806)),P806="未確認"),"要確認：拘束時間・根拠未確認","確認済")))))</f>
        <v/>
      </c>
    </row>
    <row r="807" spans="1:25" ht="24.95" customHeight="1" x14ac:dyDescent="0.2">
      <c r="A807" s="7"/>
      <c r="B807" s="20"/>
      <c r="C807" s="20"/>
      <c r="D807" s="7"/>
      <c r="E807" s="23"/>
      <c r="F807" s="23"/>
      <c r="G807" s="23"/>
      <c r="H807" s="23"/>
      <c r="I807" s="16"/>
      <c r="J807" s="7"/>
      <c r="K807" s="23"/>
      <c r="L807" s="23"/>
      <c r="M807" s="7"/>
      <c r="N807" s="7"/>
      <c r="O807" s="7"/>
      <c r="P807" s="7"/>
      <c r="Q807" s="7"/>
      <c r="R807" s="10" t="str">
        <f>IF(D807="","",IF(COUNTIF(Tugs[曳船名],D807)&lt;&gt;1,"未登録・重複",IF(INDEX(Tugs[会社名],MATCH(D807,Tugs[曳船名],0))="","未確認",INDEX(Tugs[会社名],MATCH(D807,Tugs[曳船名],0)))))</f>
        <v/>
      </c>
      <c r="S807" s="10" t="str">
        <f>IF(D807="","",IF(COUNTIF(Tugs[曳船名],D807)&lt;&gt;1,"未登録・重複",IF(INDEX(Tugs[基地港],MATCH(D807,Tugs[曳船名],0))="","未確認",INDEX(Tugs[基地港],MATCH(D807,Tugs[曳船名],0)))))</f>
        <v/>
      </c>
      <c r="T807" s="10" t="str">
        <f>IF(A807="","",IF(AND(ISNUMBER(B807),ISNUMBER(C807),C807&gt;=B807),INT(C807)-INT(B807),""))</f>
        <v/>
      </c>
      <c r="U807" s="18" t="str">
        <f>IF(A807="","",IF(AND(ISNUMBER(E807),ISNUMBER(F807),F807&gt;=E807),ROUND((F807-E807)*24,4),""))</f>
        <v/>
      </c>
      <c r="V807" s="18" t="str">
        <f>IF(A807="","",IF(AND(ISNUMBER(G807),ISNUMBER(H807),H807&gt;=G807),ROUND((H807-G807)*24,4),IF(OR(G807&lt;&gt;"",H807&lt;&gt;""),"",IF(AND(ISNUMBER(I807),I807&gt;=0),I807,""))))</f>
        <v/>
      </c>
      <c r="W807" s="10" t="str">
        <f>IF(A807="","",IF(AND(ISNUMBER(G807),ISNUMBER(H807),H807&gt;=G807),"実績：基地発～基地着",IF(OR(G807&lt;&gt;"",H807&lt;&gt;""),"要確認：時刻不足・逆転",IF(AND(ISNUMBER(I807),I807&gt;=0),"実績：記録の時間","未確認"))))</f>
        <v/>
      </c>
      <c r="X807" s="10" t="str">
        <f>IF(A807="","",IF(ISNUMBER(B807),YEAR(B807)-IF(MONTH(B807)&lt;4,1,0),""))</f>
        <v/>
      </c>
      <c r="Y807" s="10" t="str">
        <f>IF(A807="","",IF(OR(D807="",NOT(ISNUMBER(B807)),NOT(ISNUMBER(C807)),C807&lt;B807,NOT(ISNUMBER(E807)),NOT(ISNUMBER(F807)),F807&lt;E807,O807="",P807="",R807="未登録・重複"),"要確認：警戒区間・登録・根拠",IF(OR(W807="要確認：時刻不足・逆転",AND(ISNUMBER(G807),G807&gt;E807),AND(ISNUMBER(H807),H807&lt;F807),AND(ISNUMBER(I807),I807&lt;0),AND(ISNUMBER(M807),M807&lt;0)),"要確認：基地発着・交代人数",IF(COUNTIFS(LNGWatch[船名],A807,LNGWatch[入港日（同一航海）],B807,LNGWatch[曳船名],D807,LNGWatch[警戒開始日時],E807)&gt;1,"要確認：同じ警戒が重複",IF(OR(NOT(ISNUMBER(V807)),P807="未確認"),"要確認：拘束時間・根拠未確認","確認済")))))</f>
        <v/>
      </c>
    </row>
    <row r="808" spans="1:25" ht="24.95" customHeight="1" x14ac:dyDescent="0.2">
      <c r="A808" s="7"/>
      <c r="B808" s="20"/>
      <c r="C808" s="20"/>
      <c r="D808" s="7"/>
      <c r="E808" s="23"/>
      <c r="F808" s="23"/>
      <c r="G808" s="23"/>
      <c r="H808" s="23"/>
      <c r="I808" s="16"/>
      <c r="J808" s="7"/>
      <c r="K808" s="23"/>
      <c r="L808" s="23"/>
      <c r="M808" s="7"/>
      <c r="N808" s="7"/>
      <c r="O808" s="7"/>
      <c r="P808" s="7"/>
      <c r="Q808" s="7"/>
      <c r="R808" s="10" t="str">
        <f>IF(D808="","",IF(COUNTIF(Tugs[曳船名],D808)&lt;&gt;1,"未登録・重複",IF(INDEX(Tugs[会社名],MATCH(D808,Tugs[曳船名],0))="","未確認",INDEX(Tugs[会社名],MATCH(D808,Tugs[曳船名],0)))))</f>
        <v/>
      </c>
      <c r="S808" s="10" t="str">
        <f>IF(D808="","",IF(COUNTIF(Tugs[曳船名],D808)&lt;&gt;1,"未登録・重複",IF(INDEX(Tugs[基地港],MATCH(D808,Tugs[曳船名],0))="","未確認",INDEX(Tugs[基地港],MATCH(D808,Tugs[曳船名],0)))))</f>
        <v/>
      </c>
      <c r="T808" s="10" t="str">
        <f>IF(A808="","",IF(AND(ISNUMBER(B808),ISNUMBER(C808),C808&gt;=B808),INT(C808)-INT(B808),""))</f>
        <v/>
      </c>
      <c r="U808" s="18" t="str">
        <f>IF(A808="","",IF(AND(ISNUMBER(E808),ISNUMBER(F808),F808&gt;=E808),ROUND((F808-E808)*24,4),""))</f>
        <v/>
      </c>
      <c r="V808" s="18" t="str">
        <f>IF(A808="","",IF(AND(ISNUMBER(G808),ISNUMBER(H808),H808&gt;=G808),ROUND((H808-G808)*24,4),IF(OR(G808&lt;&gt;"",H808&lt;&gt;""),"",IF(AND(ISNUMBER(I808),I808&gt;=0),I808,""))))</f>
        <v/>
      </c>
      <c r="W808" s="10" t="str">
        <f>IF(A808="","",IF(AND(ISNUMBER(G808),ISNUMBER(H808),H808&gt;=G808),"実績：基地発～基地着",IF(OR(G808&lt;&gt;"",H808&lt;&gt;""),"要確認：時刻不足・逆転",IF(AND(ISNUMBER(I808),I808&gt;=0),"実績：記録の時間","未確認"))))</f>
        <v/>
      </c>
      <c r="X808" s="10" t="str">
        <f>IF(A808="","",IF(ISNUMBER(B808),YEAR(B808)-IF(MONTH(B808)&lt;4,1,0),""))</f>
        <v/>
      </c>
      <c r="Y808" s="10" t="str">
        <f>IF(A808="","",IF(OR(D808="",NOT(ISNUMBER(B808)),NOT(ISNUMBER(C808)),C808&lt;B808,NOT(ISNUMBER(E808)),NOT(ISNUMBER(F808)),F808&lt;E808,O808="",P808="",R808="未登録・重複"),"要確認：警戒区間・登録・根拠",IF(OR(W808="要確認：時刻不足・逆転",AND(ISNUMBER(G808),G808&gt;E808),AND(ISNUMBER(H808),H808&lt;F808),AND(ISNUMBER(I808),I808&lt;0),AND(ISNUMBER(M808),M808&lt;0)),"要確認：基地発着・交代人数",IF(COUNTIFS(LNGWatch[船名],A808,LNGWatch[入港日（同一航海）],B808,LNGWatch[曳船名],D808,LNGWatch[警戒開始日時],E808)&gt;1,"要確認：同じ警戒が重複",IF(OR(NOT(ISNUMBER(V808)),P808="未確認"),"要確認：拘束時間・根拠未確認","確認済")))))</f>
        <v/>
      </c>
    </row>
    <row r="809" spans="1:25" ht="24.95" customHeight="1" x14ac:dyDescent="0.2">
      <c r="A809" s="7"/>
      <c r="B809" s="20"/>
      <c r="C809" s="20"/>
      <c r="D809" s="7"/>
      <c r="E809" s="23"/>
      <c r="F809" s="23"/>
      <c r="G809" s="23"/>
      <c r="H809" s="23"/>
      <c r="I809" s="16"/>
      <c r="J809" s="7"/>
      <c r="K809" s="23"/>
      <c r="L809" s="23"/>
      <c r="M809" s="7"/>
      <c r="N809" s="7"/>
      <c r="O809" s="7"/>
      <c r="P809" s="7"/>
      <c r="Q809" s="7"/>
      <c r="R809" s="10" t="str">
        <f>IF(D809="","",IF(COUNTIF(Tugs[曳船名],D809)&lt;&gt;1,"未登録・重複",IF(INDEX(Tugs[会社名],MATCH(D809,Tugs[曳船名],0))="","未確認",INDEX(Tugs[会社名],MATCH(D809,Tugs[曳船名],0)))))</f>
        <v/>
      </c>
      <c r="S809" s="10" t="str">
        <f>IF(D809="","",IF(COUNTIF(Tugs[曳船名],D809)&lt;&gt;1,"未登録・重複",IF(INDEX(Tugs[基地港],MATCH(D809,Tugs[曳船名],0))="","未確認",INDEX(Tugs[基地港],MATCH(D809,Tugs[曳船名],0)))))</f>
        <v/>
      </c>
      <c r="T809" s="10" t="str">
        <f>IF(A809="","",IF(AND(ISNUMBER(B809),ISNUMBER(C809),C809&gt;=B809),INT(C809)-INT(B809),""))</f>
        <v/>
      </c>
      <c r="U809" s="18" t="str">
        <f>IF(A809="","",IF(AND(ISNUMBER(E809),ISNUMBER(F809),F809&gt;=E809),ROUND((F809-E809)*24,4),""))</f>
        <v/>
      </c>
      <c r="V809" s="18" t="str">
        <f>IF(A809="","",IF(AND(ISNUMBER(G809),ISNUMBER(H809),H809&gt;=G809),ROUND((H809-G809)*24,4),IF(OR(G809&lt;&gt;"",H809&lt;&gt;""),"",IF(AND(ISNUMBER(I809),I809&gt;=0),I809,""))))</f>
        <v/>
      </c>
      <c r="W809" s="10" t="str">
        <f>IF(A809="","",IF(AND(ISNUMBER(G809),ISNUMBER(H809),H809&gt;=G809),"実績：基地発～基地着",IF(OR(G809&lt;&gt;"",H809&lt;&gt;""),"要確認：時刻不足・逆転",IF(AND(ISNUMBER(I809),I809&gt;=0),"実績：記録の時間","未確認"))))</f>
        <v/>
      </c>
      <c r="X809" s="10" t="str">
        <f>IF(A809="","",IF(ISNUMBER(B809),YEAR(B809)-IF(MONTH(B809)&lt;4,1,0),""))</f>
        <v/>
      </c>
      <c r="Y809" s="10" t="str">
        <f>IF(A809="","",IF(OR(D809="",NOT(ISNUMBER(B809)),NOT(ISNUMBER(C809)),C809&lt;B809,NOT(ISNUMBER(E809)),NOT(ISNUMBER(F809)),F809&lt;E809,O809="",P809="",R809="未登録・重複"),"要確認：警戒区間・登録・根拠",IF(OR(W809="要確認：時刻不足・逆転",AND(ISNUMBER(G809),G809&gt;E809),AND(ISNUMBER(H809),H809&lt;F809),AND(ISNUMBER(I809),I809&lt;0),AND(ISNUMBER(M809),M809&lt;0)),"要確認：基地発着・交代人数",IF(COUNTIFS(LNGWatch[船名],A809,LNGWatch[入港日（同一航海）],B809,LNGWatch[曳船名],D809,LNGWatch[警戒開始日時],E809)&gt;1,"要確認：同じ警戒が重複",IF(OR(NOT(ISNUMBER(V809)),P809="未確認"),"要確認：拘束時間・根拠未確認","確認済")))))</f>
        <v/>
      </c>
    </row>
    <row r="810" spans="1:25" ht="24.95" customHeight="1" x14ac:dyDescent="0.2">
      <c r="A810" s="7"/>
      <c r="B810" s="20"/>
      <c r="C810" s="20"/>
      <c r="D810" s="7"/>
      <c r="E810" s="23"/>
      <c r="F810" s="23"/>
      <c r="G810" s="23"/>
      <c r="H810" s="23"/>
      <c r="I810" s="16"/>
      <c r="J810" s="7"/>
      <c r="K810" s="23"/>
      <c r="L810" s="23"/>
      <c r="M810" s="7"/>
      <c r="N810" s="7"/>
      <c r="O810" s="7"/>
      <c r="P810" s="7"/>
      <c r="Q810" s="7"/>
      <c r="R810" s="10" t="str">
        <f>IF(D810="","",IF(COUNTIF(Tugs[曳船名],D810)&lt;&gt;1,"未登録・重複",IF(INDEX(Tugs[会社名],MATCH(D810,Tugs[曳船名],0))="","未確認",INDEX(Tugs[会社名],MATCH(D810,Tugs[曳船名],0)))))</f>
        <v/>
      </c>
      <c r="S810" s="10" t="str">
        <f>IF(D810="","",IF(COUNTIF(Tugs[曳船名],D810)&lt;&gt;1,"未登録・重複",IF(INDEX(Tugs[基地港],MATCH(D810,Tugs[曳船名],0))="","未確認",INDEX(Tugs[基地港],MATCH(D810,Tugs[曳船名],0)))))</f>
        <v/>
      </c>
      <c r="T810" s="10" t="str">
        <f>IF(A810="","",IF(AND(ISNUMBER(B810),ISNUMBER(C810),C810&gt;=B810),INT(C810)-INT(B810),""))</f>
        <v/>
      </c>
      <c r="U810" s="18" t="str">
        <f>IF(A810="","",IF(AND(ISNUMBER(E810),ISNUMBER(F810),F810&gt;=E810),ROUND((F810-E810)*24,4),""))</f>
        <v/>
      </c>
      <c r="V810" s="18" t="str">
        <f>IF(A810="","",IF(AND(ISNUMBER(G810),ISNUMBER(H810),H810&gt;=G810),ROUND((H810-G810)*24,4),IF(OR(G810&lt;&gt;"",H810&lt;&gt;""),"",IF(AND(ISNUMBER(I810),I810&gt;=0),I810,""))))</f>
        <v/>
      </c>
      <c r="W810" s="10" t="str">
        <f>IF(A810="","",IF(AND(ISNUMBER(G810),ISNUMBER(H810),H810&gt;=G810),"実績：基地発～基地着",IF(OR(G810&lt;&gt;"",H810&lt;&gt;""),"要確認：時刻不足・逆転",IF(AND(ISNUMBER(I810),I810&gt;=0),"実績：記録の時間","未確認"))))</f>
        <v/>
      </c>
      <c r="X810" s="10" t="str">
        <f>IF(A810="","",IF(ISNUMBER(B810),YEAR(B810)-IF(MONTH(B810)&lt;4,1,0),""))</f>
        <v/>
      </c>
      <c r="Y810" s="10" t="str">
        <f>IF(A810="","",IF(OR(D810="",NOT(ISNUMBER(B810)),NOT(ISNUMBER(C810)),C810&lt;B810,NOT(ISNUMBER(E810)),NOT(ISNUMBER(F810)),F810&lt;E810,O810="",P810="",R810="未登録・重複"),"要確認：警戒区間・登録・根拠",IF(OR(W810="要確認：時刻不足・逆転",AND(ISNUMBER(G810),G810&gt;E810),AND(ISNUMBER(H810),H810&lt;F810),AND(ISNUMBER(I810),I810&lt;0),AND(ISNUMBER(M810),M810&lt;0)),"要確認：基地発着・交代人数",IF(COUNTIFS(LNGWatch[船名],A810,LNGWatch[入港日（同一航海）],B810,LNGWatch[曳船名],D810,LNGWatch[警戒開始日時],E810)&gt;1,"要確認：同じ警戒が重複",IF(OR(NOT(ISNUMBER(V810)),P810="未確認"),"要確認：拘束時間・根拠未確認","確認済")))))</f>
        <v/>
      </c>
    </row>
    <row r="811" spans="1:25" ht="24.95" customHeight="1" x14ac:dyDescent="0.2">
      <c r="A811" s="7"/>
      <c r="B811" s="20"/>
      <c r="C811" s="20"/>
      <c r="D811" s="7"/>
      <c r="E811" s="23"/>
      <c r="F811" s="23"/>
      <c r="G811" s="23"/>
      <c r="H811" s="23"/>
      <c r="I811" s="16"/>
      <c r="J811" s="7"/>
      <c r="K811" s="23"/>
      <c r="L811" s="23"/>
      <c r="M811" s="7"/>
      <c r="N811" s="7"/>
      <c r="O811" s="7"/>
      <c r="P811" s="7"/>
      <c r="Q811" s="7"/>
      <c r="R811" s="10" t="str">
        <f>IF(D811="","",IF(COUNTIF(Tugs[曳船名],D811)&lt;&gt;1,"未登録・重複",IF(INDEX(Tugs[会社名],MATCH(D811,Tugs[曳船名],0))="","未確認",INDEX(Tugs[会社名],MATCH(D811,Tugs[曳船名],0)))))</f>
        <v/>
      </c>
      <c r="S811" s="10" t="str">
        <f>IF(D811="","",IF(COUNTIF(Tugs[曳船名],D811)&lt;&gt;1,"未登録・重複",IF(INDEX(Tugs[基地港],MATCH(D811,Tugs[曳船名],0))="","未確認",INDEX(Tugs[基地港],MATCH(D811,Tugs[曳船名],0)))))</f>
        <v/>
      </c>
      <c r="T811" s="10" t="str">
        <f>IF(A811="","",IF(AND(ISNUMBER(B811),ISNUMBER(C811),C811&gt;=B811),INT(C811)-INT(B811),""))</f>
        <v/>
      </c>
      <c r="U811" s="18" t="str">
        <f>IF(A811="","",IF(AND(ISNUMBER(E811),ISNUMBER(F811),F811&gt;=E811),ROUND((F811-E811)*24,4),""))</f>
        <v/>
      </c>
      <c r="V811" s="18" t="str">
        <f>IF(A811="","",IF(AND(ISNUMBER(G811),ISNUMBER(H811),H811&gt;=G811),ROUND((H811-G811)*24,4),IF(OR(G811&lt;&gt;"",H811&lt;&gt;""),"",IF(AND(ISNUMBER(I811),I811&gt;=0),I811,""))))</f>
        <v/>
      </c>
      <c r="W811" s="10" t="str">
        <f>IF(A811="","",IF(AND(ISNUMBER(G811),ISNUMBER(H811),H811&gt;=G811),"実績：基地発～基地着",IF(OR(G811&lt;&gt;"",H811&lt;&gt;""),"要確認：時刻不足・逆転",IF(AND(ISNUMBER(I811),I811&gt;=0),"実績：記録の時間","未確認"))))</f>
        <v/>
      </c>
      <c r="X811" s="10" t="str">
        <f>IF(A811="","",IF(ISNUMBER(B811),YEAR(B811)-IF(MONTH(B811)&lt;4,1,0),""))</f>
        <v/>
      </c>
      <c r="Y811" s="10" t="str">
        <f>IF(A811="","",IF(OR(D811="",NOT(ISNUMBER(B811)),NOT(ISNUMBER(C811)),C811&lt;B811,NOT(ISNUMBER(E811)),NOT(ISNUMBER(F811)),F811&lt;E811,O811="",P811="",R811="未登録・重複"),"要確認：警戒区間・登録・根拠",IF(OR(W811="要確認：時刻不足・逆転",AND(ISNUMBER(G811),G811&gt;E811),AND(ISNUMBER(H811),H811&lt;F811),AND(ISNUMBER(I811),I811&lt;0),AND(ISNUMBER(M811),M811&lt;0)),"要確認：基地発着・交代人数",IF(COUNTIFS(LNGWatch[船名],A811,LNGWatch[入港日（同一航海）],B811,LNGWatch[曳船名],D811,LNGWatch[警戒開始日時],E811)&gt;1,"要確認：同じ警戒が重複",IF(OR(NOT(ISNUMBER(V811)),P811="未確認"),"要確認：拘束時間・根拠未確認","確認済")))))</f>
        <v/>
      </c>
    </row>
    <row r="812" spans="1:25" ht="24.95" customHeight="1" x14ac:dyDescent="0.2">
      <c r="A812" s="7"/>
      <c r="B812" s="20"/>
      <c r="C812" s="20"/>
      <c r="D812" s="7"/>
      <c r="E812" s="23"/>
      <c r="F812" s="23"/>
      <c r="G812" s="23"/>
      <c r="H812" s="23"/>
      <c r="I812" s="16"/>
      <c r="J812" s="7"/>
      <c r="K812" s="23"/>
      <c r="L812" s="23"/>
      <c r="M812" s="7"/>
      <c r="N812" s="7"/>
      <c r="O812" s="7"/>
      <c r="P812" s="7"/>
      <c r="Q812" s="7"/>
      <c r="R812" s="10" t="str">
        <f>IF(D812="","",IF(COUNTIF(Tugs[曳船名],D812)&lt;&gt;1,"未登録・重複",IF(INDEX(Tugs[会社名],MATCH(D812,Tugs[曳船名],0))="","未確認",INDEX(Tugs[会社名],MATCH(D812,Tugs[曳船名],0)))))</f>
        <v/>
      </c>
      <c r="S812" s="10" t="str">
        <f>IF(D812="","",IF(COUNTIF(Tugs[曳船名],D812)&lt;&gt;1,"未登録・重複",IF(INDEX(Tugs[基地港],MATCH(D812,Tugs[曳船名],0))="","未確認",INDEX(Tugs[基地港],MATCH(D812,Tugs[曳船名],0)))))</f>
        <v/>
      </c>
      <c r="T812" s="10" t="str">
        <f>IF(A812="","",IF(AND(ISNUMBER(B812),ISNUMBER(C812),C812&gt;=B812),INT(C812)-INT(B812),""))</f>
        <v/>
      </c>
      <c r="U812" s="18" t="str">
        <f>IF(A812="","",IF(AND(ISNUMBER(E812),ISNUMBER(F812),F812&gt;=E812),ROUND((F812-E812)*24,4),""))</f>
        <v/>
      </c>
      <c r="V812" s="18" t="str">
        <f>IF(A812="","",IF(AND(ISNUMBER(G812),ISNUMBER(H812),H812&gt;=G812),ROUND((H812-G812)*24,4),IF(OR(G812&lt;&gt;"",H812&lt;&gt;""),"",IF(AND(ISNUMBER(I812),I812&gt;=0),I812,""))))</f>
        <v/>
      </c>
      <c r="W812" s="10" t="str">
        <f>IF(A812="","",IF(AND(ISNUMBER(G812),ISNUMBER(H812),H812&gt;=G812),"実績：基地発～基地着",IF(OR(G812&lt;&gt;"",H812&lt;&gt;""),"要確認：時刻不足・逆転",IF(AND(ISNUMBER(I812),I812&gt;=0),"実績：記録の時間","未確認"))))</f>
        <v/>
      </c>
      <c r="X812" s="10" t="str">
        <f>IF(A812="","",IF(ISNUMBER(B812),YEAR(B812)-IF(MONTH(B812)&lt;4,1,0),""))</f>
        <v/>
      </c>
      <c r="Y812" s="10" t="str">
        <f>IF(A812="","",IF(OR(D812="",NOT(ISNUMBER(B812)),NOT(ISNUMBER(C812)),C812&lt;B812,NOT(ISNUMBER(E812)),NOT(ISNUMBER(F812)),F812&lt;E812,O812="",P812="",R812="未登録・重複"),"要確認：警戒区間・登録・根拠",IF(OR(W812="要確認：時刻不足・逆転",AND(ISNUMBER(G812),G812&gt;E812),AND(ISNUMBER(H812),H812&lt;F812),AND(ISNUMBER(I812),I812&lt;0),AND(ISNUMBER(M812),M812&lt;0)),"要確認：基地発着・交代人数",IF(COUNTIFS(LNGWatch[船名],A812,LNGWatch[入港日（同一航海）],B812,LNGWatch[曳船名],D812,LNGWatch[警戒開始日時],E812)&gt;1,"要確認：同じ警戒が重複",IF(OR(NOT(ISNUMBER(V812)),P812="未確認"),"要確認：拘束時間・根拠未確認","確認済")))))</f>
        <v/>
      </c>
    </row>
    <row r="813" spans="1:25" ht="24.95" customHeight="1" x14ac:dyDescent="0.2">
      <c r="A813" s="7"/>
      <c r="B813" s="20"/>
      <c r="C813" s="20"/>
      <c r="D813" s="7"/>
      <c r="E813" s="23"/>
      <c r="F813" s="23"/>
      <c r="G813" s="23"/>
      <c r="H813" s="23"/>
      <c r="I813" s="16"/>
      <c r="J813" s="7"/>
      <c r="K813" s="23"/>
      <c r="L813" s="23"/>
      <c r="M813" s="7"/>
      <c r="N813" s="7"/>
      <c r="O813" s="7"/>
      <c r="P813" s="7"/>
      <c r="Q813" s="7"/>
      <c r="R813" s="10" t="str">
        <f>IF(D813="","",IF(COUNTIF(Tugs[曳船名],D813)&lt;&gt;1,"未登録・重複",IF(INDEX(Tugs[会社名],MATCH(D813,Tugs[曳船名],0))="","未確認",INDEX(Tugs[会社名],MATCH(D813,Tugs[曳船名],0)))))</f>
        <v/>
      </c>
      <c r="S813" s="10" t="str">
        <f>IF(D813="","",IF(COUNTIF(Tugs[曳船名],D813)&lt;&gt;1,"未登録・重複",IF(INDEX(Tugs[基地港],MATCH(D813,Tugs[曳船名],0))="","未確認",INDEX(Tugs[基地港],MATCH(D813,Tugs[曳船名],0)))))</f>
        <v/>
      </c>
      <c r="T813" s="10" t="str">
        <f>IF(A813="","",IF(AND(ISNUMBER(B813),ISNUMBER(C813),C813&gt;=B813),INT(C813)-INT(B813),""))</f>
        <v/>
      </c>
      <c r="U813" s="18" t="str">
        <f>IF(A813="","",IF(AND(ISNUMBER(E813),ISNUMBER(F813),F813&gt;=E813),ROUND((F813-E813)*24,4),""))</f>
        <v/>
      </c>
      <c r="V813" s="18" t="str">
        <f>IF(A813="","",IF(AND(ISNUMBER(G813),ISNUMBER(H813),H813&gt;=G813),ROUND((H813-G813)*24,4),IF(OR(G813&lt;&gt;"",H813&lt;&gt;""),"",IF(AND(ISNUMBER(I813),I813&gt;=0),I813,""))))</f>
        <v/>
      </c>
      <c r="W813" s="10" t="str">
        <f>IF(A813="","",IF(AND(ISNUMBER(G813),ISNUMBER(H813),H813&gt;=G813),"実績：基地発～基地着",IF(OR(G813&lt;&gt;"",H813&lt;&gt;""),"要確認：時刻不足・逆転",IF(AND(ISNUMBER(I813),I813&gt;=0),"実績：記録の時間","未確認"))))</f>
        <v/>
      </c>
      <c r="X813" s="10" t="str">
        <f>IF(A813="","",IF(ISNUMBER(B813),YEAR(B813)-IF(MONTH(B813)&lt;4,1,0),""))</f>
        <v/>
      </c>
      <c r="Y813" s="10" t="str">
        <f>IF(A813="","",IF(OR(D813="",NOT(ISNUMBER(B813)),NOT(ISNUMBER(C813)),C813&lt;B813,NOT(ISNUMBER(E813)),NOT(ISNUMBER(F813)),F813&lt;E813,O813="",P813="",R813="未登録・重複"),"要確認：警戒区間・登録・根拠",IF(OR(W813="要確認：時刻不足・逆転",AND(ISNUMBER(G813),G813&gt;E813),AND(ISNUMBER(H813),H813&lt;F813),AND(ISNUMBER(I813),I813&lt;0),AND(ISNUMBER(M813),M813&lt;0)),"要確認：基地発着・交代人数",IF(COUNTIFS(LNGWatch[船名],A813,LNGWatch[入港日（同一航海）],B813,LNGWatch[曳船名],D813,LNGWatch[警戒開始日時],E813)&gt;1,"要確認：同じ警戒が重複",IF(OR(NOT(ISNUMBER(V813)),P813="未確認"),"要確認：拘束時間・根拠未確認","確認済")))))</f>
        <v/>
      </c>
    </row>
    <row r="814" spans="1:25" ht="24.95" customHeight="1" x14ac:dyDescent="0.2">
      <c r="A814" s="7"/>
      <c r="B814" s="20"/>
      <c r="C814" s="20"/>
      <c r="D814" s="7"/>
      <c r="E814" s="23"/>
      <c r="F814" s="23"/>
      <c r="G814" s="23"/>
      <c r="H814" s="23"/>
      <c r="I814" s="16"/>
      <c r="J814" s="7"/>
      <c r="K814" s="23"/>
      <c r="L814" s="23"/>
      <c r="M814" s="7"/>
      <c r="N814" s="7"/>
      <c r="O814" s="7"/>
      <c r="P814" s="7"/>
      <c r="Q814" s="7"/>
      <c r="R814" s="10" t="str">
        <f>IF(D814="","",IF(COUNTIF(Tugs[曳船名],D814)&lt;&gt;1,"未登録・重複",IF(INDEX(Tugs[会社名],MATCH(D814,Tugs[曳船名],0))="","未確認",INDEX(Tugs[会社名],MATCH(D814,Tugs[曳船名],0)))))</f>
        <v/>
      </c>
      <c r="S814" s="10" t="str">
        <f>IF(D814="","",IF(COUNTIF(Tugs[曳船名],D814)&lt;&gt;1,"未登録・重複",IF(INDEX(Tugs[基地港],MATCH(D814,Tugs[曳船名],0))="","未確認",INDEX(Tugs[基地港],MATCH(D814,Tugs[曳船名],0)))))</f>
        <v/>
      </c>
      <c r="T814" s="10" t="str">
        <f>IF(A814="","",IF(AND(ISNUMBER(B814),ISNUMBER(C814),C814&gt;=B814),INT(C814)-INT(B814),""))</f>
        <v/>
      </c>
      <c r="U814" s="18" t="str">
        <f>IF(A814="","",IF(AND(ISNUMBER(E814),ISNUMBER(F814),F814&gt;=E814),ROUND((F814-E814)*24,4),""))</f>
        <v/>
      </c>
      <c r="V814" s="18" t="str">
        <f>IF(A814="","",IF(AND(ISNUMBER(G814),ISNUMBER(H814),H814&gt;=G814),ROUND((H814-G814)*24,4),IF(OR(G814&lt;&gt;"",H814&lt;&gt;""),"",IF(AND(ISNUMBER(I814),I814&gt;=0),I814,""))))</f>
        <v/>
      </c>
      <c r="W814" s="10" t="str">
        <f>IF(A814="","",IF(AND(ISNUMBER(G814),ISNUMBER(H814),H814&gt;=G814),"実績：基地発～基地着",IF(OR(G814&lt;&gt;"",H814&lt;&gt;""),"要確認：時刻不足・逆転",IF(AND(ISNUMBER(I814),I814&gt;=0),"実績：記録の時間","未確認"))))</f>
        <v/>
      </c>
      <c r="X814" s="10" t="str">
        <f>IF(A814="","",IF(ISNUMBER(B814),YEAR(B814)-IF(MONTH(B814)&lt;4,1,0),""))</f>
        <v/>
      </c>
      <c r="Y814" s="10" t="str">
        <f>IF(A814="","",IF(OR(D814="",NOT(ISNUMBER(B814)),NOT(ISNUMBER(C814)),C814&lt;B814,NOT(ISNUMBER(E814)),NOT(ISNUMBER(F814)),F814&lt;E814,O814="",P814="",R814="未登録・重複"),"要確認：警戒区間・登録・根拠",IF(OR(W814="要確認：時刻不足・逆転",AND(ISNUMBER(G814),G814&gt;E814),AND(ISNUMBER(H814),H814&lt;F814),AND(ISNUMBER(I814),I814&lt;0),AND(ISNUMBER(M814),M814&lt;0)),"要確認：基地発着・交代人数",IF(COUNTIFS(LNGWatch[船名],A814,LNGWatch[入港日（同一航海）],B814,LNGWatch[曳船名],D814,LNGWatch[警戒開始日時],E814)&gt;1,"要確認：同じ警戒が重複",IF(OR(NOT(ISNUMBER(V814)),P814="未確認"),"要確認：拘束時間・根拠未確認","確認済")))))</f>
        <v/>
      </c>
    </row>
    <row r="815" spans="1:25" ht="24.95" customHeight="1" x14ac:dyDescent="0.2">
      <c r="A815" s="7"/>
      <c r="B815" s="20"/>
      <c r="C815" s="20"/>
      <c r="D815" s="7"/>
      <c r="E815" s="23"/>
      <c r="F815" s="23"/>
      <c r="G815" s="23"/>
      <c r="H815" s="23"/>
      <c r="I815" s="16"/>
      <c r="J815" s="7"/>
      <c r="K815" s="23"/>
      <c r="L815" s="23"/>
      <c r="M815" s="7"/>
      <c r="N815" s="7"/>
      <c r="O815" s="7"/>
      <c r="P815" s="7"/>
      <c r="Q815" s="7"/>
      <c r="R815" s="10" t="str">
        <f>IF(D815="","",IF(COUNTIF(Tugs[曳船名],D815)&lt;&gt;1,"未登録・重複",IF(INDEX(Tugs[会社名],MATCH(D815,Tugs[曳船名],0))="","未確認",INDEX(Tugs[会社名],MATCH(D815,Tugs[曳船名],0)))))</f>
        <v/>
      </c>
      <c r="S815" s="10" t="str">
        <f>IF(D815="","",IF(COUNTIF(Tugs[曳船名],D815)&lt;&gt;1,"未登録・重複",IF(INDEX(Tugs[基地港],MATCH(D815,Tugs[曳船名],0))="","未確認",INDEX(Tugs[基地港],MATCH(D815,Tugs[曳船名],0)))))</f>
        <v/>
      </c>
      <c r="T815" s="10" t="str">
        <f>IF(A815="","",IF(AND(ISNUMBER(B815),ISNUMBER(C815),C815&gt;=B815),INT(C815)-INT(B815),""))</f>
        <v/>
      </c>
      <c r="U815" s="18" t="str">
        <f>IF(A815="","",IF(AND(ISNUMBER(E815),ISNUMBER(F815),F815&gt;=E815),ROUND((F815-E815)*24,4),""))</f>
        <v/>
      </c>
      <c r="V815" s="18" t="str">
        <f>IF(A815="","",IF(AND(ISNUMBER(G815),ISNUMBER(H815),H815&gt;=G815),ROUND((H815-G815)*24,4),IF(OR(G815&lt;&gt;"",H815&lt;&gt;""),"",IF(AND(ISNUMBER(I815),I815&gt;=0),I815,""))))</f>
        <v/>
      </c>
      <c r="W815" s="10" t="str">
        <f>IF(A815="","",IF(AND(ISNUMBER(G815),ISNUMBER(H815),H815&gt;=G815),"実績：基地発～基地着",IF(OR(G815&lt;&gt;"",H815&lt;&gt;""),"要確認：時刻不足・逆転",IF(AND(ISNUMBER(I815),I815&gt;=0),"実績：記録の時間","未確認"))))</f>
        <v/>
      </c>
      <c r="X815" s="10" t="str">
        <f>IF(A815="","",IF(ISNUMBER(B815),YEAR(B815)-IF(MONTH(B815)&lt;4,1,0),""))</f>
        <v/>
      </c>
      <c r="Y815" s="10" t="str">
        <f>IF(A815="","",IF(OR(D815="",NOT(ISNUMBER(B815)),NOT(ISNUMBER(C815)),C815&lt;B815,NOT(ISNUMBER(E815)),NOT(ISNUMBER(F815)),F815&lt;E815,O815="",P815="",R815="未登録・重複"),"要確認：警戒区間・登録・根拠",IF(OR(W815="要確認：時刻不足・逆転",AND(ISNUMBER(G815),G815&gt;E815),AND(ISNUMBER(H815),H815&lt;F815),AND(ISNUMBER(I815),I815&lt;0),AND(ISNUMBER(M815),M815&lt;0)),"要確認：基地発着・交代人数",IF(COUNTIFS(LNGWatch[船名],A815,LNGWatch[入港日（同一航海）],B815,LNGWatch[曳船名],D815,LNGWatch[警戒開始日時],E815)&gt;1,"要確認：同じ警戒が重複",IF(OR(NOT(ISNUMBER(V815)),P815="未確認"),"要確認：拘束時間・根拠未確認","確認済")))))</f>
        <v/>
      </c>
    </row>
    <row r="816" spans="1:25" ht="24.95" customHeight="1" x14ac:dyDescent="0.2">
      <c r="A816" s="7"/>
      <c r="B816" s="20"/>
      <c r="C816" s="20"/>
      <c r="D816" s="7"/>
      <c r="E816" s="23"/>
      <c r="F816" s="23"/>
      <c r="G816" s="23"/>
      <c r="H816" s="23"/>
      <c r="I816" s="16"/>
      <c r="J816" s="7"/>
      <c r="K816" s="23"/>
      <c r="L816" s="23"/>
      <c r="M816" s="7"/>
      <c r="N816" s="7"/>
      <c r="O816" s="7"/>
      <c r="P816" s="7"/>
      <c r="Q816" s="7"/>
      <c r="R816" s="10" t="str">
        <f>IF(D816="","",IF(COUNTIF(Tugs[曳船名],D816)&lt;&gt;1,"未登録・重複",IF(INDEX(Tugs[会社名],MATCH(D816,Tugs[曳船名],0))="","未確認",INDEX(Tugs[会社名],MATCH(D816,Tugs[曳船名],0)))))</f>
        <v/>
      </c>
      <c r="S816" s="10" t="str">
        <f>IF(D816="","",IF(COUNTIF(Tugs[曳船名],D816)&lt;&gt;1,"未登録・重複",IF(INDEX(Tugs[基地港],MATCH(D816,Tugs[曳船名],0))="","未確認",INDEX(Tugs[基地港],MATCH(D816,Tugs[曳船名],0)))))</f>
        <v/>
      </c>
      <c r="T816" s="10" t="str">
        <f>IF(A816="","",IF(AND(ISNUMBER(B816),ISNUMBER(C816),C816&gt;=B816),INT(C816)-INT(B816),""))</f>
        <v/>
      </c>
      <c r="U816" s="18" t="str">
        <f>IF(A816="","",IF(AND(ISNUMBER(E816),ISNUMBER(F816),F816&gt;=E816),ROUND((F816-E816)*24,4),""))</f>
        <v/>
      </c>
      <c r="V816" s="18" t="str">
        <f>IF(A816="","",IF(AND(ISNUMBER(G816),ISNUMBER(H816),H816&gt;=G816),ROUND((H816-G816)*24,4),IF(OR(G816&lt;&gt;"",H816&lt;&gt;""),"",IF(AND(ISNUMBER(I816),I816&gt;=0),I816,""))))</f>
        <v/>
      </c>
      <c r="W816" s="10" t="str">
        <f>IF(A816="","",IF(AND(ISNUMBER(G816),ISNUMBER(H816),H816&gt;=G816),"実績：基地発～基地着",IF(OR(G816&lt;&gt;"",H816&lt;&gt;""),"要確認：時刻不足・逆転",IF(AND(ISNUMBER(I816),I816&gt;=0),"実績：記録の時間","未確認"))))</f>
        <v/>
      </c>
      <c r="X816" s="10" t="str">
        <f>IF(A816="","",IF(ISNUMBER(B816),YEAR(B816)-IF(MONTH(B816)&lt;4,1,0),""))</f>
        <v/>
      </c>
      <c r="Y816" s="10" t="str">
        <f>IF(A816="","",IF(OR(D816="",NOT(ISNUMBER(B816)),NOT(ISNUMBER(C816)),C816&lt;B816,NOT(ISNUMBER(E816)),NOT(ISNUMBER(F816)),F816&lt;E816,O816="",P816="",R816="未登録・重複"),"要確認：警戒区間・登録・根拠",IF(OR(W816="要確認：時刻不足・逆転",AND(ISNUMBER(G816),G816&gt;E816),AND(ISNUMBER(H816),H816&lt;F816),AND(ISNUMBER(I816),I816&lt;0),AND(ISNUMBER(M816),M816&lt;0)),"要確認：基地発着・交代人数",IF(COUNTIFS(LNGWatch[船名],A816,LNGWatch[入港日（同一航海）],B816,LNGWatch[曳船名],D816,LNGWatch[警戒開始日時],E816)&gt;1,"要確認：同じ警戒が重複",IF(OR(NOT(ISNUMBER(V816)),P816="未確認"),"要確認：拘束時間・根拠未確認","確認済")))))</f>
        <v/>
      </c>
    </row>
    <row r="817" spans="1:25" ht="24.95" customHeight="1" x14ac:dyDescent="0.2">
      <c r="A817" s="7"/>
      <c r="B817" s="20"/>
      <c r="C817" s="20"/>
      <c r="D817" s="7"/>
      <c r="E817" s="23"/>
      <c r="F817" s="23"/>
      <c r="G817" s="23"/>
      <c r="H817" s="23"/>
      <c r="I817" s="16"/>
      <c r="J817" s="7"/>
      <c r="K817" s="23"/>
      <c r="L817" s="23"/>
      <c r="M817" s="7"/>
      <c r="N817" s="7"/>
      <c r="O817" s="7"/>
      <c r="P817" s="7"/>
      <c r="Q817" s="7"/>
      <c r="R817" s="10" t="str">
        <f>IF(D817="","",IF(COUNTIF(Tugs[曳船名],D817)&lt;&gt;1,"未登録・重複",IF(INDEX(Tugs[会社名],MATCH(D817,Tugs[曳船名],0))="","未確認",INDEX(Tugs[会社名],MATCH(D817,Tugs[曳船名],0)))))</f>
        <v/>
      </c>
      <c r="S817" s="10" t="str">
        <f>IF(D817="","",IF(COUNTIF(Tugs[曳船名],D817)&lt;&gt;1,"未登録・重複",IF(INDEX(Tugs[基地港],MATCH(D817,Tugs[曳船名],0))="","未確認",INDEX(Tugs[基地港],MATCH(D817,Tugs[曳船名],0)))))</f>
        <v/>
      </c>
      <c r="T817" s="10" t="str">
        <f>IF(A817="","",IF(AND(ISNUMBER(B817),ISNUMBER(C817),C817&gt;=B817),INT(C817)-INT(B817),""))</f>
        <v/>
      </c>
      <c r="U817" s="18" t="str">
        <f>IF(A817="","",IF(AND(ISNUMBER(E817),ISNUMBER(F817),F817&gt;=E817),ROUND((F817-E817)*24,4),""))</f>
        <v/>
      </c>
      <c r="V817" s="18" t="str">
        <f>IF(A817="","",IF(AND(ISNUMBER(G817),ISNUMBER(H817),H817&gt;=G817),ROUND((H817-G817)*24,4),IF(OR(G817&lt;&gt;"",H817&lt;&gt;""),"",IF(AND(ISNUMBER(I817),I817&gt;=0),I817,""))))</f>
        <v/>
      </c>
      <c r="W817" s="10" t="str">
        <f>IF(A817="","",IF(AND(ISNUMBER(G817),ISNUMBER(H817),H817&gt;=G817),"実績：基地発～基地着",IF(OR(G817&lt;&gt;"",H817&lt;&gt;""),"要確認：時刻不足・逆転",IF(AND(ISNUMBER(I817),I817&gt;=0),"実績：記録の時間","未確認"))))</f>
        <v/>
      </c>
      <c r="X817" s="10" t="str">
        <f>IF(A817="","",IF(ISNUMBER(B817),YEAR(B817)-IF(MONTH(B817)&lt;4,1,0),""))</f>
        <v/>
      </c>
      <c r="Y817" s="10" t="str">
        <f>IF(A817="","",IF(OR(D817="",NOT(ISNUMBER(B817)),NOT(ISNUMBER(C817)),C817&lt;B817,NOT(ISNUMBER(E817)),NOT(ISNUMBER(F817)),F817&lt;E817,O817="",P817="",R817="未登録・重複"),"要確認：警戒区間・登録・根拠",IF(OR(W817="要確認：時刻不足・逆転",AND(ISNUMBER(G817),G817&gt;E817),AND(ISNUMBER(H817),H817&lt;F817),AND(ISNUMBER(I817),I817&lt;0),AND(ISNUMBER(M817),M817&lt;0)),"要確認：基地発着・交代人数",IF(COUNTIFS(LNGWatch[船名],A817,LNGWatch[入港日（同一航海）],B817,LNGWatch[曳船名],D817,LNGWatch[警戒開始日時],E817)&gt;1,"要確認：同じ警戒が重複",IF(OR(NOT(ISNUMBER(V817)),P817="未確認"),"要確認：拘束時間・根拠未確認","確認済")))))</f>
        <v/>
      </c>
    </row>
    <row r="818" spans="1:25" ht="24.95" customHeight="1" x14ac:dyDescent="0.2">
      <c r="A818" s="7"/>
      <c r="B818" s="20"/>
      <c r="C818" s="20"/>
      <c r="D818" s="7"/>
      <c r="E818" s="23"/>
      <c r="F818" s="23"/>
      <c r="G818" s="23"/>
      <c r="H818" s="23"/>
      <c r="I818" s="16"/>
      <c r="J818" s="7"/>
      <c r="K818" s="23"/>
      <c r="L818" s="23"/>
      <c r="M818" s="7"/>
      <c r="N818" s="7"/>
      <c r="O818" s="7"/>
      <c r="P818" s="7"/>
      <c r="Q818" s="7"/>
      <c r="R818" s="10" t="str">
        <f>IF(D818="","",IF(COUNTIF(Tugs[曳船名],D818)&lt;&gt;1,"未登録・重複",IF(INDEX(Tugs[会社名],MATCH(D818,Tugs[曳船名],0))="","未確認",INDEX(Tugs[会社名],MATCH(D818,Tugs[曳船名],0)))))</f>
        <v/>
      </c>
      <c r="S818" s="10" t="str">
        <f>IF(D818="","",IF(COUNTIF(Tugs[曳船名],D818)&lt;&gt;1,"未登録・重複",IF(INDEX(Tugs[基地港],MATCH(D818,Tugs[曳船名],0))="","未確認",INDEX(Tugs[基地港],MATCH(D818,Tugs[曳船名],0)))))</f>
        <v/>
      </c>
      <c r="T818" s="10" t="str">
        <f>IF(A818="","",IF(AND(ISNUMBER(B818),ISNUMBER(C818),C818&gt;=B818),INT(C818)-INT(B818),""))</f>
        <v/>
      </c>
      <c r="U818" s="18" t="str">
        <f>IF(A818="","",IF(AND(ISNUMBER(E818),ISNUMBER(F818),F818&gt;=E818),ROUND((F818-E818)*24,4),""))</f>
        <v/>
      </c>
      <c r="V818" s="18" t="str">
        <f>IF(A818="","",IF(AND(ISNUMBER(G818),ISNUMBER(H818),H818&gt;=G818),ROUND((H818-G818)*24,4),IF(OR(G818&lt;&gt;"",H818&lt;&gt;""),"",IF(AND(ISNUMBER(I818),I818&gt;=0),I818,""))))</f>
        <v/>
      </c>
      <c r="W818" s="10" t="str">
        <f>IF(A818="","",IF(AND(ISNUMBER(G818),ISNUMBER(H818),H818&gt;=G818),"実績：基地発～基地着",IF(OR(G818&lt;&gt;"",H818&lt;&gt;""),"要確認：時刻不足・逆転",IF(AND(ISNUMBER(I818),I818&gt;=0),"実績：記録の時間","未確認"))))</f>
        <v/>
      </c>
      <c r="X818" s="10" t="str">
        <f>IF(A818="","",IF(ISNUMBER(B818),YEAR(B818)-IF(MONTH(B818)&lt;4,1,0),""))</f>
        <v/>
      </c>
      <c r="Y818" s="10" t="str">
        <f>IF(A818="","",IF(OR(D818="",NOT(ISNUMBER(B818)),NOT(ISNUMBER(C818)),C818&lt;B818,NOT(ISNUMBER(E818)),NOT(ISNUMBER(F818)),F818&lt;E818,O818="",P818="",R818="未登録・重複"),"要確認：警戒区間・登録・根拠",IF(OR(W818="要確認：時刻不足・逆転",AND(ISNUMBER(G818),G818&gt;E818),AND(ISNUMBER(H818),H818&lt;F818),AND(ISNUMBER(I818),I818&lt;0),AND(ISNUMBER(M818),M818&lt;0)),"要確認：基地発着・交代人数",IF(COUNTIFS(LNGWatch[船名],A818,LNGWatch[入港日（同一航海）],B818,LNGWatch[曳船名],D818,LNGWatch[警戒開始日時],E818)&gt;1,"要確認：同じ警戒が重複",IF(OR(NOT(ISNUMBER(V818)),P818="未確認"),"要確認：拘束時間・根拠未確認","確認済")))))</f>
        <v/>
      </c>
    </row>
    <row r="819" spans="1:25" ht="24.95" customHeight="1" x14ac:dyDescent="0.2">
      <c r="A819" s="7"/>
      <c r="B819" s="20"/>
      <c r="C819" s="20"/>
      <c r="D819" s="7"/>
      <c r="E819" s="23"/>
      <c r="F819" s="23"/>
      <c r="G819" s="23"/>
      <c r="H819" s="23"/>
      <c r="I819" s="16"/>
      <c r="J819" s="7"/>
      <c r="K819" s="23"/>
      <c r="L819" s="23"/>
      <c r="M819" s="7"/>
      <c r="N819" s="7"/>
      <c r="O819" s="7"/>
      <c r="P819" s="7"/>
      <c r="Q819" s="7"/>
      <c r="R819" s="10" t="str">
        <f>IF(D819="","",IF(COUNTIF(Tugs[曳船名],D819)&lt;&gt;1,"未登録・重複",IF(INDEX(Tugs[会社名],MATCH(D819,Tugs[曳船名],0))="","未確認",INDEX(Tugs[会社名],MATCH(D819,Tugs[曳船名],0)))))</f>
        <v/>
      </c>
      <c r="S819" s="10" t="str">
        <f>IF(D819="","",IF(COUNTIF(Tugs[曳船名],D819)&lt;&gt;1,"未登録・重複",IF(INDEX(Tugs[基地港],MATCH(D819,Tugs[曳船名],0))="","未確認",INDEX(Tugs[基地港],MATCH(D819,Tugs[曳船名],0)))))</f>
        <v/>
      </c>
      <c r="T819" s="10" t="str">
        <f>IF(A819="","",IF(AND(ISNUMBER(B819),ISNUMBER(C819),C819&gt;=B819),INT(C819)-INT(B819),""))</f>
        <v/>
      </c>
      <c r="U819" s="18" t="str">
        <f>IF(A819="","",IF(AND(ISNUMBER(E819),ISNUMBER(F819),F819&gt;=E819),ROUND((F819-E819)*24,4),""))</f>
        <v/>
      </c>
      <c r="V819" s="18" t="str">
        <f>IF(A819="","",IF(AND(ISNUMBER(G819),ISNUMBER(H819),H819&gt;=G819),ROUND((H819-G819)*24,4),IF(OR(G819&lt;&gt;"",H819&lt;&gt;""),"",IF(AND(ISNUMBER(I819),I819&gt;=0),I819,""))))</f>
        <v/>
      </c>
      <c r="W819" s="10" t="str">
        <f>IF(A819="","",IF(AND(ISNUMBER(G819),ISNUMBER(H819),H819&gt;=G819),"実績：基地発～基地着",IF(OR(G819&lt;&gt;"",H819&lt;&gt;""),"要確認：時刻不足・逆転",IF(AND(ISNUMBER(I819),I819&gt;=0),"実績：記録の時間","未確認"))))</f>
        <v/>
      </c>
      <c r="X819" s="10" t="str">
        <f>IF(A819="","",IF(ISNUMBER(B819),YEAR(B819)-IF(MONTH(B819)&lt;4,1,0),""))</f>
        <v/>
      </c>
      <c r="Y819" s="10" t="str">
        <f>IF(A819="","",IF(OR(D819="",NOT(ISNUMBER(B819)),NOT(ISNUMBER(C819)),C819&lt;B819,NOT(ISNUMBER(E819)),NOT(ISNUMBER(F819)),F819&lt;E819,O819="",P819="",R819="未登録・重複"),"要確認：警戒区間・登録・根拠",IF(OR(W819="要確認：時刻不足・逆転",AND(ISNUMBER(G819),G819&gt;E819),AND(ISNUMBER(H819),H819&lt;F819),AND(ISNUMBER(I819),I819&lt;0),AND(ISNUMBER(M819),M819&lt;0)),"要確認：基地発着・交代人数",IF(COUNTIFS(LNGWatch[船名],A819,LNGWatch[入港日（同一航海）],B819,LNGWatch[曳船名],D819,LNGWatch[警戒開始日時],E819)&gt;1,"要確認：同じ警戒が重複",IF(OR(NOT(ISNUMBER(V819)),P819="未確認"),"要確認：拘束時間・根拠未確認","確認済")))))</f>
        <v/>
      </c>
    </row>
    <row r="820" spans="1:25" ht="24.95" customHeight="1" x14ac:dyDescent="0.2">
      <c r="A820" s="7"/>
      <c r="B820" s="20"/>
      <c r="C820" s="20"/>
      <c r="D820" s="7"/>
      <c r="E820" s="23"/>
      <c r="F820" s="23"/>
      <c r="G820" s="23"/>
      <c r="H820" s="23"/>
      <c r="I820" s="16"/>
      <c r="J820" s="7"/>
      <c r="K820" s="23"/>
      <c r="L820" s="23"/>
      <c r="M820" s="7"/>
      <c r="N820" s="7"/>
      <c r="O820" s="7"/>
      <c r="P820" s="7"/>
      <c r="Q820" s="7"/>
      <c r="R820" s="10" t="str">
        <f>IF(D820="","",IF(COUNTIF(Tugs[曳船名],D820)&lt;&gt;1,"未登録・重複",IF(INDEX(Tugs[会社名],MATCH(D820,Tugs[曳船名],0))="","未確認",INDEX(Tugs[会社名],MATCH(D820,Tugs[曳船名],0)))))</f>
        <v/>
      </c>
      <c r="S820" s="10" t="str">
        <f>IF(D820="","",IF(COUNTIF(Tugs[曳船名],D820)&lt;&gt;1,"未登録・重複",IF(INDEX(Tugs[基地港],MATCH(D820,Tugs[曳船名],0))="","未確認",INDEX(Tugs[基地港],MATCH(D820,Tugs[曳船名],0)))))</f>
        <v/>
      </c>
      <c r="T820" s="10" t="str">
        <f>IF(A820="","",IF(AND(ISNUMBER(B820),ISNUMBER(C820),C820&gt;=B820),INT(C820)-INT(B820),""))</f>
        <v/>
      </c>
      <c r="U820" s="18" t="str">
        <f>IF(A820="","",IF(AND(ISNUMBER(E820),ISNUMBER(F820),F820&gt;=E820),ROUND((F820-E820)*24,4),""))</f>
        <v/>
      </c>
      <c r="V820" s="18" t="str">
        <f>IF(A820="","",IF(AND(ISNUMBER(G820),ISNUMBER(H820),H820&gt;=G820),ROUND((H820-G820)*24,4),IF(OR(G820&lt;&gt;"",H820&lt;&gt;""),"",IF(AND(ISNUMBER(I820),I820&gt;=0),I820,""))))</f>
        <v/>
      </c>
      <c r="W820" s="10" t="str">
        <f>IF(A820="","",IF(AND(ISNUMBER(G820),ISNUMBER(H820),H820&gt;=G820),"実績：基地発～基地着",IF(OR(G820&lt;&gt;"",H820&lt;&gt;""),"要確認：時刻不足・逆転",IF(AND(ISNUMBER(I820),I820&gt;=0),"実績：記録の時間","未確認"))))</f>
        <v/>
      </c>
      <c r="X820" s="10" t="str">
        <f>IF(A820="","",IF(ISNUMBER(B820),YEAR(B820)-IF(MONTH(B820)&lt;4,1,0),""))</f>
        <v/>
      </c>
      <c r="Y820" s="10" t="str">
        <f>IF(A820="","",IF(OR(D820="",NOT(ISNUMBER(B820)),NOT(ISNUMBER(C820)),C820&lt;B820,NOT(ISNUMBER(E820)),NOT(ISNUMBER(F820)),F820&lt;E820,O820="",P820="",R820="未登録・重複"),"要確認：警戒区間・登録・根拠",IF(OR(W820="要確認：時刻不足・逆転",AND(ISNUMBER(G820),G820&gt;E820),AND(ISNUMBER(H820),H820&lt;F820),AND(ISNUMBER(I820),I820&lt;0),AND(ISNUMBER(M820),M820&lt;0)),"要確認：基地発着・交代人数",IF(COUNTIFS(LNGWatch[船名],A820,LNGWatch[入港日（同一航海）],B820,LNGWatch[曳船名],D820,LNGWatch[警戒開始日時],E820)&gt;1,"要確認：同じ警戒が重複",IF(OR(NOT(ISNUMBER(V820)),P820="未確認"),"要確認：拘束時間・根拠未確認","確認済")))))</f>
        <v/>
      </c>
    </row>
    <row r="821" spans="1:25" ht="24.95" customHeight="1" x14ac:dyDescent="0.2">
      <c r="A821" s="7"/>
      <c r="B821" s="20"/>
      <c r="C821" s="20"/>
      <c r="D821" s="7"/>
      <c r="E821" s="23"/>
      <c r="F821" s="23"/>
      <c r="G821" s="23"/>
      <c r="H821" s="23"/>
      <c r="I821" s="16"/>
      <c r="J821" s="7"/>
      <c r="K821" s="23"/>
      <c r="L821" s="23"/>
      <c r="M821" s="7"/>
      <c r="N821" s="7"/>
      <c r="O821" s="7"/>
      <c r="P821" s="7"/>
      <c r="Q821" s="7"/>
      <c r="R821" s="10" t="str">
        <f>IF(D821="","",IF(COUNTIF(Tugs[曳船名],D821)&lt;&gt;1,"未登録・重複",IF(INDEX(Tugs[会社名],MATCH(D821,Tugs[曳船名],0))="","未確認",INDEX(Tugs[会社名],MATCH(D821,Tugs[曳船名],0)))))</f>
        <v/>
      </c>
      <c r="S821" s="10" t="str">
        <f>IF(D821="","",IF(COUNTIF(Tugs[曳船名],D821)&lt;&gt;1,"未登録・重複",IF(INDEX(Tugs[基地港],MATCH(D821,Tugs[曳船名],0))="","未確認",INDEX(Tugs[基地港],MATCH(D821,Tugs[曳船名],0)))))</f>
        <v/>
      </c>
      <c r="T821" s="10" t="str">
        <f>IF(A821="","",IF(AND(ISNUMBER(B821),ISNUMBER(C821),C821&gt;=B821),INT(C821)-INT(B821),""))</f>
        <v/>
      </c>
      <c r="U821" s="18" t="str">
        <f>IF(A821="","",IF(AND(ISNUMBER(E821),ISNUMBER(F821),F821&gt;=E821),ROUND((F821-E821)*24,4),""))</f>
        <v/>
      </c>
      <c r="V821" s="18" t="str">
        <f>IF(A821="","",IF(AND(ISNUMBER(G821),ISNUMBER(H821),H821&gt;=G821),ROUND((H821-G821)*24,4),IF(OR(G821&lt;&gt;"",H821&lt;&gt;""),"",IF(AND(ISNUMBER(I821),I821&gt;=0),I821,""))))</f>
        <v/>
      </c>
      <c r="W821" s="10" t="str">
        <f>IF(A821="","",IF(AND(ISNUMBER(G821),ISNUMBER(H821),H821&gt;=G821),"実績：基地発～基地着",IF(OR(G821&lt;&gt;"",H821&lt;&gt;""),"要確認：時刻不足・逆転",IF(AND(ISNUMBER(I821),I821&gt;=0),"実績：記録の時間","未確認"))))</f>
        <v/>
      </c>
      <c r="X821" s="10" t="str">
        <f>IF(A821="","",IF(ISNUMBER(B821),YEAR(B821)-IF(MONTH(B821)&lt;4,1,0),""))</f>
        <v/>
      </c>
      <c r="Y821" s="10" t="str">
        <f>IF(A821="","",IF(OR(D821="",NOT(ISNUMBER(B821)),NOT(ISNUMBER(C821)),C821&lt;B821,NOT(ISNUMBER(E821)),NOT(ISNUMBER(F821)),F821&lt;E821,O821="",P821="",R821="未登録・重複"),"要確認：警戒区間・登録・根拠",IF(OR(W821="要確認：時刻不足・逆転",AND(ISNUMBER(G821),G821&gt;E821),AND(ISNUMBER(H821),H821&lt;F821),AND(ISNUMBER(I821),I821&lt;0),AND(ISNUMBER(M821),M821&lt;0)),"要確認：基地発着・交代人数",IF(COUNTIFS(LNGWatch[船名],A821,LNGWatch[入港日（同一航海）],B821,LNGWatch[曳船名],D821,LNGWatch[警戒開始日時],E821)&gt;1,"要確認：同じ警戒が重複",IF(OR(NOT(ISNUMBER(V821)),P821="未確認"),"要確認：拘束時間・根拠未確認","確認済")))))</f>
        <v/>
      </c>
    </row>
    <row r="822" spans="1:25" ht="24.95" customHeight="1" x14ac:dyDescent="0.2">
      <c r="A822" s="7"/>
      <c r="B822" s="20"/>
      <c r="C822" s="20"/>
      <c r="D822" s="7"/>
      <c r="E822" s="23"/>
      <c r="F822" s="23"/>
      <c r="G822" s="23"/>
      <c r="H822" s="23"/>
      <c r="I822" s="16"/>
      <c r="J822" s="7"/>
      <c r="K822" s="23"/>
      <c r="L822" s="23"/>
      <c r="M822" s="7"/>
      <c r="N822" s="7"/>
      <c r="O822" s="7"/>
      <c r="P822" s="7"/>
      <c r="Q822" s="7"/>
      <c r="R822" s="10" t="str">
        <f>IF(D822="","",IF(COUNTIF(Tugs[曳船名],D822)&lt;&gt;1,"未登録・重複",IF(INDEX(Tugs[会社名],MATCH(D822,Tugs[曳船名],0))="","未確認",INDEX(Tugs[会社名],MATCH(D822,Tugs[曳船名],0)))))</f>
        <v/>
      </c>
      <c r="S822" s="10" t="str">
        <f>IF(D822="","",IF(COUNTIF(Tugs[曳船名],D822)&lt;&gt;1,"未登録・重複",IF(INDEX(Tugs[基地港],MATCH(D822,Tugs[曳船名],0))="","未確認",INDEX(Tugs[基地港],MATCH(D822,Tugs[曳船名],0)))))</f>
        <v/>
      </c>
      <c r="T822" s="10" t="str">
        <f>IF(A822="","",IF(AND(ISNUMBER(B822),ISNUMBER(C822),C822&gt;=B822),INT(C822)-INT(B822),""))</f>
        <v/>
      </c>
      <c r="U822" s="18" t="str">
        <f>IF(A822="","",IF(AND(ISNUMBER(E822),ISNUMBER(F822),F822&gt;=E822),ROUND((F822-E822)*24,4),""))</f>
        <v/>
      </c>
      <c r="V822" s="18" t="str">
        <f>IF(A822="","",IF(AND(ISNUMBER(G822),ISNUMBER(H822),H822&gt;=G822),ROUND((H822-G822)*24,4),IF(OR(G822&lt;&gt;"",H822&lt;&gt;""),"",IF(AND(ISNUMBER(I822),I822&gt;=0),I822,""))))</f>
        <v/>
      </c>
      <c r="W822" s="10" t="str">
        <f>IF(A822="","",IF(AND(ISNUMBER(G822),ISNUMBER(H822),H822&gt;=G822),"実績：基地発～基地着",IF(OR(G822&lt;&gt;"",H822&lt;&gt;""),"要確認：時刻不足・逆転",IF(AND(ISNUMBER(I822),I822&gt;=0),"実績：記録の時間","未確認"))))</f>
        <v/>
      </c>
      <c r="X822" s="10" t="str">
        <f>IF(A822="","",IF(ISNUMBER(B822),YEAR(B822)-IF(MONTH(B822)&lt;4,1,0),""))</f>
        <v/>
      </c>
      <c r="Y822" s="10" t="str">
        <f>IF(A822="","",IF(OR(D822="",NOT(ISNUMBER(B822)),NOT(ISNUMBER(C822)),C822&lt;B822,NOT(ISNUMBER(E822)),NOT(ISNUMBER(F822)),F822&lt;E822,O822="",P822="",R822="未登録・重複"),"要確認：警戒区間・登録・根拠",IF(OR(W822="要確認：時刻不足・逆転",AND(ISNUMBER(G822),G822&gt;E822),AND(ISNUMBER(H822),H822&lt;F822),AND(ISNUMBER(I822),I822&lt;0),AND(ISNUMBER(M822),M822&lt;0)),"要確認：基地発着・交代人数",IF(COUNTIFS(LNGWatch[船名],A822,LNGWatch[入港日（同一航海）],B822,LNGWatch[曳船名],D822,LNGWatch[警戒開始日時],E822)&gt;1,"要確認：同じ警戒が重複",IF(OR(NOT(ISNUMBER(V822)),P822="未確認"),"要確認：拘束時間・根拠未確認","確認済")))))</f>
        <v/>
      </c>
    </row>
    <row r="823" spans="1:25" ht="24.95" customHeight="1" x14ac:dyDescent="0.2">
      <c r="A823" s="7"/>
      <c r="B823" s="20"/>
      <c r="C823" s="20"/>
      <c r="D823" s="7"/>
      <c r="E823" s="23"/>
      <c r="F823" s="23"/>
      <c r="G823" s="23"/>
      <c r="H823" s="23"/>
      <c r="I823" s="16"/>
      <c r="J823" s="7"/>
      <c r="K823" s="23"/>
      <c r="L823" s="23"/>
      <c r="M823" s="7"/>
      <c r="N823" s="7"/>
      <c r="O823" s="7"/>
      <c r="P823" s="7"/>
      <c r="Q823" s="7"/>
      <c r="R823" s="10" t="str">
        <f>IF(D823="","",IF(COUNTIF(Tugs[曳船名],D823)&lt;&gt;1,"未登録・重複",IF(INDEX(Tugs[会社名],MATCH(D823,Tugs[曳船名],0))="","未確認",INDEX(Tugs[会社名],MATCH(D823,Tugs[曳船名],0)))))</f>
        <v/>
      </c>
      <c r="S823" s="10" t="str">
        <f>IF(D823="","",IF(COUNTIF(Tugs[曳船名],D823)&lt;&gt;1,"未登録・重複",IF(INDEX(Tugs[基地港],MATCH(D823,Tugs[曳船名],0))="","未確認",INDEX(Tugs[基地港],MATCH(D823,Tugs[曳船名],0)))))</f>
        <v/>
      </c>
      <c r="T823" s="10" t="str">
        <f>IF(A823="","",IF(AND(ISNUMBER(B823),ISNUMBER(C823),C823&gt;=B823),INT(C823)-INT(B823),""))</f>
        <v/>
      </c>
      <c r="U823" s="18" t="str">
        <f>IF(A823="","",IF(AND(ISNUMBER(E823),ISNUMBER(F823),F823&gt;=E823),ROUND((F823-E823)*24,4),""))</f>
        <v/>
      </c>
      <c r="V823" s="18" t="str">
        <f>IF(A823="","",IF(AND(ISNUMBER(G823),ISNUMBER(H823),H823&gt;=G823),ROUND((H823-G823)*24,4),IF(OR(G823&lt;&gt;"",H823&lt;&gt;""),"",IF(AND(ISNUMBER(I823),I823&gt;=0),I823,""))))</f>
        <v/>
      </c>
      <c r="W823" s="10" t="str">
        <f>IF(A823="","",IF(AND(ISNUMBER(G823),ISNUMBER(H823),H823&gt;=G823),"実績：基地発～基地着",IF(OR(G823&lt;&gt;"",H823&lt;&gt;""),"要確認：時刻不足・逆転",IF(AND(ISNUMBER(I823),I823&gt;=0),"実績：記録の時間","未確認"))))</f>
        <v/>
      </c>
      <c r="X823" s="10" t="str">
        <f>IF(A823="","",IF(ISNUMBER(B823),YEAR(B823)-IF(MONTH(B823)&lt;4,1,0),""))</f>
        <v/>
      </c>
      <c r="Y823" s="10" t="str">
        <f>IF(A823="","",IF(OR(D823="",NOT(ISNUMBER(B823)),NOT(ISNUMBER(C823)),C823&lt;B823,NOT(ISNUMBER(E823)),NOT(ISNUMBER(F823)),F823&lt;E823,O823="",P823="",R823="未登録・重複"),"要確認：警戒区間・登録・根拠",IF(OR(W823="要確認：時刻不足・逆転",AND(ISNUMBER(G823),G823&gt;E823),AND(ISNUMBER(H823),H823&lt;F823),AND(ISNUMBER(I823),I823&lt;0),AND(ISNUMBER(M823),M823&lt;0)),"要確認：基地発着・交代人数",IF(COUNTIFS(LNGWatch[船名],A823,LNGWatch[入港日（同一航海）],B823,LNGWatch[曳船名],D823,LNGWatch[警戒開始日時],E823)&gt;1,"要確認：同じ警戒が重複",IF(OR(NOT(ISNUMBER(V823)),P823="未確認"),"要確認：拘束時間・根拠未確認","確認済")))))</f>
        <v/>
      </c>
    </row>
    <row r="824" spans="1:25" ht="24.95" customHeight="1" x14ac:dyDescent="0.2">
      <c r="A824" s="7"/>
      <c r="B824" s="20"/>
      <c r="C824" s="20"/>
      <c r="D824" s="7"/>
      <c r="E824" s="23"/>
      <c r="F824" s="23"/>
      <c r="G824" s="23"/>
      <c r="H824" s="23"/>
      <c r="I824" s="16"/>
      <c r="J824" s="7"/>
      <c r="K824" s="23"/>
      <c r="L824" s="23"/>
      <c r="M824" s="7"/>
      <c r="N824" s="7"/>
      <c r="O824" s="7"/>
      <c r="P824" s="7"/>
      <c r="Q824" s="7"/>
      <c r="R824" s="10" t="str">
        <f>IF(D824="","",IF(COUNTIF(Tugs[曳船名],D824)&lt;&gt;1,"未登録・重複",IF(INDEX(Tugs[会社名],MATCH(D824,Tugs[曳船名],0))="","未確認",INDEX(Tugs[会社名],MATCH(D824,Tugs[曳船名],0)))))</f>
        <v/>
      </c>
      <c r="S824" s="10" t="str">
        <f>IF(D824="","",IF(COUNTIF(Tugs[曳船名],D824)&lt;&gt;1,"未登録・重複",IF(INDEX(Tugs[基地港],MATCH(D824,Tugs[曳船名],0))="","未確認",INDEX(Tugs[基地港],MATCH(D824,Tugs[曳船名],0)))))</f>
        <v/>
      </c>
      <c r="T824" s="10" t="str">
        <f>IF(A824="","",IF(AND(ISNUMBER(B824),ISNUMBER(C824),C824&gt;=B824),INT(C824)-INT(B824),""))</f>
        <v/>
      </c>
      <c r="U824" s="18" t="str">
        <f>IF(A824="","",IF(AND(ISNUMBER(E824),ISNUMBER(F824),F824&gt;=E824),ROUND((F824-E824)*24,4),""))</f>
        <v/>
      </c>
      <c r="V824" s="18" t="str">
        <f>IF(A824="","",IF(AND(ISNUMBER(G824),ISNUMBER(H824),H824&gt;=G824),ROUND((H824-G824)*24,4),IF(OR(G824&lt;&gt;"",H824&lt;&gt;""),"",IF(AND(ISNUMBER(I824),I824&gt;=0),I824,""))))</f>
        <v/>
      </c>
      <c r="W824" s="10" t="str">
        <f>IF(A824="","",IF(AND(ISNUMBER(G824),ISNUMBER(H824),H824&gt;=G824),"実績：基地発～基地着",IF(OR(G824&lt;&gt;"",H824&lt;&gt;""),"要確認：時刻不足・逆転",IF(AND(ISNUMBER(I824),I824&gt;=0),"実績：記録の時間","未確認"))))</f>
        <v/>
      </c>
      <c r="X824" s="10" t="str">
        <f>IF(A824="","",IF(ISNUMBER(B824),YEAR(B824)-IF(MONTH(B824)&lt;4,1,0),""))</f>
        <v/>
      </c>
      <c r="Y824" s="10" t="str">
        <f>IF(A824="","",IF(OR(D824="",NOT(ISNUMBER(B824)),NOT(ISNUMBER(C824)),C824&lt;B824,NOT(ISNUMBER(E824)),NOT(ISNUMBER(F824)),F824&lt;E824,O824="",P824="",R824="未登録・重複"),"要確認：警戒区間・登録・根拠",IF(OR(W824="要確認：時刻不足・逆転",AND(ISNUMBER(G824),G824&gt;E824),AND(ISNUMBER(H824),H824&lt;F824),AND(ISNUMBER(I824),I824&lt;0),AND(ISNUMBER(M824),M824&lt;0)),"要確認：基地発着・交代人数",IF(COUNTIFS(LNGWatch[船名],A824,LNGWatch[入港日（同一航海）],B824,LNGWatch[曳船名],D824,LNGWatch[警戒開始日時],E824)&gt;1,"要確認：同じ警戒が重複",IF(OR(NOT(ISNUMBER(V824)),P824="未確認"),"要確認：拘束時間・根拠未確認","確認済")))))</f>
        <v/>
      </c>
    </row>
    <row r="825" spans="1:25" ht="24.95" customHeight="1" x14ac:dyDescent="0.2">
      <c r="A825" s="7"/>
      <c r="B825" s="20"/>
      <c r="C825" s="20"/>
      <c r="D825" s="7"/>
      <c r="E825" s="23"/>
      <c r="F825" s="23"/>
      <c r="G825" s="23"/>
      <c r="H825" s="23"/>
      <c r="I825" s="16"/>
      <c r="J825" s="7"/>
      <c r="K825" s="23"/>
      <c r="L825" s="23"/>
      <c r="M825" s="7"/>
      <c r="N825" s="7"/>
      <c r="O825" s="7"/>
      <c r="P825" s="7"/>
      <c r="Q825" s="7"/>
      <c r="R825" s="10" t="str">
        <f>IF(D825="","",IF(COUNTIF(Tugs[曳船名],D825)&lt;&gt;1,"未登録・重複",IF(INDEX(Tugs[会社名],MATCH(D825,Tugs[曳船名],0))="","未確認",INDEX(Tugs[会社名],MATCH(D825,Tugs[曳船名],0)))))</f>
        <v/>
      </c>
      <c r="S825" s="10" t="str">
        <f>IF(D825="","",IF(COUNTIF(Tugs[曳船名],D825)&lt;&gt;1,"未登録・重複",IF(INDEX(Tugs[基地港],MATCH(D825,Tugs[曳船名],0))="","未確認",INDEX(Tugs[基地港],MATCH(D825,Tugs[曳船名],0)))))</f>
        <v/>
      </c>
      <c r="T825" s="10" t="str">
        <f>IF(A825="","",IF(AND(ISNUMBER(B825),ISNUMBER(C825),C825&gt;=B825),INT(C825)-INT(B825),""))</f>
        <v/>
      </c>
      <c r="U825" s="18" t="str">
        <f>IF(A825="","",IF(AND(ISNUMBER(E825),ISNUMBER(F825),F825&gt;=E825),ROUND((F825-E825)*24,4),""))</f>
        <v/>
      </c>
      <c r="V825" s="18" t="str">
        <f>IF(A825="","",IF(AND(ISNUMBER(G825),ISNUMBER(H825),H825&gt;=G825),ROUND((H825-G825)*24,4),IF(OR(G825&lt;&gt;"",H825&lt;&gt;""),"",IF(AND(ISNUMBER(I825),I825&gt;=0),I825,""))))</f>
        <v/>
      </c>
      <c r="W825" s="10" t="str">
        <f>IF(A825="","",IF(AND(ISNUMBER(G825),ISNUMBER(H825),H825&gt;=G825),"実績：基地発～基地着",IF(OR(G825&lt;&gt;"",H825&lt;&gt;""),"要確認：時刻不足・逆転",IF(AND(ISNUMBER(I825),I825&gt;=0),"実績：記録の時間","未確認"))))</f>
        <v/>
      </c>
      <c r="X825" s="10" t="str">
        <f>IF(A825="","",IF(ISNUMBER(B825),YEAR(B825)-IF(MONTH(B825)&lt;4,1,0),""))</f>
        <v/>
      </c>
      <c r="Y825" s="10" t="str">
        <f>IF(A825="","",IF(OR(D825="",NOT(ISNUMBER(B825)),NOT(ISNUMBER(C825)),C825&lt;B825,NOT(ISNUMBER(E825)),NOT(ISNUMBER(F825)),F825&lt;E825,O825="",P825="",R825="未登録・重複"),"要確認：警戒区間・登録・根拠",IF(OR(W825="要確認：時刻不足・逆転",AND(ISNUMBER(G825),G825&gt;E825),AND(ISNUMBER(H825),H825&lt;F825),AND(ISNUMBER(I825),I825&lt;0),AND(ISNUMBER(M825),M825&lt;0)),"要確認：基地発着・交代人数",IF(COUNTIFS(LNGWatch[船名],A825,LNGWatch[入港日（同一航海）],B825,LNGWatch[曳船名],D825,LNGWatch[警戒開始日時],E825)&gt;1,"要確認：同じ警戒が重複",IF(OR(NOT(ISNUMBER(V825)),P825="未確認"),"要確認：拘束時間・根拠未確認","確認済")))))</f>
        <v/>
      </c>
    </row>
    <row r="826" spans="1:25" ht="24.95" customHeight="1" x14ac:dyDescent="0.2">
      <c r="A826" s="7"/>
      <c r="B826" s="20"/>
      <c r="C826" s="20"/>
      <c r="D826" s="7"/>
      <c r="E826" s="23"/>
      <c r="F826" s="23"/>
      <c r="G826" s="23"/>
      <c r="H826" s="23"/>
      <c r="I826" s="16"/>
      <c r="J826" s="7"/>
      <c r="K826" s="23"/>
      <c r="L826" s="23"/>
      <c r="M826" s="7"/>
      <c r="N826" s="7"/>
      <c r="O826" s="7"/>
      <c r="P826" s="7"/>
      <c r="Q826" s="7"/>
      <c r="R826" s="10" t="str">
        <f>IF(D826="","",IF(COUNTIF(Tugs[曳船名],D826)&lt;&gt;1,"未登録・重複",IF(INDEX(Tugs[会社名],MATCH(D826,Tugs[曳船名],0))="","未確認",INDEX(Tugs[会社名],MATCH(D826,Tugs[曳船名],0)))))</f>
        <v/>
      </c>
      <c r="S826" s="10" t="str">
        <f>IF(D826="","",IF(COUNTIF(Tugs[曳船名],D826)&lt;&gt;1,"未登録・重複",IF(INDEX(Tugs[基地港],MATCH(D826,Tugs[曳船名],0))="","未確認",INDEX(Tugs[基地港],MATCH(D826,Tugs[曳船名],0)))))</f>
        <v/>
      </c>
      <c r="T826" s="10" t="str">
        <f>IF(A826="","",IF(AND(ISNUMBER(B826),ISNUMBER(C826),C826&gt;=B826),INT(C826)-INT(B826),""))</f>
        <v/>
      </c>
      <c r="U826" s="18" t="str">
        <f>IF(A826="","",IF(AND(ISNUMBER(E826),ISNUMBER(F826),F826&gt;=E826),ROUND((F826-E826)*24,4),""))</f>
        <v/>
      </c>
      <c r="V826" s="18" t="str">
        <f>IF(A826="","",IF(AND(ISNUMBER(G826),ISNUMBER(H826),H826&gt;=G826),ROUND((H826-G826)*24,4),IF(OR(G826&lt;&gt;"",H826&lt;&gt;""),"",IF(AND(ISNUMBER(I826),I826&gt;=0),I826,""))))</f>
        <v/>
      </c>
      <c r="W826" s="10" t="str">
        <f>IF(A826="","",IF(AND(ISNUMBER(G826),ISNUMBER(H826),H826&gt;=G826),"実績：基地発～基地着",IF(OR(G826&lt;&gt;"",H826&lt;&gt;""),"要確認：時刻不足・逆転",IF(AND(ISNUMBER(I826),I826&gt;=0),"実績：記録の時間","未確認"))))</f>
        <v/>
      </c>
      <c r="X826" s="10" t="str">
        <f>IF(A826="","",IF(ISNUMBER(B826),YEAR(B826)-IF(MONTH(B826)&lt;4,1,0),""))</f>
        <v/>
      </c>
      <c r="Y826" s="10" t="str">
        <f>IF(A826="","",IF(OR(D826="",NOT(ISNUMBER(B826)),NOT(ISNUMBER(C826)),C826&lt;B826,NOT(ISNUMBER(E826)),NOT(ISNUMBER(F826)),F826&lt;E826,O826="",P826="",R826="未登録・重複"),"要確認：警戒区間・登録・根拠",IF(OR(W826="要確認：時刻不足・逆転",AND(ISNUMBER(G826),G826&gt;E826),AND(ISNUMBER(H826),H826&lt;F826),AND(ISNUMBER(I826),I826&lt;0),AND(ISNUMBER(M826),M826&lt;0)),"要確認：基地発着・交代人数",IF(COUNTIFS(LNGWatch[船名],A826,LNGWatch[入港日（同一航海）],B826,LNGWatch[曳船名],D826,LNGWatch[警戒開始日時],E826)&gt;1,"要確認：同じ警戒が重複",IF(OR(NOT(ISNUMBER(V826)),P826="未確認"),"要確認：拘束時間・根拠未確認","確認済")))))</f>
        <v/>
      </c>
    </row>
    <row r="827" spans="1:25" ht="24.95" customHeight="1" x14ac:dyDescent="0.2">
      <c r="A827" s="7"/>
      <c r="B827" s="20"/>
      <c r="C827" s="20"/>
      <c r="D827" s="7"/>
      <c r="E827" s="23"/>
      <c r="F827" s="23"/>
      <c r="G827" s="23"/>
      <c r="H827" s="23"/>
      <c r="I827" s="16"/>
      <c r="J827" s="7"/>
      <c r="K827" s="23"/>
      <c r="L827" s="23"/>
      <c r="M827" s="7"/>
      <c r="N827" s="7"/>
      <c r="O827" s="7"/>
      <c r="P827" s="7"/>
      <c r="Q827" s="7"/>
      <c r="R827" s="10" t="str">
        <f>IF(D827="","",IF(COUNTIF(Tugs[曳船名],D827)&lt;&gt;1,"未登録・重複",IF(INDEX(Tugs[会社名],MATCH(D827,Tugs[曳船名],0))="","未確認",INDEX(Tugs[会社名],MATCH(D827,Tugs[曳船名],0)))))</f>
        <v/>
      </c>
      <c r="S827" s="10" t="str">
        <f>IF(D827="","",IF(COUNTIF(Tugs[曳船名],D827)&lt;&gt;1,"未登録・重複",IF(INDEX(Tugs[基地港],MATCH(D827,Tugs[曳船名],0))="","未確認",INDEX(Tugs[基地港],MATCH(D827,Tugs[曳船名],0)))))</f>
        <v/>
      </c>
      <c r="T827" s="10" t="str">
        <f>IF(A827="","",IF(AND(ISNUMBER(B827),ISNUMBER(C827),C827&gt;=B827),INT(C827)-INT(B827),""))</f>
        <v/>
      </c>
      <c r="U827" s="18" t="str">
        <f>IF(A827="","",IF(AND(ISNUMBER(E827),ISNUMBER(F827),F827&gt;=E827),ROUND((F827-E827)*24,4),""))</f>
        <v/>
      </c>
      <c r="V827" s="18" t="str">
        <f>IF(A827="","",IF(AND(ISNUMBER(G827),ISNUMBER(H827),H827&gt;=G827),ROUND((H827-G827)*24,4),IF(OR(G827&lt;&gt;"",H827&lt;&gt;""),"",IF(AND(ISNUMBER(I827),I827&gt;=0),I827,""))))</f>
        <v/>
      </c>
      <c r="W827" s="10" t="str">
        <f>IF(A827="","",IF(AND(ISNUMBER(G827),ISNUMBER(H827),H827&gt;=G827),"実績：基地発～基地着",IF(OR(G827&lt;&gt;"",H827&lt;&gt;""),"要確認：時刻不足・逆転",IF(AND(ISNUMBER(I827),I827&gt;=0),"実績：記録の時間","未確認"))))</f>
        <v/>
      </c>
      <c r="X827" s="10" t="str">
        <f>IF(A827="","",IF(ISNUMBER(B827),YEAR(B827)-IF(MONTH(B827)&lt;4,1,0),""))</f>
        <v/>
      </c>
      <c r="Y827" s="10" t="str">
        <f>IF(A827="","",IF(OR(D827="",NOT(ISNUMBER(B827)),NOT(ISNUMBER(C827)),C827&lt;B827,NOT(ISNUMBER(E827)),NOT(ISNUMBER(F827)),F827&lt;E827,O827="",P827="",R827="未登録・重複"),"要確認：警戒区間・登録・根拠",IF(OR(W827="要確認：時刻不足・逆転",AND(ISNUMBER(G827),G827&gt;E827),AND(ISNUMBER(H827),H827&lt;F827),AND(ISNUMBER(I827),I827&lt;0),AND(ISNUMBER(M827),M827&lt;0)),"要確認：基地発着・交代人数",IF(COUNTIFS(LNGWatch[船名],A827,LNGWatch[入港日（同一航海）],B827,LNGWatch[曳船名],D827,LNGWatch[警戒開始日時],E827)&gt;1,"要確認：同じ警戒が重複",IF(OR(NOT(ISNUMBER(V827)),P827="未確認"),"要確認：拘束時間・根拠未確認","確認済")))))</f>
        <v/>
      </c>
    </row>
    <row r="828" spans="1:25" ht="24.95" customHeight="1" x14ac:dyDescent="0.2">
      <c r="A828" s="7"/>
      <c r="B828" s="20"/>
      <c r="C828" s="20"/>
      <c r="D828" s="7"/>
      <c r="E828" s="23"/>
      <c r="F828" s="23"/>
      <c r="G828" s="23"/>
      <c r="H828" s="23"/>
      <c r="I828" s="16"/>
      <c r="J828" s="7"/>
      <c r="K828" s="23"/>
      <c r="L828" s="23"/>
      <c r="M828" s="7"/>
      <c r="N828" s="7"/>
      <c r="O828" s="7"/>
      <c r="P828" s="7"/>
      <c r="Q828" s="7"/>
      <c r="R828" s="10" t="str">
        <f>IF(D828="","",IF(COUNTIF(Tugs[曳船名],D828)&lt;&gt;1,"未登録・重複",IF(INDEX(Tugs[会社名],MATCH(D828,Tugs[曳船名],0))="","未確認",INDEX(Tugs[会社名],MATCH(D828,Tugs[曳船名],0)))))</f>
        <v/>
      </c>
      <c r="S828" s="10" t="str">
        <f>IF(D828="","",IF(COUNTIF(Tugs[曳船名],D828)&lt;&gt;1,"未登録・重複",IF(INDEX(Tugs[基地港],MATCH(D828,Tugs[曳船名],0))="","未確認",INDEX(Tugs[基地港],MATCH(D828,Tugs[曳船名],0)))))</f>
        <v/>
      </c>
      <c r="T828" s="10" t="str">
        <f>IF(A828="","",IF(AND(ISNUMBER(B828),ISNUMBER(C828),C828&gt;=B828),INT(C828)-INT(B828),""))</f>
        <v/>
      </c>
      <c r="U828" s="18" t="str">
        <f>IF(A828="","",IF(AND(ISNUMBER(E828),ISNUMBER(F828),F828&gt;=E828),ROUND((F828-E828)*24,4),""))</f>
        <v/>
      </c>
      <c r="V828" s="18" t="str">
        <f>IF(A828="","",IF(AND(ISNUMBER(G828),ISNUMBER(H828),H828&gt;=G828),ROUND((H828-G828)*24,4),IF(OR(G828&lt;&gt;"",H828&lt;&gt;""),"",IF(AND(ISNUMBER(I828),I828&gt;=0),I828,""))))</f>
        <v/>
      </c>
      <c r="W828" s="10" t="str">
        <f>IF(A828="","",IF(AND(ISNUMBER(G828),ISNUMBER(H828),H828&gt;=G828),"実績：基地発～基地着",IF(OR(G828&lt;&gt;"",H828&lt;&gt;""),"要確認：時刻不足・逆転",IF(AND(ISNUMBER(I828),I828&gt;=0),"実績：記録の時間","未確認"))))</f>
        <v/>
      </c>
      <c r="X828" s="10" t="str">
        <f>IF(A828="","",IF(ISNUMBER(B828),YEAR(B828)-IF(MONTH(B828)&lt;4,1,0),""))</f>
        <v/>
      </c>
      <c r="Y828" s="10" t="str">
        <f>IF(A828="","",IF(OR(D828="",NOT(ISNUMBER(B828)),NOT(ISNUMBER(C828)),C828&lt;B828,NOT(ISNUMBER(E828)),NOT(ISNUMBER(F828)),F828&lt;E828,O828="",P828="",R828="未登録・重複"),"要確認：警戒区間・登録・根拠",IF(OR(W828="要確認：時刻不足・逆転",AND(ISNUMBER(G828),G828&gt;E828),AND(ISNUMBER(H828),H828&lt;F828),AND(ISNUMBER(I828),I828&lt;0),AND(ISNUMBER(M828),M828&lt;0)),"要確認：基地発着・交代人数",IF(COUNTIFS(LNGWatch[船名],A828,LNGWatch[入港日（同一航海）],B828,LNGWatch[曳船名],D828,LNGWatch[警戒開始日時],E828)&gt;1,"要確認：同じ警戒が重複",IF(OR(NOT(ISNUMBER(V828)),P828="未確認"),"要確認：拘束時間・根拠未確認","確認済")))))</f>
        <v/>
      </c>
    </row>
    <row r="829" spans="1:25" ht="24.95" customHeight="1" x14ac:dyDescent="0.2">
      <c r="A829" s="7"/>
      <c r="B829" s="20"/>
      <c r="C829" s="20"/>
      <c r="D829" s="7"/>
      <c r="E829" s="23"/>
      <c r="F829" s="23"/>
      <c r="G829" s="23"/>
      <c r="H829" s="23"/>
      <c r="I829" s="16"/>
      <c r="J829" s="7"/>
      <c r="K829" s="23"/>
      <c r="L829" s="23"/>
      <c r="M829" s="7"/>
      <c r="N829" s="7"/>
      <c r="O829" s="7"/>
      <c r="P829" s="7"/>
      <c r="Q829" s="7"/>
      <c r="R829" s="10" t="str">
        <f>IF(D829="","",IF(COUNTIF(Tugs[曳船名],D829)&lt;&gt;1,"未登録・重複",IF(INDEX(Tugs[会社名],MATCH(D829,Tugs[曳船名],0))="","未確認",INDEX(Tugs[会社名],MATCH(D829,Tugs[曳船名],0)))))</f>
        <v/>
      </c>
      <c r="S829" s="10" t="str">
        <f>IF(D829="","",IF(COUNTIF(Tugs[曳船名],D829)&lt;&gt;1,"未登録・重複",IF(INDEX(Tugs[基地港],MATCH(D829,Tugs[曳船名],0))="","未確認",INDEX(Tugs[基地港],MATCH(D829,Tugs[曳船名],0)))))</f>
        <v/>
      </c>
      <c r="T829" s="10" t="str">
        <f>IF(A829="","",IF(AND(ISNUMBER(B829),ISNUMBER(C829),C829&gt;=B829),INT(C829)-INT(B829),""))</f>
        <v/>
      </c>
      <c r="U829" s="18" t="str">
        <f>IF(A829="","",IF(AND(ISNUMBER(E829),ISNUMBER(F829),F829&gt;=E829),ROUND((F829-E829)*24,4),""))</f>
        <v/>
      </c>
      <c r="V829" s="18" t="str">
        <f>IF(A829="","",IF(AND(ISNUMBER(G829),ISNUMBER(H829),H829&gt;=G829),ROUND((H829-G829)*24,4),IF(OR(G829&lt;&gt;"",H829&lt;&gt;""),"",IF(AND(ISNUMBER(I829),I829&gt;=0),I829,""))))</f>
        <v/>
      </c>
      <c r="W829" s="10" t="str">
        <f>IF(A829="","",IF(AND(ISNUMBER(G829),ISNUMBER(H829),H829&gt;=G829),"実績：基地発～基地着",IF(OR(G829&lt;&gt;"",H829&lt;&gt;""),"要確認：時刻不足・逆転",IF(AND(ISNUMBER(I829),I829&gt;=0),"実績：記録の時間","未確認"))))</f>
        <v/>
      </c>
      <c r="X829" s="10" t="str">
        <f>IF(A829="","",IF(ISNUMBER(B829),YEAR(B829)-IF(MONTH(B829)&lt;4,1,0),""))</f>
        <v/>
      </c>
      <c r="Y829" s="10" t="str">
        <f>IF(A829="","",IF(OR(D829="",NOT(ISNUMBER(B829)),NOT(ISNUMBER(C829)),C829&lt;B829,NOT(ISNUMBER(E829)),NOT(ISNUMBER(F829)),F829&lt;E829,O829="",P829="",R829="未登録・重複"),"要確認：警戒区間・登録・根拠",IF(OR(W829="要確認：時刻不足・逆転",AND(ISNUMBER(G829),G829&gt;E829),AND(ISNUMBER(H829),H829&lt;F829),AND(ISNUMBER(I829),I829&lt;0),AND(ISNUMBER(M829),M829&lt;0)),"要確認：基地発着・交代人数",IF(COUNTIFS(LNGWatch[船名],A829,LNGWatch[入港日（同一航海）],B829,LNGWatch[曳船名],D829,LNGWatch[警戒開始日時],E829)&gt;1,"要確認：同じ警戒が重複",IF(OR(NOT(ISNUMBER(V829)),P829="未確認"),"要確認：拘束時間・根拠未確認","確認済")))))</f>
        <v/>
      </c>
    </row>
    <row r="830" spans="1:25" ht="24.95" customHeight="1" x14ac:dyDescent="0.2">
      <c r="A830" s="7"/>
      <c r="B830" s="20"/>
      <c r="C830" s="20"/>
      <c r="D830" s="7"/>
      <c r="E830" s="23"/>
      <c r="F830" s="23"/>
      <c r="G830" s="23"/>
      <c r="H830" s="23"/>
      <c r="I830" s="16"/>
      <c r="J830" s="7"/>
      <c r="K830" s="23"/>
      <c r="L830" s="23"/>
      <c r="M830" s="7"/>
      <c r="N830" s="7"/>
      <c r="O830" s="7"/>
      <c r="P830" s="7"/>
      <c r="Q830" s="7"/>
      <c r="R830" s="10" t="str">
        <f>IF(D830="","",IF(COUNTIF(Tugs[曳船名],D830)&lt;&gt;1,"未登録・重複",IF(INDEX(Tugs[会社名],MATCH(D830,Tugs[曳船名],0))="","未確認",INDEX(Tugs[会社名],MATCH(D830,Tugs[曳船名],0)))))</f>
        <v/>
      </c>
      <c r="S830" s="10" t="str">
        <f>IF(D830="","",IF(COUNTIF(Tugs[曳船名],D830)&lt;&gt;1,"未登録・重複",IF(INDEX(Tugs[基地港],MATCH(D830,Tugs[曳船名],0))="","未確認",INDEX(Tugs[基地港],MATCH(D830,Tugs[曳船名],0)))))</f>
        <v/>
      </c>
      <c r="T830" s="10" t="str">
        <f>IF(A830="","",IF(AND(ISNUMBER(B830),ISNUMBER(C830),C830&gt;=B830),INT(C830)-INT(B830),""))</f>
        <v/>
      </c>
      <c r="U830" s="18" t="str">
        <f>IF(A830="","",IF(AND(ISNUMBER(E830),ISNUMBER(F830),F830&gt;=E830),ROUND((F830-E830)*24,4),""))</f>
        <v/>
      </c>
      <c r="V830" s="18" t="str">
        <f>IF(A830="","",IF(AND(ISNUMBER(G830),ISNUMBER(H830),H830&gt;=G830),ROUND((H830-G830)*24,4),IF(OR(G830&lt;&gt;"",H830&lt;&gt;""),"",IF(AND(ISNUMBER(I830),I830&gt;=0),I830,""))))</f>
        <v/>
      </c>
      <c r="W830" s="10" t="str">
        <f>IF(A830="","",IF(AND(ISNUMBER(G830),ISNUMBER(H830),H830&gt;=G830),"実績：基地発～基地着",IF(OR(G830&lt;&gt;"",H830&lt;&gt;""),"要確認：時刻不足・逆転",IF(AND(ISNUMBER(I830),I830&gt;=0),"実績：記録の時間","未確認"))))</f>
        <v/>
      </c>
      <c r="X830" s="10" t="str">
        <f>IF(A830="","",IF(ISNUMBER(B830),YEAR(B830)-IF(MONTH(B830)&lt;4,1,0),""))</f>
        <v/>
      </c>
      <c r="Y830" s="10" t="str">
        <f>IF(A830="","",IF(OR(D830="",NOT(ISNUMBER(B830)),NOT(ISNUMBER(C830)),C830&lt;B830,NOT(ISNUMBER(E830)),NOT(ISNUMBER(F830)),F830&lt;E830,O830="",P830="",R830="未登録・重複"),"要確認：警戒区間・登録・根拠",IF(OR(W830="要確認：時刻不足・逆転",AND(ISNUMBER(G830),G830&gt;E830),AND(ISNUMBER(H830),H830&lt;F830),AND(ISNUMBER(I830),I830&lt;0),AND(ISNUMBER(M830),M830&lt;0)),"要確認：基地発着・交代人数",IF(COUNTIFS(LNGWatch[船名],A830,LNGWatch[入港日（同一航海）],B830,LNGWatch[曳船名],D830,LNGWatch[警戒開始日時],E830)&gt;1,"要確認：同じ警戒が重複",IF(OR(NOT(ISNUMBER(V830)),P830="未確認"),"要確認：拘束時間・根拠未確認","確認済")))))</f>
        <v/>
      </c>
    </row>
    <row r="831" spans="1:25" ht="24.95" customHeight="1" x14ac:dyDescent="0.2">
      <c r="A831" s="7"/>
      <c r="B831" s="20"/>
      <c r="C831" s="20"/>
      <c r="D831" s="7"/>
      <c r="E831" s="23"/>
      <c r="F831" s="23"/>
      <c r="G831" s="23"/>
      <c r="H831" s="23"/>
      <c r="I831" s="16"/>
      <c r="J831" s="7"/>
      <c r="K831" s="23"/>
      <c r="L831" s="23"/>
      <c r="M831" s="7"/>
      <c r="N831" s="7"/>
      <c r="O831" s="7"/>
      <c r="P831" s="7"/>
      <c r="Q831" s="7"/>
      <c r="R831" s="10" t="str">
        <f>IF(D831="","",IF(COUNTIF(Tugs[曳船名],D831)&lt;&gt;1,"未登録・重複",IF(INDEX(Tugs[会社名],MATCH(D831,Tugs[曳船名],0))="","未確認",INDEX(Tugs[会社名],MATCH(D831,Tugs[曳船名],0)))))</f>
        <v/>
      </c>
      <c r="S831" s="10" t="str">
        <f>IF(D831="","",IF(COUNTIF(Tugs[曳船名],D831)&lt;&gt;1,"未登録・重複",IF(INDEX(Tugs[基地港],MATCH(D831,Tugs[曳船名],0))="","未確認",INDEX(Tugs[基地港],MATCH(D831,Tugs[曳船名],0)))))</f>
        <v/>
      </c>
      <c r="T831" s="10" t="str">
        <f>IF(A831="","",IF(AND(ISNUMBER(B831),ISNUMBER(C831),C831&gt;=B831),INT(C831)-INT(B831),""))</f>
        <v/>
      </c>
      <c r="U831" s="18" t="str">
        <f>IF(A831="","",IF(AND(ISNUMBER(E831),ISNUMBER(F831),F831&gt;=E831),ROUND((F831-E831)*24,4),""))</f>
        <v/>
      </c>
      <c r="V831" s="18" t="str">
        <f>IF(A831="","",IF(AND(ISNUMBER(G831),ISNUMBER(H831),H831&gt;=G831),ROUND((H831-G831)*24,4),IF(OR(G831&lt;&gt;"",H831&lt;&gt;""),"",IF(AND(ISNUMBER(I831),I831&gt;=0),I831,""))))</f>
        <v/>
      </c>
      <c r="W831" s="10" t="str">
        <f>IF(A831="","",IF(AND(ISNUMBER(G831),ISNUMBER(H831),H831&gt;=G831),"実績：基地発～基地着",IF(OR(G831&lt;&gt;"",H831&lt;&gt;""),"要確認：時刻不足・逆転",IF(AND(ISNUMBER(I831),I831&gt;=0),"実績：記録の時間","未確認"))))</f>
        <v/>
      </c>
      <c r="X831" s="10" t="str">
        <f>IF(A831="","",IF(ISNUMBER(B831),YEAR(B831)-IF(MONTH(B831)&lt;4,1,0),""))</f>
        <v/>
      </c>
      <c r="Y831" s="10" t="str">
        <f>IF(A831="","",IF(OR(D831="",NOT(ISNUMBER(B831)),NOT(ISNUMBER(C831)),C831&lt;B831,NOT(ISNUMBER(E831)),NOT(ISNUMBER(F831)),F831&lt;E831,O831="",P831="",R831="未登録・重複"),"要確認：警戒区間・登録・根拠",IF(OR(W831="要確認：時刻不足・逆転",AND(ISNUMBER(G831),G831&gt;E831),AND(ISNUMBER(H831),H831&lt;F831),AND(ISNUMBER(I831),I831&lt;0),AND(ISNUMBER(M831),M831&lt;0)),"要確認：基地発着・交代人数",IF(COUNTIFS(LNGWatch[船名],A831,LNGWatch[入港日（同一航海）],B831,LNGWatch[曳船名],D831,LNGWatch[警戒開始日時],E831)&gt;1,"要確認：同じ警戒が重複",IF(OR(NOT(ISNUMBER(V831)),P831="未確認"),"要確認：拘束時間・根拠未確認","確認済")))))</f>
        <v/>
      </c>
    </row>
    <row r="832" spans="1:25" ht="24.95" customHeight="1" x14ac:dyDescent="0.2">
      <c r="A832" s="7"/>
      <c r="B832" s="20"/>
      <c r="C832" s="20"/>
      <c r="D832" s="7"/>
      <c r="E832" s="23"/>
      <c r="F832" s="23"/>
      <c r="G832" s="23"/>
      <c r="H832" s="23"/>
      <c r="I832" s="16"/>
      <c r="J832" s="7"/>
      <c r="K832" s="23"/>
      <c r="L832" s="23"/>
      <c r="M832" s="7"/>
      <c r="N832" s="7"/>
      <c r="O832" s="7"/>
      <c r="P832" s="7"/>
      <c r="Q832" s="7"/>
      <c r="R832" s="10" t="str">
        <f>IF(D832="","",IF(COUNTIF(Tugs[曳船名],D832)&lt;&gt;1,"未登録・重複",IF(INDEX(Tugs[会社名],MATCH(D832,Tugs[曳船名],0))="","未確認",INDEX(Tugs[会社名],MATCH(D832,Tugs[曳船名],0)))))</f>
        <v/>
      </c>
      <c r="S832" s="10" t="str">
        <f>IF(D832="","",IF(COUNTIF(Tugs[曳船名],D832)&lt;&gt;1,"未登録・重複",IF(INDEX(Tugs[基地港],MATCH(D832,Tugs[曳船名],0))="","未確認",INDEX(Tugs[基地港],MATCH(D832,Tugs[曳船名],0)))))</f>
        <v/>
      </c>
      <c r="T832" s="10" t="str">
        <f>IF(A832="","",IF(AND(ISNUMBER(B832),ISNUMBER(C832),C832&gt;=B832),INT(C832)-INT(B832),""))</f>
        <v/>
      </c>
      <c r="U832" s="18" t="str">
        <f>IF(A832="","",IF(AND(ISNUMBER(E832),ISNUMBER(F832),F832&gt;=E832),ROUND((F832-E832)*24,4),""))</f>
        <v/>
      </c>
      <c r="V832" s="18" t="str">
        <f>IF(A832="","",IF(AND(ISNUMBER(G832),ISNUMBER(H832),H832&gt;=G832),ROUND((H832-G832)*24,4),IF(OR(G832&lt;&gt;"",H832&lt;&gt;""),"",IF(AND(ISNUMBER(I832),I832&gt;=0),I832,""))))</f>
        <v/>
      </c>
      <c r="W832" s="10" t="str">
        <f>IF(A832="","",IF(AND(ISNUMBER(G832),ISNUMBER(H832),H832&gt;=G832),"実績：基地発～基地着",IF(OR(G832&lt;&gt;"",H832&lt;&gt;""),"要確認：時刻不足・逆転",IF(AND(ISNUMBER(I832),I832&gt;=0),"実績：記録の時間","未確認"))))</f>
        <v/>
      </c>
      <c r="X832" s="10" t="str">
        <f>IF(A832="","",IF(ISNUMBER(B832),YEAR(B832)-IF(MONTH(B832)&lt;4,1,0),""))</f>
        <v/>
      </c>
      <c r="Y832" s="10" t="str">
        <f>IF(A832="","",IF(OR(D832="",NOT(ISNUMBER(B832)),NOT(ISNUMBER(C832)),C832&lt;B832,NOT(ISNUMBER(E832)),NOT(ISNUMBER(F832)),F832&lt;E832,O832="",P832="",R832="未登録・重複"),"要確認：警戒区間・登録・根拠",IF(OR(W832="要確認：時刻不足・逆転",AND(ISNUMBER(G832),G832&gt;E832),AND(ISNUMBER(H832),H832&lt;F832),AND(ISNUMBER(I832),I832&lt;0),AND(ISNUMBER(M832),M832&lt;0)),"要確認：基地発着・交代人数",IF(COUNTIFS(LNGWatch[船名],A832,LNGWatch[入港日（同一航海）],B832,LNGWatch[曳船名],D832,LNGWatch[警戒開始日時],E832)&gt;1,"要確認：同じ警戒が重複",IF(OR(NOT(ISNUMBER(V832)),P832="未確認"),"要確認：拘束時間・根拠未確認","確認済")))))</f>
        <v/>
      </c>
    </row>
    <row r="833" spans="1:25" ht="24.95" customHeight="1" x14ac:dyDescent="0.2">
      <c r="A833" s="7"/>
      <c r="B833" s="20"/>
      <c r="C833" s="20"/>
      <c r="D833" s="7"/>
      <c r="E833" s="23"/>
      <c r="F833" s="23"/>
      <c r="G833" s="23"/>
      <c r="H833" s="23"/>
      <c r="I833" s="16"/>
      <c r="J833" s="7"/>
      <c r="K833" s="23"/>
      <c r="L833" s="23"/>
      <c r="M833" s="7"/>
      <c r="N833" s="7"/>
      <c r="O833" s="7"/>
      <c r="P833" s="7"/>
      <c r="Q833" s="7"/>
      <c r="R833" s="10" t="str">
        <f>IF(D833="","",IF(COUNTIF(Tugs[曳船名],D833)&lt;&gt;1,"未登録・重複",IF(INDEX(Tugs[会社名],MATCH(D833,Tugs[曳船名],0))="","未確認",INDEX(Tugs[会社名],MATCH(D833,Tugs[曳船名],0)))))</f>
        <v/>
      </c>
      <c r="S833" s="10" t="str">
        <f>IF(D833="","",IF(COUNTIF(Tugs[曳船名],D833)&lt;&gt;1,"未登録・重複",IF(INDEX(Tugs[基地港],MATCH(D833,Tugs[曳船名],0))="","未確認",INDEX(Tugs[基地港],MATCH(D833,Tugs[曳船名],0)))))</f>
        <v/>
      </c>
      <c r="T833" s="10" t="str">
        <f>IF(A833="","",IF(AND(ISNUMBER(B833),ISNUMBER(C833),C833&gt;=B833),INT(C833)-INT(B833),""))</f>
        <v/>
      </c>
      <c r="U833" s="18" t="str">
        <f>IF(A833="","",IF(AND(ISNUMBER(E833),ISNUMBER(F833),F833&gt;=E833),ROUND((F833-E833)*24,4),""))</f>
        <v/>
      </c>
      <c r="V833" s="18" t="str">
        <f>IF(A833="","",IF(AND(ISNUMBER(G833),ISNUMBER(H833),H833&gt;=G833),ROUND((H833-G833)*24,4),IF(OR(G833&lt;&gt;"",H833&lt;&gt;""),"",IF(AND(ISNUMBER(I833),I833&gt;=0),I833,""))))</f>
        <v/>
      </c>
      <c r="W833" s="10" t="str">
        <f>IF(A833="","",IF(AND(ISNUMBER(G833),ISNUMBER(H833),H833&gt;=G833),"実績：基地発～基地着",IF(OR(G833&lt;&gt;"",H833&lt;&gt;""),"要確認：時刻不足・逆転",IF(AND(ISNUMBER(I833),I833&gt;=0),"実績：記録の時間","未確認"))))</f>
        <v/>
      </c>
      <c r="X833" s="10" t="str">
        <f>IF(A833="","",IF(ISNUMBER(B833),YEAR(B833)-IF(MONTH(B833)&lt;4,1,0),""))</f>
        <v/>
      </c>
      <c r="Y833" s="10" t="str">
        <f>IF(A833="","",IF(OR(D833="",NOT(ISNUMBER(B833)),NOT(ISNUMBER(C833)),C833&lt;B833,NOT(ISNUMBER(E833)),NOT(ISNUMBER(F833)),F833&lt;E833,O833="",P833="",R833="未登録・重複"),"要確認：警戒区間・登録・根拠",IF(OR(W833="要確認：時刻不足・逆転",AND(ISNUMBER(G833),G833&gt;E833),AND(ISNUMBER(H833),H833&lt;F833),AND(ISNUMBER(I833),I833&lt;0),AND(ISNUMBER(M833),M833&lt;0)),"要確認：基地発着・交代人数",IF(COUNTIFS(LNGWatch[船名],A833,LNGWatch[入港日（同一航海）],B833,LNGWatch[曳船名],D833,LNGWatch[警戒開始日時],E833)&gt;1,"要確認：同じ警戒が重複",IF(OR(NOT(ISNUMBER(V833)),P833="未確認"),"要確認：拘束時間・根拠未確認","確認済")))))</f>
        <v/>
      </c>
    </row>
    <row r="834" spans="1:25" ht="24.95" customHeight="1" x14ac:dyDescent="0.2">
      <c r="A834" s="7"/>
      <c r="B834" s="20"/>
      <c r="C834" s="20"/>
      <c r="D834" s="7"/>
      <c r="E834" s="23"/>
      <c r="F834" s="23"/>
      <c r="G834" s="23"/>
      <c r="H834" s="23"/>
      <c r="I834" s="16"/>
      <c r="J834" s="7"/>
      <c r="K834" s="23"/>
      <c r="L834" s="23"/>
      <c r="M834" s="7"/>
      <c r="N834" s="7"/>
      <c r="O834" s="7"/>
      <c r="P834" s="7"/>
      <c r="Q834" s="7"/>
      <c r="R834" s="10" t="str">
        <f>IF(D834="","",IF(COUNTIF(Tugs[曳船名],D834)&lt;&gt;1,"未登録・重複",IF(INDEX(Tugs[会社名],MATCH(D834,Tugs[曳船名],0))="","未確認",INDEX(Tugs[会社名],MATCH(D834,Tugs[曳船名],0)))))</f>
        <v/>
      </c>
      <c r="S834" s="10" t="str">
        <f>IF(D834="","",IF(COUNTIF(Tugs[曳船名],D834)&lt;&gt;1,"未登録・重複",IF(INDEX(Tugs[基地港],MATCH(D834,Tugs[曳船名],0))="","未確認",INDEX(Tugs[基地港],MATCH(D834,Tugs[曳船名],0)))))</f>
        <v/>
      </c>
      <c r="T834" s="10" t="str">
        <f>IF(A834="","",IF(AND(ISNUMBER(B834),ISNUMBER(C834),C834&gt;=B834),INT(C834)-INT(B834),""))</f>
        <v/>
      </c>
      <c r="U834" s="18" t="str">
        <f>IF(A834="","",IF(AND(ISNUMBER(E834),ISNUMBER(F834),F834&gt;=E834),ROUND((F834-E834)*24,4),""))</f>
        <v/>
      </c>
      <c r="V834" s="18" t="str">
        <f>IF(A834="","",IF(AND(ISNUMBER(G834),ISNUMBER(H834),H834&gt;=G834),ROUND((H834-G834)*24,4),IF(OR(G834&lt;&gt;"",H834&lt;&gt;""),"",IF(AND(ISNUMBER(I834),I834&gt;=0),I834,""))))</f>
        <v/>
      </c>
      <c r="W834" s="10" t="str">
        <f>IF(A834="","",IF(AND(ISNUMBER(G834),ISNUMBER(H834),H834&gt;=G834),"実績：基地発～基地着",IF(OR(G834&lt;&gt;"",H834&lt;&gt;""),"要確認：時刻不足・逆転",IF(AND(ISNUMBER(I834),I834&gt;=0),"実績：記録の時間","未確認"))))</f>
        <v/>
      </c>
      <c r="X834" s="10" t="str">
        <f>IF(A834="","",IF(ISNUMBER(B834),YEAR(B834)-IF(MONTH(B834)&lt;4,1,0),""))</f>
        <v/>
      </c>
      <c r="Y834" s="10" t="str">
        <f>IF(A834="","",IF(OR(D834="",NOT(ISNUMBER(B834)),NOT(ISNUMBER(C834)),C834&lt;B834,NOT(ISNUMBER(E834)),NOT(ISNUMBER(F834)),F834&lt;E834,O834="",P834="",R834="未登録・重複"),"要確認：警戒区間・登録・根拠",IF(OR(W834="要確認：時刻不足・逆転",AND(ISNUMBER(G834),G834&gt;E834),AND(ISNUMBER(H834),H834&lt;F834),AND(ISNUMBER(I834),I834&lt;0),AND(ISNUMBER(M834),M834&lt;0)),"要確認：基地発着・交代人数",IF(COUNTIFS(LNGWatch[船名],A834,LNGWatch[入港日（同一航海）],B834,LNGWatch[曳船名],D834,LNGWatch[警戒開始日時],E834)&gt;1,"要確認：同じ警戒が重複",IF(OR(NOT(ISNUMBER(V834)),P834="未確認"),"要確認：拘束時間・根拠未確認","確認済")))))</f>
        <v/>
      </c>
    </row>
    <row r="835" spans="1:25" ht="24.95" customHeight="1" x14ac:dyDescent="0.2">
      <c r="A835" s="7"/>
      <c r="B835" s="20"/>
      <c r="C835" s="20"/>
      <c r="D835" s="7"/>
      <c r="E835" s="23"/>
      <c r="F835" s="23"/>
      <c r="G835" s="23"/>
      <c r="H835" s="23"/>
      <c r="I835" s="16"/>
      <c r="J835" s="7"/>
      <c r="K835" s="23"/>
      <c r="L835" s="23"/>
      <c r="M835" s="7"/>
      <c r="N835" s="7"/>
      <c r="O835" s="7"/>
      <c r="P835" s="7"/>
      <c r="Q835" s="7"/>
      <c r="R835" s="10" t="str">
        <f>IF(D835="","",IF(COUNTIF(Tugs[曳船名],D835)&lt;&gt;1,"未登録・重複",IF(INDEX(Tugs[会社名],MATCH(D835,Tugs[曳船名],0))="","未確認",INDEX(Tugs[会社名],MATCH(D835,Tugs[曳船名],0)))))</f>
        <v/>
      </c>
      <c r="S835" s="10" t="str">
        <f>IF(D835="","",IF(COUNTIF(Tugs[曳船名],D835)&lt;&gt;1,"未登録・重複",IF(INDEX(Tugs[基地港],MATCH(D835,Tugs[曳船名],0))="","未確認",INDEX(Tugs[基地港],MATCH(D835,Tugs[曳船名],0)))))</f>
        <v/>
      </c>
      <c r="T835" s="10" t="str">
        <f>IF(A835="","",IF(AND(ISNUMBER(B835),ISNUMBER(C835),C835&gt;=B835),INT(C835)-INT(B835),""))</f>
        <v/>
      </c>
      <c r="U835" s="18" t="str">
        <f>IF(A835="","",IF(AND(ISNUMBER(E835),ISNUMBER(F835),F835&gt;=E835),ROUND((F835-E835)*24,4),""))</f>
        <v/>
      </c>
      <c r="V835" s="18" t="str">
        <f>IF(A835="","",IF(AND(ISNUMBER(G835),ISNUMBER(H835),H835&gt;=G835),ROUND((H835-G835)*24,4),IF(OR(G835&lt;&gt;"",H835&lt;&gt;""),"",IF(AND(ISNUMBER(I835),I835&gt;=0),I835,""))))</f>
        <v/>
      </c>
      <c r="W835" s="10" t="str">
        <f>IF(A835="","",IF(AND(ISNUMBER(G835),ISNUMBER(H835),H835&gt;=G835),"実績：基地発～基地着",IF(OR(G835&lt;&gt;"",H835&lt;&gt;""),"要確認：時刻不足・逆転",IF(AND(ISNUMBER(I835),I835&gt;=0),"実績：記録の時間","未確認"))))</f>
        <v/>
      </c>
      <c r="X835" s="10" t="str">
        <f>IF(A835="","",IF(ISNUMBER(B835),YEAR(B835)-IF(MONTH(B835)&lt;4,1,0),""))</f>
        <v/>
      </c>
      <c r="Y835" s="10" t="str">
        <f>IF(A835="","",IF(OR(D835="",NOT(ISNUMBER(B835)),NOT(ISNUMBER(C835)),C835&lt;B835,NOT(ISNUMBER(E835)),NOT(ISNUMBER(F835)),F835&lt;E835,O835="",P835="",R835="未登録・重複"),"要確認：警戒区間・登録・根拠",IF(OR(W835="要確認：時刻不足・逆転",AND(ISNUMBER(G835),G835&gt;E835),AND(ISNUMBER(H835),H835&lt;F835),AND(ISNUMBER(I835),I835&lt;0),AND(ISNUMBER(M835),M835&lt;0)),"要確認：基地発着・交代人数",IF(COUNTIFS(LNGWatch[船名],A835,LNGWatch[入港日（同一航海）],B835,LNGWatch[曳船名],D835,LNGWatch[警戒開始日時],E835)&gt;1,"要確認：同じ警戒が重複",IF(OR(NOT(ISNUMBER(V835)),P835="未確認"),"要確認：拘束時間・根拠未確認","確認済")))))</f>
        <v/>
      </c>
    </row>
    <row r="836" spans="1:25" ht="24.95" customHeight="1" x14ac:dyDescent="0.2">
      <c r="A836" s="7"/>
      <c r="B836" s="20"/>
      <c r="C836" s="20"/>
      <c r="D836" s="7"/>
      <c r="E836" s="23"/>
      <c r="F836" s="23"/>
      <c r="G836" s="23"/>
      <c r="H836" s="23"/>
      <c r="I836" s="16"/>
      <c r="J836" s="7"/>
      <c r="K836" s="23"/>
      <c r="L836" s="23"/>
      <c r="M836" s="7"/>
      <c r="N836" s="7"/>
      <c r="O836" s="7"/>
      <c r="P836" s="7"/>
      <c r="Q836" s="7"/>
      <c r="R836" s="10" t="str">
        <f>IF(D836="","",IF(COUNTIF(Tugs[曳船名],D836)&lt;&gt;1,"未登録・重複",IF(INDEX(Tugs[会社名],MATCH(D836,Tugs[曳船名],0))="","未確認",INDEX(Tugs[会社名],MATCH(D836,Tugs[曳船名],0)))))</f>
        <v/>
      </c>
      <c r="S836" s="10" t="str">
        <f>IF(D836="","",IF(COUNTIF(Tugs[曳船名],D836)&lt;&gt;1,"未登録・重複",IF(INDEX(Tugs[基地港],MATCH(D836,Tugs[曳船名],0))="","未確認",INDEX(Tugs[基地港],MATCH(D836,Tugs[曳船名],0)))))</f>
        <v/>
      </c>
      <c r="T836" s="10" t="str">
        <f>IF(A836="","",IF(AND(ISNUMBER(B836),ISNUMBER(C836),C836&gt;=B836),INT(C836)-INT(B836),""))</f>
        <v/>
      </c>
      <c r="U836" s="18" t="str">
        <f>IF(A836="","",IF(AND(ISNUMBER(E836),ISNUMBER(F836),F836&gt;=E836),ROUND((F836-E836)*24,4),""))</f>
        <v/>
      </c>
      <c r="V836" s="18" t="str">
        <f>IF(A836="","",IF(AND(ISNUMBER(G836),ISNUMBER(H836),H836&gt;=G836),ROUND((H836-G836)*24,4),IF(OR(G836&lt;&gt;"",H836&lt;&gt;""),"",IF(AND(ISNUMBER(I836),I836&gt;=0),I836,""))))</f>
        <v/>
      </c>
      <c r="W836" s="10" t="str">
        <f>IF(A836="","",IF(AND(ISNUMBER(G836),ISNUMBER(H836),H836&gt;=G836),"実績：基地発～基地着",IF(OR(G836&lt;&gt;"",H836&lt;&gt;""),"要確認：時刻不足・逆転",IF(AND(ISNUMBER(I836),I836&gt;=0),"実績：記録の時間","未確認"))))</f>
        <v/>
      </c>
      <c r="X836" s="10" t="str">
        <f>IF(A836="","",IF(ISNUMBER(B836),YEAR(B836)-IF(MONTH(B836)&lt;4,1,0),""))</f>
        <v/>
      </c>
      <c r="Y836" s="10" t="str">
        <f>IF(A836="","",IF(OR(D836="",NOT(ISNUMBER(B836)),NOT(ISNUMBER(C836)),C836&lt;B836,NOT(ISNUMBER(E836)),NOT(ISNUMBER(F836)),F836&lt;E836,O836="",P836="",R836="未登録・重複"),"要確認：警戒区間・登録・根拠",IF(OR(W836="要確認：時刻不足・逆転",AND(ISNUMBER(G836),G836&gt;E836),AND(ISNUMBER(H836),H836&lt;F836),AND(ISNUMBER(I836),I836&lt;0),AND(ISNUMBER(M836),M836&lt;0)),"要確認：基地発着・交代人数",IF(COUNTIFS(LNGWatch[船名],A836,LNGWatch[入港日（同一航海）],B836,LNGWatch[曳船名],D836,LNGWatch[警戒開始日時],E836)&gt;1,"要確認：同じ警戒が重複",IF(OR(NOT(ISNUMBER(V836)),P836="未確認"),"要確認：拘束時間・根拠未確認","確認済")))))</f>
        <v/>
      </c>
    </row>
    <row r="837" spans="1:25" ht="24.95" customHeight="1" x14ac:dyDescent="0.2">
      <c r="A837" s="7"/>
      <c r="B837" s="20"/>
      <c r="C837" s="20"/>
      <c r="D837" s="7"/>
      <c r="E837" s="23"/>
      <c r="F837" s="23"/>
      <c r="G837" s="23"/>
      <c r="H837" s="23"/>
      <c r="I837" s="16"/>
      <c r="J837" s="7"/>
      <c r="K837" s="23"/>
      <c r="L837" s="23"/>
      <c r="M837" s="7"/>
      <c r="N837" s="7"/>
      <c r="O837" s="7"/>
      <c r="P837" s="7"/>
      <c r="Q837" s="7"/>
      <c r="R837" s="10" t="str">
        <f>IF(D837="","",IF(COUNTIF(Tugs[曳船名],D837)&lt;&gt;1,"未登録・重複",IF(INDEX(Tugs[会社名],MATCH(D837,Tugs[曳船名],0))="","未確認",INDEX(Tugs[会社名],MATCH(D837,Tugs[曳船名],0)))))</f>
        <v/>
      </c>
      <c r="S837" s="10" t="str">
        <f>IF(D837="","",IF(COUNTIF(Tugs[曳船名],D837)&lt;&gt;1,"未登録・重複",IF(INDEX(Tugs[基地港],MATCH(D837,Tugs[曳船名],0))="","未確認",INDEX(Tugs[基地港],MATCH(D837,Tugs[曳船名],0)))))</f>
        <v/>
      </c>
      <c r="T837" s="10" t="str">
        <f>IF(A837="","",IF(AND(ISNUMBER(B837),ISNUMBER(C837),C837&gt;=B837),INT(C837)-INT(B837),""))</f>
        <v/>
      </c>
      <c r="U837" s="18" t="str">
        <f>IF(A837="","",IF(AND(ISNUMBER(E837),ISNUMBER(F837),F837&gt;=E837),ROUND((F837-E837)*24,4),""))</f>
        <v/>
      </c>
      <c r="V837" s="18" t="str">
        <f>IF(A837="","",IF(AND(ISNUMBER(G837),ISNUMBER(H837),H837&gt;=G837),ROUND((H837-G837)*24,4),IF(OR(G837&lt;&gt;"",H837&lt;&gt;""),"",IF(AND(ISNUMBER(I837),I837&gt;=0),I837,""))))</f>
        <v/>
      </c>
      <c r="W837" s="10" t="str">
        <f>IF(A837="","",IF(AND(ISNUMBER(G837),ISNUMBER(H837),H837&gt;=G837),"実績：基地発～基地着",IF(OR(G837&lt;&gt;"",H837&lt;&gt;""),"要確認：時刻不足・逆転",IF(AND(ISNUMBER(I837),I837&gt;=0),"実績：記録の時間","未確認"))))</f>
        <v/>
      </c>
      <c r="X837" s="10" t="str">
        <f>IF(A837="","",IF(ISNUMBER(B837),YEAR(B837)-IF(MONTH(B837)&lt;4,1,0),""))</f>
        <v/>
      </c>
      <c r="Y837" s="10" t="str">
        <f>IF(A837="","",IF(OR(D837="",NOT(ISNUMBER(B837)),NOT(ISNUMBER(C837)),C837&lt;B837,NOT(ISNUMBER(E837)),NOT(ISNUMBER(F837)),F837&lt;E837,O837="",P837="",R837="未登録・重複"),"要確認：警戒区間・登録・根拠",IF(OR(W837="要確認：時刻不足・逆転",AND(ISNUMBER(G837),G837&gt;E837),AND(ISNUMBER(H837),H837&lt;F837),AND(ISNUMBER(I837),I837&lt;0),AND(ISNUMBER(M837),M837&lt;0)),"要確認：基地発着・交代人数",IF(COUNTIFS(LNGWatch[船名],A837,LNGWatch[入港日（同一航海）],B837,LNGWatch[曳船名],D837,LNGWatch[警戒開始日時],E837)&gt;1,"要確認：同じ警戒が重複",IF(OR(NOT(ISNUMBER(V837)),P837="未確認"),"要確認：拘束時間・根拠未確認","確認済")))))</f>
        <v/>
      </c>
    </row>
    <row r="838" spans="1:25" ht="24.95" customHeight="1" x14ac:dyDescent="0.2">
      <c r="A838" s="7"/>
      <c r="B838" s="20"/>
      <c r="C838" s="20"/>
      <c r="D838" s="7"/>
      <c r="E838" s="23"/>
      <c r="F838" s="23"/>
      <c r="G838" s="23"/>
      <c r="H838" s="23"/>
      <c r="I838" s="16"/>
      <c r="J838" s="7"/>
      <c r="K838" s="23"/>
      <c r="L838" s="23"/>
      <c r="M838" s="7"/>
      <c r="N838" s="7"/>
      <c r="O838" s="7"/>
      <c r="P838" s="7"/>
      <c r="Q838" s="7"/>
      <c r="R838" s="10" t="str">
        <f>IF(D838="","",IF(COUNTIF(Tugs[曳船名],D838)&lt;&gt;1,"未登録・重複",IF(INDEX(Tugs[会社名],MATCH(D838,Tugs[曳船名],0))="","未確認",INDEX(Tugs[会社名],MATCH(D838,Tugs[曳船名],0)))))</f>
        <v/>
      </c>
      <c r="S838" s="10" t="str">
        <f>IF(D838="","",IF(COUNTIF(Tugs[曳船名],D838)&lt;&gt;1,"未登録・重複",IF(INDEX(Tugs[基地港],MATCH(D838,Tugs[曳船名],0))="","未確認",INDEX(Tugs[基地港],MATCH(D838,Tugs[曳船名],0)))))</f>
        <v/>
      </c>
      <c r="T838" s="10" t="str">
        <f>IF(A838="","",IF(AND(ISNUMBER(B838),ISNUMBER(C838),C838&gt;=B838),INT(C838)-INT(B838),""))</f>
        <v/>
      </c>
      <c r="U838" s="18" t="str">
        <f>IF(A838="","",IF(AND(ISNUMBER(E838),ISNUMBER(F838),F838&gt;=E838),ROUND((F838-E838)*24,4),""))</f>
        <v/>
      </c>
      <c r="V838" s="18" t="str">
        <f>IF(A838="","",IF(AND(ISNUMBER(G838),ISNUMBER(H838),H838&gt;=G838),ROUND((H838-G838)*24,4),IF(OR(G838&lt;&gt;"",H838&lt;&gt;""),"",IF(AND(ISNUMBER(I838),I838&gt;=0),I838,""))))</f>
        <v/>
      </c>
      <c r="W838" s="10" t="str">
        <f>IF(A838="","",IF(AND(ISNUMBER(G838),ISNUMBER(H838),H838&gt;=G838),"実績：基地発～基地着",IF(OR(G838&lt;&gt;"",H838&lt;&gt;""),"要確認：時刻不足・逆転",IF(AND(ISNUMBER(I838),I838&gt;=0),"実績：記録の時間","未確認"))))</f>
        <v/>
      </c>
      <c r="X838" s="10" t="str">
        <f>IF(A838="","",IF(ISNUMBER(B838),YEAR(B838)-IF(MONTH(B838)&lt;4,1,0),""))</f>
        <v/>
      </c>
      <c r="Y838" s="10" t="str">
        <f>IF(A838="","",IF(OR(D838="",NOT(ISNUMBER(B838)),NOT(ISNUMBER(C838)),C838&lt;B838,NOT(ISNUMBER(E838)),NOT(ISNUMBER(F838)),F838&lt;E838,O838="",P838="",R838="未登録・重複"),"要確認：警戒区間・登録・根拠",IF(OR(W838="要確認：時刻不足・逆転",AND(ISNUMBER(G838),G838&gt;E838),AND(ISNUMBER(H838),H838&lt;F838),AND(ISNUMBER(I838),I838&lt;0),AND(ISNUMBER(M838),M838&lt;0)),"要確認：基地発着・交代人数",IF(COUNTIFS(LNGWatch[船名],A838,LNGWatch[入港日（同一航海）],B838,LNGWatch[曳船名],D838,LNGWatch[警戒開始日時],E838)&gt;1,"要確認：同じ警戒が重複",IF(OR(NOT(ISNUMBER(V838)),P838="未確認"),"要確認：拘束時間・根拠未確認","確認済")))))</f>
        <v/>
      </c>
    </row>
    <row r="839" spans="1:25" ht="24.95" customHeight="1" x14ac:dyDescent="0.2">
      <c r="A839" s="7"/>
      <c r="B839" s="20"/>
      <c r="C839" s="20"/>
      <c r="D839" s="7"/>
      <c r="E839" s="23"/>
      <c r="F839" s="23"/>
      <c r="G839" s="23"/>
      <c r="H839" s="23"/>
      <c r="I839" s="16"/>
      <c r="J839" s="7"/>
      <c r="K839" s="23"/>
      <c r="L839" s="23"/>
      <c r="M839" s="7"/>
      <c r="N839" s="7"/>
      <c r="O839" s="7"/>
      <c r="P839" s="7"/>
      <c r="Q839" s="7"/>
      <c r="R839" s="10" t="str">
        <f>IF(D839="","",IF(COUNTIF(Tugs[曳船名],D839)&lt;&gt;1,"未登録・重複",IF(INDEX(Tugs[会社名],MATCH(D839,Tugs[曳船名],0))="","未確認",INDEX(Tugs[会社名],MATCH(D839,Tugs[曳船名],0)))))</f>
        <v/>
      </c>
      <c r="S839" s="10" t="str">
        <f>IF(D839="","",IF(COUNTIF(Tugs[曳船名],D839)&lt;&gt;1,"未登録・重複",IF(INDEX(Tugs[基地港],MATCH(D839,Tugs[曳船名],0))="","未確認",INDEX(Tugs[基地港],MATCH(D839,Tugs[曳船名],0)))))</f>
        <v/>
      </c>
      <c r="T839" s="10" t="str">
        <f>IF(A839="","",IF(AND(ISNUMBER(B839),ISNUMBER(C839),C839&gt;=B839),INT(C839)-INT(B839),""))</f>
        <v/>
      </c>
      <c r="U839" s="18" t="str">
        <f>IF(A839="","",IF(AND(ISNUMBER(E839),ISNUMBER(F839),F839&gt;=E839),ROUND((F839-E839)*24,4),""))</f>
        <v/>
      </c>
      <c r="V839" s="18" t="str">
        <f>IF(A839="","",IF(AND(ISNUMBER(G839),ISNUMBER(H839),H839&gt;=G839),ROUND((H839-G839)*24,4),IF(OR(G839&lt;&gt;"",H839&lt;&gt;""),"",IF(AND(ISNUMBER(I839),I839&gt;=0),I839,""))))</f>
        <v/>
      </c>
      <c r="W839" s="10" t="str">
        <f>IF(A839="","",IF(AND(ISNUMBER(G839),ISNUMBER(H839),H839&gt;=G839),"実績：基地発～基地着",IF(OR(G839&lt;&gt;"",H839&lt;&gt;""),"要確認：時刻不足・逆転",IF(AND(ISNUMBER(I839),I839&gt;=0),"実績：記録の時間","未確認"))))</f>
        <v/>
      </c>
      <c r="X839" s="10" t="str">
        <f>IF(A839="","",IF(ISNUMBER(B839),YEAR(B839)-IF(MONTH(B839)&lt;4,1,0),""))</f>
        <v/>
      </c>
      <c r="Y839" s="10" t="str">
        <f>IF(A839="","",IF(OR(D839="",NOT(ISNUMBER(B839)),NOT(ISNUMBER(C839)),C839&lt;B839,NOT(ISNUMBER(E839)),NOT(ISNUMBER(F839)),F839&lt;E839,O839="",P839="",R839="未登録・重複"),"要確認：警戒区間・登録・根拠",IF(OR(W839="要確認：時刻不足・逆転",AND(ISNUMBER(G839),G839&gt;E839),AND(ISNUMBER(H839),H839&lt;F839),AND(ISNUMBER(I839),I839&lt;0),AND(ISNUMBER(M839),M839&lt;0)),"要確認：基地発着・交代人数",IF(COUNTIFS(LNGWatch[船名],A839,LNGWatch[入港日（同一航海）],B839,LNGWatch[曳船名],D839,LNGWatch[警戒開始日時],E839)&gt;1,"要確認：同じ警戒が重複",IF(OR(NOT(ISNUMBER(V839)),P839="未確認"),"要確認：拘束時間・根拠未確認","確認済")))))</f>
        <v/>
      </c>
    </row>
    <row r="840" spans="1:25" ht="24.95" customHeight="1" x14ac:dyDescent="0.2">
      <c r="A840" s="7"/>
      <c r="B840" s="20"/>
      <c r="C840" s="20"/>
      <c r="D840" s="7"/>
      <c r="E840" s="23"/>
      <c r="F840" s="23"/>
      <c r="G840" s="23"/>
      <c r="H840" s="23"/>
      <c r="I840" s="16"/>
      <c r="J840" s="7"/>
      <c r="K840" s="23"/>
      <c r="L840" s="23"/>
      <c r="M840" s="7"/>
      <c r="N840" s="7"/>
      <c r="O840" s="7"/>
      <c r="P840" s="7"/>
      <c r="Q840" s="7"/>
      <c r="R840" s="10" t="str">
        <f>IF(D840="","",IF(COUNTIF(Tugs[曳船名],D840)&lt;&gt;1,"未登録・重複",IF(INDEX(Tugs[会社名],MATCH(D840,Tugs[曳船名],0))="","未確認",INDEX(Tugs[会社名],MATCH(D840,Tugs[曳船名],0)))))</f>
        <v/>
      </c>
      <c r="S840" s="10" t="str">
        <f>IF(D840="","",IF(COUNTIF(Tugs[曳船名],D840)&lt;&gt;1,"未登録・重複",IF(INDEX(Tugs[基地港],MATCH(D840,Tugs[曳船名],0))="","未確認",INDEX(Tugs[基地港],MATCH(D840,Tugs[曳船名],0)))))</f>
        <v/>
      </c>
      <c r="T840" s="10" t="str">
        <f>IF(A840="","",IF(AND(ISNUMBER(B840),ISNUMBER(C840),C840&gt;=B840),INT(C840)-INT(B840),""))</f>
        <v/>
      </c>
      <c r="U840" s="18" t="str">
        <f>IF(A840="","",IF(AND(ISNUMBER(E840),ISNUMBER(F840),F840&gt;=E840),ROUND((F840-E840)*24,4),""))</f>
        <v/>
      </c>
      <c r="V840" s="18" t="str">
        <f>IF(A840="","",IF(AND(ISNUMBER(G840),ISNUMBER(H840),H840&gt;=G840),ROUND((H840-G840)*24,4),IF(OR(G840&lt;&gt;"",H840&lt;&gt;""),"",IF(AND(ISNUMBER(I840),I840&gt;=0),I840,""))))</f>
        <v/>
      </c>
      <c r="W840" s="10" t="str">
        <f>IF(A840="","",IF(AND(ISNUMBER(G840),ISNUMBER(H840),H840&gt;=G840),"実績：基地発～基地着",IF(OR(G840&lt;&gt;"",H840&lt;&gt;""),"要確認：時刻不足・逆転",IF(AND(ISNUMBER(I840),I840&gt;=0),"実績：記録の時間","未確認"))))</f>
        <v/>
      </c>
      <c r="X840" s="10" t="str">
        <f>IF(A840="","",IF(ISNUMBER(B840),YEAR(B840)-IF(MONTH(B840)&lt;4,1,0),""))</f>
        <v/>
      </c>
      <c r="Y840" s="10" t="str">
        <f>IF(A840="","",IF(OR(D840="",NOT(ISNUMBER(B840)),NOT(ISNUMBER(C840)),C840&lt;B840,NOT(ISNUMBER(E840)),NOT(ISNUMBER(F840)),F840&lt;E840,O840="",P840="",R840="未登録・重複"),"要確認：警戒区間・登録・根拠",IF(OR(W840="要確認：時刻不足・逆転",AND(ISNUMBER(G840),G840&gt;E840),AND(ISNUMBER(H840),H840&lt;F840),AND(ISNUMBER(I840),I840&lt;0),AND(ISNUMBER(M840),M840&lt;0)),"要確認：基地発着・交代人数",IF(COUNTIFS(LNGWatch[船名],A840,LNGWatch[入港日（同一航海）],B840,LNGWatch[曳船名],D840,LNGWatch[警戒開始日時],E840)&gt;1,"要確認：同じ警戒が重複",IF(OR(NOT(ISNUMBER(V840)),P840="未確認"),"要確認：拘束時間・根拠未確認","確認済")))))</f>
        <v/>
      </c>
    </row>
    <row r="841" spans="1:25" ht="24.95" customHeight="1" x14ac:dyDescent="0.2">
      <c r="A841" s="7"/>
      <c r="B841" s="20"/>
      <c r="C841" s="20"/>
      <c r="D841" s="7"/>
      <c r="E841" s="23"/>
      <c r="F841" s="23"/>
      <c r="G841" s="23"/>
      <c r="H841" s="23"/>
      <c r="I841" s="16"/>
      <c r="J841" s="7"/>
      <c r="K841" s="23"/>
      <c r="L841" s="23"/>
      <c r="M841" s="7"/>
      <c r="N841" s="7"/>
      <c r="O841" s="7"/>
      <c r="P841" s="7"/>
      <c r="Q841" s="7"/>
      <c r="R841" s="10" t="str">
        <f>IF(D841="","",IF(COUNTIF(Tugs[曳船名],D841)&lt;&gt;1,"未登録・重複",IF(INDEX(Tugs[会社名],MATCH(D841,Tugs[曳船名],0))="","未確認",INDEX(Tugs[会社名],MATCH(D841,Tugs[曳船名],0)))))</f>
        <v/>
      </c>
      <c r="S841" s="10" t="str">
        <f>IF(D841="","",IF(COUNTIF(Tugs[曳船名],D841)&lt;&gt;1,"未登録・重複",IF(INDEX(Tugs[基地港],MATCH(D841,Tugs[曳船名],0))="","未確認",INDEX(Tugs[基地港],MATCH(D841,Tugs[曳船名],0)))))</f>
        <v/>
      </c>
      <c r="T841" s="10" t="str">
        <f>IF(A841="","",IF(AND(ISNUMBER(B841),ISNUMBER(C841),C841&gt;=B841),INT(C841)-INT(B841),""))</f>
        <v/>
      </c>
      <c r="U841" s="18" t="str">
        <f>IF(A841="","",IF(AND(ISNUMBER(E841),ISNUMBER(F841),F841&gt;=E841),ROUND((F841-E841)*24,4),""))</f>
        <v/>
      </c>
      <c r="V841" s="18" t="str">
        <f>IF(A841="","",IF(AND(ISNUMBER(G841),ISNUMBER(H841),H841&gt;=G841),ROUND((H841-G841)*24,4),IF(OR(G841&lt;&gt;"",H841&lt;&gt;""),"",IF(AND(ISNUMBER(I841),I841&gt;=0),I841,""))))</f>
        <v/>
      </c>
      <c r="W841" s="10" t="str">
        <f>IF(A841="","",IF(AND(ISNUMBER(G841),ISNUMBER(H841),H841&gt;=G841),"実績：基地発～基地着",IF(OR(G841&lt;&gt;"",H841&lt;&gt;""),"要確認：時刻不足・逆転",IF(AND(ISNUMBER(I841),I841&gt;=0),"実績：記録の時間","未確認"))))</f>
        <v/>
      </c>
      <c r="X841" s="10" t="str">
        <f>IF(A841="","",IF(ISNUMBER(B841),YEAR(B841)-IF(MONTH(B841)&lt;4,1,0),""))</f>
        <v/>
      </c>
      <c r="Y841" s="10" t="str">
        <f>IF(A841="","",IF(OR(D841="",NOT(ISNUMBER(B841)),NOT(ISNUMBER(C841)),C841&lt;B841,NOT(ISNUMBER(E841)),NOT(ISNUMBER(F841)),F841&lt;E841,O841="",P841="",R841="未登録・重複"),"要確認：警戒区間・登録・根拠",IF(OR(W841="要確認：時刻不足・逆転",AND(ISNUMBER(G841),G841&gt;E841),AND(ISNUMBER(H841),H841&lt;F841),AND(ISNUMBER(I841),I841&lt;0),AND(ISNUMBER(M841),M841&lt;0)),"要確認：基地発着・交代人数",IF(COUNTIFS(LNGWatch[船名],A841,LNGWatch[入港日（同一航海）],B841,LNGWatch[曳船名],D841,LNGWatch[警戒開始日時],E841)&gt;1,"要確認：同じ警戒が重複",IF(OR(NOT(ISNUMBER(V841)),P841="未確認"),"要確認：拘束時間・根拠未確認","確認済")))))</f>
        <v/>
      </c>
    </row>
    <row r="842" spans="1:25" ht="24.95" customHeight="1" x14ac:dyDescent="0.2">
      <c r="A842" s="7"/>
      <c r="B842" s="20"/>
      <c r="C842" s="20"/>
      <c r="D842" s="7"/>
      <c r="E842" s="23"/>
      <c r="F842" s="23"/>
      <c r="G842" s="23"/>
      <c r="H842" s="23"/>
      <c r="I842" s="16"/>
      <c r="J842" s="7"/>
      <c r="K842" s="23"/>
      <c r="L842" s="23"/>
      <c r="M842" s="7"/>
      <c r="N842" s="7"/>
      <c r="O842" s="7"/>
      <c r="P842" s="7"/>
      <c r="Q842" s="7"/>
      <c r="R842" s="10" t="str">
        <f>IF(D842="","",IF(COUNTIF(Tugs[曳船名],D842)&lt;&gt;1,"未登録・重複",IF(INDEX(Tugs[会社名],MATCH(D842,Tugs[曳船名],0))="","未確認",INDEX(Tugs[会社名],MATCH(D842,Tugs[曳船名],0)))))</f>
        <v/>
      </c>
      <c r="S842" s="10" t="str">
        <f>IF(D842="","",IF(COUNTIF(Tugs[曳船名],D842)&lt;&gt;1,"未登録・重複",IF(INDEX(Tugs[基地港],MATCH(D842,Tugs[曳船名],0))="","未確認",INDEX(Tugs[基地港],MATCH(D842,Tugs[曳船名],0)))))</f>
        <v/>
      </c>
      <c r="T842" s="10" t="str">
        <f>IF(A842="","",IF(AND(ISNUMBER(B842),ISNUMBER(C842),C842&gt;=B842),INT(C842)-INT(B842),""))</f>
        <v/>
      </c>
      <c r="U842" s="18" t="str">
        <f>IF(A842="","",IF(AND(ISNUMBER(E842),ISNUMBER(F842),F842&gt;=E842),ROUND((F842-E842)*24,4),""))</f>
        <v/>
      </c>
      <c r="V842" s="18" t="str">
        <f>IF(A842="","",IF(AND(ISNUMBER(G842),ISNUMBER(H842),H842&gt;=G842),ROUND((H842-G842)*24,4),IF(OR(G842&lt;&gt;"",H842&lt;&gt;""),"",IF(AND(ISNUMBER(I842),I842&gt;=0),I842,""))))</f>
        <v/>
      </c>
      <c r="W842" s="10" t="str">
        <f>IF(A842="","",IF(AND(ISNUMBER(G842),ISNUMBER(H842),H842&gt;=G842),"実績：基地発～基地着",IF(OR(G842&lt;&gt;"",H842&lt;&gt;""),"要確認：時刻不足・逆転",IF(AND(ISNUMBER(I842),I842&gt;=0),"実績：記録の時間","未確認"))))</f>
        <v/>
      </c>
      <c r="X842" s="10" t="str">
        <f>IF(A842="","",IF(ISNUMBER(B842),YEAR(B842)-IF(MONTH(B842)&lt;4,1,0),""))</f>
        <v/>
      </c>
      <c r="Y842" s="10" t="str">
        <f>IF(A842="","",IF(OR(D842="",NOT(ISNUMBER(B842)),NOT(ISNUMBER(C842)),C842&lt;B842,NOT(ISNUMBER(E842)),NOT(ISNUMBER(F842)),F842&lt;E842,O842="",P842="",R842="未登録・重複"),"要確認：警戒区間・登録・根拠",IF(OR(W842="要確認：時刻不足・逆転",AND(ISNUMBER(G842),G842&gt;E842),AND(ISNUMBER(H842),H842&lt;F842),AND(ISNUMBER(I842),I842&lt;0),AND(ISNUMBER(M842),M842&lt;0)),"要確認：基地発着・交代人数",IF(COUNTIFS(LNGWatch[船名],A842,LNGWatch[入港日（同一航海）],B842,LNGWatch[曳船名],D842,LNGWatch[警戒開始日時],E842)&gt;1,"要確認：同じ警戒が重複",IF(OR(NOT(ISNUMBER(V842)),P842="未確認"),"要確認：拘束時間・根拠未確認","確認済")))))</f>
        <v/>
      </c>
    </row>
    <row r="843" spans="1:25" ht="24.95" customHeight="1" x14ac:dyDescent="0.2">
      <c r="A843" s="7"/>
      <c r="B843" s="20"/>
      <c r="C843" s="20"/>
      <c r="D843" s="7"/>
      <c r="E843" s="23"/>
      <c r="F843" s="23"/>
      <c r="G843" s="23"/>
      <c r="H843" s="23"/>
      <c r="I843" s="16"/>
      <c r="J843" s="7"/>
      <c r="K843" s="23"/>
      <c r="L843" s="23"/>
      <c r="M843" s="7"/>
      <c r="N843" s="7"/>
      <c r="O843" s="7"/>
      <c r="P843" s="7"/>
      <c r="Q843" s="7"/>
      <c r="R843" s="10" t="str">
        <f>IF(D843="","",IF(COUNTIF(Tugs[曳船名],D843)&lt;&gt;1,"未登録・重複",IF(INDEX(Tugs[会社名],MATCH(D843,Tugs[曳船名],0))="","未確認",INDEX(Tugs[会社名],MATCH(D843,Tugs[曳船名],0)))))</f>
        <v/>
      </c>
      <c r="S843" s="10" t="str">
        <f>IF(D843="","",IF(COUNTIF(Tugs[曳船名],D843)&lt;&gt;1,"未登録・重複",IF(INDEX(Tugs[基地港],MATCH(D843,Tugs[曳船名],0))="","未確認",INDEX(Tugs[基地港],MATCH(D843,Tugs[曳船名],0)))))</f>
        <v/>
      </c>
      <c r="T843" s="10" t="str">
        <f>IF(A843="","",IF(AND(ISNUMBER(B843),ISNUMBER(C843),C843&gt;=B843),INT(C843)-INT(B843),""))</f>
        <v/>
      </c>
      <c r="U843" s="18" t="str">
        <f>IF(A843="","",IF(AND(ISNUMBER(E843),ISNUMBER(F843),F843&gt;=E843),ROUND((F843-E843)*24,4),""))</f>
        <v/>
      </c>
      <c r="V843" s="18" t="str">
        <f>IF(A843="","",IF(AND(ISNUMBER(G843),ISNUMBER(H843),H843&gt;=G843),ROUND((H843-G843)*24,4),IF(OR(G843&lt;&gt;"",H843&lt;&gt;""),"",IF(AND(ISNUMBER(I843),I843&gt;=0),I843,""))))</f>
        <v/>
      </c>
      <c r="W843" s="10" t="str">
        <f>IF(A843="","",IF(AND(ISNUMBER(G843),ISNUMBER(H843),H843&gt;=G843),"実績：基地発～基地着",IF(OR(G843&lt;&gt;"",H843&lt;&gt;""),"要確認：時刻不足・逆転",IF(AND(ISNUMBER(I843),I843&gt;=0),"実績：記録の時間","未確認"))))</f>
        <v/>
      </c>
      <c r="X843" s="10" t="str">
        <f>IF(A843="","",IF(ISNUMBER(B843),YEAR(B843)-IF(MONTH(B843)&lt;4,1,0),""))</f>
        <v/>
      </c>
      <c r="Y843" s="10" t="str">
        <f>IF(A843="","",IF(OR(D843="",NOT(ISNUMBER(B843)),NOT(ISNUMBER(C843)),C843&lt;B843,NOT(ISNUMBER(E843)),NOT(ISNUMBER(F843)),F843&lt;E843,O843="",P843="",R843="未登録・重複"),"要確認：警戒区間・登録・根拠",IF(OR(W843="要確認：時刻不足・逆転",AND(ISNUMBER(G843),G843&gt;E843),AND(ISNUMBER(H843),H843&lt;F843),AND(ISNUMBER(I843),I843&lt;0),AND(ISNUMBER(M843),M843&lt;0)),"要確認：基地発着・交代人数",IF(COUNTIFS(LNGWatch[船名],A843,LNGWatch[入港日（同一航海）],B843,LNGWatch[曳船名],D843,LNGWatch[警戒開始日時],E843)&gt;1,"要確認：同じ警戒が重複",IF(OR(NOT(ISNUMBER(V843)),P843="未確認"),"要確認：拘束時間・根拠未確認","確認済")))))</f>
        <v/>
      </c>
    </row>
    <row r="844" spans="1:25" ht="24.95" customHeight="1" x14ac:dyDescent="0.2">
      <c r="A844" s="7"/>
      <c r="B844" s="20"/>
      <c r="C844" s="20"/>
      <c r="D844" s="7"/>
      <c r="E844" s="23"/>
      <c r="F844" s="23"/>
      <c r="G844" s="23"/>
      <c r="H844" s="23"/>
      <c r="I844" s="16"/>
      <c r="J844" s="7"/>
      <c r="K844" s="23"/>
      <c r="L844" s="23"/>
      <c r="M844" s="7"/>
      <c r="N844" s="7"/>
      <c r="O844" s="7"/>
      <c r="P844" s="7"/>
      <c r="Q844" s="7"/>
      <c r="R844" s="10" t="str">
        <f>IF(D844="","",IF(COUNTIF(Tugs[曳船名],D844)&lt;&gt;1,"未登録・重複",IF(INDEX(Tugs[会社名],MATCH(D844,Tugs[曳船名],0))="","未確認",INDEX(Tugs[会社名],MATCH(D844,Tugs[曳船名],0)))))</f>
        <v/>
      </c>
      <c r="S844" s="10" t="str">
        <f>IF(D844="","",IF(COUNTIF(Tugs[曳船名],D844)&lt;&gt;1,"未登録・重複",IF(INDEX(Tugs[基地港],MATCH(D844,Tugs[曳船名],0))="","未確認",INDEX(Tugs[基地港],MATCH(D844,Tugs[曳船名],0)))))</f>
        <v/>
      </c>
      <c r="T844" s="10" t="str">
        <f>IF(A844="","",IF(AND(ISNUMBER(B844),ISNUMBER(C844),C844&gt;=B844),INT(C844)-INT(B844),""))</f>
        <v/>
      </c>
      <c r="U844" s="18" t="str">
        <f>IF(A844="","",IF(AND(ISNUMBER(E844),ISNUMBER(F844),F844&gt;=E844),ROUND((F844-E844)*24,4),""))</f>
        <v/>
      </c>
      <c r="V844" s="18" t="str">
        <f>IF(A844="","",IF(AND(ISNUMBER(G844),ISNUMBER(H844),H844&gt;=G844),ROUND((H844-G844)*24,4),IF(OR(G844&lt;&gt;"",H844&lt;&gt;""),"",IF(AND(ISNUMBER(I844),I844&gt;=0),I844,""))))</f>
        <v/>
      </c>
      <c r="W844" s="10" t="str">
        <f>IF(A844="","",IF(AND(ISNUMBER(G844),ISNUMBER(H844),H844&gt;=G844),"実績：基地発～基地着",IF(OR(G844&lt;&gt;"",H844&lt;&gt;""),"要確認：時刻不足・逆転",IF(AND(ISNUMBER(I844),I844&gt;=0),"実績：記録の時間","未確認"))))</f>
        <v/>
      </c>
      <c r="X844" s="10" t="str">
        <f>IF(A844="","",IF(ISNUMBER(B844),YEAR(B844)-IF(MONTH(B844)&lt;4,1,0),""))</f>
        <v/>
      </c>
      <c r="Y844" s="10" t="str">
        <f>IF(A844="","",IF(OR(D844="",NOT(ISNUMBER(B844)),NOT(ISNUMBER(C844)),C844&lt;B844,NOT(ISNUMBER(E844)),NOT(ISNUMBER(F844)),F844&lt;E844,O844="",P844="",R844="未登録・重複"),"要確認：警戒区間・登録・根拠",IF(OR(W844="要確認：時刻不足・逆転",AND(ISNUMBER(G844),G844&gt;E844),AND(ISNUMBER(H844),H844&lt;F844),AND(ISNUMBER(I844),I844&lt;0),AND(ISNUMBER(M844),M844&lt;0)),"要確認：基地発着・交代人数",IF(COUNTIFS(LNGWatch[船名],A844,LNGWatch[入港日（同一航海）],B844,LNGWatch[曳船名],D844,LNGWatch[警戒開始日時],E844)&gt;1,"要確認：同じ警戒が重複",IF(OR(NOT(ISNUMBER(V844)),P844="未確認"),"要確認：拘束時間・根拠未確認","確認済")))))</f>
        <v/>
      </c>
    </row>
    <row r="845" spans="1:25" ht="24.95" customHeight="1" x14ac:dyDescent="0.2">
      <c r="A845" s="7"/>
      <c r="B845" s="20"/>
      <c r="C845" s="20"/>
      <c r="D845" s="7"/>
      <c r="E845" s="23"/>
      <c r="F845" s="23"/>
      <c r="G845" s="23"/>
      <c r="H845" s="23"/>
      <c r="I845" s="16"/>
      <c r="J845" s="7"/>
      <c r="K845" s="23"/>
      <c r="L845" s="23"/>
      <c r="M845" s="7"/>
      <c r="N845" s="7"/>
      <c r="O845" s="7"/>
      <c r="P845" s="7"/>
      <c r="Q845" s="7"/>
      <c r="R845" s="10" t="str">
        <f>IF(D845="","",IF(COUNTIF(Tugs[曳船名],D845)&lt;&gt;1,"未登録・重複",IF(INDEX(Tugs[会社名],MATCH(D845,Tugs[曳船名],0))="","未確認",INDEX(Tugs[会社名],MATCH(D845,Tugs[曳船名],0)))))</f>
        <v/>
      </c>
      <c r="S845" s="10" t="str">
        <f>IF(D845="","",IF(COUNTIF(Tugs[曳船名],D845)&lt;&gt;1,"未登録・重複",IF(INDEX(Tugs[基地港],MATCH(D845,Tugs[曳船名],0))="","未確認",INDEX(Tugs[基地港],MATCH(D845,Tugs[曳船名],0)))))</f>
        <v/>
      </c>
      <c r="T845" s="10" t="str">
        <f>IF(A845="","",IF(AND(ISNUMBER(B845),ISNUMBER(C845),C845&gt;=B845),INT(C845)-INT(B845),""))</f>
        <v/>
      </c>
      <c r="U845" s="18" t="str">
        <f>IF(A845="","",IF(AND(ISNUMBER(E845),ISNUMBER(F845),F845&gt;=E845),ROUND((F845-E845)*24,4),""))</f>
        <v/>
      </c>
      <c r="V845" s="18" t="str">
        <f>IF(A845="","",IF(AND(ISNUMBER(G845),ISNUMBER(H845),H845&gt;=G845),ROUND((H845-G845)*24,4),IF(OR(G845&lt;&gt;"",H845&lt;&gt;""),"",IF(AND(ISNUMBER(I845),I845&gt;=0),I845,""))))</f>
        <v/>
      </c>
      <c r="W845" s="10" t="str">
        <f>IF(A845="","",IF(AND(ISNUMBER(G845),ISNUMBER(H845),H845&gt;=G845),"実績：基地発～基地着",IF(OR(G845&lt;&gt;"",H845&lt;&gt;""),"要確認：時刻不足・逆転",IF(AND(ISNUMBER(I845),I845&gt;=0),"実績：記録の時間","未確認"))))</f>
        <v/>
      </c>
      <c r="X845" s="10" t="str">
        <f>IF(A845="","",IF(ISNUMBER(B845),YEAR(B845)-IF(MONTH(B845)&lt;4,1,0),""))</f>
        <v/>
      </c>
      <c r="Y845" s="10" t="str">
        <f>IF(A845="","",IF(OR(D845="",NOT(ISNUMBER(B845)),NOT(ISNUMBER(C845)),C845&lt;B845,NOT(ISNUMBER(E845)),NOT(ISNUMBER(F845)),F845&lt;E845,O845="",P845="",R845="未登録・重複"),"要確認：警戒区間・登録・根拠",IF(OR(W845="要確認：時刻不足・逆転",AND(ISNUMBER(G845),G845&gt;E845),AND(ISNUMBER(H845),H845&lt;F845),AND(ISNUMBER(I845),I845&lt;0),AND(ISNUMBER(M845),M845&lt;0)),"要確認：基地発着・交代人数",IF(COUNTIFS(LNGWatch[船名],A845,LNGWatch[入港日（同一航海）],B845,LNGWatch[曳船名],D845,LNGWatch[警戒開始日時],E845)&gt;1,"要確認：同じ警戒が重複",IF(OR(NOT(ISNUMBER(V845)),P845="未確認"),"要確認：拘束時間・根拠未確認","確認済")))))</f>
        <v/>
      </c>
    </row>
    <row r="846" spans="1:25" ht="24.95" customHeight="1" x14ac:dyDescent="0.2">
      <c r="A846" s="7"/>
      <c r="B846" s="20"/>
      <c r="C846" s="20"/>
      <c r="D846" s="7"/>
      <c r="E846" s="23"/>
      <c r="F846" s="23"/>
      <c r="G846" s="23"/>
      <c r="H846" s="23"/>
      <c r="I846" s="16"/>
      <c r="J846" s="7"/>
      <c r="K846" s="23"/>
      <c r="L846" s="23"/>
      <c r="M846" s="7"/>
      <c r="N846" s="7"/>
      <c r="O846" s="7"/>
      <c r="P846" s="7"/>
      <c r="Q846" s="7"/>
      <c r="R846" s="10" t="str">
        <f>IF(D846="","",IF(COUNTIF(Tugs[曳船名],D846)&lt;&gt;1,"未登録・重複",IF(INDEX(Tugs[会社名],MATCH(D846,Tugs[曳船名],0))="","未確認",INDEX(Tugs[会社名],MATCH(D846,Tugs[曳船名],0)))))</f>
        <v/>
      </c>
      <c r="S846" s="10" t="str">
        <f>IF(D846="","",IF(COUNTIF(Tugs[曳船名],D846)&lt;&gt;1,"未登録・重複",IF(INDEX(Tugs[基地港],MATCH(D846,Tugs[曳船名],0))="","未確認",INDEX(Tugs[基地港],MATCH(D846,Tugs[曳船名],0)))))</f>
        <v/>
      </c>
      <c r="T846" s="10" t="str">
        <f>IF(A846="","",IF(AND(ISNUMBER(B846),ISNUMBER(C846),C846&gt;=B846),INT(C846)-INT(B846),""))</f>
        <v/>
      </c>
      <c r="U846" s="18" t="str">
        <f>IF(A846="","",IF(AND(ISNUMBER(E846),ISNUMBER(F846),F846&gt;=E846),ROUND((F846-E846)*24,4),""))</f>
        <v/>
      </c>
      <c r="V846" s="18" t="str">
        <f>IF(A846="","",IF(AND(ISNUMBER(G846),ISNUMBER(H846),H846&gt;=G846),ROUND((H846-G846)*24,4),IF(OR(G846&lt;&gt;"",H846&lt;&gt;""),"",IF(AND(ISNUMBER(I846),I846&gt;=0),I846,""))))</f>
        <v/>
      </c>
      <c r="W846" s="10" t="str">
        <f>IF(A846="","",IF(AND(ISNUMBER(G846),ISNUMBER(H846),H846&gt;=G846),"実績：基地発～基地着",IF(OR(G846&lt;&gt;"",H846&lt;&gt;""),"要確認：時刻不足・逆転",IF(AND(ISNUMBER(I846),I846&gt;=0),"実績：記録の時間","未確認"))))</f>
        <v/>
      </c>
      <c r="X846" s="10" t="str">
        <f>IF(A846="","",IF(ISNUMBER(B846),YEAR(B846)-IF(MONTH(B846)&lt;4,1,0),""))</f>
        <v/>
      </c>
      <c r="Y846" s="10" t="str">
        <f>IF(A846="","",IF(OR(D846="",NOT(ISNUMBER(B846)),NOT(ISNUMBER(C846)),C846&lt;B846,NOT(ISNUMBER(E846)),NOT(ISNUMBER(F846)),F846&lt;E846,O846="",P846="",R846="未登録・重複"),"要確認：警戒区間・登録・根拠",IF(OR(W846="要確認：時刻不足・逆転",AND(ISNUMBER(G846),G846&gt;E846),AND(ISNUMBER(H846),H846&lt;F846),AND(ISNUMBER(I846),I846&lt;0),AND(ISNUMBER(M846),M846&lt;0)),"要確認：基地発着・交代人数",IF(COUNTIFS(LNGWatch[船名],A846,LNGWatch[入港日（同一航海）],B846,LNGWatch[曳船名],D846,LNGWatch[警戒開始日時],E846)&gt;1,"要確認：同じ警戒が重複",IF(OR(NOT(ISNUMBER(V846)),P846="未確認"),"要確認：拘束時間・根拠未確認","確認済")))))</f>
        <v/>
      </c>
    </row>
    <row r="847" spans="1:25" ht="24.95" customHeight="1" x14ac:dyDescent="0.2">
      <c r="A847" s="7"/>
      <c r="B847" s="20"/>
      <c r="C847" s="20"/>
      <c r="D847" s="7"/>
      <c r="E847" s="23"/>
      <c r="F847" s="23"/>
      <c r="G847" s="23"/>
      <c r="H847" s="23"/>
      <c r="I847" s="16"/>
      <c r="J847" s="7"/>
      <c r="K847" s="23"/>
      <c r="L847" s="23"/>
      <c r="M847" s="7"/>
      <c r="N847" s="7"/>
      <c r="O847" s="7"/>
      <c r="P847" s="7"/>
      <c r="Q847" s="7"/>
      <c r="R847" s="10" t="str">
        <f>IF(D847="","",IF(COUNTIF(Tugs[曳船名],D847)&lt;&gt;1,"未登録・重複",IF(INDEX(Tugs[会社名],MATCH(D847,Tugs[曳船名],0))="","未確認",INDEX(Tugs[会社名],MATCH(D847,Tugs[曳船名],0)))))</f>
        <v/>
      </c>
      <c r="S847" s="10" t="str">
        <f>IF(D847="","",IF(COUNTIF(Tugs[曳船名],D847)&lt;&gt;1,"未登録・重複",IF(INDEX(Tugs[基地港],MATCH(D847,Tugs[曳船名],0))="","未確認",INDEX(Tugs[基地港],MATCH(D847,Tugs[曳船名],0)))))</f>
        <v/>
      </c>
      <c r="T847" s="10" t="str">
        <f>IF(A847="","",IF(AND(ISNUMBER(B847),ISNUMBER(C847),C847&gt;=B847),INT(C847)-INT(B847),""))</f>
        <v/>
      </c>
      <c r="U847" s="18" t="str">
        <f>IF(A847="","",IF(AND(ISNUMBER(E847),ISNUMBER(F847),F847&gt;=E847),ROUND((F847-E847)*24,4),""))</f>
        <v/>
      </c>
      <c r="V847" s="18" t="str">
        <f>IF(A847="","",IF(AND(ISNUMBER(G847),ISNUMBER(H847),H847&gt;=G847),ROUND((H847-G847)*24,4),IF(OR(G847&lt;&gt;"",H847&lt;&gt;""),"",IF(AND(ISNUMBER(I847),I847&gt;=0),I847,""))))</f>
        <v/>
      </c>
      <c r="W847" s="10" t="str">
        <f>IF(A847="","",IF(AND(ISNUMBER(G847),ISNUMBER(H847),H847&gt;=G847),"実績：基地発～基地着",IF(OR(G847&lt;&gt;"",H847&lt;&gt;""),"要確認：時刻不足・逆転",IF(AND(ISNUMBER(I847),I847&gt;=0),"実績：記録の時間","未確認"))))</f>
        <v/>
      </c>
      <c r="X847" s="10" t="str">
        <f>IF(A847="","",IF(ISNUMBER(B847),YEAR(B847)-IF(MONTH(B847)&lt;4,1,0),""))</f>
        <v/>
      </c>
      <c r="Y847" s="10" t="str">
        <f>IF(A847="","",IF(OR(D847="",NOT(ISNUMBER(B847)),NOT(ISNUMBER(C847)),C847&lt;B847,NOT(ISNUMBER(E847)),NOT(ISNUMBER(F847)),F847&lt;E847,O847="",P847="",R847="未登録・重複"),"要確認：警戒区間・登録・根拠",IF(OR(W847="要確認：時刻不足・逆転",AND(ISNUMBER(G847),G847&gt;E847),AND(ISNUMBER(H847),H847&lt;F847),AND(ISNUMBER(I847),I847&lt;0),AND(ISNUMBER(M847),M847&lt;0)),"要確認：基地発着・交代人数",IF(COUNTIFS(LNGWatch[船名],A847,LNGWatch[入港日（同一航海）],B847,LNGWatch[曳船名],D847,LNGWatch[警戒開始日時],E847)&gt;1,"要確認：同じ警戒が重複",IF(OR(NOT(ISNUMBER(V847)),P847="未確認"),"要確認：拘束時間・根拠未確認","確認済")))))</f>
        <v/>
      </c>
    </row>
    <row r="848" spans="1:25" ht="24.95" customHeight="1" x14ac:dyDescent="0.2">
      <c r="A848" s="7"/>
      <c r="B848" s="20"/>
      <c r="C848" s="20"/>
      <c r="D848" s="7"/>
      <c r="E848" s="23"/>
      <c r="F848" s="23"/>
      <c r="G848" s="23"/>
      <c r="H848" s="23"/>
      <c r="I848" s="16"/>
      <c r="J848" s="7"/>
      <c r="K848" s="23"/>
      <c r="L848" s="23"/>
      <c r="M848" s="7"/>
      <c r="N848" s="7"/>
      <c r="O848" s="7"/>
      <c r="P848" s="7"/>
      <c r="Q848" s="7"/>
      <c r="R848" s="10" t="str">
        <f>IF(D848="","",IF(COUNTIF(Tugs[曳船名],D848)&lt;&gt;1,"未登録・重複",IF(INDEX(Tugs[会社名],MATCH(D848,Tugs[曳船名],0))="","未確認",INDEX(Tugs[会社名],MATCH(D848,Tugs[曳船名],0)))))</f>
        <v/>
      </c>
      <c r="S848" s="10" t="str">
        <f>IF(D848="","",IF(COUNTIF(Tugs[曳船名],D848)&lt;&gt;1,"未登録・重複",IF(INDEX(Tugs[基地港],MATCH(D848,Tugs[曳船名],0))="","未確認",INDEX(Tugs[基地港],MATCH(D848,Tugs[曳船名],0)))))</f>
        <v/>
      </c>
      <c r="T848" s="10" t="str">
        <f>IF(A848="","",IF(AND(ISNUMBER(B848),ISNUMBER(C848),C848&gt;=B848),INT(C848)-INT(B848),""))</f>
        <v/>
      </c>
      <c r="U848" s="18" t="str">
        <f>IF(A848="","",IF(AND(ISNUMBER(E848),ISNUMBER(F848),F848&gt;=E848),ROUND((F848-E848)*24,4),""))</f>
        <v/>
      </c>
      <c r="V848" s="18" t="str">
        <f>IF(A848="","",IF(AND(ISNUMBER(G848),ISNUMBER(H848),H848&gt;=G848),ROUND((H848-G848)*24,4),IF(OR(G848&lt;&gt;"",H848&lt;&gt;""),"",IF(AND(ISNUMBER(I848),I848&gt;=0),I848,""))))</f>
        <v/>
      </c>
      <c r="W848" s="10" t="str">
        <f>IF(A848="","",IF(AND(ISNUMBER(G848),ISNUMBER(H848),H848&gt;=G848),"実績：基地発～基地着",IF(OR(G848&lt;&gt;"",H848&lt;&gt;""),"要確認：時刻不足・逆転",IF(AND(ISNUMBER(I848),I848&gt;=0),"実績：記録の時間","未確認"))))</f>
        <v/>
      </c>
      <c r="X848" s="10" t="str">
        <f>IF(A848="","",IF(ISNUMBER(B848),YEAR(B848)-IF(MONTH(B848)&lt;4,1,0),""))</f>
        <v/>
      </c>
      <c r="Y848" s="10" t="str">
        <f>IF(A848="","",IF(OR(D848="",NOT(ISNUMBER(B848)),NOT(ISNUMBER(C848)),C848&lt;B848,NOT(ISNUMBER(E848)),NOT(ISNUMBER(F848)),F848&lt;E848,O848="",P848="",R848="未登録・重複"),"要確認：警戒区間・登録・根拠",IF(OR(W848="要確認：時刻不足・逆転",AND(ISNUMBER(G848),G848&gt;E848),AND(ISNUMBER(H848),H848&lt;F848),AND(ISNUMBER(I848),I848&lt;0),AND(ISNUMBER(M848),M848&lt;0)),"要確認：基地発着・交代人数",IF(COUNTIFS(LNGWatch[船名],A848,LNGWatch[入港日（同一航海）],B848,LNGWatch[曳船名],D848,LNGWatch[警戒開始日時],E848)&gt;1,"要確認：同じ警戒が重複",IF(OR(NOT(ISNUMBER(V848)),P848="未確認"),"要確認：拘束時間・根拠未確認","確認済")))))</f>
        <v/>
      </c>
    </row>
    <row r="849" spans="1:25" ht="24.95" customHeight="1" x14ac:dyDescent="0.2">
      <c r="A849" s="7"/>
      <c r="B849" s="20"/>
      <c r="C849" s="20"/>
      <c r="D849" s="7"/>
      <c r="E849" s="23"/>
      <c r="F849" s="23"/>
      <c r="G849" s="23"/>
      <c r="H849" s="23"/>
      <c r="I849" s="16"/>
      <c r="J849" s="7"/>
      <c r="K849" s="23"/>
      <c r="L849" s="23"/>
      <c r="M849" s="7"/>
      <c r="N849" s="7"/>
      <c r="O849" s="7"/>
      <c r="P849" s="7"/>
      <c r="Q849" s="7"/>
      <c r="R849" s="10" t="str">
        <f>IF(D849="","",IF(COUNTIF(Tugs[曳船名],D849)&lt;&gt;1,"未登録・重複",IF(INDEX(Tugs[会社名],MATCH(D849,Tugs[曳船名],0))="","未確認",INDEX(Tugs[会社名],MATCH(D849,Tugs[曳船名],0)))))</f>
        <v/>
      </c>
      <c r="S849" s="10" t="str">
        <f>IF(D849="","",IF(COUNTIF(Tugs[曳船名],D849)&lt;&gt;1,"未登録・重複",IF(INDEX(Tugs[基地港],MATCH(D849,Tugs[曳船名],0))="","未確認",INDEX(Tugs[基地港],MATCH(D849,Tugs[曳船名],0)))))</f>
        <v/>
      </c>
      <c r="T849" s="10" t="str">
        <f>IF(A849="","",IF(AND(ISNUMBER(B849),ISNUMBER(C849),C849&gt;=B849),INT(C849)-INT(B849),""))</f>
        <v/>
      </c>
      <c r="U849" s="18" t="str">
        <f>IF(A849="","",IF(AND(ISNUMBER(E849),ISNUMBER(F849),F849&gt;=E849),ROUND((F849-E849)*24,4),""))</f>
        <v/>
      </c>
      <c r="V849" s="18" t="str">
        <f>IF(A849="","",IF(AND(ISNUMBER(G849),ISNUMBER(H849),H849&gt;=G849),ROUND((H849-G849)*24,4),IF(OR(G849&lt;&gt;"",H849&lt;&gt;""),"",IF(AND(ISNUMBER(I849),I849&gt;=0),I849,""))))</f>
        <v/>
      </c>
      <c r="W849" s="10" t="str">
        <f>IF(A849="","",IF(AND(ISNUMBER(G849),ISNUMBER(H849),H849&gt;=G849),"実績：基地発～基地着",IF(OR(G849&lt;&gt;"",H849&lt;&gt;""),"要確認：時刻不足・逆転",IF(AND(ISNUMBER(I849),I849&gt;=0),"実績：記録の時間","未確認"))))</f>
        <v/>
      </c>
      <c r="X849" s="10" t="str">
        <f>IF(A849="","",IF(ISNUMBER(B849),YEAR(B849)-IF(MONTH(B849)&lt;4,1,0),""))</f>
        <v/>
      </c>
      <c r="Y849" s="10" t="str">
        <f>IF(A849="","",IF(OR(D849="",NOT(ISNUMBER(B849)),NOT(ISNUMBER(C849)),C849&lt;B849,NOT(ISNUMBER(E849)),NOT(ISNUMBER(F849)),F849&lt;E849,O849="",P849="",R849="未登録・重複"),"要確認：警戒区間・登録・根拠",IF(OR(W849="要確認：時刻不足・逆転",AND(ISNUMBER(G849),G849&gt;E849),AND(ISNUMBER(H849),H849&lt;F849),AND(ISNUMBER(I849),I849&lt;0),AND(ISNUMBER(M849),M849&lt;0)),"要確認：基地発着・交代人数",IF(COUNTIFS(LNGWatch[船名],A849,LNGWatch[入港日（同一航海）],B849,LNGWatch[曳船名],D849,LNGWatch[警戒開始日時],E849)&gt;1,"要確認：同じ警戒が重複",IF(OR(NOT(ISNUMBER(V849)),P849="未確認"),"要確認：拘束時間・根拠未確認","確認済")))))</f>
        <v/>
      </c>
    </row>
    <row r="850" spans="1:25" ht="24.95" customHeight="1" x14ac:dyDescent="0.2">
      <c r="A850" s="7"/>
      <c r="B850" s="20"/>
      <c r="C850" s="20"/>
      <c r="D850" s="7"/>
      <c r="E850" s="23"/>
      <c r="F850" s="23"/>
      <c r="G850" s="23"/>
      <c r="H850" s="23"/>
      <c r="I850" s="16"/>
      <c r="J850" s="7"/>
      <c r="K850" s="23"/>
      <c r="L850" s="23"/>
      <c r="M850" s="7"/>
      <c r="N850" s="7"/>
      <c r="O850" s="7"/>
      <c r="P850" s="7"/>
      <c r="Q850" s="7"/>
      <c r="R850" s="10" t="str">
        <f>IF(D850="","",IF(COUNTIF(Tugs[曳船名],D850)&lt;&gt;1,"未登録・重複",IF(INDEX(Tugs[会社名],MATCH(D850,Tugs[曳船名],0))="","未確認",INDEX(Tugs[会社名],MATCH(D850,Tugs[曳船名],0)))))</f>
        <v/>
      </c>
      <c r="S850" s="10" t="str">
        <f>IF(D850="","",IF(COUNTIF(Tugs[曳船名],D850)&lt;&gt;1,"未登録・重複",IF(INDEX(Tugs[基地港],MATCH(D850,Tugs[曳船名],0))="","未確認",INDEX(Tugs[基地港],MATCH(D850,Tugs[曳船名],0)))))</f>
        <v/>
      </c>
      <c r="T850" s="10" t="str">
        <f>IF(A850="","",IF(AND(ISNUMBER(B850),ISNUMBER(C850),C850&gt;=B850),INT(C850)-INT(B850),""))</f>
        <v/>
      </c>
      <c r="U850" s="18" t="str">
        <f>IF(A850="","",IF(AND(ISNUMBER(E850),ISNUMBER(F850),F850&gt;=E850),ROUND((F850-E850)*24,4),""))</f>
        <v/>
      </c>
      <c r="V850" s="18" t="str">
        <f>IF(A850="","",IF(AND(ISNUMBER(G850),ISNUMBER(H850),H850&gt;=G850),ROUND((H850-G850)*24,4),IF(OR(G850&lt;&gt;"",H850&lt;&gt;""),"",IF(AND(ISNUMBER(I850),I850&gt;=0),I850,""))))</f>
        <v/>
      </c>
      <c r="W850" s="10" t="str">
        <f>IF(A850="","",IF(AND(ISNUMBER(G850),ISNUMBER(H850),H850&gt;=G850),"実績：基地発～基地着",IF(OR(G850&lt;&gt;"",H850&lt;&gt;""),"要確認：時刻不足・逆転",IF(AND(ISNUMBER(I850),I850&gt;=0),"実績：記録の時間","未確認"))))</f>
        <v/>
      </c>
      <c r="X850" s="10" t="str">
        <f>IF(A850="","",IF(ISNUMBER(B850),YEAR(B850)-IF(MONTH(B850)&lt;4,1,0),""))</f>
        <v/>
      </c>
      <c r="Y850" s="10" t="str">
        <f>IF(A850="","",IF(OR(D850="",NOT(ISNUMBER(B850)),NOT(ISNUMBER(C850)),C850&lt;B850,NOT(ISNUMBER(E850)),NOT(ISNUMBER(F850)),F850&lt;E850,O850="",P850="",R850="未登録・重複"),"要確認：警戒区間・登録・根拠",IF(OR(W850="要確認：時刻不足・逆転",AND(ISNUMBER(G850),G850&gt;E850),AND(ISNUMBER(H850),H850&lt;F850),AND(ISNUMBER(I850),I850&lt;0),AND(ISNUMBER(M850),M850&lt;0)),"要確認：基地発着・交代人数",IF(COUNTIFS(LNGWatch[船名],A850,LNGWatch[入港日（同一航海）],B850,LNGWatch[曳船名],D850,LNGWatch[警戒開始日時],E850)&gt;1,"要確認：同じ警戒が重複",IF(OR(NOT(ISNUMBER(V850)),P850="未確認"),"要確認：拘束時間・根拠未確認","確認済")))))</f>
        <v/>
      </c>
    </row>
    <row r="851" spans="1:25" ht="24.95" customHeight="1" x14ac:dyDescent="0.2">
      <c r="A851" s="7"/>
      <c r="B851" s="20"/>
      <c r="C851" s="20"/>
      <c r="D851" s="7"/>
      <c r="E851" s="23"/>
      <c r="F851" s="23"/>
      <c r="G851" s="23"/>
      <c r="H851" s="23"/>
      <c r="I851" s="16"/>
      <c r="J851" s="7"/>
      <c r="K851" s="23"/>
      <c r="L851" s="23"/>
      <c r="M851" s="7"/>
      <c r="N851" s="7"/>
      <c r="O851" s="7"/>
      <c r="P851" s="7"/>
      <c r="Q851" s="7"/>
      <c r="R851" s="10" t="str">
        <f>IF(D851="","",IF(COUNTIF(Tugs[曳船名],D851)&lt;&gt;1,"未登録・重複",IF(INDEX(Tugs[会社名],MATCH(D851,Tugs[曳船名],0))="","未確認",INDEX(Tugs[会社名],MATCH(D851,Tugs[曳船名],0)))))</f>
        <v/>
      </c>
      <c r="S851" s="10" t="str">
        <f>IF(D851="","",IF(COUNTIF(Tugs[曳船名],D851)&lt;&gt;1,"未登録・重複",IF(INDEX(Tugs[基地港],MATCH(D851,Tugs[曳船名],0))="","未確認",INDEX(Tugs[基地港],MATCH(D851,Tugs[曳船名],0)))))</f>
        <v/>
      </c>
      <c r="T851" s="10" t="str">
        <f>IF(A851="","",IF(AND(ISNUMBER(B851),ISNUMBER(C851),C851&gt;=B851),INT(C851)-INT(B851),""))</f>
        <v/>
      </c>
      <c r="U851" s="18" t="str">
        <f>IF(A851="","",IF(AND(ISNUMBER(E851),ISNUMBER(F851),F851&gt;=E851),ROUND((F851-E851)*24,4),""))</f>
        <v/>
      </c>
      <c r="V851" s="18" t="str">
        <f>IF(A851="","",IF(AND(ISNUMBER(G851),ISNUMBER(H851),H851&gt;=G851),ROUND((H851-G851)*24,4),IF(OR(G851&lt;&gt;"",H851&lt;&gt;""),"",IF(AND(ISNUMBER(I851),I851&gt;=0),I851,""))))</f>
        <v/>
      </c>
      <c r="W851" s="10" t="str">
        <f>IF(A851="","",IF(AND(ISNUMBER(G851),ISNUMBER(H851),H851&gt;=G851),"実績：基地発～基地着",IF(OR(G851&lt;&gt;"",H851&lt;&gt;""),"要確認：時刻不足・逆転",IF(AND(ISNUMBER(I851),I851&gt;=0),"実績：記録の時間","未確認"))))</f>
        <v/>
      </c>
      <c r="X851" s="10" t="str">
        <f>IF(A851="","",IF(ISNUMBER(B851),YEAR(B851)-IF(MONTH(B851)&lt;4,1,0),""))</f>
        <v/>
      </c>
      <c r="Y851" s="10" t="str">
        <f>IF(A851="","",IF(OR(D851="",NOT(ISNUMBER(B851)),NOT(ISNUMBER(C851)),C851&lt;B851,NOT(ISNUMBER(E851)),NOT(ISNUMBER(F851)),F851&lt;E851,O851="",P851="",R851="未登録・重複"),"要確認：警戒区間・登録・根拠",IF(OR(W851="要確認：時刻不足・逆転",AND(ISNUMBER(G851),G851&gt;E851),AND(ISNUMBER(H851),H851&lt;F851),AND(ISNUMBER(I851),I851&lt;0),AND(ISNUMBER(M851),M851&lt;0)),"要確認：基地発着・交代人数",IF(COUNTIFS(LNGWatch[船名],A851,LNGWatch[入港日（同一航海）],B851,LNGWatch[曳船名],D851,LNGWatch[警戒開始日時],E851)&gt;1,"要確認：同じ警戒が重複",IF(OR(NOT(ISNUMBER(V851)),P851="未確認"),"要確認：拘束時間・根拠未確認","確認済")))))</f>
        <v/>
      </c>
    </row>
    <row r="852" spans="1:25" ht="24.95" customHeight="1" x14ac:dyDescent="0.2">
      <c r="A852" s="7"/>
      <c r="B852" s="20"/>
      <c r="C852" s="20"/>
      <c r="D852" s="7"/>
      <c r="E852" s="23"/>
      <c r="F852" s="23"/>
      <c r="G852" s="23"/>
      <c r="H852" s="23"/>
      <c r="I852" s="16"/>
      <c r="J852" s="7"/>
      <c r="K852" s="23"/>
      <c r="L852" s="23"/>
      <c r="M852" s="7"/>
      <c r="N852" s="7"/>
      <c r="O852" s="7"/>
      <c r="P852" s="7"/>
      <c r="Q852" s="7"/>
      <c r="R852" s="10" t="str">
        <f>IF(D852="","",IF(COUNTIF(Tugs[曳船名],D852)&lt;&gt;1,"未登録・重複",IF(INDEX(Tugs[会社名],MATCH(D852,Tugs[曳船名],0))="","未確認",INDEX(Tugs[会社名],MATCH(D852,Tugs[曳船名],0)))))</f>
        <v/>
      </c>
      <c r="S852" s="10" t="str">
        <f>IF(D852="","",IF(COUNTIF(Tugs[曳船名],D852)&lt;&gt;1,"未登録・重複",IF(INDEX(Tugs[基地港],MATCH(D852,Tugs[曳船名],0))="","未確認",INDEX(Tugs[基地港],MATCH(D852,Tugs[曳船名],0)))))</f>
        <v/>
      </c>
      <c r="T852" s="10" t="str">
        <f>IF(A852="","",IF(AND(ISNUMBER(B852),ISNUMBER(C852),C852&gt;=B852),INT(C852)-INT(B852),""))</f>
        <v/>
      </c>
      <c r="U852" s="18" t="str">
        <f>IF(A852="","",IF(AND(ISNUMBER(E852),ISNUMBER(F852),F852&gt;=E852),ROUND((F852-E852)*24,4),""))</f>
        <v/>
      </c>
      <c r="V852" s="18" t="str">
        <f>IF(A852="","",IF(AND(ISNUMBER(G852),ISNUMBER(H852),H852&gt;=G852),ROUND((H852-G852)*24,4),IF(OR(G852&lt;&gt;"",H852&lt;&gt;""),"",IF(AND(ISNUMBER(I852),I852&gt;=0),I852,""))))</f>
        <v/>
      </c>
      <c r="W852" s="10" t="str">
        <f>IF(A852="","",IF(AND(ISNUMBER(G852),ISNUMBER(H852),H852&gt;=G852),"実績：基地発～基地着",IF(OR(G852&lt;&gt;"",H852&lt;&gt;""),"要確認：時刻不足・逆転",IF(AND(ISNUMBER(I852),I852&gt;=0),"実績：記録の時間","未確認"))))</f>
        <v/>
      </c>
      <c r="X852" s="10" t="str">
        <f>IF(A852="","",IF(ISNUMBER(B852),YEAR(B852)-IF(MONTH(B852)&lt;4,1,0),""))</f>
        <v/>
      </c>
      <c r="Y852" s="10" t="str">
        <f>IF(A852="","",IF(OR(D852="",NOT(ISNUMBER(B852)),NOT(ISNUMBER(C852)),C852&lt;B852,NOT(ISNUMBER(E852)),NOT(ISNUMBER(F852)),F852&lt;E852,O852="",P852="",R852="未登録・重複"),"要確認：警戒区間・登録・根拠",IF(OR(W852="要確認：時刻不足・逆転",AND(ISNUMBER(G852),G852&gt;E852),AND(ISNUMBER(H852),H852&lt;F852),AND(ISNUMBER(I852),I852&lt;0),AND(ISNUMBER(M852),M852&lt;0)),"要確認：基地発着・交代人数",IF(COUNTIFS(LNGWatch[船名],A852,LNGWatch[入港日（同一航海）],B852,LNGWatch[曳船名],D852,LNGWatch[警戒開始日時],E852)&gt;1,"要確認：同じ警戒が重複",IF(OR(NOT(ISNUMBER(V852)),P852="未確認"),"要確認：拘束時間・根拠未確認","確認済")))))</f>
        <v/>
      </c>
    </row>
    <row r="853" spans="1:25" ht="24.95" customHeight="1" x14ac:dyDescent="0.2">
      <c r="A853" s="7"/>
      <c r="B853" s="20"/>
      <c r="C853" s="20"/>
      <c r="D853" s="7"/>
      <c r="E853" s="23"/>
      <c r="F853" s="23"/>
      <c r="G853" s="23"/>
      <c r="H853" s="23"/>
      <c r="I853" s="16"/>
      <c r="J853" s="7"/>
      <c r="K853" s="23"/>
      <c r="L853" s="23"/>
      <c r="M853" s="7"/>
      <c r="N853" s="7"/>
      <c r="O853" s="7"/>
      <c r="P853" s="7"/>
      <c r="Q853" s="7"/>
      <c r="R853" s="10" t="str">
        <f>IF(D853="","",IF(COUNTIF(Tugs[曳船名],D853)&lt;&gt;1,"未登録・重複",IF(INDEX(Tugs[会社名],MATCH(D853,Tugs[曳船名],0))="","未確認",INDEX(Tugs[会社名],MATCH(D853,Tugs[曳船名],0)))))</f>
        <v/>
      </c>
      <c r="S853" s="10" t="str">
        <f>IF(D853="","",IF(COUNTIF(Tugs[曳船名],D853)&lt;&gt;1,"未登録・重複",IF(INDEX(Tugs[基地港],MATCH(D853,Tugs[曳船名],0))="","未確認",INDEX(Tugs[基地港],MATCH(D853,Tugs[曳船名],0)))))</f>
        <v/>
      </c>
      <c r="T853" s="10" t="str">
        <f>IF(A853="","",IF(AND(ISNUMBER(B853),ISNUMBER(C853),C853&gt;=B853),INT(C853)-INT(B853),""))</f>
        <v/>
      </c>
      <c r="U853" s="18" t="str">
        <f>IF(A853="","",IF(AND(ISNUMBER(E853),ISNUMBER(F853),F853&gt;=E853),ROUND((F853-E853)*24,4),""))</f>
        <v/>
      </c>
      <c r="V853" s="18" t="str">
        <f>IF(A853="","",IF(AND(ISNUMBER(G853),ISNUMBER(H853),H853&gt;=G853),ROUND((H853-G853)*24,4),IF(OR(G853&lt;&gt;"",H853&lt;&gt;""),"",IF(AND(ISNUMBER(I853),I853&gt;=0),I853,""))))</f>
        <v/>
      </c>
      <c r="W853" s="10" t="str">
        <f>IF(A853="","",IF(AND(ISNUMBER(G853),ISNUMBER(H853),H853&gt;=G853),"実績：基地発～基地着",IF(OR(G853&lt;&gt;"",H853&lt;&gt;""),"要確認：時刻不足・逆転",IF(AND(ISNUMBER(I853),I853&gt;=0),"実績：記録の時間","未確認"))))</f>
        <v/>
      </c>
      <c r="X853" s="10" t="str">
        <f>IF(A853="","",IF(ISNUMBER(B853),YEAR(B853)-IF(MONTH(B853)&lt;4,1,0),""))</f>
        <v/>
      </c>
      <c r="Y853" s="10" t="str">
        <f>IF(A853="","",IF(OR(D853="",NOT(ISNUMBER(B853)),NOT(ISNUMBER(C853)),C853&lt;B853,NOT(ISNUMBER(E853)),NOT(ISNUMBER(F853)),F853&lt;E853,O853="",P853="",R853="未登録・重複"),"要確認：警戒区間・登録・根拠",IF(OR(W853="要確認：時刻不足・逆転",AND(ISNUMBER(G853),G853&gt;E853),AND(ISNUMBER(H853),H853&lt;F853),AND(ISNUMBER(I853),I853&lt;0),AND(ISNUMBER(M853),M853&lt;0)),"要確認：基地発着・交代人数",IF(COUNTIFS(LNGWatch[船名],A853,LNGWatch[入港日（同一航海）],B853,LNGWatch[曳船名],D853,LNGWatch[警戒開始日時],E853)&gt;1,"要確認：同じ警戒が重複",IF(OR(NOT(ISNUMBER(V853)),P853="未確認"),"要確認：拘束時間・根拠未確認","確認済")))))</f>
        <v/>
      </c>
    </row>
    <row r="854" spans="1:25" ht="24.95" customHeight="1" x14ac:dyDescent="0.2">
      <c r="A854" s="7"/>
      <c r="B854" s="20"/>
      <c r="C854" s="20"/>
      <c r="D854" s="7"/>
      <c r="E854" s="23"/>
      <c r="F854" s="23"/>
      <c r="G854" s="23"/>
      <c r="H854" s="23"/>
      <c r="I854" s="16"/>
      <c r="J854" s="7"/>
      <c r="K854" s="23"/>
      <c r="L854" s="23"/>
      <c r="M854" s="7"/>
      <c r="N854" s="7"/>
      <c r="O854" s="7"/>
      <c r="P854" s="7"/>
      <c r="Q854" s="7"/>
      <c r="R854" s="10" t="str">
        <f>IF(D854="","",IF(COUNTIF(Tugs[曳船名],D854)&lt;&gt;1,"未登録・重複",IF(INDEX(Tugs[会社名],MATCH(D854,Tugs[曳船名],0))="","未確認",INDEX(Tugs[会社名],MATCH(D854,Tugs[曳船名],0)))))</f>
        <v/>
      </c>
      <c r="S854" s="10" t="str">
        <f>IF(D854="","",IF(COUNTIF(Tugs[曳船名],D854)&lt;&gt;1,"未登録・重複",IF(INDEX(Tugs[基地港],MATCH(D854,Tugs[曳船名],0))="","未確認",INDEX(Tugs[基地港],MATCH(D854,Tugs[曳船名],0)))))</f>
        <v/>
      </c>
      <c r="T854" s="10" t="str">
        <f>IF(A854="","",IF(AND(ISNUMBER(B854),ISNUMBER(C854),C854&gt;=B854),INT(C854)-INT(B854),""))</f>
        <v/>
      </c>
      <c r="U854" s="18" t="str">
        <f>IF(A854="","",IF(AND(ISNUMBER(E854),ISNUMBER(F854),F854&gt;=E854),ROUND((F854-E854)*24,4),""))</f>
        <v/>
      </c>
      <c r="V854" s="18" t="str">
        <f>IF(A854="","",IF(AND(ISNUMBER(G854),ISNUMBER(H854),H854&gt;=G854),ROUND((H854-G854)*24,4),IF(OR(G854&lt;&gt;"",H854&lt;&gt;""),"",IF(AND(ISNUMBER(I854),I854&gt;=0),I854,""))))</f>
        <v/>
      </c>
      <c r="W854" s="10" t="str">
        <f>IF(A854="","",IF(AND(ISNUMBER(G854),ISNUMBER(H854),H854&gt;=G854),"実績：基地発～基地着",IF(OR(G854&lt;&gt;"",H854&lt;&gt;""),"要確認：時刻不足・逆転",IF(AND(ISNUMBER(I854),I854&gt;=0),"実績：記録の時間","未確認"))))</f>
        <v/>
      </c>
      <c r="X854" s="10" t="str">
        <f>IF(A854="","",IF(ISNUMBER(B854),YEAR(B854)-IF(MONTH(B854)&lt;4,1,0),""))</f>
        <v/>
      </c>
      <c r="Y854" s="10" t="str">
        <f>IF(A854="","",IF(OR(D854="",NOT(ISNUMBER(B854)),NOT(ISNUMBER(C854)),C854&lt;B854,NOT(ISNUMBER(E854)),NOT(ISNUMBER(F854)),F854&lt;E854,O854="",P854="",R854="未登録・重複"),"要確認：警戒区間・登録・根拠",IF(OR(W854="要確認：時刻不足・逆転",AND(ISNUMBER(G854),G854&gt;E854),AND(ISNUMBER(H854),H854&lt;F854),AND(ISNUMBER(I854),I854&lt;0),AND(ISNUMBER(M854),M854&lt;0)),"要確認：基地発着・交代人数",IF(COUNTIFS(LNGWatch[船名],A854,LNGWatch[入港日（同一航海）],B854,LNGWatch[曳船名],D854,LNGWatch[警戒開始日時],E854)&gt;1,"要確認：同じ警戒が重複",IF(OR(NOT(ISNUMBER(V854)),P854="未確認"),"要確認：拘束時間・根拠未確認","確認済")))))</f>
        <v/>
      </c>
    </row>
    <row r="855" spans="1:25" ht="24.95" customHeight="1" x14ac:dyDescent="0.2">
      <c r="A855" s="7"/>
      <c r="B855" s="20"/>
      <c r="C855" s="20"/>
      <c r="D855" s="7"/>
      <c r="E855" s="23"/>
      <c r="F855" s="23"/>
      <c r="G855" s="23"/>
      <c r="H855" s="23"/>
      <c r="I855" s="16"/>
      <c r="J855" s="7"/>
      <c r="K855" s="23"/>
      <c r="L855" s="23"/>
      <c r="M855" s="7"/>
      <c r="N855" s="7"/>
      <c r="O855" s="7"/>
      <c r="P855" s="7"/>
      <c r="Q855" s="7"/>
      <c r="R855" s="10" t="str">
        <f>IF(D855="","",IF(COUNTIF(Tugs[曳船名],D855)&lt;&gt;1,"未登録・重複",IF(INDEX(Tugs[会社名],MATCH(D855,Tugs[曳船名],0))="","未確認",INDEX(Tugs[会社名],MATCH(D855,Tugs[曳船名],0)))))</f>
        <v/>
      </c>
      <c r="S855" s="10" t="str">
        <f>IF(D855="","",IF(COUNTIF(Tugs[曳船名],D855)&lt;&gt;1,"未登録・重複",IF(INDEX(Tugs[基地港],MATCH(D855,Tugs[曳船名],0))="","未確認",INDEX(Tugs[基地港],MATCH(D855,Tugs[曳船名],0)))))</f>
        <v/>
      </c>
      <c r="T855" s="10" t="str">
        <f>IF(A855="","",IF(AND(ISNUMBER(B855),ISNUMBER(C855),C855&gt;=B855),INT(C855)-INT(B855),""))</f>
        <v/>
      </c>
      <c r="U855" s="18" t="str">
        <f>IF(A855="","",IF(AND(ISNUMBER(E855),ISNUMBER(F855),F855&gt;=E855),ROUND((F855-E855)*24,4),""))</f>
        <v/>
      </c>
      <c r="V855" s="18" t="str">
        <f>IF(A855="","",IF(AND(ISNUMBER(G855),ISNUMBER(H855),H855&gt;=G855),ROUND((H855-G855)*24,4),IF(OR(G855&lt;&gt;"",H855&lt;&gt;""),"",IF(AND(ISNUMBER(I855),I855&gt;=0),I855,""))))</f>
        <v/>
      </c>
      <c r="W855" s="10" t="str">
        <f>IF(A855="","",IF(AND(ISNUMBER(G855),ISNUMBER(H855),H855&gt;=G855),"実績：基地発～基地着",IF(OR(G855&lt;&gt;"",H855&lt;&gt;""),"要確認：時刻不足・逆転",IF(AND(ISNUMBER(I855),I855&gt;=0),"実績：記録の時間","未確認"))))</f>
        <v/>
      </c>
      <c r="X855" s="10" t="str">
        <f>IF(A855="","",IF(ISNUMBER(B855),YEAR(B855)-IF(MONTH(B855)&lt;4,1,0),""))</f>
        <v/>
      </c>
      <c r="Y855" s="10" t="str">
        <f>IF(A855="","",IF(OR(D855="",NOT(ISNUMBER(B855)),NOT(ISNUMBER(C855)),C855&lt;B855,NOT(ISNUMBER(E855)),NOT(ISNUMBER(F855)),F855&lt;E855,O855="",P855="",R855="未登録・重複"),"要確認：警戒区間・登録・根拠",IF(OR(W855="要確認：時刻不足・逆転",AND(ISNUMBER(G855),G855&gt;E855),AND(ISNUMBER(H855),H855&lt;F855),AND(ISNUMBER(I855),I855&lt;0),AND(ISNUMBER(M855),M855&lt;0)),"要確認：基地発着・交代人数",IF(COUNTIFS(LNGWatch[船名],A855,LNGWatch[入港日（同一航海）],B855,LNGWatch[曳船名],D855,LNGWatch[警戒開始日時],E855)&gt;1,"要確認：同じ警戒が重複",IF(OR(NOT(ISNUMBER(V855)),P855="未確認"),"要確認：拘束時間・根拠未確認","確認済")))))</f>
        <v/>
      </c>
    </row>
    <row r="856" spans="1:25" ht="24.95" customHeight="1" x14ac:dyDescent="0.2">
      <c r="A856" s="7"/>
      <c r="B856" s="20"/>
      <c r="C856" s="20"/>
      <c r="D856" s="7"/>
      <c r="E856" s="23"/>
      <c r="F856" s="23"/>
      <c r="G856" s="23"/>
      <c r="H856" s="23"/>
      <c r="I856" s="16"/>
      <c r="J856" s="7"/>
      <c r="K856" s="23"/>
      <c r="L856" s="23"/>
      <c r="M856" s="7"/>
      <c r="N856" s="7"/>
      <c r="O856" s="7"/>
      <c r="P856" s="7"/>
      <c r="Q856" s="7"/>
      <c r="R856" s="10" t="str">
        <f>IF(D856="","",IF(COUNTIF(Tugs[曳船名],D856)&lt;&gt;1,"未登録・重複",IF(INDEX(Tugs[会社名],MATCH(D856,Tugs[曳船名],0))="","未確認",INDEX(Tugs[会社名],MATCH(D856,Tugs[曳船名],0)))))</f>
        <v/>
      </c>
      <c r="S856" s="10" t="str">
        <f>IF(D856="","",IF(COUNTIF(Tugs[曳船名],D856)&lt;&gt;1,"未登録・重複",IF(INDEX(Tugs[基地港],MATCH(D856,Tugs[曳船名],0))="","未確認",INDEX(Tugs[基地港],MATCH(D856,Tugs[曳船名],0)))))</f>
        <v/>
      </c>
      <c r="T856" s="10" t="str">
        <f>IF(A856="","",IF(AND(ISNUMBER(B856),ISNUMBER(C856),C856&gt;=B856),INT(C856)-INT(B856),""))</f>
        <v/>
      </c>
      <c r="U856" s="18" t="str">
        <f>IF(A856="","",IF(AND(ISNUMBER(E856),ISNUMBER(F856),F856&gt;=E856),ROUND((F856-E856)*24,4),""))</f>
        <v/>
      </c>
      <c r="V856" s="18" t="str">
        <f>IF(A856="","",IF(AND(ISNUMBER(G856),ISNUMBER(H856),H856&gt;=G856),ROUND((H856-G856)*24,4),IF(OR(G856&lt;&gt;"",H856&lt;&gt;""),"",IF(AND(ISNUMBER(I856),I856&gt;=0),I856,""))))</f>
        <v/>
      </c>
      <c r="W856" s="10" t="str">
        <f>IF(A856="","",IF(AND(ISNUMBER(G856),ISNUMBER(H856),H856&gt;=G856),"実績：基地発～基地着",IF(OR(G856&lt;&gt;"",H856&lt;&gt;""),"要確認：時刻不足・逆転",IF(AND(ISNUMBER(I856),I856&gt;=0),"実績：記録の時間","未確認"))))</f>
        <v/>
      </c>
      <c r="X856" s="10" t="str">
        <f>IF(A856="","",IF(ISNUMBER(B856),YEAR(B856)-IF(MONTH(B856)&lt;4,1,0),""))</f>
        <v/>
      </c>
      <c r="Y856" s="10" t="str">
        <f>IF(A856="","",IF(OR(D856="",NOT(ISNUMBER(B856)),NOT(ISNUMBER(C856)),C856&lt;B856,NOT(ISNUMBER(E856)),NOT(ISNUMBER(F856)),F856&lt;E856,O856="",P856="",R856="未登録・重複"),"要確認：警戒区間・登録・根拠",IF(OR(W856="要確認：時刻不足・逆転",AND(ISNUMBER(G856),G856&gt;E856),AND(ISNUMBER(H856),H856&lt;F856),AND(ISNUMBER(I856),I856&lt;0),AND(ISNUMBER(M856),M856&lt;0)),"要確認：基地発着・交代人数",IF(COUNTIFS(LNGWatch[船名],A856,LNGWatch[入港日（同一航海）],B856,LNGWatch[曳船名],D856,LNGWatch[警戒開始日時],E856)&gt;1,"要確認：同じ警戒が重複",IF(OR(NOT(ISNUMBER(V856)),P856="未確認"),"要確認：拘束時間・根拠未確認","確認済")))))</f>
        <v/>
      </c>
    </row>
    <row r="857" spans="1:25" ht="24.95" customHeight="1" x14ac:dyDescent="0.2">
      <c r="A857" s="7"/>
      <c r="B857" s="20"/>
      <c r="C857" s="20"/>
      <c r="D857" s="7"/>
      <c r="E857" s="23"/>
      <c r="F857" s="23"/>
      <c r="G857" s="23"/>
      <c r="H857" s="23"/>
      <c r="I857" s="16"/>
      <c r="J857" s="7"/>
      <c r="K857" s="23"/>
      <c r="L857" s="23"/>
      <c r="M857" s="7"/>
      <c r="N857" s="7"/>
      <c r="O857" s="7"/>
      <c r="P857" s="7"/>
      <c r="Q857" s="7"/>
      <c r="R857" s="10" t="str">
        <f>IF(D857="","",IF(COUNTIF(Tugs[曳船名],D857)&lt;&gt;1,"未登録・重複",IF(INDEX(Tugs[会社名],MATCH(D857,Tugs[曳船名],0))="","未確認",INDEX(Tugs[会社名],MATCH(D857,Tugs[曳船名],0)))))</f>
        <v/>
      </c>
      <c r="S857" s="10" t="str">
        <f>IF(D857="","",IF(COUNTIF(Tugs[曳船名],D857)&lt;&gt;1,"未登録・重複",IF(INDEX(Tugs[基地港],MATCH(D857,Tugs[曳船名],0))="","未確認",INDEX(Tugs[基地港],MATCH(D857,Tugs[曳船名],0)))))</f>
        <v/>
      </c>
      <c r="T857" s="10" t="str">
        <f>IF(A857="","",IF(AND(ISNUMBER(B857),ISNUMBER(C857),C857&gt;=B857),INT(C857)-INT(B857),""))</f>
        <v/>
      </c>
      <c r="U857" s="18" t="str">
        <f>IF(A857="","",IF(AND(ISNUMBER(E857),ISNUMBER(F857),F857&gt;=E857),ROUND((F857-E857)*24,4),""))</f>
        <v/>
      </c>
      <c r="V857" s="18" t="str">
        <f>IF(A857="","",IF(AND(ISNUMBER(G857),ISNUMBER(H857),H857&gt;=G857),ROUND((H857-G857)*24,4),IF(OR(G857&lt;&gt;"",H857&lt;&gt;""),"",IF(AND(ISNUMBER(I857),I857&gt;=0),I857,""))))</f>
        <v/>
      </c>
      <c r="W857" s="10" t="str">
        <f>IF(A857="","",IF(AND(ISNUMBER(G857),ISNUMBER(H857),H857&gt;=G857),"実績：基地発～基地着",IF(OR(G857&lt;&gt;"",H857&lt;&gt;""),"要確認：時刻不足・逆転",IF(AND(ISNUMBER(I857),I857&gt;=0),"実績：記録の時間","未確認"))))</f>
        <v/>
      </c>
      <c r="X857" s="10" t="str">
        <f>IF(A857="","",IF(ISNUMBER(B857),YEAR(B857)-IF(MONTH(B857)&lt;4,1,0),""))</f>
        <v/>
      </c>
      <c r="Y857" s="10" t="str">
        <f>IF(A857="","",IF(OR(D857="",NOT(ISNUMBER(B857)),NOT(ISNUMBER(C857)),C857&lt;B857,NOT(ISNUMBER(E857)),NOT(ISNUMBER(F857)),F857&lt;E857,O857="",P857="",R857="未登録・重複"),"要確認：警戒区間・登録・根拠",IF(OR(W857="要確認：時刻不足・逆転",AND(ISNUMBER(G857),G857&gt;E857),AND(ISNUMBER(H857),H857&lt;F857),AND(ISNUMBER(I857),I857&lt;0),AND(ISNUMBER(M857),M857&lt;0)),"要確認：基地発着・交代人数",IF(COUNTIFS(LNGWatch[船名],A857,LNGWatch[入港日（同一航海）],B857,LNGWatch[曳船名],D857,LNGWatch[警戒開始日時],E857)&gt;1,"要確認：同じ警戒が重複",IF(OR(NOT(ISNUMBER(V857)),P857="未確認"),"要確認：拘束時間・根拠未確認","確認済")))))</f>
        <v/>
      </c>
    </row>
    <row r="858" spans="1:25" ht="24.95" customHeight="1" x14ac:dyDescent="0.2">
      <c r="A858" s="7"/>
      <c r="B858" s="20"/>
      <c r="C858" s="20"/>
      <c r="D858" s="7"/>
      <c r="E858" s="23"/>
      <c r="F858" s="23"/>
      <c r="G858" s="23"/>
      <c r="H858" s="23"/>
      <c r="I858" s="16"/>
      <c r="J858" s="7"/>
      <c r="K858" s="23"/>
      <c r="L858" s="23"/>
      <c r="M858" s="7"/>
      <c r="N858" s="7"/>
      <c r="O858" s="7"/>
      <c r="P858" s="7"/>
      <c r="Q858" s="7"/>
      <c r="R858" s="10" t="str">
        <f>IF(D858="","",IF(COUNTIF(Tugs[曳船名],D858)&lt;&gt;1,"未登録・重複",IF(INDEX(Tugs[会社名],MATCH(D858,Tugs[曳船名],0))="","未確認",INDEX(Tugs[会社名],MATCH(D858,Tugs[曳船名],0)))))</f>
        <v/>
      </c>
      <c r="S858" s="10" t="str">
        <f>IF(D858="","",IF(COUNTIF(Tugs[曳船名],D858)&lt;&gt;1,"未登録・重複",IF(INDEX(Tugs[基地港],MATCH(D858,Tugs[曳船名],0))="","未確認",INDEX(Tugs[基地港],MATCH(D858,Tugs[曳船名],0)))))</f>
        <v/>
      </c>
      <c r="T858" s="10" t="str">
        <f>IF(A858="","",IF(AND(ISNUMBER(B858),ISNUMBER(C858),C858&gt;=B858),INT(C858)-INT(B858),""))</f>
        <v/>
      </c>
      <c r="U858" s="18" t="str">
        <f>IF(A858="","",IF(AND(ISNUMBER(E858),ISNUMBER(F858),F858&gt;=E858),ROUND((F858-E858)*24,4),""))</f>
        <v/>
      </c>
      <c r="V858" s="18" t="str">
        <f>IF(A858="","",IF(AND(ISNUMBER(G858),ISNUMBER(H858),H858&gt;=G858),ROUND((H858-G858)*24,4),IF(OR(G858&lt;&gt;"",H858&lt;&gt;""),"",IF(AND(ISNUMBER(I858),I858&gt;=0),I858,""))))</f>
        <v/>
      </c>
      <c r="W858" s="10" t="str">
        <f>IF(A858="","",IF(AND(ISNUMBER(G858),ISNUMBER(H858),H858&gt;=G858),"実績：基地発～基地着",IF(OR(G858&lt;&gt;"",H858&lt;&gt;""),"要確認：時刻不足・逆転",IF(AND(ISNUMBER(I858),I858&gt;=0),"実績：記録の時間","未確認"))))</f>
        <v/>
      </c>
      <c r="X858" s="10" t="str">
        <f>IF(A858="","",IF(ISNUMBER(B858),YEAR(B858)-IF(MONTH(B858)&lt;4,1,0),""))</f>
        <v/>
      </c>
      <c r="Y858" s="10" t="str">
        <f>IF(A858="","",IF(OR(D858="",NOT(ISNUMBER(B858)),NOT(ISNUMBER(C858)),C858&lt;B858,NOT(ISNUMBER(E858)),NOT(ISNUMBER(F858)),F858&lt;E858,O858="",P858="",R858="未登録・重複"),"要確認：警戒区間・登録・根拠",IF(OR(W858="要確認：時刻不足・逆転",AND(ISNUMBER(G858),G858&gt;E858),AND(ISNUMBER(H858),H858&lt;F858),AND(ISNUMBER(I858),I858&lt;0),AND(ISNUMBER(M858),M858&lt;0)),"要確認：基地発着・交代人数",IF(COUNTIFS(LNGWatch[船名],A858,LNGWatch[入港日（同一航海）],B858,LNGWatch[曳船名],D858,LNGWatch[警戒開始日時],E858)&gt;1,"要確認：同じ警戒が重複",IF(OR(NOT(ISNUMBER(V858)),P858="未確認"),"要確認：拘束時間・根拠未確認","確認済")))))</f>
        <v/>
      </c>
    </row>
    <row r="859" spans="1:25" ht="24.95" customHeight="1" x14ac:dyDescent="0.2">
      <c r="A859" s="7"/>
      <c r="B859" s="20"/>
      <c r="C859" s="20"/>
      <c r="D859" s="7"/>
      <c r="E859" s="23"/>
      <c r="F859" s="23"/>
      <c r="G859" s="23"/>
      <c r="H859" s="23"/>
      <c r="I859" s="16"/>
      <c r="J859" s="7"/>
      <c r="K859" s="23"/>
      <c r="L859" s="23"/>
      <c r="M859" s="7"/>
      <c r="N859" s="7"/>
      <c r="O859" s="7"/>
      <c r="P859" s="7"/>
      <c r="Q859" s="7"/>
      <c r="R859" s="10" t="str">
        <f>IF(D859="","",IF(COUNTIF(Tugs[曳船名],D859)&lt;&gt;1,"未登録・重複",IF(INDEX(Tugs[会社名],MATCH(D859,Tugs[曳船名],0))="","未確認",INDEX(Tugs[会社名],MATCH(D859,Tugs[曳船名],0)))))</f>
        <v/>
      </c>
      <c r="S859" s="10" t="str">
        <f>IF(D859="","",IF(COUNTIF(Tugs[曳船名],D859)&lt;&gt;1,"未登録・重複",IF(INDEX(Tugs[基地港],MATCH(D859,Tugs[曳船名],0))="","未確認",INDEX(Tugs[基地港],MATCH(D859,Tugs[曳船名],0)))))</f>
        <v/>
      </c>
      <c r="T859" s="10" t="str">
        <f>IF(A859="","",IF(AND(ISNUMBER(B859),ISNUMBER(C859),C859&gt;=B859),INT(C859)-INT(B859),""))</f>
        <v/>
      </c>
      <c r="U859" s="18" t="str">
        <f>IF(A859="","",IF(AND(ISNUMBER(E859),ISNUMBER(F859),F859&gt;=E859),ROUND((F859-E859)*24,4),""))</f>
        <v/>
      </c>
      <c r="V859" s="18" t="str">
        <f>IF(A859="","",IF(AND(ISNUMBER(G859),ISNUMBER(H859),H859&gt;=G859),ROUND((H859-G859)*24,4),IF(OR(G859&lt;&gt;"",H859&lt;&gt;""),"",IF(AND(ISNUMBER(I859),I859&gt;=0),I859,""))))</f>
        <v/>
      </c>
      <c r="W859" s="10" t="str">
        <f>IF(A859="","",IF(AND(ISNUMBER(G859),ISNUMBER(H859),H859&gt;=G859),"実績：基地発～基地着",IF(OR(G859&lt;&gt;"",H859&lt;&gt;""),"要確認：時刻不足・逆転",IF(AND(ISNUMBER(I859),I859&gt;=0),"実績：記録の時間","未確認"))))</f>
        <v/>
      </c>
      <c r="X859" s="10" t="str">
        <f>IF(A859="","",IF(ISNUMBER(B859),YEAR(B859)-IF(MONTH(B859)&lt;4,1,0),""))</f>
        <v/>
      </c>
      <c r="Y859" s="10" t="str">
        <f>IF(A859="","",IF(OR(D859="",NOT(ISNUMBER(B859)),NOT(ISNUMBER(C859)),C859&lt;B859,NOT(ISNUMBER(E859)),NOT(ISNUMBER(F859)),F859&lt;E859,O859="",P859="",R859="未登録・重複"),"要確認：警戒区間・登録・根拠",IF(OR(W859="要確認：時刻不足・逆転",AND(ISNUMBER(G859),G859&gt;E859),AND(ISNUMBER(H859),H859&lt;F859),AND(ISNUMBER(I859),I859&lt;0),AND(ISNUMBER(M859),M859&lt;0)),"要確認：基地発着・交代人数",IF(COUNTIFS(LNGWatch[船名],A859,LNGWatch[入港日（同一航海）],B859,LNGWatch[曳船名],D859,LNGWatch[警戒開始日時],E859)&gt;1,"要確認：同じ警戒が重複",IF(OR(NOT(ISNUMBER(V859)),P859="未確認"),"要確認：拘束時間・根拠未確認","確認済")))))</f>
        <v/>
      </c>
    </row>
    <row r="860" spans="1:25" ht="24.95" customHeight="1" x14ac:dyDescent="0.2">
      <c r="A860" s="7"/>
      <c r="B860" s="20"/>
      <c r="C860" s="20"/>
      <c r="D860" s="7"/>
      <c r="E860" s="23"/>
      <c r="F860" s="23"/>
      <c r="G860" s="23"/>
      <c r="H860" s="23"/>
      <c r="I860" s="16"/>
      <c r="J860" s="7"/>
      <c r="K860" s="23"/>
      <c r="L860" s="23"/>
      <c r="M860" s="7"/>
      <c r="N860" s="7"/>
      <c r="O860" s="7"/>
      <c r="P860" s="7"/>
      <c r="Q860" s="7"/>
      <c r="R860" s="10" t="str">
        <f>IF(D860="","",IF(COUNTIF(Tugs[曳船名],D860)&lt;&gt;1,"未登録・重複",IF(INDEX(Tugs[会社名],MATCH(D860,Tugs[曳船名],0))="","未確認",INDEX(Tugs[会社名],MATCH(D860,Tugs[曳船名],0)))))</f>
        <v/>
      </c>
      <c r="S860" s="10" t="str">
        <f>IF(D860="","",IF(COUNTIF(Tugs[曳船名],D860)&lt;&gt;1,"未登録・重複",IF(INDEX(Tugs[基地港],MATCH(D860,Tugs[曳船名],0))="","未確認",INDEX(Tugs[基地港],MATCH(D860,Tugs[曳船名],0)))))</f>
        <v/>
      </c>
      <c r="T860" s="10" t="str">
        <f>IF(A860="","",IF(AND(ISNUMBER(B860),ISNUMBER(C860),C860&gt;=B860),INT(C860)-INT(B860),""))</f>
        <v/>
      </c>
      <c r="U860" s="18" t="str">
        <f>IF(A860="","",IF(AND(ISNUMBER(E860),ISNUMBER(F860),F860&gt;=E860),ROUND((F860-E860)*24,4),""))</f>
        <v/>
      </c>
      <c r="V860" s="18" t="str">
        <f>IF(A860="","",IF(AND(ISNUMBER(G860),ISNUMBER(H860),H860&gt;=G860),ROUND((H860-G860)*24,4),IF(OR(G860&lt;&gt;"",H860&lt;&gt;""),"",IF(AND(ISNUMBER(I860),I860&gt;=0),I860,""))))</f>
        <v/>
      </c>
      <c r="W860" s="10" t="str">
        <f>IF(A860="","",IF(AND(ISNUMBER(G860),ISNUMBER(H860),H860&gt;=G860),"実績：基地発～基地着",IF(OR(G860&lt;&gt;"",H860&lt;&gt;""),"要確認：時刻不足・逆転",IF(AND(ISNUMBER(I860),I860&gt;=0),"実績：記録の時間","未確認"))))</f>
        <v/>
      </c>
      <c r="X860" s="10" t="str">
        <f>IF(A860="","",IF(ISNUMBER(B860),YEAR(B860)-IF(MONTH(B860)&lt;4,1,0),""))</f>
        <v/>
      </c>
      <c r="Y860" s="10" t="str">
        <f>IF(A860="","",IF(OR(D860="",NOT(ISNUMBER(B860)),NOT(ISNUMBER(C860)),C860&lt;B860,NOT(ISNUMBER(E860)),NOT(ISNUMBER(F860)),F860&lt;E860,O860="",P860="",R860="未登録・重複"),"要確認：警戒区間・登録・根拠",IF(OR(W860="要確認：時刻不足・逆転",AND(ISNUMBER(G860),G860&gt;E860),AND(ISNUMBER(H860),H860&lt;F860),AND(ISNUMBER(I860),I860&lt;0),AND(ISNUMBER(M860),M860&lt;0)),"要確認：基地発着・交代人数",IF(COUNTIFS(LNGWatch[船名],A860,LNGWatch[入港日（同一航海）],B860,LNGWatch[曳船名],D860,LNGWatch[警戒開始日時],E860)&gt;1,"要確認：同じ警戒が重複",IF(OR(NOT(ISNUMBER(V860)),P860="未確認"),"要確認：拘束時間・根拠未確認","確認済")))))</f>
        <v/>
      </c>
    </row>
    <row r="861" spans="1:25" ht="24.95" customHeight="1" x14ac:dyDescent="0.2">
      <c r="A861" s="7"/>
      <c r="B861" s="20"/>
      <c r="C861" s="20"/>
      <c r="D861" s="7"/>
      <c r="E861" s="23"/>
      <c r="F861" s="23"/>
      <c r="G861" s="23"/>
      <c r="H861" s="23"/>
      <c r="I861" s="16"/>
      <c r="J861" s="7"/>
      <c r="K861" s="23"/>
      <c r="L861" s="23"/>
      <c r="M861" s="7"/>
      <c r="N861" s="7"/>
      <c r="O861" s="7"/>
      <c r="P861" s="7"/>
      <c r="Q861" s="7"/>
      <c r="R861" s="10" t="str">
        <f>IF(D861="","",IF(COUNTIF(Tugs[曳船名],D861)&lt;&gt;1,"未登録・重複",IF(INDEX(Tugs[会社名],MATCH(D861,Tugs[曳船名],0))="","未確認",INDEX(Tugs[会社名],MATCH(D861,Tugs[曳船名],0)))))</f>
        <v/>
      </c>
      <c r="S861" s="10" t="str">
        <f>IF(D861="","",IF(COUNTIF(Tugs[曳船名],D861)&lt;&gt;1,"未登録・重複",IF(INDEX(Tugs[基地港],MATCH(D861,Tugs[曳船名],0))="","未確認",INDEX(Tugs[基地港],MATCH(D861,Tugs[曳船名],0)))))</f>
        <v/>
      </c>
      <c r="T861" s="10" t="str">
        <f>IF(A861="","",IF(AND(ISNUMBER(B861),ISNUMBER(C861),C861&gt;=B861),INT(C861)-INT(B861),""))</f>
        <v/>
      </c>
      <c r="U861" s="18" t="str">
        <f>IF(A861="","",IF(AND(ISNUMBER(E861),ISNUMBER(F861),F861&gt;=E861),ROUND((F861-E861)*24,4),""))</f>
        <v/>
      </c>
      <c r="V861" s="18" t="str">
        <f>IF(A861="","",IF(AND(ISNUMBER(G861),ISNUMBER(H861),H861&gt;=G861),ROUND((H861-G861)*24,4),IF(OR(G861&lt;&gt;"",H861&lt;&gt;""),"",IF(AND(ISNUMBER(I861),I861&gt;=0),I861,""))))</f>
        <v/>
      </c>
      <c r="W861" s="10" t="str">
        <f>IF(A861="","",IF(AND(ISNUMBER(G861),ISNUMBER(H861),H861&gt;=G861),"実績：基地発～基地着",IF(OR(G861&lt;&gt;"",H861&lt;&gt;""),"要確認：時刻不足・逆転",IF(AND(ISNUMBER(I861),I861&gt;=0),"実績：記録の時間","未確認"))))</f>
        <v/>
      </c>
      <c r="X861" s="10" t="str">
        <f>IF(A861="","",IF(ISNUMBER(B861),YEAR(B861)-IF(MONTH(B861)&lt;4,1,0),""))</f>
        <v/>
      </c>
      <c r="Y861" s="10" t="str">
        <f>IF(A861="","",IF(OR(D861="",NOT(ISNUMBER(B861)),NOT(ISNUMBER(C861)),C861&lt;B861,NOT(ISNUMBER(E861)),NOT(ISNUMBER(F861)),F861&lt;E861,O861="",P861="",R861="未登録・重複"),"要確認：警戒区間・登録・根拠",IF(OR(W861="要確認：時刻不足・逆転",AND(ISNUMBER(G861),G861&gt;E861),AND(ISNUMBER(H861),H861&lt;F861),AND(ISNUMBER(I861),I861&lt;0),AND(ISNUMBER(M861),M861&lt;0)),"要確認：基地発着・交代人数",IF(COUNTIFS(LNGWatch[船名],A861,LNGWatch[入港日（同一航海）],B861,LNGWatch[曳船名],D861,LNGWatch[警戒開始日時],E861)&gt;1,"要確認：同じ警戒が重複",IF(OR(NOT(ISNUMBER(V861)),P861="未確認"),"要確認：拘束時間・根拠未確認","確認済")))))</f>
        <v/>
      </c>
    </row>
    <row r="862" spans="1:25" ht="24.95" customHeight="1" x14ac:dyDescent="0.2">
      <c r="A862" s="7"/>
      <c r="B862" s="20"/>
      <c r="C862" s="20"/>
      <c r="D862" s="7"/>
      <c r="E862" s="23"/>
      <c r="F862" s="23"/>
      <c r="G862" s="23"/>
      <c r="H862" s="23"/>
      <c r="I862" s="16"/>
      <c r="J862" s="7"/>
      <c r="K862" s="23"/>
      <c r="L862" s="23"/>
      <c r="M862" s="7"/>
      <c r="N862" s="7"/>
      <c r="O862" s="7"/>
      <c r="P862" s="7"/>
      <c r="Q862" s="7"/>
      <c r="R862" s="10" t="str">
        <f>IF(D862="","",IF(COUNTIF(Tugs[曳船名],D862)&lt;&gt;1,"未登録・重複",IF(INDEX(Tugs[会社名],MATCH(D862,Tugs[曳船名],0))="","未確認",INDEX(Tugs[会社名],MATCH(D862,Tugs[曳船名],0)))))</f>
        <v/>
      </c>
      <c r="S862" s="10" t="str">
        <f>IF(D862="","",IF(COUNTIF(Tugs[曳船名],D862)&lt;&gt;1,"未登録・重複",IF(INDEX(Tugs[基地港],MATCH(D862,Tugs[曳船名],0))="","未確認",INDEX(Tugs[基地港],MATCH(D862,Tugs[曳船名],0)))))</f>
        <v/>
      </c>
      <c r="T862" s="10" t="str">
        <f>IF(A862="","",IF(AND(ISNUMBER(B862),ISNUMBER(C862),C862&gt;=B862),INT(C862)-INT(B862),""))</f>
        <v/>
      </c>
      <c r="U862" s="18" t="str">
        <f>IF(A862="","",IF(AND(ISNUMBER(E862),ISNUMBER(F862),F862&gt;=E862),ROUND((F862-E862)*24,4),""))</f>
        <v/>
      </c>
      <c r="V862" s="18" t="str">
        <f>IF(A862="","",IF(AND(ISNUMBER(G862),ISNUMBER(H862),H862&gt;=G862),ROUND((H862-G862)*24,4),IF(OR(G862&lt;&gt;"",H862&lt;&gt;""),"",IF(AND(ISNUMBER(I862),I862&gt;=0),I862,""))))</f>
        <v/>
      </c>
      <c r="W862" s="10" t="str">
        <f>IF(A862="","",IF(AND(ISNUMBER(G862),ISNUMBER(H862),H862&gt;=G862),"実績：基地発～基地着",IF(OR(G862&lt;&gt;"",H862&lt;&gt;""),"要確認：時刻不足・逆転",IF(AND(ISNUMBER(I862),I862&gt;=0),"実績：記録の時間","未確認"))))</f>
        <v/>
      </c>
      <c r="X862" s="10" t="str">
        <f>IF(A862="","",IF(ISNUMBER(B862),YEAR(B862)-IF(MONTH(B862)&lt;4,1,0),""))</f>
        <v/>
      </c>
      <c r="Y862" s="10" t="str">
        <f>IF(A862="","",IF(OR(D862="",NOT(ISNUMBER(B862)),NOT(ISNUMBER(C862)),C862&lt;B862,NOT(ISNUMBER(E862)),NOT(ISNUMBER(F862)),F862&lt;E862,O862="",P862="",R862="未登録・重複"),"要確認：警戒区間・登録・根拠",IF(OR(W862="要確認：時刻不足・逆転",AND(ISNUMBER(G862),G862&gt;E862),AND(ISNUMBER(H862),H862&lt;F862),AND(ISNUMBER(I862),I862&lt;0),AND(ISNUMBER(M862),M862&lt;0)),"要確認：基地発着・交代人数",IF(COUNTIFS(LNGWatch[船名],A862,LNGWatch[入港日（同一航海）],B862,LNGWatch[曳船名],D862,LNGWatch[警戒開始日時],E862)&gt;1,"要確認：同じ警戒が重複",IF(OR(NOT(ISNUMBER(V862)),P862="未確認"),"要確認：拘束時間・根拠未確認","確認済")))))</f>
        <v/>
      </c>
    </row>
    <row r="863" spans="1:25" ht="24.95" customHeight="1" x14ac:dyDescent="0.2">
      <c r="A863" s="7"/>
      <c r="B863" s="20"/>
      <c r="C863" s="20"/>
      <c r="D863" s="7"/>
      <c r="E863" s="23"/>
      <c r="F863" s="23"/>
      <c r="G863" s="23"/>
      <c r="H863" s="23"/>
      <c r="I863" s="16"/>
      <c r="J863" s="7"/>
      <c r="K863" s="23"/>
      <c r="L863" s="23"/>
      <c r="M863" s="7"/>
      <c r="N863" s="7"/>
      <c r="O863" s="7"/>
      <c r="P863" s="7"/>
      <c r="Q863" s="7"/>
      <c r="R863" s="10" t="str">
        <f>IF(D863="","",IF(COUNTIF(Tugs[曳船名],D863)&lt;&gt;1,"未登録・重複",IF(INDEX(Tugs[会社名],MATCH(D863,Tugs[曳船名],0))="","未確認",INDEX(Tugs[会社名],MATCH(D863,Tugs[曳船名],0)))))</f>
        <v/>
      </c>
      <c r="S863" s="10" t="str">
        <f>IF(D863="","",IF(COUNTIF(Tugs[曳船名],D863)&lt;&gt;1,"未登録・重複",IF(INDEX(Tugs[基地港],MATCH(D863,Tugs[曳船名],0))="","未確認",INDEX(Tugs[基地港],MATCH(D863,Tugs[曳船名],0)))))</f>
        <v/>
      </c>
      <c r="T863" s="10" t="str">
        <f>IF(A863="","",IF(AND(ISNUMBER(B863),ISNUMBER(C863),C863&gt;=B863),INT(C863)-INT(B863),""))</f>
        <v/>
      </c>
      <c r="U863" s="18" t="str">
        <f>IF(A863="","",IF(AND(ISNUMBER(E863),ISNUMBER(F863),F863&gt;=E863),ROUND((F863-E863)*24,4),""))</f>
        <v/>
      </c>
      <c r="V863" s="18" t="str">
        <f>IF(A863="","",IF(AND(ISNUMBER(G863),ISNUMBER(H863),H863&gt;=G863),ROUND((H863-G863)*24,4),IF(OR(G863&lt;&gt;"",H863&lt;&gt;""),"",IF(AND(ISNUMBER(I863),I863&gt;=0),I863,""))))</f>
        <v/>
      </c>
      <c r="W863" s="10" t="str">
        <f>IF(A863="","",IF(AND(ISNUMBER(G863),ISNUMBER(H863),H863&gt;=G863),"実績：基地発～基地着",IF(OR(G863&lt;&gt;"",H863&lt;&gt;""),"要確認：時刻不足・逆転",IF(AND(ISNUMBER(I863),I863&gt;=0),"実績：記録の時間","未確認"))))</f>
        <v/>
      </c>
      <c r="X863" s="10" t="str">
        <f>IF(A863="","",IF(ISNUMBER(B863),YEAR(B863)-IF(MONTH(B863)&lt;4,1,0),""))</f>
        <v/>
      </c>
      <c r="Y863" s="10" t="str">
        <f>IF(A863="","",IF(OR(D863="",NOT(ISNUMBER(B863)),NOT(ISNUMBER(C863)),C863&lt;B863,NOT(ISNUMBER(E863)),NOT(ISNUMBER(F863)),F863&lt;E863,O863="",P863="",R863="未登録・重複"),"要確認：警戒区間・登録・根拠",IF(OR(W863="要確認：時刻不足・逆転",AND(ISNUMBER(G863),G863&gt;E863),AND(ISNUMBER(H863),H863&lt;F863),AND(ISNUMBER(I863),I863&lt;0),AND(ISNUMBER(M863),M863&lt;0)),"要確認：基地発着・交代人数",IF(COUNTIFS(LNGWatch[船名],A863,LNGWatch[入港日（同一航海）],B863,LNGWatch[曳船名],D863,LNGWatch[警戒開始日時],E863)&gt;1,"要確認：同じ警戒が重複",IF(OR(NOT(ISNUMBER(V863)),P863="未確認"),"要確認：拘束時間・根拠未確認","確認済")))))</f>
        <v/>
      </c>
    </row>
    <row r="864" spans="1:25" ht="24.95" customHeight="1" x14ac:dyDescent="0.2">
      <c r="A864" s="7"/>
      <c r="B864" s="20"/>
      <c r="C864" s="20"/>
      <c r="D864" s="7"/>
      <c r="E864" s="23"/>
      <c r="F864" s="23"/>
      <c r="G864" s="23"/>
      <c r="H864" s="23"/>
      <c r="I864" s="16"/>
      <c r="J864" s="7"/>
      <c r="K864" s="23"/>
      <c r="L864" s="23"/>
      <c r="M864" s="7"/>
      <c r="N864" s="7"/>
      <c r="O864" s="7"/>
      <c r="P864" s="7"/>
      <c r="Q864" s="7"/>
      <c r="R864" s="10" t="str">
        <f>IF(D864="","",IF(COUNTIF(Tugs[曳船名],D864)&lt;&gt;1,"未登録・重複",IF(INDEX(Tugs[会社名],MATCH(D864,Tugs[曳船名],0))="","未確認",INDEX(Tugs[会社名],MATCH(D864,Tugs[曳船名],0)))))</f>
        <v/>
      </c>
      <c r="S864" s="10" t="str">
        <f>IF(D864="","",IF(COUNTIF(Tugs[曳船名],D864)&lt;&gt;1,"未登録・重複",IF(INDEX(Tugs[基地港],MATCH(D864,Tugs[曳船名],0))="","未確認",INDEX(Tugs[基地港],MATCH(D864,Tugs[曳船名],0)))))</f>
        <v/>
      </c>
      <c r="T864" s="10" t="str">
        <f>IF(A864="","",IF(AND(ISNUMBER(B864),ISNUMBER(C864),C864&gt;=B864),INT(C864)-INT(B864),""))</f>
        <v/>
      </c>
      <c r="U864" s="18" t="str">
        <f>IF(A864="","",IF(AND(ISNUMBER(E864),ISNUMBER(F864),F864&gt;=E864),ROUND((F864-E864)*24,4),""))</f>
        <v/>
      </c>
      <c r="V864" s="18" t="str">
        <f>IF(A864="","",IF(AND(ISNUMBER(G864),ISNUMBER(H864),H864&gt;=G864),ROUND((H864-G864)*24,4),IF(OR(G864&lt;&gt;"",H864&lt;&gt;""),"",IF(AND(ISNUMBER(I864),I864&gt;=0),I864,""))))</f>
        <v/>
      </c>
      <c r="W864" s="10" t="str">
        <f>IF(A864="","",IF(AND(ISNUMBER(G864),ISNUMBER(H864),H864&gt;=G864),"実績：基地発～基地着",IF(OR(G864&lt;&gt;"",H864&lt;&gt;""),"要確認：時刻不足・逆転",IF(AND(ISNUMBER(I864),I864&gt;=0),"実績：記録の時間","未確認"))))</f>
        <v/>
      </c>
      <c r="X864" s="10" t="str">
        <f>IF(A864="","",IF(ISNUMBER(B864),YEAR(B864)-IF(MONTH(B864)&lt;4,1,0),""))</f>
        <v/>
      </c>
      <c r="Y864" s="10" t="str">
        <f>IF(A864="","",IF(OR(D864="",NOT(ISNUMBER(B864)),NOT(ISNUMBER(C864)),C864&lt;B864,NOT(ISNUMBER(E864)),NOT(ISNUMBER(F864)),F864&lt;E864,O864="",P864="",R864="未登録・重複"),"要確認：警戒区間・登録・根拠",IF(OR(W864="要確認：時刻不足・逆転",AND(ISNUMBER(G864),G864&gt;E864),AND(ISNUMBER(H864),H864&lt;F864),AND(ISNUMBER(I864),I864&lt;0),AND(ISNUMBER(M864),M864&lt;0)),"要確認：基地発着・交代人数",IF(COUNTIFS(LNGWatch[船名],A864,LNGWatch[入港日（同一航海）],B864,LNGWatch[曳船名],D864,LNGWatch[警戒開始日時],E864)&gt;1,"要確認：同じ警戒が重複",IF(OR(NOT(ISNUMBER(V864)),P864="未確認"),"要確認：拘束時間・根拠未確認","確認済")))))</f>
        <v/>
      </c>
    </row>
    <row r="865" spans="1:25" ht="24.95" customHeight="1" x14ac:dyDescent="0.2">
      <c r="A865" s="7"/>
      <c r="B865" s="20"/>
      <c r="C865" s="20"/>
      <c r="D865" s="7"/>
      <c r="E865" s="23"/>
      <c r="F865" s="23"/>
      <c r="G865" s="23"/>
      <c r="H865" s="23"/>
      <c r="I865" s="16"/>
      <c r="J865" s="7"/>
      <c r="K865" s="23"/>
      <c r="L865" s="23"/>
      <c r="M865" s="7"/>
      <c r="N865" s="7"/>
      <c r="O865" s="7"/>
      <c r="P865" s="7"/>
      <c r="Q865" s="7"/>
      <c r="R865" s="10" t="str">
        <f>IF(D865="","",IF(COUNTIF(Tugs[曳船名],D865)&lt;&gt;1,"未登録・重複",IF(INDEX(Tugs[会社名],MATCH(D865,Tugs[曳船名],0))="","未確認",INDEX(Tugs[会社名],MATCH(D865,Tugs[曳船名],0)))))</f>
        <v/>
      </c>
      <c r="S865" s="10" t="str">
        <f>IF(D865="","",IF(COUNTIF(Tugs[曳船名],D865)&lt;&gt;1,"未登録・重複",IF(INDEX(Tugs[基地港],MATCH(D865,Tugs[曳船名],0))="","未確認",INDEX(Tugs[基地港],MATCH(D865,Tugs[曳船名],0)))))</f>
        <v/>
      </c>
      <c r="T865" s="10" t="str">
        <f>IF(A865="","",IF(AND(ISNUMBER(B865),ISNUMBER(C865),C865&gt;=B865),INT(C865)-INT(B865),""))</f>
        <v/>
      </c>
      <c r="U865" s="18" t="str">
        <f>IF(A865="","",IF(AND(ISNUMBER(E865),ISNUMBER(F865),F865&gt;=E865),ROUND((F865-E865)*24,4),""))</f>
        <v/>
      </c>
      <c r="V865" s="18" t="str">
        <f>IF(A865="","",IF(AND(ISNUMBER(G865),ISNUMBER(H865),H865&gt;=G865),ROUND((H865-G865)*24,4),IF(OR(G865&lt;&gt;"",H865&lt;&gt;""),"",IF(AND(ISNUMBER(I865),I865&gt;=0),I865,""))))</f>
        <v/>
      </c>
      <c r="W865" s="10" t="str">
        <f>IF(A865="","",IF(AND(ISNUMBER(G865),ISNUMBER(H865),H865&gt;=G865),"実績：基地発～基地着",IF(OR(G865&lt;&gt;"",H865&lt;&gt;""),"要確認：時刻不足・逆転",IF(AND(ISNUMBER(I865),I865&gt;=0),"実績：記録の時間","未確認"))))</f>
        <v/>
      </c>
      <c r="X865" s="10" t="str">
        <f>IF(A865="","",IF(ISNUMBER(B865),YEAR(B865)-IF(MONTH(B865)&lt;4,1,0),""))</f>
        <v/>
      </c>
      <c r="Y865" s="10" t="str">
        <f>IF(A865="","",IF(OR(D865="",NOT(ISNUMBER(B865)),NOT(ISNUMBER(C865)),C865&lt;B865,NOT(ISNUMBER(E865)),NOT(ISNUMBER(F865)),F865&lt;E865,O865="",P865="",R865="未登録・重複"),"要確認：警戒区間・登録・根拠",IF(OR(W865="要確認：時刻不足・逆転",AND(ISNUMBER(G865),G865&gt;E865),AND(ISNUMBER(H865),H865&lt;F865),AND(ISNUMBER(I865),I865&lt;0),AND(ISNUMBER(M865),M865&lt;0)),"要確認：基地発着・交代人数",IF(COUNTIFS(LNGWatch[船名],A865,LNGWatch[入港日（同一航海）],B865,LNGWatch[曳船名],D865,LNGWatch[警戒開始日時],E865)&gt;1,"要確認：同じ警戒が重複",IF(OR(NOT(ISNUMBER(V865)),P865="未確認"),"要確認：拘束時間・根拠未確認","確認済")))))</f>
        <v/>
      </c>
    </row>
    <row r="866" spans="1:25" ht="24.95" customHeight="1" x14ac:dyDescent="0.2">
      <c r="A866" s="7"/>
      <c r="B866" s="20"/>
      <c r="C866" s="20"/>
      <c r="D866" s="7"/>
      <c r="E866" s="23"/>
      <c r="F866" s="23"/>
      <c r="G866" s="23"/>
      <c r="H866" s="23"/>
      <c r="I866" s="16"/>
      <c r="J866" s="7"/>
      <c r="K866" s="23"/>
      <c r="L866" s="23"/>
      <c r="M866" s="7"/>
      <c r="N866" s="7"/>
      <c r="O866" s="7"/>
      <c r="P866" s="7"/>
      <c r="Q866" s="7"/>
      <c r="R866" s="10" t="str">
        <f>IF(D866="","",IF(COUNTIF(Tugs[曳船名],D866)&lt;&gt;1,"未登録・重複",IF(INDEX(Tugs[会社名],MATCH(D866,Tugs[曳船名],0))="","未確認",INDEX(Tugs[会社名],MATCH(D866,Tugs[曳船名],0)))))</f>
        <v/>
      </c>
      <c r="S866" s="10" t="str">
        <f>IF(D866="","",IF(COUNTIF(Tugs[曳船名],D866)&lt;&gt;1,"未登録・重複",IF(INDEX(Tugs[基地港],MATCH(D866,Tugs[曳船名],0))="","未確認",INDEX(Tugs[基地港],MATCH(D866,Tugs[曳船名],0)))))</f>
        <v/>
      </c>
      <c r="T866" s="10" t="str">
        <f>IF(A866="","",IF(AND(ISNUMBER(B866),ISNUMBER(C866),C866&gt;=B866),INT(C866)-INT(B866),""))</f>
        <v/>
      </c>
      <c r="U866" s="18" t="str">
        <f>IF(A866="","",IF(AND(ISNUMBER(E866),ISNUMBER(F866),F866&gt;=E866),ROUND((F866-E866)*24,4),""))</f>
        <v/>
      </c>
      <c r="V866" s="18" t="str">
        <f>IF(A866="","",IF(AND(ISNUMBER(G866),ISNUMBER(H866),H866&gt;=G866),ROUND((H866-G866)*24,4),IF(OR(G866&lt;&gt;"",H866&lt;&gt;""),"",IF(AND(ISNUMBER(I866),I866&gt;=0),I866,""))))</f>
        <v/>
      </c>
      <c r="W866" s="10" t="str">
        <f>IF(A866="","",IF(AND(ISNUMBER(G866),ISNUMBER(H866),H866&gt;=G866),"実績：基地発～基地着",IF(OR(G866&lt;&gt;"",H866&lt;&gt;""),"要確認：時刻不足・逆転",IF(AND(ISNUMBER(I866),I866&gt;=0),"実績：記録の時間","未確認"))))</f>
        <v/>
      </c>
      <c r="X866" s="10" t="str">
        <f>IF(A866="","",IF(ISNUMBER(B866),YEAR(B866)-IF(MONTH(B866)&lt;4,1,0),""))</f>
        <v/>
      </c>
      <c r="Y866" s="10" t="str">
        <f>IF(A866="","",IF(OR(D866="",NOT(ISNUMBER(B866)),NOT(ISNUMBER(C866)),C866&lt;B866,NOT(ISNUMBER(E866)),NOT(ISNUMBER(F866)),F866&lt;E866,O866="",P866="",R866="未登録・重複"),"要確認：警戒区間・登録・根拠",IF(OR(W866="要確認：時刻不足・逆転",AND(ISNUMBER(G866),G866&gt;E866),AND(ISNUMBER(H866),H866&lt;F866),AND(ISNUMBER(I866),I866&lt;0),AND(ISNUMBER(M866),M866&lt;0)),"要確認：基地発着・交代人数",IF(COUNTIFS(LNGWatch[船名],A866,LNGWatch[入港日（同一航海）],B866,LNGWatch[曳船名],D866,LNGWatch[警戒開始日時],E866)&gt;1,"要確認：同じ警戒が重複",IF(OR(NOT(ISNUMBER(V866)),P866="未確認"),"要確認：拘束時間・根拠未確認","確認済")))))</f>
        <v/>
      </c>
    </row>
    <row r="867" spans="1:25" ht="24.95" customHeight="1" x14ac:dyDescent="0.2">
      <c r="A867" s="7"/>
      <c r="B867" s="20"/>
      <c r="C867" s="20"/>
      <c r="D867" s="7"/>
      <c r="E867" s="23"/>
      <c r="F867" s="23"/>
      <c r="G867" s="23"/>
      <c r="H867" s="23"/>
      <c r="I867" s="16"/>
      <c r="J867" s="7"/>
      <c r="K867" s="23"/>
      <c r="L867" s="23"/>
      <c r="M867" s="7"/>
      <c r="N867" s="7"/>
      <c r="O867" s="7"/>
      <c r="P867" s="7"/>
      <c r="Q867" s="7"/>
      <c r="R867" s="10" t="str">
        <f>IF(D867="","",IF(COUNTIF(Tugs[曳船名],D867)&lt;&gt;1,"未登録・重複",IF(INDEX(Tugs[会社名],MATCH(D867,Tugs[曳船名],0))="","未確認",INDEX(Tugs[会社名],MATCH(D867,Tugs[曳船名],0)))))</f>
        <v/>
      </c>
      <c r="S867" s="10" t="str">
        <f>IF(D867="","",IF(COUNTIF(Tugs[曳船名],D867)&lt;&gt;1,"未登録・重複",IF(INDEX(Tugs[基地港],MATCH(D867,Tugs[曳船名],0))="","未確認",INDEX(Tugs[基地港],MATCH(D867,Tugs[曳船名],0)))))</f>
        <v/>
      </c>
      <c r="T867" s="10" t="str">
        <f>IF(A867="","",IF(AND(ISNUMBER(B867),ISNUMBER(C867),C867&gt;=B867),INT(C867)-INT(B867),""))</f>
        <v/>
      </c>
      <c r="U867" s="18" t="str">
        <f>IF(A867="","",IF(AND(ISNUMBER(E867),ISNUMBER(F867),F867&gt;=E867),ROUND((F867-E867)*24,4),""))</f>
        <v/>
      </c>
      <c r="V867" s="18" t="str">
        <f>IF(A867="","",IF(AND(ISNUMBER(G867),ISNUMBER(H867),H867&gt;=G867),ROUND((H867-G867)*24,4),IF(OR(G867&lt;&gt;"",H867&lt;&gt;""),"",IF(AND(ISNUMBER(I867),I867&gt;=0),I867,""))))</f>
        <v/>
      </c>
      <c r="W867" s="10" t="str">
        <f>IF(A867="","",IF(AND(ISNUMBER(G867),ISNUMBER(H867),H867&gt;=G867),"実績：基地発～基地着",IF(OR(G867&lt;&gt;"",H867&lt;&gt;""),"要確認：時刻不足・逆転",IF(AND(ISNUMBER(I867),I867&gt;=0),"実績：記録の時間","未確認"))))</f>
        <v/>
      </c>
      <c r="X867" s="10" t="str">
        <f>IF(A867="","",IF(ISNUMBER(B867),YEAR(B867)-IF(MONTH(B867)&lt;4,1,0),""))</f>
        <v/>
      </c>
      <c r="Y867" s="10" t="str">
        <f>IF(A867="","",IF(OR(D867="",NOT(ISNUMBER(B867)),NOT(ISNUMBER(C867)),C867&lt;B867,NOT(ISNUMBER(E867)),NOT(ISNUMBER(F867)),F867&lt;E867,O867="",P867="",R867="未登録・重複"),"要確認：警戒区間・登録・根拠",IF(OR(W867="要確認：時刻不足・逆転",AND(ISNUMBER(G867),G867&gt;E867),AND(ISNUMBER(H867),H867&lt;F867),AND(ISNUMBER(I867),I867&lt;0),AND(ISNUMBER(M867),M867&lt;0)),"要確認：基地発着・交代人数",IF(COUNTIFS(LNGWatch[船名],A867,LNGWatch[入港日（同一航海）],B867,LNGWatch[曳船名],D867,LNGWatch[警戒開始日時],E867)&gt;1,"要確認：同じ警戒が重複",IF(OR(NOT(ISNUMBER(V867)),P867="未確認"),"要確認：拘束時間・根拠未確認","確認済")))))</f>
        <v/>
      </c>
    </row>
    <row r="868" spans="1:25" ht="24.95" customHeight="1" x14ac:dyDescent="0.2">
      <c r="A868" s="7"/>
      <c r="B868" s="20"/>
      <c r="C868" s="20"/>
      <c r="D868" s="7"/>
      <c r="E868" s="23"/>
      <c r="F868" s="23"/>
      <c r="G868" s="23"/>
      <c r="H868" s="23"/>
      <c r="I868" s="16"/>
      <c r="J868" s="7"/>
      <c r="K868" s="23"/>
      <c r="L868" s="23"/>
      <c r="M868" s="7"/>
      <c r="N868" s="7"/>
      <c r="O868" s="7"/>
      <c r="P868" s="7"/>
      <c r="Q868" s="7"/>
      <c r="R868" s="10" t="str">
        <f>IF(D868="","",IF(COUNTIF(Tugs[曳船名],D868)&lt;&gt;1,"未登録・重複",IF(INDEX(Tugs[会社名],MATCH(D868,Tugs[曳船名],0))="","未確認",INDEX(Tugs[会社名],MATCH(D868,Tugs[曳船名],0)))))</f>
        <v/>
      </c>
      <c r="S868" s="10" t="str">
        <f>IF(D868="","",IF(COUNTIF(Tugs[曳船名],D868)&lt;&gt;1,"未登録・重複",IF(INDEX(Tugs[基地港],MATCH(D868,Tugs[曳船名],0))="","未確認",INDEX(Tugs[基地港],MATCH(D868,Tugs[曳船名],0)))))</f>
        <v/>
      </c>
      <c r="T868" s="10" t="str">
        <f>IF(A868="","",IF(AND(ISNUMBER(B868),ISNUMBER(C868),C868&gt;=B868),INT(C868)-INT(B868),""))</f>
        <v/>
      </c>
      <c r="U868" s="18" t="str">
        <f>IF(A868="","",IF(AND(ISNUMBER(E868),ISNUMBER(F868),F868&gt;=E868),ROUND((F868-E868)*24,4),""))</f>
        <v/>
      </c>
      <c r="V868" s="18" t="str">
        <f>IF(A868="","",IF(AND(ISNUMBER(G868),ISNUMBER(H868),H868&gt;=G868),ROUND((H868-G868)*24,4),IF(OR(G868&lt;&gt;"",H868&lt;&gt;""),"",IF(AND(ISNUMBER(I868),I868&gt;=0),I868,""))))</f>
        <v/>
      </c>
      <c r="W868" s="10" t="str">
        <f>IF(A868="","",IF(AND(ISNUMBER(G868),ISNUMBER(H868),H868&gt;=G868),"実績：基地発～基地着",IF(OR(G868&lt;&gt;"",H868&lt;&gt;""),"要確認：時刻不足・逆転",IF(AND(ISNUMBER(I868),I868&gt;=0),"実績：記録の時間","未確認"))))</f>
        <v/>
      </c>
      <c r="X868" s="10" t="str">
        <f>IF(A868="","",IF(ISNUMBER(B868),YEAR(B868)-IF(MONTH(B868)&lt;4,1,0),""))</f>
        <v/>
      </c>
      <c r="Y868" s="10" t="str">
        <f>IF(A868="","",IF(OR(D868="",NOT(ISNUMBER(B868)),NOT(ISNUMBER(C868)),C868&lt;B868,NOT(ISNUMBER(E868)),NOT(ISNUMBER(F868)),F868&lt;E868,O868="",P868="",R868="未登録・重複"),"要確認：警戒区間・登録・根拠",IF(OR(W868="要確認：時刻不足・逆転",AND(ISNUMBER(G868),G868&gt;E868),AND(ISNUMBER(H868),H868&lt;F868),AND(ISNUMBER(I868),I868&lt;0),AND(ISNUMBER(M868),M868&lt;0)),"要確認：基地発着・交代人数",IF(COUNTIFS(LNGWatch[船名],A868,LNGWatch[入港日（同一航海）],B868,LNGWatch[曳船名],D868,LNGWatch[警戒開始日時],E868)&gt;1,"要確認：同じ警戒が重複",IF(OR(NOT(ISNUMBER(V868)),P868="未確認"),"要確認：拘束時間・根拠未確認","確認済")))))</f>
        <v/>
      </c>
    </row>
    <row r="869" spans="1:25" ht="24.95" customHeight="1" x14ac:dyDescent="0.2">
      <c r="A869" s="7"/>
      <c r="B869" s="20"/>
      <c r="C869" s="20"/>
      <c r="D869" s="7"/>
      <c r="E869" s="23"/>
      <c r="F869" s="23"/>
      <c r="G869" s="23"/>
      <c r="H869" s="23"/>
      <c r="I869" s="16"/>
      <c r="J869" s="7"/>
      <c r="K869" s="23"/>
      <c r="L869" s="23"/>
      <c r="M869" s="7"/>
      <c r="N869" s="7"/>
      <c r="O869" s="7"/>
      <c r="P869" s="7"/>
      <c r="Q869" s="7"/>
      <c r="R869" s="10" t="str">
        <f>IF(D869="","",IF(COUNTIF(Tugs[曳船名],D869)&lt;&gt;1,"未登録・重複",IF(INDEX(Tugs[会社名],MATCH(D869,Tugs[曳船名],0))="","未確認",INDEX(Tugs[会社名],MATCH(D869,Tugs[曳船名],0)))))</f>
        <v/>
      </c>
      <c r="S869" s="10" t="str">
        <f>IF(D869="","",IF(COUNTIF(Tugs[曳船名],D869)&lt;&gt;1,"未登録・重複",IF(INDEX(Tugs[基地港],MATCH(D869,Tugs[曳船名],0))="","未確認",INDEX(Tugs[基地港],MATCH(D869,Tugs[曳船名],0)))))</f>
        <v/>
      </c>
      <c r="T869" s="10" t="str">
        <f>IF(A869="","",IF(AND(ISNUMBER(B869),ISNUMBER(C869),C869&gt;=B869),INT(C869)-INT(B869),""))</f>
        <v/>
      </c>
      <c r="U869" s="18" t="str">
        <f>IF(A869="","",IF(AND(ISNUMBER(E869),ISNUMBER(F869),F869&gt;=E869),ROUND((F869-E869)*24,4),""))</f>
        <v/>
      </c>
      <c r="V869" s="18" t="str">
        <f>IF(A869="","",IF(AND(ISNUMBER(G869),ISNUMBER(H869),H869&gt;=G869),ROUND((H869-G869)*24,4),IF(OR(G869&lt;&gt;"",H869&lt;&gt;""),"",IF(AND(ISNUMBER(I869),I869&gt;=0),I869,""))))</f>
        <v/>
      </c>
      <c r="W869" s="10" t="str">
        <f>IF(A869="","",IF(AND(ISNUMBER(G869),ISNUMBER(H869),H869&gt;=G869),"実績：基地発～基地着",IF(OR(G869&lt;&gt;"",H869&lt;&gt;""),"要確認：時刻不足・逆転",IF(AND(ISNUMBER(I869),I869&gt;=0),"実績：記録の時間","未確認"))))</f>
        <v/>
      </c>
      <c r="X869" s="10" t="str">
        <f>IF(A869="","",IF(ISNUMBER(B869),YEAR(B869)-IF(MONTH(B869)&lt;4,1,0),""))</f>
        <v/>
      </c>
      <c r="Y869" s="10" t="str">
        <f>IF(A869="","",IF(OR(D869="",NOT(ISNUMBER(B869)),NOT(ISNUMBER(C869)),C869&lt;B869,NOT(ISNUMBER(E869)),NOT(ISNUMBER(F869)),F869&lt;E869,O869="",P869="",R869="未登録・重複"),"要確認：警戒区間・登録・根拠",IF(OR(W869="要確認：時刻不足・逆転",AND(ISNUMBER(G869),G869&gt;E869),AND(ISNUMBER(H869),H869&lt;F869),AND(ISNUMBER(I869),I869&lt;0),AND(ISNUMBER(M869),M869&lt;0)),"要確認：基地発着・交代人数",IF(COUNTIFS(LNGWatch[船名],A869,LNGWatch[入港日（同一航海）],B869,LNGWatch[曳船名],D869,LNGWatch[警戒開始日時],E869)&gt;1,"要確認：同じ警戒が重複",IF(OR(NOT(ISNUMBER(V869)),P869="未確認"),"要確認：拘束時間・根拠未確認","確認済")))))</f>
        <v/>
      </c>
    </row>
    <row r="870" spans="1:25" ht="24.95" customHeight="1" x14ac:dyDescent="0.2">
      <c r="A870" s="7"/>
      <c r="B870" s="20"/>
      <c r="C870" s="20"/>
      <c r="D870" s="7"/>
      <c r="E870" s="23"/>
      <c r="F870" s="23"/>
      <c r="G870" s="23"/>
      <c r="H870" s="23"/>
      <c r="I870" s="16"/>
      <c r="J870" s="7"/>
      <c r="K870" s="23"/>
      <c r="L870" s="23"/>
      <c r="M870" s="7"/>
      <c r="N870" s="7"/>
      <c r="O870" s="7"/>
      <c r="P870" s="7"/>
      <c r="Q870" s="7"/>
      <c r="R870" s="10" t="str">
        <f>IF(D870="","",IF(COUNTIF(Tugs[曳船名],D870)&lt;&gt;1,"未登録・重複",IF(INDEX(Tugs[会社名],MATCH(D870,Tugs[曳船名],0))="","未確認",INDEX(Tugs[会社名],MATCH(D870,Tugs[曳船名],0)))))</f>
        <v/>
      </c>
      <c r="S870" s="10" t="str">
        <f>IF(D870="","",IF(COUNTIF(Tugs[曳船名],D870)&lt;&gt;1,"未登録・重複",IF(INDEX(Tugs[基地港],MATCH(D870,Tugs[曳船名],0))="","未確認",INDEX(Tugs[基地港],MATCH(D870,Tugs[曳船名],0)))))</f>
        <v/>
      </c>
      <c r="T870" s="10" t="str">
        <f>IF(A870="","",IF(AND(ISNUMBER(B870),ISNUMBER(C870),C870&gt;=B870),INT(C870)-INT(B870),""))</f>
        <v/>
      </c>
      <c r="U870" s="18" t="str">
        <f>IF(A870="","",IF(AND(ISNUMBER(E870),ISNUMBER(F870),F870&gt;=E870),ROUND((F870-E870)*24,4),""))</f>
        <v/>
      </c>
      <c r="V870" s="18" t="str">
        <f>IF(A870="","",IF(AND(ISNUMBER(G870),ISNUMBER(H870),H870&gt;=G870),ROUND((H870-G870)*24,4),IF(OR(G870&lt;&gt;"",H870&lt;&gt;""),"",IF(AND(ISNUMBER(I870),I870&gt;=0),I870,""))))</f>
        <v/>
      </c>
      <c r="W870" s="10" t="str">
        <f>IF(A870="","",IF(AND(ISNUMBER(G870),ISNUMBER(H870),H870&gt;=G870),"実績：基地発～基地着",IF(OR(G870&lt;&gt;"",H870&lt;&gt;""),"要確認：時刻不足・逆転",IF(AND(ISNUMBER(I870),I870&gt;=0),"実績：記録の時間","未確認"))))</f>
        <v/>
      </c>
      <c r="X870" s="10" t="str">
        <f>IF(A870="","",IF(ISNUMBER(B870),YEAR(B870)-IF(MONTH(B870)&lt;4,1,0),""))</f>
        <v/>
      </c>
      <c r="Y870" s="10" t="str">
        <f>IF(A870="","",IF(OR(D870="",NOT(ISNUMBER(B870)),NOT(ISNUMBER(C870)),C870&lt;B870,NOT(ISNUMBER(E870)),NOT(ISNUMBER(F870)),F870&lt;E870,O870="",P870="",R870="未登録・重複"),"要確認：警戒区間・登録・根拠",IF(OR(W870="要確認：時刻不足・逆転",AND(ISNUMBER(G870),G870&gt;E870),AND(ISNUMBER(H870),H870&lt;F870),AND(ISNUMBER(I870),I870&lt;0),AND(ISNUMBER(M870),M870&lt;0)),"要確認：基地発着・交代人数",IF(COUNTIFS(LNGWatch[船名],A870,LNGWatch[入港日（同一航海）],B870,LNGWatch[曳船名],D870,LNGWatch[警戒開始日時],E870)&gt;1,"要確認：同じ警戒が重複",IF(OR(NOT(ISNUMBER(V870)),P870="未確認"),"要確認：拘束時間・根拠未確認","確認済")))))</f>
        <v/>
      </c>
    </row>
    <row r="871" spans="1:25" ht="24.95" customHeight="1" x14ac:dyDescent="0.2">
      <c r="A871" s="7"/>
      <c r="B871" s="20"/>
      <c r="C871" s="20"/>
      <c r="D871" s="7"/>
      <c r="E871" s="23"/>
      <c r="F871" s="23"/>
      <c r="G871" s="23"/>
      <c r="H871" s="23"/>
      <c r="I871" s="16"/>
      <c r="J871" s="7"/>
      <c r="K871" s="23"/>
      <c r="L871" s="23"/>
      <c r="M871" s="7"/>
      <c r="N871" s="7"/>
      <c r="O871" s="7"/>
      <c r="P871" s="7"/>
      <c r="Q871" s="7"/>
      <c r="R871" s="10" t="str">
        <f>IF(D871="","",IF(COUNTIF(Tugs[曳船名],D871)&lt;&gt;1,"未登録・重複",IF(INDEX(Tugs[会社名],MATCH(D871,Tugs[曳船名],0))="","未確認",INDEX(Tugs[会社名],MATCH(D871,Tugs[曳船名],0)))))</f>
        <v/>
      </c>
      <c r="S871" s="10" t="str">
        <f>IF(D871="","",IF(COUNTIF(Tugs[曳船名],D871)&lt;&gt;1,"未登録・重複",IF(INDEX(Tugs[基地港],MATCH(D871,Tugs[曳船名],0))="","未確認",INDEX(Tugs[基地港],MATCH(D871,Tugs[曳船名],0)))))</f>
        <v/>
      </c>
      <c r="T871" s="10" t="str">
        <f>IF(A871="","",IF(AND(ISNUMBER(B871),ISNUMBER(C871),C871&gt;=B871),INT(C871)-INT(B871),""))</f>
        <v/>
      </c>
      <c r="U871" s="18" t="str">
        <f>IF(A871="","",IF(AND(ISNUMBER(E871),ISNUMBER(F871),F871&gt;=E871),ROUND((F871-E871)*24,4),""))</f>
        <v/>
      </c>
      <c r="V871" s="18" t="str">
        <f>IF(A871="","",IF(AND(ISNUMBER(G871),ISNUMBER(H871),H871&gt;=G871),ROUND((H871-G871)*24,4),IF(OR(G871&lt;&gt;"",H871&lt;&gt;""),"",IF(AND(ISNUMBER(I871),I871&gt;=0),I871,""))))</f>
        <v/>
      </c>
      <c r="W871" s="10" t="str">
        <f>IF(A871="","",IF(AND(ISNUMBER(G871),ISNUMBER(H871),H871&gt;=G871),"実績：基地発～基地着",IF(OR(G871&lt;&gt;"",H871&lt;&gt;""),"要確認：時刻不足・逆転",IF(AND(ISNUMBER(I871),I871&gt;=0),"実績：記録の時間","未確認"))))</f>
        <v/>
      </c>
      <c r="X871" s="10" t="str">
        <f>IF(A871="","",IF(ISNUMBER(B871),YEAR(B871)-IF(MONTH(B871)&lt;4,1,0),""))</f>
        <v/>
      </c>
      <c r="Y871" s="10" t="str">
        <f>IF(A871="","",IF(OR(D871="",NOT(ISNUMBER(B871)),NOT(ISNUMBER(C871)),C871&lt;B871,NOT(ISNUMBER(E871)),NOT(ISNUMBER(F871)),F871&lt;E871,O871="",P871="",R871="未登録・重複"),"要確認：警戒区間・登録・根拠",IF(OR(W871="要確認：時刻不足・逆転",AND(ISNUMBER(G871),G871&gt;E871),AND(ISNUMBER(H871),H871&lt;F871),AND(ISNUMBER(I871),I871&lt;0),AND(ISNUMBER(M871),M871&lt;0)),"要確認：基地発着・交代人数",IF(COUNTIFS(LNGWatch[船名],A871,LNGWatch[入港日（同一航海）],B871,LNGWatch[曳船名],D871,LNGWatch[警戒開始日時],E871)&gt;1,"要確認：同じ警戒が重複",IF(OR(NOT(ISNUMBER(V871)),P871="未確認"),"要確認：拘束時間・根拠未確認","確認済")))))</f>
        <v/>
      </c>
    </row>
    <row r="872" spans="1:25" ht="24.95" customHeight="1" x14ac:dyDescent="0.2">
      <c r="A872" s="7"/>
      <c r="B872" s="20"/>
      <c r="C872" s="20"/>
      <c r="D872" s="7"/>
      <c r="E872" s="23"/>
      <c r="F872" s="23"/>
      <c r="G872" s="23"/>
      <c r="H872" s="23"/>
      <c r="I872" s="16"/>
      <c r="J872" s="7"/>
      <c r="K872" s="23"/>
      <c r="L872" s="23"/>
      <c r="M872" s="7"/>
      <c r="N872" s="7"/>
      <c r="O872" s="7"/>
      <c r="P872" s="7"/>
      <c r="Q872" s="7"/>
      <c r="R872" s="10" t="str">
        <f>IF(D872="","",IF(COUNTIF(Tugs[曳船名],D872)&lt;&gt;1,"未登録・重複",IF(INDEX(Tugs[会社名],MATCH(D872,Tugs[曳船名],0))="","未確認",INDEX(Tugs[会社名],MATCH(D872,Tugs[曳船名],0)))))</f>
        <v/>
      </c>
      <c r="S872" s="10" t="str">
        <f>IF(D872="","",IF(COUNTIF(Tugs[曳船名],D872)&lt;&gt;1,"未登録・重複",IF(INDEX(Tugs[基地港],MATCH(D872,Tugs[曳船名],0))="","未確認",INDEX(Tugs[基地港],MATCH(D872,Tugs[曳船名],0)))))</f>
        <v/>
      </c>
      <c r="T872" s="10" t="str">
        <f>IF(A872="","",IF(AND(ISNUMBER(B872),ISNUMBER(C872),C872&gt;=B872),INT(C872)-INT(B872),""))</f>
        <v/>
      </c>
      <c r="U872" s="18" t="str">
        <f>IF(A872="","",IF(AND(ISNUMBER(E872),ISNUMBER(F872),F872&gt;=E872),ROUND((F872-E872)*24,4),""))</f>
        <v/>
      </c>
      <c r="V872" s="18" t="str">
        <f>IF(A872="","",IF(AND(ISNUMBER(G872),ISNUMBER(H872),H872&gt;=G872),ROUND((H872-G872)*24,4),IF(OR(G872&lt;&gt;"",H872&lt;&gt;""),"",IF(AND(ISNUMBER(I872),I872&gt;=0),I872,""))))</f>
        <v/>
      </c>
      <c r="W872" s="10" t="str">
        <f>IF(A872="","",IF(AND(ISNUMBER(G872),ISNUMBER(H872),H872&gt;=G872),"実績：基地発～基地着",IF(OR(G872&lt;&gt;"",H872&lt;&gt;""),"要確認：時刻不足・逆転",IF(AND(ISNUMBER(I872),I872&gt;=0),"実績：記録の時間","未確認"))))</f>
        <v/>
      </c>
      <c r="X872" s="10" t="str">
        <f>IF(A872="","",IF(ISNUMBER(B872),YEAR(B872)-IF(MONTH(B872)&lt;4,1,0),""))</f>
        <v/>
      </c>
      <c r="Y872" s="10" t="str">
        <f>IF(A872="","",IF(OR(D872="",NOT(ISNUMBER(B872)),NOT(ISNUMBER(C872)),C872&lt;B872,NOT(ISNUMBER(E872)),NOT(ISNUMBER(F872)),F872&lt;E872,O872="",P872="",R872="未登録・重複"),"要確認：警戒区間・登録・根拠",IF(OR(W872="要確認：時刻不足・逆転",AND(ISNUMBER(G872),G872&gt;E872),AND(ISNUMBER(H872),H872&lt;F872),AND(ISNUMBER(I872),I872&lt;0),AND(ISNUMBER(M872),M872&lt;0)),"要確認：基地発着・交代人数",IF(COUNTIFS(LNGWatch[船名],A872,LNGWatch[入港日（同一航海）],B872,LNGWatch[曳船名],D872,LNGWatch[警戒開始日時],E872)&gt;1,"要確認：同じ警戒が重複",IF(OR(NOT(ISNUMBER(V872)),P872="未確認"),"要確認：拘束時間・根拠未確認","確認済")))))</f>
        <v/>
      </c>
    </row>
    <row r="873" spans="1:25" ht="24.95" customHeight="1" x14ac:dyDescent="0.2">
      <c r="A873" s="7"/>
      <c r="B873" s="20"/>
      <c r="C873" s="20"/>
      <c r="D873" s="7"/>
      <c r="E873" s="23"/>
      <c r="F873" s="23"/>
      <c r="G873" s="23"/>
      <c r="H873" s="23"/>
      <c r="I873" s="16"/>
      <c r="J873" s="7"/>
      <c r="K873" s="23"/>
      <c r="L873" s="23"/>
      <c r="M873" s="7"/>
      <c r="N873" s="7"/>
      <c r="O873" s="7"/>
      <c r="P873" s="7"/>
      <c r="Q873" s="7"/>
      <c r="R873" s="10" t="str">
        <f>IF(D873="","",IF(COUNTIF(Tugs[曳船名],D873)&lt;&gt;1,"未登録・重複",IF(INDEX(Tugs[会社名],MATCH(D873,Tugs[曳船名],0))="","未確認",INDEX(Tugs[会社名],MATCH(D873,Tugs[曳船名],0)))))</f>
        <v/>
      </c>
      <c r="S873" s="10" t="str">
        <f>IF(D873="","",IF(COUNTIF(Tugs[曳船名],D873)&lt;&gt;1,"未登録・重複",IF(INDEX(Tugs[基地港],MATCH(D873,Tugs[曳船名],0))="","未確認",INDEX(Tugs[基地港],MATCH(D873,Tugs[曳船名],0)))))</f>
        <v/>
      </c>
      <c r="T873" s="10" t="str">
        <f>IF(A873="","",IF(AND(ISNUMBER(B873),ISNUMBER(C873),C873&gt;=B873),INT(C873)-INT(B873),""))</f>
        <v/>
      </c>
      <c r="U873" s="18" t="str">
        <f>IF(A873="","",IF(AND(ISNUMBER(E873),ISNUMBER(F873),F873&gt;=E873),ROUND((F873-E873)*24,4),""))</f>
        <v/>
      </c>
      <c r="V873" s="18" t="str">
        <f>IF(A873="","",IF(AND(ISNUMBER(G873),ISNUMBER(H873),H873&gt;=G873),ROUND((H873-G873)*24,4),IF(OR(G873&lt;&gt;"",H873&lt;&gt;""),"",IF(AND(ISNUMBER(I873),I873&gt;=0),I873,""))))</f>
        <v/>
      </c>
      <c r="W873" s="10" t="str">
        <f>IF(A873="","",IF(AND(ISNUMBER(G873),ISNUMBER(H873),H873&gt;=G873),"実績：基地発～基地着",IF(OR(G873&lt;&gt;"",H873&lt;&gt;""),"要確認：時刻不足・逆転",IF(AND(ISNUMBER(I873),I873&gt;=0),"実績：記録の時間","未確認"))))</f>
        <v/>
      </c>
      <c r="X873" s="10" t="str">
        <f>IF(A873="","",IF(ISNUMBER(B873),YEAR(B873)-IF(MONTH(B873)&lt;4,1,0),""))</f>
        <v/>
      </c>
      <c r="Y873" s="10" t="str">
        <f>IF(A873="","",IF(OR(D873="",NOT(ISNUMBER(B873)),NOT(ISNUMBER(C873)),C873&lt;B873,NOT(ISNUMBER(E873)),NOT(ISNUMBER(F873)),F873&lt;E873,O873="",P873="",R873="未登録・重複"),"要確認：警戒区間・登録・根拠",IF(OR(W873="要確認：時刻不足・逆転",AND(ISNUMBER(G873),G873&gt;E873),AND(ISNUMBER(H873),H873&lt;F873),AND(ISNUMBER(I873),I873&lt;0),AND(ISNUMBER(M873),M873&lt;0)),"要確認：基地発着・交代人数",IF(COUNTIFS(LNGWatch[船名],A873,LNGWatch[入港日（同一航海）],B873,LNGWatch[曳船名],D873,LNGWatch[警戒開始日時],E873)&gt;1,"要確認：同じ警戒が重複",IF(OR(NOT(ISNUMBER(V873)),P873="未確認"),"要確認：拘束時間・根拠未確認","確認済")))))</f>
        <v/>
      </c>
    </row>
    <row r="874" spans="1:25" ht="24.95" customHeight="1" x14ac:dyDescent="0.2">
      <c r="A874" s="7"/>
      <c r="B874" s="20"/>
      <c r="C874" s="20"/>
      <c r="D874" s="7"/>
      <c r="E874" s="23"/>
      <c r="F874" s="23"/>
      <c r="G874" s="23"/>
      <c r="H874" s="23"/>
      <c r="I874" s="16"/>
      <c r="J874" s="7"/>
      <c r="K874" s="23"/>
      <c r="L874" s="23"/>
      <c r="M874" s="7"/>
      <c r="N874" s="7"/>
      <c r="O874" s="7"/>
      <c r="P874" s="7"/>
      <c r="Q874" s="7"/>
      <c r="R874" s="10" t="str">
        <f>IF(D874="","",IF(COUNTIF(Tugs[曳船名],D874)&lt;&gt;1,"未登録・重複",IF(INDEX(Tugs[会社名],MATCH(D874,Tugs[曳船名],0))="","未確認",INDEX(Tugs[会社名],MATCH(D874,Tugs[曳船名],0)))))</f>
        <v/>
      </c>
      <c r="S874" s="10" t="str">
        <f>IF(D874="","",IF(COUNTIF(Tugs[曳船名],D874)&lt;&gt;1,"未登録・重複",IF(INDEX(Tugs[基地港],MATCH(D874,Tugs[曳船名],0))="","未確認",INDEX(Tugs[基地港],MATCH(D874,Tugs[曳船名],0)))))</f>
        <v/>
      </c>
      <c r="T874" s="10" t="str">
        <f>IF(A874="","",IF(AND(ISNUMBER(B874),ISNUMBER(C874),C874&gt;=B874),INT(C874)-INT(B874),""))</f>
        <v/>
      </c>
      <c r="U874" s="18" t="str">
        <f>IF(A874="","",IF(AND(ISNUMBER(E874),ISNUMBER(F874),F874&gt;=E874),ROUND((F874-E874)*24,4),""))</f>
        <v/>
      </c>
      <c r="V874" s="18" t="str">
        <f>IF(A874="","",IF(AND(ISNUMBER(G874),ISNUMBER(H874),H874&gt;=G874),ROUND((H874-G874)*24,4),IF(OR(G874&lt;&gt;"",H874&lt;&gt;""),"",IF(AND(ISNUMBER(I874),I874&gt;=0),I874,""))))</f>
        <v/>
      </c>
      <c r="W874" s="10" t="str">
        <f>IF(A874="","",IF(AND(ISNUMBER(G874),ISNUMBER(H874),H874&gt;=G874),"実績：基地発～基地着",IF(OR(G874&lt;&gt;"",H874&lt;&gt;""),"要確認：時刻不足・逆転",IF(AND(ISNUMBER(I874),I874&gt;=0),"実績：記録の時間","未確認"))))</f>
        <v/>
      </c>
      <c r="X874" s="10" t="str">
        <f>IF(A874="","",IF(ISNUMBER(B874),YEAR(B874)-IF(MONTH(B874)&lt;4,1,0),""))</f>
        <v/>
      </c>
      <c r="Y874" s="10" t="str">
        <f>IF(A874="","",IF(OR(D874="",NOT(ISNUMBER(B874)),NOT(ISNUMBER(C874)),C874&lt;B874,NOT(ISNUMBER(E874)),NOT(ISNUMBER(F874)),F874&lt;E874,O874="",P874="",R874="未登録・重複"),"要確認：警戒区間・登録・根拠",IF(OR(W874="要確認：時刻不足・逆転",AND(ISNUMBER(G874),G874&gt;E874),AND(ISNUMBER(H874),H874&lt;F874),AND(ISNUMBER(I874),I874&lt;0),AND(ISNUMBER(M874),M874&lt;0)),"要確認：基地発着・交代人数",IF(COUNTIFS(LNGWatch[船名],A874,LNGWatch[入港日（同一航海）],B874,LNGWatch[曳船名],D874,LNGWatch[警戒開始日時],E874)&gt;1,"要確認：同じ警戒が重複",IF(OR(NOT(ISNUMBER(V874)),P874="未確認"),"要確認：拘束時間・根拠未確認","確認済")))))</f>
        <v/>
      </c>
    </row>
    <row r="875" spans="1:25" ht="24.95" customHeight="1" x14ac:dyDescent="0.2">
      <c r="A875" s="7"/>
      <c r="B875" s="20"/>
      <c r="C875" s="20"/>
      <c r="D875" s="7"/>
      <c r="E875" s="23"/>
      <c r="F875" s="23"/>
      <c r="G875" s="23"/>
      <c r="H875" s="23"/>
      <c r="I875" s="16"/>
      <c r="J875" s="7"/>
      <c r="K875" s="23"/>
      <c r="L875" s="23"/>
      <c r="M875" s="7"/>
      <c r="N875" s="7"/>
      <c r="O875" s="7"/>
      <c r="P875" s="7"/>
      <c r="Q875" s="7"/>
      <c r="R875" s="10" t="str">
        <f>IF(D875="","",IF(COUNTIF(Tugs[曳船名],D875)&lt;&gt;1,"未登録・重複",IF(INDEX(Tugs[会社名],MATCH(D875,Tugs[曳船名],0))="","未確認",INDEX(Tugs[会社名],MATCH(D875,Tugs[曳船名],0)))))</f>
        <v/>
      </c>
      <c r="S875" s="10" t="str">
        <f>IF(D875="","",IF(COUNTIF(Tugs[曳船名],D875)&lt;&gt;1,"未登録・重複",IF(INDEX(Tugs[基地港],MATCH(D875,Tugs[曳船名],0))="","未確認",INDEX(Tugs[基地港],MATCH(D875,Tugs[曳船名],0)))))</f>
        <v/>
      </c>
      <c r="T875" s="10" t="str">
        <f>IF(A875="","",IF(AND(ISNUMBER(B875),ISNUMBER(C875),C875&gt;=B875),INT(C875)-INT(B875),""))</f>
        <v/>
      </c>
      <c r="U875" s="18" t="str">
        <f>IF(A875="","",IF(AND(ISNUMBER(E875),ISNUMBER(F875),F875&gt;=E875),ROUND((F875-E875)*24,4),""))</f>
        <v/>
      </c>
      <c r="V875" s="18" t="str">
        <f>IF(A875="","",IF(AND(ISNUMBER(G875),ISNUMBER(H875),H875&gt;=G875),ROUND((H875-G875)*24,4),IF(OR(G875&lt;&gt;"",H875&lt;&gt;""),"",IF(AND(ISNUMBER(I875),I875&gt;=0),I875,""))))</f>
        <v/>
      </c>
      <c r="W875" s="10" t="str">
        <f>IF(A875="","",IF(AND(ISNUMBER(G875),ISNUMBER(H875),H875&gt;=G875),"実績：基地発～基地着",IF(OR(G875&lt;&gt;"",H875&lt;&gt;""),"要確認：時刻不足・逆転",IF(AND(ISNUMBER(I875),I875&gt;=0),"実績：記録の時間","未確認"))))</f>
        <v/>
      </c>
      <c r="X875" s="10" t="str">
        <f>IF(A875="","",IF(ISNUMBER(B875),YEAR(B875)-IF(MONTH(B875)&lt;4,1,0),""))</f>
        <v/>
      </c>
      <c r="Y875" s="10" t="str">
        <f>IF(A875="","",IF(OR(D875="",NOT(ISNUMBER(B875)),NOT(ISNUMBER(C875)),C875&lt;B875,NOT(ISNUMBER(E875)),NOT(ISNUMBER(F875)),F875&lt;E875,O875="",P875="",R875="未登録・重複"),"要確認：警戒区間・登録・根拠",IF(OR(W875="要確認：時刻不足・逆転",AND(ISNUMBER(G875),G875&gt;E875),AND(ISNUMBER(H875),H875&lt;F875),AND(ISNUMBER(I875),I875&lt;0),AND(ISNUMBER(M875),M875&lt;0)),"要確認：基地発着・交代人数",IF(COUNTIFS(LNGWatch[船名],A875,LNGWatch[入港日（同一航海）],B875,LNGWatch[曳船名],D875,LNGWatch[警戒開始日時],E875)&gt;1,"要確認：同じ警戒が重複",IF(OR(NOT(ISNUMBER(V875)),P875="未確認"),"要確認：拘束時間・根拠未確認","確認済")))))</f>
        <v/>
      </c>
    </row>
    <row r="876" spans="1:25" ht="24.95" customHeight="1" x14ac:dyDescent="0.2">
      <c r="A876" s="7"/>
      <c r="B876" s="20"/>
      <c r="C876" s="20"/>
      <c r="D876" s="7"/>
      <c r="E876" s="23"/>
      <c r="F876" s="23"/>
      <c r="G876" s="23"/>
      <c r="H876" s="23"/>
      <c r="I876" s="16"/>
      <c r="J876" s="7"/>
      <c r="K876" s="23"/>
      <c r="L876" s="23"/>
      <c r="M876" s="7"/>
      <c r="N876" s="7"/>
      <c r="O876" s="7"/>
      <c r="P876" s="7"/>
      <c r="Q876" s="7"/>
      <c r="R876" s="10" t="str">
        <f>IF(D876="","",IF(COUNTIF(Tugs[曳船名],D876)&lt;&gt;1,"未登録・重複",IF(INDEX(Tugs[会社名],MATCH(D876,Tugs[曳船名],0))="","未確認",INDEX(Tugs[会社名],MATCH(D876,Tugs[曳船名],0)))))</f>
        <v/>
      </c>
      <c r="S876" s="10" t="str">
        <f>IF(D876="","",IF(COUNTIF(Tugs[曳船名],D876)&lt;&gt;1,"未登録・重複",IF(INDEX(Tugs[基地港],MATCH(D876,Tugs[曳船名],0))="","未確認",INDEX(Tugs[基地港],MATCH(D876,Tugs[曳船名],0)))))</f>
        <v/>
      </c>
      <c r="T876" s="10" t="str">
        <f>IF(A876="","",IF(AND(ISNUMBER(B876),ISNUMBER(C876),C876&gt;=B876),INT(C876)-INT(B876),""))</f>
        <v/>
      </c>
      <c r="U876" s="18" t="str">
        <f>IF(A876="","",IF(AND(ISNUMBER(E876),ISNUMBER(F876),F876&gt;=E876),ROUND((F876-E876)*24,4),""))</f>
        <v/>
      </c>
      <c r="V876" s="18" t="str">
        <f>IF(A876="","",IF(AND(ISNUMBER(G876),ISNUMBER(H876),H876&gt;=G876),ROUND((H876-G876)*24,4),IF(OR(G876&lt;&gt;"",H876&lt;&gt;""),"",IF(AND(ISNUMBER(I876),I876&gt;=0),I876,""))))</f>
        <v/>
      </c>
      <c r="W876" s="10" t="str">
        <f>IF(A876="","",IF(AND(ISNUMBER(G876),ISNUMBER(H876),H876&gt;=G876),"実績：基地発～基地着",IF(OR(G876&lt;&gt;"",H876&lt;&gt;""),"要確認：時刻不足・逆転",IF(AND(ISNUMBER(I876),I876&gt;=0),"実績：記録の時間","未確認"))))</f>
        <v/>
      </c>
      <c r="X876" s="10" t="str">
        <f>IF(A876="","",IF(ISNUMBER(B876),YEAR(B876)-IF(MONTH(B876)&lt;4,1,0),""))</f>
        <v/>
      </c>
      <c r="Y876" s="10" t="str">
        <f>IF(A876="","",IF(OR(D876="",NOT(ISNUMBER(B876)),NOT(ISNUMBER(C876)),C876&lt;B876,NOT(ISNUMBER(E876)),NOT(ISNUMBER(F876)),F876&lt;E876,O876="",P876="",R876="未登録・重複"),"要確認：警戒区間・登録・根拠",IF(OR(W876="要確認：時刻不足・逆転",AND(ISNUMBER(G876),G876&gt;E876),AND(ISNUMBER(H876),H876&lt;F876),AND(ISNUMBER(I876),I876&lt;0),AND(ISNUMBER(M876),M876&lt;0)),"要確認：基地発着・交代人数",IF(COUNTIFS(LNGWatch[船名],A876,LNGWatch[入港日（同一航海）],B876,LNGWatch[曳船名],D876,LNGWatch[警戒開始日時],E876)&gt;1,"要確認：同じ警戒が重複",IF(OR(NOT(ISNUMBER(V876)),P876="未確認"),"要確認：拘束時間・根拠未確認","確認済")))))</f>
        <v/>
      </c>
    </row>
    <row r="877" spans="1:25" ht="24.95" customHeight="1" x14ac:dyDescent="0.2">
      <c r="A877" s="7"/>
      <c r="B877" s="20"/>
      <c r="C877" s="20"/>
      <c r="D877" s="7"/>
      <c r="E877" s="23"/>
      <c r="F877" s="23"/>
      <c r="G877" s="23"/>
      <c r="H877" s="23"/>
      <c r="I877" s="16"/>
      <c r="J877" s="7"/>
      <c r="K877" s="23"/>
      <c r="L877" s="23"/>
      <c r="M877" s="7"/>
      <c r="N877" s="7"/>
      <c r="O877" s="7"/>
      <c r="P877" s="7"/>
      <c r="Q877" s="7"/>
      <c r="R877" s="10" t="str">
        <f>IF(D877="","",IF(COUNTIF(Tugs[曳船名],D877)&lt;&gt;1,"未登録・重複",IF(INDEX(Tugs[会社名],MATCH(D877,Tugs[曳船名],0))="","未確認",INDEX(Tugs[会社名],MATCH(D877,Tugs[曳船名],0)))))</f>
        <v/>
      </c>
      <c r="S877" s="10" t="str">
        <f>IF(D877="","",IF(COUNTIF(Tugs[曳船名],D877)&lt;&gt;1,"未登録・重複",IF(INDEX(Tugs[基地港],MATCH(D877,Tugs[曳船名],0))="","未確認",INDEX(Tugs[基地港],MATCH(D877,Tugs[曳船名],0)))))</f>
        <v/>
      </c>
      <c r="T877" s="10" t="str">
        <f>IF(A877="","",IF(AND(ISNUMBER(B877),ISNUMBER(C877),C877&gt;=B877),INT(C877)-INT(B877),""))</f>
        <v/>
      </c>
      <c r="U877" s="18" t="str">
        <f>IF(A877="","",IF(AND(ISNUMBER(E877),ISNUMBER(F877),F877&gt;=E877),ROUND((F877-E877)*24,4),""))</f>
        <v/>
      </c>
      <c r="V877" s="18" t="str">
        <f>IF(A877="","",IF(AND(ISNUMBER(G877),ISNUMBER(H877),H877&gt;=G877),ROUND((H877-G877)*24,4),IF(OR(G877&lt;&gt;"",H877&lt;&gt;""),"",IF(AND(ISNUMBER(I877),I877&gt;=0),I877,""))))</f>
        <v/>
      </c>
      <c r="W877" s="10" t="str">
        <f>IF(A877="","",IF(AND(ISNUMBER(G877),ISNUMBER(H877),H877&gt;=G877),"実績：基地発～基地着",IF(OR(G877&lt;&gt;"",H877&lt;&gt;""),"要確認：時刻不足・逆転",IF(AND(ISNUMBER(I877),I877&gt;=0),"実績：記録の時間","未確認"))))</f>
        <v/>
      </c>
      <c r="X877" s="10" t="str">
        <f>IF(A877="","",IF(ISNUMBER(B877),YEAR(B877)-IF(MONTH(B877)&lt;4,1,0),""))</f>
        <v/>
      </c>
      <c r="Y877" s="10" t="str">
        <f>IF(A877="","",IF(OR(D877="",NOT(ISNUMBER(B877)),NOT(ISNUMBER(C877)),C877&lt;B877,NOT(ISNUMBER(E877)),NOT(ISNUMBER(F877)),F877&lt;E877,O877="",P877="",R877="未登録・重複"),"要確認：警戒区間・登録・根拠",IF(OR(W877="要確認：時刻不足・逆転",AND(ISNUMBER(G877),G877&gt;E877),AND(ISNUMBER(H877),H877&lt;F877),AND(ISNUMBER(I877),I877&lt;0),AND(ISNUMBER(M877),M877&lt;0)),"要確認：基地発着・交代人数",IF(COUNTIFS(LNGWatch[船名],A877,LNGWatch[入港日（同一航海）],B877,LNGWatch[曳船名],D877,LNGWatch[警戒開始日時],E877)&gt;1,"要確認：同じ警戒が重複",IF(OR(NOT(ISNUMBER(V877)),P877="未確認"),"要確認：拘束時間・根拠未確認","確認済")))))</f>
        <v/>
      </c>
    </row>
    <row r="878" spans="1:25" ht="24.95" customHeight="1" x14ac:dyDescent="0.2">
      <c r="A878" s="7"/>
      <c r="B878" s="20"/>
      <c r="C878" s="20"/>
      <c r="D878" s="7"/>
      <c r="E878" s="23"/>
      <c r="F878" s="23"/>
      <c r="G878" s="23"/>
      <c r="H878" s="23"/>
      <c r="I878" s="16"/>
      <c r="J878" s="7"/>
      <c r="K878" s="23"/>
      <c r="L878" s="23"/>
      <c r="M878" s="7"/>
      <c r="N878" s="7"/>
      <c r="O878" s="7"/>
      <c r="P878" s="7"/>
      <c r="Q878" s="7"/>
      <c r="R878" s="10" t="str">
        <f>IF(D878="","",IF(COUNTIF(Tugs[曳船名],D878)&lt;&gt;1,"未登録・重複",IF(INDEX(Tugs[会社名],MATCH(D878,Tugs[曳船名],0))="","未確認",INDEX(Tugs[会社名],MATCH(D878,Tugs[曳船名],0)))))</f>
        <v/>
      </c>
      <c r="S878" s="10" t="str">
        <f>IF(D878="","",IF(COUNTIF(Tugs[曳船名],D878)&lt;&gt;1,"未登録・重複",IF(INDEX(Tugs[基地港],MATCH(D878,Tugs[曳船名],0))="","未確認",INDEX(Tugs[基地港],MATCH(D878,Tugs[曳船名],0)))))</f>
        <v/>
      </c>
      <c r="T878" s="10" t="str">
        <f>IF(A878="","",IF(AND(ISNUMBER(B878),ISNUMBER(C878),C878&gt;=B878),INT(C878)-INT(B878),""))</f>
        <v/>
      </c>
      <c r="U878" s="18" t="str">
        <f>IF(A878="","",IF(AND(ISNUMBER(E878),ISNUMBER(F878),F878&gt;=E878),ROUND((F878-E878)*24,4),""))</f>
        <v/>
      </c>
      <c r="V878" s="18" t="str">
        <f>IF(A878="","",IF(AND(ISNUMBER(G878),ISNUMBER(H878),H878&gt;=G878),ROUND((H878-G878)*24,4),IF(OR(G878&lt;&gt;"",H878&lt;&gt;""),"",IF(AND(ISNUMBER(I878),I878&gt;=0),I878,""))))</f>
        <v/>
      </c>
      <c r="W878" s="10" t="str">
        <f>IF(A878="","",IF(AND(ISNUMBER(G878),ISNUMBER(H878),H878&gt;=G878),"実績：基地発～基地着",IF(OR(G878&lt;&gt;"",H878&lt;&gt;""),"要確認：時刻不足・逆転",IF(AND(ISNUMBER(I878),I878&gt;=0),"実績：記録の時間","未確認"))))</f>
        <v/>
      </c>
      <c r="X878" s="10" t="str">
        <f>IF(A878="","",IF(ISNUMBER(B878),YEAR(B878)-IF(MONTH(B878)&lt;4,1,0),""))</f>
        <v/>
      </c>
      <c r="Y878" s="10" t="str">
        <f>IF(A878="","",IF(OR(D878="",NOT(ISNUMBER(B878)),NOT(ISNUMBER(C878)),C878&lt;B878,NOT(ISNUMBER(E878)),NOT(ISNUMBER(F878)),F878&lt;E878,O878="",P878="",R878="未登録・重複"),"要確認：警戒区間・登録・根拠",IF(OR(W878="要確認：時刻不足・逆転",AND(ISNUMBER(G878),G878&gt;E878),AND(ISNUMBER(H878),H878&lt;F878),AND(ISNUMBER(I878),I878&lt;0),AND(ISNUMBER(M878),M878&lt;0)),"要確認：基地発着・交代人数",IF(COUNTIFS(LNGWatch[船名],A878,LNGWatch[入港日（同一航海）],B878,LNGWatch[曳船名],D878,LNGWatch[警戒開始日時],E878)&gt;1,"要確認：同じ警戒が重複",IF(OR(NOT(ISNUMBER(V878)),P878="未確認"),"要確認：拘束時間・根拠未確認","確認済")))))</f>
        <v/>
      </c>
    </row>
    <row r="879" spans="1:25" ht="24.95" customHeight="1" x14ac:dyDescent="0.2">
      <c r="A879" s="7"/>
      <c r="B879" s="20"/>
      <c r="C879" s="20"/>
      <c r="D879" s="7"/>
      <c r="E879" s="23"/>
      <c r="F879" s="23"/>
      <c r="G879" s="23"/>
      <c r="H879" s="23"/>
      <c r="I879" s="16"/>
      <c r="J879" s="7"/>
      <c r="K879" s="23"/>
      <c r="L879" s="23"/>
      <c r="M879" s="7"/>
      <c r="N879" s="7"/>
      <c r="O879" s="7"/>
      <c r="P879" s="7"/>
      <c r="Q879" s="7"/>
      <c r="R879" s="10" t="str">
        <f>IF(D879="","",IF(COUNTIF(Tugs[曳船名],D879)&lt;&gt;1,"未登録・重複",IF(INDEX(Tugs[会社名],MATCH(D879,Tugs[曳船名],0))="","未確認",INDEX(Tugs[会社名],MATCH(D879,Tugs[曳船名],0)))))</f>
        <v/>
      </c>
      <c r="S879" s="10" t="str">
        <f>IF(D879="","",IF(COUNTIF(Tugs[曳船名],D879)&lt;&gt;1,"未登録・重複",IF(INDEX(Tugs[基地港],MATCH(D879,Tugs[曳船名],0))="","未確認",INDEX(Tugs[基地港],MATCH(D879,Tugs[曳船名],0)))))</f>
        <v/>
      </c>
      <c r="T879" s="10" t="str">
        <f>IF(A879="","",IF(AND(ISNUMBER(B879),ISNUMBER(C879),C879&gt;=B879),INT(C879)-INT(B879),""))</f>
        <v/>
      </c>
      <c r="U879" s="18" t="str">
        <f>IF(A879="","",IF(AND(ISNUMBER(E879),ISNUMBER(F879),F879&gt;=E879),ROUND((F879-E879)*24,4),""))</f>
        <v/>
      </c>
      <c r="V879" s="18" t="str">
        <f>IF(A879="","",IF(AND(ISNUMBER(G879),ISNUMBER(H879),H879&gt;=G879),ROUND((H879-G879)*24,4),IF(OR(G879&lt;&gt;"",H879&lt;&gt;""),"",IF(AND(ISNUMBER(I879),I879&gt;=0),I879,""))))</f>
        <v/>
      </c>
      <c r="W879" s="10" t="str">
        <f>IF(A879="","",IF(AND(ISNUMBER(G879),ISNUMBER(H879),H879&gt;=G879),"実績：基地発～基地着",IF(OR(G879&lt;&gt;"",H879&lt;&gt;""),"要確認：時刻不足・逆転",IF(AND(ISNUMBER(I879),I879&gt;=0),"実績：記録の時間","未確認"))))</f>
        <v/>
      </c>
      <c r="X879" s="10" t="str">
        <f>IF(A879="","",IF(ISNUMBER(B879),YEAR(B879)-IF(MONTH(B879)&lt;4,1,0),""))</f>
        <v/>
      </c>
      <c r="Y879" s="10" t="str">
        <f>IF(A879="","",IF(OR(D879="",NOT(ISNUMBER(B879)),NOT(ISNUMBER(C879)),C879&lt;B879,NOT(ISNUMBER(E879)),NOT(ISNUMBER(F879)),F879&lt;E879,O879="",P879="",R879="未登録・重複"),"要確認：警戒区間・登録・根拠",IF(OR(W879="要確認：時刻不足・逆転",AND(ISNUMBER(G879),G879&gt;E879),AND(ISNUMBER(H879),H879&lt;F879),AND(ISNUMBER(I879),I879&lt;0),AND(ISNUMBER(M879),M879&lt;0)),"要確認：基地発着・交代人数",IF(COUNTIFS(LNGWatch[船名],A879,LNGWatch[入港日（同一航海）],B879,LNGWatch[曳船名],D879,LNGWatch[警戒開始日時],E879)&gt;1,"要確認：同じ警戒が重複",IF(OR(NOT(ISNUMBER(V879)),P879="未確認"),"要確認：拘束時間・根拠未確認","確認済")))))</f>
        <v/>
      </c>
    </row>
    <row r="880" spans="1:25" ht="24.95" customHeight="1" x14ac:dyDescent="0.2">
      <c r="A880" s="7"/>
      <c r="B880" s="20"/>
      <c r="C880" s="20"/>
      <c r="D880" s="7"/>
      <c r="E880" s="23"/>
      <c r="F880" s="23"/>
      <c r="G880" s="23"/>
      <c r="H880" s="23"/>
      <c r="I880" s="16"/>
      <c r="J880" s="7"/>
      <c r="K880" s="23"/>
      <c r="L880" s="23"/>
      <c r="M880" s="7"/>
      <c r="N880" s="7"/>
      <c r="O880" s="7"/>
      <c r="P880" s="7"/>
      <c r="Q880" s="7"/>
      <c r="R880" s="10" t="str">
        <f>IF(D880="","",IF(COUNTIF(Tugs[曳船名],D880)&lt;&gt;1,"未登録・重複",IF(INDEX(Tugs[会社名],MATCH(D880,Tugs[曳船名],0))="","未確認",INDEX(Tugs[会社名],MATCH(D880,Tugs[曳船名],0)))))</f>
        <v/>
      </c>
      <c r="S880" s="10" t="str">
        <f>IF(D880="","",IF(COUNTIF(Tugs[曳船名],D880)&lt;&gt;1,"未登録・重複",IF(INDEX(Tugs[基地港],MATCH(D880,Tugs[曳船名],0))="","未確認",INDEX(Tugs[基地港],MATCH(D880,Tugs[曳船名],0)))))</f>
        <v/>
      </c>
      <c r="T880" s="10" t="str">
        <f>IF(A880="","",IF(AND(ISNUMBER(B880),ISNUMBER(C880),C880&gt;=B880),INT(C880)-INT(B880),""))</f>
        <v/>
      </c>
      <c r="U880" s="18" t="str">
        <f>IF(A880="","",IF(AND(ISNUMBER(E880),ISNUMBER(F880),F880&gt;=E880),ROUND((F880-E880)*24,4),""))</f>
        <v/>
      </c>
      <c r="V880" s="18" t="str">
        <f>IF(A880="","",IF(AND(ISNUMBER(G880),ISNUMBER(H880),H880&gt;=G880),ROUND((H880-G880)*24,4),IF(OR(G880&lt;&gt;"",H880&lt;&gt;""),"",IF(AND(ISNUMBER(I880),I880&gt;=0),I880,""))))</f>
        <v/>
      </c>
      <c r="W880" s="10" t="str">
        <f>IF(A880="","",IF(AND(ISNUMBER(G880),ISNUMBER(H880),H880&gt;=G880),"実績：基地発～基地着",IF(OR(G880&lt;&gt;"",H880&lt;&gt;""),"要確認：時刻不足・逆転",IF(AND(ISNUMBER(I880),I880&gt;=0),"実績：記録の時間","未確認"))))</f>
        <v/>
      </c>
      <c r="X880" s="10" t="str">
        <f>IF(A880="","",IF(ISNUMBER(B880),YEAR(B880)-IF(MONTH(B880)&lt;4,1,0),""))</f>
        <v/>
      </c>
      <c r="Y880" s="10" t="str">
        <f>IF(A880="","",IF(OR(D880="",NOT(ISNUMBER(B880)),NOT(ISNUMBER(C880)),C880&lt;B880,NOT(ISNUMBER(E880)),NOT(ISNUMBER(F880)),F880&lt;E880,O880="",P880="",R880="未登録・重複"),"要確認：警戒区間・登録・根拠",IF(OR(W880="要確認：時刻不足・逆転",AND(ISNUMBER(G880),G880&gt;E880),AND(ISNUMBER(H880),H880&lt;F880),AND(ISNUMBER(I880),I880&lt;0),AND(ISNUMBER(M880),M880&lt;0)),"要確認：基地発着・交代人数",IF(COUNTIFS(LNGWatch[船名],A880,LNGWatch[入港日（同一航海）],B880,LNGWatch[曳船名],D880,LNGWatch[警戒開始日時],E880)&gt;1,"要確認：同じ警戒が重複",IF(OR(NOT(ISNUMBER(V880)),P880="未確認"),"要確認：拘束時間・根拠未確認","確認済")))))</f>
        <v/>
      </c>
    </row>
    <row r="881" spans="1:25" ht="24.95" customHeight="1" x14ac:dyDescent="0.2">
      <c r="A881" s="7"/>
      <c r="B881" s="20"/>
      <c r="C881" s="20"/>
      <c r="D881" s="7"/>
      <c r="E881" s="23"/>
      <c r="F881" s="23"/>
      <c r="G881" s="23"/>
      <c r="H881" s="23"/>
      <c r="I881" s="16"/>
      <c r="J881" s="7"/>
      <c r="K881" s="23"/>
      <c r="L881" s="23"/>
      <c r="M881" s="7"/>
      <c r="N881" s="7"/>
      <c r="O881" s="7"/>
      <c r="P881" s="7"/>
      <c r="Q881" s="7"/>
      <c r="R881" s="10" t="str">
        <f>IF(D881="","",IF(COUNTIF(Tugs[曳船名],D881)&lt;&gt;1,"未登録・重複",IF(INDEX(Tugs[会社名],MATCH(D881,Tugs[曳船名],0))="","未確認",INDEX(Tugs[会社名],MATCH(D881,Tugs[曳船名],0)))))</f>
        <v/>
      </c>
      <c r="S881" s="10" t="str">
        <f>IF(D881="","",IF(COUNTIF(Tugs[曳船名],D881)&lt;&gt;1,"未登録・重複",IF(INDEX(Tugs[基地港],MATCH(D881,Tugs[曳船名],0))="","未確認",INDEX(Tugs[基地港],MATCH(D881,Tugs[曳船名],0)))))</f>
        <v/>
      </c>
      <c r="T881" s="10" t="str">
        <f>IF(A881="","",IF(AND(ISNUMBER(B881),ISNUMBER(C881),C881&gt;=B881),INT(C881)-INT(B881),""))</f>
        <v/>
      </c>
      <c r="U881" s="18" t="str">
        <f>IF(A881="","",IF(AND(ISNUMBER(E881),ISNUMBER(F881),F881&gt;=E881),ROUND((F881-E881)*24,4),""))</f>
        <v/>
      </c>
      <c r="V881" s="18" t="str">
        <f>IF(A881="","",IF(AND(ISNUMBER(G881),ISNUMBER(H881),H881&gt;=G881),ROUND((H881-G881)*24,4),IF(OR(G881&lt;&gt;"",H881&lt;&gt;""),"",IF(AND(ISNUMBER(I881),I881&gt;=0),I881,""))))</f>
        <v/>
      </c>
      <c r="W881" s="10" t="str">
        <f>IF(A881="","",IF(AND(ISNUMBER(G881),ISNUMBER(H881),H881&gt;=G881),"実績：基地発～基地着",IF(OR(G881&lt;&gt;"",H881&lt;&gt;""),"要確認：時刻不足・逆転",IF(AND(ISNUMBER(I881),I881&gt;=0),"実績：記録の時間","未確認"))))</f>
        <v/>
      </c>
      <c r="X881" s="10" t="str">
        <f>IF(A881="","",IF(ISNUMBER(B881),YEAR(B881)-IF(MONTH(B881)&lt;4,1,0),""))</f>
        <v/>
      </c>
      <c r="Y881" s="10" t="str">
        <f>IF(A881="","",IF(OR(D881="",NOT(ISNUMBER(B881)),NOT(ISNUMBER(C881)),C881&lt;B881,NOT(ISNUMBER(E881)),NOT(ISNUMBER(F881)),F881&lt;E881,O881="",P881="",R881="未登録・重複"),"要確認：警戒区間・登録・根拠",IF(OR(W881="要確認：時刻不足・逆転",AND(ISNUMBER(G881),G881&gt;E881),AND(ISNUMBER(H881),H881&lt;F881),AND(ISNUMBER(I881),I881&lt;0),AND(ISNUMBER(M881),M881&lt;0)),"要確認：基地発着・交代人数",IF(COUNTIFS(LNGWatch[船名],A881,LNGWatch[入港日（同一航海）],B881,LNGWatch[曳船名],D881,LNGWatch[警戒開始日時],E881)&gt;1,"要確認：同じ警戒が重複",IF(OR(NOT(ISNUMBER(V881)),P881="未確認"),"要確認：拘束時間・根拠未確認","確認済")))))</f>
        <v/>
      </c>
    </row>
    <row r="882" spans="1:25" ht="24.95" customHeight="1" x14ac:dyDescent="0.2">
      <c r="A882" s="7"/>
      <c r="B882" s="20"/>
      <c r="C882" s="20"/>
      <c r="D882" s="7"/>
      <c r="E882" s="23"/>
      <c r="F882" s="23"/>
      <c r="G882" s="23"/>
      <c r="H882" s="23"/>
      <c r="I882" s="16"/>
      <c r="J882" s="7"/>
      <c r="K882" s="23"/>
      <c r="L882" s="23"/>
      <c r="M882" s="7"/>
      <c r="N882" s="7"/>
      <c r="O882" s="7"/>
      <c r="P882" s="7"/>
      <c r="Q882" s="7"/>
      <c r="R882" s="10" t="str">
        <f>IF(D882="","",IF(COUNTIF(Tugs[曳船名],D882)&lt;&gt;1,"未登録・重複",IF(INDEX(Tugs[会社名],MATCH(D882,Tugs[曳船名],0))="","未確認",INDEX(Tugs[会社名],MATCH(D882,Tugs[曳船名],0)))))</f>
        <v/>
      </c>
      <c r="S882" s="10" t="str">
        <f>IF(D882="","",IF(COUNTIF(Tugs[曳船名],D882)&lt;&gt;1,"未登録・重複",IF(INDEX(Tugs[基地港],MATCH(D882,Tugs[曳船名],0))="","未確認",INDEX(Tugs[基地港],MATCH(D882,Tugs[曳船名],0)))))</f>
        <v/>
      </c>
      <c r="T882" s="10" t="str">
        <f>IF(A882="","",IF(AND(ISNUMBER(B882),ISNUMBER(C882),C882&gt;=B882),INT(C882)-INT(B882),""))</f>
        <v/>
      </c>
      <c r="U882" s="18" t="str">
        <f>IF(A882="","",IF(AND(ISNUMBER(E882),ISNUMBER(F882),F882&gt;=E882),ROUND((F882-E882)*24,4),""))</f>
        <v/>
      </c>
      <c r="V882" s="18" t="str">
        <f>IF(A882="","",IF(AND(ISNUMBER(G882),ISNUMBER(H882),H882&gt;=G882),ROUND((H882-G882)*24,4),IF(OR(G882&lt;&gt;"",H882&lt;&gt;""),"",IF(AND(ISNUMBER(I882),I882&gt;=0),I882,""))))</f>
        <v/>
      </c>
      <c r="W882" s="10" t="str">
        <f>IF(A882="","",IF(AND(ISNUMBER(G882),ISNUMBER(H882),H882&gt;=G882),"実績：基地発～基地着",IF(OR(G882&lt;&gt;"",H882&lt;&gt;""),"要確認：時刻不足・逆転",IF(AND(ISNUMBER(I882),I882&gt;=0),"実績：記録の時間","未確認"))))</f>
        <v/>
      </c>
      <c r="X882" s="10" t="str">
        <f>IF(A882="","",IF(ISNUMBER(B882),YEAR(B882)-IF(MONTH(B882)&lt;4,1,0),""))</f>
        <v/>
      </c>
      <c r="Y882" s="10" t="str">
        <f>IF(A882="","",IF(OR(D882="",NOT(ISNUMBER(B882)),NOT(ISNUMBER(C882)),C882&lt;B882,NOT(ISNUMBER(E882)),NOT(ISNUMBER(F882)),F882&lt;E882,O882="",P882="",R882="未登録・重複"),"要確認：警戒区間・登録・根拠",IF(OR(W882="要確認：時刻不足・逆転",AND(ISNUMBER(G882),G882&gt;E882),AND(ISNUMBER(H882),H882&lt;F882),AND(ISNUMBER(I882),I882&lt;0),AND(ISNUMBER(M882),M882&lt;0)),"要確認：基地発着・交代人数",IF(COUNTIFS(LNGWatch[船名],A882,LNGWatch[入港日（同一航海）],B882,LNGWatch[曳船名],D882,LNGWatch[警戒開始日時],E882)&gt;1,"要確認：同じ警戒が重複",IF(OR(NOT(ISNUMBER(V882)),P882="未確認"),"要確認：拘束時間・根拠未確認","確認済")))))</f>
        <v/>
      </c>
    </row>
    <row r="883" spans="1:25" ht="24.95" customHeight="1" x14ac:dyDescent="0.2">
      <c r="A883" s="7"/>
      <c r="B883" s="20"/>
      <c r="C883" s="20"/>
      <c r="D883" s="7"/>
      <c r="E883" s="23"/>
      <c r="F883" s="23"/>
      <c r="G883" s="23"/>
      <c r="H883" s="23"/>
      <c r="I883" s="16"/>
      <c r="J883" s="7"/>
      <c r="K883" s="23"/>
      <c r="L883" s="23"/>
      <c r="M883" s="7"/>
      <c r="N883" s="7"/>
      <c r="O883" s="7"/>
      <c r="P883" s="7"/>
      <c r="Q883" s="7"/>
      <c r="R883" s="10" t="str">
        <f>IF(D883="","",IF(COUNTIF(Tugs[曳船名],D883)&lt;&gt;1,"未登録・重複",IF(INDEX(Tugs[会社名],MATCH(D883,Tugs[曳船名],0))="","未確認",INDEX(Tugs[会社名],MATCH(D883,Tugs[曳船名],0)))))</f>
        <v/>
      </c>
      <c r="S883" s="10" t="str">
        <f>IF(D883="","",IF(COUNTIF(Tugs[曳船名],D883)&lt;&gt;1,"未登録・重複",IF(INDEX(Tugs[基地港],MATCH(D883,Tugs[曳船名],0))="","未確認",INDEX(Tugs[基地港],MATCH(D883,Tugs[曳船名],0)))))</f>
        <v/>
      </c>
      <c r="T883" s="10" t="str">
        <f>IF(A883="","",IF(AND(ISNUMBER(B883),ISNUMBER(C883),C883&gt;=B883),INT(C883)-INT(B883),""))</f>
        <v/>
      </c>
      <c r="U883" s="18" t="str">
        <f>IF(A883="","",IF(AND(ISNUMBER(E883),ISNUMBER(F883),F883&gt;=E883),ROUND((F883-E883)*24,4),""))</f>
        <v/>
      </c>
      <c r="V883" s="18" t="str">
        <f>IF(A883="","",IF(AND(ISNUMBER(G883),ISNUMBER(H883),H883&gt;=G883),ROUND((H883-G883)*24,4),IF(OR(G883&lt;&gt;"",H883&lt;&gt;""),"",IF(AND(ISNUMBER(I883),I883&gt;=0),I883,""))))</f>
        <v/>
      </c>
      <c r="W883" s="10" t="str">
        <f>IF(A883="","",IF(AND(ISNUMBER(G883),ISNUMBER(H883),H883&gt;=G883),"実績：基地発～基地着",IF(OR(G883&lt;&gt;"",H883&lt;&gt;""),"要確認：時刻不足・逆転",IF(AND(ISNUMBER(I883),I883&gt;=0),"実績：記録の時間","未確認"))))</f>
        <v/>
      </c>
      <c r="X883" s="10" t="str">
        <f>IF(A883="","",IF(ISNUMBER(B883),YEAR(B883)-IF(MONTH(B883)&lt;4,1,0),""))</f>
        <v/>
      </c>
      <c r="Y883" s="10" t="str">
        <f>IF(A883="","",IF(OR(D883="",NOT(ISNUMBER(B883)),NOT(ISNUMBER(C883)),C883&lt;B883,NOT(ISNUMBER(E883)),NOT(ISNUMBER(F883)),F883&lt;E883,O883="",P883="",R883="未登録・重複"),"要確認：警戒区間・登録・根拠",IF(OR(W883="要確認：時刻不足・逆転",AND(ISNUMBER(G883),G883&gt;E883),AND(ISNUMBER(H883),H883&lt;F883),AND(ISNUMBER(I883),I883&lt;0),AND(ISNUMBER(M883),M883&lt;0)),"要確認：基地発着・交代人数",IF(COUNTIFS(LNGWatch[船名],A883,LNGWatch[入港日（同一航海）],B883,LNGWatch[曳船名],D883,LNGWatch[警戒開始日時],E883)&gt;1,"要確認：同じ警戒が重複",IF(OR(NOT(ISNUMBER(V883)),P883="未確認"),"要確認：拘束時間・根拠未確認","確認済")))))</f>
        <v/>
      </c>
    </row>
    <row r="884" spans="1:25" ht="24.95" customHeight="1" x14ac:dyDescent="0.2">
      <c r="A884" s="7"/>
      <c r="B884" s="20"/>
      <c r="C884" s="20"/>
      <c r="D884" s="7"/>
      <c r="E884" s="23"/>
      <c r="F884" s="23"/>
      <c r="G884" s="23"/>
      <c r="H884" s="23"/>
      <c r="I884" s="16"/>
      <c r="J884" s="7"/>
      <c r="K884" s="23"/>
      <c r="L884" s="23"/>
      <c r="M884" s="7"/>
      <c r="N884" s="7"/>
      <c r="O884" s="7"/>
      <c r="P884" s="7"/>
      <c r="Q884" s="7"/>
      <c r="R884" s="10" t="str">
        <f>IF(D884="","",IF(COUNTIF(Tugs[曳船名],D884)&lt;&gt;1,"未登録・重複",IF(INDEX(Tugs[会社名],MATCH(D884,Tugs[曳船名],0))="","未確認",INDEX(Tugs[会社名],MATCH(D884,Tugs[曳船名],0)))))</f>
        <v/>
      </c>
      <c r="S884" s="10" t="str">
        <f>IF(D884="","",IF(COUNTIF(Tugs[曳船名],D884)&lt;&gt;1,"未登録・重複",IF(INDEX(Tugs[基地港],MATCH(D884,Tugs[曳船名],0))="","未確認",INDEX(Tugs[基地港],MATCH(D884,Tugs[曳船名],0)))))</f>
        <v/>
      </c>
      <c r="T884" s="10" t="str">
        <f>IF(A884="","",IF(AND(ISNUMBER(B884),ISNUMBER(C884),C884&gt;=B884),INT(C884)-INT(B884),""))</f>
        <v/>
      </c>
      <c r="U884" s="18" t="str">
        <f>IF(A884="","",IF(AND(ISNUMBER(E884),ISNUMBER(F884),F884&gt;=E884),ROUND((F884-E884)*24,4),""))</f>
        <v/>
      </c>
      <c r="V884" s="18" t="str">
        <f>IF(A884="","",IF(AND(ISNUMBER(G884),ISNUMBER(H884),H884&gt;=G884),ROUND((H884-G884)*24,4),IF(OR(G884&lt;&gt;"",H884&lt;&gt;""),"",IF(AND(ISNUMBER(I884),I884&gt;=0),I884,""))))</f>
        <v/>
      </c>
      <c r="W884" s="10" t="str">
        <f>IF(A884="","",IF(AND(ISNUMBER(G884),ISNUMBER(H884),H884&gt;=G884),"実績：基地発～基地着",IF(OR(G884&lt;&gt;"",H884&lt;&gt;""),"要確認：時刻不足・逆転",IF(AND(ISNUMBER(I884),I884&gt;=0),"実績：記録の時間","未確認"))))</f>
        <v/>
      </c>
      <c r="X884" s="10" t="str">
        <f>IF(A884="","",IF(ISNUMBER(B884),YEAR(B884)-IF(MONTH(B884)&lt;4,1,0),""))</f>
        <v/>
      </c>
      <c r="Y884" s="10" t="str">
        <f>IF(A884="","",IF(OR(D884="",NOT(ISNUMBER(B884)),NOT(ISNUMBER(C884)),C884&lt;B884,NOT(ISNUMBER(E884)),NOT(ISNUMBER(F884)),F884&lt;E884,O884="",P884="",R884="未登録・重複"),"要確認：警戒区間・登録・根拠",IF(OR(W884="要確認：時刻不足・逆転",AND(ISNUMBER(G884),G884&gt;E884),AND(ISNUMBER(H884),H884&lt;F884),AND(ISNUMBER(I884),I884&lt;0),AND(ISNUMBER(M884),M884&lt;0)),"要確認：基地発着・交代人数",IF(COUNTIFS(LNGWatch[船名],A884,LNGWatch[入港日（同一航海）],B884,LNGWatch[曳船名],D884,LNGWatch[警戒開始日時],E884)&gt;1,"要確認：同じ警戒が重複",IF(OR(NOT(ISNUMBER(V884)),P884="未確認"),"要確認：拘束時間・根拠未確認","確認済")))))</f>
        <v/>
      </c>
    </row>
    <row r="885" spans="1:25" ht="24.95" customHeight="1" x14ac:dyDescent="0.2">
      <c r="A885" s="7"/>
      <c r="B885" s="20"/>
      <c r="C885" s="20"/>
      <c r="D885" s="7"/>
      <c r="E885" s="23"/>
      <c r="F885" s="23"/>
      <c r="G885" s="23"/>
      <c r="H885" s="23"/>
      <c r="I885" s="16"/>
      <c r="J885" s="7"/>
      <c r="K885" s="23"/>
      <c r="L885" s="23"/>
      <c r="M885" s="7"/>
      <c r="N885" s="7"/>
      <c r="O885" s="7"/>
      <c r="P885" s="7"/>
      <c r="Q885" s="7"/>
      <c r="R885" s="10" t="str">
        <f>IF(D885="","",IF(COUNTIF(Tugs[曳船名],D885)&lt;&gt;1,"未登録・重複",IF(INDEX(Tugs[会社名],MATCH(D885,Tugs[曳船名],0))="","未確認",INDEX(Tugs[会社名],MATCH(D885,Tugs[曳船名],0)))))</f>
        <v/>
      </c>
      <c r="S885" s="10" t="str">
        <f>IF(D885="","",IF(COUNTIF(Tugs[曳船名],D885)&lt;&gt;1,"未登録・重複",IF(INDEX(Tugs[基地港],MATCH(D885,Tugs[曳船名],0))="","未確認",INDEX(Tugs[基地港],MATCH(D885,Tugs[曳船名],0)))))</f>
        <v/>
      </c>
      <c r="T885" s="10" t="str">
        <f>IF(A885="","",IF(AND(ISNUMBER(B885),ISNUMBER(C885),C885&gt;=B885),INT(C885)-INT(B885),""))</f>
        <v/>
      </c>
      <c r="U885" s="18" t="str">
        <f>IF(A885="","",IF(AND(ISNUMBER(E885),ISNUMBER(F885),F885&gt;=E885),ROUND((F885-E885)*24,4),""))</f>
        <v/>
      </c>
      <c r="V885" s="18" t="str">
        <f>IF(A885="","",IF(AND(ISNUMBER(G885),ISNUMBER(H885),H885&gt;=G885),ROUND((H885-G885)*24,4),IF(OR(G885&lt;&gt;"",H885&lt;&gt;""),"",IF(AND(ISNUMBER(I885),I885&gt;=0),I885,""))))</f>
        <v/>
      </c>
      <c r="W885" s="10" t="str">
        <f>IF(A885="","",IF(AND(ISNUMBER(G885),ISNUMBER(H885),H885&gt;=G885),"実績：基地発～基地着",IF(OR(G885&lt;&gt;"",H885&lt;&gt;""),"要確認：時刻不足・逆転",IF(AND(ISNUMBER(I885),I885&gt;=0),"実績：記録の時間","未確認"))))</f>
        <v/>
      </c>
      <c r="X885" s="10" t="str">
        <f>IF(A885="","",IF(ISNUMBER(B885),YEAR(B885)-IF(MONTH(B885)&lt;4,1,0),""))</f>
        <v/>
      </c>
      <c r="Y885" s="10" t="str">
        <f>IF(A885="","",IF(OR(D885="",NOT(ISNUMBER(B885)),NOT(ISNUMBER(C885)),C885&lt;B885,NOT(ISNUMBER(E885)),NOT(ISNUMBER(F885)),F885&lt;E885,O885="",P885="",R885="未登録・重複"),"要確認：警戒区間・登録・根拠",IF(OR(W885="要確認：時刻不足・逆転",AND(ISNUMBER(G885),G885&gt;E885),AND(ISNUMBER(H885),H885&lt;F885),AND(ISNUMBER(I885),I885&lt;0),AND(ISNUMBER(M885),M885&lt;0)),"要確認：基地発着・交代人数",IF(COUNTIFS(LNGWatch[船名],A885,LNGWatch[入港日（同一航海）],B885,LNGWatch[曳船名],D885,LNGWatch[警戒開始日時],E885)&gt;1,"要確認：同じ警戒が重複",IF(OR(NOT(ISNUMBER(V885)),P885="未確認"),"要確認：拘束時間・根拠未確認","確認済")))))</f>
        <v/>
      </c>
    </row>
    <row r="886" spans="1:25" ht="24.95" customHeight="1" x14ac:dyDescent="0.2">
      <c r="A886" s="7"/>
      <c r="B886" s="20"/>
      <c r="C886" s="20"/>
      <c r="D886" s="7"/>
      <c r="E886" s="23"/>
      <c r="F886" s="23"/>
      <c r="G886" s="23"/>
      <c r="H886" s="23"/>
      <c r="I886" s="16"/>
      <c r="J886" s="7"/>
      <c r="K886" s="23"/>
      <c r="L886" s="23"/>
      <c r="M886" s="7"/>
      <c r="N886" s="7"/>
      <c r="O886" s="7"/>
      <c r="P886" s="7"/>
      <c r="Q886" s="7"/>
      <c r="R886" s="10" t="str">
        <f>IF(D886="","",IF(COUNTIF(Tugs[曳船名],D886)&lt;&gt;1,"未登録・重複",IF(INDEX(Tugs[会社名],MATCH(D886,Tugs[曳船名],0))="","未確認",INDEX(Tugs[会社名],MATCH(D886,Tugs[曳船名],0)))))</f>
        <v/>
      </c>
      <c r="S886" s="10" t="str">
        <f>IF(D886="","",IF(COUNTIF(Tugs[曳船名],D886)&lt;&gt;1,"未登録・重複",IF(INDEX(Tugs[基地港],MATCH(D886,Tugs[曳船名],0))="","未確認",INDEX(Tugs[基地港],MATCH(D886,Tugs[曳船名],0)))))</f>
        <v/>
      </c>
      <c r="T886" s="10" t="str">
        <f>IF(A886="","",IF(AND(ISNUMBER(B886),ISNUMBER(C886),C886&gt;=B886),INT(C886)-INT(B886),""))</f>
        <v/>
      </c>
      <c r="U886" s="18" t="str">
        <f>IF(A886="","",IF(AND(ISNUMBER(E886),ISNUMBER(F886),F886&gt;=E886),ROUND((F886-E886)*24,4),""))</f>
        <v/>
      </c>
      <c r="V886" s="18" t="str">
        <f>IF(A886="","",IF(AND(ISNUMBER(G886),ISNUMBER(H886),H886&gt;=G886),ROUND((H886-G886)*24,4),IF(OR(G886&lt;&gt;"",H886&lt;&gt;""),"",IF(AND(ISNUMBER(I886),I886&gt;=0),I886,""))))</f>
        <v/>
      </c>
      <c r="W886" s="10" t="str">
        <f>IF(A886="","",IF(AND(ISNUMBER(G886),ISNUMBER(H886),H886&gt;=G886),"実績：基地発～基地着",IF(OR(G886&lt;&gt;"",H886&lt;&gt;""),"要確認：時刻不足・逆転",IF(AND(ISNUMBER(I886),I886&gt;=0),"実績：記録の時間","未確認"))))</f>
        <v/>
      </c>
      <c r="X886" s="10" t="str">
        <f>IF(A886="","",IF(ISNUMBER(B886),YEAR(B886)-IF(MONTH(B886)&lt;4,1,0),""))</f>
        <v/>
      </c>
      <c r="Y886" s="10" t="str">
        <f>IF(A886="","",IF(OR(D886="",NOT(ISNUMBER(B886)),NOT(ISNUMBER(C886)),C886&lt;B886,NOT(ISNUMBER(E886)),NOT(ISNUMBER(F886)),F886&lt;E886,O886="",P886="",R886="未登録・重複"),"要確認：警戒区間・登録・根拠",IF(OR(W886="要確認：時刻不足・逆転",AND(ISNUMBER(G886),G886&gt;E886),AND(ISNUMBER(H886),H886&lt;F886),AND(ISNUMBER(I886),I886&lt;0),AND(ISNUMBER(M886),M886&lt;0)),"要確認：基地発着・交代人数",IF(COUNTIFS(LNGWatch[船名],A886,LNGWatch[入港日（同一航海）],B886,LNGWatch[曳船名],D886,LNGWatch[警戒開始日時],E886)&gt;1,"要確認：同じ警戒が重複",IF(OR(NOT(ISNUMBER(V886)),P886="未確認"),"要確認：拘束時間・根拠未確認","確認済")))))</f>
        <v/>
      </c>
    </row>
    <row r="887" spans="1:25" ht="24.95" customHeight="1" x14ac:dyDescent="0.2">
      <c r="A887" s="7"/>
      <c r="B887" s="20"/>
      <c r="C887" s="20"/>
      <c r="D887" s="7"/>
      <c r="E887" s="23"/>
      <c r="F887" s="23"/>
      <c r="G887" s="23"/>
      <c r="H887" s="23"/>
      <c r="I887" s="16"/>
      <c r="J887" s="7"/>
      <c r="K887" s="23"/>
      <c r="L887" s="23"/>
      <c r="M887" s="7"/>
      <c r="N887" s="7"/>
      <c r="O887" s="7"/>
      <c r="P887" s="7"/>
      <c r="Q887" s="7"/>
      <c r="R887" s="10" t="str">
        <f>IF(D887="","",IF(COUNTIF(Tugs[曳船名],D887)&lt;&gt;1,"未登録・重複",IF(INDEX(Tugs[会社名],MATCH(D887,Tugs[曳船名],0))="","未確認",INDEX(Tugs[会社名],MATCH(D887,Tugs[曳船名],0)))))</f>
        <v/>
      </c>
      <c r="S887" s="10" t="str">
        <f>IF(D887="","",IF(COUNTIF(Tugs[曳船名],D887)&lt;&gt;1,"未登録・重複",IF(INDEX(Tugs[基地港],MATCH(D887,Tugs[曳船名],0))="","未確認",INDEX(Tugs[基地港],MATCH(D887,Tugs[曳船名],0)))))</f>
        <v/>
      </c>
      <c r="T887" s="10" t="str">
        <f>IF(A887="","",IF(AND(ISNUMBER(B887),ISNUMBER(C887),C887&gt;=B887),INT(C887)-INT(B887),""))</f>
        <v/>
      </c>
      <c r="U887" s="18" t="str">
        <f>IF(A887="","",IF(AND(ISNUMBER(E887),ISNUMBER(F887),F887&gt;=E887),ROUND((F887-E887)*24,4),""))</f>
        <v/>
      </c>
      <c r="V887" s="18" t="str">
        <f>IF(A887="","",IF(AND(ISNUMBER(G887),ISNUMBER(H887),H887&gt;=G887),ROUND((H887-G887)*24,4),IF(OR(G887&lt;&gt;"",H887&lt;&gt;""),"",IF(AND(ISNUMBER(I887),I887&gt;=0),I887,""))))</f>
        <v/>
      </c>
      <c r="W887" s="10" t="str">
        <f>IF(A887="","",IF(AND(ISNUMBER(G887),ISNUMBER(H887),H887&gt;=G887),"実績：基地発～基地着",IF(OR(G887&lt;&gt;"",H887&lt;&gt;""),"要確認：時刻不足・逆転",IF(AND(ISNUMBER(I887),I887&gt;=0),"実績：記録の時間","未確認"))))</f>
        <v/>
      </c>
      <c r="X887" s="10" t="str">
        <f>IF(A887="","",IF(ISNUMBER(B887),YEAR(B887)-IF(MONTH(B887)&lt;4,1,0),""))</f>
        <v/>
      </c>
      <c r="Y887" s="10" t="str">
        <f>IF(A887="","",IF(OR(D887="",NOT(ISNUMBER(B887)),NOT(ISNUMBER(C887)),C887&lt;B887,NOT(ISNUMBER(E887)),NOT(ISNUMBER(F887)),F887&lt;E887,O887="",P887="",R887="未登録・重複"),"要確認：警戒区間・登録・根拠",IF(OR(W887="要確認：時刻不足・逆転",AND(ISNUMBER(G887),G887&gt;E887),AND(ISNUMBER(H887),H887&lt;F887),AND(ISNUMBER(I887),I887&lt;0),AND(ISNUMBER(M887),M887&lt;0)),"要確認：基地発着・交代人数",IF(COUNTIFS(LNGWatch[船名],A887,LNGWatch[入港日（同一航海）],B887,LNGWatch[曳船名],D887,LNGWatch[警戒開始日時],E887)&gt;1,"要確認：同じ警戒が重複",IF(OR(NOT(ISNUMBER(V887)),P887="未確認"),"要確認：拘束時間・根拠未確認","確認済")))))</f>
        <v/>
      </c>
    </row>
    <row r="888" spans="1:25" ht="24.95" customHeight="1" x14ac:dyDescent="0.2">
      <c r="A888" s="7"/>
      <c r="B888" s="20"/>
      <c r="C888" s="20"/>
      <c r="D888" s="7"/>
      <c r="E888" s="23"/>
      <c r="F888" s="23"/>
      <c r="G888" s="23"/>
      <c r="H888" s="23"/>
      <c r="I888" s="16"/>
      <c r="J888" s="7"/>
      <c r="K888" s="23"/>
      <c r="L888" s="23"/>
      <c r="M888" s="7"/>
      <c r="N888" s="7"/>
      <c r="O888" s="7"/>
      <c r="P888" s="7"/>
      <c r="Q888" s="7"/>
      <c r="R888" s="10" t="str">
        <f>IF(D888="","",IF(COUNTIF(Tugs[曳船名],D888)&lt;&gt;1,"未登録・重複",IF(INDEX(Tugs[会社名],MATCH(D888,Tugs[曳船名],0))="","未確認",INDEX(Tugs[会社名],MATCH(D888,Tugs[曳船名],0)))))</f>
        <v/>
      </c>
      <c r="S888" s="10" t="str">
        <f>IF(D888="","",IF(COUNTIF(Tugs[曳船名],D888)&lt;&gt;1,"未登録・重複",IF(INDEX(Tugs[基地港],MATCH(D888,Tugs[曳船名],0))="","未確認",INDEX(Tugs[基地港],MATCH(D888,Tugs[曳船名],0)))))</f>
        <v/>
      </c>
      <c r="T888" s="10" t="str">
        <f>IF(A888="","",IF(AND(ISNUMBER(B888),ISNUMBER(C888),C888&gt;=B888),INT(C888)-INT(B888),""))</f>
        <v/>
      </c>
      <c r="U888" s="18" t="str">
        <f>IF(A888="","",IF(AND(ISNUMBER(E888),ISNUMBER(F888),F888&gt;=E888),ROUND((F888-E888)*24,4),""))</f>
        <v/>
      </c>
      <c r="V888" s="18" t="str">
        <f>IF(A888="","",IF(AND(ISNUMBER(G888),ISNUMBER(H888),H888&gt;=G888),ROUND((H888-G888)*24,4),IF(OR(G888&lt;&gt;"",H888&lt;&gt;""),"",IF(AND(ISNUMBER(I888),I888&gt;=0),I888,""))))</f>
        <v/>
      </c>
      <c r="W888" s="10" t="str">
        <f>IF(A888="","",IF(AND(ISNUMBER(G888),ISNUMBER(H888),H888&gt;=G888),"実績：基地発～基地着",IF(OR(G888&lt;&gt;"",H888&lt;&gt;""),"要確認：時刻不足・逆転",IF(AND(ISNUMBER(I888),I888&gt;=0),"実績：記録の時間","未確認"))))</f>
        <v/>
      </c>
      <c r="X888" s="10" t="str">
        <f>IF(A888="","",IF(ISNUMBER(B888),YEAR(B888)-IF(MONTH(B888)&lt;4,1,0),""))</f>
        <v/>
      </c>
      <c r="Y888" s="10" t="str">
        <f>IF(A888="","",IF(OR(D888="",NOT(ISNUMBER(B888)),NOT(ISNUMBER(C888)),C888&lt;B888,NOT(ISNUMBER(E888)),NOT(ISNUMBER(F888)),F888&lt;E888,O888="",P888="",R888="未登録・重複"),"要確認：警戒区間・登録・根拠",IF(OR(W888="要確認：時刻不足・逆転",AND(ISNUMBER(G888),G888&gt;E888),AND(ISNUMBER(H888),H888&lt;F888),AND(ISNUMBER(I888),I888&lt;0),AND(ISNUMBER(M888),M888&lt;0)),"要確認：基地発着・交代人数",IF(COUNTIFS(LNGWatch[船名],A888,LNGWatch[入港日（同一航海）],B888,LNGWatch[曳船名],D888,LNGWatch[警戒開始日時],E888)&gt;1,"要確認：同じ警戒が重複",IF(OR(NOT(ISNUMBER(V888)),P888="未確認"),"要確認：拘束時間・根拠未確認","確認済")))))</f>
        <v/>
      </c>
    </row>
    <row r="889" spans="1:25" ht="24.95" customHeight="1" x14ac:dyDescent="0.2">
      <c r="A889" s="7"/>
      <c r="B889" s="20"/>
      <c r="C889" s="20"/>
      <c r="D889" s="7"/>
      <c r="E889" s="23"/>
      <c r="F889" s="23"/>
      <c r="G889" s="23"/>
      <c r="H889" s="23"/>
      <c r="I889" s="16"/>
      <c r="J889" s="7"/>
      <c r="K889" s="23"/>
      <c r="L889" s="23"/>
      <c r="M889" s="7"/>
      <c r="N889" s="7"/>
      <c r="O889" s="7"/>
      <c r="P889" s="7"/>
      <c r="Q889" s="7"/>
      <c r="R889" s="10" t="str">
        <f>IF(D889="","",IF(COUNTIF(Tugs[曳船名],D889)&lt;&gt;1,"未登録・重複",IF(INDEX(Tugs[会社名],MATCH(D889,Tugs[曳船名],0))="","未確認",INDEX(Tugs[会社名],MATCH(D889,Tugs[曳船名],0)))))</f>
        <v/>
      </c>
      <c r="S889" s="10" t="str">
        <f>IF(D889="","",IF(COUNTIF(Tugs[曳船名],D889)&lt;&gt;1,"未登録・重複",IF(INDEX(Tugs[基地港],MATCH(D889,Tugs[曳船名],0))="","未確認",INDEX(Tugs[基地港],MATCH(D889,Tugs[曳船名],0)))))</f>
        <v/>
      </c>
      <c r="T889" s="10" t="str">
        <f>IF(A889="","",IF(AND(ISNUMBER(B889),ISNUMBER(C889),C889&gt;=B889),INT(C889)-INT(B889),""))</f>
        <v/>
      </c>
      <c r="U889" s="18" t="str">
        <f>IF(A889="","",IF(AND(ISNUMBER(E889),ISNUMBER(F889),F889&gt;=E889),ROUND((F889-E889)*24,4),""))</f>
        <v/>
      </c>
      <c r="V889" s="18" t="str">
        <f>IF(A889="","",IF(AND(ISNUMBER(G889),ISNUMBER(H889),H889&gt;=G889),ROUND((H889-G889)*24,4),IF(OR(G889&lt;&gt;"",H889&lt;&gt;""),"",IF(AND(ISNUMBER(I889),I889&gt;=0),I889,""))))</f>
        <v/>
      </c>
      <c r="W889" s="10" t="str">
        <f>IF(A889="","",IF(AND(ISNUMBER(G889),ISNUMBER(H889),H889&gt;=G889),"実績：基地発～基地着",IF(OR(G889&lt;&gt;"",H889&lt;&gt;""),"要確認：時刻不足・逆転",IF(AND(ISNUMBER(I889),I889&gt;=0),"実績：記録の時間","未確認"))))</f>
        <v/>
      </c>
      <c r="X889" s="10" t="str">
        <f>IF(A889="","",IF(ISNUMBER(B889),YEAR(B889)-IF(MONTH(B889)&lt;4,1,0),""))</f>
        <v/>
      </c>
      <c r="Y889" s="10" t="str">
        <f>IF(A889="","",IF(OR(D889="",NOT(ISNUMBER(B889)),NOT(ISNUMBER(C889)),C889&lt;B889,NOT(ISNUMBER(E889)),NOT(ISNUMBER(F889)),F889&lt;E889,O889="",P889="",R889="未登録・重複"),"要確認：警戒区間・登録・根拠",IF(OR(W889="要確認：時刻不足・逆転",AND(ISNUMBER(G889),G889&gt;E889),AND(ISNUMBER(H889),H889&lt;F889),AND(ISNUMBER(I889),I889&lt;0),AND(ISNUMBER(M889),M889&lt;0)),"要確認：基地発着・交代人数",IF(COUNTIFS(LNGWatch[船名],A889,LNGWatch[入港日（同一航海）],B889,LNGWatch[曳船名],D889,LNGWatch[警戒開始日時],E889)&gt;1,"要確認：同じ警戒が重複",IF(OR(NOT(ISNUMBER(V889)),P889="未確認"),"要確認：拘束時間・根拠未確認","確認済")))))</f>
        <v/>
      </c>
    </row>
    <row r="890" spans="1:25" ht="24.95" customHeight="1" x14ac:dyDescent="0.2">
      <c r="A890" s="7"/>
      <c r="B890" s="20"/>
      <c r="C890" s="20"/>
      <c r="D890" s="7"/>
      <c r="E890" s="23"/>
      <c r="F890" s="23"/>
      <c r="G890" s="23"/>
      <c r="H890" s="23"/>
      <c r="I890" s="16"/>
      <c r="J890" s="7"/>
      <c r="K890" s="23"/>
      <c r="L890" s="23"/>
      <c r="M890" s="7"/>
      <c r="N890" s="7"/>
      <c r="O890" s="7"/>
      <c r="P890" s="7"/>
      <c r="Q890" s="7"/>
      <c r="R890" s="10" t="str">
        <f>IF(D890="","",IF(COUNTIF(Tugs[曳船名],D890)&lt;&gt;1,"未登録・重複",IF(INDEX(Tugs[会社名],MATCH(D890,Tugs[曳船名],0))="","未確認",INDEX(Tugs[会社名],MATCH(D890,Tugs[曳船名],0)))))</f>
        <v/>
      </c>
      <c r="S890" s="10" t="str">
        <f>IF(D890="","",IF(COUNTIF(Tugs[曳船名],D890)&lt;&gt;1,"未登録・重複",IF(INDEX(Tugs[基地港],MATCH(D890,Tugs[曳船名],0))="","未確認",INDEX(Tugs[基地港],MATCH(D890,Tugs[曳船名],0)))))</f>
        <v/>
      </c>
      <c r="T890" s="10" t="str">
        <f>IF(A890="","",IF(AND(ISNUMBER(B890),ISNUMBER(C890),C890&gt;=B890),INT(C890)-INT(B890),""))</f>
        <v/>
      </c>
      <c r="U890" s="18" t="str">
        <f>IF(A890="","",IF(AND(ISNUMBER(E890),ISNUMBER(F890),F890&gt;=E890),ROUND((F890-E890)*24,4),""))</f>
        <v/>
      </c>
      <c r="V890" s="18" t="str">
        <f>IF(A890="","",IF(AND(ISNUMBER(G890),ISNUMBER(H890),H890&gt;=G890),ROUND((H890-G890)*24,4),IF(OR(G890&lt;&gt;"",H890&lt;&gt;""),"",IF(AND(ISNUMBER(I890),I890&gt;=0),I890,""))))</f>
        <v/>
      </c>
      <c r="W890" s="10" t="str">
        <f>IF(A890="","",IF(AND(ISNUMBER(G890),ISNUMBER(H890),H890&gt;=G890),"実績：基地発～基地着",IF(OR(G890&lt;&gt;"",H890&lt;&gt;""),"要確認：時刻不足・逆転",IF(AND(ISNUMBER(I890),I890&gt;=0),"実績：記録の時間","未確認"))))</f>
        <v/>
      </c>
      <c r="X890" s="10" t="str">
        <f>IF(A890="","",IF(ISNUMBER(B890),YEAR(B890)-IF(MONTH(B890)&lt;4,1,0),""))</f>
        <v/>
      </c>
      <c r="Y890" s="10" t="str">
        <f>IF(A890="","",IF(OR(D890="",NOT(ISNUMBER(B890)),NOT(ISNUMBER(C890)),C890&lt;B890,NOT(ISNUMBER(E890)),NOT(ISNUMBER(F890)),F890&lt;E890,O890="",P890="",R890="未登録・重複"),"要確認：警戒区間・登録・根拠",IF(OR(W890="要確認：時刻不足・逆転",AND(ISNUMBER(G890),G890&gt;E890),AND(ISNUMBER(H890),H890&lt;F890),AND(ISNUMBER(I890),I890&lt;0),AND(ISNUMBER(M890),M890&lt;0)),"要確認：基地発着・交代人数",IF(COUNTIFS(LNGWatch[船名],A890,LNGWatch[入港日（同一航海）],B890,LNGWatch[曳船名],D890,LNGWatch[警戒開始日時],E890)&gt;1,"要確認：同じ警戒が重複",IF(OR(NOT(ISNUMBER(V890)),P890="未確認"),"要確認：拘束時間・根拠未確認","確認済")))))</f>
        <v/>
      </c>
    </row>
    <row r="891" spans="1:25" ht="24.95" customHeight="1" x14ac:dyDescent="0.2">
      <c r="A891" s="7"/>
      <c r="B891" s="20"/>
      <c r="C891" s="20"/>
      <c r="D891" s="7"/>
      <c r="E891" s="23"/>
      <c r="F891" s="23"/>
      <c r="G891" s="23"/>
      <c r="H891" s="23"/>
      <c r="I891" s="16"/>
      <c r="J891" s="7"/>
      <c r="K891" s="23"/>
      <c r="L891" s="23"/>
      <c r="M891" s="7"/>
      <c r="N891" s="7"/>
      <c r="O891" s="7"/>
      <c r="P891" s="7"/>
      <c r="Q891" s="7"/>
      <c r="R891" s="10" t="str">
        <f>IF(D891="","",IF(COUNTIF(Tugs[曳船名],D891)&lt;&gt;1,"未登録・重複",IF(INDEX(Tugs[会社名],MATCH(D891,Tugs[曳船名],0))="","未確認",INDEX(Tugs[会社名],MATCH(D891,Tugs[曳船名],0)))))</f>
        <v/>
      </c>
      <c r="S891" s="10" t="str">
        <f>IF(D891="","",IF(COUNTIF(Tugs[曳船名],D891)&lt;&gt;1,"未登録・重複",IF(INDEX(Tugs[基地港],MATCH(D891,Tugs[曳船名],0))="","未確認",INDEX(Tugs[基地港],MATCH(D891,Tugs[曳船名],0)))))</f>
        <v/>
      </c>
      <c r="T891" s="10" t="str">
        <f>IF(A891="","",IF(AND(ISNUMBER(B891),ISNUMBER(C891),C891&gt;=B891),INT(C891)-INT(B891),""))</f>
        <v/>
      </c>
      <c r="U891" s="18" t="str">
        <f>IF(A891="","",IF(AND(ISNUMBER(E891),ISNUMBER(F891),F891&gt;=E891),ROUND((F891-E891)*24,4),""))</f>
        <v/>
      </c>
      <c r="V891" s="18" t="str">
        <f>IF(A891="","",IF(AND(ISNUMBER(G891),ISNUMBER(H891),H891&gt;=G891),ROUND((H891-G891)*24,4),IF(OR(G891&lt;&gt;"",H891&lt;&gt;""),"",IF(AND(ISNUMBER(I891),I891&gt;=0),I891,""))))</f>
        <v/>
      </c>
      <c r="W891" s="10" t="str">
        <f>IF(A891="","",IF(AND(ISNUMBER(G891),ISNUMBER(H891),H891&gt;=G891),"実績：基地発～基地着",IF(OR(G891&lt;&gt;"",H891&lt;&gt;""),"要確認：時刻不足・逆転",IF(AND(ISNUMBER(I891),I891&gt;=0),"実績：記録の時間","未確認"))))</f>
        <v/>
      </c>
      <c r="X891" s="10" t="str">
        <f>IF(A891="","",IF(ISNUMBER(B891),YEAR(B891)-IF(MONTH(B891)&lt;4,1,0),""))</f>
        <v/>
      </c>
      <c r="Y891" s="10" t="str">
        <f>IF(A891="","",IF(OR(D891="",NOT(ISNUMBER(B891)),NOT(ISNUMBER(C891)),C891&lt;B891,NOT(ISNUMBER(E891)),NOT(ISNUMBER(F891)),F891&lt;E891,O891="",P891="",R891="未登録・重複"),"要確認：警戒区間・登録・根拠",IF(OR(W891="要確認：時刻不足・逆転",AND(ISNUMBER(G891),G891&gt;E891),AND(ISNUMBER(H891),H891&lt;F891),AND(ISNUMBER(I891),I891&lt;0),AND(ISNUMBER(M891),M891&lt;0)),"要確認：基地発着・交代人数",IF(COUNTIFS(LNGWatch[船名],A891,LNGWatch[入港日（同一航海）],B891,LNGWatch[曳船名],D891,LNGWatch[警戒開始日時],E891)&gt;1,"要確認：同じ警戒が重複",IF(OR(NOT(ISNUMBER(V891)),P891="未確認"),"要確認：拘束時間・根拠未確認","確認済")))))</f>
        <v/>
      </c>
    </row>
    <row r="892" spans="1:25" ht="24.95" customHeight="1" x14ac:dyDescent="0.2">
      <c r="A892" s="7"/>
      <c r="B892" s="20"/>
      <c r="C892" s="20"/>
      <c r="D892" s="7"/>
      <c r="E892" s="23"/>
      <c r="F892" s="23"/>
      <c r="G892" s="23"/>
      <c r="H892" s="23"/>
      <c r="I892" s="16"/>
      <c r="J892" s="7"/>
      <c r="K892" s="23"/>
      <c r="L892" s="23"/>
      <c r="M892" s="7"/>
      <c r="N892" s="7"/>
      <c r="O892" s="7"/>
      <c r="P892" s="7"/>
      <c r="Q892" s="7"/>
      <c r="R892" s="10" t="str">
        <f>IF(D892="","",IF(COUNTIF(Tugs[曳船名],D892)&lt;&gt;1,"未登録・重複",IF(INDEX(Tugs[会社名],MATCH(D892,Tugs[曳船名],0))="","未確認",INDEX(Tugs[会社名],MATCH(D892,Tugs[曳船名],0)))))</f>
        <v/>
      </c>
      <c r="S892" s="10" t="str">
        <f>IF(D892="","",IF(COUNTIF(Tugs[曳船名],D892)&lt;&gt;1,"未登録・重複",IF(INDEX(Tugs[基地港],MATCH(D892,Tugs[曳船名],0))="","未確認",INDEX(Tugs[基地港],MATCH(D892,Tugs[曳船名],0)))))</f>
        <v/>
      </c>
      <c r="T892" s="10" t="str">
        <f>IF(A892="","",IF(AND(ISNUMBER(B892),ISNUMBER(C892),C892&gt;=B892),INT(C892)-INT(B892),""))</f>
        <v/>
      </c>
      <c r="U892" s="18" t="str">
        <f>IF(A892="","",IF(AND(ISNUMBER(E892),ISNUMBER(F892),F892&gt;=E892),ROUND((F892-E892)*24,4),""))</f>
        <v/>
      </c>
      <c r="V892" s="18" t="str">
        <f>IF(A892="","",IF(AND(ISNUMBER(G892),ISNUMBER(H892),H892&gt;=G892),ROUND((H892-G892)*24,4),IF(OR(G892&lt;&gt;"",H892&lt;&gt;""),"",IF(AND(ISNUMBER(I892),I892&gt;=0),I892,""))))</f>
        <v/>
      </c>
      <c r="W892" s="10" t="str">
        <f>IF(A892="","",IF(AND(ISNUMBER(G892),ISNUMBER(H892),H892&gt;=G892),"実績：基地発～基地着",IF(OR(G892&lt;&gt;"",H892&lt;&gt;""),"要確認：時刻不足・逆転",IF(AND(ISNUMBER(I892),I892&gt;=0),"実績：記録の時間","未確認"))))</f>
        <v/>
      </c>
      <c r="X892" s="10" t="str">
        <f>IF(A892="","",IF(ISNUMBER(B892),YEAR(B892)-IF(MONTH(B892)&lt;4,1,0),""))</f>
        <v/>
      </c>
      <c r="Y892" s="10" t="str">
        <f>IF(A892="","",IF(OR(D892="",NOT(ISNUMBER(B892)),NOT(ISNUMBER(C892)),C892&lt;B892,NOT(ISNUMBER(E892)),NOT(ISNUMBER(F892)),F892&lt;E892,O892="",P892="",R892="未登録・重複"),"要確認：警戒区間・登録・根拠",IF(OR(W892="要確認：時刻不足・逆転",AND(ISNUMBER(G892),G892&gt;E892),AND(ISNUMBER(H892),H892&lt;F892),AND(ISNUMBER(I892),I892&lt;0),AND(ISNUMBER(M892),M892&lt;0)),"要確認：基地発着・交代人数",IF(COUNTIFS(LNGWatch[船名],A892,LNGWatch[入港日（同一航海）],B892,LNGWatch[曳船名],D892,LNGWatch[警戒開始日時],E892)&gt;1,"要確認：同じ警戒が重複",IF(OR(NOT(ISNUMBER(V892)),P892="未確認"),"要確認：拘束時間・根拠未確認","確認済")))))</f>
        <v/>
      </c>
    </row>
    <row r="893" spans="1:25" ht="24.95" customHeight="1" x14ac:dyDescent="0.2">
      <c r="A893" s="7"/>
      <c r="B893" s="20"/>
      <c r="C893" s="20"/>
      <c r="D893" s="7"/>
      <c r="E893" s="23"/>
      <c r="F893" s="23"/>
      <c r="G893" s="23"/>
      <c r="H893" s="23"/>
      <c r="I893" s="16"/>
      <c r="J893" s="7"/>
      <c r="K893" s="23"/>
      <c r="L893" s="23"/>
      <c r="M893" s="7"/>
      <c r="N893" s="7"/>
      <c r="O893" s="7"/>
      <c r="P893" s="7"/>
      <c r="Q893" s="7"/>
      <c r="R893" s="10" t="str">
        <f>IF(D893="","",IF(COUNTIF(Tugs[曳船名],D893)&lt;&gt;1,"未登録・重複",IF(INDEX(Tugs[会社名],MATCH(D893,Tugs[曳船名],0))="","未確認",INDEX(Tugs[会社名],MATCH(D893,Tugs[曳船名],0)))))</f>
        <v/>
      </c>
      <c r="S893" s="10" t="str">
        <f>IF(D893="","",IF(COUNTIF(Tugs[曳船名],D893)&lt;&gt;1,"未登録・重複",IF(INDEX(Tugs[基地港],MATCH(D893,Tugs[曳船名],0))="","未確認",INDEX(Tugs[基地港],MATCH(D893,Tugs[曳船名],0)))))</f>
        <v/>
      </c>
      <c r="T893" s="10" t="str">
        <f>IF(A893="","",IF(AND(ISNUMBER(B893),ISNUMBER(C893),C893&gt;=B893),INT(C893)-INT(B893),""))</f>
        <v/>
      </c>
      <c r="U893" s="18" t="str">
        <f>IF(A893="","",IF(AND(ISNUMBER(E893),ISNUMBER(F893),F893&gt;=E893),ROUND((F893-E893)*24,4),""))</f>
        <v/>
      </c>
      <c r="V893" s="18" t="str">
        <f>IF(A893="","",IF(AND(ISNUMBER(G893),ISNUMBER(H893),H893&gt;=G893),ROUND((H893-G893)*24,4),IF(OR(G893&lt;&gt;"",H893&lt;&gt;""),"",IF(AND(ISNUMBER(I893),I893&gt;=0),I893,""))))</f>
        <v/>
      </c>
      <c r="W893" s="10" t="str">
        <f>IF(A893="","",IF(AND(ISNUMBER(G893),ISNUMBER(H893),H893&gt;=G893),"実績：基地発～基地着",IF(OR(G893&lt;&gt;"",H893&lt;&gt;""),"要確認：時刻不足・逆転",IF(AND(ISNUMBER(I893),I893&gt;=0),"実績：記録の時間","未確認"))))</f>
        <v/>
      </c>
      <c r="X893" s="10" t="str">
        <f>IF(A893="","",IF(ISNUMBER(B893),YEAR(B893)-IF(MONTH(B893)&lt;4,1,0),""))</f>
        <v/>
      </c>
      <c r="Y893" s="10" t="str">
        <f>IF(A893="","",IF(OR(D893="",NOT(ISNUMBER(B893)),NOT(ISNUMBER(C893)),C893&lt;B893,NOT(ISNUMBER(E893)),NOT(ISNUMBER(F893)),F893&lt;E893,O893="",P893="",R893="未登録・重複"),"要確認：警戒区間・登録・根拠",IF(OR(W893="要確認：時刻不足・逆転",AND(ISNUMBER(G893),G893&gt;E893),AND(ISNUMBER(H893),H893&lt;F893),AND(ISNUMBER(I893),I893&lt;0),AND(ISNUMBER(M893),M893&lt;0)),"要確認：基地発着・交代人数",IF(COUNTIFS(LNGWatch[船名],A893,LNGWatch[入港日（同一航海）],B893,LNGWatch[曳船名],D893,LNGWatch[警戒開始日時],E893)&gt;1,"要確認：同じ警戒が重複",IF(OR(NOT(ISNUMBER(V893)),P893="未確認"),"要確認：拘束時間・根拠未確認","確認済")))))</f>
        <v/>
      </c>
    </row>
    <row r="894" spans="1:25" ht="24.95" customHeight="1" x14ac:dyDescent="0.2">
      <c r="A894" s="7"/>
      <c r="B894" s="20"/>
      <c r="C894" s="20"/>
      <c r="D894" s="7"/>
      <c r="E894" s="23"/>
      <c r="F894" s="23"/>
      <c r="G894" s="23"/>
      <c r="H894" s="23"/>
      <c r="I894" s="16"/>
      <c r="J894" s="7"/>
      <c r="K894" s="23"/>
      <c r="L894" s="23"/>
      <c r="M894" s="7"/>
      <c r="N894" s="7"/>
      <c r="O894" s="7"/>
      <c r="P894" s="7"/>
      <c r="Q894" s="7"/>
      <c r="R894" s="10" t="str">
        <f>IF(D894="","",IF(COUNTIF(Tugs[曳船名],D894)&lt;&gt;1,"未登録・重複",IF(INDEX(Tugs[会社名],MATCH(D894,Tugs[曳船名],0))="","未確認",INDEX(Tugs[会社名],MATCH(D894,Tugs[曳船名],0)))))</f>
        <v/>
      </c>
      <c r="S894" s="10" t="str">
        <f>IF(D894="","",IF(COUNTIF(Tugs[曳船名],D894)&lt;&gt;1,"未登録・重複",IF(INDEX(Tugs[基地港],MATCH(D894,Tugs[曳船名],0))="","未確認",INDEX(Tugs[基地港],MATCH(D894,Tugs[曳船名],0)))))</f>
        <v/>
      </c>
      <c r="T894" s="10" t="str">
        <f>IF(A894="","",IF(AND(ISNUMBER(B894),ISNUMBER(C894),C894&gt;=B894),INT(C894)-INT(B894),""))</f>
        <v/>
      </c>
      <c r="U894" s="18" t="str">
        <f>IF(A894="","",IF(AND(ISNUMBER(E894),ISNUMBER(F894),F894&gt;=E894),ROUND((F894-E894)*24,4),""))</f>
        <v/>
      </c>
      <c r="V894" s="18" t="str">
        <f>IF(A894="","",IF(AND(ISNUMBER(G894),ISNUMBER(H894),H894&gt;=G894),ROUND((H894-G894)*24,4),IF(OR(G894&lt;&gt;"",H894&lt;&gt;""),"",IF(AND(ISNUMBER(I894),I894&gt;=0),I894,""))))</f>
        <v/>
      </c>
      <c r="W894" s="10" t="str">
        <f>IF(A894="","",IF(AND(ISNUMBER(G894),ISNUMBER(H894),H894&gt;=G894),"実績：基地発～基地着",IF(OR(G894&lt;&gt;"",H894&lt;&gt;""),"要確認：時刻不足・逆転",IF(AND(ISNUMBER(I894),I894&gt;=0),"実績：記録の時間","未確認"))))</f>
        <v/>
      </c>
      <c r="X894" s="10" t="str">
        <f>IF(A894="","",IF(ISNUMBER(B894),YEAR(B894)-IF(MONTH(B894)&lt;4,1,0),""))</f>
        <v/>
      </c>
      <c r="Y894" s="10" t="str">
        <f>IF(A894="","",IF(OR(D894="",NOT(ISNUMBER(B894)),NOT(ISNUMBER(C894)),C894&lt;B894,NOT(ISNUMBER(E894)),NOT(ISNUMBER(F894)),F894&lt;E894,O894="",P894="",R894="未登録・重複"),"要確認：警戒区間・登録・根拠",IF(OR(W894="要確認：時刻不足・逆転",AND(ISNUMBER(G894),G894&gt;E894),AND(ISNUMBER(H894),H894&lt;F894),AND(ISNUMBER(I894),I894&lt;0),AND(ISNUMBER(M894),M894&lt;0)),"要確認：基地発着・交代人数",IF(COUNTIFS(LNGWatch[船名],A894,LNGWatch[入港日（同一航海）],B894,LNGWatch[曳船名],D894,LNGWatch[警戒開始日時],E894)&gt;1,"要確認：同じ警戒が重複",IF(OR(NOT(ISNUMBER(V894)),P894="未確認"),"要確認：拘束時間・根拠未確認","確認済")))))</f>
        <v/>
      </c>
    </row>
    <row r="895" spans="1:25" ht="24.95" customHeight="1" x14ac:dyDescent="0.2">
      <c r="A895" s="7"/>
      <c r="B895" s="20"/>
      <c r="C895" s="20"/>
      <c r="D895" s="7"/>
      <c r="E895" s="23"/>
      <c r="F895" s="23"/>
      <c r="G895" s="23"/>
      <c r="H895" s="23"/>
      <c r="I895" s="16"/>
      <c r="J895" s="7"/>
      <c r="K895" s="23"/>
      <c r="L895" s="23"/>
      <c r="M895" s="7"/>
      <c r="N895" s="7"/>
      <c r="O895" s="7"/>
      <c r="P895" s="7"/>
      <c r="Q895" s="7"/>
      <c r="R895" s="10" t="str">
        <f>IF(D895="","",IF(COUNTIF(Tugs[曳船名],D895)&lt;&gt;1,"未登録・重複",IF(INDEX(Tugs[会社名],MATCH(D895,Tugs[曳船名],0))="","未確認",INDEX(Tugs[会社名],MATCH(D895,Tugs[曳船名],0)))))</f>
        <v/>
      </c>
      <c r="S895" s="10" t="str">
        <f>IF(D895="","",IF(COUNTIF(Tugs[曳船名],D895)&lt;&gt;1,"未登録・重複",IF(INDEX(Tugs[基地港],MATCH(D895,Tugs[曳船名],0))="","未確認",INDEX(Tugs[基地港],MATCH(D895,Tugs[曳船名],0)))))</f>
        <v/>
      </c>
      <c r="T895" s="10" t="str">
        <f>IF(A895="","",IF(AND(ISNUMBER(B895),ISNUMBER(C895),C895&gt;=B895),INT(C895)-INT(B895),""))</f>
        <v/>
      </c>
      <c r="U895" s="18" t="str">
        <f>IF(A895="","",IF(AND(ISNUMBER(E895),ISNUMBER(F895),F895&gt;=E895),ROUND((F895-E895)*24,4),""))</f>
        <v/>
      </c>
      <c r="V895" s="18" t="str">
        <f>IF(A895="","",IF(AND(ISNUMBER(G895),ISNUMBER(H895),H895&gt;=G895),ROUND((H895-G895)*24,4),IF(OR(G895&lt;&gt;"",H895&lt;&gt;""),"",IF(AND(ISNUMBER(I895),I895&gt;=0),I895,""))))</f>
        <v/>
      </c>
      <c r="W895" s="10" t="str">
        <f>IF(A895="","",IF(AND(ISNUMBER(G895),ISNUMBER(H895),H895&gt;=G895),"実績：基地発～基地着",IF(OR(G895&lt;&gt;"",H895&lt;&gt;""),"要確認：時刻不足・逆転",IF(AND(ISNUMBER(I895),I895&gt;=0),"実績：記録の時間","未確認"))))</f>
        <v/>
      </c>
      <c r="X895" s="10" t="str">
        <f>IF(A895="","",IF(ISNUMBER(B895),YEAR(B895)-IF(MONTH(B895)&lt;4,1,0),""))</f>
        <v/>
      </c>
      <c r="Y895" s="10" t="str">
        <f>IF(A895="","",IF(OR(D895="",NOT(ISNUMBER(B895)),NOT(ISNUMBER(C895)),C895&lt;B895,NOT(ISNUMBER(E895)),NOT(ISNUMBER(F895)),F895&lt;E895,O895="",P895="",R895="未登録・重複"),"要確認：警戒区間・登録・根拠",IF(OR(W895="要確認：時刻不足・逆転",AND(ISNUMBER(G895),G895&gt;E895),AND(ISNUMBER(H895),H895&lt;F895),AND(ISNUMBER(I895),I895&lt;0),AND(ISNUMBER(M895),M895&lt;0)),"要確認：基地発着・交代人数",IF(COUNTIFS(LNGWatch[船名],A895,LNGWatch[入港日（同一航海）],B895,LNGWatch[曳船名],D895,LNGWatch[警戒開始日時],E895)&gt;1,"要確認：同じ警戒が重複",IF(OR(NOT(ISNUMBER(V895)),P895="未確認"),"要確認：拘束時間・根拠未確認","確認済")))))</f>
        <v/>
      </c>
    </row>
    <row r="896" spans="1:25" ht="24.95" customHeight="1" x14ac:dyDescent="0.2">
      <c r="A896" s="7"/>
      <c r="B896" s="20"/>
      <c r="C896" s="20"/>
      <c r="D896" s="7"/>
      <c r="E896" s="23"/>
      <c r="F896" s="23"/>
      <c r="G896" s="23"/>
      <c r="H896" s="23"/>
      <c r="I896" s="16"/>
      <c r="J896" s="7"/>
      <c r="K896" s="23"/>
      <c r="L896" s="23"/>
      <c r="M896" s="7"/>
      <c r="N896" s="7"/>
      <c r="O896" s="7"/>
      <c r="P896" s="7"/>
      <c r="Q896" s="7"/>
      <c r="R896" s="10" t="str">
        <f>IF(D896="","",IF(COUNTIF(Tugs[曳船名],D896)&lt;&gt;1,"未登録・重複",IF(INDEX(Tugs[会社名],MATCH(D896,Tugs[曳船名],0))="","未確認",INDEX(Tugs[会社名],MATCH(D896,Tugs[曳船名],0)))))</f>
        <v/>
      </c>
      <c r="S896" s="10" t="str">
        <f>IF(D896="","",IF(COUNTIF(Tugs[曳船名],D896)&lt;&gt;1,"未登録・重複",IF(INDEX(Tugs[基地港],MATCH(D896,Tugs[曳船名],0))="","未確認",INDEX(Tugs[基地港],MATCH(D896,Tugs[曳船名],0)))))</f>
        <v/>
      </c>
      <c r="T896" s="10" t="str">
        <f>IF(A896="","",IF(AND(ISNUMBER(B896),ISNUMBER(C896),C896&gt;=B896),INT(C896)-INT(B896),""))</f>
        <v/>
      </c>
      <c r="U896" s="18" t="str">
        <f>IF(A896="","",IF(AND(ISNUMBER(E896),ISNUMBER(F896),F896&gt;=E896),ROUND((F896-E896)*24,4),""))</f>
        <v/>
      </c>
      <c r="V896" s="18" t="str">
        <f>IF(A896="","",IF(AND(ISNUMBER(G896),ISNUMBER(H896),H896&gt;=G896),ROUND((H896-G896)*24,4),IF(OR(G896&lt;&gt;"",H896&lt;&gt;""),"",IF(AND(ISNUMBER(I896),I896&gt;=0),I896,""))))</f>
        <v/>
      </c>
      <c r="W896" s="10" t="str">
        <f>IF(A896="","",IF(AND(ISNUMBER(G896),ISNUMBER(H896),H896&gt;=G896),"実績：基地発～基地着",IF(OR(G896&lt;&gt;"",H896&lt;&gt;""),"要確認：時刻不足・逆転",IF(AND(ISNUMBER(I896),I896&gt;=0),"実績：記録の時間","未確認"))))</f>
        <v/>
      </c>
      <c r="X896" s="10" t="str">
        <f>IF(A896="","",IF(ISNUMBER(B896),YEAR(B896)-IF(MONTH(B896)&lt;4,1,0),""))</f>
        <v/>
      </c>
      <c r="Y896" s="10" t="str">
        <f>IF(A896="","",IF(OR(D896="",NOT(ISNUMBER(B896)),NOT(ISNUMBER(C896)),C896&lt;B896,NOT(ISNUMBER(E896)),NOT(ISNUMBER(F896)),F896&lt;E896,O896="",P896="",R896="未登録・重複"),"要確認：警戒区間・登録・根拠",IF(OR(W896="要確認：時刻不足・逆転",AND(ISNUMBER(G896),G896&gt;E896),AND(ISNUMBER(H896),H896&lt;F896),AND(ISNUMBER(I896),I896&lt;0),AND(ISNUMBER(M896),M896&lt;0)),"要確認：基地発着・交代人数",IF(COUNTIFS(LNGWatch[船名],A896,LNGWatch[入港日（同一航海）],B896,LNGWatch[曳船名],D896,LNGWatch[警戒開始日時],E896)&gt;1,"要確認：同じ警戒が重複",IF(OR(NOT(ISNUMBER(V896)),P896="未確認"),"要確認：拘束時間・根拠未確認","確認済")))))</f>
        <v/>
      </c>
    </row>
    <row r="897" spans="1:25" ht="24.95" customHeight="1" x14ac:dyDescent="0.2">
      <c r="A897" s="7"/>
      <c r="B897" s="20"/>
      <c r="C897" s="20"/>
      <c r="D897" s="7"/>
      <c r="E897" s="23"/>
      <c r="F897" s="23"/>
      <c r="G897" s="23"/>
      <c r="H897" s="23"/>
      <c r="I897" s="16"/>
      <c r="J897" s="7"/>
      <c r="K897" s="23"/>
      <c r="L897" s="23"/>
      <c r="M897" s="7"/>
      <c r="N897" s="7"/>
      <c r="O897" s="7"/>
      <c r="P897" s="7"/>
      <c r="Q897" s="7"/>
      <c r="R897" s="10" t="str">
        <f>IF(D897="","",IF(COUNTIF(Tugs[曳船名],D897)&lt;&gt;1,"未登録・重複",IF(INDEX(Tugs[会社名],MATCH(D897,Tugs[曳船名],0))="","未確認",INDEX(Tugs[会社名],MATCH(D897,Tugs[曳船名],0)))))</f>
        <v/>
      </c>
      <c r="S897" s="10" t="str">
        <f>IF(D897="","",IF(COUNTIF(Tugs[曳船名],D897)&lt;&gt;1,"未登録・重複",IF(INDEX(Tugs[基地港],MATCH(D897,Tugs[曳船名],0))="","未確認",INDEX(Tugs[基地港],MATCH(D897,Tugs[曳船名],0)))))</f>
        <v/>
      </c>
      <c r="T897" s="10" t="str">
        <f>IF(A897="","",IF(AND(ISNUMBER(B897),ISNUMBER(C897),C897&gt;=B897),INT(C897)-INT(B897),""))</f>
        <v/>
      </c>
      <c r="U897" s="18" t="str">
        <f>IF(A897="","",IF(AND(ISNUMBER(E897),ISNUMBER(F897),F897&gt;=E897),ROUND((F897-E897)*24,4),""))</f>
        <v/>
      </c>
      <c r="V897" s="18" t="str">
        <f>IF(A897="","",IF(AND(ISNUMBER(G897),ISNUMBER(H897),H897&gt;=G897),ROUND((H897-G897)*24,4),IF(OR(G897&lt;&gt;"",H897&lt;&gt;""),"",IF(AND(ISNUMBER(I897),I897&gt;=0),I897,""))))</f>
        <v/>
      </c>
      <c r="W897" s="10" t="str">
        <f>IF(A897="","",IF(AND(ISNUMBER(G897),ISNUMBER(H897),H897&gt;=G897),"実績：基地発～基地着",IF(OR(G897&lt;&gt;"",H897&lt;&gt;""),"要確認：時刻不足・逆転",IF(AND(ISNUMBER(I897),I897&gt;=0),"実績：記録の時間","未確認"))))</f>
        <v/>
      </c>
      <c r="X897" s="10" t="str">
        <f>IF(A897="","",IF(ISNUMBER(B897),YEAR(B897)-IF(MONTH(B897)&lt;4,1,0),""))</f>
        <v/>
      </c>
      <c r="Y897" s="10" t="str">
        <f>IF(A897="","",IF(OR(D897="",NOT(ISNUMBER(B897)),NOT(ISNUMBER(C897)),C897&lt;B897,NOT(ISNUMBER(E897)),NOT(ISNUMBER(F897)),F897&lt;E897,O897="",P897="",R897="未登録・重複"),"要確認：警戒区間・登録・根拠",IF(OR(W897="要確認：時刻不足・逆転",AND(ISNUMBER(G897),G897&gt;E897),AND(ISNUMBER(H897),H897&lt;F897),AND(ISNUMBER(I897),I897&lt;0),AND(ISNUMBER(M897),M897&lt;0)),"要確認：基地発着・交代人数",IF(COUNTIFS(LNGWatch[船名],A897,LNGWatch[入港日（同一航海）],B897,LNGWatch[曳船名],D897,LNGWatch[警戒開始日時],E897)&gt;1,"要確認：同じ警戒が重複",IF(OR(NOT(ISNUMBER(V897)),P897="未確認"),"要確認：拘束時間・根拠未確認","確認済")))))</f>
        <v/>
      </c>
    </row>
    <row r="898" spans="1:25" ht="24.95" customHeight="1" x14ac:dyDescent="0.2">
      <c r="A898" s="7"/>
      <c r="B898" s="20"/>
      <c r="C898" s="20"/>
      <c r="D898" s="7"/>
      <c r="E898" s="23"/>
      <c r="F898" s="23"/>
      <c r="G898" s="23"/>
      <c r="H898" s="23"/>
      <c r="I898" s="16"/>
      <c r="J898" s="7"/>
      <c r="K898" s="23"/>
      <c r="L898" s="23"/>
      <c r="M898" s="7"/>
      <c r="N898" s="7"/>
      <c r="O898" s="7"/>
      <c r="P898" s="7"/>
      <c r="Q898" s="7"/>
      <c r="R898" s="10" t="str">
        <f>IF(D898="","",IF(COUNTIF(Tugs[曳船名],D898)&lt;&gt;1,"未登録・重複",IF(INDEX(Tugs[会社名],MATCH(D898,Tugs[曳船名],0))="","未確認",INDEX(Tugs[会社名],MATCH(D898,Tugs[曳船名],0)))))</f>
        <v/>
      </c>
      <c r="S898" s="10" t="str">
        <f>IF(D898="","",IF(COUNTIF(Tugs[曳船名],D898)&lt;&gt;1,"未登録・重複",IF(INDEX(Tugs[基地港],MATCH(D898,Tugs[曳船名],0))="","未確認",INDEX(Tugs[基地港],MATCH(D898,Tugs[曳船名],0)))))</f>
        <v/>
      </c>
      <c r="T898" s="10" t="str">
        <f>IF(A898="","",IF(AND(ISNUMBER(B898),ISNUMBER(C898),C898&gt;=B898),INT(C898)-INT(B898),""))</f>
        <v/>
      </c>
      <c r="U898" s="18" t="str">
        <f>IF(A898="","",IF(AND(ISNUMBER(E898),ISNUMBER(F898),F898&gt;=E898),ROUND((F898-E898)*24,4),""))</f>
        <v/>
      </c>
      <c r="V898" s="18" t="str">
        <f>IF(A898="","",IF(AND(ISNUMBER(G898),ISNUMBER(H898),H898&gt;=G898),ROUND((H898-G898)*24,4),IF(OR(G898&lt;&gt;"",H898&lt;&gt;""),"",IF(AND(ISNUMBER(I898),I898&gt;=0),I898,""))))</f>
        <v/>
      </c>
      <c r="W898" s="10" t="str">
        <f>IF(A898="","",IF(AND(ISNUMBER(G898),ISNUMBER(H898),H898&gt;=G898),"実績：基地発～基地着",IF(OR(G898&lt;&gt;"",H898&lt;&gt;""),"要確認：時刻不足・逆転",IF(AND(ISNUMBER(I898),I898&gt;=0),"実績：記録の時間","未確認"))))</f>
        <v/>
      </c>
      <c r="X898" s="10" t="str">
        <f>IF(A898="","",IF(ISNUMBER(B898),YEAR(B898)-IF(MONTH(B898)&lt;4,1,0),""))</f>
        <v/>
      </c>
      <c r="Y898" s="10" t="str">
        <f>IF(A898="","",IF(OR(D898="",NOT(ISNUMBER(B898)),NOT(ISNUMBER(C898)),C898&lt;B898,NOT(ISNUMBER(E898)),NOT(ISNUMBER(F898)),F898&lt;E898,O898="",P898="",R898="未登録・重複"),"要確認：警戒区間・登録・根拠",IF(OR(W898="要確認：時刻不足・逆転",AND(ISNUMBER(G898),G898&gt;E898),AND(ISNUMBER(H898),H898&lt;F898),AND(ISNUMBER(I898),I898&lt;0),AND(ISNUMBER(M898),M898&lt;0)),"要確認：基地発着・交代人数",IF(COUNTIFS(LNGWatch[船名],A898,LNGWatch[入港日（同一航海）],B898,LNGWatch[曳船名],D898,LNGWatch[警戒開始日時],E898)&gt;1,"要確認：同じ警戒が重複",IF(OR(NOT(ISNUMBER(V898)),P898="未確認"),"要確認：拘束時間・根拠未確認","確認済")))))</f>
        <v/>
      </c>
    </row>
    <row r="899" spans="1:25" ht="24.95" customHeight="1" x14ac:dyDescent="0.2">
      <c r="A899" s="7"/>
      <c r="B899" s="20"/>
      <c r="C899" s="20"/>
      <c r="D899" s="7"/>
      <c r="E899" s="23"/>
      <c r="F899" s="23"/>
      <c r="G899" s="23"/>
      <c r="H899" s="23"/>
      <c r="I899" s="16"/>
      <c r="J899" s="7"/>
      <c r="K899" s="23"/>
      <c r="L899" s="23"/>
      <c r="M899" s="7"/>
      <c r="N899" s="7"/>
      <c r="O899" s="7"/>
      <c r="P899" s="7"/>
      <c r="Q899" s="7"/>
      <c r="R899" s="10" t="str">
        <f>IF(D899="","",IF(COUNTIF(Tugs[曳船名],D899)&lt;&gt;1,"未登録・重複",IF(INDEX(Tugs[会社名],MATCH(D899,Tugs[曳船名],0))="","未確認",INDEX(Tugs[会社名],MATCH(D899,Tugs[曳船名],0)))))</f>
        <v/>
      </c>
      <c r="S899" s="10" t="str">
        <f>IF(D899="","",IF(COUNTIF(Tugs[曳船名],D899)&lt;&gt;1,"未登録・重複",IF(INDEX(Tugs[基地港],MATCH(D899,Tugs[曳船名],0))="","未確認",INDEX(Tugs[基地港],MATCH(D899,Tugs[曳船名],0)))))</f>
        <v/>
      </c>
      <c r="T899" s="10" t="str">
        <f>IF(A899="","",IF(AND(ISNUMBER(B899),ISNUMBER(C899),C899&gt;=B899),INT(C899)-INT(B899),""))</f>
        <v/>
      </c>
      <c r="U899" s="18" t="str">
        <f>IF(A899="","",IF(AND(ISNUMBER(E899),ISNUMBER(F899),F899&gt;=E899),ROUND((F899-E899)*24,4),""))</f>
        <v/>
      </c>
      <c r="V899" s="18" t="str">
        <f>IF(A899="","",IF(AND(ISNUMBER(G899),ISNUMBER(H899),H899&gt;=G899),ROUND((H899-G899)*24,4),IF(OR(G899&lt;&gt;"",H899&lt;&gt;""),"",IF(AND(ISNUMBER(I899),I899&gt;=0),I899,""))))</f>
        <v/>
      </c>
      <c r="W899" s="10" t="str">
        <f>IF(A899="","",IF(AND(ISNUMBER(G899),ISNUMBER(H899),H899&gt;=G899),"実績：基地発～基地着",IF(OR(G899&lt;&gt;"",H899&lt;&gt;""),"要確認：時刻不足・逆転",IF(AND(ISNUMBER(I899),I899&gt;=0),"実績：記録の時間","未確認"))))</f>
        <v/>
      </c>
      <c r="X899" s="10" t="str">
        <f>IF(A899="","",IF(ISNUMBER(B899),YEAR(B899)-IF(MONTH(B899)&lt;4,1,0),""))</f>
        <v/>
      </c>
      <c r="Y899" s="10" t="str">
        <f>IF(A899="","",IF(OR(D899="",NOT(ISNUMBER(B899)),NOT(ISNUMBER(C899)),C899&lt;B899,NOT(ISNUMBER(E899)),NOT(ISNUMBER(F899)),F899&lt;E899,O899="",P899="",R899="未登録・重複"),"要確認：警戒区間・登録・根拠",IF(OR(W899="要確認：時刻不足・逆転",AND(ISNUMBER(G899),G899&gt;E899),AND(ISNUMBER(H899),H899&lt;F899),AND(ISNUMBER(I899),I899&lt;0),AND(ISNUMBER(M899),M899&lt;0)),"要確認：基地発着・交代人数",IF(COUNTIFS(LNGWatch[船名],A899,LNGWatch[入港日（同一航海）],B899,LNGWatch[曳船名],D899,LNGWatch[警戒開始日時],E899)&gt;1,"要確認：同じ警戒が重複",IF(OR(NOT(ISNUMBER(V899)),P899="未確認"),"要確認：拘束時間・根拠未確認","確認済")))))</f>
        <v/>
      </c>
    </row>
    <row r="900" spans="1:25" ht="24.95" customHeight="1" x14ac:dyDescent="0.2">
      <c r="A900" s="7"/>
      <c r="B900" s="20"/>
      <c r="C900" s="20"/>
      <c r="D900" s="7"/>
      <c r="E900" s="23"/>
      <c r="F900" s="23"/>
      <c r="G900" s="23"/>
      <c r="H900" s="23"/>
      <c r="I900" s="16"/>
      <c r="J900" s="7"/>
      <c r="K900" s="23"/>
      <c r="L900" s="23"/>
      <c r="M900" s="7"/>
      <c r="N900" s="7"/>
      <c r="O900" s="7"/>
      <c r="P900" s="7"/>
      <c r="Q900" s="7"/>
      <c r="R900" s="10" t="str">
        <f>IF(D900="","",IF(COUNTIF(Tugs[曳船名],D900)&lt;&gt;1,"未登録・重複",IF(INDEX(Tugs[会社名],MATCH(D900,Tugs[曳船名],0))="","未確認",INDEX(Tugs[会社名],MATCH(D900,Tugs[曳船名],0)))))</f>
        <v/>
      </c>
      <c r="S900" s="10" t="str">
        <f>IF(D900="","",IF(COUNTIF(Tugs[曳船名],D900)&lt;&gt;1,"未登録・重複",IF(INDEX(Tugs[基地港],MATCH(D900,Tugs[曳船名],0))="","未確認",INDEX(Tugs[基地港],MATCH(D900,Tugs[曳船名],0)))))</f>
        <v/>
      </c>
      <c r="T900" s="10" t="str">
        <f>IF(A900="","",IF(AND(ISNUMBER(B900),ISNUMBER(C900),C900&gt;=B900),INT(C900)-INT(B900),""))</f>
        <v/>
      </c>
      <c r="U900" s="18" t="str">
        <f>IF(A900="","",IF(AND(ISNUMBER(E900),ISNUMBER(F900),F900&gt;=E900),ROUND((F900-E900)*24,4),""))</f>
        <v/>
      </c>
      <c r="V900" s="18" t="str">
        <f>IF(A900="","",IF(AND(ISNUMBER(G900),ISNUMBER(H900),H900&gt;=G900),ROUND((H900-G900)*24,4),IF(OR(G900&lt;&gt;"",H900&lt;&gt;""),"",IF(AND(ISNUMBER(I900),I900&gt;=0),I900,""))))</f>
        <v/>
      </c>
      <c r="W900" s="10" t="str">
        <f>IF(A900="","",IF(AND(ISNUMBER(G900),ISNUMBER(H900),H900&gt;=G900),"実績：基地発～基地着",IF(OR(G900&lt;&gt;"",H900&lt;&gt;""),"要確認：時刻不足・逆転",IF(AND(ISNUMBER(I900),I900&gt;=0),"実績：記録の時間","未確認"))))</f>
        <v/>
      </c>
      <c r="X900" s="10" t="str">
        <f>IF(A900="","",IF(ISNUMBER(B900),YEAR(B900)-IF(MONTH(B900)&lt;4,1,0),""))</f>
        <v/>
      </c>
      <c r="Y900" s="10" t="str">
        <f>IF(A900="","",IF(OR(D900="",NOT(ISNUMBER(B900)),NOT(ISNUMBER(C900)),C900&lt;B900,NOT(ISNUMBER(E900)),NOT(ISNUMBER(F900)),F900&lt;E900,O900="",P900="",R900="未登録・重複"),"要確認：警戒区間・登録・根拠",IF(OR(W900="要確認：時刻不足・逆転",AND(ISNUMBER(G900),G900&gt;E900),AND(ISNUMBER(H900),H900&lt;F900),AND(ISNUMBER(I900),I900&lt;0),AND(ISNUMBER(M900),M900&lt;0)),"要確認：基地発着・交代人数",IF(COUNTIFS(LNGWatch[船名],A900,LNGWatch[入港日（同一航海）],B900,LNGWatch[曳船名],D900,LNGWatch[警戒開始日時],E900)&gt;1,"要確認：同じ警戒が重複",IF(OR(NOT(ISNUMBER(V900)),P900="未確認"),"要確認：拘束時間・根拠未確認","確認済")))))</f>
        <v/>
      </c>
    </row>
    <row r="901" spans="1:25" ht="24.95" customHeight="1" x14ac:dyDescent="0.2">
      <c r="A901" s="7"/>
      <c r="B901" s="20"/>
      <c r="C901" s="20"/>
      <c r="D901" s="7"/>
      <c r="E901" s="23"/>
      <c r="F901" s="23"/>
      <c r="G901" s="23"/>
      <c r="H901" s="23"/>
      <c r="I901" s="16"/>
      <c r="J901" s="7"/>
      <c r="K901" s="23"/>
      <c r="L901" s="23"/>
      <c r="M901" s="7"/>
      <c r="N901" s="7"/>
      <c r="O901" s="7"/>
      <c r="P901" s="7"/>
      <c r="Q901" s="7"/>
      <c r="R901" s="10" t="str">
        <f>IF(D901="","",IF(COUNTIF(Tugs[曳船名],D901)&lt;&gt;1,"未登録・重複",IF(INDEX(Tugs[会社名],MATCH(D901,Tugs[曳船名],0))="","未確認",INDEX(Tugs[会社名],MATCH(D901,Tugs[曳船名],0)))))</f>
        <v/>
      </c>
      <c r="S901" s="10" t="str">
        <f>IF(D901="","",IF(COUNTIF(Tugs[曳船名],D901)&lt;&gt;1,"未登録・重複",IF(INDEX(Tugs[基地港],MATCH(D901,Tugs[曳船名],0))="","未確認",INDEX(Tugs[基地港],MATCH(D901,Tugs[曳船名],0)))))</f>
        <v/>
      </c>
      <c r="T901" s="10" t="str">
        <f>IF(A901="","",IF(AND(ISNUMBER(B901),ISNUMBER(C901),C901&gt;=B901),INT(C901)-INT(B901),""))</f>
        <v/>
      </c>
      <c r="U901" s="18" t="str">
        <f>IF(A901="","",IF(AND(ISNUMBER(E901),ISNUMBER(F901),F901&gt;=E901),ROUND((F901-E901)*24,4),""))</f>
        <v/>
      </c>
      <c r="V901" s="18" t="str">
        <f>IF(A901="","",IF(AND(ISNUMBER(G901),ISNUMBER(H901),H901&gt;=G901),ROUND((H901-G901)*24,4),IF(OR(G901&lt;&gt;"",H901&lt;&gt;""),"",IF(AND(ISNUMBER(I901),I901&gt;=0),I901,""))))</f>
        <v/>
      </c>
      <c r="W901" s="10" t="str">
        <f>IF(A901="","",IF(AND(ISNUMBER(G901),ISNUMBER(H901),H901&gt;=G901),"実績：基地発～基地着",IF(OR(G901&lt;&gt;"",H901&lt;&gt;""),"要確認：時刻不足・逆転",IF(AND(ISNUMBER(I901),I901&gt;=0),"実績：記録の時間","未確認"))))</f>
        <v/>
      </c>
      <c r="X901" s="10" t="str">
        <f>IF(A901="","",IF(ISNUMBER(B901),YEAR(B901)-IF(MONTH(B901)&lt;4,1,0),""))</f>
        <v/>
      </c>
      <c r="Y901" s="10" t="str">
        <f>IF(A901="","",IF(OR(D901="",NOT(ISNUMBER(B901)),NOT(ISNUMBER(C901)),C901&lt;B901,NOT(ISNUMBER(E901)),NOT(ISNUMBER(F901)),F901&lt;E901,O901="",P901="",R901="未登録・重複"),"要確認：警戒区間・登録・根拠",IF(OR(W901="要確認：時刻不足・逆転",AND(ISNUMBER(G901),G901&gt;E901),AND(ISNUMBER(H901),H901&lt;F901),AND(ISNUMBER(I901),I901&lt;0),AND(ISNUMBER(M901),M901&lt;0)),"要確認：基地発着・交代人数",IF(COUNTIFS(LNGWatch[船名],A901,LNGWatch[入港日（同一航海）],B901,LNGWatch[曳船名],D901,LNGWatch[警戒開始日時],E901)&gt;1,"要確認：同じ警戒が重複",IF(OR(NOT(ISNUMBER(V901)),P901="未確認"),"要確認：拘束時間・根拠未確認","確認済")))))</f>
        <v/>
      </c>
    </row>
    <row r="902" spans="1:25" ht="24.95" customHeight="1" x14ac:dyDescent="0.2">
      <c r="A902" s="7"/>
      <c r="B902" s="20"/>
      <c r="C902" s="20"/>
      <c r="D902" s="7"/>
      <c r="E902" s="23"/>
      <c r="F902" s="23"/>
      <c r="G902" s="23"/>
      <c r="H902" s="23"/>
      <c r="I902" s="16"/>
      <c r="J902" s="7"/>
      <c r="K902" s="23"/>
      <c r="L902" s="23"/>
      <c r="M902" s="7"/>
      <c r="N902" s="7"/>
      <c r="O902" s="7"/>
      <c r="P902" s="7"/>
      <c r="Q902" s="7"/>
      <c r="R902" s="10" t="str">
        <f>IF(D902="","",IF(COUNTIF(Tugs[曳船名],D902)&lt;&gt;1,"未登録・重複",IF(INDEX(Tugs[会社名],MATCH(D902,Tugs[曳船名],0))="","未確認",INDEX(Tugs[会社名],MATCH(D902,Tugs[曳船名],0)))))</f>
        <v/>
      </c>
      <c r="S902" s="10" t="str">
        <f>IF(D902="","",IF(COUNTIF(Tugs[曳船名],D902)&lt;&gt;1,"未登録・重複",IF(INDEX(Tugs[基地港],MATCH(D902,Tugs[曳船名],0))="","未確認",INDEX(Tugs[基地港],MATCH(D902,Tugs[曳船名],0)))))</f>
        <v/>
      </c>
      <c r="T902" s="10" t="str">
        <f>IF(A902="","",IF(AND(ISNUMBER(B902),ISNUMBER(C902),C902&gt;=B902),INT(C902)-INT(B902),""))</f>
        <v/>
      </c>
      <c r="U902" s="18" t="str">
        <f>IF(A902="","",IF(AND(ISNUMBER(E902),ISNUMBER(F902),F902&gt;=E902),ROUND((F902-E902)*24,4),""))</f>
        <v/>
      </c>
      <c r="V902" s="18" t="str">
        <f>IF(A902="","",IF(AND(ISNUMBER(G902),ISNUMBER(H902),H902&gt;=G902),ROUND((H902-G902)*24,4),IF(OR(G902&lt;&gt;"",H902&lt;&gt;""),"",IF(AND(ISNUMBER(I902),I902&gt;=0),I902,""))))</f>
        <v/>
      </c>
      <c r="W902" s="10" t="str">
        <f>IF(A902="","",IF(AND(ISNUMBER(G902),ISNUMBER(H902),H902&gt;=G902),"実績：基地発～基地着",IF(OR(G902&lt;&gt;"",H902&lt;&gt;""),"要確認：時刻不足・逆転",IF(AND(ISNUMBER(I902),I902&gt;=0),"実績：記録の時間","未確認"))))</f>
        <v/>
      </c>
      <c r="X902" s="10" t="str">
        <f>IF(A902="","",IF(ISNUMBER(B902),YEAR(B902)-IF(MONTH(B902)&lt;4,1,0),""))</f>
        <v/>
      </c>
      <c r="Y902" s="10" t="str">
        <f>IF(A902="","",IF(OR(D902="",NOT(ISNUMBER(B902)),NOT(ISNUMBER(C902)),C902&lt;B902,NOT(ISNUMBER(E902)),NOT(ISNUMBER(F902)),F902&lt;E902,O902="",P902="",R902="未登録・重複"),"要確認：警戒区間・登録・根拠",IF(OR(W902="要確認：時刻不足・逆転",AND(ISNUMBER(G902),G902&gt;E902),AND(ISNUMBER(H902),H902&lt;F902),AND(ISNUMBER(I902),I902&lt;0),AND(ISNUMBER(M902),M902&lt;0)),"要確認：基地発着・交代人数",IF(COUNTIFS(LNGWatch[船名],A902,LNGWatch[入港日（同一航海）],B902,LNGWatch[曳船名],D902,LNGWatch[警戒開始日時],E902)&gt;1,"要確認：同じ警戒が重複",IF(OR(NOT(ISNUMBER(V902)),P902="未確認"),"要確認：拘束時間・根拠未確認","確認済")))))</f>
        <v/>
      </c>
    </row>
    <row r="903" spans="1:25" ht="24.95" customHeight="1" x14ac:dyDescent="0.2">
      <c r="A903" s="7"/>
      <c r="B903" s="20"/>
      <c r="C903" s="20"/>
      <c r="D903" s="7"/>
      <c r="E903" s="23"/>
      <c r="F903" s="23"/>
      <c r="G903" s="23"/>
      <c r="H903" s="23"/>
      <c r="I903" s="16"/>
      <c r="J903" s="7"/>
      <c r="K903" s="23"/>
      <c r="L903" s="23"/>
      <c r="M903" s="7"/>
      <c r="N903" s="7"/>
      <c r="O903" s="7"/>
      <c r="P903" s="7"/>
      <c r="Q903" s="7"/>
      <c r="R903" s="10" t="str">
        <f>IF(D903="","",IF(COUNTIF(Tugs[曳船名],D903)&lt;&gt;1,"未登録・重複",IF(INDEX(Tugs[会社名],MATCH(D903,Tugs[曳船名],0))="","未確認",INDEX(Tugs[会社名],MATCH(D903,Tugs[曳船名],0)))))</f>
        <v/>
      </c>
      <c r="S903" s="10" t="str">
        <f>IF(D903="","",IF(COUNTIF(Tugs[曳船名],D903)&lt;&gt;1,"未登録・重複",IF(INDEX(Tugs[基地港],MATCH(D903,Tugs[曳船名],0))="","未確認",INDEX(Tugs[基地港],MATCH(D903,Tugs[曳船名],0)))))</f>
        <v/>
      </c>
      <c r="T903" s="10" t="str">
        <f>IF(A903="","",IF(AND(ISNUMBER(B903),ISNUMBER(C903),C903&gt;=B903),INT(C903)-INT(B903),""))</f>
        <v/>
      </c>
      <c r="U903" s="18" t="str">
        <f>IF(A903="","",IF(AND(ISNUMBER(E903),ISNUMBER(F903),F903&gt;=E903),ROUND((F903-E903)*24,4),""))</f>
        <v/>
      </c>
      <c r="V903" s="18" t="str">
        <f>IF(A903="","",IF(AND(ISNUMBER(G903),ISNUMBER(H903),H903&gt;=G903),ROUND((H903-G903)*24,4),IF(OR(G903&lt;&gt;"",H903&lt;&gt;""),"",IF(AND(ISNUMBER(I903),I903&gt;=0),I903,""))))</f>
        <v/>
      </c>
      <c r="W903" s="10" t="str">
        <f>IF(A903="","",IF(AND(ISNUMBER(G903),ISNUMBER(H903),H903&gt;=G903),"実績：基地発～基地着",IF(OR(G903&lt;&gt;"",H903&lt;&gt;""),"要確認：時刻不足・逆転",IF(AND(ISNUMBER(I903),I903&gt;=0),"実績：記録の時間","未確認"))))</f>
        <v/>
      </c>
      <c r="X903" s="10" t="str">
        <f>IF(A903="","",IF(ISNUMBER(B903),YEAR(B903)-IF(MONTH(B903)&lt;4,1,0),""))</f>
        <v/>
      </c>
      <c r="Y903" s="10" t="str">
        <f>IF(A903="","",IF(OR(D903="",NOT(ISNUMBER(B903)),NOT(ISNUMBER(C903)),C903&lt;B903,NOT(ISNUMBER(E903)),NOT(ISNUMBER(F903)),F903&lt;E903,O903="",P903="",R903="未登録・重複"),"要確認：警戒区間・登録・根拠",IF(OR(W903="要確認：時刻不足・逆転",AND(ISNUMBER(G903),G903&gt;E903),AND(ISNUMBER(H903),H903&lt;F903),AND(ISNUMBER(I903),I903&lt;0),AND(ISNUMBER(M903),M903&lt;0)),"要確認：基地発着・交代人数",IF(COUNTIFS(LNGWatch[船名],A903,LNGWatch[入港日（同一航海）],B903,LNGWatch[曳船名],D903,LNGWatch[警戒開始日時],E903)&gt;1,"要確認：同じ警戒が重複",IF(OR(NOT(ISNUMBER(V903)),P903="未確認"),"要確認：拘束時間・根拠未確認","確認済")))))</f>
        <v/>
      </c>
    </row>
    <row r="904" spans="1:25" ht="24.95" customHeight="1" x14ac:dyDescent="0.2">
      <c r="A904" s="7"/>
      <c r="B904" s="20"/>
      <c r="C904" s="20"/>
      <c r="D904" s="7"/>
      <c r="E904" s="23"/>
      <c r="F904" s="23"/>
      <c r="G904" s="23"/>
      <c r="H904" s="23"/>
      <c r="I904" s="16"/>
      <c r="J904" s="7"/>
      <c r="K904" s="23"/>
      <c r="L904" s="23"/>
      <c r="M904" s="7"/>
      <c r="N904" s="7"/>
      <c r="O904" s="7"/>
      <c r="P904" s="7"/>
      <c r="Q904" s="7"/>
      <c r="R904" s="10" t="str">
        <f>IF(D904="","",IF(COUNTIF(Tugs[曳船名],D904)&lt;&gt;1,"未登録・重複",IF(INDEX(Tugs[会社名],MATCH(D904,Tugs[曳船名],0))="","未確認",INDEX(Tugs[会社名],MATCH(D904,Tugs[曳船名],0)))))</f>
        <v/>
      </c>
      <c r="S904" s="10" t="str">
        <f>IF(D904="","",IF(COUNTIF(Tugs[曳船名],D904)&lt;&gt;1,"未登録・重複",IF(INDEX(Tugs[基地港],MATCH(D904,Tugs[曳船名],0))="","未確認",INDEX(Tugs[基地港],MATCH(D904,Tugs[曳船名],0)))))</f>
        <v/>
      </c>
      <c r="T904" s="10" t="str">
        <f>IF(A904="","",IF(AND(ISNUMBER(B904),ISNUMBER(C904),C904&gt;=B904),INT(C904)-INT(B904),""))</f>
        <v/>
      </c>
      <c r="U904" s="18" t="str">
        <f>IF(A904="","",IF(AND(ISNUMBER(E904),ISNUMBER(F904),F904&gt;=E904),ROUND((F904-E904)*24,4),""))</f>
        <v/>
      </c>
      <c r="V904" s="18" t="str">
        <f>IF(A904="","",IF(AND(ISNUMBER(G904),ISNUMBER(H904),H904&gt;=G904),ROUND((H904-G904)*24,4),IF(OR(G904&lt;&gt;"",H904&lt;&gt;""),"",IF(AND(ISNUMBER(I904),I904&gt;=0),I904,""))))</f>
        <v/>
      </c>
      <c r="W904" s="10" t="str">
        <f>IF(A904="","",IF(AND(ISNUMBER(G904),ISNUMBER(H904),H904&gt;=G904),"実績：基地発～基地着",IF(OR(G904&lt;&gt;"",H904&lt;&gt;""),"要確認：時刻不足・逆転",IF(AND(ISNUMBER(I904),I904&gt;=0),"実績：記録の時間","未確認"))))</f>
        <v/>
      </c>
      <c r="X904" s="10" t="str">
        <f>IF(A904="","",IF(ISNUMBER(B904),YEAR(B904)-IF(MONTH(B904)&lt;4,1,0),""))</f>
        <v/>
      </c>
      <c r="Y904" s="10" t="str">
        <f>IF(A904="","",IF(OR(D904="",NOT(ISNUMBER(B904)),NOT(ISNUMBER(C904)),C904&lt;B904,NOT(ISNUMBER(E904)),NOT(ISNUMBER(F904)),F904&lt;E904,O904="",P904="",R904="未登録・重複"),"要確認：警戒区間・登録・根拠",IF(OR(W904="要確認：時刻不足・逆転",AND(ISNUMBER(G904),G904&gt;E904),AND(ISNUMBER(H904),H904&lt;F904),AND(ISNUMBER(I904),I904&lt;0),AND(ISNUMBER(M904),M904&lt;0)),"要確認：基地発着・交代人数",IF(COUNTIFS(LNGWatch[船名],A904,LNGWatch[入港日（同一航海）],B904,LNGWatch[曳船名],D904,LNGWatch[警戒開始日時],E904)&gt;1,"要確認：同じ警戒が重複",IF(OR(NOT(ISNUMBER(V904)),P904="未確認"),"要確認：拘束時間・根拠未確認","確認済")))))</f>
        <v/>
      </c>
    </row>
    <row r="905" spans="1:25" ht="24.95" customHeight="1" x14ac:dyDescent="0.2">
      <c r="A905" s="7"/>
      <c r="B905" s="20"/>
      <c r="C905" s="20"/>
      <c r="D905" s="7"/>
      <c r="E905" s="23"/>
      <c r="F905" s="23"/>
      <c r="G905" s="23"/>
      <c r="H905" s="23"/>
      <c r="I905" s="16"/>
      <c r="J905" s="7"/>
      <c r="K905" s="23"/>
      <c r="L905" s="23"/>
      <c r="M905" s="7"/>
      <c r="N905" s="7"/>
      <c r="O905" s="7"/>
      <c r="P905" s="7"/>
      <c r="Q905" s="7"/>
      <c r="R905" s="10" t="str">
        <f>IF(D905="","",IF(COUNTIF(Tugs[曳船名],D905)&lt;&gt;1,"未登録・重複",IF(INDEX(Tugs[会社名],MATCH(D905,Tugs[曳船名],0))="","未確認",INDEX(Tugs[会社名],MATCH(D905,Tugs[曳船名],0)))))</f>
        <v/>
      </c>
      <c r="S905" s="10" t="str">
        <f>IF(D905="","",IF(COUNTIF(Tugs[曳船名],D905)&lt;&gt;1,"未登録・重複",IF(INDEX(Tugs[基地港],MATCH(D905,Tugs[曳船名],0))="","未確認",INDEX(Tugs[基地港],MATCH(D905,Tugs[曳船名],0)))))</f>
        <v/>
      </c>
      <c r="T905" s="10" t="str">
        <f>IF(A905="","",IF(AND(ISNUMBER(B905),ISNUMBER(C905),C905&gt;=B905),INT(C905)-INT(B905),""))</f>
        <v/>
      </c>
      <c r="U905" s="18" t="str">
        <f>IF(A905="","",IF(AND(ISNUMBER(E905),ISNUMBER(F905),F905&gt;=E905),ROUND((F905-E905)*24,4),""))</f>
        <v/>
      </c>
      <c r="V905" s="18" t="str">
        <f>IF(A905="","",IF(AND(ISNUMBER(G905),ISNUMBER(H905),H905&gt;=G905),ROUND((H905-G905)*24,4),IF(OR(G905&lt;&gt;"",H905&lt;&gt;""),"",IF(AND(ISNUMBER(I905),I905&gt;=0),I905,""))))</f>
        <v/>
      </c>
      <c r="W905" s="10" t="str">
        <f>IF(A905="","",IF(AND(ISNUMBER(G905),ISNUMBER(H905),H905&gt;=G905),"実績：基地発～基地着",IF(OR(G905&lt;&gt;"",H905&lt;&gt;""),"要確認：時刻不足・逆転",IF(AND(ISNUMBER(I905),I905&gt;=0),"実績：記録の時間","未確認"))))</f>
        <v/>
      </c>
      <c r="X905" s="10" t="str">
        <f>IF(A905="","",IF(ISNUMBER(B905),YEAR(B905)-IF(MONTH(B905)&lt;4,1,0),""))</f>
        <v/>
      </c>
      <c r="Y905" s="10" t="str">
        <f>IF(A905="","",IF(OR(D905="",NOT(ISNUMBER(B905)),NOT(ISNUMBER(C905)),C905&lt;B905,NOT(ISNUMBER(E905)),NOT(ISNUMBER(F905)),F905&lt;E905,O905="",P905="",R905="未登録・重複"),"要確認：警戒区間・登録・根拠",IF(OR(W905="要確認：時刻不足・逆転",AND(ISNUMBER(G905),G905&gt;E905),AND(ISNUMBER(H905),H905&lt;F905),AND(ISNUMBER(I905),I905&lt;0),AND(ISNUMBER(M905),M905&lt;0)),"要確認：基地発着・交代人数",IF(COUNTIFS(LNGWatch[船名],A905,LNGWatch[入港日（同一航海）],B905,LNGWatch[曳船名],D905,LNGWatch[警戒開始日時],E905)&gt;1,"要確認：同じ警戒が重複",IF(OR(NOT(ISNUMBER(V905)),P905="未確認"),"要確認：拘束時間・根拠未確認","確認済")))))</f>
        <v/>
      </c>
    </row>
    <row r="906" spans="1:25" ht="24.95" customHeight="1" x14ac:dyDescent="0.2">
      <c r="A906" s="7"/>
      <c r="B906" s="20"/>
      <c r="C906" s="20"/>
      <c r="D906" s="7"/>
      <c r="E906" s="23"/>
      <c r="F906" s="23"/>
      <c r="G906" s="23"/>
      <c r="H906" s="23"/>
      <c r="I906" s="16"/>
      <c r="J906" s="7"/>
      <c r="K906" s="23"/>
      <c r="L906" s="23"/>
      <c r="M906" s="7"/>
      <c r="N906" s="7"/>
      <c r="O906" s="7"/>
      <c r="P906" s="7"/>
      <c r="Q906" s="7"/>
      <c r="R906" s="10" t="str">
        <f>IF(D906="","",IF(COUNTIF(Tugs[曳船名],D906)&lt;&gt;1,"未登録・重複",IF(INDEX(Tugs[会社名],MATCH(D906,Tugs[曳船名],0))="","未確認",INDEX(Tugs[会社名],MATCH(D906,Tugs[曳船名],0)))))</f>
        <v/>
      </c>
      <c r="S906" s="10" t="str">
        <f>IF(D906="","",IF(COUNTIF(Tugs[曳船名],D906)&lt;&gt;1,"未登録・重複",IF(INDEX(Tugs[基地港],MATCH(D906,Tugs[曳船名],0))="","未確認",INDEX(Tugs[基地港],MATCH(D906,Tugs[曳船名],0)))))</f>
        <v/>
      </c>
      <c r="T906" s="10" t="str">
        <f>IF(A906="","",IF(AND(ISNUMBER(B906),ISNUMBER(C906),C906&gt;=B906),INT(C906)-INT(B906),""))</f>
        <v/>
      </c>
      <c r="U906" s="18" t="str">
        <f>IF(A906="","",IF(AND(ISNUMBER(E906),ISNUMBER(F906),F906&gt;=E906),ROUND((F906-E906)*24,4),""))</f>
        <v/>
      </c>
      <c r="V906" s="18" t="str">
        <f>IF(A906="","",IF(AND(ISNUMBER(G906),ISNUMBER(H906),H906&gt;=G906),ROUND((H906-G906)*24,4),IF(OR(G906&lt;&gt;"",H906&lt;&gt;""),"",IF(AND(ISNUMBER(I906),I906&gt;=0),I906,""))))</f>
        <v/>
      </c>
      <c r="W906" s="10" t="str">
        <f>IF(A906="","",IF(AND(ISNUMBER(G906),ISNUMBER(H906),H906&gt;=G906),"実績：基地発～基地着",IF(OR(G906&lt;&gt;"",H906&lt;&gt;""),"要確認：時刻不足・逆転",IF(AND(ISNUMBER(I906),I906&gt;=0),"実績：記録の時間","未確認"))))</f>
        <v/>
      </c>
      <c r="X906" s="10" t="str">
        <f>IF(A906="","",IF(ISNUMBER(B906),YEAR(B906)-IF(MONTH(B906)&lt;4,1,0),""))</f>
        <v/>
      </c>
      <c r="Y906" s="10" t="str">
        <f>IF(A906="","",IF(OR(D906="",NOT(ISNUMBER(B906)),NOT(ISNUMBER(C906)),C906&lt;B906,NOT(ISNUMBER(E906)),NOT(ISNUMBER(F906)),F906&lt;E906,O906="",P906="",R906="未登録・重複"),"要確認：警戒区間・登録・根拠",IF(OR(W906="要確認：時刻不足・逆転",AND(ISNUMBER(G906),G906&gt;E906),AND(ISNUMBER(H906),H906&lt;F906),AND(ISNUMBER(I906),I906&lt;0),AND(ISNUMBER(M906),M906&lt;0)),"要確認：基地発着・交代人数",IF(COUNTIFS(LNGWatch[船名],A906,LNGWatch[入港日（同一航海）],B906,LNGWatch[曳船名],D906,LNGWatch[警戒開始日時],E906)&gt;1,"要確認：同じ警戒が重複",IF(OR(NOT(ISNUMBER(V906)),P906="未確認"),"要確認：拘束時間・根拠未確認","確認済")))))</f>
        <v/>
      </c>
    </row>
    <row r="907" spans="1:25" ht="24.95" customHeight="1" x14ac:dyDescent="0.2">
      <c r="A907" s="7"/>
      <c r="B907" s="20"/>
      <c r="C907" s="20"/>
      <c r="D907" s="7"/>
      <c r="E907" s="23"/>
      <c r="F907" s="23"/>
      <c r="G907" s="23"/>
      <c r="H907" s="23"/>
      <c r="I907" s="16"/>
      <c r="J907" s="7"/>
      <c r="K907" s="23"/>
      <c r="L907" s="23"/>
      <c r="M907" s="7"/>
      <c r="N907" s="7"/>
      <c r="O907" s="7"/>
      <c r="P907" s="7"/>
      <c r="Q907" s="7"/>
      <c r="R907" s="10" t="str">
        <f>IF(D907="","",IF(COUNTIF(Tugs[曳船名],D907)&lt;&gt;1,"未登録・重複",IF(INDEX(Tugs[会社名],MATCH(D907,Tugs[曳船名],0))="","未確認",INDEX(Tugs[会社名],MATCH(D907,Tugs[曳船名],0)))))</f>
        <v/>
      </c>
      <c r="S907" s="10" t="str">
        <f>IF(D907="","",IF(COUNTIF(Tugs[曳船名],D907)&lt;&gt;1,"未登録・重複",IF(INDEX(Tugs[基地港],MATCH(D907,Tugs[曳船名],0))="","未確認",INDEX(Tugs[基地港],MATCH(D907,Tugs[曳船名],0)))))</f>
        <v/>
      </c>
      <c r="T907" s="10" t="str">
        <f>IF(A907="","",IF(AND(ISNUMBER(B907),ISNUMBER(C907),C907&gt;=B907),INT(C907)-INT(B907),""))</f>
        <v/>
      </c>
      <c r="U907" s="18" t="str">
        <f>IF(A907="","",IF(AND(ISNUMBER(E907),ISNUMBER(F907),F907&gt;=E907),ROUND((F907-E907)*24,4),""))</f>
        <v/>
      </c>
      <c r="V907" s="18" t="str">
        <f>IF(A907="","",IF(AND(ISNUMBER(G907),ISNUMBER(H907),H907&gt;=G907),ROUND((H907-G907)*24,4),IF(OR(G907&lt;&gt;"",H907&lt;&gt;""),"",IF(AND(ISNUMBER(I907),I907&gt;=0),I907,""))))</f>
        <v/>
      </c>
      <c r="W907" s="10" t="str">
        <f>IF(A907="","",IF(AND(ISNUMBER(G907),ISNUMBER(H907),H907&gt;=G907),"実績：基地発～基地着",IF(OR(G907&lt;&gt;"",H907&lt;&gt;""),"要確認：時刻不足・逆転",IF(AND(ISNUMBER(I907),I907&gt;=0),"実績：記録の時間","未確認"))))</f>
        <v/>
      </c>
      <c r="X907" s="10" t="str">
        <f>IF(A907="","",IF(ISNUMBER(B907),YEAR(B907)-IF(MONTH(B907)&lt;4,1,0),""))</f>
        <v/>
      </c>
      <c r="Y907" s="10" t="str">
        <f>IF(A907="","",IF(OR(D907="",NOT(ISNUMBER(B907)),NOT(ISNUMBER(C907)),C907&lt;B907,NOT(ISNUMBER(E907)),NOT(ISNUMBER(F907)),F907&lt;E907,O907="",P907="",R907="未登録・重複"),"要確認：警戒区間・登録・根拠",IF(OR(W907="要確認：時刻不足・逆転",AND(ISNUMBER(G907),G907&gt;E907),AND(ISNUMBER(H907),H907&lt;F907),AND(ISNUMBER(I907),I907&lt;0),AND(ISNUMBER(M907),M907&lt;0)),"要確認：基地発着・交代人数",IF(COUNTIFS(LNGWatch[船名],A907,LNGWatch[入港日（同一航海）],B907,LNGWatch[曳船名],D907,LNGWatch[警戒開始日時],E907)&gt;1,"要確認：同じ警戒が重複",IF(OR(NOT(ISNUMBER(V907)),P907="未確認"),"要確認：拘束時間・根拠未確認","確認済")))))</f>
        <v/>
      </c>
    </row>
    <row r="908" spans="1:25" ht="24.95" customHeight="1" x14ac:dyDescent="0.2">
      <c r="A908" s="7"/>
      <c r="B908" s="20"/>
      <c r="C908" s="20"/>
      <c r="D908" s="7"/>
      <c r="E908" s="23"/>
      <c r="F908" s="23"/>
      <c r="G908" s="23"/>
      <c r="H908" s="23"/>
      <c r="I908" s="16"/>
      <c r="J908" s="7"/>
      <c r="K908" s="23"/>
      <c r="L908" s="23"/>
      <c r="M908" s="7"/>
      <c r="N908" s="7"/>
      <c r="O908" s="7"/>
      <c r="P908" s="7"/>
      <c r="Q908" s="7"/>
      <c r="R908" s="10" t="str">
        <f>IF(D908="","",IF(COUNTIF(Tugs[曳船名],D908)&lt;&gt;1,"未登録・重複",IF(INDEX(Tugs[会社名],MATCH(D908,Tugs[曳船名],0))="","未確認",INDEX(Tugs[会社名],MATCH(D908,Tugs[曳船名],0)))))</f>
        <v/>
      </c>
      <c r="S908" s="10" t="str">
        <f>IF(D908="","",IF(COUNTIF(Tugs[曳船名],D908)&lt;&gt;1,"未登録・重複",IF(INDEX(Tugs[基地港],MATCH(D908,Tugs[曳船名],0))="","未確認",INDEX(Tugs[基地港],MATCH(D908,Tugs[曳船名],0)))))</f>
        <v/>
      </c>
      <c r="T908" s="10" t="str">
        <f>IF(A908="","",IF(AND(ISNUMBER(B908),ISNUMBER(C908),C908&gt;=B908),INT(C908)-INT(B908),""))</f>
        <v/>
      </c>
      <c r="U908" s="18" t="str">
        <f>IF(A908="","",IF(AND(ISNUMBER(E908),ISNUMBER(F908),F908&gt;=E908),ROUND((F908-E908)*24,4),""))</f>
        <v/>
      </c>
      <c r="V908" s="18" t="str">
        <f>IF(A908="","",IF(AND(ISNUMBER(G908),ISNUMBER(H908),H908&gt;=G908),ROUND((H908-G908)*24,4),IF(OR(G908&lt;&gt;"",H908&lt;&gt;""),"",IF(AND(ISNUMBER(I908),I908&gt;=0),I908,""))))</f>
        <v/>
      </c>
      <c r="W908" s="10" t="str">
        <f>IF(A908="","",IF(AND(ISNUMBER(G908),ISNUMBER(H908),H908&gt;=G908),"実績：基地発～基地着",IF(OR(G908&lt;&gt;"",H908&lt;&gt;""),"要確認：時刻不足・逆転",IF(AND(ISNUMBER(I908),I908&gt;=0),"実績：記録の時間","未確認"))))</f>
        <v/>
      </c>
      <c r="X908" s="10" t="str">
        <f>IF(A908="","",IF(ISNUMBER(B908),YEAR(B908)-IF(MONTH(B908)&lt;4,1,0),""))</f>
        <v/>
      </c>
      <c r="Y908" s="10" t="str">
        <f>IF(A908="","",IF(OR(D908="",NOT(ISNUMBER(B908)),NOT(ISNUMBER(C908)),C908&lt;B908,NOT(ISNUMBER(E908)),NOT(ISNUMBER(F908)),F908&lt;E908,O908="",P908="",R908="未登録・重複"),"要確認：警戒区間・登録・根拠",IF(OR(W908="要確認：時刻不足・逆転",AND(ISNUMBER(G908),G908&gt;E908),AND(ISNUMBER(H908),H908&lt;F908),AND(ISNUMBER(I908),I908&lt;0),AND(ISNUMBER(M908),M908&lt;0)),"要確認：基地発着・交代人数",IF(COUNTIFS(LNGWatch[船名],A908,LNGWatch[入港日（同一航海）],B908,LNGWatch[曳船名],D908,LNGWatch[警戒開始日時],E908)&gt;1,"要確認：同じ警戒が重複",IF(OR(NOT(ISNUMBER(V908)),P908="未確認"),"要確認：拘束時間・根拠未確認","確認済")))))</f>
        <v/>
      </c>
    </row>
    <row r="909" spans="1:25" ht="24.95" customHeight="1" x14ac:dyDescent="0.2">
      <c r="A909" s="7"/>
      <c r="B909" s="20"/>
      <c r="C909" s="20"/>
      <c r="D909" s="7"/>
      <c r="E909" s="23"/>
      <c r="F909" s="23"/>
      <c r="G909" s="23"/>
      <c r="H909" s="23"/>
      <c r="I909" s="16"/>
      <c r="J909" s="7"/>
      <c r="K909" s="23"/>
      <c r="L909" s="23"/>
      <c r="M909" s="7"/>
      <c r="N909" s="7"/>
      <c r="O909" s="7"/>
      <c r="P909" s="7"/>
      <c r="Q909" s="7"/>
      <c r="R909" s="10" t="str">
        <f>IF(D909="","",IF(COUNTIF(Tugs[曳船名],D909)&lt;&gt;1,"未登録・重複",IF(INDEX(Tugs[会社名],MATCH(D909,Tugs[曳船名],0))="","未確認",INDEX(Tugs[会社名],MATCH(D909,Tugs[曳船名],0)))))</f>
        <v/>
      </c>
      <c r="S909" s="10" t="str">
        <f>IF(D909="","",IF(COUNTIF(Tugs[曳船名],D909)&lt;&gt;1,"未登録・重複",IF(INDEX(Tugs[基地港],MATCH(D909,Tugs[曳船名],0))="","未確認",INDEX(Tugs[基地港],MATCH(D909,Tugs[曳船名],0)))))</f>
        <v/>
      </c>
      <c r="T909" s="10" t="str">
        <f>IF(A909="","",IF(AND(ISNUMBER(B909),ISNUMBER(C909),C909&gt;=B909),INT(C909)-INT(B909),""))</f>
        <v/>
      </c>
      <c r="U909" s="18" t="str">
        <f>IF(A909="","",IF(AND(ISNUMBER(E909),ISNUMBER(F909),F909&gt;=E909),ROUND((F909-E909)*24,4),""))</f>
        <v/>
      </c>
      <c r="V909" s="18" t="str">
        <f>IF(A909="","",IF(AND(ISNUMBER(G909),ISNUMBER(H909),H909&gt;=G909),ROUND((H909-G909)*24,4),IF(OR(G909&lt;&gt;"",H909&lt;&gt;""),"",IF(AND(ISNUMBER(I909),I909&gt;=0),I909,""))))</f>
        <v/>
      </c>
      <c r="W909" s="10" t="str">
        <f>IF(A909="","",IF(AND(ISNUMBER(G909),ISNUMBER(H909),H909&gt;=G909),"実績：基地発～基地着",IF(OR(G909&lt;&gt;"",H909&lt;&gt;""),"要確認：時刻不足・逆転",IF(AND(ISNUMBER(I909),I909&gt;=0),"実績：記録の時間","未確認"))))</f>
        <v/>
      </c>
      <c r="X909" s="10" t="str">
        <f>IF(A909="","",IF(ISNUMBER(B909),YEAR(B909)-IF(MONTH(B909)&lt;4,1,0),""))</f>
        <v/>
      </c>
      <c r="Y909" s="10" t="str">
        <f>IF(A909="","",IF(OR(D909="",NOT(ISNUMBER(B909)),NOT(ISNUMBER(C909)),C909&lt;B909,NOT(ISNUMBER(E909)),NOT(ISNUMBER(F909)),F909&lt;E909,O909="",P909="",R909="未登録・重複"),"要確認：警戒区間・登録・根拠",IF(OR(W909="要確認：時刻不足・逆転",AND(ISNUMBER(G909),G909&gt;E909),AND(ISNUMBER(H909),H909&lt;F909),AND(ISNUMBER(I909),I909&lt;0),AND(ISNUMBER(M909),M909&lt;0)),"要確認：基地発着・交代人数",IF(COUNTIFS(LNGWatch[船名],A909,LNGWatch[入港日（同一航海）],B909,LNGWatch[曳船名],D909,LNGWatch[警戒開始日時],E909)&gt;1,"要確認：同じ警戒が重複",IF(OR(NOT(ISNUMBER(V909)),P909="未確認"),"要確認：拘束時間・根拠未確認","確認済")))))</f>
        <v/>
      </c>
    </row>
    <row r="910" spans="1:25" ht="24.95" customHeight="1" x14ac:dyDescent="0.2">
      <c r="A910" s="7"/>
      <c r="B910" s="20"/>
      <c r="C910" s="20"/>
      <c r="D910" s="7"/>
      <c r="E910" s="23"/>
      <c r="F910" s="23"/>
      <c r="G910" s="23"/>
      <c r="H910" s="23"/>
      <c r="I910" s="16"/>
      <c r="J910" s="7"/>
      <c r="K910" s="23"/>
      <c r="L910" s="23"/>
      <c r="M910" s="7"/>
      <c r="N910" s="7"/>
      <c r="O910" s="7"/>
      <c r="P910" s="7"/>
      <c r="Q910" s="7"/>
      <c r="R910" s="10" t="str">
        <f>IF(D910="","",IF(COUNTIF(Tugs[曳船名],D910)&lt;&gt;1,"未登録・重複",IF(INDEX(Tugs[会社名],MATCH(D910,Tugs[曳船名],0))="","未確認",INDEX(Tugs[会社名],MATCH(D910,Tugs[曳船名],0)))))</f>
        <v/>
      </c>
      <c r="S910" s="10" t="str">
        <f>IF(D910="","",IF(COUNTIF(Tugs[曳船名],D910)&lt;&gt;1,"未登録・重複",IF(INDEX(Tugs[基地港],MATCH(D910,Tugs[曳船名],0))="","未確認",INDEX(Tugs[基地港],MATCH(D910,Tugs[曳船名],0)))))</f>
        <v/>
      </c>
      <c r="T910" s="10" t="str">
        <f>IF(A910="","",IF(AND(ISNUMBER(B910),ISNUMBER(C910),C910&gt;=B910),INT(C910)-INT(B910),""))</f>
        <v/>
      </c>
      <c r="U910" s="18" t="str">
        <f>IF(A910="","",IF(AND(ISNUMBER(E910),ISNUMBER(F910),F910&gt;=E910),ROUND((F910-E910)*24,4),""))</f>
        <v/>
      </c>
      <c r="V910" s="18" t="str">
        <f>IF(A910="","",IF(AND(ISNUMBER(G910),ISNUMBER(H910),H910&gt;=G910),ROUND((H910-G910)*24,4),IF(OR(G910&lt;&gt;"",H910&lt;&gt;""),"",IF(AND(ISNUMBER(I910),I910&gt;=0),I910,""))))</f>
        <v/>
      </c>
      <c r="W910" s="10" t="str">
        <f>IF(A910="","",IF(AND(ISNUMBER(G910),ISNUMBER(H910),H910&gt;=G910),"実績：基地発～基地着",IF(OR(G910&lt;&gt;"",H910&lt;&gt;""),"要確認：時刻不足・逆転",IF(AND(ISNUMBER(I910),I910&gt;=0),"実績：記録の時間","未確認"))))</f>
        <v/>
      </c>
      <c r="X910" s="10" t="str">
        <f>IF(A910="","",IF(ISNUMBER(B910),YEAR(B910)-IF(MONTH(B910)&lt;4,1,0),""))</f>
        <v/>
      </c>
      <c r="Y910" s="10" t="str">
        <f>IF(A910="","",IF(OR(D910="",NOT(ISNUMBER(B910)),NOT(ISNUMBER(C910)),C910&lt;B910,NOT(ISNUMBER(E910)),NOT(ISNUMBER(F910)),F910&lt;E910,O910="",P910="",R910="未登録・重複"),"要確認：警戒区間・登録・根拠",IF(OR(W910="要確認：時刻不足・逆転",AND(ISNUMBER(G910),G910&gt;E910),AND(ISNUMBER(H910),H910&lt;F910),AND(ISNUMBER(I910),I910&lt;0),AND(ISNUMBER(M910),M910&lt;0)),"要確認：基地発着・交代人数",IF(COUNTIFS(LNGWatch[船名],A910,LNGWatch[入港日（同一航海）],B910,LNGWatch[曳船名],D910,LNGWatch[警戒開始日時],E910)&gt;1,"要確認：同じ警戒が重複",IF(OR(NOT(ISNUMBER(V910)),P910="未確認"),"要確認：拘束時間・根拠未確認","確認済")))))</f>
        <v/>
      </c>
    </row>
    <row r="911" spans="1:25" ht="24.95" customHeight="1" x14ac:dyDescent="0.2">
      <c r="A911" s="7"/>
      <c r="B911" s="20"/>
      <c r="C911" s="20"/>
      <c r="D911" s="7"/>
      <c r="E911" s="23"/>
      <c r="F911" s="23"/>
      <c r="G911" s="23"/>
      <c r="H911" s="23"/>
      <c r="I911" s="16"/>
      <c r="J911" s="7"/>
      <c r="K911" s="23"/>
      <c r="L911" s="23"/>
      <c r="M911" s="7"/>
      <c r="N911" s="7"/>
      <c r="O911" s="7"/>
      <c r="P911" s="7"/>
      <c r="Q911" s="7"/>
      <c r="R911" s="10" t="str">
        <f>IF(D911="","",IF(COUNTIF(Tugs[曳船名],D911)&lt;&gt;1,"未登録・重複",IF(INDEX(Tugs[会社名],MATCH(D911,Tugs[曳船名],0))="","未確認",INDEX(Tugs[会社名],MATCH(D911,Tugs[曳船名],0)))))</f>
        <v/>
      </c>
      <c r="S911" s="10" t="str">
        <f>IF(D911="","",IF(COUNTIF(Tugs[曳船名],D911)&lt;&gt;1,"未登録・重複",IF(INDEX(Tugs[基地港],MATCH(D911,Tugs[曳船名],0))="","未確認",INDEX(Tugs[基地港],MATCH(D911,Tugs[曳船名],0)))))</f>
        <v/>
      </c>
      <c r="T911" s="10" t="str">
        <f>IF(A911="","",IF(AND(ISNUMBER(B911),ISNUMBER(C911),C911&gt;=B911),INT(C911)-INT(B911),""))</f>
        <v/>
      </c>
      <c r="U911" s="18" t="str">
        <f>IF(A911="","",IF(AND(ISNUMBER(E911),ISNUMBER(F911),F911&gt;=E911),ROUND((F911-E911)*24,4),""))</f>
        <v/>
      </c>
      <c r="V911" s="18" t="str">
        <f>IF(A911="","",IF(AND(ISNUMBER(G911),ISNUMBER(H911),H911&gt;=G911),ROUND((H911-G911)*24,4),IF(OR(G911&lt;&gt;"",H911&lt;&gt;""),"",IF(AND(ISNUMBER(I911),I911&gt;=0),I911,""))))</f>
        <v/>
      </c>
      <c r="W911" s="10" t="str">
        <f>IF(A911="","",IF(AND(ISNUMBER(G911),ISNUMBER(H911),H911&gt;=G911),"実績：基地発～基地着",IF(OR(G911&lt;&gt;"",H911&lt;&gt;""),"要確認：時刻不足・逆転",IF(AND(ISNUMBER(I911),I911&gt;=0),"実績：記録の時間","未確認"))))</f>
        <v/>
      </c>
      <c r="X911" s="10" t="str">
        <f>IF(A911="","",IF(ISNUMBER(B911),YEAR(B911)-IF(MONTH(B911)&lt;4,1,0),""))</f>
        <v/>
      </c>
      <c r="Y911" s="10" t="str">
        <f>IF(A911="","",IF(OR(D911="",NOT(ISNUMBER(B911)),NOT(ISNUMBER(C911)),C911&lt;B911,NOT(ISNUMBER(E911)),NOT(ISNUMBER(F911)),F911&lt;E911,O911="",P911="",R911="未登録・重複"),"要確認：警戒区間・登録・根拠",IF(OR(W911="要確認：時刻不足・逆転",AND(ISNUMBER(G911),G911&gt;E911),AND(ISNUMBER(H911),H911&lt;F911),AND(ISNUMBER(I911),I911&lt;0),AND(ISNUMBER(M911),M911&lt;0)),"要確認：基地発着・交代人数",IF(COUNTIFS(LNGWatch[船名],A911,LNGWatch[入港日（同一航海）],B911,LNGWatch[曳船名],D911,LNGWatch[警戒開始日時],E911)&gt;1,"要確認：同じ警戒が重複",IF(OR(NOT(ISNUMBER(V911)),P911="未確認"),"要確認：拘束時間・根拠未確認","確認済")))))</f>
        <v/>
      </c>
    </row>
    <row r="912" spans="1:25" ht="24.95" customHeight="1" x14ac:dyDescent="0.2">
      <c r="A912" s="7"/>
      <c r="B912" s="20"/>
      <c r="C912" s="20"/>
      <c r="D912" s="7"/>
      <c r="E912" s="23"/>
      <c r="F912" s="23"/>
      <c r="G912" s="23"/>
      <c r="H912" s="23"/>
      <c r="I912" s="16"/>
      <c r="J912" s="7"/>
      <c r="K912" s="23"/>
      <c r="L912" s="23"/>
      <c r="M912" s="7"/>
      <c r="N912" s="7"/>
      <c r="O912" s="7"/>
      <c r="P912" s="7"/>
      <c r="Q912" s="7"/>
      <c r="R912" s="10" t="str">
        <f>IF(D912="","",IF(COUNTIF(Tugs[曳船名],D912)&lt;&gt;1,"未登録・重複",IF(INDEX(Tugs[会社名],MATCH(D912,Tugs[曳船名],0))="","未確認",INDEX(Tugs[会社名],MATCH(D912,Tugs[曳船名],0)))))</f>
        <v/>
      </c>
      <c r="S912" s="10" t="str">
        <f>IF(D912="","",IF(COUNTIF(Tugs[曳船名],D912)&lt;&gt;1,"未登録・重複",IF(INDEX(Tugs[基地港],MATCH(D912,Tugs[曳船名],0))="","未確認",INDEX(Tugs[基地港],MATCH(D912,Tugs[曳船名],0)))))</f>
        <v/>
      </c>
      <c r="T912" s="10" t="str">
        <f>IF(A912="","",IF(AND(ISNUMBER(B912),ISNUMBER(C912),C912&gt;=B912),INT(C912)-INT(B912),""))</f>
        <v/>
      </c>
      <c r="U912" s="18" t="str">
        <f>IF(A912="","",IF(AND(ISNUMBER(E912),ISNUMBER(F912),F912&gt;=E912),ROUND((F912-E912)*24,4),""))</f>
        <v/>
      </c>
      <c r="V912" s="18" t="str">
        <f>IF(A912="","",IF(AND(ISNUMBER(G912),ISNUMBER(H912),H912&gt;=G912),ROUND((H912-G912)*24,4),IF(OR(G912&lt;&gt;"",H912&lt;&gt;""),"",IF(AND(ISNUMBER(I912),I912&gt;=0),I912,""))))</f>
        <v/>
      </c>
      <c r="W912" s="10" t="str">
        <f>IF(A912="","",IF(AND(ISNUMBER(G912),ISNUMBER(H912),H912&gt;=G912),"実績：基地発～基地着",IF(OR(G912&lt;&gt;"",H912&lt;&gt;""),"要確認：時刻不足・逆転",IF(AND(ISNUMBER(I912),I912&gt;=0),"実績：記録の時間","未確認"))))</f>
        <v/>
      </c>
      <c r="X912" s="10" t="str">
        <f>IF(A912="","",IF(ISNUMBER(B912),YEAR(B912)-IF(MONTH(B912)&lt;4,1,0),""))</f>
        <v/>
      </c>
      <c r="Y912" s="10" t="str">
        <f>IF(A912="","",IF(OR(D912="",NOT(ISNUMBER(B912)),NOT(ISNUMBER(C912)),C912&lt;B912,NOT(ISNUMBER(E912)),NOT(ISNUMBER(F912)),F912&lt;E912,O912="",P912="",R912="未登録・重複"),"要確認：警戒区間・登録・根拠",IF(OR(W912="要確認：時刻不足・逆転",AND(ISNUMBER(G912),G912&gt;E912),AND(ISNUMBER(H912),H912&lt;F912),AND(ISNUMBER(I912),I912&lt;0),AND(ISNUMBER(M912),M912&lt;0)),"要確認：基地発着・交代人数",IF(COUNTIFS(LNGWatch[船名],A912,LNGWatch[入港日（同一航海）],B912,LNGWatch[曳船名],D912,LNGWatch[警戒開始日時],E912)&gt;1,"要確認：同じ警戒が重複",IF(OR(NOT(ISNUMBER(V912)),P912="未確認"),"要確認：拘束時間・根拠未確認","確認済")))))</f>
        <v/>
      </c>
    </row>
    <row r="913" spans="1:25" ht="24.95" customHeight="1" x14ac:dyDescent="0.2">
      <c r="A913" s="7"/>
      <c r="B913" s="20"/>
      <c r="C913" s="20"/>
      <c r="D913" s="7"/>
      <c r="E913" s="23"/>
      <c r="F913" s="23"/>
      <c r="G913" s="23"/>
      <c r="H913" s="23"/>
      <c r="I913" s="16"/>
      <c r="J913" s="7"/>
      <c r="K913" s="23"/>
      <c r="L913" s="23"/>
      <c r="M913" s="7"/>
      <c r="N913" s="7"/>
      <c r="O913" s="7"/>
      <c r="P913" s="7"/>
      <c r="Q913" s="7"/>
      <c r="R913" s="10" t="str">
        <f>IF(D913="","",IF(COUNTIF(Tugs[曳船名],D913)&lt;&gt;1,"未登録・重複",IF(INDEX(Tugs[会社名],MATCH(D913,Tugs[曳船名],0))="","未確認",INDEX(Tugs[会社名],MATCH(D913,Tugs[曳船名],0)))))</f>
        <v/>
      </c>
      <c r="S913" s="10" t="str">
        <f>IF(D913="","",IF(COUNTIF(Tugs[曳船名],D913)&lt;&gt;1,"未登録・重複",IF(INDEX(Tugs[基地港],MATCH(D913,Tugs[曳船名],0))="","未確認",INDEX(Tugs[基地港],MATCH(D913,Tugs[曳船名],0)))))</f>
        <v/>
      </c>
      <c r="T913" s="10" t="str">
        <f>IF(A913="","",IF(AND(ISNUMBER(B913),ISNUMBER(C913),C913&gt;=B913),INT(C913)-INT(B913),""))</f>
        <v/>
      </c>
      <c r="U913" s="18" t="str">
        <f>IF(A913="","",IF(AND(ISNUMBER(E913),ISNUMBER(F913),F913&gt;=E913),ROUND((F913-E913)*24,4),""))</f>
        <v/>
      </c>
      <c r="V913" s="18" t="str">
        <f>IF(A913="","",IF(AND(ISNUMBER(G913),ISNUMBER(H913),H913&gt;=G913),ROUND((H913-G913)*24,4),IF(OR(G913&lt;&gt;"",H913&lt;&gt;""),"",IF(AND(ISNUMBER(I913),I913&gt;=0),I913,""))))</f>
        <v/>
      </c>
      <c r="W913" s="10" t="str">
        <f>IF(A913="","",IF(AND(ISNUMBER(G913),ISNUMBER(H913),H913&gt;=G913),"実績：基地発～基地着",IF(OR(G913&lt;&gt;"",H913&lt;&gt;""),"要確認：時刻不足・逆転",IF(AND(ISNUMBER(I913),I913&gt;=0),"実績：記録の時間","未確認"))))</f>
        <v/>
      </c>
      <c r="X913" s="10" t="str">
        <f>IF(A913="","",IF(ISNUMBER(B913),YEAR(B913)-IF(MONTH(B913)&lt;4,1,0),""))</f>
        <v/>
      </c>
      <c r="Y913" s="10" t="str">
        <f>IF(A913="","",IF(OR(D913="",NOT(ISNUMBER(B913)),NOT(ISNUMBER(C913)),C913&lt;B913,NOT(ISNUMBER(E913)),NOT(ISNUMBER(F913)),F913&lt;E913,O913="",P913="",R913="未登録・重複"),"要確認：警戒区間・登録・根拠",IF(OR(W913="要確認：時刻不足・逆転",AND(ISNUMBER(G913),G913&gt;E913),AND(ISNUMBER(H913),H913&lt;F913),AND(ISNUMBER(I913),I913&lt;0),AND(ISNUMBER(M913),M913&lt;0)),"要確認：基地発着・交代人数",IF(COUNTIFS(LNGWatch[船名],A913,LNGWatch[入港日（同一航海）],B913,LNGWatch[曳船名],D913,LNGWatch[警戒開始日時],E913)&gt;1,"要確認：同じ警戒が重複",IF(OR(NOT(ISNUMBER(V913)),P913="未確認"),"要確認：拘束時間・根拠未確認","確認済")))))</f>
        <v/>
      </c>
    </row>
    <row r="914" spans="1:25" ht="24.95" customHeight="1" x14ac:dyDescent="0.2">
      <c r="A914" s="7"/>
      <c r="B914" s="20"/>
      <c r="C914" s="20"/>
      <c r="D914" s="7"/>
      <c r="E914" s="23"/>
      <c r="F914" s="23"/>
      <c r="G914" s="23"/>
      <c r="H914" s="23"/>
      <c r="I914" s="16"/>
      <c r="J914" s="7"/>
      <c r="K914" s="23"/>
      <c r="L914" s="23"/>
      <c r="M914" s="7"/>
      <c r="N914" s="7"/>
      <c r="O914" s="7"/>
      <c r="P914" s="7"/>
      <c r="Q914" s="7"/>
      <c r="R914" s="10" t="str">
        <f>IF(D914="","",IF(COUNTIF(Tugs[曳船名],D914)&lt;&gt;1,"未登録・重複",IF(INDEX(Tugs[会社名],MATCH(D914,Tugs[曳船名],0))="","未確認",INDEX(Tugs[会社名],MATCH(D914,Tugs[曳船名],0)))))</f>
        <v/>
      </c>
      <c r="S914" s="10" t="str">
        <f>IF(D914="","",IF(COUNTIF(Tugs[曳船名],D914)&lt;&gt;1,"未登録・重複",IF(INDEX(Tugs[基地港],MATCH(D914,Tugs[曳船名],0))="","未確認",INDEX(Tugs[基地港],MATCH(D914,Tugs[曳船名],0)))))</f>
        <v/>
      </c>
      <c r="T914" s="10" t="str">
        <f>IF(A914="","",IF(AND(ISNUMBER(B914),ISNUMBER(C914),C914&gt;=B914),INT(C914)-INT(B914),""))</f>
        <v/>
      </c>
      <c r="U914" s="18" t="str">
        <f>IF(A914="","",IF(AND(ISNUMBER(E914),ISNUMBER(F914),F914&gt;=E914),ROUND((F914-E914)*24,4),""))</f>
        <v/>
      </c>
      <c r="V914" s="18" t="str">
        <f>IF(A914="","",IF(AND(ISNUMBER(G914),ISNUMBER(H914),H914&gt;=G914),ROUND((H914-G914)*24,4),IF(OR(G914&lt;&gt;"",H914&lt;&gt;""),"",IF(AND(ISNUMBER(I914),I914&gt;=0),I914,""))))</f>
        <v/>
      </c>
      <c r="W914" s="10" t="str">
        <f>IF(A914="","",IF(AND(ISNUMBER(G914),ISNUMBER(H914),H914&gt;=G914),"実績：基地発～基地着",IF(OR(G914&lt;&gt;"",H914&lt;&gt;""),"要確認：時刻不足・逆転",IF(AND(ISNUMBER(I914),I914&gt;=0),"実績：記録の時間","未確認"))))</f>
        <v/>
      </c>
      <c r="X914" s="10" t="str">
        <f>IF(A914="","",IF(ISNUMBER(B914),YEAR(B914)-IF(MONTH(B914)&lt;4,1,0),""))</f>
        <v/>
      </c>
      <c r="Y914" s="10" t="str">
        <f>IF(A914="","",IF(OR(D914="",NOT(ISNUMBER(B914)),NOT(ISNUMBER(C914)),C914&lt;B914,NOT(ISNUMBER(E914)),NOT(ISNUMBER(F914)),F914&lt;E914,O914="",P914="",R914="未登録・重複"),"要確認：警戒区間・登録・根拠",IF(OR(W914="要確認：時刻不足・逆転",AND(ISNUMBER(G914),G914&gt;E914),AND(ISNUMBER(H914),H914&lt;F914),AND(ISNUMBER(I914),I914&lt;0),AND(ISNUMBER(M914),M914&lt;0)),"要確認：基地発着・交代人数",IF(COUNTIFS(LNGWatch[船名],A914,LNGWatch[入港日（同一航海）],B914,LNGWatch[曳船名],D914,LNGWatch[警戒開始日時],E914)&gt;1,"要確認：同じ警戒が重複",IF(OR(NOT(ISNUMBER(V914)),P914="未確認"),"要確認：拘束時間・根拠未確認","確認済")))))</f>
        <v/>
      </c>
    </row>
    <row r="915" spans="1:25" ht="24.95" customHeight="1" x14ac:dyDescent="0.2">
      <c r="A915" s="7"/>
      <c r="B915" s="20"/>
      <c r="C915" s="20"/>
      <c r="D915" s="7"/>
      <c r="E915" s="23"/>
      <c r="F915" s="23"/>
      <c r="G915" s="23"/>
      <c r="H915" s="23"/>
      <c r="I915" s="16"/>
      <c r="J915" s="7"/>
      <c r="K915" s="23"/>
      <c r="L915" s="23"/>
      <c r="M915" s="7"/>
      <c r="N915" s="7"/>
      <c r="O915" s="7"/>
      <c r="P915" s="7"/>
      <c r="Q915" s="7"/>
      <c r="R915" s="10" t="str">
        <f>IF(D915="","",IF(COUNTIF(Tugs[曳船名],D915)&lt;&gt;1,"未登録・重複",IF(INDEX(Tugs[会社名],MATCH(D915,Tugs[曳船名],0))="","未確認",INDEX(Tugs[会社名],MATCH(D915,Tugs[曳船名],0)))))</f>
        <v/>
      </c>
      <c r="S915" s="10" t="str">
        <f>IF(D915="","",IF(COUNTIF(Tugs[曳船名],D915)&lt;&gt;1,"未登録・重複",IF(INDEX(Tugs[基地港],MATCH(D915,Tugs[曳船名],0))="","未確認",INDEX(Tugs[基地港],MATCH(D915,Tugs[曳船名],0)))))</f>
        <v/>
      </c>
      <c r="T915" s="10" t="str">
        <f>IF(A915="","",IF(AND(ISNUMBER(B915),ISNUMBER(C915),C915&gt;=B915),INT(C915)-INT(B915),""))</f>
        <v/>
      </c>
      <c r="U915" s="18" t="str">
        <f>IF(A915="","",IF(AND(ISNUMBER(E915),ISNUMBER(F915),F915&gt;=E915),ROUND((F915-E915)*24,4),""))</f>
        <v/>
      </c>
      <c r="V915" s="18" t="str">
        <f>IF(A915="","",IF(AND(ISNUMBER(G915),ISNUMBER(H915),H915&gt;=G915),ROUND((H915-G915)*24,4),IF(OR(G915&lt;&gt;"",H915&lt;&gt;""),"",IF(AND(ISNUMBER(I915),I915&gt;=0),I915,""))))</f>
        <v/>
      </c>
      <c r="W915" s="10" t="str">
        <f>IF(A915="","",IF(AND(ISNUMBER(G915),ISNUMBER(H915),H915&gt;=G915),"実績：基地発～基地着",IF(OR(G915&lt;&gt;"",H915&lt;&gt;""),"要確認：時刻不足・逆転",IF(AND(ISNUMBER(I915),I915&gt;=0),"実績：記録の時間","未確認"))))</f>
        <v/>
      </c>
      <c r="X915" s="10" t="str">
        <f>IF(A915="","",IF(ISNUMBER(B915),YEAR(B915)-IF(MONTH(B915)&lt;4,1,0),""))</f>
        <v/>
      </c>
      <c r="Y915" s="10" t="str">
        <f>IF(A915="","",IF(OR(D915="",NOT(ISNUMBER(B915)),NOT(ISNUMBER(C915)),C915&lt;B915,NOT(ISNUMBER(E915)),NOT(ISNUMBER(F915)),F915&lt;E915,O915="",P915="",R915="未登録・重複"),"要確認：警戒区間・登録・根拠",IF(OR(W915="要確認：時刻不足・逆転",AND(ISNUMBER(G915),G915&gt;E915),AND(ISNUMBER(H915),H915&lt;F915),AND(ISNUMBER(I915),I915&lt;0),AND(ISNUMBER(M915),M915&lt;0)),"要確認：基地発着・交代人数",IF(COUNTIFS(LNGWatch[船名],A915,LNGWatch[入港日（同一航海）],B915,LNGWatch[曳船名],D915,LNGWatch[警戒開始日時],E915)&gt;1,"要確認：同じ警戒が重複",IF(OR(NOT(ISNUMBER(V915)),P915="未確認"),"要確認：拘束時間・根拠未確認","確認済")))))</f>
        <v/>
      </c>
    </row>
    <row r="916" spans="1:25" ht="24.95" customHeight="1" x14ac:dyDescent="0.2">
      <c r="A916" s="7"/>
      <c r="B916" s="20"/>
      <c r="C916" s="20"/>
      <c r="D916" s="7"/>
      <c r="E916" s="23"/>
      <c r="F916" s="23"/>
      <c r="G916" s="23"/>
      <c r="H916" s="23"/>
      <c r="I916" s="16"/>
      <c r="J916" s="7"/>
      <c r="K916" s="23"/>
      <c r="L916" s="23"/>
      <c r="M916" s="7"/>
      <c r="N916" s="7"/>
      <c r="O916" s="7"/>
      <c r="P916" s="7"/>
      <c r="Q916" s="7"/>
      <c r="R916" s="10" t="str">
        <f>IF(D916="","",IF(COUNTIF(Tugs[曳船名],D916)&lt;&gt;1,"未登録・重複",IF(INDEX(Tugs[会社名],MATCH(D916,Tugs[曳船名],0))="","未確認",INDEX(Tugs[会社名],MATCH(D916,Tugs[曳船名],0)))))</f>
        <v/>
      </c>
      <c r="S916" s="10" t="str">
        <f>IF(D916="","",IF(COUNTIF(Tugs[曳船名],D916)&lt;&gt;1,"未登録・重複",IF(INDEX(Tugs[基地港],MATCH(D916,Tugs[曳船名],0))="","未確認",INDEX(Tugs[基地港],MATCH(D916,Tugs[曳船名],0)))))</f>
        <v/>
      </c>
      <c r="T916" s="10" t="str">
        <f>IF(A916="","",IF(AND(ISNUMBER(B916),ISNUMBER(C916),C916&gt;=B916),INT(C916)-INT(B916),""))</f>
        <v/>
      </c>
      <c r="U916" s="18" t="str">
        <f>IF(A916="","",IF(AND(ISNUMBER(E916),ISNUMBER(F916),F916&gt;=E916),ROUND((F916-E916)*24,4),""))</f>
        <v/>
      </c>
      <c r="V916" s="18" t="str">
        <f>IF(A916="","",IF(AND(ISNUMBER(G916),ISNUMBER(H916),H916&gt;=G916),ROUND((H916-G916)*24,4),IF(OR(G916&lt;&gt;"",H916&lt;&gt;""),"",IF(AND(ISNUMBER(I916),I916&gt;=0),I916,""))))</f>
        <v/>
      </c>
      <c r="W916" s="10" t="str">
        <f>IF(A916="","",IF(AND(ISNUMBER(G916),ISNUMBER(H916),H916&gt;=G916),"実績：基地発～基地着",IF(OR(G916&lt;&gt;"",H916&lt;&gt;""),"要確認：時刻不足・逆転",IF(AND(ISNUMBER(I916),I916&gt;=0),"実績：記録の時間","未確認"))))</f>
        <v/>
      </c>
      <c r="X916" s="10" t="str">
        <f>IF(A916="","",IF(ISNUMBER(B916),YEAR(B916)-IF(MONTH(B916)&lt;4,1,0),""))</f>
        <v/>
      </c>
      <c r="Y916" s="10" t="str">
        <f>IF(A916="","",IF(OR(D916="",NOT(ISNUMBER(B916)),NOT(ISNUMBER(C916)),C916&lt;B916,NOT(ISNUMBER(E916)),NOT(ISNUMBER(F916)),F916&lt;E916,O916="",P916="",R916="未登録・重複"),"要確認：警戒区間・登録・根拠",IF(OR(W916="要確認：時刻不足・逆転",AND(ISNUMBER(G916),G916&gt;E916),AND(ISNUMBER(H916),H916&lt;F916),AND(ISNUMBER(I916),I916&lt;0),AND(ISNUMBER(M916),M916&lt;0)),"要確認：基地発着・交代人数",IF(COUNTIFS(LNGWatch[船名],A916,LNGWatch[入港日（同一航海）],B916,LNGWatch[曳船名],D916,LNGWatch[警戒開始日時],E916)&gt;1,"要確認：同じ警戒が重複",IF(OR(NOT(ISNUMBER(V916)),P916="未確認"),"要確認：拘束時間・根拠未確認","確認済")))))</f>
        <v/>
      </c>
    </row>
    <row r="917" spans="1:25" ht="24.95" customHeight="1" x14ac:dyDescent="0.2">
      <c r="A917" s="7"/>
      <c r="B917" s="20"/>
      <c r="C917" s="20"/>
      <c r="D917" s="7"/>
      <c r="E917" s="23"/>
      <c r="F917" s="23"/>
      <c r="G917" s="23"/>
      <c r="H917" s="23"/>
      <c r="I917" s="16"/>
      <c r="J917" s="7"/>
      <c r="K917" s="23"/>
      <c r="L917" s="23"/>
      <c r="M917" s="7"/>
      <c r="N917" s="7"/>
      <c r="O917" s="7"/>
      <c r="P917" s="7"/>
      <c r="Q917" s="7"/>
      <c r="R917" s="10" t="str">
        <f>IF(D917="","",IF(COUNTIF(Tugs[曳船名],D917)&lt;&gt;1,"未登録・重複",IF(INDEX(Tugs[会社名],MATCH(D917,Tugs[曳船名],0))="","未確認",INDEX(Tugs[会社名],MATCH(D917,Tugs[曳船名],0)))))</f>
        <v/>
      </c>
      <c r="S917" s="10" t="str">
        <f>IF(D917="","",IF(COUNTIF(Tugs[曳船名],D917)&lt;&gt;1,"未登録・重複",IF(INDEX(Tugs[基地港],MATCH(D917,Tugs[曳船名],0))="","未確認",INDEX(Tugs[基地港],MATCH(D917,Tugs[曳船名],0)))))</f>
        <v/>
      </c>
      <c r="T917" s="10" t="str">
        <f>IF(A917="","",IF(AND(ISNUMBER(B917),ISNUMBER(C917),C917&gt;=B917),INT(C917)-INT(B917),""))</f>
        <v/>
      </c>
      <c r="U917" s="18" t="str">
        <f>IF(A917="","",IF(AND(ISNUMBER(E917),ISNUMBER(F917),F917&gt;=E917),ROUND((F917-E917)*24,4),""))</f>
        <v/>
      </c>
      <c r="V917" s="18" t="str">
        <f>IF(A917="","",IF(AND(ISNUMBER(G917),ISNUMBER(H917),H917&gt;=G917),ROUND((H917-G917)*24,4),IF(OR(G917&lt;&gt;"",H917&lt;&gt;""),"",IF(AND(ISNUMBER(I917),I917&gt;=0),I917,""))))</f>
        <v/>
      </c>
      <c r="W917" s="10" t="str">
        <f>IF(A917="","",IF(AND(ISNUMBER(G917),ISNUMBER(H917),H917&gt;=G917),"実績：基地発～基地着",IF(OR(G917&lt;&gt;"",H917&lt;&gt;""),"要確認：時刻不足・逆転",IF(AND(ISNUMBER(I917),I917&gt;=0),"実績：記録の時間","未確認"))))</f>
        <v/>
      </c>
      <c r="X917" s="10" t="str">
        <f>IF(A917="","",IF(ISNUMBER(B917),YEAR(B917)-IF(MONTH(B917)&lt;4,1,0),""))</f>
        <v/>
      </c>
      <c r="Y917" s="10" t="str">
        <f>IF(A917="","",IF(OR(D917="",NOT(ISNUMBER(B917)),NOT(ISNUMBER(C917)),C917&lt;B917,NOT(ISNUMBER(E917)),NOT(ISNUMBER(F917)),F917&lt;E917,O917="",P917="",R917="未登録・重複"),"要確認：警戒区間・登録・根拠",IF(OR(W917="要確認：時刻不足・逆転",AND(ISNUMBER(G917),G917&gt;E917),AND(ISNUMBER(H917),H917&lt;F917),AND(ISNUMBER(I917),I917&lt;0),AND(ISNUMBER(M917),M917&lt;0)),"要確認：基地発着・交代人数",IF(COUNTIFS(LNGWatch[船名],A917,LNGWatch[入港日（同一航海）],B917,LNGWatch[曳船名],D917,LNGWatch[警戒開始日時],E917)&gt;1,"要確認：同じ警戒が重複",IF(OR(NOT(ISNUMBER(V917)),P917="未確認"),"要確認：拘束時間・根拠未確認","確認済")))))</f>
        <v/>
      </c>
    </row>
    <row r="918" spans="1:25" ht="24.95" customHeight="1" x14ac:dyDescent="0.2">
      <c r="A918" s="7"/>
      <c r="B918" s="20"/>
      <c r="C918" s="20"/>
      <c r="D918" s="7"/>
      <c r="E918" s="23"/>
      <c r="F918" s="23"/>
      <c r="G918" s="23"/>
      <c r="H918" s="23"/>
      <c r="I918" s="16"/>
      <c r="J918" s="7"/>
      <c r="K918" s="23"/>
      <c r="L918" s="23"/>
      <c r="M918" s="7"/>
      <c r="N918" s="7"/>
      <c r="O918" s="7"/>
      <c r="P918" s="7"/>
      <c r="Q918" s="7"/>
      <c r="R918" s="10" t="str">
        <f>IF(D918="","",IF(COUNTIF(Tugs[曳船名],D918)&lt;&gt;1,"未登録・重複",IF(INDEX(Tugs[会社名],MATCH(D918,Tugs[曳船名],0))="","未確認",INDEX(Tugs[会社名],MATCH(D918,Tugs[曳船名],0)))))</f>
        <v/>
      </c>
      <c r="S918" s="10" t="str">
        <f>IF(D918="","",IF(COUNTIF(Tugs[曳船名],D918)&lt;&gt;1,"未登録・重複",IF(INDEX(Tugs[基地港],MATCH(D918,Tugs[曳船名],0))="","未確認",INDEX(Tugs[基地港],MATCH(D918,Tugs[曳船名],0)))))</f>
        <v/>
      </c>
      <c r="T918" s="10" t="str">
        <f>IF(A918="","",IF(AND(ISNUMBER(B918),ISNUMBER(C918),C918&gt;=B918),INT(C918)-INT(B918),""))</f>
        <v/>
      </c>
      <c r="U918" s="18" t="str">
        <f>IF(A918="","",IF(AND(ISNUMBER(E918),ISNUMBER(F918),F918&gt;=E918),ROUND((F918-E918)*24,4),""))</f>
        <v/>
      </c>
      <c r="V918" s="18" t="str">
        <f>IF(A918="","",IF(AND(ISNUMBER(G918),ISNUMBER(H918),H918&gt;=G918),ROUND((H918-G918)*24,4),IF(OR(G918&lt;&gt;"",H918&lt;&gt;""),"",IF(AND(ISNUMBER(I918),I918&gt;=0),I918,""))))</f>
        <v/>
      </c>
      <c r="W918" s="10" t="str">
        <f>IF(A918="","",IF(AND(ISNUMBER(G918),ISNUMBER(H918),H918&gt;=G918),"実績：基地発～基地着",IF(OR(G918&lt;&gt;"",H918&lt;&gt;""),"要確認：時刻不足・逆転",IF(AND(ISNUMBER(I918),I918&gt;=0),"実績：記録の時間","未確認"))))</f>
        <v/>
      </c>
      <c r="X918" s="10" t="str">
        <f>IF(A918="","",IF(ISNUMBER(B918),YEAR(B918)-IF(MONTH(B918)&lt;4,1,0),""))</f>
        <v/>
      </c>
      <c r="Y918" s="10" t="str">
        <f>IF(A918="","",IF(OR(D918="",NOT(ISNUMBER(B918)),NOT(ISNUMBER(C918)),C918&lt;B918,NOT(ISNUMBER(E918)),NOT(ISNUMBER(F918)),F918&lt;E918,O918="",P918="",R918="未登録・重複"),"要確認：警戒区間・登録・根拠",IF(OR(W918="要確認：時刻不足・逆転",AND(ISNUMBER(G918),G918&gt;E918),AND(ISNUMBER(H918),H918&lt;F918),AND(ISNUMBER(I918),I918&lt;0),AND(ISNUMBER(M918),M918&lt;0)),"要確認：基地発着・交代人数",IF(COUNTIFS(LNGWatch[船名],A918,LNGWatch[入港日（同一航海）],B918,LNGWatch[曳船名],D918,LNGWatch[警戒開始日時],E918)&gt;1,"要確認：同じ警戒が重複",IF(OR(NOT(ISNUMBER(V918)),P918="未確認"),"要確認：拘束時間・根拠未確認","確認済")))))</f>
        <v/>
      </c>
    </row>
    <row r="919" spans="1:25" ht="24.95" customHeight="1" x14ac:dyDescent="0.2">
      <c r="A919" s="7"/>
      <c r="B919" s="20"/>
      <c r="C919" s="20"/>
      <c r="D919" s="7"/>
      <c r="E919" s="23"/>
      <c r="F919" s="23"/>
      <c r="G919" s="23"/>
      <c r="H919" s="23"/>
      <c r="I919" s="16"/>
      <c r="J919" s="7"/>
      <c r="K919" s="23"/>
      <c r="L919" s="23"/>
      <c r="M919" s="7"/>
      <c r="N919" s="7"/>
      <c r="O919" s="7"/>
      <c r="P919" s="7"/>
      <c r="Q919" s="7"/>
      <c r="R919" s="10" t="str">
        <f>IF(D919="","",IF(COUNTIF(Tugs[曳船名],D919)&lt;&gt;1,"未登録・重複",IF(INDEX(Tugs[会社名],MATCH(D919,Tugs[曳船名],0))="","未確認",INDEX(Tugs[会社名],MATCH(D919,Tugs[曳船名],0)))))</f>
        <v/>
      </c>
      <c r="S919" s="10" t="str">
        <f>IF(D919="","",IF(COUNTIF(Tugs[曳船名],D919)&lt;&gt;1,"未登録・重複",IF(INDEX(Tugs[基地港],MATCH(D919,Tugs[曳船名],0))="","未確認",INDEX(Tugs[基地港],MATCH(D919,Tugs[曳船名],0)))))</f>
        <v/>
      </c>
      <c r="T919" s="10" t="str">
        <f>IF(A919="","",IF(AND(ISNUMBER(B919),ISNUMBER(C919),C919&gt;=B919),INT(C919)-INT(B919),""))</f>
        <v/>
      </c>
      <c r="U919" s="18" t="str">
        <f>IF(A919="","",IF(AND(ISNUMBER(E919),ISNUMBER(F919),F919&gt;=E919),ROUND((F919-E919)*24,4),""))</f>
        <v/>
      </c>
      <c r="V919" s="18" t="str">
        <f>IF(A919="","",IF(AND(ISNUMBER(G919),ISNUMBER(H919),H919&gt;=G919),ROUND((H919-G919)*24,4),IF(OR(G919&lt;&gt;"",H919&lt;&gt;""),"",IF(AND(ISNUMBER(I919),I919&gt;=0),I919,""))))</f>
        <v/>
      </c>
      <c r="W919" s="10" t="str">
        <f>IF(A919="","",IF(AND(ISNUMBER(G919),ISNUMBER(H919),H919&gt;=G919),"実績：基地発～基地着",IF(OR(G919&lt;&gt;"",H919&lt;&gt;""),"要確認：時刻不足・逆転",IF(AND(ISNUMBER(I919),I919&gt;=0),"実績：記録の時間","未確認"))))</f>
        <v/>
      </c>
      <c r="X919" s="10" t="str">
        <f>IF(A919="","",IF(ISNUMBER(B919),YEAR(B919)-IF(MONTH(B919)&lt;4,1,0),""))</f>
        <v/>
      </c>
      <c r="Y919" s="10" t="str">
        <f>IF(A919="","",IF(OR(D919="",NOT(ISNUMBER(B919)),NOT(ISNUMBER(C919)),C919&lt;B919,NOT(ISNUMBER(E919)),NOT(ISNUMBER(F919)),F919&lt;E919,O919="",P919="",R919="未登録・重複"),"要確認：警戒区間・登録・根拠",IF(OR(W919="要確認：時刻不足・逆転",AND(ISNUMBER(G919),G919&gt;E919),AND(ISNUMBER(H919),H919&lt;F919),AND(ISNUMBER(I919),I919&lt;0),AND(ISNUMBER(M919),M919&lt;0)),"要確認：基地発着・交代人数",IF(COUNTIFS(LNGWatch[船名],A919,LNGWatch[入港日（同一航海）],B919,LNGWatch[曳船名],D919,LNGWatch[警戒開始日時],E919)&gt;1,"要確認：同じ警戒が重複",IF(OR(NOT(ISNUMBER(V919)),P919="未確認"),"要確認：拘束時間・根拠未確認","確認済")))))</f>
        <v/>
      </c>
    </row>
    <row r="920" spans="1:25" ht="24.95" customHeight="1" x14ac:dyDescent="0.2">
      <c r="A920" s="7"/>
      <c r="B920" s="20"/>
      <c r="C920" s="20"/>
      <c r="D920" s="7"/>
      <c r="E920" s="23"/>
      <c r="F920" s="23"/>
      <c r="G920" s="23"/>
      <c r="H920" s="23"/>
      <c r="I920" s="16"/>
      <c r="J920" s="7"/>
      <c r="K920" s="23"/>
      <c r="L920" s="23"/>
      <c r="M920" s="7"/>
      <c r="N920" s="7"/>
      <c r="O920" s="7"/>
      <c r="P920" s="7"/>
      <c r="Q920" s="7"/>
      <c r="R920" s="10" t="str">
        <f>IF(D920="","",IF(COUNTIF(Tugs[曳船名],D920)&lt;&gt;1,"未登録・重複",IF(INDEX(Tugs[会社名],MATCH(D920,Tugs[曳船名],0))="","未確認",INDEX(Tugs[会社名],MATCH(D920,Tugs[曳船名],0)))))</f>
        <v/>
      </c>
      <c r="S920" s="10" t="str">
        <f>IF(D920="","",IF(COUNTIF(Tugs[曳船名],D920)&lt;&gt;1,"未登録・重複",IF(INDEX(Tugs[基地港],MATCH(D920,Tugs[曳船名],0))="","未確認",INDEX(Tugs[基地港],MATCH(D920,Tugs[曳船名],0)))))</f>
        <v/>
      </c>
      <c r="T920" s="10" t="str">
        <f>IF(A920="","",IF(AND(ISNUMBER(B920),ISNUMBER(C920),C920&gt;=B920),INT(C920)-INT(B920),""))</f>
        <v/>
      </c>
      <c r="U920" s="18" t="str">
        <f>IF(A920="","",IF(AND(ISNUMBER(E920),ISNUMBER(F920),F920&gt;=E920),ROUND((F920-E920)*24,4),""))</f>
        <v/>
      </c>
      <c r="V920" s="18" t="str">
        <f>IF(A920="","",IF(AND(ISNUMBER(G920),ISNUMBER(H920),H920&gt;=G920),ROUND((H920-G920)*24,4),IF(OR(G920&lt;&gt;"",H920&lt;&gt;""),"",IF(AND(ISNUMBER(I920),I920&gt;=0),I920,""))))</f>
        <v/>
      </c>
      <c r="W920" s="10" t="str">
        <f>IF(A920="","",IF(AND(ISNUMBER(G920),ISNUMBER(H920),H920&gt;=G920),"実績：基地発～基地着",IF(OR(G920&lt;&gt;"",H920&lt;&gt;""),"要確認：時刻不足・逆転",IF(AND(ISNUMBER(I920),I920&gt;=0),"実績：記録の時間","未確認"))))</f>
        <v/>
      </c>
      <c r="X920" s="10" t="str">
        <f>IF(A920="","",IF(ISNUMBER(B920),YEAR(B920)-IF(MONTH(B920)&lt;4,1,0),""))</f>
        <v/>
      </c>
      <c r="Y920" s="10" t="str">
        <f>IF(A920="","",IF(OR(D920="",NOT(ISNUMBER(B920)),NOT(ISNUMBER(C920)),C920&lt;B920,NOT(ISNUMBER(E920)),NOT(ISNUMBER(F920)),F920&lt;E920,O920="",P920="",R920="未登録・重複"),"要確認：警戒区間・登録・根拠",IF(OR(W920="要確認：時刻不足・逆転",AND(ISNUMBER(G920),G920&gt;E920),AND(ISNUMBER(H920),H920&lt;F920),AND(ISNUMBER(I920),I920&lt;0),AND(ISNUMBER(M920),M920&lt;0)),"要確認：基地発着・交代人数",IF(COUNTIFS(LNGWatch[船名],A920,LNGWatch[入港日（同一航海）],B920,LNGWatch[曳船名],D920,LNGWatch[警戒開始日時],E920)&gt;1,"要確認：同じ警戒が重複",IF(OR(NOT(ISNUMBER(V920)),P920="未確認"),"要確認：拘束時間・根拠未確認","確認済")))))</f>
        <v/>
      </c>
    </row>
    <row r="921" spans="1:25" ht="24.95" customHeight="1" x14ac:dyDescent="0.2">
      <c r="A921" s="7"/>
      <c r="B921" s="20"/>
      <c r="C921" s="20"/>
      <c r="D921" s="7"/>
      <c r="E921" s="23"/>
      <c r="F921" s="23"/>
      <c r="G921" s="23"/>
      <c r="H921" s="23"/>
      <c r="I921" s="16"/>
      <c r="J921" s="7"/>
      <c r="K921" s="23"/>
      <c r="L921" s="23"/>
      <c r="M921" s="7"/>
      <c r="N921" s="7"/>
      <c r="O921" s="7"/>
      <c r="P921" s="7"/>
      <c r="Q921" s="7"/>
      <c r="R921" s="10" t="str">
        <f>IF(D921="","",IF(COUNTIF(Tugs[曳船名],D921)&lt;&gt;1,"未登録・重複",IF(INDEX(Tugs[会社名],MATCH(D921,Tugs[曳船名],0))="","未確認",INDEX(Tugs[会社名],MATCH(D921,Tugs[曳船名],0)))))</f>
        <v/>
      </c>
      <c r="S921" s="10" t="str">
        <f>IF(D921="","",IF(COUNTIF(Tugs[曳船名],D921)&lt;&gt;1,"未登録・重複",IF(INDEX(Tugs[基地港],MATCH(D921,Tugs[曳船名],0))="","未確認",INDEX(Tugs[基地港],MATCH(D921,Tugs[曳船名],0)))))</f>
        <v/>
      </c>
      <c r="T921" s="10" t="str">
        <f>IF(A921="","",IF(AND(ISNUMBER(B921),ISNUMBER(C921),C921&gt;=B921),INT(C921)-INT(B921),""))</f>
        <v/>
      </c>
      <c r="U921" s="18" t="str">
        <f>IF(A921="","",IF(AND(ISNUMBER(E921),ISNUMBER(F921),F921&gt;=E921),ROUND((F921-E921)*24,4),""))</f>
        <v/>
      </c>
      <c r="V921" s="18" t="str">
        <f>IF(A921="","",IF(AND(ISNUMBER(G921),ISNUMBER(H921),H921&gt;=G921),ROUND((H921-G921)*24,4),IF(OR(G921&lt;&gt;"",H921&lt;&gt;""),"",IF(AND(ISNUMBER(I921),I921&gt;=0),I921,""))))</f>
        <v/>
      </c>
      <c r="W921" s="10" t="str">
        <f>IF(A921="","",IF(AND(ISNUMBER(G921),ISNUMBER(H921),H921&gt;=G921),"実績：基地発～基地着",IF(OR(G921&lt;&gt;"",H921&lt;&gt;""),"要確認：時刻不足・逆転",IF(AND(ISNUMBER(I921),I921&gt;=0),"実績：記録の時間","未確認"))))</f>
        <v/>
      </c>
      <c r="X921" s="10" t="str">
        <f>IF(A921="","",IF(ISNUMBER(B921),YEAR(B921)-IF(MONTH(B921)&lt;4,1,0),""))</f>
        <v/>
      </c>
      <c r="Y921" s="10" t="str">
        <f>IF(A921="","",IF(OR(D921="",NOT(ISNUMBER(B921)),NOT(ISNUMBER(C921)),C921&lt;B921,NOT(ISNUMBER(E921)),NOT(ISNUMBER(F921)),F921&lt;E921,O921="",P921="",R921="未登録・重複"),"要確認：警戒区間・登録・根拠",IF(OR(W921="要確認：時刻不足・逆転",AND(ISNUMBER(G921),G921&gt;E921),AND(ISNUMBER(H921),H921&lt;F921),AND(ISNUMBER(I921),I921&lt;0),AND(ISNUMBER(M921),M921&lt;0)),"要確認：基地発着・交代人数",IF(COUNTIFS(LNGWatch[船名],A921,LNGWatch[入港日（同一航海）],B921,LNGWatch[曳船名],D921,LNGWatch[警戒開始日時],E921)&gt;1,"要確認：同じ警戒が重複",IF(OR(NOT(ISNUMBER(V921)),P921="未確認"),"要確認：拘束時間・根拠未確認","確認済")))))</f>
        <v/>
      </c>
    </row>
    <row r="922" spans="1:25" ht="24.95" customHeight="1" x14ac:dyDescent="0.2">
      <c r="A922" s="7"/>
      <c r="B922" s="20"/>
      <c r="C922" s="20"/>
      <c r="D922" s="7"/>
      <c r="E922" s="23"/>
      <c r="F922" s="23"/>
      <c r="G922" s="23"/>
      <c r="H922" s="23"/>
      <c r="I922" s="16"/>
      <c r="J922" s="7"/>
      <c r="K922" s="23"/>
      <c r="L922" s="23"/>
      <c r="M922" s="7"/>
      <c r="N922" s="7"/>
      <c r="O922" s="7"/>
      <c r="P922" s="7"/>
      <c r="Q922" s="7"/>
      <c r="R922" s="10" t="str">
        <f>IF(D922="","",IF(COUNTIF(Tugs[曳船名],D922)&lt;&gt;1,"未登録・重複",IF(INDEX(Tugs[会社名],MATCH(D922,Tugs[曳船名],0))="","未確認",INDEX(Tugs[会社名],MATCH(D922,Tugs[曳船名],0)))))</f>
        <v/>
      </c>
      <c r="S922" s="10" t="str">
        <f>IF(D922="","",IF(COUNTIF(Tugs[曳船名],D922)&lt;&gt;1,"未登録・重複",IF(INDEX(Tugs[基地港],MATCH(D922,Tugs[曳船名],0))="","未確認",INDEX(Tugs[基地港],MATCH(D922,Tugs[曳船名],0)))))</f>
        <v/>
      </c>
      <c r="T922" s="10" t="str">
        <f>IF(A922="","",IF(AND(ISNUMBER(B922),ISNUMBER(C922),C922&gt;=B922),INT(C922)-INT(B922),""))</f>
        <v/>
      </c>
      <c r="U922" s="18" t="str">
        <f>IF(A922="","",IF(AND(ISNUMBER(E922),ISNUMBER(F922),F922&gt;=E922),ROUND((F922-E922)*24,4),""))</f>
        <v/>
      </c>
      <c r="V922" s="18" t="str">
        <f>IF(A922="","",IF(AND(ISNUMBER(G922),ISNUMBER(H922),H922&gt;=G922),ROUND((H922-G922)*24,4),IF(OR(G922&lt;&gt;"",H922&lt;&gt;""),"",IF(AND(ISNUMBER(I922),I922&gt;=0),I922,""))))</f>
        <v/>
      </c>
      <c r="W922" s="10" t="str">
        <f>IF(A922="","",IF(AND(ISNUMBER(G922),ISNUMBER(H922),H922&gt;=G922),"実績：基地発～基地着",IF(OR(G922&lt;&gt;"",H922&lt;&gt;""),"要確認：時刻不足・逆転",IF(AND(ISNUMBER(I922),I922&gt;=0),"実績：記録の時間","未確認"))))</f>
        <v/>
      </c>
      <c r="X922" s="10" t="str">
        <f>IF(A922="","",IF(ISNUMBER(B922),YEAR(B922)-IF(MONTH(B922)&lt;4,1,0),""))</f>
        <v/>
      </c>
      <c r="Y922" s="10" t="str">
        <f>IF(A922="","",IF(OR(D922="",NOT(ISNUMBER(B922)),NOT(ISNUMBER(C922)),C922&lt;B922,NOT(ISNUMBER(E922)),NOT(ISNUMBER(F922)),F922&lt;E922,O922="",P922="",R922="未登録・重複"),"要確認：警戒区間・登録・根拠",IF(OR(W922="要確認：時刻不足・逆転",AND(ISNUMBER(G922),G922&gt;E922),AND(ISNUMBER(H922),H922&lt;F922),AND(ISNUMBER(I922),I922&lt;0),AND(ISNUMBER(M922),M922&lt;0)),"要確認：基地発着・交代人数",IF(COUNTIFS(LNGWatch[船名],A922,LNGWatch[入港日（同一航海）],B922,LNGWatch[曳船名],D922,LNGWatch[警戒開始日時],E922)&gt;1,"要確認：同じ警戒が重複",IF(OR(NOT(ISNUMBER(V922)),P922="未確認"),"要確認：拘束時間・根拠未確認","確認済")))))</f>
        <v/>
      </c>
    </row>
    <row r="923" spans="1:25" ht="24.95" customHeight="1" x14ac:dyDescent="0.2">
      <c r="A923" s="7"/>
      <c r="B923" s="20"/>
      <c r="C923" s="20"/>
      <c r="D923" s="7"/>
      <c r="E923" s="23"/>
      <c r="F923" s="23"/>
      <c r="G923" s="23"/>
      <c r="H923" s="23"/>
      <c r="I923" s="16"/>
      <c r="J923" s="7"/>
      <c r="K923" s="23"/>
      <c r="L923" s="23"/>
      <c r="M923" s="7"/>
      <c r="N923" s="7"/>
      <c r="O923" s="7"/>
      <c r="P923" s="7"/>
      <c r="Q923" s="7"/>
      <c r="R923" s="10" t="str">
        <f>IF(D923="","",IF(COUNTIF(Tugs[曳船名],D923)&lt;&gt;1,"未登録・重複",IF(INDEX(Tugs[会社名],MATCH(D923,Tugs[曳船名],0))="","未確認",INDEX(Tugs[会社名],MATCH(D923,Tugs[曳船名],0)))))</f>
        <v/>
      </c>
      <c r="S923" s="10" t="str">
        <f>IF(D923="","",IF(COUNTIF(Tugs[曳船名],D923)&lt;&gt;1,"未登録・重複",IF(INDEX(Tugs[基地港],MATCH(D923,Tugs[曳船名],0))="","未確認",INDEX(Tugs[基地港],MATCH(D923,Tugs[曳船名],0)))))</f>
        <v/>
      </c>
      <c r="T923" s="10" t="str">
        <f>IF(A923="","",IF(AND(ISNUMBER(B923),ISNUMBER(C923),C923&gt;=B923),INT(C923)-INT(B923),""))</f>
        <v/>
      </c>
      <c r="U923" s="18" t="str">
        <f>IF(A923="","",IF(AND(ISNUMBER(E923),ISNUMBER(F923),F923&gt;=E923),ROUND((F923-E923)*24,4),""))</f>
        <v/>
      </c>
      <c r="V923" s="18" t="str">
        <f>IF(A923="","",IF(AND(ISNUMBER(G923),ISNUMBER(H923),H923&gt;=G923),ROUND((H923-G923)*24,4),IF(OR(G923&lt;&gt;"",H923&lt;&gt;""),"",IF(AND(ISNUMBER(I923),I923&gt;=0),I923,""))))</f>
        <v/>
      </c>
      <c r="W923" s="10" t="str">
        <f>IF(A923="","",IF(AND(ISNUMBER(G923),ISNUMBER(H923),H923&gt;=G923),"実績：基地発～基地着",IF(OR(G923&lt;&gt;"",H923&lt;&gt;""),"要確認：時刻不足・逆転",IF(AND(ISNUMBER(I923),I923&gt;=0),"実績：記録の時間","未確認"))))</f>
        <v/>
      </c>
      <c r="X923" s="10" t="str">
        <f>IF(A923="","",IF(ISNUMBER(B923),YEAR(B923)-IF(MONTH(B923)&lt;4,1,0),""))</f>
        <v/>
      </c>
      <c r="Y923" s="10" t="str">
        <f>IF(A923="","",IF(OR(D923="",NOT(ISNUMBER(B923)),NOT(ISNUMBER(C923)),C923&lt;B923,NOT(ISNUMBER(E923)),NOT(ISNUMBER(F923)),F923&lt;E923,O923="",P923="",R923="未登録・重複"),"要確認：警戒区間・登録・根拠",IF(OR(W923="要確認：時刻不足・逆転",AND(ISNUMBER(G923),G923&gt;E923),AND(ISNUMBER(H923),H923&lt;F923),AND(ISNUMBER(I923),I923&lt;0),AND(ISNUMBER(M923),M923&lt;0)),"要確認：基地発着・交代人数",IF(COUNTIFS(LNGWatch[船名],A923,LNGWatch[入港日（同一航海）],B923,LNGWatch[曳船名],D923,LNGWatch[警戒開始日時],E923)&gt;1,"要確認：同じ警戒が重複",IF(OR(NOT(ISNUMBER(V923)),P923="未確認"),"要確認：拘束時間・根拠未確認","確認済")))))</f>
        <v/>
      </c>
    </row>
    <row r="924" spans="1:25" ht="24.95" customHeight="1" x14ac:dyDescent="0.2">
      <c r="A924" s="7"/>
      <c r="B924" s="20"/>
      <c r="C924" s="20"/>
      <c r="D924" s="7"/>
      <c r="E924" s="23"/>
      <c r="F924" s="23"/>
      <c r="G924" s="23"/>
      <c r="H924" s="23"/>
      <c r="I924" s="16"/>
      <c r="J924" s="7"/>
      <c r="K924" s="23"/>
      <c r="L924" s="23"/>
      <c r="M924" s="7"/>
      <c r="N924" s="7"/>
      <c r="O924" s="7"/>
      <c r="P924" s="7"/>
      <c r="Q924" s="7"/>
      <c r="R924" s="10" t="str">
        <f>IF(D924="","",IF(COUNTIF(Tugs[曳船名],D924)&lt;&gt;1,"未登録・重複",IF(INDEX(Tugs[会社名],MATCH(D924,Tugs[曳船名],0))="","未確認",INDEX(Tugs[会社名],MATCH(D924,Tugs[曳船名],0)))))</f>
        <v/>
      </c>
      <c r="S924" s="10" t="str">
        <f>IF(D924="","",IF(COUNTIF(Tugs[曳船名],D924)&lt;&gt;1,"未登録・重複",IF(INDEX(Tugs[基地港],MATCH(D924,Tugs[曳船名],0))="","未確認",INDEX(Tugs[基地港],MATCH(D924,Tugs[曳船名],0)))))</f>
        <v/>
      </c>
      <c r="T924" s="10" t="str">
        <f>IF(A924="","",IF(AND(ISNUMBER(B924),ISNUMBER(C924),C924&gt;=B924),INT(C924)-INT(B924),""))</f>
        <v/>
      </c>
      <c r="U924" s="18" t="str">
        <f>IF(A924="","",IF(AND(ISNUMBER(E924),ISNUMBER(F924),F924&gt;=E924),ROUND((F924-E924)*24,4),""))</f>
        <v/>
      </c>
      <c r="V924" s="18" t="str">
        <f>IF(A924="","",IF(AND(ISNUMBER(G924),ISNUMBER(H924),H924&gt;=G924),ROUND((H924-G924)*24,4),IF(OR(G924&lt;&gt;"",H924&lt;&gt;""),"",IF(AND(ISNUMBER(I924),I924&gt;=0),I924,""))))</f>
        <v/>
      </c>
      <c r="W924" s="10" t="str">
        <f>IF(A924="","",IF(AND(ISNUMBER(G924),ISNUMBER(H924),H924&gt;=G924),"実績：基地発～基地着",IF(OR(G924&lt;&gt;"",H924&lt;&gt;""),"要確認：時刻不足・逆転",IF(AND(ISNUMBER(I924),I924&gt;=0),"実績：記録の時間","未確認"))))</f>
        <v/>
      </c>
      <c r="X924" s="10" t="str">
        <f>IF(A924="","",IF(ISNUMBER(B924),YEAR(B924)-IF(MONTH(B924)&lt;4,1,0),""))</f>
        <v/>
      </c>
      <c r="Y924" s="10" t="str">
        <f>IF(A924="","",IF(OR(D924="",NOT(ISNUMBER(B924)),NOT(ISNUMBER(C924)),C924&lt;B924,NOT(ISNUMBER(E924)),NOT(ISNUMBER(F924)),F924&lt;E924,O924="",P924="",R924="未登録・重複"),"要確認：警戒区間・登録・根拠",IF(OR(W924="要確認：時刻不足・逆転",AND(ISNUMBER(G924),G924&gt;E924),AND(ISNUMBER(H924),H924&lt;F924),AND(ISNUMBER(I924),I924&lt;0),AND(ISNUMBER(M924),M924&lt;0)),"要確認：基地発着・交代人数",IF(COUNTIFS(LNGWatch[船名],A924,LNGWatch[入港日（同一航海）],B924,LNGWatch[曳船名],D924,LNGWatch[警戒開始日時],E924)&gt;1,"要確認：同じ警戒が重複",IF(OR(NOT(ISNUMBER(V924)),P924="未確認"),"要確認：拘束時間・根拠未確認","確認済")))))</f>
        <v/>
      </c>
    </row>
    <row r="925" spans="1:25" ht="24.95" customHeight="1" x14ac:dyDescent="0.2">
      <c r="A925" s="7"/>
      <c r="B925" s="20"/>
      <c r="C925" s="20"/>
      <c r="D925" s="7"/>
      <c r="E925" s="23"/>
      <c r="F925" s="23"/>
      <c r="G925" s="23"/>
      <c r="H925" s="23"/>
      <c r="I925" s="16"/>
      <c r="J925" s="7"/>
      <c r="K925" s="23"/>
      <c r="L925" s="23"/>
      <c r="M925" s="7"/>
      <c r="N925" s="7"/>
      <c r="O925" s="7"/>
      <c r="P925" s="7"/>
      <c r="Q925" s="7"/>
      <c r="R925" s="10" t="str">
        <f>IF(D925="","",IF(COUNTIF(Tugs[曳船名],D925)&lt;&gt;1,"未登録・重複",IF(INDEX(Tugs[会社名],MATCH(D925,Tugs[曳船名],0))="","未確認",INDEX(Tugs[会社名],MATCH(D925,Tugs[曳船名],0)))))</f>
        <v/>
      </c>
      <c r="S925" s="10" t="str">
        <f>IF(D925="","",IF(COUNTIF(Tugs[曳船名],D925)&lt;&gt;1,"未登録・重複",IF(INDEX(Tugs[基地港],MATCH(D925,Tugs[曳船名],0))="","未確認",INDEX(Tugs[基地港],MATCH(D925,Tugs[曳船名],0)))))</f>
        <v/>
      </c>
      <c r="T925" s="10" t="str">
        <f>IF(A925="","",IF(AND(ISNUMBER(B925),ISNUMBER(C925),C925&gt;=B925),INT(C925)-INT(B925),""))</f>
        <v/>
      </c>
      <c r="U925" s="18" t="str">
        <f>IF(A925="","",IF(AND(ISNUMBER(E925),ISNUMBER(F925),F925&gt;=E925),ROUND((F925-E925)*24,4),""))</f>
        <v/>
      </c>
      <c r="V925" s="18" t="str">
        <f>IF(A925="","",IF(AND(ISNUMBER(G925),ISNUMBER(H925),H925&gt;=G925),ROUND((H925-G925)*24,4),IF(OR(G925&lt;&gt;"",H925&lt;&gt;""),"",IF(AND(ISNUMBER(I925),I925&gt;=0),I925,""))))</f>
        <v/>
      </c>
      <c r="W925" s="10" t="str">
        <f>IF(A925="","",IF(AND(ISNUMBER(G925),ISNUMBER(H925),H925&gt;=G925),"実績：基地発～基地着",IF(OR(G925&lt;&gt;"",H925&lt;&gt;""),"要確認：時刻不足・逆転",IF(AND(ISNUMBER(I925),I925&gt;=0),"実績：記録の時間","未確認"))))</f>
        <v/>
      </c>
      <c r="X925" s="10" t="str">
        <f>IF(A925="","",IF(ISNUMBER(B925),YEAR(B925)-IF(MONTH(B925)&lt;4,1,0),""))</f>
        <v/>
      </c>
      <c r="Y925" s="10" t="str">
        <f>IF(A925="","",IF(OR(D925="",NOT(ISNUMBER(B925)),NOT(ISNUMBER(C925)),C925&lt;B925,NOT(ISNUMBER(E925)),NOT(ISNUMBER(F925)),F925&lt;E925,O925="",P925="",R925="未登録・重複"),"要確認：警戒区間・登録・根拠",IF(OR(W925="要確認：時刻不足・逆転",AND(ISNUMBER(G925),G925&gt;E925),AND(ISNUMBER(H925),H925&lt;F925),AND(ISNUMBER(I925),I925&lt;0),AND(ISNUMBER(M925),M925&lt;0)),"要確認：基地発着・交代人数",IF(COUNTIFS(LNGWatch[船名],A925,LNGWatch[入港日（同一航海）],B925,LNGWatch[曳船名],D925,LNGWatch[警戒開始日時],E925)&gt;1,"要確認：同じ警戒が重複",IF(OR(NOT(ISNUMBER(V925)),P925="未確認"),"要確認：拘束時間・根拠未確認","確認済")))))</f>
        <v/>
      </c>
    </row>
    <row r="926" spans="1:25" ht="24.95" customHeight="1" x14ac:dyDescent="0.2">
      <c r="A926" s="7"/>
      <c r="B926" s="20"/>
      <c r="C926" s="20"/>
      <c r="D926" s="7"/>
      <c r="E926" s="23"/>
      <c r="F926" s="23"/>
      <c r="G926" s="23"/>
      <c r="H926" s="23"/>
      <c r="I926" s="16"/>
      <c r="J926" s="7"/>
      <c r="K926" s="23"/>
      <c r="L926" s="23"/>
      <c r="M926" s="7"/>
      <c r="N926" s="7"/>
      <c r="O926" s="7"/>
      <c r="P926" s="7"/>
      <c r="Q926" s="7"/>
      <c r="R926" s="10" t="str">
        <f>IF(D926="","",IF(COUNTIF(Tugs[曳船名],D926)&lt;&gt;1,"未登録・重複",IF(INDEX(Tugs[会社名],MATCH(D926,Tugs[曳船名],0))="","未確認",INDEX(Tugs[会社名],MATCH(D926,Tugs[曳船名],0)))))</f>
        <v/>
      </c>
      <c r="S926" s="10" t="str">
        <f>IF(D926="","",IF(COUNTIF(Tugs[曳船名],D926)&lt;&gt;1,"未登録・重複",IF(INDEX(Tugs[基地港],MATCH(D926,Tugs[曳船名],0))="","未確認",INDEX(Tugs[基地港],MATCH(D926,Tugs[曳船名],0)))))</f>
        <v/>
      </c>
      <c r="T926" s="10" t="str">
        <f>IF(A926="","",IF(AND(ISNUMBER(B926),ISNUMBER(C926),C926&gt;=B926),INT(C926)-INT(B926),""))</f>
        <v/>
      </c>
      <c r="U926" s="18" t="str">
        <f>IF(A926="","",IF(AND(ISNUMBER(E926),ISNUMBER(F926),F926&gt;=E926),ROUND((F926-E926)*24,4),""))</f>
        <v/>
      </c>
      <c r="V926" s="18" t="str">
        <f>IF(A926="","",IF(AND(ISNUMBER(G926),ISNUMBER(H926),H926&gt;=G926),ROUND((H926-G926)*24,4),IF(OR(G926&lt;&gt;"",H926&lt;&gt;""),"",IF(AND(ISNUMBER(I926),I926&gt;=0),I926,""))))</f>
        <v/>
      </c>
      <c r="W926" s="10" t="str">
        <f>IF(A926="","",IF(AND(ISNUMBER(G926),ISNUMBER(H926),H926&gt;=G926),"実績：基地発～基地着",IF(OR(G926&lt;&gt;"",H926&lt;&gt;""),"要確認：時刻不足・逆転",IF(AND(ISNUMBER(I926),I926&gt;=0),"実績：記録の時間","未確認"))))</f>
        <v/>
      </c>
      <c r="X926" s="10" t="str">
        <f>IF(A926="","",IF(ISNUMBER(B926),YEAR(B926)-IF(MONTH(B926)&lt;4,1,0),""))</f>
        <v/>
      </c>
      <c r="Y926" s="10" t="str">
        <f>IF(A926="","",IF(OR(D926="",NOT(ISNUMBER(B926)),NOT(ISNUMBER(C926)),C926&lt;B926,NOT(ISNUMBER(E926)),NOT(ISNUMBER(F926)),F926&lt;E926,O926="",P926="",R926="未登録・重複"),"要確認：警戒区間・登録・根拠",IF(OR(W926="要確認：時刻不足・逆転",AND(ISNUMBER(G926),G926&gt;E926),AND(ISNUMBER(H926),H926&lt;F926),AND(ISNUMBER(I926),I926&lt;0),AND(ISNUMBER(M926),M926&lt;0)),"要確認：基地発着・交代人数",IF(COUNTIFS(LNGWatch[船名],A926,LNGWatch[入港日（同一航海）],B926,LNGWatch[曳船名],D926,LNGWatch[警戒開始日時],E926)&gt;1,"要確認：同じ警戒が重複",IF(OR(NOT(ISNUMBER(V926)),P926="未確認"),"要確認：拘束時間・根拠未確認","確認済")))))</f>
        <v/>
      </c>
    </row>
    <row r="927" spans="1:25" ht="24.95" customHeight="1" x14ac:dyDescent="0.2">
      <c r="A927" s="7"/>
      <c r="B927" s="20"/>
      <c r="C927" s="20"/>
      <c r="D927" s="7"/>
      <c r="E927" s="23"/>
      <c r="F927" s="23"/>
      <c r="G927" s="23"/>
      <c r="H927" s="23"/>
      <c r="I927" s="16"/>
      <c r="J927" s="7"/>
      <c r="K927" s="23"/>
      <c r="L927" s="23"/>
      <c r="M927" s="7"/>
      <c r="N927" s="7"/>
      <c r="O927" s="7"/>
      <c r="P927" s="7"/>
      <c r="Q927" s="7"/>
      <c r="R927" s="10" t="str">
        <f>IF(D927="","",IF(COUNTIF(Tugs[曳船名],D927)&lt;&gt;1,"未登録・重複",IF(INDEX(Tugs[会社名],MATCH(D927,Tugs[曳船名],0))="","未確認",INDEX(Tugs[会社名],MATCH(D927,Tugs[曳船名],0)))))</f>
        <v/>
      </c>
      <c r="S927" s="10" t="str">
        <f>IF(D927="","",IF(COUNTIF(Tugs[曳船名],D927)&lt;&gt;1,"未登録・重複",IF(INDEX(Tugs[基地港],MATCH(D927,Tugs[曳船名],0))="","未確認",INDEX(Tugs[基地港],MATCH(D927,Tugs[曳船名],0)))))</f>
        <v/>
      </c>
      <c r="T927" s="10" t="str">
        <f>IF(A927="","",IF(AND(ISNUMBER(B927),ISNUMBER(C927),C927&gt;=B927),INT(C927)-INT(B927),""))</f>
        <v/>
      </c>
      <c r="U927" s="18" t="str">
        <f>IF(A927="","",IF(AND(ISNUMBER(E927),ISNUMBER(F927),F927&gt;=E927),ROUND((F927-E927)*24,4),""))</f>
        <v/>
      </c>
      <c r="V927" s="18" t="str">
        <f>IF(A927="","",IF(AND(ISNUMBER(G927),ISNUMBER(H927),H927&gt;=G927),ROUND((H927-G927)*24,4),IF(OR(G927&lt;&gt;"",H927&lt;&gt;""),"",IF(AND(ISNUMBER(I927),I927&gt;=0),I927,""))))</f>
        <v/>
      </c>
      <c r="W927" s="10" t="str">
        <f>IF(A927="","",IF(AND(ISNUMBER(G927),ISNUMBER(H927),H927&gt;=G927),"実績：基地発～基地着",IF(OR(G927&lt;&gt;"",H927&lt;&gt;""),"要確認：時刻不足・逆転",IF(AND(ISNUMBER(I927),I927&gt;=0),"実績：記録の時間","未確認"))))</f>
        <v/>
      </c>
      <c r="X927" s="10" t="str">
        <f>IF(A927="","",IF(ISNUMBER(B927),YEAR(B927)-IF(MONTH(B927)&lt;4,1,0),""))</f>
        <v/>
      </c>
      <c r="Y927" s="10" t="str">
        <f>IF(A927="","",IF(OR(D927="",NOT(ISNUMBER(B927)),NOT(ISNUMBER(C927)),C927&lt;B927,NOT(ISNUMBER(E927)),NOT(ISNUMBER(F927)),F927&lt;E927,O927="",P927="",R927="未登録・重複"),"要確認：警戒区間・登録・根拠",IF(OR(W927="要確認：時刻不足・逆転",AND(ISNUMBER(G927),G927&gt;E927),AND(ISNUMBER(H927),H927&lt;F927),AND(ISNUMBER(I927),I927&lt;0),AND(ISNUMBER(M927),M927&lt;0)),"要確認：基地発着・交代人数",IF(COUNTIFS(LNGWatch[船名],A927,LNGWatch[入港日（同一航海）],B927,LNGWatch[曳船名],D927,LNGWatch[警戒開始日時],E927)&gt;1,"要確認：同じ警戒が重複",IF(OR(NOT(ISNUMBER(V927)),P927="未確認"),"要確認：拘束時間・根拠未確認","確認済")))))</f>
        <v/>
      </c>
    </row>
    <row r="928" spans="1:25" ht="24.95" customHeight="1" x14ac:dyDescent="0.2">
      <c r="A928" s="7"/>
      <c r="B928" s="20"/>
      <c r="C928" s="20"/>
      <c r="D928" s="7"/>
      <c r="E928" s="23"/>
      <c r="F928" s="23"/>
      <c r="G928" s="23"/>
      <c r="H928" s="23"/>
      <c r="I928" s="16"/>
      <c r="J928" s="7"/>
      <c r="K928" s="23"/>
      <c r="L928" s="23"/>
      <c r="M928" s="7"/>
      <c r="N928" s="7"/>
      <c r="O928" s="7"/>
      <c r="P928" s="7"/>
      <c r="Q928" s="7"/>
      <c r="R928" s="10" t="str">
        <f>IF(D928="","",IF(COUNTIF(Tugs[曳船名],D928)&lt;&gt;1,"未登録・重複",IF(INDEX(Tugs[会社名],MATCH(D928,Tugs[曳船名],0))="","未確認",INDEX(Tugs[会社名],MATCH(D928,Tugs[曳船名],0)))))</f>
        <v/>
      </c>
      <c r="S928" s="10" t="str">
        <f>IF(D928="","",IF(COUNTIF(Tugs[曳船名],D928)&lt;&gt;1,"未登録・重複",IF(INDEX(Tugs[基地港],MATCH(D928,Tugs[曳船名],0))="","未確認",INDEX(Tugs[基地港],MATCH(D928,Tugs[曳船名],0)))))</f>
        <v/>
      </c>
      <c r="T928" s="10" t="str">
        <f>IF(A928="","",IF(AND(ISNUMBER(B928),ISNUMBER(C928),C928&gt;=B928),INT(C928)-INT(B928),""))</f>
        <v/>
      </c>
      <c r="U928" s="18" t="str">
        <f>IF(A928="","",IF(AND(ISNUMBER(E928),ISNUMBER(F928),F928&gt;=E928),ROUND((F928-E928)*24,4),""))</f>
        <v/>
      </c>
      <c r="V928" s="18" t="str">
        <f>IF(A928="","",IF(AND(ISNUMBER(G928),ISNUMBER(H928),H928&gt;=G928),ROUND((H928-G928)*24,4),IF(OR(G928&lt;&gt;"",H928&lt;&gt;""),"",IF(AND(ISNUMBER(I928),I928&gt;=0),I928,""))))</f>
        <v/>
      </c>
      <c r="W928" s="10" t="str">
        <f>IF(A928="","",IF(AND(ISNUMBER(G928),ISNUMBER(H928),H928&gt;=G928),"実績：基地発～基地着",IF(OR(G928&lt;&gt;"",H928&lt;&gt;""),"要確認：時刻不足・逆転",IF(AND(ISNUMBER(I928),I928&gt;=0),"実績：記録の時間","未確認"))))</f>
        <v/>
      </c>
      <c r="X928" s="10" t="str">
        <f>IF(A928="","",IF(ISNUMBER(B928),YEAR(B928)-IF(MONTH(B928)&lt;4,1,0),""))</f>
        <v/>
      </c>
      <c r="Y928" s="10" t="str">
        <f>IF(A928="","",IF(OR(D928="",NOT(ISNUMBER(B928)),NOT(ISNUMBER(C928)),C928&lt;B928,NOT(ISNUMBER(E928)),NOT(ISNUMBER(F928)),F928&lt;E928,O928="",P928="",R928="未登録・重複"),"要確認：警戒区間・登録・根拠",IF(OR(W928="要確認：時刻不足・逆転",AND(ISNUMBER(G928),G928&gt;E928),AND(ISNUMBER(H928),H928&lt;F928),AND(ISNUMBER(I928),I928&lt;0),AND(ISNUMBER(M928),M928&lt;0)),"要確認：基地発着・交代人数",IF(COUNTIFS(LNGWatch[船名],A928,LNGWatch[入港日（同一航海）],B928,LNGWatch[曳船名],D928,LNGWatch[警戒開始日時],E928)&gt;1,"要確認：同じ警戒が重複",IF(OR(NOT(ISNUMBER(V928)),P928="未確認"),"要確認：拘束時間・根拠未確認","確認済")))))</f>
        <v/>
      </c>
    </row>
    <row r="929" spans="1:25" ht="24.95" customHeight="1" x14ac:dyDescent="0.2">
      <c r="A929" s="7"/>
      <c r="B929" s="20"/>
      <c r="C929" s="20"/>
      <c r="D929" s="7"/>
      <c r="E929" s="23"/>
      <c r="F929" s="23"/>
      <c r="G929" s="23"/>
      <c r="H929" s="23"/>
      <c r="I929" s="16"/>
      <c r="J929" s="7"/>
      <c r="K929" s="23"/>
      <c r="L929" s="23"/>
      <c r="M929" s="7"/>
      <c r="N929" s="7"/>
      <c r="O929" s="7"/>
      <c r="P929" s="7"/>
      <c r="Q929" s="7"/>
      <c r="R929" s="10" t="str">
        <f>IF(D929="","",IF(COUNTIF(Tugs[曳船名],D929)&lt;&gt;1,"未登録・重複",IF(INDEX(Tugs[会社名],MATCH(D929,Tugs[曳船名],0))="","未確認",INDEX(Tugs[会社名],MATCH(D929,Tugs[曳船名],0)))))</f>
        <v/>
      </c>
      <c r="S929" s="10" t="str">
        <f>IF(D929="","",IF(COUNTIF(Tugs[曳船名],D929)&lt;&gt;1,"未登録・重複",IF(INDEX(Tugs[基地港],MATCH(D929,Tugs[曳船名],0))="","未確認",INDEX(Tugs[基地港],MATCH(D929,Tugs[曳船名],0)))))</f>
        <v/>
      </c>
      <c r="T929" s="10" t="str">
        <f>IF(A929="","",IF(AND(ISNUMBER(B929),ISNUMBER(C929),C929&gt;=B929),INT(C929)-INT(B929),""))</f>
        <v/>
      </c>
      <c r="U929" s="18" t="str">
        <f>IF(A929="","",IF(AND(ISNUMBER(E929),ISNUMBER(F929),F929&gt;=E929),ROUND((F929-E929)*24,4),""))</f>
        <v/>
      </c>
      <c r="V929" s="18" t="str">
        <f>IF(A929="","",IF(AND(ISNUMBER(G929),ISNUMBER(H929),H929&gt;=G929),ROUND((H929-G929)*24,4),IF(OR(G929&lt;&gt;"",H929&lt;&gt;""),"",IF(AND(ISNUMBER(I929),I929&gt;=0),I929,""))))</f>
        <v/>
      </c>
      <c r="W929" s="10" t="str">
        <f>IF(A929="","",IF(AND(ISNUMBER(G929),ISNUMBER(H929),H929&gt;=G929),"実績：基地発～基地着",IF(OR(G929&lt;&gt;"",H929&lt;&gt;""),"要確認：時刻不足・逆転",IF(AND(ISNUMBER(I929),I929&gt;=0),"実績：記録の時間","未確認"))))</f>
        <v/>
      </c>
      <c r="X929" s="10" t="str">
        <f>IF(A929="","",IF(ISNUMBER(B929),YEAR(B929)-IF(MONTH(B929)&lt;4,1,0),""))</f>
        <v/>
      </c>
      <c r="Y929" s="10" t="str">
        <f>IF(A929="","",IF(OR(D929="",NOT(ISNUMBER(B929)),NOT(ISNUMBER(C929)),C929&lt;B929,NOT(ISNUMBER(E929)),NOT(ISNUMBER(F929)),F929&lt;E929,O929="",P929="",R929="未登録・重複"),"要確認：警戒区間・登録・根拠",IF(OR(W929="要確認：時刻不足・逆転",AND(ISNUMBER(G929),G929&gt;E929),AND(ISNUMBER(H929),H929&lt;F929),AND(ISNUMBER(I929),I929&lt;0),AND(ISNUMBER(M929),M929&lt;0)),"要確認：基地発着・交代人数",IF(COUNTIFS(LNGWatch[船名],A929,LNGWatch[入港日（同一航海）],B929,LNGWatch[曳船名],D929,LNGWatch[警戒開始日時],E929)&gt;1,"要確認：同じ警戒が重複",IF(OR(NOT(ISNUMBER(V929)),P929="未確認"),"要確認：拘束時間・根拠未確認","確認済")))))</f>
        <v/>
      </c>
    </row>
    <row r="930" spans="1:25" ht="24.95" customHeight="1" x14ac:dyDescent="0.2">
      <c r="A930" s="7"/>
      <c r="B930" s="20"/>
      <c r="C930" s="20"/>
      <c r="D930" s="7"/>
      <c r="E930" s="23"/>
      <c r="F930" s="23"/>
      <c r="G930" s="23"/>
      <c r="H930" s="23"/>
      <c r="I930" s="16"/>
      <c r="J930" s="7"/>
      <c r="K930" s="23"/>
      <c r="L930" s="23"/>
      <c r="M930" s="7"/>
      <c r="N930" s="7"/>
      <c r="O930" s="7"/>
      <c r="P930" s="7"/>
      <c r="Q930" s="7"/>
      <c r="R930" s="10" t="str">
        <f>IF(D930="","",IF(COUNTIF(Tugs[曳船名],D930)&lt;&gt;1,"未登録・重複",IF(INDEX(Tugs[会社名],MATCH(D930,Tugs[曳船名],0))="","未確認",INDEX(Tugs[会社名],MATCH(D930,Tugs[曳船名],0)))))</f>
        <v/>
      </c>
      <c r="S930" s="10" t="str">
        <f>IF(D930="","",IF(COUNTIF(Tugs[曳船名],D930)&lt;&gt;1,"未登録・重複",IF(INDEX(Tugs[基地港],MATCH(D930,Tugs[曳船名],0))="","未確認",INDEX(Tugs[基地港],MATCH(D930,Tugs[曳船名],0)))))</f>
        <v/>
      </c>
      <c r="T930" s="10" t="str">
        <f>IF(A930="","",IF(AND(ISNUMBER(B930),ISNUMBER(C930),C930&gt;=B930),INT(C930)-INT(B930),""))</f>
        <v/>
      </c>
      <c r="U930" s="18" t="str">
        <f>IF(A930="","",IF(AND(ISNUMBER(E930),ISNUMBER(F930),F930&gt;=E930),ROUND((F930-E930)*24,4),""))</f>
        <v/>
      </c>
      <c r="V930" s="18" t="str">
        <f>IF(A930="","",IF(AND(ISNUMBER(G930),ISNUMBER(H930),H930&gt;=G930),ROUND((H930-G930)*24,4),IF(OR(G930&lt;&gt;"",H930&lt;&gt;""),"",IF(AND(ISNUMBER(I930),I930&gt;=0),I930,""))))</f>
        <v/>
      </c>
      <c r="W930" s="10" t="str">
        <f>IF(A930="","",IF(AND(ISNUMBER(G930),ISNUMBER(H930),H930&gt;=G930),"実績：基地発～基地着",IF(OR(G930&lt;&gt;"",H930&lt;&gt;""),"要確認：時刻不足・逆転",IF(AND(ISNUMBER(I930),I930&gt;=0),"実績：記録の時間","未確認"))))</f>
        <v/>
      </c>
      <c r="X930" s="10" t="str">
        <f>IF(A930="","",IF(ISNUMBER(B930),YEAR(B930)-IF(MONTH(B930)&lt;4,1,0),""))</f>
        <v/>
      </c>
      <c r="Y930" s="10" t="str">
        <f>IF(A930="","",IF(OR(D930="",NOT(ISNUMBER(B930)),NOT(ISNUMBER(C930)),C930&lt;B930,NOT(ISNUMBER(E930)),NOT(ISNUMBER(F930)),F930&lt;E930,O930="",P930="",R930="未登録・重複"),"要確認：警戒区間・登録・根拠",IF(OR(W930="要確認：時刻不足・逆転",AND(ISNUMBER(G930),G930&gt;E930),AND(ISNUMBER(H930),H930&lt;F930),AND(ISNUMBER(I930),I930&lt;0),AND(ISNUMBER(M930),M930&lt;0)),"要確認：基地発着・交代人数",IF(COUNTIFS(LNGWatch[船名],A930,LNGWatch[入港日（同一航海）],B930,LNGWatch[曳船名],D930,LNGWatch[警戒開始日時],E930)&gt;1,"要確認：同じ警戒が重複",IF(OR(NOT(ISNUMBER(V930)),P930="未確認"),"要確認：拘束時間・根拠未確認","確認済")))))</f>
        <v/>
      </c>
    </row>
    <row r="931" spans="1:25" ht="24.95" customHeight="1" x14ac:dyDescent="0.2">
      <c r="A931" s="7"/>
      <c r="B931" s="20"/>
      <c r="C931" s="20"/>
      <c r="D931" s="7"/>
      <c r="E931" s="23"/>
      <c r="F931" s="23"/>
      <c r="G931" s="23"/>
      <c r="H931" s="23"/>
      <c r="I931" s="16"/>
      <c r="J931" s="7"/>
      <c r="K931" s="23"/>
      <c r="L931" s="23"/>
      <c r="M931" s="7"/>
      <c r="N931" s="7"/>
      <c r="O931" s="7"/>
      <c r="P931" s="7"/>
      <c r="Q931" s="7"/>
      <c r="R931" s="10" t="str">
        <f>IF(D931="","",IF(COUNTIF(Tugs[曳船名],D931)&lt;&gt;1,"未登録・重複",IF(INDEX(Tugs[会社名],MATCH(D931,Tugs[曳船名],0))="","未確認",INDEX(Tugs[会社名],MATCH(D931,Tugs[曳船名],0)))))</f>
        <v/>
      </c>
      <c r="S931" s="10" t="str">
        <f>IF(D931="","",IF(COUNTIF(Tugs[曳船名],D931)&lt;&gt;1,"未登録・重複",IF(INDEX(Tugs[基地港],MATCH(D931,Tugs[曳船名],0))="","未確認",INDEX(Tugs[基地港],MATCH(D931,Tugs[曳船名],0)))))</f>
        <v/>
      </c>
      <c r="T931" s="10" t="str">
        <f>IF(A931="","",IF(AND(ISNUMBER(B931),ISNUMBER(C931),C931&gt;=B931),INT(C931)-INT(B931),""))</f>
        <v/>
      </c>
      <c r="U931" s="18" t="str">
        <f>IF(A931="","",IF(AND(ISNUMBER(E931),ISNUMBER(F931),F931&gt;=E931),ROUND((F931-E931)*24,4),""))</f>
        <v/>
      </c>
      <c r="V931" s="18" t="str">
        <f>IF(A931="","",IF(AND(ISNUMBER(G931),ISNUMBER(H931),H931&gt;=G931),ROUND((H931-G931)*24,4),IF(OR(G931&lt;&gt;"",H931&lt;&gt;""),"",IF(AND(ISNUMBER(I931),I931&gt;=0),I931,""))))</f>
        <v/>
      </c>
      <c r="W931" s="10" t="str">
        <f>IF(A931="","",IF(AND(ISNUMBER(G931),ISNUMBER(H931),H931&gt;=G931),"実績：基地発～基地着",IF(OR(G931&lt;&gt;"",H931&lt;&gt;""),"要確認：時刻不足・逆転",IF(AND(ISNUMBER(I931),I931&gt;=0),"実績：記録の時間","未確認"))))</f>
        <v/>
      </c>
      <c r="X931" s="10" t="str">
        <f>IF(A931="","",IF(ISNUMBER(B931),YEAR(B931)-IF(MONTH(B931)&lt;4,1,0),""))</f>
        <v/>
      </c>
      <c r="Y931" s="10" t="str">
        <f>IF(A931="","",IF(OR(D931="",NOT(ISNUMBER(B931)),NOT(ISNUMBER(C931)),C931&lt;B931,NOT(ISNUMBER(E931)),NOT(ISNUMBER(F931)),F931&lt;E931,O931="",P931="",R931="未登録・重複"),"要確認：警戒区間・登録・根拠",IF(OR(W931="要確認：時刻不足・逆転",AND(ISNUMBER(G931),G931&gt;E931),AND(ISNUMBER(H931),H931&lt;F931),AND(ISNUMBER(I931),I931&lt;0),AND(ISNUMBER(M931),M931&lt;0)),"要確認：基地発着・交代人数",IF(COUNTIFS(LNGWatch[船名],A931,LNGWatch[入港日（同一航海）],B931,LNGWatch[曳船名],D931,LNGWatch[警戒開始日時],E931)&gt;1,"要確認：同じ警戒が重複",IF(OR(NOT(ISNUMBER(V931)),P931="未確認"),"要確認：拘束時間・根拠未確認","確認済")))))</f>
        <v/>
      </c>
    </row>
    <row r="932" spans="1:25" ht="24.95" customHeight="1" x14ac:dyDescent="0.2">
      <c r="A932" s="7"/>
      <c r="B932" s="20"/>
      <c r="C932" s="20"/>
      <c r="D932" s="7"/>
      <c r="E932" s="23"/>
      <c r="F932" s="23"/>
      <c r="G932" s="23"/>
      <c r="H932" s="23"/>
      <c r="I932" s="16"/>
      <c r="J932" s="7"/>
      <c r="K932" s="23"/>
      <c r="L932" s="23"/>
      <c r="M932" s="7"/>
      <c r="N932" s="7"/>
      <c r="O932" s="7"/>
      <c r="P932" s="7"/>
      <c r="Q932" s="7"/>
      <c r="R932" s="10" t="str">
        <f>IF(D932="","",IF(COUNTIF(Tugs[曳船名],D932)&lt;&gt;1,"未登録・重複",IF(INDEX(Tugs[会社名],MATCH(D932,Tugs[曳船名],0))="","未確認",INDEX(Tugs[会社名],MATCH(D932,Tugs[曳船名],0)))))</f>
        <v/>
      </c>
      <c r="S932" s="10" t="str">
        <f>IF(D932="","",IF(COUNTIF(Tugs[曳船名],D932)&lt;&gt;1,"未登録・重複",IF(INDEX(Tugs[基地港],MATCH(D932,Tugs[曳船名],0))="","未確認",INDEX(Tugs[基地港],MATCH(D932,Tugs[曳船名],0)))))</f>
        <v/>
      </c>
      <c r="T932" s="10" t="str">
        <f>IF(A932="","",IF(AND(ISNUMBER(B932),ISNUMBER(C932),C932&gt;=B932),INT(C932)-INT(B932),""))</f>
        <v/>
      </c>
      <c r="U932" s="18" t="str">
        <f>IF(A932="","",IF(AND(ISNUMBER(E932),ISNUMBER(F932),F932&gt;=E932),ROUND((F932-E932)*24,4),""))</f>
        <v/>
      </c>
      <c r="V932" s="18" t="str">
        <f>IF(A932="","",IF(AND(ISNUMBER(G932),ISNUMBER(H932),H932&gt;=G932),ROUND((H932-G932)*24,4),IF(OR(G932&lt;&gt;"",H932&lt;&gt;""),"",IF(AND(ISNUMBER(I932),I932&gt;=0),I932,""))))</f>
        <v/>
      </c>
      <c r="W932" s="10" t="str">
        <f>IF(A932="","",IF(AND(ISNUMBER(G932),ISNUMBER(H932),H932&gt;=G932),"実績：基地発～基地着",IF(OR(G932&lt;&gt;"",H932&lt;&gt;""),"要確認：時刻不足・逆転",IF(AND(ISNUMBER(I932),I932&gt;=0),"実績：記録の時間","未確認"))))</f>
        <v/>
      </c>
      <c r="X932" s="10" t="str">
        <f>IF(A932="","",IF(ISNUMBER(B932),YEAR(B932)-IF(MONTH(B932)&lt;4,1,0),""))</f>
        <v/>
      </c>
      <c r="Y932" s="10" t="str">
        <f>IF(A932="","",IF(OR(D932="",NOT(ISNUMBER(B932)),NOT(ISNUMBER(C932)),C932&lt;B932,NOT(ISNUMBER(E932)),NOT(ISNUMBER(F932)),F932&lt;E932,O932="",P932="",R932="未登録・重複"),"要確認：警戒区間・登録・根拠",IF(OR(W932="要確認：時刻不足・逆転",AND(ISNUMBER(G932),G932&gt;E932),AND(ISNUMBER(H932),H932&lt;F932),AND(ISNUMBER(I932),I932&lt;0),AND(ISNUMBER(M932),M932&lt;0)),"要確認：基地発着・交代人数",IF(COUNTIFS(LNGWatch[船名],A932,LNGWatch[入港日（同一航海）],B932,LNGWatch[曳船名],D932,LNGWatch[警戒開始日時],E932)&gt;1,"要確認：同じ警戒が重複",IF(OR(NOT(ISNUMBER(V932)),P932="未確認"),"要確認：拘束時間・根拠未確認","確認済")))))</f>
        <v/>
      </c>
    </row>
    <row r="933" spans="1:25" ht="24.95" customHeight="1" x14ac:dyDescent="0.2">
      <c r="A933" s="7"/>
      <c r="B933" s="20"/>
      <c r="C933" s="20"/>
      <c r="D933" s="7"/>
      <c r="E933" s="23"/>
      <c r="F933" s="23"/>
      <c r="G933" s="23"/>
      <c r="H933" s="23"/>
      <c r="I933" s="16"/>
      <c r="J933" s="7"/>
      <c r="K933" s="23"/>
      <c r="L933" s="23"/>
      <c r="M933" s="7"/>
      <c r="N933" s="7"/>
      <c r="O933" s="7"/>
      <c r="P933" s="7"/>
      <c r="Q933" s="7"/>
      <c r="R933" s="10" t="str">
        <f>IF(D933="","",IF(COUNTIF(Tugs[曳船名],D933)&lt;&gt;1,"未登録・重複",IF(INDEX(Tugs[会社名],MATCH(D933,Tugs[曳船名],0))="","未確認",INDEX(Tugs[会社名],MATCH(D933,Tugs[曳船名],0)))))</f>
        <v/>
      </c>
      <c r="S933" s="10" t="str">
        <f>IF(D933="","",IF(COUNTIF(Tugs[曳船名],D933)&lt;&gt;1,"未登録・重複",IF(INDEX(Tugs[基地港],MATCH(D933,Tugs[曳船名],0))="","未確認",INDEX(Tugs[基地港],MATCH(D933,Tugs[曳船名],0)))))</f>
        <v/>
      </c>
      <c r="T933" s="10" t="str">
        <f>IF(A933="","",IF(AND(ISNUMBER(B933),ISNUMBER(C933),C933&gt;=B933),INT(C933)-INT(B933),""))</f>
        <v/>
      </c>
      <c r="U933" s="18" t="str">
        <f>IF(A933="","",IF(AND(ISNUMBER(E933),ISNUMBER(F933),F933&gt;=E933),ROUND((F933-E933)*24,4),""))</f>
        <v/>
      </c>
      <c r="V933" s="18" t="str">
        <f>IF(A933="","",IF(AND(ISNUMBER(G933),ISNUMBER(H933),H933&gt;=G933),ROUND((H933-G933)*24,4),IF(OR(G933&lt;&gt;"",H933&lt;&gt;""),"",IF(AND(ISNUMBER(I933),I933&gt;=0),I933,""))))</f>
        <v/>
      </c>
      <c r="W933" s="10" t="str">
        <f>IF(A933="","",IF(AND(ISNUMBER(G933),ISNUMBER(H933),H933&gt;=G933),"実績：基地発～基地着",IF(OR(G933&lt;&gt;"",H933&lt;&gt;""),"要確認：時刻不足・逆転",IF(AND(ISNUMBER(I933),I933&gt;=0),"実績：記録の時間","未確認"))))</f>
        <v/>
      </c>
      <c r="X933" s="10" t="str">
        <f>IF(A933="","",IF(ISNUMBER(B933),YEAR(B933)-IF(MONTH(B933)&lt;4,1,0),""))</f>
        <v/>
      </c>
      <c r="Y933" s="10" t="str">
        <f>IF(A933="","",IF(OR(D933="",NOT(ISNUMBER(B933)),NOT(ISNUMBER(C933)),C933&lt;B933,NOT(ISNUMBER(E933)),NOT(ISNUMBER(F933)),F933&lt;E933,O933="",P933="",R933="未登録・重複"),"要確認：警戒区間・登録・根拠",IF(OR(W933="要確認：時刻不足・逆転",AND(ISNUMBER(G933),G933&gt;E933),AND(ISNUMBER(H933),H933&lt;F933),AND(ISNUMBER(I933),I933&lt;0),AND(ISNUMBER(M933),M933&lt;0)),"要確認：基地発着・交代人数",IF(COUNTIFS(LNGWatch[船名],A933,LNGWatch[入港日（同一航海）],B933,LNGWatch[曳船名],D933,LNGWatch[警戒開始日時],E933)&gt;1,"要確認：同じ警戒が重複",IF(OR(NOT(ISNUMBER(V933)),P933="未確認"),"要確認：拘束時間・根拠未確認","確認済")))))</f>
        <v/>
      </c>
    </row>
    <row r="934" spans="1:25" ht="24.95" customHeight="1" x14ac:dyDescent="0.2">
      <c r="A934" s="7"/>
      <c r="B934" s="20"/>
      <c r="C934" s="20"/>
      <c r="D934" s="7"/>
      <c r="E934" s="23"/>
      <c r="F934" s="23"/>
      <c r="G934" s="23"/>
      <c r="H934" s="23"/>
      <c r="I934" s="16"/>
      <c r="J934" s="7"/>
      <c r="K934" s="23"/>
      <c r="L934" s="23"/>
      <c r="M934" s="7"/>
      <c r="N934" s="7"/>
      <c r="O934" s="7"/>
      <c r="P934" s="7"/>
      <c r="Q934" s="7"/>
      <c r="R934" s="10" t="str">
        <f>IF(D934="","",IF(COUNTIF(Tugs[曳船名],D934)&lt;&gt;1,"未登録・重複",IF(INDEX(Tugs[会社名],MATCH(D934,Tugs[曳船名],0))="","未確認",INDEX(Tugs[会社名],MATCH(D934,Tugs[曳船名],0)))))</f>
        <v/>
      </c>
      <c r="S934" s="10" t="str">
        <f>IF(D934="","",IF(COUNTIF(Tugs[曳船名],D934)&lt;&gt;1,"未登録・重複",IF(INDEX(Tugs[基地港],MATCH(D934,Tugs[曳船名],0))="","未確認",INDEX(Tugs[基地港],MATCH(D934,Tugs[曳船名],0)))))</f>
        <v/>
      </c>
      <c r="T934" s="10" t="str">
        <f>IF(A934="","",IF(AND(ISNUMBER(B934),ISNUMBER(C934),C934&gt;=B934),INT(C934)-INT(B934),""))</f>
        <v/>
      </c>
      <c r="U934" s="18" t="str">
        <f>IF(A934="","",IF(AND(ISNUMBER(E934),ISNUMBER(F934),F934&gt;=E934),ROUND((F934-E934)*24,4),""))</f>
        <v/>
      </c>
      <c r="V934" s="18" t="str">
        <f>IF(A934="","",IF(AND(ISNUMBER(G934),ISNUMBER(H934),H934&gt;=G934),ROUND((H934-G934)*24,4),IF(OR(G934&lt;&gt;"",H934&lt;&gt;""),"",IF(AND(ISNUMBER(I934),I934&gt;=0),I934,""))))</f>
        <v/>
      </c>
      <c r="W934" s="10" t="str">
        <f>IF(A934="","",IF(AND(ISNUMBER(G934),ISNUMBER(H934),H934&gt;=G934),"実績：基地発～基地着",IF(OR(G934&lt;&gt;"",H934&lt;&gt;""),"要確認：時刻不足・逆転",IF(AND(ISNUMBER(I934),I934&gt;=0),"実績：記録の時間","未確認"))))</f>
        <v/>
      </c>
      <c r="X934" s="10" t="str">
        <f>IF(A934="","",IF(ISNUMBER(B934),YEAR(B934)-IF(MONTH(B934)&lt;4,1,0),""))</f>
        <v/>
      </c>
      <c r="Y934" s="10" t="str">
        <f>IF(A934="","",IF(OR(D934="",NOT(ISNUMBER(B934)),NOT(ISNUMBER(C934)),C934&lt;B934,NOT(ISNUMBER(E934)),NOT(ISNUMBER(F934)),F934&lt;E934,O934="",P934="",R934="未登録・重複"),"要確認：警戒区間・登録・根拠",IF(OR(W934="要確認：時刻不足・逆転",AND(ISNUMBER(G934),G934&gt;E934),AND(ISNUMBER(H934),H934&lt;F934),AND(ISNUMBER(I934),I934&lt;0),AND(ISNUMBER(M934),M934&lt;0)),"要確認：基地発着・交代人数",IF(COUNTIFS(LNGWatch[船名],A934,LNGWatch[入港日（同一航海）],B934,LNGWatch[曳船名],D934,LNGWatch[警戒開始日時],E934)&gt;1,"要確認：同じ警戒が重複",IF(OR(NOT(ISNUMBER(V934)),P934="未確認"),"要確認：拘束時間・根拠未確認","確認済")))))</f>
        <v/>
      </c>
    </row>
    <row r="935" spans="1:25" ht="24.95" customHeight="1" x14ac:dyDescent="0.2">
      <c r="A935" s="7"/>
      <c r="B935" s="20"/>
      <c r="C935" s="20"/>
      <c r="D935" s="7"/>
      <c r="E935" s="23"/>
      <c r="F935" s="23"/>
      <c r="G935" s="23"/>
      <c r="H935" s="23"/>
      <c r="I935" s="16"/>
      <c r="J935" s="7"/>
      <c r="K935" s="23"/>
      <c r="L935" s="23"/>
      <c r="M935" s="7"/>
      <c r="N935" s="7"/>
      <c r="O935" s="7"/>
      <c r="P935" s="7"/>
      <c r="Q935" s="7"/>
      <c r="R935" s="10" t="str">
        <f>IF(D935="","",IF(COUNTIF(Tugs[曳船名],D935)&lt;&gt;1,"未登録・重複",IF(INDEX(Tugs[会社名],MATCH(D935,Tugs[曳船名],0))="","未確認",INDEX(Tugs[会社名],MATCH(D935,Tugs[曳船名],0)))))</f>
        <v/>
      </c>
      <c r="S935" s="10" t="str">
        <f>IF(D935="","",IF(COUNTIF(Tugs[曳船名],D935)&lt;&gt;1,"未登録・重複",IF(INDEX(Tugs[基地港],MATCH(D935,Tugs[曳船名],0))="","未確認",INDEX(Tugs[基地港],MATCH(D935,Tugs[曳船名],0)))))</f>
        <v/>
      </c>
      <c r="T935" s="10" t="str">
        <f>IF(A935="","",IF(AND(ISNUMBER(B935),ISNUMBER(C935),C935&gt;=B935),INT(C935)-INT(B935),""))</f>
        <v/>
      </c>
      <c r="U935" s="18" t="str">
        <f>IF(A935="","",IF(AND(ISNUMBER(E935),ISNUMBER(F935),F935&gt;=E935),ROUND((F935-E935)*24,4),""))</f>
        <v/>
      </c>
      <c r="V935" s="18" t="str">
        <f>IF(A935="","",IF(AND(ISNUMBER(G935),ISNUMBER(H935),H935&gt;=G935),ROUND((H935-G935)*24,4),IF(OR(G935&lt;&gt;"",H935&lt;&gt;""),"",IF(AND(ISNUMBER(I935),I935&gt;=0),I935,""))))</f>
        <v/>
      </c>
      <c r="W935" s="10" t="str">
        <f>IF(A935="","",IF(AND(ISNUMBER(G935),ISNUMBER(H935),H935&gt;=G935),"実績：基地発～基地着",IF(OR(G935&lt;&gt;"",H935&lt;&gt;""),"要確認：時刻不足・逆転",IF(AND(ISNUMBER(I935),I935&gt;=0),"実績：記録の時間","未確認"))))</f>
        <v/>
      </c>
      <c r="X935" s="10" t="str">
        <f>IF(A935="","",IF(ISNUMBER(B935),YEAR(B935)-IF(MONTH(B935)&lt;4,1,0),""))</f>
        <v/>
      </c>
      <c r="Y935" s="10" t="str">
        <f>IF(A935="","",IF(OR(D935="",NOT(ISNUMBER(B935)),NOT(ISNUMBER(C935)),C935&lt;B935,NOT(ISNUMBER(E935)),NOT(ISNUMBER(F935)),F935&lt;E935,O935="",P935="",R935="未登録・重複"),"要確認：警戒区間・登録・根拠",IF(OR(W935="要確認：時刻不足・逆転",AND(ISNUMBER(G935),G935&gt;E935),AND(ISNUMBER(H935),H935&lt;F935),AND(ISNUMBER(I935),I935&lt;0),AND(ISNUMBER(M935),M935&lt;0)),"要確認：基地発着・交代人数",IF(COUNTIFS(LNGWatch[船名],A935,LNGWatch[入港日（同一航海）],B935,LNGWatch[曳船名],D935,LNGWatch[警戒開始日時],E935)&gt;1,"要確認：同じ警戒が重複",IF(OR(NOT(ISNUMBER(V935)),P935="未確認"),"要確認：拘束時間・根拠未確認","確認済")))))</f>
        <v/>
      </c>
    </row>
    <row r="936" spans="1:25" ht="24.95" customHeight="1" x14ac:dyDescent="0.2">
      <c r="A936" s="7"/>
      <c r="B936" s="20"/>
      <c r="C936" s="20"/>
      <c r="D936" s="7"/>
      <c r="E936" s="23"/>
      <c r="F936" s="23"/>
      <c r="G936" s="23"/>
      <c r="H936" s="23"/>
      <c r="I936" s="16"/>
      <c r="J936" s="7"/>
      <c r="K936" s="23"/>
      <c r="L936" s="23"/>
      <c r="M936" s="7"/>
      <c r="N936" s="7"/>
      <c r="O936" s="7"/>
      <c r="P936" s="7"/>
      <c r="Q936" s="7"/>
      <c r="R936" s="10" t="str">
        <f>IF(D936="","",IF(COUNTIF(Tugs[曳船名],D936)&lt;&gt;1,"未登録・重複",IF(INDEX(Tugs[会社名],MATCH(D936,Tugs[曳船名],0))="","未確認",INDEX(Tugs[会社名],MATCH(D936,Tugs[曳船名],0)))))</f>
        <v/>
      </c>
      <c r="S936" s="10" t="str">
        <f>IF(D936="","",IF(COUNTIF(Tugs[曳船名],D936)&lt;&gt;1,"未登録・重複",IF(INDEX(Tugs[基地港],MATCH(D936,Tugs[曳船名],0))="","未確認",INDEX(Tugs[基地港],MATCH(D936,Tugs[曳船名],0)))))</f>
        <v/>
      </c>
      <c r="T936" s="10" t="str">
        <f>IF(A936="","",IF(AND(ISNUMBER(B936),ISNUMBER(C936),C936&gt;=B936),INT(C936)-INT(B936),""))</f>
        <v/>
      </c>
      <c r="U936" s="18" t="str">
        <f>IF(A936="","",IF(AND(ISNUMBER(E936),ISNUMBER(F936),F936&gt;=E936),ROUND((F936-E936)*24,4),""))</f>
        <v/>
      </c>
      <c r="V936" s="18" t="str">
        <f>IF(A936="","",IF(AND(ISNUMBER(G936),ISNUMBER(H936),H936&gt;=G936),ROUND((H936-G936)*24,4),IF(OR(G936&lt;&gt;"",H936&lt;&gt;""),"",IF(AND(ISNUMBER(I936),I936&gt;=0),I936,""))))</f>
        <v/>
      </c>
      <c r="W936" s="10" t="str">
        <f>IF(A936="","",IF(AND(ISNUMBER(G936),ISNUMBER(H936),H936&gt;=G936),"実績：基地発～基地着",IF(OR(G936&lt;&gt;"",H936&lt;&gt;""),"要確認：時刻不足・逆転",IF(AND(ISNUMBER(I936),I936&gt;=0),"実績：記録の時間","未確認"))))</f>
        <v/>
      </c>
      <c r="X936" s="10" t="str">
        <f>IF(A936="","",IF(ISNUMBER(B936),YEAR(B936)-IF(MONTH(B936)&lt;4,1,0),""))</f>
        <v/>
      </c>
      <c r="Y936" s="10" t="str">
        <f>IF(A936="","",IF(OR(D936="",NOT(ISNUMBER(B936)),NOT(ISNUMBER(C936)),C936&lt;B936,NOT(ISNUMBER(E936)),NOT(ISNUMBER(F936)),F936&lt;E936,O936="",P936="",R936="未登録・重複"),"要確認：警戒区間・登録・根拠",IF(OR(W936="要確認：時刻不足・逆転",AND(ISNUMBER(G936),G936&gt;E936),AND(ISNUMBER(H936),H936&lt;F936),AND(ISNUMBER(I936),I936&lt;0),AND(ISNUMBER(M936),M936&lt;0)),"要確認：基地発着・交代人数",IF(COUNTIFS(LNGWatch[船名],A936,LNGWatch[入港日（同一航海）],B936,LNGWatch[曳船名],D936,LNGWatch[警戒開始日時],E936)&gt;1,"要確認：同じ警戒が重複",IF(OR(NOT(ISNUMBER(V936)),P936="未確認"),"要確認：拘束時間・根拠未確認","確認済")))))</f>
        <v/>
      </c>
    </row>
    <row r="937" spans="1:25" ht="24.95" customHeight="1" x14ac:dyDescent="0.2">
      <c r="A937" s="7"/>
      <c r="B937" s="20"/>
      <c r="C937" s="20"/>
      <c r="D937" s="7"/>
      <c r="E937" s="23"/>
      <c r="F937" s="23"/>
      <c r="G937" s="23"/>
      <c r="H937" s="23"/>
      <c r="I937" s="16"/>
      <c r="J937" s="7"/>
      <c r="K937" s="23"/>
      <c r="L937" s="23"/>
      <c r="M937" s="7"/>
      <c r="N937" s="7"/>
      <c r="O937" s="7"/>
      <c r="P937" s="7"/>
      <c r="Q937" s="7"/>
      <c r="R937" s="10" t="str">
        <f>IF(D937="","",IF(COUNTIF(Tugs[曳船名],D937)&lt;&gt;1,"未登録・重複",IF(INDEX(Tugs[会社名],MATCH(D937,Tugs[曳船名],0))="","未確認",INDEX(Tugs[会社名],MATCH(D937,Tugs[曳船名],0)))))</f>
        <v/>
      </c>
      <c r="S937" s="10" t="str">
        <f>IF(D937="","",IF(COUNTIF(Tugs[曳船名],D937)&lt;&gt;1,"未登録・重複",IF(INDEX(Tugs[基地港],MATCH(D937,Tugs[曳船名],0))="","未確認",INDEX(Tugs[基地港],MATCH(D937,Tugs[曳船名],0)))))</f>
        <v/>
      </c>
      <c r="T937" s="10" t="str">
        <f>IF(A937="","",IF(AND(ISNUMBER(B937),ISNUMBER(C937),C937&gt;=B937),INT(C937)-INT(B937),""))</f>
        <v/>
      </c>
      <c r="U937" s="18" t="str">
        <f>IF(A937="","",IF(AND(ISNUMBER(E937),ISNUMBER(F937),F937&gt;=E937),ROUND((F937-E937)*24,4),""))</f>
        <v/>
      </c>
      <c r="V937" s="18" t="str">
        <f>IF(A937="","",IF(AND(ISNUMBER(G937),ISNUMBER(H937),H937&gt;=G937),ROUND((H937-G937)*24,4),IF(OR(G937&lt;&gt;"",H937&lt;&gt;""),"",IF(AND(ISNUMBER(I937),I937&gt;=0),I937,""))))</f>
        <v/>
      </c>
      <c r="W937" s="10" t="str">
        <f>IF(A937="","",IF(AND(ISNUMBER(G937),ISNUMBER(H937),H937&gt;=G937),"実績：基地発～基地着",IF(OR(G937&lt;&gt;"",H937&lt;&gt;""),"要確認：時刻不足・逆転",IF(AND(ISNUMBER(I937),I937&gt;=0),"実績：記録の時間","未確認"))))</f>
        <v/>
      </c>
      <c r="X937" s="10" t="str">
        <f>IF(A937="","",IF(ISNUMBER(B937),YEAR(B937)-IF(MONTH(B937)&lt;4,1,0),""))</f>
        <v/>
      </c>
      <c r="Y937" s="10" t="str">
        <f>IF(A937="","",IF(OR(D937="",NOT(ISNUMBER(B937)),NOT(ISNUMBER(C937)),C937&lt;B937,NOT(ISNUMBER(E937)),NOT(ISNUMBER(F937)),F937&lt;E937,O937="",P937="",R937="未登録・重複"),"要確認：警戒区間・登録・根拠",IF(OR(W937="要確認：時刻不足・逆転",AND(ISNUMBER(G937),G937&gt;E937),AND(ISNUMBER(H937),H937&lt;F937),AND(ISNUMBER(I937),I937&lt;0),AND(ISNUMBER(M937),M937&lt;0)),"要確認：基地発着・交代人数",IF(COUNTIFS(LNGWatch[船名],A937,LNGWatch[入港日（同一航海）],B937,LNGWatch[曳船名],D937,LNGWatch[警戒開始日時],E937)&gt;1,"要確認：同じ警戒が重複",IF(OR(NOT(ISNUMBER(V937)),P937="未確認"),"要確認：拘束時間・根拠未確認","確認済")))))</f>
        <v/>
      </c>
    </row>
    <row r="938" spans="1:25" ht="24.95" customHeight="1" x14ac:dyDescent="0.2">
      <c r="A938" s="7"/>
      <c r="B938" s="20"/>
      <c r="C938" s="20"/>
      <c r="D938" s="7"/>
      <c r="E938" s="23"/>
      <c r="F938" s="23"/>
      <c r="G938" s="23"/>
      <c r="H938" s="23"/>
      <c r="I938" s="16"/>
      <c r="J938" s="7"/>
      <c r="K938" s="23"/>
      <c r="L938" s="23"/>
      <c r="M938" s="7"/>
      <c r="N938" s="7"/>
      <c r="O938" s="7"/>
      <c r="P938" s="7"/>
      <c r="Q938" s="7"/>
      <c r="R938" s="10" t="str">
        <f>IF(D938="","",IF(COUNTIF(Tugs[曳船名],D938)&lt;&gt;1,"未登録・重複",IF(INDEX(Tugs[会社名],MATCH(D938,Tugs[曳船名],0))="","未確認",INDEX(Tugs[会社名],MATCH(D938,Tugs[曳船名],0)))))</f>
        <v/>
      </c>
      <c r="S938" s="10" t="str">
        <f>IF(D938="","",IF(COUNTIF(Tugs[曳船名],D938)&lt;&gt;1,"未登録・重複",IF(INDEX(Tugs[基地港],MATCH(D938,Tugs[曳船名],0))="","未確認",INDEX(Tugs[基地港],MATCH(D938,Tugs[曳船名],0)))))</f>
        <v/>
      </c>
      <c r="T938" s="10" t="str">
        <f>IF(A938="","",IF(AND(ISNUMBER(B938),ISNUMBER(C938),C938&gt;=B938),INT(C938)-INT(B938),""))</f>
        <v/>
      </c>
      <c r="U938" s="18" t="str">
        <f>IF(A938="","",IF(AND(ISNUMBER(E938),ISNUMBER(F938),F938&gt;=E938),ROUND((F938-E938)*24,4),""))</f>
        <v/>
      </c>
      <c r="V938" s="18" t="str">
        <f>IF(A938="","",IF(AND(ISNUMBER(G938),ISNUMBER(H938),H938&gt;=G938),ROUND((H938-G938)*24,4),IF(OR(G938&lt;&gt;"",H938&lt;&gt;""),"",IF(AND(ISNUMBER(I938),I938&gt;=0),I938,""))))</f>
        <v/>
      </c>
      <c r="W938" s="10" t="str">
        <f>IF(A938="","",IF(AND(ISNUMBER(G938),ISNUMBER(H938),H938&gt;=G938),"実績：基地発～基地着",IF(OR(G938&lt;&gt;"",H938&lt;&gt;""),"要確認：時刻不足・逆転",IF(AND(ISNUMBER(I938),I938&gt;=0),"実績：記録の時間","未確認"))))</f>
        <v/>
      </c>
      <c r="X938" s="10" t="str">
        <f>IF(A938="","",IF(ISNUMBER(B938),YEAR(B938)-IF(MONTH(B938)&lt;4,1,0),""))</f>
        <v/>
      </c>
      <c r="Y938" s="10" t="str">
        <f>IF(A938="","",IF(OR(D938="",NOT(ISNUMBER(B938)),NOT(ISNUMBER(C938)),C938&lt;B938,NOT(ISNUMBER(E938)),NOT(ISNUMBER(F938)),F938&lt;E938,O938="",P938="",R938="未登録・重複"),"要確認：警戒区間・登録・根拠",IF(OR(W938="要確認：時刻不足・逆転",AND(ISNUMBER(G938),G938&gt;E938),AND(ISNUMBER(H938),H938&lt;F938),AND(ISNUMBER(I938),I938&lt;0),AND(ISNUMBER(M938),M938&lt;0)),"要確認：基地発着・交代人数",IF(COUNTIFS(LNGWatch[船名],A938,LNGWatch[入港日（同一航海）],B938,LNGWatch[曳船名],D938,LNGWatch[警戒開始日時],E938)&gt;1,"要確認：同じ警戒が重複",IF(OR(NOT(ISNUMBER(V938)),P938="未確認"),"要確認：拘束時間・根拠未確認","確認済")))))</f>
        <v/>
      </c>
    </row>
    <row r="939" spans="1:25" ht="24.95" customHeight="1" x14ac:dyDescent="0.2">
      <c r="A939" s="7"/>
      <c r="B939" s="20"/>
      <c r="C939" s="20"/>
      <c r="D939" s="7"/>
      <c r="E939" s="23"/>
      <c r="F939" s="23"/>
      <c r="G939" s="23"/>
      <c r="H939" s="23"/>
      <c r="I939" s="16"/>
      <c r="J939" s="7"/>
      <c r="K939" s="23"/>
      <c r="L939" s="23"/>
      <c r="M939" s="7"/>
      <c r="N939" s="7"/>
      <c r="O939" s="7"/>
      <c r="P939" s="7"/>
      <c r="Q939" s="7"/>
      <c r="R939" s="10" t="str">
        <f>IF(D939="","",IF(COUNTIF(Tugs[曳船名],D939)&lt;&gt;1,"未登録・重複",IF(INDEX(Tugs[会社名],MATCH(D939,Tugs[曳船名],0))="","未確認",INDEX(Tugs[会社名],MATCH(D939,Tugs[曳船名],0)))))</f>
        <v/>
      </c>
      <c r="S939" s="10" t="str">
        <f>IF(D939="","",IF(COUNTIF(Tugs[曳船名],D939)&lt;&gt;1,"未登録・重複",IF(INDEX(Tugs[基地港],MATCH(D939,Tugs[曳船名],0))="","未確認",INDEX(Tugs[基地港],MATCH(D939,Tugs[曳船名],0)))))</f>
        <v/>
      </c>
      <c r="T939" s="10" t="str">
        <f>IF(A939="","",IF(AND(ISNUMBER(B939),ISNUMBER(C939),C939&gt;=B939),INT(C939)-INT(B939),""))</f>
        <v/>
      </c>
      <c r="U939" s="18" t="str">
        <f>IF(A939="","",IF(AND(ISNUMBER(E939),ISNUMBER(F939),F939&gt;=E939),ROUND((F939-E939)*24,4),""))</f>
        <v/>
      </c>
      <c r="V939" s="18" t="str">
        <f>IF(A939="","",IF(AND(ISNUMBER(G939),ISNUMBER(H939),H939&gt;=G939),ROUND((H939-G939)*24,4),IF(OR(G939&lt;&gt;"",H939&lt;&gt;""),"",IF(AND(ISNUMBER(I939),I939&gt;=0),I939,""))))</f>
        <v/>
      </c>
      <c r="W939" s="10" t="str">
        <f>IF(A939="","",IF(AND(ISNUMBER(G939),ISNUMBER(H939),H939&gt;=G939),"実績：基地発～基地着",IF(OR(G939&lt;&gt;"",H939&lt;&gt;""),"要確認：時刻不足・逆転",IF(AND(ISNUMBER(I939),I939&gt;=0),"実績：記録の時間","未確認"))))</f>
        <v/>
      </c>
      <c r="X939" s="10" t="str">
        <f>IF(A939="","",IF(ISNUMBER(B939),YEAR(B939)-IF(MONTH(B939)&lt;4,1,0),""))</f>
        <v/>
      </c>
      <c r="Y939" s="10" t="str">
        <f>IF(A939="","",IF(OR(D939="",NOT(ISNUMBER(B939)),NOT(ISNUMBER(C939)),C939&lt;B939,NOT(ISNUMBER(E939)),NOT(ISNUMBER(F939)),F939&lt;E939,O939="",P939="",R939="未登録・重複"),"要確認：警戒区間・登録・根拠",IF(OR(W939="要確認：時刻不足・逆転",AND(ISNUMBER(G939),G939&gt;E939),AND(ISNUMBER(H939),H939&lt;F939),AND(ISNUMBER(I939),I939&lt;0),AND(ISNUMBER(M939),M939&lt;0)),"要確認：基地発着・交代人数",IF(COUNTIFS(LNGWatch[船名],A939,LNGWatch[入港日（同一航海）],B939,LNGWatch[曳船名],D939,LNGWatch[警戒開始日時],E939)&gt;1,"要確認：同じ警戒が重複",IF(OR(NOT(ISNUMBER(V939)),P939="未確認"),"要確認：拘束時間・根拠未確認","確認済")))))</f>
        <v/>
      </c>
    </row>
    <row r="940" spans="1:25" ht="24.95" customHeight="1" x14ac:dyDescent="0.2">
      <c r="A940" s="7"/>
      <c r="B940" s="20"/>
      <c r="C940" s="20"/>
      <c r="D940" s="7"/>
      <c r="E940" s="23"/>
      <c r="F940" s="23"/>
      <c r="G940" s="23"/>
      <c r="H940" s="23"/>
      <c r="I940" s="16"/>
      <c r="J940" s="7"/>
      <c r="K940" s="23"/>
      <c r="L940" s="23"/>
      <c r="M940" s="7"/>
      <c r="N940" s="7"/>
      <c r="O940" s="7"/>
      <c r="P940" s="7"/>
      <c r="Q940" s="7"/>
      <c r="R940" s="10" t="str">
        <f>IF(D940="","",IF(COUNTIF(Tugs[曳船名],D940)&lt;&gt;1,"未登録・重複",IF(INDEX(Tugs[会社名],MATCH(D940,Tugs[曳船名],0))="","未確認",INDEX(Tugs[会社名],MATCH(D940,Tugs[曳船名],0)))))</f>
        <v/>
      </c>
      <c r="S940" s="10" t="str">
        <f>IF(D940="","",IF(COUNTIF(Tugs[曳船名],D940)&lt;&gt;1,"未登録・重複",IF(INDEX(Tugs[基地港],MATCH(D940,Tugs[曳船名],0))="","未確認",INDEX(Tugs[基地港],MATCH(D940,Tugs[曳船名],0)))))</f>
        <v/>
      </c>
      <c r="T940" s="10" t="str">
        <f>IF(A940="","",IF(AND(ISNUMBER(B940),ISNUMBER(C940),C940&gt;=B940),INT(C940)-INT(B940),""))</f>
        <v/>
      </c>
      <c r="U940" s="18" t="str">
        <f>IF(A940="","",IF(AND(ISNUMBER(E940),ISNUMBER(F940),F940&gt;=E940),ROUND((F940-E940)*24,4),""))</f>
        <v/>
      </c>
      <c r="V940" s="18" t="str">
        <f>IF(A940="","",IF(AND(ISNUMBER(G940),ISNUMBER(H940),H940&gt;=G940),ROUND((H940-G940)*24,4),IF(OR(G940&lt;&gt;"",H940&lt;&gt;""),"",IF(AND(ISNUMBER(I940),I940&gt;=0),I940,""))))</f>
        <v/>
      </c>
      <c r="W940" s="10" t="str">
        <f>IF(A940="","",IF(AND(ISNUMBER(G940),ISNUMBER(H940),H940&gt;=G940),"実績：基地発～基地着",IF(OR(G940&lt;&gt;"",H940&lt;&gt;""),"要確認：時刻不足・逆転",IF(AND(ISNUMBER(I940),I940&gt;=0),"実績：記録の時間","未確認"))))</f>
        <v/>
      </c>
      <c r="X940" s="10" t="str">
        <f>IF(A940="","",IF(ISNUMBER(B940),YEAR(B940)-IF(MONTH(B940)&lt;4,1,0),""))</f>
        <v/>
      </c>
      <c r="Y940" s="10" t="str">
        <f>IF(A940="","",IF(OR(D940="",NOT(ISNUMBER(B940)),NOT(ISNUMBER(C940)),C940&lt;B940,NOT(ISNUMBER(E940)),NOT(ISNUMBER(F940)),F940&lt;E940,O940="",P940="",R940="未登録・重複"),"要確認：警戒区間・登録・根拠",IF(OR(W940="要確認：時刻不足・逆転",AND(ISNUMBER(G940),G940&gt;E940),AND(ISNUMBER(H940),H940&lt;F940),AND(ISNUMBER(I940),I940&lt;0),AND(ISNUMBER(M940),M940&lt;0)),"要確認：基地発着・交代人数",IF(COUNTIFS(LNGWatch[船名],A940,LNGWatch[入港日（同一航海）],B940,LNGWatch[曳船名],D940,LNGWatch[警戒開始日時],E940)&gt;1,"要確認：同じ警戒が重複",IF(OR(NOT(ISNUMBER(V940)),P940="未確認"),"要確認：拘束時間・根拠未確認","確認済")))))</f>
        <v/>
      </c>
    </row>
    <row r="941" spans="1:25" ht="24.95" customHeight="1" x14ac:dyDescent="0.2">
      <c r="A941" s="7"/>
      <c r="B941" s="20"/>
      <c r="C941" s="20"/>
      <c r="D941" s="7"/>
      <c r="E941" s="23"/>
      <c r="F941" s="23"/>
      <c r="G941" s="23"/>
      <c r="H941" s="23"/>
      <c r="I941" s="16"/>
      <c r="J941" s="7"/>
      <c r="K941" s="23"/>
      <c r="L941" s="23"/>
      <c r="M941" s="7"/>
      <c r="N941" s="7"/>
      <c r="O941" s="7"/>
      <c r="P941" s="7"/>
      <c r="Q941" s="7"/>
      <c r="R941" s="10" t="str">
        <f>IF(D941="","",IF(COUNTIF(Tugs[曳船名],D941)&lt;&gt;1,"未登録・重複",IF(INDEX(Tugs[会社名],MATCH(D941,Tugs[曳船名],0))="","未確認",INDEX(Tugs[会社名],MATCH(D941,Tugs[曳船名],0)))))</f>
        <v/>
      </c>
      <c r="S941" s="10" t="str">
        <f>IF(D941="","",IF(COUNTIF(Tugs[曳船名],D941)&lt;&gt;1,"未登録・重複",IF(INDEX(Tugs[基地港],MATCH(D941,Tugs[曳船名],0))="","未確認",INDEX(Tugs[基地港],MATCH(D941,Tugs[曳船名],0)))))</f>
        <v/>
      </c>
      <c r="T941" s="10" t="str">
        <f>IF(A941="","",IF(AND(ISNUMBER(B941),ISNUMBER(C941),C941&gt;=B941),INT(C941)-INT(B941),""))</f>
        <v/>
      </c>
      <c r="U941" s="18" t="str">
        <f>IF(A941="","",IF(AND(ISNUMBER(E941),ISNUMBER(F941),F941&gt;=E941),ROUND((F941-E941)*24,4),""))</f>
        <v/>
      </c>
      <c r="V941" s="18" t="str">
        <f>IF(A941="","",IF(AND(ISNUMBER(G941),ISNUMBER(H941),H941&gt;=G941),ROUND((H941-G941)*24,4),IF(OR(G941&lt;&gt;"",H941&lt;&gt;""),"",IF(AND(ISNUMBER(I941),I941&gt;=0),I941,""))))</f>
        <v/>
      </c>
      <c r="W941" s="10" t="str">
        <f>IF(A941="","",IF(AND(ISNUMBER(G941),ISNUMBER(H941),H941&gt;=G941),"実績：基地発～基地着",IF(OR(G941&lt;&gt;"",H941&lt;&gt;""),"要確認：時刻不足・逆転",IF(AND(ISNUMBER(I941),I941&gt;=0),"実績：記録の時間","未確認"))))</f>
        <v/>
      </c>
      <c r="X941" s="10" t="str">
        <f>IF(A941="","",IF(ISNUMBER(B941),YEAR(B941)-IF(MONTH(B941)&lt;4,1,0),""))</f>
        <v/>
      </c>
      <c r="Y941" s="10" t="str">
        <f>IF(A941="","",IF(OR(D941="",NOT(ISNUMBER(B941)),NOT(ISNUMBER(C941)),C941&lt;B941,NOT(ISNUMBER(E941)),NOT(ISNUMBER(F941)),F941&lt;E941,O941="",P941="",R941="未登録・重複"),"要確認：警戒区間・登録・根拠",IF(OR(W941="要確認：時刻不足・逆転",AND(ISNUMBER(G941),G941&gt;E941),AND(ISNUMBER(H941),H941&lt;F941),AND(ISNUMBER(I941),I941&lt;0),AND(ISNUMBER(M941),M941&lt;0)),"要確認：基地発着・交代人数",IF(COUNTIFS(LNGWatch[船名],A941,LNGWatch[入港日（同一航海）],B941,LNGWatch[曳船名],D941,LNGWatch[警戒開始日時],E941)&gt;1,"要確認：同じ警戒が重複",IF(OR(NOT(ISNUMBER(V941)),P941="未確認"),"要確認：拘束時間・根拠未確認","確認済")))))</f>
        <v/>
      </c>
    </row>
    <row r="942" spans="1:25" ht="24.95" customHeight="1" x14ac:dyDescent="0.2">
      <c r="A942" s="7"/>
      <c r="B942" s="20"/>
      <c r="C942" s="20"/>
      <c r="D942" s="7"/>
      <c r="E942" s="23"/>
      <c r="F942" s="23"/>
      <c r="G942" s="23"/>
      <c r="H942" s="23"/>
      <c r="I942" s="16"/>
      <c r="J942" s="7"/>
      <c r="K942" s="23"/>
      <c r="L942" s="23"/>
      <c r="M942" s="7"/>
      <c r="N942" s="7"/>
      <c r="O942" s="7"/>
      <c r="P942" s="7"/>
      <c r="Q942" s="7"/>
      <c r="R942" s="10" t="str">
        <f>IF(D942="","",IF(COUNTIF(Tugs[曳船名],D942)&lt;&gt;1,"未登録・重複",IF(INDEX(Tugs[会社名],MATCH(D942,Tugs[曳船名],0))="","未確認",INDEX(Tugs[会社名],MATCH(D942,Tugs[曳船名],0)))))</f>
        <v/>
      </c>
      <c r="S942" s="10" t="str">
        <f>IF(D942="","",IF(COUNTIF(Tugs[曳船名],D942)&lt;&gt;1,"未登録・重複",IF(INDEX(Tugs[基地港],MATCH(D942,Tugs[曳船名],0))="","未確認",INDEX(Tugs[基地港],MATCH(D942,Tugs[曳船名],0)))))</f>
        <v/>
      </c>
      <c r="T942" s="10" t="str">
        <f>IF(A942="","",IF(AND(ISNUMBER(B942),ISNUMBER(C942),C942&gt;=B942),INT(C942)-INT(B942),""))</f>
        <v/>
      </c>
      <c r="U942" s="18" t="str">
        <f>IF(A942="","",IF(AND(ISNUMBER(E942),ISNUMBER(F942),F942&gt;=E942),ROUND((F942-E942)*24,4),""))</f>
        <v/>
      </c>
      <c r="V942" s="18" t="str">
        <f>IF(A942="","",IF(AND(ISNUMBER(G942),ISNUMBER(H942),H942&gt;=G942),ROUND((H942-G942)*24,4),IF(OR(G942&lt;&gt;"",H942&lt;&gt;""),"",IF(AND(ISNUMBER(I942),I942&gt;=0),I942,""))))</f>
        <v/>
      </c>
      <c r="W942" s="10" t="str">
        <f>IF(A942="","",IF(AND(ISNUMBER(G942),ISNUMBER(H942),H942&gt;=G942),"実績：基地発～基地着",IF(OR(G942&lt;&gt;"",H942&lt;&gt;""),"要確認：時刻不足・逆転",IF(AND(ISNUMBER(I942),I942&gt;=0),"実績：記録の時間","未確認"))))</f>
        <v/>
      </c>
      <c r="X942" s="10" t="str">
        <f>IF(A942="","",IF(ISNUMBER(B942),YEAR(B942)-IF(MONTH(B942)&lt;4,1,0),""))</f>
        <v/>
      </c>
      <c r="Y942" s="10" t="str">
        <f>IF(A942="","",IF(OR(D942="",NOT(ISNUMBER(B942)),NOT(ISNUMBER(C942)),C942&lt;B942,NOT(ISNUMBER(E942)),NOT(ISNUMBER(F942)),F942&lt;E942,O942="",P942="",R942="未登録・重複"),"要確認：警戒区間・登録・根拠",IF(OR(W942="要確認：時刻不足・逆転",AND(ISNUMBER(G942),G942&gt;E942),AND(ISNUMBER(H942),H942&lt;F942),AND(ISNUMBER(I942),I942&lt;0),AND(ISNUMBER(M942),M942&lt;0)),"要確認：基地発着・交代人数",IF(COUNTIFS(LNGWatch[船名],A942,LNGWatch[入港日（同一航海）],B942,LNGWatch[曳船名],D942,LNGWatch[警戒開始日時],E942)&gt;1,"要確認：同じ警戒が重複",IF(OR(NOT(ISNUMBER(V942)),P942="未確認"),"要確認：拘束時間・根拠未確認","確認済")))))</f>
        <v/>
      </c>
    </row>
    <row r="943" spans="1:25" ht="24.95" customHeight="1" x14ac:dyDescent="0.2">
      <c r="A943" s="7"/>
      <c r="B943" s="20"/>
      <c r="C943" s="20"/>
      <c r="D943" s="7"/>
      <c r="E943" s="23"/>
      <c r="F943" s="23"/>
      <c r="G943" s="23"/>
      <c r="H943" s="23"/>
      <c r="I943" s="16"/>
      <c r="J943" s="7"/>
      <c r="K943" s="23"/>
      <c r="L943" s="23"/>
      <c r="M943" s="7"/>
      <c r="N943" s="7"/>
      <c r="O943" s="7"/>
      <c r="P943" s="7"/>
      <c r="Q943" s="7"/>
      <c r="R943" s="10" t="str">
        <f>IF(D943="","",IF(COUNTIF(Tugs[曳船名],D943)&lt;&gt;1,"未登録・重複",IF(INDEX(Tugs[会社名],MATCH(D943,Tugs[曳船名],0))="","未確認",INDEX(Tugs[会社名],MATCH(D943,Tugs[曳船名],0)))))</f>
        <v/>
      </c>
      <c r="S943" s="10" t="str">
        <f>IF(D943="","",IF(COUNTIF(Tugs[曳船名],D943)&lt;&gt;1,"未登録・重複",IF(INDEX(Tugs[基地港],MATCH(D943,Tugs[曳船名],0))="","未確認",INDEX(Tugs[基地港],MATCH(D943,Tugs[曳船名],0)))))</f>
        <v/>
      </c>
      <c r="T943" s="10" t="str">
        <f>IF(A943="","",IF(AND(ISNUMBER(B943),ISNUMBER(C943),C943&gt;=B943),INT(C943)-INT(B943),""))</f>
        <v/>
      </c>
      <c r="U943" s="18" t="str">
        <f>IF(A943="","",IF(AND(ISNUMBER(E943),ISNUMBER(F943),F943&gt;=E943),ROUND((F943-E943)*24,4),""))</f>
        <v/>
      </c>
      <c r="V943" s="18" t="str">
        <f>IF(A943="","",IF(AND(ISNUMBER(G943),ISNUMBER(H943),H943&gt;=G943),ROUND((H943-G943)*24,4),IF(OR(G943&lt;&gt;"",H943&lt;&gt;""),"",IF(AND(ISNUMBER(I943),I943&gt;=0),I943,""))))</f>
        <v/>
      </c>
      <c r="W943" s="10" t="str">
        <f>IF(A943="","",IF(AND(ISNUMBER(G943),ISNUMBER(H943),H943&gt;=G943),"実績：基地発～基地着",IF(OR(G943&lt;&gt;"",H943&lt;&gt;""),"要確認：時刻不足・逆転",IF(AND(ISNUMBER(I943),I943&gt;=0),"実績：記録の時間","未確認"))))</f>
        <v/>
      </c>
      <c r="X943" s="10" t="str">
        <f>IF(A943="","",IF(ISNUMBER(B943),YEAR(B943)-IF(MONTH(B943)&lt;4,1,0),""))</f>
        <v/>
      </c>
      <c r="Y943" s="10" t="str">
        <f>IF(A943="","",IF(OR(D943="",NOT(ISNUMBER(B943)),NOT(ISNUMBER(C943)),C943&lt;B943,NOT(ISNUMBER(E943)),NOT(ISNUMBER(F943)),F943&lt;E943,O943="",P943="",R943="未登録・重複"),"要確認：警戒区間・登録・根拠",IF(OR(W943="要確認：時刻不足・逆転",AND(ISNUMBER(G943),G943&gt;E943),AND(ISNUMBER(H943),H943&lt;F943),AND(ISNUMBER(I943),I943&lt;0),AND(ISNUMBER(M943),M943&lt;0)),"要確認：基地発着・交代人数",IF(COUNTIFS(LNGWatch[船名],A943,LNGWatch[入港日（同一航海）],B943,LNGWatch[曳船名],D943,LNGWatch[警戒開始日時],E943)&gt;1,"要確認：同じ警戒が重複",IF(OR(NOT(ISNUMBER(V943)),P943="未確認"),"要確認：拘束時間・根拠未確認","確認済")))))</f>
        <v/>
      </c>
    </row>
    <row r="944" spans="1:25" ht="24.95" customHeight="1" x14ac:dyDescent="0.2">
      <c r="A944" s="7"/>
      <c r="B944" s="20"/>
      <c r="C944" s="20"/>
      <c r="D944" s="7"/>
      <c r="E944" s="23"/>
      <c r="F944" s="23"/>
      <c r="G944" s="23"/>
      <c r="H944" s="23"/>
      <c r="I944" s="16"/>
      <c r="J944" s="7"/>
      <c r="K944" s="23"/>
      <c r="L944" s="23"/>
      <c r="M944" s="7"/>
      <c r="N944" s="7"/>
      <c r="O944" s="7"/>
      <c r="P944" s="7"/>
      <c r="Q944" s="7"/>
      <c r="R944" s="10" t="str">
        <f>IF(D944="","",IF(COUNTIF(Tugs[曳船名],D944)&lt;&gt;1,"未登録・重複",IF(INDEX(Tugs[会社名],MATCH(D944,Tugs[曳船名],0))="","未確認",INDEX(Tugs[会社名],MATCH(D944,Tugs[曳船名],0)))))</f>
        <v/>
      </c>
      <c r="S944" s="10" t="str">
        <f>IF(D944="","",IF(COUNTIF(Tugs[曳船名],D944)&lt;&gt;1,"未登録・重複",IF(INDEX(Tugs[基地港],MATCH(D944,Tugs[曳船名],0))="","未確認",INDEX(Tugs[基地港],MATCH(D944,Tugs[曳船名],0)))))</f>
        <v/>
      </c>
      <c r="T944" s="10" t="str">
        <f>IF(A944="","",IF(AND(ISNUMBER(B944),ISNUMBER(C944),C944&gt;=B944),INT(C944)-INT(B944),""))</f>
        <v/>
      </c>
      <c r="U944" s="18" t="str">
        <f>IF(A944="","",IF(AND(ISNUMBER(E944),ISNUMBER(F944),F944&gt;=E944),ROUND((F944-E944)*24,4),""))</f>
        <v/>
      </c>
      <c r="V944" s="18" t="str">
        <f>IF(A944="","",IF(AND(ISNUMBER(G944),ISNUMBER(H944),H944&gt;=G944),ROUND((H944-G944)*24,4),IF(OR(G944&lt;&gt;"",H944&lt;&gt;""),"",IF(AND(ISNUMBER(I944),I944&gt;=0),I944,""))))</f>
        <v/>
      </c>
      <c r="W944" s="10" t="str">
        <f>IF(A944="","",IF(AND(ISNUMBER(G944),ISNUMBER(H944),H944&gt;=G944),"実績：基地発～基地着",IF(OR(G944&lt;&gt;"",H944&lt;&gt;""),"要確認：時刻不足・逆転",IF(AND(ISNUMBER(I944),I944&gt;=0),"実績：記録の時間","未確認"))))</f>
        <v/>
      </c>
      <c r="X944" s="10" t="str">
        <f>IF(A944="","",IF(ISNUMBER(B944),YEAR(B944)-IF(MONTH(B944)&lt;4,1,0),""))</f>
        <v/>
      </c>
      <c r="Y944" s="10" t="str">
        <f>IF(A944="","",IF(OR(D944="",NOT(ISNUMBER(B944)),NOT(ISNUMBER(C944)),C944&lt;B944,NOT(ISNUMBER(E944)),NOT(ISNUMBER(F944)),F944&lt;E944,O944="",P944="",R944="未登録・重複"),"要確認：警戒区間・登録・根拠",IF(OR(W944="要確認：時刻不足・逆転",AND(ISNUMBER(G944),G944&gt;E944),AND(ISNUMBER(H944),H944&lt;F944),AND(ISNUMBER(I944),I944&lt;0),AND(ISNUMBER(M944),M944&lt;0)),"要確認：基地発着・交代人数",IF(COUNTIFS(LNGWatch[船名],A944,LNGWatch[入港日（同一航海）],B944,LNGWatch[曳船名],D944,LNGWatch[警戒開始日時],E944)&gt;1,"要確認：同じ警戒が重複",IF(OR(NOT(ISNUMBER(V944)),P944="未確認"),"要確認：拘束時間・根拠未確認","確認済")))))</f>
        <v/>
      </c>
    </row>
    <row r="945" spans="1:25" ht="24.95" customHeight="1" x14ac:dyDescent="0.2">
      <c r="A945" s="7"/>
      <c r="B945" s="20"/>
      <c r="C945" s="20"/>
      <c r="D945" s="7"/>
      <c r="E945" s="23"/>
      <c r="F945" s="23"/>
      <c r="G945" s="23"/>
      <c r="H945" s="23"/>
      <c r="I945" s="16"/>
      <c r="J945" s="7"/>
      <c r="K945" s="23"/>
      <c r="L945" s="23"/>
      <c r="M945" s="7"/>
      <c r="N945" s="7"/>
      <c r="O945" s="7"/>
      <c r="P945" s="7"/>
      <c r="Q945" s="7"/>
      <c r="R945" s="10" t="str">
        <f>IF(D945="","",IF(COUNTIF(Tugs[曳船名],D945)&lt;&gt;1,"未登録・重複",IF(INDEX(Tugs[会社名],MATCH(D945,Tugs[曳船名],0))="","未確認",INDEX(Tugs[会社名],MATCH(D945,Tugs[曳船名],0)))))</f>
        <v/>
      </c>
      <c r="S945" s="10" t="str">
        <f>IF(D945="","",IF(COUNTIF(Tugs[曳船名],D945)&lt;&gt;1,"未登録・重複",IF(INDEX(Tugs[基地港],MATCH(D945,Tugs[曳船名],0))="","未確認",INDEX(Tugs[基地港],MATCH(D945,Tugs[曳船名],0)))))</f>
        <v/>
      </c>
      <c r="T945" s="10" t="str">
        <f>IF(A945="","",IF(AND(ISNUMBER(B945),ISNUMBER(C945),C945&gt;=B945),INT(C945)-INT(B945),""))</f>
        <v/>
      </c>
      <c r="U945" s="18" t="str">
        <f>IF(A945="","",IF(AND(ISNUMBER(E945),ISNUMBER(F945),F945&gt;=E945),ROUND((F945-E945)*24,4),""))</f>
        <v/>
      </c>
      <c r="V945" s="18" t="str">
        <f>IF(A945="","",IF(AND(ISNUMBER(G945),ISNUMBER(H945),H945&gt;=G945),ROUND((H945-G945)*24,4),IF(OR(G945&lt;&gt;"",H945&lt;&gt;""),"",IF(AND(ISNUMBER(I945),I945&gt;=0),I945,""))))</f>
        <v/>
      </c>
      <c r="W945" s="10" t="str">
        <f>IF(A945="","",IF(AND(ISNUMBER(G945),ISNUMBER(H945),H945&gt;=G945),"実績：基地発～基地着",IF(OR(G945&lt;&gt;"",H945&lt;&gt;""),"要確認：時刻不足・逆転",IF(AND(ISNUMBER(I945),I945&gt;=0),"実績：記録の時間","未確認"))))</f>
        <v/>
      </c>
      <c r="X945" s="10" t="str">
        <f>IF(A945="","",IF(ISNUMBER(B945),YEAR(B945)-IF(MONTH(B945)&lt;4,1,0),""))</f>
        <v/>
      </c>
      <c r="Y945" s="10" t="str">
        <f>IF(A945="","",IF(OR(D945="",NOT(ISNUMBER(B945)),NOT(ISNUMBER(C945)),C945&lt;B945,NOT(ISNUMBER(E945)),NOT(ISNUMBER(F945)),F945&lt;E945,O945="",P945="",R945="未登録・重複"),"要確認：警戒区間・登録・根拠",IF(OR(W945="要確認：時刻不足・逆転",AND(ISNUMBER(G945),G945&gt;E945),AND(ISNUMBER(H945),H945&lt;F945),AND(ISNUMBER(I945),I945&lt;0),AND(ISNUMBER(M945),M945&lt;0)),"要確認：基地発着・交代人数",IF(COUNTIFS(LNGWatch[船名],A945,LNGWatch[入港日（同一航海）],B945,LNGWatch[曳船名],D945,LNGWatch[警戒開始日時],E945)&gt;1,"要確認：同じ警戒が重複",IF(OR(NOT(ISNUMBER(V945)),P945="未確認"),"要確認：拘束時間・根拠未確認","確認済")))))</f>
        <v/>
      </c>
    </row>
    <row r="946" spans="1:25" ht="24.95" customHeight="1" x14ac:dyDescent="0.2">
      <c r="A946" s="7"/>
      <c r="B946" s="20"/>
      <c r="C946" s="20"/>
      <c r="D946" s="7"/>
      <c r="E946" s="23"/>
      <c r="F946" s="23"/>
      <c r="G946" s="23"/>
      <c r="H946" s="23"/>
      <c r="I946" s="16"/>
      <c r="J946" s="7"/>
      <c r="K946" s="23"/>
      <c r="L946" s="23"/>
      <c r="M946" s="7"/>
      <c r="N946" s="7"/>
      <c r="O946" s="7"/>
      <c r="P946" s="7"/>
      <c r="Q946" s="7"/>
      <c r="R946" s="10" t="str">
        <f>IF(D946="","",IF(COUNTIF(Tugs[曳船名],D946)&lt;&gt;1,"未登録・重複",IF(INDEX(Tugs[会社名],MATCH(D946,Tugs[曳船名],0))="","未確認",INDEX(Tugs[会社名],MATCH(D946,Tugs[曳船名],0)))))</f>
        <v/>
      </c>
      <c r="S946" s="10" t="str">
        <f>IF(D946="","",IF(COUNTIF(Tugs[曳船名],D946)&lt;&gt;1,"未登録・重複",IF(INDEX(Tugs[基地港],MATCH(D946,Tugs[曳船名],0))="","未確認",INDEX(Tugs[基地港],MATCH(D946,Tugs[曳船名],0)))))</f>
        <v/>
      </c>
      <c r="T946" s="10" t="str">
        <f>IF(A946="","",IF(AND(ISNUMBER(B946),ISNUMBER(C946),C946&gt;=B946),INT(C946)-INT(B946),""))</f>
        <v/>
      </c>
      <c r="U946" s="18" t="str">
        <f>IF(A946="","",IF(AND(ISNUMBER(E946),ISNUMBER(F946),F946&gt;=E946),ROUND((F946-E946)*24,4),""))</f>
        <v/>
      </c>
      <c r="V946" s="18" t="str">
        <f>IF(A946="","",IF(AND(ISNUMBER(G946),ISNUMBER(H946),H946&gt;=G946),ROUND((H946-G946)*24,4),IF(OR(G946&lt;&gt;"",H946&lt;&gt;""),"",IF(AND(ISNUMBER(I946),I946&gt;=0),I946,""))))</f>
        <v/>
      </c>
      <c r="W946" s="10" t="str">
        <f>IF(A946="","",IF(AND(ISNUMBER(G946),ISNUMBER(H946),H946&gt;=G946),"実績：基地発～基地着",IF(OR(G946&lt;&gt;"",H946&lt;&gt;""),"要確認：時刻不足・逆転",IF(AND(ISNUMBER(I946),I946&gt;=0),"実績：記録の時間","未確認"))))</f>
        <v/>
      </c>
      <c r="X946" s="10" t="str">
        <f>IF(A946="","",IF(ISNUMBER(B946),YEAR(B946)-IF(MONTH(B946)&lt;4,1,0),""))</f>
        <v/>
      </c>
      <c r="Y946" s="10" t="str">
        <f>IF(A946="","",IF(OR(D946="",NOT(ISNUMBER(B946)),NOT(ISNUMBER(C946)),C946&lt;B946,NOT(ISNUMBER(E946)),NOT(ISNUMBER(F946)),F946&lt;E946,O946="",P946="",R946="未登録・重複"),"要確認：警戒区間・登録・根拠",IF(OR(W946="要確認：時刻不足・逆転",AND(ISNUMBER(G946),G946&gt;E946),AND(ISNUMBER(H946),H946&lt;F946),AND(ISNUMBER(I946),I946&lt;0),AND(ISNUMBER(M946),M946&lt;0)),"要確認：基地発着・交代人数",IF(COUNTIFS(LNGWatch[船名],A946,LNGWatch[入港日（同一航海）],B946,LNGWatch[曳船名],D946,LNGWatch[警戒開始日時],E946)&gt;1,"要確認：同じ警戒が重複",IF(OR(NOT(ISNUMBER(V946)),P946="未確認"),"要確認：拘束時間・根拠未確認","確認済")))))</f>
        <v/>
      </c>
    </row>
    <row r="947" spans="1:25" ht="24.95" customHeight="1" x14ac:dyDescent="0.2">
      <c r="A947" s="7"/>
      <c r="B947" s="20"/>
      <c r="C947" s="20"/>
      <c r="D947" s="7"/>
      <c r="E947" s="23"/>
      <c r="F947" s="23"/>
      <c r="G947" s="23"/>
      <c r="H947" s="23"/>
      <c r="I947" s="16"/>
      <c r="J947" s="7"/>
      <c r="K947" s="23"/>
      <c r="L947" s="23"/>
      <c r="M947" s="7"/>
      <c r="N947" s="7"/>
      <c r="O947" s="7"/>
      <c r="P947" s="7"/>
      <c r="Q947" s="7"/>
      <c r="R947" s="10" t="str">
        <f>IF(D947="","",IF(COUNTIF(Tugs[曳船名],D947)&lt;&gt;1,"未登録・重複",IF(INDEX(Tugs[会社名],MATCH(D947,Tugs[曳船名],0))="","未確認",INDEX(Tugs[会社名],MATCH(D947,Tugs[曳船名],0)))))</f>
        <v/>
      </c>
      <c r="S947" s="10" t="str">
        <f>IF(D947="","",IF(COUNTIF(Tugs[曳船名],D947)&lt;&gt;1,"未登録・重複",IF(INDEX(Tugs[基地港],MATCH(D947,Tugs[曳船名],0))="","未確認",INDEX(Tugs[基地港],MATCH(D947,Tugs[曳船名],0)))))</f>
        <v/>
      </c>
      <c r="T947" s="10" t="str">
        <f>IF(A947="","",IF(AND(ISNUMBER(B947),ISNUMBER(C947),C947&gt;=B947),INT(C947)-INT(B947),""))</f>
        <v/>
      </c>
      <c r="U947" s="18" t="str">
        <f>IF(A947="","",IF(AND(ISNUMBER(E947),ISNUMBER(F947),F947&gt;=E947),ROUND((F947-E947)*24,4),""))</f>
        <v/>
      </c>
      <c r="V947" s="18" t="str">
        <f>IF(A947="","",IF(AND(ISNUMBER(G947),ISNUMBER(H947),H947&gt;=G947),ROUND((H947-G947)*24,4),IF(OR(G947&lt;&gt;"",H947&lt;&gt;""),"",IF(AND(ISNUMBER(I947),I947&gt;=0),I947,""))))</f>
        <v/>
      </c>
      <c r="W947" s="10" t="str">
        <f>IF(A947="","",IF(AND(ISNUMBER(G947),ISNUMBER(H947),H947&gt;=G947),"実績：基地発～基地着",IF(OR(G947&lt;&gt;"",H947&lt;&gt;""),"要確認：時刻不足・逆転",IF(AND(ISNUMBER(I947),I947&gt;=0),"実績：記録の時間","未確認"))))</f>
        <v/>
      </c>
      <c r="X947" s="10" t="str">
        <f>IF(A947="","",IF(ISNUMBER(B947),YEAR(B947)-IF(MONTH(B947)&lt;4,1,0),""))</f>
        <v/>
      </c>
      <c r="Y947" s="10" t="str">
        <f>IF(A947="","",IF(OR(D947="",NOT(ISNUMBER(B947)),NOT(ISNUMBER(C947)),C947&lt;B947,NOT(ISNUMBER(E947)),NOT(ISNUMBER(F947)),F947&lt;E947,O947="",P947="",R947="未登録・重複"),"要確認：警戒区間・登録・根拠",IF(OR(W947="要確認：時刻不足・逆転",AND(ISNUMBER(G947),G947&gt;E947),AND(ISNUMBER(H947),H947&lt;F947),AND(ISNUMBER(I947),I947&lt;0),AND(ISNUMBER(M947),M947&lt;0)),"要確認：基地発着・交代人数",IF(COUNTIFS(LNGWatch[船名],A947,LNGWatch[入港日（同一航海）],B947,LNGWatch[曳船名],D947,LNGWatch[警戒開始日時],E947)&gt;1,"要確認：同じ警戒が重複",IF(OR(NOT(ISNUMBER(V947)),P947="未確認"),"要確認：拘束時間・根拠未確認","確認済")))))</f>
        <v/>
      </c>
    </row>
    <row r="948" spans="1:25" ht="24.95" customHeight="1" x14ac:dyDescent="0.2">
      <c r="A948" s="7"/>
      <c r="B948" s="20"/>
      <c r="C948" s="20"/>
      <c r="D948" s="7"/>
      <c r="E948" s="23"/>
      <c r="F948" s="23"/>
      <c r="G948" s="23"/>
      <c r="H948" s="23"/>
      <c r="I948" s="16"/>
      <c r="J948" s="7"/>
      <c r="K948" s="23"/>
      <c r="L948" s="23"/>
      <c r="M948" s="7"/>
      <c r="N948" s="7"/>
      <c r="O948" s="7"/>
      <c r="P948" s="7"/>
      <c r="Q948" s="7"/>
      <c r="R948" s="10" t="str">
        <f>IF(D948="","",IF(COUNTIF(Tugs[曳船名],D948)&lt;&gt;1,"未登録・重複",IF(INDEX(Tugs[会社名],MATCH(D948,Tugs[曳船名],0))="","未確認",INDEX(Tugs[会社名],MATCH(D948,Tugs[曳船名],0)))))</f>
        <v/>
      </c>
      <c r="S948" s="10" t="str">
        <f>IF(D948="","",IF(COUNTIF(Tugs[曳船名],D948)&lt;&gt;1,"未登録・重複",IF(INDEX(Tugs[基地港],MATCH(D948,Tugs[曳船名],0))="","未確認",INDEX(Tugs[基地港],MATCH(D948,Tugs[曳船名],0)))))</f>
        <v/>
      </c>
      <c r="T948" s="10" t="str">
        <f>IF(A948="","",IF(AND(ISNUMBER(B948),ISNUMBER(C948),C948&gt;=B948),INT(C948)-INT(B948),""))</f>
        <v/>
      </c>
      <c r="U948" s="18" t="str">
        <f>IF(A948="","",IF(AND(ISNUMBER(E948),ISNUMBER(F948),F948&gt;=E948),ROUND((F948-E948)*24,4),""))</f>
        <v/>
      </c>
      <c r="V948" s="18" t="str">
        <f>IF(A948="","",IF(AND(ISNUMBER(G948),ISNUMBER(H948),H948&gt;=G948),ROUND((H948-G948)*24,4),IF(OR(G948&lt;&gt;"",H948&lt;&gt;""),"",IF(AND(ISNUMBER(I948),I948&gt;=0),I948,""))))</f>
        <v/>
      </c>
      <c r="W948" s="10" t="str">
        <f>IF(A948="","",IF(AND(ISNUMBER(G948),ISNUMBER(H948),H948&gt;=G948),"実績：基地発～基地着",IF(OR(G948&lt;&gt;"",H948&lt;&gt;""),"要確認：時刻不足・逆転",IF(AND(ISNUMBER(I948),I948&gt;=0),"実績：記録の時間","未確認"))))</f>
        <v/>
      </c>
      <c r="X948" s="10" t="str">
        <f>IF(A948="","",IF(ISNUMBER(B948),YEAR(B948)-IF(MONTH(B948)&lt;4,1,0),""))</f>
        <v/>
      </c>
      <c r="Y948" s="10" t="str">
        <f>IF(A948="","",IF(OR(D948="",NOT(ISNUMBER(B948)),NOT(ISNUMBER(C948)),C948&lt;B948,NOT(ISNUMBER(E948)),NOT(ISNUMBER(F948)),F948&lt;E948,O948="",P948="",R948="未登録・重複"),"要確認：警戒区間・登録・根拠",IF(OR(W948="要確認：時刻不足・逆転",AND(ISNUMBER(G948),G948&gt;E948),AND(ISNUMBER(H948),H948&lt;F948),AND(ISNUMBER(I948),I948&lt;0),AND(ISNUMBER(M948),M948&lt;0)),"要確認：基地発着・交代人数",IF(COUNTIFS(LNGWatch[船名],A948,LNGWatch[入港日（同一航海）],B948,LNGWatch[曳船名],D948,LNGWatch[警戒開始日時],E948)&gt;1,"要確認：同じ警戒が重複",IF(OR(NOT(ISNUMBER(V948)),P948="未確認"),"要確認：拘束時間・根拠未確認","確認済")))))</f>
        <v/>
      </c>
    </row>
    <row r="949" spans="1:25" ht="24.95" customHeight="1" x14ac:dyDescent="0.2">
      <c r="A949" s="7"/>
      <c r="B949" s="20"/>
      <c r="C949" s="20"/>
      <c r="D949" s="7"/>
      <c r="E949" s="23"/>
      <c r="F949" s="23"/>
      <c r="G949" s="23"/>
      <c r="H949" s="23"/>
      <c r="I949" s="16"/>
      <c r="J949" s="7"/>
      <c r="K949" s="23"/>
      <c r="L949" s="23"/>
      <c r="M949" s="7"/>
      <c r="N949" s="7"/>
      <c r="O949" s="7"/>
      <c r="P949" s="7"/>
      <c r="Q949" s="7"/>
      <c r="R949" s="10" t="str">
        <f>IF(D949="","",IF(COUNTIF(Tugs[曳船名],D949)&lt;&gt;1,"未登録・重複",IF(INDEX(Tugs[会社名],MATCH(D949,Tugs[曳船名],0))="","未確認",INDEX(Tugs[会社名],MATCH(D949,Tugs[曳船名],0)))))</f>
        <v/>
      </c>
      <c r="S949" s="10" t="str">
        <f>IF(D949="","",IF(COUNTIF(Tugs[曳船名],D949)&lt;&gt;1,"未登録・重複",IF(INDEX(Tugs[基地港],MATCH(D949,Tugs[曳船名],0))="","未確認",INDEX(Tugs[基地港],MATCH(D949,Tugs[曳船名],0)))))</f>
        <v/>
      </c>
      <c r="T949" s="10" t="str">
        <f>IF(A949="","",IF(AND(ISNUMBER(B949),ISNUMBER(C949),C949&gt;=B949),INT(C949)-INT(B949),""))</f>
        <v/>
      </c>
      <c r="U949" s="18" t="str">
        <f>IF(A949="","",IF(AND(ISNUMBER(E949),ISNUMBER(F949),F949&gt;=E949),ROUND((F949-E949)*24,4),""))</f>
        <v/>
      </c>
      <c r="V949" s="18" t="str">
        <f>IF(A949="","",IF(AND(ISNUMBER(G949),ISNUMBER(H949),H949&gt;=G949),ROUND((H949-G949)*24,4),IF(OR(G949&lt;&gt;"",H949&lt;&gt;""),"",IF(AND(ISNUMBER(I949),I949&gt;=0),I949,""))))</f>
        <v/>
      </c>
      <c r="W949" s="10" t="str">
        <f>IF(A949="","",IF(AND(ISNUMBER(G949),ISNUMBER(H949),H949&gt;=G949),"実績：基地発～基地着",IF(OR(G949&lt;&gt;"",H949&lt;&gt;""),"要確認：時刻不足・逆転",IF(AND(ISNUMBER(I949),I949&gt;=0),"実績：記録の時間","未確認"))))</f>
        <v/>
      </c>
      <c r="X949" s="10" t="str">
        <f>IF(A949="","",IF(ISNUMBER(B949),YEAR(B949)-IF(MONTH(B949)&lt;4,1,0),""))</f>
        <v/>
      </c>
      <c r="Y949" s="10" t="str">
        <f>IF(A949="","",IF(OR(D949="",NOT(ISNUMBER(B949)),NOT(ISNUMBER(C949)),C949&lt;B949,NOT(ISNUMBER(E949)),NOT(ISNUMBER(F949)),F949&lt;E949,O949="",P949="",R949="未登録・重複"),"要確認：警戒区間・登録・根拠",IF(OR(W949="要確認：時刻不足・逆転",AND(ISNUMBER(G949),G949&gt;E949),AND(ISNUMBER(H949),H949&lt;F949),AND(ISNUMBER(I949),I949&lt;0),AND(ISNUMBER(M949),M949&lt;0)),"要確認：基地発着・交代人数",IF(COUNTIFS(LNGWatch[船名],A949,LNGWatch[入港日（同一航海）],B949,LNGWatch[曳船名],D949,LNGWatch[警戒開始日時],E949)&gt;1,"要確認：同じ警戒が重複",IF(OR(NOT(ISNUMBER(V949)),P949="未確認"),"要確認：拘束時間・根拠未確認","確認済")))))</f>
        <v/>
      </c>
    </row>
    <row r="950" spans="1:25" ht="24.95" customHeight="1" x14ac:dyDescent="0.2">
      <c r="A950" s="7"/>
      <c r="B950" s="20"/>
      <c r="C950" s="20"/>
      <c r="D950" s="7"/>
      <c r="E950" s="23"/>
      <c r="F950" s="23"/>
      <c r="G950" s="23"/>
      <c r="H950" s="23"/>
      <c r="I950" s="16"/>
      <c r="J950" s="7"/>
      <c r="K950" s="23"/>
      <c r="L950" s="23"/>
      <c r="M950" s="7"/>
      <c r="N950" s="7"/>
      <c r="O950" s="7"/>
      <c r="P950" s="7"/>
      <c r="Q950" s="7"/>
      <c r="R950" s="10" t="str">
        <f>IF(D950="","",IF(COUNTIF(Tugs[曳船名],D950)&lt;&gt;1,"未登録・重複",IF(INDEX(Tugs[会社名],MATCH(D950,Tugs[曳船名],0))="","未確認",INDEX(Tugs[会社名],MATCH(D950,Tugs[曳船名],0)))))</f>
        <v/>
      </c>
      <c r="S950" s="10" t="str">
        <f>IF(D950="","",IF(COUNTIF(Tugs[曳船名],D950)&lt;&gt;1,"未登録・重複",IF(INDEX(Tugs[基地港],MATCH(D950,Tugs[曳船名],0))="","未確認",INDEX(Tugs[基地港],MATCH(D950,Tugs[曳船名],0)))))</f>
        <v/>
      </c>
      <c r="T950" s="10" t="str">
        <f>IF(A950="","",IF(AND(ISNUMBER(B950),ISNUMBER(C950),C950&gt;=B950),INT(C950)-INT(B950),""))</f>
        <v/>
      </c>
      <c r="U950" s="18" t="str">
        <f>IF(A950="","",IF(AND(ISNUMBER(E950),ISNUMBER(F950),F950&gt;=E950),ROUND((F950-E950)*24,4),""))</f>
        <v/>
      </c>
      <c r="V950" s="18" t="str">
        <f>IF(A950="","",IF(AND(ISNUMBER(G950),ISNUMBER(H950),H950&gt;=G950),ROUND((H950-G950)*24,4),IF(OR(G950&lt;&gt;"",H950&lt;&gt;""),"",IF(AND(ISNUMBER(I950),I950&gt;=0),I950,""))))</f>
        <v/>
      </c>
      <c r="W950" s="10" t="str">
        <f>IF(A950="","",IF(AND(ISNUMBER(G950),ISNUMBER(H950),H950&gt;=G950),"実績：基地発～基地着",IF(OR(G950&lt;&gt;"",H950&lt;&gt;""),"要確認：時刻不足・逆転",IF(AND(ISNUMBER(I950),I950&gt;=0),"実績：記録の時間","未確認"))))</f>
        <v/>
      </c>
      <c r="X950" s="10" t="str">
        <f>IF(A950="","",IF(ISNUMBER(B950),YEAR(B950)-IF(MONTH(B950)&lt;4,1,0),""))</f>
        <v/>
      </c>
      <c r="Y950" s="10" t="str">
        <f>IF(A950="","",IF(OR(D950="",NOT(ISNUMBER(B950)),NOT(ISNUMBER(C950)),C950&lt;B950,NOT(ISNUMBER(E950)),NOT(ISNUMBER(F950)),F950&lt;E950,O950="",P950="",R950="未登録・重複"),"要確認：警戒区間・登録・根拠",IF(OR(W950="要確認：時刻不足・逆転",AND(ISNUMBER(G950),G950&gt;E950),AND(ISNUMBER(H950),H950&lt;F950),AND(ISNUMBER(I950),I950&lt;0),AND(ISNUMBER(M950),M950&lt;0)),"要確認：基地発着・交代人数",IF(COUNTIFS(LNGWatch[船名],A950,LNGWatch[入港日（同一航海）],B950,LNGWatch[曳船名],D950,LNGWatch[警戒開始日時],E950)&gt;1,"要確認：同じ警戒が重複",IF(OR(NOT(ISNUMBER(V950)),P950="未確認"),"要確認：拘束時間・根拠未確認","確認済")))))</f>
        <v/>
      </c>
    </row>
    <row r="951" spans="1:25" ht="24.95" customHeight="1" x14ac:dyDescent="0.2">
      <c r="A951" s="7"/>
      <c r="B951" s="20"/>
      <c r="C951" s="20"/>
      <c r="D951" s="7"/>
      <c r="E951" s="23"/>
      <c r="F951" s="23"/>
      <c r="G951" s="23"/>
      <c r="H951" s="23"/>
      <c r="I951" s="16"/>
      <c r="J951" s="7"/>
      <c r="K951" s="23"/>
      <c r="L951" s="23"/>
      <c r="M951" s="7"/>
      <c r="N951" s="7"/>
      <c r="O951" s="7"/>
      <c r="P951" s="7"/>
      <c r="Q951" s="7"/>
      <c r="R951" s="10" t="str">
        <f>IF(D951="","",IF(COUNTIF(Tugs[曳船名],D951)&lt;&gt;1,"未登録・重複",IF(INDEX(Tugs[会社名],MATCH(D951,Tugs[曳船名],0))="","未確認",INDEX(Tugs[会社名],MATCH(D951,Tugs[曳船名],0)))))</f>
        <v/>
      </c>
      <c r="S951" s="10" t="str">
        <f>IF(D951="","",IF(COUNTIF(Tugs[曳船名],D951)&lt;&gt;1,"未登録・重複",IF(INDEX(Tugs[基地港],MATCH(D951,Tugs[曳船名],0))="","未確認",INDEX(Tugs[基地港],MATCH(D951,Tugs[曳船名],0)))))</f>
        <v/>
      </c>
      <c r="T951" s="10" t="str">
        <f>IF(A951="","",IF(AND(ISNUMBER(B951),ISNUMBER(C951),C951&gt;=B951),INT(C951)-INT(B951),""))</f>
        <v/>
      </c>
      <c r="U951" s="18" t="str">
        <f>IF(A951="","",IF(AND(ISNUMBER(E951),ISNUMBER(F951),F951&gt;=E951),ROUND((F951-E951)*24,4),""))</f>
        <v/>
      </c>
      <c r="V951" s="18" t="str">
        <f>IF(A951="","",IF(AND(ISNUMBER(G951),ISNUMBER(H951),H951&gt;=G951),ROUND((H951-G951)*24,4),IF(OR(G951&lt;&gt;"",H951&lt;&gt;""),"",IF(AND(ISNUMBER(I951),I951&gt;=0),I951,""))))</f>
        <v/>
      </c>
      <c r="W951" s="10" t="str">
        <f>IF(A951="","",IF(AND(ISNUMBER(G951),ISNUMBER(H951),H951&gt;=G951),"実績：基地発～基地着",IF(OR(G951&lt;&gt;"",H951&lt;&gt;""),"要確認：時刻不足・逆転",IF(AND(ISNUMBER(I951),I951&gt;=0),"実績：記録の時間","未確認"))))</f>
        <v/>
      </c>
      <c r="X951" s="10" t="str">
        <f>IF(A951="","",IF(ISNUMBER(B951),YEAR(B951)-IF(MONTH(B951)&lt;4,1,0),""))</f>
        <v/>
      </c>
      <c r="Y951" s="10" t="str">
        <f>IF(A951="","",IF(OR(D951="",NOT(ISNUMBER(B951)),NOT(ISNUMBER(C951)),C951&lt;B951,NOT(ISNUMBER(E951)),NOT(ISNUMBER(F951)),F951&lt;E951,O951="",P951="",R951="未登録・重複"),"要確認：警戒区間・登録・根拠",IF(OR(W951="要確認：時刻不足・逆転",AND(ISNUMBER(G951),G951&gt;E951),AND(ISNUMBER(H951),H951&lt;F951),AND(ISNUMBER(I951),I951&lt;0),AND(ISNUMBER(M951),M951&lt;0)),"要確認：基地発着・交代人数",IF(COUNTIFS(LNGWatch[船名],A951,LNGWatch[入港日（同一航海）],B951,LNGWatch[曳船名],D951,LNGWatch[警戒開始日時],E951)&gt;1,"要確認：同じ警戒が重複",IF(OR(NOT(ISNUMBER(V951)),P951="未確認"),"要確認：拘束時間・根拠未確認","確認済")))))</f>
        <v/>
      </c>
    </row>
    <row r="952" spans="1:25" ht="24.95" customHeight="1" x14ac:dyDescent="0.2">
      <c r="A952" s="7"/>
      <c r="B952" s="20"/>
      <c r="C952" s="20"/>
      <c r="D952" s="7"/>
      <c r="E952" s="23"/>
      <c r="F952" s="23"/>
      <c r="G952" s="23"/>
      <c r="H952" s="23"/>
      <c r="I952" s="16"/>
      <c r="J952" s="7"/>
      <c r="K952" s="23"/>
      <c r="L952" s="23"/>
      <c r="M952" s="7"/>
      <c r="N952" s="7"/>
      <c r="O952" s="7"/>
      <c r="P952" s="7"/>
      <c r="Q952" s="7"/>
      <c r="R952" s="10" t="str">
        <f>IF(D952="","",IF(COUNTIF(Tugs[曳船名],D952)&lt;&gt;1,"未登録・重複",IF(INDEX(Tugs[会社名],MATCH(D952,Tugs[曳船名],0))="","未確認",INDEX(Tugs[会社名],MATCH(D952,Tugs[曳船名],0)))))</f>
        <v/>
      </c>
      <c r="S952" s="10" t="str">
        <f>IF(D952="","",IF(COUNTIF(Tugs[曳船名],D952)&lt;&gt;1,"未登録・重複",IF(INDEX(Tugs[基地港],MATCH(D952,Tugs[曳船名],0))="","未確認",INDEX(Tugs[基地港],MATCH(D952,Tugs[曳船名],0)))))</f>
        <v/>
      </c>
      <c r="T952" s="10" t="str">
        <f>IF(A952="","",IF(AND(ISNUMBER(B952),ISNUMBER(C952),C952&gt;=B952),INT(C952)-INT(B952),""))</f>
        <v/>
      </c>
      <c r="U952" s="18" t="str">
        <f>IF(A952="","",IF(AND(ISNUMBER(E952),ISNUMBER(F952),F952&gt;=E952),ROUND((F952-E952)*24,4),""))</f>
        <v/>
      </c>
      <c r="V952" s="18" t="str">
        <f>IF(A952="","",IF(AND(ISNUMBER(G952),ISNUMBER(H952),H952&gt;=G952),ROUND((H952-G952)*24,4),IF(OR(G952&lt;&gt;"",H952&lt;&gt;""),"",IF(AND(ISNUMBER(I952),I952&gt;=0),I952,""))))</f>
        <v/>
      </c>
      <c r="W952" s="10" t="str">
        <f>IF(A952="","",IF(AND(ISNUMBER(G952),ISNUMBER(H952),H952&gt;=G952),"実績：基地発～基地着",IF(OR(G952&lt;&gt;"",H952&lt;&gt;""),"要確認：時刻不足・逆転",IF(AND(ISNUMBER(I952),I952&gt;=0),"実績：記録の時間","未確認"))))</f>
        <v/>
      </c>
      <c r="X952" s="10" t="str">
        <f>IF(A952="","",IF(ISNUMBER(B952),YEAR(B952)-IF(MONTH(B952)&lt;4,1,0),""))</f>
        <v/>
      </c>
      <c r="Y952" s="10" t="str">
        <f>IF(A952="","",IF(OR(D952="",NOT(ISNUMBER(B952)),NOT(ISNUMBER(C952)),C952&lt;B952,NOT(ISNUMBER(E952)),NOT(ISNUMBER(F952)),F952&lt;E952,O952="",P952="",R952="未登録・重複"),"要確認：警戒区間・登録・根拠",IF(OR(W952="要確認：時刻不足・逆転",AND(ISNUMBER(G952),G952&gt;E952),AND(ISNUMBER(H952),H952&lt;F952),AND(ISNUMBER(I952),I952&lt;0),AND(ISNUMBER(M952),M952&lt;0)),"要確認：基地発着・交代人数",IF(COUNTIFS(LNGWatch[船名],A952,LNGWatch[入港日（同一航海）],B952,LNGWatch[曳船名],D952,LNGWatch[警戒開始日時],E952)&gt;1,"要確認：同じ警戒が重複",IF(OR(NOT(ISNUMBER(V952)),P952="未確認"),"要確認：拘束時間・根拠未確認","確認済")))))</f>
        <v/>
      </c>
    </row>
    <row r="953" spans="1:25" ht="24.95" customHeight="1" x14ac:dyDescent="0.2">
      <c r="A953" s="7"/>
      <c r="B953" s="20"/>
      <c r="C953" s="20"/>
      <c r="D953" s="7"/>
      <c r="E953" s="23"/>
      <c r="F953" s="23"/>
      <c r="G953" s="23"/>
      <c r="H953" s="23"/>
      <c r="I953" s="16"/>
      <c r="J953" s="7"/>
      <c r="K953" s="23"/>
      <c r="L953" s="23"/>
      <c r="M953" s="7"/>
      <c r="N953" s="7"/>
      <c r="O953" s="7"/>
      <c r="P953" s="7"/>
      <c r="Q953" s="7"/>
      <c r="R953" s="10" t="str">
        <f>IF(D953="","",IF(COUNTIF(Tugs[曳船名],D953)&lt;&gt;1,"未登録・重複",IF(INDEX(Tugs[会社名],MATCH(D953,Tugs[曳船名],0))="","未確認",INDEX(Tugs[会社名],MATCH(D953,Tugs[曳船名],0)))))</f>
        <v/>
      </c>
      <c r="S953" s="10" t="str">
        <f>IF(D953="","",IF(COUNTIF(Tugs[曳船名],D953)&lt;&gt;1,"未登録・重複",IF(INDEX(Tugs[基地港],MATCH(D953,Tugs[曳船名],0))="","未確認",INDEX(Tugs[基地港],MATCH(D953,Tugs[曳船名],0)))))</f>
        <v/>
      </c>
      <c r="T953" s="10" t="str">
        <f>IF(A953="","",IF(AND(ISNUMBER(B953),ISNUMBER(C953),C953&gt;=B953),INT(C953)-INT(B953),""))</f>
        <v/>
      </c>
      <c r="U953" s="18" t="str">
        <f>IF(A953="","",IF(AND(ISNUMBER(E953),ISNUMBER(F953),F953&gt;=E953),ROUND((F953-E953)*24,4),""))</f>
        <v/>
      </c>
      <c r="V953" s="18" t="str">
        <f>IF(A953="","",IF(AND(ISNUMBER(G953),ISNUMBER(H953),H953&gt;=G953),ROUND((H953-G953)*24,4),IF(OR(G953&lt;&gt;"",H953&lt;&gt;""),"",IF(AND(ISNUMBER(I953),I953&gt;=0),I953,""))))</f>
        <v/>
      </c>
      <c r="W953" s="10" t="str">
        <f>IF(A953="","",IF(AND(ISNUMBER(G953),ISNUMBER(H953),H953&gt;=G953),"実績：基地発～基地着",IF(OR(G953&lt;&gt;"",H953&lt;&gt;""),"要確認：時刻不足・逆転",IF(AND(ISNUMBER(I953),I953&gt;=0),"実績：記録の時間","未確認"))))</f>
        <v/>
      </c>
      <c r="X953" s="10" t="str">
        <f>IF(A953="","",IF(ISNUMBER(B953),YEAR(B953)-IF(MONTH(B953)&lt;4,1,0),""))</f>
        <v/>
      </c>
      <c r="Y953" s="10" t="str">
        <f>IF(A953="","",IF(OR(D953="",NOT(ISNUMBER(B953)),NOT(ISNUMBER(C953)),C953&lt;B953,NOT(ISNUMBER(E953)),NOT(ISNUMBER(F953)),F953&lt;E953,O953="",P953="",R953="未登録・重複"),"要確認：警戒区間・登録・根拠",IF(OR(W953="要確認：時刻不足・逆転",AND(ISNUMBER(G953),G953&gt;E953),AND(ISNUMBER(H953),H953&lt;F953),AND(ISNUMBER(I953),I953&lt;0),AND(ISNUMBER(M953),M953&lt;0)),"要確認：基地発着・交代人数",IF(COUNTIFS(LNGWatch[船名],A953,LNGWatch[入港日（同一航海）],B953,LNGWatch[曳船名],D953,LNGWatch[警戒開始日時],E953)&gt;1,"要確認：同じ警戒が重複",IF(OR(NOT(ISNUMBER(V953)),P953="未確認"),"要確認：拘束時間・根拠未確認","確認済")))))</f>
        <v/>
      </c>
    </row>
    <row r="954" spans="1:25" ht="24.95" customHeight="1" x14ac:dyDescent="0.2">
      <c r="A954" s="7"/>
      <c r="B954" s="20"/>
      <c r="C954" s="20"/>
      <c r="D954" s="7"/>
      <c r="E954" s="23"/>
      <c r="F954" s="23"/>
      <c r="G954" s="23"/>
      <c r="H954" s="23"/>
      <c r="I954" s="16"/>
      <c r="J954" s="7"/>
      <c r="K954" s="23"/>
      <c r="L954" s="23"/>
      <c r="M954" s="7"/>
      <c r="N954" s="7"/>
      <c r="O954" s="7"/>
      <c r="P954" s="7"/>
      <c r="Q954" s="7"/>
      <c r="R954" s="10" t="str">
        <f>IF(D954="","",IF(COUNTIF(Tugs[曳船名],D954)&lt;&gt;1,"未登録・重複",IF(INDEX(Tugs[会社名],MATCH(D954,Tugs[曳船名],0))="","未確認",INDEX(Tugs[会社名],MATCH(D954,Tugs[曳船名],0)))))</f>
        <v/>
      </c>
      <c r="S954" s="10" t="str">
        <f>IF(D954="","",IF(COUNTIF(Tugs[曳船名],D954)&lt;&gt;1,"未登録・重複",IF(INDEX(Tugs[基地港],MATCH(D954,Tugs[曳船名],0))="","未確認",INDEX(Tugs[基地港],MATCH(D954,Tugs[曳船名],0)))))</f>
        <v/>
      </c>
      <c r="T954" s="10" t="str">
        <f>IF(A954="","",IF(AND(ISNUMBER(B954),ISNUMBER(C954),C954&gt;=B954),INT(C954)-INT(B954),""))</f>
        <v/>
      </c>
      <c r="U954" s="18" t="str">
        <f>IF(A954="","",IF(AND(ISNUMBER(E954),ISNUMBER(F954),F954&gt;=E954),ROUND((F954-E954)*24,4),""))</f>
        <v/>
      </c>
      <c r="V954" s="18" t="str">
        <f>IF(A954="","",IF(AND(ISNUMBER(G954),ISNUMBER(H954),H954&gt;=G954),ROUND((H954-G954)*24,4),IF(OR(G954&lt;&gt;"",H954&lt;&gt;""),"",IF(AND(ISNUMBER(I954),I954&gt;=0),I954,""))))</f>
        <v/>
      </c>
      <c r="W954" s="10" t="str">
        <f>IF(A954="","",IF(AND(ISNUMBER(G954),ISNUMBER(H954),H954&gt;=G954),"実績：基地発～基地着",IF(OR(G954&lt;&gt;"",H954&lt;&gt;""),"要確認：時刻不足・逆転",IF(AND(ISNUMBER(I954),I954&gt;=0),"実績：記録の時間","未確認"))))</f>
        <v/>
      </c>
      <c r="X954" s="10" t="str">
        <f>IF(A954="","",IF(ISNUMBER(B954),YEAR(B954)-IF(MONTH(B954)&lt;4,1,0),""))</f>
        <v/>
      </c>
      <c r="Y954" s="10" t="str">
        <f>IF(A954="","",IF(OR(D954="",NOT(ISNUMBER(B954)),NOT(ISNUMBER(C954)),C954&lt;B954,NOT(ISNUMBER(E954)),NOT(ISNUMBER(F954)),F954&lt;E954,O954="",P954="",R954="未登録・重複"),"要確認：警戒区間・登録・根拠",IF(OR(W954="要確認：時刻不足・逆転",AND(ISNUMBER(G954),G954&gt;E954),AND(ISNUMBER(H954),H954&lt;F954),AND(ISNUMBER(I954),I954&lt;0),AND(ISNUMBER(M954),M954&lt;0)),"要確認：基地発着・交代人数",IF(COUNTIFS(LNGWatch[船名],A954,LNGWatch[入港日（同一航海）],B954,LNGWatch[曳船名],D954,LNGWatch[警戒開始日時],E954)&gt;1,"要確認：同じ警戒が重複",IF(OR(NOT(ISNUMBER(V954)),P954="未確認"),"要確認：拘束時間・根拠未確認","確認済")))))</f>
        <v/>
      </c>
    </row>
    <row r="955" spans="1:25" ht="24.95" customHeight="1" x14ac:dyDescent="0.2">
      <c r="A955" s="7"/>
      <c r="B955" s="20"/>
      <c r="C955" s="20"/>
      <c r="D955" s="7"/>
      <c r="E955" s="23"/>
      <c r="F955" s="23"/>
      <c r="G955" s="23"/>
      <c r="H955" s="23"/>
      <c r="I955" s="16"/>
      <c r="J955" s="7"/>
      <c r="K955" s="23"/>
      <c r="L955" s="23"/>
      <c r="M955" s="7"/>
      <c r="N955" s="7"/>
      <c r="O955" s="7"/>
      <c r="P955" s="7"/>
      <c r="Q955" s="7"/>
      <c r="R955" s="10" t="str">
        <f>IF(D955="","",IF(COUNTIF(Tugs[曳船名],D955)&lt;&gt;1,"未登録・重複",IF(INDEX(Tugs[会社名],MATCH(D955,Tugs[曳船名],0))="","未確認",INDEX(Tugs[会社名],MATCH(D955,Tugs[曳船名],0)))))</f>
        <v/>
      </c>
      <c r="S955" s="10" t="str">
        <f>IF(D955="","",IF(COUNTIF(Tugs[曳船名],D955)&lt;&gt;1,"未登録・重複",IF(INDEX(Tugs[基地港],MATCH(D955,Tugs[曳船名],0))="","未確認",INDEX(Tugs[基地港],MATCH(D955,Tugs[曳船名],0)))))</f>
        <v/>
      </c>
      <c r="T955" s="10" t="str">
        <f>IF(A955="","",IF(AND(ISNUMBER(B955),ISNUMBER(C955),C955&gt;=B955),INT(C955)-INT(B955),""))</f>
        <v/>
      </c>
      <c r="U955" s="18" t="str">
        <f>IF(A955="","",IF(AND(ISNUMBER(E955),ISNUMBER(F955),F955&gt;=E955),ROUND((F955-E955)*24,4),""))</f>
        <v/>
      </c>
      <c r="V955" s="18" t="str">
        <f>IF(A955="","",IF(AND(ISNUMBER(G955),ISNUMBER(H955),H955&gt;=G955),ROUND((H955-G955)*24,4),IF(OR(G955&lt;&gt;"",H955&lt;&gt;""),"",IF(AND(ISNUMBER(I955),I955&gt;=0),I955,""))))</f>
        <v/>
      </c>
      <c r="W955" s="10" t="str">
        <f>IF(A955="","",IF(AND(ISNUMBER(G955),ISNUMBER(H955),H955&gt;=G955),"実績：基地発～基地着",IF(OR(G955&lt;&gt;"",H955&lt;&gt;""),"要確認：時刻不足・逆転",IF(AND(ISNUMBER(I955),I955&gt;=0),"実績：記録の時間","未確認"))))</f>
        <v/>
      </c>
      <c r="X955" s="10" t="str">
        <f>IF(A955="","",IF(ISNUMBER(B955),YEAR(B955)-IF(MONTH(B955)&lt;4,1,0),""))</f>
        <v/>
      </c>
      <c r="Y955" s="10" t="str">
        <f>IF(A955="","",IF(OR(D955="",NOT(ISNUMBER(B955)),NOT(ISNUMBER(C955)),C955&lt;B955,NOT(ISNUMBER(E955)),NOT(ISNUMBER(F955)),F955&lt;E955,O955="",P955="",R955="未登録・重複"),"要確認：警戒区間・登録・根拠",IF(OR(W955="要確認：時刻不足・逆転",AND(ISNUMBER(G955),G955&gt;E955),AND(ISNUMBER(H955),H955&lt;F955),AND(ISNUMBER(I955),I955&lt;0),AND(ISNUMBER(M955),M955&lt;0)),"要確認：基地発着・交代人数",IF(COUNTIFS(LNGWatch[船名],A955,LNGWatch[入港日（同一航海）],B955,LNGWatch[曳船名],D955,LNGWatch[警戒開始日時],E955)&gt;1,"要確認：同じ警戒が重複",IF(OR(NOT(ISNUMBER(V955)),P955="未確認"),"要確認：拘束時間・根拠未確認","確認済")))))</f>
        <v/>
      </c>
    </row>
    <row r="956" spans="1:25" ht="24.95" customHeight="1" x14ac:dyDescent="0.2">
      <c r="A956" s="7"/>
      <c r="B956" s="20"/>
      <c r="C956" s="20"/>
      <c r="D956" s="7"/>
      <c r="E956" s="23"/>
      <c r="F956" s="23"/>
      <c r="G956" s="23"/>
      <c r="H956" s="23"/>
      <c r="I956" s="16"/>
      <c r="J956" s="7"/>
      <c r="K956" s="23"/>
      <c r="L956" s="23"/>
      <c r="M956" s="7"/>
      <c r="N956" s="7"/>
      <c r="O956" s="7"/>
      <c r="P956" s="7"/>
      <c r="Q956" s="7"/>
      <c r="R956" s="10" t="str">
        <f>IF(D956="","",IF(COUNTIF(Tugs[曳船名],D956)&lt;&gt;1,"未登録・重複",IF(INDEX(Tugs[会社名],MATCH(D956,Tugs[曳船名],0))="","未確認",INDEX(Tugs[会社名],MATCH(D956,Tugs[曳船名],0)))))</f>
        <v/>
      </c>
      <c r="S956" s="10" t="str">
        <f>IF(D956="","",IF(COUNTIF(Tugs[曳船名],D956)&lt;&gt;1,"未登録・重複",IF(INDEX(Tugs[基地港],MATCH(D956,Tugs[曳船名],0))="","未確認",INDEX(Tugs[基地港],MATCH(D956,Tugs[曳船名],0)))))</f>
        <v/>
      </c>
      <c r="T956" s="10" t="str">
        <f>IF(A956="","",IF(AND(ISNUMBER(B956),ISNUMBER(C956),C956&gt;=B956),INT(C956)-INT(B956),""))</f>
        <v/>
      </c>
      <c r="U956" s="18" t="str">
        <f>IF(A956="","",IF(AND(ISNUMBER(E956),ISNUMBER(F956),F956&gt;=E956),ROUND((F956-E956)*24,4),""))</f>
        <v/>
      </c>
      <c r="V956" s="18" t="str">
        <f>IF(A956="","",IF(AND(ISNUMBER(G956),ISNUMBER(H956),H956&gt;=G956),ROUND((H956-G956)*24,4),IF(OR(G956&lt;&gt;"",H956&lt;&gt;""),"",IF(AND(ISNUMBER(I956),I956&gt;=0),I956,""))))</f>
        <v/>
      </c>
      <c r="W956" s="10" t="str">
        <f>IF(A956="","",IF(AND(ISNUMBER(G956),ISNUMBER(H956),H956&gt;=G956),"実績：基地発～基地着",IF(OR(G956&lt;&gt;"",H956&lt;&gt;""),"要確認：時刻不足・逆転",IF(AND(ISNUMBER(I956),I956&gt;=0),"実績：記録の時間","未確認"))))</f>
        <v/>
      </c>
      <c r="X956" s="10" t="str">
        <f>IF(A956="","",IF(ISNUMBER(B956),YEAR(B956)-IF(MONTH(B956)&lt;4,1,0),""))</f>
        <v/>
      </c>
      <c r="Y956" s="10" t="str">
        <f>IF(A956="","",IF(OR(D956="",NOT(ISNUMBER(B956)),NOT(ISNUMBER(C956)),C956&lt;B956,NOT(ISNUMBER(E956)),NOT(ISNUMBER(F956)),F956&lt;E956,O956="",P956="",R956="未登録・重複"),"要確認：警戒区間・登録・根拠",IF(OR(W956="要確認：時刻不足・逆転",AND(ISNUMBER(G956),G956&gt;E956),AND(ISNUMBER(H956),H956&lt;F956),AND(ISNUMBER(I956),I956&lt;0),AND(ISNUMBER(M956),M956&lt;0)),"要確認：基地発着・交代人数",IF(COUNTIFS(LNGWatch[船名],A956,LNGWatch[入港日（同一航海）],B956,LNGWatch[曳船名],D956,LNGWatch[警戒開始日時],E956)&gt;1,"要確認：同じ警戒が重複",IF(OR(NOT(ISNUMBER(V956)),P956="未確認"),"要確認：拘束時間・根拠未確認","確認済")))))</f>
        <v/>
      </c>
    </row>
    <row r="957" spans="1:25" ht="24.95" customHeight="1" x14ac:dyDescent="0.2">
      <c r="A957" s="7"/>
      <c r="B957" s="20"/>
      <c r="C957" s="20"/>
      <c r="D957" s="7"/>
      <c r="E957" s="23"/>
      <c r="F957" s="23"/>
      <c r="G957" s="23"/>
      <c r="H957" s="23"/>
      <c r="I957" s="16"/>
      <c r="J957" s="7"/>
      <c r="K957" s="23"/>
      <c r="L957" s="23"/>
      <c r="M957" s="7"/>
      <c r="N957" s="7"/>
      <c r="O957" s="7"/>
      <c r="P957" s="7"/>
      <c r="Q957" s="7"/>
      <c r="R957" s="10" t="str">
        <f>IF(D957="","",IF(COUNTIF(Tugs[曳船名],D957)&lt;&gt;1,"未登録・重複",IF(INDEX(Tugs[会社名],MATCH(D957,Tugs[曳船名],0))="","未確認",INDEX(Tugs[会社名],MATCH(D957,Tugs[曳船名],0)))))</f>
        <v/>
      </c>
      <c r="S957" s="10" t="str">
        <f>IF(D957="","",IF(COUNTIF(Tugs[曳船名],D957)&lt;&gt;1,"未登録・重複",IF(INDEX(Tugs[基地港],MATCH(D957,Tugs[曳船名],0))="","未確認",INDEX(Tugs[基地港],MATCH(D957,Tugs[曳船名],0)))))</f>
        <v/>
      </c>
      <c r="T957" s="10" t="str">
        <f>IF(A957="","",IF(AND(ISNUMBER(B957),ISNUMBER(C957),C957&gt;=B957),INT(C957)-INT(B957),""))</f>
        <v/>
      </c>
      <c r="U957" s="18" t="str">
        <f>IF(A957="","",IF(AND(ISNUMBER(E957),ISNUMBER(F957),F957&gt;=E957),ROUND((F957-E957)*24,4),""))</f>
        <v/>
      </c>
      <c r="V957" s="18" t="str">
        <f>IF(A957="","",IF(AND(ISNUMBER(G957),ISNUMBER(H957),H957&gt;=G957),ROUND((H957-G957)*24,4),IF(OR(G957&lt;&gt;"",H957&lt;&gt;""),"",IF(AND(ISNUMBER(I957),I957&gt;=0),I957,""))))</f>
        <v/>
      </c>
      <c r="W957" s="10" t="str">
        <f>IF(A957="","",IF(AND(ISNUMBER(G957),ISNUMBER(H957),H957&gt;=G957),"実績：基地発～基地着",IF(OR(G957&lt;&gt;"",H957&lt;&gt;""),"要確認：時刻不足・逆転",IF(AND(ISNUMBER(I957),I957&gt;=0),"実績：記録の時間","未確認"))))</f>
        <v/>
      </c>
      <c r="X957" s="10" t="str">
        <f>IF(A957="","",IF(ISNUMBER(B957),YEAR(B957)-IF(MONTH(B957)&lt;4,1,0),""))</f>
        <v/>
      </c>
      <c r="Y957" s="10" t="str">
        <f>IF(A957="","",IF(OR(D957="",NOT(ISNUMBER(B957)),NOT(ISNUMBER(C957)),C957&lt;B957,NOT(ISNUMBER(E957)),NOT(ISNUMBER(F957)),F957&lt;E957,O957="",P957="",R957="未登録・重複"),"要確認：警戒区間・登録・根拠",IF(OR(W957="要確認：時刻不足・逆転",AND(ISNUMBER(G957),G957&gt;E957),AND(ISNUMBER(H957),H957&lt;F957),AND(ISNUMBER(I957),I957&lt;0),AND(ISNUMBER(M957),M957&lt;0)),"要確認：基地発着・交代人数",IF(COUNTIFS(LNGWatch[船名],A957,LNGWatch[入港日（同一航海）],B957,LNGWatch[曳船名],D957,LNGWatch[警戒開始日時],E957)&gt;1,"要確認：同じ警戒が重複",IF(OR(NOT(ISNUMBER(V957)),P957="未確認"),"要確認：拘束時間・根拠未確認","確認済")))))</f>
        <v/>
      </c>
    </row>
    <row r="958" spans="1:25" ht="24.95" customHeight="1" x14ac:dyDescent="0.2">
      <c r="A958" s="7"/>
      <c r="B958" s="20"/>
      <c r="C958" s="20"/>
      <c r="D958" s="7"/>
      <c r="E958" s="23"/>
      <c r="F958" s="23"/>
      <c r="G958" s="23"/>
      <c r="H958" s="23"/>
      <c r="I958" s="16"/>
      <c r="J958" s="7"/>
      <c r="K958" s="23"/>
      <c r="L958" s="23"/>
      <c r="M958" s="7"/>
      <c r="N958" s="7"/>
      <c r="O958" s="7"/>
      <c r="P958" s="7"/>
      <c r="Q958" s="7"/>
      <c r="R958" s="10" t="str">
        <f>IF(D958="","",IF(COUNTIF(Tugs[曳船名],D958)&lt;&gt;1,"未登録・重複",IF(INDEX(Tugs[会社名],MATCH(D958,Tugs[曳船名],0))="","未確認",INDEX(Tugs[会社名],MATCH(D958,Tugs[曳船名],0)))))</f>
        <v/>
      </c>
      <c r="S958" s="10" t="str">
        <f>IF(D958="","",IF(COUNTIF(Tugs[曳船名],D958)&lt;&gt;1,"未登録・重複",IF(INDEX(Tugs[基地港],MATCH(D958,Tugs[曳船名],0))="","未確認",INDEX(Tugs[基地港],MATCH(D958,Tugs[曳船名],0)))))</f>
        <v/>
      </c>
      <c r="T958" s="10" t="str">
        <f>IF(A958="","",IF(AND(ISNUMBER(B958),ISNUMBER(C958),C958&gt;=B958),INT(C958)-INT(B958),""))</f>
        <v/>
      </c>
      <c r="U958" s="18" t="str">
        <f>IF(A958="","",IF(AND(ISNUMBER(E958),ISNUMBER(F958),F958&gt;=E958),ROUND((F958-E958)*24,4),""))</f>
        <v/>
      </c>
      <c r="V958" s="18" t="str">
        <f>IF(A958="","",IF(AND(ISNUMBER(G958),ISNUMBER(H958),H958&gt;=G958),ROUND((H958-G958)*24,4),IF(OR(G958&lt;&gt;"",H958&lt;&gt;""),"",IF(AND(ISNUMBER(I958),I958&gt;=0),I958,""))))</f>
        <v/>
      </c>
      <c r="W958" s="10" t="str">
        <f>IF(A958="","",IF(AND(ISNUMBER(G958),ISNUMBER(H958),H958&gt;=G958),"実績：基地発～基地着",IF(OR(G958&lt;&gt;"",H958&lt;&gt;""),"要確認：時刻不足・逆転",IF(AND(ISNUMBER(I958),I958&gt;=0),"実績：記録の時間","未確認"))))</f>
        <v/>
      </c>
      <c r="X958" s="10" t="str">
        <f>IF(A958="","",IF(ISNUMBER(B958),YEAR(B958)-IF(MONTH(B958)&lt;4,1,0),""))</f>
        <v/>
      </c>
      <c r="Y958" s="10" t="str">
        <f>IF(A958="","",IF(OR(D958="",NOT(ISNUMBER(B958)),NOT(ISNUMBER(C958)),C958&lt;B958,NOT(ISNUMBER(E958)),NOT(ISNUMBER(F958)),F958&lt;E958,O958="",P958="",R958="未登録・重複"),"要確認：警戒区間・登録・根拠",IF(OR(W958="要確認：時刻不足・逆転",AND(ISNUMBER(G958),G958&gt;E958),AND(ISNUMBER(H958),H958&lt;F958),AND(ISNUMBER(I958),I958&lt;0),AND(ISNUMBER(M958),M958&lt;0)),"要確認：基地発着・交代人数",IF(COUNTIFS(LNGWatch[船名],A958,LNGWatch[入港日（同一航海）],B958,LNGWatch[曳船名],D958,LNGWatch[警戒開始日時],E958)&gt;1,"要確認：同じ警戒が重複",IF(OR(NOT(ISNUMBER(V958)),P958="未確認"),"要確認：拘束時間・根拠未確認","確認済")))))</f>
        <v/>
      </c>
    </row>
    <row r="959" spans="1:25" ht="24.95" customHeight="1" x14ac:dyDescent="0.2">
      <c r="A959" s="7"/>
      <c r="B959" s="20"/>
      <c r="C959" s="20"/>
      <c r="D959" s="7"/>
      <c r="E959" s="23"/>
      <c r="F959" s="23"/>
      <c r="G959" s="23"/>
      <c r="H959" s="23"/>
      <c r="I959" s="16"/>
      <c r="J959" s="7"/>
      <c r="K959" s="23"/>
      <c r="L959" s="23"/>
      <c r="M959" s="7"/>
      <c r="N959" s="7"/>
      <c r="O959" s="7"/>
      <c r="P959" s="7"/>
      <c r="Q959" s="7"/>
      <c r="R959" s="10" t="str">
        <f>IF(D959="","",IF(COUNTIF(Tugs[曳船名],D959)&lt;&gt;1,"未登録・重複",IF(INDEX(Tugs[会社名],MATCH(D959,Tugs[曳船名],0))="","未確認",INDEX(Tugs[会社名],MATCH(D959,Tugs[曳船名],0)))))</f>
        <v/>
      </c>
      <c r="S959" s="10" t="str">
        <f>IF(D959="","",IF(COUNTIF(Tugs[曳船名],D959)&lt;&gt;1,"未登録・重複",IF(INDEX(Tugs[基地港],MATCH(D959,Tugs[曳船名],0))="","未確認",INDEX(Tugs[基地港],MATCH(D959,Tugs[曳船名],0)))))</f>
        <v/>
      </c>
      <c r="T959" s="10" t="str">
        <f>IF(A959="","",IF(AND(ISNUMBER(B959),ISNUMBER(C959),C959&gt;=B959),INT(C959)-INT(B959),""))</f>
        <v/>
      </c>
      <c r="U959" s="18" t="str">
        <f>IF(A959="","",IF(AND(ISNUMBER(E959),ISNUMBER(F959),F959&gt;=E959),ROUND((F959-E959)*24,4),""))</f>
        <v/>
      </c>
      <c r="V959" s="18" t="str">
        <f>IF(A959="","",IF(AND(ISNUMBER(G959),ISNUMBER(H959),H959&gt;=G959),ROUND((H959-G959)*24,4),IF(OR(G959&lt;&gt;"",H959&lt;&gt;""),"",IF(AND(ISNUMBER(I959),I959&gt;=0),I959,""))))</f>
        <v/>
      </c>
      <c r="W959" s="10" t="str">
        <f>IF(A959="","",IF(AND(ISNUMBER(G959),ISNUMBER(H959),H959&gt;=G959),"実績：基地発～基地着",IF(OR(G959&lt;&gt;"",H959&lt;&gt;""),"要確認：時刻不足・逆転",IF(AND(ISNUMBER(I959),I959&gt;=0),"実績：記録の時間","未確認"))))</f>
        <v/>
      </c>
      <c r="X959" s="10" t="str">
        <f>IF(A959="","",IF(ISNUMBER(B959),YEAR(B959)-IF(MONTH(B959)&lt;4,1,0),""))</f>
        <v/>
      </c>
      <c r="Y959" s="10" t="str">
        <f>IF(A959="","",IF(OR(D959="",NOT(ISNUMBER(B959)),NOT(ISNUMBER(C959)),C959&lt;B959,NOT(ISNUMBER(E959)),NOT(ISNUMBER(F959)),F959&lt;E959,O959="",P959="",R959="未登録・重複"),"要確認：警戒区間・登録・根拠",IF(OR(W959="要確認：時刻不足・逆転",AND(ISNUMBER(G959),G959&gt;E959),AND(ISNUMBER(H959),H959&lt;F959),AND(ISNUMBER(I959),I959&lt;0),AND(ISNUMBER(M959),M959&lt;0)),"要確認：基地発着・交代人数",IF(COUNTIFS(LNGWatch[船名],A959,LNGWatch[入港日（同一航海）],B959,LNGWatch[曳船名],D959,LNGWatch[警戒開始日時],E959)&gt;1,"要確認：同じ警戒が重複",IF(OR(NOT(ISNUMBER(V959)),P959="未確認"),"要確認：拘束時間・根拠未確認","確認済")))))</f>
        <v/>
      </c>
    </row>
    <row r="960" spans="1:25" ht="24.95" customHeight="1" x14ac:dyDescent="0.2">
      <c r="A960" s="7"/>
      <c r="B960" s="20"/>
      <c r="C960" s="20"/>
      <c r="D960" s="7"/>
      <c r="E960" s="23"/>
      <c r="F960" s="23"/>
      <c r="G960" s="23"/>
      <c r="H960" s="23"/>
      <c r="I960" s="16"/>
      <c r="J960" s="7"/>
      <c r="K960" s="23"/>
      <c r="L960" s="23"/>
      <c r="M960" s="7"/>
      <c r="N960" s="7"/>
      <c r="O960" s="7"/>
      <c r="P960" s="7"/>
      <c r="Q960" s="7"/>
      <c r="R960" s="10" t="str">
        <f>IF(D960="","",IF(COUNTIF(Tugs[曳船名],D960)&lt;&gt;1,"未登録・重複",IF(INDEX(Tugs[会社名],MATCH(D960,Tugs[曳船名],0))="","未確認",INDEX(Tugs[会社名],MATCH(D960,Tugs[曳船名],0)))))</f>
        <v/>
      </c>
      <c r="S960" s="10" t="str">
        <f>IF(D960="","",IF(COUNTIF(Tugs[曳船名],D960)&lt;&gt;1,"未登録・重複",IF(INDEX(Tugs[基地港],MATCH(D960,Tugs[曳船名],0))="","未確認",INDEX(Tugs[基地港],MATCH(D960,Tugs[曳船名],0)))))</f>
        <v/>
      </c>
      <c r="T960" s="10" t="str">
        <f>IF(A960="","",IF(AND(ISNUMBER(B960),ISNUMBER(C960),C960&gt;=B960),INT(C960)-INT(B960),""))</f>
        <v/>
      </c>
      <c r="U960" s="18" t="str">
        <f>IF(A960="","",IF(AND(ISNUMBER(E960),ISNUMBER(F960),F960&gt;=E960),ROUND((F960-E960)*24,4),""))</f>
        <v/>
      </c>
      <c r="V960" s="18" t="str">
        <f>IF(A960="","",IF(AND(ISNUMBER(G960),ISNUMBER(H960),H960&gt;=G960),ROUND((H960-G960)*24,4),IF(OR(G960&lt;&gt;"",H960&lt;&gt;""),"",IF(AND(ISNUMBER(I960),I960&gt;=0),I960,""))))</f>
        <v/>
      </c>
      <c r="W960" s="10" t="str">
        <f>IF(A960="","",IF(AND(ISNUMBER(G960),ISNUMBER(H960),H960&gt;=G960),"実績：基地発～基地着",IF(OR(G960&lt;&gt;"",H960&lt;&gt;""),"要確認：時刻不足・逆転",IF(AND(ISNUMBER(I960),I960&gt;=0),"実績：記録の時間","未確認"))))</f>
        <v/>
      </c>
      <c r="X960" s="10" t="str">
        <f>IF(A960="","",IF(ISNUMBER(B960),YEAR(B960)-IF(MONTH(B960)&lt;4,1,0),""))</f>
        <v/>
      </c>
      <c r="Y960" s="10" t="str">
        <f>IF(A960="","",IF(OR(D960="",NOT(ISNUMBER(B960)),NOT(ISNUMBER(C960)),C960&lt;B960,NOT(ISNUMBER(E960)),NOT(ISNUMBER(F960)),F960&lt;E960,O960="",P960="",R960="未登録・重複"),"要確認：警戒区間・登録・根拠",IF(OR(W960="要確認：時刻不足・逆転",AND(ISNUMBER(G960),G960&gt;E960),AND(ISNUMBER(H960),H960&lt;F960),AND(ISNUMBER(I960),I960&lt;0),AND(ISNUMBER(M960),M960&lt;0)),"要確認：基地発着・交代人数",IF(COUNTIFS(LNGWatch[船名],A960,LNGWatch[入港日（同一航海）],B960,LNGWatch[曳船名],D960,LNGWatch[警戒開始日時],E960)&gt;1,"要確認：同じ警戒が重複",IF(OR(NOT(ISNUMBER(V960)),P960="未確認"),"要確認：拘束時間・根拠未確認","確認済")))))</f>
        <v/>
      </c>
    </row>
    <row r="961" spans="1:25" ht="24.95" customHeight="1" x14ac:dyDescent="0.2">
      <c r="A961" s="7"/>
      <c r="B961" s="20"/>
      <c r="C961" s="20"/>
      <c r="D961" s="7"/>
      <c r="E961" s="23"/>
      <c r="F961" s="23"/>
      <c r="G961" s="23"/>
      <c r="H961" s="23"/>
      <c r="I961" s="16"/>
      <c r="J961" s="7"/>
      <c r="K961" s="23"/>
      <c r="L961" s="23"/>
      <c r="M961" s="7"/>
      <c r="N961" s="7"/>
      <c r="O961" s="7"/>
      <c r="P961" s="7"/>
      <c r="Q961" s="7"/>
      <c r="R961" s="10" t="str">
        <f>IF(D961="","",IF(COUNTIF(Tugs[曳船名],D961)&lt;&gt;1,"未登録・重複",IF(INDEX(Tugs[会社名],MATCH(D961,Tugs[曳船名],0))="","未確認",INDEX(Tugs[会社名],MATCH(D961,Tugs[曳船名],0)))))</f>
        <v/>
      </c>
      <c r="S961" s="10" t="str">
        <f>IF(D961="","",IF(COUNTIF(Tugs[曳船名],D961)&lt;&gt;1,"未登録・重複",IF(INDEX(Tugs[基地港],MATCH(D961,Tugs[曳船名],0))="","未確認",INDEX(Tugs[基地港],MATCH(D961,Tugs[曳船名],0)))))</f>
        <v/>
      </c>
      <c r="T961" s="10" t="str">
        <f>IF(A961="","",IF(AND(ISNUMBER(B961),ISNUMBER(C961),C961&gt;=B961),INT(C961)-INT(B961),""))</f>
        <v/>
      </c>
      <c r="U961" s="18" t="str">
        <f>IF(A961="","",IF(AND(ISNUMBER(E961),ISNUMBER(F961),F961&gt;=E961),ROUND((F961-E961)*24,4),""))</f>
        <v/>
      </c>
      <c r="V961" s="18" t="str">
        <f>IF(A961="","",IF(AND(ISNUMBER(G961),ISNUMBER(H961),H961&gt;=G961),ROUND((H961-G961)*24,4),IF(OR(G961&lt;&gt;"",H961&lt;&gt;""),"",IF(AND(ISNUMBER(I961),I961&gt;=0),I961,""))))</f>
        <v/>
      </c>
      <c r="W961" s="10" t="str">
        <f>IF(A961="","",IF(AND(ISNUMBER(G961),ISNUMBER(H961),H961&gt;=G961),"実績：基地発～基地着",IF(OR(G961&lt;&gt;"",H961&lt;&gt;""),"要確認：時刻不足・逆転",IF(AND(ISNUMBER(I961),I961&gt;=0),"実績：記録の時間","未確認"))))</f>
        <v/>
      </c>
      <c r="X961" s="10" t="str">
        <f>IF(A961="","",IF(ISNUMBER(B961),YEAR(B961)-IF(MONTH(B961)&lt;4,1,0),""))</f>
        <v/>
      </c>
      <c r="Y961" s="10" t="str">
        <f>IF(A961="","",IF(OR(D961="",NOT(ISNUMBER(B961)),NOT(ISNUMBER(C961)),C961&lt;B961,NOT(ISNUMBER(E961)),NOT(ISNUMBER(F961)),F961&lt;E961,O961="",P961="",R961="未登録・重複"),"要確認：警戒区間・登録・根拠",IF(OR(W961="要確認：時刻不足・逆転",AND(ISNUMBER(G961),G961&gt;E961),AND(ISNUMBER(H961),H961&lt;F961),AND(ISNUMBER(I961),I961&lt;0),AND(ISNUMBER(M961),M961&lt;0)),"要確認：基地発着・交代人数",IF(COUNTIFS(LNGWatch[船名],A961,LNGWatch[入港日（同一航海）],B961,LNGWatch[曳船名],D961,LNGWatch[警戒開始日時],E961)&gt;1,"要確認：同じ警戒が重複",IF(OR(NOT(ISNUMBER(V961)),P961="未確認"),"要確認：拘束時間・根拠未確認","確認済")))))</f>
        <v/>
      </c>
    </row>
    <row r="962" spans="1:25" ht="24.95" customHeight="1" x14ac:dyDescent="0.2">
      <c r="A962" s="7"/>
      <c r="B962" s="20"/>
      <c r="C962" s="20"/>
      <c r="D962" s="7"/>
      <c r="E962" s="23"/>
      <c r="F962" s="23"/>
      <c r="G962" s="23"/>
      <c r="H962" s="23"/>
      <c r="I962" s="16"/>
      <c r="J962" s="7"/>
      <c r="K962" s="23"/>
      <c r="L962" s="23"/>
      <c r="M962" s="7"/>
      <c r="N962" s="7"/>
      <c r="O962" s="7"/>
      <c r="P962" s="7"/>
      <c r="Q962" s="7"/>
      <c r="R962" s="10" t="str">
        <f>IF(D962="","",IF(COUNTIF(Tugs[曳船名],D962)&lt;&gt;1,"未登録・重複",IF(INDEX(Tugs[会社名],MATCH(D962,Tugs[曳船名],0))="","未確認",INDEX(Tugs[会社名],MATCH(D962,Tugs[曳船名],0)))))</f>
        <v/>
      </c>
      <c r="S962" s="10" t="str">
        <f>IF(D962="","",IF(COUNTIF(Tugs[曳船名],D962)&lt;&gt;1,"未登録・重複",IF(INDEX(Tugs[基地港],MATCH(D962,Tugs[曳船名],0))="","未確認",INDEX(Tugs[基地港],MATCH(D962,Tugs[曳船名],0)))))</f>
        <v/>
      </c>
      <c r="T962" s="10" t="str">
        <f>IF(A962="","",IF(AND(ISNUMBER(B962),ISNUMBER(C962),C962&gt;=B962),INT(C962)-INT(B962),""))</f>
        <v/>
      </c>
      <c r="U962" s="18" t="str">
        <f>IF(A962="","",IF(AND(ISNUMBER(E962),ISNUMBER(F962),F962&gt;=E962),ROUND((F962-E962)*24,4),""))</f>
        <v/>
      </c>
      <c r="V962" s="18" t="str">
        <f>IF(A962="","",IF(AND(ISNUMBER(G962),ISNUMBER(H962),H962&gt;=G962),ROUND((H962-G962)*24,4),IF(OR(G962&lt;&gt;"",H962&lt;&gt;""),"",IF(AND(ISNUMBER(I962),I962&gt;=0),I962,""))))</f>
        <v/>
      </c>
      <c r="W962" s="10" t="str">
        <f>IF(A962="","",IF(AND(ISNUMBER(G962),ISNUMBER(H962),H962&gt;=G962),"実績：基地発～基地着",IF(OR(G962&lt;&gt;"",H962&lt;&gt;""),"要確認：時刻不足・逆転",IF(AND(ISNUMBER(I962),I962&gt;=0),"実績：記録の時間","未確認"))))</f>
        <v/>
      </c>
      <c r="X962" s="10" t="str">
        <f>IF(A962="","",IF(ISNUMBER(B962),YEAR(B962)-IF(MONTH(B962)&lt;4,1,0),""))</f>
        <v/>
      </c>
      <c r="Y962" s="10" t="str">
        <f>IF(A962="","",IF(OR(D962="",NOT(ISNUMBER(B962)),NOT(ISNUMBER(C962)),C962&lt;B962,NOT(ISNUMBER(E962)),NOT(ISNUMBER(F962)),F962&lt;E962,O962="",P962="",R962="未登録・重複"),"要確認：警戒区間・登録・根拠",IF(OR(W962="要確認：時刻不足・逆転",AND(ISNUMBER(G962),G962&gt;E962),AND(ISNUMBER(H962),H962&lt;F962),AND(ISNUMBER(I962),I962&lt;0),AND(ISNUMBER(M962),M962&lt;0)),"要確認：基地発着・交代人数",IF(COUNTIFS(LNGWatch[船名],A962,LNGWatch[入港日（同一航海）],B962,LNGWatch[曳船名],D962,LNGWatch[警戒開始日時],E962)&gt;1,"要確認：同じ警戒が重複",IF(OR(NOT(ISNUMBER(V962)),P962="未確認"),"要確認：拘束時間・根拠未確認","確認済")))))</f>
        <v/>
      </c>
    </row>
    <row r="963" spans="1:25" ht="24.95" customHeight="1" x14ac:dyDescent="0.2">
      <c r="A963" s="7"/>
      <c r="B963" s="20"/>
      <c r="C963" s="20"/>
      <c r="D963" s="7"/>
      <c r="E963" s="23"/>
      <c r="F963" s="23"/>
      <c r="G963" s="23"/>
      <c r="H963" s="23"/>
      <c r="I963" s="16"/>
      <c r="J963" s="7"/>
      <c r="K963" s="23"/>
      <c r="L963" s="23"/>
      <c r="M963" s="7"/>
      <c r="N963" s="7"/>
      <c r="O963" s="7"/>
      <c r="P963" s="7"/>
      <c r="Q963" s="7"/>
      <c r="R963" s="10" t="str">
        <f>IF(D963="","",IF(COUNTIF(Tugs[曳船名],D963)&lt;&gt;1,"未登録・重複",IF(INDEX(Tugs[会社名],MATCH(D963,Tugs[曳船名],0))="","未確認",INDEX(Tugs[会社名],MATCH(D963,Tugs[曳船名],0)))))</f>
        <v/>
      </c>
      <c r="S963" s="10" t="str">
        <f>IF(D963="","",IF(COUNTIF(Tugs[曳船名],D963)&lt;&gt;1,"未登録・重複",IF(INDEX(Tugs[基地港],MATCH(D963,Tugs[曳船名],0))="","未確認",INDEX(Tugs[基地港],MATCH(D963,Tugs[曳船名],0)))))</f>
        <v/>
      </c>
      <c r="T963" s="10" t="str">
        <f>IF(A963="","",IF(AND(ISNUMBER(B963),ISNUMBER(C963),C963&gt;=B963),INT(C963)-INT(B963),""))</f>
        <v/>
      </c>
      <c r="U963" s="18" t="str">
        <f>IF(A963="","",IF(AND(ISNUMBER(E963),ISNUMBER(F963),F963&gt;=E963),ROUND((F963-E963)*24,4),""))</f>
        <v/>
      </c>
      <c r="V963" s="18" t="str">
        <f>IF(A963="","",IF(AND(ISNUMBER(G963),ISNUMBER(H963),H963&gt;=G963),ROUND((H963-G963)*24,4),IF(OR(G963&lt;&gt;"",H963&lt;&gt;""),"",IF(AND(ISNUMBER(I963),I963&gt;=0),I963,""))))</f>
        <v/>
      </c>
      <c r="W963" s="10" t="str">
        <f>IF(A963="","",IF(AND(ISNUMBER(G963),ISNUMBER(H963),H963&gt;=G963),"実績：基地発～基地着",IF(OR(G963&lt;&gt;"",H963&lt;&gt;""),"要確認：時刻不足・逆転",IF(AND(ISNUMBER(I963),I963&gt;=0),"実績：記録の時間","未確認"))))</f>
        <v/>
      </c>
      <c r="X963" s="10" t="str">
        <f>IF(A963="","",IF(ISNUMBER(B963),YEAR(B963)-IF(MONTH(B963)&lt;4,1,0),""))</f>
        <v/>
      </c>
      <c r="Y963" s="10" t="str">
        <f>IF(A963="","",IF(OR(D963="",NOT(ISNUMBER(B963)),NOT(ISNUMBER(C963)),C963&lt;B963,NOT(ISNUMBER(E963)),NOT(ISNUMBER(F963)),F963&lt;E963,O963="",P963="",R963="未登録・重複"),"要確認：警戒区間・登録・根拠",IF(OR(W963="要確認：時刻不足・逆転",AND(ISNUMBER(G963),G963&gt;E963),AND(ISNUMBER(H963),H963&lt;F963),AND(ISNUMBER(I963),I963&lt;0),AND(ISNUMBER(M963),M963&lt;0)),"要確認：基地発着・交代人数",IF(COUNTIFS(LNGWatch[船名],A963,LNGWatch[入港日（同一航海）],B963,LNGWatch[曳船名],D963,LNGWatch[警戒開始日時],E963)&gt;1,"要確認：同じ警戒が重複",IF(OR(NOT(ISNUMBER(V963)),P963="未確認"),"要確認：拘束時間・根拠未確認","確認済")))))</f>
        <v/>
      </c>
    </row>
    <row r="964" spans="1:25" ht="24.95" customHeight="1" x14ac:dyDescent="0.2">
      <c r="A964" s="7"/>
      <c r="B964" s="20"/>
      <c r="C964" s="20"/>
      <c r="D964" s="7"/>
      <c r="E964" s="23"/>
      <c r="F964" s="23"/>
      <c r="G964" s="23"/>
      <c r="H964" s="23"/>
      <c r="I964" s="16"/>
      <c r="J964" s="7"/>
      <c r="K964" s="23"/>
      <c r="L964" s="23"/>
      <c r="M964" s="7"/>
      <c r="N964" s="7"/>
      <c r="O964" s="7"/>
      <c r="P964" s="7"/>
      <c r="Q964" s="7"/>
      <c r="R964" s="10" t="str">
        <f>IF(D964="","",IF(COUNTIF(Tugs[曳船名],D964)&lt;&gt;1,"未登録・重複",IF(INDEX(Tugs[会社名],MATCH(D964,Tugs[曳船名],0))="","未確認",INDEX(Tugs[会社名],MATCH(D964,Tugs[曳船名],0)))))</f>
        <v/>
      </c>
      <c r="S964" s="10" t="str">
        <f>IF(D964="","",IF(COUNTIF(Tugs[曳船名],D964)&lt;&gt;1,"未登録・重複",IF(INDEX(Tugs[基地港],MATCH(D964,Tugs[曳船名],0))="","未確認",INDEX(Tugs[基地港],MATCH(D964,Tugs[曳船名],0)))))</f>
        <v/>
      </c>
      <c r="T964" s="10" t="str">
        <f>IF(A964="","",IF(AND(ISNUMBER(B964),ISNUMBER(C964),C964&gt;=B964),INT(C964)-INT(B964),""))</f>
        <v/>
      </c>
      <c r="U964" s="18" t="str">
        <f>IF(A964="","",IF(AND(ISNUMBER(E964),ISNUMBER(F964),F964&gt;=E964),ROUND((F964-E964)*24,4),""))</f>
        <v/>
      </c>
      <c r="V964" s="18" t="str">
        <f>IF(A964="","",IF(AND(ISNUMBER(G964),ISNUMBER(H964),H964&gt;=G964),ROUND((H964-G964)*24,4),IF(OR(G964&lt;&gt;"",H964&lt;&gt;""),"",IF(AND(ISNUMBER(I964),I964&gt;=0),I964,""))))</f>
        <v/>
      </c>
      <c r="W964" s="10" t="str">
        <f>IF(A964="","",IF(AND(ISNUMBER(G964),ISNUMBER(H964),H964&gt;=G964),"実績：基地発～基地着",IF(OR(G964&lt;&gt;"",H964&lt;&gt;""),"要確認：時刻不足・逆転",IF(AND(ISNUMBER(I964),I964&gt;=0),"実績：記録の時間","未確認"))))</f>
        <v/>
      </c>
      <c r="X964" s="10" t="str">
        <f>IF(A964="","",IF(ISNUMBER(B964),YEAR(B964)-IF(MONTH(B964)&lt;4,1,0),""))</f>
        <v/>
      </c>
      <c r="Y964" s="10" t="str">
        <f>IF(A964="","",IF(OR(D964="",NOT(ISNUMBER(B964)),NOT(ISNUMBER(C964)),C964&lt;B964,NOT(ISNUMBER(E964)),NOT(ISNUMBER(F964)),F964&lt;E964,O964="",P964="",R964="未登録・重複"),"要確認：警戒区間・登録・根拠",IF(OR(W964="要確認：時刻不足・逆転",AND(ISNUMBER(G964),G964&gt;E964),AND(ISNUMBER(H964),H964&lt;F964),AND(ISNUMBER(I964),I964&lt;0),AND(ISNUMBER(M964),M964&lt;0)),"要確認：基地発着・交代人数",IF(COUNTIFS(LNGWatch[船名],A964,LNGWatch[入港日（同一航海）],B964,LNGWatch[曳船名],D964,LNGWatch[警戒開始日時],E964)&gt;1,"要確認：同じ警戒が重複",IF(OR(NOT(ISNUMBER(V964)),P964="未確認"),"要確認：拘束時間・根拠未確認","確認済")))))</f>
        <v/>
      </c>
    </row>
    <row r="965" spans="1:25" ht="24.95" customHeight="1" x14ac:dyDescent="0.2">
      <c r="A965" s="7"/>
      <c r="B965" s="20"/>
      <c r="C965" s="20"/>
      <c r="D965" s="7"/>
      <c r="E965" s="23"/>
      <c r="F965" s="23"/>
      <c r="G965" s="23"/>
      <c r="H965" s="23"/>
      <c r="I965" s="16"/>
      <c r="J965" s="7"/>
      <c r="K965" s="23"/>
      <c r="L965" s="23"/>
      <c r="M965" s="7"/>
      <c r="N965" s="7"/>
      <c r="O965" s="7"/>
      <c r="P965" s="7"/>
      <c r="Q965" s="7"/>
      <c r="R965" s="10" t="str">
        <f>IF(D965="","",IF(COUNTIF(Tugs[曳船名],D965)&lt;&gt;1,"未登録・重複",IF(INDEX(Tugs[会社名],MATCH(D965,Tugs[曳船名],0))="","未確認",INDEX(Tugs[会社名],MATCH(D965,Tugs[曳船名],0)))))</f>
        <v/>
      </c>
      <c r="S965" s="10" t="str">
        <f>IF(D965="","",IF(COUNTIF(Tugs[曳船名],D965)&lt;&gt;1,"未登録・重複",IF(INDEX(Tugs[基地港],MATCH(D965,Tugs[曳船名],0))="","未確認",INDEX(Tugs[基地港],MATCH(D965,Tugs[曳船名],0)))))</f>
        <v/>
      </c>
      <c r="T965" s="10" t="str">
        <f>IF(A965="","",IF(AND(ISNUMBER(B965),ISNUMBER(C965),C965&gt;=B965),INT(C965)-INT(B965),""))</f>
        <v/>
      </c>
      <c r="U965" s="18" t="str">
        <f>IF(A965="","",IF(AND(ISNUMBER(E965),ISNUMBER(F965),F965&gt;=E965),ROUND((F965-E965)*24,4),""))</f>
        <v/>
      </c>
      <c r="V965" s="18" t="str">
        <f>IF(A965="","",IF(AND(ISNUMBER(G965),ISNUMBER(H965),H965&gt;=G965),ROUND((H965-G965)*24,4),IF(OR(G965&lt;&gt;"",H965&lt;&gt;""),"",IF(AND(ISNUMBER(I965),I965&gt;=0),I965,""))))</f>
        <v/>
      </c>
      <c r="W965" s="10" t="str">
        <f>IF(A965="","",IF(AND(ISNUMBER(G965),ISNUMBER(H965),H965&gt;=G965),"実績：基地発～基地着",IF(OR(G965&lt;&gt;"",H965&lt;&gt;""),"要確認：時刻不足・逆転",IF(AND(ISNUMBER(I965),I965&gt;=0),"実績：記録の時間","未確認"))))</f>
        <v/>
      </c>
      <c r="X965" s="10" t="str">
        <f>IF(A965="","",IF(ISNUMBER(B965),YEAR(B965)-IF(MONTH(B965)&lt;4,1,0),""))</f>
        <v/>
      </c>
      <c r="Y965" s="10" t="str">
        <f>IF(A965="","",IF(OR(D965="",NOT(ISNUMBER(B965)),NOT(ISNUMBER(C965)),C965&lt;B965,NOT(ISNUMBER(E965)),NOT(ISNUMBER(F965)),F965&lt;E965,O965="",P965="",R965="未登録・重複"),"要確認：警戒区間・登録・根拠",IF(OR(W965="要確認：時刻不足・逆転",AND(ISNUMBER(G965),G965&gt;E965),AND(ISNUMBER(H965),H965&lt;F965),AND(ISNUMBER(I965),I965&lt;0),AND(ISNUMBER(M965),M965&lt;0)),"要確認：基地発着・交代人数",IF(COUNTIFS(LNGWatch[船名],A965,LNGWatch[入港日（同一航海）],B965,LNGWatch[曳船名],D965,LNGWatch[警戒開始日時],E965)&gt;1,"要確認：同じ警戒が重複",IF(OR(NOT(ISNUMBER(V965)),P965="未確認"),"要確認：拘束時間・根拠未確認","確認済")))))</f>
        <v/>
      </c>
    </row>
    <row r="966" spans="1:25" ht="24.95" customHeight="1" x14ac:dyDescent="0.2">
      <c r="A966" s="7"/>
      <c r="B966" s="20"/>
      <c r="C966" s="20"/>
      <c r="D966" s="7"/>
      <c r="E966" s="23"/>
      <c r="F966" s="23"/>
      <c r="G966" s="23"/>
      <c r="H966" s="23"/>
      <c r="I966" s="16"/>
      <c r="J966" s="7"/>
      <c r="K966" s="23"/>
      <c r="L966" s="23"/>
      <c r="M966" s="7"/>
      <c r="N966" s="7"/>
      <c r="O966" s="7"/>
      <c r="P966" s="7"/>
      <c r="Q966" s="7"/>
      <c r="R966" s="10" t="str">
        <f>IF(D966="","",IF(COUNTIF(Tugs[曳船名],D966)&lt;&gt;1,"未登録・重複",IF(INDEX(Tugs[会社名],MATCH(D966,Tugs[曳船名],0))="","未確認",INDEX(Tugs[会社名],MATCH(D966,Tugs[曳船名],0)))))</f>
        <v/>
      </c>
      <c r="S966" s="10" t="str">
        <f>IF(D966="","",IF(COUNTIF(Tugs[曳船名],D966)&lt;&gt;1,"未登録・重複",IF(INDEX(Tugs[基地港],MATCH(D966,Tugs[曳船名],0))="","未確認",INDEX(Tugs[基地港],MATCH(D966,Tugs[曳船名],0)))))</f>
        <v/>
      </c>
      <c r="T966" s="10" t="str">
        <f>IF(A966="","",IF(AND(ISNUMBER(B966),ISNUMBER(C966),C966&gt;=B966),INT(C966)-INT(B966),""))</f>
        <v/>
      </c>
      <c r="U966" s="18" t="str">
        <f>IF(A966="","",IF(AND(ISNUMBER(E966),ISNUMBER(F966),F966&gt;=E966),ROUND((F966-E966)*24,4),""))</f>
        <v/>
      </c>
      <c r="V966" s="18" t="str">
        <f>IF(A966="","",IF(AND(ISNUMBER(G966),ISNUMBER(H966),H966&gt;=G966),ROUND((H966-G966)*24,4),IF(OR(G966&lt;&gt;"",H966&lt;&gt;""),"",IF(AND(ISNUMBER(I966),I966&gt;=0),I966,""))))</f>
        <v/>
      </c>
      <c r="W966" s="10" t="str">
        <f>IF(A966="","",IF(AND(ISNUMBER(G966),ISNUMBER(H966),H966&gt;=G966),"実績：基地発～基地着",IF(OR(G966&lt;&gt;"",H966&lt;&gt;""),"要確認：時刻不足・逆転",IF(AND(ISNUMBER(I966),I966&gt;=0),"実績：記録の時間","未確認"))))</f>
        <v/>
      </c>
      <c r="X966" s="10" t="str">
        <f>IF(A966="","",IF(ISNUMBER(B966),YEAR(B966)-IF(MONTH(B966)&lt;4,1,0),""))</f>
        <v/>
      </c>
      <c r="Y966" s="10" t="str">
        <f>IF(A966="","",IF(OR(D966="",NOT(ISNUMBER(B966)),NOT(ISNUMBER(C966)),C966&lt;B966,NOT(ISNUMBER(E966)),NOT(ISNUMBER(F966)),F966&lt;E966,O966="",P966="",R966="未登録・重複"),"要確認：警戒区間・登録・根拠",IF(OR(W966="要確認：時刻不足・逆転",AND(ISNUMBER(G966),G966&gt;E966),AND(ISNUMBER(H966),H966&lt;F966),AND(ISNUMBER(I966),I966&lt;0),AND(ISNUMBER(M966),M966&lt;0)),"要確認：基地発着・交代人数",IF(COUNTIFS(LNGWatch[船名],A966,LNGWatch[入港日（同一航海）],B966,LNGWatch[曳船名],D966,LNGWatch[警戒開始日時],E966)&gt;1,"要確認：同じ警戒が重複",IF(OR(NOT(ISNUMBER(V966)),P966="未確認"),"要確認：拘束時間・根拠未確認","確認済")))))</f>
        <v/>
      </c>
    </row>
    <row r="967" spans="1:25" ht="24.95" customHeight="1" x14ac:dyDescent="0.2">
      <c r="A967" s="7"/>
      <c r="B967" s="20"/>
      <c r="C967" s="20"/>
      <c r="D967" s="7"/>
      <c r="E967" s="23"/>
      <c r="F967" s="23"/>
      <c r="G967" s="23"/>
      <c r="H967" s="23"/>
      <c r="I967" s="16"/>
      <c r="J967" s="7"/>
      <c r="K967" s="23"/>
      <c r="L967" s="23"/>
      <c r="M967" s="7"/>
      <c r="N967" s="7"/>
      <c r="O967" s="7"/>
      <c r="P967" s="7"/>
      <c r="Q967" s="7"/>
      <c r="R967" s="10" t="str">
        <f>IF(D967="","",IF(COUNTIF(Tugs[曳船名],D967)&lt;&gt;1,"未登録・重複",IF(INDEX(Tugs[会社名],MATCH(D967,Tugs[曳船名],0))="","未確認",INDEX(Tugs[会社名],MATCH(D967,Tugs[曳船名],0)))))</f>
        <v/>
      </c>
      <c r="S967" s="10" t="str">
        <f>IF(D967="","",IF(COUNTIF(Tugs[曳船名],D967)&lt;&gt;1,"未登録・重複",IF(INDEX(Tugs[基地港],MATCH(D967,Tugs[曳船名],0))="","未確認",INDEX(Tugs[基地港],MATCH(D967,Tugs[曳船名],0)))))</f>
        <v/>
      </c>
      <c r="T967" s="10" t="str">
        <f>IF(A967="","",IF(AND(ISNUMBER(B967),ISNUMBER(C967),C967&gt;=B967),INT(C967)-INT(B967),""))</f>
        <v/>
      </c>
      <c r="U967" s="18" t="str">
        <f>IF(A967="","",IF(AND(ISNUMBER(E967),ISNUMBER(F967),F967&gt;=E967),ROUND((F967-E967)*24,4),""))</f>
        <v/>
      </c>
      <c r="V967" s="18" t="str">
        <f>IF(A967="","",IF(AND(ISNUMBER(G967),ISNUMBER(H967),H967&gt;=G967),ROUND((H967-G967)*24,4),IF(OR(G967&lt;&gt;"",H967&lt;&gt;""),"",IF(AND(ISNUMBER(I967),I967&gt;=0),I967,""))))</f>
        <v/>
      </c>
      <c r="W967" s="10" t="str">
        <f>IF(A967="","",IF(AND(ISNUMBER(G967),ISNUMBER(H967),H967&gt;=G967),"実績：基地発～基地着",IF(OR(G967&lt;&gt;"",H967&lt;&gt;""),"要確認：時刻不足・逆転",IF(AND(ISNUMBER(I967),I967&gt;=0),"実績：記録の時間","未確認"))))</f>
        <v/>
      </c>
      <c r="X967" s="10" t="str">
        <f>IF(A967="","",IF(ISNUMBER(B967),YEAR(B967)-IF(MONTH(B967)&lt;4,1,0),""))</f>
        <v/>
      </c>
      <c r="Y967" s="10" t="str">
        <f>IF(A967="","",IF(OR(D967="",NOT(ISNUMBER(B967)),NOT(ISNUMBER(C967)),C967&lt;B967,NOT(ISNUMBER(E967)),NOT(ISNUMBER(F967)),F967&lt;E967,O967="",P967="",R967="未登録・重複"),"要確認：警戒区間・登録・根拠",IF(OR(W967="要確認：時刻不足・逆転",AND(ISNUMBER(G967),G967&gt;E967),AND(ISNUMBER(H967),H967&lt;F967),AND(ISNUMBER(I967),I967&lt;0),AND(ISNUMBER(M967),M967&lt;0)),"要確認：基地発着・交代人数",IF(COUNTIFS(LNGWatch[船名],A967,LNGWatch[入港日（同一航海）],B967,LNGWatch[曳船名],D967,LNGWatch[警戒開始日時],E967)&gt;1,"要確認：同じ警戒が重複",IF(OR(NOT(ISNUMBER(V967)),P967="未確認"),"要確認：拘束時間・根拠未確認","確認済")))))</f>
        <v/>
      </c>
    </row>
    <row r="968" spans="1:25" ht="24.95" customHeight="1" x14ac:dyDescent="0.2">
      <c r="A968" s="7"/>
      <c r="B968" s="20"/>
      <c r="C968" s="20"/>
      <c r="D968" s="7"/>
      <c r="E968" s="23"/>
      <c r="F968" s="23"/>
      <c r="G968" s="23"/>
      <c r="H968" s="23"/>
      <c r="I968" s="16"/>
      <c r="J968" s="7"/>
      <c r="K968" s="23"/>
      <c r="L968" s="23"/>
      <c r="M968" s="7"/>
      <c r="N968" s="7"/>
      <c r="O968" s="7"/>
      <c r="P968" s="7"/>
      <c r="Q968" s="7"/>
      <c r="R968" s="10" t="str">
        <f>IF(D968="","",IF(COUNTIF(Tugs[曳船名],D968)&lt;&gt;1,"未登録・重複",IF(INDEX(Tugs[会社名],MATCH(D968,Tugs[曳船名],0))="","未確認",INDEX(Tugs[会社名],MATCH(D968,Tugs[曳船名],0)))))</f>
        <v/>
      </c>
      <c r="S968" s="10" t="str">
        <f>IF(D968="","",IF(COUNTIF(Tugs[曳船名],D968)&lt;&gt;1,"未登録・重複",IF(INDEX(Tugs[基地港],MATCH(D968,Tugs[曳船名],0))="","未確認",INDEX(Tugs[基地港],MATCH(D968,Tugs[曳船名],0)))))</f>
        <v/>
      </c>
      <c r="T968" s="10" t="str">
        <f>IF(A968="","",IF(AND(ISNUMBER(B968),ISNUMBER(C968),C968&gt;=B968),INT(C968)-INT(B968),""))</f>
        <v/>
      </c>
      <c r="U968" s="18" t="str">
        <f>IF(A968="","",IF(AND(ISNUMBER(E968),ISNUMBER(F968),F968&gt;=E968),ROUND((F968-E968)*24,4),""))</f>
        <v/>
      </c>
      <c r="V968" s="18" t="str">
        <f>IF(A968="","",IF(AND(ISNUMBER(G968),ISNUMBER(H968),H968&gt;=G968),ROUND((H968-G968)*24,4),IF(OR(G968&lt;&gt;"",H968&lt;&gt;""),"",IF(AND(ISNUMBER(I968),I968&gt;=0),I968,""))))</f>
        <v/>
      </c>
      <c r="W968" s="10" t="str">
        <f>IF(A968="","",IF(AND(ISNUMBER(G968),ISNUMBER(H968),H968&gt;=G968),"実績：基地発～基地着",IF(OR(G968&lt;&gt;"",H968&lt;&gt;""),"要確認：時刻不足・逆転",IF(AND(ISNUMBER(I968),I968&gt;=0),"実績：記録の時間","未確認"))))</f>
        <v/>
      </c>
      <c r="X968" s="10" t="str">
        <f>IF(A968="","",IF(ISNUMBER(B968),YEAR(B968)-IF(MONTH(B968)&lt;4,1,0),""))</f>
        <v/>
      </c>
      <c r="Y968" s="10" t="str">
        <f>IF(A968="","",IF(OR(D968="",NOT(ISNUMBER(B968)),NOT(ISNUMBER(C968)),C968&lt;B968,NOT(ISNUMBER(E968)),NOT(ISNUMBER(F968)),F968&lt;E968,O968="",P968="",R968="未登録・重複"),"要確認：警戒区間・登録・根拠",IF(OR(W968="要確認：時刻不足・逆転",AND(ISNUMBER(G968),G968&gt;E968),AND(ISNUMBER(H968),H968&lt;F968),AND(ISNUMBER(I968),I968&lt;0),AND(ISNUMBER(M968),M968&lt;0)),"要確認：基地発着・交代人数",IF(COUNTIFS(LNGWatch[船名],A968,LNGWatch[入港日（同一航海）],B968,LNGWatch[曳船名],D968,LNGWatch[警戒開始日時],E968)&gt;1,"要確認：同じ警戒が重複",IF(OR(NOT(ISNUMBER(V968)),P968="未確認"),"要確認：拘束時間・根拠未確認","確認済")))))</f>
        <v/>
      </c>
    </row>
    <row r="969" spans="1:25" ht="24.95" customHeight="1" x14ac:dyDescent="0.2">
      <c r="A969" s="7"/>
      <c r="B969" s="20"/>
      <c r="C969" s="20"/>
      <c r="D969" s="7"/>
      <c r="E969" s="23"/>
      <c r="F969" s="23"/>
      <c r="G969" s="23"/>
      <c r="H969" s="23"/>
      <c r="I969" s="16"/>
      <c r="J969" s="7"/>
      <c r="K969" s="23"/>
      <c r="L969" s="23"/>
      <c r="M969" s="7"/>
      <c r="N969" s="7"/>
      <c r="O969" s="7"/>
      <c r="P969" s="7"/>
      <c r="Q969" s="7"/>
      <c r="R969" s="10" t="str">
        <f>IF(D969="","",IF(COUNTIF(Tugs[曳船名],D969)&lt;&gt;1,"未登録・重複",IF(INDEX(Tugs[会社名],MATCH(D969,Tugs[曳船名],0))="","未確認",INDEX(Tugs[会社名],MATCH(D969,Tugs[曳船名],0)))))</f>
        <v/>
      </c>
      <c r="S969" s="10" t="str">
        <f>IF(D969="","",IF(COUNTIF(Tugs[曳船名],D969)&lt;&gt;1,"未登録・重複",IF(INDEX(Tugs[基地港],MATCH(D969,Tugs[曳船名],0))="","未確認",INDEX(Tugs[基地港],MATCH(D969,Tugs[曳船名],0)))))</f>
        <v/>
      </c>
      <c r="T969" s="10" t="str">
        <f>IF(A969="","",IF(AND(ISNUMBER(B969),ISNUMBER(C969),C969&gt;=B969),INT(C969)-INT(B969),""))</f>
        <v/>
      </c>
      <c r="U969" s="18" t="str">
        <f>IF(A969="","",IF(AND(ISNUMBER(E969),ISNUMBER(F969),F969&gt;=E969),ROUND((F969-E969)*24,4),""))</f>
        <v/>
      </c>
      <c r="V969" s="18" t="str">
        <f>IF(A969="","",IF(AND(ISNUMBER(G969),ISNUMBER(H969),H969&gt;=G969),ROUND((H969-G969)*24,4),IF(OR(G969&lt;&gt;"",H969&lt;&gt;""),"",IF(AND(ISNUMBER(I969),I969&gt;=0),I969,""))))</f>
        <v/>
      </c>
      <c r="W969" s="10" t="str">
        <f>IF(A969="","",IF(AND(ISNUMBER(G969),ISNUMBER(H969),H969&gt;=G969),"実績：基地発～基地着",IF(OR(G969&lt;&gt;"",H969&lt;&gt;""),"要確認：時刻不足・逆転",IF(AND(ISNUMBER(I969),I969&gt;=0),"実績：記録の時間","未確認"))))</f>
        <v/>
      </c>
      <c r="X969" s="10" t="str">
        <f>IF(A969="","",IF(ISNUMBER(B969),YEAR(B969)-IF(MONTH(B969)&lt;4,1,0),""))</f>
        <v/>
      </c>
      <c r="Y969" s="10" t="str">
        <f>IF(A969="","",IF(OR(D969="",NOT(ISNUMBER(B969)),NOT(ISNUMBER(C969)),C969&lt;B969,NOT(ISNUMBER(E969)),NOT(ISNUMBER(F969)),F969&lt;E969,O969="",P969="",R969="未登録・重複"),"要確認：警戒区間・登録・根拠",IF(OR(W969="要確認：時刻不足・逆転",AND(ISNUMBER(G969),G969&gt;E969),AND(ISNUMBER(H969),H969&lt;F969),AND(ISNUMBER(I969),I969&lt;0),AND(ISNUMBER(M969),M969&lt;0)),"要確認：基地発着・交代人数",IF(COUNTIFS(LNGWatch[船名],A969,LNGWatch[入港日（同一航海）],B969,LNGWatch[曳船名],D969,LNGWatch[警戒開始日時],E969)&gt;1,"要確認：同じ警戒が重複",IF(OR(NOT(ISNUMBER(V969)),P969="未確認"),"要確認：拘束時間・根拠未確認","確認済")))))</f>
        <v/>
      </c>
    </row>
    <row r="970" spans="1:25" ht="24.95" customHeight="1" x14ac:dyDescent="0.2">
      <c r="A970" s="7"/>
      <c r="B970" s="20"/>
      <c r="C970" s="20"/>
      <c r="D970" s="7"/>
      <c r="E970" s="23"/>
      <c r="F970" s="23"/>
      <c r="G970" s="23"/>
      <c r="H970" s="23"/>
      <c r="I970" s="16"/>
      <c r="J970" s="7"/>
      <c r="K970" s="23"/>
      <c r="L970" s="23"/>
      <c r="M970" s="7"/>
      <c r="N970" s="7"/>
      <c r="O970" s="7"/>
      <c r="P970" s="7"/>
      <c r="Q970" s="7"/>
      <c r="R970" s="10" t="str">
        <f>IF(D970="","",IF(COUNTIF(Tugs[曳船名],D970)&lt;&gt;1,"未登録・重複",IF(INDEX(Tugs[会社名],MATCH(D970,Tugs[曳船名],0))="","未確認",INDEX(Tugs[会社名],MATCH(D970,Tugs[曳船名],0)))))</f>
        <v/>
      </c>
      <c r="S970" s="10" t="str">
        <f>IF(D970="","",IF(COUNTIF(Tugs[曳船名],D970)&lt;&gt;1,"未登録・重複",IF(INDEX(Tugs[基地港],MATCH(D970,Tugs[曳船名],0))="","未確認",INDEX(Tugs[基地港],MATCH(D970,Tugs[曳船名],0)))))</f>
        <v/>
      </c>
      <c r="T970" s="10" t="str">
        <f>IF(A970="","",IF(AND(ISNUMBER(B970),ISNUMBER(C970),C970&gt;=B970),INT(C970)-INT(B970),""))</f>
        <v/>
      </c>
      <c r="U970" s="18" t="str">
        <f>IF(A970="","",IF(AND(ISNUMBER(E970),ISNUMBER(F970),F970&gt;=E970),ROUND((F970-E970)*24,4),""))</f>
        <v/>
      </c>
      <c r="V970" s="18" t="str">
        <f>IF(A970="","",IF(AND(ISNUMBER(G970),ISNUMBER(H970),H970&gt;=G970),ROUND((H970-G970)*24,4),IF(OR(G970&lt;&gt;"",H970&lt;&gt;""),"",IF(AND(ISNUMBER(I970),I970&gt;=0),I970,""))))</f>
        <v/>
      </c>
      <c r="W970" s="10" t="str">
        <f>IF(A970="","",IF(AND(ISNUMBER(G970),ISNUMBER(H970),H970&gt;=G970),"実績：基地発～基地着",IF(OR(G970&lt;&gt;"",H970&lt;&gt;""),"要確認：時刻不足・逆転",IF(AND(ISNUMBER(I970),I970&gt;=0),"実績：記録の時間","未確認"))))</f>
        <v/>
      </c>
      <c r="X970" s="10" t="str">
        <f>IF(A970="","",IF(ISNUMBER(B970),YEAR(B970)-IF(MONTH(B970)&lt;4,1,0),""))</f>
        <v/>
      </c>
      <c r="Y970" s="10" t="str">
        <f>IF(A970="","",IF(OR(D970="",NOT(ISNUMBER(B970)),NOT(ISNUMBER(C970)),C970&lt;B970,NOT(ISNUMBER(E970)),NOT(ISNUMBER(F970)),F970&lt;E970,O970="",P970="",R970="未登録・重複"),"要確認：警戒区間・登録・根拠",IF(OR(W970="要確認：時刻不足・逆転",AND(ISNUMBER(G970),G970&gt;E970),AND(ISNUMBER(H970),H970&lt;F970),AND(ISNUMBER(I970),I970&lt;0),AND(ISNUMBER(M970),M970&lt;0)),"要確認：基地発着・交代人数",IF(COUNTIFS(LNGWatch[船名],A970,LNGWatch[入港日（同一航海）],B970,LNGWatch[曳船名],D970,LNGWatch[警戒開始日時],E970)&gt;1,"要確認：同じ警戒が重複",IF(OR(NOT(ISNUMBER(V970)),P970="未確認"),"要確認：拘束時間・根拠未確認","確認済")))))</f>
        <v/>
      </c>
    </row>
    <row r="971" spans="1:25" ht="24.95" customHeight="1" x14ac:dyDescent="0.2">
      <c r="A971" s="7"/>
      <c r="B971" s="20"/>
      <c r="C971" s="20"/>
      <c r="D971" s="7"/>
      <c r="E971" s="23"/>
      <c r="F971" s="23"/>
      <c r="G971" s="23"/>
      <c r="H971" s="23"/>
      <c r="I971" s="16"/>
      <c r="J971" s="7"/>
      <c r="K971" s="23"/>
      <c r="L971" s="23"/>
      <c r="M971" s="7"/>
      <c r="N971" s="7"/>
      <c r="O971" s="7"/>
      <c r="P971" s="7"/>
      <c r="Q971" s="7"/>
      <c r="R971" s="10" t="str">
        <f>IF(D971="","",IF(COUNTIF(Tugs[曳船名],D971)&lt;&gt;1,"未登録・重複",IF(INDEX(Tugs[会社名],MATCH(D971,Tugs[曳船名],0))="","未確認",INDEX(Tugs[会社名],MATCH(D971,Tugs[曳船名],0)))))</f>
        <v/>
      </c>
      <c r="S971" s="10" t="str">
        <f>IF(D971="","",IF(COUNTIF(Tugs[曳船名],D971)&lt;&gt;1,"未登録・重複",IF(INDEX(Tugs[基地港],MATCH(D971,Tugs[曳船名],0))="","未確認",INDEX(Tugs[基地港],MATCH(D971,Tugs[曳船名],0)))))</f>
        <v/>
      </c>
      <c r="T971" s="10" t="str">
        <f>IF(A971="","",IF(AND(ISNUMBER(B971),ISNUMBER(C971),C971&gt;=B971),INT(C971)-INT(B971),""))</f>
        <v/>
      </c>
      <c r="U971" s="18" t="str">
        <f>IF(A971="","",IF(AND(ISNUMBER(E971),ISNUMBER(F971),F971&gt;=E971),ROUND((F971-E971)*24,4),""))</f>
        <v/>
      </c>
      <c r="V971" s="18" t="str">
        <f>IF(A971="","",IF(AND(ISNUMBER(G971),ISNUMBER(H971),H971&gt;=G971),ROUND((H971-G971)*24,4),IF(OR(G971&lt;&gt;"",H971&lt;&gt;""),"",IF(AND(ISNUMBER(I971),I971&gt;=0),I971,""))))</f>
        <v/>
      </c>
      <c r="W971" s="10" t="str">
        <f>IF(A971="","",IF(AND(ISNUMBER(G971),ISNUMBER(H971),H971&gt;=G971),"実績：基地発～基地着",IF(OR(G971&lt;&gt;"",H971&lt;&gt;""),"要確認：時刻不足・逆転",IF(AND(ISNUMBER(I971),I971&gt;=0),"実績：記録の時間","未確認"))))</f>
        <v/>
      </c>
      <c r="X971" s="10" t="str">
        <f>IF(A971="","",IF(ISNUMBER(B971),YEAR(B971)-IF(MONTH(B971)&lt;4,1,0),""))</f>
        <v/>
      </c>
      <c r="Y971" s="10" t="str">
        <f>IF(A971="","",IF(OR(D971="",NOT(ISNUMBER(B971)),NOT(ISNUMBER(C971)),C971&lt;B971,NOT(ISNUMBER(E971)),NOT(ISNUMBER(F971)),F971&lt;E971,O971="",P971="",R971="未登録・重複"),"要確認：警戒区間・登録・根拠",IF(OR(W971="要確認：時刻不足・逆転",AND(ISNUMBER(G971),G971&gt;E971),AND(ISNUMBER(H971),H971&lt;F971),AND(ISNUMBER(I971),I971&lt;0),AND(ISNUMBER(M971),M971&lt;0)),"要確認：基地発着・交代人数",IF(COUNTIFS(LNGWatch[船名],A971,LNGWatch[入港日（同一航海）],B971,LNGWatch[曳船名],D971,LNGWatch[警戒開始日時],E971)&gt;1,"要確認：同じ警戒が重複",IF(OR(NOT(ISNUMBER(V971)),P971="未確認"),"要確認：拘束時間・根拠未確認","確認済")))))</f>
        <v/>
      </c>
    </row>
    <row r="972" spans="1:25" ht="24.95" customHeight="1" x14ac:dyDescent="0.2">
      <c r="A972" s="7"/>
      <c r="B972" s="20"/>
      <c r="C972" s="20"/>
      <c r="D972" s="7"/>
      <c r="E972" s="23"/>
      <c r="F972" s="23"/>
      <c r="G972" s="23"/>
      <c r="H972" s="23"/>
      <c r="I972" s="16"/>
      <c r="J972" s="7"/>
      <c r="K972" s="23"/>
      <c r="L972" s="23"/>
      <c r="M972" s="7"/>
      <c r="N972" s="7"/>
      <c r="O972" s="7"/>
      <c r="P972" s="7"/>
      <c r="Q972" s="7"/>
      <c r="R972" s="10" t="str">
        <f>IF(D972="","",IF(COUNTIF(Tugs[曳船名],D972)&lt;&gt;1,"未登録・重複",IF(INDEX(Tugs[会社名],MATCH(D972,Tugs[曳船名],0))="","未確認",INDEX(Tugs[会社名],MATCH(D972,Tugs[曳船名],0)))))</f>
        <v/>
      </c>
      <c r="S972" s="10" t="str">
        <f>IF(D972="","",IF(COUNTIF(Tugs[曳船名],D972)&lt;&gt;1,"未登録・重複",IF(INDEX(Tugs[基地港],MATCH(D972,Tugs[曳船名],0))="","未確認",INDEX(Tugs[基地港],MATCH(D972,Tugs[曳船名],0)))))</f>
        <v/>
      </c>
      <c r="T972" s="10" t="str">
        <f>IF(A972="","",IF(AND(ISNUMBER(B972),ISNUMBER(C972),C972&gt;=B972),INT(C972)-INT(B972),""))</f>
        <v/>
      </c>
      <c r="U972" s="18" t="str">
        <f>IF(A972="","",IF(AND(ISNUMBER(E972),ISNUMBER(F972),F972&gt;=E972),ROUND((F972-E972)*24,4),""))</f>
        <v/>
      </c>
      <c r="V972" s="18" t="str">
        <f>IF(A972="","",IF(AND(ISNUMBER(G972),ISNUMBER(H972),H972&gt;=G972),ROUND((H972-G972)*24,4),IF(OR(G972&lt;&gt;"",H972&lt;&gt;""),"",IF(AND(ISNUMBER(I972),I972&gt;=0),I972,""))))</f>
        <v/>
      </c>
      <c r="W972" s="10" t="str">
        <f>IF(A972="","",IF(AND(ISNUMBER(G972),ISNUMBER(H972),H972&gt;=G972),"実績：基地発～基地着",IF(OR(G972&lt;&gt;"",H972&lt;&gt;""),"要確認：時刻不足・逆転",IF(AND(ISNUMBER(I972),I972&gt;=0),"実績：記録の時間","未確認"))))</f>
        <v/>
      </c>
      <c r="X972" s="10" t="str">
        <f>IF(A972="","",IF(ISNUMBER(B972),YEAR(B972)-IF(MONTH(B972)&lt;4,1,0),""))</f>
        <v/>
      </c>
      <c r="Y972" s="10" t="str">
        <f>IF(A972="","",IF(OR(D972="",NOT(ISNUMBER(B972)),NOT(ISNUMBER(C972)),C972&lt;B972,NOT(ISNUMBER(E972)),NOT(ISNUMBER(F972)),F972&lt;E972,O972="",P972="",R972="未登録・重複"),"要確認：警戒区間・登録・根拠",IF(OR(W972="要確認：時刻不足・逆転",AND(ISNUMBER(G972),G972&gt;E972),AND(ISNUMBER(H972),H972&lt;F972),AND(ISNUMBER(I972),I972&lt;0),AND(ISNUMBER(M972),M972&lt;0)),"要確認：基地発着・交代人数",IF(COUNTIFS(LNGWatch[船名],A972,LNGWatch[入港日（同一航海）],B972,LNGWatch[曳船名],D972,LNGWatch[警戒開始日時],E972)&gt;1,"要確認：同じ警戒が重複",IF(OR(NOT(ISNUMBER(V972)),P972="未確認"),"要確認：拘束時間・根拠未確認","確認済")))))</f>
        <v/>
      </c>
    </row>
    <row r="973" spans="1:25" ht="24.95" customHeight="1" x14ac:dyDescent="0.2">
      <c r="A973" s="7"/>
      <c r="B973" s="20"/>
      <c r="C973" s="20"/>
      <c r="D973" s="7"/>
      <c r="E973" s="23"/>
      <c r="F973" s="23"/>
      <c r="G973" s="23"/>
      <c r="H973" s="23"/>
      <c r="I973" s="16"/>
      <c r="J973" s="7"/>
      <c r="K973" s="23"/>
      <c r="L973" s="23"/>
      <c r="M973" s="7"/>
      <c r="N973" s="7"/>
      <c r="O973" s="7"/>
      <c r="P973" s="7"/>
      <c r="Q973" s="7"/>
      <c r="R973" s="10" t="str">
        <f>IF(D973="","",IF(COUNTIF(Tugs[曳船名],D973)&lt;&gt;1,"未登録・重複",IF(INDEX(Tugs[会社名],MATCH(D973,Tugs[曳船名],0))="","未確認",INDEX(Tugs[会社名],MATCH(D973,Tugs[曳船名],0)))))</f>
        <v/>
      </c>
      <c r="S973" s="10" t="str">
        <f>IF(D973="","",IF(COUNTIF(Tugs[曳船名],D973)&lt;&gt;1,"未登録・重複",IF(INDEX(Tugs[基地港],MATCH(D973,Tugs[曳船名],0))="","未確認",INDEX(Tugs[基地港],MATCH(D973,Tugs[曳船名],0)))))</f>
        <v/>
      </c>
      <c r="T973" s="10" t="str">
        <f>IF(A973="","",IF(AND(ISNUMBER(B973),ISNUMBER(C973),C973&gt;=B973),INT(C973)-INT(B973),""))</f>
        <v/>
      </c>
      <c r="U973" s="18" t="str">
        <f>IF(A973="","",IF(AND(ISNUMBER(E973),ISNUMBER(F973),F973&gt;=E973),ROUND((F973-E973)*24,4),""))</f>
        <v/>
      </c>
      <c r="V973" s="18" t="str">
        <f>IF(A973="","",IF(AND(ISNUMBER(G973),ISNUMBER(H973),H973&gt;=G973),ROUND((H973-G973)*24,4),IF(OR(G973&lt;&gt;"",H973&lt;&gt;""),"",IF(AND(ISNUMBER(I973),I973&gt;=0),I973,""))))</f>
        <v/>
      </c>
      <c r="W973" s="10" t="str">
        <f>IF(A973="","",IF(AND(ISNUMBER(G973),ISNUMBER(H973),H973&gt;=G973),"実績：基地発～基地着",IF(OR(G973&lt;&gt;"",H973&lt;&gt;""),"要確認：時刻不足・逆転",IF(AND(ISNUMBER(I973),I973&gt;=0),"実績：記録の時間","未確認"))))</f>
        <v/>
      </c>
      <c r="X973" s="10" t="str">
        <f>IF(A973="","",IF(ISNUMBER(B973),YEAR(B973)-IF(MONTH(B973)&lt;4,1,0),""))</f>
        <v/>
      </c>
      <c r="Y973" s="10" t="str">
        <f>IF(A973="","",IF(OR(D973="",NOT(ISNUMBER(B973)),NOT(ISNUMBER(C973)),C973&lt;B973,NOT(ISNUMBER(E973)),NOT(ISNUMBER(F973)),F973&lt;E973,O973="",P973="",R973="未登録・重複"),"要確認：警戒区間・登録・根拠",IF(OR(W973="要確認：時刻不足・逆転",AND(ISNUMBER(G973),G973&gt;E973),AND(ISNUMBER(H973),H973&lt;F973),AND(ISNUMBER(I973),I973&lt;0),AND(ISNUMBER(M973),M973&lt;0)),"要確認：基地発着・交代人数",IF(COUNTIFS(LNGWatch[船名],A973,LNGWatch[入港日（同一航海）],B973,LNGWatch[曳船名],D973,LNGWatch[警戒開始日時],E973)&gt;1,"要確認：同じ警戒が重複",IF(OR(NOT(ISNUMBER(V973)),P973="未確認"),"要確認：拘束時間・根拠未確認","確認済")))))</f>
        <v/>
      </c>
    </row>
    <row r="974" spans="1:25" ht="24.95" customHeight="1" x14ac:dyDescent="0.2">
      <c r="A974" s="7"/>
      <c r="B974" s="20"/>
      <c r="C974" s="20"/>
      <c r="D974" s="7"/>
      <c r="E974" s="23"/>
      <c r="F974" s="23"/>
      <c r="G974" s="23"/>
      <c r="H974" s="23"/>
      <c r="I974" s="16"/>
      <c r="J974" s="7"/>
      <c r="K974" s="23"/>
      <c r="L974" s="23"/>
      <c r="M974" s="7"/>
      <c r="N974" s="7"/>
      <c r="O974" s="7"/>
      <c r="P974" s="7"/>
      <c r="Q974" s="7"/>
      <c r="R974" s="10" t="str">
        <f>IF(D974="","",IF(COUNTIF(Tugs[曳船名],D974)&lt;&gt;1,"未登録・重複",IF(INDEX(Tugs[会社名],MATCH(D974,Tugs[曳船名],0))="","未確認",INDEX(Tugs[会社名],MATCH(D974,Tugs[曳船名],0)))))</f>
        <v/>
      </c>
      <c r="S974" s="10" t="str">
        <f>IF(D974="","",IF(COUNTIF(Tugs[曳船名],D974)&lt;&gt;1,"未登録・重複",IF(INDEX(Tugs[基地港],MATCH(D974,Tugs[曳船名],0))="","未確認",INDEX(Tugs[基地港],MATCH(D974,Tugs[曳船名],0)))))</f>
        <v/>
      </c>
      <c r="T974" s="10" t="str">
        <f>IF(A974="","",IF(AND(ISNUMBER(B974),ISNUMBER(C974),C974&gt;=B974),INT(C974)-INT(B974),""))</f>
        <v/>
      </c>
      <c r="U974" s="18" t="str">
        <f>IF(A974="","",IF(AND(ISNUMBER(E974),ISNUMBER(F974),F974&gt;=E974),ROUND((F974-E974)*24,4),""))</f>
        <v/>
      </c>
      <c r="V974" s="18" t="str">
        <f>IF(A974="","",IF(AND(ISNUMBER(G974),ISNUMBER(H974),H974&gt;=G974),ROUND((H974-G974)*24,4),IF(OR(G974&lt;&gt;"",H974&lt;&gt;""),"",IF(AND(ISNUMBER(I974),I974&gt;=0),I974,""))))</f>
        <v/>
      </c>
      <c r="W974" s="10" t="str">
        <f>IF(A974="","",IF(AND(ISNUMBER(G974),ISNUMBER(H974),H974&gt;=G974),"実績：基地発～基地着",IF(OR(G974&lt;&gt;"",H974&lt;&gt;""),"要確認：時刻不足・逆転",IF(AND(ISNUMBER(I974),I974&gt;=0),"実績：記録の時間","未確認"))))</f>
        <v/>
      </c>
      <c r="X974" s="10" t="str">
        <f>IF(A974="","",IF(ISNUMBER(B974),YEAR(B974)-IF(MONTH(B974)&lt;4,1,0),""))</f>
        <v/>
      </c>
      <c r="Y974" s="10" t="str">
        <f>IF(A974="","",IF(OR(D974="",NOT(ISNUMBER(B974)),NOT(ISNUMBER(C974)),C974&lt;B974,NOT(ISNUMBER(E974)),NOT(ISNUMBER(F974)),F974&lt;E974,O974="",P974="",R974="未登録・重複"),"要確認：警戒区間・登録・根拠",IF(OR(W974="要確認：時刻不足・逆転",AND(ISNUMBER(G974),G974&gt;E974),AND(ISNUMBER(H974),H974&lt;F974),AND(ISNUMBER(I974),I974&lt;0),AND(ISNUMBER(M974),M974&lt;0)),"要確認：基地発着・交代人数",IF(COUNTIFS(LNGWatch[船名],A974,LNGWatch[入港日（同一航海）],B974,LNGWatch[曳船名],D974,LNGWatch[警戒開始日時],E974)&gt;1,"要確認：同じ警戒が重複",IF(OR(NOT(ISNUMBER(V974)),P974="未確認"),"要確認：拘束時間・根拠未確認","確認済")))))</f>
        <v/>
      </c>
    </row>
    <row r="975" spans="1:25" ht="24.95" customHeight="1" x14ac:dyDescent="0.2">
      <c r="A975" s="7"/>
      <c r="B975" s="20"/>
      <c r="C975" s="20"/>
      <c r="D975" s="7"/>
      <c r="E975" s="23"/>
      <c r="F975" s="23"/>
      <c r="G975" s="23"/>
      <c r="H975" s="23"/>
      <c r="I975" s="16"/>
      <c r="J975" s="7"/>
      <c r="K975" s="23"/>
      <c r="L975" s="23"/>
      <c r="M975" s="7"/>
      <c r="N975" s="7"/>
      <c r="O975" s="7"/>
      <c r="P975" s="7"/>
      <c r="Q975" s="7"/>
      <c r="R975" s="10" t="str">
        <f>IF(D975="","",IF(COUNTIF(Tugs[曳船名],D975)&lt;&gt;1,"未登録・重複",IF(INDEX(Tugs[会社名],MATCH(D975,Tugs[曳船名],0))="","未確認",INDEX(Tugs[会社名],MATCH(D975,Tugs[曳船名],0)))))</f>
        <v/>
      </c>
      <c r="S975" s="10" t="str">
        <f>IF(D975="","",IF(COUNTIF(Tugs[曳船名],D975)&lt;&gt;1,"未登録・重複",IF(INDEX(Tugs[基地港],MATCH(D975,Tugs[曳船名],0))="","未確認",INDEX(Tugs[基地港],MATCH(D975,Tugs[曳船名],0)))))</f>
        <v/>
      </c>
      <c r="T975" s="10" t="str">
        <f>IF(A975="","",IF(AND(ISNUMBER(B975),ISNUMBER(C975),C975&gt;=B975),INT(C975)-INT(B975),""))</f>
        <v/>
      </c>
      <c r="U975" s="18" t="str">
        <f>IF(A975="","",IF(AND(ISNUMBER(E975),ISNUMBER(F975),F975&gt;=E975),ROUND((F975-E975)*24,4),""))</f>
        <v/>
      </c>
      <c r="V975" s="18" t="str">
        <f>IF(A975="","",IF(AND(ISNUMBER(G975),ISNUMBER(H975),H975&gt;=G975),ROUND((H975-G975)*24,4),IF(OR(G975&lt;&gt;"",H975&lt;&gt;""),"",IF(AND(ISNUMBER(I975),I975&gt;=0),I975,""))))</f>
        <v/>
      </c>
      <c r="W975" s="10" t="str">
        <f>IF(A975="","",IF(AND(ISNUMBER(G975),ISNUMBER(H975),H975&gt;=G975),"実績：基地発～基地着",IF(OR(G975&lt;&gt;"",H975&lt;&gt;""),"要確認：時刻不足・逆転",IF(AND(ISNUMBER(I975),I975&gt;=0),"実績：記録の時間","未確認"))))</f>
        <v/>
      </c>
      <c r="X975" s="10" t="str">
        <f>IF(A975="","",IF(ISNUMBER(B975),YEAR(B975)-IF(MONTH(B975)&lt;4,1,0),""))</f>
        <v/>
      </c>
      <c r="Y975" s="10" t="str">
        <f>IF(A975="","",IF(OR(D975="",NOT(ISNUMBER(B975)),NOT(ISNUMBER(C975)),C975&lt;B975,NOT(ISNUMBER(E975)),NOT(ISNUMBER(F975)),F975&lt;E975,O975="",P975="",R975="未登録・重複"),"要確認：警戒区間・登録・根拠",IF(OR(W975="要確認：時刻不足・逆転",AND(ISNUMBER(G975),G975&gt;E975),AND(ISNUMBER(H975),H975&lt;F975),AND(ISNUMBER(I975),I975&lt;0),AND(ISNUMBER(M975),M975&lt;0)),"要確認：基地発着・交代人数",IF(COUNTIFS(LNGWatch[船名],A975,LNGWatch[入港日（同一航海）],B975,LNGWatch[曳船名],D975,LNGWatch[警戒開始日時],E975)&gt;1,"要確認：同じ警戒が重複",IF(OR(NOT(ISNUMBER(V975)),P975="未確認"),"要確認：拘束時間・根拠未確認","確認済")))))</f>
        <v/>
      </c>
    </row>
    <row r="976" spans="1:25" ht="24.95" customHeight="1" x14ac:dyDescent="0.2">
      <c r="A976" s="7"/>
      <c r="B976" s="20"/>
      <c r="C976" s="20"/>
      <c r="D976" s="7"/>
      <c r="E976" s="23"/>
      <c r="F976" s="23"/>
      <c r="G976" s="23"/>
      <c r="H976" s="23"/>
      <c r="I976" s="16"/>
      <c r="J976" s="7"/>
      <c r="K976" s="23"/>
      <c r="L976" s="23"/>
      <c r="M976" s="7"/>
      <c r="N976" s="7"/>
      <c r="O976" s="7"/>
      <c r="P976" s="7"/>
      <c r="Q976" s="7"/>
      <c r="R976" s="10" t="str">
        <f>IF(D976="","",IF(COUNTIF(Tugs[曳船名],D976)&lt;&gt;1,"未登録・重複",IF(INDEX(Tugs[会社名],MATCH(D976,Tugs[曳船名],0))="","未確認",INDEX(Tugs[会社名],MATCH(D976,Tugs[曳船名],0)))))</f>
        <v/>
      </c>
      <c r="S976" s="10" t="str">
        <f>IF(D976="","",IF(COUNTIF(Tugs[曳船名],D976)&lt;&gt;1,"未登録・重複",IF(INDEX(Tugs[基地港],MATCH(D976,Tugs[曳船名],0))="","未確認",INDEX(Tugs[基地港],MATCH(D976,Tugs[曳船名],0)))))</f>
        <v/>
      </c>
      <c r="T976" s="10" t="str">
        <f>IF(A976="","",IF(AND(ISNUMBER(B976),ISNUMBER(C976),C976&gt;=B976),INT(C976)-INT(B976),""))</f>
        <v/>
      </c>
      <c r="U976" s="18" t="str">
        <f>IF(A976="","",IF(AND(ISNUMBER(E976),ISNUMBER(F976),F976&gt;=E976),ROUND((F976-E976)*24,4),""))</f>
        <v/>
      </c>
      <c r="V976" s="18" t="str">
        <f>IF(A976="","",IF(AND(ISNUMBER(G976),ISNUMBER(H976),H976&gt;=G976),ROUND((H976-G976)*24,4),IF(OR(G976&lt;&gt;"",H976&lt;&gt;""),"",IF(AND(ISNUMBER(I976),I976&gt;=0),I976,""))))</f>
        <v/>
      </c>
      <c r="W976" s="10" t="str">
        <f>IF(A976="","",IF(AND(ISNUMBER(G976),ISNUMBER(H976),H976&gt;=G976),"実績：基地発～基地着",IF(OR(G976&lt;&gt;"",H976&lt;&gt;""),"要確認：時刻不足・逆転",IF(AND(ISNUMBER(I976),I976&gt;=0),"実績：記録の時間","未確認"))))</f>
        <v/>
      </c>
      <c r="X976" s="10" t="str">
        <f>IF(A976="","",IF(ISNUMBER(B976),YEAR(B976)-IF(MONTH(B976)&lt;4,1,0),""))</f>
        <v/>
      </c>
      <c r="Y976" s="10" t="str">
        <f>IF(A976="","",IF(OR(D976="",NOT(ISNUMBER(B976)),NOT(ISNUMBER(C976)),C976&lt;B976,NOT(ISNUMBER(E976)),NOT(ISNUMBER(F976)),F976&lt;E976,O976="",P976="",R976="未登録・重複"),"要確認：警戒区間・登録・根拠",IF(OR(W976="要確認：時刻不足・逆転",AND(ISNUMBER(G976),G976&gt;E976),AND(ISNUMBER(H976),H976&lt;F976),AND(ISNUMBER(I976),I976&lt;0),AND(ISNUMBER(M976),M976&lt;0)),"要確認：基地発着・交代人数",IF(COUNTIFS(LNGWatch[船名],A976,LNGWatch[入港日（同一航海）],B976,LNGWatch[曳船名],D976,LNGWatch[警戒開始日時],E976)&gt;1,"要確認：同じ警戒が重複",IF(OR(NOT(ISNUMBER(V976)),P976="未確認"),"要確認：拘束時間・根拠未確認","確認済")))))</f>
        <v/>
      </c>
    </row>
    <row r="977" spans="1:25" ht="24.95" customHeight="1" x14ac:dyDescent="0.2">
      <c r="A977" s="7"/>
      <c r="B977" s="20"/>
      <c r="C977" s="20"/>
      <c r="D977" s="7"/>
      <c r="E977" s="23"/>
      <c r="F977" s="23"/>
      <c r="G977" s="23"/>
      <c r="H977" s="23"/>
      <c r="I977" s="16"/>
      <c r="J977" s="7"/>
      <c r="K977" s="23"/>
      <c r="L977" s="23"/>
      <c r="M977" s="7"/>
      <c r="N977" s="7"/>
      <c r="O977" s="7"/>
      <c r="P977" s="7"/>
      <c r="Q977" s="7"/>
      <c r="R977" s="10" t="str">
        <f>IF(D977="","",IF(COUNTIF(Tugs[曳船名],D977)&lt;&gt;1,"未登録・重複",IF(INDEX(Tugs[会社名],MATCH(D977,Tugs[曳船名],0))="","未確認",INDEX(Tugs[会社名],MATCH(D977,Tugs[曳船名],0)))))</f>
        <v/>
      </c>
      <c r="S977" s="10" t="str">
        <f>IF(D977="","",IF(COUNTIF(Tugs[曳船名],D977)&lt;&gt;1,"未登録・重複",IF(INDEX(Tugs[基地港],MATCH(D977,Tugs[曳船名],0))="","未確認",INDEX(Tugs[基地港],MATCH(D977,Tugs[曳船名],0)))))</f>
        <v/>
      </c>
      <c r="T977" s="10" t="str">
        <f>IF(A977="","",IF(AND(ISNUMBER(B977),ISNUMBER(C977),C977&gt;=B977),INT(C977)-INT(B977),""))</f>
        <v/>
      </c>
      <c r="U977" s="18" t="str">
        <f>IF(A977="","",IF(AND(ISNUMBER(E977),ISNUMBER(F977),F977&gt;=E977),ROUND((F977-E977)*24,4),""))</f>
        <v/>
      </c>
      <c r="V977" s="18" t="str">
        <f>IF(A977="","",IF(AND(ISNUMBER(G977),ISNUMBER(H977),H977&gt;=G977),ROUND((H977-G977)*24,4),IF(OR(G977&lt;&gt;"",H977&lt;&gt;""),"",IF(AND(ISNUMBER(I977),I977&gt;=0),I977,""))))</f>
        <v/>
      </c>
      <c r="W977" s="10" t="str">
        <f>IF(A977="","",IF(AND(ISNUMBER(G977),ISNUMBER(H977),H977&gt;=G977),"実績：基地発～基地着",IF(OR(G977&lt;&gt;"",H977&lt;&gt;""),"要確認：時刻不足・逆転",IF(AND(ISNUMBER(I977),I977&gt;=0),"実績：記録の時間","未確認"))))</f>
        <v/>
      </c>
      <c r="X977" s="10" t="str">
        <f>IF(A977="","",IF(ISNUMBER(B977),YEAR(B977)-IF(MONTH(B977)&lt;4,1,0),""))</f>
        <v/>
      </c>
      <c r="Y977" s="10" t="str">
        <f>IF(A977="","",IF(OR(D977="",NOT(ISNUMBER(B977)),NOT(ISNUMBER(C977)),C977&lt;B977,NOT(ISNUMBER(E977)),NOT(ISNUMBER(F977)),F977&lt;E977,O977="",P977="",R977="未登録・重複"),"要確認：警戒区間・登録・根拠",IF(OR(W977="要確認：時刻不足・逆転",AND(ISNUMBER(G977),G977&gt;E977),AND(ISNUMBER(H977),H977&lt;F977),AND(ISNUMBER(I977),I977&lt;0),AND(ISNUMBER(M977),M977&lt;0)),"要確認：基地発着・交代人数",IF(COUNTIFS(LNGWatch[船名],A977,LNGWatch[入港日（同一航海）],B977,LNGWatch[曳船名],D977,LNGWatch[警戒開始日時],E977)&gt;1,"要確認：同じ警戒が重複",IF(OR(NOT(ISNUMBER(V977)),P977="未確認"),"要確認：拘束時間・根拠未確認","確認済")))))</f>
        <v/>
      </c>
    </row>
    <row r="978" spans="1:25" ht="24.95" customHeight="1" x14ac:dyDescent="0.2">
      <c r="A978" s="7"/>
      <c r="B978" s="20"/>
      <c r="C978" s="20"/>
      <c r="D978" s="7"/>
      <c r="E978" s="23"/>
      <c r="F978" s="23"/>
      <c r="G978" s="23"/>
      <c r="H978" s="23"/>
      <c r="I978" s="16"/>
      <c r="J978" s="7"/>
      <c r="K978" s="23"/>
      <c r="L978" s="23"/>
      <c r="M978" s="7"/>
      <c r="N978" s="7"/>
      <c r="O978" s="7"/>
      <c r="P978" s="7"/>
      <c r="Q978" s="7"/>
      <c r="R978" s="10" t="str">
        <f>IF(D978="","",IF(COUNTIF(Tugs[曳船名],D978)&lt;&gt;1,"未登録・重複",IF(INDEX(Tugs[会社名],MATCH(D978,Tugs[曳船名],0))="","未確認",INDEX(Tugs[会社名],MATCH(D978,Tugs[曳船名],0)))))</f>
        <v/>
      </c>
      <c r="S978" s="10" t="str">
        <f>IF(D978="","",IF(COUNTIF(Tugs[曳船名],D978)&lt;&gt;1,"未登録・重複",IF(INDEX(Tugs[基地港],MATCH(D978,Tugs[曳船名],0))="","未確認",INDEX(Tugs[基地港],MATCH(D978,Tugs[曳船名],0)))))</f>
        <v/>
      </c>
      <c r="T978" s="10" t="str">
        <f>IF(A978="","",IF(AND(ISNUMBER(B978),ISNUMBER(C978),C978&gt;=B978),INT(C978)-INT(B978),""))</f>
        <v/>
      </c>
      <c r="U978" s="18" t="str">
        <f>IF(A978="","",IF(AND(ISNUMBER(E978),ISNUMBER(F978),F978&gt;=E978),ROUND((F978-E978)*24,4),""))</f>
        <v/>
      </c>
      <c r="V978" s="18" t="str">
        <f>IF(A978="","",IF(AND(ISNUMBER(G978),ISNUMBER(H978),H978&gt;=G978),ROUND((H978-G978)*24,4),IF(OR(G978&lt;&gt;"",H978&lt;&gt;""),"",IF(AND(ISNUMBER(I978),I978&gt;=0),I978,""))))</f>
        <v/>
      </c>
      <c r="W978" s="10" t="str">
        <f>IF(A978="","",IF(AND(ISNUMBER(G978),ISNUMBER(H978),H978&gt;=G978),"実績：基地発～基地着",IF(OR(G978&lt;&gt;"",H978&lt;&gt;""),"要確認：時刻不足・逆転",IF(AND(ISNUMBER(I978),I978&gt;=0),"実績：記録の時間","未確認"))))</f>
        <v/>
      </c>
      <c r="X978" s="10" t="str">
        <f>IF(A978="","",IF(ISNUMBER(B978),YEAR(B978)-IF(MONTH(B978)&lt;4,1,0),""))</f>
        <v/>
      </c>
      <c r="Y978" s="10" t="str">
        <f>IF(A978="","",IF(OR(D978="",NOT(ISNUMBER(B978)),NOT(ISNUMBER(C978)),C978&lt;B978,NOT(ISNUMBER(E978)),NOT(ISNUMBER(F978)),F978&lt;E978,O978="",P978="",R978="未登録・重複"),"要確認：警戒区間・登録・根拠",IF(OR(W978="要確認：時刻不足・逆転",AND(ISNUMBER(G978),G978&gt;E978),AND(ISNUMBER(H978),H978&lt;F978),AND(ISNUMBER(I978),I978&lt;0),AND(ISNUMBER(M978),M978&lt;0)),"要確認：基地発着・交代人数",IF(COUNTIFS(LNGWatch[船名],A978,LNGWatch[入港日（同一航海）],B978,LNGWatch[曳船名],D978,LNGWatch[警戒開始日時],E978)&gt;1,"要確認：同じ警戒が重複",IF(OR(NOT(ISNUMBER(V978)),P978="未確認"),"要確認：拘束時間・根拠未確認","確認済")))))</f>
        <v/>
      </c>
    </row>
    <row r="979" spans="1:25" ht="24.95" customHeight="1" x14ac:dyDescent="0.2">
      <c r="A979" s="7"/>
      <c r="B979" s="20"/>
      <c r="C979" s="20"/>
      <c r="D979" s="7"/>
      <c r="E979" s="23"/>
      <c r="F979" s="23"/>
      <c r="G979" s="23"/>
      <c r="H979" s="23"/>
      <c r="I979" s="16"/>
      <c r="J979" s="7"/>
      <c r="K979" s="23"/>
      <c r="L979" s="23"/>
      <c r="M979" s="7"/>
      <c r="N979" s="7"/>
      <c r="O979" s="7"/>
      <c r="P979" s="7"/>
      <c r="Q979" s="7"/>
      <c r="R979" s="10" t="str">
        <f>IF(D979="","",IF(COUNTIF(Tugs[曳船名],D979)&lt;&gt;1,"未登録・重複",IF(INDEX(Tugs[会社名],MATCH(D979,Tugs[曳船名],0))="","未確認",INDEX(Tugs[会社名],MATCH(D979,Tugs[曳船名],0)))))</f>
        <v/>
      </c>
      <c r="S979" s="10" t="str">
        <f>IF(D979="","",IF(COUNTIF(Tugs[曳船名],D979)&lt;&gt;1,"未登録・重複",IF(INDEX(Tugs[基地港],MATCH(D979,Tugs[曳船名],0))="","未確認",INDEX(Tugs[基地港],MATCH(D979,Tugs[曳船名],0)))))</f>
        <v/>
      </c>
      <c r="T979" s="10" t="str">
        <f>IF(A979="","",IF(AND(ISNUMBER(B979),ISNUMBER(C979),C979&gt;=B979),INT(C979)-INT(B979),""))</f>
        <v/>
      </c>
      <c r="U979" s="18" t="str">
        <f>IF(A979="","",IF(AND(ISNUMBER(E979),ISNUMBER(F979),F979&gt;=E979),ROUND((F979-E979)*24,4),""))</f>
        <v/>
      </c>
      <c r="V979" s="18" t="str">
        <f>IF(A979="","",IF(AND(ISNUMBER(G979),ISNUMBER(H979),H979&gt;=G979),ROUND((H979-G979)*24,4),IF(OR(G979&lt;&gt;"",H979&lt;&gt;""),"",IF(AND(ISNUMBER(I979),I979&gt;=0),I979,""))))</f>
        <v/>
      </c>
      <c r="W979" s="10" t="str">
        <f>IF(A979="","",IF(AND(ISNUMBER(G979),ISNUMBER(H979),H979&gt;=G979),"実績：基地発～基地着",IF(OR(G979&lt;&gt;"",H979&lt;&gt;""),"要確認：時刻不足・逆転",IF(AND(ISNUMBER(I979),I979&gt;=0),"実績：記録の時間","未確認"))))</f>
        <v/>
      </c>
      <c r="X979" s="10" t="str">
        <f>IF(A979="","",IF(ISNUMBER(B979),YEAR(B979)-IF(MONTH(B979)&lt;4,1,0),""))</f>
        <v/>
      </c>
      <c r="Y979" s="10" t="str">
        <f>IF(A979="","",IF(OR(D979="",NOT(ISNUMBER(B979)),NOT(ISNUMBER(C979)),C979&lt;B979,NOT(ISNUMBER(E979)),NOT(ISNUMBER(F979)),F979&lt;E979,O979="",P979="",R979="未登録・重複"),"要確認：警戒区間・登録・根拠",IF(OR(W979="要確認：時刻不足・逆転",AND(ISNUMBER(G979),G979&gt;E979),AND(ISNUMBER(H979),H979&lt;F979),AND(ISNUMBER(I979),I979&lt;0),AND(ISNUMBER(M979),M979&lt;0)),"要確認：基地発着・交代人数",IF(COUNTIFS(LNGWatch[船名],A979,LNGWatch[入港日（同一航海）],B979,LNGWatch[曳船名],D979,LNGWatch[警戒開始日時],E979)&gt;1,"要確認：同じ警戒が重複",IF(OR(NOT(ISNUMBER(V979)),P979="未確認"),"要確認：拘束時間・根拠未確認","確認済")))))</f>
        <v/>
      </c>
    </row>
    <row r="980" spans="1:25" ht="24.95" customHeight="1" x14ac:dyDescent="0.2">
      <c r="A980" s="7"/>
      <c r="B980" s="20"/>
      <c r="C980" s="20"/>
      <c r="D980" s="7"/>
      <c r="E980" s="23"/>
      <c r="F980" s="23"/>
      <c r="G980" s="23"/>
      <c r="H980" s="23"/>
      <c r="I980" s="16"/>
      <c r="J980" s="7"/>
      <c r="K980" s="23"/>
      <c r="L980" s="23"/>
      <c r="M980" s="7"/>
      <c r="N980" s="7"/>
      <c r="O980" s="7"/>
      <c r="P980" s="7"/>
      <c r="Q980" s="7"/>
      <c r="R980" s="10" t="str">
        <f>IF(D980="","",IF(COUNTIF(Tugs[曳船名],D980)&lt;&gt;1,"未登録・重複",IF(INDEX(Tugs[会社名],MATCH(D980,Tugs[曳船名],0))="","未確認",INDEX(Tugs[会社名],MATCH(D980,Tugs[曳船名],0)))))</f>
        <v/>
      </c>
      <c r="S980" s="10" t="str">
        <f>IF(D980="","",IF(COUNTIF(Tugs[曳船名],D980)&lt;&gt;1,"未登録・重複",IF(INDEX(Tugs[基地港],MATCH(D980,Tugs[曳船名],0))="","未確認",INDEX(Tugs[基地港],MATCH(D980,Tugs[曳船名],0)))))</f>
        <v/>
      </c>
      <c r="T980" s="10" t="str">
        <f>IF(A980="","",IF(AND(ISNUMBER(B980),ISNUMBER(C980),C980&gt;=B980),INT(C980)-INT(B980),""))</f>
        <v/>
      </c>
      <c r="U980" s="18" t="str">
        <f>IF(A980="","",IF(AND(ISNUMBER(E980),ISNUMBER(F980),F980&gt;=E980),ROUND((F980-E980)*24,4),""))</f>
        <v/>
      </c>
      <c r="V980" s="18" t="str">
        <f>IF(A980="","",IF(AND(ISNUMBER(G980),ISNUMBER(H980),H980&gt;=G980),ROUND((H980-G980)*24,4),IF(OR(G980&lt;&gt;"",H980&lt;&gt;""),"",IF(AND(ISNUMBER(I980),I980&gt;=0),I980,""))))</f>
        <v/>
      </c>
      <c r="W980" s="10" t="str">
        <f>IF(A980="","",IF(AND(ISNUMBER(G980),ISNUMBER(H980),H980&gt;=G980),"実績：基地発～基地着",IF(OR(G980&lt;&gt;"",H980&lt;&gt;""),"要確認：時刻不足・逆転",IF(AND(ISNUMBER(I980),I980&gt;=0),"実績：記録の時間","未確認"))))</f>
        <v/>
      </c>
      <c r="X980" s="10" t="str">
        <f>IF(A980="","",IF(ISNUMBER(B980),YEAR(B980)-IF(MONTH(B980)&lt;4,1,0),""))</f>
        <v/>
      </c>
      <c r="Y980" s="10" t="str">
        <f>IF(A980="","",IF(OR(D980="",NOT(ISNUMBER(B980)),NOT(ISNUMBER(C980)),C980&lt;B980,NOT(ISNUMBER(E980)),NOT(ISNUMBER(F980)),F980&lt;E980,O980="",P980="",R980="未登録・重複"),"要確認：警戒区間・登録・根拠",IF(OR(W980="要確認：時刻不足・逆転",AND(ISNUMBER(G980),G980&gt;E980),AND(ISNUMBER(H980),H980&lt;F980),AND(ISNUMBER(I980),I980&lt;0),AND(ISNUMBER(M980),M980&lt;0)),"要確認：基地発着・交代人数",IF(COUNTIFS(LNGWatch[船名],A980,LNGWatch[入港日（同一航海）],B980,LNGWatch[曳船名],D980,LNGWatch[警戒開始日時],E980)&gt;1,"要確認：同じ警戒が重複",IF(OR(NOT(ISNUMBER(V980)),P980="未確認"),"要確認：拘束時間・根拠未確認","確認済")))))</f>
        <v/>
      </c>
    </row>
    <row r="981" spans="1:25" ht="24.95" customHeight="1" x14ac:dyDescent="0.2">
      <c r="A981" s="7"/>
      <c r="B981" s="20"/>
      <c r="C981" s="20"/>
      <c r="D981" s="7"/>
      <c r="E981" s="23"/>
      <c r="F981" s="23"/>
      <c r="G981" s="23"/>
      <c r="H981" s="23"/>
      <c r="I981" s="16"/>
      <c r="J981" s="7"/>
      <c r="K981" s="23"/>
      <c r="L981" s="23"/>
      <c r="M981" s="7"/>
      <c r="N981" s="7"/>
      <c r="O981" s="7"/>
      <c r="P981" s="7"/>
      <c r="Q981" s="7"/>
      <c r="R981" s="10" t="str">
        <f>IF(D981="","",IF(COUNTIF(Tugs[曳船名],D981)&lt;&gt;1,"未登録・重複",IF(INDEX(Tugs[会社名],MATCH(D981,Tugs[曳船名],0))="","未確認",INDEX(Tugs[会社名],MATCH(D981,Tugs[曳船名],0)))))</f>
        <v/>
      </c>
      <c r="S981" s="10" t="str">
        <f>IF(D981="","",IF(COUNTIF(Tugs[曳船名],D981)&lt;&gt;1,"未登録・重複",IF(INDEX(Tugs[基地港],MATCH(D981,Tugs[曳船名],0))="","未確認",INDEX(Tugs[基地港],MATCH(D981,Tugs[曳船名],0)))))</f>
        <v/>
      </c>
      <c r="T981" s="10" t="str">
        <f>IF(A981="","",IF(AND(ISNUMBER(B981),ISNUMBER(C981),C981&gt;=B981),INT(C981)-INT(B981),""))</f>
        <v/>
      </c>
      <c r="U981" s="18" t="str">
        <f>IF(A981="","",IF(AND(ISNUMBER(E981),ISNUMBER(F981),F981&gt;=E981),ROUND((F981-E981)*24,4),""))</f>
        <v/>
      </c>
      <c r="V981" s="18" t="str">
        <f>IF(A981="","",IF(AND(ISNUMBER(G981),ISNUMBER(H981),H981&gt;=G981),ROUND((H981-G981)*24,4),IF(OR(G981&lt;&gt;"",H981&lt;&gt;""),"",IF(AND(ISNUMBER(I981),I981&gt;=0),I981,""))))</f>
        <v/>
      </c>
      <c r="W981" s="10" t="str">
        <f>IF(A981="","",IF(AND(ISNUMBER(G981),ISNUMBER(H981),H981&gt;=G981),"実績：基地発～基地着",IF(OR(G981&lt;&gt;"",H981&lt;&gt;""),"要確認：時刻不足・逆転",IF(AND(ISNUMBER(I981),I981&gt;=0),"実績：記録の時間","未確認"))))</f>
        <v/>
      </c>
      <c r="X981" s="10" t="str">
        <f>IF(A981="","",IF(ISNUMBER(B981),YEAR(B981)-IF(MONTH(B981)&lt;4,1,0),""))</f>
        <v/>
      </c>
      <c r="Y981" s="10" t="str">
        <f>IF(A981="","",IF(OR(D981="",NOT(ISNUMBER(B981)),NOT(ISNUMBER(C981)),C981&lt;B981,NOT(ISNUMBER(E981)),NOT(ISNUMBER(F981)),F981&lt;E981,O981="",P981="",R981="未登録・重複"),"要確認：警戒区間・登録・根拠",IF(OR(W981="要確認：時刻不足・逆転",AND(ISNUMBER(G981),G981&gt;E981),AND(ISNUMBER(H981),H981&lt;F981),AND(ISNUMBER(I981),I981&lt;0),AND(ISNUMBER(M981),M981&lt;0)),"要確認：基地発着・交代人数",IF(COUNTIFS(LNGWatch[船名],A981,LNGWatch[入港日（同一航海）],B981,LNGWatch[曳船名],D981,LNGWatch[警戒開始日時],E981)&gt;1,"要確認：同じ警戒が重複",IF(OR(NOT(ISNUMBER(V981)),P981="未確認"),"要確認：拘束時間・根拠未確認","確認済")))))</f>
        <v/>
      </c>
    </row>
    <row r="982" spans="1:25" ht="24.95" customHeight="1" x14ac:dyDescent="0.2">
      <c r="A982" s="7"/>
      <c r="B982" s="20"/>
      <c r="C982" s="20"/>
      <c r="D982" s="7"/>
      <c r="E982" s="23"/>
      <c r="F982" s="23"/>
      <c r="G982" s="23"/>
      <c r="H982" s="23"/>
      <c r="I982" s="16"/>
      <c r="J982" s="7"/>
      <c r="K982" s="23"/>
      <c r="L982" s="23"/>
      <c r="M982" s="7"/>
      <c r="N982" s="7"/>
      <c r="O982" s="7"/>
      <c r="P982" s="7"/>
      <c r="Q982" s="7"/>
      <c r="R982" s="10" t="str">
        <f>IF(D982="","",IF(COUNTIF(Tugs[曳船名],D982)&lt;&gt;1,"未登録・重複",IF(INDEX(Tugs[会社名],MATCH(D982,Tugs[曳船名],0))="","未確認",INDEX(Tugs[会社名],MATCH(D982,Tugs[曳船名],0)))))</f>
        <v/>
      </c>
      <c r="S982" s="10" t="str">
        <f>IF(D982="","",IF(COUNTIF(Tugs[曳船名],D982)&lt;&gt;1,"未登録・重複",IF(INDEX(Tugs[基地港],MATCH(D982,Tugs[曳船名],0))="","未確認",INDEX(Tugs[基地港],MATCH(D982,Tugs[曳船名],0)))))</f>
        <v/>
      </c>
      <c r="T982" s="10" t="str">
        <f>IF(A982="","",IF(AND(ISNUMBER(B982),ISNUMBER(C982),C982&gt;=B982),INT(C982)-INT(B982),""))</f>
        <v/>
      </c>
      <c r="U982" s="18" t="str">
        <f>IF(A982="","",IF(AND(ISNUMBER(E982),ISNUMBER(F982),F982&gt;=E982),ROUND((F982-E982)*24,4),""))</f>
        <v/>
      </c>
      <c r="V982" s="18" t="str">
        <f>IF(A982="","",IF(AND(ISNUMBER(G982),ISNUMBER(H982),H982&gt;=G982),ROUND((H982-G982)*24,4),IF(OR(G982&lt;&gt;"",H982&lt;&gt;""),"",IF(AND(ISNUMBER(I982),I982&gt;=0),I982,""))))</f>
        <v/>
      </c>
      <c r="W982" s="10" t="str">
        <f>IF(A982="","",IF(AND(ISNUMBER(G982),ISNUMBER(H982),H982&gt;=G982),"実績：基地発～基地着",IF(OR(G982&lt;&gt;"",H982&lt;&gt;""),"要確認：時刻不足・逆転",IF(AND(ISNUMBER(I982),I982&gt;=0),"実績：記録の時間","未確認"))))</f>
        <v/>
      </c>
      <c r="X982" s="10" t="str">
        <f>IF(A982="","",IF(ISNUMBER(B982),YEAR(B982)-IF(MONTH(B982)&lt;4,1,0),""))</f>
        <v/>
      </c>
      <c r="Y982" s="10" t="str">
        <f>IF(A982="","",IF(OR(D982="",NOT(ISNUMBER(B982)),NOT(ISNUMBER(C982)),C982&lt;B982,NOT(ISNUMBER(E982)),NOT(ISNUMBER(F982)),F982&lt;E982,O982="",P982="",R982="未登録・重複"),"要確認：警戒区間・登録・根拠",IF(OR(W982="要確認：時刻不足・逆転",AND(ISNUMBER(G982),G982&gt;E982),AND(ISNUMBER(H982),H982&lt;F982),AND(ISNUMBER(I982),I982&lt;0),AND(ISNUMBER(M982),M982&lt;0)),"要確認：基地発着・交代人数",IF(COUNTIFS(LNGWatch[船名],A982,LNGWatch[入港日（同一航海）],B982,LNGWatch[曳船名],D982,LNGWatch[警戒開始日時],E982)&gt;1,"要確認：同じ警戒が重複",IF(OR(NOT(ISNUMBER(V982)),P982="未確認"),"要確認：拘束時間・根拠未確認","確認済")))))</f>
        <v/>
      </c>
    </row>
    <row r="983" spans="1:25" ht="24.95" customHeight="1" x14ac:dyDescent="0.2">
      <c r="A983" s="7"/>
      <c r="B983" s="20"/>
      <c r="C983" s="20"/>
      <c r="D983" s="7"/>
      <c r="E983" s="23"/>
      <c r="F983" s="23"/>
      <c r="G983" s="23"/>
      <c r="H983" s="23"/>
      <c r="I983" s="16"/>
      <c r="J983" s="7"/>
      <c r="K983" s="23"/>
      <c r="L983" s="23"/>
      <c r="M983" s="7"/>
      <c r="N983" s="7"/>
      <c r="O983" s="7"/>
      <c r="P983" s="7"/>
      <c r="Q983" s="7"/>
      <c r="R983" s="10" t="str">
        <f>IF(D983="","",IF(COUNTIF(Tugs[曳船名],D983)&lt;&gt;1,"未登録・重複",IF(INDEX(Tugs[会社名],MATCH(D983,Tugs[曳船名],0))="","未確認",INDEX(Tugs[会社名],MATCH(D983,Tugs[曳船名],0)))))</f>
        <v/>
      </c>
      <c r="S983" s="10" t="str">
        <f>IF(D983="","",IF(COUNTIF(Tugs[曳船名],D983)&lt;&gt;1,"未登録・重複",IF(INDEX(Tugs[基地港],MATCH(D983,Tugs[曳船名],0))="","未確認",INDEX(Tugs[基地港],MATCH(D983,Tugs[曳船名],0)))))</f>
        <v/>
      </c>
      <c r="T983" s="10" t="str">
        <f>IF(A983="","",IF(AND(ISNUMBER(B983),ISNUMBER(C983),C983&gt;=B983),INT(C983)-INT(B983),""))</f>
        <v/>
      </c>
      <c r="U983" s="18" t="str">
        <f>IF(A983="","",IF(AND(ISNUMBER(E983),ISNUMBER(F983),F983&gt;=E983),ROUND((F983-E983)*24,4),""))</f>
        <v/>
      </c>
      <c r="V983" s="18" t="str">
        <f>IF(A983="","",IF(AND(ISNUMBER(G983),ISNUMBER(H983),H983&gt;=G983),ROUND((H983-G983)*24,4),IF(OR(G983&lt;&gt;"",H983&lt;&gt;""),"",IF(AND(ISNUMBER(I983),I983&gt;=0),I983,""))))</f>
        <v/>
      </c>
      <c r="W983" s="10" t="str">
        <f>IF(A983="","",IF(AND(ISNUMBER(G983),ISNUMBER(H983),H983&gt;=G983),"実績：基地発～基地着",IF(OR(G983&lt;&gt;"",H983&lt;&gt;""),"要確認：時刻不足・逆転",IF(AND(ISNUMBER(I983),I983&gt;=0),"実績：記録の時間","未確認"))))</f>
        <v/>
      </c>
      <c r="X983" s="10" t="str">
        <f>IF(A983="","",IF(ISNUMBER(B983),YEAR(B983)-IF(MONTH(B983)&lt;4,1,0),""))</f>
        <v/>
      </c>
      <c r="Y983" s="10" t="str">
        <f>IF(A983="","",IF(OR(D983="",NOT(ISNUMBER(B983)),NOT(ISNUMBER(C983)),C983&lt;B983,NOT(ISNUMBER(E983)),NOT(ISNUMBER(F983)),F983&lt;E983,O983="",P983="",R983="未登録・重複"),"要確認：警戒区間・登録・根拠",IF(OR(W983="要確認：時刻不足・逆転",AND(ISNUMBER(G983),G983&gt;E983),AND(ISNUMBER(H983),H983&lt;F983),AND(ISNUMBER(I983),I983&lt;0),AND(ISNUMBER(M983),M983&lt;0)),"要確認：基地発着・交代人数",IF(COUNTIFS(LNGWatch[船名],A983,LNGWatch[入港日（同一航海）],B983,LNGWatch[曳船名],D983,LNGWatch[警戒開始日時],E983)&gt;1,"要確認：同じ警戒が重複",IF(OR(NOT(ISNUMBER(V983)),P983="未確認"),"要確認：拘束時間・根拠未確認","確認済")))))</f>
        <v/>
      </c>
    </row>
    <row r="984" spans="1:25" ht="24.95" customHeight="1" x14ac:dyDescent="0.2">
      <c r="A984" s="7"/>
      <c r="B984" s="20"/>
      <c r="C984" s="20"/>
      <c r="D984" s="7"/>
      <c r="E984" s="23"/>
      <c r="F984" s="23"/>
      <c r="G984" s="23"/>
      <c r="H984" s="23"/>
      <c r="I984" s="16"/>
      <c r="J984" s="7"/>
      <c r="K984" s="23"/>
      <c r="L984" s="23"/>
      <c r="M984" s="7"/>
      <c r="N984" s="7"/>
      <c r="O984" s="7"/>
      <c r="P984" s="7"/>
      <c r="Q984" s="7"/>
      <c r="R984" s="10" t="str">
        <f>IF(D984="","",IF(COUNTIF(Tugs[曳船名],D984)&lt;&gt;1,"未登録・重複",IF(INDEX(Tugs[会社名],MATCH(D984,Tugs[曳船名],0))="","未確認",INDEX(Tugs[会社名],MATCH(D984,Tugs[曳船名],0)))))</f>
        <v/>
      </c>
      <c r="S984" s="10" t="str">
        <f>IF(D984="","",IF(COUNTIF(Tugs[曳船名],D984)&lt;&gt;1,"未登録・重複",IF(INDEX(Tugs[基地港],MATCH(D984,Tugs[曳船名],0))="","未確認",INDEX(Tugs[基地港],MATCH(D984,Tugs[曳船名],0)))))</f>
        <v/>
      </c>
      <c r="T984" s="10" t="str">
        <f>IF(A984="","",IF(AND(ISNUMBER(B984),ISNUMBER(C984),C984&gt;=B984),INT(C984)-INT(B984),""))</f>
        <v/>
      </c>
      <c r="U984" s="18" t="str">
        <f>IF(A984="","",IF(AND(ISNUMBER(E984),ISNUMBER(F984),F984&gt;=E984),ROUND((F984-E984)*24,4),""))</f>
        <v/>
      </c>
      <c r="V984" s="18" t="str">
        <f>IF(A984="","",IF(AND(ISNUMBER(G984),ISNUMBER(H984),H984&gt;=G984),ROUND((H984-G984)*24,4),IF(OR(G984&lt;&gt;"",H984&lt;&gt;""),"",IF(AND(ISNUMBER(I984),I984&gt;=0),I984,""))))</f>
        <v/>
      </c>
      <c r="W984" s="10" t="str">
        <f>IF(A984="","",IF(AND(ISNUMBER(G984),ISNUMBER(H984),H984&gt;=G984),"実績：基地発～基地着",IF(OR(G984&lt;&gt;"",H984&lt;&gt;""),"要確認：時刻不足・逆転",IF(AND(ISNUMBER(I984),I984&gt;=0),"実績：記録の時間","未確認"))))</f>
        <v/>
      </c>
      <c r="X984" s="10" t="str">
        <f>IF(A984="","",IF(ISNUMBER(B984),YEAR(B984)-IF(MONTH(B984)&lt;4,1,0),""))</f>
        <v/>
      </c>
      <c r="Y984" s="10" t="str">
        <f>IF(A984="","",IF(OR(D984="",NOT(ISNUMBER(B984)),NOT(ISNUMBER(C984)),C984&lt;B984,NOT(ISNUMBER(E984)),NOT(ISNUMBER(F984)),F984&lt;E984,O984="",P984="",R984="未登録・重複"),"要確認：警戒区間・登録・根拠",IF(OR(W984="要確認：時刻不足・逆転",AND(ISNUMBER(G984),G984&gt;E984),AND(ISNUMBER(H984),H984&lt;F984),AND(ISNUMBER(I984),I984&lt;0),AND(ISNUMBER(M984),M984&lt;0)),"要確認：基地発着・交代人数",IF(COUNTIFS(LNGWatch[船名],A984,LNGWatch[入港日（同一航海）],B984,LNGWatch[曳船名],D984,LNGWatch[警戒開始日時],E984)&gt;1,"要確認：同じ警戒が重複",IF(OR(NOT(ISNUMBER(V984)),P984="未確認"),"要確認：拘束時間・根拠未確認","確認済")))))</f>
        <v/>
      </c>
    </row>
    <row r="985" spans="1:25" ht="24.95" customHeight="1" x14ac:dyDescent="0.2">
      <c r="A985" s="7"/>
      <c r="B985" s="20"/>
      <c r="C985" s="20"/>
      <c r="D985" s="7"/>
      <c r="E985" s="23"/>
      <c r="F985" s="23"/>
      <c r="G985" s="23"/>
      <c r="H985" s="23"/>
      <c r="I985" s="16"/>
      <c r="J985" s="7"/>
      <c r="K985" s="23"/>
      <c r="L985" s="23"/>
      <c r="M985" s="7"/>
      <c r="N985" s="7"/>
      <c r="O985" s="7"/>
      <c r="P985" s="7"/>
      <c r="Q985" s="7"/>
      <c r="R985" s="10" t="str">
        <f>IF(D985="","",IF(COUNTIF(Tugs[曳船名],D985)&lt;&gt;1,"未登録・重複",IF(INDEX(Tugs[会社名],MATCH(D985,Tugs[曳船名],0))="","未確認",INDEX(Tugs[会社名],MATCH(D985,Tugs[曳船名],0)))))</f>
        <v/>
      </c>
      <c r="S985" s="10" t="str">
        <f>IF(D985="","",IF(COUNTIF(Tugs[曳船名],D985)&lt;&gt;1,"未登録・重複",IF(INDEX(Tugs[基地港],MATCH(D985,Tugs[曳船名],0))="","未確認",INDEX(Tugs[基地港],MATCH(D985,Tugs[曳船名],0)))))</f>
        <v/>
      </c>
      <c r="T985" s="10" t="str">
        <f>IF(A985="","",IF(AND(ISNUMBER(B985),ISNUMBER(C985),C985&gt;=B985),INT(C985)-INT(B985),""))</f>
        <v/>
      </c>
      <c r="U985" s="18" t="str">
        <f>IF(A985="","",IF(AND(ISNUMBER(E985),ISNUMBER(F985),F985&gt;=E985),ROUND((F985-E985)*24,4),""))</f>
        <v/>
      </c>
      <c r="V985" s="18" t="str">
        <f>IF(A985="","",IF(AND(ISNUMBER(G985),ISNUMBER(H985),H985&gt;=G985),ROUND((H985-G985)*24,4),IF(OR(G985&lt;&gt;"",H985&lt;&gt;""),"",IF(AND(ISNUMBER(I985),I985&gt;=0),I985,""))))</f>
        <v/>
      </c>
      <c r="W985" s="10" t="str">
        <f>IF(A985="","",IF(AND(ISNUMBER(G985),ISNUMBER(H985),H985&gt;=G985),"実績：基地発～基地着",IF(OR(G985&lt;&gt;"",H985&lt;&gt;""),"要確認：時刻不足・逆転",IF(AND(ISNUMBER(I985),I985&gt;=0),"実績：記録の時間","未確認"))))</f>
        <v/>
      </c>
      <c r="X985" s="10" t="str">
        <f>IF(A985="","",IF(ISNUMBER(B985),YEAR(B985)-IF(MONTH(B985)&lt;4,1,0),""))</f>
        <v/>
      </c>
      <c r="Y985" s="10" t="str">
        <f>IF(A985="","",IF(OR(D985="",NOT(ISNUMBER(B985)),NOT(ISNUMBER(C985)),C985&lt;B985,NOT(ISNUMBER(E985)),NOT(ISNUMBER(F985)),F985&lt;E985,O985="",P985="",R985="未登録・重複"),"要確認：警戒区間・登録・根拠",IF(OR(W985="要確認：時刻不足・逆転",AND(ISNUMBER(G985),G985&gt;E985),AND(ISNUMBER(H985),H985&lt;F985),AND(ISNUMBER(I985),I985&lt;0),AND(ISNUMBER(M985),M985&lt;0)),"要確認：基地発着・交代人数",IF(COUNTIFS(LNGWatch[船名],A985,LNGWatch[入港日（同一航海）],B985,LNGWatch[曳船名],D985,LNGWatch[警戒開始日時],E985)&gt;1,"要確認：同じ警戒が重複",IF(OR(NOT(ISNUMBER(V985)),P985="未確認"),"要確認：拘束時間・根拠未確認","確認済")))))</f>
        <v/>
      </c>
    </row>
    <row r="986" spans="1:25" ht="24.95" customHeight="1" x14ac:dyDescent="0.2">
      <c r="A986" s="7"/>
      <c r="B986" s="20"/>
      <c r="C986" s="20"/>
      <c r="D986" s="7"/>
      <c r="E986" s="23"/>
      <c r="F986" s="23"/>
      <c r="G986" s="23"/>
      <c r="H986" s="23"/>
      <c r="I986" s="16"/>
      <c r="J986" s="7"/>
      <c r="K986" s="23"/>
      <c r="L986" s="23"/>
      <c r="M986" s="7"/>
      <c r="N986" s="7"/>
      <c r="O986" s="7"/>
      <c r="P986" s="7"/>
      <c r="Q986" s="7"/>
      <c r="R986" s="10" t="str">
        <f>IF(D986="","",IF(COUNTIF(Tugs[曳船名],D986)&lt;&gt;1,"未登録・重複",IF(INDEX(Tugs[会社名],MATCH(D986,Tugs[曳船名],0))="","未確認",INDEX(Tugs[会社名],MATCH(D986,Tugs[曳船名],0)))))</f>
        <v/>
      </c>
      <c r="S986" s="10" t="str">
        <f>IF(D986="","",IF(COUNTIF(Tugs[曳船名],D986)&lt;&gt;1,"未登録・重複",IF(INDEX(Tugs[基地港],MATCH(D986,Tugs[曳船名],0))="","未確認",INDEX(Tugs[基地港],MATCH(D986,Tugs[曳船名],0)))))</f>
        <v/>
      </c>
      <c r="T986" s="10" t="str">
        <f>IF(A986="","",IF(AND(ISNUMBER(B986),ISNUMBER(C986),C986&gt;=B986),INT(C986)-INT(B986),""))</f>
        <v/>
      </c>
      <c r="U986" s="18" t="str">
        <f>IF(A986="","",IF(AND(ISNUMBER(E986),ISNUMBER(F986),F986&gt;=E986),ROUND((F986-E986)*24,4),""))</f>
        <v/>
      </c>
      <c r="V986" s="18" t="str">
        <f>IF(A986="","",IF(AND(ISNUMBER(G986),ISNUMBER(H986),H986&gt;=G986),ROUND((H986-G986)*24,4),IF(OR(G986&lt;&gt;"",H986&lt;&gt;""),"",IF(AND(ISNUMBER(I986),I986&gt;=0),I986,""))))</f>
        <v/>
      </c>
      <c r="W986" s="10" t="str">
        <f>IF(A986="","",IF(AND(ISNUMBER(G986),ISNUMBER(H986),H986&gt;=G986),"実績：基地発～基地着",IF(OR(G986&lt;&gt;"",H986&lt;&gt;""),"要確認：時刻不足・逆転",IF(AND(ISNUMBER(I986),I986&gt;=0),"実績：記録の時間","未確認"))))</f>
        <v/>
      </c>
      <c r="X986" s="10" t="str">
        <f>IF(A986="","",IF(ISNUMBER(B986),YEAR(B986)-IF(MONTH(B986)&lt;4,1,0),""))</f>
        <v/>
      </c>
      <c r="Y986" s="10" t="str">
        <f>IF(A986="","",IF(OR(D986="",NOT(ISNUMBER(B986)),NOT(ISNUMBER(C986)),C986&lt;B986,NOT(ISNUMBER(E986)),NOT(ISNUMBER(F986)),F986&lt;E986,O986="",P986="",R986="未登録・重複"),"要確認：警戒区間・登録・根拠",IF(OR(W986="要確認：時刻不足・逆転",AND(ISNUMBER(G986),G986&gt;E986),AND(ISNUMBER(H986),H986&lt;F986),AND(ISNUMBER(I986),I986&lt;0),AND(ISNUMBER(M986),M986&lt;0)),"要確認：基地発着・交代人数",IF(COUNTIFS(LNGWatch[船名],A986,LNGWatch[入港日（同一航海）],B986,LNGWatch[曳船名],D986,LNGWatch[警戒開始日時],E986)&gt;1,"要確認：同じ警戒が重複",IF(OR(NOT(ISNUMBER(V986)),P986="未確認"),"要確認：拘束時間・根拠未確認","確認済")))))</f>
        <v/>
      </c>
    </row>
    <row r="987" spans="1:25" ht="24.95" customHeight="1" x14ac:dyDescent="0.2">
      <c r="A987" s="7"/>
      <c r="B987" s="20"/>
      <c r="C987" s="20"/>
      <c r="D987" s="7"/>
      <c r="E987" s="23"/>
      <c r="F987" s="23"/>
      <c r="G987" s="23"/>
      <c r="H987" s="23"/>
      <c r="I987" s="16"/>
      <c r="J987" s="7"/>
      <c r="K987" s="23"/>
      <c r="L987" s="23"/>
      <c r="M987" s="7"/>
      <c r="N987" s="7"/>
      <c r="O987" s="7"/>
      <c r="P987" s="7"/>
      <c r="Q987" s="7"/>
      <c r="R987" s="10" t="str">
        <f>IF(D987="","",IF(COUNTIF(Tugs[曳船名],D987)&lt;&gt;1,"未登録・重複",IF(INDEX(Tugs[会社名],MATCH(D987,Tugs[曳船名],0))="","未確認",INDEX(Tugs[会社名],MATCH(D987,Tugs[曳船名],0)))))</f>
        <v/>
      </c>
      <c r="S987" s="10" t="str">
        <f>IF(D987="","",IF(COUNTIF(Tugs[曳船名],D987)&lt;&gt;1,"未登録・重複",IF(INDEX(Tugs[基地港],MATCH(D987,Tugs[曳船名],0))="","未確認",INDEX(Tugs[基地港],MATCH(D987,Tugs[曳船名],0)))))</f>
        <v/>
      </c>
      <c r="T987" s="10" t="str">
        <f>IF(A987="","",IF(AND(ISNUMBER(B987),ISNUMBER(C987),C987&gt;=B987),INT(C987)-INT(B987),""))</f>
        <v/>
      </c>
      <c r="U987" s="18" t="str">
        <f>IF(A987="","",IF(AND(ISNUMBER(E987),ISNUMBER(F987),F987&gt;=E987),ROUND((F987-E987)*24,4),""))</f>
        <v/>
      </c>
      <c r="V987" s="18" t="str">
        <f>IF(A987="","",IF(AND(ISNUMBER(G987),ISNUMBER(H987),H987&gt;=G987),ROUND((H987-G987)*24,4),IF(OR(G987&lt;&gt;"",H987&lt;&gt;""),"",IF(AND(ISNUMBER(I987),I987&gt;=0),I987,""))))</f>
        <v/>
      </c>
      <c r="W987" s="10" t="str">
        <f>IF(A987="","",IF(AND(ISNUMBER(G987),ISNUMBER(H987),H987&gt;=G987),"実績：基地発～基地着",IF(OR(G987&lt;&gt;"",H987&lt;&gt;""),"要確認：時刻不足・逆転",IF(AND(ISNUMBER(I987),I987&gt;=0),"実績：記録の時間","未確認"))))</f>
        <v/>
      </c>
      <c r="X987" s="10" t="str">
        <f>IF(A987="","",IF(ISNUMBER(B987),YEAR(B987)-IF(MONTH(B987)&lt;4,1,0),""))</f>
        <v/>
      </c>
      <c r="Y987" s="10" t="str">
        <f>IF(A987="","",IF(OR(D987="",NOT(ISNUMBER(B987)),NOT(ISNUMBER(C987)),C987&lt;B987,NOT(ISNUMBER(E987)),NOT(ISNUMBER(F987)),F987&lt;E987,O987="",P987="",R987="未登録・重複"),"要確認：警戒区間・登録・根拠",IF(OR(W987="要確認：時刻不足・逆転",AND(ISNUMBER(G987),G987&gt;E987),AND(ISNUMBER(H987),H987&lt;F987),AND(ISNUMBER(I987),I987&lt;0),AND(ISNUMBER(M987),M987&lt;0)),"要確認：基地発着・交代人数",IF(COUNTIFS(LNGWatch[船名],A987,LNGWatch[入港日（同一航海）],B987,LNGWatch[曳船名],D987,LNGWatch[警戒開始日時],E987)&gt;1,"要確認：同じ警戒が重複",IF(OR(NOT(ISNUMBER(V987)),P987="未確認"),"要確認：拘束時間・根拠未確認","確認済")))))</f>
        <v/>
      </c>
    </row>
    <row r="988" spans="1:25" ht="24.95" customHeight="1" x14ac:dyDescent="0.2">
      <c r="A988" s="7"/>
      <c r="B988" s="20"/>
      <c r="C988" s="20"/>
      <c r="D988" s="7"/>
      <c r="E988" s="23"/>
      <c r="F988" s="23"/>
      <c r="G988" s="23"/>
      <c r="H988" s="23"/>
      <c r="I988" s="16"/>
      <c r="J988" s="7"/>
      <c r="K988" s="23"/>
      <c r="L988" s="23"/>
      <c r="M988" s="7"/>
      <c r="N988" s="7"/>
      <c r="O988" s="7"/>
      <c r="P988" s="7"/>
      <c r="Q988" s="7"/>
      <c r="R988" s="10" t="str">
        <f>IF(D988="","",IF(COUNTIF(Tugs[曳船名],D988)&lt;&gt;1,"未登録・重複",IF(INDEX(Tugs[会社名],MATCH(D988,Tugs[曳船名],0))="","未確認",INDEX(Tugs[会社名],MATCH(D988,Tugs[曳船名],0)))))</f>
        <v/>
      </c>
      <c r="S988" s="10" t="str">
        <f>IF(D988="","",IF(COUNTIF(Tugs[曳船名],D988)&lt;&gt;1,"未登録・重複",IF(INDEX(Tugs[基地港],MATCH(D988,Tugs[曳船名],0))="","未確認",INDEX(Tugs[基地港],MATCH(D988,Tugs[曳船名],0)))))</f>
        <v/>
      </c>
      <c r="T988" s="10" t="str">
        <f>IF(A988="","",IF(AND(ISNUMBER(B988),ISNUMBER(C988),C988&gt;=B988),INT(C988)-INT(B988),""))</f>
        <v/>
      </c>
      <c r="U988" s="18" t="str">
        <f>IF(A988="","",IF(AND(ISNUMBER(E988),ISNUMBER(F988),F988&gt;=E988),ROUND((F988-E988)*24,4),""))</f>
        <v/>
      </c>
      <c r="V988" s="18" t="str">
        <f>IF(A988="","",IF(AND(ISNUMBER(G988),ISNUMBER(H988),H988&gt;=G988),ROUND((H988-G988)*24,4),IF(OR(G988&lt;&gt;"",H988&lt;&gt;""),"",IF(AND(ISNUMBER(I988),I988&gt;=0),I988,""))))</f>
        <v/>
      </c>
      <c r="W988" s="10" t="str">
        <f>IF(A988="","",IF(AND(ISNUMBER(G988),ISNUMBER(H988),H988&gt;=G988),"実績：基地発～基地着",IF(OR(G988&lt;&gt;"",H988&lt;&gt;""),"要確認：時刻不足・逆転",IF(AND(ISNUMBER(I988),I988&gt;=0),"実績：記録の時間","未確認"))))</f>
        <v/>
      </c>
      <c r="X988" s="10" t="str">
        <f>IF(A988="","",IF(ISNUMBER(B988),YEAR(B988)-IF(MONTH(B988)&lt;4,1,0),""))</f>
        <v/>
      </c>
      <c r="Y988" s="10" t="str">
        <f>IF(A988="","",IF(OR(D988="",NOT(ISNUMBER(B988)),NOT(ISNUMBER(C988)),C988&lt;B988,NOT(ISNUMBER(E988)),NOT(ISNUMBER(F988)),F988&lt;E988,O988="",P988="",R988="未登録・重複"),"要確認：警戒区間・登録・根拠",IF(OR(W988="要確認：時刻不足・逆転",AND(ISNUMBER(G988),G988&gt;E988),AND(ISNUMBER(H988),H988&lt;F988),AND(ISNUMBER(I988),I988&lt;0),AND(ISNUMBER(M988),M988&lt;0)),"要確認：基地発着・交代人数",IF(COUNTIFS(LNGWatch[船名],A988,LNGWatch[入港日（同一航海）],B988,LNGWatch[曳船名],D988,LNGWatch[警戒開始日時],E988)&gt;1,"要確認：同じ警戒が重複",IF(OR(NOT(ISNUMBER(V988)),P988="未確認"),"要確認：拘束時間・根拠未確認","確認済")))))</f>
        <v/>
      </c>
    </row>
    <row r="989" spans="1:25" ht="24.95" customHeight="1" x14ac:dyDescent="0.2">
      <c r="A989" s="7"/>
      <c r="B989" s="20"/>
      <c r="C989" s="20"/>
      <c r="D989" s="7"/>
      <c r="E989" s="23"/>
      <c r="F989" s="23"/>
      <c r="G989" s="23"/>
      <c r="H989" s="23"/>
      <c r="I989" s="16"/>
      <c r="J989" s="7"/>
      <c r="K989" s="23"/>
      <c r="L989" s="23"/>
      <c r="M989" s="7"/>
      <c r="N989" s="7"/>
      <c r="O989" s="7"/>
      <c r="P989" s="7"/>
      <c r="Q989" s="7"/>
      <c r="R989" s="10" t="str">
        <f>IF(D989="","",IF(COUNTIF(Tugs[曳船名],D989)&lt;&gt;1,"未登録・重複",IF(INDEX(Tugs[会社名],MATCH(D989,Tugs[曳船名],0))="","未確認",INDEX(Tugs[会社名],MATCH(D989,Tugs[曳船名],0)))))</f>
        <v/>
      </c>
      <c r="S989" s="10" t="str">
        <f>IF(D989="","",IF(COUNTIF(Tugs[曳船名],D989)&lt;&gt;1,"未登録・重複",IF(INDEX(Tugs[基地港],MATCH(D989,Tugs[曳船名],0))="","未確認",INDEX(Tugs[基地港],MATCH(D989,Tugs[曳船名],0)))))</f>
        <v/>
      </c>
      <c r="T989" s="10" t="str">
        <f>IF(A989="","",IF(AND(ISNUMBER(B989),ISNUMBER(C989),C989&gt;=B989),INT(C989)-INT(B989),""))</f>
        <v/>
      </c>
      <c r="U989" s="18" t="str">
        <f>IF(A989="","",IF(AND(ISNUMBER(E989),ISNUMBER(F989),F989&gt;=E989),ROUND((F989-E989)*24,4),""))</f>
        <v/>
      </c>
      <c r="V989" s="18" t="str">
        <f>IF(A989="","",IF(AND(ISNUMBER(G989),ISNUMBER(H989),H989&gt;=G989),ROUND((H989-G989)*24,4),IF(OR(G989&lt;&gt;"",H989&lt;&gt;""),"",IF(AND(ISNUMBER(I989),I989&gt;=0),I989,""))))</f>
        <v/>
      </c>
      <c r="W989" s="10" t="str">
        <f>IF(A989="","",IF(AND(ISNUMBER(G989),ISNUMBER(H989),H989&gt;=G989),"実績：基地発～基地着",IF(OR(G989&lt;&gt;"",H989&lt;&gt;""),"要確認：時刻不足・逆転",IF(AND(ISNUMBER(I989),I989&gt;=0),"実績：記録の時間","未確認"))))</f>
        <v/>
      </c>
      <c r="X989" s="10" t="str">
        <f>IF(A989="","",IF(ISNUMBER(B989),YEAR(B989)-IF(MONTH(B989)&lt;4,1,0),""))</f>
        <v/>
      </c>
      <c r="Y989" s="10" t="str">
        <f>IF(A989="","",IF(OR(D989="",NOT(ISNUMBER(B989)),NOT(ISNUMBER(C989)),C989&lt;B989,NOT(ISNUMBER(E989)),NOT(ISNUMBER(F989)),F989&lt;E989,O989="",P989="",R989="未登録・重複"),"要確認：警戒区間・登録・根拠",IF(OR(W989="要確認：時刻不足・逆転",AND(ISNUMBER(G989),G989&gt;E989),AND(ISNUMBER(H989),H989&lt;F989),AND(ISNUMBER(I989),I989&lt;0),AND(ISNUMBER(M989),M989&lt;0)),"要確認：基地発着・交代人数",IF(COUNTIFS(LNGWatch[船名],A989,LNGWatch[入港日（同一航海）],B989,LNGWatch[曳船名],D989,LNGWatch[警戒開始日時],E989)&gt;1,"要確認：同じ警戒が重複",IF(OR(NOT(ISNUMBER(V989)),P989="未確認"),"要確認：拘束時間・根拠未確認","確認済")))))</f>
        <v/>
      </c>
    </row>
    <row r="990" spans="1:25" ht="24.95" customHeight="1" x14ac:dyDescent="0.2">
      <c r="A990" s="7"/>
      <c r="B990" s="20"/>
      <c r="C990" s="20"/>
      <c r="D990" s="7"/>
      <c r="E990" s="23"/>
      <c r="F990" s="23"/>
      <c r="G990" s="23"/>
      <c r="H990" s="23"/>
      <c r="I990" s="16"/>
      <c r="J990" s="7"/>
      <c r="K990" s="23"/>
      <c r="L990" s="23"/>
      <c r="M990" s="7"/>
      <c r="N990" s="7"/>
      <c r="O990" s="7"/>
      <c r="P990" s="7"/>
      <c r="Q990" s="7"/>
      <c r="R990" s="10" t="str">
        <f>IF(D990="","",IF(COUNTIF(Tugs[曳船名],D990)&lt;&gt;1,"未登録・重複",IF(INDEX(Tugs[会社名],MATCH(D990,Tugs[曳船名],0))="","未確認",INDEX(Tugs[会社名],MATCH(D990,Tugs[曳船名],0)))))</f>
        <v/>
      </c>
      <c r="S990" s="10" t="str">
        <f>IF(D990="","",IF(COUNTIF(Tugs[曳船名],D990)&lt;&gt;1,"未登録・重複",IF(INDEX(Tugs[基地港],MATCH(D990,Tugs[曳船名],0))="","未確認",INDEX(Tugs[基地港],MATCH(D990,Tugs[曳船名],0)))))</f>
        <v/>
      </c>
      <c r="T990" s="10" t="str">
        <f>IF(A990="","",IF(AND(ISNUMBER(B990),ISNUMBER(C990),C990&gt;=B990),INT(C990)-INT(B990),""))</f>
        <v/>
      </c>
      <c r="U990" s="18" t="str">
        <f>IF(A990="","",IF(AND(ISNUMBER(E990),ISNUMBER(F990),F990&gt;=E990),ROUND((F990-E990)*24,4),""))</f>
        <v/>
      </c>
      <c r="V990" s="18" t="str">
        <f>IF(A990="","",IF(AND(ISNUMBER(G990),ISNUMBER(H990),H990&gt;=G990),ROUND((H990-G990)*24,4),IF(OR(G990&lt;&gt;"",H990&lt;&gt;""),"",IF(AND(ISNUMBER(I990),I990&gt;=0),I990,""))))</f>
        <v/>
      </c>
      <c r="W990" s="10" t="str">
        <f>IF(A990="","",IF(AND(ISNUMBER(G990),ISNUMBER(H990),H990&gt;=G990),"実績：基地発～基地着",IF(OR(G990&lt;&gt;"",H990&lt;&gt;""),"要確認：時刻不足・逆転",IF(AND(ISNUMBER(I990),I990&gt;=0),"実績：記録の時間","未確認"))))</f>
        <v/>
      </c>
      <c r="X990" s="10" t="str">
        <f>IF(A990="","",IF(ISNUMBER(B990),YEAR(B990)-IF(MONTH(B990)&lt;4,1,0),""))</f>
        <v/>
      </c>
      <c r="Y990" s="10" t="str">
        <f>IF(A990="","",IF(OR(D990="",NOT(ISNUMBER(B990)),NOT(ISNUMBER(C990)),C990&lt;B990,NOT(ISNUMBER(E990)),NOT(ISNUMBER(F990)),F990&lt;E990,O990="",P990="",R990="未登録・重複"),"要確認：警戒区間・登録・根拠",IF(OR(W990="要確認：時刻不足・逆転",AND(ISNUMBER(G990),G990&gt;E990),AND(ISNUMBER(H990),H990&lt;F990),AND(ISNUMBER(I990),I990&lt;0),AND(ISNUMBER(M990),M990&lt;0)),"要確認：基地発着・交代人数",IF(COUNTIFS(LNGWatch[船名],A990,LNGWatch[入港日（同一航海）],B990,LNGWatch[曳船名],D990,LNGWatch[警戒開始日時],E990)&gt;1,"要確認：同じ警戒が重複",IF(OR(NOT(ISNUMBER(V990)),P990="未確認"),"要確認：拘束時間・根拠未確認","確認済")))))</f>
        <v/>
      </c>
    </row>
    <row r="991" spans="1:25" ht="24.95" customHeight="1" x14ac:dyDescent="0.2">
      <c r="A991" s="7"/>
      <c r="B991" s="20"/>
      <c r="C991" s="20"/>
      <c r="D991" s="7"/>
      <c r="E991" s="23"/>
      <c r="F991" s="23"/>
      <c r="G991" s="23"/>
      <c r="H991" s="23"/>
      <c r="I991" s="16"/>
      <c r="J991" s="7"/>
      <c r="K991" s="23"/>
      <c r="L991" s="23"/>
      <c r="M991" s="7"/>
      <c r="N991" s="7"/>
      <c r="O991" s="7"/>
      <c r="P991" s="7"/>
      <c r="Q991" s="7"/>
      <c r="R991" s="10" t="str">
        <f>IF(D991="","",IF(COUNTIF(Tugs[曳船名],D991)&lt;&gt;1,"未登録・重複",IF(INDEX(Tugs[会社名],MATCH(D991,Tugs[曳船名],0))="","未確認",INDEX(Tugs[会社名],MATCH(D991,Tugs[曳船名],0)))))</f>
        <v/>
      </c>
      <c r="S991" s="10" t="str">
        <f>IF(D991="","",IF(COUNTIF(Tugs[曳船名],D991)&lt;&gt;1,"未登録・重複",IF(INDEX(Tugs[基地港],MATCH(D991,Tugs[曳船名],0))="","未確認",INDEX(Tugs[基地港],MATCH(D991,Tugs[曳船名],0)))))</f>
        <v/>
      </c>
      <c r="T991" s="10" t="str">
        <f>IF(A991="","",IF(AND(ISNUMBER(B991),ISNUMBER(C991),C991&gt;=B991),INT(C991)-INT(B991),""))</f>
        <v/>
      </c>
      <c r="U991" s="18" t="str">
        <f>IF(A991="","",IF(AND(ISNUMBER(E991),ISNUMBER(F991),F991&gt;=E991),ROUND((F991-E991)*24,4),""))</f>
        <v/>
      </c>
      <c r="V991" s="18" t="str">
        <f>IF(A991="","",IF(AND(ISNUMBER(G991),ISNUMBER(H991),H991&gt;=G991),ROUND((H991-G991)*24,4),IF(OR(G991&lt;&gt;"",H991&lt;&gt;""),"",IF(AND(ISNUMBER(I991),I991&gt;=0),I991,""))))</f>
        <v/>
      </c>
      <c r="W991" s="10" t="str">
        <f>IF(A991="","",IF(AND(ISNUMBER(G991),ISNUMBER(H991),H991&gt;=G991),"実績：基地発～基地着",IF(OR(G991&lt;&gt;"",H991&lt;&gt;""),"要確認：時刻不足・逆転",IF(AND(ISNUMBER(I991),I991&gt;=0),"実績：記録の時間","未確認"))))</f>
        <v/>
      </c>
      <c r="X991" s="10" t="str">
        <f>IF(A991="","",IF(ISNUMBER(B991),YEAR(B991)-IF(MONTH(B991)&lt;4,1,0),""))</f>
        <v/>
      </c>
      <c r="Y991" s="10" t="str">
        <f>IF(A991="","",IF(OR(D991="",NOT(ISNUMBER(B991)),NOT(ISNUMBER(C991)),C991&lt;B991,NOT(ISNUMBER(E991)),NOT(ISNUMBER(F991)),F991&lt;E991,O991="",P991="",R991="未登録・重複"),"要確認：警戒区間・登録・根拠",IF(OR(W991="要確認：時刻不足・逆転",AND(ISNUMBER(G991),G991&gt;E991),AND(ISNUMBER(H991),H991&lt;F991),AND(ISNUMBER(I991),I991&lt;0),AND(ISNUMBER(M991),M991&lt;0)),"要確認：基地発着・交代人数",IF(COUNTIFS(LNGWatch[船名],A991,LNGWatch[入港日（同一航海）],B991,LNGWatch[曳船名],D991,LNGWatch[警戒開始日時],E991)&gt;1,"要確認：同じ警戒が重複",IF(OR(NOT(ISNUMBER(V991)),P991="未確認"),"要確認：拘束時間・根拠未確認","確認済")))))</f>
        <v/>
      </c>
    </row>
    <row r="992" spans="1:25" ht="24.95" customHeight="1" x14ac:dyDescent="0.2">
      <c r="A992" s="7"/>
      <c r="B992" s="20"/>
      <c r="C992" s="20"/>
      <c r="D992" s="7"/>
      <c r="E992" s="23"/>
      <c r="F992" s="23"/>
      <c r="G992" s="23"/>
      <c r="H992" s="23"/>
      <c r="I992" s="16"/>
      <c r="J992" s="7"/>
      <c r="K992" s="23"/>
      <c r="L992" s="23"/>
      <c r="M992" s="7"/>
      <c r="N992" s="7"/>
      <c r="O992" s="7"/>
      <c r="P992" s="7"/>
      <c r="Q992" s="7"/>
      <c r="R992" s="10" t="str">
        <f>IF(D992="","",IF(COUNTIF(Tugs[曳船名],D992)&lt;&gt;1,"未登録・重複",IF(INDEX(Tugs[会社名],MATCH(D992,Tugs[曳船名],0))="","未確認",INDEX(Tugs[会社名],MATCH(D992,Tugs[曳船名],0)))))</f>
        <v/>
      </c>
      <c r="S992" s="10" t="str">
        <f>IF(D992="","",IF(COUNTIF(Tugs[曳船名],D992)&lt;&gt;1,"未登録・重複",IF(INDEX(Tugs[基地港],MATCH(D992,Tugs[曳船名],0))="","未確認",INDEX(Tugs[基地港],MATCH(D992,Tugs[曳船名],0)))))</f>
        <v/>
      </c>
      <c r="T992" s="10" t="str">
        <f>IF(A992="","",IF(AND(ISNUMBER(B992),ISNUMBER(C992),C992&gt;=B992),INT(C992)-INT(B992),""))</f>
        <v/>
      </c>
      <c r="U992" s="18" t="str">
        <f>IF(A992="","",IF(AND(ISNUMBER(E992),ISNUMBER(F992),F992&gt;=E992),ROUND((F992-E992)*24,4),""))</f>
        <v/>
      </c>
      <c r="V992" s="18" t="str">
        <f>IF(A992="","",IF(AND(ISNUMBER(G992),ISNUMBER(H992),H992&gt;=G992),ROUND((H992-G992)*24,4),IF(OR(G992&lt;&gt;"",H992&lt;&gt;""),"",IF(AND(ISNUMBER(I992),I992&gt;=0),I992,""))))</f>
        <v/>
      </c>
      <c r="W992" s="10" t="str">
        <f>IF(A992="","",IF(AND(ISNUMBER(G992),ISNUMBER(H992),H992&gt;=G992),"実績：基地発～基地着",IF(OR(G992&lt;&gt;"",H992&lt;&gt;""),"要確認：時刻不足・逆転",IF(AND(ISNUMBER(I992),I992&gt;=0),"実績：記録の時間","未確認"))))</f>
        <v/>
      </c>
      <c r="X992" s="10" t="str">
        <f>IF(A992="","",IF(ISNUMBER(B992),YEAR(B992)-IF(MONTH(B992)&lt;4,1,0),""))</f>
        <v/>
      </c>
      <c r="Y992" s="10" t="str">
        <f>IF(A992="","",IF(OR(D992="",NOT(ISNUMBER(B992)),NOT(ISNUMBER(C992)),C992&lt;B992,NOT(ISNUMBER(E992)),NOT(ISNUMBER(F992)),F992&lt;E992,O992="",P992="",R992="未登録・重複"),"要確認：警戒区間・登録・根拠",IF(OR(W992="要確認：時刻不足・逆転",AND(ISNUMBER(G992),G992&gt;E992),AND(ISNUMBER(H992),H992&lt;F992),AND(ISNUMBER(I992),I992&lt;0),AND(ISNUMBER(M992),M992&lt;0)),"要確認：基地発着・交代人数",IF(COUNTIFS(LNGWatch[船名],A992,LNGWatch[入港日（同一航海）],B992,LNGWatch[曳船名],D992,LNGWatch[警戒開始日時],E992)&gt;1,"要確認：同じ警戒が重複",IF(OR(NOT(ISNUMBER(V992)),P992="未確認"),"要確認：拘束時間・根拠未確認","確認済")))))</f>
        <v/>
      </c>
    </row>
    <row r="993" spans="1:25" ht="24.95" customHeight="1" x14ac:dyDescent="0.2">
      <c r="A993" s="7"/>
      <c r="B993" s="20"/>
      <c r="C993" s="20"/>
      <c r="D993" s="7"/>
      <c r="E993" s="23"/>
      <c r="F993" s="23"/>
      <c r="G993" s="23"/>
      <c r="H993" s="23"/>
      <c r="I993" s="16"/>
      <c r="J993" s="7"/>
      <c r="K993" s="23"/>
      <c r="L993" s="23"/>
      <c r="M993" s="7"/>
      <c r="N993" s="7"/>
      <c r="O993" s="7"/>
      <c r="P993" s="7"/>
      <c r="Q993" s="7"/>
      <c r="R993" s="10" t="str">
        <f>IF(D993="","",IF(COUNTIF(Tugs[曳船名],D993)&lt;&gt;1,"未登録・重複",IF(INDEX(Tugs[会社名],MATCH(D993,Tugs[曳船名],0))="","未確認",INDEX(Tugs[会社名],MATCH(D993,Tugs[曳船名],0)))))</f>
        <v/>
      </c>
      <c r="S993" s="10" t="str">
        <f>IF(D993="","",IF(COUNTIF(Tugs[曳船名],D993)&lt;&gt;1,"未登録・重複",IF(INDEX(Tugs[基地港],MATCH(D993,Tugs[曳船名],0))="","未確認",INDEX(Tugs[基地港],MATCH(D993,Tugs[曳船名],0)))))</f>
        <v/>
      </c>
      <c r="T993" s="10" t="str">
        <f>IF(A993="","",IF(AND(ISNUMBER(B993),ISNUMBER(C993),C993&gt;=B993),INT(C993)-INT(B993),""))</f>
        <v/>
      </c>
      <c r="U993" s="18" t="str">
        <f>IF(A993="","",IF(AND(ISNUMBER(E993),ISNUMBER(F993),F993&gt;=E993),ROUND((F993-E993)*24,4),""))</f>
        <v/>
      </c>
      <c r="V993" s="18" t="str">
        <f>IF(A993="","",IF(AND(ISNUMBER(G993),ISNUMBER(H993),H993&gt;=G993),ROUND((H993-G993)*24,4),IF(OR(G993&lt;&gt;"",H993&lt;&gt;""),"",IF(AND(ISNUMBER(I993),I993&gt;=0),I993,""))))</f>
        <v/>
      </c>
      <c r="W993" s="10" t="str">
        <f>IF(A993="","",IF(AND(ISNUMBER(G993),ISNUMBER(H993),H993&gt;=G993),"実績：基地発～基地着",IF(OR(G993&lt;&gt;"",H993&lt;&gt;""),"要確認：時刻不足・逆転",IF(AND(ISNUMBER(I993),I993&gt;=0),"実績：記録の時間","未確認"))))</f>
        <v/>
      </c>
      <c r="X993" s="10" t="str">
        <f>IF(A993="","",IF(ISNUMBER(B993),YEAR(B993)-IF(MONTH(B993)&lt;4,1,0),""))</f>
        <v/>
      </c>
      <c r="Y993" s="10" t="str">
        <f>IF(A993="","",IF(OR(D993="",NOT(ISNUMBER(B993)),NOT(ISNUMBER(C993)),C993&lt;B993,NOT(ISNUMBER(E993)),NOT(ISNUMBER(F993)),F993&lt;E993,O993="",P993="",R993="未登録・重複"),"要確認：警戒区間・登録・根拠",IF(OR(W993="要確認：時刻不足・逆転",AND(ISNUMBER(G993),G993&gt;E993),AND(ISNUMBER(H993),H993&lt;F993),AND(ISNUMBER(I993),I993&lt;0),AND(ISNUMBER(M993),M993&lt;0)),"要確認：基地発着・交代人数",IF(COUNTIFS(LNGWatch[船名],A993,LNGWatch[入港日（同一航海）],B993,LNGWatch[曳船名],D993,LNGWatch[警戒開始日時],E993)&gt;1,"要確認：同じ警戒が重複",IF(OR(NOT(ISNUMBER(V993)),P993="未確認"),"要確認：拘束時間・根拠未確認","確認済")))))</f>
        <v/>
      </c>
    </row>
    <row r="994" spans="1:25" ht="24.95" customHeight="1" x14ac:dyDescent="0.2">
      <c r="A994" s="7"/>
      <c r="B994" s="20"/>
      <c r="C994" s="20"/>
      <c r="D994" s="7"/>
      <c r="E994" s="23"/>
      <c r="F994" s="23"/>
      <c r="G994" s="23"/>
      <c r="H994" s="23"/>
      <c r="I994" s="16"/>
      <c r="J994" s="7"/>
      <c r="K994" s="23"/>
      <c r="L994" s="23"/>
      <c r="M994" s="7"/>
      <c r="N994" s="7"/>
      <c r="O994" s="7"/>
      <c r="P994" s="7"/>
      <c r="Q994" s="7"/>
      <c r="R994" s="10" t="str">
        <f>IF(D994="","",IF(COUNTIF(Tugs[曳船名],D994)&lt;&gt;1,"未登録・重複",IF(INDEX(Tugs[会社名],MATCH(D994,Tugs[曳船名],0))="","未確認",INDEX(Tugs[会社名],MATCH(D994,Tugs[曳船名],0)))))</f>
        <v/>
      </c>
      <c r="S994" s="10" t="str">
        <f>IF(D994="","",IF(COUNTIF(Tugs[曳船名],D994)&lt;&gt;1,"未登録・重複",IF(INDEX(Tugs[基地港],MATCH(D994,Tugs[曳船名],0))="","未確認",INDEX(Tugs[基地港],MATCH(D994,Tugs[曳船名],0)))))</f>
        <v/>
      </c>
      <c r="T994" s="10" t="str">
        <f>IF(A994="","",IF(AND(ISNUMBER(B994),ISNUMBER(C994),C994&gt;=B994),INT(C994)-INT(B994),""))</f>
        <v/>
      </c>
      <c r="U994" s="18" t="str">
        <f>IF(A994="","",IF(AND(ISNUMBER(E994),ISNUMBER(F994),F994&gt;=E994),ROUND((F994-E994)*24,4),""))</f>
        <v/>
      </c>
      <c r="V994" s="18" t="str">
        <f>IF(A994="","",IF(AND(ISNUMBER(G994),ISNUMBER(H994),H994&gt;=G994),ROUND((H994-G994)*24,4),IF(OR(G994&lt;&gt;"",H994&lt;&gt;""),"",IF(AND(ISNUMBER(I994),I994&gt;=0),I994,""))))</f>
        <v/>
      </c>
      <c r="W994" s="10" t="str">
        <f>IF(A994="","",IF(AND(ISNUMBER(G994),ISNUMBER(H994),H994&gt;=G994),"実績：基地発～基地着",IF(OR(G994&lt;&gt;"",H994&lt;&gt;""),"要確認：時刻不足・逆転",IF(AND(ISNUMBER(I994),I994&gt;=0),"実績：記録の時間","未確認"))))</f>
        <v/>
      </c>
      <c r="X994" s="10" t="str">
        <f>IF(A994="","",IF(ISNUMBER(B994),YEAR(B994)-IF(MONTH(B994)&lt;4,1,0),""))</f>
        <v/>
      </c>
      <c r="Y994" s="10" t="str">
        <f>IF(A994="","",IF(OR(D994="",NOT(ISNUMBER(B994)),NOT(ISNUMBER(C994)),C994&lt;B994,NOT(ISNUMBER(E994)),NOT(ISNUMBER(F994)),F994&lt;E994,O994="",P994="",R994="未登録・重複"),"要確認：警戒区間・登録・根拠",IF(OR(W994="要確認：時刻不足・逆転",AND(ISNUMBER(G994),G994&gt;E994),AND(ISNUMBER(H994),H994&lt;F994),AND(ISNUMBER(I994),I994&lt;0),AND(ISNUMBER(M994),M994&lt;0)),"要確認：基地発着・交代人数",IF(COUNTIFS(LNGWatch[船名],A994,LNGWatch[入港日（同一航海）],B994,LNGWatch[曳船名],D994,LNGWatch[警戒開始日時],E994)&gt;1,"要確認：同じ警戒が重複",IF(OR(NOT(ISNUMBER(V994)),P994="未確認"),"要確認：拘束時間・根拠未確認","確認済")))))</f>
        <v/>
      </c>
    </row>
    <row r="995" spans="1:25" ht="24.95" customHeight="1" x14ac:dyDescent="0.2">
      <c r="A995" s="7"/>
      <c r="B995" s="20"/>
      <c r="C995" s="20"/>
      <c r="D995" s="7"/>
      <c r="E995" s="23"/>
      <c r="F995" s="23"/>
      <c r="G995" s="23"/>
      <c r="H995" s="23"/>
      <c r="I995" s="16"/>
      <c r="J995" s="7"/>
      <c r="K995" s="23"/>
      <c r="L995" s="23"/>
      <c r="M995" s="7"/>
      <c r="N995" s="7"/>
      <c r="O995" s="7"/>
      <c r="P995" s="7"/>
      <c r="Q995" s="7"/>
      <c r="R995" s="10" t="str">
        <f>IF(D995="","",IF(COUNTIF(Tugs[曳船名],D995)&lt;&gt;1,"未登録・重複",IF(INDEX(Tugs[会社名],MATCH(D995,Tugs[曳船名],0))="","未確認",INDEX(Tugs[会社名],MATCH(D995,Tugs[曳船名],0)))))</f>
        <v/>
      </c>
      <c r="S995" s="10" t="str">
        <f>IF(D995="","",IF(COUNTIF(Tugs[曳船名],D995)&lt;&gt;1,"未登録・重複",IF(INDEX(Tugs[基地港],MATCH(D995,Tugs[曳船名],0))="","未確認",INDEX(Tugs[基地港],MATCH(D995,Tugs[曳船名],0)))))</f>
        <v/>
      </c>
      <c r="T995" s="10" t="str">
        <f>IF(A995="","",IF(AND(ISNUMBER(B995),ISNUMBER(C995),C995&gt;=B995),INT(C995)-INT(B995),""))</f>
        <v/>
      </c>
      <c r="U995" s="18" t="str">
        <f>IF(A995="","",IF(AND(ISNUMBER(E995),ISNUMBER(F995),F995&gt;=E995),ROUND((F995-E995)*24,4),""))</f>
        <v/>
      </c>
      <c r="V995" s="18" t="str">
        <f>IF(A995="","",IF(AND(ISNUMBER(G995),ISNUMBER(H995),H995&gt;=G995),ROUND((H995-G995)*24,4),IF(OR(G995&lt;&gt;"",H995&lt;&gt;""),"",IF(AND(ISNUMBER(I995),I995&gt;=0),I995,""))))</f>
        <v/>
      </c>
      <c r="W995" s="10" t="str">
        <f>IF(A995="","",IF(AND(ISNUMBER(G995),ISNUMBER(H995),H995&gt;=G995),"実績：基地発～基地着",IF(OR(G995&lt;&gt;"",H995&lt;&gt;""),"要確認：時刻不足・逆転",IF(AND(ISNUMBER(I995),I995&gt;=0),"実績：記録の時間","未確認"))))</f>
        <v/>
      </c>
      <c r="X995" s="10" t="str">
        <f>IF(A995="","",IF(ISNUMBER(B995),YEAR(B995)-IF(MONTH(B995)&lt;4,1,0),""))</f>
        <v/>
      </c>
      <c r="Y995" s="10" t="str">
        <f>IF(A995="","",IF(OR(D995="",NOT(ISNUMBER(B995)),NOT(ISNUMBER(C995)),C995&lt;B995,NOT(ISNUMBER(E995)),NOT(ISNUMBER(F995)),F995&lt;E995,O995="",P995="",R995="未登録・重複"),"要確認：警戒区間・登録・根拠",IF(OR(W995="要確認：時刻不足・逆転",AND(ISNUMBER(G995),G995&gt;E995),AND(ISNUMBER(H995),H995&lt;F995),AND(ISNUMBER(I995),I995&lt;0),AND(ISNUMBER(M995),M995&lt;0)),"要確認：基地発着・交代人数",IF(COUNTIFS(LNGWatch[船名],A995,LNGWatch[入港日（同一航海）],B995,LNGWatch[曳船名],D995,LNGWatch[警戒開始日時],E995)&gt;1,"要確認：同じ警戒が重複",IF(OR(NOT(ISNUMBER(V995)),P995="未確認"),"要確認：拘束時間・根拠未確認","確認済")))))</f>
        <v/>
      </c>
    </row>
    <row r="996" spans="1:25" ht="24.95" customHeight="1" x14ac:dyDescent="0.2">
      <c r="A996" s="7"/>
      <c r="B996" s="20"/>
      <c r="C996" s="20"/>
      <c r="D996" s="7"/>
      <c r="E996" s="23"/>
      <c r="F996" s="23"/>
      <c r="G996" s="23"/>
      <c r="H996" s="23"/>
      <c r="I996" s="16"/>
      <c r="J996" s="7"/>
      <c r="K996" s="23"/>
      <c r="L996" s="23"/>
      <c r="M996" s="7"/>
      <c r="N996" s="7"/>
      <c r="O996" s="7"/>
      <c r="P996" s="7"/>
      <c r="Q996" s="7"/>
      <c r="R996" s="10" t="str">
        <f>IF(D996="","",IF(COUNTIF(Tugs[曳船名],D996)&lt;&gt;1,"未登録・重複",IF(INDEX(Tugs[会社名],MATCH(D996,Tugs[曳船名],0))="","未確認",INDEX(Tugs[会社名],MATCH(D996,Tugs[曳船名],0)))))</f>
        <v/>
      </c>
      <c r="S996" s="10" t="str">
        <f>IF(D996="","",IF(COUNTIF(Tugs[曳船名],D996)&lt;&gt;1,"未登録・重複",IF(INDEX(Tugs[基地港],MATCH(D996,Tugs[曳船名],0))="","未確認",INDEX(Tugs[基地港],MATCH(D996,Tugs[曳船名],0)))))</f>
        <v/>
      </c>
      <c r="T996" s="10" t="str">
        <f>IF(A996="","",IF(AND(ISNUMBER(B996),ISNUMBER(C996),C996&gt;=B996),INT(C996)-INT(B996),""))</f>
        <v/>
      </c>
      <c r="U996" s="18" t="str">
        <f>IF(A996="","",IF(AND(ISNUMBER(E996),ISNUMBER(F996),F996&gt;=E996),ROUND((F996-E996)*24,4),""))</f>
        <v/>
      </c>
      <c r="V996" s="18" t="str">
        <f>IF(A996="","",IF(AND(ISNUMBER(G996),ISNUMBER(H996),H996&gt;=G996),ROUND((H996-G996)*24,4),IF(OR(G996&lt;&gt;"",H996&lt;&gt;""),"",IF(AND(ISNUMBER(I996),I996&gt;=0),I996,""))))</f>
        <v/>
      </c>
      <c r="W996" s="10" t="str">
        <f>IF(A996="","",IF(AND(ISNUMBER(G996),ISNUMBER(H996),H996&gt;=G996),"実績：基地発～基地着",IF(OR(G996&lt;&gt;"",H996&lt;&gt;""),"要確認：時刻不足・逆転",IF(AND(ISNUMBER(I996),I996&gt;=0),"実績：記録の時間","未確認"))))</f>
        <v/>
      </c>
      <c r="X996" s="10" t="str">
        <f>IF(A996="","",IF(ISNUMBER(B996),YEAR(B996)-IF(MONTH(B996)&lt;4,1,0),""))</f>
        <v/>
      </c>
      <c r="Y996" s="10" t="str">
        <f>IF(A996="","",IF(OR(D996="",NOT(ISNUMBER(B996)),NOT(ISNUMBER(C996)),C996&lt;B996,NOT(ISNUMBER(E996)),NOT(ISNUMBER(F996)),F996&lt;E996,O996="",P996="",R996="未登録・重複"),"要確認：警戒区間・登録・根拠",IF(OR(W996="要確認：時刻不足・逆転",AND(ISNUMBER(G996),G996&gt;E996),AND(ISNUMBER(H996),H996&lt;F996),AND(ISNUMBER(I996),I996&lt;0),AND(ISNUMBER(M996),M996&lt;0)),"要確認：基地発着・交代人数",IF(COUNTIFS(LNGWatch[船名],A996,LNGWatch[入港日（同一航海）],B996,LNGWatch[曳船名],D996,LNGWatch[警戒開始日時],E996)&gt;1,"要確認：同じ警戒が重複",IF(OR(NOT(ISNUMBER(V996)),P996="未確認"),"要確認：拘束時間・根拠未確認","確認済")))))</f>
        <v/>
      </c>
    </row>
    <row r="997" spans="1:25" ht="24.95" customHeight="1" x14ac:dyDescent="0.2">
      <c r="A997" s="7"/>
      <c r="B997" s="20"/>
      <c r="C997" s="20"/>
      <c r="D997" s="7"/>
      <c r="E997" s="23"/>
      <c r="F997" s="23"/>
      <c r="G997" s="23"/>
      <c r="H997" s="23"/>
      <c r="I997" s="16"/>
      <c r="J997" s="7"/>
      <c r="K997" s="23"/>
      <c r="L997" s="23"/>
      <c r="M997" s="7"/>
      <c r="N997" s="7"/>
      <c r="O997" s="7"/>
      <c r="P997" s="7"/>
      <c r="Q997" s="7"/>
      <c r="R997" s="10" t="str">
        <f>IF(D997="","",IF(COUNTIF(Tugs[曳船名],D997)&lt;&gt;1,"未登録・重複",IF(INDEX(Tugs[会社名],MATCH(D997,Tugs[曳船名],0))="","未確認",INDEX(Tugs[会社名],MATCH(D997,Tugs[曳船名],0)))))</f>
        <v/>
      </c>
      <c r="S997" s="10" t="str">
        <f>IF(D997="","",IF(COUNTIF(Tugs[曳船名],D997)&lt;&gt;1,"未登録・重複",IF(INDEX(Tugs[基地港],MATCH(D997,Tugs[曳船名],0))="","未確認",INDEX(Tugs[基地港],MATCH(D997,Tugs[曳船名],0)))))</f>
        <v/>
      </c>
      <c r="T997" s="10" t="str">
        <f>IF(A997="","",IF(AND(ISNUMBER(B997),ISNUMBER(C997),C997&gt;=B997),INT(C997)-INT(B997),""))</f>
        <v/>
      </c>
      <c r="U997" s="18" t="str">
        <f>IF(A997="","",IF(AND(ISNUMBER(E997),ISNUMBER(F997),F997&gt;=E997),ROUND((F997-E997)*24,4),""))</f>
        <v/>
      </c>
      <c r="V997" s="18" t="str">
        <f>IF(A997="","",IF(AND(ISNUMBER(G997),ISNUMBER(H997),H997&gt;=G997),ROUND((H997-G997)*24,4),IF(OR(G997&lt;&gt;"",H997&lt;&gt;""),"",IF(AND(ISNUMBER(I997),I997&gt;=0),I997,""))))</f>
        <v/>
      </c>
      <c r="W997" s="10" t="str">
        <f>IF(A997="","",IF(AND(ISNUMBER(G997),ISNUMBER(H997),H997&gt;=G997),"実績：基地発～基地着",IF(OR(G997&lt;&gt;"",H997&lt;&gt;""),"要確認：時刻不足・逆転",IF(AND(ISNUMBER(I997),I997&gt;=0),"実績：記録の時間","未確認"))))</f>
        <v/>
      </c>
      <c r="X997" s="10" t="str">
        <f>IF(A997="","",IF(ISNUMBER(B997),YEAR(B997)-IF(MONTH(B997)&lt;4,1,0),""))</f>
        <v/>
      </c>
      <c r="Y997" s="10" t="str">
        <f>IF(A997="","",IF(OR(D997="",NOT(ISNUMBER(B997)),NOT(ISNUMBER(C997)),C997&lt;B997,NOT(ISNUMBER(E997)),NOT(ISNUMBER(F997)),F997&lt;E997,O997="",P997="",R997="未登録・重複"),"要確認：警戒区間・登録・根拠",IF(OR(W997="要確認：時刻不足・逆転",AND(ISNUMBER(G997),G997&gt;E997),AND(ISNUMBER(H997),H997&lt;F997),AND(ISNUMBER(I997),I997&lt;0),AND(ISNUMBER(M997),M997&lt;0)),"要確認：基地発着・交代人数",IF(COUNTIFS(LNGWatch[船名],A997,LNGWatch[入港日（同一航海）],B997,LNGWatch[曳船名],D997,LNGWatch[警戒開始日時],E997)&gt;1,"要確認：同じ警戒が重複",IF(OR(NOT(ISNUMBER(V997)),P997="未確認"),"要確認：拘束時間・根拠未確認","確認済")))))</f>
        <v/>
      </c>
    </row>
    <row r="998" spans="1:25" ht="24.95" customHeight="1" x14ac:dyDescent="0.2">
      <c r="A998" s="7"/>
      <c r="B998" s="20"/>
      <c r="C998" s="20"/>
      <c r="D998" s="7"/>
      <c r="E998" s="23"/>
      <c r="F998" s="23"/>
      <c r="G998" s="23"/>
      <c r="H998" s="23"/>
      <c r="I998" s="16"/>
      <c r="J998" s="7"/>
      <c r="K998" s="23"/>
      <c r="L998" s="23"/>
      <c r="M998" s="7"/>
      <c r="N998" s="7"/>
      <c r="O998" s="7"/>
      <c r="P998" s="7"/>
      <c r="Q998" s="7"/>
      <c r="R998" s="10" t="str">
        <f>IF(D998="","",IF(COUNTIF(Tugs[曳船名],D998)&lt;&gt;1,"未登録・重複",IF(INDEX(Tugs[会社名],MATCH(D998,Tugs[曳船名],0))="","未確認",INDEX(Tugs[会社名],MATCH(D998,Tugs[曳船名],0)))))</f>
        <v/>
      </c>
      <c r="S998" s="10" t="str">
        <f>IF(D998="","",IF(COUNTIF(Tugs[曳船名],D998)&lt;&gt;1,"未登録・重複",IF(INDEX(Tugs[基地港],MATCH(D998,Tugs[曳船名],0))="","未確認",INDEX(Tugs[基地港],MATCH(D998,Tugs[曳船名],0)))))</f>
        <v/>
      </c>
      <c r="T998" s="10" t="str">
        <f>IF(A998="","",IF(AND(ISNUMBER(B998),ISNUMBER(C998),C998&gt;=B998),INT(C998)-INT(B998),""))</f>
        <v/>
      </c>
      <c r="U998" s="18" t="str">
        <f>IF(A998="","",IF(AND(ISNUMBER(E998),ISNUMBER(F998),F998&gt;=E998),ROUND((F998-E998)*24,4),""))</f>
        <v/>
      </c>
      <c r="V998" s="18" t="str">
        <f>IF(A998="","",IF(AND(ISNUMBER(G998),ISNUMBER(H998),H998&gt;=G998),ROUND((H998-G998)*24,4),IF(OR(G998&lt;&gt;"",H998&lt;&gt;""),"",IF(AND(ISNUMBER(I998),I998&gt;=0),I998,""))))</f>
        <v/>
      </c>
      <c r="W998" s="10" t="str">
        <f>IF(A998="","",IF(AND(ISNUMBER(G998),ISNUMBER(H998),H998&gt;=G998),"実績：基地発～基地着",IF(OR(G998&lt;&gt;"",H998&lt;&gt;""),"要確認：時刻不足・逆転",IF(AND(ISNUMBER(I998),I998&gt;=0),"実績：記録の時間","未確認"))))</f>
        <v/>
      </c>
      <c r="X998" s="10" t="str">
        <f>IF(A998="","",IF(ISNUMBER(B998),YEAR(B998)-IF(MONTH(B998)&lt;4,1,0),""))</f>
        <v/>
      </c>
      <c r="Y998" s="10" t="str">
        <f>IF(A998="","",IF(OR(D998="",NOT(ISNUMBER(B998)),NOT(ISNUMBER(C998)),C998&lt;B998,NOT(ISNUMBER(E998)),NOT(ISNUMBER(F998)),F998&lt;E998,O998="",P998="",R998="未登録・重複"),"要確認：警戒区間・登録・根拠",IF(OR(W998="要確認：時刻不足・逆転",AND(ISNUMBER(G998),G998&gt;E998),AND(ISNUMBER(H998),H998&lt;F998),AND(ISNUMBER(I998),I998&lt;0),AND(ISNUMBER(M998),M998&lt;0)),"要確認：基地発着・交代人数",IF(COUNTIFS(LNGWatch[船名],A998,LNGWatch[入港日（同一航海）],B998,LNGWatch[曳船名],D998,LNGWatch[警戒開始日時],E998)&gt;1,"要確認：同じ警戒が重複",IF(OR(NOT(ISNUMBER(V998)),P998="未確認"),"要確認：拘束時間・根拠未確認","確認済")))))</f>
        <v/>
      </c>
    </row>
    <row r="999" spans="1:25" ht="24.95" customHeight="1" x14ac:dyDescent="0.2">
      <c r="A999" s="7"/>
      <c r="B999" s="20"/>
      <c r="C999" s="20"/>
      <c r="D999" s="7"/>
      <c r="E999" s="23"/>
      <c r="F999" s="23"/>
      <c r="G999" s="23"/>
      <c r="H999" s="23"/>
      <c r="I999" s="16"/>
      <c r="J999" s="7"/>
      <c r="K999" s="23"/>
      <c r="L999" s="23"/>
      <c r="M999" s="7"/>
      <c r="N999" s="7"/>
      <c r="O999" s="7"/>
      <c r="P999" s="7"/>
      <c r="Q999" s="7"/>
      <c r="R999" s="10" t="str">
        <f>IF(D999="","",IF(COUNTIF(Tugs[曳船名],D999)&lt;&gt;1,"未登録・重複",IF(INDEX(Tugs[会社名],MATCH(D999,Tugs[曳船名],0))="","未確認",INDEX(Tugs[会社名],MATCH(D999,Tugs[曳船名],0)))))</f>
        <v/>
      </c>
      <c r="S999" s="10" t="str">
        <f>IF(D999="","",IF(COUNTIF(Tugs[曳船名],D999)&lt;&gt;1,"未登録・重複",IF(INDEX(Tugs[基地港],MATCH(D999,Tugs[曳船名],0))="","未確認",INDEX(Tugs[基地港],MATCH(D999,Tugs[曳船名],0)))))</f>
        <v/>
      </c>
      <c r="T999" s="10" t="str">
        <f>IF(A999="","",IF(AND(ISNUMBER(B999),ISNUMBER(C999),C999&gt;=B999),INT(C999)-INT(B999),""))</f>
        <v/>
      </c>
      <c r="U999" s="18" t="str">
        <f>IF(A999="","",IF(AND(ISNUMBER(E999),ISNUMBER(F999),F999&gt;=E999),ROUND((F999-E999)*24,4),""))</f>
        <v/>
      </c>
      <c r="V999" s="18" t="str">
        <f>IF(A999="","",IF(AND(ISNUMBER(G999),ISNUMBER(H999),H999&gt;=G999),ROUND((H999-G999)*24,4),IF(OR(G999&lt;&gt;"",H999&lt;&gt;""),"",IF(AND(ISNUMBER(I999),I999&gt;=0),I999,""))))</f>
        <v/>
      </c>
      <c r="W999" s="10" t="str">
        <f>IF(A999="","",IF(AND(ISNUMBER(G999),ISNUMBER(H999),H999&gt;=G999),"実績：基地発～基地着",IF(OR(G999&lt;&gt;"",H999&lt;&gt;""),"要確認：時刻不足・逆転",IF(AND(ISNUMBER(I999),I999&gt;=0),"実績：記録の時間","未確認"))))</f>
        <v/>
      </c>
      <c r="X999" s="10" t="str">
        <f>IF(A999="","",IF(ISNUMBER(B999),YEAR(B999)-IF(MONTH(B999)&lt;4,1,0),""))</f>
        <v/>
      </c>
      <c r="Y999" s="10" t="str">
        <f>IF(A999="","",IF(OR(D999="",NOT(ISNUMBER(B999)),NOT(ISNUMBER(C999)),C999&lt;B999,NOT(ISNUMBER(E999)),NOT(ISNUMBER(F999)),F999&lt;E999,O999="",P999="",R999="未登録・重複"),"要確認：警戒区間・登録・根拠",IF(OR(W999="要確認：時刻不足・逆転",AND(ISNUMBER(G999),G999&gt;E999),AND(ISNUMBER(H999),H999&lt;F999),AND(ISNUMBER(I999),I999&lt;0),AND(ISNUMBER(M999),M999&lt;0)),"要確認：基地発着・交代人数",IF(COUNTIFS(LNGWatch[船名],A999,LNGWatch[入港日（同一航海）],B999,LNGWatch[曳船名],D999,LNGWatch[警戒開始日時],E999)&gt;1,"要確認：同じ警戒が重複",IF(OR(NOT(ISNUMBER(V999)),P999="未確認"),"要確認：拘束時間・根拠未確認","確認済")))))</f>
        <v/>
      </c>
    </row>
    <row r="1000" spans="1:25" ht="24.95" customHeight="1" x14ac:dyDescent="0.2">
      <c r="A1000" s="7"/>
      <c r="B1000" s="20"/>
      <c r="C1000" s="20"/>
      <c r="D1000" s="7"/>
      <c r="E1000" s="23"/>
      <c r="F1000" s="23"/>
      <c r="G1000" s="23"/>
      <c r="H1000" s="23"/>
      <c r="I1000" s="16"/>
      <c r="J1000" s="7"/>
      <c r="K1000" s="23"/>
      <c r="L1000" s="23"/>
      <c r="M1000" s="7"/>
      <c r="N1000" s="7"/>
      <c r="O1000" s="7"/>
      <c r="P1000" s="7"/>
      <c r="Q1000" s="7"/>
      <c r="R1000" s="10" t="str">
        <f>IF(D1000="","",IF(COUNTIF(Tugs[曳船名],D1000)&lt;&gt;1,"未登録・重複",IF(INDEX(Tugs[会社名],MATCH(D1000,Tugs[曳船名],0))="","未確認",INDEX(Tugs[会社名],MATCH(D1000,Tugs[曳船名],0)))))</f>
        <v/>
      </c>
      <c r="S1000" s="10" t="str">
        <f>IF(D1000="","",IF(COUNTIF(Tugs[曳船名],D1000)&lt;&gt;1,"未登録・重複",IF(INDEX(Tugs[基地港],MATCH(D1000,Tugs[曳船名],0))="","未確認",INDEX(Tugs[基地港],MATCH(D1000,Tugs[曳船名],0)))))</f>
        <v/>
      </c>
      <c r="T1000" s="10" t="str">
        <f>IF(A1000="","",IF(AND(ISNUMBER(B1000),ISNUMBER(C1000),C1000&gt;=B1000),INT(C1000)-INT(B1000),""))</f>
        <v/>
      </c>
      <c r="U1000" s="18" t="str">
        <f>IF(A1000="","",IF(AND(ISNUMBER(E1000),ISNUMBER(F1000),F1000&gt;=E1000),ROUND((F1000-E1000)*24,4),""))</f>
        <v/>
      </c>
      <c r="V1000" s="18" t="str">
        <f>IF(A1000="","",IF(AND(ISNUMBER(G1000),ISNUMBER(H1000),H1000&gt;=G1000),ROUND((H1000-G1000)*24,4),IF(OR(G1000&lt;&gt;"",H1000&lt;&gt;""),"",IF(AND(ISNUMBER(I1000),I1000&gt;=0),I1000,""))))</f>
        <v/>
      </c>
      <c r="W1000" s="10" t="str">
        <f>IF(A1000="","",IF(AND(ISNUMBER(G1000),ISNUMBER(H1000),H1000&gt;=G1000),"実績：基地発～基地着",IF(OR(G1000&lt;&gt;"",H1000&lt;&gt;""),"要確認：時刻不足・逆転",IF(AND(ISNUMBER(I1000),I1000&gt;=0),"実績：記録の時間","未確認"))))</f>
        <v/>
      </c>
      <c r="X1000" s="10" t="str">
        <f>IF(A1000="","",IF(ISNUMBER(B1000),YEAR(B1000)-IF(MONTH(B1000)&lt;4,1,0),""))</f>
        <v/>
      </c>
      <c r="Y1000" s="10" t="str">
        <f>IF(A1000="","",IF(OR(D1000="",NOT(ISNUMBER(B1000)),NOT(ISNUMBER(C1000)),C1000&lt;B1000,NOT(ISNUMBER(E1000)),NOT(ISNUMBER(F1000)),F1000&lt;E1000,O1000="",P1000="",R1000="未登録・重複"),"要確認：警戒区間・登録・根拠",IF(OR(W1000="要確認：時刻不足・逆転",AND(ISNUMBER(G1000),G1000&gt;E1000),AND(ISNUMBER(H1000),H1000&lt;F1000),AND(ISNUMBER(I1000),I1000&lt;0),AND(ISNUMBER(M1000),M1000&lt;0)),"要確認：基地発着・交代人数",IF(COUNTIFS(LNGWatch[船名],A1000,LNGWatch[入港日（同一航海）],B1000,LNGWatch[曳船名],D1000,LNGWatch[警戒開始日時],E1000)&gt;1,"要確認：同じ警戒が重複",IF(OR(NOT(ISNUMBER(V1000)),P1000="未確認"),"要確認：拘束時間・根拠未確認","確認済")))))</f>
        <v/>
      </c>
    </row>
    <row r="1001" spans="1:25" ht="24.95" customHeight="1" x14ac:dyDescent="0.2">
      <c r="A1001" s="7"/>
      <c r="B1001" s="20"/>
      <c r="C1001" s="20"/>
      <c r="D1001" s="7"/>
      <c r="E1001" s="23"/>
      <c r="F1001" s="23"/>
      <c r="G1001" s="23"/>
      <c r="H1001" s="23"/>
      <c r="I1001" s="16"/>
      <c r="J1001" s="7"/>
      <c r="K1001" s="23"/>
      <c r="L1001" s="23"/>
      <c r="M1001" s="7"/>
      <c r="N1001" s="7"/>
      <c r="O1001" s="7"/>
      <c r="P1001" s="7"/>
      <c r="Q1001" s="7"/>
      <c r="R1001" s="10" t="str">
        <f>IF(D1001="","",IF(COUNTIF(Tugs[曳船名],D1001)&lt;&gt;1,"未登録・重複",IF(INDEX(Tugs[会社名],MATCH(D1001,Tugs[曳船名],0))="","未確認",INDEX(Tugs[会社名],MATCH(D1001,Tugs[曳船名],0)))))</f>
        <v/>
      </c>
      <c r="S1001" s="10" t="str">
        <f>IF(D1001="","",IF(COUNTIF(Tugs[曳船名],D1001)&lt;&gt;1,"未登録・重複",IF(INDEX(Tugs[基地港],MATCH(D1001,Tugs[曳船名],0))="","未確認",INDEX(Tugs[基地港],MATCH(D1001,Tugs[曳船名],0)))))</f>
        <v/>
      </c>
      <c r="T1001" s="10" t="str">
        <f>IF(A1001="","",IF(AND(ISNUMBER(B1001),ISNUMBER(C1001),C1001&gt;=B1001),INT(C1001)-INT(B1001),""))</f>
        <v/>
      </c>
      <c r="U1001" s="18" t="str">
        <f>IF(A1001="","",IF(AND(ISNUMBER(E1001),ISNUMBER(F1001),F1001&gt;=E1001),ROUND((F1001-E1001)*24,4),""))</f>
        <v/>
      </c>
      <c r="V1001" s="18" t="str">
        <f>IF(A1001="","",IF(AND(ISNUMBER(G1001),ISNUMBER(H1001),H1001&gt;=G1001),ROUND((H1001-G1001)*24,4),IF(OR(G1001&lt;&gt;"",H1001&lt;&gt;""),"",IF(AND(ISNUMBER(I1001),I1001&gt;=0),I1001,""))))</f>
        <v/>
      </c>
      <c r="W1001" s="10" t="str">
        <f>IF(A1001="","",IF(AND(ISNUMBER(G1001),ISNUMBER(H1001),H1001&gt;=G1001),"実績：基地発～基地着",IF(OR(G1001&lt;&gt;"",H1001&lt;&gt;""),"要確認：時刻不足・逆転",IF(AND(ISNUMBER(I1001),I1001&gt;=0),"実績：記録の時間","未確認"))))</f>
        <v/>
      </c>
      <c r="X1001" s="10" t="str">
        <f>IF(A1001="","",IF(ISNUMBER(B1001),YEAR(B1001)-IF(MONTH(B1001)&lt;4,1,0),""))</f>
        <v/>
      </c>
      <c r="Y1001" s="10" t="str">
        <f>IF(A1001="","",IF(OR(D1001="",NOT(ISNUMBER(B1001)),NOT(ISNUMBER(C1001)),C1001&lt;B1001,NOT(ISNUMBER(E1001)),NOT(ISNUMBER(F1001)),F1001&lt;E1001,O1001="",P1001="",R1001="未登録・重複"),"要確認：警戒区間・登録・根拠",IF(OR(W1001="要確認：時刻不足・逆転",AND(ISNUMBER(G1001),G1001&gt;E1001),AND(ISNUMBER(H1001),H1001&lt;F1001),AND(ISNUMBER(I1001),I1001&lt;0),AND(ISNUMBER(M1001),M1001&lt;0)),"要確認：基地発着・交代人数",IF(COUNTIFS(LNGWatch[船名],A1001,LNGWatch[入港日（同一航海）],B1001,LNGWatch[曳船名],D1001,LNGWatch[警戒開始日時],E1001)&gt;1,"要確認：同じ警戒が重複",IF(OR(NOT(ISNUMBER(V1001)),P1001="未確認"),"要確認：拘束時間・根拠未確認","確認済")))))</f>
        <v/>
      </c>
    </row>
    <row r="1002" spans="1:25" ht="24.95" customHeight="1" x14ac:dyDescent="0.2">
      <c r="A1002" s="7"/>
      <c r="B1002" s="20"/>
      <c r="C1002" s="20"/>
      <c r="D1002" s="7"/>
      <c r="E1002" s="23"/>
      <c r="F1002" s="23"/>
      <c r="G1002" s="23"/>
      <c r="H1002" s="23"/>
      <c r="I1002" s="16"/>
      <c r="J1002" s="7"/>
      <c r="K1002" s="23"/>
      <c r="L1002" s="23"/>
      <c r="M1002" s="7"/>
      <c r="N1002" s="7"/>
      <c r="O1002" s="7"/>
      <c r="P1002" s="7"/>
      <c r="Q1002" s="7"/>
      <c r="R1002" s="10" t="str">
        <f>IF(D1002="","",IF(COUNTIF(Tugs[曳船名],D1002)&lt;&gt;1,"未登録・重複",IF(INDEX(Tugs[会社名],MATCH(D1002,Tugs[曳船名],0))="","未確認",INDEX(Tugs[会社名],MATCH(D1002,Tugs[曳船名],0)))))</f>
        <v/>
      </c>
      <c r="S1002" s="10" t="str">
        <f>IF(D1002="","",IF(COUNTIF(Tugs[曳船名],D1002)&lt;&gt;1,"未登録・重複",IF(INDEX(Tugs[基地港],MATCH(D1002,Tugs[曳船名],0))="","未確認",INDEX(Tugs[基地港],MATCH(D1002,Tugs[曳船名],0)))))</f>
        <v/>
      </c>
      <c r="T1002" s="10" t="str">
        <f>IF(A1002="","",IF(AND(ISNUMBER(B1002),ISNUMBER(C1002),C1002&gt;=B1002),INT(C1002)-INT(B1002),""))</f>
        <v/>
      </c>
      <c r="U1002" s="18" t="str">
        <f>IF(A1002="","",IF(AND(ISNUMBER(E1002),ISNUMBER(F1002),F1002&gt;=E1002),ROUND((F1002-E1002)*24,4),""))</f>
        <v/>
      </c>
      <c r="V1002" s="18" t="str">
        <f>IF(A1002="","",IF(AND(ISNUMBER(G1002),ISNUMBER(H1002),H1002&gt;=G1002),ROUND((H1002-G1002)*24,4),IF(OR(G1002&lt;&gt;"",H1002&lt;&gt;""),"",IF(AND(ISNUMBER(I1002),I1002&gt;=0),I1002,""))))</f>
        <v/>
      </c>
      <c r="W1002" s="10" t="str">
        <f>IF(A1002="","",IF(AND(ISNUMBER(G1002),ISNUMBER(H1002),H1002&gt;=G1002),"実績：基地発～基地着",IF(OR(G1002&lt;&gt;"",H1002&lt;&gt;""),"要確認：時刻不足・逆転",IF(AND(ISNUMBER(I1002),I1002&gt;=0),"実績：記録の時間","未確認"))))</f>
        <v/>
      </c>
      <c r="X1002" s="10" t="str">
        <f>IF(A1002="","",IF(ISNUMBER(B1002),YEAR(B1002)-IF(MONTH(B1002)&lt;4,1,0),""))</f>
        <v/>
      </c>
      <c r="Y1002" s="10" t="str">
        <f>IF(A1002="","",IF(OR(D1002="",NOT(ISNUMBER(B1002)),NOT(ISNUMBER(C1002)),C1002&lt;B1002,NOT(ISNUMBER(E1002)),NOT(ISNUMBER(F1002)),F1002&lt;E1002,O1002="",P1002="",R1002="未登録・重複"),"要確認：警戒区間・登録・根拠",IF(OR(W1002="要確認：時刻不足・逆転",AND(ISNUMBER(G1002),G1002&gt;E1002),AND(ISNUMBER(H1002),H1002&lt;F1002),AND(ISNUMBER(I1002),I1002&lt;0),AND(ISNUMBER(M1002),M1002&lt;0)),"要確認：基地発着・交代人数",IF(COUNTIFS(LNGWatch[船名],A1002,LNGWatch[入港日（同一航海）],B1002,LNGWatch[曳船名],D1002,LNGWatch[警戒開始日時],E1002)&gt;1,"要確認：同じ警戒が重複",IF(OR(NOT(ISNUMBER(V1002)),P1002="未確認"),"要確認：拘束時間・根拠未確認","確認済")))))</f>
        <v/>
      </c>
    </row>
    <row r="1003" spans="1:25" ht="24.95" customHeight="1" x14ac:dyDescent="0.2">
      <c r="A1003" s="7"/>
      <c r="B1003" s="20"/>
      <c r="C1003" s="20"/>
      <c r="D1003" s="7"/>
      <c r="E1003" s="23"/>
      <c r="F1003" s="23"/>
      <c r="G1003" s="23"/>
      <c r="H1003" s="23"/>
      <c r="I1003" s="16"/>
      <c r="J1003" s="7"/>
      <c r="K1003" s="23"/>
      <c r="L1003" s="23"/>
      <c r="M1003" s="7"/>
      <c r="N1003" s="7"/>
      <c r="O1003" s="7"/>
      <c r="P1003" s="7"/>
      <c r="Q1003" s="7"/>
      <c r="R1003" s="10" t="str">
        <f>IF(D1003="","",IF(COUNTIF(Tugs[曳船名],D1003)&lt;&gt;1,"未登録・重複",IF(INDEX(Tugs[会社名],MATCH(D1003,Tugs[曳船名],0))="","未確認",INDEX(Tugs[会社名],MATCH(D1003,Tugs[曳船名],0)))))</f>
        <v/>
      </c>
      <c r="S1003" s="10" t="str">
        <f>IF(D1003="","",IF(COUNTIF(Tugs[曳船名],D1003)&lt;&gt;1,"未登録・重複",IF(INDEX(Tugs[基地港],MATCH(D1003,Tugs[曳船名],0))="","未確認",INDEX(Tugs[基地港],MATCH(D1003,Tugs[曳船名],0)))))</f>
        <v/>
      </c>
      <c r="T1003" s="10" t="str">
        <f>IF(A1003="","",IF(AND(ISNUMBER(B1003),ISNUMBER(C1003),C1003&gt;=B1003),INT(C1003)-INT(B1003),""))</f>
        <v/>
      </c>
      <c r="U1003" s="18" t="str">
        <f>IF(A1003="","",IF(AND(ISNUMBER(E1003),ISNUMBER(F1003),F1003&gt;=E1003),ROUND((F1003-E1003)*24,4),""))</f>
        <v/>
      </c>
      <c r="V1003" s="18" t="str">
        <f>IF(A1003="","",IF(AND(ISNUMBER(G1003),ISNUMBER(H1003),H1003&gt;=G1003),ROUND((H1003-G1003)*24,4),IF(OR(G1003&lt;&gt;"",H1003&lt;&gt;""),"",IF(AND(ISNUMBER(I1003),I1003&gt;=0),I1003,""))))</f>
        <v/>
      </c>
      <c r="W1003" s="10" t="str">
        <f>IF(A1003="","",IF(AND(ISNUMBER(G1003),ISNUMBER(H1003),H1003&gt;=G1003),"実績：基地発～基地着",IF(OR(G1003&lt;&gt;"",H1003&lt;&gt;""),"要確認：時刻不足・逆転",IF(AND(ISNUMBER(I1003),I1003&gt;=0),"実績：記録の時間","未確認"))))</f>
        <v/>
      </c>
      <c r="X1003" s="10" t="str">
        <f>IF(A1003="","",IF(ISNUMBER(B1003),YEAR(B1003)-IF(MONTH(B1003)&lt;4,1,0),""))</f>
        <v/>
      </c>
      <c r="Y1003" s="10" t="str">
        <f>IF(A1003="","",IF(OR(D1003="",NOT(ISNUMBER(B1003)),NOT(ISNUMBER(C1003)),C1003&lt;B1003,NOT(ISNUMBER(E1003)),NOT(ISNUMBER(F1003)),F1003&lt;E1003,O1003="",P1003="",R1003="未登録・重複"),"要確認：警戒区間・登録・根拠",IF(OR(W1003="要確認：時刻不足・逆転",AND(ISNUMBER(G1003),G1003&gt;E1003),AND(ISNUMBER(H1003),H1003&lt;F1003),AND(ISNUMBER(I1003),I1003&lt;0),AND(ISNUMBER(M1003),M1003&lt;0)),"要確認：基地発着・交代人数",IF(COUNTIFS(LNGWatch[船名],A1003,LNGWatch[入港日（同一航海）],B1003,LNGWatch[曳船名],D1003,LNGWatch[警戒開始日時],E1003)&gt;1,"要確認：同じ警戒が重複",IF(OR(NOT(ISNUMBER(V1003)),P1003="未確認"),"要確認：拘束時間・根拠未確認","確認済")))))</f>
        <v/>
      </c>
    </row>
    <row r="1004" spans="1:25" ht="24.95" customHeight="1" x14ac:dyDescent="0.2">
      <c r="A1004" s="7"/>
      <c r="B1004" s="20"/>
      <c r="C1004" s="20"/>
      <c r="D1004" s="7"/>
      <c r="E1004" s="23"/>
      <c r="F1004" s="23"/>
      <c r="G1004" s="23"/>
      <c r="H1004" s="23"/>
      <c r="I1004" s="16"/>
      <c r="J1004" s="7"/>
      <c r="K1004" s="23"/>
      <c r="L1004" s="23"/>
      <c r="M1004" s="7"/>
      <c r="N1004" s="7"/>
      <c r="O1004" s="7"/>
      <c r="P1004" s="7"/>
      <c r="Q1004" s="7"/>
      <c r="R1004" s="10" t="str">
        <f>IF(D1004="","",IF(COUNTIF(Tugs[曳船名],D1004)&lt;&gt;1,"未登録・重複",IF(INDEX(Tugs[会社名],MATCH(D1004,Tugs[曳船名],0))="","未確認",INDEX(Tugs[会社名],MATCH(D1004,Tugs[曳船名],0)))))</f>
        <v/>
      </c>
      <c r="S1004" s="10" t="str">
        <f>IF(D1004="","",IF(COUNTIF(Tugs[曳船名],D1004)&lt;&gt;1,"未登録・重複",IF(INDEX(Tugs[基地港],MATCH(D1004,Tugs[曳船名],0))="","未確認",INDEX(Tugs[基地港],MATCH(D1004,Tugs[曳船名],0)))))</f>
        <v/>
      </c>
      <c r="T1004" s="10" t="str">
        <f>IF(A1004="","",IF(AND(ISNUMBER(B1004),ISNUMBER(C1004),C1004&gt;=B1004),INT(C1004)-INT(B1004),""))</f>
        <v/>
      </c>
      <c r="U1004" s="18" t="str">
        <f>IF(A1004="","",IF(AND(ISNUMBER(E1004),ISNUMBER(F1004),F1004&gt;=E1004),ROUND((F1004-E1004)*24,4),""))</f>
        <v/>
      </c>
      <c r="V1004" s="18" t="str">
        <f>IF(A1004="","",IF(AND(ISNUMBER(G1004),ISNUMBER(H1004),H1004&gt;=G1004),ROUND((H1004-G1004)*24,4),IF(OR(G1004&lt;&gt;"",H1004&lt;&gt;""),"",IF(AND(ISNUMBER(I1004),I1004&gt;=0),I1004,""))))</f>
        <v/>
      </c>
      <c r="W1004" s="10" t="str">
        <f>IF(A1004="","",IF(AND(ISNUMBER(G1004),ISNUMBER(H1004),H1004&gt;=G1004),"実績：基地発～基地着",IF(OR(G1004&lt;&gt;"",H1004&lt;&gt;""),"要確認：時刻不足・逆転",IF(AND(ISNUMBER(I1004),I1004&gt;=0),"実績：記録の時間","未確認"))))</f>
        <v/>
      </c>
      <c r="X1004" s="10" t="str">
        <f>IF(A1004="","",IF(ISNUMBER(B1004),YEAR(B1004)-IF(MONTH(B1004)&lt;4,1,0),""))</f>
        <v/>
      </c>
      <c r="Y1004" s="10" t="str">
        <f>IF(A1004="","",IF(OR(D1004="",NOT(ISNUMBER(B1004)),NOT(ISNUMBER(C1004)),C1004&lt;B1004,NOT(ISNUMBER(E1004)),NOT(ISNUMBER(F1004)),F1004&lt;E1004,O1004="",P1004="",R1004="未登録・重複"),"要確認：警戒区間・登録・根拠",IF(OR(W1004="要確認：時刻不足・逆転",AND(ISNUMBER(G1004),G1004&gt;E1004),AND(ISNUMBER(H1004),H1004&lt;F1004),AND(ISNUMBER(I1004),I1004&lt;0),AND(ISNUMBER(M1004),M1004&lt;0)),"要確認：基地発着・交代人数",IF(COUNTIFS(LNGWatch[船名],A1004,LNGWatch[入港日（同一航海）],B1004,LNGWatch[曳船名],D1004,LNGWatch[警戒開始日時],E1004)&gt;1,"要確認：同じ警戒が重複",IF(OR(NOT(ISNUMBER(V1004)),P1004="未確認"),"要確認：拘束時間・根拠未確認","確認済")))))</f>
        <v/>
      </c>
    </row>
    <row r="1005" spans="1:25" ht="24.95" customHeight="1" x14ac:dyDescent="0.2">
      <c r="A1005" s="7"/>
      <c r="B1005" s="20"/>
      <c r="C1005" s="20"/>
      <c r="D1005" s="7"/>
      <c r="E1005" s="23"/>
      <c r="F1005" s="23"/>
      <c r="G1005" s="23"/>
      <c r="H1005" s="23"/>
      <c r="I1005" s="16"/>
      <c r="J1005" s="7"/>
      <c r="K1005" s="23"/>
      <c r="L1005" s="23"/>
      <c r="M1005" s="7"/>
      <c r="N1005" s="7"/>
      <c r="O1005" s="7"/>
      <c r="P1005" s="7"/>
      <c r="Q1005" s="7"/>
      <c r="R1005" s="10" t="str">
        <f>IF(D1005="","",IF(COUNTIF(Tugs[曳船名],D1005)&lt;&gt;1,"未登録・重複",IF(INDEX(Tugs[会社名],MATCH(D1005,Tugs[曳船名],0))="","未確認",INDEX(Tugs[会社名],MATCH(D1005,Tugs[曳船名],0)))))</f>
        <v/>
      </c>
      <c r="S1005" s="10" t="str">
        <f>IF(D1005="","",IF(COUNTIF(Tugs[曳船名],D1005)&lt;&gt;1,"未登録・重複",IF(INDEX(Tugs[基地港],MATCH(D1005,Tugs[曳船名],0))="","未確認",INDEX(Tugs[基地港],MATCH(D1005,Tugs[曳船名],0)))))</f>
        <v/>
      </c>
      <c r="T1005" s="10" t="str">
        <f>IF(A1005="","",IF(AND(ISNUMBER(B1005),ISNUMBER(C1005),C1005&gt;=B1005),INT(C1005)-INT(B1005),""))</f>
        <v/>
      </c>
      <c r="U1005" s="18" t="str">
        <f>IF(A1005="","",IF(AND(ISNUMBER(E1005),ISNUMBER(F1005),F1005&gt;=E1005),ROUND((F1005-E1005)*24,4),""))</f>
        <v/>
      </c>
      <c r="V1005" s="18" t="str">
        <f>IF(A1005="","",IF(AND(ISNUMBER(G1005),ISNUMBER(H1005),H1005&gt;=G1005),ROUND((H1005-G1005)*24,4),IF(OR(G1005&lt;&gt;"",H1005&lt;&gt;""),"",IF(AND(ISNUMBER(I1005),I1005&gt;=0),I1005,""))))</f>
        <v/>
      </c>
      <c r="W1005" s="10" t="str">
        <f>IF(A1005="","",IF(AND(ISNUMBER(G1005),ISNUMBER(H1005),H1005&gt;=G1005),"実績：基地発～基地着",IF(OR(G1005&lt;&gt;"",H1005&lt;&gt;""),"要確認：時刻不足・逆転",IF(AND(ISNUMBER(I1005),I1005&gt;=0),"実績：記録の時間","未確認"))))</f>
        <v/>
      </c>
      <c r="X1005" s="10" t="str">
        <f>IF(A1005="","",IF(ISNUMBER(B1005),YEAR(B1005)-IF(MONTH(B1005)&lt;4,1,0),""))</f>
        <v/>
      </c>
      <c r="Y1005" s="10" t="str">
        <f>IF(A1005="","",IF(OR(D1005="",NOT(ISNUMBER(B1005)),NOT(ISNUMBER(C1005)),C1005&lt;B1005,NOT(ISNUMBER(E1005)),NOT(ISNUMBER(F1005)),F1005&lt;E1005,O1005="",P1005="",R1005="未登録・重複"),"要確認：警戒区間・登録・根拠",IF(OR(W1005="要確認：時刻不足・逆転",AND(ISNUMBER(G1005),G1005&gt;E1005),AND(ISNUMBER(H1005),H1005&lt;F1005),AND(ISNUMBER(I1005),I1005&lt;0),AND(ISNUMBER(M1005),M1005&lt;0)),"要確認：基地発着・交代人数",IF(COUNTIFS(LNGWatch[船名],A1005,LNGWatch[入港日（同一航海）],B1005,LNGWatch[曳船名],D1005,LNGWatch[警戒開始日時],E1005)&gt;1,"要確認：同じ警戒が重複",IF(OR(NOT(ISNUMBER(V1005)),P1005="未確認"),"要確認：拘束時間・根拠未確認","確認済")))))</f>
        <v/>
      </c>
    </row>
    <row r="1006" spans="1:25" ht="24.95" customHeight="1" x14ac:dyDescent="0.2">
      <c r="A1006" s="7"/>
      <c r="B1006" s="20"/>
      <c r="C1006" s="20"/>
      <c r="D1006" s="7"/>
      <c r="E1006" s="23"/>
      <c r="F1006" s="23"/>
      <c r="G1006" s="23"/>
      <c r="H1006" s="23"/>
      <c r="I1006" s="16"/>
      <c r="J1006" s="7"/>
      <c r="K1006" s="23"/>
      <c r="L1006" s="23"/>
      <c r="M1006" s="7"/>
      <c r="N1006" s="7"/>
      <c r="O1006" s="7"/>
      <c r="P1006" s="7"/>
      <c r="Q1006" s="7"/>
      <c r="R1006" s="10" t="str">
        <f>IF(D1006="","",IF(COUNTIF(Tugs[曳船名],D1006)&lt;&gt;1,"未登録・重複",IF(INDEX(Tugs[会社名],MATCH(D1006,Tugs[曳船名],0))="","未確認",INDEX(Tugs[会社名],MATCH(D1006,Tugs[曳船名],0)))))</f>
        <v/>
      </c>
      <c r="S1006" s="10" t="str">
        <f>IF(D1006="","",IF(COUNTIF(Tugs[曳船名],D1006)&lt;&gt;1,"未登録・重複",IF(INDEX(Tugs[基地港],MATCH(D1006,Tugs[曳船名],0))="","未確認",INDEX(Tugs[基地港],MATCH(D1006,Tugs[曳船名],0)))))</f>
        <v/>
      </c>
      <c r="T1006" s="10" t="str">
        <f>IF(A1006="","",IF(AND(ISNUMBER(B1006),ISNUMBER(C1006),C1006&gt;=B1006),INT(C1006)-INT(B1006),""))</f>
        <v/>
      </c>
      <c r="U1006" s="18" t="str">
        <f>IF(A1006="","",IF(AND(ISNUMBER(E1006),ISNUMBER(F1006),F1006&gt;=E1006),ROUND((F1006-E1006)*24,4),""))</f>
        <v/>
      </c>
      <c r="V1006" s="18" t="str">
        <f>IF(A1006="","",IF(AND(ISNUMBER(G1006),ISNUMBER(H1006),H1006&gt;=G1006),ROUND((H1006-G1006)*24,4),IF(OR(G1006&lt;&gt;"",H1006&lt;&gt;""),"",IF(AND(ISNUMBER(I1006),I1006&gt;=0),I1006,""))))</f>
        <v/>
      </c>
      <c r="W1006" s="10" t="str">
        <f>IF(A1006="","",IF(AND(ISNUMBER(G1006),ISNUMBER(H1006),H1006&gt;=G1006),"実績：基地発～基地着",IF(OR(G1006&lt;&gt;"",H1006&lt;&gt;""),"要確認：時刻不足・逆転",IF(AND(ISNUMBER(I1006),I1006&gt;=0),"実績：記録の時間","未確認"))))</f>
        <v/>
      </c>
      <c r="X1006" s="10" t="str">
        <f>IF(A1006="","",IF(ISNUMBER(B1006),YEAR(B1006)-IF(MONTH(B1006)&lt;4,1,0),""))</f>
        <v/>
      </c>
      <c r="Y1006" s="10" t="str">
        <f>IF(A1006="","",IF(OR(D1006="",NOT(ISNUMBER(B1006)),NOT(ISNUMBER(C1006)),C1006&lt;B1006,NOT(ISNUMBER(E1006)),NOT(ISNUMBER(F1006)),F1006&lt;E1006,O1006="",P1006="",R1006="未登録・重複"),"要確認：警戒区間・登録・根拠",IF(OR(W1006="要確認：時刻不足・逆転",AND(ISNUMBER(G1006),G1006&gt;E1006),AND(ISNUMBER(H1006),H1006&lt;F1006),AND(ISNUMBER(I1006),I1006&lt;0),AND(ISNUMBER(M1006),M1006&lt;0)),"要確認：基地発着・交代人数",IF(COUNTIFS(LNGWatch[船名],A1006,LNGWatch[入港日（同一航海）],B1006,LNGWatch[曳船名],D1006,LNGWatch[警戒開始日時],E1006)&gt;1,"要確認：同じ警戒が重複",IF(OR(NOT(ISNUMBER(V1006)),P1006="未確認"),"要確認：拘束時間・根拠未確認","確認済")))))</f>
        <v/>
      </c>
    </row>
    <row r="1007" spans="1:25" ht="24.95" customHeight="1" x14ac:dyDescent="0.2">
      <c r="A1007" s="8"/>
      <c r="B1007" s="21"/>
      <c r="C1007" s="21"/>
      <c r="D1007" s="8"/>
      <c r="E1007" s="24"/>
      <c r="F1007" s="24"/>
      <c r="G1007" s="24"/>
      <c r="H1007" s="24"/>
      <c r="I1007" s="17"/>
      <c r="J1007" s="8"/>
      <c r="K1007" s="24"/>
      <c r="L1007" s="24"/>
      <c r="M1007" s="8"/>
      <c r="N1007" s="8"/>
      <c r="O1007" s="8"/>
      <c r="P1007" s="8"/>
      <c r="Q1007" s="8"/>
      <c r="R1007" s="10" t="str">
        <f>IF(D1007="","",IF(COUNTIF(Tugs[曳船名],D1007)&lt;&gt;1,"未登録・重複",IF(INDEX(Tugs[会社名],MATCH(D1007,Tugs[曳船名],0))="","未確認",INDEX(Tugs[会社名],MATCH(D1007,Tugs[曳船名],0)))))</f>
        <v/>
      </c>
      <c r="S1007" s="10" t="str">
        <f>IF(D1007="","",IF(COUNTIF(Tugs[曳船名],D1007)&lt;&gt;1,"未登録・重複",IF(INDEX(Tugs[基地港],MATCH(D1007,Tugs[曳船名],0))="","未確認",INDEX(Tugs[基地港],MATCH(D1007,Tugs[曳船名],0)))))</f>
        <v/>
      </c>
      <c r="T1007" s="10" t="str">
        <f>IF(A1007="","",IF(AND(ISNUMBER(B1007),ISNUMBER(C1007),C1007&gt;=B1007),INT(C1007)-INT(B1007),""))</f>
        <v/>
      </c>
      <c r="U1007" s="18" t="str">
        <f>IF(A1007="","",IF(AND(ISNUMBER(E1007),ISNUMBER(F1007),F1007&gt;=E1007),ROUND((F1007-E1007)*24,4),""))</f>
        <v/>
      </c>
      <c r="V1007" s="18" t="str">
        <f>IF(A1007="","",IF(AND(ISNUMBER(G1007),ISNUMBER(H1007),H1007&gt;=G1007),ROUND((H1007-G1007)*24,4),IF(OR(G1007&lt;&gt;"",H1007&lt;&gt;""),"",IF(AND(ISNUMBER(I1007),I1007&gt;=0),I1007,""))))</f>
        <v/>
      </c>
      <c r="W1007" s="10" t="str">
        <f>IF(A1007="","",IF(AND(ISNUMBER(G1007),ISNUMBER(H1007),H1007&gt;=G1007),"実績：基地発～基地着",IF(OR(G1007&lt;&gt;"",H1007&lt;&gt;""),"要確認：時刻不足・逆転",IF(AND(ISNUMBER(I1007),I1007&gt;=0),"実績：記録の時間","未確認"))))</f>
        <v/>
      </c>
      <c r="X1007" s="10" t="str">
        <f>IF(A1007="","",IF(ISNUMBER(B1007),YEAR(B1007)-IF(MONTH(B1007)&lt;4,1,0),""))</f>
        <v/>
      </c>
      <c r="Y1007" s="10" t="str">
        <f>IF(A1007="","",IF(OR(D1007="",NOT(ISNUMBER(B1007)),NOT(ISNUMBER(C1007)),C1007&lt;B1007,NOT(ISNUMBER(E1007)),NOT(ISNUMBER(F1007)),F1007&lt;E1007,O1007="",P1007="",R1007="未登録・重複"),"要確認：警戒区間・登録・根拠",IF(OR(W1007="要確認：時刻不足・逆転",AND(ISNUMBER(G1007),G1007&gt;E1007),AND(ISNUMBER(H1007),H1007&lt;F1007),AND(ISNUMBER(I1007),I1007&lt;0),AND(ISNUMBER(M1007),M1007&lt;0)),"要確認：基地発着・交代人数",IF(COUNTIFS(LNGWatch[船名],A1007,LNGWatch[入港日（同一航海）],B1007,LNGWatch[曳船名],D1007,LNGWatch[警戒開始日時],E1007)&gt;1,"要確認：同じ警戒が重複",IF(OR(NOT(ISNUMBER(V1007)),P1007="未確認"),"要確認：拘束時間・根拠未確認","確認済")))))</f>
        <v/>
      </c>
    </row>
  </sheetData>
  <mergeCells count="2">
    <mergeCell ref="A2:H2"/>
    <mergeCell ref="A3:K4"/>
  </mergeCells>
  <conditionalFormatting sqref="Y8:Y1007">
    <cfRule type="containsText" dxfId="1" priority="1" operator="containsText" text="要確認"/>
  </conditionalFormatting>
  <dataValidations count="2">
    <dataValidation type="list" sqref="D8:D1007 J8:J1007" xr:uid="{00000000-0002-0000-0800-000000000000}">
      <formula1>INDIRECT("Tugs[曳船名]")</formula1>
    </dataValidation>
    <dataValidation type="list" sqref="P8:P1007" xr:uid="{00000000-0002-0000-0800-000002000000}">
      <formula1>"記録,記憶,未確認"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94563"/>
  </sheetPr>
  <dimension ref="A1:L155"/>
  <sheetViews>
    <sheetView showGridLines="0" workbookViewId="0">
      <pane ySplit="7" topLeftCell="A8" activePane="bottomLeft" state="frozen"/>
      <selection pane="bottomLeft"/>
    </sheetView>
  </sheetViews>
  <sheetFormatPr defaultRowHeight="15" x14ac:dyDescent="0.2"/>
  <cols>
    <col min="1" max="1" width="25.9609375" customWidth="1"/>
    <col min="2" max="2" width="18.96484375" customWidth="1"/>
    <col min="3" max="4" width="23.9453125" customWidth="1"/>
    <col min="5" max="6" width="22.05859375" customWidth="1"/>
    <col min="7" max="7" width="27.98046875" customWidth="1"/>
    <col min="8" max="9" width="25.01953125" customWidth="1"/>
    <col min="10" max="10" width="23" customWidth="1"/>
    <col min="11" max="11" width="25.01953125" customWidth="1"/>
    <col min="12" max="12" width="39.953125" customWidth="1"/>
  </cols>
  <sheetData>
    <row r="1" spans="1:12" ht="24.9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33.950000000000003" customHeight="1" x14ac:dyDescent="0.2">
      <c r="A2" s="71" t="s">
        <v>201</v>
      </c>
      <c r="B2" s="71"/>
      <c r="C2" s="71"/>
      <c r="D2" s="71"/>
      <c r="E2" s="71"/>
      <c r="F2" s="71"/>
      <c r="G2" s="71"/>
      <c r="H2" s="71"/>
      <c r="I2" s="2"/>
      <c r="J2" s="2"/>
      <c r="K2" s="2"/>
      <c r="L2" s="2"/>
    </row>
    <row r="3" spans="1:12" ht="24" customHeight="1" x14ac:dyDescent="0.2">
      <c r="A3" s="72" t="s">
        <v>202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2"/>
    </row>
    <row r="4" spans="1:12" ht="24" customHeight="1" x14ac:dyDescent="0.2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2"/>
    </row>
    <row r="5" spans="1:12" ht="24.95" customHeight="1" x14ac:dyDescent="0.2">
      <c r="A5" s="2" t="s">
        <v>203</v>
      </c>
      <c r="B5" s="37">
        <v>2025</v>
      </c>
      <c r="C5" s="2"/>
      <c r="D5" s="72" t="s">
        <v>204</v>
      </c>
      <c r="E5" s="72"/>
      <c r="F5" s="72"/>
      <c r="G5" s="72"/>
      <c r="H5" s="72"/>
      <c r="I5" s="72"/>
      <c r="J5" s="72"/>
      <c r="K5" s="72"/>
      <c r="L5" s="72"/>
    </row>
    <row r="6" spans="1:12" ht="24.9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75.95" customHeight="1" x14ac:dyDescent="0.2">
      <c r="A7" s="3" t="s">
        <v>80</v>
      </c>
      <c r="B7" s="3" t="s">
        <v>205</v>
      </c>
      <c r="C7" s="3" t="s">
        <v>206</v>
      </c>
      <c r="D7" s="3" t="s">
        <v>207</v>
      </c>
      <c r="E7" s="3" t="s">
        <v>208</v>
      </c>
      <c r="F7" s="3" t="s">
        <v>209</v>
      </c>
      <c r="G7" s="3" t="s">
        <v>210</v>
      </c>
      <c r="H7" s="3" t="s">
        <v>211</v>
      </c>
      <c r="I7" s="3" t="s">
        <v>212</v>
      </c>
      <c r="J7" s="3" t="s">
        <v>213</v>
      </c>
      <c r="K7" s="3" t="s">
        <v>214</v>
      </c>
      <c r="L7" s="3" t="s">
        <v>215</v>
      </c>
    </row>
    <row r="8" spans="1:12" ht="38.1" customHeight="1" x14ac:dyDescent="0.2">
      <c r="A8" s="2" t="str">
        <f>IF(INDEX(Companies[会社名],ROW()-7)="","",INDEX(Companies[会社名],ROW()-7))</f>
        <v>製鉄曳船</v>
      </c>
      <c r="B8" s="2">
        <f>IF(A8="","",COUNTIF(Tugs[会社名],A8))</f>
        <v>5</v>
      </c>
      <c r="C8" s="2">
        <f>IF(A8="","",SUMIFS(Work[前日割当隻数（自動）],Work[会社（自動）],A8,Work[記録区分],"記録",Work[予定年度（自動）],$B$5))</f>
        <v>0</v>
      </c>
      <c r="D8" s="2">
        <f>IF(A8="","",SUMIFS(Work[当日使用隻数（自動）],Work[会社（自動）],A8,Work[記録区分],"記録",Work[実施年度（自動）],$B$5))</f>
        <v>0</v>
      </c>
      <c r="E8" s="38">
        <f>IF(A8="","",SUMIFS(Work[拘束h（自動）],Work[会社（自動）],A8,Work[記録区分],"記録",Work[実施年度（自動）],$B$5,Work[当日使用隻数（自動）],1,Work[時間根拠（自動）],"実績：基地発～基地着")+SUMIFS(Work[拘束h（自動）],Work[会社（自動）],A8,Work[記録区分],"記録",Work[実施年度（自動）],$B$5,Work[当日使用隻数（自動）],1,Work[時間根拠（自動）],"実績：記録の時間"))</f>
        <v>0</v>
      </c>
      <c r="F8" s="38">
        <f>IF(A8="","",SUMIFS(Work[拘束h（自動）],Work[会社（自動）],A8,Work[記録区分],"記録",Work[実施年度（自動）],$B$5,Work[当日使用隻数（自動）],1,Work[時間根拠（自動）],"所定時間による見込み"))</f>
        <v>0</v>
      </c>
      <c r="G8" s="2">
        <f>IF(A8="","",COUNTIFS(Work[会社（自動）],A8,Work[記録区分],"記録",Work[実施年度（自動）],$B$5,Work[当日使用隻数（自動）],1,Work[時間根拠（自動）],"未確認")+COUNTIFS(Work[会社（自動）],A8,Work[記録区分],"記録",Work[実施年度（自動）],$B$5,Work[当日使用隻数（自動）],1,Work[時間根拠（自動）],"要確認：時刻不足・逆転"))</f>
        <v>0</v>
      </c>
      <c r="H8" s="38">
        <f>IF(A8="","",SUMIFS(Work[待機h],Work[会社（自動）],A8,Work[記録区分],"記録",Work[予定年度（自動）],$B$5,Work[本船作業の最終結果],"取消"))</f>
        <v>0</v>
      </c>
      <c r="I8" s="38">
        <f>IF(A8="","",SUMIFS(Docks[選択年度の日数（自動）],Docks[会社（自動）],A8,Docks[記録区分],"記録"))</f>
        <v>0</v>
      </c>
      <c r="J8" s="38">
        <f>IF(A8="","",SUMIFS(LNGWatch[警戒h（自動）],LNGWatch[会社（自動）],A8,LNGWatch[年度（自動）],$B$5,LNGWatch[記録区分],"記録"))</f>
        <v>0</v>
      </c>
      <c r="K8" s="2">
        <f>IF(A8="","",COUNTIFS(Work[会社（自動）],A8,Work[予定年度（自動）],$B$5,Work[入力確認（自動）],"要確認：船名未記入")+COUNTIFS(Work[会社（自動）],A8,Work[予定年度（自動）],$B$5,Work[入力確認（自動）],"要確認：基本項目不足")+COUNTIFS(Work[会社（自動）],A8,Work[予定年度（自動）],$B$5,Work[入力確認（自動）],"要確認：登録表を確認")+COUNTIFS(Work[会社（自動）],A8,Work[予定年度（自動）],$B$5,Work[入力確認（自動）],"要確認：前日の予定時刻不足")+COUNTIFS(Work[会社（自動）],A8,Work[予定年度（自動）],$B$5,Work[入力確認（自動）],"要確認：最終日時不足")+COUNTIFS(Work[会社（自動）],A8,Work[予定年度（自動）],$B$5,Work[入力確認（自動）],"要確認：取消と使用ありが矛盾")+COUNTIFS(Work[会社（自動）],A8,Work[予定年度（自動）],$B$5,Work[入力確認（自動）],"要確認：時間を確認")+COUNTIFS(Work[会社（自動）],A8,Work[予定年度（自動）],$B$5,Work[入力確認（自動）],"要確認：同じ作業・曳船が重複")+COUNTIFS(Work[会社（自動）],A8,Work[予定年度（自動）],$B$5,Work[入力確認（自動）],"要確認：拘束時間未確認")+COUNTIFS(Work[会社（自動）],A8,Work[予定年度（自動）],$B$5,Work[入力確認（自動）],"要確認：未確認を含む"))</f>
        <v>0</v>
      </c>
      <c r="L8" s="40" t="str">
        <f>IF(A8="","","記憶の使用："&amp;COUNTIFS(Work[会社（自動）],A8,Work[実施年度（自動）],$B$5,Work[当日使用隻数（自動）],1,Work[記録区分],"記憶")&amp;"隻。登録数≠応援可能数")</f>
        <v>記憶の使用：0隻。登録数≠応援可能数</v>
      </c>
    </row>
    <row r="9" spans="1:12" ht="38.1" customHeight="1" x14ac:dyDescent="0.2">
      <c r="A9" s="2" t="str">
        <f>IF(INDEX(Companies[会社名],ROW()-7)="","",INDEX(Companies[会社名],ROW()-7))</f>
        <v>西日本海運</v>
      </c>
      <c r="B9" s="2">
        <f>IF(A9="","",COUNTIF(Tugs[会社名],A9))</f>
        <v>2</v>
      </c>
      <c r="C9" s="2">
        <f>IF(A9="","",SUMIFS(Work[前日割当隻数（自動）],Work[会社（自動）],A9,Work[記録区分],"記録",Work[予定年度（自動）],$B$5))</f>
        <v>0</v>
      </c>
      <c r="D9" s="2">
        <f>IF(A9="","",SUMIFS(Work[当日使用隻数（自動）],Work[会社（自動）],A9,Work[記録区分],"記録",Work[実施年度（自動）],$B$5))</f>
        <v>0</v>
      </c>
      <c r="E9" s="38">
        <f>IF(A9="","",SUMIFS(Work[拘束h（自動）],Work[会社（自動）],A9,Work[記録区分],"記録",Work[実施年度（自動）],$B$5,Work[当日使用隻数（自動）],1,Work[時間根拠（自動）],"実績：基地発～基地着")+SUMIFS(Work[拘束h（自動）],Work[会社（自動）],A9,Work[記録区分],"記録",Work[実施年度（自動）],$B$5,Work[当日使用隻数（自動）],1,Work[時間根拠（自動）],"実績：記録の時間"))</f>
        <v>0</v>
      </c>
      <c r="F9" s="38">
        <f>IF(A9="","",SUMIFS(Work[拘束h（自動）],Work[会社（自動）],A9,Work[記録区分],"記録",Work[実施年度（自動）],$B$5,Work[当日使用隻数（自動）],1,Work[時間根拠（自動）],"所定時間による見込み"))</f>
        <v>0</v>
      </c>
      <c r="G9" s="2">
        <f>IF(A9="","",COUNTIFS(Work[会社（自動）],A9,Work[記録区分],"記録",Work[実施年度（自動）],$B$5,Work[当日使用隻数（自動）],1,Work[時間根拠（自動）],"未確認")+COUNTIFS(Work[会社（自動）],A9,Work[記録区分],"記録",Work[実施年度（自動）],$B$5,Work[当日使用隻数（自動）],1,Work[時間根拠（自動）],"要確認：時刻不足・逆転"))</f>
        <v>0</v>
      </c>
      <c r="H9" s="38">
        <f>IF(A9="","",SUMIFS(Work[待機h],Work[会社（自動）],A9,Work[記録区分],"記録",Work[予定年度（自動）],$B$5,Work[本船作業の最終結果],"取消"))</f>
        <v>0</v>
      </c>
      <c r="I9" s="38">
        <f>IF(A9="","",SUMIFS(Docks[選択年度の日数（自動）],Docks[会社（自動）],A9,Docks[記録区分],"記録"))</f>
        <v>0</v>
      </c>
      <c r="J9" s="38">
        <f>IF(A9="","",SUMIFS(LNGWatch[警戒h（自動）],LNGWatch[会社（自動）],A9,LNGWatch[年度（自動）],$B$5,LNGWatch[記録区分],"記録"))</f>
        <v>0</v>
      </c>
      <c r="K9" s="2">
        <f>IF(A9="","",COUNTIFS(Work[会社（自動）],A9,Work[予定年度（自動）],$B$5,Work[入力確認（自動）],"要確認：船名未記入")+COUNTIFS(Work[会社（自動）],A9,Work[予定年度（自動）],$B$5,Work[入力確認（自動）],"要確認：基本項目不足")+COUNTIFS(Work[会社（自動）],A9,Work[予定年度（自動）],$B$5,Work[入力確認（自動）],"要確認：登録表を確認")+COUNTIFS(Work[会社（自動）],A9,Work[予定年度（自動）],$B$5,Work[入力確認（自動）],"要確認：前日の予定時刻不足")+COUNTIFS(Work[会社（自動）],A9,Work[予定年度（自動）],$B$5,Work[入力確認（自動）],"要確認：最終日時不足")+COUNTIFS(Work[会社（自動）],A9,Work[予定年度（自動）],$B$5,Work[入力確認（自動）],"要確認：取消と使用ありが矛盾")+COUNTIFS(Work[会社（自動）],A9,Work[予定年度（自動）],$B$5,Work[入力確認（自動）],"要確認：時間を確認")+COUNTIFS(Work[会社（自動）],A9,Work[予定年度（自動）],$B$5,Work[入力確認（自動）],"要確認：同じ作業・曳船が重複")+COUNTIFS(Work[会社（自動）],A9,Work[予定年度（自動）],$B$5,Work[入力確認（自動）],"要確認：拘束時間未確認")+COUNTIFS(Work[会社（自動）],A9,Work[予定年度（自動）],$B$5,Work[入力確認（自動）],"要確認：未確認を含む"))</f>
        <v>0</v>
      </c>
      <c r="L9" s="40" t="str">
        <f>IF(A9="","","記憶の使用："&amp;COUNTIFS(Work[会社（自動）],A9,Work[実施年度（自動）],$B$5,Work[当日使用隻数（自動）],1,Work[記録区分],"記憶")&amp;"隻。登録数≠応援可能数")</f>
        <v>記憶の使用：0隻。登録数≠応援可能数</v>
      </c>
    </row>
    <row r="10" spans="1:12" ht="38.1" customHeight="1" x14ac:dyDescent="0.2">
      <c r="A10" s="2" t="str">
        <f>IF(INDEX(Companies[会社名],ROW()-7)="","",INDEX(Companies[会社名],ROW()-7))</f>
        <v>矢野海運</v>
      </c>
      <c r="B10" s="2">
        <f>IF(A10="","",COUNTIF(Tugs[会社名],A10))</f>
        <v>0</v>
      </c>
      <c r="C10" s="2">
        <f>IF(A10="","",SUMIFS(Work[前日割当隻数（自動）],Work[会社（自動）],A10,Work[記録区分],"記録",Work[予定年度（自動）],$B$5))</f>
        <v>0</v>
      </c>
      <c r="D10" s="2">
        <f>IF(A10="","",SUMIFS(Work[当日使用隻数（自動）],Work[会社（自動）],A10,Work[記録区分],"記録",Work[実施年度（自動）],$B$5))</f>
        <v>0</v>
      </c>
      <c r="E10" s="38">
        <f>IF(A10="","",SUMIFS(Work[拘束h（自動）],Work[会社（自動）],A10,Work[記録区分],"記録",Work[実施年度（自動）],$B$5,Work[当日使用隻数（自動）],1,Work[時間根拠（自動）],"実績：基地発～基地着")+SUMIFS(Work[拘束h（自動）],Work[会社（自動）],A10,Work[記録区分],"記録",Work[実施年度（自動）],$B$5,Work[当日使用隻数（自動）],1,Work[時間根拠（自動）],"実績：記録の時間"))</f>
        <v>0</v>
      </c>
      <c r="F10" s="38">
        <f>IF(A10="","",SUMIFS(Work[拘束h（自動）],Work[会社（自動）],A10,Work[記録区分],"記録",Work[実施年度（自動）],$B$5,Work[当日使用隻数（自動）],1,Work[時間根拠（自動）],"所定時間による見込み"))</f>
        <v>0</v>
      </c>
      <c r="G10" s="2">
        <f>IF(A10="","",COUNTIFS(Work[会社（自動）],A10,Work[記録区分],"記録",Work[実施年度（自動）],$B$5,Work[当日使用隻数（自動）],1,Work[時間根拠（自動）],"未確認")+COUNTIFS(Work[会社（自動）],A10,Work[記録区分],"記録",Work[実施年度（自動）],$B$5,Work[当日使用隻数（自動）],1,Work[時間根拠（自動）],"要確認：時刻不足・逆転"))</f>
        <v>0</v>
      </c>
      <c r="H10" s="38">
        <f>IF(A10="","",SUMIFS(Work[待機h],Work[会社（自動）],A10,Work[記録区分],"記録",Work[予定年度（自動）],$B$5,Work[本船作業の最終結果],"取消"))</f>
        <v>0</v>
      </c>
      <c r="I10" s="38">
        <f>IF(A10="","",SUMIFS(Docks[選択年度の日数（自動）],Docks[会社（自動）],A10,Docks[記録区分],"記録"))</f>
        <v>0</v>
      </c>
      <c r="J10" s="38">
        <f>IF(A10="","",SUMIFS(LNGWatch[警戒h（自動）],LNGWatch[会社（自動）],A10,LNGWatch[年度（自動）],$B$5,LNGWatch[記録区分],"記録"))</f>
        <v>0</v>
      </c>
      <c r="K10" s="2">
        <f>IF(A10="","",COUNTIFS(Work[会社（自動）],A10,Work[予定年度（自動）],$B$5,Work[入力確認（自動）],"要確認：船名未記入")+COUNTIFS(Work[会社（自動）],A10,Work[予定年度（自動）],$B$5,Work[入力確認（自動）],"要確認：基本項目不足")+COUNTIFS(Work[会社（自動）],A10,Work[予定年度（自動）],$B$5,Work[入力確認（自動）],"要確認：登録表を確認")+COUNTIFS(Work[会社（自動）],A10,Work[予定年度（自動）],$B$5,Work[入力確認（自動）],"要確認：前日の予定時刻不足")+COUNTIFS(Work[会社（自動）],A10,Work[予定年度（自動）],$B$5,Work[入力確認（自動）],"要確認：最終日時不足")+COUNTIFS(Work[会社（自動）],A10,Work[予定年度（自動）],$B$5,Work[入力確認（自動）],"要確認：取消と使用ありが矛盾")+COUNTIFS(Work[会社（自動）],A10,Work[予定年度（自動）],$B$5,Work[入力確認（自動）],"要確認：時間を確認")+COUNTIFS(Work[会社（自動）],A10,Work[予定年度（自動）],$B$5,Work[入力確認（自動）],"要確認：同じ作業・曳船が重複")+COUNTIFS(Work[会社（自動）],A10,Work[予定年度（自動）],$B$5,Work[入力確認（自動）],"要確認：拘束時間未確認")+COUNTIFS(Work[会社（自動）],A10,Work[予定年度（自動）],$B$5,Work[入力確認（自動）],"要確認：未確認を含む"))</f>
        <v>0</v>
      </c>
      <c r="L10" s="40" t="str">
        <f>IF(A10="","","記憶の使用："&amp;COUNTIFS(Work[会社（自動）],A10,Work[実施年度（自動）],$B$5,Work[当日使用隻数（自動）],1,Work[記録区分],"記憶")&amp;"隻。登録数≠応援可能数")</f>
        <v>記憶の使用：0隻。登録数≠応援可能数</v>
      </c>
    </row>
    <row r="11" spans="1:12" ht="38.1" customHeight="1" x14ac:dyDescent="0.2">
      <c r="A11" s="2" t="str">
        <f>IF(INDEX(Companies[会社名],ROW()-7)="","",INDEX(Companies[会社名],ROW()-7))</f>
        <v>洞海マリン</v>
      </c>
      <c r="B11" s="2">
        <f>IF(A11="","",COUNTIF(Tugs[会社名],A11))</f>
        <v>0</v>
      </c>
      <c r="C11" s="2">
        <f>IF(A11="","",SUMIFS(Work[前日割当隻数（自動）],Work[会社（自動）],A11,Work[記録区分],"記録",Work[予定年度（自動）],$B$5))</f>
        <v>0</v>
      </c>
      <c r="D11" s="2">
        <f>IF(A11="","",SUMIFS(Work[当日使用隻数（自動）],Work[会社（自動）],A11,Work[記録区分],"記録",Work[実施年度（自動）],$B$5))</f>
        <v>0</v>
      </c>
      <c r="E11" s="38">
        <f>IF(A11="","",SUMIFS(Work[拘束h（自動）],Work[会社（自動）],A11,Work[記録区分],"記録",Work[実施年度（自動）],$B$5,Work[当日使用隻数（自動）],1,Work[時間根拠（自動）],"実績：基地発～基地着")+SUMIFS(Work[拘束h（自動）],Work[会社（自動）],A11,Work[記録区分],"記録",Work[実施年度（自動）],$B$5,Work[当日使用隻数（自動）],1,Work[時間根拠（自動）],"実績：記録の時間"))</f>
        <v>0</v>
      </c>
      <c r="F11" s="38">
        <f>IF(A11="","",SUMIFS(Work[拘束h（自動）],Work[会社（自動）],A11,Work[記録区分],"記録",Work[実施年度（自動）],$B$5,Work[当日使用隻数（自動）],1,Work[時間根拠（自動）],"所定時間による見込み"))</f>
        <v>0</v>
      </c>
      <c r="G11" s="2">
        <f>IF(A11="","",COUNTIFS(Work[会社（自動）],A11,Work[記録区分],"記録",Work[実施年度（自動）],$B$5,Work[当日使用隻数（自動）],1,Work[時間根拠（自動）],"未確認")+COUNTIFS(Work[会社（自動）],A11,Work[記録区分],"記録",Work[実施年度（自動）],$B$5,Work[当日使用隻数（自動）],1,Work[時間根拠（自動）],"要確認：時刻不足・逆転"))</f>
        <v>0</v>
      </c>
      <c r="H11" s="38">
        <f>IF(A11="","",SUMIFS(Work[待機h],Work[会社（自動）],A11,Work[記録区分],"記録",Work[予定年度（自動）],$B$5,Work[本船作業の最終結果],"取消"))</f>
        <v>0</v>
      </c>
      <c r="I11" s="38">
        <f>IF(A11="","",SUMIFS(Docks[選択年度の日数（自動）],Docks[会社（自動）],A11,Docks[記録区分],"記録"))</f>
        <v>0</v>
      </c>
      <c r="J11" s="38">
        <f>IF(A11="","",SUMIFS(LNGWatch[警戒h（自動）],LNGWatch[会社（自動）],A11,LNGWatch[年度（自動）],$B$5,LNGWatch[記録区分],"記録"))</f>
        <v>0</v>
      </c>
      <c r="K11" s="2">
        <f>IF(A11="","",COUNTIFS(Work[会社（自動）],A11,Work[予定年度（自動）],$B$5,Work[入力確認（自動）],"要確認：船名未記入")+COUNTIFS(Work[会社（自動）],A11,Work[予定年度（自動）],$B$5,Work[入力確認（自動）],"要確認：基本項目不足")+COUNTIFS(Work[会社（自動）],A11,Work[予定年度（自動）],$B$5,Work[入力確認（自動）],"要確認：登録表を確認")+COUNTIFS(Work[会社（自動）],A11,Work[予定年度（自動）],$B$5,Work[入力確認（自動）],"要確認：前日の予定時刻不足")+COUNTIFS(Work[会社（自動）],A11,Work[予定年度（自動）],$B$5,Work[入力確認（自動）],"要確認：最終日時不足")+COUNTIFS(Work[会社（自動）],A11,Work[予定年度（自動）],$B$5,Work[入力確認（自動）],"要確認：取消と使用ありが矛盾")+COUNTIFS(Work[会社（自動）],A11,Work[予定年度（自動）],$B$5,Work[入力確認（自動）],"要確認：時間を確認")+COUNTIFS(Work[会社（自動）],A11,Work[予定年度（自動）],$B$5,Work[入力確認（自動）],"要確認：同じ作業・曳船が重複")+COUNTIFS(Work[会社（自動）],A11,Work[予定年度（自動）],$B$5,Work[入力確認（自動）],"要確認：拘束時間未確認")+COUNTIFS(Work[会社（自動）],A11,Work[予定年度（自動）],$B$5,Work[入力確認（自動）],"要確認：未確認を含む"))</f>
        <v>0</v>
      </c>
      <c r="L11" s="40" t="str">
        <f>IF(A11="","","記憶の使用："&amp;COUNTIFS(Work[会社（自動）],A11,Work[実施年度（自動）],$B$5,Work[当日使用隻数（自動）],1,Work[記録区分],"記憶")&amp;"隻。登録数≠応援可能数")</f>
        <v>記憶の使用：0隻。登録数≠応援可能数</v>
      </c>
    </row>
    <row r="12" spans="1:12" ht="38.1" customHeight="1" x14ac:dyDescent="0.2">
      <c r="A12" s="2" t="str">
        <f>IF(INDEX(Companies[会社名],ROW()-7)="","",INDEX(Companies[会社名],ROW()-7))</f>
        <v>グリーンシッピング</v>
      </c>
      <c r="B12" s="2">
        <f>IF(A12="","",COUNTIF(Tugs[会社名],A12))</f>
        <v>2</v>
      </c>
      <c r="C12" s="2">
        <f>IF(A12="","",SUMIFS(Work[前日割当隻数（自動）],Work[会社（自動）],A12,Work[記録区分],"記録",Work[予定年度（自動）],$B$5))</f>
        <v>0</v>
      </c>
      <c r="D12" s="2">
        <f>IF(A12="","",SUMIFS(Work[当日使用隻数（自動）],Work[会社（自動）],A12,Work[記録区分],"記録",Work[実施年度（自動）],$B$5))</f>
        <v>0</v>
      </c>
      <c r="E12" s="38">
        <f>IF(A12="","",SUMIFS(Work[拘束h（自動）],Work[会社（自動）],A12,Work[記録区分],"記録",Work[実施年度（自動）],$B$5,Work[当日使用隻数（自動）],1,Work[時間根拠（自動）],"実績：基地発～基地着")+SUMIFS(Work[拘束h（自動）],Work[会社（自動）],A12,Work[記録区分],"記録",Work[実施年度（自動）],$B$5,Work[当日使用隻数（自動）],1,Work[時間根拠（自動）],"実績：記録の時間"))</f>
        <v>0</v>
      </c>
      <c r="F12" s="38">
        <f>IF(A12="","",SUMIFS(Work[拘束h（自動）],Work[会社（自動）],A12,Work[記録区分],"記録",Work[実施年度（自動）],$B$5,Work[当日使用隻数（自動）],1,Work[時間根拠（自動）],"所定時間による見込み"))</f>
        <v>0</v>
      </c>
      <c r="G12" s="2">
        <f>IF(A12="","",COUNTIFS(Work[会社（自動）],A12,Work[記録区分],"記録",Work[実施年度（自動）],$B$5,Work[当日使用隻数（自動）],1,Work[時間根拠（自動）],"未確認")+COUNTIFS(Work[会社（自動）],A12,Work[記録区分],"記録",Work[実施年度（自動）],$B$5,Work[当日使用隻数（自動）],1,Work[時間根拠（自動）],"要確認：時刻不足・逆転"))</f>
        <v>0</v>
      </c>
      <c r="H12" s="38">
        <f>IF(A12="","",SUMIFS(Work[待機h],Work[会社（自動）],A12,Work[記録区分],"記録",Work[予定年度（自動）],$B$5,Work[本船作業の最終結果],"取消"))</f>
        <v>0</v>
      </c>
      <c r="I12" s="38">
        <f>IF(A12="","",SUMIFS(Docks[選択年度の日数（自動）],Docks[会社（自動）],A12,Docks[記録区分],"記録"))</f>
        <v>0</v>
      </c>
      <c r="J12" s="38">
        <f>IF(A12="","",SUMIFS(LNGWatch[警戒h（自動）],LNGWatch[会社（自動）],A12,LNGWatch[年度（自動）],$B$5,LNGWatch[記録区分],"記録"))</f>
        <v>0</v>
      </c>
      <c r="K12" s="2">
        <f>IF(A12="","",COUNTIFS(Work[会社（自動）],A12,Work[予定年度（自動）],$B$5,Work[入力確認（自動）],"要確認：船名未記入")+COUNTIFS(Work[会社（自動）],A12,Work[予定年度（自動）],$B$5,Work[入力確認（自動）],"要確認：基本項目不足")+COUNTIFS(Work[会社（自動）],A12,Work[予定年度（自動）],$B$5,Work[入力確認（自動）],"要確認：登録表を確認")+COUNTIFS(Work[会社（自動）],A12,Work[予定年度（自動）],$B$5,Work[入力確認（自動）],"要確認：前日の予定時刻不足")+COUNTIFS(Work[会社（自動）],A12,Work[予定年度（自動）],$B$5,Work[入力確認（自動）],"要確認：最終日時不足")+COUNTIFS(Work[会社（自動）],A12,Work[予定年度（自動）],$B$5,Work[入力確認（自動）],"要確認：取消と使用ありが矛盾")+COUNTIFS(Work[会社（自動）],A12,Work[予定年度（自動）],$B$5,Work[入力確認（自動）],"要確認：時間を確認")+COUNTIFS(Work[会社（自動）],A12,Work[予定年度（自動）],$B$5,Work[入力確認（自動）],"要確認：同じ作業・曳船が重複")+COUNTIFS(Work[会社（自動）],A12,Work[予定年度（自動）],$B$5,Work[入力確認（自動）],"要確認：拘束時間未確認")+COUNTIFS(Work[会社（自動）],A12,Work[予定年度（自動）],$B$5,Work[入力確認（自動）],"要確認：未確認を含む"))</f>
        <v>0</v>
      </c>
      <c r="L12" s="40" t="str">
        <f>IF(A12="","","記憶の使用："&amp;COUNTIFS(Work[会社（自動）],A12,Work[実施年度（自動）],$B$5,Work[当日使用隻数（自動）],1,Work[記録区分],"記憶")&amp;"隻。登録数≠応援可能数")</f>
        <v>記憶の使用：0隻。登録数≠応援可能数</v>
      </c>
    </row>
    <row r="13" spans="1:12" ht="38.1" customHeight="1" x14ac:dyDescent="0.2">
      <c r="A13" s="2" t="str">
        <f>IF(INDEX(Companies[会社名],ROW()-7)="","",INDEX(Companies[会社名],ROW()-7))</f>
        <v>シーゲートコーポレーション</v>
      </c>
      <c r="B13" s="2">
        <f>IF(A13="","",COUNTIF(Tugs[会社名],A13))</f>
        <v>2</v>
      </c>
      <c r="C13" s="2">
        <f>IF(A13="","",SUMIFS(Work[前日割当隻数（自動）],Work[会社（自動）],A13,Work[記録区分],"記録",Work[予定年度（自動）],$B$5))</f>
        <v>0</v>
      </c>
      <c r="D13" s="2">
        <f>IF(A13="","",SUMIFS(Work[当日使用隻数（自動）],Work[会社（自動）],A13,Work[記録区分],"記録",Work[実施年度（自動）],$B$5))</f>
        <v>0</v>
      </c>
      <c r="E13" s="38">
        <f>IF(A13="","",SUMIFS(Work[拘束h（自動）],Work[会社（自動）],A13,Work[記録区分],"記録",Work[実施年度（自動）],$B$5,Work[当日使用隻数（自動）],1,Work[時間根拠（自動）],"実績：基地発～基地着")+SUMIFS(Work[拘束h（自動）],Work[会社（自動）],A13,Work[記録区分],"記録",Work[実施年度（自動）],$B$5,Work[当日使用隻数（自動）],1,Work[時間根拠（自動）],"実績：記録の時間"))</f>
        <v>0</v>
      </c>
      <c r="F13" s="38">
        <f>IF(A13="","",SUMIFS(Work[拘束h（自動）],Work[会社（自動）],A13,Work[記録区分],"記録",Work[実施年度（自動）],$B$5,Work[当日使用隻数（自動）],1,Work[時間根拠（自動）],"所定時間による見込み"))</f>
        <v>0</v>
      </c>
      <c r="G13" s="2">
        <f>IF(A13="","",COUNTIFS(Work[会社（自動）],A13,Work[記録区分],"記録",Work[実施年度（自動）],$B$5,Work[当日使用隻数（自動）],1,Work[時間根拠（自動）],"未確認")+COUNTIFS(Work[会社（自動）],A13,Work[記録区分],"記録",Work[実施年度（自動）],$B$5,Work[当日使用隻数（自動）],1,Work[時間根拠（自動）],"要確認：時刻不足・逆転"))</f>
        <v>0</v>
      </c>
      <c r="H13" s="38">
        <f>IF(A13="","",SUMIFS(Work[待機h],Work[会社（自動）],A13,Work[記録区分],"記録",Work[予定年度（自動）],$B$5,Work[本船作業の最終結果],"取消"))</f>
        <v>0</v>
      </c>
      <c r="I13" s="38">
        <f>IF(A13="","",SUMIFS(Docks[選択年度の日数（自動）],Docks[会社（自動）],A13,Docks[記録区分],"記録"))</f>
        <v>0</v>
      </c>
      <c r="J13" s="38">
        <f>IF(A13="","",SUMIFS(LNGWatch[警戒h（自動）],LNGWatch[会社（自動）],A13,LNGWatch[年度（自動）],$B$5,LNGWatch[記録区分],"記録"))</f>
        <v>0</v>
      </c>
      <c r="K13" s="2">
        <f>IF(A13="","",COUNTIFS(Work[会社（自動）],A13,Work[予定年度（自動）],$B$5,Work[入力確認（自動）],"要確認：船名未記入")+COUNTIFS(Work[会社（自動）],A13,Work[予定年度（自動）],$B$5,Work[入力確認（自動）],"要確認：基本項目不足")+COUNTIFS(Work[会社（自動）],A13,Work[予定年度（自動）],$B$5,Work[入力確認（自動）],"要確認：登録表を確認")+COUNTIFS(Work[会社（自動）],A13,Work[予定年度（自動）],$B$5,Work[入力確認（自動）],"要確認：前日の予定時刻不足")+COUNTIFS(Work[会社（自動）],A13,Work[予定年度（自動）],$B$5,Work[入力確認（自動）],"要確認：最終日時不足")+COUNTIFS(Work[会社（自動）],A13,Work[予定年度（自動）],$B$5,Work[入力確認（自動）],"要確認：取消と使用ありが矛盾")+COUNTIFS(Work[会社（自動）],A13,Work[予定年度（自動）],$B$5,Work[入力確認（自動）],"要確認：時間を確認")+COUNTIFS(Work[会社（自動）],A13,Work[予定年度（自動）],$B$5,Work[入力確認（自動）],"要確認：同じ作業・曳船が重複")+COUNTIFS(Work[会社（自動）],A13,Work[予定年度（自動）],$B$5,Work[入力確認（自動）],"要確認：拘束時間未確認")+COUNTIFS(Work[会社（自動）],A13,Work[予定年度（自動）],$B$5,Work[入力確認（自動）],"要確認：未確認を含む"))</f>
        <v>0</v>
      </c>
      <c r="L13" s="40" t="str">
        <f>IF(A13="","","記憶の使用："&amp;COUNTIFS(Work[会社（自動）],A13,Work[実施年度（自動）],$B$5,Work[当日使用隻数（自動）],1,Work[記録区分],"記憶")&amp;"隻。登録数≠応援可能数")</f>
        <v>記憶の使用：0隻。登録数≠応援可能数</v>
      </c>
    </row>
    <row r="14" spans="1:12" ht="38.1" customHeight="1" x14ac:dyDescent="0.2">
      <c r="A14" s="2" t="str">
        <f>IF(INDEX(Companies[会社名],ROW()-7)="","",INDEX(Companies[会社名],ROW()-7))</f>
        <v>日鉄物流</v>
      </c>
      <c r="B14" s="2">
        <f>IF(A14="","",COUNTIF(Tugs[会社名],A14))</f>
        <v>1</v>
      </c>
      <c r="C14" s="2">
        <f>IF(A14="","",SUMIFS(Work[前日割当隻数（自動）],Work[会社（自動）],A14,Work[記録区分],"記録",Work[予定年度（自動）],$B$5))</f>
        <v>0</v>
      </c>
      <c r="D14" s="2">
        <f>IF(A14="","",SUMIFS(Work[当日使用隻数（自動）],Work[会社（自動）],A14,Work[記録区分],"記録",Work[実施年度（自動）],$B$5))</f>
        <v>0</v>
      </c>
      <c r="E14" s="38">
        <f>IF(A14="","",SUMIFS(Work[拘束h（自動）],Work[会社（自動）],A14,Work[記録区分],"記録",Work[実施年度（自動）],$B$5,Work[当日使用隻数（自動）],1,Work[時間根拠（自動）],"実績：基地発～基地着")+SUMIFS(Work[拘束h（自動）],Work[会社（自動）],A14,Work[記録区分],"記録",Work[実施年度（自動）],$B$5,Work[当日使用隻数（自動）],1,Work[時間根拠（自動）],"実績：記録の時間"))</f>
        <v>0</v>
      </c>
      <c r="F14" s="38">
        <f>IF(A14="","",SUMIFS(Work[拘束h（自動）],Work[会社（自動）],A14,Work[記録区分],"記録",Work[実施年度（自動）],$B$5,Work[当日使用隻数（自動）],1,Work[時間根拠（自動）],"所定時間による見込み"))</f>
        <v>0</v>
      </c>
      <c r="G14" s="2">
        <f>IF(A14="","",COUNTIFS(Work[会社（自動）],A14,Work[記録区分],"記録",Work[実施年度（自動）],$B$5,Work[当日使用隻数（自動）],1,Work[時間根拠（自動）],"未確認")+COUNTIFS(Work[会社（自動）],A14,Work[記録区分],"記録",Work[実施年度（自動）],$B$5,Work[当日使用隻数（自動）],1,Work[時間根拠（自動）],"要確認：時刻不足・逆転"))</f>
        <v>0</v>
      </c>
      <c r="H14" s="38">
        <f>IF(A14="","",SUMIFS(Work[待機h],Work[会社（自動）],A14,Work[記録区分],"記録",Work[予定年度（自動）],$B$5,Work[本船作業の最終結果],"取消"))</f>
        <v>0</v>
      </c>
      <c r="I14" s="38">
        <f>IF(A14="","",SUMIFS(Docks[選択年度の日数（自動）],Docks[会社（自動）],A14,Docks[記録区分],"記録"))</f>
        <v>0</v>
      </c>
      <c r="J14" s="38">
        <f>IF(A14="","",SUMIFS(LNGWatch[警戒h（自動）],LNGWatch[会社（自動）],A14,LNGWatch[年度（自動）],$B$5,LNGWatch[記録区分],"記録"))</f>
        <v>0</v>
      </c>
      <c r="K14" s="2">
        <f>IF(A14="","",COUNTIFS(Work[会社（自動）],A14,Work[予定年度（自動）],$B$5,Work[入力確認（自動）],"要確認：船名未記入")+COUNTIFS(Work[会社（自動）],A14,Work[予定年度（自動）],$B$5,Work[入力確認（自動）],"要確認：基本項目不足")+COUNTIFS(Work[会社（自動）],A14,Work[予定年度（自動）],$B$5,Work[入力確認（自動）],"要確認：登録表を確認")+COUNTIFS(Work[会社（自動）],A14,Work[予定年度（自動）],$B$5,Work[入力確認（自動）],"要確認：前日の予定時刻不足")+COUNTIFS(Work[会社（自動）],A14,Work[予定年度（自動）],$B$5,Work[入力確認（自動）],"要確認：最終日時不足")+COUNTIFS(Work[会社（自動）],A14,Work[予定年度（自動）],$B$5,Work[入力確認（自動）],"要確認：取消と使用ありが矛盾")+COUNTIFS(Work[会社（自動）],A14,Work[予定年度（自動）],$B$5,Work[入力確認（自動）],"要確認：時間を確認")+COUNTIFS(Work[会社（自動）],A14,Work[予定年度（自動）],$B$5,Work[入力確認（自動）],"要確認：同じ作業・曳船が重複")+COUNTIFS(Work[会社（自動）],A14,Work[予定年度（自動）],$B$5,Work[入力確認（自動）],"要確認：拘束時間未確認")+COUNTIFS(Work[会社（自動）],A14,Work[予定年度（自動）],$B$5,Work[入力確認（自動）],"要確認：未確認を含む"))</f>
        <v>0</v>
      </c>
      <c r="L14" s="40" t="str">
        <f>IF(A14="","","記憶の使用："&amp;COUNTIFS(Work[会社（自動）],A14,Work[実施年度（自動）],$B$5,Work[当日使用隻数（自動）],1,Work[記録区分],"記憶")&amp;"隻。登録数≠応援可能数")</f>
        <v>記憶の使用：0隻。登録数≠応援可能数</v>
      </c>
    </row>
    <row r="15" spans="1:12" ht="38.1" customHeight="1" x14ac:dyDescent="0.2">
      <c r="A15" s="2" t="str">
        <f>IF(INDEX(Companies[会社名],ROW()-7)="","",INDEX(Companies[会社名],ROW()-7))</f>
        <v>春風海運</v>
      </c>
      <c r="B15" s="2">
        <f>IF(A15="","",COUNTIF(Tugs[会社名],A15))</f>
        <v>4</v>
      </c>
      <c r="C15" s="2">
        <f>IF(A15="","",SUMIFS(Work[前日割当隻数（自動）],Work[会社（自動）],A15,Work[記録区分],"記録",Work[予定年度（自動）],$B$5))</f>
        <v>0</v>
      </c>
      <c r="D15" s="2">
        <f>IF(A15="","",SUMIFS(Work[当日使用隻数（自動）],Work[会社（自動）],A15,Work[記録区分],"記録",Work[実施年度（自動）],$B$5))</f>
        <v>0</v>
      </c>
      <c r="E15" s="38">
        <f>IF(A15="","",SUMIFS(Work[拘束h（自動）],Work[会社（自動）],A15,Work[記録区分],"記録",Work[実施年度（自動）],$B$5,Work[当日使用隻数（自動）],1,Work[時間根拠（自動）],"実績：基地発～基地着")+SUMIFS(Work[拘束h（自動）],Work[会社（自動）],A15,Work[記録区分],"記録",Work[実施年度（自動）],$B$5,Work[当日使用隻数（自動）],1,Work[時間根拠（自動）],"実績：記録の時間"))</f>
        <v>0</v>
      </c>
      <c r="F15" s="38">
        <f>IF(A15="","",SUMIFS(Work[拘束h（自動）],Work[会社（自動）],A15,Work[記録区分],"記録",Work[実施年度（自動）],$B$5,Work[当日使用隻数（自動）],1,Work[時間根拠（自動）],"所定時間による見込み"))</f>
        <v>0</v>
      </c>
      <c r="G15" s="2">
        <f>IF(A15="","",COUNTIFS(Work[会社（自動）],A15,Work[記録区分],"記録",Work[実施年度（自動）],$B$5,Work[当日使用隻数（自動）],1,Work[時間根拠（自動）],"未確認")+COUNTIFS(Work[会社（自動）],A15,Work[記録区分],"記録",Work[実施年度（自動）],$B$5,Work[当日使用隻数（自動）],1,Work[時間根拠（自動）],"要確認：時刻不足・逆転"))</f>
        <v>0</v>
      </c>
      <c r="H15" s="38">
        <f>IF(A15="","",SUMIFS(Work[待機h],Work[会社（自動）],A15,Work[記録区分],"記録",Work[予定年度（自動）],$B$5,Work[本船作業の最終結果],"取消"))</f>
        <v>0</v>
      </c>
      <c r="I15" s="38">
        <f>IF(A15="","",SUMIFS(Docks[選択年度の日数（自動）],Docks[会社（自動）],A15,Docks[記録区分],"記録"))</f>
        <v>0</v>
      </c>
      <c r="J15" s="38">
        <f>IF(A15="","",SUMIFS(LNGWatch[警戒h（自動）],LNGWatch[会社（自動）],A15,LNGWatch[年度（自動）],$B$5,LNGWatch[記録区分],"記録"))</f>
        <v>0</v>
      </c>
      <c r="K15" s="2">
        <f>IF(A15="","",COUNTIFS(Work[会社（自動）],A15,Work[予定年度（自動）],$B$5,Work[入力確認（自動）],"要確認：船名未記入")+COUNTIFS(Work[会社（自動）],A15,Work[予定年度（自動）],$B$5,Work[入力確認（自動）],"要確認：基本項目不足")+COUNTIFS(Work[会社（自動）],A15,Work[予定年度（自動）],$B$5,Work[入力確認（自動）],"要確認：登録表を確認")+COUNTIFS(Work[会社（自動）],A15,Work[予定年度（自動）],$B$5,Work[入力確認（自動）],"要確認：前日の予定時刻不足")+COUNTIFS(Work[会社（自動）],A15,Work[予定年度（自動）],$B$5,Work[入力確認（自動）],"要確認：最終日時不足")+COUNTIFS(Work[会社（自動）],A15,Work[予定年度（自動）],$B$5,Work[入力確認（自動）],"要確認：取消と使用ありが矛盾")+COUNTIFS(Work[会社（自動）],A15,Work[予定年度（自動）],$B$5,Work[入力確認（自動）],"要確認：時間を確認")+COUNTIFS(Work[会社（自動）],A15,Work[予定年度（自動）],$B$5,Work[入力確認（自動）],"要確認：同じ作業・曳船が重複")+COUNTIFS(Work[会社（自動）],A15,Work[予定年度（自動）],$B$5,Work[入力確認（自動）],"要確認：拘束時間未確認")+COUNTIFS(Work[会社（自動）],A15,Work[予定年度（自動）],$B$5,Work[入力確認（自動）],"要確認：未確認を含む"))</f>
        <v>0</v>
      </c>
      <c r="L15" s="40" t="str">
        <f>IF(A15="","","記憶の使用："&amp;COUNTIFS(Work[会社（自動）],A15,Work[実施年度（自動）],$B$5,Work[当日使用隻数（自動）],1,Work[記録区分],"記憶")&amp;"隻。登録数≠応援可能数")</f>
        <v>記憶の使用：0隻。登録数≠応援可能数</v>
      </c>
    </row>
    <row r="16" spans="1:12" ht="38.1" customHeight="1" x14ac:dyDescent="0.2">
      <c r="A16" s="2" t="str">
        <f>IF(INDEX(Companies[会社名],ROW()-7)="","",INDEX(Companies[会社名],ROW()-7))</f>
        <v>福島海運</v>
      </c>
      <c r="B16" s="2">
        <f>IF(A16="","",COUNTIF(Tugs[会社名],A16))</f>
        <v>0</v>
      </c>
      <c r="C16" s="2">
        <f>IF(A16="","",SUMIFS(Work[前日割当隻数（自動）],Work[会社（自動）],A16,Work[記録区分],"記録",Work[予定年度（自動）],$B$5))</f>
        <v>0</v>
      </c>
      <c r="D16" s="2">
        <f>IF(A16="","",SUMIFS(Work[当日使用隻数（自動）],Work[会社（自動）],A16,Work[記録区分],"記録",Work[実施年度（自動）],$B$5))</f>
        <v>0</v>
      </c>
      <c r="E16" s="38">
        <f>IF(A16="","",SUMIFS(Work[拘束h（自動）],Work[会社（自動）],A16,Work[記録区分],"記録",Work[実施年度（自動）],$B$5,Work[当日使用隻数（自動）],1,Work[時間根拠（自動）],"実績：基地発～基地着")+SUMIFS(Work[拘束h（自動）],Work[会社（自動）],A16,Work[記録区分],"記録",Work[実施年度（自動）],$B$5,Work[当日使用隻数（自動）],1,Work[時間根拠（自動）],"実績：記録の時間"))</f>
        <v>0</v>
      </c>
      <c r="F16" s="38">
        <f>IF(A16="","",SUMIFS(Work[拘束h（自動）],Work[会社（自動）],A16,Work[記録区分],"記録",Work[実施年度（自動）],$B$5,Work[当日使用隻数（自動）],1,Work[時間根拠（自動）],"所定時間による見込み"))</f>
        <v>0</v>
      </c>
      <c r="G16" s="2">
        <f>IF(A16="","",COUNTIFS(Work[会社（自動）],A16,Work[記録区分],"記録",Work[実施年度（自動）],$B$5,Work[当日使用隻数（自動）],1,Work[時間根拠（自動）],"未確認")+COUNTIFS(Work[会社（自動）],A16,Work[記録区分],"記録",Work[実施年度（自動）],$B$5,Work[当日使用隻数（自動）],1,Work[時間根拠（自動）],"要確認：時刻不足・逆転"))</f>
        <v>0</v>
      </c>
      <c r="H16" s="38">
        <f>IF(A16="","",SUMIFS(Work[待機h],Work[会社（自動）],A16,Work[記録区分],"記録",Work[予定年度（自動）],$B$5,Work[本船作業の最終結果],"取消"))</f>
        <v>0</v>
      </c>
      <c r="I16" s="38">
        <f>IF(A16="","",SUMIFS(Docks[選択年度の日数（自動）],Docks[会社（自動）],A16,Docks[記録区分],"記録"))</f>
        <v>0</v>
      </c>
      <c r="J16" s="38">
        <f>IF(A16="","",SUMIFS(LNGWatch[警戒h（自動）],LNGWatch[会社（自動）],A16,LNGWatch[年度（自動）],$B$5,LNGWatch[記録区分],"記録"))</f>
        <v>0</v>
      </c>
      <c r="K16" s="2">
        <f>IF(A16="","",COUNTIFS(Work[会社（自動）],A16,Work[予定年度（自動）],$B$5,Work[入力確認（自動）],"要確認：船名未記入")+COUNTIFS(Work[会社（自動）],A16,Work[予定年度（自動）],$B$5,Work[入力確認（自動）],"要確認：基本項目不足")+COUNTIFS(Work[会社（自動）],A16,Work[予定年度（自動）],$B$5,Work[入力確認（自動）],"要確認：登録表を確認")+COUNTIFS(Work[会社（自動）],A16,Work[予定年度（自動）],$B$5,Work[入力確認（自動）],"要確認：前日の予定時刻不足")+COUNTIFS(Work[会社（自動）],A16,Work[予定年度（自動）],$B$5,Work[入力確認（自動）],"要確認：最終日時不足")+COUNTIFS(Work[会社（自動）],A16,Work[予定年度（自動）],$B$5,Work[入力確認（自動）],"要確認：取消と使用ありが矛盾")+COUNTIFS(Work[会社（自動）],A16,Work[予定年度（自動）],$B$5,Work[入力確認（自動）],"要確認：時間を確認")+COUNTIFS(Work[会社（自動）],A16,Work[予定年度（自動）],$B$5,Work[入力確認（自動）],"要確認：同じ作業・曳船が重複")+COUNTIFS(Work[会社（自動）],A16,Work[予定年度（自動）],$B$5,Work[入力確認（自動）],"要確認：拘束時間未確認")+COUNTIFS(Work[会社（自動）],A16,Work[予定年度（自動）],$B$5,Work[入力確認（自動）],"要確認：未確認を含む"))</f>
        <v>0</v>
      </c>
      <c r="L16" s="40" t="str">
        <f>IF(A16="","","記憶の使用："&amp;COUNTIFS(Work[会社（自動）],A16,Work[実施年度（自動）],$B$5,Work[当日使用隻数（自動）],1,Work[記録区分],"記憶")&amp;"隻。登録数≠応援可能数")</f>
        <v>記憶の使用：0隻。登録数≠応援可能数</v>
      </c>
    </row>
    <row r="17" spans="1:12" ht="38.1" customHeight="1" x14ac:dyDescent="0.2">
      <c r="A17" s="2" t="str">
        <f>IF(INDEX(Companies[会社名],ROW()-7)="","",INDEX(Companies[会社名],ROW()-7))</f>
        <v/>
      </c>
      <c r="B17" s="2" t="str">
        <f>IF(A17="","",COUNTIF(Tugs[会社名],A17))</f>
        <v/>
      </c>
      <c r="C17" s="2" t="str">
        <f>IF(A17="","",SUMIFS(Work[前日割当隻数（自動）],Work[会社（自動）],A17,Work[記録区分],"記録",Work[予定年度（自動）],$B$5))</f>
        <v/>
      </c>
      <c r="D17" s="2" t="str">
        <f>IF(A17="","",SUMIFS(Work[当日使用隻数（自動）],Work[会社（自動）],A17,Work[記録区分],"記録",Work[実施年度（自動）],$B$5))</f>
        <v/>
      </c>
      <c r="E17" s="38" t="str">
        <f>IF(A17="","",SUMIFS(Work[拘束h（自動）],Work[会社（自動）],A17,Work[記録区分],"記録",Work[実施年度（自動）],$B$5,Work[当日使用隻数（自動）],1,Work[時間根拠（自動）],"実績：基地発～基地着")+SUMIFS(Work[拘束h（自動）],Work[会社（自動）],A17,Work[記録区分],"記録",Work[実施年度（自動）],$B$5,Work[当日使用隻数（自動）],1,Work[時間根拠（自動）],"実績：記録の時間"))</f>
        <v/>
      </c>
      <c r="F17" s="38" t="str">
        <f>IF(A17="","",SUMIFS(Work[拘束h（自動）],Work[会社（自動）],A17,Work[記録区分],"記録",Work[実施年度（自動）],$B$5,Work[当日使用隻数（自動）],1,Work[時間根拠（自動）],"所定時間による見込み"))</f>
        <v/>
      </c>
      <c r="G17" s="2" t="str">
        <f>IF(A17="","",COUNTIFS(Work[会社（自動）],A17,Work[記録区分],"記録",Work[実施年度（自動）],$B$5,Work[当日使用隻数（自動）],1,Work[時間根拠（自動）],"未確認")+COUNTIFS(Work[会社（自動）],A17,Work[記録区分],"記録",Work[実施年度（自動）],$B$5,Work[当日使用隻数（自動）],1,Work[時間根拠（自動）],"要確認：時刻不足・逆転"))</f>
        <v/>
      </c>
      <c r="H17" s="38" t="str">
        <f>IF(A17="","",SUMIFS(Work[待機h],Work[会社（自動）],A17,Work[記録区分],"記録",Work[予定年度（自動）],$B$5,Work[本船作業の最終結果],"取消"))</f>
        <v/>
      </c>
      <c r="I17" s="38" t="str">
        <f>IF(A17="","",SUMIFS(Docks[選択年度の日数（自動）],Docks[会社（自動）],A17,Docks[記録区分],"記録"))</f>
        <v/>
      </c>
      <c r="J17" s="38" t="str">
        <f>IF(A17="","",SUMIFS(LNGWatch[警戒h（自動）],LNGWatch[会社（自動）],A17,LNGWatch[年度（自動）],$B$5,LNGWatch[記録区分],"記録"))</f>
        <v/>
      </c>
      <c r="K17" s="2" t="str">
        <f>IF(A17="","",COUNTIFS(Work[会社（自動）],A17,Work[予定年度（自動）],$B$5,Work[入力確認（自動）],"要確認：船名未記入")+COUNTIFS(Work[会社（自動）],A17,Work[予定年度（自動）],$B$5,Work[入力確認（自動）],"要確認：基本項目不足")+COUNTIFS(Work[会社（自動）],A17,Work[予定年度（自動）],$B$5,Work[入力確認（自動）],"要確認：登録表を確認")+COUNTIFS(Work[会社（自動）],A17,Work[予定年度（自動）],$B$5,Work[入力確認（自動）],"要確認：前日の予定時刻不足")+COUNTIFS(Work[会社（自動）],A17,Work[予定年度（自動）],$B$5,Work[入力確認（自動）],"要確認：最終日時不足")+COUNTIFS(Work[会社（自動）],A17,Work[予定年度（自動）],$B$5,Work[入力確認（自動）],"要確認：取消と使用ありが矛盾")+COUNTIFS(Work[会社（自動）],A17,Work[予定年度（自動）],$B$5,Work[入力確認（自動）],"要確認：時間を確認")+COUNTIFS(Work[会社（自動）],A17,Work[予定年度（自動）],$B$5,Work[入力確認（自動）],"要確認：同じ作業・曳船が重複")+COUNTIFS(Work[会社（自動）],A17,Work[予定年度（自動）],$B$5,Work[入力確認（自動）],"要確認：拘束時間未確認")+COUNTIFS(Work[会社（自動）],A17,Work[予定年度（自動）],$B$5,Work[入力確認（自動）],"要確認：未確認を含む"))</f>
        <v/>
      </c>
      <c r="L17" s="40" t="str">
        <f>IF(A17="","","記憶の使用："&amp;COUNTIFS(Work[会社（自動）],A17,Work[実施年度（自動）],$B$5,Work[当日使用隻数（自動）],1,Work[記録区分],"記憶")&amp;"隻。登録数≠応援可能数")</f>
        <v/>
      </c>
    </row>
    <row r="18" spans="1:12" ht="38.1" customHeight="1" x14ac:dyDescent="0.2">
      <c r="A18" s="2" t="str">
        <f>IF(INDEX(Companies[会社名],ROW()-7)="","",INDEX(Companies[会社名],ROW()-7))</f>
        <v/>
      </c>
      <c r="B18" s="2" t="str">
        <f>IF(A18="","",COUNTIF(Tugs[会社名],A18))</f>
        <v/>
      </c>
      <c r="C18" s="2" t="str">
        <f>IF(A18="","",SUMIFS(Work[前日割当隻数（自動）],Work[会社（自動）],A18,Work[記録区分],"記録",Work[予定年度（自動）],$B$5))</f>
        <v/>
      </c>
      <c r="D18" s="2" t="str">
        <f>IF(A18="","",SUMIFS(Work[当日使用隻数（自動）],Work[会社（自動）],A18,Work[記録区分],"記録",Work[実施年度（自動）],$B$5))</f>
        <v/>
      </c>
      <c r="E18" s="38" t="str">
        <f>IF(A18="","",SUMIFS(Work[拘束h（自動）],Work[会社（自動）],A18,Work[記録区分],"記録",Work[実施年度（自動）],$B$5,Work[当日使用隻数（自動）],1,Work[時間根拠（自動）],"実績：基地発～基地着")+SUMIFS(Work[拘束h（自動）],Work[会社（自動）],A18,Work[記録区分],"記録",Work[実施年度（自動）],$B$5,Work[当日使用隻数（自動）],1,Work[時間根拠（自動）],"実績：記録の時間"))</f>
        <v/>
      </c>
      <c r="F18" s="38" t="str">
        <f>IF(A18="","",SUMIFS(Work[拘束h（自動）],Work[会社（自動）],A18,Work[記録区分],"記録",Work[実施年度（自動）],$B$5,Work[当日使用隻数（自動）],1,Work[時間根拠（自動）],"所定時間による見込み"))</f>
        <v/>
      </c>
      <c r="G18" s="2" t="str">
        <f>IF(A18="","",COUNTIFS(Work[会社（自動）],A18,Work[記録区分],"記録",Work[実施年度（自動）],$B$5,Work[当日使用隻数（自動）],1,Work[時間根拠（自動）],"未確認")+COUNTIFS(Work[会社（自動）],A18,Work[記録区分],"記録",Work[実施年度（自動）],$B$5,Work[当日使用隻数（自動）],1,Work[時間根拠（自動）],"要確認：時刻不足・逆転"))</f>
        <v/>
      </c>
      <c r="H18" s="38" t="str">
        <f>IF(A18="","",SUMIFS(Work[待機h],Work[会社（自動）],A18,Work[記録区分],"記録",Work[予定年度（自動）],$B$5,Work[本船作業の最終結果],"取消"))</f>
        <v/>
      </c>
      <c r="I18" s="38" t="str">
        <f>IF(A18="","",SUMIFS(Docks[選択年度の日数（自動）],Docks[会社（自動）],A18,Docks[記録区分],"記録"))</f>
        <v/>
      </c>
      <c r="J18" s="38" t="str">
        <f>IF(A18="","",SUMIFS(LNGWatch[警戒h（自動）],LNGWatch[会社（自動）],A18,LNGWatch[年度（自動）],$B$5,LNGWatch[記録区分],"記録"))</f>
        <v/>
      </c>
      <c r="K18" s="2" t="str">
        <f>IF(A18="","",COUNTIFS(Work[会社（自動）],A18,Work[予定年度（自動）],$B$5,Work[入力確認（自動）],"要確認：船名未記入")+COUNTIFS(Work[会社（自動）],A18,Work[予定年度（自動）],$B$5,Work[入力確認（自動）],"要確認：基本項目不足")+COUNTIFS(Work[会社（自動）],A18,Work[予定年度（自動）],$B$5,Work[入力確認（自動）],"要確認：登録表を確認")+COUNTIFS(Work[会社（自動）],A18,Work[予定年度（自動）],$B$5,Work[入力確認（自動）],"要確認：前日の予定時刻不足")+COUNTIFS(Work[会社（自動）],A18,Work[予定年度（自動）],$B$5,Work[入力確認（自動）],"要確認：最終日時不足")+COUNTIFS(Work[会社（自動）],A18,Work[予定年度（自動）],$B$5,Work[入力確認（自動）],"要確認：取消と使用ありが矛盾")+COUNTIFS(Work[会社（自動）],A18,Work[予定年度（自動）],$B$5,Work[入力確認（自動）],"要確認：時間を確認")+COUNTIFS(Work[会社（自動）],A18,Work[予定年度（自動）],$B$5,Work[入力確認（自動）],"要確認：同じ作業・曳船が重複")+COUNTIFS(Work[会社（自動）],A18,Work[予定年度（自動）],$B$5,Work[入力確認（自動）],"要確認：拘束時間未確認")+COUNTIFS(Work[会社（自動）],A18,Work[予定年度（自動）],$B$5,Work[入力確認（自動）],"要確認：未確認を含む"))</f>
        <v/>
      </c>
      <c r="L18" s="40" t="str">
        <f>IF(A18="","","記憶の使用："&amp;COUNTIFS(Work[会社（自動）],A18,Work[実施年度（自動）],$B$5,Work[当日使用隻数（自動）],1,Work[記録区分],"記憶")&amp;"隻。登録数≠応援可能数")</f>
        <v/>
      </c>
    </row>
    <row r="19" spans="1:12" ht="38.1" customHeight="1" x14ac:dyDescent="0.2">
      <c r="A19" s="2" t="str">
        <f>IF(INDEX(Companies[会社名],ROW()-7)="","",INDEX(Companies[会社名],ROW()-7))</f>
        <v/>
      </c>
      <c r="B19" s="2" t="str">
        <f>IF(A19="","",COUNTIF(Tugs[会社名],A19))</f>
        <v/>
      </c>
      <c r="C19" s="2" t="str">
        <f>IF(A19="","",SUMIFS(Work[前日割当隻数（自動）],Work[会社（自動）],A19,Work[記録区分],"記録",Work[予定年度（自動）],$B$5))</f>
        <v/>
      </c>
      <c r="D19" s="2" t="str">
        <f>IF(A19="","",SUMIFS(Work[当日使用隻数（自動）],Work[会社（自動）],A19,Work[記録区分],"記録",Work[実施年度（自動）],$B$5))</f>
        <v/>
      </c>
      <c r="E19" s="38" t="str">
        <f>IF(A19="","",SUMIFS(Work[拘束h（自動）],Work[会社（自動）],A19,Work[記録区分],"記録",Work[実施年度（自動）],$B$5,Work[当日使用隻数（自動）],1,Work[時間根拠（自動）],"実績：基地発～基地着")+SUMIFS(Work[拘束h（自動）],Work[会社（自動）],A19,Work[記録区分],"記録",Work[実施年度（自動）],$B$5,Work[当日使用隻数（自動）],1,Work[時間根拠（自動）],"実績：記録の時間"))</f>
        <v/>
      </c>
      <c r="F19" s="38" t="str">
        <f>IF(A19="","",SUMIFS(Work[拘束h（自動）],Work[会社（自動）],A19,Work[記録区分],"記録",Work[実施年度（自動）],$B$5,Work[当日使用隻数（自動）],1,Work[時間根拠（自動）],"所定時間による見込み"))</f>
        <v/>
      </c>
      <c r="G19" s="2" t="str">
        <f>IF(A19="","",COUNTIFS(Work[会社（自動）],A19,Work[記録区分],"記録",Work[実施年度（自動）],$B$5,Work[当日使用隻数（自動）],1,Work[時間根拠（自動）],"未確認")+COUNTIFS(Work[会社（自動）],A19,Work[記録区分],"記録",Work[実施年度（自動）],$B$5,Work[当日使用隻数（自動）],1,Work[時間根拠（自動）],"要確認：時刻不足・逆転"))</f>
        <v/>
      </c>
      <c r="H19" s="38" t="str">
        <f>IF(A19="","",SUMIFS(Work[待機h],Work[会社（自動）],A19,Work[記録区分],"記録",Work[予定年度（自動）],$B$5,Work[本船作業の最終結果],"取消"))</f>
        <v/>
      </c>
      <c r="I19" s="38" t="str">
        <f>IF(A19="","",SUMIFS(Docks[選択年度の日数（自動）],Docks[会社（自動）],A19,Docks[記録区分],"記録"))</f>
        <v/>
      </c>
      <c r="J19" s="38" t="str">
        <f>IF(A19="","",SUMIFS(LNGWatch[警戒h（自動）],LNGWatch[会社（自動）],A19,LNGWatch[年度（自動）],$B$5,LNGWatch[記録区分],"記録"))</f>
        <v/>
      </c>
      <c r="K19" s="2" t="str">
        <f>IF(A19="","",COUNTIFS(Work[会社（自動）],A19,Work[予定年度（自動）],$B$5,Work[入力確認（自動）],"要確認：船名未記入")+COUNTIFS(Work[会社（自動）],A19,Work[予定年度（自動）],$B$5,Work[入力確認（自動）],"要確認：基本項目不足")+COUNTIFS(Work[会社（自動）],A19,Work[予定年度（自動）],$B$5,Work[入力確認（自動）],"要確認：登録表を確認")+COUNTIFS(Work[会社（自動）],A19,Work[予定年度（自動）],$B$5,Work[入力確認（自動）],"要確認：前日の予定時刻不足")+COUNTIFS(Work[会社（自動）],A19,Work[予定年度（自動）],$B$5,Work[入力確認（自動）],"要確認：最終日時不足")+COUNTIFS(Work[会社（自動）],A19,Work[予定年度（自動）],$B$5,Work[入力確認（自動）],"要確認：取消と使用ありが矛盾")+COUNTIFS(Work[会社（自動）],A19,Work[予定年度（自動）],$B$5,Work[入力確認（自動）],"要確認：時間を確認")+COUNTIFS(Work[会社（自動）],A19,Work[予定年度（自動）],$B$5,Work[入力確認（自動）],"要確認：同じ作業・曳船が重複")+COUNTIFS(Work[会社（自動）],A19,Work[予定年度（自動）],$B$5,Work[入力確認（自動）],"要確認：拘束時間未確認")+COUNTIFS(Work[会社（自動）],A19,Work[予定年度（自動）],$B$5,Work[入力確認（自動）],"要確認：未確認を含む"))</f>
        <v/>
      </c>
      <c r="L19" s="40" t="str">
        <f>IF(A19="","","記憶の使用："&amp;COUNTIFS(Work[会社（自動）],A19,Work[実施年度（自動）],$B$5,Work[当日使用隻数（自動）],1,Work[記録区分],"記憶")&amp;"隻。登録数≠応援可能数")</f>
        <v/>
      </c>
    </row>
    <row r="20" spans="1:12" ht="38.1" customHeight="1" x14ac:dyDescent="0.2">
      <c r="A20" s="2" t="str">
        <f>IF(INDEX(Companies[会社名],ROW()-7)="","",INDEX(Companies[会社名],ROW()-7))</f>
        <v/>
      </c>
      <c r="B20" s="2" t="str">
        <f>IF(A20="","",COUNTIF(Tugs[会社名],A20))</f>
        <v/>
      </c>
      <c r="C20" s="2" t="str">
        <f>IF(A20="","",SUMIFS(Work[前日割当隻数（自動）],Work[会社（自動）],A20,Work[記録区分],"記録",Work[予定年度（自動）],$B$5))</f>
        <v/>
      </c>
      <c r="D20" s="2" t="str">
        <f>IF(A20="","",SUMIFS(Work[当日使用隻数（自動）],Work[会社（自動）],A20,Work[記録区分],"記録",Work[実施年度（自動）],$B$5))</f>
        <v/>
      </c>
      <c r="E20" s="38" t="str">
        <f>IF(A20="","",SUMIFS(Work[拘束h（自動）],Work[会社（自動）],A20,Work[記録区分],"記録",Work[実施年度（自動）],$B$5,Work[当日使用隻数（自動）],1,Work[時間根拠（自動）],"実績：基地発～基地着")+SUMIFS(Work[拘束h（自動）],Work[会社（自動）],A20,Work[記録区分],"記録",Work[実施年度（自動）],$B$5,Work[当日使用隻数（自動）],1,Work[時間根拠（自動）],"実績：記録の時間"))</f>
        <v/>
      </c>
      <c r="F20" s="38" t="str">
        <f>IF(A20="","",SUMIFS(Work[拘束h（自動）],Work[会社（自動）],A20,Work[記録区分],"記録",Work[実施年度（自動）],$B$5,Work[当日使用隻数（自動）],1,Work[時間根拠（自動）],"所定時間による見込み"))</f>
        <v/>
      </c>
      <c r="G20" s="2" t="str">
        <f>IF(A20="","",COUNTIFS(Work[会社（自動）],A20,Work[記録区分],"記録",Work[実施年度（自動）],$B$5,Work[当日使用隻数（自動）],1,Work[時間根拠（自動）],"未確認")+COUNTIFS(Work[会社（自動）],A20,Work[記録区分],"記録",Work[実施年度（自動）],$B$5,Work[当日使用隻数（自動）],1,Work[時間根拠（自動）],"要確認：時刻不足・逆転"))</f>
        <v/>
      </c>
      <c r="H20" s="38" t="str">
        <f>IF(A20="","",SUMIFS(Work[待機h],Work[会社（自動）],A20,Work[記録区分],"記録",Work[予定年度（自動）],$B$5,Work[本船作業の最終結果],"取消"))</f>
        <v/>
      </c>
      <c r="I20" s="38" t="str">
        <f>IF(A20="","",SUMIFS(Docks[選択年度の日数（自動）],Docks[会社（自動）],A20,Docks[記録区分],"記録"))</f>
        <v/>
      </c>
      <c r="J20" s="38" t="str">
        <f>IF(A20="","",SUMIFS(LNGWatch[警戒h（自動）],LNGWatch[会社（自動）],A20,LNGWatch[年度（自動）],$B$5,LNGWatch[記録区分],"記録"))</f>
        <v/>
      </c>
      <c r="K20" s="2" t="str">
        <f>IF(A20="","",COUNTIFS(Work[会社（自動）],A20,Work[予定年度（自動）],$B$5,Work[入力確認（自動）],"要確認：船名未記入")+COUNTIFS(Work[会社（自動）],A20,Work[予定年度（自動）],$B$5,Work[入力確認（自動）],"要確認：基本項目不足")+COUNTIFS(Work[会社（自動）],A20,Work[予定年度（自動）],$B$5,Work[入力確認（自動）],"要確認：登録表を確認")+COUNTIFS(Work[会社（自動）],A20,Work[予定年度（自動）],$B$5,Work[入力確認（自動）],"要確認：前日の予定時刻不足")+COUNTIFS(Work[会社（自動）],A20,Work[予定年度（自動）],$B$5,Work[入力確認（自動）],"要確認：最終日時不足")+COUNTIFS(Work[会社（自動）],A20,Work[予定年度（自動）],$B$5,Work[入力確認（自動）],"要確認：取消と使用ありが矛盾")+COUNTIFS(Work[会社（自動）],A20,Work[予定年度（自動）],$B$5,Work[入力確認（自動）],"要確認：時間を確認")+COUNTIFS(Work[会社（自動）],A20,Work[予定年度（自動）],$B$5,Work[入力確認（自動）],"要確認：同じ作業・曳船が重複")+COUNTIFS(Work[会社（自動）],A20,Work[予定年度（自動）],$B$5,Work[入力確認（自動）],"要確認：拘束時間未確認")+COUNTIFS(Work[会社（自動）],A20,Work[予定年度（自動）],$B$5,Work[入力確認（自動）],"要確認：未確認を含む"))</f>
        <v/>
      </c>
      <c r="L20" s="40" t="str">
        <f>IF(A20="","","記憶の使用："&amp;COUNTIFS(Work[会社（自動）],A20,Work[実施年度（自動）],$B$5,Work[当日使用隻数（自動）],1,Work[記録区分],"記憶")&amp;"隻。登録数≠応援可能数")</f>
        <v/>
      </c>
    </row>
    <row r="21" spans="1:12" ht="38.1" customHeight="1" x14ac:dyDescent="0.2">
      <c r="A21" s="2" t="str">
        <f>IF(INDEX(Companies[会社名],ROW()-7)="","",INDEX(Companies[会社名],ROW()-7))</f>
        <v/>
      </c>
      <c r="B21" s="2" t="str">
        <f>IF(A21="","",COUNTIF(Tugs[会社名],A21))</f>
        <v/>
      </c>
      <c r="C21" s="2" t="str">
        <f>IF(A21="","",SUMIFS(Work[前日割当隻数（自動）],Work[会社（自動）],A21,Work[記録区分],"記録",Work[予定年度（自動）],$B$5))</f>
        <v/>
      </c>
      <c r="D21" s="2" t="str">
        <f>IF(A21="","",SUMIFS(Work[当日使用隻数（自動）],Work[会社（自動）],A21,Work[記録区分],"記録",Work[実施年度（自動）],$B$5))</f>
        <v/>
      </c>
      <c r="E21" s="38" t="str">
        <f>IF(A21="","",SUMIFS(Work[拘束h（自動）],Work[会社（自動）],A21,Work[記録区分],"記録",Work[実施年度（自動）],$B$5,Work[当日使用隻数（自動）],1,Work[時間根拠（自動）],"実績：基地発～基地着")+SUMIFS(Work[拘束h（自動）],Work[会社（自動）],A21,Work[記録区分],"記録",Work[実施年度（自動）],$B$5,Work[当日使用隻数（自動）],1,Work[時間根拠（自動）],"実績：記録の時間"))</f>
        <v/>
      </c>
      <c r="F21" s="38" t="str">
        <f>IF(A21="","",SUMIFS(Work[拘束h（自動）],Work[会社（自動）],A21,Work[記録区分],"記録",Work[実施年度（自動）],$B$5,Work[当日使用隻数（自動）],1,Work[時間根拠（自動）],"所定時間による見込み"))</f>
        <v/>
      </c>
      <c r="G21" s="2" t="str">
        <f>IF(A21="","",COUNTIFS(Work[会社（自動）],A21,Work[記録区分],"記録",Work[実施年度（自動）],$B$5,Work[当日使用隻数（自動）],1,Work[時間根拠（自動）],"未確認")+COUNTIFS(Work[会社（自動）],A21,Work[記録区分],"記録",Work[実施年度（自動）],$B$5,Work[当日使用隻数（自動）],1,Work[時間根拠（自動）],"要確認：時刻不足・逆転"))</f>
        <v/>
      </c>
      <c r="H21" s="38" t="str">
        <f>IF(A21="","",SUMIFS(Work[待機h],Work[会社（自動）],A21,Work[記録区分],"記録",Work[予定年度（自動）],$B$5,Work[本船作業の最終結果],"取消"))</f>
        <v/>
      </c>
      <c r="I21" s="38" t="str">
        <f>IF(A21="","",SUMIFS(Docks[選択年度の日数（自動）],Docks[会社（自動）],A21,Docks[記録区分],"記録"))</f>
        <v/>
      </c>
      <c r="J21" s="38" t="str">
        <f>IF(A21="","",SUMIFS(LNGWatch[警戒h（自動）],LNGWatch[会社（自動）],A21,LNGWatch[年度（自動）],$B$5,LNGWatch[記録区分],"記録"))</f>
        <v/>
      </c>
      <c r="K21" s="2" t="str">
        <f>IF(A21="","",COUNTIFS(Work[会社（自動）],A21,Work[予定年度（自動）],$B$5,Work[入力確認（自動）],"要確認：船名未記入")+COUNTIFS(Work[会社（自動）],A21,Work[予定年度（自動）],$B$5,Work[入力確認（自動）],"要確認：基本項目不足")+COUNTIFS(Work[会社（自動）],A21,Work[予定年度（自動）],$B$5,Work[入力確認（自動）],"要確認：登録表を確認")+COUNTIFS(Work[会社（自動）],A21,Work[予定年度（自動）],$B$5,Work[入力確認（自動）],"要確認：前日の予定時刻不足")+COUNTIFS(Work[会社（自動）],A21,Work[予定年度（自動）],$B$5,Work[入力確認（自動）],"要確認：最終日時不足")+COUNTIFS(Work[会社（自動）],A21,Work[予定年度（自動）],$B$5,Work[入力確認（自動）],"要確認：取消と使用ありが矛盾")+COUNTIFS(Work[会社（自動）],A21,Work[予定年度（自動）],$B$5,Work[入力確認（自動）],"要確認：時間を確認")+COUNTIFS(Work[会社（自動）],A21,Work[予定年度（自動）],$B$5,Work[入力確認（自動）],"要確認：同じ作業・曳船が重複")+COUNTIFS(Work[会社（自動）],A21,Work[予定年度（自動）],$B$5,Work[入力確認（自動）],"要確認：拘束時間未確認")+COUNTIFS(Work[会社（自動）],A21,Work[予定年度（自動）],$B$5,Work[入力確認（自動）],"要確認：未確認を含む"))</f>
        <v/>
      </c>
      <c r="L21" s="40" t="str">
        <f>IF(A21="","","記憶の使用："&amp;COUNTIFS(Work[会社（自動）],A21,Work[実施年度（自動）],$B$5,Work[当日使用隻数（自動）],1,Work[記録区分],"記憶")&amp;"隻。登録数≠応援可能数")</f>
        <v/>
      </c>
    </row>
    <row r="22" spans="1:12" ht="38.1" customHeight="1" x14ac:dyDescent="0.2">
      <c r="A22" s="2" t="str">
        <f>IF(INDEX(Companies[会社名],ROW()-7)="","",INDEX(Companies[会社名],ROW()-7))</f>
        <v/>
      </c>
      <c r="B22" s="2" t="str">
        <f>IF(A22="","",COUNTIF(Tugs[会社名],A22))</f>
        <v/>
      </c>
      <c r="C22" s="2" t="str">
        <f>IF(A22="","",SUMIFS(Work[前日割当隻数（自動）],Work[会社（自動）],A22,Work[記録区分],"記録",Work[予定年度（自動）],$B$5))</f>
        <v/>
      </c>
      <c r="D22" s="2" t="str">
        <f>IF(A22="","",SUMIFS(Work[当日使用隻数（自動）],Work[会社（自動）],A22,Work[記録区分],"記録",Work[実施年度（自動）],$B$5))</f>
        <v/>
      </c>
      <c r="E22" s="38" t="str">
        <f>IF(A22="","",SUMIFS(Work[拘束h（自動）],Work[会社（自動）],A22,Work[記録区分],"記録",Work[実施年度（自動）],$B$5,Work[当日使用隻数（自動）],1,Work[時間根拠（自動）],"実績：基地発～基地着")+SUMIFS(Work[拘束h（自動）],Work[会社（自動）],A22,Work[記録区分],"記録",Work[実施年度（自動）],$B$5,Work[当日使用隻数（自動）],1,Work[時間根拠（自動）],"実績：記録の時間"))</f>
        <v/>
      </c>
      <c r="F22" s="38" t="str">
        <f>IF(A22="","",SUMIFS(Work[拘束h（自動）],Work[会社（自動）],A22,Work[記録区分],"記録",Work[実施年度（自動）],$B$5,Work[当日使用隻数（自動）],1,Work[時間根拠（自動）],"所定時間による見込み"))</f>
        <v/>
      </c>
      <c r="G22" s="2" t="str">
        <f>IF(A22="","",COUNTIFS(Work[会社（自動）],A22,Work[記録区分],"記録",Work[実施年度（自動）],$B$5,Work[当日使用隻数（自動）],1,Work[時間根拠（自動）],"未確認")+COUNTIFS(Work[会社（自動）],A22,Work[記録区分],"記録",Work[実施年度（自動）],$B$5,Work[当日使用隻数（自動）],1,Work[時間根拠（自動）],"要確認：時刻不足・逆転"))</f>
        <v/>
      </c>
      <c r="H22" s="38" t="str">
        <f>IF(A22="","",SUMIFS(Work[待機h],Work[会社（自動）],A22,Work[記録区分],"記録",Work[予定年度（自動）],$B$5,Work[本船作業の最終結果],"取消"))</f>
        <v/>
      </c>
      <c r="I22" s="38" t="str">
        <f>IF(A22="","",SUMIFS(Docks[選択年度の日数（自動）],Docks[会社（自動）],A22,Docks[記録区分],"記録"))</f>
        <v/>
      </c>
      <c r="J22" s="38" t="str">
        <f>IF(A22="","",SUMIFS(LNGWatch[警戒h（自動）],LNGWatch[会社（自動）],A22,LNGWatch[年度（自動）],$B$5,LNGWatch[記録区分],"記録"))</f>
        <v/>
      </c>
      <c r="K22" s="2" t="str">
        <f>IF(A22="","",COUNTIFS(Work[会社（自動）],A22,Work[予定年度（自動）],$B$5,Work[入力確認（自動）],"要確認：船名未記入")+COUNTIFS(Work[会社（自動）],A22,Work[予定年度（自動）],$B$5,Work[入力確認（自動）],"要確認：基本項目不足")+COUNTIFS(Work[会社（自動）],A22,Work[予定年度（自動）],$B$5,Work[入力確認（自動）],"要確認：登録表を確認")+COUNTIFS(Work[会社（自動）],A22,Work[予定年度（自動）],$B$5,Work[入力確認（自動）],"要確認：前日の予定時刻不足")+COUNTIFS(Work[会社（自動）],A22,Work[予定年度（自動）],$B$5,Work[入力確認（自動）],"要確認：最終日時不足")+COUNTIFS(Work[会社（自動）],A22,Work[予定年度（自動）],$B$5,Work[入力確認（自動）],"要確認：取消と使用ありが矛盾")+COUNTIFS(Work[会社（自動）],A22,Work[予定年度（自動）],$B$5,Work[入力確認（自動）],"要確認：時間を確認")+COUNTIFS(Work[会社（自動）],A22,Work[予定年度（自動）],$B$5,Work[入力確認（自動）],"要確認：同じ作業・曳船が重複")+COUNTIFS(Work[会社（自動）],A22,Work[予定年度（自動）],$B$5,Work[入力確認（自動）],"要確認：拘束時間未確認")+COUNTIFS(Work[会社（自動）],A22,Work[予定年度（自動）],$B$5,Work[入力確認（自動）],"要確認：未確認を含む"))</f>
        <v/>
      </c>
      <c r="L22" s="40" t="str">
        <f>IF(A22="","","記憶の使用："&amp;COUNTIFS(Work[会社（自動）],A22,Work[実施年度（自動）],$B$5,Work[当日使用隻数（自動）],1,Work[記録区分],"記憶")&amp;"隻。登録数≠応援可能数")</f>
        <v/>
      </c>
    </row>
    <row r="23" spans="1:12" ht="38.1" customHeight="1" x14ac:dyDescent="0.2">
      <c r="A23" s="2" t="str">
        <f>IF(INDEX(Companies[会社名],ROW()-7)="","",INDEX(Companies[会社名],ROW()-7))</f>
        <v/>
      </c>
      <c r="B23" s="2" t="str">
        <f>IF(A23="","",COUNTIF(Tugs[会社名],A23))</f>
        <v/>
      </c>
      <c r="C23" s="2" t="str">
        <f>IF(A23="","",SUMIFS(Work[前日割当隻数（自動）],Work[会社（自動）],A23,Work[記録区分],"記録",Work[予定年度（自動）],$B$5))</f>
        <v/>
      </c>
      <c r="D23" s="2" t="str">
        <f>IF(A23="","",SUMIFS(Work[当日使用隻数（自動）],Work[会社（自動）],A23,Work[記録区分],"記録",Work[実施年度（自動）],$B$5))</f>
        <v/>
      </c>
      <c r="E23" s="38" t="str">
        <f>IF(A23="","",SUMIFS(Work[拘束h（自動）],Work[会社（自動）],A23,Work[記録区分],"記録",Work[実施年度（自動）],$B$5,Work[当日使用隻数（自動）],1,Work[時間根拠（自動）],"実績：基地発～基地着")+SUMIFS(Work[拘束h（自動）],Work[会社（自動）],A23,Work[記録区分],"記録",Work[実施年度（自動）],$B$5,Work[当日使用隻数（自動）],1,Work[時間根拠（自動）],"実績：記録の時間"))</f>
        <v/>
      </c>
      <c r="F23" s="38" t="str">
        <f>IF(A23="","",SUMIFS(Work[拘束h（自動）],Work[会社（自動）],A23,Work[記録区分],"記録",Work[実施年度（自動）],$B$5,Work[当日使用隻数（自動）],1,Work[時間根拠（自動）],"所定時間による見込み"))</f>
        <v/>
      </c>
      <c r="G23" s="2" t="str">
        <f>IF(A23="","",COUNTIFS(Work[会社（自動）],A23,Work[記録区分],"記録",Work[実施年度（自動）],$B$5,Work[当日使用隻数（自動）],1,Work[時間根拠（自動）],"未確認")+COUNTIFS(Work[会社（自動）],A23,Work[記録区分],"記録",Work[実施年度（自動）],$B$5,Work[当日使用隻数（自動）],1,Work[時間根拠（自動）],"要確認：時刻不足・逆転"))</f>
        <v/>
      </c>
      <c r="H23" s="38" t="str">
        <f>IF(A23="","",SUMIFS(Work[待機h],Work[会社（自動）],A23,Work[記録区分],"記録",Work[予定年度（自動）],$B$5,Work[本船作業の最終結果],"取消"))</f>
        <v/>
      </c>
      <c r="I23" s="38" t="str">
        <f>IF(A23="","",SUMIFS(Docks[選択年度の日数（自動）],Docks[会社（自動）],A23,Docks[記録区分],"記録"))</f>
        <v/>
      </c>
      <c r="J23" s="38" t="str">
        <f>IF(A23="","",SUMIFS(LNGWatch[警戒h（自動）],LNGWatch[会社（自動）],A23,LNGWatch[年度（自動）],$B$5,LNGWatch[記録区分],"記録"))</f>
        <v/>
      </c>
      <c r="K23" s="2" t="str">
        <f>IF(A23="","",COUNTIFS(Work[会社（自動）],A23,Work[予定年度（自動）],$B$5,Work[入力確認（自動）],"要確認：船名未記入")+COUNTIFS(Work[会社（自動）],A23,Work[予定年度（自動）],$B$5,Work[入力確認（自動）],"要確認：基本項目不足")+COUNTIFS(Work[会社（自動）],A23,Work[予定年度（自動）],$B$5,Work[入力確認（自動）],"要確認：登録表を確認")+COUNTIFS(Work[会社（自動）],A23,Work[予定年度（自動）],$B$5,Work[入力確認（自動）],"要確認：前日の予定時刻不足")+COUNTIFS(Work[会社（自動）],A23,Work[予定年度（自動）],$B$5,Work[入力確認（自動）],"要確認：最終日時不足")+COUNTIFS(Work[会社（自動）],A23,Work[予定年度（自動）],$B$5,Work[入力確認（自動）],"要確認：取消と使用ありが矛盾")+COUNTIFS(Work[会社（自動）],A23,Work[予定年度（自動）],$B$5,Work[入力確認（自動）],"要確認：時間を確認")+COUNTIFS(Work[会社（自動）],A23,Work[予定年度（自動）],$B$5,Work[入力確認（自動）],"要確認：同じ作業・曳船が重複")+COUNTIFS(Work[会社（自動）],A23,Work[予定年度（自動）],$B$5,Work[入力確認（自動）],"要確認：拘束時間未確認")+COUNTIFS(Work[会社（自動）],A23,Work[予定年度（自動）],$B$5,Work[入力確認（自動）],"要確認：未確認を含む"))</f>
        <v/>
      </c>
      <c r="L23" s="40" t="str">
        <f>IF(A23="","","記憶の使用："&amp;COUNTIFS(Work[会社（自動）],A23,Work[実施年度（自動）],$B$5,Work[当日使用隻数（自動）],1,Work[記録区分],"記憶")&amp;"隻。登録数≠応援可能数")</f>
        <v/>
      </c>
    </row>
    <row r="24" spans="1:12" ht="38.1" customHeight="1" x14ac:dyDescent="0.2">
      <c r="A24" s="2" t="str">
        <f>IF(INDEX(Companies[会社名],ROW()-7)="","",INDEX(Companies[会社名],ROW()-7))</f>
        <v/>
      </c>
      <c r="B24" s="2" t="str">
        <f>IF(A24="","",COUNTIF(Tugs[会社名],A24))</f>
        <v/>
      </c>
      <c r="C24" s="2" t="str">
        <f>IF(A24="","",SUMIFS(Work[前日割当隻数（自動）],Work[会社（自動）],A24,Work[記録区分],"記録",Work[予定年度（自動）],$B$5))</f>
        <v/>
      </c>
      <c r="D24" s="2" t="str">
        <f>IF(A24="","",SUMIFS(Work[当日使用隻数（自動）],Work[会社（自動）],A24,Work[記録区分],"記録",Work[実施年度（自動）],$B$5))</f>
        <v/>
      </c>
      <c r="E24" s="38" t="str">
        <f>IF(A24="","",SUMIFS(Work[拘束h（自動）],Work[会社（自動）],A24,Work[記録区分],"記録",Work[実施年度（自動）],$B$5,Work[当日使用隻数（自動）],1,Work[時間根拠（自動）],"実績：基地発～基地着")+SUMIFS(Work[拘束h（自動）],Work[会社（自動）],A24,Work[記録区分],"記録",Work[実施年度（自動）],$B$5,Work[当日使用隻数（自動）],1,Work[時間根拠（自動）],"実績：記録の時間"))</f>
        <v/>
      </c>
      <c r="F24" s="38" t="str">
        <f>IF(A24="","",SUMIFS(Work[拘束h（自動）],Work[会社（自動）],A24,Work[記録区分],"記録",Work[実施年度（自動）],$B$5,Work[当日使用隻数（自動）],1,Work[時間根拠（自動）],"所定時間による見込み"))</f>
        <v/>
      </c>
      <c r="G24" s="2" t="str">
        <f>IF(A24="","",COUNTIFS(Work[会社（自動）],A24,Work[記録区分],"記録",Work[実施年度（自動）],$B$5,Work[当日使用隻数（自動）],1,Work[時間根拠（自動）],"未確認")+COUNTIFS(Work[会社（自動）],A24,Work[記録区分],"記録",Work[実施年度（自動）],$B$5,Work[当日使用隻数（自動）],1,Work[時間根拠（自動）],"要確認：時刻不足・逆転"))</f>
        <v/>
      </c>
      <c r="H24" s="38" t="str">
        <f>IF(A24="","",SUMIFS(Work[待機h],Work[会社（自動）],A24,Work[記録区分],"記録",Work[予定年度（自動）],$B$5,Work[本船作業の最終結果],"取消"))</f>
        <v/>
      </c>
      <c r="I24" s="38" t="str">
        <f>IF(A24="","",SUMIFS(Docks[選択年度の日数（自動）],Docks[会社（自動）],A24,Docks[記録区分],"記録"))</f>
        <v/>
      </c>
      <c r="J24" s="38" t="str">
        <f>IF(A24="","",SUMIFS(LNGWatch[警戒h（自動）],LNGWatch[会社（自動）],A24,LNGWatch[年度（自動）],$B$5,LNGWatch[記録区分],"記録"))</f>
        <v/>
      </c>
      <c r="K24" s="2" t="str">
        <f>IF(A24="","",COUNTIFS(Work[会社（自動）],A24,Work[予定年度（自動）],$B$5,Work[入力確認（自動）],"要確認：船名未記入")+COUNTIFS(Work[会社（自動）],A24,Work[予定年度（自動）],$B$5,Work[入力確認（自動）],"要確認：基本項目不足")+COUNTIFS(Work[会社（自動）],A24,Work[予定年度（自動）],$B$5,Work[入力確認（自動）],"要確認：登録表を確認")+COUNTIFS(Work[会社（自動）],A24,Work[予定年度（自動）],$B$5,Work[入力確認（自動）],"要確認：前日の予定時刻不足")+COUNTIFS(Work[会社（自動）],A24,Work[予定年度（自動）],$B$5,Work[入力確認（自動）],"要確認：最終日時不足")+COUNTIFS(Work[会社（自動）],A24,Work[予定年度（自動）],$B$5,Work[入力確認（自動）],"要確認：取消と使用ありが矛盾")+COUNTIFS(Work[会社（自動）],A24,Work[予定年度（自動）],$B$5,Work[入力確認（自動）],"要確認：時間を確認")+COUNTIFS(Work[会社（自動）],A24,Work[予定年度（自動）],$B$5,Work[入力確認（自動）],"要確認：同じ作業・曳船が重複")+COUNTIFS(Work[会社（自動）],A24,Work[予定年度（自動）],$B$5,Work[入力確認（自動）],"要確認：拘束時間未確認")+COUNTIFS(Work[会社（自動）],A24,Work[予定年度（自動）],$B$5,Work[入力確認（自動）],"要確認：未確認を含む"))</f>
        <v/>
      </c>
      <c r="L24" s="40" t="str">
        <f>IF(A24="","","記憶の使用："&amp;COUNTIFS(Work[会社（自動）],A24,Work[実施年度（自動）],$B$5,Work[当日使用隻数（自動）],1,Work[記録区分],"記憶")&amp;"隻。登録数≠応援可能数")</f>
        <v/>
      </c>
    </row>
    <row r="25" spans="1:12" ht="38.1" customHeight="1" x14ac:dyDescent="0.2">
      <c r="A25" s="2" t="str">
        <f>IF(INDEX(Companies[会社名],ROW()-7)="","",INDEX(Companies[会社名],ROW()-7))</f>
        <v/>
      </c>
      <c r="B25" s="2" t="str">
        <f>IF(A25="","",COUNTIF(Tugs[会社名],A25))</f>
        <v/>
      </c>
      <c r="C25" s="2" t="str">
        <f>IF(A25="","",SUMIFS(Work[前日割当隻数（自動）],Work[会社（自動）],A25,Work[記録区分],"記録",Work[予定年度（自動）],$B$5))</f>
        <v/>
      </c>
      <c r="D25" s="2" t="str">
        <f>IF(A25="","",SUMIFS(Work[当日使用隻数（自動）],Work[会社（自動）],A25,Work[記録区分],"記録",Work[実施年度（自動）],$B$5))</f>
        <v/>
      </c>
      <c r="E25" s="38" t="str">
        <f>IF(A25="","",SUMIFS(Work[拘束h（自動）],Work[会社（自動）],A25,Work[記録区分],"記録",Work[実施年度（自動）],$B$5,Work[当日使用隻数（自動）],1,Work[時間根拠（自動）],"実績：基地発～基地着")+SUMIFS(Work[拘束h（自動）],Work[会社（自動）],A25,Work[記録区分],"記録",Work[実施年度（自動）],$B$5,Work[当日使用隻数（自動）],1,Work[時間根拠（自動）],"実績：記録の時間"))</f>
        <v/>
      </c>
      <c r="F25" s="38" t="str">
        <f>IF(A25="","",SUMIFS(Work[拘束h（自動）],Work[会社（自動）],A25,Work[記録区分],"記録",Work[実施年度（自動）],$B$5,Work[当日使用隻数（自動）],1,Work[時間根拠（自動）],"所定時間による見込み"))</f>
        <v/>
      </c>
      <c r="G25" s="2" t="str">
        <f>IF(A25="","",COUNTIFS(Work[会社（自動）],A25,Work[記録区分],"記録",Work[実施年度（自動）],$B$5,Work[当日使用隻数（自動）],1,Work[時間根拠（自動）],"未確認")+COUNTIFS(Work[会社（自動）],A25,Work[記録区分],"記録",Work[実施年度（自動）],$B$5,Work[当日使用隻数（自動）],1,Work[時間根拠（自動）],"要確認：時刻不足・逆転"))</f>
        <v/>
      </c>
      <c r="H25" s="38" t="str">
        <f>IF(A25="","",SUMIFS(Work[待機h],Work[会社（自動）],A25,Work[記録区分],"記録",Work[予定年度（自動）],$B$5,Work[本船作業の最終結果],"取消"))</f>
        <v/>
      </c>
      <c r="I25" s="38" t="str">
        <f>IF(A25="","",SUMIFS(Docks[選択年度の日数（自動）],Docks[会社（自動）],A25,Docks[記録区分],"記録"))</f>
        <v/>
      </c>
      <c r="J25" s="38" t="str">
        <f>IF(A25="","",SUMIFS(LNGWatch[警戒h（自動）],LNGWatch[会社（自動）],A25,LNGWatch[年度（自動）],$B$5,LNGWatch[記録区分],"記録"))</f>
        <v/>
      </c>
      <c r="K25" s="2" t="str">
        <f>IF(A25="","",COUNTIFS(Work[会社（自動）],A25,Work[予定年度（自動）],$B$5,Work[入力確認（自動）],"要確認：船名未記入")+COUNTIFS(Work[会社（自動）],A25,Work[予定年度（自動）],$B$5,Work[入力確認（自動）],"要確認：基本項目不足")+COUNTIFS(Work[会社（自動）],A25,Work[予定年度（自動）],$B$5,Work[入力確認（自動）],"要確認：登録表を確認")+COUNTIFS(Work[会社（自動）],A25,Work[予定年度（自動）],$B$5,Work[入力確認（自動）],"要確認：前日の予定時刻不足")+COUNTIFS(Work[会社（自動）],A25,Work[予定年度（自動）],$B$5,Work[入力確認（自動）],"要確認：最終日時不足")+COUNTIFS(Work[会社（自動）],A25,Work[予定年度（自動）],$B$5,Work[入力確認（自動）],"要確認：取消と使用ありが矛盾")+COUNTIFS(Work[会社（自動）],A25,Work[予定年度（自動）],$B$5,Work[入力確認（自動）],"要確認：時間を確認")+COUNTIFS(Work[会社（自動）],A25,Work[予定年度（自動）],$B$5,Work[入力確認（自動）],"要確認：同じ作業・曳船が重複")+COUNTIFS(Work[会社（自動）],A25,Work[予定年度（自動）],$B$5,Work[入力確認（自動）],"要確認：拘束時間未確認")+COUNTIFS(Work[会社（自動）],A25,Work[予定年度（自動）],$B$5,Work[入力確認（自動）],"要確認：未確認を含む"))</f>
        <v/>
      </c>
      <c r="L25" s="40" t="str">
        <f>IF(A25="","","記憶の使用："&amp;COUNTIFS(Work[会社（自動）],A25,Work[実施年度（自動）],$B$5,Work[当日使用隻数（自動）],1,Work[記録区分],"記憶")&amp;"隻。登録数≠応援可能数")</f>
        <v/>
      </c>
    </row>
    <row r="26" spans="1:12" ht="38.1" customHeight="1" x14ac:dyDescent="0.2">
      <c r="A26" s="2" t="str">
        <f>IF(INDEX(Companies[会社名],ROW()-7)="","",INDEX(Companies[会社名],ROW()-7))</f>
        <v/>
      </c>
      <c r="B26" s="2" t="str">
        <f>IF(A26="","",COUNTIF(Tugs[会社名],A26))</f>
        <v/>
      </c>
      <c r="C26" s="2" t="str">
        <f>IF(A26="","",SUMIFS(Work[前日割当隻数（自動）],Work[会社（自動）],A26,Work[記録区分],"記録",Work[予定年度（自動）],$B$5))</f>
        <v/>
      </c>
      <c r="D26" s="2" t="str">
        <f>IF(A26="","",SUMIFS(Work[当日使用隻数（自動）],Work[会社（自動）],A26,Work[記録区分],"記録",Work[実施年度（自動）],$B$5))</f>
        <v/>
      </c>
      <c r="E26" s="38" t="str">
        <f>IF(A26="","",SUMIFS(Work[拘束h（自動）],Work[会社（自動）],A26,Work[記録区分],"記録",Work[実施年度（自動）],$B$5,Work[当日使用隻数（自動）],1,Work[時間根拠（自動）],"実績：基地発～基地着")+SUMIFS(Work[拘束h（自動）],Work[会社（自動）],A26,Work[記録区分],"記録",Work[実施年度（自動）],$B$5,Work[当日使用隻数（自動）],1,Work[時間根拠（自動）],"実績：記録の時間"))</f>
        <v/>
      </c>
      <c r="F26" s="38" t="str">
        <f>IF(A26="","",SUMIFS(Work[拘束h（自動）],Work[会社（自動）],A26,Work[記録区分],"記録",Work[実施年度（自動）],$B$5,Work[当日使用隻数（自動）],1,Work[時間根拠（自動）],"所定時間による見込み"))</f>
        <v/>
      </c>
      <c r="G26" s="2" t="str">
        <f>IF(A26="","",COUNTIFS(Work[会社（自動）],A26,Work[記録区分],"記録",Work[実施年度（自動）],$B$5,Work[当日使用隻数（自動）],1,Work[時間根拠（自動）],"未確認")+COUNTIFS(Work[会社（自動）],A26,Work[記録区分],"記録",Work[実施年度（自動）],$B$5,Work[当日使用隻数（自動）],1,Work[時間根拠（自動）],"要確認：時刻不足・逆転"))</f>
        <v/>
      </c>
      <c r="H26" s="38" t="str">
        <f>IF(A26="","",SUMIFS(Work[待機h],Work[会社（自動）],A26,Work[記録区分],"記録",Work[予定年度（自動）],$B$5,Work[本船作業の最終結果],"取消"))</f>
        <v/>
      </c>
      <c r="I26" s="38" t="str">
        <f>IF(A26="","",SUMIFS(Docks[選択年度の日数（自動）],Docks[会社（自動）],A26,Docks[記録区分],"記録"))</f>
        <v/>
      </c>
      <c r="J26" s="38" t="str">
        <f>IF(A26="","",SUMIFS(LNGWatch[警戒h（自動）],LNGWatch[会社（自動）],A26,LNGWatch[年度（自動）],$B$5,LNGWatch[記録区分],"記録"))</f>
        <v/>
      </c>
      <c r="K26" s="2" t="str">
        <f>IF(A26="","",COUNTIFS(Work[会社（自動）],A26,Work[予定年度（自動）],$B$5,Work[入力確認（自動）],"要確認：船名未記入")+COUNTIFS(Work[会社（自動）],A26,Work[予定年度（自動）],$B$5,Work[入力確認（自動）],"要確認：基本項目不足")+COUNTIFS(Work[会社（自動）],A26,Work[予定年度（自動）],$B$5,Work[入力確認（自動）],"要確認：登録表を確認")+COUNTIFS(Work[会社（自動）],A26,Work[予定年度（自動）],$B$5,Work[入力確認（自動）],"要確認：前日の予定時刻不足")+COUNTIFS(Work[会社（自動）],A26,Work[予定年度（自動）],$B$5,Work[入力確認（自動）],"要確認：最終日時不足")+COUNTIFS(Work[会社（自動）],A26,Work[予定年度（自動）],$B$5,Work[入力確認（自動）],"要確認：取消と使用ありが矛盾")+COUNTIFS(Work[会社（自動）],A26,Work[予定年度（自動）],$B$5,Work[入力確認（自動）],"要確認：時間を確認")+COUNTIFS(Work[会社（自動）],A26,Work[予定年度（自動）],$B$5,Work[入力確認（自動）],"要確認：同じ作業・曳船が重複")+COUNTIFS(Work[会社（自動）],A26,Work[予定年度（自動）],$B$5,Work[入力確認（自動）],"要確認：拘束時間未確認")+COUNTIFS(Work[会社（自動）],A26,Work[予定年度（自動）],$B$5,Work[入力確認（自動）],"要確認：未確認を含む"))</f>
        <v/>
      </c>
      <c r="L26" s="40" t="str">
        <f>IF(A26="","","記憶の使用："&amp;COUNTIFS(Work[会社（自動）],A26,Work[実施年度（自動）],$B$5,Work[当日使用隻数（自動）],1,Work[記録区分],"記憶")&amp;"隻。登録数≠応援可能数")</f>
        <v/>
      </c>
    </row>
    <row r="27" spans="1:12" ht="38.1" customHeight="1" x14ac:dyDescent="0.2">
      <c r="A27" s="2" t="str">
        <f>IF(INDEX(Companies[会社名],ROW()-7)="","",INDEX(Companies[会社名],ROW()-7))</f>
        <v/>
      </c>
      <c r="B27" s="2" t="str">
        <f>IF(A27="","",COUNTIF(Tugs[会社名],A27))</f>
        <v/>
      </c>
      <c r="C27" s="2" t="str">
        <f>IF(A27="","",SUMIFS(Work[前日割当隻数（自動）],Work[会社（自動）],A27,Work[記録区分],"記録",Work[予定年度（自動）],$B$5))</f>
        <v/>
      </c>
      <c r="D27" s="2" t="str">
        <f>IF(A27="","",SUMIFS(Work[当日使用隻数（自動）],Work[会社（自動）],A27,Work[記録区分],"記録",Work[実施年度（自動）],$B$5))</f>
        <v/>
      </c>
      <c r="E27" s="38" t="str">
        <f>IF(A27="","",SUMIFS(Work[拘束h（自動）],Work[会社（自動）],A27,Work[記録区分],"記録",Work[実施年度（自動）],$B$5,Work[当日使用隻数（自動）],1,Work[時間根拠（自動）],"実績：基地発～基地着")+SUMIFS(Work[拘束h（自動）],Work[会社（自動）],A27,Work[記録区分],"記録",Work[実施年度（自動）],$B$5,Work[当日使用隻数（自動）],1,Work[時間根拠（自動）],"実績：記録の時間"))</f>
        <v/>
      </c>
      <c r="F27" s="38" t="str">
        <f>IF(A27="","",SUMIFS(Work[拘束h（自動）],Work[会社（自動）],A27,Work[記録区分],"記録",Work[実施年度（自動）],$B$5,Work[当日使用隻数（自動）],1,Work[時間根拠（自動）],"所定時間による見込み"))</f>
        <v/>
      </c>
      <c r="G27" s="2" t="str">
        <f>IF(A27="","",COUNTIFS(Work[会社（自動）],A27,Work[記録区分],"記録",Work[実施年度（自動）],$B$5,Work[当日使用隻数（自動）],1,Work[時間根拠（自動）],"未確認")+COUNTIFS(Work[会社（自動）],A27,Work[記録区分],"記録",Work[実施年度（自動）],$B$5,Work[当日使用隻数（自動）],1,Work[時間根拠（自動）],"要確認：時刻不足・逆転"))</f>
        <v/>
      </c>
      <c r="H27" s="38" t="str">
        <f>IF(A27="","",SUMIFS(Work[待機h],Work[会社（自動）],A27,Work[記録区分],"記録",Work[予定年度（自動）],$B$5,Work[本船作業の最終結果],"取消"))</f>
        <v/>
      </c>
      <c r="I27" s="38" t="str">
        <f>IF(A27="","",SUMIFS(Docks[選択年度の日数（自動）],Docks[会社（自動）],A27,Docks[記録区分],"記録"))</f>
        <v/>
      </c>
      <c r="J27" s="38" t="str">
        <f>IF(A27="","",SUMIFS(LNGWatch[警戒h（自動）],LNGWatch[会社（自動）],A27,LNGWatch[年度（自動）],$B$5,LNGWatch[記録区分],"記録"))</f>
        <v/>
      </c>
      <c r="K27" s="2" t="str">
        <f>IF(A27="","",COUNTIFS(Work[会社（自動）],A27,Work[予定年度（自動）],$B$5,Work[入力確認（自動）],"要確認：船名未記入")+COUNTIFS(Work[会社（自動）],A27,Work[予定年度（自動）],$B$5,Work[入力確認（自動）],"要確認：基本項目不足")+COUNTIFS(Work[会社（自動）],A27,Work[予定年度（自動）],$B$5,Work[入力確認（自動）],"要確認：登録表を確認")+COUNTIFS(Work[会社（自動）],A27,Work[予定年度（自動）],$B$5,Work[入力確認（自動）],"要確認：前日の予定時刻不足")+COUNTIFS(Work[会社（自動）],A27,Work[予定年度（自動）],$B$5,Work[入力確認（自動）],"要確認：最終日時不足")+COUNTIFS(Work[会社（自動）],A27,Work[予定年度（自動）],$B$5,Work[入力確認（自動）],"要確認：取消と使用ありが矛盾")+COUNTIFS(Work[会社（自動）],A27,Work[予定年度（自動）],$B$5,Work[入力確認（自動）],"要確認：時間を確認")+COUNTIFS(Work[会社（自動）],A27,Work[予定年度（自動）],$B$5,Work[入力確認（自動）],"要確認：同じ作業・曳船が重複")+COUNTIFS(Work[会社（自動）],A27,Work[予定年度（自動）],$B$5,Work[入力確認（自動）],"要確認：拘束時間未確認")+COUNTIFS(Work[会社（自動）],A27,Work[予定年度（自動）],$B$5,Work[入力確認（自動）],"要確認：未確認を含む"))</f>
        <v/>
      </c>
      <c r="L27" s="40" t="str">
        <f>IF(A27="","","記憶の使用："&amp;COUNTIFS(Work[会社（自動）],A27,Work[実施年度（自動）],$B$5,Work[当日使用隻数（自動）],1,Work[記録区分],"記憶")&amp;"隻。登録数≠応援可能数")</f>
        <v/>
      </c>
    </row>
    <row r="28" spans="1:12" ht="38.1" customHeight="1" x14ac:dyDescent="0.2">
      <c r="A28" s="4"/>
      <c r="B28" s="2" t="str">
        <f>IF(A28="","",COUNTIF(Tugs[会社名],A28))</f>
        <v/>
      </c>
      <c r="C28" s="2" t="str">
        <f>IF(A28="","",SUMIFS(Work[前日割当隻数（自動）],Work[会社（自動）],A28,Work[記録区分],"記録",Work[予定年度（自動）],$B$5))</f>
        <v/>
      </c>
      <c r="D28" s="2" t="str">
        <f>IF(A28="","",SUMIFS(Work[当日使用隻数（自動）],Work[会社（自動）],A28,Work[記録区分],"記録",Work[実施年度（自動）],$B$5))</f>
        <v/>
      </c>
      <c r="E28" s="38" t="str">
        <f>IF(A28="","",SUMIFS(Work[拘束h（自動）],Work[会社（自動）],A28,Work[記録区分],"記録",Work[実施年度（自動）],$B$5,Work[当日使用隻数（自動）],1,Work[時間根拠（自動）],"実績：基地発～基地着")+SUMIFS(Work[拘束h（自動）],Work[会社（自動）],A28,Work[記録区分],"記録",Work[実施年度（自動）],$B$5,Work[当日使用隻数（自動）],1,Work[時間根拠（自動）],"実績：記録の時間"))</f>
        <v/>
      </c>
      <c r="F28" s="38" t="str">
        <f>IF(A28="","",SUMIFS(Work[拘束h（自動）],Work[会社（自動）],A28,Work[記録区分],"記録",Work[実施年度（自動）],$B$5,Work[当日使用隻数（自動）],1,Work[時間根拠（自動）],"所定時間による見込み"))</f>
        <v/>
      </c>
      <c r="G28" s="2" t="str">
        <f>IF(A28="","",COUNTIFS(Work[会社（自動）],A28,Work[記録区分],"記録",Work[実施年度（自動）],$B$5,Work[当日使用隻数（自動）],1,Work[時間根拠（自動）],"未確認")+COUNTIFS(Work[会社（自動）],A28,Work[記録区分],"記録",Work[実施年度（自動）],$B$5,Work[当日使用隻数（自動）],1,Work[時間根拠（自動）],"要確認：時刻不足・逆転"))</f>
        <v/>
      </c>
      <c r="H28" s="38" t="str">
        <f>IF(A28="","",SUMIFS(Work[待機h],Work[会社（自動）],A28,Work[記録区分],"記録",Work[予定年度（自動）],$B$5,Work[本船作業の最終結果],"取消"))</f>
        <v/>
      </c>
      <c r="I28" s="38" t="str">
        <f>IF(A28="","",SUMIFS(Docks[選択年度の日数（自動）],Docks[会社（自動）],A28,Docks[記録区分],"記録"))</f>
        <v/>
      </c>
      <c r="J28" s="38" t="str">
        <f>IF(A28="","",SUMIFS(LNGWatch[警戒h（自動）],LNGWatch[会社（自動）],A28,LNGWatch[年度（自動）],$B$5,LNGWatch[記録区分],"記録"))</f>
        <v/>
      </c>
      <c r="K28" s="2" t="str">
        <f>IF(A28="","",COUNTIFS(Work[会社（自動）],A28,Work[予定年度（自動）],$B$5,Work[入力確認（自動）],"要確認：船名未記入")+COUNTIFS(Work[会社（自動）],A28,Work[予定年度（自動）],$B$5,Work[入力確認（自動）],"要確認：基本項目不足")+COUNTIFS(Work[会社（自動）],A28,Work[予定年度（自動）],$B$5,Work[入力確認（自動）],"要確認：登録表を確認")+COUNTIFS(Work[会社（自動）],A28,Work[予定年度（自動）],$B$5,Work[入力確認（自動）],"要確認：前日の予定時刻不足")+COUNTIFS(Work[会社（自動）],A28,Work[予定年度（自動）],$B$5,Work[入力確認（自動）],"要確認：最終日時不足")+COUNTIFS(Work[会社（自動）],A28,Work[予定年度（自動）],$B$5,Work[入力確認（自動）],"要確認：取消と使用ありが矛盾")+COUNTIFS(Work[会社（自動）],A28,Work[予定年度（自動）],$B$5,Work[入力確認（自動）],"要確認：時間を確認")+COUNTIFS(Work[会社（自動）],A28,Work[予定年度（自動）],$B$5,Work[入力確認（自動）],"要確認：同じ作業・曳船が重複")+COUNTIFS(Work[会社（自動）],A28,Work[予定年度（自動）],$B$5,Work[入力確認（自動）],"要確認：拘束時間未確認")+COUNTIFS(Work[会社（自動）],A28,Work[予定年度（自動）],$B$5,Work[入力確認（自動）],"要確認：未確認を含む"))</f>
        <v/>
      </c>
      <c r="L28" s="40" t="str">
        <f>IF(A28="","","記憶の使用："&amp;COUNTIFS(Work[会社（自動）],A28,Work[実施年度（自動）],$B$5,Work[当日使用隻数（自動）],1,Work[記録区分],"記憶")&amp;"隻。登録数≠応援可能数")</f>
        <v/>
      </c>
    </row>
    <row r="29" spans="1:12" ht="27.95" customHeight="1" x14ac:dyDescent="0.2">
      <c r="A29" s="72" t="s">
        <v>216</v>
      </c>
      <c r="B29" s="72"/>
      <c r="C29" s="72"/>
      <c r="D29" s="72"/>
      <c r="E29" s="83"/>
      <c r="F29" s="83"/>
      <c r="G29" s="72"/>
      <c r="H29" s="83"/>
      <c r="I29" s="83"/>
      <c r="J29" s="83"/>
      <c r="K29" s="72"/>
      <c r="L29" s="72"/>
    </row>
    <row r="30" spans="1:12" ht="24.95" customHeight="1" x14ac:dyDescent="0.2">
      <c r="A30" s="73" t="s">
        <v>217</v>
      </c>
      <c r="B30" s="73"/>
      <c r="C30" s="73"/>
      <c r="D30" s="73"/>
      <c r="E30" s="73"/>
      <c r="F30" s="73"/>
      <c r="G30" s="2"/>
      <c r="H30" s="73" t="s">
        <v>218</v>
      </c>
      <c r="I30" s="73"/>
      <c r="J30" s="73"/>
      <c r="K30" s="73"/>
      <c r="L30" s="73"/>
    </row>
    <row r="31" spans="1:12" ht="24.9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2" ht="24.95" customHeight="1" x14ac:dyDescent="0.2">
      <c r="A32" s="72" t="s">
        <v>219</v>
      </c>
      <c r="B32" s="72"/>
      <c r="C32" s="72"/>
      <c r="D32" s="72"/>
      <c r="E32" s="72"/>
      <c r="F32" s="2">
        <f>SUMIFS(Work[前日予定本船件数（自動）],Work[予定年度（自動）],$B$5)</f>
        <v>0</v>
      </c>
      <c r="G32" s="2"/>
      <c r="H32" s="72" t="s">
        <v>15</v>
      </c>
      <c r="I32" s="72"/>
      <c r="J32" s="72"/>
      <c r="K32" s="72"/>
      <c r="L32" s="2">
        <f>COUNTIF(Work[入力確認（自動）],"要確認：船名未記入")+COUNTIF(Work[入力確認（自動）],"要確認：基本項目不足")+COUNTIF(Work[入力確認（自動）],"要確認：登録表を確認")+COUNTIF(Work[入力確認（自動）],"要確認：前日の予定時刻不足")+COUNTIF(Work[入力確認（自動）],"要確認：最終日時不足")+COUNTIF(Work[入力確認（自動）],"要確認：取消と使用ありが矛盾")+COUNTIF(Work[入力確認（自動）],"要確認：時間を確認")+COUNTIF(Work[入力確認（自動）],"要確認：同じ作業・曳船が重複")+COUNTIF(Work[入力確認（自動）],"要確認：拘束時間未確認")+COUNTIF(Work[入力確認（自動）],"要確認：未確認を含む")</f>
        <v>0</v>
      </c>
    </row>
    <row r="33" spans="1:12" ht="24.95" customHeight="1" x14ac:dyDescent="0.2">
      <c r="A33" s="72" t="s">
        <v>220</v>
      </c>
      <c r="B33" s="72"/>
      <c r="C33" s="72"/>
      <c r="D33" s="72"/>
      <c r="E33" s="72"/>
      <c r="F33" s="2">
        <f>SUMIFS(Work[実施本船件数（自動）],Work[実施年度（自動）],$B$5)</f>
        <v>0</v>
      </c>
      <c r="G33" s="2"/>
      <c r="H33" s="72" t="s">
        <v>20</v>
      </c>
      <c r="I33" s="72"/>
      <c r="J33" s="72"/>
      <c r="K33" s="72"/>
      <c r="L33" s="2">
        <f>COUNTIF(Docks[入力確認（自動）],"要確認：日付・登録・根拠を確認")+COUNTIF(Docks[入力確認（自動）],"要確認：同じ入渠が重複")+COUNTIF(Docks[入力確認（自動）],"要確認：未確認を含む")</f>
        <v>0</v>
      </c>
    </row>
    <row r="34" spans="1:12" ht="24.95" customHeight="1" x14ac:dyDescent="0.2">
      <c r="A34" s="72" t="s">
        <v>221</v>
      </c>
      <c r="B34" s="72"/>
      <c r="C34" s="72"/>
      <c r="D34" s="72"/>
      <c r="E34" s="72"/>
      <c r="F34" s="2">
        <f>COUNTIFS(Work[予定年度（自動）],$B$5,Work[前日割当],"あり",Work[本船作業の最終結果],"取消")</f>
        <v>0</v>
      </c>
      <c r="G34" s="2"/>
      <c r="H34" s="72" t="s">
        <v>25</v>
      </c>
      <c r="I34" s="72"/>
      <c r="J34" s="72"/>
      <c r="K34" s="72"/>
      <c r="L34" s="2">
        <f>COUNTIF(OtherPorts[入力確認（自動）],"要確認：対象船・基本項目")+COUNTIF(OtherPorts[入力確認（自動）],"要確認：時刻・時間・料金")+COUNTIF(OtherPorts[入力確認（自動）],"要確認：同じ他港作業が重複")+COUNTIF(OtherPorts[入力確認（自動）],"要確認：時間・根拠未確認")</f>
        <v>0</v>
      </c>
    </row>
    <row r="35" spans="1:12" ht="24.95" customHeight="1" x14ac:dyDescent="0.2">
      <c r="A35" s="72" t="s">
        <v>222</v>
      </c>
      <c r="B35" s="72"/>
      <c r="C35" s="72"/>
      <c r="D35" s="72"/>
      <c r="E35" s="72"/>
      <c r="F35" s="2">
        <f>COUNTIFS(Work[実施年度（自動）],$B$5,Work[前日割当],"なし",Work[当日使用隻数（自動）],1)</f>
        <v>0</v>
      </c>
      <c r="G35" s="2"/>
      <c r="H35" s="72" t="s">
        <v>34</v>
      </c>
      <c r="I35" s="72"/>
      <c r="J35" s="72"/>
      <c r="K35" s="72"/>
      <c r="L35" s="2">
        <f>COUNTIF(Support[入力確認（自動）],"要確認：基本項目不足")+COUNTIF(Support[入力確認（自動）],"要確認：依頼と回答の矛盾")+COUNTIF(Support[入力確認（自動）],"要確認：必要時間・隻数")+COUNTIF(Support[入力確認（自動）],"要確認：未確認を含む")</f>
        <v>0</v>
      </c>
    </row>
    <row r="36" spans="1:12" ht="24.95" customHeight="1" x14ac:dyDescent="0.2">
      <c r="A36" s="2"/>
      <c r="B36" s="2"/>
      <c r="C36" s="2"/>
      <c r="D36" s="2"/>
      <c r="E36" s="2"/>
      <c r="F36" s="2"/>
      <c r="G36" s="2"/>
      <c r="H36" s="72" t="s">
        <v>39</v>
      </c>
      <c r="I36" s="72"/>
      <c r="J36" s="72"/>
      <c r="K36" s="72"/>
      <c r="L36" s="2">
        <f>COUNTIF(Presence[入力確認（自動）],"要確認：会社・期間・所在・根拠")+COUNTIF(Presence[入力確認（自動）],"要確認：曳船未登録・重複")+COUNTIF(Presence[入力確認（自動）],"要確認：未確認を含む")</f>
        <v>0</v>
      </c>
    </row>
    <row r="37" spans="1:12" ht="24.95" customHeight="1" x14ac:dyDescent="0.2">
      <c r="A37" s="2"/>
      <c r="B37" s="2"/>
      <c r="C37" s="2"/>
      <c r="D37" s="2"/>
      <c r="E37" s="2"/>
      <c r="F37" s="2"/>
      <c r="G37" s="2"/>
      <c r="H37" s="72" t="s">
        <v>187</v>
      </c>
      <c r="I37" s="72"/>
      <c r="J37" s="72"/>
      <c r="K37" s="72"/>
      <c r="L37" s="2">
        <f>COUNTIF(LNGWatch[入力確認（自動）],"要確認：警戒区間・登録・根拠")+COUNTIF(LNGWatch[入力確認（自動）],"要確認：基地発着・交代人数")+COUNTIF(LNGWatch[入力確認（自動）],"要確認：同じ警戒が重複")+COUNTIF(LNGWatch[入力確認（自動）],"要確認：拘束時間・根拠未確認")</f>
        <v>0</v>
      </c>
    </row>
    <row r="38" spans="1:12" ht="24.95" customHeight="1" x14ac:dyDescent="0.2">
      <c r="A38" s="82" t="s">
        <v>223</v>
      </c>
      <c r="B38" s="82"/>
      <c r="C38" s="82"/>
      <c r="D38" s="82"/>
      <c r="E38" s="82"/>
      <c r="F38" s="2">
        <f>SUMIFS(Work[当日使用隻数（自動）],Work[安瀬の作業],"安瀬以外",Work[記録区分],"記録",Work[実施年度（自動）],$B$5,Work[会社（自動）],"製鉄曳船")</f>
        <v>0</v>
      </c>
      <c r="G38" s="2"/>
      <c r="H38" s="72" t="s">
        <v>224</v>
      </c>
      <c r="I38" s="72"/>
      <c r="J38" s="72"/>
      <c r="K38" s="72"/>
      <c r="L38" s="2">
        <f>COUNTIF(Tugs[入力確認（自動）],"要確認：船名重複")+COUNTIF(Tugs[入力確認（自動）],"要確認：会社未登録・重複")+COUNTIF(Tugs[入力確認（自動）],"要確認：基地港未登録")+COUNTIF(Companies[入力確認（自動）],"要確認：会社名重複")+COUNTIF(Companies[入力確認（自動）],"要確認：地区未登録")</f>
        <v>5</v>
      </c>
    </row>
    <row r="39" spans="1:12" ht="24.95" customHeight="1" x14ac:dyDescent="0.2">
      <c r="A39" s="82" t="s">
        <v>225</v>
      </c>
      <c r="B39" s="82"/>
      <c r="C39" s="82"/>
      <c r="D39" s="82"/>
      <c r="E39" s="82"/>
      <c r="F39" s="2">
        <f>SUMIFS(Work[当日使用隻数（自動）],Work[安瀬の作業],"通常分担",Work[記録区分],"記録",Work[実施年度（自動）],$B$5,Work[会社（自動）],"製鉄曳船")</f>
        <v>0</v>
      </c>
      <c r="G39" s="2"/>
      <c r="H39" s="72" t="s">
        <v>226</v>
      </c>
      <c r="I39" s="72"/>
      <c r="J39" s="72"/>
      <c r="K39" s="72"/>
      <c r="L39" s="2">
        <f>COUNTIF(Standards[入力確認（自動）],"要確認：照合項目不足")+COUNTIF(Standards[入力確認（自動）],"要確認：同じ組合せ重複")+COUNTIF(Standards[入力確認（自動）],"要確認：時間不足・負数")+COUNTIF(Standards[入力確認（自動）],"要確認：設定根拠未記入")</f>
        <v>0</v>
      </c>
    </row>
    <row r="40" spans="1:12" ht="24.95" customHeight="1" x14ac:dyDescent="0.2">
      <c r="A40" s="82" t="s">
        <v>227</v>
      </c>
      <c r="B40" s="82"/>
      <c r="C40" s="82"/>
      <c r="D40" s="82"/>
      <c r="E40" s="82"/>
      <c r="F40" s="2">
        <f>SUMIFS(Work[当日使用隻数（自動）],Work[安瀬の作業],"通常分担",Work[記録区分],"記録",Work[実施年度（自動）],$B$5,Work[地区（自動）],"若松")</f>
        <v>0</v>
      </c>
      <c r="G40" s="2"/>
      <c r="H40" s="2"/>
      <c r="I40" s="2"/>
      <c r="J40" s="2"/>
      <c r="K40" s="2"/>
      <c r="L40" s="2"/>
    </row>
    <row r="41" spans="1:12" ht="24.95" customHeight="1" x14ac:dyDescent="0.2">
      <c r="A41" s="82" t="s">
        <v>228</v>
      </c>
      <c r="B41" s="82"/>
      <c r="C41" s="82"/>
      <c r="D41" s="82"/>
      <c r="E41" s="82"/>
      <c r="F41" s="2">
        <f>SUMIFS(Work[当日使用隻数（自動）],Work[安瀬の作業],"不足分の補充",Work[記録区分],"記録",Work[実施年度（自動）],$B$5,Work[会社（自動）],"製鉄曳船")</f>
        <v>0</v>
      </c>
      <c r="G41" s="2"/>
      <c r="H41" s="2"/>
      <c r="I41" s="2"/>
      <c r="J41" s="2"/>
      <c r="K41" s="2"/>
      <c r="L41" s="2"/>
    </row>
    <row r="42" spans="1:12" ht="24.95" customHeight="1" x14ac:dyDescent="0.2">
      <c r="A42" s="82" t="s">
        <v>229</v>
      </c>
      <c r="B42" s="82"/>
      <c r="C42" s="82"/>
      <c r="D42" s="82"/>
      <c r="E42" s="82"/>
      <c r="F42" s="2">
        <f>SUMIFS(Work[当日使用隻数（自動）],Work[安瀬の作業],"不足分の補充",Work[記録区分],"記録",Work[実施年度（自動）],$B$5,Work[会社（自動）],"&lt;&gt;製鉄曳船",Work[応援の有無],"あり")</f>
        <v>0</v>
      </c>
      <c r="G42" s="2"/>
      <c r="H42" s="2"/>
      <c r="I42" s="2"/>
      <c r="J42" s="2"/>
      <c r="K42" s="2"/>
      <c r="L42" s="2"/>
    </row>
    <row r="43" spans="1:12" ht="24.95" customHeight="1" x14ac:dyDescent="0.2">
      <c r="A43" s="82" t="s">
        <v>230</v>
      </c>
      <c r="B43" s="82"/>
      <c r="C43" s="82"/>
      <c r="D43" s="82"/>
      <c r="E43" s="82"/>
      <c r="F43" s="2">
        <f>SUMIFS(Work[当日使用隻数（自動）],Work[安瀬の作業],"安瀬以外",Work[記録区分],"記録",Work[実施年度（自動）],$B$5,Work[応援の有無],"あり")</f>
        <v>0</v>
      </c>
      <c r="G43" s="2"/>
      <c r="H43" s="2"/>
      <c r="I43" s="2"/>
      <c r="J43" s="2"/>
      <c r="K43" s="2"/>
      <c r="L43" s="2"/>
    </row>
    <row r="44" spans="1:12" ht="24.9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24.9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ht="24.95" customHeight="1" x14ac:dyDescent="0.2">
      <c r="A46" s="73" t="s">
        <v>231</v>
      </c>
      <c r="B46" s="73"/>
      <c r="C46" s="73"/>
      <c r="D46" s="73"/>
      <c r="E46" s="73"/>
      <c r="F46" s="73"/>
      <c r="G46" s="2"/>
      <c r="H46" s="2"/>
      <c r="I46" s="2"/>
      <c r="J46" s="2"/>
      <c r="K46" s="2"/>
      <c r="L46" s="2"/>
    </row>
    <row r="47" spans="1:12" ht="24.9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ht="24.95" customHeight="1" x14ac:dyDescent="0.2">
      <c r="A48" s="3" t="s">
        <v>118</v>
      </c>
      <c r="B48" s="3" t="s">
        <v>232</v>
      </c>
      <c r="C48" s="3" t="s">
        <v>233</v>
      </c>
      <c r="D48" s="3" t="s">
        <v>234</v>
      </c>
      <c r="E48" s="3" t="s">
        <v>235</v>
      </c>
      <c r="F48" s="3" t="s">
        <v>236</v>
      </c>
      <c r="G48" s="2"/>
      <c r="H48" s="2"/>
      <c r="I48" s="2"/>
      <c r="J48" s="2"/>
      <c r="K48" s="2"/>
      <c r="L48" s="2"/>
    </row>
    <row r="49" spans="1:12" ht="24.95" customHeight="1" x14ac:dyDescent="0.2">
      <c r="A49" s="2" t="s">
        <v>237</v>
      </c>
      <c r="B49" s="2">
        <f>COUNTIFS(OtherPorts[曳船名],A49,OtherPorts[年度（自動）],$B$5)</f>
        <v>0</v>
      </c>
      <c r="C49" s="38">
        <f>SUMIFS(OtherPorts[回航込み拘束h（自動）],OtherPorts[曳船名],A49,OtherPorts[年度（自動）],$B$5)</f>
        <v>0</v>
      </c>
      <c r="D49" s="2">
        <f>COUNTIFS(OtherPorts[曳船名],A49,OtherPorts[年度（自動）],$B$5,OtherPorts[時間根拠（自動）],"未確認")+COUNTIFS(OtherPorts[曳船名],A49,OtherPorts[年度（自動）],$B$5,OtherPorts[時間根拠（自動）],"要確認：時刻不足・逆転")</f>
        <v>0</v>
      </c>
      <c r="E49" s="39">
        <f>SUMIFS(OtherPorts[作業料金円],OtherPorts[曳船名],A49,OtherPorts[年度（自動）],$B$5)</f>
        <v>0</v>
      </c>
      <c r="F49" s="2">
        <f>COUNTIFS(OtherPorts[曳船名],A49,OtherPorts[年度（自動）],$B$5,OtherPorts[料金未確認（自動）],1)</f>
        <v>0</v>
      </c>
      <c r="G49" s="2"/>
      <c r="H49" s="2"/>
      <c r="I49" s="2"/>
      <c r="J49" s="2"/>
      <c r="K49" s="2"/>
      <c r="L49" s="2"/>
    </row>
    <row r="50" spans="1:12" ht="24.95" customHeight="1" x14ac:dyDescent="0.2">
      <c r="A50" s="2" t="s">
        <v>238</v>
      </c>
      <c r="B50" s="2">
        <f>COUNTIFS(OtherPorts[曳船名],A50,OtherPorts[年度（自動）],$B$5)</f>
        <v>0</v>
      </c>
      <c r="C50" s="38">
        <f>SUMIFS(OtherPorts[回航込み拘束h（自動）],OtherPorts[曳船名],A50,OtherPorts[年度（自動）],$B$5)</f>
        <v>0</v>
      </c>
      <c r="D50" s="2">
        <f>COUNTIFS(OtherPorts[曳船名],A50,OtherPorts[年度（自動）],$B$5,OtherPorts[時間根拠（自動）],"未確認")+COUNTIFS(OtherPorts[曳船名],A50,OtherPorts[年度（自動）],$B$5,OtherPorts[時間根拠（自動）],"要確認：時刻不足・逆転")</f>
        <v>0</v>
      </c>
      <c r="E50" s="39">
        <f>SUMIFS(OtherPorts[作業料金円],OtherPorts[曳船名],A50,OtherPorts[年度（自動）],$B$5)</f>
        <v>0</v>
      </c>
      <c r="F50" s="2">
        <f>COUNTIFS(OtherPorts[曳船名],A50,OtherPorts[年度（自動）],$B$5,OtherPorts[料金未確認（自動）],1)</f>
        <v>0</v>
      </c>
      <c r="G50" s="2"/>
      <c r="H50" s="2"/>
      <c r="I50" s="2"/>
      <c r="J50" s="2"/>
      <c r="K50" s="2"/>
      <c r="L50" s="2"/>
    </row>
    <row r="51" spans="1:12" ht="24.9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24.95" customHeight="1" x14ac:dyDescent="0.2">
      <c r="A52" s="72" t="s">
        <v>239</v>
      </c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</row>
    <row r="53" spans="1:12" ht="24.95" customHeight="1" x14ac:dyDescent="0.2">
      <c r="A53" s="72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</row>
    <row r="54" spans="1:12" ht="24.95" customHeight="1" x14ac:dyDescent="0.2">
      <c r="A54" s="72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</row>
    <row r="55" spans="1:12" ht="24.95" customHeight="1" x14ac:dyDescent="0.2">
      <c r="A55" s="2"/>
      <c r="B55" s="2"/>
      <c r="C55" s="2"/>
      <c r="D55" s="2"/>
      <c r="E55" s="38"/>
      <c r="F55" s="38"/>
      <c r="G55" s="2"/>
      <c r="H55" s="38"/>
      <c r="I55" s="38"/>
      <c r="J55" s="38"/>
      <c r="K55" s="2"/>
      <c r="L55" s="2"/>
    </row>
    <row r="56" spans="1:12" ht="24.95" customHeight="1" x14ac:dyDescent="0.2">
      <c r="A56" s="2"/>
      <c r="B56" s="2"/>
      <c r="C56" s="2"/>
      <c r="D56" s="2"/>
      <c r="E56" s="38"/>
      <c r="F56" s="38"/>
      <c r="G56" s="2"/>
      <c r="H56" s="38"/>
      <c r="I56" s="38"/>
      <c r="J56" s="38"/>
      <c r="K56" s="2"/>
      <c r="L56" s="2"/>
    </row>
    <row r="57" spans="1:12" ht="24.95" customHeight="1" x14ac:dyDescent="0.2">
      <c r="A57" s="2"/>
      <c r="B57" s="2"/>
      <c r="C57" s="2"/>
      <c r="D57" s="2"/>
      <c r="E57" s="38"/>
      <c r="F57" s="38"/>
      <c r="G57" s="2"/>
      <c r="H57" s="38"/>
      <c r="I57" s="38"/>
      <c r="J57" s="38"/>
      <c r="K57" s="2"/>
      <c r="L57" s="2"/>
    </row>
    <row r="58" spans="1:12" ht="24.95" customHeight="1" x14ac:dyDescent="0.2">
      <c r="A58" s="2"/>
      <c r="B58" s="2"/>
      <c r="C58" s="2"/>
      <c r="D58" s="2"/>
      <c r="E58" s="38"/>
      <c r="F58" s="38"/>
      <c r="G58" s="2"/>
      <c r="H58" s="38"/>
      <c r="I58" s="38"/>
      <c r="J58" s="38"/>
      <c r="K58" s="2"/>
      <c r="L58" s="2"/>
    </row>
    <row r="59" spans="1:12" ht="24.95" customHeight="1" x14ac:dyDescent="0.2">
      <c r="A59" s="2"/>
      <c r="B59" s="2"/>
      <c r="C59" s="2"/>
      <c r="D59" s="2"/>
      <c r="E59" s="38"/>
      <c r="F59" s="38"/>
      <c r="G59" s="2"/>
      <c r="H59" s="38"/>
      <c r="I59" s="38"/>
      <c r="J59" s="38"/>
      <c r="K59" s="2"/>
      <c r="L59" s="2"/>
    </row>
    <row r="60" spans="1:12" ht="24.95" customHeight="1" x14ac:dyDescent="0.2">
      <c r="A60" s="2"/>
      <c r="B60" s="2"/>
      <c r="C60" s="2"/>
      <c r="D60" s="2"/>
      <c r="E60" s="38"/>
      <c r="F60" s="38"/>
      <c r="G60" s="2"/>
      <c r="H60" s="38"/>
      <c r="I60" s="38"/>
      <c r="J60" s="38"/>
      <c r="K60" s="2"/>
      <c r="L60" s="2"/>
    </row>
    <row r="61" spans="1:12" ht="24.95" customHeight="1" x14ac:dyDescent="0.2">
      <c r="A61" s="2"/>
      <c r="B61" s="2"/>
      <c r="C61" s="2"/>
      <c r="D61" s="2"/>
      <c r="E61" s="38"/>
      <c r="F61" s="38"/>
      <c r="G61" s="2"/>
      <c r="H61" s="38"/>
      <c r="I61" s="38"/>
      <c r="J61" s="38"/>
      <c r="K61" s="2"/>
      <c r="L61" s="2"/>
    </row>
    <row r="62" spans="1:12" ht="24.95" customHeight="1" x14ac:dyDescent="0.2">
      <c r="A62" s="2"/>
      <c r="B62" s="2"/>
      <c r="C62" s="2"/>
      <c r="D62" s="2"/>
      <c r="E62" s="38"/>
      <c r="F62" s="38"/>
      <c r="G62" s="2"/>
      <c r="H62" s="38"/>
      <c r="I62" s="38"/>
      <c r="J62" s="38"/>
      <c r="K62" s="2"/>
      <c r="L62" s="2"/>
    </row>
    <row r="63" spans="1:12" ht="24.95" customHeight="1" x14ac:dyDescent="0.2">
      <c r="A63" s="2"/>
      <c r="B63" s="2"/>
      <c r="C63" s="2"/>
      <c r="D63" s="2"/>
      <c r="E63" s="38"/>
      <c r="F63" s="38"/>
      <c r="G63" s="2"/>
      <c r="H63" s="38"/>
      <c r="I63" s="38"/>
      <c r="J63" s="38"/>
      <c r="K63" s="2"/>
      <c r="L63" s="2"/>
    </row>
    <row r="64" spans="1:12" ht="24.95" customHeight="1" x14ac:dyDescent="0.2">
      <c r="A64" s="2"/>
      <c r="B64" s="2"/>
      <c r="C64" s="2"/>
      <c r="D64" s="2"/>
      <c r="E64" s="38"/>
      <c r="F64" s="38"/>
      <c r="G64" s="2"/>
      <c r="H64" s="38"/>
      <c r="I64" s="38"/>
      <c r="J64" s="38"/>
      <c r="K64" s="2"/>
      <c r="L64" s="2"/>
    </row>
    <row r="65" spans="1:12" ht="24.95" customHeight="1" x14ac:dyDescent="0.2">
      <c r="A65" s="2"/>
      <c r="B65" s="2"/>
      <c r="C65" s="2"/>
      <c r="D65" s="2"/>
      <c r="E65" s="38"/>
      <c r="F65" s="38"/>
      <c r="G65" s="2"/>
      <c r="H65" s="38"/>
      <c r="I65" s="38"/>
      <c r="J65" s="38"/>
      <c r="K65" s="2"/>
      <c r="L65" s="2"/>
    </row>
    <row r="66" spans="1:12" ht="24.95" customHeight="1" x14ac:dyDescent="0.2">
      <c r="A66" s="2"/>
      <c r="B66" s="2"/>
      <c r="C66" s="2"/>
      <c r="D66" s="2"/>
      <c r="E66" s="38"/>
      <c r="F66" s="38"/>
      <c r="G66" s="2"/>
      <c r="H66" s="38"/>
      <c r="I66" s="38"/>
      <c r="J66" s="38"/>
      <c r="K66" s="2"/>
      <c r="L66" s="2"/>
    </row>
    <row r="67" spans="1:12" ht="24.95" customHeight="1" x14ac:dyDescent="0.2">
      <c r="A67" s="2"/>
      <c r="B67" s="2"/>
      <c r="C67" s="2"/>
      <c r="D67" s="2"/>
      <c r="E67" s="38"/>
      <c r="F67" s="38"/>
      <c r="G67" s="2"/>
      <c r="H67" s="38"/>
      <c r="I67" s="38"/>
      <c r="J67" s="38"/>
      <c r="K67" s="2"/>
      <c r="L67" s="2"/>
    </row>
    <row r="68" spans="1:12" ht="24.95" customHeight="1" x14ac:dyDescent="0.2">
      <c r="A68" s="2"/>
      <c r="B68" s="2"/>
      <c r="C68" s="2"/>
      <c r="D68" s="2"/>
      <c r="E68" s="38"/>
      <c r="F68" s="38"/>
      <c r="G68" s="2"/>
      <c r="H68" s="38"/>
      <c r="I68" s="38"/>
      <c r="J68" s="38"/>
      <c r="K68" s="2"/>
      <c r="L68" s="2"/>
    </row>
    <row r="69" spans="1:12" ht="24.95" customHeight="1" x14ac:dyDescent="0.2">
      <c r="A69" s="2"/>
      <c r="B69" s="2"/>
      <c r="C69" s="2"/>
      <c r="D69" s="2"/>
      <c r="E69" s="38"/>
      <c r="F69" s="38"/>
      <c r="G69" s="2"/>
      <c r="H69" s="38"/>
      <c r="I69" s="38"/>
      <c r="J69" s="38"/>
      <c r="K69" s="2"/>
      <c r="L69" s="2"/>
    </row>
    <row r="70" spans="1:12" ht="24.95" customHeight="1" x14ac:dyDescent="0.2">
      <c r="A70" s="2"/>
      <c r="B70" s="2"/>
      <c r="C70" s="2"/>
      <c r="D70" s="2"/>
      <c r="E70" s="38"/>
      <c r="F70" s="38"/>
      <c r="G70" s="2"/>
      <c r="H70" s="38"/>
      <c r="I70" s="38"/>
      <c r="J70" s="38"/>
      <c r="K70" s="2"/>
      <c r="L70" s="2"/>
    </row>
    <row r="71" spans="1:12" ht="24.95" customHeight="1" x14ac:dyDescent="0.2">
      <c r="A71" s="2"/>
      <c r="B71" s="2"/>
      <c r="C71" s="2"/>
      <c r="D71" s="2"/>
      <c r="E71" s="38"/>
      <c r="F71" s="38"/>
      <c r="G71" s="2"/>
      <c r="H71" s="38"/>
      <c r="I71" s="38"/>
      <c r="J71" s="38"/>
      <c r="K71" s="2"/>
      <c r="L71" s="2"/>
    </row>
    <row r="72" spans="1:12" ht="24.95" customHeight="1" x14ac:dyDescent="0.2">
      <c r="A72" s="2"/>
      <c r="B72" s="2"/>
      <c r="C72" s="2"/>
      <c r="D72" s="2"/>
      <c r="E72" s="38"/>
      <c r="F72" s="38"/>
      <c r="G72" s="2"/>
      <c r="H72" s="38"/>
      <c r="I72" s="38"/>
      <c r="J72" s="38"/>
      <c r="K72" s="2"/>
      <c r="L72" s="2"/>
    </row>
    <row r="73" spans="1:12" ht="24.95" customHeight="1" x14ac:dyDescent="0.2">
      <c r="A73" s="2"/>
      <c r="B73" s="2"/>
      <c r="C73" s="2"/>
      <c r="D73" s="2"/>
      <c r="E73" s="38"/>
      <c r="F73" s="38"/>
      <c r="G73" s="2"/>
      <c r="H73" s="38"/>
      <c r="I73" s="38"/>
      <c r="J73" s="38"/>
      <c r="K73" s="2"/>
      <c r="L73" s="2"/>
    </row>
    <row r="74" spans="1:12" ht="24.95" customHeight="1" x14ac:dyDescent="0.2">
      <c r="A74" s="2"/>
      <c r="B74" s="2"/>
      <c r="C74" s="2"/>
      <c r="D74" s="2"/>
      <c r="E74" s="38"/>
      <c r="F74" s="38"/>
      <c r="G74" s="2"/>
      <c r="H74" s="38"/>
      <c r="I74" s="38"/>
      <c r="J74" s="38"/>
      <c r="K74" s="2"/>
      <c r="L74" s="2"/>
    </row>
    <row r="75" spans="1:12" ht="24.95" customHeight="1" x14ac:dyDescent="0.2">
      <c r="A75" s="2"/>
      <c r="B75" s="2"/>
      <c r="C75" s="2"/>
      <c r="D75" s="2"/>
      <c r="E75" s="38"/>
      <c r="F75" s="38"/>
      <c r="G75" s="2"/>
      <c r="H75" s="38"/>
      <c r="I75" s="38"/>
      <c r="J75" s="38"/>
      <c r="K75" s="2"/>
      <c r="L75" s="2"/>
    </row>
    <row r="76" spans="1:12" ht="24.95" customHeight="1" x14ac:dyDescent="0.2">
      <c r="A76" s="2"/>
      <c r="B76" s="2"/>
      <c r="C76" s="2"/>
      <c r="D76" s="2"/>
      <c r="E76" s="38"/>
      <c r="F76" s="38"/>
      <c r="G76" s="2"/>
      <c r="H76" s="38"/>
      <c r="I76" s="38"/>
      <c r="J76" s="38"/>
      <c r="K76" s="2"/>
      <c r="L76" s="2"/>
    </row>
    <row r="77" spans="1:12" ht="24.95" customHeight="1" x14ac:dyDescent="0.2">
      <c r="A77" s="2"/>
      <c r="B77" s="2"/>
      <c r="C77" s="2"/>
      <c r="D77" s="2"/>
      <c r="E77" s="38"/>
      <c r="F77" s="38"/>
      <c r="G77" s="2"/>
      <c r="H77" s="38"/>
      <c r="I77" s="38"/>
      <c r="J77" s="38"/>
      <c r="K77" s="2"/>
      <c r="L77" s="2"/>
    </row>
    <row r="78" spans="1:12" ht="24.95" customHeight="1" x14ac:dyDescent="0.2">
      <c r="A78" s="2"/>
      <c r="B78" s="2"/>
      <c r="C78" s="2"/>
      <c r="D78" s="2"/>
      <c r="E78" s="38"/>
      <c r="F78" s="38"/>
      <c r="G78" s="2"/>
      <c r="H78" s="38"/>
      <c r="I78" s="38"/>
      <c r="J78" s="38"/>
      <c r="K78" s="2"/>
      <c r="L78" s="2"/>
    </row>
    <row r="79" spans="1:12" ht="24.95" customHeight="1" x14ac:dyDescent="0.2">
      <c r="A79" s="2"/>
      <c r="B79" s="2"/>
      <c r="C79" s="2"/>
      <c r="D79" s="2"/>
      <c r="E79" s="38"/>
      <c r="F79" s="38"/>
      <c r="G79" s="2"/>
      <c r="H79" s="38"/>
      <c r="I79" s="38"/>
      <c r="J79" s="38"/>
      <c r="K79" s="2"/>
      <c r="L79" s="2"/>
    </row>
    <row r="80" spans="1:12" ht="24.95" customHeight="1" x14ac:dyDescent="0.2">
      <c r="A80" s="2"/>
      <c r="B80" s="2"/>
      <c r="C80" s="2"/>
      <c r="D80" s="2"/>
      <c r="E80" s="38"/>
      <c r="F80" s="38"/>
      <c r="G80" s="2"/>
      <c r="H80" s="38"/>
      <c r="I80" s="38"/>
      <c r="J80" s="38"/>
      <c r="K80" s="2"/>
      <c r="L80" s="2"/>
    </row>
    <row r="81" spans="1:12" ht="24.95" customHeight="1" x14ac:dyDescent="0.2">
      <c r="A81" s="2"/>
      <c r="B81" s="2"/>
      <c r="C81" s="2"/>
      <c r="D81" s="2"/>
      <c r="E81" s="38"/>
      <c r="F81" s="38"/>
      <c r="G81" s="2"/>
      <c r="H81" s="38"/>
      <c r="I81" s="38"/>
      <c r="J81" s="38"/>
      <c r="K81" s="2"/>
      <c r="L81" s="2"/>
    </row>
    <row r="82" spans="1:12" ht="24.95" customHeight="1" x14ac:dyDescent="0.2">
      <c r="A82" s="2"/>
      <c r="B82" s="2"/>
      <c r="C82" s="2"/>
      <c r="D82" s="2"/>
      <c r="E82" s="38"/>
      <c r="F82" s="38"/>
      <c r="G82" s="2"/>
      <c r="H82" s="38"/>
      <c r="I82" s="38"/>
      <c r="J82" s="38"/>
      <c r="K82" s="2"/>
      <c r="L82" s="2"/>
    </row>
    <row r="83" spans="1:12" ht="24.95" customHeight="1" x14ac:dyDescent="0.2">
      <c r="A83" s="2"/>
      <c r="B83" s="2"/>
      <c r="C83" s="2"/>
      <c r="D83" s="2"/>
      <c r="E83" s="38"/>
      <c r="F83" s="38"/>
      <c r="G83" s="2"/>
      <c r="H83" s="38"/>
      <c r="I83" s="38"/>
      <c r="J83" s="38"/>
      <c r="K83" s="2"/>
      <c r="L83" s="2"/>
    </row>
    <row r="84" spans="1:12" ht="24.95" customHeight="1" x14ac:dyDescent="0.2">
      <c r="A84" s="2"/>
      <c r="B84" s="2"/>
      <c r="C84" s="2"/>
      <c r="D84" s="2"/>
      <c r="E84" s="38"/>
      <c r="F84" s="38"/>
      <c r="G84" s="2"/>
      <c r="H84" s="38"/>
      <c r="I84" s="38"/>
      <c r="J84" s="38"/>
      <c r="K84" s="2"/>
      <c r="L84" s="2"/>
    </row>
    <row r="85" spans="1:12" ht="24.95" customHeight="1" x14ac:dyDescent="0.2">
      <c r="A85" s="2"/>
      <c r="B85" s="2"/>
      <c r="C85" s="2"/>
      <c r="D85" s="2"/>
      <c r="E85" s="38"/>
      <c r="F85" s="38"/>
      <c r="G85" s="2"/>
      <c r="H85" s="38"/>
      <c r="I85" s="38"/>
      <c r="J85" s="38"/>
      <c r="K85" s="2"/>
      <c r="L85" s="2"/>
    </row>
    <row r="86" spans="1:12" ht="24.95" customHeight="1" x14ac:dyDescent="0.2">
      <c r="A86" s="2"/>
      <c r="B86" s="2"/>
      <c r="C86" s="2"/>
      <c r="D86" s="2"/>
      <c r="E86" s="38"/>
      <c r="F86" s="38"/>
      <c r="G86" s="2"/>
      <c r="H86" s="38"/>
      <c r="I86" s="38"/>
      <c r="J86" s="38"/>
      <c r="K86" s="2"/>
      <c r="L86" s="2"/>
    </row>
    <row r="87" spans="1:12" ht="24.95" customHeight="1" x14ac:dyDescent="0.2">
      <c r="A87" s="2"/>
      <c r="B87" s="2"/>
      <c r="C87" s="2"/>
      <c r="D87" s="2"/>
      <c r="E87" s="38"/>
      <c r="F87" s="38"/>
      <c r="G87" s="2"/>
      <c r="H87" s="38"/>
      <c r="I87" s="38"/>
      <c r="J87" s="38"/>
      <c r="K87" s="2"/>
      <c r="L87" s="2"/>
    </row>
    <row r="88" spans="1:12" ht="24.95" customHeight="1" x14ac:dyDescent="0.2">
      <c r="A88" s="2"/>
      <c r="B88" s="2"/>
      <c r="C88" s="2"/>
      <c r="D88" s="2"/>
      <c r="E88" s="38"/>
      <c r="F88" s="38"/>
      <c r="G88" s="2"/>
      <c r="H88" s="38"/>
      <c r="I88" s="38"/>
      <c r="J88" s="38"/>
      <c r="K88" s="2"/>
      <c r="L88" s="2"/>
    </row>
    <row r="89" spans="1:12" ht="24.95" customHeight="1" x14ac:dyDescent="0.2">
      <c r="A89" s="2"/>
      <c r="B89" s="2"/>
      <c r="C89" s="2"/>
      <c r="D89" s="2"/>
      <c r="E89" s="38"/>
      <c r="F89" s="38"/>
      <c r="G89" s="2"/>
      <c r="H89" s="38"/>
      <c r="I89" s="38"/>
      <c r="J89" s="38"/>
      <c r="K89" s="2"/>
      <c r="L89" s="2"/>
    </row>
    <row r="90" spans="1:12" ht="24.95" customHeight="1" x14ac:dyDescent="0.2">
      <c r="A90" s="2"/>
      <c r="B90" s="2"/>
      <c r="C90" s="2"/>
      <c r="D90" s="2"/>
      <c r="E90" s="38"/>
      <c r="F90" s="38"/>
      <c r="G90" s="2"/>
      <c r="H90" s="38"/>
      <c r="I90" s="38"/>
      <c r="J90" s="38"/>
      <c r="K90" s="2"/>
      <c r="L90" s="2"/>
    </row>
    <row r="91" spans="1:12" ht="24.95" customHeight="1" x14ac:dyDescent="0.2">
      <c r="A91" s="2"/>
      <c r="B91" s="2"/>
      <c r="C91" s="2"/>
      <c r="D91" s="2"/>
      <c r="E91" s="38"/>
      <c r="F91" s="38"/>
      <c r="G91" s="2"/>
      <c r="H91" s="38"/>
      <c r="I91" s="38"/>
      <c r="J91" s="38"/>
      <c r="K91" s="2"/>
      <c r="L91" s="2"/>
    </row>
    <row r="92" spans="1:12" ht="24.95" customHeight="1" x14ac:dyDescent="0.2">
      <c r="A92" s="2"/>
      <c r="B92" s="2"/>
      <c r="C92" s="2"/>
      <c r="D92" s="2"/>
      <c r="E92" s="38"/>
      <c r="F92" s="38"/>
      <c r="G92" s="2"/>
      <c r="H92" s="38"/>
      <c r="I92" s="38"/>
      <c r="J92" s="38"/>
      <c r="K92" s="2"/>
      <c r="L92" s="2"/>
    </row>
    <row r="93" spans="1:12" ht="24.95" customHeight="1" x14ac:dyDescent="0.2">
      <c r="A93" s="2"/>
      <c r="B93" s="2"/>
      <c r="C93" s="2"/>
      <c r="D93" s="2"/>
      <c r="E93" s="38"/>
      <c r="F93" s="38"/>
      <c r="G93" s="2"/>
      <c r="H93" s="38"/>
      <c r="I93" s="38"/>
      <c r="J93" s="38"/>
      <c r="K93" s="2"/>
      <c r="L93" s="2"/>
    </row>
    <row r="94" spans="1:12" ht="24.95" customHeight="1" x14ac:dyDescent="0.2">
      <c r="A94" s="2"/>
      <c r="B94" s="2"/>
      <c r="C94" s="2"/>
      <c r="D94" s="2"/>
      <c r="E94" s="38"/>
      <c r="F94" s="38"/>
      <c r="G94" s="2"/>
      <c r="H94" s="38"/>
      <c r="I94" s="38"/>
      <c r="J94" s="38"/>
      <c r="K94" s="2"/>
      <c r="L94" s="2"/>
    </row>
    <row r="95" spans="1:12" ht="24.95" customHeight="1" x14ac:dyDescent="0.2">
      <c r="A95" s="2"/>
      <c r="B95" s="2"/>
      <c r="C95" s="2"/>
      <c r="D95" s="2"/>
      <c r="E95" s="38"/>
      <c r="F95" s="38"/>
      <c r="G95" s="2"/>
      <c r="H95" s="38"/>
      <c r="I95" s="38"/>
      <c r="J95" s="38"/>
      <c r="K95" s="2"/>
      <c r="L95" s="2"/>
    </row>
    <row r="96" spans="1:12" ht="24.95" customHeight="1" x14ac:dyDescent="0.2">
      <c r="A96" s="2"/>
      <c r="B96" s="2"/>
      <c r="C96" s="2"/>
      <c r="D96" s="2"/>
      <c r="E96" s="38"/>
      <c r="F96" s="38"/>
      <c r="G96" s="2"/>
      <c r="H96" s="38"/>
      <c r="I96" s="38"/>
      <c r="J96" s="38"/>
      <c r="K96" s="2"/>
      <c r="L96" s="2"/>
    </row>
    <row r="97" spans="1:12" ht="24.95" customHeight="1" x14ac:dyDescent="0.2">
      <c r="A97" s="2"/>
      <c r="B97" s="2"/>
      <c r="C97" s="2"/>
      <c r="D97" s="2"/>
      <c r="E97" s="38"/>
      <c r="F97" s="38"/>
      <c r="G97" s="2"/>
      <c r="H97" s="38"/>
      <c r="I97" s="38"/>
      <c r="J97" s="38"/>
      <c r="K97" s="2"/>
      <c r="L97" s="2"/>
    </row>
    <row r="98" spans="1:12" ht="24.95" customHeight="1" x14ac:dyDescent="0.2">
      <c r="A98" s="2"/>
      <c r="B98" s="2"/>
      <c r="C98" s="2"/>
      <c r="D98" s="2"/>
      <c r="E98" s="38"/>
      <c r="F98" s="38"/>
      <c r="G98" s="2"/>
      <c r="H98" s="38"/>
      <c r="I98" s="38"/>
      <c r="J98" s="38"/>
      <c r="K98" s="2"/>
      <c r="L98" s="2"/>
    </row>
    <row r="99" spans="1:12" ht="24.95" customHeight="1" x14ac:dyDescent="0.2">
      <c r="A99" s="2"/>
      <c r="B99" s="2"/>
      <c r="C99" s="2"/>
      <c r="D99" s="2"/>
      <c r="E99" s="38"/>
      <c r="F99" s="38"/>
      <c r="G99" s="2"/>
      <c r="H99" s="38"/>
      <c r="I99" s="38"/>
      <c r="J99" s="38"/>
      <c r="K99" s="2"/>
      <c r="L99" s="2"/>
    </row>
    <row r="100" spans="1:12" ht="24.95" customHeight="1" x14ac:dyDescent="0.2">
      <c r="A100" s="2"/>
      <c r="B100" s="2"/>
      <c r="C100" s="2"/>
      <c r="D100" s="2"/>
      <c r="E100" s="38"/>
      <c r="F100" s="38"/>
      <c r="G100" s="2"/>
      <c r="H100" s="38"/>
      <c r="I100" s="38"/>
      <c r="J100" s="38"/>
      <c r="K100" s="2"/>
      <c r="L100" s="2"/>
    </row>
    <row r="101" spans="1:12" ht="24.95" customHeight="1" x14ac:dyDescent="0.2">
      <c r="A101" s="2"/>
      <c r="B101" s="2"/>
      <c r="C101" s="2"/>
      <c r="D101" s="2"/>
      <c r="E101" s="38"/>
      <c r="F101" s="38"/>
      <c r="G101" s="2"/>
      <c r="H101" s="38"/>
      <c r="I101" s="38"/>
      <c r="J101" s="38"/>
      <c r="K101" s="2"/>
      <c r="L101" s="2"/>
    </row>
    <row r="102" spans="1:12" ht="24.95" customHeight="1" x14ac:dyDescent="0.2">
      <c r="A102" s="2"/>
      <c r="B102" s="2"/>
      <c r="C102" s="2"/>
      <c r="D102" s="2"/>
      <c r="E102" s="38"/>
      <c r="F102" s="38"/>
      <c r="G102" s="2"/>
      <c r="H102" s="38"/>
      <c r="I102" s="38"/>
      <c r="J102" s="38"/>
      <c r="K102" s="2"/>
      <c r="L102" s="2"/>
    </row>
    <row r="103" spans="1:12" ht="24.95" customHeight="1" x14ac:dyDescent="0.2">
      <c r="A103" s="2"/>
      <c r="B103" s="2"/>
      <c r="C103" s="2"/>
      <c r="D103" s="2"/>
      <c r="E103" s="38"/>
      <c r="F103" s="38"/>
      <c r="G103" s="2"/>
      <c r="H103" s="38"/>
      <c r="I103" s="38"/>
      <c r="J103" s="38"/>
      <c r="K103" s="2"/>
      <c r="L103" s="2"/>
    </row>
    <row r="104" spans="1:12" ht="24.95" customHeight="1" x14ac:dyDescent="0.2">
      <c r="A104" s="2"/>
      <c r="B104" s="2"/>
      <c r="C104" s="2"/>
      <c r="D104" s="2"/>
      <c r="E104" s="38"/>
      <c r="F104" s="38"/>
      <c r="G104" s="2"/>
      <c r="H104" s="38"/>
      <c r="I104" s="38"/>
      <c r="J104" s="38"/>
      <c r="K104" s="2"/>
      <c r="L104" s="2"/>
    </row>
    <row r="105" spans="1:12" ht="24.95" customHeight="1" x14ac:dyDescent="0.2">
      <c r="A105" s="2"/>
      <c r="B105" s="2"/>
      <c r="C105" s="2"/>
      <c r="D105" s="2"/>
      <c r="E105" s="38"/>
      <c r="F105" s="38"/>
      <c r="G105" s="2"/>
      <c r="H105" s="38"/>
      <c r="I105" s="38"/>
      <c r="J105" s="38"/>
      <c r="K105" s="2"/>
      <c r="L105" s="2"/>
    </row>
    <row r="106" spans="1:12" ht="24.95" customHeight="1" x14ac:dyDescent="0.2">
      <c r="A106" s="2"/>
      <c r="B106" s="2"/>
      <c r="C106" s="2"/>
      <c r="D106" s="2"/>
      <c r="E106" s="38"/>
      <c r="F106" s="38"/>
      <c r="G106" s="2"/>
      <c r="H106" s="38"/>
      <c r="I106" s="38"/>
      <c r="J106" s="38"/>
      <c r="K106" s="2"/>
      <c r="L106" s="2"/>
    </row>
    <row r="107" spans="1:12" ht="24.95" customHeight="1" x14ac:dyDescent="0.2">
      <c r="A107" s="2"/>
      <c r="B107" s="2"/>
      <c r="C107" s="2"/>
      <c r="D107" s="2"/>
      <c r="E107" s="38"/>
      <c r="F107" s="38"/>
      <c r="G107" s="2"/>
      <c r="H107" s="38"/>
      <c r="I107" s="38"/>
      <c r="J107" s="38"/>
      <c r="K107" s="2"/>
      <c r="L107" s="2"/>
    </row>
    <row r="108" spans="1:12" ht="24.9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24.9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ht="27.95" customHeight="1" x14ac:dyDescent="0.2"/>
    <row r="111" spans="1:12" ht="24.95" customHeight="1" x14ac:dyDescent="0.2"/>
    <row r="112" spans="1:12" ht="24.95" customHeight="1" x14ac:dyDescent="0.2"/>
    <row r="113" ht="24.95" customHeight="1" x14ac:dyDescent="0.2"/>
    <row r="114" ht="24.95" customHeight="1" x14ac:dyDescent="0.2"/>
    <row r="115" ht="24.95" customHeight="1" x14ac:dyDescent="0.2"/>
    <row r="116" ht="24.95" customHeight="1" x14ac:dyDescent="0.2"/>
    <row r="117" ht="24.95" customHeight="1" x14ac:dyDescent="0.2"/>
    <row r="118" ht="24.95" customHeight="1" x14ac:dyDescent="0.2"/>
    <row r="119" ht="24.95" customHeight="1" x14ac:dyDescent="0.2"/>
    <row r="120" ht="24.95" customHeight="1" x14ac:dyDescent="0.2"/>
    <row r="121" ht="24.95" customHeight="1" x14ac:dyDescent="0.2"/>
    <row r="122" ht="24.95" customHeight="1" x14ac:dyDescent="0.2"/>
    <row r="123" ht="24.95" customHeight="1" x14ac:dyDescent="0.2"/>
    <row r="124" ht="24.95" customHeight="1" x14ac:dyDescent="0.2"/>
    <row r="125" ht="24.95" customHeight="1" x14ac:dyDescent="0.2"/>
    <row r="126" ht="27.95" customHeight="1" x14ac:dyDescent="0.2"/>
    <row r="127" ht="24.95" customHeight="1" x14ac:dyDescent="0.2"/>
    <row r="128" ht="68.099999999999994" customHeight="1" x14ac:dyDescent="0.2"/>
    <row r="129" ht="24.95" customHeight="1" x14ac:dyDescent="0.2"/>
    <row r="130" ht="24.95" customHeight="1" x14ac:dyDescent="0.2"/>
    <row r="131" ht="24.95" customHeight="1" x14ac:dyDescent="0.2"/>
    <row r="132" ht="24.95" customHeight="1" x14ac:dyDescent="0.2"/>
    <row r="133" ht="24.95" customHeight="1" x14ac:dyDescent="0.2"/>
    <row r="134" ht="24.95" customHeight="1" x14ac:dyDescent="0.2"/>
    <row r="135" ht="24.95" customHeight="1" x14ac:dyDescent="0.2"/>
    <row r="136" ht="24.95" customHeight="1" x14ac:dyDescent="0.2"/>
    <row r="137" ht="24.95" customHeight="1" x14ac:dyDescent="0.2"/>
    <row r="138" ht="24.95" customHeight="1" x14ac:dyDescent="0.2"/>
    <row r="139" ht="24.95" customHeight="1" x14ac:dyDescent="0.2"/>
    <row r="140" ht="24.95" customHeight="1" x14ac:dyDescent="0.2"/>
    <row r="141" ht="24.95" customHeight="1" x14ac:dyDescent="0.2"/>
    <row r="142" ht="24.95" customHeight="1" x14ac:dyDescent="0.2"/>
    <row r="143" ht="24.95" customHeight="1" x14ac:dyDescent="0.2"/>
    <row r="144" ht="24.95" customHeight="1" x14ac:dyDescent="0.2"/>
    <row r="145" ht="24.95" customHeight="1" x14ac:dyDescent="0.2"/>
    <row r="146" ht="24.95" customHeight="1" x14ac:dyDescent="0.2"/>
    <row r="147" ht="24.95" customHeight="1" x14ac:dyDescent="0.2"/>
    <row r="148" ht="24.95" customHeight="1" x14ac:dyDescent="0.2"/>
    <row r="149" ht="24.95" customHeight="1" x14ac:dyDescent="0.2"/>
    <row r="150" ht="24.95" customHeight="1" x14ac:dyDescent="0.2"/>
    <row r="151" ht="24.95" customHeight="1" x14ac:dyDescent="0.2"/>
    <row r="152" ht="24.95" customHeight="1" x14ac:dyDescent="0.2"/>
    <row r="153" ht="24.95" customHeight="1" x14ac:dyDescent="0.2"/>
    <row r="154" ht="24.95" customHeight="1" x14ac:dyDescent="0.2"/>
    <row r="155" ht="24.95" customHeight="1" x14ac:dyDescent="0.2"/>
  </sheetData>
  <mergeCells count="26">
    <mergeCell ref="H37:K37"/>
    <mergeCell ref="H38:K38"/>
    <mergeCell ref="H39:K39"/>
    <mergeCell ref="A46:F46"/>
    <mergeCell ref="A52:L54"/>
    <mergeCell ref="H32:K32"/>
    <mergeCell ref="H33:K33"/>
    <mergeCell ref="H34:K34"/>
    <mergeCell ref="H35:K35"/>
    <mergeCell ref="H36:K36"/>
    <mergeCell ref="A39:E39"/>
    <mergeCell ref="A40:E40"/>
    <mergeCell ref="A41:E41"/>
    <mergeCell ref="A42:E42"/>
    <mergeCell ref="A43:E43"/>
    <mergeCell ref="A32:E32"/>
    <mergeCell ref="A33:E33"/>
    <mergeCell ref="A34:E34"/>
    <mergeCell ref="A35:E35"/>
    <mergeCell ref="A38:E38"/>
    <mergeCell ref="A2:H2"/>
    <mergeCell ref="A3:K4"/>
    <mergeCell ref="D5:L5"/>
    <mergeCell ref="A30:F30"/>
    <mergeCell ref="H30:L30"/>
    <mergeCell ref="A29:L29"/>
  </mergeCells>
  <dataValidations count="2">
    <dataValidation type="whole" sqref="B5" xr:uid="{00000000-0002-0000-0900-000000000000}">
      <formula1>2025</formula1>
      <formula2>2100</formula2>
    </dataValidation>
    <dataValidation type="list" sqref="A28" xr:uid="{00000000-0002-0000-0900-000001000000}">
      <formula1>INDIRECT("Companies[会社名]")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AAC0AA"/>
  </sheetPr>
  <dimension ref="A1:H69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"/>
  <cols>
    <col min="1" max="1" width="22.05859375" customWidth="1"/>
    <col min="2" max="2" width="27.98046875" customWidth="1"/>
    <col min="3" max="8" width="23" customWidth="1"/>
  </cols>
  <sheetData>
    <row r="1" spans="1:8" ht="24.95" customHeight="1" x14ac:dyDescent="0.2">
      <c r="A1" s="2"/>
      <c r="B1" s="2"/>
      <c r="C1" s="2"/>
      <c r="D1" s="2"/>
      <c r="E1" s="2"/>
      <c r="F1" s="2"/>
      <c r="G1" s="2"/>
      <c r="H1" s="2"/>
    </row>
    <row r="2" spans="1:8" ht="33.950000000000003" customHeight="1" x14ac:dyDescent="0.2">
      <c r="A2" s="71" t="s">
        <v>240</v>
      </c>
      <c r="B2" s="71"/>
      <c r="C2" s="71"/>
      <c r="D2" s="71"/>
      <c r="E2" s="71"/>
      <c r="F2" s="71"/>
      <c r="G2" s="71"/>
      <c r="H2" s="71"/>
    </row>
    <row r="3" spans="1:8" ht="24" customHeight="1" x14ac:dyDescent="0.2">
      <c r="A3" s="72" t="s">
        <v>241</v>
      </c>
      <c r="B3" s="72"/>
      <c r="C3" s="72"/>
      <c r="D3" s="72"/>
      <c r="E3" s="72"/>
      <c r="F3" s="72"/>
      <c r="G3" s="72"/>
      <c r="H3" s="72"/>
    </row>
    <row r="4" spans="1:8" ht="24" customHeight="1" x14ac:dyDescent="0.2">
      <c r="A4" s="72"/>
      <c r="B4" s="72"/>
      <c r="C4" s="72"/>
      <c r="D4" s="72"/>
      <c r="E4" s="72"/>
      <c r="F4" s="72"/>
      <c r="G4" s="72"/>
      <c r="H4" s="72"/>
    </row>
    <row r="5" spans="1:8" ht="24.95" customHeight="1" x14ac:dyDescent="0.2">
      <c r="A5" s="2"/>
      <c r="B5" s="2"/>
      <c r="C5" s="2"/>
      <c r="D5" s="2"/>
      <c r="E5" s="2"/>
      <c r="F5" s="2"/>
      <c r="G5" s="2"/>
      <c r="H5" s="2"/>
    </row>
    <row r="6" spans="1:8" ht="27.95" customHeight="1" x14ac:dyDescent="0.2">
      <c r="A6" s="73" t="s">
        <v>242</v>
      </c>
      <c r="B6" s="73"/>
      <c r="C6" s="73"/>
      <c r="D6" s="73"/>
      <c r="E6" s="73"/>
      <c r="F6" s="73"/>
      <c r="G6" s="73"/>
      <c r="H6" s="73"/>
    </row>
    <row r="7" spans="1:8" ht="24.95" customHeight="1" x14ac:dyDescent="0.2">
      <c r="A7" s="72" t="s">
        <v>10</v>
      </c>
      <c r="B7" s="72"/>
      <c r="C7" s="75" t="s">
        <v>15</v>
      </c>
      <c r="D7" s="75"/>
      <c r="E7" s="75"/>
      <c r="F7" s="75"/>
      <c r="G7" s="75"/>
      <c r="H7" s="75"/>
    </row>
    <row r="8" spans="1:8" ht="24.95" customHeight="1" x14ac:dyDescent="0.2">
      <c r="A8" s="84" t="s">
        <v>243</v>
      </c>
      <c r="B8" s="84"/>
      <c r="C8" s="84"/>
      <c r="D8" s="84"/>
      <c r="E8" s="84"/>
      <c r="F8" s="84"/>
      <c r="G8" s="84"/>
      <c r="H8" s="84"/>
    </row>
    <row r="9" spans="1:8" ht="24.95" customHeight="1" x14ac:dyDescent="0.2">
      <c r="A9" s="72" t="s">
        <v>244</v>
      </c>
      <c r="B9" s="72"/>
      <c r="C9" s="72"/>
      <c r="D9" s="72"/>
      <c r="E9" s="72"/>
      <c r="F9" s="72"/>
      <c r="G9" s="72"/>
      <c r="H9" s="72"/>
    </row>
    <row r="10" spans="1:8" ht="24.95" customHeight="1" x14ac:dyDescent="0.2">
      <c r="A10" s="72"/>
      <c r="B10" s="72"/>
      <c r="C10" s="72"/>
      <c r="D10" s="72"/>
      <c r="E10" s="72"/>
      <c r="F10" s="72"/>
      <c r="G10" s="72"/>
      <c r="H10" s="72"/>
    </row>
    <row r="11" spans="1:8" ht="24.95" customHeight="1" x14ac:dyDescent="0.2">
      <c r="A11" s="76" t="s">
        <v>245</v>
      </c>
      <c r="B11" s="76"/>
      <c r="C11" s="76"/>
      <c r="D11" s="76"/>
      <c r="E11" s="76"/>
      <c r="F11" s="76"/>
      <c r="G11" s="76"/>
      <c r="H11" s="76"/>
    </row>
    <row r="12" spans="1:8" ht="24.95" customHeight="1" x14ac:dyDescent="0.2">
      <c r="A12" s="76"/>
      <c r="B12" s="76"/>
      <c r="C12" s="76"/>
      <c r="D12" s="76"/>
      <c r="E12" s="76"/>
      <c r="F12" s="76"/>
      <c r="G12" s="76"/>
      <c r="H12" s="76"/>
    </row>
    <row r="13" spans="1:8" ht="24.95" customHeight="1" x14ac:dyDescent="0.2">
      <c r="A13" s="2"/>
      <c r="B13" s="2"/>
      <c r="C13" s="2"/>
      <c r="D13" s="2"/>
      <c r="E13" s="2"/>
      <c r="F13" s="2"/>
      <c r="G13" s="2"/>
      <c r="H13" s="2"/>
    </row>
    <row r="14" spans="1:8" ht="27.95" customHeight="1" x14ac:dyDescent="0.2">
      <c r="A14" s="73" t="s">
        <v>246</v>
      </c>
      <c r="B14" s="73"/>
      <c r="C14" s="73"/>
      <c r="D14" s="73"/>
      <c r="E14" s="73"/>
      <c r="F14" s="73"/>
      <c r="G14" s="73"/>
      <c r="H14" s="73"/>
    </row>
    <row r="15" spans="1:8" ht="24.95" customHeight="1" x14ac:dyDescent="0.2">
      <c r="A15" s="72" t="s">
        <v>10</v>
      </c>
      <c r="B15" s="72"/>
      <c r="C15" s="75" t="s">
        <v>20</v>
      </c>
      <c r="D15" s="75"/>
      <c r="E15" s="75"/>
      <c r="F15" s="75"/>
      <c r="G15" s="75"/>
      <c r="H15" s="75"/>
    </row>
    <row r="16" spans="1:8" ht="24.95" customHeight="1" x14ac:dyDescent="0.2">
      <c r="A16" s="84" t="s">
        <v>247</v>
      </c>
      <c r="B16" s="84"/>
      <c r="C16" s="84"/>
      <c r="D16" s="84"/>
      <c r="E16" s="84"/>
      <c r="F16" s="84"/>
      <c r="G16" s="84"/>
      <c r="H16" s="84"/>
    </row>
    <row r="17" spans="1:8" ht="24.95" customHeight="1" x14ac:dyDescent="0.2">
      <c r="A17" s="72" t="s">
        <v>248</v>
      </c>
      <c r="B17" s="72"/>
      <c r="C17" s="72"/>
      <c r="D17" s="72"/>
      <c r="E17" s="72"/>
      <c r="F17" s="72"/>
      <c r="G17" s="72"/>
      <c r="H17" s="72"/>
    </row>
    <row r="18" spans="1:8" ht="24.95" customHeight="1" x14ac:dyDescent="0.2">
      <c r="A18" s="72"/>
      <c r="B18" s="72"/>
      <c r="C18" s="72"/>
      <c r="D18" s="72"/>
      <c r="E18" s="72"/>
      <c r="F18" s="72"/>
      <c r="G18" s="72"/>
      <c r="H18" s="72"/>
    </row>
    <row r="19" spans="1:8" ht="24.95" customHeight="1" x14ac:dyDescent="0.2">
      <c r="A19" s="76" t="s">
        <v>249</v>
      </c>
      <c r="B19" s="76"/>
      <c r="C19" s="76"/>
      <c r="D19" s="76"/>
      <c r="E19" s="76"/>
      <c r="F19" s="76"/>
      <c r="G19" s="76"/>
      <c r="H19" s="76"/>
    </row>
    <row r="20" spans="1:8" ht="24.95" customHeight="1" x14ac:dyDescent="0.2">
      <c r="A20" s="76"/>
      <c r="B20" s="76"/>
      <c r="C20" s="76"/>
      <c r="D20" s="76"/>
      <c r="E20" s="76"/>
      <c r="F20" s="76"/>
      <c r="G20" s="76"/>
      <c r="H20" s="76"/>
    </row>
    <row r="21" spans="1:8" ht="24.95" customHeight="1" x14ac:dyDescent="0.2">
      <c r="A21" s="2"/>
      <c r="B21" s="2"/>
      <c r="C21" s="2"/>
      <c r="D21" s="2"/>
      <c r="E21" s="2"/>
      <c r="F21" s="2"/>
      <c r="G21" s="2"/>
      <c r="H21" s="2"/>
    </row>
    <row r="22" spans="1:8" ht="27.95" customHeight="1" x14ac:dyDescent="0.2">
      <c r="A22" s="73" t="s">
        <v>250</v>
      </c>
      <c r="B22" s="73"/>
      <c r="C22" s="73"/>
      <c r="D22" s="73"/>
      <c r="E22" s="73"/>
      <c r="F22" s="73"/>
      <c r="G22" s="73"/>
      <c r="H22" s="73"/>
    </row>
    <row r="23" spans="1:8" ht="24.95" customHeight="1" x14ac:dyDescent="0.2">
      <c r="A23" s="72" t="s">
        <v>10</v>
      </c>
      <c r="B23" s="72"/>
      <c r="C23" s="75" t="s">
        <v>25</v>
      </c>
      <c r="D23" s="75"/>
      <c r="E23" s="75"/>
      <c r="F23" s="75"/>
      <c r="G23" s="75"/>
      <c r="H23" s="75"/>
    </row>
    <row r="24" spans="1:8" ht="24.95" customHeight="1" x14ac:dyDescent="0.2">
      <c r="A24" s="84" t="s">
        <v>251</v>
      </c>
      <c r="B24" s="84"/>
      <c r="C24" s="84"/>
      <c r="D24" s="84"/>
      <c r="E24" s="84"/>
      <c r="F24" s="84"/>
      <c r="G24" s="84"/>
      <c r="H24" s="84"/>
    </row>
    <row r="25" spans="1:8" ht="24.95" customHeight="1" x14ac:dyDescent="0.2">
      <c r="A25" s="72" t="s">
        <v>252</v>
      </c>
      <c r="B25" s="72"/>
      <c r="C25" s="72"/>
      <c r="D25" s="72"/>
      <c r="E25" s="72"/>
      <c r="F25" s="72"/>
      <c r="G25" s="72"/>
      <c r="H25" s="72"/>
    </row>
    <row r="26" spans="1:8" ht="24.95" customHeight="1" x14ac:dyDescent="0.2">
      <c r="A26" s="72"/>
      <c r="B26" s="72"/>
      <c r="C26" s="72"/>
      <c r="D26" s="72"/>
      <c r="E26" s="72"/>
      <c r="F26" s="72"/>
      <c r="G26" s="72"/>
      <c r="H26" s="72"/>
    </row>
    <row r="27" spans="1:8" ht="24.95" customHeight="1" x14ac:dyDescent="0.2">
      <c r="A27" s="76" t="s">
        <v>253</v>
      </c>
      <c r="B27" s="76"/>
      <c r="C27" s="76"/>
      <c r="D27" s="76"/>
      <c r="E27" s="76"/>
      <c r="F27" s="76"/>
      <c r="G27" s="76"/>
      <c r="H27" s="76"/>
    </row>
    <row r="28" spans="1:8" ht="24.95" customHeight="1" x14ac:dyDescent="0.2">
      <c r="A28" s="76"/>
      <c r="B28" s="76"/>
      <c r="C28" s="76"/>
      <c r="D28" s="76"/>
      <c r="E28" s="76"/>
      <c r="F28" s="76"/>
      <c r="G28" s="76"/>
      <c r="H28" s="76"/>
    </row>
    <row r="29" spans="1:8" ht="24.95" customHeight="1" x14ac:dyDescent="0.2">
      <c r="A29" s="2"/>
      <c r="B29" s="2"/>
      <c r="C29" s="2"/>
      <c r="D29" s="2"/>
      <c r="E29" s="2"/>
      <c r="F29" s="2"/>
      <c r="G29" s="2"/>
      <c r="H29" s="2"/>
    </row>
    <row r="30" spans="1:8" ht="27.95" customHeight="1" x14ac:dyDescent="0.2">
      <c r="A30" s="73" t="s">
        <v>254</v>
      </c>
      <c r="B30" s="73"/>
      <c r="C30" s="73"/>
      <c r="D30" s="73"/>
      <c r="E30" s="73"/>
      <c r="F30" s="73"/>
      <c r="G30" s="73"/>
      <c r="H30" s="73"/>
    </row>
    <row r="31" spans="1:8" x14ac:dyDescent="0.2">
      <c r="A31" s="72" t="s">
        <v>10</v>
      </c>
      <c r="B31" s="72"/>
      <c r="C31" s="75" t="s">
        <v>255</v>
      </c>
      <c r="D31" s="75"/>
      <c r="E31" s="75"/>
      <c r="F31" s="75"/>
      <c r="G31" s="75"/>
      <c r="H31" s="75"/>
    </row>
    <row r="32" spans="1:8" x14ac:dyDescent="0.2">
      <c r="A32" s="84" t="s">
        <v>256</v>
      </c>
      <c r="B32" s="84"/>
      <c r="C32" s="84"/>
      <c r="D32" s="84"/>
      <c r="E32" s="84"/>
      <c r="F32" s="84"/>
      <c r="G32" s="84"/>
      <c r="H32" s="84"/>
    </row>
    <row r="33" spans="1:8" x14ac:dyDescent="0.2">
      <c r="A33" s="72" t="s">
        <v>257</v>
      </c>
      <c r="B33" s="72"/>
      <c r="C33" s="72"/>
      <c r="D33" s="72"/>
      <c r="E33" s="72"/>
      <c r="F33" s="72"/>
      <c r="G33" s="72"/>
      <c r="H33" s="72"/>
    </row>
    <row r="34" spans="1:8" x14ac:dyDescent="0.2">
      <c r="A34" s="72"/>
      <c r="B34" s="72"/>
      <c r="C34" s="72"/>
      <c r="D34" s="72"/>
      <c r="E34" s="72"/>
      <c r="F34" s="72"/>
      <c r="G34" s="72"/>
      <c r="H34" s="72"/>
    </row>
    <row r="35" spans="1:8" x14ac:dyDescent="0.2">
      <c r="A35" s="76" t="s">
        <v>258</v>
      </c>
      <c r="B35" s="76"/>
      <c r="C35" s="76"/>
      <c r="D35" s="76"/>
      <c r="E35" s="76"/>
      <c r="F35" s="76"/>
      <c r="G35" s="76"/>
      <c r="H35" s="76"/>
    </row>
    <row r="36" spans="1:8" x14ac:dyDescent="0.2">
      <c r="A36" s="76"/>
      <c r="B36" s="76"/>
      <c r="C36" s="76"/>
      <c r="D36" s="76"/>
      <c r="E36" s="76"/>
      <c r="F36" s="76"/>
      <c r="G36" s="76"/>
      <c r="H36" s="76"/>
    </row>
    <row r="38" spans="1:8" ht="27.95" customHeight="1" x14ac:dyDescent="0.2">
      <c r="A38" s="73" t="s">
        <v>259</v>
      </c>
      <c r="B38" s="73"/>
      <c r="C38" s="73"/>
      <c r="D38" s="73"/>
      <c r="E38" s="73"/>
      <c r="F38" s="73"/>
      <c r="G38" s="73"/>
      <c r="H38" s="73"/>
    </row>
    <row r="39" spans="1:8" x14ac:dyDescent="0.2">
      <c r="A39" s="72" t="s">
        <v>10</v>
      </c>
      <c r="B39" s="72"/>
      <c r="C39" s="75" t="s">
        <v>34</v>
      </c>
      <c r="D39" s="75"/>
      <c r="E39" s="75"/>
      <c r="F39" s="75"/>
      <c r="G39" s="75"/>
      <c r="H39" s="75"/>
    </row>
    <row r="40" spans="1:8" x14ac:dyDescent="0.2">
      <c r="A40" s="84" t="s">
        <v>260</v>
      </c>
      <c r="B40" s="84"/>
      <c r="C40" s="84"/>
      <c r="D40" s="84"/>
      <c r="E40" s="84"/>
      <c r="F40" s="84"/>
      <c r="G40" s="84"/>
      <c r="H40" s="84"/>
    </row>
    <row r="41" spans="1:8" x14ac:dyDescent="0.2">
      <c r="A41" s="72" t="s">
        <v>261</v>
      </c>
      <c r="B41" s="72"/>
      <c r="C41" s="72"/>
      <c r="D41" s="72"/>
      <c r="E41" s="72"/>
      <c r="F41" s="72"/>
      <c r="G41" s="72"/>
      <c r="H41" s="72"/>
    </row>
    <row r="42" spans="1:8" x14ac:dyDescent="0.2">
      <c r="A42" s="72"/>
      <c r="B42" s="72"/>
      <c r="C42" s="72"/>
      <c r="D42" s="72"/>
      <c r="E42" s="72"/>
      <c r="F42" s="72"/>
      <c r="G42" s="72"/>
      <c r="H42" s="72"/>
    </row>
    <row r="43" spans="1:8" x14ac:dyDescent="0.2">
      <c r="A43" s="76" t="s">
        <v>262</v>
      </c>
      <c r="B43" s="76"/>
      <c r="C43" s="76"/>
      <c r="D43" s="76"/>
      <c r="E43" s="76"/>
      <c r="F43" s="76"/>
      <c r="G43" s="76"/>
      <c r="H43" s="76"/>
    </row>
    <row r="44" spans="1:8" x14ac:dyDescent="0.2">
      <c r="A44" s="76"/>
      <c r="B44" s="76"/>
      <c r="C44" s="76"/>
      <c r="D44" s="76"/>
      <c r="E44" s="76"/>
      <c r="F44" s="76"/>
      <c r="G44" s="76"/>
      <c r="H44" s="76"/>
    </row>
    <row r="46" spans="1:8" ht="27.95" customHeight="1" x14ac:dyDescent="0.2">
      <c r="A46" s="73" t="s">
        <v>263</v>
      </c>
      <c r="B46" s="73"/>
      <c r="C46" s="73"/>
      <c r="D46" s="73"/>
      <c r="E46" s="73"/>
      <c r="F46" s="73"/>
      <c r="G46" s="73"/>
      <c r="H46" s="73"/>
    </row>
    <row r="47" spans="1:8" x14ac:dyDescent="0.2">
      <c r="A47" s="72" t="s">
        <v>10</v>
      </c>
      <c r="B47" s="72"/>
      <c r="C47" s="75" t="s">
        <v>39</v>
      </c>
      <c r="D47" s="75"/>
      <c r="E47" s="75"/>
      <c r="F47" s="75"/>
      <c r="G47" s="75"/>
      <c r="H47" s="75"/>
    </row>
    <row r="48" spans="1:8" x14ac:dyDescent="0.2">
      <c r="A48" s="84" t="s">
        <v>264</v>
      </c>
      <c r="B48" s="84"/>
      <c r="C48" s="84"/>
      <c r="D48" s="84"/>
      <c r="E48" s="84"/>
      <c r="F48" s="84"/>
      <c r="G48" s="84"/>
      <c r="H48" s="84"/>
    </row>
    <row r="49" spans="1:8" x14ac:dyDescent="0.2">
      <c r="A49" s="72" t="s">
        <v>265</v>
      </c>
      <c r="B49" s="72"/>
      <c r="C49" s="72"/>
      <c r="D49" s="72"/>
      <c r="E49" s="72"/>
      <c r="F49" s="72"/>
      <c r="G49" s="72"/>
      <c r="H49" s="72"/>
    </row>
    <row r="50" spans="1:8" x14ac:dyDescent="0.2">
      <c r="A50" s="72"/>
      <c r="B50" s="72"/>
      <c r="C50" s="72"/>
      <c r="D50" s="72"/>
      <c r="E50" s="72"/>
      <c r="F50" s="72"/>
      <c r="G50" s="72"/>
      <c r="H50" s="72"/>
    </row>
    <row r="51" spans="1:8" x14ac:dyDescent="0.2">
      <c r="A51" s="76" t="s">
        <v>266</v>
      </c>
      <c r="B51" s="76"/>
      <c r="C51" s="76"/>
      <c r="D51" s="76"/>
      <c r="E51" s="76"/>
      <c r="F51" s="76"/>
      <c r="G51" s="76"/>
      <c r="H51" s="76"/>
    </row>
    <row r="52" spans="1:8" x14ac:dyDescent="0.2">
      <c r="A52" s="76"/>
      <c r="B52" s="76"/>
      <c r="C52" s="76"/>
      <c r="D52" s="76"/>
      <c r="E52" s="76"/>
      <c r="F52" s="76"/>
      <c r="G52" s="76"/>
      <c r="H52" s="76"/>
    </row>
    <row r="54" spans="1:8" ht="27.95" customHeight="1" x14ac:dyDescent="0.2">
      <c r="A54" s="73" t="s">
        <v>267</v>
      </c>
      <c r="B54" s="73"/>
      <c r="C54" s="73"/>
      <c r="D54" s="73"/>
      <c r="E54" s="73"/>
      <c r="F54" s="73"/>
      <c r="G54" s="73"/>
      <c r="H54" s="73"/>
    </row>
    <row r="55" spans="1:8" x14ac:dyDescent="0.2">
      <c r="A55" s="72" t="s">
        <v>10</v>
      </c>
      <c r="B55" s="72"/>
      <c r="C55" s="75" t="s">
        <v>44</v>
      </c>
      <c r="D55" s="75"/>
      <c r="E55" s="75"/>
      <c r="F55" s="75"/>
      <c r="G55" s="75"/>
      <c r="H55" s="75"/>
    </row>
    <row r="56" spans="1:8" x14ac:dyDescent="0.2">
      <c r="A56" s="84" t="s">
        <v>268</v>
      </c>
      <c r="B56" s="84"/>
      <c r="C56" s="84"/>
      <c r="D56" s="84"/>
      <c r="E56" s="84"/>
      <c r="F56" s="84"/>
      <c r="G56" s="84"/>
      <c r="H56" s="84"/>
    </row>
    <row r="57" spans="1:8" x14ac:dyDescent="0.2">
      <c r="A57" s="72" t="s">
        <v>269</v>
      </c>
      <c r="B57" s="72"/>
      <c r="C57" s="72"/>
      <c r="D57" s="72"/>
      <c r="E57" s="72"/>
      <c r="F57" s="72"/>
      <c r="G57" s="72"/>
      <c r="H57" s="72"/>
    </row>
    <row r="58" spans="1:8" x14ac:dyDescent="0.2">
      <c r="A58" s="72"/>
      <c r="B58" s="72"/>
      <c r="C58" s="72"/>
      <c r="D58" s="72"/>
      <c r="E58" s="72"/>
      <c r="F58" s="72"/>
      <c r="G58" s="72"/>
      <c r="H58" s="72"/>
    </row>
    <row r="59" spans="1:8" x14ac:dyDescent="0.2">
      <c r="A59" s="76" t="s">
        <v>270</v>
      </c>
      <c r="B59" s="76"/>
      <c r="C59" s="76"/>
      <c r="D59" s="76"/>
      <c r="E59" s="76"/>
      <c r="F59" s="76"/>
      <c r="G59" s="76"/>
      <c r="H59" s="76"/>
    </row>
    <row r="60" spans="1:8" x14ac:dyDescent="0.2">
      <c r="A60" s="76"/>
      <c r="B60" s="76"/>
      <c r="C60" s="76"/>
      <c r="D60" s="76"/>
      <c r="E60" s="76"/>
      <c r="F60" s="76"/>
      <c r="G60" s="76"/>
      <c r="H60" s="76"/>
    </row>
    <row r="63" spans="1:8" ht="27.95" customHeight="1" x14ac:dyDescent="0.2">
      <c r="A63" s="73" t="s">
        <v>271</v>
      </c>
      <c r="B63" s="73"/>
      <c r="C63" s="73"/>
      <c r="D63" s="73"/>
      <c r="E63" s="73"/>
      <c r="F63" s="73"/>
      <c r="G63" s="73"/>
      <c r="H63" s="73"/>
    </row>
    <row r="65" spans="1:8" ht="32.1" customHeight="1" x14ac:dyDescent="0.2">
      <c r="A65" s="43" t="s">
        <v>118</v>
      </c>
      <c r="B65" s="43" t="s">
        <v>80</v>
      </c>
      <c r="C65" s="43" t="s">
        <v>98</v>
      </c>
      <c r="D65" s="43" t="s">
        <v>133</v>
      </c>
      <c r="F65" s="85" t="s">
        <v>272</v>
      </c>
      <c r="G65" s="85"/>
      <c r="H65" s="85"/>
    </row>
    <row r="66" spans="1:8" ht="32.1" customHeight="1" x14ac:dyDescent="0.2">
      <c r="A66" s="42" t="s">
        <v>273</v>
      </c>
      <c r="B66" s="42" t="s">
        <v>90</v>
      </c>
      <c r="C66" s="42" t="s">
        <v>274</v>
      </c>
      <c r="D66" s="42" t="s">
        <v>275</v>
      </c>
      <c r="F66" s="85"/>
      <c r="G66" s="85"/>
      <c r="H66" s="85"/>
    </row>
    <row r="67" spans="1:8" ht="32.1" customHeight="1" x14ac:dyDescent="0.2">
      <c r="A67" s="42" t="s">
        <v>276</v>
      </c>
      <c r="B67" s="42" t="s">
        <v>90</v>
      </c>
      <c r="C67" s="42" t="s">
        <v>274</v>
      </c>
      <c r="D67" s="42" t="s">
        <v>275</v>
      </c>
      <c r="F67" s="85"/>
      <c r="G67" s="85"/>
      <c r="H67" s="85"/>
    </row>
    <row r="68" spans="1:8" ht="32.1" customHeight="1" x14ac:dyDescent="0.2">
      <c r="A68" s="42" t="s">
        <v>277</v>
      </c>
      <c r="B68" s="42" t="s">
        <v>90</v>
      </c>
      <c r="C68" s="42" t="s">
        <v>274</v>
      </c>
      <c r="D68" s="42" t="s">
        <v>275</v>
      </c>
      <c r="F68" s="85"/>
      <c r="G68" s="85"/>
      <c r="H68" s="85"/>
    </row>
    <row r="69" spans="1:8" ht="32.1" customHeight="1" x14ac:dyDescent="0.2">
      <c r="A69" s="42" t="s">
        <v>278</v>
      </c>
      <c r="B69" s="42" t="s">
        <v>90</v>
      </c>
      <c r="C69" s="42" t="s">
        <v>274</v>
      </c>
      <c r="D69" s="42" t="s">
        <v>275</v>
      </c>
      <c r="F69" s="85"/>
      <c r="G69" s="85"/>
      <c r="H69" s="85"/>
    </row>
  </sheetData>
  <mergeCells count="46">
    <mergeCell ref="A56:H56"/>
    <mergeCell ref="A57:H58"/>
    <mergeCell ref="A59:H60"/>
    <mergeCell ref="A63:H63"/>
    <mergeCell ref="F65:H69"/>
    <mergeCell ref="A48:H48"/>
    <mergeCell ref="A49:H50"/>
    <mergeCell ref="A51:H52"/>
    <mergeCell ref="A54:H54"/>
    <mergeCell ref="A55:B55"/>
    <mergeCell ref="C55:H55"/>
    <mergeCell ref="A40:H40"/>
    <mergeCell ref="A41:H42"/>
    <mergeCell ref="A43:H44"/>
    <mergeCell ref="A46:H46"/>
    <mergeCell ref="A47:B47"/>
    <mergeCell ref="C47:H47"/>
    <mergeCell ref="A32:H32"/>
    <mergeCell ref="A33:H34"/>
    <mergeCell ref="A35:H36"/>
    <mergeCell ref="A38:H38"/>
    <mergeCell ref="A39:B39"/>
    <mergeCell ref="C39:H39"/>
    <mergeCell ref="A24:H24"/>
    <mergeCell ref="A25:H26"/>
    <mergeCell ref="A27:H28"/>
    <mergeCell ref="A30:H30"/>
    <mergeCell ref="A31:B31"/>
    <mergeCell ref="C31:H31"/>
    <mergeCell ref="A16:H16"/>
    <mergeCell ref="A17:H18"/>
    <mergeCell ref="A19:H20"/>
    <mergeCell ref="A22:H22"/>
    <mergeCell ref="A23:B23"/>
    <mergeCell ref="C23:H23"/>
    <mergeCell ref="A8:H8"/>
    <mergeCell ref="A9:H10"/>
    <mergeCell ref="A11:H12"/>
    <mergeCell ref="A14:H14"/>
    <mergeCell ref="A15:B15"/>
    <mergeCell ref="C15:H15"/>
    <mergeCell ref="A2:H2"/>
    <mergeCell ref="A3:H4"/>
    <mergeCell ref="A6:H6"/>
    <mergeCell ref="A7:B7"/>
    <mergeCell ref="C7:H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B3BAC2"/>
  </sheetPr>
  <dimension ref="A1:N40"/>
  <sheetViews>
    <sheetView showGridLines="0" workbookViewId="0">
      <pane ySplit="7" topLeftCell="A8" activePane="bottomLeft" state="frozen"/>
      <selection pane="bottomLeft"/>
    </sheetView>
  </sheetViews>
  <sheetFormatPr defaultRowHeight="15" x14ac:dyDescent="0.2"/>
  <cols>
    <col min="1" max="14" width="16.94921875" customWidth="1"/>
  </cols>
  <sheetData>
    <row r="1" spans="1:14" ht="24.95" customHeight="1" x14ac:dyDescent="0.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33.950000000000003" customHeight="1" x14ac:dyDescent="0.2">
      <c r="A2" s="71" t="s">
        <v>279</v>
      </c>
      <c r="B2" s="71"/>
      <c r="C2" s="71"/>
      <c r="D2" s="71"/>
      <c r="E2" s="71"/>
      <c r="F2" s="71"/>
      <c r="G2" s="71"/>
      <c r="H2" s="71"/>
      <c r="I2" s="2"/>
      <c r="J2" s="2"/>
      <c r="K2" s="2"/>
      <c r="L2" s="2"/>
      <c r="M2" s="2"/>
      <c r="N2" s="2"/>
    </row>
    <row r="3" spans="1:14" ht="24" customHeight="1" x14ac:dyDescent="0.2">
      <c r="A3" s="72" t="s">
        <v>280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2"/>
      <c r="M3" s="2"/>
      <c r="N3" s="2"/>
    </row>
    <row r="4" spans="1:14" ht="24" customHeight="1" x14ac:dyDescent="0.2">
      <c r="A4" s="72"/>
      <c r="B4" s="72"/>
      <c r="C4" s="72"/>
      <c r="D4" s="72"/>
      <c r="E4" s="72"/>
      <c r="F4" s="72"/>
      <c r="G4" s="72"/>
      <c r="H4" s="72"/>
      <c r="I4" s="72"/>
      <c r="J4" s="72"/>
      <c r="K4" s="72"/>
      <c r="L4" s="2"/>
      <c r="M4" s="2"/>
      <c r="N4" s="2"/>
    </row>
    <row r="5" spans="1:14" ht="24.9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 ht="24.95" customHeight="1" x14ac:dyDescent="0.2">
      <c r="A6" s="85" t="s">
        <v>281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</row>
    <row r="7" spans="1:14" ht="24.9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 ht="24.9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</row>
    <row r="9" spans="1:14" ht="24.9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</row>
    <row r="10" spans="1:14" ht="24.9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 ht="24.9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</row>
    <row r="12" spans="1:14" ht="24.9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spans="1:14" ht="24.9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ht="24.9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ht="24.9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ht="24.9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ht="24.9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ht="24.9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ht="24.9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ht="24.9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ht="24.9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ht="24.9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ht="24.9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ht="24.9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ht="24.9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ht="24.9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24.9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24.9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24.9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24.9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24.9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24.9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spans="1:14" ht="24.9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</row>
    <row r="34" spans="1:14" ht="24.9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 ht="24.9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</row>
    <row r="36" spans="1:14" ht="24.9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</row>
    <row r="37" spans="1:14" ht="24.9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24.9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</row>
    <row r="39" spans="1:14" ht="24.9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1:14" ht="24.9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</sheetData>
  <mergeCells count="3">
    <mergeCell ref="A2:H2"/>
    <mergeCell ref="A3:K4"/>
    <mergeCell ref="A6:N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93E57"/>
  </sheetPr>
  <dimension ref="A1:D507"/>
  <sheetViews>
    <sheetView showGridLines="0" workbookViewId="0">
      <pane ySplit="7" topLeftCell="A13" activePane="bottomLeft" state="frozen"/>
      <selection pane="bottomLeft"/>
    </sheetView>
  </sheetViews>
  <sheetFormatPr defaultRowHeight="15" x14ac:dyDescent="0.2"/>
  <cols>
    <col min="1" max="1" width="23.9453125" customWidth="1"/>
    <col min="2" max="2" width="37.93359375" customWidth="1"/>
    <col min="3" max="3" width="20.04296875" customWidth="1"/>
    <col min="4" max="4" width="29.99609375" customWidth="1"/>
  </cols>
  <sheetData>
    <row r="1" spans="1:4" ht="27" customHeight="1" x14ac:dyDescent="0.2">
      <c r="A1" s="1"/>
      <c r="B1" s="1"/>
      <c r="C1" s="1"/>
      <c r="D1" s="1"/>
    </row>
    <row r="2" spans="1:4" ht="36" customHeight="1" x14ac:dyDescent="0.3">
      <c r="A2" s="78" t="s">
        <v>282</v>
      </c>
      <c r="B2" s="78"/>
      <c r="C2" s="78"/>
      <c r="D2" s="78"/>
    </row>
    <row r="3" spans="1:4" ht="30" customHeight="1" x14ac:dyDescent="0.2">
      <c r="A3" s="79" t="s">
        <v>283</v>
      </c>
      <c r="B3" s="79"/>
      <c r="C3" s="79"/>
      <c r="D3" s="79"/>
    </row>
    <row r="4" spans="1:4" ht="30" customHeight="1" x14ac:dyDescent="0.2">
      <c r="A4" s="79"/>
      <c r="B4" s="79"/>
      <c r="C4" s="79"/>
      <c r="D4" s="79"/>
    </row>
    <row r="5" spans="1:4" ht="57.95" customHeight="1" x14ac:dyDescent="0.2">
      <c r="A5" s="79" t="s">
        <v>284</v>
      </c>
      <c r="B5" s="79"/>
      <c r="C5" s="79"/>
      <c r="D5" s="79"/>
    </row>
    <row r="6" spans="1:4" ht="27" customHeight="1" x14ac:dyDescent="0.2">
      <c r="A6" s="1"/>
      <c r="B6" s="1"/>
      <c r="C6" s="1"/>
      <c r="D6" s="1"/>
    </row>
    <row r="7" spans="1:4" ht="33.950000000000003" customHeight="1" x14ac:dyDescent="0.2">
      <c r="A7" s="49" t="s">
        <v>118</v>
      </c>
      <c r="B7" s="49" t="s">
        <v>80</v>
      </c>
      <c r="C7" s="49" t="s">
        <v>98</v>
      </c>
      <c r="D7" s="49" t="s">
        <v>82</v>
      </c>
    </row>
    <row r="8" spans="1:4" ht="27" customHeight="1" x14ac:dyDescent="0.2">
      <c r="A8" s="47" t="s">
        <v>285</v>
      </c>
      <c r="B8" s="47" t="s">
        <v>83</v>
      </c>
      <c r="C8" s="47"/>
      <c r="D8" s="48" t="str">
        <f>IF(A8="","",IF(COUNTIF(Tugs[曳船名],A8)&gt;1,"要確認：船名重複",IF(COUNTIF(Companies[会社名],B8)&lt;&gt;1,"要確認：会社未登録・重複",IF(C8="","要確認：基地港未登録","登録済"))))</f>
        <v>要確認：基地港未登録</v>
      </c>
    </row>
    <row r="9" spans="1:4" ht="27" customHeight="1" x14ac:dyDescent="0.2">
      <c r="A9" s="47" t="s">
        <v>286</v>
      </c>
      <c r="B9" s="47" t="s">
        <v>83</v>
      </c>
      <c r="C9" s="47"/>
      <c r="D9" s="48" t="str">
        <f>IF(A9="","",IF(COUNTIF(Tugs[曳船名],A9)&gt;1,"要確認：船名重複",IF(COUNTIF(Companies[会社名],B9)&lt;&gt;1,"要確認：会社未登録・重複",IF(C9="","要確認：基地港未登録","登録済"))))</f>
        <v>要確認：基地港未登録</v>
      </c>
    </row>
    <row r="10" spans="1:4" ht="27" customHeight="1" x14ac:dyDescent="0.2">
      <c r="A10" s="47" t="s">
        <v>287</v>
      </c>
      <c r="B10" s="47" t="s">
        <v>83</v>
      </c>
      <c r="C10" s="47"/>
      <c r="D10" s="48" t="str">
        <f>IF(A10="","",IF(COUNTIF(Tugs[曳船名],A10)&gt;1,"要確認：船名重複",IF(COUNTIF(Companies[会社名],B10)&lt;&gt;1,"要確認：会社未登録・重複",IF(C10="","要確認：基地港未登録","登録済"))))</f>
        <v>要確認：基地港未登録</v>
      </c>
    </row>
    <row r="11" spans="1:4" ht="27" customHeight="1" x14ac:dyDescent="0.2">
      <c r="A11" s="47" t="s">
        <v>288</v>
      </c>
      <c r="B11" s="47" t="s">
        <v>83</v>
      </c>
      <c r="C11" s="47"/>
      <c r="D11" s="48" t="str">
        <f>IF(A11="","",IF(COUNTIF(Tugs[曳船名],A11)&gt;1,"要確認：船名重複",IF(COUNTIF(Companies[会社名],B11)&lt;&gt;1,"要確認：会社未登録・重複",IF(C11="","要確認：基地港未登録","登録済"))))</f>
        <v>要確認：基地港未登録</v>
      </c>
    </row>
    <row r="12" spans="1:4" ht="27" customHeight="1" x14ac:dyDescent="0.2">
      <c r="A12" s="47" t="s">
        <v>289</v>
      </c>
      <c r="B12" s="47" t="s">
        <v>83</v>
      </c>
      <c r="C12" s="47"/>
      <c r="D12" s="48" t="str">
        <f>IF(A12="","",IF(COUNTIF(Tugs[曳船名],A12)&gt;1,"要確認：船名重複",IF(COUNTIF(Companies[会社名],B12)&lt;&gt;1,"要確認：会社未登録・重複",IF(C12="","要確認：基地港未登録","登録済"))))</f>
        <v>要確認：基地港未登録</v>
      </c>
    </row>
    <row r="13" spans="1:4" ht="27" customHeight="1" x14ac:dyDescent="0.2">
      <c r="A13" s="47" t="s">
        <v>237</v>
      </c>
      <c r="B13" s="47" t="s">
        <v>85</v>
      </c>
      <c r="C13" s="47" t="s">
        <v>290</v>
      </c>
      <c r="D13" s="48" t="str">
        <f>IF(A13="","",IF(COUNTIF(Tugs[曳船名],A13)&gt;1,"要確認：船名重複",IF(COUNTIF(Companies[会社名],B13)&lt;&gt;1,"要確認：会社未登録・重複",IF(C13="","要確認：基地港未登録","登録済"))))</f>
        <v>登録済</v>
      </c>
    </row>
    <row r="14" spans="1:4" ht="27" customHeight="1" x14ac:dyDescent="0.2">
      <c r="A14" s="47" t="s">
        <v>238</v>
      </c>
      <c r="B14" s="47" t="s">
        <v>85</v>
      </c>
      <c r="C14" s="47" t="s">
        <v>290</v>
      </c>
      <c r="D14" s="48" t="str">
        <f>IF(A14="","",IF(COUNTIF(Tugs[曳船名],A14)&gt;1,"要確認：船名重複",IF(COUNTIF(Companies[会社名],B14)&lt;&gt;1,"要確認：会社未登録・重複",IF(C14="","要確認：基地港未登録","登録済"))))</f>
        <v>登録済</v>
      </c>
    </row>
    <row r="15" spans="1:4" ht="27" customHeight="1" x14ac:dyDescent="0.2">
      <c r="A15" s="47" t="s">
        <v>291</v>
      </c>
      <c r="B15" s="47" t="s">
        <v>91</v>
      </c>
      <c r="C15" s="47" t="s">
        <v>290</v>
      </c>
      <c r="D15" s="48" t="str">
        <f>IF(A15="","",IF(COUNTIF(Tugs[曳船名],A15)&gt;1,"要確認：船名重複",IF(COUNTIF(Companies[会社名],B15)&lt;&gt;1,"要確認：会社未登録・重複",IF(C15="","要確認：基地港未登録","登録済"))))</f>
        <v>登録済</v>
      </c>
    </row>
    <row r="16" spans="1:4" ht="27" customHeight="1" x14ac:dyDescent="0.2">
      <c r="A16" s="47" t="s">
        <v>292</v>
      </c>
      <c r="B16" s="47" t="s">
        <v>91</v>
      </c>
      <c r="C16" s="47" t="s">
        <v>290</v>
      </c>
      <c r="D16" s="48" t="str">
        <f>IF(A16="","",IF(COUNTIF(Tugs[曳船名],A16)&gt;1,"要確認：船名重複",IF(COUNTIF(Companies[会社名],B16)&lt;&gt;1,"要確認：会社未登録・重複",IF(C16="","要確認：基地港未登録","登録済"))))</f>
        <v>登録済</v>
      </c>
    </row>
    <row r="17" spans="1:4" ht="27" customHeight="1" x14ac:dyDescent="0.2">
      <c r="A17" s="47" t="s">
        <v>293</v>
      </c>
      <c r="B17" s="47" t="s">
        <v>92</v>
      </c>
      <c r="C17" s="47" t="s">
        <v>290</v>
      </c>
      <c r="D17" s="48" t="str">
        <f>IF(A17="","",IF(COUNTIF(Tugs[曳船名],A17)&gt;1,"要確認：船名重複",IF(COUNTIF(Companies[会社名],B17)&lt;&gt;1,"要確認：会社未登録・重複",IF(C17="","要確認：基地港未登録","登録済"))))</f>
        <v>登録済</v>
      </c>
    </row>
    <row r="18" spans="1:4" ht="27" customHeight="1" x14ac:dyDescent="0.2">
      <c r="A18" s="47" t="s">
        <v>294</v>
      </c>
      <c r="B18" s="47" t="s">
        <v>90</v>
      </c>
      <c r="C18" s="47" t="s">
        <v>290</v>
      </c>
      <c r="D18" s="48" t="str">
        <f>IF(A18="","",IF(COUNTIF(Tugs[曳船名],A18)&gt;1,"要確認：船名重複",IF(COUNTIF(Companies[会社名],B18)&lt;&gt;1,"要確認：会社未登録・重複",IF(C18="","要確認：基地港未登録","登録済"))))</f>
        <v>登録済</v>
      </c>
    </row>
    <row r="19" spans="1:4" ht="27" customHeight="1" x14ac:dyDescent="0.2">
      <c r="A19" s="47" t="s">
        <v>295</v>
      </c>
      <c r="B19" s="47" t="s">
        <v>90</v>
      </c>
      <c r="C19" s="47" t="s">
        <v>290</v>
      </c>
      <c r="D19" s="48" t="str">
        <f>IF(A19="","",IF(COUNTIF(Tugs[曳船名],A19)&gt;1,"要確認：船名重複",IF(COUNTIF(Companies[会社名],B19)&lt;&gt;1,"要確認：会社未登録・重複",IF(C19="","要確認：基地港未登録","登録済"))))</f>
        <v>登録済</v>
      </c>
    </row>
    <row r="20" spans="1:4" ht="27" customHeight="1" x14ac:dyDescent="0.2">
      <c r="A20" s="47" t="s">
        <v>296</v>
      </c>
      <c r="B20" s="47" t="s">
        <v>93</v>
      </c>
      <c r="C20" s="47" t="s">
        <v>290</v>
      </c>
      <c r="D20" s="48" t="str">
        <f>IF(A20="","",IF(COUNTIF(Tugs[曳船名],A20)&gt;1,"要確認：船名重複",IF(COUNTIF(Companies[会社名],B20)&lt;&gt;1,"要確認：会社未登録・重複",IF(C20="","要確認：基地港未登録","登録済"))))</f>
        <v>登録済</v>
      </c>
    </row>
    <row r="21" spans="1:4" ht="27" customHeight="1" x14ac:dyDescent="0.2">
      <c r="A21" s="47" t="s">
        <v>297</v>
      </c>
      <c r="B21" s="47" t="s">
        <v>93</v>
      </c>
      <c r="C21" s="47" t="s">
        <v>290</v>
      </c>
      <c r="D21" s="48" t="str">
        <f>IF(A21="","",IF(COUNTIF(Tugs[曳船名],A21)&gt;1,"要確認：船名重複",IF(COUNTIF(Companies[会社名],B21)&lt;&gt;1,"要確認：会社未登録・重複",IF(C21="","要確認：基地港未登録","登録済"))))</f>
        <v>登録済</v>
      </c>
    </row>
    <row r="22" spans="1:4" ht="27" customHeight="1" x14ac:dyDescent="0.2">
      <c r="A22" s="47" t="s">
        <v>298</v>
      </c>
      <c r="B22" s="47" t="s">
        <v>93</v>
      </c>
      <c r="C22" s="47" t="s">
        <v>290</v>
      </c>
      <c r="D22" s="48" t="str">
        <f>IF(A22="","",IF(COUNTIF(Tugs[曳船名],A22)&gt;1,"要確認：船名重複",IF(COUNTIF(Companies[会社名],B22)&lt;&gt;1,"要確認：会社未登録・重複",IF(C22="","要確認：基地港未登録","登録済"))))</f>
        <v>登録済</v>
      </c>
    </row>
    <row r="23" spans="1:4" ht="27" customHeight="1" x14ac:dyDescent="0.2">
      <c r="A23" s="47" t="s">
        <v>299</v>
      </c>
      <c r="B23" s="47" t="s">
        <v>93</v>
      </c>
      <c r="C23" s="47" t="s">
        <v>290</v>
      </c>
      <c r="D23" s="48" t="str">
        <f>IF(A23="","",IF(COUNTIF(Tugs[曳船名],A23)&gt;1,"要確認：船名重複",IF(COUNTIF(Companies[会社名],B23)&lt;&gt;1,"要確認：会社未登録・重複",IF(C23="","要確認：基地港未登録","登録済"))))</f>
        <v>登録済</v>
      </c>
    </row>
    <row r="24" spans="1:4" ht="27" customHeight="1" x14ac:dyDescent="0.2">
      <c r="A24" s="47"/>
      <c r="B24" s="47"/>
      <c r="C24" s="47"/>
      <c r="D24" s="48" t="str">
        <f>IF(A24="","",IF(COUNTIF(Tugs[曳船名],A24)&gt;1,"要確認：船名重複",IF(COUNTIF(Companies[会社名],B24)&lt;&gt;1,"要確認：会社未登録・重複",IF(C24="","要確認：基地港未登録","登録済"))))</f>
        <v/>
      </c>
    </row>
    <row r="25" spans="1:4" ht="27" customHeight="1" x14ac:dyDescent="0.2">
      <c r="A25" s="47"/>
      <c r="B25" s="47"/>
      <c r="C25" s="47"/>
      <c r="D25" s="48" t="str">
        <f>IF(A25="","",IF(COUNTIF(Tugs[曳船名],A25)&gt;1,"要確認：船名重複",IF(COUNTIF(Companies[会社名],B25)&lt;&gt;1,"要確認：会社未登録・重複",IF(C25="","要確認：基地港未登録","登録済"))))</f>
        <v/>
      </c>
    </row>
    <row r="26" spans="1:4" ht="27" customHeight="1" x14ac:dyDescent="0.2">
      <c r="A26" s="47"/>
      <c r="B26" s="47"/>
      <c r="C26" s="47"/>
      <c r="D26" s="48" t="str">
        <f>IF(A26="","",IF(COUNTIF(Tugs[曳船名],A26)&gt;1,"要確認：船名重複",IF(COUNTIF(Companies[会社名],B26)&lt;&gt;1,"要確認：会社未登録・重複",IF(C26="","要確認：基地港未登録","登録済"))))</f>
        <v/>
      </c>
    </row>
    <row r="27" spans="1:4" ht="27" customHeight="1" x14ac:dyDescent="0.2">
      <c r="A27" s="47"/>
      <c r="B27" s="47"/>
      <c r="C27" s="47"/>
      <c r="D27" s="48" t="str">
        <f>IF(A27="","",IF(COUNTIF(Tugs[曳船名],A27)&gt;1,"要確認：船名重複",IF(COUNTIF(Companies[会社名],B27)&lt;&gt;1,"要確認：会社未登録・重複",IF(C27="","要確認：基地港未登録","登録済"))))</f>
        <v/>
      </c>
    </row>
    <row r="28" spans="1:4" ht="27" customHeight="1" x14ac:dyDescent="0.2">
      <c r="A28" s="47"/>
      <c r="B28" s="47"/>
      <c r="C28" s="47"/>
      <c r="D28" s="48" t="str">
        <f>IF(A28="","",IF(COUNTIF(Tugs[曳船名],A28)&gt;1,"要確認：船名重複",IF(COUNTIF(Companies[会社名],B28)&lt;&gt;1,"要確認：会社未登録・重複",IF(C28="","要確認：基地港未登録","登録済"))))</f>
        <v/>
      </c>
    </row>
    <row r="29" spans="1:4" ht="27" customHeight="1" x14ac:dyDescent="0.2">
      <c r="A29" s="47"/>
      <c r="B29" s="47"/>
      <c r="C29" s="47"/>
      <c r="D29" s="48" t="str">
        <f>IF(A29="","",IF(COUNTIF(Tugs[曳船名],A29)&gt;1,"要確認：船名重複",IF(COUNTIF(Companies[会社名],B29)&lt;&gt;1,"要確認：会社未登録・重複",IF(C29="","要確認：基地港未登録","登録済"))))</f>
        <v/>
      </c>
    </row>
    <row r="30" spans="1:4" ht="27" customHeight="1" x14ac:dyDescent="0.2">
      <c r="A30" s="47"/>
      <c r="B30" s="47"/>
      <c r="C30" s="47"/>
      <c r="D30" s="48" t="str">
        <f>IF(A30="","",IF(COUNTIF(Tugs[曳船名],A30)&gt;1,"要確認：船名重複",IF(COUNTIF(Companies[会社名],B30)&lt;&gt;1,"要確認：会社未登録・重複",IF(C30="","要確認：基地港未登録","登録済"))))</f>
        <v/>
      </c>
    </row>
    <row r="31" spans="1:4" ht="27" customHeight="1" x14ac:dyDescent="0.2">
      <c r="A31" s="47"/>
      <c r="B31" s="47"/>
      <c r="C31" s="47"/>
      <c r="D31" s="48" t="str">
        <f>IF(A31="","",IF(COUNTIF(Tugs[曳船名],A31)&gt;1,"要確認：船名重複",IF(COUNTIF(Companies[会社名],B31)&lt;&gt;1,"要確認：会社未登録・重複",IF(C31="","要確認：基地港未登録","登録済"))))</f>
        <v/>
      </c>
    </row>
    <row r="32" spans="1:4" ht="27" customHeight="1" x14ac:dyDescent="0.2">
      <c r="A32" s="47"/>
      <c r="B32" s="47"/>
      <c r="C32" s="47"/>
      <c r="D32" s="48" t="str">
        <f>IF(A32="","",IF(COUNTIF(Tugs[曳船名],A32)&gt;1,"要確認：船名重複",IF(COUNTIF(Companies[会社名],B32)&lt;&gt;1,"要確認：会社未登録・重複",IF(C32="","要確認：基地港未登録","登録済"))))</f>
        <v/>
      </c>
    </row>
    <row r="33" spans="1:4" ht="27" customHeight="1" x14ac:dyDescent="0.2">
      <c r="A33" s="47"/>
      <c r="B33" s="47"/>
      <c r="C33" s="47"/>
      <c r="D33" s="48" t="str">
        <f>IF(A33="","",IF(COUNTIF(Tugs[曳船名],A33)&gt;1,"要確認：船名重複",IF(COUNTIF(Companies[会社名],B33)&lt;&gt;1,"要確認：会社未登録・重複",IF(C33="","要確認：基地港未登録","登録済"))))</f>
        <v/>
      </c>
    </row>
    <row r="34" spans="1:4" ht="27" customHeight="1" x14ac:dyDescent="0.2">
      <c r="A34" s="47"/>
      <c r="B34" s="47"/>
      <c r="C34" s="47"/>
      <c r="D34" s="48" t="str">
        <f>IF(A34="","",IF(COUNTIF(Tugs[曳船名],A34)&gt;1,"要確認：船名重複",IF(COUNTIF(Companies[会社名],B34)&lt;&gt;1,"要確認：会社未登録・重複",IF(C34="","要確認：基地港未登録","登録済"))))</f>
        <v/>
      </c>
    </row>
    <row r="35" spans="1:4" ht="27" customHeight="1" x14ac:dyDescent="0.2">
      <c r="A35" s="47"/>
      <c r="B35" s="47"/>
      <c r="C35" s="47"/>
      <c r="D35" s="48" t="str">
        <f>IF(A35="","",IF(COUNTIF(Tugs[曳船名],A35)&gt;1,"要確認：船名重複",IF(COUNTIF(Companies[会社名],B35)&lt;&gt;1,"要確認：会社未登録・重複",IF(C35="","要確認：基地港未登録","登録済"))))</f>
        <v/>
      </c>
    </row>
    <row r="36" spans="1:4" ht="27" customHeight="1" x14ac:dyDescent="0.2">
      <c r="A36" s="47"/>
      <c r="B36" s="47"/>
      <c r="C36" s="47"/>
      <c r="D36" s="48" t="str">
        <f>IF(A36="","",IF(COUNTIF(Tugs[曳船名],A36)&gt;1,"要確認：船名重複",IF(COUNTIF(Companies[会社名],B36)&lt;&gt;1,"要確認：会社未登録・重複",IF(C36="","要確認：基地港未登録","登録済"))))</f>
        <v/>
      </c>
    </row>
    <row r="37" spans="1:4" ht="27" customHeight="1" x14ac:dyDescent="0.2">
      <c r="A37" s="47"/>
      <c r="B37" s="47"/>
      <c r="C37" s="47"/>
      <c r="D37" s="48" t="str">
        <f>IF(A37="","",IF(COUNTIF(Tugs[曳船名],A37)&gt;1,"要確認：船名重複",IF(COUNTIF(Companies[会社名],B37)&lt;&gt;1,"要確認：会社未登録・重複",IF(C37="","要確認：基地港未登録","登録済"))))</f>
        <v/>
      </c>
    </row>
    <row r="38" spans="1:4" ht="27" customHeight="1" x14ac:dyDescent="0.2">
      <c r="A38" s="47"/>
      <c r="B38" s="47"/>
      <c r="C38" s="47"/>
      <c r="D38" s="48" t="str">
        <f>IF(A38="","",IF(COUNTIF(Tugs[曳船名],A38)&gt;1,"要確認：船名重複",IF(COUNTIF(Companies[会社名],B38)&lt;&gt;1,"要確認：会社未登録・重複",IF(C38="","要確認：基地港未登録","登録済"))))</f>
        <v/>
      </c>
    </row>
    <row r="39" spans="1:4" ht="27" customHeight="1" x14ac:dyDescent="0.2">
      <c r="A39" s="47"/>
      <c r="B39" s="47"/>
      <c r="C39" s="47"/>
      <c r="D39" s="48" t="str">
        <f>IF(A39="","",IF(COUNTIF(Tugs[曳船名],A39)&gt;1,"要確認：船名重複",IF(COUNTIF(Companies[会社名],B39)&lt;&gt;1,"要確認：会社未登録・重複",IF(C39="","要確認：基地港未登録","登録済"))))</f>
        <v/>
      </c>
    </row>
    <row r="40" spans="1:4" ht="27" customHeight="1" x14ac:dyDescent="0.2">
      <c r="A40" s="47"/>
      <c r="B40" s="47"/>
      <c r="C40" s="47"/>
      <c r="D40" s="48" t="str">
        <f>IF(A40="","",IF(COUNTIF(Tugs[曳船名],A40)&gt;1,"要確認：船名重複",IF(COUNTIF(Companies[会社名],B40)&lt;&gt;1,"要確認：会社未登録・重複",IF(C40="","要確認：基地港未登録","登録済"))))</f>
        <v/>
      </c>
    </row>
    <row r="41" spans="1:4" ht="27" customHeight="1" x14ac:dyDescent="0.2">
      <c r="A41" s="47"/>
      <c r="B41" s="47"/>
      <c r="C41" s="47"/>
      <c r="D41" s="48" t="str">
        <f>IF(A41="","",IF(COUNTIF(Tugs[曳船名],A41)&gt;1,"要確認：船名重複",IF(COUNTIF(Companies[会社名],B41)&lt;&gt;1,"要確認：会社未登録・重複",IF(C41="","要確認：基地港未登録","登録済"))))</f>
        <v/>
      </c>
    </row>
    <row r="42" spans="1:4" ht="27" customHeight="1" x14ac:dyDescent="0.2">
      <c r="A42" s="47"/>
      <c r="B42" s="47"/>
      <c r="C42" s="47"/>
      <c r="D42" s="48" t="str">
        <f>IF(A42="","",IF(COUNTIF(Tugs[曳船名],A42)&gt;1,"要確認：船名重複",IF(COUNTIF(Companies[会社名],B42)&lt;&gt;1,"要確認：会社未登録・重複",IF(C42="","要確認：基地港未登録","登録済"))))</f>
        <v/>
      </c>
    </row>
    <row r="43" spans="1:4" ht="27" customHeight="1" x14ac:dyDescent="0.2">
      <c r="A43" s="47"/>
      <c r="B43" s="47"/>
      <c r="C43" s="47"/>
      <c r="D43" s="48" t="str">
        <f>IF(A43="","",IF(COUNTIF(Tugs[曳船名],A43)&gt;1,"要確認：船名重複",IF(COUNTIF(Companies[会社名],B43)&lt;&gt;1,"要確認：会社未登録・重複",IF(C43="","要確認：基地港未登録","登録済"))))</f>
        <v/>
      </c>
    </row>
    <row r="44" spans="1:4" ht="27" customHeight="1" x14ac:dyDescent="0.2">
      <c r="A44" s="47"/>
      <c r="B44" s="47"/>
      <c r="C44" s="47"/>
      <c r="D44" s="48" t="str">
        <f>IF(A44="","",IF(COUNTIF(Tugs[曳船名],A44)&gt;1,"要確認：船名重複",IF(COUNTIF(Companies[会社名],B44)&lt;&gt;1,"要確認：会社未登録・重複",IF(C44="","要確認：基地港未登録","登録済"))))</f>
        <v/>
      </c>
    </row>
    <row r="45" spans="1:4" ht="27" customHeight="1" x14ac:dyDescent="0.2">
      <c r="A45" s="47"/>
      <c r="B45" s="47"/>
      <c r="C45" s="47"/>
      <c r="D45" s="48" t="str">
        <f>IF(A45="","",IF(COUNTIF(Tugs[曳船名],A45)&gt;1,"要確認：船名重複",IF(COUNTIF(Companies[会社名],B45)&lt;&gt;1,"要確認：会社未登録・重複",IF(C45="","要確認：基地港未登録","登録済"))))</f>
        <v/>
      </c>
    </row>
    <row r="46" spans="1:4" ht="27" customHeight="1" x14ac:dyDescent="0.2">
      <c r="A46" s="47"/>
      <c r="B46" s="47"/>
      <c r="C46" s="47"/>
      <c r="D46" s="48" t="str">
        <f>IF(A46="","",IF(COUNTIF(Tugs[曳船名],A46)&gt;1,"要確認：船名重複",IF(COUNTIF(Companies[会社名],B46)&lt;&gt;1,"要確認：会社未登録・重複",IF(C46="","要確認：基地港未登録","登録済"))))</f>
        <v/>
      </c>
    </row>
    <row r="47" spans="1:4" ht="27" customHeight="1" x14ac:dyDescent="0.2">
      <c r="A47" s="47"/>
      <c r="B47" s="47"/>
      <c r="C47" s="47"/>
      <c r="D47" s="48" t="str">
        <f>IF(A47="","",IF(COUNTIF(Tugs[曳船名],A47)&gt;1,"要確認：船名重複",IF(COUNTIF(Companies[会社名],B47)&lt;&gt;1,"要確認：会社未登録・重複",IF(C47="","要確認：基地港未登録","登録済"))))</f>
        <v/>
      </c>
    </row>
    <row r="48" spans="1:4" ht="27" customHeight="1" x14ac:dyDescent="0.2">
      <c r="A48" s="47"/>
      <c r="B48" s="47"/>
      <c r="C48" s="47"/>
      <c r="D48" s="48" t="str">
        <f>IF(A48="","",IF(COUNTIF(Tugs[曳船名],A48)&gt;1,"要確認：船名重複",IF(COUNTIF(Companies[会社名],B48)&lt;&gt;1,"要確認：会社未登録・重複",IF(C48="","要確認：基地港未登録","登録済"))))</f>
        <v/>
      </c>
    </row>
    <row r="49" spans="1:4" ht="27" customHeight="1" x14ac:dyDescent="0.2">
      <c r="A49" s="47"/>
      <c r="B49" s="47"/>
      <c r="C49" s="47"/>
      <c r="D49" s="48" t="str">
        <f>IF(A49="","",IF(COUNTIF(Tugs[曳船名],A49)&gt;1,"要確認：船名重複",IF(COUNTIF(Companies[会社名],B49)&lt;&gt;1,"要確認：会社未登録・重複",IF(C49="","要確認：基地港未登録","登録済"))))</f>
        <v/>
      </c>
    </row>
    <row r="50" spans="1:4" ht="27" customHeight="1" x14ac:dyDescent="0.2">
      <c r="A50" s="47"/>
      <c r="B50" s="47"/>
      <c r="C50" s="47"/>
      <c r="D50" s="48" t="str">
        <f>IF(A50="","",IF(COUNTIF(Tugs[曳船名],A50)&gt;1,"要確認：船名重複",IF(COUNTIF(Companies[会社名],B50)&lt;&gt;1,"要確認：会社未登録・重複",IF(C50="","要確認：基地港未登録","登録済"))))</f>
        <v/>
      </c>
    </row>
    <row r="51" spans="1:4" ht="27" customHeight="1" x14ac:dyDescent="0.2">
      <c r="A51" s="47"/>
      <c r="B51" s="47"/>
      <c r="C51" s="47"/>
      <c r="D51" s="48" t="str">
        <f>IF(A51="","",IF(COUNTIF(Tugs[曳船名],A51)&gt;1,"要確認：船名重複",IF(COUNTIF(Companies[会社名],B51)&lt;&gt;1,"要確認：会社未登録・重複",IF(C51="","要確認：基地港未登録","登録済"))))</f>
        <v/>
      </c>
    </row>
    <row r="52" spans="1:4" ht="27" customHeight="1" x14ac:dyDescent="0.2">
      <c r="A52" s="47"/>
      <c r="B52" s="47"/>
      <c r="C52" s="47"/>
      <c r="D52" s="48" t="str">
        <f>IF(A52="","",IF(COUNTIF(Tugs[曳船名],A52)&gt;1,"要確認：船名重複",IF(COUNTIF(Companies[会社名],B52)&lt;&gt;1,"要確認：会社未登録・重複",IF(C52="","要確認：基地港未登録","登録済"))))</f>
        <v/>
      </c>
    </row>
    <row r="53" spans="1:4" ht="27" customHeight="1" x14ac:dyDescent="0.2">
      <c r="A53" s="47"/>
      <c r="B53" s="47"/>
      <c r="C53" s="47"/>
      <c r="D53" s="48" t="str">
        <f>IF(A53="","",IF(COUNTIF(Tugs[曳船名],A53)&gt;1,"要確認：船名重複",IF(COUNTIF(Companies[会社名],B53)&lt;&gt;1,"要確認：会社未登録・重複",IF(C53="","要確認：基地港未登録","登録済"))))</f>
        <v/>
      </c>
    </row>
    <row r="54" spans="1:4" ht="27" customHeight="1" x14ac:dyDescent="0.2">
      <c r="A54" s="47"/>
      <c r="B54" s="47"/>
      <c r="C54" s="47"/>
      <c r="D54" s="48" t="str">
        <f>IF(A54="","",IF(COUNTIF(Tugs[曳船名],A54)&gt;1,"要確認：船名重複",IF(COUNTIF(Companies[会社名],B54)&lt;&gt;1,"要確認：会社未登録・重複",IF(C54="","要確認：基地港未登録","登録済"))))</f>
        <v/>
      </c>
    </row>
    <row r="55" spans="1:4" ht="27" customHeight="1" x14ac:dyDescent="0.2">
      <c r="A55" s="47"/>
      <c r="B55" s="47"/>
      <c r="C55" s="47"/>
      <c r="D55" s="48" t="str">
        <f>IF(A55="","",IF(COUNTIF(Tugs[曳船名],A55)&gt;1,"要確認：船名重複",IF(COUNTIF(Companies[会社名],B55)&lt;&gt;1,"要確認：会社未登録・重複",IF(C55="","要確認：基地港未登録","登録済"))))</f>
        <v/>
      </c>
    </row>
    <row r="56" spans="1:4" ht="27" customHeight="1" x14ac:dyDescent="0.2">
      <c r="A56" s="47"/>
      <c r="B56" s="47"/>
      <c r="C56" s="47"/>
      <c r="D56" s="48" t="str">
        <f>IF(A56="","",IF(COUNTIF(Tugs[曳船名],A56)&gt;1,"要確認：船名重複",IF(COUNTIF(Companies[会社名],B56)&lt;&gt;1,"要確認：会社未登録・重複",IF(C56="","要確認：基地港未登録","登録済"))))</f>
        <v/>
      </c>
    </row>
    <row r="57" spans="1:4" ht="27" customHeight="1" x14ac:dyDescent="0.2">
      <c r="A57" s="47"/>
      <c r="B57" s="47"/>
      <c r="C57" s="47"/>
      <c r="D57" s="48" t="str">
        <f>IF(A57="","",IF(COUNTIF(Tugs[曳船名],A57)&gt;1,"要確認：船名重複",IF(COUNTIF(Companies[会社名],B57)&lt;&gt;1,"要確認：会社未登録・重複",IF(C57="","要確認：基地港未登録","登録済"))))</f>
        <v/>
      </c>
    </row>
    <row r="58" spans="1:4" ht="27" customHeight="1" x14ac:dyDescent="0.2">
      <c r="A58" s="47"/>
      <c r="B58" s="47"/>
      <c r="C58" s="47"/>
      <c r="D58" s="48" t="str">
        <f>IF(A58="","",IF(COUNTIF(Tugs[曳船名],A58)&gt;1,"要確認：船名重複",IF(COUNTIF(Companies[会社名],B58)&lt;&gt;1,"要確認：会社未登録・重複",IF(C58="","要確認：基地港未登録","登録済"))))</f>
        <v/>
      </c>
    </row>
    <row r="59" spans="1:4" ht="27" customHeight="1" x14ac:dyDescent="0.2">
      <c r="A59" s="47"/>
      <c r="B59" s="47"/>
      <c r="C59" s="47"/>
      <c r="D59" s="48" t="str">
        <f>IF(A59="","",IF(COUNTIF(Tugs[曳船名],A59)&gt;1,"要確認：船名重複",IF(COUNTIF(Companies[会社名],B59)&lt;&gt;1,"要確認：会社未登録・重複",IF(C59="","要確認：基地港未登録","登録済"))))</f>
        <v/>
      </c>
    </row>
    <row r="60" spans="1:4" ht="27" customHeight="1" x14ac:dyDescent="0.2">
      <c r="A60" s="47"/>
      <c r="B60" s="47"/>
      <c r="C60" s="47"/>
      <c r="D60" s="48" t="str">
        <f>IF(A60="","",IF(COUNTIF(Tugs[曳船名],A60)&gt;1,"要確認：船名重複",IF(COUNTIF(Companies[会社名],B60)&lt;&gt;1,"要確認：会社未登録・重複",IF(C60="","要確認：基地港未登録","登録済"))))</f>
        <v/>
      </c>
    </row>
    <row r="61" spans="1:4" ht="27" customHeight="1" x14ac:dyDescent="0.2">
      <c r="A61" s="47"/>
      <c r="B61" s="47"/>
      <c r="C61" s="47"/>
      <c r="D61" s="48" t="str">
        <f>IF(A61="","",IF(COUNTIF(Tugs[曳船名],A61)&gt;1,"要確認：船名重複",IF(COUNTIF(Companies[会社名],B61)&lt;&gt;1,"要確認：会社未登録・重複",IF(C61="","要確認：基地港未登録","登録済"))))</f>
        <v/>
      </c>
    </row>
    <row r="62" spans="1:4" ht="27" customHeight="1" x14ac:dyDescent="0.2">
      <c r="A62" s="47"/>
      <c r="B62" s="47"/>
      <c r="C62" s="47"/>
      <c r="D62" s="48" t="str">
        <f>IF(A62="","",IF(COUNTIF(Tugs[曳船名],A62)&gt;1,"要確認：船名重複",IF(COUNTIF(Companies[会社名],B62)&lt;&gt;1,"要確認：会社未登録・重複",IF(C62="","要確認：基地港未登録","登録済"))))</f>
        <v/>
      </c>
    </row>
    <row r="63" spans="1:4" ht="27" customHeight="1" x14ac:dyDescent="0.2">
      <c r="A63" s="47"/>
      <c r="B63" s="47"/>
      <c r="C63" s="47"/>
      <c r="D63" s="48" t="str">
        <f>IF(A63="","",IF(COUNTIF(Tugs[曳船名],A63)&gt;1,"要確認：船名重複",IF(COUNTIF(Companies[会社名],B63)&lt;&gt;1,"要確認：会社未登録・重複",IF(C63="","要確認：基地港未登録","登録済"))))</f>
        <v/>
      </c>
    </row>
    <row r="64" spans="1:4" ht="27" customHeight="1" x14ac:dyDescent="0.2">
      <c r="A64" s="47"/>
      <c r="B64" s="47"/>
      <c r="C64" s="47"/>
      <c r="D64" s="48" t="str">
        <f>IF(A64="","",IF(COUNTIF(Tugs[曳船名],A64)&gt;1,"要確認：船名重複",IF(COUNTIF(Companies[会社名],B64)&lt;&gt;1,"要確認：会社未登録・重複",IF(C64="","要確認：基地港未登録","登録済"))))</f>
        <v/>
      </c>
    </row>
    <row r="65" spans="1:4" ht="27" customHeight="1" x14ac:dyDescent="0.2">
      <c r="A65" s="47"/>
      <c r="B65" s="47"/>
      <c r="C65" s="47"/>
      <c r="D65" s="48" t="str">
        <f>IF(A65="","",IF(COUNTIF(Tugs[曳船名],A65)&gt;1,"要確認：船名重複",IF(COUNTIF(Companies[会社名],B65)&lt;&gt;1,"要確認：会社未登録・重複",IF(C65="","要確認：基地港未登録","登録済"))))</f>
        <v/>
      </c>
    </row>
    <row r="66" spans="1:4" ht="27" customHeight="1" x14ac:dyDescent="0.2">
      <c r="A66" s="47"/>
      <c r="B66" s="47"/>
      <c r="C66" s="47"/>
      <c r="D66" s="48" t="str">
        <f>IF(A66="","",IF(COUNTIF(Tugs[曳船名],A66)&gt;1,"要確認：船名重複",IF(COUNTIF(Companies[会社名],B66)&lt;&gt;1,"要確認：会社未登録・重複",IF(C66="","要確認：基地港未登録","登録済"))))</f>
        <v/>
      </c>
    </row>
    <row r="67" spans="1:4" ht="27" customHeight="1" x14ac:dyDescent="0.2">
      <c r="A67" s="47"/>
      <c r="B67" s="47"/>
      <c r="C67" s="47"/>
      <c r="D67" s="48" t="str">
        <f>IF(A67="","",IF(COUNTIF(Tugs[曳船名],A67)&gt;1,"要確認：船名重複",IF(COUNTIF(Companies[会社名],B67)&lt;&gt;1,"要確認：会社未登録・重複",IF(C67="","要確認：基地港未登録","登録済"))))</f>
        <v/>
      </c>
    </row>
    <row r="68" spans="1:4" ht="27" customHeight="1" x14ac:dyDescent="0.2">
      <c r="A68" s="47"/>
      <c r="B68" s="47"/>
      <c r="C68" s="47"/>
      <c r="D68" s="48" t="str">
        <f>IF(A68="","",IF(COUNTIF(Tugs[曳船名],A68)&gt;1,"要確認：船名重複",IF(COUNTIF(Companies[会社名],B68)&lt;&gt;1,"要確認：会社未登録・重複",IF(C68="","要確認：基地港未登録","登録済"))))</f>
        <v/>
      </c>
    </row>
    <row r="69" spans="1:4" ht="27" customHeight="1" x14ac:dyDescent="0.2">
      <c r="A69" s="47"/>
      <c r="B69" s="47"/>
      <c r="C69" s="47"/>
      <c r="D69" s="48" t="str">
        <f>IF(A69="","",IF(COUNTIF(Tugs[曳船名],A69)&gt;1,"要確認：船名重複",IF(COUNTIF(Companies[会社名],B69)&lt;&gt;1,"要確認：会社未登録・重複",IF(C69="","要確認：基地港未登録","登録済"))))</f>
        <v/>
      </c>
    </row>
    <row r="70" spans="1:4" ht="27" customHeight="1" x14ac:dyDescent="0.2">
      <c r="A70" s="47"/>
      <c r="B70" s="47"/>
      <c r="C70" s="47"/>
      <c r="D70" s="48" t="str">
        <f>IF(A70="","",IF(COUNTIF(Tugs[曳船名],A70)&gt;1,"要確認：船名重複",IF(COUNTIF(Companies[会社名],B70)&lt;&gt;1,"要確認：会社未登録・重複",IF(C70="","要確認：基地港未登録","登録済"))))</f>
        <v/>
      </c>
    </row>
    <row r="71" spans="1:4" ht="27" customHeight="1" x14ac:dyDescent="0.2">
      <c r="A71" s="47"/>
      <c r="B71" s="47"/>
      <c r="C71" s="47"/>
      <c r="D71" s="48" t="str">
        <f>IF(A71="","",IF(COUNTIF(Tugs[曳船名],A71)&gt;1,"要確認：船名重複",IF(COUNTIF(Companies[会社名],B71)&lt;&gt;1,"要確認：会社未登録・重複",IF(C71="","要確認：基地港未登録","登録済"))))</f>
        <v/>
      </c>
    </row>
    <row r="72" spans="1:4" ht="27" customHeight="1" x14ac:dyDescent="0.2">
      <c r="A72" s="47"/>
      <c r="B72" s="47"/>
      <c r="C72" s="47"/>
      <c r="D72" s="48" t="str">
        <f>IF(A72="","",IF(COUNTIF(Tugs[曳船名],A72)&gt;1,"要確認：船名重複",IF(COUNTIF(Companies[会社名],B72)&lt;&gt;1,"要確認：会社未登録・重複",IF(C72="","要確認：基地港未登録","登録済"))))</f>
        <v/>
      </c>
    </row>
    <row r="73" spans="1:4" ht="27" customHeight="1" x14ac:dyDescent="0.2">
      <c r="A73" s="47"/>
      <c r="B73" s="47"/>
      <c r="C73" s="47"/>
      <c r="D73" s="48" t="str">
        <f>IF(A73="","",IF(COUNTIF(Tugs[曳船名],A73)&gt;1,"要確認：船名重複",IF(COUNTIF(Companies[会社名],B73)&lt;&gt;1,"要確認：会社未登録・重複",IF(C73="","要確認：基地港未登録","登録済"))))</f>
        <v/>
      </c>
    </row>
    <row r="74" spans="1:4" ht="27" customHeight="1" x14ac:dyDescent="0.2">
      <c r="A74" s="47"/>
      <c r="B74" s="47"/>
      <c r="C74" s="47"/>
      <c r="D74" s="48" t="str">
        <f>IF(A74="","",IF(COUNTIF(Tugs[曳船名],A74)&gt;1,"要確認：船名重複",IF(COUNTIF(Companies[会社名],B74)&lt;&gt;1,"要確認：会社未登録・重複",IF(C74="","要確認：基地港未登録","登録済"))))</f>
        <v/>
      </c>
    </row>
    <row r="75" spans="1:4" ht="27" customHeight="1" x14ac:dyDescent="0.2">
      <c r="A75" s="47"/>
      <c r="B75" s="47"/>
      <c r="C75" s="47"/>
      <c r="D75" s="48" t="str">
        <f>IF(A75="","",IF(COUNTIF(Tugs[曳船名],A75)&gt;1,"要確認：船名重複",IF(COUNTIF(Companies[会社名],B75)&lt;&gt;1,"要確認：会社未登録・重複",IF(C75="","要確認：基地港未登録","登録済"))))</f>
        <v/>
      </c>
    </row>
    <row r="76" spans="1:4" ht="27" customHeight="1" x14ac:dyDescent="0.2">
      <c r="A76" s="47"/>
      <c r="B76" s="47"/>
      <c r="C76" s="47"/>
      <c r="D76" s="48" t="str">
        <f>IF(A76="","",IF(COUNTIF(Tugs[曳船名],A76)&gt;1,"要確認：船名重複",IF(COUNTIF(Companies[会社名],B76)&lt;&gt;1,"要確認：会社未登録・重複",IF(C76="","要確認：基地港未登録","登録済"))))</f>
        <v/>
      </c>
    </row>
    <row r="77" spans="1:4" ht="27" customHeight="1" x14ac:dyDescent="0.2">
      <c r="A77" s="47"/>
      <c r="B77" s="47"/>
      <c r="C77" s="47"/>
      <c r="D77" s="48" t="str">
        <f>IF(A77="","",IF(COUNTIF(Tugs[曳船名],A77)&gt;1,"要確認：船名重複",IF(COUNTIF(Companies[会社名],B77)&lt;&gt;1,"要確認：会社未登録・重複",IF(C77="","要確認：基地港未登録","登録済"))))</f>
        <v/>
      </c>
    </row>
    <row r="78" spans="1:4" ht="27" customHeight="1" x14ac:dyDescent="0.2">
      <c r="A78" s="47"/>
      <c r="B78" s="47"/>
      <c r="C78" s="47"/>
      <c r="D78" s="48" t="str">
        <f>IF(A78="","",IF(COUNTIF(Tugs[曳船名],A78)&gt;1,"要確認：船名重複",IF(COUNTIF(Companies[会社名],B78)&lt;&gt;1,"要確認：会社未登録・重複",IF(C78="","要確認：基地港未登録","登録済"))))</f>
        <v/>
      </c>
    </row>
    <row r="79" spans="1:4" ht="27" customHeight="1" x14ac:dyDescent="0.2">
      <c r="A79" s="47"/>
      <c r="B79" s="47"/>
      <c r="C79" s="47"/>
      <c r="D79" s="48" t="str">
        <f>IF(A79="","",IF(COUNTIF(Tugs[曳船名],A79)&gt;1,"要確認：船名重複",IF(COUNTIF(Companies[会社名],B79)&lt;&gt;1,"要確認：会社未登録・重複",IF(C79="","要確認：基地港未登録","登録済"))))</f>
        <v/>
      </c>
    </row>
    <row r="80" spans="1:4" ht="27" customHeight="1" x14ac:dyDescent="0.2">
      <c r="A80" s="47"/>
      <c r="B80" s="47"/>
      <c r="C80" s="47"/>
      <c r="D80" s="48" t="str">
        <f>IF(A80="","",IF(COUNTIF(Tugs[曳船名],A80)&gt;1,"要確認：船名重複",IF(COUNTIF(Companies[会社名],B80)&lt;&gt;1,"要確認：会社未登録・重複",IF(C80="","要確認：基地港未登録","登録済"))))</f>
        <v/>
      </c>
    </row>
    <row r="81" spans="1:4" ht="27" customHeight="1" x14ac:dyDescent="0.2">
      <c r="A81" s="47"/>
      <c r="B81" s="47"/>
      <c r="C81" s="47"/>
      <c r="D81" s="48" t="str">
        <f>IF(A81="","",IF(COUNTIF(Tugs[曳船名],A81)&gt;1,"要確認：船名重複",IF(COUNTIF(Companies[会社名],B81)&lt;&gt;1,"要確認：会社未登録・重複",IF(C81="","要確認：基地港未登録","登録済"))))</f>
        <v/>
      </c>
    </row>
    <row r="82" spans="1:4" ht="27" customHeight="1" x14ac:dyDescent="0.2">
      <c r="A82" s="47"/>
      <c r="B82" s="47"/>
      <c r="C82" s="47"/>
      <c r="D82" s="48" t="str">
        <f>IF(A82="","",IF(COUNTIF(Tugs[曳船名],A82)&gt;1,"要確認：船名重複",IF(COUNTIF(Companies[会社名],B82)&lt;&gt;1,"要確認：会社未登録・重複",IF(C82="","要確認：基地港未登録","登録済"))))</f>
        <v/>
      </c>
    </row>
    <row r="83" spans="1:4" ht="27" customHeight="1" x14ac:dyDescent="0.2">
      <c r="A83" s="47"/>
      <c r="B83" s="47"/>
      <c r="C83" s="47"/>
      <c r="D83" s="48" t="str">
        <f>IF(A83="","",IF(COUNTIF(Tugs[曳船名],A83)&gt;1,"要確認：船名重複",IF(COUNTIF(Companies[会社名],B83)&lt;&gt;1,"要確認：会社未登録・重複",IF(C83="","要確認：基地港未登録","登録済"))))</f>
        <v/>
      </c>
    </row>
    <row r="84" spans="1:4" ht="27" customHeight="1" x14ac:dyDescent="0.2">
      <c r="A84" s="47"/>
      <c r="B84" s="47"/>
      <c r="C84" s="47"/>
      <c r="D84" s="48" t="str">
        <f>IF(A84="","",IF(COUNTIF(Tugs[曳船名],A84)&gt;1,"要確認：船名重複",IF(COUNTIF(Companies[会社名],B84)&lt;&gt;1,"要確認：会社未登録・重複",IF(C84="","要確認：基地港未登録","登録済"))))</f>
        <v/>
      </c>
    </row>
    <row r="85" spans="1:4" ht="27" customHeight="1" x14ac:dyDescent="0.2">
      <c r="A85" s="47"/>
      <c r="B85" s="47"/>
      <c r="C85" s="47"/>
      <c r="D85" s="48" t="str">
        <f>IF(A85="","",IF(COUNTIF(Tugs[曳船名],A85)&gt;1,"要確認：船名重複",IF(COUNTIF(Companies[会社名],B85)&lt;&gt;1,"要確認：会社未登録・重複",IF(C85="","要確認：基地港未登録","登録済"))))</f>
        <v/>
      </c>
    </row>
    <row r="86" spans="1:4" ht="27" customHeight="1" x14ac:dyDescent="0.2">
      <c r="A86" s="47"/>
      <c r="B86" s="47"/>
      <c r="C86" s="47"/>
      <c r="D86" s="48" t="str">
        <f>IF(A86="","",IF(COUNTIF(Tugs[曳船名],A86)&gt;1,"要確認：船名重複",IF(COUNTIF(Companies[会社名],B86)&lt;&gt;1,"要確認：会社未登録・重複",IF(C86="","要確認：基地港未登録","登録済"))))</f>
        <v/>
      </c>
    </row>
    <row r="87" spans="1:4" ht="27" customHeight="1" x14ac:dyDescent="0.2">
      <c r="A87" s="47"/>
      <c r="B87" s="47"/>
      <c r="C87" s="47"/>
      <c r="D87" s="48" t="str">
        <f>IF(A87="","",IF(COUNTIF(Tugs[曳船名],A87)&gt;1,"要確認：船名重複",IF(COUNTIF(Companies[会社名],B87)&lt;&gt;1,"要確認：会社未登録・重複",IF(C87="","要確認：基地港未登録","登録済"))))</f>
        <v/>
      </c>
    </row>
    <row r="88" spans="1:4" ht="27" customHeight="1" x14ac:dyDescent="0.2">
      <c r="A88" s="47"/>
      <c r="B88" s="47"/>
      <c r="C88" s="47"/>
      <c r="D88" s="48" t="str">
        <f>IF(A88="","",IF(COUNTIF(Tugs[曳船名],A88)&gt;1,"要確認：船名重複",IF(COUNTIF(Companies[会社名],B88)&lt;&gt;1,"要確認：会社未登録・重複",IF(C88="","要確認：基地港未登録","登録済"))))</f>
        <v/>
      </c>
    </row>
    <row r="89" spans="1:4" ht="27" customHeight="1" x14ac:dyDescent="0.2">
      <c r="A89" s="47"/>
      <c r="B89" s="47"/>
      <c r="C89" s="47"/>
      <c r="D89" s="48" t="str">
        <f>IF(A89="","",IF(COUNTIF(Tugs[曳船名],A89)&gt;1,"要確認：船名重複",IF(COUNTIF(Companies[会社名],B89)&lt;&gt;1,"要確認：会社未登録・重複",IF(C89="","要確認：基地港未登録","登録済"))))</f>
        <v/>
      </c>
    </row>
    <row r="90" spans="1:4" ht="27" customHeight="1" x14ac:dyDescent="0.2">
      <c r="A90" s="47"/>
      <c r="B90" s="47"/>
      <c r="C90" s="47"/>
      <c r="D90" s="48" t="str">
        <f>IF(A90="","",IF(COUNTIF(Tugs[曳船名],A90)&gt;1,"要確認：船名重複",IF(COUNTIF(Companies[会社名],B90)&lt;&gt;1,"要確認：会社未登録・重複",IF(C90="","要確認：基地港未登録","登録済"))))</f>
        <v/>
      </c>
    </row>
    <row r="91" spans="1:4" ht="27" customHeight="1" x14ac:dyDescent="0.2">
      <c r="A91" s="47"/>
      <c r="B91" s="47"/>
      <c r="C91" s="47"/>
      <c r="D91" s="48" t="str">
        <f>IF(A91="","",IF(COUNTIF(Tugs[曳船名],A91)&gt;1,"要確認：船名重複",IF(COUNTIF(Companies[会社名],B91)&lt;&gt;1,"要確認：会社未登録・重複",IF(C91="","要確認：基地港未登録","登録済"))))</f>
        <v/>
      </c>
    </row>
    <row r="92" spans="1:4" ht="27" customHeight="1" x14ac:dyDescent="0.2">
      <c r="A92" s="47"/>
      <c r="B92" s="47"/>
      <c r="C92" s="47"/>
      <c r="D92" s="48" t="str">
        <f>IF(A92="","",IF(COUNTIF(Tugs[曳船名],A92)&gt;1,"要確認：船名重複",IF(COUNTIF(Companies[会社名],B92)&lt;&gt;1,"要確認：会社未登録・重複",IF(C92="","要確認：基地港未登録","登録済"))))</f>
        <v/>
      </c>
    </row>
    <row r="93" spans="1:4" ht="27" customHeight="1" x14ac:dyDescent="0.2">
      <c r="A93" s="47"/>
      <c r="B93" s="47"/>
      <c r="C93" s="47"/>
      <c r="D93" s="48" t="str">
        <f>IF(A93="","",IF(COUNTIF(Tugs[曳船名],A93)&gt;1,"要確認：船名重複",IF(COUNTIF(Companies[会社名],B93)&lt;&gt;1,"要確認：会社未登録・重複",IF(C93="","要確認：基地港未登録","登録済"))))</f>
        <v/>
      </c>
    </row>
    <row r="94" spans="1:4" ht="27" customHeight="1" x14ac:dyDescent="0.2">
      <c r="A94" s="47"/>
      <c r="B94" s="47"/>
      <c r="C94" s="47"/>
      <c r="D94" s="48" t="str">
        <f>IF(A94="","",IF(COUNTIF(Tugs[曳船名],A94)&gt;1,"要確認：船名重複",IF(COUNTIF(Companies[会社名],B94)&lt;&gt;1,"要確認：会社未登録・重複",IF(C94="","要確認：基地港未登録","登録済"))))</f>
        <v/>
      </c>
    </row>
    <row r="95" spans="1:4" ht="27" customHeight="1" x14ac:dyDescent="0.2">
      <c r="A95" s="47"/>
      <c r="B95" s="47"/>
      <c r="C95" s="47"/>
      <c r="D95" s="48" t="str">
        <f>IF(A95="","",IF(COUNTIF(Tugs[曳船名],A95)&gt;1,"要確認：船名重複",IF(COUNTIF(Companies[会社名],B95)&lt;&gt;1,"要確認：会社未登録・重複",IF(C95="","要確認：基地港未登録","登録済"))))</f>
        <v/>
      </c>
    </row>
    <row r="96" spans="1:4" ht="27" customHeight="1" x14ac:dyDescent="0.2">
      <c r="A96" s="47"/>
      <c r="B96" s="47"/>
      <c r="C96" s="47"/>
      <c r="D96" s="48" t="str">
        <f>IF(A96="","",IF(COUNTIF(Tugs[曳船名],A96)&gt;1,"要確認：船名重複",IF(COUNTIF(Companies[会社名],B96)&lt;&gt;1,"要確認：会社未登録・重複",IF(C96="","要確認：基地港未登録","登録済"))))</f>
        <v/>
      </c>
    </row>
    <row r="97" spans="1:4" ht="27" customHeight="1" x14ac:dyDescent="0.2">
      <c r="A97" s="47"/>
      <c r="B97" s="47"/>
      <c r="C97" s="47"/>
      <c r="D97" s="48" t="str">
        <f>IF(A97="","",IF(COUNTIF(Tugs[曳船名],A97)&gt;1,"要確認：船名重複",IF(COUNTIF(Companies[会社名],B97)&lt;&gt;1,"要確認：会社未登録・重複",IF(C97="","要確認：基地港未登録","登録済"))))</f>
        <v/>
      </c>
    </row>
    <row r="98" spans="1:4" ht="27" customHeight="1" x14ac:dyDescent="0.2">
      <c r="A98" s="47"/>
      <c r="B98" s="47"/>
      <c r="C98" s="47"/>
      <c r="D98" s="48" t="str">
        <f>IF(A98="","",IF(COUNTIF(Tugs[曳船名],A98)&gt;1,"要確認：船名重複",IF(COUNTIF(Companies[会社名],B98)&lt;&gt;1,"要確認：会社未登録・重複",IF(C98="","要確認：基地港未登録","登録済"))))</f>
        <v/>
      </c>
    </row>
    <row r="99" spans="1:4" ht="27" customHeight="1" x14ac:dyDescent="0.2">
      <c r="A99" s="47"/>
      <c r="B99" s="47"/>
      <c r="C99" s="47"/>
      <c r="D99" s="48" t="str">
        <f>IF(A99="","",IF(COUNTIF(Tugs[曳船名],A99)&gt;1,"要確認：船名重複",IF(COUNTIF(Companies[会社名],B99)&lt;&gt;1,"要確認：会社未登録・重複",IF(C99="","要確認：基地港未登録","登録済"))))</f>
        <v/>
      </c>
    </row>
    <row r="100" spans="1:4" ht="27" customHeight="1" x14ac:dyDescent="0.2">
      <c r="A100" s="47"/>
      <c r="B100" s="47"/>
      <c r="C100" s="47"/>
      <c r="D100" s="48" t="str">
        <f>IF(A100="","",IF(COUNTIF(Tugs[曳船名],A100)&gt;1,"要確認：船名重複",IF(COUNTIF(Companies[会社名],B100)&lt;&gt;1,"要確認：会社未登録・重複",IF(C100="","要確認：基地港未登録","登録済"))))</f>
        <v/>
      </c>
    </row>
    <row r="101" spans="1:4" ht="27" customHeight="1" x14ac:dyDescent="0.2">
      <c r="A101" s="47"/>
      <c r="B101" s="47"/>
      <c r="C101" s="47"/>
      <c r="D101" s="48" t="str">
        <f>IF(A101="","",IF(COUNTIF(Tugs[曳船名],A101)&gt;1,"要確認：船名重複",IF(COUNTIF(Companies[会社名],B101)&lt;&gt;1,"要確認：会社未登録・重複",IF(C101="","要確認：基地港未登録","登録済"))))</f>
        <v/>
      </c>
    </row>
    <row r="102" spans="1:4" ht="27" customHeight="1" x14ac:dyDescent="0.2">
      <c r="A102" s="47"/>
      <c r="B102" s="47"/>
      <c r="C102" s="47"/>
      <c r="D102" s="48" t="str">
        <f>IF(A102="","",IF(COUNTIF(Tugs[曳船名],A102)&gt;1,"要確認：船名重複",IF(COUNTIF(Companies[会社名],B102)&lt;&gt;1,"要確認：会社未登録・重複",IF(C102="","要確認：基地港未登録","登録済"))))</f>
        <v/>
      </c>
    </row>
    <row r="103" spans="1:4" ht="27" customHeight="1" x14ac:dyDescent="0.2">
      <c r="A103" s="47"/>
      <c r="B103" s="47"/>
      <c r="C103" s="47"/>
      <c r="D103" s="48" t="str">
        <f>IF(A103="","",IF(COUNTIF(Tugs[曳船名],A103)&gt;1,"要確認：船名重複",IF(COUNTIF(Companies[会社名],B103)&lt;&gt;1,"要確認：会社未登録・重複",IF(C103="","要確認：基地港未登録","登録済"))))</f>
        <v/>
      </c>
    </row>
    <row r="104" spans="1:4" ht="27" customHeight="1" x14ac:dyDescent="0.2">
      <c r="A104" s="47"/>
      <c r="B104" s="47"/>
      <c r="C104" s="47"/>
      <c r="D104" s="48" t="str">
        <f>IF(A104="","",IF(COUNTIF(Tugs[曳船名],A104)&gt;1,"要確認：船名重複",IF(COUNTIF(Companies[会社名],B104)&lt;&gt;1,"要確認：会社未登録・重複",IF(C104="","要確認：基地港未登録","登録済"))))</f>
        <v/>
      </c>
    </row>
    <row r="105" spans="1:4" ht="27" customHeight="1" x14ac:dyDescent="0.2">
      <c r="A105" s="47"/>
      <c r="B105" s="47"/>
      <c r="C105" s="47"/>
      <c r="D105" s="48" t="str">
        <f>IF(A105="","",IF(COUNTIF(Tugs[曳船名],A105)&gt;1,"要確認：船名重複",IF(COUNTIF(Companies[会社名],B105)&lt;&gt;1,"要確認：会社未登録・重複",IF(C105="","要確認：基地港未登録","登録済"))))</f>
        <v/>
      </c>
    </row>
    <row r="106" spans="1:4" ht="27" customHeight="1" x14ac:dyDescent="0.2">
      <c r="A106" s="47"/>
      <c r="B106" s="47"/>
      <c r="C106" s="47"/>
      <c r="D106" s="48" t="str">
        <f>IF(A106="","",IF(COUNTIF(Tugs[曳船名],A106)&gt;1,"要確認：船名重複",IF(COUNTIF(Companies[会社名],B106)&lt;&gt;1,"要確認：会社未登録・重複",IF(C106="","要確認：基地港未登録","登録済"))))</f>
        <v/>
      </c>
    </row>
    <row r="107" spans="1:4" ht="27" customHeight="1" x14ac:dyDescent="0.2">
      <c r="A107" s="47"/>
      <c r="B107" s="47"/>
      <c r="C107" s="47"/>
      <c r="D107" s="48" t="str">
        <f>IF(A107="","",IF(COUNTIF(Tugs[曳船名],A107)&gt;1,"要確認：船名重複",IF(COUNTIF(Companies[会社名],B107)&lt;&gt;1,"要確認：会社未登録・重複",IF(C107="","要確認：基地港未登録","登録済"))))</f>
        <v/>
      </c>
    </row>
    <row r="108" spans="1:4" ht="27" customHeight="1" x14ac:dyDescent="0.2">
      <c r="A108" s="47"/>
      <c r="B108" s="47"/>
      <c r="C108" s="47"/>
      <c r="D108" s="48" t="str">
        <f>IF(A108="","",IF(COUNTIF(Tugs[曳船名],A108)&gt;1,"要確認：船名重複",IF(COUNTIF(Companies[会社名],B108)&lt;&gt;1,"要確認：会社未登録・重複",IF(C108="","要確認：基地港未登録","登録済"))))</f>
        <v/>
      </c>
    </row>
    <row r="109" spans="1:4" ht="27" customHeight="1" x14ac:dyDescent="0.2">
      <c r="A109" s="47"/>
      <c r="B109" s="47"/>
      <c r="C109" s="47"/>
      <c r="D109" s="48" t="str">
        <f>IF(A109="","",IF(COUNTIF(Tugs[曳船名],A109)&gt;1,"要確認：船名重複",IF(COUNTIF(Companies[会社名],B109)&lt;&gt;1,"要確認：会社未登録・重複",IF(C109="","要確認：基地港未登録","登録済"))))</f>
        <v/>
      </c>
    </row>
    <row r="110" spans="1:4" ht="27" customHeight="1" x14ac:dyDescent="0.2">
      <c r="A110" s="47"/>
      <c r="B110" s="47"/>
      <c r="C110" s="47"/>
      <c r="D110" s="48" t="str">
        <f>IF(A110="","",IF(COUNTIF(Tugs[曳船名],A110)&gt;1,"要確認：船名重複",IF(COUNTIF(Companies[会社名],B110)&lt;&gt;1,"要確認：会社未登録・重複",IF(C110="","要確認：基地港未登録","登録済"))))</f>
        <v/>
      </c>
    </row>
    <row r="111" spans="1:4" ht="27" customHeight="1" x14ac:dyDescent="0.2">
      <c r="A111" s="47"/>
      <c r="B111" s="47"/>
      <c r="C111" s="47"/>
      <c r="D111" s="48" t="str">
        <f>IF(A111="","",IF(COUNTIF(Tugs[曳船名],A111)&gt;1,"要確認：船名重複",IF(COUNTIF(Companies[会社名],B111)&lt;&gt;1,"要確認：会社未登録・重複",IF(C111="","要確認：基地港未登録","登録済"))))</f>
        <v/>
      </c>
    </row>
    <row r="112" spans="1:4" ht="27" customHeight="1" x14ac:dyDescent="0.2">
      <c r="A112" s="47"/>
      <c r="B112" s="47"/>
      <c r="C112" s="47"/>
      <c r="D112" s="48" t="str">
        <f>IF(A112="","",IF(COUNTIF(Tugs[曳船名],A112)&gt;1,"要確認：船名重複",IF(COUNTIF(Companies[会社名],B112)&lt;&gt;1,"要確認：会社未登録・重複",IF(C112="","要確認：基地港未登録","登録済"))))</f>
        <v/>
      </c>
    </row>
    <row r="113" spans="1:4" ht="27" customHeight="1" x14ac:dyDescent="0.2">
      <c r="A113" s="47"/>
      <c r="B113" s="47"/>
      <c r="C113" s="47"/>
      <c r="D113" s="48" t="str">
        <f>IF(A113="","",IF(COUNTIF(Tugs[曳船名],A113)&gt;1,"要確認：船名重複",IF(COUNTIF(Companies[会社名],B113)&lt;&gt;1,"要確認：会社未登録・重複",IF(C113="","要確認：基地港未登録","登録済"))))</f>
        <v/>
      </c>
    </row>
    <row r="114" spans="1:4" ht="27" customHeight="1" x14ac:dyDescent="0.2">
      <c r="A114" s="47"/>
      <c r="B114" s="47"/>
      <c r="C114" s="47"/>
      <c r="D114" s="48" t="str">
        <f>IF(A114="","",IF(COUNTIF(Tugs[曳船名],A114)&gt;1,"要確認：船名重複",IF(COUNTIF(Companies[会社名],B114)&lt;&gt;1,"要確認：会社未登録・重複",IF(C114="","要確認：基地港未登録","登録済"))))</f>
        <v/>
      </c>
    </row>
    <row r="115" spans="1:4" ht="27" customHeight="1" x14ac:dyDescent="0.2">
      <c r="A115" s="47"/>
      <c r="B115" s="47"/>
      <c r="C115" s="47"/>
      <c r="D115" s="48" t="str">
        <f>IF(A115="","",IF(COUNTIF(Tugs[曳船名],A115)&gt;1,"要確認：船名重複",IF(COUNTIF(Companies[会社名],B115)&lt;&gt;1,"要確認：会社未登録・重複",IF(C115="","要確認：基地港未登録","登録済"))))</f>
        <v/>
      </c>
    </row>
    <row r="116" spans="1:4" ht="27" customHeight="1" x14ac:dyDescent="0.2">
      <c r="A116" s="47"/>
      <c r="B116" s="47"/>
      <c r="C116" s="47"/>
      <c r="D116" s="48" t="str">
        <f>IF(A116="","",IF(COUNTIF(Tugs[曳船名],A116)&gt;1,"要確認：船名重複",IF(COUNTIF(Companies[会社名],B116)&lt;&gt;1,"要確認：会社未登録・重複",IF(C116="","要確認：基地港未登録","登録済"))))</f>
        <v/>
      </c>
    </row>
    <row r="117" spans="1:4" ht="27" customHeight="1" x14ac:dyDescent="0.2">
      <c r="A117" s="47"/>
      <c r="B117" s="47"/>
      <c r="C117" s="47"/>
      <c r="D117" s="48" t="str">
        <f>IF(A117="","",IF(COUNTIF(Tugs[曳船名],A117)&gt;1,"要確認：船名重複",IF(COUNTIF(Companies[会社名],B117)&lt;&gt;1,"要確認：会社未登録・重複",IF(C117="","要確認：基地港未登録","登録済"))))</f>
        <v/>
      </c>
    </row>
    <row r="118" spans="1:4" ht="27" customHeight="1" x14ac:dyDescent="0.2">
      <c r="A118" s="47"/>
      <c r="B118" s="47"/>
      <c r="C118" s="47"/>
      <c r="D118" s="48" t="str">
        <f>IF(A118="","",IF(COUNTIF(Tugs[曳船名],A118)&gt;1,"要確認：船名重複",IF(COUNTIF(Companies[会社名],B118)&lt;&gt;1,"要確認：会社未登録・重複",IF(C118="","要確認：基地港未登録","登録済"))))</f>
        <v/>
      </c>
    </row>
    <row r="119" spans="1:4" ht="27" customHeight="1" x14ac:dyDescent="0.2">
      <c r="A119" s="47"/>
      <c r="B119" s="47"/>
      <c r="C119" s="47"/>
      <c r="D119" s="48" t="str">
        <f>IF(A119="","",IF(COUNTIF(Tugs[曳船名],A119)&gt;1,"要確認：船名重複",IF(COUNTIF(Companies[会社名],B119)&lt;&gt;1,"要確認：会社未登録・重複",IF(C119="","要確認：基地港未登録","登録済"))))</f>
        <v/>
      </c>
    </row>
    <row r="120" spans="1:4" ht="27" customHeight="1" x14ac:dyDescent="0.2">
      <c r="A120" s="47"/>
      <c r="B120" s="47"/>
      <c r="C120" s="47"/>
      <c r="D120" s="48" t="str">
        <f>IF(A120="","",IF(COUNTIF(Tugs[曳船名],A120)&gt;1,"要確認：船名重複",IF(COUNTIF(Companies[会社名],B120)&lt;&gt;1,"要確認：会社未登録・重複",IF(C120="","要確認：基地港未登録","登録済"))))</f>
        <v/>
      </c>
    </row>
    <row r="121" spans="1:4" ht="27" customHeight="1" x14ac:dyDescent="0.2">
      <c r="A121" s="47"/>
      <c r="B121" s="47"/>
      <c r="C121" s="47"/>
      <c r="D121" s="48" t="str">
        <f>IF(A121="","",IF(COUNTIF(Tugs[曳船名],A121)&gt;1,"要確認：船名重複",IF(COUNTIF(Companies[会社名],B121)&lt;&gt;1,"要確認：会社未登録・重複",IF(C121="","要確認：基地港未登録","登録済"))))</f>
        <v/>
      </c>
    </row>
    <row r="122" spans="1:4" ht="27" customHeight="1" x14ac:dyDescent="0.2">
      <c r="A122" s="47"/>
      <c r="B122" s="47"/>
      <c r="C122" s="47"/>
      <c r="D122" s="48" t="str">
        <f>IF(A122="","",IF(COUNTIF(Tugs[曳船名],A122)&gt;1,"要確認：船名重複",IF(COUNTIF(Companies[会社名],B122)&lt;&gt;1,"要確認：会社未登録・重複",IF(C122="","要確認：基地港未登録","登録済"))))</f>
        <v/>
      </c>
    </row>
    <row r="123" spans="1:4" ht="27" customHeight="1" x14ac:dyDescent="0.2">
      <c r="A123" s="47"/>
      <c r="B123" s="47"/>
      <c r="C123" s="47"/>
      <c r="D123" s="48" t="str">
        <f>IF(A123="","",IF(COUNTIF(Tugs[曳船名],A123)&gt;1,"要確認：船名重複",IF(COUNTIF(Companies[会社名],B123)&lt;&gt;1,"要確認：会社未登録・重複",IF(C123="","要確認：基地港未登録","登録済"))))</f>
        <v/>
      </c>
    </row>
    <row r="124" spans="1:4" ht="27" customHeight="1" x14ac:dyDescent="0.2">
      <c r="A124" s="47"/>
      <c r="B124" s="47"/>
      <c r="C124" s="47"/>
      <c r="D124" s="48" t="str">
        <f>IF(A124="","",IF(COUNTIF(Tugs[曳船名],A124)&gt;1,"要確認：船名重複",IF(COUNTIF(Companies[会社名],B124)&lt;&gt;1,"要確認：会社未登録・重複",IF(C124="","要確認：基地港未登録","登録済"))))</f>
        <v/>
      </c>
    </row>
    <row r="125" spans="1:4" ht="27" customHeight="1" x14ac:dyDescent="0.2">
      <c r="A125" s="47"/>
      <c r="B125" s="47"/>
      <c r="C125" s="47"/>
      <c r="D125" s="48" t="str">
        <f>IF(A125="","",IF(COUNTIF(Tugs[曳船名],A125)&gt;1,"要確認：船名重複",IF(COUNTIF(Companies[会社名],B125)&lt;&gt;1,"要確認：会社未登録・重複",IF(C125="","要確認：基地港未登録","登録済"))))</f>
        <v/>
      </c>
    </row>
    <row r="126" spans="1:4" ht="27" customHeight="1" x14ac:dyDescent="0.2">
      <c r="A126" s="47"/>
      <c r="B126" s="47"/>
      <c r="C126" s="47"/>
      <c r="D126" s="48" t="str">
        <f>IF(A126="","",IF(COUNTIF(Tugs[曳船名],A126)&gt;1,"要確認：船名重複",IF(COUNTIF(Companies[会社名],B126)&lt;&gt;1,"要確認：会社未登録・重複",IF(C126="","要確認：基地港未登録","登録済"))))</f>
        <v/>
      </c>
    </row>
    <row r="127" spans="1:4" ht="27" customHeight="1" x14ac:dyDescent="0.2">
      <c r="A127" s="47"/>
      <c r="B127" s="47"/>
      <c r="C127" s="47"/>
      <c r="D127" s="48" t="str">
        <f>IF(A127="","",IF(COUNTIF(Tugs[曳船名],A127)&gt;1,"要確認：船名重複",IF(COUNTIF(Companies[会社名],B127)&lt;&gt;1,"要確認：会社未登録・重複",IF(C127="","要確認：基地港未登録","登録済"))))</f>
        <v/>
      </c>
    </row>
    <row r="128" spans="1:4" ht="27" customHeight="1" x14ac:dyDescent="0.2">
      <c r="A128" s="47"/>
      <c r="B128" s="47"/>
      <c r="C128" s="47"/>
      <c r="D128" s="48" t="str">
        <f>IF(A128="","",IF(COUNTIF(Tugs[曳船名],A128)&gt;1,"要確認：船名重複",IF(COUNTIF(Companies[会社名],B128)&lt;&gt;1,"要確認：会社未登録・重複",IF(C128="","要確認：基地港未登録","登録済"))))</f>
        <v/>
      </c>
    </row>
    <row r="129" spans="1:4" ht="27" customHeight="1" x14ac:dyDescent="0.2">
      <c r="A129" s="47"/>
      <c r="B129" s="47"/>
      <c r="C129" s="47"/>
      <c r="D129" s="48" t="str">
        <f>IF(A129="","",IF(COUNTIF(Tugs[曳船名],A129)&gt;1,"要確認：船名重複",IF(COUNTIF(Companies[会社名],B129)&lt;&gt;1,"要確認：会社未登録・重複",IF(C129="","要確認：基地港未登録","登録済"))))</f>
        <v/>
      </c>
    </row>
    <row r="130" spans="1:4" ht="27" customHeight="1" x14ac:dyDescent="0.2">
      <c r="A130" s="47"/>
      <c r="B130" s="47"/>
      <c r="C130" s="47"/>
      <c r="D130" s="48" t="str">
        <f>IF(A130="","",IF(COUNTIF(Tugs[曳船名],A130)&gt;1,"要確認：船名重複",IF(COUNTIF(Companies[会社名],B130)&lt;&gt;1,"要確認：会社未登録・重複",IF(C130="","要確認：基地港未登録","登録済"))))</f>
        <v/>
      </c>
    </row>
    <row r="131" spans="1:4" ht="27" customHeight="1" x14ac:dyDescent="0.2">
      <c r="A131" s="47"/>
      <c r="B131" s="47"/>
      <c r="C131" s="47"/>
      <c r="D131" s="48" t="str">
        <f>IF(A131="","",IF(COUNTIF(Tugs[曳船名],A131)&gt;1,"要確認：船名重複",IF(COUNTIF(Companies[会社名],B131)&lt;&gt;1,"要確認：会社未登録・重複",IF(C131="","要確認：基地港未登録","登録済"))))</f>
        <v/>
      </c>
    </row>
    <row r="132" spans="1:4" ht="27" customHeight="1" x14ac:dyDescent="0.2">
      <c r="A132" s="47"/>
      <c r="B132" s="47"/>
      <c r="C132" s="47"/>
      <c r="D132" s="48" t="str">
        <f>IF(A132="","",IF(COUNTIF(Tugs[曳船名],A132)&gt;1,"要確認：船名重複",IF(COUNTIF(Companies[会社名],B132)&lt;&gt;1,"要確認：会社未登録・重複",IF(C132="","要確認：基地港未登録","登録済"))))</f>
        <v/>
      </c>
    </row>
    <row r="133" spans="1:4" ht="27" customHeight="1" x14ac:dyDescent="0.2">
      <c r="A133" s="47"/>
      <c r="B133" s="47"/>
      <c r="C133" s="47"/>
      <c r="D133" s="48" t="str">
        <f>IF(A133="","",IF(COUNTIF(Tugs[曳船名],A133)&gt;1,"要確認：船名重複",IF(COUNTIF(Companies[会社名],B133)&lt;&gt;1,"要確認：会社未登録・重複",IF(C133="","要確認：基地港未登録","登録済"))))</f>
        <v/>
      </c>
    </row>
    <row r="134" spans="1:4" ht="27" customHeight="1" x14ac:dyDescent="0.2">
      <c r="A134" s="47"/>
      <c r="B134" s="47"/>
      <c r="C134" s="47"/>
      <c r="D134" s="48" t="str">
        <f>IF(A134="","",IF(COUNTIF(Tugs[曳船名],A134)&gt;1,"要確認：船名重複",IF(COUNTIF(Companies[会社名],B134)&lt;&gt;1,"要確認：会社未登録・重複",IF(C134="","要確認：基地港未登録","登録済"))))</f>
        <v/>
      </c>
    </row>
    <row r="135" spans="1:4" ht="27" customHeight="1" x14ac:dyDescent="0.2">
      <c r="A135" s="47"/>
      <c r="B135" s="47"/>
      <c r="C135" s="47"/>
      <c r="D135" s="48" t="str">
        <f>IF(A135="","",IF(COUNTIF(Tugs[曳船名],A135)&gt;1,"要確認：船名重複",IF(COUNTIF(Companies[会社名],B135)&lt;&gt;1,"要確認：会社未登録・重複",IF(C135="","要確認：基地港未登録","登録済"))))</f>
        <v/>
      </c>
    </row>
    <row r="136" spans="1:4" ht="27" customHeight="1" x14ac:dyDescent="0.2">
      <c r="A136" s="47"/>
      <c r="B136" s="47"/>
      <c r="C136" s="47"/>
      <c r="D136" s="48" t="str">
        <f>IF(A136="","",IF(COUNTIF(Tugs[曳船名],A136)&gt;1,"要確認：船名重複",IF(COUNTIF(Companies[会社名],B136)&lt;&gt;1,"要確認：会社未登録・重複",IF(C136="","要確認：基地港未登録","登録済"))))</f>
        <v/>
      </c>
    </row>
    <row r="137" spans="1:4" ht="27" customHeight="1" x14ac:dyDescent="0.2">
      <c r="A137" s="47"/>
      <c r="B137" s="47"/>
      <c r="C137" s="47"/>
      <c r="D137" s="48" t="str">
        <f>IF(A137="","",IF(COUNTIF(Tugs[曳船名],A137)&gt;1,"要確認：船名重複",IF(COUNTIF(Companies[会社名],B137)&lt;&gt;1,"要確認：会社未登録・重複",IF(C137="","要確認：基地港未登録","登録済"))))</f>
        <v/>
      </c>
    </row>
    <row r="138" spans="1:4" ht="27" customHeight="1" x14ac:dyDescent="0.2">
      <c r="A138" s="47"/>
      <c r="B138" s="47"/>
      <c r="C138" s="47"/>
      <c r="D138" s="48" t="str">
        <f>IF(A138="","",IF(COUNTIF(Tugs[曳船名],A138)&gt;1,"要確認：船名重複",IF(COUNTIF(Companies[会社名],B138)&lt;&gt;1,"要確認：会社未登録・重複",IF(C138="","要確認：基地港未登録","登録済"))))</f>
        <v/>
      </c>
    </row>
    <row r="139" spans="1:4" ht="27" customHeight="1" x14ac:dyDescent="0.2">
      <c r="A139" s="47"/>
      <c r="B139" s="47"/>
      <c r="C139" s="47"/>
      <c r="D139" s="48" t="str">
        <f>IF(A139="","",IF(COUNTIF(Tugs[曳船名],A139)&gt;1,"要確認：船名重複",IF(COUNTIF(Companies[会社名],B139)&lt;&gt;1,"要確認：会社未登録・重複",IF(C139="","要確認：基地港未登録","登録済"))))</f>
        <v/>
      </c>
    </row>
    <row r="140" spans="1:4" ht="27" customHeight="1" x14ac:dyDescent="0.2">
      <c r="A140" s="47"/>
      <c r="B140" s="47"/>
      <c r="C140" s="47"/>
      <c r="D140" s="48" t="str">
        <f>IF(A140="","",IF(COUNTIF(Tugs[曳船名],A140)&gt;1,"要確認：船名重複",IF(COUNTIF(Companies[会社名],B140)&lt;&gt;1,"要確認：会社未登録・重複",IF(C140="","要確認：基地港未登録","登録済"))))</f>
        <v/>
      </c>
    </row>
    <row r="141" spans="1:4" ht="27" customHeight="1" x14ac:dyDescent="0.2">
      <c r="A141" s="47"/>
      <c r="B141" s="47"/>
      <c r="C141" s="47"/>
      <c r="D141" s="48" t="str">
        <f>IF(A141="","",IF(COUNTIF(Tugs[曳船名],A141)&gt;1,"要確認：船名重複",IF(COUNTIF(Companies[会社名],B141)&lt;&gt;1,"要確認：会社未登録・重複",IF(C141="","要確認：基地港未登録","登録済"))))</f>
        <v/>
      </c>
    </row>
    <row r="142" spans="1:4" ht="27" customHeight="1" x14ac:dyDescent="0.2">
      <c r="A142" s="47"/>
      <c r="B142" s="47"/>
      <c r="C142" s="47"/>
      <c r="D142" s="48" t="str">
        <f>IF(A142="","",IF(COUNTIF(Tugs[曳船名],A142)&gt;1,"要確認：船名重複",IF(COUNTIF(Companies[会社名],B142)&lt;&gt;1,"要確認：会社未登録・重複",IF(C142="","要確認：基地港未登録","登録済"))))</f>
        <v/>
      </c>
    </row>
    <row r="143" spans="1:4" ht="27" customHeight="1" x14ac:dyDescent="0.2">
      <c r="A143" s="47"/>
      <c r="B143" s="47"/>
      <c r="C143" s="47"/>
      <c r="D143" s="48" t="str">
        <f>IF(A143="","",IF(COUNTIF(Tugs[曳船名],A143)&gt;1,"要確認：船名重複",IF(COUNTIF(Companies[会社名],B143)&lt;&gt;1,"要確認：会社未登録・重複",IF(C143="","要確認：基地港未登録","登録済"))))</f>
        <v/>
      </c>
    </row>
    <row r="144" spans="1:4" ht="27" customHeight="1" x14ac:dyDescent="0.2">
      <c r="A144" s="47"/>
      <c r="B144" s="47"/>
      <c r="C144" s="47"/>
      <c r="D144" s="48" t="str">
        <f>IF(A144="","",IF(COUNTIF(Tugs[曳船名],A144)&gt;1,"要確認：船名重複",IF(COUNTIF(Companies[会社名],B144)&lt;&gt;1,"要確認：会社未登録・重複",IF(C144="","要確認：基地港未登録","登録済"))))</f>
        <v/>
      </c>
    </row>
    <row r="145" spans="1:4" ht="27" customHeight="1" x14ac:dyDescent="0.2">
      <c r="A145" s="47"/>
      <c r="B145" s="47"/>
      <c r="C145" s="47"/>
      <c r="D145" s="48" t="str">
        <f>IF(A145="","",IF(COUNTIF(Tugs[曳船名],A145)&gt;1,"要確認：船名重複",IF(COUNTIF(Companies[会社名],B145)&lt;&gt;1,"要確認：会社未登録・重複",IF(C145="","要確認：基地港未登録","登録済"))))</f>
        <v/>
      </c>
    </row>
    <row r="146" spans="1:4" ht="27" customHeight="1" x14ac:dyDescent="0.2">
      <c r="A146" s="47"/>
      <c r="B146" s="47"/>
      <c r="C146" s="47"/>
      <c r="D146" s="48" t="str">
        <f>IF(A146="","",IF(COUNTIF(Tugs[曳船名],A146)&gt;1,"要確認：船名重複",IF(COUNTIF(Companies[会社名],B146)&lt;&gt;1,"要確認：会社未登録・重複",IF(C146="","要確認：基地港未登録","登録済"))))</f>
        <v/>
      </c>
    </row>
    <row r="147" spans="1:4" ht="27" customHeight="1" x14ac:dyDescent="0.2">
      <c r="A147" s="47"/>
      <c r="B147" s="47"/>
      <c r="C147" s="47"/>
      <c r="D147" s="48" t="str">
        <f>IF(A147="","",IF(COUNTIF(Tugs[曳船名],A147)&gt;1,"要確認：船名重複",IF(COUNTIF(Companies[会社名],B147)&lt;&gt;1,"要確認：会社未登録・重複",IF(C147="","要確認：基地港未登録","登録済"))))</f>
        <v/>
      </c>
    </row>
    <row r="148" spans="1:4" ht="27" customHeight="1" x14ac:dyDescent="0.2">
      <c r="A148" s="47"/>
      <c r="B148" s="47"/>
      <c r="C148" s="47"/>
      <c r="D148" s="48" t="str">
        <f>IF(A148="","",IF(COUNTIF(Tugs[曳船名],A148)&gt;1,"要確認：船名重複",IF(COUNTIF(Companies[会社名],B148)&lt;&gt;1,"要確認：会社未登録・重複",IF(C148="","要確認：基地港未登録","登録済"))))</f>
        <v/>
      </c>
    </row>
    <row r="149" spans="1:4" ht="27" customHeight="1" x14ac:dyDescent="0.2">
      <c r="A149" s="47"/>
      <c r="B149" s="47"/>
      <c r="C149" s="47"/>
      <c r="D149" s="48" t="str">
        <f>IF(A149="","",IF(COUNTIF(Tugs[曳船名],A149)&gt;1,"要確認：船名重複",IF(COUNTIF(Companies[会社名],B149)&lt;&gt;1,"要確認：会社未登録・重複",IF(C149="","要確認：基地港未登録","登録済"))))</f>
        <v/>
      </c>
    </row>
    <row r="150" spans="1:4" ht="27" customHeight="1" x14ac:dyDescent="0.2">
      <c r="A150" s="47"/>
      <c r="B150" s="47"/>
      <c r="C150" s="47"/>
      <c r="D150" s="48" t="str">
        <f>IF(A150="","",IF(COUNTIF(Tugs[曳船名],A150)&gt;1,"要確認：船名重複",IF(COUNTIF(Companies[会社名],B150)&lt;&gt;1,"要確認：会社未登録・重複",IF(C150="","要確認：基地港未登録","登録済"))))</f>
        <v/>
      </c>
    </row>
    <row r="151" spans="1:4" ht="27" customHeight="1" x14ac:dyDescent="0.2">
      <c r="A151" s="47"/>
      <c r="B151" s="47"/>
      <c r="C151" s="47"/>
      <c r="D151" s="48" t="str">
        <f>IF(A151="","",IF(COUNTIF(Tugs[曳船名],A151)&gt;1,"要確認：船名重複",IF(COUNTIF(Companies[会社名],B151)&lt;&gt;1,"要確認：会社未登録・重複",IF(C151="","要確認：基地港未登録","登録済"))))</f>
        <v/>
      </c>
    </row>
    <row r="152" spans="1:4" ht="27" customHeight="1" x14ac:dyDescent="0.2">
      <c r="A152" s="47"/>
      <c r="B152" s="47"/>
      <c r="C152" s="47"/>
      <c r="D152" s="48" t="str">
        <f>IF(A152="","",IF(COUNTIF(Tugs[曳船名],A152)&gt;1,"要確認：船名重複",IF(COUNTIF(Companies[会社名],B152)&lt;&gt;1,"要確認：会社未登録・重複",IF(C152="","要確認：基地港未登録","登録済"))))</f>
        <v/>
      </c>
    </row>
    <row r="153" spans="1:4" ht="27" customHeight="1" x14ac:dyDescent="0.2">
      <c r="A153" s="47"/>
      <c r="B153" s="47"/>
      <c r="C153" s="47"/>
      <c r="D153" s="48" t="str">
        <f>IF(A153="","",IF(COUNTIF(Tugs[曳船名],A153)&gt;1,"要確認：船名重複",IF(COUNTIF(Companies[会社名],B153)&lt;&gt;1,"要確認：会社未登録・重複",IF(C153="","要確認：基地港未登録","登録済"))))</f>
        <v/>
      </c>
    </row>
    <row r="154" spans="1:4" ht="27" customHeight="1" x14ac:dyDescent="0.2">
      <c r="A154" s="47"/>
      <c r="B154" s="47"/>
      <c r="C154" s="47"/>
      <c r="D154" s="48" t="str">
        <f>IF(A154="","",IF(COUNTIF(Tugs[曳船名],A154)&gt;1,"要確認：船名重複",IF(COUNTIF(Companies[会社名],B154)&lt;&gt;1,"要確認：会社未登録・重複",IF(C154="","要確認：基地港未登録","登録済"))))</f>
        <v/>
      </c>
    </row>
    <row r="155" spans="1:4" ht="27" customHeight="1" x14ac:dyDescent="0.2">
      <c r="A155" s="47"/>
      <c r="B155" s="47"/>
      <c r="C155" s="47"/>
      <c r="D155" s="48" t="str">
        <f>IF(A155="","",IF(COUNTIF(Tugs[曳船名],A155)&gt;1,"要確認：船名重複",IF(COUNTIF(Companies[会社名],B155)&lt;&gt;1,"要確認：会社未登録・重複",IF(C155="","要確認：基地港未登録","登録済"))))</f>
        <v/>
      </c>
    </row>
    <row r="156" spans="1:4" ht="27" customHeight="1" x14ac:dyDescent="0.2">
      <c r="A156" s="47"/>
      <c r="B156" s="47"/>
      <c r="C156" s="47"/>
      <c r="D156" s="48" t="str">
        <f>IF(A156="","",IF(COUNTIF(Tugs[曳船名],A156)&gt;1,"要確認：船名重複",IF(COUNTIF(Companies[会社名],B156)&lt;&gt;1,"要確認：会社未登録・重複",IF(C156="","要確認：基地港未登録","登録済"))))</f>
        <v/>
      </c>
    </row>
    <row r="157" spans="1:4" ht="27" customHeight="1" x14ac:dyDescent="0.2">
      <c r="A157" s="47"/>
      <c r="B157" s="47"/>
      <c r="C157" s="47"/>
      <c r="D157" s="48" t="str">
        <f>IF(A157="","",IF(COUNTIF(Tugs[曳船名],A157)&gt;1,"要確認：船名重複",IF(COUNTIF(Companies[会社名],B157)&lt;&gt;1,"要確認：会社未登録・重複",IF(C157="","要確認：基地港未登録","登録済"))))</f>
        <v/>
      </c>
    </row>
    <row r="158" spans="1:4" ht="27" customHeight="1" x14ac:dyDescent="0.2">
      <c r="A158" s="47"/>
      <c r="B158" s="47"/>
      <c r="C158" s="47"/>
      <c r="D158" s="48" t="str">
        <f>IF(A158="","",IF(COUNTIF(Tugs[曳船名],A158)&gt;1,"要確認：船名重複",IF(COUNTIF(Companies[会社名],B158)&lt;&gt;1,"要確認：会社未登録・重複",IF(C158="","要確認：基地港未登録","登録済"))))</f>
        <v/>
      </c>
    </row>
    <row r="159" spans="1:4" ht="27" customHeight="1" x14ac:dyDescent="0.2">
      <c r="A159" s="47"/>
      <c r="B159" s="47"/>
      <c r="C159" s="47"/>
      <c r="D159" s="48" t="str">
        <f>IF(A159="","",IF(COUNTIF(Tugs[曳船名],A159)&gt;1,"要確認：船名重複",IF(COUNTIF(Companies[会社名],B159)&lt;&gt;1,"要確認：会社未登録・重複",IF(C159="","要確認：基地港未登録","登録済"))))</f>
        <v/>
      </c>
    </row>
    <row r="160" spans="1:4" ht="27" customHeight="1" x14ac:dyDescent="0.2">
      <c r="A160" s="47"/>
      <c r="B160" s="47"/>
      <c r="C160" s="47"/>
      <c r="D160" s="48" t="str">
        <f>IF(A160="","",IF(COUNTIF(Tugs[曳船名],A160)&gt;1,"要確認：船名重複",IF(COUNTIF(Companies[会社名],B160)&lt;&gt;1,"要確認：会社未登録・重複",IF(C160="","要確認：基地港未登録","登録済"))))</f>
        <v/>
      </c>
    </row>
    <row r="161" spans="1:4" ht="27" customHeight="1" x14ac:dyDescent="0.2">
      <c r="A161" s="47"/>
      <c r="B161" s="47"/>
      <c r="C161" s="47"/>
      <c r="D161" s="48" t="str">
        <f>IF(A161="","",IF(COUNTIF(Tugs[曳船名],A161)&gt;1,"要確認：船名重複",IF(COUNTIF(Companies[会社名],B161)&lt;&gt;1,"要確認：会社未登録・重複",IF(C161="","要確認：基地港未登録","登録済"))))</f>
        <v/>
      </c>
    </row>
    <row r="162" spans="1:4" ht="27" customHeight="1" x14ac:dyDescent="0.2">
      <c r="A162" s="47"/>
      <c r="B162" s="47"/>
      <c r="C162" s="47"/>
      <c r="D162" s="48" t="str">
        <f>IF(A162="","",IF(COUNTIF(Tugs[曳船名],A162)&gt;1,"要確認：船名重複",IF(COUNTIF(Companies[会社名],B162)&lt;&gt;1,"要確認：会社未登録・重複",IF(C162="","要確認：基地港未登録","登録済"))))</f>
        <v/>
      </c>
    </row>
    <row r="163" spans="1:4" ht="27" customHeight="1" x14ac:dyDescent="0.2">
      <c r="A163" s="47"/>
      <c r="B163" s="47"/>
      <c r="C163" s="47"/>
      <c r="D163" s="48" t="str">
        <f>IF(A163="","",IF(COUNTIF(Tugs[曳船名],A163)&gt;1,"要確認：船名重複",IF(COUNTIF(Companies[会社名],B163)&lt;&gt;1,"要確認：会社未登録・重複",IF(C163="","要確認：基地港未登録","登録済"))))</f>
        <v/>
      </c>
    </row>
    <row r="164" spans="1:4" ht="27" customHeight="1" x14ac:dyDescent="0.2">
      <c r="A164" s="47"/>
      <c r="B164" s="47"/>
      <c r="C164" s="47"/>
      <c r="D164" s="48" t="str">
        <f>IF(A164="","",IF(COUNTIF(Tugs[曳船名],A164)&gt;1,"要確認：船名重複",IF(COUNTIF(Companies[会社名],B164)&lt;&gt;1,"要確認：会社未登録・重複",IF(C164="","要確認：基地港未登録","登録済"))))</f>
        <v/>
      </c>
    </row>
    <row r="165" spans="1:4" ht="27" customHeight="1" x14ac:dyDescent="0.2">
      <c r="A165" s="47"/>
      <c r="B165" s="47"/>
      <c r="C165" s="47"/>
      <c r="D165" s="48" t="str">
        <f>IF(A165="","",IF(COUNTIF(Tugs[曳船名],A165)&gt;1,"要確認：船名重複",IF(COUNTIF(Companies[会社名],B165)&lt;&gt;1,"要確認：会社未登録・重複",IF(C165="","要確認：基地港未登録","登録済"))))</f>
        <v/>
      </c>
    </row>
    <row r="166" spans="1:4" ht="27" customHeight="1" x14ac:dyDescent="0.2">
      <c r="A166" s="47"/>
      <c r="B166" s="47"/>
      <c r="C166" s="47"/>
      <c r="D166" s="48" t="str">
        <f>IF(A166="","",IF(COUNTIF(Tugs[曳船名],A166)&gt;1,"要確認：船名重複",IF(COUNTIF(Companies[会社名],B166)&lt;&gt;1,"要確認：会社未登録・重複",IF(C166="","要確認：基地港未登録","登録済"))))</f>
        <v/>
      </c>
    </row>
    <row r="167" spans="1:4" ht="27" customHeight="1" x14ac:dyDescent="0.2">
      <c r="A167" s="47"/>
      <c r="B167" s="47"/>
      <c r="C167" s="47"/>
      <c r="D167" s="48" t="str">
        <f>IF(A167="","",IF(COUNTIF(Tugs[曳船名],A167)&gt;1,"要確認：船名重複",IF(COUNTIF(Companies[会社名],B167)&lt;&gt;1,"要確認：会社未登録・重複",IF(C167="","要確認：基地港未登録","登録済"))))</f>
        <v/>
      </c>
    </row>
    <row r="168" spans="1:4" ht="27" customHeight="1" x14ac:dyDescent="0.2">
      <c r="A168" s="47"/>
      <c r="B168" s="47"/>
      <c r="C168" s="47"/>
      <c r="D168" s="48" t="str">
        <f>IF(A168="","",IF(COUNTIF(Tugs[曳船名],A168)&gt;1,"要確認：船名重複",IF(COUNTIF(Companies[会社名],B168)&lt;&gt;1,"要確認：会社未登録・重複",IF(C168="","要確認：基地港未登録","登録済"))))</f>
        <v/>
      </c>
    </row>
    <row r="169" spans="1:4" ht="27" customHeight="1" x14ac:dyDescent="0.2">
      <c r="A169" s="47"/>
      <c r="B169" s="47"/>
      <c r="C169" s="47"/>
      <c r="D169" s="48" t="str">
        <f>IF(A169="","",IF(COUNTIF(Tugs[曳船名],A169)&gt;1,"要確認：船名重複",IF(COUNTIF(Companies[会社名],B169)&lt;&gt;1,"要確認：会社未登録・重複",IF(C169="","要確認：基地港未登録","登録済"))))</f>
        <v/>
      </c>
    </row>
    <row r="170" spans="1:4" ht="27" customHeight="1" x14ac:dyDescent="0.2">
      <c r="A170" s="47"/>
      <c r="B170" s="47"/>
      <c r="C170" s="47"/>
      <c r="D170" s="48" t="str">
        <f>IF(A170="","",IF(COUNTIF(Tugs[曳船名],A170)&gt;1,"要確認：船名重複",IF(COUNTIF(Companies[会社名],B170)&lt;&gt;1,"要確認：会社未登録・重複",IF(C170="","要確認：基地港未登録","登録済"))))</f>
        <v/>
      </c>
    </row>
    <row r="171" spans="1:4" ht="27" customHeight="1" x14ac:dyDescent="0.2">
      <c r="A171" s="47"/>
      <c r="B171" s="47"/>
      <c r="C171" s="47"/>
      <c r="D171" s="48" t="str">
        <f>IF(A171="","",IF(COUNTIF(Tugs[曳船名],A171)&gt;1,"要確認：船名重複",IF(COUNTIF(Companies[会社名],B171)&lt;&gt;1,"要確認：会社未登録・重複",IF(C171="","要確認：基地港未登録","登録済"))))</f>
        <v/>
      </c>
    </row>
    <row r="172" spans="1:4" ht="27" customHeight="1" x14ac:dyDescent="0.2">
      <c r="A172" s="47"/>
      <c r="B172" s="47"/>
      <c r="C172" s="47"/>
      <c r="D172" s="48" t="str">
        <f>IF(A172="","",IF(COUNTIF(Tugs[曳船名],A172)&gt;1,"要確認：船名重複",IF(COUNTIF(Companies[会社名],B172)&lt;&gt;1,"要確認：会社未登録・重複",IF(C172="","要確認：基地港未登録","登録済"))))</f>
        <v/>
      </c>
    </row>
    <row r="173" spans="1:4" ht="27" customHeight="1" x14ac:dyDescent="0.2">
      <c r="A173" s="47"/>
      <c r="B173" s="47"/>
      <c r="C173" s="47"/>
      <c r="D173" s="48" t="str">
        <f>IF(A173="","",IF(COUNTIF(Tugs[曳船名],A173)&gt;1,"要確認：船名重複",IF(COUNTIF(Companies[会社名],B173)&lt;&gt;1,"要確認：会社未登録・重複",IF(C173="","要確認：基地港未登録","登録済"))))</f>
        <v/>
      </c>
    </row>
    <row r="174" spans="1:4" ht="27" customHeight="1" x14ac:dyDescent="0.2">
      <c r="A174" s="47"/>
      <c r="B174" s="47"/>
      <c r="C174" s="47"/>
      <c r="D174" s="48" t="str">
        <f>IF(A174="","",IF(COUNTIF(Tugs[曳船名],A174)&gt;1,"要確認：船名重複",IF(COUNTIF(Companies[会社名],B174)&lt;&gt;1,"要確認：会社未登録・重複",IF(C174="","要確認：基地港未登録","登録済"))))</f>
        <v/>
      </c>
    </row>
    <row r="175" spans="1:4" ht="27" customHeight="1" x14ac:dyDescent="0.2">
      <c r="A175" s="47"/>
      <c r="B175" s="47"/>
      <c r="C175" s="47"/>
      <c r="D175" s="48" t="str">
        <f>IF(A175="","",IF(COUNTIF(Tugs[曳船名],A175)&gt;1,"要確認：船名重複",IF(COUNTIF(Companies[会社名],B175)&lt;&gt;1,"要確認：会社未登録・重複",IF(C175="","要確認：基地港未登録","登録済"))))</f>
        <v/>
      </c>
    </row>
    <row r="176" spans="1:4" ht="27" customHeight="1" x14ac:dyDescent="0.2">
      <c r="A176" s="47"/>
      <c r="B176" s="47"/>
      <c r="C176" s="47"/>
      <c r="D176" s="48" t="str">
        <f>IF(A176="","",IF(COUNTIF(Tugs[曳船名],A176)&gt;1,"要確認：船名重複",IF(COUNTIF(Companies[会社名],B176)&lt;&gt;1,"要確認：会社未登録・重複",IF(C176="","要確認：基地港未登録","登録済"))))</f>
        <v/>
      </c>
    </row>
    <row r="177" spans="1:4" ht="27" customHeight="1" x14ac:dyDescent="0.2">
      <c r="A177" s="47"/>
      <c r="B177" s="47"/>
      <c r="C177" s="47"/>
      <c r="D177" s="48" t="str">
        <f>IF(A177="","",IF(COUNTIF(Tugs[曳船名],A177)&gt;1,"要確認：船名重複",IF(COUNTIF(Companies[会社名],B177)&lt;&gt;1,"要確認：会社未登録・重複",IF(C177="","要確認：基地港未登録","登録済"))))</f>
        <v/>
      </c>
    </row>
    <row r="178" spans="1:4" ht="27" customHeight="1" x14ac:dyDescent="0.2">
      <c r="A178" s="47"/>
      <c r="B178" s="47"/>
      <c r="C178" s="47"/>
      <c r="D178" s="48" t="str">
        <f>IF(A178="","",IF(COUNTIF(Tugs[曳船名],A178)&gt;1,"要確認：船名重複",IF(COUNTIF(Companies[会社名],B178)&lt;&gt;1,"要確認：会社未登録・重複",IF(C178="","要確認：基地港未登録","登録済"))))</f>
        <v/>
      </c>
    </row>
    <row r="179" spans="1:4" ht="27" customHeight="1" x14ac:dyDescent="0.2">
      <c r="A179" s="47"/>
      <c r="B179" s="47"/>
      <c r="C179" s="47"/>
      <c r="D179" s="48" t="str">
        <f>IF(A179="","",IF(COUNTIF(Tugs[曳船名],A179)&gt;1,"要確認：船名重複",IF(COUNTIF(Companies[会社名],B179)&lt;&gt;1,"要確認：会社未登録・重複",IF(C179="","要確認：基地港未登録","登録済"))))</f>
        <v/>
      </c>
    </row>
    <row r="180" spans="1:4" ht="27" customHeight="1" x14ac:dyDescent="0.2">
      <c r="A180" s="47"/>
      <c r="B180" s="47"/>
      <c r="C180" s="47"/>
      <c r="D180" s="48" t="str">
        <f>IF(A180="","",IF(COUNTIF(Tugs[曳船名],A180)&gt;1,"要確認：船名重複",IF(COUNTIF(Companies[会社名],B180)&lt;&gt;1,"要確認：会社未登録・重複",IF(C180="","要確認：基地港未登録","登録済"))))</f>
        <v/>
      </c>
    </row>
    <row r="181" spans="1:4" ht="27" customHeight="1" x14ac:dyDescent="0.2">
      <c r="A181" s="47"/>
      <c r="B181" s="47"/>
      <c r="C181" s="47"/>
      <c r="D181" s="48" t="str">
        <f>IF(A181="","",IF(COUNTIF(Tugs[曳船名],A181)&gt;1,"要確認：船名重複",IF(COUNTIF(Companies[会社名],B181)&lt;&gt;1,"要確認：会社未登録・重複",IF(C181="","要確認：基地港未登録","登録済"))))</f>
        <v/>
      </c>
    </row>
    <row r="182" spans="1:4" ht="27" customHeight="1" x14ac:dyDescent="0.2">
      <c r="A182" s="47"/>
      <c r="B182" s="47"/>
      <c r="C182" s="47"/>
      <c r="D182" s="48" t="str">
        <f>IF(A182="","",IF(COUNTIF(Tugs[曳船名],A182)&gt;1,"要確認：船名重複",IF(COUNTIF(Companies[会社名],B182)&lt;&gt;1,"要確認：会社未登録・重複",IF(C182="","要確認：基地港未登録","登録済"))))</f>
        <v/>
      </c>
    </row>
    <row r="183" spans="1:4" ht="27" customHeight="1" x14ac:dyDescent="0.2">
      <c r="A183" s="47"/>
      <c r="B183" s="47"/>
      <c r="C183" s="47"/>
      <c r="D183" s="48" t="str">
        <f>IF(A183="","",IF(COUNTIF(Tugs[曳船名],A183)&gt;1,"要確認：船名重複",IF(COUNTIF(Companies[会社名],B183)&lt;&gt;1,"要確認：会社未登録・重複",IF(C183="","要確認：基地港未登録","登録済"))))</f>
        <v/>
      </c>
    </row>
    <row r="184" spans="1:4" ht="27" customHeight="1" x14ac:dyDescent="0.2">
      <c r="A184" s="47"/>
      <c r="B184" s="47"/>
      <c r="C184" s="47"/>
      <c r="D184" s="48" t="str">
        <f>IF(A184="","",IF(COUNTIF(Tugs[曳船名],A184)&gt;1,"要確認：船名重複",IF(COUNTIF(Companies[会社名],B184)&lt;&gt;1,"要確認：会社未登録・重複",IF(C184="","要確認：基地港未登録","登録済"))))</f>
        <v/>
      </c>
    </row>
    <row r="185" spans="1:4" ht="27" customHeight="1" x14ac:dyDescent="0.2">
      <c r="A185" s="47"/>
      <c r="B185" s="47"/>
      <c r="C185" s="47"/>
      <c r="D185" s="48" t="str">
        <f>IF(A185="","",IF(COUNTIF(Tugs[曳船名],A185)&gt;1,"要確認：船名重複",IF(COUNTIF(Companies[会社名],B185)&lt;&gt;1,"要確認：会社未登録・重複",IF(C185="","要確認：基地港未登録","登録済"))))</f>
        <v/>
      </c>
    </row>
    <row r="186" spans="1:4" ht="27" customHeight="1" x14ac:dyDescent="0.2">
      <c r="A186" s="47"/>
      <c r="B186" s="47"/>
      <c r="C186" s="47"/>
      <c r="D186" s="48" t="str">
        <f>IF(A186="","",IF(COUNTIF(Tugs[曳船名],A186)&gt;1,"要確認：船名重複",IF(COUNTIF(Companies[会社名],B186)&lt;&gt;1,"要確認：会社未登録・重複",IF(C186="","要確認：基地港未登録","登録済"))))</f>
        <v/>
      </c>
    </row>
    <row r="187" spans="1:4" ht="27" customHeight="1" x14ac:dyDescent="0.2">
      <c r="A187" s="47"/>
      <c r="B187" s="47"/>
      <c r="C187" s="47"/>
      <c r="D187" s="48" t="str">
        <f>IF(A187="","",IF(COUNTIF(Tugs[曳船名],A187)&gt;1,"要確認：船名重複",IF(COUNTIF(Companies[会社名],B187)&lt;&gt;1,"要確認：会社未登録・重複",IF(C187="","要確認：基地港未登録","登録済"))))</f>
        <v/>
      </c>
    </row>
    <row r="188" spans="1:4" ht="27" customHeight="1" x14ac:dyDescent="0.2">
      <c r="A188" s="47"/>
      <c r="B188" s="47"/>
      <c r="C188" s="47"/>
      <c r="D188" s="48" t="str">
        <f>IF(A188="","",IF(COUNTIF(Tugs[曳船名],A188)&gt;1,"要確認：船名重複",IF(COUNTIF(Companies[会社名],B188)&lt;&gt;1,"要確認：会社未登録・重複",IF(C188="","要確認：基地港未登録","登録済"))))</f>
        <v/>
      </c>
    </row>
    <row r="189" spans="1:4" ht="27" customHeight="1" x14ac:dyDescent="0.2">
      <c r="A189" s="47"/>
      <c r="B189" s="47"/>
      <c r="C189" s="47"/>
      <c r="D189" s="48" t="str">
        <f>IF(A189="","",IF(COUNTIF(Tugs[曳船名],A189)&gt;1,"要確認：船名重複",IF(COUNTIF(Companies[会社名],B189)&lt;&gt;1,"要確認：会社未登録・重複",IF(C189="","要確認：基地港未登録","登録済"))))</f>
        <v/>
      </c>
    </row>
    <row r="190" spans="1:4" ht="27" customHeight="1" x14ac:dyDescent="0.2">
      <c r="A190" s="47"/>
      <c r="B190" s="47"/>
      <c r="C190" s="47"/>
      <c r="D190" s="48" t="str">
        <f>IF(A190="","",IF(COUNTIF(Tugs[曳船名],A190)&gt;1,"要確認：船名重複",IF(COUNTIF(Companies[会社名],B190)&lt;&gt;1,"要確認：会社未登録・重複",IF(C190="","要確認：基地港未登録","登録済"))))</f>
        <v/>
      </c>
    </row>
    <row r="191" spans="1:4" ht="27" customHeight="1" x14ac:dyDescent="0.2">
      <c r="A191" s="47"/>
      <c r="B191" s="47"/>
      <c r="C191" s="47"/>
      <c r="D191" s="48" t="str">
        <f>IF(A191="","",IF(COUNTIF(Tugs[曳船名],A191)&gt;1,"要確認：船名重複",IF(COUNTIF(Companies[会社名],B191)&lt;&gt;1,"要確認：会社未登録・重複",IF(C191="","要確認：基地港未登録","登録済"))))</f>
        <v/>
      </c>
    </row>
    <row r="192" spans="1:4" ht="27" customHeight="1" x14ac:dyDescent="0.2">
      <c r="A192" s="47"/>
      <c r="B192" s="47"/>
      <c r="C192" s="47"/>
      <c r="D192" s="48" t="str">
        <f>IF(A192="","",IF(COUNTIF(Tugs[曳船名],A192)&gt;1,"要確認：船名重複",IF(COUNTIF(Companies[会社名],B192)&lt;&gt;1,"要確認：会社未登録・重複",IF(C192="","要確認：基地港未登録","登録済"))))</f>
        <v/>
      </c>
    </row>
    <row r="193" spans="1:4" ht="27" customHeight="1" x14ac:dyDescent="0.2">
      <c r="A193" s="47"/>
      <c r="B193" s="47"/>
      <c r="C193" s="47"/>
      <c r="D193" s="48" t="str">
        <f>IF(A193="","",IF(COUNTIF(Tugs[曳船名],A193)&gt;1,"要確認：船名重複",IF(COUNTIF(Companies[会社名],B193)&lt;&gt;1,"要確認：会社未登録・重複",IF(C193="","要確認：基地港未登録","登録済"))))</f>
        <v/>
      </c>
    </row>
    <row r="194" spans="1:4" ht="27" customHeight="1" x14ac:dyDescent="0.2">
      <c r="A194" s="47"/>
      <c r="B194" s="47"/>
      <c r="C194" s="47"/>
      <c r="D194" s="48" t="str">
        <f>IF(A194="","",IF(COUNTIF(Tugs[曳船名],A194)&gt;1,"要確認：船名重複",IF(COUNTIF(Companies[会社名],B194)&lt;&gt;1,"要確認：会社未登録・重複",IF(C194="","要確認：基地港未登録","登録済"))))</f>
        <v/>
      </c>
    </row>
    <row r="195" spans="1:4" ht="27" customHeight="1" x14ac:dyDescent="0.2">
      <c r="A195" s="47"/>
      <c r="B195" s="47"/>
      <c r="C195" s="47"/>
      <c r="D195" s="48" t="str">
        <f>IF(A195="","",IF(COUNTIF(Tugs[曳船名],A195)&gt;1,"要確認：船名重複",IF(COUNTIF(Companies[会社名],B195)&lt;&gt;1,"要確認：会社未登録・重複",IF(C195="","要確認：基地港未登録","登録済"))))</f>
        <v/>
      </c>
    </row>
    <row r="196" spans="1:4" ht="27" customHeight="1" x14ac:dyDescent="0.2">
      <c r="A196" s="47"/>
      <c r="B196" s="47"/>
      <c r="C196" s="47"/>
      <c r="D196" s="48" t="str">
        <f>IF(A196="","",IF(COUNTIF(Tugs[曳船名],A196)&gt;1,"要確認：船名重複",IF(COUNTIF(Companies[会社名],B196)&lt;&gt;1,"要確認：会社未登録・重複",IF(C196="","要確認：基地港未登録","登録済"))))</f>
        <v/>
      </c>
    </row>
    <row r="197" spans="1:4" ht="27" customHeight="1" x14ac:dyDescent="0.2">
      <c r="A197" s="47"/>
      <c r="B197" s="47"/>
      <c r="C197" s="47"/>
      <c r="D197" s="48" t="str">
        <f>IF(A197="","",IF(COUNTIF(Tugs[曳船名],A197)&gt;1,"要確認：船名重複",IF(COUNTIF(Companies[会社名],B197)&lt;&gt;1,"要確認：会社未登録・重複",IF(C197="","要確認：基地港未登録","登録済"))))</f>
        <v/>
      </c>
    </row>
    <row r="198" spans="1:4" ht="27" customHeight="1" x14ac:dyDescent="0.2">
      <c r="A198" s="47"/>
      <c r="B198" s="47"/>
      <c r="C198" s="47"/>
      <c r="D198" s="48" t="str">
        <f>IF(A198="","",IF(COUNTIF(Tugs[曳船名],A198)&gt;1,"要確認：船名重複",IF(COUNTIF(Companies[会社名],B198)&lt;&gt;1,"要確認：会社未登録・重複",IF(C198="","要確認：基地港未登録","登録済"))))</f>
        <v/>
      </c>
    </row>
    <row r="199" spans="1:4" ht="27" customHeight="1" x14ac:dyDescent="0.2">
      <c r="A199" s="47"/>
      <c r="B199" s="47"/>
      <c r="C199" s="47"/>
      <c r="D199" s="48" t="str">
        <f>IF(A199="","",IF(COUNTIF(Tugs[曳船名],A199)&gt;1,"要確認：船名重複",IF(COUNTIF(Companies[会社名],B199)&lt;&gt;1,"要確認：会社未登録・重複",IF(C199="","要確認：基地港未登録","登録済"))))</f>
        <v/>
      </c>
    </row>
    <row r="200" spans="1:4" ht="27" customHeight="1" x14ac:dyDescent="0.2">
      <c r="A200" s="47"/>
      <c r="B200" s="47"/>
      <c r="C200" s="47"/>
      <c r="D200" s="48" t="str">
        <f>IF(A200="","",IF(COUNTIF(Tugs[曳船名],A200)&gt;1,"要確認：船名重複",IF(COUNTIF(Companies[会社名],B200)&lt;&gt;1,"要確認：会社未登録・重複",IF(C200="","要確認：基地港未登録","登録済"))))</f>
        <v/>
      </c>
    </row>
    <row r="201" spans="1:4" ht="27" customHeight="1" x14ac:dyDescent="0.2">
      <c r="A201" s="47"/>
      <c r="B201" s="47"/>
      <c r="C201" s="47"/>
      <c r="D201" s="48" t="str">
        <f>IF(A201="","",IF(COUNTIF(Tugs[曳船名],A201)&gt;1,"要確認：船名重複",IF(COUNTIF(Companies[会社名],B201)&lt;&gt;1,"要確認：会社未登録・重複",IF(C201="","要確認：基地港未登録","登録済"))))</f>
        <v/>
      </c>
    </row>
    <row r="202" spans="1:4" ht="27" customHeight="1" x14ac:dyDescent="0.2">
      <c r="A202" s="47"/>
      <c r="B202" s="47"/>
      <c r="C202" s="47"/>
      <c r="D202" s="48" t="str">
        <f>IF(A202="","",IF(COUNTIF(Tugs[曳船名],A202)&gt;1,"要確認：船名重複",IF(COUNTIF(Companies[会社名],B202)&lt;&gt;1,"要確認：会社未登録・重複",IF(C202="","要確認：基地港未登録","登録済"))))</f>
        <v/>
      </c>
    </row>
    <row r="203" spans="1:4" ht="27" customHeight="1" x14ac:dyDescent="0.2">
      <c r="A203" s="47"/>
      <c r="B203" s="47"/>
      <c r="C203" s="47"/>
      <c r="D203" s="48" t="str">
        <f>IF(A203="","",IF(COUNTIF(Tugs[曳船名],A203)&gt;1,"要確認：船名重複",IF(COUNTIF(Companies[会社名],B203)&lt;&gt;1,"要確認：会社未登録・重複",IF(C203="","要確認：基地港未登録","登録済"))))</f>
        <v/>
      </c>
    </row>
    <row r="204" spans="1:4" ht="27" customHeight="1" x14ac:dyDescent="0.2">
      <c r="A204" s="47"/>
      <c r="B204" s="47"/>
      <c r="C204" s="47"/>
      <c r="D204" s="48" t="str">
        <f>IF(A204="","",IF(COUNTIF(Tugs[曳船名],A204)&gt;1,"要確認：船名重複",IF(COUNTIF(Companies[会社名],B204)&lt;&gt;1,"要確認：会社未登録・重複",IF(C204="","要確認：基地港未登録","登録済"))))</f>
        <v/>
      </c>
    </row>
    <row r="205" spans="1:4" ht="27" customHeight="1" x14ac:dyDescent="0.2">
      <c r="A205" s="47"/>
      <c r="B205" s="47"/>
      <c r="C205" s="47"/>
      <c r="D205" s="48" t="str">
        <f>IF(A205="","",IF(COUNTIF(Tugs[曳船名],A205)&gt;1,"要確認：船名重複",IF(COUNTIF(Companies[会社名],B205)&lt;&gt;1,"要確認：会社未登録・重複",IF(C205="","要確認：基地港未登録","登録済"))))</f>
        <v/>
      </c>
    </row>
    <row r="206" spans="1:4" ht="27" customHeight="1" x14ac:dyDescent="0.2">
      <c r="A206" s="47"/>
      <c r="B206" s="47"/>
      <c r="C206" s="47"/>
      <c r="D206" s="48" t="str">
        <f>IF(A206="","",IF(COUNTIF(Tugs[曳船名],A206)&gt;1,"要確認：船名重複",IF(COUNTIF(Companies[会社名],B206)&lt;&gt;1,"要確認：会社未登録・重複",IF(C206="","要確認：基地港未登録","登録済"))))</f>
        <v/>
      </c>
    </row>
    <row r="207" spans="1:4" ht="27" customHeight="1" x14ac:dyDescent="0.2">
      <c r="A207" s="47"/>
      <c r="B207" s="47"/>
      <c r="C207" s="47"/>
      <c r="D207" s="48" t="str">
        <f>IF(A207="","",IF(COUNTIF(Tugs[曳船名],A207)&gt;1,"要確認：船名重複",IF(COUNTIF(Companies[会社名],B207)&lt;&gt;1,"要確認：会社未登録・重複",IF(C207="","要確認：基地港未登録","登録済"))))</f>
        <v/>
      </c>
    </row>
    <row r="208" spans="1:4" ht="27" customHeight="1" x14ac:dyDescent="0.2">
      <c r="A208" s="47"/>
      <c r="B208" s="47"/>
      <c r="C208" s="47"/>
      <c r="D208" s="48" t="str">
        <f>IF(A208="","",IF(COUNTIF(Tugs[曳船名],A208)&gt;1,"要確認：船名重複",IF(COUNTIF(Companies[会社名],B208)&lt;&gt;1,"要確認：会社未登録・重複",IF(C208="","要確認：基地港未登録","登録済"))))</f>
        <v/>
      </c>
    </row>
    <row r="209" spans="1:4" ht="27" customHeight="1" x14ac:dyDescent="0.2">
      <c r="A209" s="47"/>
      <c r="B209" s="47"/>
      <c r="C209" s="47"/>
      <c r="D209" s="48" t="str">
        <f>IF(A209="","",IF(COUNTIF(Tugs[曳船名],A209)&gt;1,"要確認：船名重複",IF(COUNTIF(Companies[会社名],B209)&lt;&gt;1,"要確認：会社未登録・重複",IF(C209="","要確認：基地港未登録","登録済"))))</f>
        <v/>
      </c>
    </row>
    <row r="210" spans="1:4" ht="27" customHeight="1" x14ac:dyDescent="0.2">
      <c r="A210" s="47"/>
      <c r="B210" s="47"/>
      <c r="C210" s="47"/>
      <c r="D210" s="48" t="str">
        <f>IF(A210="","",IF(COUNTIF(Tugs[曳船名],A210)&gt;1,"要確認：船名重複",IF(COUNTIF(Companies[会社名],B210)&lt;&gt;1,"要確認：会社未登録・重複",IF(C210="","要確認：基地港未登録","登録済"))))</f>
        <v/>
      </c>
    </row>
    <row r="211" spans="1:4" ht="27" customHeight="1" x14ac:dyDescent="0.2">
      <c r="A211" s="47"/>
      <c r="B211" s="47"/>
      <c r="C211" s="47"/>
      <c r="D211" s="48" t="str">
        <f>IF(A211="","",IF(COUNTIF(Tugs[曳船名],A211)&gt;1,"要確認：船名重複",IF(COUNTIF(Companies[会社名],B211)&lt;&gt;1,"要確認：会社未登録・重複",IF(C211="","要確認：基地港未登録","登録済"))))</f>
        <v/>
      </c>
    </row>
    <row r="212" spans="1:4" ht="27" customHeight="1" x14ac:dyDescent="0.2">
      <c r="A212" s="47"/>
      <c r="B212" s="47"/>
      <c r="C212" s="47"/>
      <c r="D212" s="48" t="str">
        <f>IF(A212="","",IF(COUNTIF(Tugs[曳船名],A212)&gt;1,"要確認：船名重複",IF(COUNTIF(Companies[会社名],B212)&lt;&gt;1,"要確認：会社未登録・重複",IF(C212="","要確認：基地港未登録","登録済"))))</f>
        <v/>
      </c>
    </row>
    <row r="213" spans="1:4" ht="27" customHeight="1" x14ac:dyDescent="0.2">
      <c r="A213" s="47"/>
      <c r="B213" s="47"/>
      <c r="C213" s="47"/>
      <c r="D213" s="48" t="str">
        <f>IF(A213="","",IF(COUNTIF(Tugs[曳船名],A213)&gt;1,"要確認：船名重複",IF(COUNTIF(Companies[会社名],B213)&lt;&gt;1,"要確認：会社未登録・重複",IF(C213="","要確認：基地港未登録","登録済"))))</f>
        <v/>
      </c>
    </row>
    <row r="214" spans="1:4" ht="27" customHeight="1" x14ac:dyDescent="0.2">
      <c r="A214" s="47"/>
      <c r="B214" s="47"/>
      <c r="C214" s="47"/>
      <c r="D214" s="48" t="str">
        <f>IF(A214="","",IF(COUNTIF(Tugs[曳船名],A214)&gt;1,"要確認：船名重複",IF(COUNTIF(Companies[会社名],B214)&lt;&gt;1,"要確認：会社未登録・重複",IF(C214="","要確認：基地港未登録","登録済"))))</f>
        <v/>
      </c>
    </row>
    <row r="215" spans="1:4" ht="27" customHeight="1" x14ac:dyDescent="0.2">
      <c r="A215" s="47"/>
      <c r="B215" s="47"/>
      <c r="C215" s="47"/>
      <c r="D215" s="48" t="str">
        <f>IF(A215="","",IF(COUNTIF(Tugs[曳船名],A215)&gt;1,"要確認：船名重複",IF(COUNTIF(Companies[会社名],B215)&lt;&gt;1,"要確認：会社未登録・重複",IF(C215="","要確認：基地港未登録","登録済"))))</f>
        <v/>
      </c>
    </row>
    <row r="216" spans="1:4" ht="27" customHeight="1" x14ac:dyDescent="0.2">
      <c r="A216" s="47"/>
      <c r="B216" s="47"/>
      <c r="C216" s="47"/>
      <c r="D216" s="48" t="str">
        <f>IF(A216="","",IF(COUNTIF(Tugs[曳船名],A216)&gt;1,"要確認：船名重複",IF(COUNTIF(Companies[会社名],B216)&lt;&gt;1,"要確認：会社未登録・重複",IF(C216="","要確認：基地港未登録","登録済"))))</f>
        <v/>
      </c>
    </row>
    <row r="217" spans="1:4" ht="27" customHeight="1" x14ac:dyDescent="0.2">
      <c r="A217" s="47"/>
      <c r="B217" s="47"/>
      <c r="C217" s="47"/>
      <c r="D217" s="48" t="str">
        <f>IF(A217="","",IF(COUNTIF(Tugs[曳船名],A217)&gt;1,"要確認：船名重複",IF(COUNTIF(Companies[会社名],B217)&lt;&gt;1,"要確認：会社未登録・重複",IF(C217="","要確認：基地港未登録","登録済"))))</f>
        <v/>
      </c>
    </row>
    <row r="218" spans="1:4" ht="27" customHeight="1" x14ac:dyDescent="0.2">
      <c r="A218" s="47"/>
      <c r="B218" s="47"/>
      <c r="C218" s="47"/>
      <c r="D218" s="48" t="str">
        <f>IF(A218="","",IF(COUNTIF(Tugs[曳船名],A218)&gt;1,"要確認：船名重複",IF(COUNTIF(Companies[会社名],B218)&lt;&gt;1,"要確認：会社未登録・重複",IF(C218="","要確認：基地港未登録","登録済"))))</f>
        <v/>
      </c>
    </row>
    <row r="219" spans="1:4" ht="27" customHeight="1" x14ac:dyDescent="0.2">
      <c r="A219" s="47"/>
      <c r="B219" s="47"/>
      <c r="C219" s="47"/>
      <c r="D219" s="48" t="str">
        <f>IF(A219="","",IF(COUNTIF(Tugs[曳船名],A219)&gt;1,"要確認：船名重複",IF(COUNTIF(Companies[会社名],B219)&lt;&gt;1,"要確認：会社未登録・重複",IF(C219="","要確認：基地港未登録","登録済"))))</f>
        <v/>
      </c>
    </row>
    <row r="220" spans="1:4" ht="27" customHeight="1" x14ac:dyDescent="0.2">
      <c r="A220" s="47"/>
      <c r="B220" s="47"/>
      <c r="C220" s="47"/>
      <c r="D220" s="48" t="str">
        <f>IF(A220="","",IF(COUNTIF(Tugs[曳船名],A220)&gt;1,"要確認：船名重複",IF(COUNTIF(Companies[会社名],B220)&lt;&gt;1,"要確認：会社未登録・重複",IF(C220="","要確認：基地港未登録","登録済"))))</f>
        <v/>
      </c>
    </row>
    <row r="221" spans="1:4" ht="27" customHeight="1" x14ac:dyDescent="0.2">
      <c r="A221" s="47"/>
      <c r="B221" s="47"/>
      <c r="C221" s="47"/>
      <c r="D221" s="48" t="str">
        <f>IF(A221="","",IF(COUNTIF(Tugs[曳船名],A221)&gt;1,"要確認：船名重複",IF(COUNTIF(Companies[会社名],B221)&lt;&gt;1,"要確認：会社未登録・重複",IF(C221="","要確認：基地港未登録","登録済"))))</f>
        <v/>
      </c>
    </row>
    <row r="222" spans="1:4" ht="27" customHeight="1" x14ac:dyDescent="0.2">
      <c r="A222" s="47"/>
      <c r="B222" s="47"/>
      <c r="C222" s="47"/>
      <c r="D222" s="48" t="str">
        <f>IF(A222="","",IF(COUNTIF(Tugs[曳船名],A222)&gt;1,"要確認：船名重複",IF(COUNTIF(Companies[会社名],B222)&lt;&gt;1,"要確認：会社未登録・重複",IF(C222="","要確認：基地港未登録","登録済"))))</f>
        <v/>
      </c>
    </row>
    <row r="223" spans="1:4" ht="27" customHeight="1" x14ac:dyDescent="0.2">
      <c r="A223" s="47"/>
      <c r="B223" s="47"/>
      <c r="C223" s="47"/>
      <c r="D223" s="48" t="str">
        <f>IF(A223="","",IF(COUNTIF(Tugs[曳船名],A223)&gt;1,"要確認：船名重複",IF(COUNTIF(Companies[会社名],B223)&lt;&gt;1,"要確認：会社未登録・重複",IF(C223="","要確認：基地港未登録","登録済"))))</f>
        <v/>
      </c>
    </row>
    <row r="224" spans="1:4" ht="27" customHeight="1" x14ac:dyDescent="0.2">
      <c r="A224" s="47"/>
      <c r="B224" s="47"/>
      <c r="C224" s="47"/>
      <c r="D224" s="48" t="str">
        <f>IF(A224="","",IF(COUNTIF(Tugs[曳船名],A224)&gt;1,"要確認：船名重複",IF(COUNTIF(Companies[会社名],B224)&lt;&gt;1,"要確認：会社未登録・重複",IF(C224="","要確認：基地港未登録","登録済"))))</f>
        <v/>
      </c>
    </row>
    <row r="225" spans="1:4" ht="27" customHeight="1" x14ac:dyDescent="0.2">
      <c r="A225" s="47"/>
      <c r="B225" s="47"/>
      <c r="C225" s="47"/>
      <c r="D225" s="48" t="str">
        <f>IF(A225="","",IF(COUNTIF(Tugs[曳船名],A225)&gt;1,"要確認：船名重複",IF(COUNTIF(Companies[会社名],B225)&lt;&gt;1,"要確認：会社未登録・重複",IF(C225="","要確認：基地港未登録","登録済"))))</f>
        <v/>
      </c>
    </row>
    <row r="226" spans="1:4" ht="27" customHeight="1" x14ac:dyDescent="0.2">
      <c r="A226" s="47"/>
      <c r="B226" s="47"/>
      <c r="C226" s="47"/>
      <c r="D226" s="48" t="str">
        <f>IF(A226="","",IF(COUNTIF(Tugs[曳船名],A226)&gt;1,"要確認：船名重複",IF(COUNTIF(Companies[会社名],B226)&lt;&gt;1,"要確認：会社未登録・重複",IF(C226="","要確認：基地港未登録","登録済"))))</f>
        <v/>
      </c>
    </row>
    <row r="227" spans="1:4" ht="27" customHeight="1" x14ac:dyDescent="0.2">
      <c r="A227" s="47"/>
      <c r="B227" s="47"/>
      <c r="C227" s="47"/>
      <c r="D227" s="48" t="str">
        <f>IF(A227="","",IF(COUNTIF(Tugs[曳船名],A227)&gt;1,"要確認：船名重複",IF(COUNTIF(Companies[会社名],B227)&lt;&gt;1,"要確認：会社未登録・重複",IF(C227="","要確認：基地港未登録","登録済"))))</f>
        <v/>
      </c>
    </row>
    <row r="228" spans="1:4" ht="27" customHeight="1" x14ac:dyDescent="0.2">
      <c r="A228" s="47"/>
      <c r="B228" s="47"/>
      <c r="C228" s="47"/>
      <c r="D228" s="48" t="str">
        <f>IF(A228="","",IF(COUNTIF(Tugs[曳船名],A228)&gt;1,"要確認：船名重複",IF(COUNTIF(Companies[会社名],B228)&lt;&gt;1,"要確認：会社未登録・重複",IF(C228="","要確認：基地港未登録","登録済"))))</f>
        <v/>
      </c>
    </row>
    <row r="229" spans="1:4" ht="27" customHeight="1" x14ac:dyDescent="0.2">
      <c r="A229" s="47"/>
      <c r="B229" s="47"/>
      <c r="C229" s="47"/>
      <c r="D229" s="48" t="str">
        <f>IF(A229="","",IF(COUNTIF(Tugs[曳船名],A229)&gt;1,"要確認：船名重複",IF(COUNTIF(Companies[会社名],B229)&lt;&gt;1,"要確認：会社未登録・重複",IF(C229="","要確認：基地港未登録","登録済"))))</f>
        <v/>
      </c>
    </row>
    <row r="230" spans="1:4" ht="27" customHeight="1" x14ac:dyDescent="0.2">
      <c r="A230" s="47"/>
      <c r="B230" s="47"/>
      <c r="C230" s="47"/>
      <c r="D230" s="48" t="str">
        <f>IF(A230="","",IF(COUNTIF(Tugs[曳船名],A230)&gt;1,"要確認：船名重複",IF(COUNTIF(Companies[会社名],B230)&lt;&gt;1,"要確認：会社未登録・重複",IF(C230="","要確認：基地港未登録","登録済"))))</f>
        <v/>
      </c>
    </row>
    <row r="231" spans="1:4" ht="27" customHeight="1" x14ac:dyDescent="0.2">
      <c r="A231" s="47"/>
      <c r="B231" s="47"/>
      <c r="C231" s="47"/>
      <c r="D231" s="48" t="str">
        <f>IF(A231="","",IF(COUNTIF(Tugs[曳船名],A231)&gt;1,"要確認：船名重複",IF(COUNTIF(Companies[会社名],B231)&lt;&gt;1,"要確認：会社未登録・重複",IF(C231="","要確認：基地港未登録","登録済"))))</f>
        <v/>
      </c>
    </row>
    <row r="232" spans="1:4" ht="27" customHeight="1" x14ac:dyDescent="0.2">
      <c r="A232" s="47"/>
      <c r="B232" s="47"/>
      <c r="C232" s="47"/>
      <c r="D232" s="48" t="str">
        <f>IF(A232="","",IF(COUNTIF(Tugs[曳船名],A232)&gt;1,"要確認：船名重複",IF(COUNTIF(Companies[会社名],B232)&lt;&gt;1,"要確認：会社未登録・重複",IF(C232="","要確認：基地港未登録","登録済"))))</f>
        <v/>
      </c>
    </row>
    <row r="233" spans="1:4" ht="27" customHeight="1" x14ac:dyDescent="0.2">
      <c r="A233" s="47"/>
      <c r="B233" s="47"/>
      <c r="C233" s="47"/>
      <c r="D233" s="48" t="str">
        <f>IF(A233="","",IF(COUNTIF(Tugs[曳船名],A233)&gt;1,"要確認：船名重複",IF(COUNTIF(Companies[会社名],B233)&lt;&gt;1,"要確認：会社未登録・重複",IF(C233="","要確認：基地港未登録","登録済"))))</f>
        <v/>
      </c>
    </row>
    <row r="234" spans="1:4" ht="27" customHeight="1" x14ac:dyDescent="0.2">
      <c r="A234" s="47"/>
      <c r="B234" s="47"/>
      <c r="C234" s="47"/>
      <c r="D234" s="48" t="str">
        <f>IF(A234="","",IF(COUNTIF(Tugs[曳船名],A234)&gt;1,"要確認：船名重複",IF(COUNTIF(Companies[会社名],B234)&lt;&gt;1,"要確認：会社未登録・重複",IF(C234="","要確認：基地港未登録","登録済"))))</f>
        <v/>
      </c>
    </row>
    <row r="235" spans="1:4" ht="27" customHeight="1" x14ac:dyDescent="0.2">
      <c r="A235" s="47"/>
      <c r="B235" s="47"/>
      <c r="C235" s="47"/>
      <c r="D235" s="48" t="str">
        <f>IF(A235="","",IF(COUNTIF(Tugs[曳船名],A235)&gt;1,"要確認：船名重複",IF(COUNTIF(Companies[会社名],B235)&lt;&gt;1,"要確認：会社未登録・重複",IF(C235="","要確認：基地港未登録","登録済"))))</f>
        <v/>
      </c>
    </row>
    <row r="236" spans="1:4" ht="27" customHeight="1" x14ac:dyDescent="0.2">
      <c r="A236" s="47"/>
      <c r="B236" s="47"/>
      <c r="C236" s="47"/>
      <c r="D236" s="48" t="str">
        <f>IF(A236="","",IF(COUNTIF(Tugs[曳船名],A236)&gt;1,"要確認：船名重複",IF(COUNTIF(Companies[会社名],B236)&lt;&gt;1,"要確認：会社未登録・重複",IF(C236="","要確認：基地港未登録","登録済"))))</f>
        <v/>
      </c>
    </row>
    <row r="237" spans="1:4" ht="27" customHeight="1" x14ac:dyDescent="0.2">
      <c r="A237" s="47"/>
      <c r="B237" s="47"/>
      <c r="C237" s="47"/>
      <c r="D237" s="48" t="str">
        <f>IF(A237="","",IF(COUNTIF(Tugs[曳船名],A237)&gt;1,"要確認：船名重複",IF(COUNTIF(Companies[会社名],B237)&lt;&gt;1,"要確認：会社未登録・重複",IF(C237="","要確認：基地港未登録","登録済"))))</f>
        <v/>
      </c>
    </row>
    <row r="238" spans="1:4" ht="27" customHeight="1" x14ac:dyDescent="0.2">
      <c r="A238" s="47"/>
      <c r="B238" s="47"/>
      <c r="C238" s="47"/>
      <c r="D238" s="48" t="str">
        <f>IF(A238="","",IF(COUNTIF(Tugs[曳船名],A238)&gt;1,"要確認：船名重複",IF(COUNTIF(Companies[会社名],B238)&lt;&gt;1,"要確認：会社未登録・重複",IF(C238="","要確認：基地港未登録","登録済"))))</f>
        <v/>
      </c>
    </row>
    <row r="239" spans="1:4" ht="27" customHeight="1" x14ac:dyDescent="0.2">
      <c r="A239" s="47"/>
      <c r="B239" s="47"/>
      <c r="C239" s="47"/>
      <c r="D239" s="48" t="str">
        <f>IF(A239="","",IF(COUNTIF(Tugs[曳船名],A239)&gt;1,"要確認：船名重複",IF(COUNTIF(Companies[会社名],B239)&lt;&gt;1,"要確認：会社未登録・重複",IF(C239="","要確認：基地港未登録","登録済"))))</f>
        <v/>
      </c>
    </row>
    <row r="240" spans="1:4" ht="27" customHeight="1" x14ac:dyDescent="0.2">
      <c r="A240" s="47"/>
      <c r="B240" s="47"/>
      <c r="C240" s="47"/>
      <c r="D240" s="48" t="str">
        <f>IF(A240="","",IF(COUNTIF(Tugs[曳船名],A240)&gt;1,"要確認：船名重複",IF(COUNTIF(Companies[会社名],B240)&lt;&gt;1,"要確認：会社未登録・重複",IF(C240="","要確認：基地港未登録","登録済"))))</f>
        <v/>
      </c>
    </row>
    <row r="241" spans="1:4" ht="27" customHeight="1" x14ac:dyDescent="0.2">
      <c r="A241" s="47"/>
      <c r="B241" s="47"/>
      <c r="C241" s="47"/>
      <c r="D241" s="48" t="str">
        <f>IF(A241="","",IF(COUNTIF(Tugs[曳船名],A241)&gt;1,"要確認：船名重複",IF(COUNTIF(Companies[会社名],B241)&lt;&gt;1,"要確認：会社未登録・重複",IF(C241="","要確認：基地港未登録","登録済"))))</f>
        <v/>
      </c>
    </row>
    <row r="242" spans="1:4" ht="27" customHeight="1" x14ac:dyDescent="0.2">
      <c r="A242" s="47"/>
      <c r="B242" s="47"/>
      <c r="C242" s="47"/>
      <c r="D242" s="48" t="str">
        <f>IF(A242="","",IF(COUNTIF(Tugs[曳船名],A242)&gt;1,"要確認：船名重複",IF(COUNTIF(Companies[会社名],B242)&lt;&gt;1,"要確認：会社未登録・重複",IF(C242="","要確認：基地港未登録","登録済"))))</f>
        <v/>
      </c>
    </row>
    <row r="243" spans="1:4" ht="27" customHeight="1" x14ac:dyDescent="0.2">
      <c r="A243" s="47"/>
      <c r="B243" s="47"/>
      <c r="C243" s="47"/>
      <c r="D243" s="48" t="str">
        <f>IF(A243="","",IF(COUNTIF(Tugs[曳船名],A243)&gt;1,"要確認：船名重複",IF(COUNTIF(Companies[会社名],B243)&lt;&gt;1,"要確認：会社未登録・重複",IF(C243="","要確認：基地港未登録","登録済"))))</f>
        <v/>
      </c>
    </row>
    <row r="244" spans="1:4" ht="27" customHeight="1" x14ac:dyDescent="0.2">
      <c r="A244" s="47"/>
      <c r="B244" s="47"/>
      <c r="C244" s="47"/>
      <c r="D244" s="48" t="str">
        <f>IF(A244="","",IF(COUNTIF(Tugs[曳船名],A244)&gt;1,"要確認：船名重複",IF(COUNTIF(Companies[会社名],B244)&lt;&gt;1,"要確認：会社未登録・重複",IF(C244="","要確認：基地港未登録","登録済"))))</f>
        <v/>
      </c>
    </row>
    <row r="245" spans="1:4" ht="27" customHeight="1" x14ac:dyDescent="0.2">
      <c r="A245" s="47"/>
      <c r="B245" s="47"/>
      <c r="C245" s="47"/>
      <c r="D245" s="48" t="str">
        <f>IF(A245="","",IF(COUNTIF(Tugs[曳船名],A245)&gt;1,"要確認：船名重複",IF(COUNTIF(Companies[会社名],B245)&lt;&gt;1,"要確認：会社未登録・重複",IF(C245="","要確認：基地港未登録","登録済"))))</f>
        <v/>
      </c>
    </row>
    <row r="246" spans="1:4" ht="27" customHeight="1" x14ac:dyDescent="0.2">
      <c r="A246" s="47"/>
      <c r="B246" s="47"/>
      <c r="C246" s="47"/>
      <c r="D246" s="48" t="str">
        <f>IF(A246="","",IF(COUNTIF(Tugs[曳船名],A246)&gt;1,"要確認：船名重複",IF(COUNTIF(Companies[会社名],B246)&lt;&gt;1,"要確認：会社未登録・重複",IF(C246="","要確認：基地港未登録","登録済"))))</f>
        <v/>
      </c>
    </row>
    <row r="247" spans="1:4" ht="27" customHeight="1" x14ac:dyDescent="0.2">
      <c r="A247" s="47"/>
      <c r="B247" s="47"/>
      <c r="C247" s="47"/>
      <c r="D247" s="48" t="str">
        <f>IF(A247="","",IF(COUNTIF(Tugs[曳船名],A247)&gt;1,"要確認：船名重複",IF(COUNTIF(Companies[会社名],B247)&lt;&gt;1,"要確認：会社未登録・重複",IF(C247="","要確認：基地港未登録","登録済"))))</f>
        <v/>
      </c>
    </row>
    <row r="248" spans="1:4" ht="27" customHeight="1" x14ac:dyDescent="0.2">
      <c r="A248" s="47"/>
      <c r="B248" s="47"/>
      <c r="C248" s="47"/>
      <c r="D248" s="48" t="str">
        <f>IF(A248="","",IF(COUNTIF(Tugs[曳船名],A248)&gt;1,"要確認：船名重複",IF(COUNTIF(Companies[会社名],B248)&lt;&gt;1,"要確認：会社未登録・重複",IF(C248="","要確認：基地港未登録","登録済"))))</f>
        <v/>
      </c>
    </row>
    <row r="249" spans="1:4" ht="27" customHeight="1" x14ac:dyDescent="0.2">
      <c r="A249" s="47"/>
      <c r="B249" s="47"/>
      <c r="C249" s="47"/>
      <c r="D249" s="48" t="str">
        <f>IF(A249="","",IF(COUNTIF(Tugs[曳船名],A249)&gt;1,"要確認：船名重複",IF(COUNTIF(Companies[会社名],B249)&lt;&gt;1,"要確認：会社未登録・重複",IF(C249="","要確認：基地港未登録","登録済"))))</f>
        <v/>
      </c>
    </row>
    <row r="250" spans="1:4" ht="27" customHeight="1" x14ac:dyDescent="0.2">
      <c r="A250" s="47"/>
      <c r="B250" s="47"/>
      <c r="C250" s="47"/>
      <c r="D250" s="48" t="str">
        <f>IF(A250="","",IF(COUNTIF(Tugs[曳船名],A250)&gt;1,"要確認：船名重複",IF(COUNTIF(Companies[会社名],B250)&lt;&gt;1,"要確認：会社未登録・重複",IF(C250="","要確認：基地港未登録","登録済"))))</f>
        <v/>
      </c>
    </row>
    <row r="251" spans="1:4" ht="27" customHeight="1" x14ac:dyDescent="0.2">
      <c r="A251" s="47"/>
      <c r="B251" s="47"/>
      <c r="C251" s="47"/>
      <c r="D251" s="48" t="str">
        <f>IF(A251="","",IF(COUNTIF(Tugs[曳船名],A251)&gt;1,"要確認：船名重複",IF(COUNTIF(Companies[会社名],B251)&lt;&gt;1,"要確認：会社未登録・重複",IF(C251="","要確認：基地港未登録","登録済"))))</f>
        <v/>
      </c>
    </row>
    <row r="252" spans="1:4" ht="27" customHeight="1" x14ac:dyDescent="0.2">
      <c r="A252" s="47"/>
      <c r="B252" s="47"/>
      <c r="C252" s="47"/>
      <c r="D252" s="48" t="str">
        <f>IF(A252="","",IF(COUNTIF(Tugs[曳船名],A252)&gt;1,"要確認：船名重複",IF(COUNTIF(Companies[会社名],B252)&lt;&gt;1,"要確認：会社未登録・重複",IF(C252="","要確認：基地港未登録","登録済"))))</f>
        <v/>
      </c>
    </row>
    <row r="253" spans="1:4" ht="27" customHeight="1" x14ac:dyDescent="0.2">
      <c r="A253" s="47"/>
      <c r="B253" s="47"/>
      <c r="C253" s="47"/>
      <c r="D253" s="48" t="str">
        <f>IF(A253="","",IF(COUNTIF(Tugs[曳船名],A253)&gt;1,"要確認：船名重複",IF(COUNTIF(Companies[会社名],B253)&lt;&gt;1,"要確認：会社未登録・重複",IF(C253="","要確認：基地港未登録","登録済"))))</f>
        <v/>
      </c>
    </row>
    <row r="254" spans="1:4" ht="27" customHeight="1" x14ac:dyDescent="0.2">
      <c r="A254" s="47"/>
      <c r="B254" s="47"/>
      <c r="C254" s="47"/>
      <c r="D254" s="48" t="str">
        <f>IF(A254="","",IF(COUNTIF(Tugs[曳船名],A254)&gt;1,"要確認：船名重複",IF(COUNTIF(Companies[会社名],B254)&lt;&gt;1,"要確認：会社未登録・重複",IF(C254="","要確認：基地港未登録","登録済"))))</f>
        <v/>
      </c>
    </row>
    <row r="255" spans="1:4" ht="27" customHeight="1" x14ac:dyDescent="0.2">
      <c r="A255" s="47"/>
      <c r="B255" s="47"/>
      <c r="C255" s="47"/>
      <c r="D255" s="48" t="str">
        <f>IF(A255="","",IF(COUNTIF(Tugs[曳船名],A255)&gt;1,"要確認：船名重複",IF(COUNTIF(Companies[会社名],B255)&lt;&gt;1,"要確認：会社未登録・重複",IF(C255="","要確認：基地港未登録","登録済"))))</f>
        <v/>
      </c>
    </row>
    <row r="256" spans="1:4" ht="27" customHeight="1" x14ac:dyDescent="0.2">
      <c r="A256" s="47"/>
      <c r="B256" s="47"/>
      <c r="C256" s="47"/>
      <c r="D256" s="48" t="str">
        <f>IF(A256="","",IF(COUNTIF(Tugs[曳船名],A256)&gt;1,"要確認：船名重複",IF(COUNTIF(Companies[会社名],B256)&lt;&gt;1,"要確認：会社未登録・重複",IF(C256="","要確認：基地港未登録","登録済"))))</f>
        <v/>
      </c>
    </row>
    <row r="257" spans="1:4" ht="27" customHeight="1" x14ac:dyDescent="0.2">
      <c r="A257" s="47"/>
      <c r="B257" s="47"/>
      <c r="C257" s="47"/>
      <c r="D257" s="48" t="str">
        <f>IF(A257="","",IF(COUNTIF(Tugs[曳船名],A257)&gt;1,"要確認：船名重複",IF(COUNTIF(Companies[会社名],B257)&lt;&gt;1,"要確認：会社未登録・重複",IF(C257="","要確認：基地港未登録","登録済"))))</f>
        <v/>
      </c>
    </row>
    <row r="258" spans="1:4" ht="27" customHeight="1" x14ac:dyDescent="0.2">
      <c r="A258" s="47"/>
      <c r="B258" s="47"/>
      <c r="C258" s="47"/>
      <c r="D258" s="48" t="str">
        <f>IF(A258="","",IF(COUNTIF(Tugs[曳船名],A258)&gt;1,"要確認：船名重複",IF(COUNTIF(Companies[会社名],B258)&lt;&gt;1,"要確認：会社未登録・重複",IF(C258="","要確認：基地港未登録","登録済"))))</f>
        <v/>
      </c>
    </row>
    <row r="259" spans="1:4" ht="27" customHeight="1" x14ac:dyDescent="0.2">
      <c r="A259" s="47"/>
      <c r="B259" s="47"/>
      <c r="C259" s="47"/>
      <c r="D259" s="48" t="str">
        <f>IF(A259="","",IF(COUNTIF(Tugs[曳船名],A259)&gt;1,"要確認：船名重複",IF(COUNTIF(Companies[会社名],B259)&lt;&gt;1,"要確認：会社未登録・重複",IF(C259="","要確認：基地港未登録","登録済"))))</f>
        <v/>
      </c>
    </row>
    <row r="260" spans="1:4" ht="27" customHeight="1" x14ac:dyDescent="0.2">
      <c r="A260" s="47"/>
      <c r="B260" s="47"/>
      <c r="C260" s="47"/>
      <c r="D260" s="48" t="str">
        <f>IF(A260="","",IF(COUNTIF(Tugs[曳船名],A260)&gt;1,"要確認：船名重複",IF(COUNTIF(Companies[会社名],B260)&lt;&gt;1,"要確認：会社未登録・重複",IF(C260="","要確認：基地港未登録","登録済"))))</f>
        <v/>
      </c>
    </row>
    <row r="261" spans="1:4" ht="27" customHeight="1" x14ac:dyDescent="0.2">
      <c r="A261" s="47"/>
      <c r="B261" s="47"/>
      <c r="C261" s="47"/>
      <c r="D261" s="48" t="str">
        <f>IF(A261="","",IF(COUNTIF(Tugs[曳船名],A261)&gt;1,"要確認：船名重複",IF(COUNTIF(Companies[会社名],B261)&lt;&gt;1,"要確認：会社未登録・重複",IF(C261="","要確認：基地港未登録","登録済"))))</f>
        <v/>
      </c>
    </row>
    <row r="262" spans="1:4" ht="27" customHeight="1" x14ac:dyDescent="0.2">
      <c r="A262" s="47"/>
      <c r="B262" s="47"/>
      <c r="C262" s="47"/>
      <c r="D262" s="48" t="str">
        <f>IF(A262="","",IF(COUNTIF(Tugs[曳船名],A262)&gt;1,"要確認：船名重複",IF(COUNTIF(Companies[会社名],B262)&lt;&gt;1,"要確認：会社未登録・重複",IF(C262="","要確認：基地港未登録","登録済"))))</f>
        <v/>
      </c>
    </row>
    <row r="263" spans="1:4" ht="27" customHeight="1" x14ac:dyDescent="0.2">
      <c r="A263" s="47"/>
      <c r="B263" s="47"/>
      <c r="C263" s="47"/>
      <c r="D263" s="48" t="str">
        <f>IF(A263="","",IF(COUNTIF(Tugs[曳船名],A263)&gt;1,"要確認：船名重複",IF(COUNTIF(Companies[会社名],B263)&lt;&gt;1,"要確認：会社未登録・重複",IF(C263="","要確認：基地港未登録","登録済"))))</f>
        <v/>
      </c>
    </row>
    <row r="264" spans="1:4" ht="27" customHeight="1" x14ac:dyDescent="0.2">
      <c r="A264" s="47"/>
      <c r="B264" s="47"/>
      <c r="C264" s="47"/>
      <c r="D264" s="48" t="str">
        <f>IF(A264="","",IF(COUNTIF(Tugs[曳船名],A264)&gt;1,"要確認：船名重複",IF(COUNTIF(Companies[会社名],B264)&lt;&gt;1,"要確認：会社未登録・重複",IF(C264="","要確認：基地港未登録","登録済"))))</f>
        <v/>
      </c>
    </row>
    <row r="265" spans="1:4" ht="27" customHeight="1" x14ac:dyDescent="0.2">
      <c r="A265" s="47"/>
      <c r="B265" s="47"/>
      <c r="C265" s="47"/>
      <c r="D265" s="48" t="str">
        <f>IF(A265="","",IF(COUNTIF(Tugs[曳船名],A265)&gt;1,"要確認：船名重複",IF(COUNTIF(Companies[会社名],B265)&lt;&gt;1,"要確認：会社未登録・重複",IF(C265="","要確認：基地港未登録","登録済"))))</f>
        <v/>
      </c>
    </row>
    <row r="266" spans="1:4" ht="27" customHeight="1" x14ac:dyDescent="0.2">
      <c r="A266" s="47"/>
      <c r="B266" s="47"/>
      <c r="C266" s="47"/>
      <c r="D266" s="48" t="str">
        <f>IF(A266="","",IF(COUNTIF(Tugs[曳船名],A266)&gt;1,"要確認：船名重複",IF(COUNTIF(Companies[会社名],B266)&lt;&gt;1,"要確認：会社未登録・重複",IF(C266="","要確認：基地港未登録","登録済"))))</f>
        <v/>
      </c>
    </row>
    <row r="267" spans="1:4" ht="27" customHeight="1" x14ac:dyDescent="0.2">
      <c r="A267" s="47"/>
      <c r="B267" s="47"/>
      <c r="C267" s="47"/>
      <c r="D267" s="48" t="str">
        <f>IF(A267="","",IF(COUNTIF(Tugs[曳船名],A267)&gt;1,"要確認：船名重複",IF(COUNTIF(Companies[会社名],B267)&lt;&gt;1,"要確認：会社未登録・重複",IF(C267="","要確認：基地港未登録","登録済"))))</f>
        <v/>
      </c>
    </row>
    <row r="268" spans="1:4" ht="27" customHeight="1" x14ac:dyDescent="0.2">
      <c r="A268" s="47"/>
      <c r="B268" s="47"/>
      <c r="C268" s="47"/>
      <c r="D268" s="48" t="str">
        <f>IF(A268="","",IF(COUNTIF(Tugs[曳船名],A268)&gt;1,"要確認：船名重複",IF(COUNTIF(Companies[会社名],B268)&lt;&gt;1,"要確認：会社未登録・重複",IF(C268="","要確認：基地港未登録","登録済"))))</f>
        <v/>
      </c>
    </row>
    <row r="269" spans="1:4" ht="27" customHeight="1" x14ac:dyDescent="0.2">
      <c r="A269" s="47"/>
      <c r="B269" s="47"/>
      <c r="C269" s="47"/>
      <c r="D269" s="48" t="str">
        <f>IF(A269="","",IF(COUNTIF(Tugs[曳船名],A269)&gt;1,"要確認：船名重複",IF(COUNTIF(Companies[会社名],B269)&lt;&gt;1,"要確認：会社未登録・重複",IF(C269="","要確認：基地港未登録","登録済"))))</f>
        <v/>
      </c>
    </row>
    <row r="270" spans="1:4" ht="27" customHeight="1" x14ac:dyDescent="0.2">
      <c r="A270" s="47"/>
      <c r="B270" s="47"/>
      <c r="C270" s="47"/>
      <c r="D270" s="48" t="str">
        <f>IF(A270="","",IF(COUNTIF(Tugs[曳船名],A270)&gt;1,"要確認：船名重複",IF(COUNTIF(Companies[会社名],B270)&lt;&gt;1,"要確認：会社未登録・重複",IF(C270="","要確認：基地港未登録","登録済"))))</f>
        <v/>
      </c>
    </row>
    <row r="271" spans="1:4" ht="27" customHeight="1" x14ac:dyDescent="0.2">
      <c r="A271" s="47"/>
      <c r="B271" s="47"/>
      <c r="C271" s="47"/>
      <c r="D271" s="48" t="str">
        <f>IF(A271="","",IF(COUNTIF(Tugs[曳船名],A271)&gt;1,"要確認：船名重複",IF(COUNTIF(Companies[会社名],B271)&lt;&gt;1,"要確認：会社未登録・重複",IF(C271="","要確認：基地港未登録","登録済"))))</f>
        <v/>
      </c>
    </row>
    <row r="272" spans="1:4" ht="27" customHeight="1" x14ac:dyDescent="0.2">
      <c r="A272" s="47"/>
      <c r="B272" s="47"/>
      <c r="C272" s="47"/>
      <c r="D272" s="48" t="str">
        <f>IF(A272="","",IF(COUNTIF(Tugs[曳船名],A272)&gt;1,"要確認：船名重複",IF(COUNTIF(Companies[会社名],B272)&lt;&gt;1,"要確認：会社未登録・重複",IF(C272="","要確認：基地港未登録","登録済"))))</f>
        <v/>
      </c>
    </row>
    <row r="273" spans="1:4" ht="27" customHeight="1" x14ac:dyDescent="0.2">
      <c r="A273" s="47"/>
      <c r="B273" s="47"/>
      <c r="C273" s="47"/>
      <c r="D273" s="48" t="str">
        <f>IF(A273="","",IF(COUNTIF(Tugs[曳船名],A273)&gt;1,"要確認：船名重複",IF(COUNTIF(Companies[会社名],B273)&lt;&gt;1,"要確認：会社未登録・重複",IF(C273="","要確認：基地港未登録","登録済"))))</f>
        <v/>
      </c>
    </row>
    <row r="274" spans="1:4" ht="27" customHeight="1" x14ac:dyDescent="0.2">
      <c r="A274" s="47"/>
      <c r="B274" s="47"/>
      <c r="C274" s="47"/>
      <c r="D274" s="48" t="str">
        <f>IF(A274="","",IF(COUNTIF(Tugs[曳船名],A274)&gt;1,"要確認：船名重複",IF(COUNTIF(Companies[会社名],B274)&lt;&gt;1,"要確認：会社未登録・重複",IF(C274="","要確認：基地港未登録","登録済"))))</f>
        <v/>
      </c>
    </row>
    <row r="275" spans="1:4" ht="27" customHeight="1" x14ac:dyDescent="0.2">
      <c r="A275" s="47"/>
      <c r="B275" s="47"/>
      <c r="C275" s="47"/>
      <c r="D275" s="48" t="str">
        <f>IF(A275="","",IF(COUNTIF(Tugs[曳船名],A275)&gt;1,"要確認：船名重複",IF(COUNTIF(Companies[会社名],B275)&lt;&gt;1,"要確認：会社未登録・重複",IF(C275="","要確認：基地港未登録","登録済"))))</f>
        <v/>
      </c>
    </row>
    <row r="276" spans="1:4" ht="27" customHeight="1" x14ac:dyDescent="0.2">
      <c r="A276" s="47"/>
      <c r="B276" s="47"/>
      <c r="C276" s="47"/>
      <c r="D276" s="48" t="str">
        <f>IF(A276="","",IF(COUNTIF(Tugs[曳船名],A276)&gt;1,"要確認：船名重複",IF(COUNTIF(Companies[会社名],B276)&lt;&gt;1,"要確認：会社未登録・重複",IF(C276="","要確認：基地港未登録","登録済"))))</f>
        <v/>
      </c>
    </row>
    <row r="277" spans="1:4" ht="27" customHeight="1" x14ac:dyDescent="0.2">
      <c r="A277" s="47"/>
      <c r="B277" s="47"/>
      <c r="C277" s="47"/>
      <c r="D277" s="48" t="str">
        <f>IF(A277="","",IF(COUNTIF(Tugs[曳船名],A277)&gt;1,"要確認：船名重複",IF(COUNTIF(Companies[会社名],B277)&lt;&gt;1,"要確認：会社未登録・重複",IF(C277="","要確認：基地港未登録","登録済"))))</f>
        <v/>
      </c>
    </row>
    <row r="278" spans="1:4" ht="27" customHeight="1" x14ac:dyDescent="0.2">
      <c r="A278" s="47"/>
      <c r="B278" s="47"/>
      <c r="C278" s="47"/>
      <c r="D278" s="48" t="str">
        <f>IF(A278="","",IF(COUNTIF(Tugs[曳船名],A278)&gt;1,"要確認：船名重複",IF(COUNTIF(Companies[会社名],B278)&lt;&gt;1,"要確認：会社未登録・重複",IF(C278="","要確認：基地港未登録","登録済"))))</f>
        <v/>
      </c>
    </row>
    <row r="279" spans="1:4" ht="27" customHeight="1" x14ac:dyDescent="0.2">
      <c r="A279" s="47"/>
      <c r="B279" s="47"/>
      <c r="C279" s="47"/>
      <c r="D279" s="48" t="str">
        <f>IF(A279="","",IF(COUNTIF(Tugs[曳船名],A279)&gt;1,"要確認：船名重複",IF(COUNTIF(Companies[会社名],B279)&lt;&gt;1,"要確認：会社未登録・重複",IF(C279="","要確認：基地港未登録","登録済"))))</f>
        <v/>
      </c>
    </row>
    <row r="280" spans="1:4" ht="27" customHeight="1" x14ac:dyDescent="0.2">
      <c r="A280" s="47"/>
      <c r="B280" s="47"/>
      <c r="C280" s="47"/>
      <c r="D280" s="48" t="str">
        <f>IF(A280="","",IF(COUNTIF(Tugs[曳船名],A280)&gt;1,"要確認：船名重複",IF(COUNTIF(Companies[会社名],B280)&lt;&gt;1,"要確認：会社未登録・重複",IF(C280="","要確認：基地港未登録","登録済"))))</f>
        <v/>
      </c>
    </row>
    <row r="281" spans="1:4" ht="27" customHeight="1" x14ac:dyDescent="0.2">
      <c r="A281" s="47"/>
      <c r="B281" s="47"/>
      <c r="C281" s="47"/>
      <c r="D281" s="48" t="str">
        <f>IF(A281="","",IF(COUNTIF(Tugs[曳船名],A281)&gt;1,"要確認：船名重複",IF(COUNTIF(Companies[会社名],B281)&lt;&gt;1,"要確認：会社未登録・重複",IF(C281="","要確認：基地港未登録","登録済"))))</f>
        <v/>
      </c>
    </row>
    <row r="282" spans="1:4" ht="27" customHeight="1" x14ac:dyDescent="0.2">
      <c r="A282" s="47"/>
      <c r="B282" s="47"/>
      <c r="C282" s="47"/>
      <c r="D282" s="48" t="str">
        <f>IF(A282="","",IF(COUNTIF(Tugs[曳船名],A282)&gt;1,"要確認：船名重複",IF(COUNTIF(Companies[会社名],B282)&lt;&gt;1,"要確認：会社未登録・重複",IF(C282="","要確認：基地港未登録","登録済"))))</f>
        <v/>
      </c>
    </row>
    <row r="283" spans="1:4" ht="27" customHeight="1" x14ac:dyDescent="0.2">
      <c r="A283" s="47"/>
      <c r="B283" s="47"/>
      <c r="C283" s="47"/>
      <c r="D283" s="48" t="str">
        <f>IF(A283="","",IF(COUNTIF(Tugs[曳船名],A283)&gt;1,"要確認：船名重複",IF(COUNTIF(Companies[会社名],B283)&lt;&gt;1,"要確認：会社未登録・重複",IF(C283="","要確認：基地港未登録","登録済"))))</f>
        <v/>
      </c>
    </row>
    <row r="284" spans="1:4" ht="27" customHeight="1" x14ac:dyDescent="0.2">
      <c r="A284" s="47"/>
      <c r="B284" s="47"/>
      <c r="C284" s="47"/>
      <c r="D284" s="48" t="str">
        <f>IF(A284="","",IF(COUNTIF(Tugs[曳船名],A284)&gt;1,"要確認：船名重複",IF(COUNTIF(Companies[会社名],B284)&lt;&gt;1,"要確認：会社未登録・重複",IF(C284="","要確認：基地港未登録","登録済"))))</f>
        <v/>
      </c>
    </row>
    <row r="285" spans="1:4" ht="27" customHeight="1" x14ac:dyDescent="0.2">
      <c r="A285" s="47"/>
      <c r="B285" s="47"/>
      <c r="C285" s="47"/>
      <c r="D285" s="48" t="str">
        <f>IF(A285="","",IF(COUNTIF(Tugs[曳船名],A285)&gt;1,"要確認：船名重複",IF(COUNTIF(Companies[会社名],B285)&lt;&gt;1,"要確認：会社未登録・重複",IF(C285="","要確認：基地港未登録","登録済"))))</f>
        <v/>
      </c>
    </row>
    <row r="286" spans="1:4" ht="27" customHeight="1" x14ac:dyDescent="0.2">
      <c r="A286" s="47"/>
      <c r="B286" s="47"/>
      <c r="C286" s="47"/>
      <c r="D286" s="48" t="str">
        <f>IF(A286="","",IF(COUNTIF(Tugs[曳船名],A286)&gt;1,"要確認：船名重複",IF(COUNTIF(Companies[会社名],B286)&lt;&gt;1,"要確認：会社未登録・重複",IF(C286="","要確認：基地港未登録","登録済"))))</f>
        <v/>
      </c>
    </row>
    <row r="287" spans="1:4" ht="27" customHeight="1" x14ac:dyDescent="0.2">
      <c r="A287" s="47"/>
      <c r="B287" s="47"/>
      <c r="C287" s="47"/>
      <c r="D287" s="48" t="str">
        <f>IF(A287="","",IF(COUNTIF(Tugs[曳船名],A287)&gt;1,"要確認：船名重複",IF(COUNTIF(Companies[会社名],B287)&lt;&gt;1,"要確認：会社未登録・重複",IF(C287="","要確認：基地港未登録","登録済"))))</f>
        <v/>
      </c>
    </row>
    <row r="288" spans="1:4" ht="27" customHeight="1" x14ac:dyDescent="0.2">
      <c r="A288" s="47"/>
      <c r="B288" s="47"/>
      <c r="C288" s="47"/>
      <c r="D288" s="48" t="str">
        <f>IF(A288="","",IF(COUNTIF(Tugs[曳船名],A288)&gt;1,"要確認：船名重複",IF(COUNTIF(Companies[会社名],B288)&lt;&gt;1,"要確認：会社未登録・重複",IF(C288="","要確認：基地港未登録","登録済"))))</f>
        <v/>
      </c>
    </row>
    <row r="289" spans="1:4" ht="27" customHeight="1" x14ac:dyDescent="0.2">
      <c r="A289" s="47"/>
      <c r="B289" s="47"/>
      <c r="C289" s="47"/>
      <c r="D289" s="48" t="str">
        <f>IF(A289="","",IF(COUNTIF(Tugs[曳船名],A289)&gt;1,"要確認：船名重複",IF(COUNTIF(Companies[会社名],B289)&lt;&gt;1,"要確認：会社未登録・重複",IF(C289="","要確認：基地港未登録","登録済"))))</f>
        <v/>
      </c>
    </row>
    <row r="290" spans="1:4" ht="27" customHeight="1" x14ac:dyDescent="0.2">
      <c r="A290" s="47"/>
      <c r="B290" s="47"/>
      <c r="C290" s="47"/>
      <c r="D290" s="48" t="str">
        <f>IF(A290="","",IF(COUNTIF(Tugs[曳船名],A290)&gt;1,"要確認：船名重複",IF(COUNTIF(Companies[会社名],B290)&lt;&gt;1,"要確認：会社未登録・重複",IF(C290="","要確認：基地港未登録","登録済"))))</f>
        <v/>
      </c>
    </row>
    <row r="291" spans="1:4" ht="27" customHeight="1" x14ac:dyDescent="0.2">
      <c r="A291" s="47"/>
      <c r="B291" s="47"/>
      <c r="C291" s="47"/>
      <c r="D291" s="48" t="str">
        <f>IF(A291="","",IF(COUNTIF(Tugs[曳船名],A291)&gt;1,"要確認：船名重複",IF(COUNTIF(Companies[会社名],B291)&lt;&gt;1,"要確認：会社未登録・重複",IF(C291="","要確認：基地港未登録","登録済"))))</f>
        <v/>
      </c>
    </row>
    <row r="292" spans="1:4" ht="27" customHeight="1" x14ac:dyDescent="0.2">
      <c r="A292" s="47"/>
      <c r="B292" s="47"/>
      <c r="C292" s="47"/>
      <c r="D292" s="48" t="str">
        <f>IF(A292="","",IF(COUNTIF(Tugs[曳船名],A292)&gt;1,"要確認：船名重複",IF(COUNTIF(Companies[会社名],B292)&lt;&gt;1,"要確認：会社未登録・重複",IF(C292="","要確認：基地港未登録","登録済"))))</f>
        <v/>
      </c>
    </row>
    <row r="293" spans="1:4" ht="27" customHeight="1" x14ac:dyDescent="0.2">
      <c r="A293" s="47"/>
      <c r="B293" s="47"/>
      <c r="C293" s="47"/>
      <c r="D293" s="48" t="str">
        <f>IF(A293="","",IF(COUNTIF(Tugs[曳船名],A293)&gt;1,"要確認：船名重複",IF(COUNTIF(Companies[会社名],B293)&lt;&gt;1,"要確認：会社未登録・重複",IF(C293="","要確認：基地港未登録","登録済"))))</f>
        <v/>
      </c>
    </row>
    <row r="294" spans="1:4" ht="27" customHeight="1" x14ac:dyDescent="0.2">
      <c r="A294" s="47"/>
      <c r="B294" s="47"/>
      <c r="C294" s="47"/>
      <c r="D294" s="48" t="str">
        <f>IF(A294="","",IF(COUNTIF(Tugs[曳船名],A294)&gt;1,"要確認：船名重複",IF(COUNTIF(Companies[会社名],B294)&lt;&gt;1,"要確認：会社未登録・重複",IF(C294="","要確認：基地港未登録","登録済"))))</f>
        <v/>
      </c>
    </row>
    <row r="295" spans="1:4" ht="27" customHeight="1" x14ac:dyDescent="0.2">
      <c r="A295" s="47"/>
      <c r="B295" s="47"/>
      <c r="C295" s="47"/>
      <c r="D295" s="48" t="str">
        <f>IF(A295="","",IF(COUNTIF(Tugs[曳船名],A295)&gt;1,"要確認：船名重複",IF(COUNTIF(Companies[会社名],B295)&lt;&gt;1,"要確認：会社未登録・重複",IF(C295="","要確認：基地港未登録","登録済"))))</f>
        <v/>
      </c>
    </row>
    <row r="296" spans="1:4" ht="27" customHeight="1" x14ac:dyDescent="0.2">
      <c r="A296" s="47"/>
      <c r="B296" s="47"/>
      <c r="C296" s="47"/>
      <c r="D296" s="48" t="str">
        <f>IF(A296="","",IF(COUNTIF(Tugs[曳船名],A296)&gt;1,"要確認：船名重複",IF(COUNTIF(Companies[会社名],B296)&lt;&gt;1,"要確認：会社未登録・重複",IF(C296="","要確認：基地港未登録","登録済"))))</f>
        <v/>
      </c>
    </row>
    <row r="297" spans="1:4" ht="27" customHeight="1" x14ac:dyDescent="0.2">
      <c r="A297" s="47"/>
      <c r="B297" s="47"/>
      <c r="C297" s="47"/>
      <c r="D297" s="48" t="str">
        <f>IF(A297="","",IF(COUNTIF(Tugs[曳船名],A297)&gt;1,"要確認：船名重複",IF(COUNTIF(Companies[会社名],B297)&lt;&gt;1,"要確認：会社未登録・重複",IF(C297="","要確認：基地港未登録","登録済"))))</f>
        <v/>
      </c>
    </row>
    <row r="298" spans="1:4" ht="27" customHeight="1" x14ac:dyDescent="0.2">
      <c r="A298" s="47"/>
      <c r="B298" s="47"/>
      <c r="C298" s="47"/>
      <c r="D298" s="48" t="str">
        <f>IF(A298="","",IF(COUNTIF(Tugs[曳船名],A298)&gt;1,"要確認：船名重複",IF(COUNTIF(Companies[会社名],B298)&lt;&gt;1,"要確認：会社未登録・重複",IF(C298="","要確認：基地港未登録","登録済"))))</f>
        <v/>
      </c>
    </row>
    <row r="299" spans="1:4" ht="27" customHeight="1" x14ac:dyDescent="0.2">
      <c r="A299" s="47"/>
      <c r="B299" s="47"/>
      <c r="C299" s="47"/>
      <c r="D299" s="48" t="str">
        <f>IF(A299="","",IF(COUNTIF(Tugs[曳船名],A299)&gt;1,"要確認：船名重複",IF(COUNTIF(Companies[会社名],B299)&lt;&gt;1,"要確認：会社未登録・重複",IF(C299="","要確認：基地港未登録","登録済"))))</f>
        <v/>
      </c>
    </row>
    <row r="300" spans="1:4" ht="27" customHeight="1" x14ac:dyDescent="0.2">
      <c r="A300" s="47"/>
      <c r="B300" s="47"/>
      <c r="C300" s="47"/>
      <c r="D300" s="48" t="str">
        <f>IF(A300="","",IF(COUNTIF(Tugs[曳船名],A300)&gt;1,"要確認：船名重複",IF(COUNTIF(Companies[会社名],B300)&lt;&gt;1,"要確認：会社未登録・重複",IF(C300="","要確認：基地港未登録","登録済"))))</f>
        <v/>
      </c>
    </row>
    <row r="301" spans="1:4" ht="27" customHeight="1" x14ac:dyDescent="0.2">
      <c r="A301" s="47"/>
      <c r="B301" s="47"/>
      <c r="C301" s="47"/>
      <c r="D301" s="48" t="str">
        <f>IF(A301="","",IF(COUNTIF(Tugs[曳船名],A301)&gt;1,"要確認：船名重複",IF(COUNTIF(Companies[会社名],B301)&lt;&gt;1,"要確認：会社未登録・重複",IF(C301="","要確認：基地港未登録","登録済"))))</f>
        <v/>
      </c>
    </row>
    <row r="302" spans="1:4" ht="27" customHeight="1" x14ac:dyDescent="0.2">
      <c r="A302" s="47"/>
      <c r="B302" s="47"/>
      <c r="C302" s="47"/>
      <c r="D302" s="48" t="str">
        <f>IF(A302="","",IF(COUNTIF(Tugs[曳船名],A302)&gt;1,"要確認：船名重複",IF(COUNTIF(Companies[会社名],B302)&lt;&gt;1,"要確認：会社未登録・重複",IF(C302="","要確認：基地港未登録","登録済"))))</f>
        <v/>
      </c>
    </row>
    <row r="303" spans="1:4" ht="27" customHeight="1" x14ac:dyDescent="0.2">
      <c r="A303" s="47"/>
      <c r="B303" s="47"/>
      <c r="C303" s="47"/>
      <c r="D303" s="48" t="str">
        <f>IF(A303="","",IF(COUNTIF(Tugs[曳船名],A303)&gt;1,"要確認：船名重複",IF(COUNTIF(Companies[会社名],B303)&lt;&gt;1,"要確認：会社未登録・重複",IF(C303="","要確認：基地港未登録","登録済"))))</f>
        <v/>
      </c>
    </row>
    <row r="304" spans="1:4" ht="27" customHeight="1" x14ac:dyDescent="0.2">
      <c r="A304" s="47"/>
      <c r="B304" s="47"/>
      <c r="C304" s="47"/>
      <c r="D304" s="48" t="str">
        <f>IF(A304="","",IF(COUNTIF(Tugs[曳船名],A304)&gt;1,"要確認：船名重複",IF(COUNTIF(Companies[会社名],B304)&lt;&gt;1,"要確認：会社未登録・重複",IF(C304="","要確認：基地港未登録","登録済"))))</f>
        <v/>
      </c>
    </row>
    <row r="305" spans="1:4" ht="27" customHeight="1" x14ac:dyDescent="0.2">
      <c r="A305" s="47"/>
      <c r="B305" s="47"/>
      <c r="C305" s="47"/>
      <c r="D305" s="48" t="str">
        <f>IF(A305="","",IF(COUNTIF(Tugs[曳船名],A305)&gt;1,"要確認：船名重複",IF(COUNTIF(Companies[会社名],B305)&lt;&gt;1,"要確認：会社未登録・重複",IF(C305="","要確認：基地港未登録","登録済"))))</f>
        <v/>
      </c>
    </row>
    <row r="306" spans="1:4" ht="27" customHeight="1" x14ac:dyDescent="0.2">
      <c r="A306" s="47"/>
      <c r="B306" s="47"/>
      <c r="C306" s="47"/>
      <c r="D306" s="48" t="str">
        <f>IF(A306="","",IF(COUNTIF(Tugs[曳船名],A306)&gt;1,"要確認：船名重複",IF(COUNTIF(Companies[会社名],B306)&lt;&gt;1,"要確認：会社未登録・重複",IF(C306="","要確認：基地港未登録","登録済"))))</f>
        <v/>
      </c>
    </row>
    <row r="307" spans="1:4" ht="27" customHeight="1" x14ac:dyDescent="0.2">
      <c r="A307" s="47"/>
      <c r="B307" s="47"/>
      <c r="C307" s="47"/>
      <c r="D307" s="48" t="str">
        <f>IF(A307="","",IF(COUNTIF(Tugs[曳船名],A307)&gt;1,"要確認：船名重複",IF(COUNTIF(Companies[会社名],B307)&lt;&gt;1,"要確認：会社未登録・重複",IF(C307="","要確認：基地港未登録","登録済"))))</f>
        <v/>
      </c>
    </row>
    <row r="308" spans="1:4" ht="27" customHeight="1" x14ac:dyDescent="0.2">
      <c r="A308" s="47"/>
      <c r="B308" s="47"/>
      <c r="C308" s="47"/>
      <c r="D308" s="48" t="str">
        <f>IF(A308="","",IF(COUNTIF(Tugs[曳船名],A308)&gt;1,"要確認：船名重複",IF(COUNTIF(Companies[会社名],B308)&lt;&gt;1,"要確認：会社未登録・重複",IF(C308="","要確認：基地港未登録","登録済"))))</f>
        <v/>
      </c>
    </row>
    <row r="309" spans="1:4" ht="27" customHeight="1" x14ac:dyDescent="0.2">
      <c r="A309" s="47"/>
      <c r="B309" s="47"/>
      <c r="C309" s="47"/>
      <c r="D309" s="48" t="str">
        <f>IF(A309="","",IF(COUNTIF(Tugs[曳船名],A309)&gt;1,"要確認：船名重複",IF(COUNTIF(Companies[会社名],B309)&lt;&gt;1,"要確認：会社未登録・重複",IF(C309="","要確認：基地港未登録","登録済"))))</f>
        <v/>
      </c>
    </row>
    <row r="310" spans="1:4" ht="27" customHeight="1" x14ac:dyDescent="0.2">
      <c r="A310" s="47"/>
      <c r="B310" s="47"/>
      <c r="C310" s="47"/>
      <c r="D310" s="48" t="str">
        <f>IF(A310="","",IF(COUNTIF(Tugs[曳船名],A310)&gt;1,"要確認：船名重複",IF(COUNTIF(Companies[会社名],B310)&lt;&gt;1,"要確認：会社未登録・重複",IF(C310="","要確認：基地港未登録","登録済"))))</f>
        <v/>
      </c>
    </row>
    <row r="311" spans="1:4" ht="27" customHeight="1" x14ac:dyDescent="0.2">
      <c r="A311" s="47"/>
      <c r="B311" s="47"/>
      <c r="C311" s="47"/>
      <c r="D311" s="48" t="str">
        <f>IF(A311="","",IF(COUNTIF(Tugs[曳船名],A311)&gt;1,"要確認：船名重複",IF(COUNTIF(Companies[会社名],B311)&lt;&gt;1,"要確認：会社未登録・重複",IF(C311="","要確認：基地港未登録","登録済"))))</f>
        <v/>
      </c>
    </row>
    <row r="312" spans="1:4" ht="27" customHeight="1" x14ac:dyDescent="0.2">
      <c r="A312" s="47"/>
      <c r="B312" s="47"/>
      <c r="C312" s="47"/>
      <c r="D312" s="48" t="str">
        <f>IF(A312="","",IF(COUNTIF(Tugs[曳船名],A312)&gt;1,"要確認：船名重複",IF(COUNTIF(Companies[会社名],B312)&lt;&gt;1,"要確認：会社未登録・重複",IF(C312="","要確認：基地港未登録","登録済"))))</f>
        <v/>
      </c>
    </row>
    <row r="313" spans="1:4" ht="27" customHeight="1" x14ac:dyDescent="0.2">
      <c r="A313" s="47"/>
      <c r="B313" s="47"/>
      <c r="C313" s="47"/>
      <c r="D313" s="48" t="str">
        <f>IF(A313="","",IF(COUNTIF(Tugs[曳船名],A313)&gt;1,"要確認：船名重複",IF(COUNTIF(Companies[会社名],B313)&lt;&gt;1,"要確認：会社未登録・重複",IF(C313="","要確認：基地港未登録","登録済"))))</f>
        <v/>
      </c>
    </row>
    <row r="314" spans="1:4" ht="27" customHeight="1" x14ac:dyDescent="0.2">
      <c r="A314" s="47"/>
      <c r="B314" s="47"/>
      <c r="C314" s="47"/>
      <c r="D314" s="48" t="str">
        <f>IF(A314="","",IF(COUNTIF(Tugs[曳船名],A314)&gt;1,"要確認：船名重複",IF(COUNTIF(Companies[会社名],B314)&lt;&gt;1,"要確認：会社未登録・重複",IF(C314="","要確認：基地港未登録","登録済"))))</f>
        <v/>
      </c>
    </row>
    <row r="315" spans="1:4" ht="27" customHeight="1" x14ac:dyDescent="0.2">
      <c r="A315" s="47"/>
      <c r="B315" s="47"/>
      <c r="C315" s="47"/>
      <c r="D315" s="48" t="str">
        <f>IF(A315="","",IF(COUNTIF(Tugs[曳船名],A315)&gt;1,"要確認：船名重複",IF(COUNTIF(Companies[会社名],B315)&lt;&gt;1,"要確認：会社未登録・重複",IF(C315="","要確認：基地港未登録","登録済"))))</f>
        <v/>
      </c>
    </row>
    <row r="316" spans="1:4" ht="27" customHeight="1" x14ac:dyDescent="0.2">
      <c r="A316" s="47"/>
      <c r="B316" s="47"/>
      <c r="C316" s="47"/>
      <c r="D316" s="48" t="str">
        <f>IF(A316="","",IF(COUNTIF(Tugs[曳船名],A316)&gt;1,"要確認：船名重複",IF(COUNTIF(Companies[会社名],B316)&lt;&gt;1,"要確認：会社未登録・重複",IF(C316="","要確認：基地港未登録","登録済"))))</f>
        <v/>
      </c>
    </row>
    <row r="317" spans="1:4" ht="27" customHeight="1" x14ac:dyDescent="0.2">
      <c r="A317" s="47"/>
      <c r="B317" s="47"/>
      <c r="C317" s="47"/>
      <c r="D317" s="48" t="str">
        <f>IF(A317="","",IF(COUNTIF(Tugs[曳船名],A317)&gt;1,"要確認：船名重複",IF(COUNTIF(Companies[会社名],B317)&lt;&gt;1,"要確認：会社未登録・重複",IF(C317="","要確認：基地港未登録","登録済"))))</f>
        <v/>
      </c>
    </row>
    <row r="318" spans="1:4" ht="27" customHeight="1" x14ac:dyDescent="0.2">
      <c r="A318" s="47"/>
      <c r="B318" s="47"/>
      <c r="C318" s="47"/>
      <c r="D318" s="48" t="str">
        <f>IF(A318="","",IF(COUNTIF(Tugs[曳船名],A318)&gt;1,"要確認：船名重複",IF(COUNTIF(Companies[会社名],B318)&lt;&gt;1,"要確認：会社未登録・重複",IF(C318="","要確認：基地港未登録","登録済"))))</f>
        <v/>
      </c>
    </row>
    <row r="319" spans="1:4" ht="27" customHeight="1" x14ac:dyDescent="0.2">
      <c r="A319" s="47"/>
      <c r="B319" s="47"/>
      <c r="C319" s="47"/>
      <c r="D319" s="48" t="str">
        <f>IF(A319="","",IF(COUNTIF(Tugs[曳船名],A319)&gt;1,"要確認：船名重複",IF(COUNTIF(Companies[会社名],B319)&lt;&gt;1,"要確認：会社未登録・重複",IF(C319="","要確認：基地港未登録","登録済"))))</f>
        <v/>
      </c>
    </row>
    <row r="320" spans="1:4" ht="27" customHeight="1" x14ac:dyDescent="0.2">
      <c r="A320" s="47"/>
      <c r="B320" s="47"/>
      <c r="C320" s="47"/>
      <c r="D320" s="48" t="str">
        <f>IF(A320="","",IF(COUNTIF(Tugs[曳船名],A320)&gt;1,"要確認：船名重複",IF(COUNTIF(Companies[会社名],B320)&lt;&gt;1,"要確認：会社未登録・重複",IF(C320="","要確認：基地港未登録","登録済"))))</f>
        <v/>
      </c>
    </row>
    <row r="321" spans="1:4" ht="27" customHeight="1" x14ac:dyDescent="0.2">
      <c r="A321" s="47"/>
      <c r="B321" s="47"/>
      <c r="C321" s="47"/>
      <c r="D321" s="48" t="str">
        <f>IF(A321="","",IF(COUNTIF(Tugs[曳船名],A321)&gt;1,"要確認：船名重複",IF(COUNTIF(Companies[会社名],B321)&lt;&gt;1,"要確認：会社未登録・重複",IF(C321="","要確認：基地港未登録","登録済"))))</f>
        <v/>
      </c>
    </row>
    <row r="322" spans="1:4" ht="27" customHeight="1" x14ac:dyDescent="0.2">
      <c r="A322" s="47"/>
      <c r="B322" s="47"/>
      <c r="C322" s="47"/>
      <c r="D322" s="48" t="str">
        <f>IF(A322="","",IF(COUNTIF(Tugs[曳船名],A322)&gt;1,"要確認：船名重複",IF(COUNTIF(Companies[会社名],B322)&lt;&gt;1,"要確認：会社未登録・重複",IF(C322="","要確認：基地港未登録","登録済"))))</f>
        <v/>
      </c>
    </row>
    <row r="323" spans="1:4" ht="27" customHeight="1" x14ac:dyDescent="0.2">
      <c r="A323" s="47"/>
      <c r="B323" s="47"/>
      <c r="C323" s="47"/>
      <c r="D323" s="48" t="str">
        <f>IF(A323="","",IF(COUNTIF(Tugs[曳船名],A323)&gt;1,"要確認：船名重複",IF(COUNTIF(Companies[会社名],B323)&lt;&gt;1,"要確認：会社未登録・重複",IF(C323="","要確認：基地港未登録","登録済"))))</f>
        <v/>
      </c>
    </row>
    <row r="324" spans="1:4" ht="27" customHeight="1" x14ac:dyDescent="0.2">
      <c r="A324" s="47"/>
      <c r="B324" s="47"/>
      <c r="C324" s="47"/>
      <c r="D324" s="48" t="str">
        <f>IF(A324="","",IF(COUNTIF(Tugs[曳船名],A324)&gt;1,"要確認：船名重複",IF(COUNTIF(Companies[会社名],B324)&lt;&gt;1,"要確認：会社未登録・重複",IF(C324="","要確認：基地港未登録","登録済"))))</f>
        <v/>
      </c>
    </row>
    <row r="325" spans="1:4" ht="27" customHeight="1" x14ac:dyDescent="0.2">
      <c r="A325" s="47"/>
      <c r="B325" s="47"/>
      <c r="C325" s="47"/>
      <c r="D325" s="48" t="str">
        <f>IF(A325="","",IF(COUNTIF(Tugs[曳船名],A325)&gt;1,"要確認：船名重複",IF(COUNTIF(Companies[会社名],B325)&lt;&gt;1,"要確認：会社未登録・重複",IF(C325="","要確認：基地港未登録","登録済"))))</f>
        <v/>
      </c>
    </row>
    <row r="326" spans="1:4" ht="27" customHeight="1" x14ac:dyDescent="0.2">
      <c r="A326" s="47"/>
      <c r="B326" s="47"/>
      <c r="C326" s="47"/>
      <c r="D326" s="48" t="str">
        <f>IF(A326="","",IF(COUNTIF(Tugs[曳船名],A326)&gt;1,"要確認：船名重複",IF(COUNTIF(Companies[会社名],B326)&lt;&gt;1,"要確認：会社未登録・重複",IF(C326="","要確認：基地港未登録","登録済"))))</f>
        <v/>
      </c>
    </row>
    <row r="327" spans="1:4" ht="27" customHeight="1" x14ac:dyDescent="0.2">
      <c r="A327" s="47"/>
      <c r="B327" s="47"/>
      <c r="C327" s="47"/>
      <c r="D327" s="48" t="str">
        <f>IF(A327="","",IF(COUNTIF(Tugs[曳船名],A327)&gt;1,"要確認：船名重複",IF(COUNTIF(Companies[会社名],B327)&lt;&gt;1,"要確認：会社未登録・重複",IF(C327="","要確認：基地港未登録","登録済"))))</f>
        <v/>
      </c>
    </row>
    <row r="328" spans="1:4" ht="27" customHeight="1" x14ac:dyDescent="0.2">
      <c r="A328" s="47"/>
      <c r="B328" s="47"/>
      <c r="C328" s="47"/>
      <c r="D328" s="48" t="str">
        <f>IF(A328="","",IF(COUNTIF(Tugs[曳船名],A328)&gt;1,"要確認：船名重複",IF(COUNTIF(Companies[会社名],B328)&lt;&gt;1,"要確認：会社未登録・重複",IF(C328="","要確認：基地港未登録","登録済"))))</f>
        <v/>
      </c>
    </row>
    <row r="329" spans="1:4" ht="27" customHeight="1" x14ac:dyDescent="0.2">
      <c r="A329" s="47"/>
      <c r="B329" s="47"/>
      <c r="C329" s="47"/>
      <c r="D329" s="48" t="str">
        <f>IF(A329="","",IF(COUNTIF(Tugs[曳船名],A329)&gt;1,"要確認：船名重複",IF(COUNTIF(Companies[会社名],B329)&lt;&gt;1,"要確認：会社未登録・重複",IF(C329="","要確認：基地港未登録","登録済"))))</f>
        <v/>
      </c>
    </row>
    <row r="330" spans="1:4" ht="27" customHeight="1" x14ac:dyDescent="0.2">
      <c r="A330" s="47"/>
      <c r="B330" s="47"/>
      <c r="C330" s="47"/>
      <c r="D330" s="48" t="str">
        <f>IF(A330="","",IF(COUNTIF(Tugs[曳船名],A330)&gt;1,"要確認：船名重複",IF(COUNTIF(Companies[会社名],B330)&lt;&gt;1,"要確認：会社未登録・重複",IF(C330="","要確認：基地港未登録","登録済"))))</f>
        <v/>
      </c>
    </row>
    <row r="331" spans="1:4" ht="27" customHeight="1" x14ac:dyDescent="0.2">
      <c r="A331" s="47"/>
      <c r="B331" s="47"/>
      <c r="C331" s="47"/>
      <c r="D331" s="48" t="str">
        <f>IF(A331="","",IF(COUNTIF(Tugs[曳船名],A331)&gt;1,"要確認：船名重複",IF(COUNTIF(Companies[会社名],B331)&lt;&gt;1,"要確認：会社未登録・重複",IF(C331="","要確認：基地港未登録","登録済"))))</f>
        <v/>
      </c>
    </row>
    <row r="332" spans="1:4" ht="27" customHeight="1" x14ac:dyDescent="0.2">
      <c r="A332" s="47"/>
      <c r="B332" s="47"/>
      <c r="C332" s="47"/>
      <c r="D332" s="48" t="str">
        <f>IF(A332="","",IF(COUNTIF(Tugs[曳船名],A332)&gt;1,"要確認：船名重複",IF(COUNTIF(Companies[会社名],B332)&lt;&gt;1,"要確認：会社未登録・重複",IF(C332="","要確認：基地港未登録","登録済"))))</f>
        <v/>
      </c>
    </row>
    <row r="333" spans="1:4" ht="27" customHeight="1" x14ac:dyDescent="0.2">
      <c r="A333" s="47"/>
      <c r="B333" s="47"/>
      <c r="C333" s="47"/>
      <c r="D333" s="48" t="str">
        <f>IF(A333="","",IF(COUNTIF(Tugs[曳船名],A333)&gt;1,"要確認：船名重複",IF(COUNTIF(Companies[会社名],B333)&lt;&gt;1,"要確認：会社未登録・重複",IF(C333="","要確認：基地港未登録","登録済"))))</f>
        <v/>
      </c>
    </row>
    <row r="334" spans="1:4" ht="27" customHeight="1" x14ac:dyDescent="0.2">
      <c r="A334" s="47"/>
      <c r="B334" s="47"/>
      <c r="C334" s="47"/>
      <c r="D334" s="48" t="str">
        <f>IF(A334="","",IF(COUNTIF(Tugs[曳船名],A334)&gt;1,"要確認：船名重複",IF(COUNTIF(Companies[会社名],B334)&lt;&gt;1,"要確認：会社未登録・重複",IF(C334="","要確認：基地港未登録","登録済"))))</f>
        <v/>
      </c>
    </row>
    <row r="335" spans="1:4" ht="27" customHeight="1" x14ac:dyDescent="0.2">
      <c r="A335" s="47"/>
      <c r="B335" s="47"/>
      <c r="C335" s="47"/>
      <c r="D335" s="48" t="str">
        <f>IF(A335="","",IF(COUNTIF(Tugs[曳船名],A335)&gt;1,"要確認：船名重複",IF(COUNTIF(Companies[会社名],B335)&lt;&gt;1,"要確認：会社未登録・重複",IF(C335="","要確認：基地港未登録","登録済"))))</f>
        <v/>
      </c>
    </row>
    <row r="336" spans="1:4" ht="27" customHeight="1" x14ac:dyDescent="0.2">
      <c r="A336" s="47"/>
      <c r="B336" s="47"/>
      <c r="C336" s="47"/>
      <c r="D336" s="48" t="str">
        <f>IF(A336="","",IF(COUNTIF(Tugs[曳船名],A336)&gt;1,"要確認：船名重複",IF(COUNTIF(Companies[会社名],B336)&lt;&gt;1,"要確認：会社未登録・重複",IF(C336="","要確認：基地港未登録","登録済"))))</f>
        <v/>
      </c>
    </row>
    <row r="337" spans="1:4" ht="27" customHeight="1" x14ac:dyDescent="0.2">
      <c r="A337" s="47"/>
      <c r="B337" s="47"/>
      <c r="C337" s="47"/>
      <c r="D337" s="48" t="str">
        <f>IF(A337="","",IF(COUNTIF(Tugs[曳船名],A337)&gt;1,"要確認：船名重複",IF(COUNTIF(Companies[会社名],B337)&lt;&gt;1,"要確認：会社未登録・重複",IF(C337="","要確認：基地港未登録","登録済"))))</f>
        <v/>
      </c>
    </row>
    <row r="338" spans="1:4" ht="27" customHeight="1" x14ac:dyDescent="0.2">
      <c r="A338" s="47"/>
      <c r="B338" s="47"/>
      <c r="C338" s="47"/>
      <c r="D338" s="48" t="str">
        <f>IF(A338="","",IF(COUNTIF(Tugs[曳船名],A338)&gt;1,"要確認：船名重複",IF(COUNTIF(Companies[会社名],B338)&lt;&gt;1,"要確認：会社未登録・重複",IF(C338="","要確認：基地港未登録","登録済"))))</f>
        <v/>
      </c>
    </row>
    <row r="339" spans="1:4" ht="27" customHeight="1" x14ac:dyDescent="0.2">
      <c r="A339" s="47"/>
      <c r="B339" s="47"/>
      <c r="C339" s="47"/>
      <c r="D339" s="48" t="str">
        <f>IF(A339="","",IF(COUNTIF(Tugs[曳船名],A339)&gt;1,"要確認：船名重複",IF(COUNTIF(Companies[会社名],B339)&lt;&gt;1,"要確認：会社未登録・重複",IF(C339="","要確認：基地港未登録","登録済"))))</f>
        <v/>
      </c>
    </row>
    <row r="340" spans="1:4" ht="27" customHeight="1" x14ac:dyDescent="0.2">
      <c r="A340" s="47"/>
      <c r="B340" s="47"/>
      <c r="C340" s="47"/>
      <c r="D340" s="48" t="str">
        <f>IF(A340="","",IF(COUNTIF(Tugs[曳船名],A340)&gt;1,"要確認：船名重複",IF(COUNTIF(Companies[会社名],B340)&lt;&gt;1,"要確認：会社未登録・重複",IF(C340="","要確認：基地港未登録","登録済"))))</f>
        <v/>
      </c>
    </row>
    <row r="341" spans="1:4" ht="27" customHeight="1" x14ac:dyDescent="0.2">
      <c r="A341" s="47"/>
      <c r="B341" s="47"/>
      <c r="C341" s="47"/>
      <c r="D341" s="48" t="str">
        <f>IF(A341="","",IF(COUNTIF(Tugs[曳船名],A341)&gt;1,"要確認：船名重複",IF(COUNTIF(Companies[会社名],B341)&lt;&gt;1,"要確認：会社未登録・重複",IF(C341="","要確認：基地港未登録","登録済"))))</f>
        <v/>
      </c>
    </row>
    <row r="342" spans="1:4" ht="27" customHeight="1" x14ac:dyDescent="0.2">
      <c r="A342" s="47"/>
      <c r="B342" s="47"/>
      <c r="C342" s="47"/>
      <c r="D342" s="48" t="str">
        <f>IF(A342="","",IF(COUNTIF(Tugs[曳船名],A342)&gt;1,"要確認：船名重複",IF(COUNTIF(Companies[会社名],B342)&lt;&gt;1,"要確認：会社未登録・重複",IF(C342="","要確認：基地港未登録","登録済"))))</f>
        <v/>
      </c>
    </row>
    <row r="343" spans="1:4" ht="27" customHeight="1" x14ac:dyDescent="0.2">
      <c r="A343" s="47"/>
      <c r="B343" s="47"/>
      <c r="C343" s="47"/>
      <c r="D343" s="48" t="str">
        <f>IF(A343="","",IF(COUNTIF(Tugs[曳船名],A343)&gt;1,"要確認：船名重複",IF(COUNTIF(Companies[会社名],B343)&lt;&gt;1,"要確認：会社未登録・重複",IF(C343="","要確認：基地港未登録","登録済"))))</f>
        <v/>
      </c>
    </row>
    <row r="344" spans="1:4" ht="27" customHeight="1" x14ac:dyDescent="0.2">
      <c r="A344" s="47"/>
      <c r="B344" s="47"/>
      <c r="C344" s="47"/>
      <c r="D344" s="48" t="str">
        <f>IF(A344="","",IF(COUNTIF(Tugs[曳船名],A344)&gt;1,"要確認：船名重複",IF(COUNTIF(Companies[会社名],B344)&lt;&gt;1,"要確認：会社未登録・重複",IF(C344="","要確認：基地港未登録","登録済"))))</f>
        <v/>
      </c>
    </row>
    <row r="345" spans="1:4" ht="27" customHeight="1" x14ac:dyDescent="0.2">
      <c r="A345" s="47"/>
      <c r="B345" s="47"/>
      <c r="C345" s="47"/>
      <c r="D345" s="48" t="str">
        <f>IF(A345="","",IF(COUNTIF(Tugs[曳船名],A345)&gt;1,"要確認：船名重複",IF(COUNTIF(Companies[会社名],B345)&lt;&gt;1,"要確認：会社未登録・重複",IF(C345="","要確認：基地港未登録","登録済"))))</f>
        <v/>
      </c>
    </row>
    <row r="346" spans="1:4" ht="27" customHeight="1" x14ac:dyDescent="0.2">
      <c r="A346" s="47"/>
      <c r="B346" s="47"/>
      <c r="C346" s="47"/>
      <c r="D346" s="48" t="str">
        <f>IF(A346="","",IF(COUNTIF(Tugs[曳船名],A346)&gt;1,"要確認：船名重複",IF(COUNTIF(Companies[会社名],B346)&lt;&gt;1,"要確認：会社未登録・重複",IF(C346="","要確認：基地港未登録","登録済"))))</f>
        <v/>
      </c>
    </row>
    <row r="347" spans="1:4" ht="27" customHeight="1" x14ac:dyDescent="0.2">
      <c r="A347" s="47"/>
      <c r="B347" s="47"/>
      <c r="C347" s="47"/>
      <c r="D347" s="48" t="str">
        <f>IF(A347="","",IF(COUNTIF(Tugs[曳船名],A347)&gt;1,"要確認：船名重複",IF(COUNTIF(Companies[会社名],B347)&lt;&gt;1,"要確認：会社未登録・重複",IF(C347="","要確認：基地港未登録","登録済"))))</f>
        <v/>
      </c>
    </row>
    <row r="348" spans="1:4" ht="27" customHeight="1" x14ac:dyDescent="0.2">
      <c r="A348" s="47"/>
      <c r="B348" s="47"/>
      <c r="C348" s="47"/>
      <c r="D348" s="48" t="str">
        <f>IF(A348="","",IF(COUNTIF(Tugs[曳船名],A348)&gt;1,"要確認：船名重複",IF(COUNTIF(Companies[会社名],B348)&lt;&gt;1,"要確認：会社未登録・重複",IF(C348="","要確認：基地港未登録","登録済"))))</f>
        <v/>
      </c>
    </row>
    <row r="349" spans="1:4" ht="27" customHeight="1" x14ac:dyDescent="0.2">
      <c r="A349" s="47"/>
      <c r="B349" s="47"/>
      <c r="C349" s="47"/>
      <c r="D349" s="48" t="str">
        <f>IF(A349="","",IF(COUNTIF(Tugs[曳船名],A349)&gt;1,"要確認：船名重複",IF(COUNTIF(Companies[会社名],B349)&lt;&gt;1,"要確認：会社未登録・重複",IF(C349="","要確認：基地港未登録","登録済"))))</f>
        <v/>
      </c>
    </row>
    <row r="350" spans="1:4" ht="27" customHeight="1" x14ac:dyDescent="0.2">
      <c r="A350" s="47"/>
      <c r="B350" s="47"/>
      <c r="C350" s="47"/>
      <c r="D350" s="48" t="str">
        <f>IF(A350="","",IF(COUNTIF(Tugs[曳船名],A350)&gt;1,"要確認：船名重複",IF(COUNTIF(Companies[会社名],B350)&lt;&gt;1,"要確認：会社未登録・重複",IF(C350="","要確認：基地港未登録","登録済"))))</f>
        <v/>
      </c>
    </row>
    <row r="351" spans="1:4" ht="27" customHeight="1" x14ac:dyDescent="0.2">
      <c r="A351" s="47"/>
      <c r="B351" s="47"/>
      <c r="C351" s="47"/>
      <c r="D351" s="48" t="str">
        <f>IF(A351="","",IF(COUNTIF(Tugs[曳船名],A351)&gt;1,"要確認：船名重複",IF(COUNTIF(Companies[会社名],B351)&lt;&gt;1,"要確認：会社未登録・重複",IF(C351="","要確認：基地港未登録","登録済"))))</f>
        <v/>
      </c>
    </row>
    <row r="352" spans="1:4" ht="27" customHeight="1" x14ac:dyDescent="0.2">
      <c r="A352" s="47"/>
      <c r="B352" s="47"/>
      <c r="C352" s="47"/>
      <c r="D352" s="48" t="str">
        <f>IF(A352="","",IF(COUNTIF(Tugs[曳船名],A352)&gt;1,"要確認：船名重複",IF(COUNTIF(Companies[会社名],B352)&lt;&gt;1,"要確認：会社未登録・重複",IF(C352="","要確認：基地港未登録","登録済"))))</f>
        <v/>
      </c>
    </row>
    <row r="353" spans="1:4" ht="27" customHeight="1" x14ac:dyDescent="0.2">
      <c r="A353" s="47"/>
      <c r="B353" s="47"/>
      <c r="C353" s="47"/>
      <c r="D353" s="48" t="str">
        <f>IF(A353="","",IF(COUNTIF(Tugs[曳船名],A353)&gt;1,"要確認：船名重複",IF(COUNTIF(Companies[会社名],B353)&lt;&gt;1,"要確認：会社未登録・重複",IF(C353="","要確認：基地港未登録","登録済"))))</f>
        <v/>
      </c>
    </row>
    <row r="354" spans="1:4" ht="27" customHeight="1" x14ac:dyDescent="0.2">
      <c r="A354" s="47"/>
      <c r="B354" s="47"/>
      <c r="C354" s="47"/>
      <c r="D354" s="48" t="str">
        <f>IF(A354="","",IF(COUNTIF(Tugs[曳船名],A354)&gt;1,"要確認：船名重複",IF(COUNTIF(Companies[会社名],B354)&lt;&gt;1,"要確認：会社未登録・重複",IF(C354="","要確認：基地港未登録","登録済"))))</f>
        <v/>
      </c>
    </row>
    <row r="355" spans="1:4" ht="27" customHeight="1" x14ac:dyDescent="0.2">
      <c r="A355" s="47"/>
      <c r="B355" s="47"/>
      <c r="C355" s="47"/>
      <c r="D355" s="48" t="str">
        <f>IF(A355="","",IF(COUNTIF(Tugs[曳船名],A355)&gt;1,"要確認：船名重複",IF(COUNTIF(Companies[会社名],B355)&lt;&gt;1,"要確認：会社未登録・重複",IF(C355="","要確認：基地港未登録","登録済"))))</f>
        <v/>
      </c>
    </row>
    <row r="356" spans="1:4" ht="27" customHeight="1" x14ac:dyDescent="0.2">
      <c r="A356" s="47"/>
      <c r="B356" s="47"/>
      <c r="C356" s="47"/>
      <c r="D356" s="48" t="str">
        <f>IF(A356="","",IF(COUNTIF(Tugs[曳船名],A356)&gt;1,"要確認：船名重複",IF(COUNTIF(Companies[会社名],B356)&lt;&gt;1,"要確認：会社未登録・重複",IF(C356="","要確認：基地港未登録","登録済"))))</f>
        <v/>
      </c>
    </row>
    <row r="357" spans="1:4" ht="27" customHeight="1" x14ac:dyDescent="0.2">
      <c r="A357" s="47"/>
      <c r="B357" s="47"/>
      <c r="C357" s="47"/>
      <c r="D357" s="48" t="str">
        <f>IF(A357="","",IF(COUNTIF(Tugs[曳船名],A357)&gt;1,"要確認：船名重複",IF(COUNTIF(Companies[会社名],B357)&lt;&gt;1,"要確認：会社未登録・重複",IF(C357="","要確認：基地港未登録","登録済"))))</f>
        <v/>
      </c>
    </row>
    <row r="358" spans="1:4" ht="27" customHeight="1" x14ac:dyDescent="0.2">
      <c r="A358" s="47"/>
      <c r="B358" s="47"/>
      <c r="C358" s="47"/>
      <c r="D358" s="48" t="str">
        <f>IF(A358="","",IF(COUNTIF(Tugs[曳船名],A358)&gt;1,"要確認：船名重複",IF(COUNTIF(Companies[会社名],B358)&lt;&gt;1,"要確認：会社未登録・重複",IF(C358="","要確認：基地港未登録","登録済"))))</f>
        <v/>
      </c>
    </row>
    <row r="359" spans="1:4" ht="27" customHeight="1" x14ac:dyDescent="0.2">
      <c r="A359" s="47"/>
      <c r="B359" s="47"/>
      <c r="C359" s="47"/>
      <c r="D359" s="48" t="str">
        <f>IF(A359="","",IF(COUNTIF(Tugs[曳船名],A359)&gt;1,"要確認：船名重複",IF(COUNTIF(Companies[会社名],B359)&lt;&gt;1,"要確認：会社未登録・重複",IF(C359="","要確認：基地港未登録","登録済"))))</f>
        <v/>
      </c>
    </row>
    <row r="360" spans="1:4" ht="27" customHeight="1" x14ac:dyDescent="0.2">
      <c r="A360" s="47"/>
      <c r="B360" s="47"/>
      <c r="C360" s="47"/>
      <c r="D360" s="48" t="str">
        <f>IF(A360="","",IF(COUNTIF(Tugs[曳船名],A360)&gt;1,"要確認：船名重複",IF(COUNTIF(Companies[会社名],B360)&lt;&gt;1,"要確認：会社未登録・重複",IF(C360="","要確認：基地港未登録","登録済"))))</f>
        <v/>
      </c>
    </row>
    <row r="361" spans="1:4" ht="27" customHeight="1" x14ac:dyDescent="0.2">
      <c r="A361" s="47"/>
      <c r="B361" s="47"/>
      <c r="C361" s="47"/>
      <c r="D361" s="48" t="str">
        <f>IF(A361="","",IF(COUNTIF(Tugs[曳船名],A361)&gt;1,"要確認：船名重複",IF(COUNTIF(Companies[会社名],B361)&lt;&gt;1,"要確認：会社未登録・重複",IF(C361="","要確認：基地港未登録","登録済"))))</f>
        <v/>
      </c>
    </row>
    <row r="362" spans="1:4" ht="27" customHeight="1" x14ac:dyDescent="0.2">
      <c r="A362" s="47"/>
      <c r="B362" s="47"/>
      <c r="C362" s="47"/>
      <c r="D362" s="48" t="str">
        <f>IF(A362="","",IF(COUNTIF(Tugs[曳船名],A362)&gt;1,"要確認：船名重複",IF(COUNTIF(Companies[会社名],B362)&lt;&gt;1,"要確認：会社未登録・重複",IF(C362="","要確認：基地港未登録","登録済"))))</f>
        <v/>
      </c>
    </row>
    <row r="363" spans="1:4" ht="27" customHeight="1" x14ac:dyDescent="0.2">
      <c r="A363" s="47"/>
      <c r="B363" s="47"/>
      <c r="C363" s="47"/>
      <c r="D363" s="48" t="str">
        <f>IF(A363="","",IF(COUNTIF(Tugs[曳船名],A363)&gt;1,"要確認：船名重複",IF(COUNTIF(Companies[会社名],B363)&lt;&gt;1,"要確認：会社未登録・重複",IF(C363="","要確認：基地港未登録","登録済"))))</f>
        <v/>
      </c>
    </row>
    <row r="364" spans="1:4" ht="27" customHeight="1" x14ac:dyDescent="0.2">
      <c r="A364" s="47"/>
      <c r="B364" s="47"/>
      <c r="C364" s="47"/>
      <c r="D364" s="48" t="str">
        <f>IF(A364="","",IF(COUNTIF(Tugs[曳船名],A364)&gt;1,"要確認：船名重複",IF(COUNTIF(Companies[会社名],B364)&lt;&gt;1,"要確認：会社未登録・重複",IF(C364="","要確認：基地港未登録","登録済"))))</f>
        <v/>
      </c>
    </row>
    <row r="365" spans="1:4" ht="27" customHeight="1" x14ac:dyDescent="0.2">
      <c r="A365" s="47"/>
      <c r="B365" s="47"/>
      <c r="C365" s="47"/>
      <c r="D365" s="48" t="str">
        <f>IF(A365="","",IF(COUNTIF(Tugs[曳船名],A365)&gt;1,"要確認：船名重複",IF(COUNTIF(Companies[会社名],B365)&lt;&gt;1,"要確認：会社未登録・重複",IF(C365="","要確認：基地港未登録","登録済"))))</f>
        <v/>
      </c>
    </row>
    <row r="366" spans="1:4" ht="27" customHeight="1" x14ac:dyDescent="0.2">
      <c r="A366" s="47"/>
      <c r="B366" s="47"/>
      <c r="C366" s="47"/>
      <c r="D366" s="48" t="str">
        <f>IF(A366="","",IF(COUNTIF(Tugs[曳船名],A366)&gt;1,"要確認：船名重複",IF(COUNTIF(Companies[会社名],B366)&lt;&gt;1,"要確認：会社未登録・重複",IF(C366="","要確認：基地港未登録","登録済"))))</f>
        <v/>
      </c>
    </row>
    <row r="367" spans="1:4" ht="27" customHeight="1" x14ac:dyDescent="0.2">
      <c r="A367" s="47"/>
      <c r="B367" s="47"/>
      <c r="C367" s="47"/>
      <c r="D367" s="48" t="str">
        <f>IF(A367="","",IF(COUNTIF(Tugs[曳船名],A367)&gt;1,"要確認：船名重複",IF(COUNTIF(Companies[会社名],B367)&lt;&gt;1,"要確認：会社未登録・重複",IF(C367="","要確認：基地港未登録","登録済"))))</f>
        <v/>
      </c>
    </row>
    <row r="368" spans="1:4" ht="27" customHeight="1" x14ac:dyDescent="0.2">
      <c r="A368" s="47"/>
      <c r="B368" s="47"/>
      <c r="C368" s="47"/>
      <c r="D368" s="48" t="str">
        <f>IF(A368="","",IF(COUNTIF(Tugs[曳船名],A368)&gt;1,"要確認：船名重複",IF(COUNTIF(Companies[会社名],B368)&lt;&gt;1,"要確認：会社未登録・重複",IF(C368="","要確認：基地港未登録","登録済"))))</f>
        <v/>
      </c>
    </row>
    <row r="369" spans="1:4" ht="27" customHeight="1" x14ac:dyDescent="0.2">
      <c r="A369" s="47"/>
      <c r="B369" s="47"/>
      <c r="C369" s="47"/>
      <c r="D369" s="48" t="str">
        <f>IF(A369="","",IF(COUNTIF(Tugs[曳船名],A369)&gt;1,"要確認：船名重複",IF(COUNTIF(Companies[会社名],B369)&lt;&gt;1,"要確認：会社未登録・重複",IF(C369="","要確認：基地港未登録","登録済"))))</f>
        <v/>
      </c>
    </row>
    <row r="370" spans="1:4" ht="27" customHeight="1" x14ac:dyDescent="0.2">
      <c r="A370" s="47"/>
      <c r="B370" s="47"/>
      <c r="C370" s="47"/>
      <c r="D370" s="48" t="str">
        <f>IF(A370="","",IF(COUNTIF(Tugs[曳船名],A370)&gt;1,"要確認：船名重複",IF(COUNTIF(Companies[会社名],B370)&lt;&gt;1,"要確認：会社未登録・重複",IF(C370="","要確認：基地港未登録","登録済"))))</f>
        <v/>
      </c>
    </row>
    <row r="371" spans="1:4" ht="27" customHeight="1" x14ac:dyDescent="0.2">
      <c r="A371" s="47"/>
      <c r="B371" s="47"/>
      <c r="C371" s="47"/>
      <c r="D371" s="48" t="str">
        <f>IF(A371="","",IF(COUNTIF(Tugs[曳船名],A371)&gt;1,"要確認：船名重複",IF(COUNTIF(Companies[会社名],B371)&lt;&gt;1,"要確認：会社未登録・重複",IF(C371="","要確認：基地港未登録","登録済"))))</f>
        <v/>
      </c>
    </row>
    <row r="372" spans="1:4" ht="27" customHeight="1" x14ac:dyDescent="0.2">
      <c r="A372" s="47"/>
      <c r="B372" s="47"/>
      <c r="C372" s="47"/>
      <c r="D372" s="48" t="str">
        <f>IF(A372="","",IF(COUNTIF(Tugs[曳船名],A372)&gt;1,"要確認：船名重複",IF(COUNTIF(Companies[会社名],B372)&lt;&gt;1,"要確認：会社未登録・重複",IF(C372="","要確認：基地港未登録","登録済"))))</f>
        <v/>
      </c>
    </row>
    <row r="373" spans="1:4" ht="27" customHeight="1" x14ac:dyDescent="0.2">
      <c r="A373" s="47"/>
      <c r="B373" s="47"/>
      <c r="C373" s="47"/>
      <c r="D373" s="48" t="str">
        <f>IF(A373="","",IF(COUNTIF(Tugs[曳船名],A373)&gt;1,"要確認：船名重複",IF(COUNTIF(Companies[会社名],B373)&lt;&gt;1,"要確認：会社未登録・重複",IF(C373="","要確認：基地港未登録","登録済"))))</f>
        <v/>
      </c>
    </row>
    <row r="374" spans="1:4" ht="27" customHeight="1" x14ac:dyDescent="0.2">
      <c r="A374" s="47"/>
      <c r="B374" s="47"/>
      <c r="C374" s="47"/>
      <c r="D374" s="48" t="str">
        <f>IF(A374="","",IF(COUNTIF(Tugs[曳船名],A374)&gt;1,"要確認：船名重複",IF(COUNTIF(Companies[会社名],B374)&lt;&gt;1,"要確認：会社未登録・重複",IF(C374="","要確認：基地港未登録","登録済"))))</f>
        <v/>
      </c>
    </row>
    <row r="375" spans="1:4" ht="27" customHeight="1" x14ac:dyDescent="0.2">
      <c r="A375" s="47"/>
      <c r="B375" s="47"/>
      <c r="C375" s="47"/>
      <c r="D375" s="48" t="str">
        <f>IF(A375="","",IF(COUNTIF(Tugs[曳船名],A375)&gt;1,"要確認：船名重複",IF(COUNTIF(Companies[会社名],B375)&lt;&gt;1,"要確認：会社未登録・重複",IF(C375="","要確認：基地港未登録","登録済"))))</f>
        <v/>
      </c>
    </row>
    <row r="376" spans="1:4" ht="27" customHeight="1" x14ac:dyDescent="0.2">
      <c r="A376" s="47"/>
      <c r="B376" s="47"/>
      <c r="C376" s="47"/>
      <c r="D376" s="48" t="str">
        <f>IF(A376="","",IF(COUNTIF(Tugs[曳船名],A376)&gt;1,"要確認：船名重複",IF(COUNTIF(Companies[会社名],B376)&lt;&gt;1,"要確認：会社未登録・重複",IF(C376="","要確認：基地港未登録","登録済"))))</f>
        <v/>
      </c>
    </row>
    <row r="377" spans="1:4" ht="27" customHeight="1" x14ac:dyDescent="0.2">
      <c r="A377" s="47"/>
      <c r="B377" s="47"/>
      <c r="C377" s="47"/>
      <c r="D377" s="48" t="str">
        <f>IF(A377="","",IF(COUNTIF(Tugs[曳船名],A377)&gt;1,"要確認：船名重複",IF(COUNTIF(Companies[会社名],B377)&lt;&gt;1,"要確認：会社未登録・重複",IF(C377="","要確認：基地港未登録","登録済"))))</f>
        <v/>
      </c>
    </row>
    <row r="378" spans="1:4" ht="27" customHeight="1" x14ac:dyDescent="0.2">
      <c r="A378" s="47"/>
      <c r="B378" s="47"/>
      <c r="C378" s="47"/>
      <c r="D378" s="48" t="str">
        <f>IF(A378="","",IF(COUNTIF(Tugs[曳船名],A378)&gt;1,"要確認：船名重複",IF(COUNTIF(Companies[会社名],B378)&lt;&gt;1,"要確認：会社未登録・重複",IF(C378="","要確認：基地港未登録","登録済"))))</f>
        <v/>
      </c>
    </row>
    <row r="379" spans="1:4" ht="27" customHeight="1" x14ac:dyDescent="0.2">
      <c r="A379" s="47"/>
      <c r="B379" s="47"/>
      <c r="C379" s="47"/>
      <c r="D379" s="48" t="str">
        <f>IF(A379="","",IF(COUNTIF(Tugs[曳船名],A379)&gt;1,"要確認：船名重複",IF(COUNTIF(Companies[会社名],B379)&lt;&gt;1,"要確認：会社未登録・重複",IF(C379="","要確認：基地港未登録","登録済"))))</f>
        <v/>
      </c>
    </row>
    <row r="380" spans="1:4" ht="27" customHeight="1" x14ac:dyDescent="0.2">
      <c r="A380" s="47"/>
      <c r="B380" s="47"/>
      <c r="C380" s="47"/>
      <c r="D380" s="48" t="str">
        <f>IF(A380="","",IF(COUNTIF(Tugs[曳船名],A380)&gt;1,"要確認：船名重複",IF(COUNTIF(Companies[会社名],B380)&lt;&gt;1,"要確認：会社未登録・重複",IF(C380="","要確認：基地港未登録","登録済"))))</f>
        <v/>
      </c>
    </row>
    <row r="381" spans="1:4" ht="27" customHeight="1" x14ac:dyDescent="0.2">
      <c r="A381" s="47"/>
      <c r="B381" s="47"/>
      <c r="C381" s="47"/>
      <c r="D381" s="48" t="str">
        <f>IF(A381="","",IF(COUNTIF(Tugs[曳船名],A381)&gt;1,"要確認：船名重複",IF(COUNTIF(Companies[会社名],B381)&lt;&gt;1,"要確認：会社未登録・重複",IF(C381="","要確認：基地港未登録","登録済"))))</f>
        <v/>
      </c>
    </row>
    <row r="382" spans="1:4" ht="27" customHeight="1" x14ac:dyDescent="0.2">
      <c r="A382" s="47"/>
      <c r="B382" s="47"/>
      <c r="C382" s="47"/>
      <c r="D382" s="48" t="str">
        <f>IF(A382="","",IF(COUNTIF(Tugs[曳船名],A382)&gt;1,"要確認：船名重複",IF(COUNTIF(Companies[会社名],B382)&lt;&gt;1,"要確認：会社未登録・重複",IF(C382="","要確認：基地港未登録","登録済"))))</f>
        <v/>
      </c>
    </row>
    <row r="383" spans="1:4" ht="27" customHeight="1" x14ac:dyDescent="0.2">
      <c r="A383" s="47"/>
      <c r="B383" s="47"/>
      <c r="C383" s="47"/>
      <c r="D383" s="48" t="str">
        <f>IF(A383="","",IF(COUNTIF(Tugs[曳船名],A383)&gt;1,"要確認：船名重複",IF(COUNTIF(Companies[会社名],B383)&lt;&gt;1,"要確認：会社未登録・重複",IF(C383="","要確認：基地港未登録","登録済"))))</f>
        <v/>
      </c>
    </row>
    <row r="384" spans="1:4" ht="27" customHeight="1" x14ac:dyDescent="0.2">
      <c r="A384" s="47"/>
      <c r="B384" s="47"/>
      <c r="C384" s="47"/>
      <c r="D384" s="48" t="str">
        <f>IF(A384="","",IF(COUNTIF(Tugs[曳船名],A384)&gt;1,"要確認：船名重複",IF(COUNTIF(Companies[会社名],B384)&lt;&gt;1,"要確認：会社未登録・重複",IF(C384="","要確認：基地港未登録","登録済"))))</f>
        <v/>
      </c>
    </row>
    <row r="385" spans="1:4" ht="27" customHeight="1" x14ac:dyDescent="0.2">
      <c r="A385" s="47"/>
      <c r="B385" s="47"/>
      <c r="C385" s="47"/>
      <c r="D385" s="48" t="str">
        <f>IF(A385="","",IF(COUNTIF(Tugs[曳船名],A385)&gt;1,"要確認：船名重複",IF(COUNTIF(Companies[会社名],B385)&lt;&gt;1,"要確認：会社未登録・重複",IF(C385="","要確認：基地港未登録","登録済"))))</f>
        <v/>
      </c>
    </row>
    <row r="386" spans="1:4" ht="27" customHeight="1" x14ac:dyDescent="0.2">
      <c r="A386" s="47"/>
      <c r="B386" s="47"/>
      <c r="C386" s="47"/>
      <c r="D386" s="48" t="str">
        <f>IF(A386="","",IF(COUNTIF(Tugs[曳船名],A386)&gt;1,"要確認：船名重複",IF(COUNTIF(Companies[会社名],B386)&lt;&gt;1,"要確認：会社未登録・重複",IF(C386="","要確認：基地港未登録","登録済"))))</f>
        <v/>
      </c>
    </row>
    <row r="387" spans="1:4" ht="27" customHeight="1" x14ac:dyDescent="0.2">
      <c r="A387" s="47"/>
      <c r="B387" s="47"/>
      <c r="C387" s="47"/>
      <c r="D387" s="48" t="str">
        <f>IF(A387="","",IF(COUNTIF(Tugs[曳船名],A387)&gt;1,"要確認：船名重複",IF(COUNTIF(Companies[会社名],B387)&lt;&gt;1,"要確認：会社未登録・重複",IF(C387="","要確認：基地港未登録","登録済"))))</f>
        <v/>
      </c>
    </row>
    <row r="388" spans="1:4" ht="27" customHeight="1" x14ac:dyDescent="0.2">
      <c r="A388" s="47"/>
      <c r="B388" s="47"/>
      <c r="C388" s="47"/>
      <c r="D388" s="48" t="str">
        <f>IF(A388="","",IF(COUNTIF(Tugs[曳船名],A388)&gt;1,"要確認：船名重複",IF(COUNTIF(Companies[会社名],B388)&lt;&gt;1,"要確認：会社未登録・重複",IF(C388="","要確認：基地港未登録","登録済"))))</f>
        <v/>
      </c>
    </row>
    <row r="389" spans="1:4" ht="27" customHeight="1" x14ac:dyDescent="0.2">
      <c r="A389" s="47"/>
      <c r="B389" s="47"/>
      <c r="C389" s="47"/>
      <c r="D389" s="48" t="str">
        <f>IF(A389="","",IF(COUNTIF(Tugs[曳船名],A389)&gt;1,"要確認：船名重複",IF(COUNTIF(Companies[会社名],B389)&lt;&gt;1,"要確認：会社未登録・重複",IF(C389="","要確認：基地港未登録","登録済"))))</f>
        <v/>
      </c>
    </row>
    <row r="390" spans="1:4" ht="27" customHeight="1" x14ac:dyDescent="0.2">
      <c r="A390" s="47"/>
      <c r="B390" s="47"/>
      <c r="C390" s="47"/>
      <c r="D390" s="48" t="str">
        <f>IF(A390="","",IF(COUNTIF(Tugs[曳船名],A390)&gt;1,"要確認：船名重複",IF(COUNTIF(Companies[会社名],B390)&lt;&gt;1,"要確認：会社未登録・重複",IF(C390="","要確認：基地港未登録","登録済"))))</f>
        <v/>
      </c>
    </row>
    <row r="391" spans="1:4" ht="27" customHeight="1" x14ac:dyDescent="0.2">
      <c r="A391" s="47"/>
      <c r="B391" s="47"/>
      <c r="C391" s="47"/>
      <c r="D391" s="48" t="str">
        <f>IF(A391="","",IF(COUNTIF(Tugs[曳船名],A391)&gt;1,"要確認：船名重複",IF(COUNTIF(Companies[会社名],B391)&lt;&gt;1,"要確認：会社未登録・重複",IF(C391="","要確認：基地港未登録","登録済"))))</f>
        <v/>
      </c>
    </row>
    <row r="392" spans="1:4" ht="27" customHeight="1" x14ac:dyDescent="0.2">
      <c r="A392" s="47"/>
      <c r="B392" s="47"/>
      <c r="C392" s="47"/>
      <c r="D392" s="48" t="str">
        <f>IF(A392="","",IF(COUNTIF(Tugs[曳船名],A392)&gt;1,"要確認：船名重複",IF(COUNTIF(Companies[会社名],B392)&lt;&gt;1,"要確認：会社未登録・重複",IF(C392="","要確認：基地港未登録","登録済"))))</f>
        <v/>
      </c>
    </row>
    <row r="393" spans="1:4" ht="27" customHeight="1" x14ac:dyDescent="0.2">
      <c r="A393" s="47"/>
      <c r="B393" s="47"/>
      <c r="C393" s="47"/>
      <c r="D393" s="48" t="str">
        <f>IF(A393="","",IF(COUNTIF(Tugs[曳船名],A393)&gt;1,"要確認：船名重複",IF(COUNTIF(Companies[会社名],B393)&lt;&gt;1,"要確認：会社未登録・重複",IF(C393="","要確認：基地港未登録","登録済"))))</f>
        <v/>
      </c>
    </row>
    <row r="394" spans="1:4" ht="27" customHeight="1" x14ac:dyDescent="0.2">
      <c r="A394" s="47"/>
      <c r="B394" s="47"/>
      <c r="C394" s="47"/>
      <c r="D394" s="48" t="str">
        <f>IF(A394="","",IF(COUNTIF(Tugs[曳船名],A394)&gt;1,"要確認：船名重複",IF(COUNTIF(Companies[会社名],B394)&lt;&gt;1,"要確認：会社未登録・重複",IF(C394="","要確認：基地港未登録","登録済"))))</f>
        <v/>
      </c>
    </row>
    <row r="395" spans="1:4" ht="27" customHeight="1" x14ac:dyDescent="0.2">
      <c r="A395" s="47"/>
      <c r="B395" s="47"/>
      <c r="C395" s="47"/>
      <c r="D395" s="48" t="str">
        <f>IF(A395="","",IF(COUNTIF(Tugs[曳船名],A395)&gt;1,"要確認：船名重複",IF(COUNTIF(Companies[会社名],B395)&lt;&gt;1,"要確認：会社未登録・重複",IF(C395="","要確認：基地港未登録","登録済"))))</f>
        <v/>
      </c>
    </row>
    <row r="396" spans="1:4" ht="27" customHeight="1" x14ac:dyDescent="0.2">
      <c r="A396" s="47"/>
      <c r="B396" s="47"/>
      <c r="C396" s="47"/>
      <c r="D396" s="48" t="str">
        <f>IF(A396="","",IF(COUNTIF(Tugs[曳船名],A396)&gt;1,"要確認：船名重複",IF(COUNTIF(Companies[会社名],B396)&lt;&gt;1,"要確認：会社未登録・重複",IF(C396="","要確認：基地港未登録","登録済"))))</f>
        <v/>
      </c>
    </row>
    <row r="397" spans="1:4" ht="27" customHeight="1" x14ac:dyDescent="0.2">
      <c r="A397" s="47"/>
      <c r="B397" s="47"/>
      <c r="C397" s="47"/>
      <c r="D397" s="48" t="str">
        <f>IF(A397="","",IF(COUNTIF(Tugs[曳船名],A397)&gt;1,"要確認：船名重複",IF(COUNTIF(Companies[会社名],B397)&lt;&gt;1,"要確認：会社未登録・重複",IF(C397="","要確認：基地港未登録","登録済"))))</f>
        <v/>
      </c>
    </row>
    <row r="398" spans="1:4" ht="27" customHeight="1" x14ac:dyDescent="0.2">
      <c r="A398" s="47"/>
      <c r="B398" s="47"/>
      <c r="C398" s="47"/>
      <c r="D398" s="48" t="str">
        <f>IF(A398="","",IF(COUNTIF(Tugs[曳船名],A398)&gt;1,"要確認：船名重複",IF(COUNTIF(Companies[会社名],B398)&lt;&gt;1,"要確認：会社未登録・重複",IF(C398="","要確認：基地港未登録","登録済"))))</f>
        <v/>
      </c>
    </row>
    <row r="399" spans="1:4" ht="27" customHeight="1" x14ac:dyDescent="0.2">
      <c r="A399" s="47"/>
      <c r="B399" s="47"/>
      <c r="C399" s="47"/>
      <c r="D399" s="48" t="str">
        <f>IF(A399="","",IF(COUNTIF(Tugs[曳船名],A399)&gt;1,"要確認：船名重複",IF(COUNTIF(Companies[会社名],B399)&lt;&gt;1,"要確認：会社未登録・重複",IF(C399="","要確認：基地港未登録","登録済"))))</f>
        <v/>
      </c>
    </row>
    <row r="400" spans="1:4" ht="27" customHeight="1" x14ac:dyDescent="0.2">
      <c r="A400" s="47"/>
      <c r="B400" s="47"/>
      <c r="C400" s="47"/>
      <c r="D400" s="48" t="str">
        <f>IF(A400="","",IF(COUNTIF(Tugs[曳船名],A400)&gt;1,"要確認：船名重複",IF(COUNTIF(Companies[会社名],B400)&lt;&gt;1,"要確認：会社未登録・重複",IF(C400="","要確認：基地港未登録","登録済"))))</f>
        <v/>
      </c>
    </row>
    <row r="401" spans="1:4" ht="27" customHeight="1" x14ac:dyDescent="0.2">
      <c r="A401" s="47"/>
      <c r="B401" s="47"/>
      <c r="C401" s="47"/>
      <c r="D401" s="48" t="str">
        <f>IF(A401="","",IF(COUNTIF(Tugs[曳船名],A401)&gt;1,"要確認：船名重複",IF(COUNTIF(Companies[会社名],B401)&lt;&gt;1,"要確認：会社未登録・重複",IF(C401="","要確認：基地港未登録","登録済"))))</f>
        <v/>
      </c>
    </row>
    <row r="402" spans="1:4" ht="27" customHeight="1" x14ac:dyDescent="0.2">
      <c r="A402" s="47"/>
      <c r="B402" s="47"/>
      <c r="C402" s="47"/>
      <c r="D402" s="48" t="str">
        <f>IF(A402="","",IF(COUNTIF(Tugs[曳船名],A402)&gt;1,"要確認：船名重複",IF(COUNTIF(Companies[会社名],B402)&lt;&gt;1,"要確認：会社未登録・重複",IF(C402="","要確認：基地港未登録","登録済"))))</f>
        <v/>
      </c>
    </row>
    <row r="403" spans="1:4" ht="27" customHeight="1" x14ac:dyDescent="0.2">
      <c r="A403" s="47"/>
      <c r="B403" s="47"/>
      <c r="C403" s="47"/>
      <c r="D403" s="48" t="str">
        <f>IF(A403="","",IF(COUNTIF(Tugs[曳船名],A403)&gt;1,"要確認：船名重複",IF(COUNTIF(Companies[会社名],B403)&lt;&gt;1,"要確認：会社未登録・重複",IF(C403="","要確認：基地港未登録","登録済"))))</f>
        <v/>
      </c>
    </row>
    <row r="404" spans="1:4" ht="27" customHeight="1" x14ac:dyDescent="0.2">
      <c r="A404" s="47"/>
      <c r="B404" s="47"/>
      <c r="C404" s="47"/>
      <c r="D404" s="48" t="str">
        <f>IF(A404="","",IF(COUNTIF(Tugs[曳船名],A404)&gt;1,"要確認：船名重複",IF(COUNTIF(Companies[会社名],B404)&lt;&gt;1,"要確認：会社未登録・重複",IF(C404="","要確認：基地港未登録","登録済"))))</f>
        <v/>
      </c>
    </row>
    <row r="405" spans="1:4" ht="27" customHeight="1" x14ac:dyDescent="0.2">
      <c r="A405" s="47"/>
      <c r="B405" s="47"/>
      <c r="C405" s="47"/>
      <c r="D405" s="48" t="str">
        <f>IF(A405="","",IF(COUNTIF(Tugs[曳船名],A405)&gt;1,"要確認：船名重複",IF(COUNTIF(Companies[会社名],B405)&lt;&gt;1,"要確認：会社未登録・重複",IF(C405="","要確認：基地港未登録","登録済"))))</f>
        <v/>
      </c>
    </row>
    <row r="406" spans="1:4" ht="27" customHeight="1" x14ac:dyDescent="0.2">
      <c r="A406" s="47"/>
      <c r="B406" s="47"/>
      <c r="C406" s="47"/>
      <c r="D406" s="48" t="str">
        <f>IF(A406="","",IF(COUNTIF(Tugs[曳船名],A406)&gt;1,"要確認：船名重複",IF(COUNTIF(Companies[会社名],B406)&lt;&gt;1,"要確認：会社未登録・重複",IF(C406="","要確認：基地港未登録","登録済"))))</f>
        <v/>
      </c>
    </row>
    <row r="407" spans="1:4" ht="27" customHeight="1" x14ac:dyDescent="0.2">
      <c r="A407" s="47"/>
      <c r="B407" s="47"/>
      <c r="C407" s="47"/>
      <c r="D407" s="48" t="str">
        <f>IF(A407="","",IF(COUNTIF(Tugs[曳船名],A407)&gt;1,"要確認：船名重複",IF(COUNTIF(Companies[会社名],B407)&lt;&gt;1,"要確認：会社未登録・重複",IF(C407="","要確認：基地港未登録","登録済"))))</f>
        <v/>
      </c>
    </row>
    <row r="408" spans="1:4" ht="27" customHeight="1" x14ac:dyDescent="0.2">
      <c r="A408" s="47"/>
      <c r="B408" s="47"/>
      <c r="C408" s="47"/>
      <c r="D408" s="48" t="str">
        <f>IF(A408="","",IF(COUNTIF(Tugs[曳船名],A408)&gt;1,"要確認：船名重複",IF(COUNTIF(Companies[会社名],B408)&lt;&gt;1,"要確認：会社未登録・重複",IF(C408="","要確認：基地港未登録","登録済"))))</f>
        <v/>
      </c>
    </row>
    <row r="409" spans="1:4" ht="27" customHeight="1" x14ac:dyDescent="0.2">
      <c r="A409" s="47"/>
      <c r="B409" s="47"/>
      <c r="C409" s="47"/>
      <c r="D409" s="48" t="str">
        <f>IF(A409="","",IF(COUNTIF(Tugs[曳船名],A409)&gt;1,"要確認：船名重複",IF(COUNTIF(Companies[会社名],B409)&lt;&gt;1,"要確認：会社未登録・重複",IF(C409="","要確認：基地港未登録","登録済"))))</f>
        <v/>
      </c>
    </row>
    <row r="410" spans="1:4" ht="27" customHeight="1" x14ac:dyDescent="0.2">
      <c r="A410" s="47"/>
      <c r="B410" s="47"/>
      <c r="C410" s="47"/>
      <c r="D410" s="48" t="str">
        <f>IF(A410="","",IF(COUNTIF(Tugs[曳船名],A410)&gt;1,"要確認：船名重複",IF(COUNTIF(Companies[会社名],B410)&lt;&gt;1,"要確認：会社未登録・重複",IF(C410="","要確認：基地港未登録","登録済"))))</f>
        <v/>
      </c>
    </row>
    <row r="411" spans="1:4" ht="27" customHeight="1" x14ac:dyDescent="0.2">
      <c r="A411" s="47"/>
      <c r="B411" s="47"/>
      <c r="C411" s="47"/>
      <c r="D411" s="48" t="str">
        <f>IF(A411="","",IF(COUNTIF(Tugs[曳船名],A411)&gt;1,"要確認：船名重複",IF(COUNTIF(Companies[会社名],B411)&lt;&gt;1,"要確認：会社未登録・重複",IF(C411="","要確認：基地港未登録","登録済"))))</f>
        <v/>
      </c>
    </row>
    <row r="412" spans="1:4" ht="27" customHeight="1" x14ac:dyDescent="0.2">
      <c r="A412" s="47"/>
      <c r="B412" s="47"/>
      <c r="C412" s="47"/>
      <c r="D412" s="48" t="str">
        <f>IF(A412="","",IF(COUNTIF(Tugs[曳船名],A412)&gt;1,"要確認：船名重複",IF(COUNTIF(Companies[会社名],B412)&lt;&gt;1,"要確認：会社未登録・重複",IF(C412="","要確認：基地港未登録","登録済"))))</f>
        <v/>
      </c>
    </row>
    <row r="413" spans="1:4" ht="27" customHeight="1" x14ac:dyDescent="0.2">
      <c r="A413" s="47"/>
      <c r="B413" s="47"/>
      <c r="C413" s="47"/>
      <c r="D413" s="48" t="str">
        <f>IF(A413="","",IF(COUNTIF(Tugs[曳船名],A413)&gt;1,"要確認：船名重複",IF(COUNTIF(Companies[会社名],B413)&lt;&gt;1,"要確認：会社未登録・重複",IF(C413="","要確認：基地港未登録","登録済"))))</f>
        <v/>
      </c>
    </row>
    <row r="414" spans="1:4" ht="27" customHeight="1" x14ac:dyDescent="0.2">
      <c r="A414" s="47"/>
      <c r="B414" s="47"/>
      <c r="C414" s="47"/>
      <c r="D414" s="48" t="str">
        <f>IF(A414="","",IF(COUNTIF(Tugs[曳船名],A414)&gt;1,"要確認：船名重複",IF(COUNTIF(Companies[会社名],B414)&lt;&gt;1,"要確認：会社未登録・重複",IF(C414="","要確認：基地港未登録","登録済"))))</f>
        <v/>
      </c>
    </row>
    <row r="415" spans="1:4" ht="27" customHeight="1" x14ac:dyDescent="0.2">
      <c r="A415" s="47"/>
      <c r="B415" s="47"/>
      <c r="C415" s="47"/>
      <c r="D415" s="48" t="str">
        <f>IF(A415="","",IF(COUNTIF(Tugs[曳船名],A415)&gt;1,"要確認：船名重複",IF(COUNTIF(Companies[会社名],B415)&lt;&gt;1,"要確認：会社未登録・重複",IF(C415="","要確認：基地港未登録","登録済"))))</f>
        <v/>
      </c>
    </row>
    <row r="416" spans="1:4" ht="27" customHeight="1" x14ac:dyDescent="0.2">
      <c r="A416" s="47"/>
      <c r="B416" s="47"/>
      <c r="C416" s="47"/>
      <c r="D416" s="48" t="str">
        <f>IF(A416="","",IF(COUNTIF(Tugs[曳船名],A416)&gt;1,"要確認：船名重複",IF(COUNTIF(Companies[会社名],B416)&lt;&gt;1,"要確認：会社未登録・重複",IF(C416="","要確認：基地港未登録","登録済"))))</f>
        <v/>
      </c>
    </row>
    <row r="417" spans="1:4" ht="27" customHeight="1" x14ac:dyDescent="0.2">
      <c r="A417" s="47"/>
      <c r="B417" s="47"/>
      <c r="C417" s="47"/>
      <c r="D417" s="48" t="str">
        <f>IF(A417="","",IF(COUNTIF(Tugs[曳船名],A417)&gt;1,"要確認：船名重複",IF(COUNTIF(Companies[会社名],B417)&lt;&gt;1,"要確認：会社未登録・重複",IF(C417="","要確認：基地港未登録","登録済"))))</f>
        <v/>
      </c>
    </row>
    <row r="418" spans="1:4" ht="27" customHeight="1" x14ac:dyDescent="0.2">
      <c r="A418" s="47"/>
      <c r="B418" s="47"/>
      <c r="C418" s="47"/>
      <c r="D418" s="48" t="str">
        <f>IF(A418="","",IF(COUNTIF(Tugs[曳船名],A418)&gt;1,"要確認：船名重複",IF(COUNTIF(Companies[会社名],B418)&lt;&gt;1,"要確認：会社未登録・重複",IF(C418="","要確認：基地港未登録","登録済"))))</f>
        <v/>
      </c>
    </row>
    <row r="419" spans="1:4" ht="27" customHeight="1" x14ac:dyDescent="0.2">
      <c r="A419" s="47"/>
      <c r="B419" s="47"/>
      <c r="C419" s="47"/>
      <c r="D419" s="48" t="str">
        <f>IF(A419="","",IF(COUNTIF(Tugs[曳船名],A419)&gt;1,"要確認：船名重複",IF(COUNTIF(Companies[会社名],B419)&lt;&gt;1,"要確認：会社未登録・重複",IF(C419="","要確認：基地港未登録","登録済"))))</f>
        <v/>
      </c>
    </row>
    <row r="420" spans="1:4" ht="27" customHeight="1" x14ac:dyDescent="0.2">
      <c r="A420" s="47"/>
      <c r="B420" s="47"/>
      <c r="C420" s="47"/>
      <c r="D420" s="48" t="str">
        <f>IF(A420="","",IF(COUNTIF(Tugs[曳船名],A420)&gt;1,"要確認：船名重複",IF(COUNTIF(Companies[会社名],B420)&lt;&gt;1,"要確認：会社未登録・重複",IF(C420="","要確認：基地港未登録","登録済"))))</f>
        <v/>
      </c>
    </row>
    <row r="421" spans="1:4" ht="27" customHeight="1" x14ac:dyDescent="0.2">
      <c r="A421" s="47"/>
      <c r="B421" s="47"/>
      <c r="C421" s="47"/>
      <c r="D421" s="48" t="str">
        <f>IF(A421="","",IF(COUNTIF(Tugs[曳船名],A421)&gt;1,"要確認：船名重複",IF(COUNTIF(Companies[会社名],B421)&lt;&gt;1,"要確認：会社未登録・重複",IF(C421="","要確認：基地港未登録","登録済"))))</f>
        <v/>
      </c>
    </row>
    <row r="422" spans="1:4" ht="27" customHeight="1" x14ac:dyDescent="0.2">
      <c r="A422" s="47"/>
      <c r="B422" s="47"/>
      <c r="C422" s="47"/>
      <c r="D422" s="48" t="str">
        <f>IF(A422="","",IF(COUNTIF(Tugs[曳船名],A422)&gt;1,"要確認：船名重複",IF(COUNTIF(Companies[会社名],B422)&lt;&gt;1,"要確認：会社未登録・重複",IF(C422="","要確認：基地港未登録","登録済"))))</f>
        <v/>
      </c>
    </row>
    <row r="423" spans="1:4" ht="27" customHeight="1" x14ac:dyDescent="0.2">
      <c r="A423" s="47"/>
      <c r="B423" s="47"/>
      <c r="C423" s="47"/>
      <c r="D423" s="48" t="str">
        <f>IF(A423="","",IF(COUNTIF(Tugs[曳船名],A423)&gt;1,"要確認：船名重複",IF(COUNTIF(Companies[会社名],B423)&lt;&gt;1,"要確認：会社未登録・重複",IF(C423="","要確認：基地港未登録","登録済"))))</f>
        <v/>
      </c>
    </row>
    <row r="424" spans="1:4" ht="27" customHeight="1" x14ac:dyDescent="0.2">
      <c r="A424" s="47"/>
      <c r="B424" s="47"/>
      <c r="C424" s="47"/>
      <c r="D424" s="48" t="str">
        <f>IF(A424="","",IF(COUNTIF(Tugs[曳船名],A424)&gt;1,"要確認：船名重複",IF(COUNTIF(Companies[会社名],B424)&lt;&gt;1,"要確認：会社未登録・重複",IF(C424="","要確認：基地港未登録","登録済"))))</f>
        <v/>
      </c>
    </row>
    <row r="425" spans="1:4" ht="27" customHeight="1" x14ac:dyDescent="0.2">
      <c r="A425" s="47"/>
      <c r="B425" s="47"/>
      <c r="C425" s="47"/>
      <c r="D425" s="48" t="str">
        <f>IF(A425="","",IF(COUNTIF(Tugs[曳船名],A425)&gt;1,"要確認：船名重複",IF(COUNTIF(Companies[会社名],B425)&lt;&gt;1,"要確認：会社未登録・重複",IF(C425="","要確認：基地港未登録","登録済"))))</f>
        <v/>
      </c>
    </row>
    <row r="426" spans="1:4" ht="27" customHeight="1" x14ac:dyDescent="0.2">
      <c r="A426" s="47"/>
      <c r="B426" s="47"/>
      <c r="C426" s="47"/>
      <c r="D426" s="48" t="str">
        <f>IF(A426="","",IF(COUNTIF(Tugs[曳船名],A426)&gt;1,"要確認：船名重複",IF(COUNTIF(Companies[会社名],B426)&lt;&gt;1,"要確認：会社未登録・重複",IF(C426="","要確認：基地港未登録","登録済"))))</f>
        <v/>
      </c>
    </row>
    <row r="427" spans="1:4" ht="27" customHeight="1" x14ac:dyDescent="0.2">
      <c r="A427" s="47"/>
      <c r="B427" s="47"/>
      <c r="C427" s="47"/>
      <c r="D427" s="48" t="str">
        <f>IF(A427="","",IF(COUNTIF(Tugs[曳船名],A427)&gt;1,"要確認：船名重複",IF(COUNTIF(Companies[会社名],B427)&lt;&gt;1,"要確認：会社未登録・重複",IF(C427="","要確認：基地港未登録","登録済"))))</f>
        <v/>
      </c>
    </row>
    <row r="428" spans="1:4" ht="27" customHeight="1" x14ac:dyDescent="0.2">
      <c r="A428" s="47"/>
      <c r="B428" s="47"/>
      <c r="C428" s="47"/>
      <c r="D428" s="48" t="str">
        <f>IF(A428="","",IF(COUNTIF(Tugs[曳船名],A428)&gt;1,"要確認：船名重複",IF(COUNTIF(Companies[会社名],B428)&lt;&gt;1,"要確認：会社未登録・重複",IF(C428="","要確認：基地港未登録","登録済"))))</f>
        <v/>
      </c>
    </row>
    <row r="429" spans="1:4" ht="27" customHeight="1" x14ac:dyDescent="0.2">
      <c r="A429" s="47"/>
      <c r="B429" s="47"/>
      <c r="C429" s="47"/>
      <c r="D429" s="48" t="str">
        <f>IF(A429="","",IF(COUNTIF(Tugs[曳船名],A429)&gt;1,"要確認：船名重複",IF(COUNTIF(Companies[会社名],B429)&lt;&gt;1,"要確認：会社未登録・重複",IF(C429="","要確認：基地港未登録","登録済"))))</f>
        <v/>
      </c>
    </row>
    <row r="430" spans="1:4" ht="27" customHeight="1" x14ac:dyDescent="0.2">
      <c r="A430" s="47"/>
      <c r="B430" s="47"/>
      <c r="C430" s="47"/>
      <c r="D430" s="48" t="str">
        <f>IF(A430="","",IF(COUNTIF(Tugs[曳船名],A430)&gt;1,"要確認：船名重複",IF(COUNTIF(Companies[会社名],B430)&lt;&gt;1,"要確認：会社未登録・重複",IF(C430="","要確認：基地港未登録","登録済"))))</f>
        <v/>
      </c>
    </row>
    <row r="431" spans="1:4" ht="27" customHeight="1" x14ac:dyDescent="0.2">
      <c r="A431" s="47"/>
      <c r="B431" s="47"/>
      <c r="C431" s="47"/>
      <c r="D431" s="48" t="str">
        <f>IF(A431="","",IF(COUNTIF(Tugs[曳船名],A431)&gt;1,"要確認：船名重複",IF(COUNTIF(Companies[会社名],B431)&lt;&gt;1,"要確認：会社未登録・重複",IF(C431="","要確認：基地港未登録","登録済"))))</f>
        <v/>
      </c>
    </row>
    <row r="432" spans="1:4" ht="27" customHeight="1" x14ac:dyDescent="0.2">
      <c r="A432" s="47"/>
      <c r="B432" s="47"/>
      <c r="C432" s="47"/>
      <c r="D432" s="48" t="str">
        <f>IF(A432="","",IF(COUNTIF(Tugs[曳船名],A432)&gt;1,"要確認：船名重複",IF(COUNTIF(Companies[会社名],B432)&lt;&gt;1,"要確認：会社未登録・重複",IF(C432="","要確認：基地港未登録","登録済"))))</f>
        <v/>
      </c>
    </row>
    <row r="433" spans="1:4" ht="27" customHeight="1" x14ac:dyDescent="0.2">
      <c r="A433" s="47"/>
      <c r="B433" s="47"/>
      <c r="C433" s="47"/>
      <c r="D433" s="48" t="str">
        <f>IF(A433="","",IF(COUNTIF(Tugs[曳船名],A433)&gt;1,"要確認：船名重複",IF(COUNTIF(Companies[会社名],B433)&lt;&gt;1,"要確認：会社未登録・重複",IF(C433="","要確認：基地港未登録","登録済"))))</f>
        <v/>
      </c>
    </row>
    <row r="434" spans="1:4" ht="27" customHeight="1" x14ac:dyDescent="0.2">
      <c r="A434" s="47"/>
      <c r="B434" s="47"/>
      <c r="C434" s="47"/>
      <c r="D434" s="48" t="str">
        <f>IF(A434="","",IF(COUNTIF(Tugs[曳船名],A434)&gt;1,"要確認：船名重複",IF(COUNTIF(Companies[会社名],B434)&lt;&gt;1,"要確認：会社未登録・重複",IF(C434="","要確認：基地港未登録","登録済"))))</f>
        <v/>
      </c>
    </row>
    <row r="435" spans="1:4" ht="27" customHeight="1" x14ac:dyDescent="0.2">
      <c r="A435" s="47"/>
      <c r="B435" s="47"/>
      <c r="C435" s="47"/>
      <c r="D435" s="48" t="str">
        <f>IF(A435="","",IF(COUNTIF(Tugs[曳船名],A435)&gt;1,"要確認：船名重複",IF(COUNTIF(Companies[会社名],B435)&lt;&gt;1,"要確認：会社未登録・重複",IF(C435="","要確認：基地港未登録","登録済"))))</f>
        <v/>
      </c>
    </row>
    <row r="436" spans="1:4" ht="27" customHeight="1" x14ac:dyDescent="0.2">
      <c r="A436" s="47"/>
      <c r="B436" s="47"/>
      <c r="C436" s="47"/>
      <c r="D436" s="48" t="str">
        <f>IF(A436="","",IF(COUNTIF(Tugs[曳船名],A436)&gt;1,"要確認：船名重複",IF(COUNTIF(Companies[会社名],B436)&lt;&gt;1,"要確認：会社未登録・重複",IF(C436="","要確認：基地港未登録","登録済"))))</f>
        <v/>
      </c>
    </row>
    <row r="437" spans="1:4" ht="27" customHeight="1" x14ac:dyDescent="0.2">
      <c r="A437" s="47"/>
      <c r="B437" s="47"/>
      <c r="C437" s="47"/>
      <c r="D437" s="48" t="str">
        <f>IF(A437="","",IF(COUNTIF(Tugs[曳船名],A437)&gt;1,"要確認：船名重複",IF(COUNTIF(Companies[会社名],B437)&lt;&gt;1,"要確認：会社未登録・重複",IF(C437="","要確認：基地港未登録","登録済"))))</f>
        <v/>
      </c>
    </row>
    <row r="438" spans="1:4" ht="27" customHeight="1" x14ac:dyDescent="0.2">
      <c r="A438" s="47"/>
      <c r="B438" s="47"/>
      <c r="C438" s="47"/>
      <c r="D438" s="48" t="str">
        <f>IF(A438="","",IF(COUNTIF(Tugs[曳船名],A438)&gt;1,"要確認：船名重複",IF(COUNTIF(Companies[会社名],B438)&lt;&gt;1,"要確認：会社未登録・重複",IF(C438="","要確認：基地港未登録","登録済"))))</f>
        <v/>
      </c>
    </row>
    <row r="439" spans="1:4" ht="27" customHeight="1" x14ac:dyDescent="0.2">
      <c r="A439" s="47"/>
      <c r="B439" s="47"/>
      <c r="C439" s="47"/>
      <c r="D439" s="48" t="str">
        <f>IF(A439="","",IF(COUNTIF(Tugs[曳船名],A439)&gt;1,"要確認：船名重複",IF(COUNTIF(Companies[会社名],B439)&lt;&gt;1,"要確認：会社未登録・重複",IF(C439="","要確認：基地港未登録","登録済"))))</f>
        <v/>
      </c>
    </row>
    <row r="440" spans="1:4" ht="27" customHeight="1" x14ac:dyDescent="0.2">
      <c r="A440" s="47"/>
      <c r="B440" s="47"/>
      <c r="C440" s="47"/>
      <c r="D440" s="48" t="str">
        <f>IF(A440="","",IF(COUNTIF(Tugs[曳船名],A440)&gt;1,"要確認：船名重複",IF(COUNTIF(Companies[会社名],B440)&lt;&gt;1,"要確認：会社未登録・重複",IF(C440="","要確認：基地港未登録","登録済"))))</f>
        <v/>
      </c>
    </row>
    <row r="441" spans="1:4" ht="27" customHeight="1" x14ac:dyDescent="0.2">
      <c r="A441" s="47"/>
      <c r="B441" s="47"/>
      <c r="C441" s="47"/>
      <c r="D441" s="48" t="str">
        <f>IF(A441="","",IF(COUNTIF(Tugs[曳船名],A441)&gt;1,"要確認：船名重複",IF(COUNTIF(Companies[会社名],B441)&lt;&gt;1,"要確認：会社未登録・重複",IF(C441="","要確認：基地港未登録","登録済"))))</f>
        <v/>
      </c>
    </row>
    <row r="442" spans="1:4" ht="27" customHeight="1" x14ac:dyDescent="0.2">
      <c r="A442" s="47"/>
      <c r="B442" s="47"/>
      <c r="C442" s="47"/>
      <c r="D442" s="48" t="str">
        <f>IF(A442="","",IF(COUNTIF(Tugs[曳船名],A442)&gt;1,"要確認：船名重複",IF(COUNTIF(Companies[会社名],B442)&lt;&gt;1,"要確認：会社未登録・重複",IF(C442="","要確認：基地港未登録","登録済"))))</f>
        <v/>
      </c>
    </row>
    <row r="443" spans="1:4" ht="27" customHeight="1" x14ac:dyDescent="0.2">
      <c r="A443" s="47"/>
      <c r="B443" s="47"/>
      <c r="C443" s="47"/>
      <c r="D443" s="48" t="str">
        <f>IF(A443="","",IF(COUNTIF(Tugs[曳船名],A443)&gt;1,"要確認：船名重複",IF(COUNTIF(Companies[会社名],B443)&lt;&gt;1,"要確認：会社未登録・重複",IF(C443="","要確認：基地港未登録","登録済"))))</f>
        <v/>
      </c>
    </row>
    <row r="444" spans="1:4" ht="27" customHeight="1" x14ac:dyDescent="0.2">
      <c r="A444" s="47"/>
      <c r="B444" s="47"/>
      <c r="C444" s="47"/>
      <c r="D444" s="48" t="str">
        <f>IF(A444="","",IF(COUNTIF(Tugs[曳船名],A444)&gt;1,"要確認：船名重複",IF(COUNTIF(Companies[会社名],B444)&lt;&gt;1,"要確認：会社未登録・重複",IF(C444="","要確認：基地港未登録","登録済"))))</f>
        <v/>
      </c>
    </row>
    <row r="445" spans="1:4" ht="27" customHeight="1" x14ac:dyDescent="0.2">
      <c r="A445" s="47"/>
      <c r="B445" s="47"/>
      <c r="C445" s="47"/>
      <c r="D445" s="48" t="str">
        <f>IF(A445="","",IF(COUNTIF(Tugs[曳船名],A445)&gt;1,"要確認：船名重複",IF(COUNTIF(Companies[会社名],B445)&lt;&gt;1,"要確認：会社未登録・重複",IF(C445="","要確認：基地港未登録","登録済"))))</f>
        <v/>
      </c>
    </row>
    <row r="446" spans="1:4" ht="27" customHeight="1" x14ac:dyDescent="0.2">
      <c r="A446" s="47"/>
      <c r="B446" s="47"/>
      <c r="C446" s="47"/>
      <c r="D446" s="48" t="str">
        <f>IF(A446="","",IF(COUNTIF(Tugs[曳船名],A446)&gt;1,"要確認：船名重複",IF(COUNTIF(Companies[会社名],B446)&lt;&gt;1,"要確認：会社未登録・重複",IF(C446="","要確認：基地港未登録","登録済"))))</f>
        <v/>
      </c>
    </row>
    <row r="447" spans="1:4" ht="27" customHeight="1" x14ac:dyDescent="0.2">
      <c r="A447" s="47"/>
      <c r="B447" s="47"/>
      <c r="C447" s="47"/>
      <c r="D447" s="48" t="str">
        <f>IF(A447="","",IF(COUNTIF(Tugs[曳船名],A447)&gt;1,"要確認：船名重複",IF(COUNTIF(Companies[会社名],B447)&lt;&gt;1,"要確認：会社未登録・重複",IF(C447="","要確認：基地港未登録","登録済"))))</f>
        <v/>
      </c>
    </row>
    <row r="448" spans="1:4" ht="27" customHeight="1" x14ac:dyDescent="0.2">
      <c r="A448" s="47"/>
      <c r="B448" s="47"/>
      <c r="C448" s="47"/>
      <c r="D448" s="48" t="str">
        <f>IF(A448="","",IF(COUNTIF(Tugs[曳船名],A448)&gt;1,"要確認：船名重複",IF(COUNTIF(Companies[会社名],B448)&lt;&gt;1,"要確認：会社未登録・重複",IF(C448="","要確認：基地港未登録","登録済"))))</f>
        <v/>
      </c>
    </row>
    <row r="449" spans="1:4" ht="27" customHeight="1" x14ac:dyDescent="0.2">
      <c r="A449" s="47"/>
      <c r="B449" s="47"/>
      <c r="C449" s="47"/>
      <c r="D449" s="48" t="str">
        <f>IF(A449="","",IF(COUNTIF(Tugs[曳船名],A449)&gt;1,"要確認：船名重複",IF(COUNTIF(Companies[会社名],B449)&lt;&gt;1,"要確認：会社未登録・重複",IF(C449="","要確認：基地港未登録","登録済"))))</f>
        <v/>
      </c>
    </row>
    <row r="450" spans="1:4" ht="27" customHeight="1" x14ac:dyDescent="0.2">
      <c r="A450" s="47"/>
      <c r="B450" s="47"/>
      <c r="C450" s="47"/>
      <c r="D450" s="48" t="str">
        <f>IF(A450="","",IF(COUNTIF(Tugs[曳船名],A450)&gt;1,"要確認：船名重複",IF(COUNTIF(Companies[会社名],B450)&lt;&gt;1,"要確認：会社未登録・重複",IF(C450="","要確認：基地港未登録","登録済"))))</f>
        <v/>
      </c>
    </row>
    <row r="451" spans="1:4" ht="27" customHeight="1" x14ac:dyDescent="0.2">
      <c r="A451" s="47"/>
      <c r="B451" s="47"/>
      <c r="C451" s="47"/>
      <c r="D451" s="48" t="str">
        <f>IF(A451="","",IF(COUNTIF(Tugs[曳船名],A451)&gt;1,"要確認：船名重複",IF(COUNTIF(Companies[会社名],B451)&lt;&gt;1,"要確認：会社未登録・重複",IF(C451="","要確認：基地港未登録","登録済"))))</f>
        <v/>
      </c>
    </row>
    <row r="452" spans="1:4" ht="27" customHeight="1" x14ac:dyDescent="0.2">
      <c r="A452" s="47"/>
      <c r="B452" s="47"/>
      <c r="C452" s="47"/>
      <c r="D452" s="48" t="str">
        <f>IF(A452="","",IF(COUNTIF(Tugs[曳船名],A452)&gt;1,"要確認：船名重複",IF(COUNTIF(Companies[会社名],B452)&lt;&gt;1,"要確認：会社未登録・重複",IF(C452="","要確認：基地港未登録","登録済"))))</f>
        <v/>
      </c>
    </row>
    <row r="453" spans="1:4" ht="27" customHeight="1" x14ac:dyDescent="0.2">
      <c r="A453" s="47"/>
      <c r="B453" s="47"/>
      <c r="C453" s="47"/>
      <c r="D453" s="48" t="str">
        <f>IF(A453="","",IF(COUNTIF(Tugs[曳船名],A453)&gt;1,"要確認：船名重複",IF(COUNTIF(Companies[会社名],B453)&lt;&gt;1,"要確認：会社未登録・重複",IF(C453="","要確認：基地港未登録","登録済"))))</f>
        <v/>
      </c>
    </row>
    <row r="454" spans="1:4" ht="27" customHeight="1" x14ac:dyDescent="0.2">
      <c r="A454" s="47"/>
      <c r="B454" s="47"/>
      <c r="C454" s="47"/>
      <c r="D454" s="48" t="str">
        <f>IF(A454="","",IF(COUNTIF(Tugs[曳船名],A454)&gt;1,"要確認：船名重複",IF(COUNTIF(Companies[会社名],B454)&lt;&gt;1,"要確認：会社未登録・重複",IF(C454="","要確認：基地港未登録","登録済"))))</f>
        <v/>
      </c>
    </row>
    <row r="455" spans="1:4" ht="27" customHeight="1" x14ac:dyDescent="0.2">
      <c r="A455" s="47"/>
      <c r="B455" s="47"/>
      <c r="C455" s="47"/>
      <c r="D455" s="48" t="str">
        <f>IF(A455="","",IF(COUNTIF(Tugs[曳船名],A455)&gt;1,"要確認：船名重複",IF(COUNTIF(Companies[会社名],B455)&lt;&gt;1,"要確認：会社未登録・重複",IF(C455="","要確認：基地港未登録","登録済"))))</f>
        <v/>
      </c>
    </row>
    <row r="456" spans="1:4" ht="27" customHeight="1" x14ac:dyDescent="0.2">
      <c r="A456" s="47"/>
      <c r="B456" s="47"/>
      <c r="C456" s="47"/>
      <c r="D456" s="48" t="str">
        <f>IF(A456="","",IF(COUNTIF(Tugs[曳船名],A456)&gt;1,"要確認：船名重複",IF(COUNTIF(Companies[会社名],B456)&lt;&gt;1,"要確認：会社未登録・重複",IF(C456="","要確認：基地港未登録","登録済"))))</f>
        <v/>
      </c>
    </row>
    <row r="457" spans="1:4" ht="27" customHeight="1" x14ac:dyDescent="0.2">
      <c r="A457" s="47"/>
      <c r="B457" s="47"/>
      <c r="C457" s="47"/>
      <c r="D457" s="48" t="str">
        <f>IF(A457="","",IF(COUNTIF(Tugs[曳船名],A457)&gt;1,"要確認：船名重複",IF(COUNTIF(Companies[会社名],B457)&lt;&gt;1,"要確認：会社未登録・重複",IF(C457="","要確認：基地港未登録","登録済"))))</f>
        <v/>
      </c>
    </row>
    <row r="458" spans="1:4" ht="27" customHeight="1" x14ac:dyDescent="0.2">
      <c r="A458" s="47"/>
      <c r="B458" s="47"/>
      <c r="C458" s="47"/>
      <c r="D458" s="48" t="str">
        <f>IF(A458="","",IF(COUNTIF(Tugs[曳船名],A458)&gt;1,"要確認：船名重複",IF(COUNTIF(Companies[会社名],B458)&lt;&gt;1,"要確認：会社未登録・重複",IF(C458="","要確認：基地港未登録","登録済"))))</f>
        <v/>
      </c>
    </row>
    <row r="459" spans="1:4" ht="27" customHeight="1" x14ac:dyDescent="0.2">
      <c r="A459" s="47"/>
      <c r="B459" s="47"/>
      <c r="C459" s="47"/>
      <c r="D459" s="48" t="str">
        <f>IF(A459="","",IF(COUNTIF(Tugs[曳船名],A459)&gt;1,"要確認：船名重複",IF(COUNTIF(Companies[会社名],B459)&lt;&gt;1,"要確認：会社未登録・重複",IF(C459="","要確認：基地港未登録","登録済"))))</f>
        <v/>
      </c>
    </row>
    <row r="460" spans="1:4" ht="27" customHeight="1" x14ac:dyDescent="0.2">
      <c r="A460" s="47"/>
      <c r="B460" s="47"/>
      <c r="C460" s="47"/>
      <c r="D460" s="48" t="str">
        <f>IF(A460="","",IF(COUNTIF(Tugs[曳船名],A460)&gt;1,"要確認：船名重複",IF(COUNTIF(Companies[会社名],B460)&lt;&gt;1,"要確認：会社未登録・重複",IF(C460="","要確認：基地港未登録","登録済"))))</f>
        <v/>
      </c>
    </row>
    <row r="461" spans="1:4" ht="27" customHeight="1" x14ac:dyDescent="0.2">
      <c r="A461" s="47"/>
      <c r="B461" s="47"/>
      <c r="C461" s="47"/>
      <c r="D461" s="48" t="str">
        <f>IF(A461="","",IF(COUNTIF(Tugs[曳船名],A461)&gt;1,"要確認：船名重複",IF(COUNTIF(Companies[会社名],B461)&lt;&gt;1,"要確認：会社未登録・重複",IF(C461="","要確認：基地港未登録","登録済"))))</f>
        <v/>
      </c>
    </row>
    <row r="462" spans="1:4" ht="27" customHeight="1" x14ac:dyDescent="0.2">
      <c r="A462" s="47"/>
      <c r="B462" s="47"/>
      <c r="C462" s="47"/>
      <c r="D462" s="48" t="str">
        <f>IF(A462="","",IF(COUNTIF(Tugs[曳船名],A462)&gt;1,"要確認：船名重複",IF(COUNTIF(Companies[会社名],B462)&lt;&gt;1,"要確認：会社未登録・重複",IF(C462="","要確認：基地港未登録","登録済"))))</f>
        <v/>
      </c>
    </row>
    <row r="463" spans="1:4" ht="27" customHeight="1" x14ac:dyDescent="0.2">
      <c r="A463" s="47"/>
      <c r="B463" s="47"/>
      <c r="C463" s="47"/>
      <c r="D463" s="48" t="str">
        <f>IF(A463="","",IF(COUNTIF(Tugs[曳船名],A463)&gt;1,"要確認：船名重複",IF(COUNTIF(Companies[会社名],B463)&lt;&gt;1,"要確認：会社未登録・重複",IF(C463="","要確認：基地港未登録","登録済"))))</f>
        <v/>
      </c>
    </row>
    <row r="464" spans="1:4" ht="27" customHeight="1" x14ac:dyDescent="0.2">
      <c r="A464" s="47"/>
      <c r="B464" s="47"/>
      <c r="C464" s="47"/>
      <c r="D464" s="48" t="str">
        <f>IF(A464="","",IF(COUNTIF(Tugs[曳船名],A464)&gt;1,"要確認：船名重複",IF(COUNTIF(Companies[会社名],B464)&lt;&gt;1,"要確認：会社未登録・重複",IF(C464="","要確認：基地港未登録","登録済"))))</f>
        <v/>
      </c>
    </row>
    <row r="465" spans="1:4" ht="27" customHeight="1" x14ac:dyDescent="0.2">
      <c r="A465" s="47"/>
      <c r="B465" s="47"/>
      <c r="C465" s="47"/>
      <c r="D465" s="48" t="str">
        <f>IF(A465="","",IF(COUNTIF(Tugs[曳船名],A465)&gt;1,"要確認：船名重複",IF(COUNTIF(Companies[会社名],B465)&lt;&gt;1,"要確認：会社未登録・重複",IF(C465="","要確認：基地港未登録","登録済"))))</f>
        <v/>
      </c>
    </row>
    <row r="466" spans="1:4" ht="27" customHeight="1" x14ac:dyDescent="0.2">
      <c r="A466" s="47"/>
      <c r="B466" s="47"/>
      <c r="C466" s="47"/>
      <c r="D466" s="48" t="str">
        <f>IF(A466="","",IF(COUNTIF(Tugs[曳船名],A466)&gt;1,"要確認：船名重複",IF(COUNTIF(Companies[会社名],B466)&lt;&gt;1,"要確認：会社未登録・重複",IF(C466="","要確認：基地港未登録","登録済"))))</f>
        <v/>
      </c>
    </row>
    <row r="467" spans="1:4" ht="27" customHeight="1" x14ac:dyDescent="0.2">
      <c r="A467" s="47"/>
      <c r="B467" s="47"/>
      <c r="C467" s="47"/>
      <c r="D467" s="48" t="str">
        <f>IF(A467="","",IF(COUNTIF(Tugs[曳船名],A467)&gt;1,"要確認：船名重複",IF(COUNTIF(Companies[会社名],B467)&lt;&gt;1,"要確認：会社未登録・重複",IF(C467="","要確認：基地港未登録","登録済"))))</f>
        <v/>
      </c>
    </row>
    <row r="468" spans="1:4" ht="27" customHeight="1" x14ac:dyDescent="0.2">
      <c r="A468" s="47"/>
      <c r="B468" s="47"/>
      <c r="C468" s="47"/>
      <c r="D468" s="48" t="str">
        <f>IF(A468="","",IF(COUNTIF(Tugs[曳船名],A468)&gt;1,"要確認：船名重複",IF(COUNTIF(Companies[会社名],B468)&lt;&gt;1,"要確認：会社未登録・重複",IF(C468="","要確認：基地港未登録","登録済"))))</f>
        <v/>
      </c>
    </row>
    <row r="469" spans="1:4" ht="27" customHeight="1" x14ac:dyDescent="0.2">
      <c r="A469" s="47"/>
      <c r="B469" s="47"/>
      <c r="C469" s="47"/>
      <c r="D469" s="48" t="str">
        <f>IF(A469="","",IF(COUNTIF(Tugs[曳船名],A469)&gt;1,"要確認：船名重複",IF(COUNTIF(Companies[会社名],B469)&lt;&gt;1,"要確認：会社未登録・重複",IF(C469="","要確認：基地港未登録","登録済"))))</f>
        <v/>
      </c>
    </row>
    <row r="470" spans="1:4" ht="27" customHeight="1" x14ac:dyDescent="0.2">
      <c r="A470" s="47"/>
      <c r="B470" s="47"/>
      <c r="C470" s="47"/>
      <c r="D470" s="48" t="str">
        <f>IF(A470="","",IF(COUNTIF(Tugs[曳船名],A470)&gt;1,"要確認：船名重複",IF(COUNTIF(Companies[会社名],B470)&lt;&gt;1,"要確認：会社未登録・重複",IF(C470="","要確認：基地港未登録","登録済"))))</f>
        <v/>
      </c>
    </row>
    <row r="471" spans="1:4" ht="27" customHeight="1" x14ac:dyDescent="0.2">
      <c r="A471" s="47"/>
      <c r="B471" s="47"/>
      <c r="C471" s="47"/>
      <c r="D471" s="48" t="str">
        <f>IF(A471="","",IF(COUNTIF(Tugs[曳船名],A471)&gt;1,"要確認：船名重複",IF(COUNTIF(Companies[会社名],B471)&lt;&gt;1,"要確認：会社未登録・重複",IF(C471="","要確認：基地港未登録","登録済"))))</f>
        <v/>
      </c>
    </row>
    <row r="472" spans="1:4" ht="27" customHeight="1" x14ac:dyDescent="0.2">
      <c r="A472" s="47"/>
      <c r="B472" s="47"/>
      <c r="C472" s="47"/>
      <c r="D472" s="48" t="str">
        <f>IF(A472="","",IF(COUNTIF(Tugs[曳船名],A472)&gt;1,"要確認：船名重複",IF(COUNTIF(Companies[会社名],B472)&lt;&gt;1,"要確認：会社未登録・重複",IF(C472="","要確認：基地港未登録","登録済"))))</f>
        <v/>
      </c>
    </row>
    <row r="473" spans="1:4" ht="27" customHeight="1" x14ac:dyDescent="0.2">
      <c r="A473" s="47"/>
      <c r="B473" s="47"/>
      <c r="C473" s="47"/>
      <c r="D473" s="48" t="str">
        <f>IF(A473="","",IF(COUNTIF(Tugs[曳船名],A473)&gt;1,"要確認：船名重複",IF(COUNTIF(Companies[会社名],B473)&lt;&gt;1,"要確認：会社未登録・重複",IF(C473="","要確認：基地港未登録","登録済"))))</f>
        <v/>
      </c>
    </row>
    <row r="474" spans="1:4" ht="27" customHeight="1" x14ac:dyDescent="0.2">
      <c r="A474" s="47"/>
      <c r="B474" s="47"/>
      <c r="C474" s="47"/>
      <c r="D474" s="48" t="str">
        <f>IF(A474="","",IF(COUNTIF(Tugs[曳船名],A474)&gt;1,"要確認：船名重複",IF(COUNTIF(Companies[会社名],B474)&lt;&gt;1,"要確認：会社未登録・重複",IF(C474="","要確認：基地港未登録","登録済"))))</f>
        <v/>
      </c>
    </row>
    <row r="475" spans="1:4" ht="27" customHeight="1" x14ac:dyDescent="0.2">
      <c r="A475" s="47"/>
      <c r="B475" s="47"/>
      <c r="C475" s="47"/>
      <c r="D475" s="48" t="str">
        <f>IF(A475="","",IF(COUNTIF(Tugs[曳船名],A475)&gt;1,"要確認：船名重複",IF(COUNTIF(Companies[会社名],B475)&lt;&gt;1,"要確認：会社未登録・重複",IF(C475="","要確認：基地港未登録","登録済"))))</f>
        <v/>
      </c>
    </row>
    <row r="476" spans="1:4" ht="27" customHeight="1" x14ac:dyDescent="0.2">
      <c r="A476" s="47"/>
      <c r="B476" s="47"/>
      <c r="C476" s="47"/>
      <c r="D476" s="48" t="str">
        <f>IF(A476="","",IF(COUNTIF(Tugs[曳船名],A476)&gt;1,"要確認：船名重複",IF(COUNTIF(Companies[会社名],B476)&lt;&gt;1,"要確認：会社未登録・重複",IF(C476="","要確認：基地港未登録","登録済"))))</f>
        <v/>
      </c>
    </row>
    <row r="477" spans="1:4" ht="27" customHeight="1" x14ac:dyDescent="0.2">
      <c r="A477" s="47"/>
      <c r="B477" s="47"/>
      <c r="C477" s="47"/>
      <c r="D477" s="48" t="str">
        <f>IF(A477="","",IF(COUNTIF(Tugs[曳船名],A477)&gt;1,"要確認：船名重複",IF(COUNTIF(Companies[会社名],B477)&lt;&gt;1,"要確認：会社未登録・重複",IF(C477="","要確認：基地港未登録","登録済"))))</f>
        <v/>
      </c>
    </row>
    <row r="478" spans="1:4" ht="27" customHeight="1" x14ac:dyDescent="0.2">
      <c r="A478" s="47"/>
      <c r="B478" s="47"/>
      <c r="C478" s="47"/>
      <c r="D478" s="48" t="str">
        <f>IF(A478="","",IF(COUNTIF(Tugs[曳船名],A478)&gt;1,"要確認：船名重複",IF(COUNTIF(Companies[会社名],B478)&lt;&gt;1,"要確認：会社未登録・重複",IF(C478="","要確認：基地港未登録","登録済"))))</f>
        <v/>
      </c>
    </row>
    <row r="479" spans="1:4" ht="27" customHeight="1" x14ac:dyDescent="0.2">
      <c r="A479" s="47"/>
      <c r="B479" s="47"/>
      <c r="C479" s="47"/>
      <c r="D479" s="48" t="str">
        <f>IF(A479="","",IF(COUNTIF(Tugs[曳船名],A479)&gt;1,"要確認：船名重複",IF(COUNTIF(Companies[会社名],B479)&lt;&gt;1,"要確認：会社未登録・重複",IF(C479="","要確認：基地港未登録","登録済"))))</f>
        <v/>
      </c>
    </row>
    <row r="480" spans="1:4" ht="27" customHeight="1" x14ac:dyDescent="0.2">
      <c r="A480" s="47"/>
      <c r="B480" s="47"/>
      <c r="C480" s="47"/>
      <c r="D480" s="48" t="str">
        <f>IF(A480="","",IF(COUNTIF(Tugs[曳船名],A480)&gt;1,"要確認：船名重複",IF(COUNTIF(Companies[会社名],B480)&lt;&gt;1,"要確認：会社未登録・重複",IF(C480="","要確認：基地港未登録","登録済"))))</f>
        <v/>
      </c>
    </row>
    <row r="481" spans="1:4" ht="27" customHeight="1" x14ac:dyDescent="0.2">
      <c r="A481" s="47"/>
      <c r="B481" s="47"/>
      <c r="C481" s="47"/>
      <c r="D481" s="48" t="str">
        <f>IF(A481="","",IF(COUNTIF(Tugs[曳船名],A481)&gt;1,"要確認：船名重複",IF(COUNTIF(Companies[会社名],B481)&lt;&gt;1,"要確認：会社未登録・重複",IF(C481="","要確認：基地港未登録","登録済"))))</f>
        <v/>
      </c>
    </row>
    <row r="482" spans="1:4" ht="27" customHeight="1" x14ac:dyDescent="0.2">
      <c r="A482" s="47"/>
      <c r="B482" s="47"/>
      <c r="C482" s="47"/>
      <c r="D482" s="48" t="str">
        <f>IF(A482="","",IF(COUNTIF(Tugs[曳船名],A482)&gt;1,"要確認：船名重複",IF(COUNTIF(Companies[会社名],B482)&lt;&gt;1,"要確認：会社未登録・重複",IF(C482="","要確認：基地港未登録","登録済"))))</f>
        <v/>
      </c>
    </row>
    <row r="483" spans="1:4" ht="27" customHeight="1" x14ac:dyDescent="0.2">
      <c r="A483" s="47"/>
      <c r="B483" s="47"/>
      <c r="C483" s="47"/>
      <c r="D483" s="48" t="str">
        <f>IF(A483="","",IF(COUNTIF(Tugs[曳船名],A483)&gt;1,"要確認：船名重複",IF(COUNTIF(Companies[会社名],B483)&lt;&gt;1,"要確認：会社未登録・重複",IF(C483="","要確認：基地港未登録","登録済"))))</f>
        <v/>
      </c>
    </row>
    <row r="484" spans="1:4" ht="27" customHeight="1" x14ac:dyDescent="0.2">
      <c r="A484" s="47"/>
      <c r="B484" s="47"/>
      <c r="C484" s="47"/>
      <c r="D484" s="48" t="str">
        <f>IF(A484="","",IF(COUNTIF(Tugs[曳船名],A484)&gt;1,"要確認：船名重複",IF(COUNTIF(Companies[会社名],B484)&lt;&gt;1,"要確認：会社未登録・重複",IF(C484="","要確認：基地港未登録","登録済"))))</f>
        <v/>
      </c>
    </row>
    <row r="485" spans="1:4" ht="27" customHeight="1" x14ac:dyDescent="0.2">
      <c r="A485" s="47"/>
      <c r="B485" s="47"/>
      <c r="C485" s="47"/>
      <c r="D485" s="48" t="str">
        <f>IF(A485="","",IF(COUNTIF(Tugs[曳船名],A485)&gt;1,"要確認：船名重複",IF(COUNTIF(Companies[会社名],B485)&lt;&gt;1,"要確認：会社未登録・重複",IF(C485="","要確認：基地港未登録","登録済"))))</f>
        <v/>
      </c>
    </row>
    <row r="486" spans="1:4" ht="27" customHeight="1" x14ac:dyDescent="0.2">
      <c r="A486" s="47"/>
      <c r="B486" s="47"/>
      <c r="C486" s="47"/>
      <c r="D486" s="48" t="str">
        <f>IF(A486="","",IF(COUNTIF(Tugs[曳船名],A486)&gt;1,"要確認：船名重複",IF(COUNTIF(Companies[会社名],B486)&lt;&gt;1,"要確認：会社未登録・重複",IF(C486="","要確認：基地港未登録","登録済"))))</f>
        <v/>
      </c>
    </row>
    <row r="487" spans="1:4" ht="27" customHeight="1" x14ac:dyDescent="0.2">
      <c r="A487" s="47"/>
      <c r="B487" s="47"/>
      <c r="C487" s="47"/>
      <c r="D487" s="48" t="str">
        <f>IF(A487="","",IF(COUNTIF(Tugs[曳船名],A487)&gt;1,"要確認：船名重複",IF(COUNTIF(Companies[会社名],B487)&lt;&gt;1,"要確認：会社未登録・重複",IF(C487="","要確認：基地港未登録","登録済"))))</f>
        <v/>
      </c>
    </row>
    <row r="488" spans="1:4" ht="27" customHeight="1" x14ac:dyDescent="0.2">
      <c r="A488" s="47"/>
      <c r="B488" s="47"/>
      <c r="C488" s="47"/>
      <c r="D488" s="48" t="str">
        <f>IF(A488="","",IF(COUNTIF(Tugs[曳船名],A488)&gt;1,"要確認：船名重複",IF(COUNTIF(Companies[会社名],B488)&lt;&gt;1,"要確認：会社未登録・重複",IF(C488="","要確認：基地港未登録","登録済"))))</f>
        <v/>
      </c>
    </row>
    <row r="489" spans="1:4" ht="27" customHeight="1" x14ac:dyDescent="0.2">
      <c r="A489" s="47"/>
      <c r="B489" s="47"/>
      <c r="C489" s="47"/>
      <c r="D489" s="48" t="str">
        <f>IF(A489="","",IF(COUNTIF(Tugs[曳船名],A489)&gt;1,"要確認：船名重複",IF(COUNTIF(Companies[会社名],B489)&lt;&gt;1,"要確認：会社未登録・重複",IF(C489="","要確認：基地港未登録","登録済"))))</f>
        <v/>
      </c>
    </row>
    <row r="490" spans="1:4" ht="27" customHeight="1" x14ac:dyDescent="0.2">
      <c r="A490" s="47"/>
      <c r="B490" s="47"/>
      <c r="C490" s="47"/>
      <c r="D490" s="48" t="str">
        <f>IF(A490="","",IF(COUNTIF(Tugs[曳船名],A490)&gt;1,"要確認：船名重複",IF(COUNTIF(Companies[会社名],B490)&lt;&gt;1,"要確認：会社未登録・重複",IF(C490="","要確認：基地港未登録","登録済"))))</f>
        <v/>
      </c>
    </row>
    <row r="491" spans="1:4" ht="27" customHeight="1" x14ac:dyDescent="0.2">
      <c r="A491" s="47"/>
      <c r="B491" s="47"/>
      <c r="C491" s="47"/>
      <c r="D491" s="48" t="str">
        <f>IF(A491="","",IF(COUNTIF(Tugs[曳船名],A491)&gt;1,"要確認：船名重複",IF(COUNTIF(Companies[会社名],B491)&lt;&gt;1,"要確認：会社未登録・重複",IF(C491="","要確認：基地港未登録","登録済"))))</f>
        <v/>
      </c>
    </row>
    <row r="492" spans="1:4" ht="27" customHeight="1" x14ac:dyDescent="0.2">
      <c r="A492" s="47"/>
      <c r="B492" s="47"/>
      <c r="C492" s="47"/>
      <c r="D492" s="48" t="str">
        <f>IF(A492="","",IF(COUNTIF(Tugs[曳船名],A492)&gt;1,"要確認：船名重複",IF(COUNTIF(Companies[会社名],B492)&lt;&gt;1,"要確認：会社未登録・重複",IF(C492="","要確認：基地港未登録","登録済"))))</f>
        <v/>
      </c>
    </row>
    <row r="493" spans="1:4" ht="27" customHeight="1" x14ac:dyDescent="0.2">
      <c r="A493" s="47"/>
      <c r="B493" s="47"/>
      <c r="C493" s="47"/>
      <c r="D493" s="48" t="str">
        <f>IF(A493="","",IF(COUNTIF(Tugs[曳船名],A493)&gt;1,"要確認：船名重複",IF(COUNTIF(Companies[会社名],B493)&lt;&gt;1,"要確認：会社未登録・重複",IF(C493="","要確認：基地港未登録","登録済"))))</f>
        <v/>
      </c>
    </row>
    <row r="494" spans="1:4" ht="27" customHeight="1" x14ac:dyDescent="0.2">
      <c r="A494" s="47"/>
      <c r="B494" s="47"/>
      <c r="C494" s="47"/>
      <c r="D494" s="48" t="str">
        <f>IF(A494="","",IF(COUNTIF(Tugs[曳船名],A494)&gt;1,"要確認：船名重複",IF(COUNTIF(Companies[会社名],B494)&lt;&gt;1,"要確認：会社未登録・重複",IF(C494="","要確認：基地港未登録","登録済"))))</f>
        <v/>
      </c>
    </row>
    <row r="495" spans="1:4" ht="27" customHeight="1" x14ac:dyDescent="0.2">
      <c r="A495" s="47"/>
      <c r="B495" s="47"/>
      <c r="C495" s="47"/>
      <c r="D495" s="48" t="str">
        <f>IF(A495="","",IF(COUNTIF(Tugs[曳船名],A495)&gt;1,"要確認：船名重複",IF(COUNTIF(Companies[会社名],B495)&lt;&gt;1,"要確認：会社未登録・重複",IF(C495="","要確認：基地港未登録","登録済"))))</f>
        <v/>
      </c>
    </row>
    <row r="496" spans="1:4" ht="27" customHeight="1" x14ac:dyDescent="0.2">
      <c r="A496" s="47"/>
      <c r="B496" s="47"/>
      <c r="C496" s="47"/>
      <c r="D496" s="48" t="str">
        <f>IF(A496="","",IF(COUNTIF(Tugs[曳船名],A496)&gt;1,"要確認：船名重複",IF(COUNTIF(Companies[会社名],B496)&lt;&gt;1,"要確認：会社未登録・重複",IF(C496="","要確認：基地港未登録","登録済"))))</f>
        <v/>
      </c>
    </row>
    <row r="497" spans="1:4" ht="27" customHeight="1" x14ac:dyDescent="0.2">
      <c r="A497" s="47"/>
      <c r="B497" s="47"/>
      <c r="C497" s="47"/>
      <c r="D497" s="48" t="str">
        <f>IF(A497="","",IF(COUNTIF(Tugs[曳船名],A497)&gt;1,"要確認：船名重複",IF(COUNTIF(Companies[会社名],B497)&lt;&gt;1,"要確認：会社未登録・重複",IF(C497="","要確認：基地港未登録","登録済"))))</f>
        <v/>
      </c>
    </row>
    <row r="498" spans="1:4" ht="27" customHeight="1" x14ac:dyDescent="0.2">
      <c r="A498" s="47"/>
      <c r="B498" s="47"/>
      <c r="C498" s="47"/>
      <c r="D498" s="48" t="str">
        <f>IF(A498="","",IF(COUNTIF(Tugs[曳船名],A498)&gt;1,"要確認：船名重複",IF(COUNTIF(Companies[会社名],B498)&lt;&gt;1,"要確認：会社未登録・重複",IF(C498="","要確認：基地港未登録","登録済"))))</f>
        <v/>
      </c>
    </row>
    <row r="499" spans="1:4" ht="27" customHeight="1" x14ac:dyDescent="0.2">
      <c r="A499" s="47"/>
      <c r="B499" s="47"/>
      <c r="C499" s="47"/>
      <c r="D499" s="48" t="str">
        <f>IF(A499="","",IF(COUNTIF(Tugs[曳船名],A499)&gt;1,"要確認：船名重複",IF(COUNTIF(Companies[会社名],B499)&lt;&gt;1,"要確認：会社未登録・重複",IF(C499="","要確認：基地港未登録","登録済"))))</f>
        <v/>
      </c>
    </row>
    <row r="500" spans="1:4" ht="27" customHeight="1" x14ac:dyDescent="0.2">
      <c r="A500" s="47"/>
      <c r="B500" s="47"/>
      <c r="C500" s="47"/>
      <c r="D500" s="48" t="str">
        <f>IF(A500="","",IF(COUNTIF(Tugs[曳船名],A500)&gt;1,"要確認：船名重複",IF(COUNTIF(Companies[会社名],B500)&lt;&gt;1,"要確認：会社未登録・重複",IF(C500="","要確認：基地港未登録","登録済"))))</f>
        <v/>
      </c>
    </row>
    <row r="501" spans="1:4" ht="27" customHeight="1" x14ac:dyDescent="0.2">
      <c r="A501" s="47"/>
      <c r="B501" s="47"/>
      <c r="C501" s="47"/>
      <c r="D501" s="48" t="str">
        <f>IF(A501="","",IF(COUNTIF(Tugs[曳船名],A501)&gt;1,"要確認：船名重複",IF(COUNTIF(Companies[会社名],B501)&lt;&gt;1,"要確認：会社未登録・重複",IF(C501="","要確認：基地港未登録","登録済"))))</f>
        <v/>
      </c>
    </row>
    <row r="502" spans="1:4" ht="27" customHeight="1" x14ac:dyDescent="0.2">
      <c r="A502" s="47"/>
      <c r="B502" s="47"/>
      <c r="C502" s="47"/>
      <c r="D502" s="48" t="str">
        <f>IF(A502="","",IF(COUNTIF(Tugs[曳船名],A502)&gt;1,"要確認：船名重複",IF(COUNTIF(Companies[会社名],B502)&lt;&gt;1,"要確認：会社未登録・重複",IF(C502="","要確認：基地港未登録","登録済"))))</f>
        <v/>
      </c>
    </row>
    <row r="503" spans="1:4" ht="27" customHeight="1" x14ac:dyDescent="0.2">
      <c r="A503" s="47"/>
      <c r="B503" s="47"/>
      <c r="C503" s="47"/>
      <c r="D503" s="48" t="str">
        <f>IF(A503="","",IF(COUNTIF(Tugs[曳船名],A503)&gt;1,"要確認：船名重複",IF(COUNTIF(Companies[会社名],B503)&lt;&gt;1,"要確認：会社未登録・重複",IF(C503="","要確認：基地港未登録","登録済"))))</f>
        <v/>
      </c>
    </row>
    <row r="504" spans="1:4" ht="27" customHeight="1" x14ac:dyDescent="0.2">
      <c r="A504" s="47"/>
      <c r="B504" s="47"/>
      <c r="C504" s="47"/>
      <c r="D504" s="48" t="str">
        <f>IF(A504="","",IF(COUNTIF(Tugs[曳船名],A504)&gt;1,"要確認：船名重複",IF(COUNTIF(Companies[会社名],B504)&lt;&gt;1,"要確認：会社未登録・重複",IF(C504="","要確認：基地港未登録","登録済"))))</f>
        <v/>
      </c>
    </row>
    <row r="505" spans="1:4" ht="27" customHeight="1" x14ac:dyDescent="0.2">
      <c r="A505" s="47"/>
      <c r="B505" s="47"/>
      <c r="C505" s="47"/>
      <c r="D505" s="48" t="str">
        <f>IF(A505="","",IF(COUNTIF(Tugs[曳船名],A505)&gt;1,"要確認：船名重複",IF(COUNTIF(Companies[会社名],B505)&lt;&gt;1,"要確認：会社未登録・重複",IF(C505="","要確認：基地港未登録","登録済"))))</f>
        <v/>
      </c>
    </row>
    <row r="506" spans="1:4" ht="27" customHeight="1" x14ac:dyDescent="0.2">
      <c r="A506" s="47"/>
      <c r="B506" s="47"/>
      <c r="C506" s="47"/>
      <c r="D506" s="48" t="str">
        <f>IF(A506="","",IF(COUNTIF(Tugs[曳船名],A506)&gt;1,"要確認：船名重複",IF(COUNTIF(Companies[会社名],B506)&lt;&gt;1,"要確認：会社未登録・重複",IF(C506="","要確認：基地港未登録","登録済"))))</f>
        <v/>
      </c>
    </row>
    <row r="507" spans="1:4" ht="27" customHeight="1" x14ac:dyDescent="0.2">
      <c r="A507" s="47"/>
      <c r="B507" s="47"/>
      <c r="C507" s="47"/>
      <c r="D507" s="48" t="str">
        <f>IF(A507="","",IF(COUNTIF(Tugs[曳船名],A507)&gt;1,"要確認：船名重複",IF(COUNTIF(Companies[会社名],B507)&lt;&gt;1,"要確認：会社未登録・重複",IF(C507="","要確認：基地港未登録","登録済"))))</f>
        <v/>
      </c>
    </row>
  </sheetData>
  <mergeCells count="3">
    <mergeCell ref="A2:D2"/>
    <mergeCell ref="A3:D4"/>
    <mergeCell ref="A5:D5"/>
  </mergeCells>
  <conditionalFormatting sqref="D8:D507">
    <cfRule type="beginsWith" dxfId="0" priority="1" operator="beginsWith" text="要確認"/>
  </conditionalFormatting>
  <dataValidations count="2">
    <dataValidation type="list" sqref="B8:B507" xr:uid="{00000000-0002-0000-0C00-000000000000}">
      <formula1>INDIRECT("Companies[会社名]")</formula1>
    </dataValidation>
    <dataValidation type="list" sqref="C8:C507" xr:uid="{00000000-0002-0000-0C00-000001000000}">
      <formula1>INDIRECT("Choices[基地港]")</formula1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93E57"/>
  </sheetPr>
  <dimension ref="A1:G107"/>
  <sheetViews>
    <sheetView showGridLines="0" tabSelected="1" workbookViewId="0">
      <pane ySplit="7" topLeftCell="A8" activePane="bottomLeft" state="frozen"/>
      <selection pane="bottomLeft"/>
    </sheetView>
  </sheetViews>
  <sheetFormatPr defaultRowHeight="15" x14ac:dyDescent="0.2"/>
  <cols>
    <col min="1" max="2" width="20.984375" customWidth="1"/>
    <col min="3" max="3" width="36.05078125" customWidth="1"/>
    <col min="4" max="4" width="27.0390625" customWidth="1"/>
    <col min="5" max="7" width="20.984375" customWidth="1"/>
  </cols>
  <sheetData>
    <row r="1" spans="1:7" ht="27" customHeight="1" x14ac:dyDescent="0.2">
      <c r="A1" s="1"/>
      <c r="B1" s="1"/>
      <c r="C1" s="1"/>
      <c r="D1" s="1"/>
      <c r="E1" s="1"/>
      <c r="F1" s="1"/>
      <c r="G1" s="1"/>
    </row>
    <row r="2" spans="1:7" ht="36" customHeight="1" x14ac:dyDescent="0.3">
      <c r="A2" s="78" t="s">
        <v>300</v>
      </c>
      <c r="B2" s="78"/>
      <c r="C2" s="78"/>
      <c r="D2" s="78"/>
      <c r="E2" s="78"/>
      <c r="F2" s="78"/>
      <c r="G2" s="78"/>
    </row>
    <row r="3" spans="1:7" ht="30" customHeight="1" x14ac:dyDescent="0.2">
      <c r="A3" s="79" t="s">
        <v>301</v>
      </c>
      <c r="B3" s="79"/>
      <c r="C3" s="79"/>
      <c r="D3" s="79"/>
      <c r="E3" s="79"/>
      <c r="F3" s="79"/>
      <c r="G3" s="79"/>
    </row>
    <row r="4" spans="1:7" ht="30" customHeight="1" x14ac:dyDescent="0.2">
      <c r="A4" s="79"/>
      <c r="B4" s="79"/>
      <c r="C4" s="79"/>
      <c r="D4" s="79"/>
      <c r="E4" s="79"/>
      <c r="F4" s="79"/>
      <c r="G4" s="79"/>
    </row>
    <row r="5" spans="1:7" ht="50.1" customHeight="1" x14ac:dyDescent="0.2">
      <c r="A5" s="79" t="s">
        <v>302</v>
      </c>
      <c r="B5" s="79"/>
      <c r="C5" s="79"/>
      <c r="D5" s="79"/>
      <c r="E5" s="79"/>
      <c r="F5" s="79"/>
      <c r="G5" s="79"/>
    </row>
    <row r="6" spans="1:7" ht="27" customHeight="1" x14ac:dyDescent="0.2">
      <c r="A6" s="1"/>
      <c r="B6" s="1"/>
      <c r="C6" s="1"/>
      <c r="D6" s="1"/>
      <c r="E6" s="1"/>
      <c r="F6" s="1"/>
      <c r="G6" s="1"/>
    </row>
    <row r="7" spans="1:7" ht="36" customHeight="1" x14ac:dyDescent="0.2">
      <c r="A7" s="49" t="s">
        <v>101</v>
      </c>
      <c r="B7" s="49" t="s">
        <v>100</v>
      </c>
      <c r="C7" s="49" t="s">
        <v>102</v>
      </c>
      <c r="D7" s="49" t="s">
        <v>125</v>
      </c>
      <c r="E7" s="49" t="s">
        <v>126</v>
      </c>
      <c r="F7" s="49" t="s">
        <v>98</v>
      </c>
      <c r="G7" s="49" t="s">
        <v>303</v>
      </c>
    </row>
    <row r="8" spans="1:7" ht="27" customHeight="1" x14ac:dyDescent="0.2">
      <c r="A8" s="47" t="s">
        <v>304</v>
      </c>
      <c r="B8" s="47" t="s">
        <v>305</v>
      </c>
      <c r="C8" s="47" t="s">
        <v>306</v>
      </c>
      <c r="D8" s="47" t="s">
        <v>307</v>
      </c>
      <c r="E8" s="47" t="s">
        <v>308</v>
      </c>
      <c r="F8" s="47" t="s">
        <v>309</v>
      </c>
      <c r="G8" s="47"/>
    </row>
    <row r="9" spans="1:7" ht="27" customHeight="1" x14ac:dyDescent="0.2">
      <c r="A9" s="47" t="s">
        <v>310</v>
      </c>
      <c r="B9" s="47" t="s">
        <v>311</v>
      </c>
      <c r="C9" s="47" t="s">
        <v>312</v>
      </c>
      <c r="D9" s="47" t="s">
        <v>313</v>
      </c>
      <c r="E9" s="47" t="s">
        <v>314</v>
      </c>
      <c r="F9" s="47" t="s">
        <v>315</v>
      </c>
      <c r="G9" s="47"/>
    </row>
    <row r="10" spans="1:7" ht="27" customHeight="1" x14ac:dyDescent="0.2">
      <c r="A10" s="47" t="s">
        <v>316</v>
      </c>
      <c r="B10" s="47" t="s">
        <v>317</v>
      </c>
      <c r="C10" s="47" t="s">
        <v>318</v>
      </c>
      <c r="D10" s="47" t="s">
        <v>319</v>
      </c>
      <c r="E10" s="47" t="s">
        <v>320</v>
      </c>
      <c r="F10" s="47" t="s">
        <v>290</v>
      </c>
      <c r="G10" s="47"/>
    </row>
    <row r="11" spans="1:7" ht="27" customHeight="1" x14ac:dyDescent="0.2">
      <c r="A11" s="47"/>
      <c r="B11" s="47" t="s">
        <v>321</v>
      </c>
      <c r="C11" s="47" t="s">
        <v>322</v>
      </c>
      <c r="D11" s="47" t="s">
        <v>320</v>
      </c>
      <c r="E11" s="47"/>
      <c r="F11" s="47"/>
      <c r="G11" s="47"/>
    </row>
    <row r="12" spans="1:7" ht="27" customHeight="1" x14ac:dyDescent="0.2">
      <c r="A12" s="47"/>
      <c r="B12" s="47"/>
      <c r="C12" s="47" t="s">
        <v>323</v>
      </c>
      <c r="D12" s="47"/>
      <c r="E12" s="47"/>
      <c r="F12" s="47"/>
      <c r="G12" s="47"/>
    </row>
    <row r="13" spans="1:7" ht="27" customHeight="1" x14ac:dyDescent="0.2">
      <c r="A13" s="47"/>
      <c r="B13" s="47"/>
      <c r="C13" s="47" t="s">
        <v>324</v>
      </c>
      <c r="D13" s="47"/>
      <c r="E13" s="47"/>
      <c r="F13" s="47"/>
      <c r="G13" s="47"/>
    </row>
    <row r="14" spans="1:7" ht="27" customHeight="1" x14ac:dyDescent="0.2">
      <c r="A14" s="47"/>
      <c r="B14" s="47"/>
      <c r="C14" s="47"/>
      <c r="D14" s="47"/>
      <c r="E14" s="47"/>
      <c r="F14" s="47"/>
      <c r="G14" s="47"/>
    </row>
    <row r="15" spans="1:7" ht="27" customHeight="1" x14ac:dyDescent="0.2">
      <c r="A15" s="47"/>
      <c r="B15" s="47"/>
      <c r="C15" s="47"/>
      <c r="D15" s="47"/>
      <c r="E15" s="47"/>
      <c r="F15" s="47"/>
      <c r="G15" s="47"/>
    </row>
    <row r="16" spans="1:7" ht="27" customHeight="1" x14ac:dyDescent="0.2">
      <c r="A16" s="47"/>
      <c r="B16" s="47"/>
      <c r="C16" s="47"/>
      <c r="D16" s="47"/>
      <c r="E16" s="47"/>
      <c r="F16" s="47"/>
      <c r="G16" s="47"/>
    </row>
    <row r="17" spans="1:7" ht="27" customHeight="1" x14ac:dyDescent="0.2">
      <c r="A17" s="47"/>
      <c r="B17" s="47"/>
      <c r="C17" s="47"/>
      <c r="D17" s="47"/>
      <c r="E17" s="47"/>
      <c r="F17" s="47"/>
      <c r="G17" s="47"/>
    </row>
    <row r="18" spans="1:7" ht="27" customHeight="1" x14ac:dyDescent="0.2">
      <c r="A18" s="47"/>
      <c r="B18" s="47"/>
      <c r="C18" s="47"/>
      <c r="D18" s="47"/>
      <c r="E18" s="47"/>
      <c r="F18" s="47"/>
      <c r="G18" s="47"/>
    </row>
    <row r="19" spans="1:7" ht="27" customHeight="1" x14ac:dyDescent="0.2">
      <c r="A19" s="47"/>
      <c r="B19" s="47"/>
      <c r="C19" s="47"/>
      <c r="D19" s="47"/>
      <c r="E19" s="47"/>
      <c r="F19" s="47"/>
      <c r="G19" s="47"/>
    </row>
    <row r="20" spans="1:7" ht="27" customHeight="1" x14ac:dyDescent="0.2">
      <c r="A20" s="47"/>
      <c r="B20" s="47"/>
      <c r="C20" s="47"/>
      <c r="D20" s="47"/>
      <c r="E20" s="47"/>
      <c r="F20" s="47"/>
      <c r="G20" s="47"/>
    </row>
    <row r="21" spans="1:7" ht="27" customHeight="1" x14ac:dyDescent="0.2">
      <c r="A21" s="47"/>
      <c r="B21" s="47"/>
      <c r="C21" s="47"/>
      <c r="D21" s="47"/>
      <c r="E21" s="47"/>
      <c r="F21" s="47"/>
      <c r="G21" s="47"/>
    </row>
    <row r="22" spans="1:7" ht="27" customHeight="1" x14ac:dyDescent="0.2">
      <c r="A22" s="47"/>
      <c r="B22" s="47"/>
      <c r="C22" s="47"/>
      <c r="D22" s="47"/>
      <c r="E22" s="47"/>
      <c r="F22" s="47"/>
      <c r="G22" s="47"/>
    </row>
    <row r="23" spans="1:7" ht="27" customHeight="1" x14ac:dyDescent="0.2">
      <c r="A23" s="47"/>
      <c r="B23" s="47"/>
      <c r="C23" s="47"/>
      <c r="D23" s="47"/>
      <c r="E23" s="47"/>
      <c r="F23" s="47"/>
      <c r="G23" s="47"/>
    </row>
    <row r="24" spans="1:7" ht="27" customHeight="1" x14ac:dyDescent="0.2">
      <c r="A24" s="47"/>
      <c r="B24" s="47"/>
      <c r="C24" s="47"/>
      <c r="D24" s="47"/>
      <c r="E24" s="47"/>
      <c r="F24" s="47"/>
      <c r="G24" s="47"/>
    </row>
    <row r="25" spans="1:7" ht="27" customHeight="1" x14ac:dyDescent="0.2">
      <c r="A25" s="47"/>
      <c r="B25" s="47"/>
      <c r="C25" s="47"/>
      <c r="D25" s="47"/>
      <c r="E25" s="47"/>
      <c r="F25" s="47"/>
      <c r="G25" s="47"/>
    </row>
    <row r="26" spans="1:7" ht="27" customHeight="1" x14ac:dyDescent="0.2">
      <c r="A26" s="47"/>
      <c r="B26" s="47"/>
      <c r="C26" s="47"/>
      <c r="D26" s="47"/>
      <c r="E26" s="47"/>
      <c r="F26" s="47"/>
      <c r="G26" s="47"/>
    </row>
    <row r="27" spans="1:7" ht="27" customHeight="1" x14ac:dyDescent="0.2">
      <c r="A27" s="47"/>
      <c r="B27" s="47"/>
      <c r="C27" s="47"/>
      <c r="D27" s="47"/>
      <c r="E27" s="47"/>
      <c r="F27" s="47"/>
      <c r="G27" s="47"/>
    </row>
    <row r="28" spans="1:7" ht="27" customHeight="1" x14ac:dyDescent="0.2">
      <c r="A28" s="47"/>
      <c r="B28" s="47"/>
      <c r="C28" s="47"/>
      <c r="D28" s="47"/>
      <c r="E28" s="47"/>
      <c r="F28" s="47"/>
      <c r="G28" s="47"/>
    </row>
    <row r="29" spans="1:7" ht="27" customHeight="1" x14ac:dyDescent="0.2">
      <c r="A29" s="47"/>
      <c r="B29" s="47"/>
      <c r="C29" s="47"/>
      <c r="D29" s="47"/>
      <c r="E29" s="47"/>
      <c r="F29" s="47"/>
      <c r="G29" s="47"/>
    </row>
    <row r="30" spans="1:7" ht="27" customHeight="1" x14ac:dyDescent="0.2">
      <c r="A30" s="47"/>
      <c r="B30" s="47"/>
      <c r="C30" s="47"/>
      <c r="D30" s="47"/>
      <c r="E30" s="47"/>
      <c r="F30" s="47"/>
      <c r="G30" s="47"/>
    </row>
    <row r="31" spans="1:7" ht="27" customHeight="1" x14ac:dyDescent="0.2">
      <c r="A31" s="47"/>
      <c r="B31" s="47"/>
      <c r="C31" s="47"/>
      <c r="D31" s="47"/>
      <c r="E31" s="47"/>
      <c r="F31" s="47"/>
      <c r="G31" s="47"/>
    </row>
    <row r="32" spans="1:7" ht="27" customHeight="1" x14ac:dyDescent="0.2">
      <c r="A32" s="47"/>
      <c r="B32" s="47"/>
      <c r="C32" s="47"/>
      <c r="D32" s="47"/>
      <c r="E32" s="47"/>
      <c r="F32" s="47"/>
      <c r="G32" s="47"/>
    </row>
    <row r="33" spans="1:7" ht="27" customHeight="1" x14ac:dyDescent="0.2">
      <c r="A33" s="47"/>
      <c r="B33" s="47"/>
      <c r="C33" s="47"/>
      <c r="D33" s="47"/>
      <c r="E33" s="47"/>
      <c r="F33" s="47"/>
      <c r="G33" s="47"/>
    </row>
    <row r="34" spans="1:7" ht="27" customHeight="1" x14ac:dyDescent="0.2">
      <c r="A34" s="47"/>
      <c r="B34" s="47"/>
      <c r="C34" s="47"/>
      <c r="D34" s="47"/>
      <c r="E34" s="47"/>
      <c r="F34" s="47"/>
      <c r="G34" s="47"/>
    </row>
    <row r="35" spans="1:7" ht="27" customHeight="1" x14ac:dyDescent="0.2">
      <c r="A35" s="47"/>
      <c r="B35" s="47"/>
      <c r="C35" s="47"/>
      <c r="D35" s="47"/>
      <c r="E35" s="47"/>
      <c r="F35" s="47"/>
      <c r="G35" s="47"/>
    </row>
    <row r="36" spans="1:7" ht="27" customHeight="1" x14ac:dyDescent="0.2">
      <c r="A36" s="47"/>
      <c r="B36" s="47"/>
      <c r="C36" s="47"/>
      <c r="D36" s="47"/>
      <c r="E36" s="47"/>
      <c r="F36" s="47"/>
      <c r="G36" s="47"/>
    </row>
    <row r="37" spans="1:7" ht="27" customHeight="1" x14ac:dyDescent="0.2">
      <c r="A37" s="47"/>
      <c r="B37" s="47"/>
      <c r="C37" s="47"/>
      <c r="D37" s="47"/>
      <c r="E37" s="47"/>
      <c r="F37" s="47"/>
      <c r="G37" s="47"/>
    </row>
    <row r="38" spans="1:7" ht="27" customHeight="1" x14ac:dyDescent="0.2">
      <c r="A38" s="47"/>
      <c r="B38" s="47"/>
      <c r="C38" s="47"/>
      <c r="D38" s="47"/>
      <c r="E38" s="47"/>
      <c r="F38" s="47"/>
      <c r="G38" s="47"/>
    </row>
    <row r="39" spans="1:7" ht="27" customHeight="1" x14ac:dyDescent="0.2">
      <c r="A39" s="47"/>
      <c r="B39" s="47"/>
      <c r="C39" s="47"/>
      <c r="D39" s="47"/>
      <c r="E39" s="47"/>
      <c r="F39" s="47"/>
      <c r="G39" s="47"/>
    </row>
    <row r="40" spans="1:7" ht="27" customHeight="1" x14ac:dyDescent="0.2">
      <c r="A40" s="47"/>
      <c r="B40" s="47"/>
      <c r="C40" s="47"/>
      <c r="D40" s="47"/>
      <c r="E40" s="47"/>
      <c r="F40" s="47"/>
      <c r="G40" s="47"/>
    </row>
    <row r="41" spans="1:7" ht="27" customHeight="1" x14ac:dyDescent="0.2">
      <c r="A41" s="47"/>
      <c r="B41" s="47"/>
      <c r="C41" s="47"/>
      <c r="D41" s="47"/>
      <c r="E41" s="47"/>
      <c r="F41" s="47"/>
      <c r="G41" s="47"/>
    </row>
    <row r="42" spans="1:7" ht="27" customHeight="1" x14ac:dyDescent="0.2">
      <c r="A42" s="47"/>
      <c r="B42" s="47"/>
      <c r="C42" s="47"/>
      <c r="D42" s="47"/>
      <c r="E42" s="47"/>
      <c r="F42" s="47"/>
      <c r="G42" s="47"/>
    </row>
    <row r="43" spans="1:7" ht="27" customHeight="1" x14ac:dyDescent="0.2">
      <c r="A43" s="47"/>
      <c r="B43" s="47"/>
      <c r="C43" s="47"/>
      <c r="D43" s="47"/>
      <c r="E43" s="47"/>
      <c r="F43" s="47"/>
      <c r="G43" s="47"/>
    </row>
    <row r="44" spans="1:7" ht="27" customHeight="1" x14ac:dyDescent="0.2">
      <c r="A44" s="47"/>
      <c r="B44" s="47"/>
      <c r="C44" s="47"/>
      <c r="D44" s="47"/>
      <c r="E44" s="47"/>
      <c r="F44" s="47"/>
      <c r="G44" s="47"/>
    </row>
    <row r="45" spans="1:7" ht="27" customHeight="1" x14ac:dyDescent="0.2">
      <c r="A45" s="47"/>
      <c r="B45" s="47"/>
      <c r="C45" s="47"/>
      <c r="D45" s="47"/>
      <c r="E45" s="47"/>
      <c r="F45" s="47"/>
      <c r="G45" s="47"/>
    </row>
    <row r="46" spans="1:7" ht="27" customHeight="1" x14ac:dyDescent="0.2">
      <c r="A46" s="47"/>
      <c r="B46" s="47"/>
      <c r="C46" s="47"/>
      <c r="D46" s="47"/>
      <c r="E46" s="47"/>
      <c r="F46" s="47"/>
      <c r="G46" s="47"/>
    </row>
    <row r="47" spans="1:7" ht="27" customHeight="1" x14ac:dyDescent="0.2">
      <c r="A47" s="47"/>
      <c r="B47" s="47"/>
      <c r="C47" s="47"/>
      <c r="D47" s="47"/>
      <c r="E47" s="47"/>
      <c r="F47" s="47"/>
      <c r="G47" s="47"/>
    </row>
    <row r="48" spans="1:7" ht="27" customHeight="1" x14ac:dyDescent="0.2">
      <c r="A48" s="47"/>
      <c r="B48" s="47"/>
      <c r="C48" s="47"/>
      <c r="D48" s="47"/>
      <c r="E48" s="47"/>
      <c r="F48" s="47"/>
      <c r="G48" s="47"/>
    </row>
    <row r="49" spans="1:7" ht="27" customHeight="1" x14ac:dyDescent="0.2">
      <c r="A49" s="47"/>
      <c r="B49" s="47"/>
      <c r="C49" s="47"/>
      <c r="D49" s="47"/>
      <c r="E49" s="47"/>
      <c r="F49" s="47"/>
      <c r="G49" s="47"/>
    </row>
    <row r="50" spans="1:7" ht="27" customHeight="1" x14ac:dyDescent="0.2">
      <c r="A50" s="47"/>
      <c r="B50" s="47"/>
      <c r="C50" s="47"/>
      <c r="D50" s="47"/>
      <c r="E50" s="47"/>
      <c r="F50" s="47"/>
      <c r="G50" s="47"/>
    </row>
    <row r="51" spans="1:7" ht="27" customHeight="1" x14ac:dyDescent="0.2">
      <c r="A51" s="47"/>
      <c r="B51" s="47"/>
      <c r="C51" s="47"/>
      <c r="D51" s="47"/>
      <c r="E51" s="47"/>
      <c r="F51" s="47"/>
      <c r="G51" s="47"/>
    </row>
    <row r="52" spans="1:7" ht="27" customHeight="1" x14ac:dyDescent="0.2">
      <c r="A52" s="47"/>
      <c r="B52" s="47"/>
      <c r="C52" s="47"/>
      <c r="D52" s="47"/>
      <c r="E52" s="47"/>
      <c r="F52" s="47"/>
      <c r="G52" s="47"/>
    </row>
    <row r="53" spans="1:7" ht="27" customHeight="1" x14ac:dyDescent="0.2">
      <c r="A53" s="47"/>
      <c r="B53" s="47"/>
      <c r="C53" s="47"/>
      <c r="D53" s="47"/>
      <c r="E53" s="47"/>
      <c r="F53" s="47"/>
      <c r="G53" s="47"/>
    </row>
    <row r="54" spans="1:7" ht="27" customHeight="1" x14ac:dyDescent="0.2">
      <c r="A54" s="47"/>
      <c r="B54" s="47"/>
      <c r="C54" s="47"/>
      <c r="D54" s="47"/>
      <c r="E54" s="47"/>
      <c r="F54" s="47"/>
      <c r="G54" s="47"/>
    </row>
    <row r="55" spans="1:7" ht="27" customHeight="1" x14ac:dyDescent="0.2">
      <c r="A55" s="47"/>
      <c r="B55" s="47"/>
      <c r="C55" s="47"/>
      <c r="D55" s="47"/>
      <c r="E55" s="47"/>
      <c r="F55" s="47"/>
      <c r="G55" s="47"/>
    </row>
    <row r="56" spans="1:7" ht="27" customHeight="1" x14ac:dyDescent="0.2">
      <c r="A56" s="47"/>
      <c r="B56" s="47"/>
      <c r="C56" s="47"/>
      <c r="D56" s="47"/>
      <c r="E56" s="47"/>
      <c r="F56" s="47"/>
      <c r="G56" s="47"/>
    </row>
    <row r="57" spans="1:7" ht="27" customHeight="1" x14ac:dyDescent="0.2">
      <c r="A57" s="47"/>
      <c r="B57" s="47"/>
      <c r="C57" s="47"/>
      <c r="D57" s="47"/>
      <c r="E57" s="47"/>
      <c r="F57" s="47"/>
      <c r="G57" s="47"/>
    </row>
    <row r="58" spans="1:7" ht="27" customHeight="1" x14ac:dyDescent="0.2">
      <c r="A58" s="47"/>
      <c r="B58" s="47"/>
      <c r="C58" s="47"/>
      <c r="D58" s="47"/>
      <c r="E58" s="47"/>
      <c r="F58" s="47"/>
      <c r="G58" s="47"/>
    </row>
    <row r="59" spans="1:7" ht="27" customHeight="1" x14ac:dyDescent="0.2">
      <c r="A59" s="47"/>
      <c r="B59" s="47"/>
      <c r="C59" s="47"/>
      <c r="D59" s="47"/>
      <c r="E59" s="47"/>
      <c r="F59" s="47"/>
      <c r="G59" s="47"/>
    </row>
    <row r="60" spans="1:7" ht="27" customHeight="1" x14ac:dyDescent="0.2">
      <c r="A60" s="47"/>
      <c r="B60" s="47"/>
      <c r="C60" s="47"/>
      <c r="D60" s="47"/>
      <c r="E60" s="47"/>
      <c r="F60" s="47"/>
      <c r="G60" s="47"/>
    </row>
    <row r="61" spans="1:7" ht="27" customHeight="1" x14ac:dyDescent="0.2">
      <c r="A61" s="47"/>
      <c r="B61" s="47"/>
      <c r="C61" s="47"/>
      <c r="D61" s="47"/>
      <c r="E61" s="47"/>
      <c r="F61" s="47"/>
      <c r="G61" s="47"/>
    </row>
    <row r="62" spans="1:7" ht="27" customHeight="1" x14ac:dyDescent="0.2">
      <c r="A62" s="47"/>
      <c r="B62" s="47"/>
      <c r="C62" s="47"/>
      <c r="D62" s="47"/>
      <c r="E62" s="47"/>
      <c r="F62" s="47"/>
      <c r="G62" s="47"/>
    </row>
    <row r="63" spans="1:7" ht="27" customHeight="1" x14ac:dyDescent="0.2">
      <c r="A63" s="47"/>
      <c r="B63" s="47"/>
      <c r="C63" s="47"/>
      <c r="D63" s="47"/>
      <c r="E63" s="47"/>
      <c r="F63" s="47"/>
      <c r="G63" s="47"/>
    </row>
    <row r="64" spans="1:7" ht="27" customHeight="1" x14ac:dyDescent="0.2">
      <c r="A64" s="47"/>
      <c r="B64" s="47"/>
      <c r="C64" s="47"/>
      <c r="D64" s="47"/>
      <c r="E64" s="47"/>
      <c r="F64" s="47"/>
      <c r="G64" s="47"/>
    </row>
    <row r="65" spans="1:7" ht="27" customHeight="1" x14ac:dyDescent="0.2">
      <c r="A65" s="47"/>
      <c r="B65" s="47"/>
      <c r="C65" s="47"/>
      <c r="D65" s="47"/>
      <c r="E65" s="47"/>
      <c r="F65" s="47"/>
      <c r="G65" s="47"/>
    </row>
    <row r="66" spans="1:7" ht="27" customHeight="1" x14ac:dyDescent="0.2">
      <c r="A66" s="47"/>
      <c r="B66" s="47"/>
      <c r="C66" s="47"/>
      <c r="D66" s="47"/>
      <c r="E66" s="47"/>
      <c r="F66" s="47"/>
      <c r="G66" s="47"/>
    </row>
    <row r="67" spans="1:7" ht="27" customHeight="1" x14ac:dyDescent="0.2">
      <c r="A67" s="47"/>
      <c r="B67" s="47"/>
      <c r="C67" s="47"/>
      <c r="D67" s="47"/>
      <c r="E67" s="47"/>
      <c r="F67" s="47"/>
      <c r="G67" s="47"/>
    </row>
    <row r="68" spans="1:7" ht="27" customHeight="1" x14ac:dyDescent="0.2">
      <c r="A68" s="47"/>
      <c r="B68" s="47"/>
      <c r="C68" s="47"/>
      <c r="D68" s="47"/>
      <c r="E68" s="47"/>
      <c r="F68" s="47"/>
      <c r="G68" s="47"/>
    </row>
    <row r="69" spans="1:7" ht="27" customHeight="1" x14ac:dyDescent="0.2">
      <c r="A69" s="47"/>
      <c r="B69" s="47"/>
      <c r="C69" s="47"/>
      <c r="D69" s="47"/>
      <c r="E69" s="47"/>
      <c r="F69" s="47"/>
      <c r="G69" s="47"/>
    </row>
    <row r="70" spans="1:7" ht="27" customHeight="1" x14ac:dyDescent="0.2">
      <c r="A70" s="47"/>
      <c r="B70" s="47"/>
      <c r="C70" s="47"/>
      <c r="D70" s="47"/>
      <c r="E70" s="47"/>
      <c r="F70" s="47"/>
      <c r="G70" s="47"/>
    </row>
    <row r="71" spans="1:7" ht="27" customHeight="1" x14ac:dyDescent="0.2">
      <c r="A71" s="47"/>
      <c r="B71" s="47"/>
      <c r="C71" s="47"/>
      <c r="D71" s="47"/>
      <c r="E71" s="47"/>
      <c r="F71" s="47"/>
      <c r="G71" s="47"/>
    </row>
    <row r="72" spans="1:7" ht="27" customHeight="1" x14ac:dyDescent="0.2">
      <c r="A72" s="47"/>
      <c r="B72" s="47"/>
      <c r="C72" s="47"/>
      <c r="D72" s="47"/>
      <c r="E72" s="47"/>
      <c r="F72" s="47"/>
      <c r="G72" s="47"/>
    </row>
    <row r="73" spans="1:7" ht="27" customHeight="1" x14ac:dyDescent="0.2">
      <c r="A73" s="47"/>
      <c r="B73" s="47"/>
      <c r="C73" s="47"/>
      <c r="D73" s="47"/>
      <c r="E73" s="47"/>
      <c r="F73" s="47"/>
      <c r="G73" s="47"/>
    </row>
    <row r="74" spans="1:7" ht="27" customHeight="1" x14ac:dyDescent="0.2">
      <c r="A74" s="47"/>
      <c r="B74" s="47"/>
      <c r="C74" s="47"/>
      <c r="D74" s="47"/>
      <c r="E74" s="47"/>
      <c r="F74" s="47"/>
      <c r="G74" s="47"/>
    </row>
    <row r="75" spans="1:7" ht="27" customHeight="1" x14ac:dyDescent="0.2">
      <c r="A75" s="47"/>
      <c r="B75" s="47"/>
      <c r="C75" s="47"/>
      <c r="D75" s="47"/>
      <c r="E75" s="47"/>
      <c r="F75" s="47"/>
      <c r="G75" s="47"/>
    </row>
    <row r="76" spans="1:7" ht="27" customHeight="1" x14ac:dyDescent="0.2">
      <c r="A76" s="47"/>
      <c r="B76" s="47"/>
      <c r="C76" s="47"/>
      <c r="D76" s="47"/>
      <c r="E76" s="47"/>
      <c r="F76" s="47"/>
      <c r="G76" s="47"/>
    </row>
    <row r="77" spans="1:7" ht="27" customHeight="1" x14ac:dyDescent="0.2">
      <c r="A77" s="47"/>
      <c r="B77" s="47"/>
      <c r="C77" s="47"/>
      <c r="D77" s="47"/>
      <c r="E77" s="47"/>
      <c r="F77" s="47"/>
      <c r="G77" s="47"/>
    </row>
    <row r="78" spans="1:7" ht="27" customHeight="1" x14ac:dyDescent="0.2">
      <c r="A78" s="47"/>
      <c r="B78" s="47"/>
      <c r="C78" s="47"/>
      <c r="D78" s="47"/>
      <c r="E78" s="47"/>
      <c r="F78" s="47"/>
      <c r="G78" s="47"/>
    </row>
    <row r="79" spans="1:7" ht="27" customHeight="1" x14ac:dyDescent="0.2">
      <c r="A79" s="47"/>
      <c r="B79" s="47"/>
      <c r="C79" s="47"/>
      <c r="D79" s="47"/>
      <c r="E79" s="47"/>
      <c r="F79" s="47"/>
      <c r="G79" s="47"/>
    </row>
    <row r="80" spans="1:7" ht="27" customHeight="1" x14ac:dyDescent="0.2">
      <c r="A80" s="47"/>
      <c r="B80" s="47"/>
      <c r="C80" s="47"/>
      <c r="D80" s="47"/>
      <c r="E80" s="47"/>
      <c r="F80" s="47"/>
      <c r="G80" s="47"/>
    </row>
    <row r="81" spans="1:7" ht="27" customHeight="1" x14ac:dyDescent="0.2">
      <c r="A81" s="47"/>
      <c r="B81" s="47"/>
      <c r="C81" s="47"/>
      <c r="D81" s="47"/>
      <c r="E81" s="47"/>
      <c r="F81" s="47"/>
      <c r="G81" s="47"/>
    </row>
    <row r="82" spans="1:7" ht="27" customHeight="1" x14ac:dyDescent="0.2">
      <c r="A82" s="47"/>
      <c r="B82" s="47"/>
      <c r="C82" s="47"/>
      <c r="D82" s="47"/>
      <c r="E82" s="47"/>
      <c r="F82" s="47"/>
      <c r="G82" s="47"/>
    </row>
    <row r="83" spans="1:7" ht="27" customHeight="1" x14ac:dyDescent="0.2">
      <c r="A83" s="47"/>
      <c r="B83" s="47"/>
      <c r="C83" s="47"/>
      <c r="D83" s="47"/>
      <c r="E83" s="47"/>
      <c r="F83" s="47"/>
      <c r="G83" s="47"/>
    </row>
    <row r="84" spans="1:7" ht="27" customHeight="1" x14ac:dyDescent="0.2">
      <c r="A84" s="47"/>
      <c r="B84" s="47"/>
      <c r="C84" s="47"/>
      <c r="D84" s="47"/>
      <c r="E84" s="47"/>
      <c r="F84" s="47"/>
      <c r="G84" s="47"/>
    </row>
    <row r="85" spans="1:7" ht="27" customHeight="1" x14ac:dyDescent="0.2">
      <c r="A85" s="47"/>
      <c r="B85" s="47"/>
      <c r="C85" s="47"/>
      <c r="D85" s="47"/>
      <c r="E85" s="47"/>
      <c r="F85" s="47"/>
      <c r="G85" s="47"/>
    </row>
    <row r="86" spans="1:7" ht="27" customHeight="1" x14ac:dyDescent="0.2">
      <c r="A86" s="47"/>
      <c r="B86" s="47"/>
      <c r="C86" s="47"/>
      <c r="D86" s="47"/>
      <c r="E86" s="47"/>
      <c r="F86" s="47"/>
      <c r="G86" s="47"/>
    </row>
    <row r="87" spans="1:7" ht="27" customHeight="1" x14ac:dyDescent="0.2">
      <c r="A87" s="47"/>
      <c r="B87" s="47"/>
      <c r="C87" s="47"/>
      <c r="D87" s="47"/>
      <c r="E87" s="47"/>
      <c r="F87" s="47"/>
      <c r="G87" s="47"/>
    </row>
    <row r="88" spans="1:7" ht="27" customHeight="1" x14ac:dyDescent="0.2">
      <c r="A88" s="47"/>
      <c r="B88" s="47"/>
      <c r="C88" s="47"/>
      <c r="D88" s="47"/>
      <c r="E88" s="47"/>
      <c r="F88" s="47"/>
      <c r="G88" s="47"/>
    </row>
    <row r="89" spans="1:7" ht="27" customHeight="1" x14ac:dyDescent="0.2">
      <c r="A89" s="47"/>
      <c r="B89" s="47"/>
      <c r="C89" s="47"/>
      <c r="D89" s="47"/>
      <c r="E89" s="47"/>
      <c r="F89" s="47"/>
      <c r="G89" s="47"/>
    </row>
    <row r="90" spans="1:7" ht="27" customHeight="1" x14ac:dyDescent="0.2">
      <c r="A90" s="47"/>
      <c r="B90" s="47"/>
      <c r="C90" s="47"/>
      <c r="D90" s="47"/>
      <c r="E90" s="47"/>
      <c r="F90" s="47"/>
      <c r="G90" s="47"/>
    </row>
    <row r="91" spans="1:7" ht="27" customHeight="1" x14ac:dyDescent="0.2">
      <c r="A91" s="47"/>
      <c r="B91" s="47"/>
      <c r="C91" s="47"/>
      <c r="D91" s="47"/>
      <c r="E91" s="47"/>
      <c r="F91" s="47"/>
      <c r="G91" s="47"/>
    </row>
    <row r="92" spans="1:7" ht="27" customHeight="1" x14ac:dyDescent="0.2">
      <c r="A92" s="47"/>
      <c r="B92" s="47"/>
      <c r="C92" s="47"/>
      <c r="D92" s="47"/>
      <c r="E92" s="47"/>
      <c r="F92" s="47"/>
      <c r="G92" s="47"/>
    </row>
    <row r="93" spans="1:7" ht="27" customHeight="1" x14ac:dyDescent="0.2">
      <c r="A93" s="47"/>
      <c r="B93" s="47"/>
      <c r="C93" s="47"/>
      <c r="D93" s="47"/>
      <c r="E93" s="47"/>
      <c r="F93" s="47"/>
      <c r="G93" s="47"/>
    </row>
    <row r="94" spans="1:7" ht="27" customHeight="1" x14ac:dyDescent="0.2">
      <c r="A94" s="47"/>
      <c r="B94" s="47"/>
      <c r="C94" s="47"/>
      <c r="D94" s="47"/>
      <c r="E94" s="47"/>
      <c r="F94" s="47"/>
      <c r="G94" s="47"/>
    </row>
    <row r="95" spans="1:7" ht="27" customHeight="1" x14ac:dyDescent="0.2">
      <c r="A95" s="47"/>
      <c r="B95" s="47"/>
      <c r="C95" s="47"/>
      <c r="D95" s="47"/>
      <c r="E95" s="47"/>
      <c r="F95" s="47"/>
      <c r="G95" s="47"/>
    </row>
    <row r="96" spans="1:7" ht="27" customHeight="1" x14ac:dyDescent="0.2">
      <c r="A96" s="47"/>
      <c r="B96" s="47"/>
      <c r="C96" s="47"/>
      <c r="D96" s="47"/>
      <c r="E96" s="47"/>
      <c r="F96" s="47"/>
      <c r="G96" s="47"/>
    </row>
    <row r="97" spans="1:7" ht="27" customHeight="1" x14ac:dyDescent="0.2">
      <c r="A97" s="47"/>
      <c r="B97" s="47"/>
      <c r="C97" s="47"/>
      <c r="D97" s="47"/>
      <c r="E97" s="47"/>
      <c r="F97" s="47"/>
      <c r="G97" s="47"/>
    </row>
    <row r="98" spans="1:7" ht="27" customHeight="1" x14ac:dyDescent="0.2">
      <c r="A98" s="47"/>
      <c r="B98" s="47"/>
      <c r="C98" s="47"/>
      <c r="D98" s="47"/>
      <c r="E98" s="47"/>
      <c r="F98" s="47"/>
      <c r="G98" s="47"/>
    </row>
    <row r="99" spans="1:7" ht="27" customHeight="1" x14ac:dyDescent="0.2">
      <c r="A99" s="47"/>
      <c r="B99" s="47"/>
      <c r="C99" s="47"/>
      <c r="D99" s="47"/>
      <c r="E99" s="47"/>
      <c r="F99" s="47"/>
      <c r="G99" s="47"/>
    </row>
    <row r="100" spans="1:7" ht="27" customHeight="1" x14ac:dyDescent="0.2">
      <c r="A100" s="47"/>
      <c r="B100" s="47"/>
      <c r="C100" s="47"/>
      <c r="D100" s="47"/>
      <c r="E100" s="47"/>
      <c r="F100" s="47"/>
      <c r="G100" s="47"/>
    </row>
    <row r="101" spans="1:7" ht="27" customHeight="1" x14ac:dyDescent="0.2">
      <c r="A101" s="47"/>
      <c r="B101" s="47"/>
      <c r="C101" s="47"/>
      <c r="D101" s="47"/>
      <c r="E101" s="47"/>
      <c r="F101" s="47"/>
      <c r="G101" s="47"/>
    </row>
    <row r="102" spans="1:7" ht="27" customHeight="1" x14ac:dyDescent="0.2">
      <c r="A102" s="47"/>
      <c r="B102" s="47"/>
      <c r="C102" s="47"/>
      <c r="D102" s="47"/>
      <c r="E102" s="47"/>
      <c r="F102" s="47"/>
      <c r="G102" s="47"/>
    </row>
    <row r="103" spans="1:7" ht="27" customHeight="1" x14ac:dyDescent="0.2">
      <c r="A103" s="47"/>
      <c r="B103" s="47"/>
      <c r="C103" s="47"/>
      <c r="D103" s="47"/>
      <c r="E103" s="47"/>
      <c r="F103" s="47"/>
      <c r="G103" s="47"/>
    </row>
    <row r="104" spans="1:7" ht="27" customHeight="1" x14ac:dyDescent="0.2">
      <c r="A104" s="47"/>
      <c r="B104" s="47"/>
      <c r="C104" s="47"/>
      <c r="D104" s="47"/>
      <c r="E104" s="47"/>
      <c r="F104" s="47"/>
      <c r="G104" s="47"/>
    </row>
    <row r="105" spans="1:7" ht="27" customHeight="1" x14ac:dyDescent="0.2">
      <c r="A105" s="47"/>
      <c r="B105" s="47"/>
      <c r="C105" s="47"/>
      <c r="D105" s="47"/>
      <c r="E105" s="47"/>
      <c r="F105" s="47"/>
      <c r="G105" s="47"/>
    </row>
    <row r="106" spans="1:7" ht="27" customHeight="1" x14ac:dyDescent="0.2">
      <c r="A106" s="47"/>
      <c r="B106" s="47"/>
      <c r="C106" s="47"/>
      <c r="D106" s="47"/>
      <c r="E106" s="47"/>
      <c r="F106" s="47"/>
      <c r="G106" s="47"/>
    </row>
    <row r="107" spans="1:7" ht="27" customHeight="1" x14ac:dyDescent="0.2">
      <c r="A107" s="47"/>
      <c r="B107" s="47"/>
      <c r="C107" s="47"/>
      <c r="D107" s="47"/>
      <c r="E107" s="47"/>
      <c r="F107" s="47"/>
      <c r="G107" s="47"/>
    </row>
  </sheetData>
  <mergeCells count="3">
    <mergeCell ref="A2:G2"/>
    <mergeCell ref="A3:G4"/>
    <mergeCell ref="A5:G5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ワークシート</vt:lpstr>
      </vt:variant>
      <vt:variant>
        <vt:i4>14</vt:i4>
      </vt:variant>
    </vt:vector>
  </HeadingPairs>
  <TitlesOfParts>
    <vt:vector size="14" baseType="lpstr">
      <vt:lpstr>はじめに</vt:lpstr>
      <vt:lpstr>会社・曳船登録</vt:lpstr>
      <vt:lpstr>所定時間登録</vt:lpstr>
      <vt:lpstr>予定・実績</vt:lpstr>
      <vt:lpstr>入渠</vt:lpstr>
      <vt:lpstr>関豊丸・長豊丸の他港作業</vt:lpstr>
      <vt:lpstr>応援・時間調整</vt:lpstr>
      <vt:lpstr>他社の配備・在港</vt:lpstr>
      <vt:lpstr>LNG警戒・交代</vt:lpstr>
      <vt:lpstr>集計・確認</vt:lpstr>
      <vt:lpstr>7つの記入例</vt:lpstr>
      <vt:lpstr>元資料控え</vt:lpstr>
      <vt:lpstr>曳船登録</vt:lpstr>
      <vt:lpstr>入力の選択肢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関谷 洋平</dc:creator>
  <dcterms:created xsi:type="dcterms:W3CDTF">2026-10-03T17:37:32Z</dcterms:created>
</cp:coreProperties>
</file>